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مهندس مصطفی لو\بانک اطلاعاتی\"/>
    </mc:Choice>
  </mc:AlternateContent>
  <bookViews>
    <workbookView xWindow="0" yWindow="0" windowWidth="20490" windowHeight="7650" tabRatio="927"/>
  </bookViews>
  <sheets>
    <sheet name="فهرست بها کلی" sheetId="86" r:id="rId1"/>
    <sheet name="فهرست بها سازمان" sheetId="5" r:id="rId2"/>
    <sheet name="سایر فهرست بها" sheetId="77" r:id="rId3"/>
    <sheet name="ابنیه" sheetId="76" r:id="rId4"/>
    <sheet name="اقلام ستاره دار  " sheetId="65" r:id="rId5"/>
    <sheet name="خلاصه" sheetId="66" r:id="rId6"/>
    <sheet name="وزن رديف" sheetId="67" r:id="rId7"/>
    <sheet name="زمان بندی" sheetId="68" r:id="rId8"/>
    <sheet name="ضریب منطقه" sheetId="78" r:id="rId9"/>
    <sheet name="فصل  سایر" sheetId="88" r:id="rId10"/>
    <sheet name="فصل  ابنیه " sheetId="89" r:id="rId11"/>
    <sheet name="تابلو سنجش هوشمند  اصلی 125" sheetId="90" r:id="rId12"/>
    <sheet name="تابلو سنجش هوشمند اصلی 160تا500" sheetId="91" r:id="rId13"/>
    <sheet name=" تابلو سنجش هوشمند  مشترک تا160" sheetId="92" r:id="rId14"/>
    <sheet name=" تابلو سنجش هوشمند مشترک تا 500" sheetId="93" r:id="rId15"/>
    <sheet name="تابلو توزیع با کنتور فهام" sheetId="94" r:id="rId16"/>
    <sheet name="تک کنتور" sheetId="95" r:id="rId17"/>
    <sheet name="روشنایی" sheetId="96" r:id="rId18"/>
    <sheet name="تابلو توزیع 800 تا 1600" sheetId="97" r:id="rId19"/>
    <sheet name="تابلو 63 کامپوزیتی" sheetId="98" r:id="rId20"/>
    <sheet name="ارت باکس" sheetId="99" r:id="rId21"/>
    <sheet name="توزیع هوایی -پایلوت" sheetId="100" r:id="rId22"/>
    <sheet name="تابلو شالتر" sheetId="101" r:id="rId23"/>
    <sheet name="فریم کامپوزیتی " sheetId="102" r:id="rId24"/>
  </sheets>
  <externalReferences>
    <externalReference r:id="rId25"/>
    <externalReference r:id="rId26"/>
    <externalReference r:id="rId27"/>
    <externalReference r:id="rId28"/>
  </externalReferences>
  <definedNames>
    <definedName name="___New9" localSheetId="13">#REF!</definedName>
    <definedName name="___New9" localSheetId="14">#REF!</definedName>
    <definedName name="___New9" localSheetId="3">#REF!</definedName>
    <definedName name="___New9" localSheetId="20">#REF!</definedName>
    <definedName name="___New9" localSheetId="4">#REF!</definedName>
    <definedName name="___New9" localSheetId="11">#REF!</definedName>
    <definedName name="___New9" localSheetId="12">#REF!</definedName>
    <definedName name="___New9" localSheetId="16">#REF!</definedName>
    <definedName name="___New9" localSheetId="5">#REF!</definedName>
    <definedName name="___New9" localSheetId="2">#REF!</definedName>
    <definedName name="___New9" localSheetId="10">#REF!</definedName>
    <definedName name="___New9" localSheetId="9">#REF!</definedName>
    <definedName name="___New9">#REF!</definedName>
    <definedName name="__New9" localSheetId="13">#REF!</definedName>
    <definedName name="__New9" localSheetId="14">#REF!</definedName>
    <definedName name="__New9" localSheetId="3">#REF!</definedName>
    <definedName name="__New9" localSheetId="20">#REF!</definedName>
    <definedName name="__New9" localSheetId="4">#REF!</definedName>
    <definedName name="__New9" localSheetId="11">#REF!</definedName>
    <definedName name="__New9" localSheetId="12">#REF!</definedName>
    <definedName name="__New9" localSheetId="16">#REF!</definedName>
    <definedName name="__New9" localSheetId="5">#REF!</definedName>
    <definedName name="__New9" localSheetId="2">#REF!</definedName>
    <definedName name="__New9" localSheetId="10">#REF!</definedName>
    <definedName name="__New9" localSheetId="9">#REF!</definedName>
    <definedName name="__New9">#REF!</definedName>
    <definedName name="_xlnm._FilterDatabase" localSheetId="3" hidden="1">ابنیه!$B$3:$AS$28</definedName>
    <definedName name="_xlnm._FilterDatabase" localSheetId="4" hidden="1">'اقلام ستاره دار  '!$A$3:$BL$242</definedName>
    <definedName name="_xlnm._FilterDatabase" localSheetId="11" hidden="1">'تابلو سنجش هوشمند  اصلی 125'!$A$5:$O$28</definedName>
    <definedName name="_xlnm._FilterDatabase" localSheetId="12" hidden="1">'تابلو سنجش هوشمند اصلی 160تا500'!$A$5:$AE$39</definedName>
    <definedName name="_xlnm._FilterDatabase" localSheetId="2" hidden="1">'سایر فهرست بها'!$A$3:$AS$17</definedName>
    <definedName name="_xlnm._FilterDatabase" localSheetId="10" hidden="1">'فصل  ابنیه '!$A$3:$F$11</definedName>
    <definedName name="_xlnm._FilterDatabase" localSheetId="9" hidden="1">'فصل  سایر'!$A$3:$F$11</definedName>
    <definedName name="_xlnm._FilterDatabase" localSheetId="1" hidden="1">'فهرست بها سازمان'!$A$12:$BP$502</definedName>
    <definedName name="_xlnm._FilterDatabase" localSheetId="0" hidden="1">'فهرست بها کلی'!$A$12:$BS$1662</definedName>
    <definedName name="_New9" localSheetId="13">#REF!</definedName>
    <definedName name="_New9" localSheetId="14">#REF!</definedName>
    <definedName name="_New9" localSheetId="3">#REF!</definedName>
    <definedName name="_New9" localSheetId="20">#REF!</definedName>
    <definedName name="_New9" localSheetId="4">#REF!</definedName>
    <definedName name="_New9" localSheetId="11">#REF!</definedName>
    <definedName name="_New9" localSheetId="12">#REF!</definedName>
    <definedName name="_New9" localSheetId="16">#REF!</definedName>
    <definedName name="_New9" localSheetId="5">#REF!</definedName>
    <definedName name="_New9" localSheetId="2">#REF!</definedName>
    <definedName name="_New9" localSheetId="10">#REF!</definedName>
    <definedName name="_New9" localSheetId="9">#REF!</definedName>
    <definedName name="_New9">#REF!</definedName>
    <definedName name="a" localSheetId="13">#REF!</definedName>
    <definedName name="a" localSheetId="14">#REF!</definedName>
    <definedName name="a" localSheetId="3">#REF!</definedName>
    <definedName name="a" localSheetId="20">#REF!</definedName>
    <definedName name="a" localSheetId="4">#REF!</definedName>
    <definedName name="a" localSheetId="15">#REF!</definedName>
    <definedName name="a" localSheetId="11">#REF!</definedName>
    <definedName name="a" localSheetId="12">#REF!</definedName>
    <definedName name="a" localSheetId="16">#REF!</definedName>
    <definedName name="a" localSheetId="5">#REF!</definedName>
    <definedName name="a" localSheetId="2">#REF!</definedName>
    <definedName name="a" localSheetId="10">#REF!</definedName>
    <definedName name="a" localSheetId="9">#REF!</definedName>
    <definedName name="a">#REF!</definedName>
    <definedName name="amar1" localSheetId="13">#REF!</definedName>
    <definedName name="amar1" localSheetId="14">#REF!</definedName>
    <definedName name="amar1" localSheetId="3">#REF!</definedName>
    <definedName name="amar1" localSheetId="20">#REF!</definedName>
    <definedName name="amar1" localSheetId="4">#REF!</definedName>
    <definedName name="amar1" localSheetId="15">#REF!</definedName>
    <definedName name="amar1" localSheetId="11">#REF!</definedName>
    <definedName name="amar1" localSheetId="12">#REF!</definedName>
    <definedName name="amar1" localSheetId="16">#REF!</definedName>
    <definedName name="amar1" localSheetId="5">#REF!</definedName>
    <definedName name="amar1" localSheetId="2">#REF!</definedName>
    <definedName name="amar1" localSheetId="23">#REF!</definedName>
    <definedName name="amar1" localSheetId="10">#REF!</definedName>
    <definedName name="amar1" localSheetId="9">#REF!</definedName>
    <definedName name="amar1" localSheetId="6">#REF!</definedName>
    <definedName name="amar1">#REF!</definedName>
    <definedName name="amar195" localSheetId="13">#REF!</definedName>
    <definedName name="amar195" localSheetId="14">#REF!</definedName>
    <definedName name="amar195" localSheetId="3">#REF!</definedName>
    <definedName name="amar195" localSheetId="20">#REF!</definedName>
    <definedName name="amar195" localSheetId="11">#REF!</definedName>
    <definedName name="amar195" localSheetId="12">#REF!</definedName>
    <definedName name="amar195" localSheetId="16">#REF!</definedName>
    <definedName name="amar195" localSheetId="5">#REF!</definedName>
    <definedName name="amar195" localSheetId="2">#REF!</definedName>
    <definedName name="amar195" localSheetId="10">#REF!</definedName>
    <definedName name="amar195" localSheetId="9">#REF!</definedName>
    <definedName name="amar195">#REF!</definedName>
    <definedName name="as" localSheetId="13">#REF!</definedName>
    <definedName name="as" localSheetId="14">#REF!</definedName>
    <definedName name="as" localSheetId="3">#REF!</definedName>
    <definedName name="as" localSheetId="20">#REF!</definedName>
    <definedName name="as" localSheetId="4">#REF!</definedName>
    <definedName name="as" localSheetId="15">#REF!</definedName>
    <definedName name="as" localSheetId="11">#REF!</definedName>
    <definedName name="as" localSheetId="12">#REF!</definedName>
    <definedName name="as" localSheetId="16">#REF!</definedName>
    <definedName name="as" localSheetId="5">#REF!</definedName>
    <definedName name="as" localSheetId="2">#REF!</definedName>
    <definedName name="as" localSheetId="23">#REF!</definedName>
    <definedName name="as" localSheetId="10">#REF!</definedName>
    <definedName name="as" localSheetId="9">#REF!</definedName>
    <definedName name="as" localSheetId="6">#REF!</definedName>
    <definedName name="as">#REF!</definedName>
    <definedName name="àسه1" localSheetId="13">#REF!</definedName>
    <definedName name="àسه1" localSheetId="14">#REF!</definedName>
    <definedName name="àسه1" localSheetId="3">#REF!</definedName>
    <definedName name="àسه1" localSheetId="20">#REF!</definedName>
    <definedName name="àسه1" localSheetId="4">#REF!</definedName>
    <definedName name="àسه1" localSheetId="15">#REF!</definedName>
    <definedName name="àسه1" localSheetId="11">#REF!</definedName>
    <definedName name="àسه1" localSheetId="12">#REF!</definedName>
    <definedName name="àسه1" localSheetId="16">#REF!</definedName>
    <definedName name="àسه1" localSheetId="5">#REF!</definedName>
    <definedName name="àسه1" localSheetId="2">#REF!</definedName>
    <definedName name="àسه1" localSheetId="23">#REF!</definedName>
    <definedName name="àسه1" localSheetId="10">#REF!</definedName>
    <definedName name="àسه1" localSheetId="9">#REF!</definedName>
    <definedName name="àسه1" localSheetId="6">#REF!</definedName>
    <definedName name="àسه1">#REF!</definedName>
    <definedName name="àسه10" localSheetId="13">#REF!</definedName>
    <definedName name="àسه10" localSheetId="14">#REF!</definedName>
    <definedName name="àسه10" localSheetId="3">#REF!</definedName>
    <definedName name="àسه10" localSheetId="20">#REF!</definedName>
    <definedName name="àسه10" localSheetId="4">#REF!</definedName>
    <definedName name="àسه10" localSheetId="15">#REF!</definedName>
    <definedName name="àسه10" localSheetId="11">#REF!</definedName>
    <definedName name="àسه10" localSheetId="12">#REF!</definedName>
    <definedName name="àسه10" localSheetId="16">#REF!</definedName>
    <definedName name="àسه10" localSheetId="5">#REF!</definedName>
    <definedName name="àسه10" localSheetId="2">#REF!</definedName>
    <definedName name="àسه10" localSheetId="23">#REF!</definedName>
    <definedName name="àسه10" localSheetId="10">#REF!</definedName>
    <definedName name="àسه10" localSheetId="9">#REF!</definedName>
    <definedName name="àسه10" localSheetId="6">#REF!</definedName>
    <definedName name="àسه10">#REF!</definedName>
    <definedName name="àسه10آش38" localSheetId="13">#REF!</definedName>
    <definedName name="àسه10آش38" localSheetId="14">#REF!</definedName>
    <definedName name="àسه10آش38" localSheetId="3">#REF!</definedName>
    <definedName name="àسه10آش38" localSheetId="20">#REF!</definedName>
    <definedName name="àسه10آش38" localSheetId="4">#REF!</definedName>
    <definedName name="àسه10آش38" localSheetId="15">#REF!</definedName>
    <definedName name="àسه10آش38" localSheetId="11">#REF!</definedName>
    <definedName name="àسه10آش38" localSheetId="12">#REF!</definedName>
    <definedName name="àسه10آش38" localSheetId="16">#REF!</definedName>
    <definedName name="àسه10آش38" localSheetId="5">#REF!</definedName>
    <definedName name="àسه10آش38" localSheetId="2">#REF!</definedName>
    <definedName name="àسه10آش38" localSheetId="23">#REF!</definedName>
    <definedName name="àسه10آش38" localSheetId="10">#REF!</definedName>
    <definedName name="àسه10آش38" localSheetId="9">#REF!</definedName>
    <definedName name="àسه10آش38" localSheetId="6">#REF!</definedName>
    <definedName name="àسه10آش38">#REF!</definedName>
    <definedName name="àسه11" localSheetId="13">#REF!</definedName>
    <definedName name="àسه11" localSheetId="14">#REF!</definedName>
    <definedName name="àسه11" localSheetId="3">#REF!</definedName>
    <definedName name="àسه11" localSheetId="20">#REF!</definedName>
    <definedName name="àسه11" localSheetId="4">#REF!</definedName>
    <definedName name="àسه11" localSheetId="15">#REF!</definedName>
    <definedName name="àسه11" localSheetId="11">#REF!</definedName>
    <definedName name="àسه11" localSheetId="12">#REF!</definedName>
    <definedName name="àسه11" localSheetId="16">#REF!</definedName>
    <definedName name="àسه11" localSheetId="5">#REF!</definedName>
    <definedName name="àسه11" localSheetId="2">#REF!</definedName>
    <definedName name="àسه11" localSheetId="23">#REF!</definedName>
    <definedName name="àسه11" localSheetId="10">#REF!</definedName>
    <definedName name="àسه11" localSheetId="9">#REF!</definedName>
    <definedName name="àسه11" localSheetId="6">#REF!</definedName>
    <definedName name="àسه11">#REF!</definedName>
    <definedName name="àسه11آش38" localSheetId="13">#REF!</definedName>
    <definedName name="àسه11آش38" localSheetId="14">#REF!</definedName>
    <definedName name="àسه11آش38" localSheetId="3">#REF!</definedName>
    <definedName name="àسه11آش38" localSheetId="20">#REF!</definedName>
    <definedName name="àسه11آش38" localSheetId="4">#REF!</definedName>
    <definedName name="àسه11آش38" localSheetId="15">#REF!</definedName>
    <definedName name="àسه11آش38" localSheetId="11">#REF!</definedName>
    <definedName name="àسه11آش38" localSheetId="12">#REF!</definedName>
    <definedName name="àسه11آش38" localSheetId="16">#REF!</definedName>
    <definedName name="àسه11آش38" localSheetId="5">#REF!</definedName>
    <definedName name="àسه11آش38" localSheetId="2">#REF!</definedName>
    <definedName name="àسه11آش38" localSheetId="23">#REF!</definedName>
    <definedName name="àسه11آش38" localSheetId="10">#REF!</definedName>
    <definedName name="àسه11آش38" localSheetId="9">#REF!</definedName>
    <definedName name="àسه11آش38" localSheetId="6">#REF!</definedName>
    <definedName name="àسه11آش38">#REF!</definedName>
    <definedName name="àسه12آش38" localSheetId="13">#REF!</definedName>
    <definedName name="àسه12آش38" localSheetId="14">#REF!</definedName>
    <definedName name="àسه12آش38" localSheetId="3">#REF!</definedName>
    <definedName name="àسه12آش38" localSheetId="20">#REF!</definedName>
    <definedName name="àسه12آش38" localSheetId="4">#REF!</definedName>
    <definedName name="àسه12آش38" localSheetId="15">#REF!</definedName>
    <definedName name="àسه12آش38" localSheetId="11">#REF!</definedName>
    <definedName name="àسه12آش38" localSheetId="12">#REF!</definedName>
    <definedName name="àسه12آش38" localSheetId="16">#REF!</definedName>
    <definedName name="àسه12آش38" localSheetId="5">#REF!</definedName>
    <definedName name="àسه12آش38" localSheetId="2">#REF!</definedName>
    <definedName name="àسه12آش38" localSheetId="23">#REF!</definedName>
    <definedName name="àسه12آش38" localSheetId="10">#REF!</definedName>
    <definedName name="àسه12آش38" localSheetId="9">#REF!</definedName>
    <definedName name="àسه12آش38" localSheetId="6">#REF!</definedName>
    <definedName name="àسه12آش38">#REF!</definedName>
    <definedName name="àسه13آش38" localSheetId="13">#REF!</definedName>
    <definedName name="àسه13آش38" localSheetId="14">#REF!</definedName>
    <definedName name="àسه13آش38" localSheetId="3">#REF!</definedName>
    <definedName name="àسه13آش38" localSheetId="20">#REF!</definedName>
    <definedName name="àسه13آش38" localSheetId="4">#REF!</definedName>
    <definedName name="àسه13آش38" localSheetId="15">#REF!</definedName>
    <definedName name="àسه13آش38" localSheetId="11">#REF!</definedName>
    <definedName name="àسه13آش38" localSheetId="12">#REF!</definedName>
    <definedName name="àسه13آش38" localSheetId="16">#REF!</definedName>
    <definedName name="àسه13آش38" localSheetId="5">#REF!</definedName>
    <definedName name="àسه13آش38" localSheetId="2">#REF!</definedName>
    <definedName name="àسه13آش38" localSheetId="23">#REF!</definedName>
    <definedName name="àسه13آش38" localSheetId="10">#REF!</definedName>
    <definedName name="àسه13آش38" localSheetId="9">#REF!</definedName>
    <definedName name="àسه13آش38" localSheetId="6">#REF!</definedName>
    <definedName name="àسه13آش38">#REF!</definedName>
    <definedName name="àسه14آش38" localSheetId="13">#REF!</definedName>
    <definedName name="àسه14آش38" localSheetId="14">#REF!</definedName>
    <definedName name="àسه14آش38" localSheetId="3">#REF!</definedName>
    <definedName name="àسه14آش38" localSheetId="20">#REF!</definedName>
    <definedName name="àسه14آش38" localSheetId="4">#REF!</definedName>
    <definedName name="àسه14آش38" localSheetId="15">#REF!</definedName>
    <definedName name="àسه14آش38" localSheetId="11">#REF!</definedName>
    <definedName name="àسه14آش38" localSheetId="12">#REF!</definedName>
    <definedName name="àسه14آش38" localSheetId="16">#REF!</definedName>
    <definedName name="àسه14آش38" localSheetId="5">#REF!</definedName>
    <definedName name="àسه14آش38" localSheetId="2">#REF!</definedName>
    <definedName name="àسه14آش38" localSheetId="23">#REF!</definedName>
    <definedName name="àسه14آش38" localSheetId="10">#REF!</definedName>
    <definedName name="àسه14آش38" localSheetId="9">#REF!</definedName>
    <definedName name="àسه14آش38" localSheetId="6">#REF!</definedName>
    <definedName name="àسه14آش38">#REF!</definedName>
    <definedName name="àسه15آش38" localSheetId="13">#REF!</definedName>
    <definedName name="àسه15آش38" localSheetId="14">#REF!</definedName>
    <definedName name="àسه15آش38" localSheetId="3">#REF!</definedName>
    <definedName name="àسه15آش38" localSheetId="20">#REF!</definedName>
    <definedName name="àسه15آش38" localSheetId="4">#REF!</definedName>
    <definedName name="àسه15آش38" localSheetId="15">#REF!</definedName>
    <definedName name="àسه15آش38" localSheetId="11">#REF!</definedName>
    <definedName name="àسه15آش38" localSheetId="12">#REF!</definedName>
    <definedName name="àسه15آش38" localSheetId="16">#REF!</definedName>
    <definedName name="àسه15آش38" localSheetId="5">#REF!</definedName>
    <definedName name="àسه15آش38" localSheetId="2">#REF!</definedName>
    <definedName name="àسه15آش38" localSheetId="23">#REF!</definedName>
    <definedName name="àسه15آش38" localSheetId="10">#REF!</definedName>
    <definedName name="àسه15آش38" localSheetId="9">#REF!</definedName>
    <definedName name="àسه15آش38" localSheetId="6">#REF!</definedName>
    <definedName name="àسه15آش38">#REF!</definedName>
    <definedName name="àسه15آنà" localSheetId="13">#REF!</definedName>
    <definedName name="àسه15آنà" localSheetId="14">#REF!</definedName>
    <definedName name="àسه15آنà" localSheetId="3">#REF!</definedName>
    <definedName name="àسه15آنà" localSheetId="20">#REF!</definedName>
    <definedName name="àسه15آنà" localSheetId="4">#REF!</definedName>
    <definedName name="àسه15آنà" localSheetId="15">#REF!</definedName>
    <definedName name="àسه15آنà" localSheetId="11">#REF!</definedName>
    <definedName name="àسه15آنà" localSheetId="12">#REF!</definedName>
    <definedName name="àسه15آنà" localSheetId="16">#REF!</definedName>
    <definedName name="àسه15آنà" localSheetId="5">#REF!</definedName>
    <definedName name="àسه15آنà" localSheetId="2">#REF!</definedName>
    <definedName name="àسه15آنà" localSheetId="23">#REF!</definedName>
    <definedName name="àسه15آنà" localSheetId="10">#REF!</definedName>
    <definedName name="àسه15آنà" localSheetId="9">#REF!</definedName>
    <definedName name="àسه15آنà" localSheetId="6">#REF!</definedName>
    <definedName name="àسه15آنà">#REF!</definedName>
    <definedName name="àسه16آش38" localSheetId="13">#REF!</definedName>
    <definedName name="àسه16آش38" localSheetId="14">#REF!</definedName>
    <definedName name="àسه16آش38" localSheetId="3">#REF!</definedName>
    <definedName name="àسه16آش38" localSheetId="20">#REF!</definedName>
    <definedName name="àسه16آش38" localSheetId="4">#REF!</definedName>
    <definedName name="àسه16آش38" localSheetId="15">#REF!</definedName>
    <definedName name="àسه16آش38" localSheetId="11">#REF!</definedName>
    <definedName name="àسه16آش38" localSheetId="12">#REF!</definedName>
    <definedName name="àسه16آش38" localSheetId="16">#REF!</definedName>
    <definedName name="àسه16آش38" localSheetId="5">#REF!</definedName>
    <definedName name="àسه16آش38" localSheetId="2">#REF!</definedName>
    <definedName name="àسه16آش38" localSheetId="23">#REF!</definedName>
    <definedName name="àسه16آش38" localSheetId="10">#REF!</definedName>
    <definedName name="àسه16آش38" localSheetId="9">#REF!</definedName>
    <definedName name="àسه16آش38" localSheetId="6">#REF!</definedName>
    <definedName name="àسه16آش38">#REF!</definedName>
    <definedName name="àسه17آش38" localSheetId="13">#REF!</definedName>
    <definedName name="àسه17آش38" localSheetId="14">#REF!</definedName>
    <definedName name="àسه17آش38" localSheetId="3">#REF!</definedName>
    <definedName name="àسه17آش38" localSheetId="20">#REF!</definedName>
    <definedName name="àسه17آش38" localSheetId="4">#REF!</definedName>
    <definedName name="àسه17آش38" localSheetId="15">#REF!</definedName>
    <definedName name="àسه17آش38" localSheetId="11">#REF!</definedName>
    <definedName name="àسه17آش38" localSheetId="12">#REF!</definedName>
    <definedName name="àسه17آش38" localSheetId="16">#REF!</definedName>
    <definedName name="àسه17آش38" localSheetId="5">#REF!</definedName>
    <definedName name="àسه17آش38" localSheetId="2">#REF!</definedName>
    <definedName name="àسه17آش38" localSheetId="23">#REF!</definedName>
    <definedName name="àسه17آش38" localSheetId="10">#REF!</definedName>
    <definedName name="àسه17آش38" localSheetId="9">#REF!</definedName>
    <definedName name="àسه17آش38" localSheetId="6">#REF!</definedName>
    <definedName name="àسه17آش38">#REF!</definedName>
    <definedName name="àسه18آش38" localSheetId="13">#REF!</definedName>
    <definedName name="àسه18آش38" localSheetId="14">#REF!</definedName>
    <definedName name="àسه18آش38" localSheetId="3">#REF!</definedName>
    <definedName name="àسه18آش38" localSheetId="20">#REF!</definedName>
    <definedName name="àسه18آش38" localSheetId="4">#REF!</definedName>
    <definedName name="àسه18آش38" localSheetId="15">#REF!</definedName>
    <definedName name="àسه18آش38" localSheetId="11">#REF!</definedName>
    <definedName name="àسه18آش38" localSheetId="12">#REF!</definedName>
    <definedName name="àسه18آش38" localSheetId="16">#REF!</definedName>
    <definedName name="àسه18آش38" localSheetId="5">#REF!</definedName>
    <definedName name="àسه18آش38" localSheetId="2">#REF!</definedName>
    <definedName name="àسه18آش38" localSheetId="23">#REF!</definedName>
    <definedName name="àسه18آش38" localSheetId="10">#REF!</definedName>
    <definedName name="àسه18آش38" localSheetId="9">#REF!</definedName>
    <definedName name="àسه18آش38" localSheetId="6">#REF!</definedName>
    <definedName name="àسه18آش38">#REF!</definedName>
    <definedName name="àسه19آش38" localSheetId="13">#REF!</definedName>
    <definedName name="àسه19آش38" localSheetId="14">#REF!</definedName>
    <definedName name="àسه19آش38" localSheetId="3">#REF!</definedName>
    <definedName name="àسه19آش38" localSheetId="20">#REF!</definedName>
    <definedName name="àسه19آش38" localSheetId="4">#REF!</definedName>
    <definedName name="àسه19آش38" localSheetId="15">#REF!</definedName>
    <definedName name="àسه19آش38" localSheetId="11">#REF!</definedName>
    <definedName name="àسه19آش38" localSheetId="12">#REF!</definedName>
    <definedName name="àسه19آش38" localSheetId="16">#REF!</definedName>
    <definedName name="àسه19آش38" localSheetId="5">#REF!</definedName>
    <definedName name="àسه19آش38" localSheetId="2">#REF!</definedName>
    <definedName name="àسه19آش38" localSheetId="23">#REF!</definedName>
    <definedName name="àسه19آش38" localSheetId="10">#REF!</definedName>
    <definedName name="àسه19آش38" localSheetId="9">#REF!</definedName>
    <definedName name="àسه19آش38" localSheetId="6">#REF!</definedName>
    <definedName name="àسه19آش38">#REF!</definedName>
    <definedName name="àسه1آش38" localSheetId="13">#REF!</definedName>
    <definedName name="àسه1آش38" localSheetId="14">#REF!</definedName>
    <definedName name="àسه1آش38" localSheetId="3">#REF!</definedName>
    <definedName name="àسه1آش38" localSheetId="20">#REF!</definedName>
    <definedName name="àسه1آش38" localSheetId="4">#REF!</definedName>
    <definedName name="àسه1آش38" localSheetId="15">#REF!</definedName>
    <definedName name="àسه1آش38" localSheetId="11">#REF!</definedName>
    <definedName name="àسه1آش38" localSheetId="12">#REF!</definedName>
    <definedName name="àسه1آش38" localSheetId="16">#REF!</definedName>
    <definedName name="àسه1آش38" localSheetId="5">#REF!</definedName>
    <definedName name="àسه1آش38" localSheetId="2">#REF!</definedName>
    <definedName name="àسه1آش38" localSheetId="23">#REF!</definedName>
    <definedName name="àسه1آش38" localSheetId="10">#REF!</definedName>
    <definedName name="àسه1آش38" localSheetId="9">#REF!</definedName>
    <definedName name="àسه1آش38" localSheetId="6">#REF!</definedName>
    <definedName name="àسه1آش38">#REF!</definedName>
    <definedName name="àسه2" localSheetId="13">#REF!</definedName>
    <definedName name="àسه2" localSheetId="14">#REF!</definedName>
    <definedName name="àسه2" localSheetId="3">#REF!</definedName>
    <definedName name="àسه2" localSheetId="20">#REF!</definedName>
    <definedName name="àسه2" localSheetId="4">#REF!</definedName>
    <definedName name="àسه2" localSheetId="15">#REF!</definedName>
    <definedName name="àسه2" localSheetId="11">#REF!</definedName>
    <definedName name="àسه2" localSheetId="12">#REF!</definedName>
    <definedName name="àسه2" localSheetId="16">#REF!</definedName>
    <definedName name="àسه2" localSheetId="5">#REF!</definedName>
    <definedName name="àسه2" localSheetId="2">#REF!</definedName>
    <definedName name="àسه2" localSheetId="23">#REF!</definedName>
    <definedName name="àسه2" localSheetId="10">#REF!</definedName>
    <definedName name="àسه2" localSheetId="9">#REF!</definedName>
    <definedName name="àسه2" localSheetId="6">#REF!</definedName>
    <definedName name="àسه2">#REF!</definedName>
    <definedName name="àسه20آش38" localSheetId="13">#REF!</definedName>
    <definedName name="àسه20آش38" localSheetId="14">#REF!</definedName>
    <definedName name="àسه20آش38" localSheetId="3">#REF!</definedName>
    <definedName name="àسه20آش38" localSheetId="20">#REF!</definedName>
    <definedName name="àسه20آش38" localSheetId="4">#REF!</definedName>
    <definedName name="àسه20آش38" localSheetId="15">#REF!</definedName>
    <definedName name="àسه20آش38" localSheetId="11">#REF!</definedName>
    <definedName name="àسه20آش38" localSheetId="12">#REF!</definedName>
    <definedName name="àسه20آش38" localSheetId="16">#REF!</definedName>
    <definedName name="àسه20آش38" localSheetId="5">#REF!</definedName>
    <definedName name="àسه20آش38" localSheetId="2">#REF!</definedName>
    <definedName name="àسه20آش38" localSheetId="23">#REF!</definedName>
    <definedName name="àسه20آش38" localSheetId="10">#REF!</definedName>
    <definedName name="àسه20آش38" localSheetId="9">#REF!</definedName>
    <definedName name="àسه20آش38" localSheetId="6">#REF!</definedName>
    <definedName name="àسه20آش38">#REF!</definedName>
    <definedName name="àسه21آش38" localSheetId="13">#REF!</definedName>
    <definedName name="àسه21آش38" localSheetId="14">#REF!</definedName>
    <definedName name="àسه21آش38" localSheetId="3">#REF!</definedName>
    <definedName name="àسه21آش38" localSheetId="20">#REF!</definedName>
    <definedName name="àسه21آش38" localSheetId="4">#REF!</definedName>
    <definedName name="àسه21آش38" localSheetId="15">#REF!</definedName>
    <definedName name="àسه21آش38" localSheetId="11">#REF!</definedName>
    <definedName name="àسه21آش38" localSheetId="12">#REF!</definedName>
    <definedName name="àسه21آش38" localSheetId="16">#REF!</definedName>
    <definedName name="àسه21آش38" localSheetId="5">#REF!</definedName>
    <definedName name="àسه21آش38" localSheetId="2">#REF!</definedName>
    <definedName name="àسه21آش38" localSheetId="23">#REF!</definedName>
    <definedName name="àسه21آش38" localSheetId="10">#REF!</definedName>
    <definedName name="àسه21آش38" localSheetId="9">#REF!</definedName>
    <definedName name="àسه21آش38" localSheetId="6">#REF!</definedName>
    <definedName name="àسه21آش38">#REF!</definedName>
    <definedName name="àسه22آش38" localSheetId="13">#REF!</definedName>
    <definedName name="àسه22آش38" localSheetId="14">#REF!</definedName>
    <definedName name="àسه22آش38" localSheetId="3">#REF!</definedName>
    <definedName name="àسه22آش38" localSheetId="20">#REF!</definedName>
    <definedName name="àسه22آش38" localSheetId="4">#REF!</definedName>
    <definedName name="àسه22آش38" localSheetId="15">#REF!</definedName>
    <definedName name="àسه22آش38" localSheetId="11">#REF!</definedName>
    <definedName name="àسه22آش38" localSheetId="12">#REF!</definedName>
    <definedName name="àسه22آش38" localSheetId="16">#REF!</definedName>
    <definedName name="àسه22آش38" localSheetId="5">#REF!</definedName>
    <definedName name="àسه22آش38" localSheetId="2">#REF!</definedName>
    <definedName name="àسه22آش38" localSheetId="23">#REF!</definedName>
    <definedName name="àسه22آش38" localSheetId="10">#REF!</definedName>
    <definedName name="àسه22آش38" localSheetId="9">#REF!</definedName>
    <definedName name="àسه22آش38" localSheetId="6">#REF!</definedName>
    <definedName name="àسه22آش38">#REF!</definedName>
    <definedName name="àسه23آش38" localSheetId="13">#REF!</definedName>
    <definedName name="àسه23آش38" localSheetId="14">#REF!</definedName>
    <definedName name="àسه23آش38" localSheetId="3">#REF!</definedName>
    <definedName name="àسه23آش38" localSheetId="20">#REF!</definedName>
    <definedName name="àسه23آش38" localSheetId="4">#REF!</definedName>
    <definedName name="àسه23آش38" localSheetId="15">#REF!</definedName>
    <definedName name="àسه23آش38" localSheetId="11">#REF!</definedName>
    <definedName name="àسه23آش38" localSheetId="12">#REF!</definedName>
    <definedName name="àسه23آش38" localSheetId="16">#REF!</definedName>
    <definedName name="àسه23آش38" localSheetId="5">#REF!</definedName>
    <definedName name="àسه23آش38" localSheetId="2">#REF!</definedName>
    <definedName name="àسه23آش38" localSheetId="23">#REF!</definedName>
    <definedName name="àسه23آش38" localSheetId="10">#REF!</definedName>
    <definedName name="àسه23آش38" localSheetId="9">#REF!</definedName>
    <definedName name="àسه23آش38" localSheetId="6">#REF!</definedName>
    <definedName name="àسه23آش38">#REF!</definedName>
    <definedName name="àسه24آش38" localSheetId="13">#REF!</definedName>
    <definedName name="àسه24آش38" localSheetId="14">#REF!</definedName>
    <definedName name="àسه24آش38" localSheetId="3">#REF!</definedName>
    <definedName name="àسه24آش38" localSheetId="20">#REF!</definedName>
    <definedName name="àسه24آش38" localSheetId="4">#REF!</definedName>
    <definedName name="àسه24آش38" localSheetId="15">#REF!</definedName>
    <definedName name="àسه24آش38" localSheetId="11">#REF!</definedName>
    <definedName name="àسه24آش38" localSheetId="12">#REF!</definedName>
    <definedName name="àسه24آش38" localSheetId="16">#REF!</definedName>
    <definedName name="àسه24آش38" localSheetId="5">#REF!</definedName>
    <definedName name="àسه24آش38" localSheetId="2">#REF!</definedName>
    <definedName name="àسه24آش38" localSheetId="23">#REF!</definedName>
    <definedName name="àسه24آش38" localSheetId="10">#REF!</definedName>
    <definedName name="àسه24آش38" localSheetId="9">#REF!</definedName>
    <definedName name="àسه24آش38" localSheetId="6">#REF!</definedName>
    <definedName name="àسه24آش38">#REF!</definedName>
    <definedName name="àسه25آش38" localSheetId="13">#REF!</definedName>
    <definedName name="àسه25آش38" localSheetId="14">#REF!</definedName>
    <definedName name="àسه25آش38" localSheetId="3">#REF!</definedName>
    <definedName name="àسه25آش38" localSheetId="20">#REF!</definedName>
    <definedName name="àسه25آش38" localSheetId="4">#REF!</definedName>
    <definedName name="àسه25آش38" localSheetId="15">#REF!</definedName>
    <definedName name="àسه25آش38" localSheetId="11">#REF!</definedName>
    <definedName name="àسه25آش38" localSheetId="12">#REF!</definedName>
    <definedName name="àسه25آش38" localSheetId="16">#REF!</definedName>
    <definedName name="àسه25آش38" localSheetId="5">#REF!</definedName>
    <definedName name="àسه25آش38" localSheetId="2">#REF!</definedName>
    <definedName name="àسه25آش38" localSheetId="23">#REF!</definedName>
    <definedName name="àسه25آش38" localSheetId="10">#REF!</definedName>
    <definedName name="àسه25آش38" localSheetId="9">#REF!</definedName>
    <definedName name="àسه25آش38" localSheetId="6">#REF!</definedName>
    <definedName name="àسه25آش38">#REF!</definedName>
    <definedName name="àسه26آش38" localSheetId="13">#REF!</definedName>
    <definedName name="àسه26آش38" localSheetId="14">#REF!</definedName>
    <definedName name="àسه26آش38" localSheetId="3">#REF!</definedName>
    <definedName name="àسه26آش38" localSheetId="20">#REF!</definedName>
    <definedName name="àسه26آش38" localSheetId="4">#REF!</definedName>
    <definedName name="àسه26آش38" localSheetId="15">#REF!</definedName>
    <definedName name="àسه26آش38" localSheetId="11">#REF!</definedName>
    <definedName name="àسه26آش38" localSheetId="12">#REF!</definedName>
    <definedName name="àسه26آش38" localSheetId="16">#REF!</definedName>
    <definedName name="àسه26آش38" localSheetId="5">#REF!</definedName>
    <definedName name="àسه26آش38" localSheetId="2">#REF!</definedName>
    <definedName name="àسه26آش38" localSheetId="23">#REF!</definedName>
    <definedName name="àسه26آش38" localSheetId="10">#REF!</definedName>
    <definedName name="àسه26آش38" localSheetId="9">#REF!</definedName>
    <definedName name="àسه26آش38" localSheetId="6">#REF!</definedName>
    <definedName name="àسه26آش38">#REF!</definedName>
    <definedName name="àسه26رçآش38" localSheetId="13">#REF!</definedName>
    <definedName name="àسه26رçآش38" localSheetId="14">#REF!</definedName>
    <definedName name="àسه26رçآش38" localSheetId="3">#REF!</definedName>
    <definedName name="àسه26رçآش38" localSheetId="20">#REF!</definedName>
    <definedName name="àسه26رçآش38" localSheetId="4">#REF!</definedName>
    <definedName name="àسه26رçآش38" localSheetId="15">#REF!</definedName>
    <definedName name="àسه26رçآش38" localSheetId="11">#REF!</definedName>
    <definedName name="àسه26رçآش38" localSheetId="12">#REF!</definedName>
    <definedName name="àسه26رçآش38" localSheetId="16">#REF!</definedName>
    <definedName name="àسه26رçآش38" localSheetId="5">#REF!</definedName>
    <definedName name="àسه26رçآش38" localSheetId="2">#REF!</definedName>
    <definedName name="àسه26رçآش38" localSheetId="23">#REF!</definedName>
    <definedName name="àسه26رçآش38" localSheetId="10">#REF!</definedName>
    <definedName name="àسه26رçآش38" localSheetId="9">#REF!</definedName>
    <definedName name="àسه26رçآش38" localSheetId="6">#REF!</definedName>
    <definedName name="àسه26رçآش38">#REF!</definedName>
    <definedName name="àسه27آش38" localSheetId="13">#REF!</definedName>
    <definedName name="àسه27آش38" localSheetId="14">#REF!</definedName>
    <definedName name="àسه27آش38" localSheetId="3">#REF!</definedName>
    <definedName name="àسه27آش38" localSheetId="20">#REF!</definedName>
    <definedName name="àسه27آش38" localSheetId="4">#REF!</definedName>
    <definedName name="àسه27آش38" localSheetId="15">#REF!</definedName>
    <definedName name="àسه27آش38" localSheetId="11">#REF!</definedName>
    <definedName name="àسه27آش38" localSheetId="12">#REF!</definedName>
    <definedName name="àسه27آش38" localSheetId="16">#REF!</definedName>
    <definedName name="àسه27آش38" localSheetId="5">#REF!</definedName>
    <definedName name="àسه27آش38" localSheetId="2">#REF!</definedName>
    <definedName name="àسه27آش38" localSheetId="23">#REF!</definedName>
    <definedName name="àسه27آش38" localSheetId="10">#REF!</definedName>
    <definedName name="àسه27آش38" localSheetId="9">#REF!</definedName>
    <definedName name="àسه27آش38" localSheetId="6">#REF!</definedName>
    <definedName name="àسه27آش38">#REF!</definedName>
    <definedName name="àسه28آش38" localSheetId="13">#REF!</definedName>
    <definedName name="àسه28آش38" localSheetId="14">#REF!</definedName>
    <definedName name="àسه28آش38" localSheetId="3">#REF!</definedName>
    <definedName name="àسه28آش38" localSheetId="20">#REF!</definedName>
    <definedName name="àسه28آش38" localSheetId="4">#REF!</definedName>
    <definedName name="àسه28آش38" localSheetId="15">#REF!</definedName>
    <definedName name="àسه28آش38" localSheetId="11">#REF!</definedName>
    <definedName name="àسه28آش38" localSheetId="12">#REF!</definedName>
    <definedName name="àسه28آش38" localSheetId="16">#REF!</definedName>
    <definedName name="àسه28آش38" localSheetId="5">#REF!</definedName>
    <definedName name="àسه28آش38" localSheetId="2">#REF!</definedName>
    <definedName name="àسه28آش38" localSheetId="23">#REF!</definedName>
    <definedName name="àسه28آش38" localSheetId="10">#REF!</definedName>
    <definedName name="àسه28آش38" localSheetId="9">#REF!</definedName>
    <definedName name="àسه28آش38" localSheetId="6">#REF!</definedName>
    <definedName name="àسه28آش38">#REF!</definedName>
    <definedName name="àسه29آش38" localSheetId="13">#REF!</definedName>
    <definedName name="àسه29آش38" localSheetId="14">#REF!</definedName>
    <definedName name="àسه29آش38" localSheetId="3">#REF!</definedName>
    <definedName name="àسه29آش38" localSheetId="20">#REF!</definedName>
    <definedName name="àسه29آش38" localSheetId="4">#REF!</definedName>
    <definedName name="àسه29آش38" localSheetId="15">#REF!</definedName>
    <definedName name="àسه29آش38" localSheetId="11">#REF!</definedName>
    <definedName name="àسه29آش38" localSheetId="12">#REF!</definedName>
    <definedName name="àسه29آش38" localSheetId="16">#REF!</definedName>
    <definedName name="àسه29آش38" localSheetId="5">#REF!</definedName>
    <definedName name="àسه29آش38" localSheetId="2">#REF!</definedName>
    <definedName name="àسه29آش38" localSheetId="23">#REF!</definedName>
    <definedName name="àسه29آش38" localSheetId="10">#REF!</definedName>
    <definedName name="àسه29آش38" localSheetId="9">#REF!</definedName>
    <definedName name="àسه29آش38" localSheetId="6">#REF!</definedName>
    <definedName name="àسه29آش38">#REF!</definedName>
    <definedName name="àسه2آش38" localSheetId="13">#REF!</definedName>
    <definedName name="àسه2آش38" localSheetId="14">#REF!</definedName>
    <definedName name="àسه2آش38" localSheetId="3">#REF!</definedName>
    <definedName name="àسه2آش38" localSheetId="20">#REF!</definedName>
    <definedName name="àسه2آش38" localSheetId="4">#REF!</definedName>
    <definedName name="àسه2آش38" localSheetId="15">#REF!</definedName>
    <definedName name="àسه2آش38" localSheetId="11">#REF!</definedName>
    <definedName name="àسه2آش38" localSheetId="12">#REF!</definedName>
    <definedName name="àسه2آش38" localSheetId="16">#REF!</definedName>
    <definedName name="àسه2آش38" localSheetId="5">#REF!</definedName>
    <definedName name="àسه2آش38" localSheetId="2">#REF!</definedName>
    <definedName name="àسه2آش38" localSheetId="23">#REF!</definedName>
    <definedName name="àسه2آش38" localSheetId="10">#REF!</definedName>
    <definedName name="àسه2آش38" localSheetId="9">#REF!</definedName>
    <definedName name="àسه2آش38" localSheetId="6">#REF!</definedName>
    <definedName name="àسه2آش38">#REF!</definedName>
    <definedName name="àسه3" localSheetId="13">#REF!</definedName>
    <definedName name="àسه3" localSheetId="14">#REF!</definedName>
    <definedName name="àسه3" localSheetId="3">#REF!</definedName>
    <definedName name="àسه3" localSheetId="20">#REF!</definedName>
    <definedName name="àسه3" localSheetId="4">#REF!</definedName>
    <definedName name="àسه3" localSheetId="15">#REF!</definedName>
    <definedName name="àسه3" localSheetId="11">#REF!</definedName>
    <definedName name="àسه3" localSheetId="12">#REF!</definedName>
    <definedName name="àسه3" localSheetId="16">#REF!</definedName>
    <definedName name="àسه3" localSheetId="5">#REF!</definedName>
    <definedName name="àسه3" localSheetId="2">#REF!</definedName>
    <definedName name="àسه3" localSheetId="23">#REF!</definedName>
    <definedName name="àسه3" localSheetId="10">#REF!</definedName>
    <definedName name="àسه3" localSheetId="9">#REF!</definedName>
    <definedName name="àسه3" localSheetId="6">#REF!</definedName>
    <definedName name="àسه3">#REF!</definedName>
    <definedName name="àسه3.1آش38" localSheetId="13">#REF!</definedName>
    <definedName name="àسه3.1آش38" localSheetId="14">#REF!</definedName>
    <definedName name="àسه3.1آش38" localSheetId="3">#REF!</definedName>
    <definedName name="àسه3.1آش38" localSheetId="20">#REF!</definedName>
    <definedName name="àسه3.1آش38" localSheetId="4">#REF!</definedName>
    <definedName name="àسه3.1آش38" localSheetId="15">#REF!</definedName>
    <definedName name="àسه3.1آش38" localSheetId="11">#REF!</definedName>
    <definedName name="àسه3.1آش38" localSheetId="12">#REF!</definedName>
    <definedName name="àسه3.1آش38" localSheetId="16">#REF!</definedName>
    <definedName name="àسه3.1آش38" localSheetId="5">#REF!</definedName>
    <definedName name="àسه3.1آش38" localSheetId="2">#REF!</definedName>
    <definedName name="àسه3.1آش38" localSheetId="23">#REF!</definedName>
    <definedName name="àسه3.1آش38" localSheetId="10">#REF!</definedName>
    <definedName name="àسه3.1آش38" localSheetId="9">#REF!</definedName>
    <definedName name="àسه3.1آش38" localSheetId="6">#REF!</definedName>
    <definedName name="àسه3.1آش38">#REF!</definedName>
    <definedName name="àسه30آش38" localSheetId="13">#REF!</definedName>
    <definedName name="àسه30آش38" localSheetId="14">#REF!</definedName>
    <definedName name="àسه30آش38" localSheetId="3">#REF!</definedName>
    <definedName name="àسه30آش38" localSheetId="20">#REF!</definedName>
    <definedName name="àسه30آش38" localSheetId="4">#REF!</definedName>
    <definedName name="àسه30آش38" localSheetId="15">#REF!</definedName>
    <definedName name="àسه30آش38" localSheetId="11">#REF!</definedName>
    <definedName name="àسه30آش38" localSheetId="12">#REF!</definedName>
    <definedName name="àسه30آش38" localSheetId="16">#REF!</definedName>
    <definedName name="àسه30آش38" localSheetId="5">#REF!</definedName>
    <definedName name="àسه30آش38" localSheetId="2">#REF!</definedName>
    <definedName name="àسه30آش38" localSheetId="23">#REF!</definedName>
    <definedName name="àسه30آش38" localSheetId="10">#REF!</definedName>
    <definedName name="àسه30آش38" localSheetId="9">#REF!</definedName>
    <definedName name="àسه30آش38" localSheetId="6">#REF!</definedName>
    <definedName name="àسه30آش38">#REF!</definedName>
    <definedName name="àسه31آش38" localSheetId="13">#REF!</definedName>
    <definedName name="àسه31آش38" localSheetId="14">#REF!</definedName>
    <definedName name="àسه31آش38" localSheetId="3">#REF!</definedName>
    <definedName name="àسه31آش38" localSheetId="20">#REF!</definedName>
    <definedName name="àسه31آش38" localSheetId="4">#REF!</definedName>
    <definedName name="àسه31آش38" localSheetId="15">#REF!</definedName>
    <definedName name="àسه31آش38" localSheetId="11">#REF!</definedName>
    <definedName name="àسه31آش38" localSheetId="12">#REF!</definedName>
    <definedName name="àسه31آش38" localSheetId="16">#REF!</definedName>
    <definedName name="àسه31آش38" localSheetId="5">#REF!</definedName>
    <definedName name="àسه31آش38" localSheetId="2">#REF!</definedName>
    <definedName name="àسه31آش38" localSheetId="23">#REF!</definedName>
    <definedName name="àسه31آش38" localSheetId="10">#REF!</definedName>
    <definedName name="àسه31آش38" localSheetId="9">#REF!</definedName>
    <definedName name="àسه31آش38" localSheetId="6">#REF!</definedName>
    <definedName name="àسه31آش38">#REF!</definedName>
    <definedName name="àسه32آش38" localSheetId="13">#REF!</definedName>
    <definedName name="àسه32آش38" localSheetId="14">#REF!</definedName>
    <definedName name="àسه32آش38" localSheetId="3">#REF!</definedName>
    <definedName name="àسه32آش38" localSheetId="20">#REF!</definedName>
    <definedName name="àسه32آش38" localSheetId="4">#REF!</definedName>
    <definedName name="àسه32آش38" localSheetId="15">#REF!</definedName>
    <definedName name="àسه32آش38" localSheetId="11">#REF!</definedName>
    <definedName name="àسه32آش38" localSheetId="12">#REF!</definedName>
    <definedName name="àسه32آش38" localSheetId="16">#REF!</definedName>
    <definedName name="àسه32آش38" localSheetId="5">#REF!</definedName>
    <definedName name="àسه32آش38" localSheetId="2">#REF!</definedName>
    <definedName name="àسه32آش38" localSheetId="23">#REF!</definedName>
    <definedName name="àسه32آش38" localSheetId="10">#REF!</definedName>
    <definedName name="àسه32آش38" localSheetId="9">#REF!</definedName>
    <definedName name="àسه32آش38" localSheetId="6">#REF!</definedName>
    <definedName name="àسه32آش38">#REF!</definedName>
    <definedName name="àسه33آش38" localSheetId="13">#REF!</definedName>
    <definedName name="àسه33آش38" localSheetId="14">#REF!</definedName>
    <definedName name="àسه33آش38" localSheetId="3">#REF!</definedName>
    <definedName name="àسه33آش38" localSheetId="20">#REF!</definedName>
    <definedName name="àسه33آش38" localSheetId="4">#REF!</definedName>
    <definedName name="àسه33آش38" localSheetId="15">#REF!</definedName>
    <definedName name="àسه33آش38" localSheetId="11">#REF!</definedName>
    <definedName name="àسه33آش38" localSheetId="12">#REF!</definedName>
    <definedName name="àسه33آش38" localSheetId="16">#REF!</definedName>
    <definedName name="àسه33آش38" localSheetId="5">#REF!</definedName>
    <definedName name="àسه33آش38" localSheetId="2">#REF!</definedName>
    <definedName name="àسه33آش38" localSheetId="23">#REF!</definedName>
    <definedName name="àسه33آش38" localSheetId="10">#REF!</definedName>
    <definedName name="àسه33آش38" localSheetId="9">#REF!</definedName>
    <definedName name="àسه33آش38" localSheetId="6">#REF!</definedName>
    <definedName name="àسه33آش38">#REF!</definedName>
    <definedName name="àسه34آش38" localSheetId="13">#REF!</definedName>
    <definedName name="àسه34آش38" localSheetId="14">#REF!</definedName>
    <definedName name="àسه34آش38" localSheetId="3">#REF!</definedName>
    <definedName name="àسه34آش38" localSheetId="20">#REF!</definedName>
    <definedName name="àسه34آش38" localSheetId="4">#REF!</definedName>
    <definedName name="àسه34آش38" localSheetId="15">#REF!</definedName>
    <definedName name="àسه34آش38" localSheetId="11">#REF!</definedName>
    <definedName name="àسه34آش38" localSheetId="12">#REF!</definedName>
    <definedName name="àسه34آش38" localSheetId="16">#REF!</definedName>
    <definedName name="àسه34آش38" localSheetId="5">#REF!</definedName>
    <definedName name="àسه34آش38" localSheetId="2">#REF!</definedName>
    <definedName name="àسه34آش38" localSheetId="23">#REF!</definedName>
    <definedName name="àسه34آش38" localSheetId="10">#REF!</definedName>
    <definedName name="àسه34آش38" localSheetId="9">#REF!</definedName>
    <definedName name="àسه34آش38" localSheetId="6">#REF!</definedName>
    <definedName name="àسه34آش38">#REF!</definedName>
    <definedName name="àسه35آش38" localSheetId="13">#REF!</definedName>
    <definedName name="àسه35آش38" localSheetId="14">#REF!</definedName>
    <definedName name="àسه35آش38" localSheetId="3">#REF!</definedName>
    <definedName name="àسه35آش38" localSheetId="20">#REF!</definedName>
    <definedName name="àسه35آش38" localSheetId="4">#REF!</definedName>
    <definedName name="àسه35آش38" localSheetId="15">#REF!</definedName>
    <definedName name="àسه35آش38" localSheetId="11">#REF!</definedName>
    <definedName name="àسه35آش38" localSheetId="12">#REF!</definedName>
    <definedName name="àسه35آش38" localSheetId="16">#REF!</definedName>
    <definedName name="àسه35آش38" localSheetId="5">#REF!</definedName>
    <definedName name="àسه35آش38" localSheetId="2">#REF!</definedName>
    <definedName name="àسه35آش38" localSheetId="23">#REF!</definedName>
    <definedName name="àسه35آش38" localSheetId="10">#REF!</definedName>
    <definedName name="àسه35آش38" localSheetId="9">#REF!</definedName>
    <definedName name="àسه35آش38" localSheetId="6">#REF!</definedName>
    <definedName name="àسه35آش38">#REF!</definedName>
    <definedName name="àسه36آش38" localSheetId="13">#REF!</definedName>
    <definedName name="àسه36آش38" localSheetId="14">#REF!</definedName>
    <definedName name="àسه36آش38" localSheetId="3">#REF!</definedName>
    <definedName name="àسه36آش38" localSheetId="20">#REF!</definedName>
    <definedName name="àسه36آش38" localSheetId="4">#REF!</definedName>
    <definedName name="àسه36آش38" localSheetId="15">#REF!</definedName>
    <definedName name="àسه36آش38" localSheetId="11">#REF!</definedName>
    <definedName name="àسه36آش38" localSheetId="12">#REF!</definedName>
    <definedName name="àسه36آش38" localSheetId="16">#REF!</definedName>
    <definedName name="àسه36آش38" localSheetId="5">#REF!</definedName>
    <definedName name="àسه36آش38" localSheetId="2">#REF!</definedName>
    <definedName name="àسه36آش38" localSheetId="23">#REF!</definedName>
    <definedName name="àسه36آش38" localSheetId="10">#REF!</definedName>
    <definedName name="àسه36آش38" localSheetId="9">#REF!</definedName>
    <definedName name="àسه36آش38" localSheetId="6">#REF!</definedName>
    <definedName name="àسه36آش38">#REF!</definedName>
    <definedName name="àسه37آش38" localSheetId="13">#REF!</definedName>
    <definedName name="àسه37آش38" localSheetId="14">#REF!</definedName>
    <definedName name="àسه37آش38" localSheetId="3">#REF!</definedName>
    <definedName name="àسه37آش38" localSheetId="20">#REF!</definedName>
    <definedName name="àسه37آش38" localSheetId="4">#REF!</definedName>
    <definedName name="àسه37آش38" localSheetId="15">#REF!</definedName>
    <definedName name="àسه37آش38" localSheetId="11">#REF!</definedName>
    <definedName name="àسه37آش38" localSheetId="12">#REF!</definedName>
    <definedName name="àسه37آش38" localSheetId="16">#REF!</definedName>
    <definedName name="àسه37آش38" localSheetId="5">#REF!</definedName>
    <definedName name="àسه37آش38" localSheetId="2">#REF!</definedName>
    <definedName name="àسه37آش38" localSheetId="23">#REF!</definedName>
    <definedName name="àسه37آش38" localSheetId="10">#REF!</definedName>
    <definedName name="àسه37آش38" localSheetId="9">#REF!</definedName>
    <definedName name="àسه37آش38" localSheetId="6">#REF!</definedName>
    <definedName name="àسه37آش38">#REF!</definedName>
    <definedName name="àسه38آش38" localSheetId="13">#REF!</definedName>
    <definedName name="àسه38آش38" localSheetId="14">#REF!</definedName>
    <definedName name="àسه38آش38" localSheetId="3">#REF!</definedName>
    <definedName name="àسه38آش38" localSheetId="20">#REF!</definedName>
    <definedName name="àسه38آش38" localSheetId="4">#REF!</definedName>
    <definedName name="àسه38آش38" localSheetId="15">#REF!</definedName>
    <definedName name="àسه38آش38" localSheetId="11">#REF!</definedName>
    <definedName name="àسه38آش38" localSheetId="12">#REF!</definedName>
    <definedName name="àسه38آش38" localSheetId="16">#REF!</definedName>
    <definedName name="àسه38آش38" localSheetId="5">#REF!</definedName>
    <definedName name="àسه38آش38" localSheetId="2">#REF!</definedName>
    <definedName name="àسه38آش38" localSheetId="23">#REF!</definedName>
    <definedName name="àسه38آش38" localSheetId="10">#REF!</definedName>
    <definedName name="àسه38آش38" localSheetId="9">#REF!</definedName>
    <definedName name="àسه38آش38" localSheetId="6">#REF!</definedName>
    <definedName name="àسه38آش38">#REF!</definedName>
    <definedName name="àسه3آش38" localSheetId="13">#REF!</definedName>
    <definedName name="àسه3آش38" localSheetId="14">#REF!</definedName>
    <definedName name="àسه3آش38" localSheetId="3">#REF!</definedName>
    <definedName name="àسه3آش38" localSheetId="20">#REF!</definedName>
    <definedName name="àسه3آش38" localSheetId="4">#REF!</definedName>
    <definedName name="àسه3آش38" localSheetId="15">#REF!</definedName>
    <definedName name="àسه3آش38" localSheetId="11">#REF!</definedName>
    <definedName name="àسه3آش38" localSheetId="12">#REF!</definedName>
    <definedName name="àسه3آش38" localSheetId="16">#REF!</definedName>
    <definedName name="àسه3آش38" localSheetId="5">#REF!</definedName>
    <definedName name="àسه3آش38" localSheetId="2">#REF!</definedName>
    <definedName name="àسه3آش38" localSheetId="23">#REF!</definedName>
    <definedName name="àسه3آش38" localSheetId="10">#REF!</definedName>
    <definedName name="àسه3آش38" localSheetId="9">#REF!</definedName>
    <definedName name="àسه3آش38" localSheetId="6">#REF!</definedName>
    <definedName name="àسه3آش38">#REF!</definedName>
    <definedName name="àسه4" localSheetId="13">#REF!</definedName>
    <definedName name="àسه4" localSheetId="14">#REF!</definedName>
    <definedName name="àسه4" localSheetId="3">#REF!</definedName>
    <definedName name="àسه4" localSheetId="20">#REF!</definedName>
    <definedName name="àسه4" localSheetId="4">#REF!</definedName>
    <definedName name="àسه4" localSheetId="15">#REF!</definedName>
    <definedName name="àسه4" localSheetId="11">#REF!</definedName>
    <definedName name="àسه4" localSheetId="12">#REF!</definedName>
    <definedName name="àسه4" localSheetId="16">#REF!</definedName>
    <definedName name="àسه4" localSheetId="5">#REF!</definedName>
    <definedName name="àسه4" localSheetId="2">#REF!</definedName>
    <definedName name="àسه4" localSheetId="23">#REF!</definedName>
    <definedName name="àسه4" localSheetId="10">#REF!</definedName>
    <definedName name="àسه4" localSheetId="9">#REF!</definedName>
    <definedName name="àسه4" localSheetId="6">#REF!</definedName>
    <definedName name="àسه4">#REF!</definedName>
    <definedName name="àسه4آش38" localSheetId="13">#REF!</definedName>
    <definedName name="àسه4آش38" localSheetId="14">#REF!</definedName>
    <definedName name="àسه4آش38" localSheetId="3">#REF!</definedName>
    <definedName name="àسه4آش38" localSheetId="20">#REF!</definedName>
    <definedName name="àسه4آش38" localSheetId="4">#REF!</definedName>
    <definedName name="àسه4آش38" localSheetId="15">#REF!</definedName>
    <definedName name="àسه4آش38" localSheetId="11">#REF!</definedName>
    <definedName name="àسه4آش38" localSheetId="12">#REF!</definedName>
    <definedName name="àسه4آش38" localSheetId="16">#REF!</definedName>
    <definedName name="àسه4آش38" localSheetId="5">#REF!</definedName>
    <definedName name="àسه4آش38" localSheetId="2">#REF!</definedName>
    <definedName name="àسه4آش38" localSheetId="23">#REF!</definedName>
    <definedName name="àسه4آش38" localSheetId="10">#REF!</definedName>
    <definedName name="àسه4آش38" localSheetId="9">#REF!</definedName>
    <definedName name="àسه4آش38" localSheetId="6">#REF!</definedName>
    <definedName name="àسه4آش38">#REF!</definedName>
    <definedName name="àسه5" localSheetId="13">#REF!</definedName>
    <definedName name="àسه5" localSheetId="14">#REF!</definedName>
    <definedName name="àسه5" localSheetId="3">#REF!</definedName>
    <definedName name="àسه5" localSheetId="20">#REF!</definedName>
    <definedName name="àسه5" localSheetId="4">#REF!</definedName>
    <definedName name="àسه5" localSheetId="15">#REF!</definedName>
    <definedName name="àسه5" localSheetId="11">#REF!</definedName>
    <definedName name="àسه5" localSheetId="12">#REF!</definedName>
    <definedName name="àسه5" localSheetId="16">#REF!</definedName>
    <definedName name="àسه5" localSheetId="5">#REF!</definedName>
    <definedName name="àسه5" localSheetId="2">#REF!</definedName>
    <definedName name="àسه5" localSheetId="23">#REF!</definedName>
    <definedName name="àسه5" localSheetId="10">#REF!</definedName>
    <definedName name="àسه5" localSheetId="9">#REF!</definedName>
    <definedName name="àسه5" localSheetId="6">#REF!</definedName>
    <definedName name="àسه5">#REF!</definedName>
    <definedName name="àسه5آش38" localSheetId="13">#REF!</definedName>
    <definedName name="àسه5آش38" localSheetId="14">#REF!</definedName>
    <definedName name="àسه5آش38" localSheetId="3">#REF!</definedName>
    <definedName name="àسه5آش38" localSheetId="20">#REF!</definedName>
    <definedName name="àسه5آش38" localSheetId="4">#REF!</definedName>
    <definedName name="àسه5آش38" localSheetId="15">#REF!</definedName>
    <definedName name="àسه5آش38" localSheetId="11">#REF!</definedName>
    <definedName name="àسه5آش38" localSheetId="12">#REF!</definedName>
    <definedName name="àسه5آش38" localSheetId="16">#REF!</definedName>
    <definedName name="àسه5آش38" localSheetId="5">#REF!</definedName>
    <definedName name="àسه5آش38" localSheetId="2">#REF!</definedName>
    <definedName name="àسه5آش38" localSheetId="23">#REF!</definedName>
    <definedName name="àسه5آش38" localSheetId="10">#REF!</definedName>
    <definedName name="àسه5آش38" localSheetId="9">#REF!</definedName>
    <definedName name="àسه5آش38" localSheetId="6">#REF!</definedName>
    <definedName name="àسه5آش38">#REF!</definedName>
    <definedName name="àسه6." localSheetId="13">#REF!</definedName>
    <definedName name="àسه6." localSheetId="14">#REF!</definedName>
    <definedName name="àسه6." localSheetId="3">#REF!</definedName>
    <definedName name="àسه6." localSheetId="20">#REF!</definedName>
    <definedName name="àسه6." localSheetId="4">#REF!</definedName>
    <definedName name="àسه6." localSheetId="15">#REF!</definedName>
    <definedName name="àسه6." localSheetId="11">#REF!</definedName>
    <definedName name="àسه6." localSheetId="12">#REF!</definedName>
    <definedName name="àسه6." localSheetId="16">#REF!</definedName>
    <definedName name="àسه6." localSheetId="5">#REF!</definedName>
    <definedName name="àسه6." localSheetId="2">#REF!</definedName>
    <definedName name="àسه6." localSheetId="23">#REF!</definedName>
    <definedName name="àسه6." localSheetId="10">#REF!</definedName>
    <definedName name="àسه6." localSheetId="9">#REF!</definedName>
    <definedName name="àسه6." localSheetId="6">#REF!</definedName>
    <definedName name="àسه6.">#REF!</definedName>
    <definedName name="àسه6.1" localSheetId="13">#REF!</definedName>
    <definedName name="àسه6.1" localSheetId="14">#REF!</definedName>
    <definedName name="àسه6.1" localSheetId="3">#REF!</definedName>
    <definedName name="àسه6.1" localSheetId="20">#REF!</definedName>
    <definedName name="àسه6.1" localSheetId="4">#REF!</definedName>
    <definedName name="àسه6.1" localSheetId="15">#REF!</definedName>
    <definedName name="àسه6.1" localSheetId="11">#REF!</definedName>
    <definedName name="àسه6.1" localSheetId="12">#REF!</definedName>
    <definedName name="àسه6.1" localSheetId="16">#REF!</definedName>
    <definedName name="àسه6.1" localSheetId="5">#REF!</definedName>
    <definedName name="àسه6.1" localSheetId="2">#REF!</definedName>
    <definedName name="àسه6.1" localSheetId="23">#REF!</definedName>
    <definedName name="àسه6.1" localSheetId="10">#REF!</definedName>
    <definedName name="àسه6.1" localSheetId="9">#REF!</definedName>
    <definedName name="àسه6.1" localSheetId="6">#REF!</definedName>
    <definedName name="àسه6.1">#REF!</definedName>
    <definedName name="àسه6آش38" localSheetId="13">#REF!</definedName>
    <definedName name="àسه6آش38" localSheetId="14">#REF!</definedName>
    <definedName name="àسه6آش38" localSheetId="3">#REF!</definedName>
    <definedName name="àسه6آش38" localSheetId="20">#REF!</definedName>
    <definedName name="àسه6آش38" localSheetId="4">#REF!</definedName>
    <definedName name="àسه6آش38" localSheetId="15">#REF!</definedName>
    <definedName name="àسه6آش38" localSheetId="11">#REF!</definedName>
    <definedName name="àسه6آش38" localSheetId="12">#REF!</definedName>
    <definedName name="àسه6آش38" localSheetId="16">#REF!</definedName>
    <definedName name="àسه6آش38" localSheetId="5">#REF!</definedName>
    <definedName name="àسه6آش38" localSheetId="2">#REF!</definedName>
    <definedName name="àسه6آش38" localSheetId="23">#REF!</definedName>
    <definedName name="àسه6آش38" localSheetId="10">#REF!</definedName>
    <definedName name="àسه6آش38" localSheetId="9">#REF!</definedName>
    <definedName name="àسه6آش38" localSheetId="6">#REF!</definedName>
    <definedName name="àسه6آش38">#REF!</definedName>
    <definedName name="àسه7" localSheetId="13">#REF!</definedName>
    <definedName name="àسه7" localSheetId="14">#REF!</definedName>
    <definedName name="àسه7" localSheetId="3">#REF!</definedName>
    <definedName name="àسه7" localSheetId="20">#REF!</definedName>
    <definedName name="àسه7" localSheetId="4">#REF!</definedName>
    <definedName name="àسه7" localSheetId="15">#REF!</definedName>
    <definedName name="àسه7" localSheetId="11">#REF!</definedName>
    <definedName name="àسه7" localSheetId="12">#REF!</definedName>
    <definedName name="àسه7" localSheetId="16">#REF!</definedName>
    <definedName name="àسه7" localSheetId="5">#REF!</definedName>
    <definedName name="àسه7" localSheetId="2">#REF!</definedName>
    <definedName name="àسه7" localSheetId="23">#REF!</definedName>
    <definedName name="àسه7" localSheetId="10">#REF!</definedName>
    <definedName name="àسه7" localSheetId="9">#REF!</definedName>
    <definedName name="àسه7" localSheetId="6">#REF!</definedName>
    <definedName name="àسه7">#REF!</definedName>
    <definedName name="àسه7.1" localSheetId="13">#REF!</definedName>
    <definedName name="àسه7.1" localSheetId="14">#REF!</definedName>
    <definedName name="àسه7.1" localSheetId="3">#REF!</definedName>
    <definedName name="àسه7.1" localSheetId="20">#REF!</definedName>
    <definedName name="àسه7.1" localSheetId="4">#REF!</definedName>
    <definedName name="àسه7.1" localSheetId="15">#REF!</definedName>
    <definedName name="àسه7.1" localSheetId="11">#REF!</definedName>
    <definedName name="àسه7.1" localSheetId="12">#REF!</definedName>
    <definedName name="àسه7.1" localSheetId="16">#REF!</definedName>
    <definedName name="àسه7.1" localSheetId="5">#REF!</definedName>
    <definedName name="àسه7.1" localSheetId="2">#REF!</definedName>
    <definedName name="àسه7.1" localSheetId="23">#REF!</definedName>
    <definedName name="àسه7.1" localSheetId="10">#REF!</definedName>
    <definedName name="àسه7.1" localSheetId="9">#REF!</definedName>
    <definedName name="àسه7.1" localSheetId="6">#REF!</definedName>
    <definedName name="àسه7.1">#REF!</definedName>
    <definedName name="àسه7آش38" localSheetId="13">#REF!</definedName>
    <definedName name="àسه7آش38" localSheetId="14">#REF!</definedName>
    <definedName name="àسه7آش38" localSheetId="3">#REF!</definedName>
    <definedName name="àسه7آش38" localSheetId="20">#REF!</definedName>
    <definedName name="àسه7آش38" localSheetId="4">#REF!</definedName>
    <definedName name="àسه7آش38" localSheetId="15">#REF!</definedName>
    <definedName name="àسه7آش38" localSheetId="11">#REF!</definedName>
    <definedName name="àسه7آش38" localSheetId="12">#REF!</definedName>
    <definedName name="àسه7آش38" localSheetId="16">#REF!</definedName>
    <definedName name="àسه7آش38" localSheetId="5">#REF!</definedName>
    <definedName name="àسه7آش38" localSheetId="2">#REF!</definedName>
    <definedName name="àسه7آش38" localSheetId="23">#REF!</definedName>
    <definedName name="àسه7آش38" localSheetId="10">#REF!</definedName>
    <definedName name="àسه7آش38" localSheetId="9">#REF!</definedName>
    <definedName name="àسه7آش38" localSheetId="6">#REF!</definedName>
    <definedName name="àسه7آش38">#REF!</definedName>
    <definedName name="àسه8" localSheetId="13">#REF!</definedName>
    <definedName name="àسه8" localSheetId="14">#REF!</definedName>
    <definedName name="àسه8" localSheetId="3">#REF!</definedName>
    <definedName name="àسه8" localSheetId="20">#REF!</definedName>
    <definedName name="àسه8" localSheetId="4">#REF!</definedName>
    <definedName name="àسه8" localSheetId="15">#REF!</definedName>
    <definedName name="àسه8" localSheetId="11">#REF!</definedName>
    <definedName name="àسه8" localSheetId="12">#REF!</definedName>
    <definedName name="àسه8" localSheetId="16">#REF!</definedName>
    <definedName name="àسه8" localSheetId="5">#REF!</definedName>
    <definedName name="àسه8" localSheetId="2">#REF!</definedName>
    <definedName name="àسه8" localSheetId="23">#REF!</definedName>
    <definedName name="àسه8" localSheetId="10">#REF!</definedName>
    <definedName name="àسه8" localSheetId="9">#REF!</definedName>
    <definedName name="àسه8" localSheetId="6">#REF!</definedName>
    <definedName name="àسه8">#REF!</definedName>
    <definedName name="àسه8آش38" localSheetId="13">#REF!</definedName>
    <definedName name="àسه8آش38" localSheetId="14">#REF!</definedName>
    <definedName name="àسه8آش38" localSheetId="3">#REF!</definedName>
    <definedName name="àسه8آش38" localSheetId="20">#REF!</definedName>
    <definedName name="àسه8آش38" localSheetId="4">#REF!</definedName>
    <definedName name="àسه8آش38" localSheetId="15">#REF!</definedName>
    <definedName name="àسه8آش38" localSheetId="11">#REF!</definedName>
    <definedName name="àسه8آش38" localSheetId="12">#REF!</definedName>
    <definedName name="àسه8آش38" localSheetId="16">#REF!</definedName>
    <definedName name="àسه8آش38" localSheetId="5">#REF!</definedName>
    <definedName name="àسه8آش38" localSheetId="2">#REF!</definedName>
    <definedName name="àسه8آش38" localSheetId="23">#REF!</definedName>
    <definedName name="àسه8آش38" localSheetId="10">#REF!</definedName>
    <definedName name="àسه8آش38" localSheetId="9">#REF!</definedName>
    <definedName name="àسه8آش38" localSheetId="6">#REF!</definedName>
    <definedName name="àسه8آش38">#REF!</definedName>
    <definedName name="àسه9" localSheetId="13">#REF!</definedName>
    <definedName name="àسه9" localSheetId="14">#REF!</definedName>
    <definedName name="àسه9" localSheetId="3">#REF!</definedName>
    <definedName name="àسه9" localSheetId="20">#REF!</definedName>
    <definedName name="àسه9" localSheetId="4">#REF!</definedName>
    <definedName name="àسه9" localSheetId="15">#REF!</definedName>
    <definedName name="àسه9" localSheetId="11">#REF!</definedName>
    <definedName name="àسه9" localSheetId="12">#REF!</definedName>
    <definedName name="àسه9" localSheetId="16">#REF!</definedName>
    <definedName name="àسه9" localSheetId="5">#REF!</definedName>
    <definedName name="àسه9" localSheetId="2">#REF!</definedName>
    <definedName name="àسه9" localSheetId="23">#REF!</definedName>
    <definedName name="àسه9" localSheetId="10">#REF!</definedName>
    <definedName name="àسه9" localSheetId="9">#REF!</definedName>
    <definedName name="àسه9" localSheetId="6">#REF!</definedName>
    <definedName name="àسه9">#REF!</definedName>
    <definedName name="àسه9آش38" localSheetId="13">#REF!</definedName>
    <definedName name="àسه9آش38" localSheetId="14">#REF!</definedName>
    <definedName name="àسه9آش38" localSheetId="3">#REF!</definedName>
    <definedName name="àسه9آش38" localSheetId="20">#REF!</definedName>
    <definedName name="àسه9آش38" localSheetId="4">#REF!</definedName>
    <definedName name="àسه9آش38" localSheetId="15">#REF!</definedName>
    <definedName name="àسه9آش38" localSheetId="11">#REF!</definedName>
    <definedName name="àسه9آش38" localSheetId="12">#REF!</definedName>
    <definedName name="àسه9آش38" localSheetId="16">#REF!</definedName>
    <definedName name="àسه9آش38" localSheetId="5">#REF!</definedName>
    <definedName name="àسه9آش38" localSheetId="2">#REF!</definedName>
    <definedName name="àسه9آش38" localSheetId="23">#REF!</definedName>
    <definedName name="àسه9آش38" localSheetId="10">#REF!</definedName>
    <definedName name="àسه9آش38" localSheetId="9">#REF!</definedName>
    <definedName name="àسه9آش38" localSheetId="6">#REF!</definedName>
    <definedName name="àسه9آش38">#REF!</definedName>
    <definedName name="fgfgfgfgfgfgffgfgfgfgfgfgfgfgfgfgfgfgfgfgfgfgfgfgfgfgfgfgfgfgfgfgfgfg" localSheetId="13">#REF!</definedName>
    <definedName name="fgfgfgfgfgfgffgfgfgfgfgfgfgfgfgfgfgfgfgfgfgfgfgfgfgfgfgfgfgfgfgfgfgfg" localSheetId="14">#REF!</definedName>
    <definedName name="fgfgfgfgfgfgffgfgfgfgfgfgfgfgfgfgfgfgfgfgfgfgfgfgfgfgfgfgfgfgfgfgfgfg" localSheetId="3">#REF!</definedName>
    <definedName name="fgfgfgfgfgfgffgfgfgfgfgfgfgfgfgfgfgfgfgfgfgfgfgfgfgfgfgfgfgfgfgfgfgfg" localSheetId="20">#REF!</definedName>
    <definedName name="fgfgfgfgfgfgffgfgfgfgfgfgfgfgfgfgfgfgfgfgfgfgfgfgfgfgfgfgfgfgfgfgfgfg" localSheetId="4">#REF!</definedName>
    <definedName name="fgfgfgfgfgfgffgfgfgfgfgfgfgfgfgfgfgfgfgfgfgfgfgfgfgfgfgfgfgfgfgfgfgfg" localSheetId="15">#REF!</definedName>
    <definedName name="fgfgfgfgfgfgffgfgfgfgfgfgfgfgfgfgfgfgfgfgfgfgfgfgfgfgfgfgfgfgfgfgfgfg" localSheetId="11">#REF!</definedName>
    <definedName name="fgfgfgfgfgfgffgfgfgfgfgfgfgfgfgfgfgfgfgfgfgfgfgfgfgfgfgfgfgfgfgfgfgfg" localSheetId="12">#REF!</definedName>
    <definedName name="fgfgfgfgfgfgffgfgfgfgfgfgfgfgfgfgfgfgfgfgfgfgfgfgfgfgfgfgfgfgfgfgfgfg" localSheetId="16">#REF!</definedName>
    <definedName name="fgfgfgfgfgfgffgfgfgfgfgfgfgfgfgfgfgfgfgfgfgfgfgfgfgfgfgfgfgfgfgfgfgfg" localSheetId="5">#REF!</definedName>
    <definedName name="fgfgfgfgfgfgffgfgfgfgfgfgfgfgfgfgfgfgfgfgfgfgfgfgfgfgfgfgfgfgfgfgfgfg" localSheetId="2">#REF!</definedName>
    <definedName name="fgfgfgfgfgfgffgfgfgfgfgfgfgfgfgfgfgfgfgfgfgfgfgfgfgfgfgfgfgfgfgfgfgfg" localSheetId="23">#REF!</definedName>
    <definedName name="fgfgfgfgfgfgffgfgfgfgfgfgfgfgfgfgfgfgfgfgfgfgfgfgfgfgfgfgfgfgfgfgfgfg" localSheetId="10">#REF!</definedName>
    <definedName name="fgfgfgfgfgfgffgfgfgfgfgfgfgfgfgfgfgfgfgfgfgfgfgfgfgfgfgfgfgfgfgfgfgfg" localSheetId="9">#REF!</definedName>
    <definedName name="fgfgfgfgfgfgffgfgfgfgfgfgfgfgfgfgfgfgfgfgfgfgfgfgfgfgfgfgfgfgfgfgfgfg" localSheetId="6">#REF!</definedName>
    <definedName name="fgfgfgfgfgfgffgfgfgfgfgfgfgfgfgfgfgfgfgfgfgfgfgfgfgfgfgfgfgfgfgfgfgfg">#REF!</definedName>
    <definedName name="fggggggggggggg" localSheetId="13">#REF!</definedName>
    <definedName name="fggggggggggggg" localSheetId="14">#REF!</definedName>
    <definedName name="fggggggggggggg" localSheetId="3">#REF!</definedName>
    <definedName name="fggggggggggggg" localSheetId="20">#REF!</definedName>
    <definedName name="fggggggggggggg" localSheetId="11">#REF!</definedName>
    <definedName name="fggggggggggggg" localSheetId="12">#REF!</definedName>
    <definedName name="fggggggggggggg" localSheetId="16">#REF!</definedName>
    <definedName name="fggggggggggggg" localSheetId="5">#REF!</definedName>
    <definedName name="fggggggggggggg" localSheetId="2">#REF!</definedName>
    <definedName name="fggggggggggggg" localSheetId="10">#REF!</definedName>
    <definedName name="fggggggggggggg" localSheetId="9">#REF!</definedName>
    <definedName name="fggggggggggggg">#REF!</definedName>
    <definedName name="kol" localSheetId="13">#REF!</definedName>
    <definedName name="kol" localSheetId="14">#REF!</definedName>
    <definedName name="kol" localSheetId="3">#REF!</definedName>
    <definedName name="kol" localSheetId="20">#REF!</definedName>
    <definedName name="kol" localSheetId="4">#REF!</definedName>
    <definedName name="kol" localSheetId="15">#REF!</definedName>
    <definedName name="kol" localSheetId="11">#REF!</definedName>
    <definedName name="kol" localSheetId="12">#REF!</definedName>
    <definedName name="kol" localSheetId="16">#REF!</definedName>
    <definedName name="kol" localSheetId="5">#REF!</definedName>
    <definedName name="kol" localSheetId="2">#REF!</definedName>
    <definedName name="kol" localSheetId="10">#REF!</definedName>
    <definedName name="kol" localSheetId="9">#REF!</definedName>
    <definedName name="kol">#REF!</definedName>
    <definedName name="lhljhhklh" localSheetId="13">#REF!</definedName>
    <definedName name="lhljhhklh" localSheetId="14">#REF!</definedName>
    <definedName name="lhljhhklh" localSheetId="3">#REF!</definedName>
    <definedName name="lhljhhklh" localSheetId="20">#REF!</definedName>
    <definedName name="lhljhhklh" localSheetId="4">#REF!</definedName>
    <definedName name="lhljhhklh" localSheetId="15">#REF!</definedName>
    <definedName name="lhljhhklh" localSheetId="11">#REF!</definedName>
    <definedName name="lhljhhklh" localSheetId="12">#REF!</definedName>
    <definedName name="lhljhhklh" localSheetId="16">#REF!</definedName>
    <definedName name="lhljhhklh" localSheetId="5">#REF!</definedName>
    <definedName name="lhljhhklh" localSheetId="2">#REF!</definedName>
    <definedName name="lhljhhklh" localSheetId="23">#REF!</definedName>
    <definedName name="lhljhhklh" localSheetId="10">#REF!</definedName>
    <definedName name="lhljhhklh" localSheetId="9">#REF!</definedName>
    <definedName name="lhljhhklh" localSheetId="6">#REF!</definedName>
    <definedName name="lhljhhklh">#REF!</definedName>
    <definedName name="NewNewNew9" localSheetId="13">#REF!</definedName>
    <definedName name="NewNewNew9" localSheetId="14">#REF!</definedName>
    <definedName name="NewNewNew9" localSheetId="3">#REF!</definedName>
    <definedName name="NewNewNew9" localSheetId="20">#REF!</definedName>
    <definedName name="NewNewNew9" localSheetId="11">#REF!</definedName>
    <definedName name="NewNewNew9" localSheetId="12">#REF!</definedName>
    <definedName name="NewNewNew9" localSheetId="16">#REF!</definedName>
    <definedName name="NewNewNew9" localSheetId="5">#REF!</definedName>
    <definedName name="NewNewNew9" localSheetId="2">#REF!</definedName>
    <definedName name="NewNewNew9" localSheetId="10">#REF!</definedName>
    <definedName name="NewNewNew9" localSheetId="9">#REF!</definedName>
    <definedName name="NewNewNew9">#REF!</definedName>
    <definedName name="one" localSheetId="13">#REF!</definedName>
    <definedName name="one" localSheetId="14">#REF!</definedName>
    <definedName name="one" localSheetId="3">#REF!</definedName>
    <definedName name="one" localSheetId="20">#REF!</definedName>
    <definedName name="one" localSheetId="11">#REF!</definedName>
    <definedName name="one" localSheetId="12">#REF!</definedName>
    <definedName name="one" localSheetId="16">#REF!</definedName>
    <definedName name="one" localSheetId="5">#REF!</definedName>
    <definedName name="one" localSheetId="2">#REF!</definedName>
    <definedName name="one" localSheetId="10">#REF!</definedName>
    <definedName name="one" localSheetId="9">#REF!</definedName>
    <definedName name="one">#REF!</definedName>
    <definedName name="parkanshogli" localSheetId="13">#REF!</definedName>
    <definedName name="parkanshogli" localSheetId="14">#REF!</definedName>
    <definedName name="parkanshogli" localSheetId="3">#REF!</definedName>
    <definedName name="parkanshogli" localSheetId="20">#REF!</definedName>
    <definedName name="parkanshogli" localSheetId="4">#REF!</definedName>
    <definedName name="parkanshogli" localSheetId="15">#REF!</definedName>
    <definedName name="parkanshogli" localSheetId="11">#REF!</definedName>
    <definedName name="parkanshogli" localSheetId="12">#REF!</definedName>
    <definedName name="parkanshogli" localSheetId="16">#REF!</definedName>
    <definedName name="parkanshogli" localSheetId="5">#REF!</definedName>
    <definedName name="parkanshogli" localSheetId="2">#REF!</definedName>
    <definedName name="parkanshogli" localSheetId="23">#REF!</definedName>
    <definedName name="parkanshogli" localSheetId="10">#REF!</definedName>
    <definedName name="parkanshogli" localSheetId="9">#REF!</definedName>
    <definedName name="parkanshogli" localSheetId="6">#REF!</definedName>
    <definedName name="parkanshogli">#REF!</definedName>
    <definedName name="pol" localSheetId="13">#REF!</definedName>
    <definedName name="pol" localSheetId="14">#REF!</definedName>
    <definedName name="pol" localSheetId="3">#REF!</definedName>
    <definedName name="pol" localSheetId="20">#REF!</definedName>
    <definedName name="pol" localSheetId="11">#REF!</definedName>
    <definedName name="pol" localSheetId="12">#REF!</definedName>
    <definedName name="pol" localSheetId="16">#REF!</definedName>
    <definedName name="pol" localSheetId="5">#REF!</definedName>
    <definedName name="pol" localSheetId="2">#REF!</definedName>
    <definedName name="pol" localSheetId="10">#REF!</definedName>
    <definedName name="pol" localSheetId="9">#REF!</definedName>
    <definedName name="pol">#REF!</definedName>
    <definedName name="poliyt" localSheetId="13">#REF!</definedName>
    <definedName name="poliyt" localSheetId="14">#REF!</definedName>
    <definedName name="poliyt" localSheetId="3">#REF!</definedName>
    <definedName name="poliyt" localSheetId="20">#REF!</definedName>
    <definedName name="poliyt" localSheetId="11">#REF!</definedName>
    <definedName name="poliyt" localSheetId="12">#REF!</definedName>
    <definedName name="poliyt" localSheetId="16">#REF!</definedName>
    <definedName name="poliyt" localSheetId="5">#REF!</definedName>
    <definedName name="poliyt" localSheetId="2">#REF!</definedName>
    <definedName name="poliyt" localSheetId="10">#REF!</definedName>
    <definedName name="poliyt" localSheetId="9">#REF!</definedName>
    <definedName name="poliyt">#REF!</definedName>
    <definedName name="prakandegi" localSheetId="13">#REF!</definedName>
    <definedName name="prakandegi" localSheetId="14">#REF!</definedName>
    <definedName name="prakandegi" localSheetId="3">#REF!</definedName>
    <definedName name="prakandegi" localSheetId="20">#REF!</definedName>
    <definedName name="prakandegi" localSheetId="4">#REF!</definedName>
    <definedName name="prakandegi" localSheetId="15">#REF!</definedName>
    <definedName name="prakandegi" localSheetId="11">#REF!</definedName>
    <definedName name="prakandegi" localSheetId="12">#REF!</definedName>
    <definedName name="prakandegi" localSheetId="16">#REF!</definedName>
    <definedName name="prakandegi" localSheetId="5">#REF!</definedName>
    <definedName name="prakandegi" localSheetId="2">#REF!</definedName>
    <definedName name="prakandegi" localSheetId="23">#REF!</definedName>
    <definedName name="prakandegi" localSheetId="10">#REF!</definedName>
    <definedName name="prakandegi" localSheetId="9">#REF!</definedName>
    <definedName name="prakandegi" localSheetId="6">#REF!</definedName>
    <definedName name="prakandegi">#REF!</definedName>
    <definedName name="prakandegikhedmat" localSheetId="13">#REF!</definedName>
    <definedName name="prakandegikhedmat" localSheetId="14">#REF!</definedName>
    <definedName name="prakandegikhedmat" localSheetId="3">#REF!</definedName>
    <definedName name="prakandegikhedmat" localSheetId="20">#REF!</definedName>
    <definedName name="prakandegikhedmat" localSheetId="4">#REF!</definedName>
    <definedName name="prakandegikhedmat" localSheetId="15">#REF!</definedName>
    <definedName name="prakandegikhedmat" localSheetId="11">#REF!</definedName>
    <definedName name="prakandegikhedmat" localSheetId="12">#REF!</definedName>
    <definedName name="prakandegikhedmat" localSheetId="16">#REF!</definedName>
    <definedName name="prakandegikhedmat" localSheetId="5">#REF!</definedName>
    <definedName name="prakandegikhedmat" localSheetId="2">#REF!</definedName>
    <definedName name="prakandegikhedmat" localSheetId="23">#REF!</definedName>
    <definedName name="prakandegikhedmat" localSheetId="10">#REF!</definedName>
    <definedName name="prakandegikhedmat" localSheetId="9">#REF!</definedName>
    <definedName name="prakandegikhedmat" localSheetId="6">#REF!</definedName>
    <definedName name="prakandegikhedmat">#REF!</definedName>
    <definedName name="_xlnm.Print_Area" localSheetId="13">' تابلو سنجش هوشمند  مشترک تا160'!$A$1:$Q$21</definedName>
    <definedName name="_xlnm.Print_Area" localSheetId="14">' تابلو سنجش هوشمند مشترک تا 500'!$A$1:$Q$23</definedName>
    <definedName name="_xlnm.Print_Area" localSheetId="3">ابنیه!$A$1:$AS$28</definedName>
    <definedName name="_xlnm.Print_Area" localSheetId="4">'اقلام ستاره دار  '!$A$1:$BL$242</definedName>
    <definedName name="_xlnm.Print_Area" localSheetId="19">'تابلو 63 کامپوزیتی'!$A$1:$H$30</definedName>
    <definedName name="_xlnm.Print_Area" localSheetId="18">'تابلو توزیع 800 تا 1600'!$A$1:$P$51</definedName>
    <definedName name="_xlnm.Print_Area" localSheetId="15">'تابلو توزیع با کنتور فهام'!$A$1:$S$41</definedName>
    <definedName name="_xlnm.Print_Area" localSheetId="11">'تابلو سنجش هوشمند  اصلی 125'!$A$1:$P$30</definedName>
    <definedName name="_xlnm.Print_Area" localSheetId="12">'تابلو سنجش هوشمند اصلی 160تا500'!$A$1:$AD$41</definedName>
    <definedName name="_xlnm.Print_Area" localSheetId="22">'تابلو شالتر'!$A$1:$N$31</definedName>
    <definedName name="_xlnm.Print_Area" localSheetId="21">'توزیع هوایی -پایلوت'!$A$1:$Q$52</definedName>
    <definedName name="_xlnm.Print_Area" localSheetId="17">روشنایی!$A$1:$I$19</definedName>
    <definedName name="_xlnm.Print_Area" localSheetId="2">'سایر فهرست بها'!$A$1:$AS$17</definedName>
    <definedName name="_xlnm.Print_Area" localSheetId="23">'فریم کامپوزیتی '!$B$1:$N$10</definedName>
    <definedName name="_xlnm.Print_Area" localSheetId="1">'فهرست بها سازمان'!$A$1:$BK$502</definedName>
    <definedName name="_xlnm.Print_Area" localSheetId="0">'فهرست بها کلی'!$G$3:$BO$1662</definedName>
    <definedName name="_xlnm.Print_Area" localSheetId="6">'وزن رديف'!$A$1:$G$32</definedName>
    <definedName name="_xlnm.Print_Titles" localSheetId="13">' تابلو سنجش هوشمند  مشترک تا160'!#REF!</definedName>
    <definedName name="_xlnm.Print_Titles" localSheetId="14">' تابلو سنجش هوشمند مشترک تا 500'!#REF!</definedName>
    <definedName name="_xlnm.Print_Titles" localSheetId="3">ابنیه!$1:$3</definedName>
    <definedName name="_xlnm.Print_Titles" localSheetId="4">'اقلام ستاره دار  '!$1:$3</definedName>
    <definedName name="_xlnm.Print_Titles" localSheetId="15">'تابلو توزیع با کنتور فهام'!$1:$4</definedName>
    <definedName name="_xlnm.Print_Titles" localSheetId="11">'تابلو سنجش هوشمند  اصلی 125'!$1:$3</definedName>
    <definedName name="_xlnm.Print_Titles" localSheetId="12">'تابلو سنجش هوشمند اصلی 160تا500'!$1:$3</definedName>
    <definedName name="_xlnm.Print_Titles" localSheetId="2">'سایر فهرست بها'!$1:$3</definedName>
    <definedName name="_xlnm.Print_Titles" localSheetId="10">'فصل  ابنیه '!$1:$3</definedName>
    <definedName name="_xlnm.Print_Titles" localSheetId="9">'فصل  سایر'!$1:$3</definedName>
    <definedName name="_xlnm.Print_Titles" localSheetId="1">'فهرست بها سازمان'!$1:$12</definedName>
    <definedName name="_xlnm.Print_Titles" localSheetId="0">'فهرست بها کلی'!$11:$12</definedName>
    <definedName name="qcountave" localSheetId="13">#REF!</definedName>
    <definedName name="qcountave" localSheetId="14">#REF!</definedName>
    <definedName name="qcountave" localSheetId="3">#REF!</definedName>
    <definedName name="qcountave" localSheetId="20">#REF!</definedName>
    <definedName name="qcountave" localSheetId="4">#REF!</definedName>
    <definedName name="qcountave" localSheetId="11">#REF!</definedName>
    <definedName name="qcountave" localSheetId="12">#REF!</definedName>
    <definedName name="qcountave" localSheetId="16">#REF!</definedName>
    <definedName name="qcountave" localSheetId="5">#REF!</definedName>
    <definedName name="qcountave" localSheetId="2">#REF!</definedName>
    <definedName name="qcountave" localSheetId="10">#REF!</definedName>
    <definedName name="qcountave" localSheetId="9">#REF!</definedName>
    <definedName name="qcountave">#REF!</definedName>
    <definedName name="reshtaethasili" localSheetId="13">#REF!</definedName>
    <definedName name="reshtaethasili" localSheetId="14">#REF!</definedName>
    <definedName name="reshtaethasili" localSheetId="3">#REF!</definedName>
    <definedName name="reshtaethasili" localSheetId="20">#REF!</definedName>
    <definedName name="reshtaethasili" localSheetId="4">#REF!</definedName>
    <definedName name="reshtaethasili" localSheetId="15">#REF!</definedName>
    <definedName name="reshtaethasili" localSheetId="11">#REF!</definedName>
    <definedName name="reshtaethasili" localSheetId="12">#REF!</definedName>
    <definedName name="reshtaethasili" localSheetId="16">#REF!</definedName>
    <definedName name="reshtaethasili" localSheetId="5">#REF!</definedName>
    <definedName name="reshtaethasili" localSheetId="2">#REF!</definedName>
    <definedName name="reshtaethasili" localSheetId="23">#REF!</definedName>
    <definedName name="reshtaethasili" localSheetId="10">#REF!</definedName>
    <definedName name="reshtaethasili" localSheetId="9">#REF!</definedName>
    <definedName name="reshtaethasili" localSheetId="6">#REF!</definedName>
    <definedName name="reshtaethasili">#REF!</definedName>
    <definedName name="shadi" localSheetId="13">#REF!</definedName>
    <definedName name="shadi" localSheetId="14">#REF!</definedName>
    <definedName name="shadi" localSheetId="3">#REF!</definedName>
    <definedName name="shadi" localSheetId="20">#REF!</definedName>
    <definedName name="shadi" localSheetId="11">#REF!</definedName>
    <definedName name="shadi" localSheetId="12">#REF!</definedName>
    <definedName name="shadi" localSheetId="16">#REF!</definedName>
    <definedName name="shadi" localSheetId="5">#REF!</definedName>
    <definedName name="shadi" localSheetId="2">#REF!</definedName>
    <definedName name="shadi" localSheetId="10">#REF!</definedName>
    <definedName name="shadi" localSheetId="9">#REF!</definedName>
    <definedName name="shadi">#REF!</definedName>
    <definedName name="sheet1ً17طèسéçس" localSheetId="13">#REF!</definedName>
    <definedName name="sheet1ً17طèسéçس" localSheetId="14">#REF!</definedName>
    <definedName name="sheet1ً17طèسéçس" localSheetId="3">#REF!</definedName>
    <definedName name="sheet1ً17طèسéçس" localSheetId="20">#REF!</definedName>
    <definedName name="sheet1ً17طèسéçس" localSheetId="4">#REF!</definedName>
    <definedName name="sheet1ً17طèسéçس" localSheetId="15">#REF!</definedName>
    <definedName name="sheet1ً17طèسéçس" localSheetId="11">#REF!</definedName>
    <definedName name="sheet1ً17طèسéçس" localSheetId="12">#REF!</definedName>
    <definedName name="sheet1ً17طèسéçس" localSheetId="16">#REF!</definedName>
    <definedName name="sheet1ً17طèسéçس" localSheetId="5">#REF!</definedName>
    <definedName name="sheet1ً17طèسéçس" localSheetId="2">#REF!</definedName>
    <definedName name="sheet1ً17طèسéçس" localSheetId="23">#REF!</definedName>
    <definedName name="sheet1ً17طèسéçس" localSheetId="10">#REF!</definedName>
    <definedName name="sheet1ً17طèسéçس" localSheetId="9">#REF!</definedName>
    <definedName name="sheet1ً17طèسéçس" localSheetId="6">#REF!</definedName>
    <definedName name="sheet1ً17طèسéçس">#REF!</definedName>
    <definedName name="sheet1ً7تéس" localSheetId="13">#REF!</definedName>
    <definedName name="sheet1ً7تéس" localSheetId="14">#REF!</definedName>
    <definedName name="sheet1ً7تéس" localSheetId="3">#REF!</definedName>
    <definedName name="sheet1ً7تéس" localSheetId="20">#REF!</definedName>
    <definedName name="sheet1ً7تéس" localSheetId="4">#REF!</definedName>
    <definedName name="sheet1ً7تéس" localSheetId="15">#REF!</definedName>
    <definedName name="sheet1ً7تéس" localSheetId="11">#REF!</definedName>
    <definedName name="sheet1ً7تéس" localSheetId="12">#REF!</definedName>
    <definedName name="sheet1ً7تéس" localSheetId="16">#REF!</definedName>
    <definedName name="sheet1ً7تéس" localSheetId="5">#REF!</definedName>
    <definedName name="sheet1ً7تéس" localSheetId="2">#REF!</definedName>
    <definedName name="sheet1ً7تéس" localSheetId="23">#REF!</definedName>
    <definedName name="sheet1ً7تéس" localSheetId="10">#REF!</definedName>
    <definedName name="sheet1ً7تéس" localSheetId="9">#REF!</definedName>
    <definedName name="sheet1ً7تéس" localSheetId="6">#REF!</definedName>
    <definedName name="sheet1ً7تéس">#REF!</definedName>
    <definedName name="sheet1çسآهéو" localSheetId="13">#REF!</definedName>
    <definedName name="sheet1çسآهéو" localSheetId="14">#REF!</definedName>
    <definedName name="sheet1çسآهéو" localSheetId="3">#REF!</definedName>
    <definedName name="sheet1çسآهéو" localSheetId="20">#REF!</definedName>
    <definedName name="sheet1çسآهéو" localSheetId="4">#REF!</definedName>
    <definedName name="sheet1çسآهéو" localSheetId="15">#REF!</definedName>
    <definedName name="sheet1çسآهéو" localSheetId="11">#REF!</definedName>
    <definedName name="sheet1çسآهéو" localSheetId="12">#REF!</definedName>
    <definedName name="sheet1çسآهéو" localSheetId="16">#REF!</definedName>
    <definedName name="sheet1çسآهéو" localSheetId="5">#REF!</definedName>
    <definedName name="sheet1çسآهéو" localSheetId="2">#REF!</definedName>
    <definedName name="sheet1çسآهéو" localSheetId="23">#REF!</definedName>
    <definedName name="sheet1çسآهéو" localSheetId="10">#REF!</definedName>
    <definedName name="sheet1çسآهéو" localSheetId="9">#REF!</definedName>
    <definedName name="sheet1çسآهéو" localSheetId="6">#REF!</definedName>
    <definedName name="sheet1çسآهéو">#REF!</definedName>
    <definedName name="sheet1آàضسéè" localSheetId="13">#REF!</definedName>
    <definedName name="sheet1آàضسéè" localSheetId="14">#REF!</definedName>
    <definedName name="sheet1آàضسéè" localSheetId="3">#REF!</definedName>
    <definedName name="sheet1آàضسéè" localSheetId="20">#REF!</definedName>
    <definedName name="sheet1آàضسéè" localSheetId="4">#REF!</definedName>
    <definedName name="sheet1آàضسéè" localSheetId="15">#REF!</definedName>
    <definedName name="sheet1آàضسéè" localSheetId="11">#REF!</definedName>
    <definedName name="sheet1آàضسéè" localSheetId="12">#REF!</definedName>
    <definedName name="sheet1آàضسéè" localSheetId="16">#REF!</definedName>
    <definedName name="sheet1آàضسéè" localSheetId="5">#REF!</definedName>
    <definedName name="sheet1آàضسéè" localSheetId="2">#REF!</definedName>
    <definedName name="sheet1آàضسéè" localSheetId="23">#REF!</definedName>
    <definedName name="sheet1آàضسéè" localSheetId="10">#REF!</definedName>
    <definedName name="sheet1آàضسéè" localSheetId="9">#REF!</definedName>
    <definedName name="sheet1آàضسéè" localSheetId="6">#REF!</definedName>
    <definedName name="sheet1آàضسéè">#REF!</definedName>
    <definedName name="sheet1ةآâرطت" localSheetId="13">#REF!</definedName>
    <definedName name="sheet1ةآâرطت" localSheetId="14">#REF!</definedName>
    <definedName name="sheet1ةآâرطت" localSheetId="3">#REF!</definedName>
    <definedName name="sheet1ةآâرطت" localSheetId="20">#REF!</definedName>
    <definedName name="sheet1ةآâرطت" localSheetId="4">#REF!</definedName>
    <definedName name="sheet1ةآâرطت" localSheetId="15">#REF!</definedName>
    <definedName name="sheet1ةآâرطت" localSheetId="11">#REF!</definedName>
    <definedName name="sheet1ةآâرطت" localSheetId="12">#REF!</definedName>
    <definedName name="sheet1ةآâرطت" localSheetId="16">#REF!</definedName>
    <definedName name="sheet1ةآâرطت" localSheetId="5">#REF!</definedName>
    <definedName name="sheet1ةآâرطت" localSheetId="2">#REF!</definedName>
    <definedName name="sheet1ةآâرطت" localSheetId="23">#REF!</definedName>
    <definedName name="sheet1ةآâرطت" localSheetId="10">#REF!</definedName>
    <definedName name="sheet1ةآâرطت" localSheetId="9">#REF!</definedName>
    <definedName name="sheet1ةآâرطت" localSheetId="6">#REF!</definedName>
    <definedName name="sheet1ةآâرطت">#REF!</definedName>
    <definedName name="sheet1تقهéسآت" localSheetId="13">#REF!</definedName>
    <definedName name="sheet1تقهéسآت" localSheetId="14">#REF!</definedName>
    <definedName name="sheet1تقهéسآت" localSheetId="3">#REF!</definedName>
    <definedName name="sheet1تقهéسآت" localSheetId="20">#REF!</definedName>
    <definedName name="sheet1تقهéسآت" localSheetId="4">#REF!</definedName>
    <definedName name="sheet1تقهéسآت" localSheetId="15">#REF!</definedName>
    <definedName name="sheet1تقهéسآت" localSheetId="11">#REF!</definedName>
    <definedName name="sheet1تقهéسآت" localSheetId="12">#REF!</definedName>
    <definedName name="sheet1تقهéسآت" localSheetId="16">#REF!</definedName>
    <definedName name="sheet1تقهéسآت" localSheetId="5">#REF!</definedName>
    <definedName name="sheet1تقهéسآت" localSheetId="2">#REF!</definedName>
    <definedName name="sheet1تقهéسآت" localSheetId="23">#REF!</definedName>
    <definedName name="sheet1تقهéسآت" localSheetId="10">#REF!</definedName>
    <definedName name="sheet1تقهéسآت" localSheetId="9">#REF!</definedName>
    <definedName name="sheet1تقهéسآت" localSheetId="6">#REF!</definedName>
    <definedName name="sheet1تقهéسآت">#REF!</definedName>
    <definedName name="sheet1سé" localSheetId="13">#REF!</definedName>
    <definedName name="sheet1سé" localSheetId="14">#REF!</definedName>
    <definedName name="sheet1سé" localSheetId="3">#REF!</definedName>
    <definedName name="sheet1سé" localSheetId="20">#REF!</definedName>
    <definedName name="sheet1سé" localSheetId="4">#REF!</definedName>
    <definedName name="sheet1سé" localSheetId="15">#REF!</definedName>
    <definedName name="sheet1سé" localSheetId="11">#REF!</definedName>
    <definedName name="sheet1سé" localSheetId="12">#REF!</definedName>
    <definedName name="sheet1سé" localSheetId="16">#REF!</definedName>
    <definedName name="sheet1سé" localSheetId="5">#REF!</definedName>
    <definedName name="sheet1سé" localSheetId="2">#REF!</definedName>
    <definedName name="sheet1سé" localSheetId="23">#REF!</definedName>
    <definedName name="sheet1سé" localSheetId="10">#REF!</definedName>
    <definedName name="sheet1سé" localSheetId="9">#REF!</definedName>
    <definedName name="sheet1سé" localSheetId="6">#REF!</definedName>
    <definedName name="sheet1سé">#REF!</definedName>
    <definedName name="sheet1طسâت" localSheetId="13">#REF!</definedName>
    <definedName name="sheet1طسâت" localSheetId="14">#REF!</definedName>
    <definedName name="sheet1طسâت" localSheetId="3">#REF!</definedName>
    <definedName name="sheet1طسâت" localSheetId="20">#REF!</definedName>
    <definedName name="sheet1طسâت" localSheetId="4">#REF!</definedName>
    <definedName name="sheet1طسâت" localSheetId="15">#REF!</definedName>
    <definedName name="sheet1طسâت" localSheetId="11">#REF!</definedName>
    <definedName name="sheet1طسâت" localSheetId="12">#REF!</definedName>
    <definedName name="sheet1طسâت" localSheetId="16">#REF!</definedName>
    <definedName name="sheet1طسâت" localSheetId="5">#REF!</definedName>
    <definedName name="sheet1طسâت" localSheetId="2">#REF!</definedName>
    <definedName name="sheet1طسâت" localSheetId="23">#REF!</definedName>
    <definedName name="sheet1طسâت" localSheetId="10">#REF!</definedName>
    <definedName name="sheet1طسâت" localSheetId="9">#REF!</definedName>
    <definedName name="sheet1طسâت" localSheetId="6">#REF!</definedName>
    <definedName name="sheet1طسâت">#REF!</definedName>
    <definedName name="vd" localSheetId="13">#REF!</definedName>
    <definedName name="vd" localSheetId="14">#REF!</definedName>
    <definedName name="vd" localSheetId="3">#REF!</definedName>
    <definedName name="vd" localSheetId="20">#REF!</definedName>
    <definedName name="vd" localSheetId="4">#REF!</definedName>
    <definedName name="vd" localSheetId="15">#REF!</definedName>
    <definedName name="vd" localSheetId="11">#REF!</definedName>
    <definedName name="vd" localSheetId="12">#REF!</definedName>
    <definedName name="vd" localSheetId="16">#REF!</definedName>
    <definedName name="vd" localSheetId="5">#REF!</definedName>
    <definedName name="vd" localSheetId="2">#REF!</definedName>
    <definedName name="vd" localSheetId="23">#REF!</definedName>
    <definedName name="vd" localSheetId="10">#REF!</definedName>
    <definedName name="vd" localSheetId="9">#REF!</definedName>
    <definedName name="vd" localSheetId="6">#REF!</definedName>
    <definedName name="vd">#REF!</definedName>
    <definedName name="yek" localSheetId="13">#REF!</definedName>
    <definedName name="yek" localSheetId="14">#REF!</definedName>
    <definedName name="yek" localSheetId="3">#REF!</definedName>
    <definedName name="yek" localSheetId="20">#REF!</definedName>
    <definedName name="yek" localSheetId="11">#REF!</definedName>
    <definedName name="yek" localSheetId="12">#REF!</definedName>
    <definedName name="yek" localSheetId="16">#REF!</definedName>
    <definedName name="yek" localSheetId="5">#REF!</definedName>
    <definedName name="yek" localSheetId="2">#REF!</definedName>
    <definedName name="yek" localSheetId="10">#REF!</definedName>
    <definedName name="yek" localSheetId="9">#REF!</definedName>
    <definedName name="yek">#REF!</definedName>
    <definedName name="ءهآس" localSheetId="13">#REF!</definedName>
    <definedName name="ءهآس" localSheetId="14">#REF!</definedName>
    <definedName name="ءهآس" localSheetId="3">#REF!</definedName>
    <definedName name="ءهآس" localSheetId="20">#REF!</definedName>
    <definedName name="ءهآس" localSheetId="4">#REF!</definedName>
    <definedName name="ءهآس" localSheetId="15">#REF!</definedName>
    <definedName name="ءهآس" localSheetId="11">#REF!</definedName>
    <definedName name="ءهآس" localSheetId="12">#REF!</definedName>
    <definedName name="ءهآس" localSheetId="16">#REF!</definedName>
    <definedName name="ءهآس" localSheetId="5">#REF!</definedName>
    <definedName name="ءهآس" localSheetId="2">#REF!</definedName>
    <definedName name="ءهآس" localSheetId="23">#REF!</definedName>
    <definedName name="ءهآس" localSheetId="10">#REF!</definedName>
    <definedName name="ءهآس" localSheetId="9">#REF!</definedName>
    <definedName name="ءهآس" localSheetId="6">#REF!</definedName>
    <definedName name="ءهآس">#REF!</definedName>
    <definedName name="آغنآقآت" localSheetId="13">#REF!</definedName>
    <definedName name="آغنآقآت" localSheetId="14">#REF!</definedName>
    <definedName name="آغنآقآت" localSheetId="3">#REF!</definedName>
    <definedName name="آغنآقآت" localSheetId="20">#REF!</definedName>
    <definedName name="آغنآقآت" localSheetId="4">#REF!</definedName>
    <definedName name="آغنآقآت" localSheetId="15">#REF!</definedName>
    <definedName name="آغنآقآت" localSheetId="11">#REF!</definedName>
    <definedName name="آغنآقآت" localSheetId="12">#REF!</definedName>
    <definedName name="آغنآقآت" localSheetId="16">#REF!</definedName>
    <definedName name="آغنآقآت" localSheetId="5">#REF!</definedName>
    <definedName name="آغنآقآت" localSheetId="2">#REF!</definedName>
    <definedName name="آغنآقآت" localSheetId="23">#REF!</definedName>
    <definedName name="آغنآقآت" localSheetId="10">#REF!</definedName>
    <definedName name="آغنآقآت" localSheetId="9">#REF!</definedName>
    <definedName name="آغنآقآت" localSheetId="6">#REF!</definedName>
    <definedName name="آغنآقآت">#REF!</definedName>
    <definedName name="بèهو" localSheetId="6">[1]تçضقè!$V$28:$AE$53,[1]تçضقè!$AH$28:$AQ$53,[1]تçضقè!$AT$28:$BC$53,[1]تçضقè!$BR$28:$CA$53,[1]تçضقè!$CD$28:$CM$53,[1]تçضقè!$CP$28:$CY$53</definedName>
    <definedName name="بèهو">[2]تçضقè!$V$28:$AE$53,[2]تçضقè!$AH$28:$AQ$53,[2]تçضقè!$AT$28:$BC$53,[2]تçضقè!$BR$28:$CA$53,[2]تçضقè!$CD$28:$CM$53,[2]تçضقè!$CP$28:$CY$53</definedName>
    <definedName name="بèهو1" localSheetId="13">#REF!</definedName>
    <definedName name="بèهو1" localSheetId="14">#REF!</definedName>
    <definedName name="بèهو1" localSheetId="3">#REF!</definedName>
    <definedName name="بèهو1" localSheetId="20">#REF!</definedName>
    <definedName name="بèهو1" localSheetId="4">#REF!</definedName>
    <definedName name="بèهو1" localSheetId="15">#REF!</definedName>
    <definedName name="بèهو1" localSheetId="11">#REF!</definedName>
    <definedName name="بèهو1" localSheetId="12">#REF!</definedName>
    <definedName name="بèهو1" localSheetId="16">#REF!</definedName>
    <definedName name="بèهو1" localSheetId="5">#REF!</definedName>
    <definedName name="بèهو1" localSheetId="2">#REF!</definedName>
    <definedName name="بèهو1" localSheetId="23">#REF!</definedName>
    <definedName name="بèهو1" localSheetId="10">#REF!</definedName>
    <definedName name="بèهو1" localSheetId="9">#REF!</definedName>
    <definedName name="بèهو1" localSheetId="6">#REF!</definedName>
    <definedName name="بèهو1">#REF!</definedName>
    <definedName name="بèهو2" localSheetId="13">#REF!</definedName>
    <definedName name="بèهو2" localSheetId="14">#REF!</definedName>
    <definedName name="بèهو2" localSheetId="3">#REF!</definedName>
    <definedName name="بèهو2" localSheetId="20">#REF!</definedName>
    <definedName name="بèهو2" localSheetId="4">#REF!</definedName>
    <definedName name="بèهو2" localSheetId="15">#REF!</definedName>
    <definedName name="بèهو2" localSheetId="11">#REF!</definedName>
    <definedName name="بèهو2" localSheetId="12">#REF!</definedName>
    <definedName name="بèهو2" localSheetId="16">#REF!</definedName>
    <definedName name="بèهو2" localSheetId="5">#REF!</definedName>
    <definedName name="بèهو2" localSheetId="2">#REF!</definedName>
    <definedName name="بèهو2" localSheetId="23">#REF!</definedName>
    <definedName name="بèهو2" localSheetId="10">#REF!</definedName>
    <definedName name="بèهو2" localSheetId="9">#REF!</definedName>
    <definedName name="بèهو2" localSheetId="6">#REF!</definedName>
    <definedName name="بèهو2">#REF!</definedName>
    <definedName name="بودجه" localSheetId="13">#REF!</definedName>
    <definedName name="بودجه" localSheetId="14">#REF!</definedName>
    <definedName name="بودجه" localSheetId="3">#REF!</definedName>
    <definedName name="بودجه" localSheetId="20">#REF!</definedName>
    <definedName name="بودجه" localSheetId="11">#REF!</definedName>
    <definedName name="بودجه" localSheetId="12">#REF!</definedName>
    <definedName name="بودجه" localSheetId="16">#REF!</definedName>
    <definedName name="بودجه" localSheetId="5">#REF!</definedName>
    <definedName name="بودجه" localSheetId="2">#REF!</definedName>
    <definedName name="بودجه" localSheetId="10">#REF!</definedName>
    <definedName name="بودجه" localSheetId="9">#REF!</definedName>
    <definedName name="بودجه">#REF!</definedName>
    <definedName name="پراكندگي" localSheetId="13">#REF!</definedName>
    <definedName name="پراكندگي" localSheetId="14">#REF!</definedName>
    <definedName name="پراكندگي" localSheetId="3">#REF!</definedName>
    <definedName name="پراكندگي" localSheetId="20">#REF!</definedName>
    <definedName name="پراكندگي" localSheetId="4">#REF!</definedName>
    <definedName name="پراكندگي" localSheetId="15">#REF!</definedName>
    <definedName name="پراكندگي" localSheetId="11">#REF!</definedName>
    <definedName name="پراكندگي" localSheetId="12">#REF!</definedName>
    <definedName name="پراكندگي" localSheetId="16">#REF!</definedName>
    <definedName name="پراكندگي" localSheetId="5">#REF!</definedName>
    <definedName name="پراكندگي" localSheetId="2">#REF!</definedName>
    <definedName name="پراكندگي" localSheetId="23">#REF!</definedName>
    <definedName name="پراكندگي" localSheetId="10">#REF!</definedName>
    <definedName name="پراكندگي" localSheetId="9">#REF!</definedName>
    <definedName name="پراكندگي" localSheetId="6">#REF!</definedName>
    <definedName name="پراكندگي">#REF!</definedName>
    <definedName name="ةéهآبسل" localSheetId="13">#REF!,#REF!,#REF!,#REF!,#REF!</definedName>
    <definedName name="ةéهآبسل" localSheetId="14">#REF!,#REF!,#REF!,#REF!,#REF!</definedName>
    <definedName name="ةéهآبسل" localSheetId="3">#REF!,#REF!,#REF!,#REF!,#REF!</definedName>
    <definedName name="ةéهآبسل" localSheetId="20">#REF!,#REF!,#REF!,#REF!,#REF!</definedName>
    <definedName name="ةéهآبسل" localSheetId="4">#REF!,#REF!,#REF!,#REF!,#REF!</definedName>
    <definedName name="ةéهآبسل" localSheetId="15">#REF!,#REF!,#REF!,#REF!,#REF!</definedName>
    <definedName name="ةéهآبسل" localSheetId="11">#REF!,#REF!,#REF!,#REF!,#REF!</definedName>
    <definedName name="ةéهآبسل" localSheetId="12">#REF!,#REF!,#REF!,#REF!,#REF!</definedName>
    <definedName name="ةéهآبسل" localSheetId="16">#REF!,#REF!,#REF!,#REF!,#REF!</definedName>
    <definedName name="ةéهآبسل" localSheetId="5">#REF!,#REF!,#REF!,#REF!,#REF!</definedName>
    <definedName name="ةéهآبسل" localSheetId="2">#REF!,#REF!,#REF!,#REF!,#REF!</definedName>
    <definedName name="ةéهآبسل" localSheetId="23">#REF!,#REF!,#REF!,#REF!,#REF!</definedName>
    <definedName name="ةéهآبسل" localSheetId="10">#REF!,#REF!,#REF!,#REF!,#REF!</definedName>
    <definedName name="ةéهآبسل" localSheetId="9">#REF!,#REF!,#REF!,#REF!,#REF!</definedName>
    <definedName name="ةéهآبسل" localSheetId="6">#REF!,#REF!,#REF!,#REF!,#REF!</definedName>
    <definedName name="ةéهآبسل">#REF!,#REF!,#REF!,#REF!,#REF!</definedName>
    <definedName name="ةéهآبسل1" localSheetId="13">#REF!</definedName>
    <definedName name="ةéهآبسل1" localSheetId="14">#REF!</definedName>
    <definedName name="ةéهآبسل1" localSheetId="3">#REF!</definedName>
    <definedName name="ةéهآبسل1" localSheetId="20">#REF!</definedName>
    <definedName name="ةéهآبسل1" localSheetId="4">#REF!</definedName>
    <definedName name="ةéهآبسل1" localSheetId="15">#REF!</definedName>
    <definedName name="ةéهآبسل1" localSheetId="11">#REF!</definedName>
    <definedName name="ةéهآبسل1" localSheetId="12">#REF!</definedName>
    <definedName name="ةéهآبسل1" localSheetId="16">#REF!</definedName>
    <definedName name="ةéهآبسل1" localSheetId="5">#REF!</definedName>
    <definedName name="ةéهآبسل1" localSheetId="2">#REF!</definedName>
    <definedName name="ةéهآبسل1" localSheetId="23">#REF!</definedName>
    <definedName name="ةéهآبسل1" localSheetId="10">#REF!</definedName>
    <definedName name="ةéهآبسل1" localSheetId="9">#REF!</definedName>
    <definedName name="ةéهآبسل1" localSheetId="6">#REF!</definedName>
    <definedName name="ةéهآبسل1">#REF!</definedName>
    <definedName name="ةéهآبسل2" localSheetId="13">#REF!</definedName>
    <definedName name="ةéهآبسل2" localSheetId="14">#REF!</definedName>
    <definedName name="ةéهآبسل2" localSheetId="3">#REF!</definedName>
    <definedName name="ةéهآبسل2" localSheetId="20">#REF!</definedName>
    <definedName name="ةéهآبسل2" localSheetId="4">#REF!</definedName>
    <definedName name="ةéهآبسل2" localSheetId="15">#REF!</definedName>
    <definedName name="ةéهآبسل2" localSheetId="11">#REF!</definedName>
    <definedName name="ةéهآبسل2" localSheetId="12">#REF!</definedName>
    <definedName name="ةéهآبسل2" localSheetId="16">#REF!</definedName>
    <definedName name="ةéهآبسل2" localSheetId="5">#REF!</definedName>
    <definedName name="ةéهآبسل2" localSheetId="2">#REF!</definedName>
    <definedName name="ةéهآبسل2" localSheetId="23">#REF!</definedName>
    <definedName name="ةéهآبسل2" localSheetId="10">#REF!</definedName>
    <definedName name="ةéهآبسل2" localSheetId="9">#REF!</definedName>
    <definedName name="ةéهآبسل2" localSheetId="6">#REF!</definedName>
    <definedName name="ةéهآبسل2">#REF!</definedName>
    <definedName name="تآسéذ" localSheetId="13">#REF!</definedName>
    <definedName name="تآسéذ" localSheetId="14">#REF!</definedName>
    <definedName name="تآسéذ" localSheetId="3">#REF!</definedName>
    <definedName name="تآسéذ" localSheetId="20">#REF!</definedName>
    <definedName name="تآسéذ" localSheetId="4">#REF!</definedName>
    <definedName name="تآسéذ" localSheetId="15">#REF!</definedName>
    <definedName name="تآسéذ" localSheetId="11">#REF!</definedName>
    <definedName name="تآسéذ" localSheetId="12">#REF!</definedName>
    <definedName name="تآسéذ" localSheetId="16">#REF!</definedName>
    <definedName name="تآسéذ" localSheetId="5">#REF!</definedName>
    <definedName name="تآسéذ" localSheetId="2">#REF!</definedName>
    <definedName name="تآسéذ" localSheetId="23">#REF!</definedName>
    <definedName name="تآسéذ" localSheetId="10">#REF!</definedName>
    <definedName name="تآسéذ" localSheetId="9">#REF!</definedName>
    <definedName name="تآسéذ" localSheetId="6">#REF!</definedName>
    <definedName name="تآسéذ">#REF!</definedName>
    <definedName name="تتتت" localSheetId="10">#REF!</definedName>
    <definedName name="تتتت" localSheetId="9">#REF!</definedName>
    <definedName name="تتتت">#REF!</definedName>
    <definedName name="تقهéسآت.çآحآسè.ضآذتهآوé" localSheetId="13">#REF!</definedName>
    <definedName name="تقهéسآت.çآحآسè.ضآذتهآوé" localSheetId="14">#REF!</definedName>
    <definedName name="تقهéسآت.çآحآسè.ضآذتهآوé" localSheetId="3">#REF!</definedName>
    <definedName name="تقهéسآت.çآحآسè.ضآذتهآوé" localSheetId="20">#REF!</definedName>
    <definedName name="تقهéسآت.çآحآسè.ضآذتهآوé" localSheetId="4">#REF!</definedName>
    <definedName name="تقهéسآت.çآحآسè.ضآذتهآوé" localSheetId="15">#REF!</definedName>
    <definedName name="تقهéسآت.çآحآسè.ضآذتهآوé" localSheetId="11">#REF!</definedName>
    <definedName name="تقهéسآت.çآحآسè.ضآذتهآوé" localSheetId="12">#REF!</definedName>
    <definedName name="تقهéسآت.çآحآسè.ضآذتهآوé" localSheetId="16">#REF!</definedName>
    <definedName name="تقهéسآت.çآحآسè.ضآذتهآوé" localSheetId="5">#REF!</definedName>
    <definedName name="تقهéسآت.çآحآسè.ضآذتهآوé" localSheetId="2">#REF!</definedName>
    <definedName name="تقهéسآت.çآحآسè.ضآذتهآوé" localSheetId="23">#REF!</definedName>
    <definedName name="تقهéسآت.çآحآسè.ضآذتهآوé" localSheetId="10">#REF!</definedName>
    <definedName name="تقهéسآت.çآحآسè.ضآذتهآوé" localSheetId="9">#REF!</definedName>
    <definedName name="تقهéسآت.çآحآسè.ضآذتهآوé" localSheetId="6">#REF!</definedName>
    <definedName name="تقهéسآت.çآحآسè.ضآذتهآوé">#REF!</definedName>
    <definedName name="حخم" localSheetId="13">#REF!</definedName>
    <definedName name="حخم" localSheetId="14">#REF!</definedName>
    <definedName name="حخم" localSheetId="3">#REF!</definedName>
    <definedName name="حخم" localSheetId="20">#REF!</definedName>
    <definedName name="حخم" localSheetId="11">#REF!</definedName>
    <definedName name="حخم" localSheetId="12">#REF!</definedName>
    <definedName name="حخم" localSheetId="16">#REF!</definedName>
    <definedName name="حخم" localSheetId="5">#REF!</definedName>
    <definedName name="حخم" localSheetId="2">#REF!</definedName>
    <definedName name="حخم" localSheetId="10">#REF!</definedName>
    <definedName name="حخم" localSheetId="9">#REF!</definedName>
    <definedName name="حخم">#REF!</definedName>
    <definedName name="حنر" localSheetId="13">#REF!</definedName>
    <definedName name="حنر" localSheetId="14">#REF!</definedName>
    <definedName name="حنر" localSheetId="3">#REF!</definedName>
    <definedName name="حنر" localSheetId="20">#REF!</definedName>
    <definedName name="حنر" localSheetId="4">#REF!</definedName>
    <definedName name="حنر" localSheetId="15">#REF!</definedName>
    <definedName name="حنر" localSheetId="11">#REF!</definedName>
    <definedName name="حنر" localSheetId="12">#REF!</definedName>
    <definedName name="حنر" localSheetId="16">#REF!</definedName>
    <definedName name="حنر" localSheetId="5">#REF!</definedName>
    <definedName name="حنر" localSheetId="2">#REF!</definedName>
    <definedName name="حنر" localSheetId="23">#REF!</definedName>
    <definedName name="حنر" localSheetId="10">#REF!</definedName>
    <definedName name="حنر" localSheetId="9">#REF!</definedName>
    <definedName name="حنر" localSheetId="6">#REF!</definedName>
    <definedName name="حنر">#REF!</definedName>
    <definedName name="حهق" localSheetId="13">#REF!</definedName>
    <definedName name="حهق" localSheetId="14">#REF!</definedName>
    <definedName name="حهق" localSheetId="3">#REF!</definedName>
    <definedName name="حهق" localSheetId="20">#REF!</definedName>
    <definedName name="حهق" localSheetId="4">#REF!</definedName>
    <definedName name="حهق" localSheetId="15">#REF!</definedName>
    <definedName name="حهق" localSheetId="11">#REF!</definedName>
    <definedName name="حهق" localSheetId="12">#REF!</definedName>
    <definedName name="حهق" localSheetId="16">#REF!</definedName>
    <definedName name="حهق" localSheetId="5">#REF!</definedName>
    <definedName name="حهق" localSheetId="2">#REF!</definedName>
    <definedName name="حهق" localSheetId="23">#REF!</definedName>
    <definedName name="حهق" localSheetId="10">#REF!</definedName>
    <definedName name="حهق" localSheetId="9">#REF!</definedName>
    <definedName name="حهق" localSheetId="6">#REF!</definedName>
    <definedName name="حهق">#REF!</definedName>
    <definedName name="ذشسبسل" localSheetId="13">#REF!,#REF!,#REF!</definedName>
    <definedName name="ذشسبسل" localSheetId="14">#REF!,#REF!,#REF!</definedName>
    <definedName name="ذشسبسل" localSheetId="3">#REF!,#REF!,#REF!</definedName>
    <definedName name="ذشسبسل" localSheetId="20">#REF!,#REF!,#REF!</definedName>
    <definedName name="ذشسبسل" localSheetId="4">#REF!,#REF!,#REF!</definedName>
    <definedName name="ذشسبسل" localSheetId="15">#REF!,#REF!,#REF!</definedName>
    <definedName name="ذشسبسل" localSheetId="11">#REF!,#REF!,#REF!</definedName>
    <definedName name="ذشسبسل" localSheetId="12">#REF!,#REF!,#REF!</definedName>
    <definedName name="ذشسبسل" localSheetId="16">#REF!,#REF!,#REF!</definedName>
    <definedName name="ذشسبسل" localSheetId="5">#REF!,#REF!,#REF!</definedName>
    <definedName name="ذشسبسل" localSheetId="2">#REF!,#REF!,#REF!</definedName>
    <definedName name="ذشسبسل" localSheetId="23">#REF!,#REF!,#REF!</definedName>
    <definedName name="ذشسبسل" localSheetId="10">#REF!,#REF!,#REF!</definedName>
    <definedName name="ذشسبسل" localSheetId="9">#REF!,#REF!,#REF!</definedName>
    <definedName name="ذشسبسل" localSheetId="6">#REF!,#REF!,#REF!</definedName>
    <definedName name="ذشسبسل">#REF!,#REF!,#REF!</definedName>
    <definedName name="ذشسبسل1" localSheetId="13">#REF!</definedName>
    <definedName name="ذشسبسل1" localSheetId="14">#REF!</definedName>
    <definedName name="ذشسبسل1" localSheetId="3">#REF!</definedName>
    <definedName name="ذشسبسل1" localSheetId="20">#REF!</definedName>
    <definedName name="ذشسبسل1" localSheetId="4">#REF!</definedName>
    <definedName name="ذشسبسل1" localSheetId="15">#REF!</definedName>
    <definedName name="ذشسبسل1" localSheetId="11">#REF!</definedName>
    <definedName name="ذشسبسل1" localSheetId="12">#REF!</definedName>
    <definedName name="ذشسبسل1" localSheetId="16">#REF!</definedName>
    <definedName name="ذشسبسل1" localSheetId="5">#REF!</definedName>
    <definedName name="ذشسبسل1" localSheetId="2">#REF!</definedName>
    <definedName name="ذشسبسل1" localSheetId="23">#REF!</definedName>
    <definedName name="ذشسبسل1" localSheetId="10">#REF!</definedName>
    <definedName name="ذشسبسل1" localSheetId="9">#REF!</definedName>
    <definedName name="ذشسبسل1" localSheetId="6">#REF!</definedName>
    <definedName name="ذشسبسل1">#REF!</definedName>
    <definedName name="ذشسبسل2" localSheetId="13">#REF!</definedName>
    <definedName name="ذشسبسل2" localSheetId="14">#REF!</definedName>
    <definedName name="ذشسبسل2" localSheetId="3">#REF!</definedName>
    <definedName name="ذشسبسل2" localSheetId="20">#REF!</definedName>
    <definedName name="ذشسبسل2" localSheetId="4">#REF!</definedName>
    <definedName name="ذشسبسل2" localSheetId="15">#REF!</definedName>
    <definedName name="ذشسبسل2" localSheetId="11">#REF!</definedName>
    <definedName name="ذشسبسل2" localSheetId="12">#REF!</definedName>
    <definedName name="ذشسبسل2" localSheetId="16">#REF!</definedName>
    <definedName name="ذشسبسل2" localSheetId="5">#REF!</definedName>
    <definedName name="ذشسبسل2" localSheetId="2">#REF!</definedName>
    <definedName name="ذشسبسل2" localSheetId="23">#REF!</definedName>
    <definedName name="ذشسبسل2" localSheetId="10">#REF!</definedName>
    <definedName name="ذشسبسل2" localSheetId="9">#REF!</definedName>
    <definedName name="ذشسبسل2" localSheetId="6">#REF!</definedName>
    <definedName name="ذشسبسل2">#REF!</definedName>
    <definedName name="رçسè" localSheetId="13">#REF!</definedName>
    <definedName name="رçسè" localSheetId="14">#REF!</definedName>
    <definedName name="رçسè" localSheetId="3">#REF!</definedName>
    <definedName name="رçسè" localSheetId="20">#REF!</definedName>
    <definedName name="رçسè" localSheetId="4">#REF!</definedName>
    <definedName name="رçسè" localSheetId="15">#REF!</definedName>
    <definedName name="رçسè" localSheetId="11">#REF!</definedName>
    <definedName name="رçسè" localSheetId="12">#REF!</definedName>
    <definedName name="رçسè" localSheetId="16">#REF!</definedName>
    <definedName name="رçسè" localSheetId="5">#REF!</definedName>
    <definedName name="رçسè" localSheetId="2">#REF!</definedName>
    <definedName name="رçسè" localSheetId="23">#REF!</definedName>
    <definedName name="رçسè" localSheetId="10">#REF!</definedName>
    <definedName name="رçسè" localSheetId="9">#REF!</definedName>
    <definedName name="رçسè" localSheetId="6">#REF!</definedName>
    <definedName name="رçسè">#REF!</definedName>
    <definedName name="رçسè1" localSheetId="13">#REF!</definedName>
    <definedName name="رçسè1" localSheetId="14">#REF!</definedName>
    <definedName name="رçسè1" localSheetId="3">#REF!</definedName>
    <definedName name="رçسè1" localSheetId="20">#REF!</definedName>
    <definedName name="رçسè1" localSheetId="4">#REF!</definedName>
    <definedName name="رçسè1" localSheetId="15">#REF!</definedName>
    <definedName name="رçسè1" localSheetId="11">#REF!</definedName>
    <definedName name="رçسè1" localSheetId="12">#REF!</definedName>
    <definedName name="رçسè1" localSheetId="16">#REF!</definedName>
    <definedName name="رçسè1" localSheetId="5">#REF!</definedName>
    <definedName name="رçسè1" localSheetId="2">#REF!</definedName>
    <definedName name="رçسè1" localSheetId="23">#REF!</definedName>
    <definedName name="رçسè1" localSheetId="10">#REF!</definedName>
    <definedName name="رçسè1" localSheetId="9">#REF!</definedName>
    <definedName name="رçسè1" localSheetId="6">#REF!</definedName>
    <definedName name="رçسè1">#REF!</definedName>
    <definedName name="رويجلد" localSheetId="13">#REF!</definedName>
    <definedName name="رويجلد" localSheetId="14">#REF!</definedName>
    <definedName name="رويجلد" localSheetId="3">#REF!</definedName>
    <definedName name="رويجلد" localSheetId="20">#REF!</definedName>
    <definedName name="رويجلد" localSheetId="4">#REF!</definedName>
    <definedName name="رويجلد" localSheetId="15">#REF!</definedName>
    <definedName name="رويجلد" localSheetId="11">#REF!</definedName>
    <definedName name="رويجلد" localSheetId="12">#REF!</definedName>
    <definedName name="رويجلد" localSheetId="16">#REF!</definedName>
    <definedName name="رويجلد" localSheetId="5">#REF!</definedName>
    <definedName name="رويجلد" localSheetId="2">#REF!</definedName>
    <definedName name="رويجلد" localSheetId="23">#REF!</definedName>
    <definedName name="رويجلد" localSheetId="10">#REF!</definedName>
    <definedName name="رويجلد" localSheetId="9">#REF!</definedName>
    <definedName name="رويجلد" localSheetId="6">#REF!</definedName>
    <definedName name="رويجلد">#REF!</definedName>
    <definedName name="ري" localSheetId="13">#REF!</definedName>
    <definedName name="ري" localSheetId="14">#REF!</definedName>
    <definedName name="ري" localSheetId="3">#REF!</definedName>
    <definedName name="ري" localSheetId="20">#REF!</definedName>
    <definedName name="ري" localSheetId="4">#REF!</definedName>
    <definedName name="ري" localSheetId="15">#REF!</definedName>
    <definedName name="ري" localSheetId="11">#REF!</definedName>
    <definedName name="ري" localSheetId="12">#REF!</definedName>
    <definedName name="ري" localSheetId="16">#REF!</definedName>
    <definedName name="ري" localSheetId="5">#REF!</definedName>
    <definedName name="ري" localSheetId="2">#REF!</definedName>
    <definedName name="ري" localSheetId="23">#REF!</definedName>
    <definedName name="ري" localSheetId="10">#REF!</definedName>
    <definedName name="ري" localSheetId="9">#REF!</definedName>
    <definedName name="ري" localSheetId="6">#REF!</definedName>
    <definedName name="ري">#REF!</definedName>
    <definedName name="شس" localSheetId="13">#REF!</definedName>
    <definedName name="شس" localSheetId="14">#REF!</definedName>
    <definedName name="شس" localSheetId="3">#REF!</definedName>
    <definedName name="شس" localSheetId="20">#REF!</definedName>
    <definedName name="شس" localSheetId="11">#REF!</definedName>
    <definedName name="شس" localSheetId="12">#REF!</definedName>
    <definedName name="شس" localSheetId="16">#REF!</definedName>
    <definedName name="شس" localSheetId="5">#REF!</definedName>
    <definedName name="شس" localSheetId="2">#REF!</definedName>
    <definedName name="شس" localSheetId="10">#REF!</definedName>
    <definedName name="شس" localSheetId="9">#REF!</definedName>
    <definedName name="شس">#REF!</definedName>
    <definedName name="ظàدè1" localSheetId="13">#REF!</definedName>
    <definedName name="ظàدè1" localSheetId="14">#REF!</definedName>
    <definedName name="ظàدè1" localSheetId="3">#REF!</definedName>
    <definedName name="ظàدè1" localSheetId="20">#REF!</definedName>
    <definedName name="ظàدè1" localSheetId="4">#REF!</definedName>
    <definedName name="ظàدè1" localSheetId="15">#REF!</definedName>
    <definedName name="ظàدè1" localSheetId="11">#REF!</definedName>
    <definedName name="ظàدè1" localSheetId="12">#REF!</definedName>
    <definedName name="ظàدè1" localSheetId="16">#REF!</definedName>
    <definedName name="ظàدè1" localSheetId="5">#REF!</definedName>
    <definedName name="ظàدè1" localSheetId="2">#REF!</definedName>
    <definedName name="ظàدè1" localSheetId="23">#REF!</definedName>
    <definedName name="ظàدè1" localSheetId="10">#REF!</definedName>
    <definedName name="ظàدè1" localSheetId="9">#REF!</definedName>
    <definedName name="ظàدè1" localSheetId="6">#REF!</definedName>
    <definedName name="ظàدè1">#REF!</definedName>
    <definedName name="ظàدè1.1" localSheetId="13">#REF!</definedName>
    <definedName name="ظàدè1.1" localSheetId="14">#REF!</definedName>
    <definedName name="ظàدè1.1" localSheetId="3">#REF!</definedName>
    <definedName name="ظàدè1.1" localSheetId="20">#REF!</definedName>
    <definedName name="ظàدè1.1" localSheetId="4">#REF!</definedName>
    <definedName name="ظàدè1.1" localSheetId="15">#REF!</definedName>
    <definedName name="ظàدè1.1" localSheetId="11">#REF!</definedName>
    <definedName name="ظàدè1.1" localSheetId="12">#REF!</definedName>
    <definedName name="ظàدè1.1" localSheetId="16">#REF!</definedName>
    <definedName name="ظàدè1.1" localSheetId="5">#REF!</definedName>
    <definedName name="ظàدè1.1" localSheetId="2">#REF!</definedName>
    <definedName name="ظàدè1.1" localSheetId="23">#REF!</definedName>
    <definedName name="ظàدè1.1" localSheetId="10">#REF!</definedName>
    <definedName name="ظàدè1.1" localSheetId="9">#REF!</definedName>
    <definedName name="ظàدè1.1" localSheetId="6">#REF!</definedName>
    <definedName name="ظàدè1.1">#REF!</definedName>
    <definedName name="ظàدè10" localSheetId="13">#REF!</definedName>
    <definedName name="ظàدè10" localSheetId="14">#REF!</definedName>
    <definedName name="ظàدè10" localSheetId="3">#REF!</definedName>
    <definedName name="ظàدè10" localSheetId="20">#REF!</definedName>
    <definedName name="ظàدè10" localSheetId="4">#REF!</definedName>
    <definedName name="ظàدè10" localSheetId="15">#REF!</definedName>
    <definedName name="ظàدè10" localSheetId="11">#REF!</definedName>
    <definedName name="ظàدè10" localSheetId="12">#REF!</definedName>
    <definedName name="ظàدè10" localSheetId="16">#REF!</definedName>
    <definedName name="ظàدè10" localSheetId="5">#REF!</definedName>
    <definedName name="ظàدè10" localSheetId="2">#REF!</definedName>
    <definedName name="ظàدè10" localSheetId="23">#REF!</definedName>
    <definedName name="ظàدè10" localSheetId="10">#REF!</definedName>
    <definedName name="ظàدè10" localSheetId="9">#REF!</definedName>
    <definedName name="ظàدè10" localSheetId="6">#REF!</definedName>
    <definedName name="ظàدè10">#REF!</definedName>
    <definedName name="ظàدè11" localSheetId="13">#REF!</definedName>
    <definedName name="ظàدè11" localSheetId="14">#REF!</definedName>
    <definedName name="ظàدè11" localSheetId="3">#REF!</definedName>
    <definedName name="ظàدè11" localSheetId="20">#REF!</definedName>
    <definedName name="ظàدè11" localSheetId="4">#REF!</definedName>
    <definedName name="ظàدè11" localSheetId="15">#REF!</definedName>
    <definedName name="ظàدè11" localSheetId="11">#REF!</definedName>
    <definedName name="ظàدè11" localSheetId="12">#REF!</definedName>
    <definedName name="ظàدè11" localSheetId="16">#REF!</definedName>
    <definedName name="ظàدè11" localSheetId="5">#REF!</definedName>
    <definedName name="ظàدè11" localSheetId="2">#REF!</definedName>
    <definedName name="ظàدè11" localSheetId="23">#REF!</definedName>
    <definedName name="ظàدè11" localSheetId="10">#REF!</definedName>
    <definedName name="ظàدè11" localSheetId="9">#REF!</definedName>
    <definedName name="ظàدè11" localSheetId="6">#REF!</definedName>
    <definedName name="ظàدè11">#REF!</definedName>
    <definedName name="ظàدè12" localSheetId="13">#REF!</definedName>
    <definedName name="ظàدè12" localSheetId="14">#REF!</definedName>
    <definedName name="ظàدè12" localSheetId="3">#REF!</definedName>
    <definedName name="ظàدè12" localSheetId="20">#REF!</definedName>
    <definedName name="ظàدè12" localSheetId="4">#REF!</definedName>
    <definedName name="ظàدè12" localSheetId="15">#REF!</definedName>
    <definedName name="ظàدè12" localSheetId="11">#REF!</definedName>
    <definedName name="ظàدè12" localSheetId="12">#REF!</definedName>
    <definedName name="ظàدè12" localSheetId="16">#REF!</definedName>
    <definedName name="ظàدè12" localSheetId="5">#REF!</definedName>
    <definedName name="ظàدè12" localSheetId="2">#REF!</definedName>
    <definedName name="ظàدè12" localSheetId="23">#REF!</definedName>
    <definedName name="ظàدè12" localSheetId="10">#REF!</definedName>
    <definedName name="ظàدè12" localSheetId="9">#REF!</definedName>
    <definedName name="ظàدè12" localSheetId="6">#REF!</definedName>
    <definedName name="ظàدè12">#REF!</definedName>
    <definedName name="ظàدè13" localSheetId="13">#REF!</definedName>
    <definedName name="ظàدè13" localSheetId="14">#REF!</definedName>
    <definedName name="ظàدè13" localSheetId="3">#REF!</definedName>
    <definedName name="ظàدè13" localSheetId="20">#REF!</definedName>
    <definedName name="ظàدè13" localSheetId="4">#REF!</definedName>
    <definedName name="ظàدè13" localSheetId="15">#REF!</definedName>
    <definedName name="ظàدè13" localSheetId="11">#REF!</definedName>
    <definedName name="ظàدè13" localSheetId="12">#REF!</definedName>
    <definedName name="ظàدè13" localSheetId="16">#REF!</definedName>
    <definedName name="ظàدè13" localSheetId="5">#REF!</definedName>
    <definedName name="ظàدè13" localSheetId="2">#REF!</definedName>
    <definedName name="ظàدè13" localSheetId="23">#REF!</definedName>
    <definedName name="ظàدè13" localSheetId="10">#REF!</definedName>
    <definedName name="ظàدè13" localSheetId="9">#REF!</definedName>
    <definedName name="ظàدè13" localSheetId="6">#REF!</definedName>
    <definedName name="ظàدè13">#REF!</definedName>
    <definedName name="ظàدè14" localSheetId="13">#REF!</definedName>
    <definedName name="ظàدè14" localSheetId="14">#REF!</definedName>
    <definedName name="ظàدè14" localSheetId="3">#REF!</definedName>
    <definedName name="ظàدè14" localSheetId="20">#REF!</definedName>
    <definedName name="ظàدè14" localSheetId="4">#REF!</definedName>
    <definedName name="ظàدè14" localSheetId="15">#REF!</definedName>
    <definedName name="ظàدè14" localSheetId="11">#REF!</definedName>
    <definedName name="ظàدè14" localSheetId="12">#REF!</definedName>
    <definedName name="ظàدè14" localSheetId="16">#REF!</definedName>
    <definedName name="ظàدè14" localSheetId="5">#REF!</definedName>
    <definedName name="ظàدè14" localSheetId="2">#REF!</definedName>
    <definedName name="ظàدè14" localSheetId="23">#REF!</definedName>
    <definedName name="ظàدè14" localSheetId="10">#REF!</definedName>
    <definedName name="ظàدè14" localSheetId="9">#REF!</definedName>
    <definedName name="ظàدè14" localSheetId="6">#REF!</definedName>
    <definedName name="ظàدè14">#REF!</definedName>
    <definedName name="ظàدè15" localSheetId="13">#REF!</definedName>
    <definedName name="ظàدè15" localSheetId="14">#REF!</definedName>
    <definedName name="ظàدè15" localSheetId="3">#REF!</definedName>
    <definedName name="ظàدè15" localSheetId="20">#REF!</definedName>
    <definedName name="ظàدè15" localSheetId="4">#REF!</definedName>
    <definedName name="ظàدè15" localSheetId="15">#REF!</definedName>
    <definedName name="ظàدè15" localSheetId="11">#REF!</definedName>
    <definedName name="ظàدè15" localSheetId="12">#REF!</definedName>
    <definedName name="ظàدè15" localSheetId="16">#REF!</definedName>
    <definedName name="ظàدè15" localSheetId="5">#REF!</definedName>
    <definedName name="ظàدè15" localSheetId="2">#REF!</definedName>
    <definedName name="ظàدè15" localSheetId="23">#REF!</definedName>
    <definedName name="ظàدè15" localSheetId="10">#REF!</definedName>
    <definedName name="ظàدè15" localSheetId="9">#REF!</definedName>
    <definedName name="ظàدè15" localSheetId="6">#REF!</definedName>
    <definedName name="ظàدè15">#REF!</definedName>
    <definedName name="ظàدè16" localSheetId="13">#REF!</definedName>
    <definedName name="ظàدè16" localSheetId="14">#REF!</definedName>
    <definedName name="ظàدè16" localSheetId="3">#REF!</definedName>
    <definedName name="ظàدè16" localSheetId="20">#REF!</definedName>
    <definedName name="ظàدè16" localSheetId="4">#REF!</definedName>
    <definedName name="ظàدè16" localSheetId="15">#REF!</definedName>
    <definedName name="ظàدè16" localSheetId="11">#REF!</definedName>
    <definedName name="ظàدè16" localSheetId="12">#REF!</definedName>
    <definedName name="ظàدè16" localSheetId="16">#REF!</definedName>
    <definedName name="ظàدè16" localSheetId="5">#REF!</definedName>
    <definedName name="ظàدè16" localSheetId="2">#REF!</definedName>
    <definedName name="ظàدè16" localSheetId="23">#REF!</definedName>
    <definedName name="ظàدè16" localSheetId="10">#REF!</definedName>
    <definedName name="ظàدè16" localSheetId="9">#REF!</definedName>
    <definedName name="ظàدè16" localSheetId="6">#REF!</definedName>
    <definedName name="ظàدè16">#REF!</definedName>
    <definedName name="ظàدè17" localSheetId="13">#REF!</definedName>
    <definedName name="ظàدè17" localSheetId="14">#REF!</definedName>
    <definedName name="ظàدè17" localSheetId="3">#REF!</definedName>
    <definedName name="ظàدè17" localSheetId="20">#REF!</definedName>
    <definedName name="ظàدè17" localSheetId="4">#REF!</definedName>
    <definedName name="ظàدè17" localSheetId="15">#REF!</definedName>
    <definedName name="ظàدè17" localSheetId="11">#REF!</definedName>
    <definedName name="ظàدè17" localSheetId="12">#REF!</definedName>
    <definedName name="ظàدè17" localSheetId="16">#REF!</definedName>
    <definedName name="ظàدè17" localSheetId="5">#REF!</definedName>
    <definedName name="ظàدè17" localSheetId="2">#REF!</definedName>
    <definedName name="ظàدè17" localSheetId="23">#REF!</definedName>
    <definedName name="ظàدè17" localSheetId="10">#REF!</definedName>
    <definedName name="ظàدè17" localSheetId="9">#REF!</definedName>
    <definedName name="ظàدè17" localSheetId="6">#REF!</definedName>
    <definedName name="ظàدè17">#REF!</definedName>
    <definedName name="ظàدè18" localSheetId="13">#REF!</definedName>
    <definedName name="ظàدè18" localSheetId="14">#REF!</definedName>
    <definedName name="ظàدè18" localSheetId="3">#REF!</definedName>
    <definedName name="ظàدè18" localSheetId="20">#REF!</definedName>
    <definedName name="ظàدè18" localSheetId="4">#REF!</definedName>
    <definedName name="ظàدè18" localSheetId="15">#REF!</definedName>
    <definedName name="ظàدè18" localSheetId="11">#REF!</definedName>
    <definedName name="ظàدè18" localSheetId="12">#REF!</definedName>
    <definedName name="ظàدè18" localSheetId="16">#REF!</definedName>
    <definedName name="ظàدè18" localSheetId="5">#REF!</definedName>
    <definedName name="ظàدè18" localSheetId="2">#REF!</definedName>
    <definedName name="ظàدè18" localSheetId="23">#REF!</definedName>
    <definedName name="ظàدè18" localSheetId="10">#REF!</definedName>
    <definedName name="ظàدè18" localSheetId="9">#REF!</definedName>
    <definedName name="ظàدè18" localSheetId="6">#REF!</definedName>
    <definedName name="ظàدè18">#REF!</definedName>
    <definedName name="ظàدè19" localSheetId="13">#REF!</definedName>
    <definedName name="ظàدè19" localSheetId="14">#REF!</definedName>
    <definedName name="ظàدè19" localSheetId="3">#REF!</definedName>
    <definedName name="ظàدè19" localSheetId="20">#REF!</definedName>
    <definedName name="ظàدè19" localSheetId="4">#REF!</definedName>
    <definedName name="ظàدè19" localSheetId="15">#REF!</definedName>
    <definedName name="ظàدè19" localSheetId="11">#REF!</definedName>
    <definedName name="ظàدè19" localSheetId="12">#REF!</definedName>
    <definedName name="ظàدè19" localSheetId="16">#REF!</definedName>
    <definedName name="ظàدè19" localSheetId="5">#REF!</definedName>
    <definedName name="ظàدè19" localSheetId="2">#REF!</definedName>
    <definedName name="ظàدè19" localSheetId="23">#REF!</definedName>
    <definedName name="ظàدè19" localSheetId="10">#REF!</definedName>
    <definedName name="ظàدè19" localSheetId="9">#REF!</definedName>
    <definedName name="ظàدè19" localSheetId="6">#REF!</definedName>
    <definedName name="ظàدè19">#REF!</definedName>
    <definedName name="ظàدè2" localSheetId="13">#REF!</definedName>
    <definedName name="ظàدè2" localSheetId="14">#REF!</definedName>
    <definedName name="ظàدè2" localSheetId="3">#REF!</definedName>
    <definedName name="ظàدè2" localSheetId="20">#REF!</definedName>
    <definedName name="ظàدè2" localSheetId="4">#REF!</definedName>
    <definedName name="ظàدè2" localSheetId="15">#REF!</definedName>
    <definedName name="ظàدè2" localSheetId="11">#REF!</definedName>
    <definedName name="ظàدè2" localSheetId="12">#REF!</definedName>
    <definedName name="ظàدè2" localSheetId="16">#REF!</definedName>
    <definedName name="ظàدè2" localSheetId="5">#REF!</definedName>
    <definedName name="ظàدè2" localSheetId="2">#REF!</definedName>
    <definedName name="ظàدè2" localSheetId="23">#REF!</definedName>
    <definedName name="ظàدè2" localSheetId="10">#REF!</definedName>
    <definedName name="ظàدè2" localSheetId="9">#REF!</definedName>
    <definedName name="ظàدè2" localSheetId="6">#REF!</definedName>
    <definedName name="ظàدè2">#REF!</definedName>
    <definedName name="ظàدè20" localSheetId="13">#REF!</definedName>
    <definedName name="ظàدè20" localSheetId="14">#REF!</definedName>
    <definedName name="ظàدè20" localSheetId="3">#REF!</definedName>
    <definedName name="ظàدè20" localSheetId="20">#REF!</definedName>
    <definedName name="ظàدè20" localSheetId="4">#REF!</definedName>
    <definedName name="ظàدè20" localSheetId="15">#REF!</definedName>
    <definedName name="ظàدè20" localSheetId="11">#REF!</definedName>
    <definedName name="ظàدè20" localSheetId="12">#REF!</definedName>
    <definedName name="ظàدè20" localSheetId="16">#REF!</definedName>
    <definedName name="ظàدè20" localSheetId="5">#REF!</definedName>
    <definedName name="ظàدè20" localSheetId="2">#REF!</definedName>
    <definedName name="ظàدè20" localSheetId="23">#REF!</definedName>
    <definedName name="ظàدè20" localSheetId="10">#REF!</definedName>
    <definedName name="ظàدè20" localSheetId="9">#REF!</definedName>
    <definedName name="ظàدè20" localSheetId="6">#REF!</definedName>
    <definedName name="ظàدè20">#REF!</definedName>
    <definedName name="ظàدè21" localSheetId="13">#REF!</definedName>
    <definedName name="ظàدè21" localSheetId="14">#REF!</definedName>
    <definedName name="ظàدè21" localSheetId="3">#REF!</definedName>
    <definedName name="ظàدè21" localSheetId="20">#REF!</definedName>
    <definedName name="ظàدè21" localSheetId="4">#REF!</definedName>
    <definedName name="ظàدè21" localSheetId="15">#REF!</definedName>
    <definedName name="ظàدè21" localSheetId="11">#REF!</definedName>
    <definedName name="ظàدè21" localSheetId="12">#REF!</definedName>
    <definedName name="ظàدè21" localSheetId="16">#REF!</definedName>
    <definedName name="ظàدè21" localSheetId="5">#REF!</definedName>
    <definedName name="ظàدè21" localSheetId="2">#REF!</definedName>
    <definedName name="ظàدè21" localSheetId="23">#REF!</definedName>
    <definedName name="ظàدè21" localSheetId="10">#REF!</definedName>
    <definedName name="ظàدè21" localSheetId="9">#REF!</definedName>
    <definedName name="ظàدè21" localSheetId="6">#REF!</definedName>
    <definedName name="ظàدè21">#REF!</definedName>
    <definedName name="ظàدè22" localSheetId="13">#REF!</definedName>
    <definedName name="ظàدè22" localSheetId="14">#REF!</definedName>
    <definedName name="ظàدè22" localSheetId="3">#REF!</definedName>
    <definedName name="ظàدè22" localSheetId="20">#REF!</definedName>
    <definedName name="ظàدè22" localSheetId="4">#REF!</definedName>
    <definedName name="ظàدè22" localSheetId="15">#REF!</definedName>
    <definedName name="ظàدè22" localSheetId="11">#REF!</definedName>
    <definedName name="ظàدè22" localSheetId="12">#REF!</definedName>
    <definedName name="ظàدè22" localSheetId="16">#REF!</definedName>
    <definedName name="ظàدè22" localSheetId="5">#REF!</definedName>
    <definedName name="ظàدè22" localSheetId="2">#REF!</definedName>
    <definedName name="ظàدè22" localSheetId="23">#REF!</definedName>
    <definedName name="ظàدè22" localSheetId="10">#REF!</definedName>
    <definedName name="ظàدè22" localSheetId="9">#REF!</definedName>
    <definedName name="ظàدè22" localSheetId="6">#REF!</definedName>
    <definedName name="ظàدè22">#REF!</definedName>
    <definedName name="ظàدè23" localSheetId="13">#REF!</definedName>
    <definedName name="ظàدè23" localSheetId="14">#REF!</definedName>
    <definedName name="ظàدè23" localSheetId="3">#REF!</definedName>
    <definedName name="ظàدè23" localSheetId="20">#REF!</definedName>
    <definedName name="ظàدè23" localSheetId="4">#REF!</definedName>
    <definedName name="ظàدè23" localSheetId="15">#REF!</definedName>
    <definedName name="ظàدè23" localSheetId="11">#REF!</definedName>
    <definedName name="ظàدè23" localSheetId="12">#REF!</definedName>
    <definedName name="ظàدè23" localSheetId="16">#REF!</definedName>
    <definedName name="ظàدè23" localSheetId="5">#REF!</definedName>
    <definedName name="ظàدè23" localSheetId="2">#REF!</definedName>
    <definedName name="ظàدè23" localSheetId="23">#REF!</definedName>
    <definedName name="ظàدè23" localSheetId="10">#REF!</definedName>
    <definedName name="ظàدè23" localSheetId="9">#REF!</definedName>
    <definedName name="ظàدè23" localSheetId="6">#REF!</definedName>
    <definedName name="ظàدè23">#REF!</definedName>
    <definedName name="ظàدè24" localSheetId="13">#REF!</definedName>
    <definedName name="ظàدè24" localSheetId="14">#REF!</definedName>
    <definedName name="ظàدè24" localSheetId="3">#REF!</definedName>
    <definedName name="ظàدè24" localSheetId="20">#REF!</definedName>
    <definedName name="ظàدè24" localSheetId="4">#REF!</definedName>
    <definedName name="ظàدè24" localSheetId="15">#REF!</definedName>
    <definedName name="ظàدè24" localSheetId="11">#REF!</definedName>
    <definedName name="ظàدè24" localSheetId="12">#REF!</definedName>
    <definedName name="ظàدè24" localSheetId="16">#REF!</definedName>
    <definedName name="ظàدè24" localSheetId="5">#REF!</definedName>
    <definedName name="ظàدè24" localSheetId="2">#REF!</definedName>
    <definedName name="ظàدè24" localSheetId="23">#REF!</definedName>
    <definedName name="ظàدè24" localSheetId="10">#REF!</definedName>
    <definedName name="ظàدè24" localSheetId="9">#REF!</definedName>
    <definedName name="ظàدè24" localSheetId="6">#REF!</definedName>
    <definedName name="ظàدè24">#REF!</definedName>
    <definedName name="ظàدè25" localSheetId="13">#REF!</definedName>
    <definedName name="ظàدè25" localSheetId="14">#REF!</definedName>
    <definedName name="ظàدè25" localSheetId="3">#REF!</definedName>
    <definedName name="ظàدè25" localSheetId="20">#REF!</definedName>
    <definedName name="ظàدè25" localSheetId="4">#REF!</definedName>
    <definedName name="ظàدè25" localSheetId="15">#REF!</definedName>
    <definedName name="ظàدè25" localSheetId="11">#REF!</definedName>
    <definedName name="ظàدè25" localSheetId="12">#REF!</definedName>
    <definedName name="ظàدè25" localSheetId="16">#REF!</definedName>
    <definedName name="ظàدè25" localSheetId="5">#REF!</definedName>
    <definedName name="ظàدè25" localSheetId="2">#REF!</definedName>
    <definedName name="ظàدè25" localSheetId="23">#REF!</definedName>
    <definedName name="ظàدè25" localSheetId="10">#REF!</definedName>
    <definedName name="ظàدè25" localSheetId="9">#REF!</definedName>
    <definedName name="ظàدè25" localSheetId="6">#REF!</definedName>
    <definedName name="ظàدè25">#REF!</definedName>
    <definedName name="ظàدè26" localSheetId="13">#REF!</definedName>
    <definedName name="ظàدè26" localSheetId="14">#REF!</definedName>
    <definedName name="ظàدè26" localSheetId="3">#REF!</definedName>
    <definedName name="ظàدè26" localSheetId="20">#REF!</definedName>
    <definedName name="ظàدè26" localSheetId="4">#REF!</definedName>
    <definedName name="ظàدè26" localSheetId="15">#REF!</definedName>
    <definedName name="ظàدè26" localSheetId="11">#REF!</definedName>
    <definedName name="ظàدè26" localSheetId="12">#REF!</definedName>
    <definedName name="ظàدè26" localSheetId="16">#REF!</definedName>
    <definedName name="ظàدè26" localSheetId="5">#REF!</definedName>
    <definedName name="ظàدè26" localSheetId="2">#REF!</definedName>
    <definedName name="ظàدè26" localSheetId="23">#REF!</definedName>
    <definedName name="ظàدè26" localSheetId="10">#REF!</definedName>
    <definedName name="ظàدè26" localSheetId="9">#REF!</definedName>
    <definedName name="ظàدè26" localSheetId="6">#REF!</definedName>
    <definedName name="ظàدè26">#REF!</definedName>
    <definedName name="ظàدè27" localSheetId="13">#REF!</definedName>
    <definedName name="ظàدè27" localSheetId="14">#REF!</definedName>
    <definedName name="ظàدè27" localSheetId="3">#REF!</definedName>
    <definedName name="ظàدè27" localSheetId="20">#REF!</definedName>
    <definedName name="ظàدè27" localSheetId="4">#REF!</definedName>
    <definedName name="ظàدè27" localSheetId="15">#REF!</definedName>
    <definedName name="ظàدè27" localSheetId="11">#REF!</definedName>
    <definedName name="ظàدè27" localSheetId="12">#REF!</definedName>
    <definedName name="ظàدè27" localSheetId="16">#REF!</definedName>
    <definedName name="ظàدè27" localSheetId="5">#REF!</definedName>
    <definedName name="ظàدè27" localSheetId="2">#REF!</definedName>
    <definedName name="ظàدè27" localSheetId="23">#REF!</definedName>
    <definedName name="ظàدè27" localSheetId="10">#REF!</definedName>
    <definedName name="ظàدè27" localSheetId="9">#REF!</definedName>
    <definedName name="ظàدè27" localSheetId="6">#REF!</definedName>
    <definedName name="ظàدè27">#REF!</definedName>
    <definedName name="ظàدè28" localSheetId="13">#REF!</definedName>
    <definedName name="ظàدè28" localSheetId="14">#REF!</definedName>
    <definedName name="ظàدè28" localSheetId="3">#REF!</definedName>
    <definedName name="ظàدè28" localSheetId="20">#REF!</definedName>
    <definedName name="ظàدè28" localSheetId="4">#REF!</definedName>
    <definedName name="ظàدè28" localSheetId="15">#REF!</definedName>
    <definedName name="ظàدè28" localSheetId="11">#REF!</definedName>
    <definedName name="ظàدè28" localSheetId="12">#REF!</definedName>
    <definedName name="ظàدè28" localSheetId="16">#REF!</definedName>
    <definedName name="ظàدè28" localSheetId="5">#REF!</definedName>
    <definedName name="ظàدè28" localSheetId="2">#REF!</definedName>
    <definedName name="ظàدè28" localSheetId="23">#REF!</definedName>
    <definedName name="ظàدè28" localSheetId="10">#REF!</definedName>
    <definedName name="ظàدè28" localSheetId="9">#REF!</definedName>
    <definedName name="ظàدè28" localSheetId="6">#REF!</definedName>
    <definedName name="ظàدè28">#REF!</definedName>
    <definedName name="ظàدè29" localSheetId="13">#REF!</definedName>
    <definedName name="ظàدè29" localSheetId="14">#REF!</definedName>
    <definedName name="ظàدè29" localSheetId="3">#REF!</definedName>
    <definedName name="ظàدè29" localSheetId="20">#REF!</definedName>
    <definedName name="ظàدè29" localSheetId="4">#REF!</definedName>
    <definedName name="ظàدè29" localSheetId="15">#REF!</definedName>
    <definedName name="ظàدè29" localSheetId="11">#REF!</definedName>
    <definedName name="ظàدè29" localSheetId="12">#REF!</definedName>
    <definedName name="ظàدè29" localSheetId="16">#REF!</definedName>
    <definedName name="ظàدè29" localSheetId="5">#REF!</definedName>
    <definedName name="ظàدè29" localSheetId="2">#REF!</definedName>
    <definedName name="ظàدè29" localSheetId="23">#REF!</definedName>
    <definedName name="ظàدè29" localSheetId="10">#REF!</definedName>
    <definedName name="ظàدè29" localSheetId="9">#REF!</definedName>
    <definedName name="ظàدè29" localSheetId="6">#REF!</definedName>
    <definedName name="ظàدè29">#REF!</definedName>
    <definedName name="ظàدè3" localSheetId="13">#REF!</definedName>
    <definedName name="ظàدè3" localSheetId="14">#REF!</definedName>
    <definedName name="ظàدè3" localSheetId="3">#REF!</definedName>
    <definedName name="ظàدè3" localSheetId="20">#REF!</definedName>
    <definedName name="ظàدè3" localSheetId="4">#REF!</definedName>
    <definedName name="ظàدè3" localSheetId="15">#REF!</definedName>
    <definedName name="ظàدè3" localSheetId="11">#REF!</definedName>
    <definedName name="ظàدè3" localSheetId="12">#REF!</definedName>
    <definedName name="ظàدè3" localSheetId="16">#REF!</definedName>
    <definedName name="ظàدè3" localSheetId="5">#REF!</definedName>
    <definedName name="ظàدè3" localSheetId="2">#REF!</definedName>
    <definedName name="ظàدè3" localSheetId="23">#REF!</definedName>
    <definedName name="ظàدè3" localSheetId="10">#REF!</definedName>
    <definedName name="ظàدè3" localSheetId="9">#REF!</definedName>
    <definedName name="ظàدè3" localSheetId="6">#REF!</definedName>
    <definedName name="ظàدè3">#REF!</definedName>
    <definedName name="ظàدè30" localSheetId="13">#REF!</definedName>
    <definedName name="ظàدè30" localSheetId="14">#REF!</definedName>
    <definedName name="ظàدè30" localSheetId="3">#REF!</definedName>
    <definedName name="ظàدè30" localSheetId="20">#REF!</definedName>
    <definedName name="ظàدè30" localSheetId="4">#REF!</definedName>
    <definedName name="ظàدè30" localSheetId="15">#REF!</definedName>
    <definedName name="ظàدè30" localSheetId="11">#REF!</definedName>
    <definedName name="ظàدè30" localSheetId="12">#REF!</definedName>
    <definedName name="ظàدè30" localSheetId="16">#REF!</definedName>
    <definedName name="ظàدè30" localSheetId="5">#REF!</definedName>
    <definedName name="ظàدè30" localSheetId="2">#REF!</definedName>
    <definedName name="ظàدè30" localSheetId="23">#REF!</definedName>
    <definedName name="ظàدè30" localSheetId="10">#REF!</definedName>
    <definedName name="ظàدè30" localSheetId="9">#REF!</definedName>
    <definedName name="ظàدè30" localSheetId="6">#REF!</definedName>
    <definedName name="ظàدè30">#REF!</definedName>
    <definedName name="ظàدè31" localSheetId="13">#REF!</definedName>
    <definedName name="ظàدè31" localSheetId="14">#REF!</definedName>
    <definedName name="ظàدè31" localSheetId="3">#REF!</definedName>
    <definedName name="ظàدè31" localSheetId="20">#REF!</definedName>
    <definedName name="ظàدè31" localSheetId="4">#REF!</definedName>
    <definedName name="ظàدè31" localSheetId="15">#REF!</definedName>
    <definedName name="ظàدè31" localSheetId="11">#REF!</definedName>
    <definedName name="ظàدè31" localSheetId="12">#REF!</definedName>
    <definedName name="ظàدè31" localSheetId="16">#REF!</definedName>
    <definedName name="ظàدè31" localSheetId="5">#REF!</definedName>
    <definedName name="ظàدè31" localSheetId="2">#REF!</definedName>
    <definedName name="ظàدè31" localSheetId="23">#REF!</definedName>
    <definedName name="ظàدè31" localSheetId="10">#REF!</definedName>
    <definedName name="ظàدè31" localSheetId="9">#REF!</definedName>
    <definedName name="ظàدè31" localSheetId="6">#REF!</definedName>
    <definedName name="ظàدè31">#REF!</definedName>
    <definedName name="ظàدè32" localSheetId="13">#REF!</definedName>
    <definedName name="ظàدè32" localSheetId="14">#REF!</definedName>
    <definedName name="ظàدè32" localSheetId="3">#REF!</definedName>
    <definedName name="ظàدè32" localSheetId="20">#REF!</definedName>
    <definedName name="ظàدè32" localSheetId="4">#REF!</definedName>
    <definedName name="ظàدè32" localSheetId="15">#REF!</definedName>
    <definedName name="ظàدè32" localSheetId="11">#REF!</definedName>
    <definedName name="ظàدè32" localSheetId="12">#REF!</definedName>
    <definedName name="ظàدè32" localSheetId="16">#REF!</definedName>
    <definedName name="ظàدè32" localSheetId="5">#REF!</definedName>
    <definedName name="ظàدè32" localSheetId="2">#REF!</definedName>
    <definedName name="ظàدè32" localSheetId="23">#REF!</definedName>
    <definedName name="ظàدè32" localSheetId="10">#REF!</definedName>
    <definedName name="ظàدè32" localSheetId="9">#REF!</definedName>
    <definedName name="ظàدè32" localSheetId="6">#REF!</definedName>
    <definedName name="ظàدè32">#REF!</definedName>
    <definedName name="ظàدè33" localSheetId="13">#REF!</definedName>
    <definedName name="ظàدè33" localSheetId="14">#REF!</definedName>
    <definedName name="ظàدè33" localSheetId="3">#REF!</definedName>
    <definedName name="ظàدè33" localSheetId="20">#REF!</definedName>
    <definedName name="ظàدè33" localSheetId="4">#REF!</definedName>
    <definedName name="ظàدè33" localSheetId="15">#REF!</definedName>
    <definedName name="ظàدè33" localSheetId="11">#REF!</definedName>
    <definedName name="ظàدè33" localSheetId="12">#REF!</definedName>
    <definedName name="ظàدè33" localSheetId="16">#REF!</definedName>
    <definedName name="ظàدè33" localSheetId="5">#REF!</definedName>
    <definedName name="ظàدè33" localSheetId="2">#REF!</definedName>
    <definedName name="ظàدè33" localSheetId="23">#REF!</definedName>
    <definedName name="ظàدè33" localSheetId="10">#REF!</definedName>
    <definedName name="ظàدè33" localSheetId="9">#REF!</definedName>
    <definedName name="ظàدè33" localSheetId="6">#REF!</definedName>
    <definedName name="ظàدè33">#REF!</definedName>
    <definedName name="ظàدè34" localSheetId="13">#REF!</definedName>
    <definedName name="ظàدè34" localSheetId="14">#REF!</definedName>
    <definedName name="ظàدè34" localSheetId="3">#REF!</definedName>
    <definedName name="ظàدè34" localSheetId="20">#REF!</definedName>
    <definedName name="ظàدè34" localSheetId="4">#REF!</definedName>
    <definedName name="ظàدè34" localSheetId="15">#REF!</definedName>
    <definedName name="ظàدè34" localSheetId="11">#REF!</definedName>
    <definedName name="ظàدè34" localSheetId="12">#REF!</definedName>
    <definedName name="ظàدè34" localSheetId="16">#REF!</definedName>
    <definedName name="ظàدè34" localSheetId="5">#REF!</definedName>
    <definedName name="ظàدè34" localSheetId="2">#REF!</definedName>
    <definedName name="ظàدè34" localSheetId="23">#REF!</definedName>
    <definedName name="ظàدè34" localSheetId="10">#REF!</definedName>
    <definedName name="ظàدè34" localSheetId="9">#REF!</definedName>
    <definedName name="ظàدè34" localSheetId="6">#REF!</definedName>
    <definedName name="ظàدè34">#REF!</definedName>
    <definedName name="ظàدè35" localSheetId="13">#REF!</definedName>
    <definedName name="ظàدè35" localSheetId="14">#REF!</definedName>
    <definedName name="ظàدè35" localSheetId="3">#REF!</definedName>
    <definedName name="ظàدè35" localSheetId="20">#REF!</definedName>
    <definedName name="ظàدè35" localSheetId="4">#REF!</definedName>
    <definedName name="ظàدè35" localSheetId="15">#REF!</definedName>
    <definedName name="ظàدè35" localSheetId="11">#REF!</definedName>
    <definedName name="ظàدè35" localSheetId="12">#REF!</definedName>
    <definedName name="ظàدè35" localSheetId="16">#REF!</definedName>
    <definedName name="ظàدè35" localSheetId="5">#REF!</definedName>
    <definedName name="ظàدè35" localSheetId="2">#REF!</definedName>
    <definedName name="ظàدè35" localSheetId="23">#REF!</definedName>
    <definedName name="ظàدè35" localSheetId="10">#REF!</definedName>
    <definedName name="ظàدè35" localSheetId="9">#REF!</definedName>
    <definedName name="ظàدè35" localSheetId="6">#REF!</definedName>
    <definedName name="ظàدè35">#REF!</definedName>
    <definedName name="ظàدè36" localSheetId="13">#REF!</definedName>
    <definedName name="ظàدè36" localSheetId="14">#REF!</definedName>
    <definedName name="ظàدè36" localSheetId="3">#REF!</definedName>
    <definedName name="ظàدè36" localSheetId="20">#REF!</definedName>
    <definedName name="ظàدè36" localSheetId="4">#REF!</definedName>
    <definedName name="ظàدè36" localSheetId="15">#REF!</definedName>
    <definedName name="ظàدè36" localSheetId="11">#REF!</definedName>
    <definedName name="ظàدè36" localSheetId="12">#REF!</definedName>
    <definedName name="ظàدè36" localSheetId="16">#REF!</definedName>
    <definedName name="ظàدè36" localSheetId="5">#REF!</definedName>
    <definedName name="ظàدè36" localSheetId="2">#REF!</definedName>
    <definedName name="ظàدè36" localSheetId="23">#REF!</definedName>
    <definedName name="ظàدè36" localSheetId="10">#REF!</definedName>
    <definedName name="ظàدè36" localSheetId="9">#REF!</definedName>
    <definedName name="ظàدè36" localSheetId="6">#REF!</definedName>
    <definedName name="ظàدè36">#REF!</definedName>
    <definedName name="ظàدè37" localSheetId="13">#REF!</definedName>
    <definedName name="ظàدè37" localSheetId="14">#REF!</definedName>
    <definedName name="ظàدè37" localSheetId="3">#REF!</definedName>
    <definedName name="ظàدè37" localSheetId="20">#REF!</definedName>
    <definedName name="ظàدè37" localSheetId="4">#REF!</definedName>
    <definedName name="ظàدè37" localSheetId="15">#REF!</definedName>
    <definedName name="ظàدè37" localSheetId="11">#REF!</definedName>
    <definedName name="ظàدè37" localSheetId="12">#REF!</definedName>
    <definedName name="ظàدè37" localSheetId="16">#REF!</definedName>
    <definedName name="ظàدè37" localSheetId="5">#REF!</definedName>
    <definedName name="ظàدè37" localSheetId="2">#REF!</definedName>
    <definedName name="ظàدè37" localSheetId="23">#REF!</definedName>
    <definedName name="ظàدè37" localSheetId="10">#REF!</definedName>
    <definedName name="ظàدè37" localSheetId="9">#REF!</definedName>
    <definedName name="ظàدè37" localSheetId="6">#REF!</definedName>
    <definedName name="ظàدè37">#REF!</definedName>
    <definedName name="ظàدè38" localSheetId="13">#REF!</definedName>
    <definedName name="ظàدè38" localSheetId="14">#REF!</definedName>
    <definedName name="ظàدè38" localSheetId="3">#REF!</definedName>
    <definedName name="ظàدè38" localSheetId="20">#REF!</definedName>
    <definedName name="ظàدè38" localSheetId="4">#REF!</definedName>
    <definedName name="ظàدè38" localSheetId="15">#REF!</definedName>
    <definedName name="ظàدè38" localSheetId="11">#REF!</definedName>
    <definedName name="ظàدè38" localSheetId="12">#REF!</definedName>
    <definedName name="ظàدè38" localSheetId="16">#REF!</definedName>
    <definedName name="ظàدè38" localSheetId="5">#REF!</definedName>
    <definedName name="ظàدè38" localSheetId="2">#REF!</definedName>
    <definedName name="ظàدè38" localSheetId="23">#REF!</definedName>
    <definedName name="ظàدè38" localSheetId="10">#REF!</definedName>
    <definedName name="ظàدè38" localSheetId="9">#REF!</definedName>
    <definedName name="ظàدè38" localSheetId="6">#REF!</definedName>
    <definedName name="ظàدè38">#REF!</definedName>
    <definedName name="ظàدè39" localSheetId="13">#REF!</definedName>
    <definedName name="ظàدè39" localSheetId="14">#REF!</definedName>
    <definedName name="ظàدè39" localSheetId="3">#REF!</definedName>
    <definedName name="ظàدè39" localSheetId="20">#REF!</definedName>
    <definedName name="ظàدè39" localSheetId="4">#REF!</definedName>
    <definedName name="ظàدè39" localSheetId="15">#REF!</definedName>
    <definedName name="ظàدè39" localSheetId="11">#REF!</definedName>
    <definedName name="ظàدè39" localSheetId="12">#REF!</definedName>
    <definedName name="ظàدè39" localSheetId="16">#REF!</definedName>
    <definedName name="ظàدè39" localSheetId="5">#REF!</definedName>
    <definedName name="ظàدè39" localSheetId="2">#REF!</definedName>
    <definedName name="ظàدè39" localSheetId="23">#REF!</definedName>
    <definedName name="ظàدè39" localSheetId="10">#REF!</definedName>
    <definedName name="ظàدè39" localSheetId="9">#REF!</definedName>
    <definedName name="ظàدè39" localSheetId="6">#REF!</definedName>
    <definedName name="ظàدè39">#REF!</definedName>
    <definedName name="ظàدè4" localSheetId="13">#REF!</definedName>
    <definedName name="ظàدè4" localSheetId="14">#REF!</definedName>
    <definedName name="ظàدè4" localSheetId="3">#REF!</definedName>
    <definedName name="ظàدè4" localSheetId="20">#REF!</definedName>
    <definedName name="ظàدè4" localSheetId="4">#REF!</definedName>
    <definedName name="ظàدè4" localSheetId="15">#REF!</definedName>
    <definedName name="ظàدè4" localSheetId="11">#REF!</definedName>
    <definedName name="ظàدè4" localSheetId="12">#REF!</definedName>
    <definedName name="ظàدè4" localSheetId="16">#REF!</definedName>
    <definedName name="ظàدè4" localSheetId="5">#REF!</definedName>
    <definedName name="ظàدè4" localSheetId="2">#REF!</definedName>
    <definedName name="ظàدè4" localSheetId="23">#REF!</definedName>
    <definedName name="ظàدè4" localSheetId="10">#REF!</definedName>
    <definedName name="ظàدè4" localSheetId="9">#REF!</definedName>
    <definedName name="ظàدè4" localSheetId="6">#REF!</definedName>
    <definedName name="ظàدè4">#REF!</definedName>
    <definedName name="ظàدè40" localSheetId="13">#REF!</definedName>
    <definedName name="ظàدè40" localSheetId="14">#REF!</definedName>
    <definedName name="ظàدè40" localSheetId="3">#REF!</definedName>
    <definedName name="ظàدè40" localSheetId="20">#REF!</definedName>
    <definedName name="ظàدè40" localSheetId="4">#REF!</definedName>
    <definedName name="ظàدè40" localSheetId="15">#REF!</definedName>
    <definedName name="ظàدè40" localSheetId="11">#REF!</definedName>
    <definedName name="ظàدè40" localSheetId="12">#REF!</definedName>
    <definedName name="ظàدè40" localSheetId="16">#REF!</definedName>
    <definedName name="ظàدè40" localSheetId="5">#REF!</definedName>
    <definedName name="ظàدè40" localSheetId="2">#REF!</definedName>
    <definedName name="ظàدè40" localSheetId="23">#REF!</definedName>
    <definedName name="ظàدè40" localSheetId="10">#REF!</definedName>
    <definedName name="ظàدè40" localSheetId="9">#REF!</definedName>
    <definedName name="ظàدè40" localSheetId="6">#REF!</definedName>
    <definedName name="ظàدè40">#REF!</definedName>
    <definedName name="ظàدè41" localSheetId="13">#REF!</definedName>
    <definedName name="ظàدè41" localSheetId="14">#REF!</definedName>
    <definedName name="ظàدè41" localSheetId="3">#REF!</definedName>
    <definedName name="ظàدè41" localSheetId="20">#REF!</definedName>
    <definedName name="ظàدè41" localSheetId="4">#REF!</definedName>
    <definedName name="ظàدè41" localSheetId="15">#REF!</definedName>
    <definedName name="ظàدè41" localSheetId="11">#REF!</definedName>
    <definedName name="ظàدè41" localSheetId="12">#REF!</definedName>
    <definedName name="ظàدè41" localSheetId="16">#REF!</definedName>
    <definedName name="ظàدè41" localSheetId="5">#REF!</definedName>
    <definedName name="ظàدè41" localSheetId="2">#REF!</definedName>
    <definedName name="ظàدè41" localSheetId="23">#REF!</definedName>
    <definedName name="ظàدè41" localSheetId="10">#REF!</definedName>
    <definedName name="ظàدè41" localSheetId="9">#REF!</definedName>
    <definedName name="ظàدè41" localSheetId="6">#REF!</definedName>
    <definedName name="ظàدè41">#REF!</definedName>
    <definedName name="ظàدè42" localSheetId="13">#REF!</definedName>
    <definedName name="ظàدè42" localSheetId="14">#REF!</definedName>
    <definedName name="ظàدè42" localSheetId="3">#REF!</definedName>
    <definedName name="ظàدè42" localSheetId="20">#REF!</definedName>
    <definedName name="ظàدè42" localSheetId="4">#REF!</definedName>
    <definedName name="ظàدè42" localSheetId="15">#REF!</definedName>
    <definedName name="ظàدè42" localSheetId="11">#REF!</definedName>
    <definedName name="ظàدè42" localSheetId="12">#REF!</definedName>
    <definedName name="ظàدè42" localSheetId="16">#REF!</definedName>
    <definedName name="ظàدè42" localSheetId="5">#REF!</definedName>
    <definedName name="ظàدè42" localSheetId="2">#REF!</definedName>
    <definedName name="ظàدè42" localSheetId="23">#REF!</definedName>
    <definedName name="ظàدè42" localSheetId="10">#REF!</definedName>
    <definedName name="ظàدè42" localSheetId="9">#REF!</definedName>
    <definedName name="ظàدè42" localSheetId="6">#REF!</definedName>
    <definedName name="ظàدè42">#REF!</definedName>
    <definedName name="ظàدè43" localSheetId="13">#REF!</definedName>
    <definedName name="ظàدè43" localSheetId="14">#REF!</definedName>
    <definedName name="ظàدè43" localSheetId="3">#REF!</definedName>
    <definedName name="ظàدè43" localSheetId="20">#REF!</definedName>
    <definedName name="ظàدè43" localSheetId="4">#REF!</definedName>
    <definedName name="ظàدè43" localSheetId="15">#REF!</definedName>
    <definedName name="ظàدè43" localSheetId="11">#REF!</definedName>
    <definedName name="ظàدè43" localSheetId="12">#REF!</definedName>
    <definedName name="ظàدè43" localSheetId="16">#REF!</definedName>
    <definedName name="ظàدè43" localSheetId="5">#REF!</definedName>
    <definedName name="ظàدè43" localSheetId="2">#REF!</definedName>
    <definedName name="ظàدè43" localSheetId="23">#REF!</definedName>
    <definedName name="ظàدè43" localSheetId="10">#REF!</definedName>
    <definedName name="ظàدè43" localSheetId="9">#REF!</definedName>
    <definedName name="ظàدè43" localSheetId="6">#REF!</definedName>
    <definedName name="ظàدè43">#REF!</definedName>
    <definedName name="ظàدè44" localSheetId="13">#REF!</definedName>
    <definedName name="ظàدè44" localSheetId="14">#REF!</definedName>
    <definedName name="ظàدè44" localSheetId="3">#REF!</definedName>
    <definedName name="ظàدè44" localSheetId="20">#REF!</definedName>
    <definedName name="ظàدè44" localSheetId="4">#REF!</definedName>
    <definedName name="ظàدè44" localSheetId="15">#REF!</definedName>
    <definedName name="ظàدè44" localSheetId="11">#REF!</definedName>
    <definedName name="ظàدè44" localSheetId="12">#REF!</definedName>
    <definedName name="ظàدè44" localSheetId="16">#REF!</definedName>
    <definedName name="ظàدè44" localSheetId="5">#REF!</definedName>
    <definedName name="ظàدè44" localSheetId="2">#REF!</definedName>
    <definedName name="ظàدè44" localSheetId="23">#REF!</definedName>
    <definedName name="ظàدè44" localSheetId="10">#REF!</definedName>
    <definedName name="ظàدè44" localSheetId="9">#REF!</definedName>
    <definedName name="ظàدè44" localSheetId="6">#REF!</definedName>
    <definedName name="ظàدè44">#REF!</definedName>
    <definedName name="ظàدè45" localSheetId="13">#REF!</definedName>
    <definedName name="ظàدè45" localSheetId="14">#REF!</definedName>
    <definedName name="ظàدè45" localSheetId="3">#REF!</definedName>
    <definedName name="ظàدè45" localSheetId="20">#REF!</definedName>
    <definedName name="ظàدè45" localSheetId="4">#REF!</definedName>
    <definedName name="ظàدè45" localSheetId="15">#REF!</definedName>
    <definedName name="ظàدè45" localSheetId="11">#REF!</definedName>
    <definedName name="ظàدè45" localSheetId="12">#REF!</definedName>
    <definedName name="ظàدè45" localSheetId="16">#REF!</definedName>
    <definedName name="ظàدè45" localSheetId="5">#REF!</definedName>
    <definedName name="ظàدè45" localSheetId="2">#REF!</definedName>
    <definedName name="ظàدè45" localSheetId="23">#REF!</definedName>
    <definedName name="ظàدè45" localSheetId="10">#REF!</definedName>
    <definedName name="ظàدè45" localSheetId="9">#REF!</definedName>
    <definedName name="ظàدè45" localSheetId="6">#REF!</definedName>
    <definedName name="ظàدè45">#REF!</definedName>
    <definedName name="ظàدè46" localSheetId="13">#REF!</definedName>
    <definedName name="ظàدè46" localSheetId="14">#REF!</definedName>
    <definedName name="ظàدè46" localSheetId="3">#REF!</definedName>
    <definedName name="ظàدè46" localSheetId="20">#REF!</definedName>
    <definedName name="ظàدè46" localSheetId="4">#REF!</definedName>
    <definedName name="ظàدè46" localSheetId="15">#REF!</definedName>
    <definedName name="ظàدè46" localSheetId="11">#REF!</definedName>
    <definedName name="ظàدè46" localSheetId="12">#REF!</definedName>
    <definedName name="ظàدè46" localSheetId="16">#REF!</definedName>
    <definedName name="ظàدè46" localSheetId="5">#REF!</definedName>
    <definedName name="ظàدè46" localSheetId="2">#REF!</definedName>
    <definedName name="ظàدè46" localSheetId="23">#REF!</definedName>
    <definedName name="ظàدè46" localSheetId="10">#REF!</definedName>
    <definedName name="ظàدè46" localSheetId="9">#REF!</definedName>
    <definedName name="ظàدè46" localSheetId="6">#REF!</definedName>
    <definedName name="ظàدè46">#REF!</definedName>
    <definedName name="ظàدè47" localSheetId="13">#REF!</definedName>
    <definedName name="ظàدè47" localSheetId="14">#REF!</definedName>
    <definedName name="ظàدè47" localSheetId="3">#REF!</definedName>
    <definedName name="ظàدè47" localSheetId="20">#REF!</definedName>
    <definedName name="ظàدè47" localSheetId="4">#REF!</definedName>
    <definedName name="ظàدè47" localSheetId="15">#REF!</definedName>
    <definedName name="ظàدè47" localSheetId="11">#REF!</definedName>
    <definedName name="ظàدè47" localSheetId="12">#REF!</definedName>
    <definedName name="ظàدè47" localSheetId="16">#REF!</definedName>
    <definedName name="ظàدè47" localSheetId="5">#REF!</definedName>
    <definedName name="ظàدè47" localSheetId="2">#REF!</definedName>
    <definedName name="ظàدè47" localSheetId="23">#REF!</definedName>
    <definedName name="ظàدè47" localSheetId="10">#REF!</definedName>
    <definedName name="ظàدè47" localSheetId="9">#REF!</definedName>
    <definedName name="ظàدè47" localSheetId="6">#REF!</definedName>
    <definedName name="ظàدè47">#REF!</definedName>
    <definedName name="ظàدè48" localSheetId="13">#REF!</definedName>
    <definedName name="ظàدè48" localSheetId="14">#REF!</definedName>
    <definedName name="ظàدè48" localSheetId="3">#REF!</definedName>
    <definedName name="ظàدè48" localSheetId="20">#REF!</definedName>
    <definedName name="ظàدè48" localSheetId="4">#REF!</definedName>
    <definedName name="ظàدè48" localSheetId="15">#REF!</definedName>
    <definedName name="ظàدè48" localSheetId="11">#REF!</definedName>
    <definedName name="ظàدè48" localSheetId="12">#REF!</definedName>
    <definedName name="ظàدè48" localSheetId="16">#REF!</definedName>
    <definedName name="ظàدè48" localSheetId="5">#REF!</definedName>
    <definedName name="ظàدè48" localSheetId="2">#REF!</definedName>
    <definedName name="ظàدè48" localSheetId="23">#REF!</definedName>
    <definedName name="ظàدè48" localSheetId="10">#REF!</definedName>
    <definedName name="ظàدè48" localSheetId="9">#REF!</definedName>
    <definedName name="ظàدè48" localSheetId="6">#REF!</definedName>
    <definedName name="ظàدè48">#REF!</definedName>
    <definedName name="ظàدè49" localSheetId="13">#REF!</definedName>
    <definedName name="ظàدè49" localSheetId="14">#REF!</definedName>
    <definedName name="ظàدè49" localSheetId="3">#REF!</definedName>
    <definedName name="ظàدè49" localSheetId="20">#REF!</definedName>
    <definedName name="ظàدè49" localSheetId="4">#REF!</definedName>
    <definedName name="ظàدè49" localSheetId="15">#REF!</definedName>
    <definedName name="ظàدè49" localSheetId="11">#REF!</definedName>
    <definedName name="ظàدè49" localSheetId="12">#REF!</definedName>
    <definedName name="ظàدè49" localSheetId="16">#REF!</definedName>
    <definedName name="ظàدè49" localSheetId="5">#REF!</definedName>
    <definedName name="ظàدè49" localSheetId="2">#REF!</definedName>
    <definedName name="ظàدè49" localSheetId="23">#REF!</definedName>
    <definedName name="ظàدè49" localSheetId="10">#REF!</definedName>
    <definedName name="ظàدè49" localSheetId="9">#REF!</definedName>
    <definedName name="ظàدè49" localSheetId="6">#REF!</definedName>
    <definedName name="ظàدè49">#REF!</definedName>
    <definedName name="ظàدè5" localSheetId="13">#REF!</definedName>
    <definedName name="ظàدè5" localSheetId="14">#REF!</definedName>
    <definedName name="ظàدè5" localSheetId="3">#REF!</definedName>
    <definedName name="ظàدè5" localSheetId="20">#REF!</definedName>
    <definedName name="ظàدè5" localSheetId="4">#REF!</definedName>
    <definedName name="ظàدè5" localSheetId="15">#REF!</definedName>
    <definedName name="ظàدè5" localSheetId="11">#REF!</definedName>
    <definedName name="ظàدè5" localSheetId="12">#REF!</definedName>
    <definedName name="ظàدè5" localSheetId="16">#REF!</definedName>
    <definedName name="ظàدè5" localSheetId="5">#REF!</definedName>
    <definedName name="ظàدè5" localSheetId="2">#REF!</definedName>
    <definedName name="ظàدè5" localSheetId="23">#REF!</definedName>
    <definedName name="ظàدè5" localSheetId="10">#REF!</definedName>
    <definedName name="ظàدè5" localSheetId="9">#REF!</definedName>
    <definedName name="ظàدè5" localSheetId="6">#REF!</definedName>
    <definedName name="ظàدè5">#REF!</definedName>
    <definedName name="ظàدè50" localSheetId="13">#REF!</definedName>
    <definedName name="ظàدè50" localSheetId="14">#REF!</definedName>
    <definedName name="ظàدè50" localSheetId="3">#REF!</definedName>
    <definedName name="ظàدè50" localSheetId="20">#REF!</definedName>
    <definedName name="ظàدè50" localSheetId="4">#REF!</definedName>
    <definedName name="ظàدè50" localSheetId="15">#REF!</definedName>
    <definedName name="ظàدè50" localSheetId="11">#REF!</definedName>
    <definedName name="ظàدè50" localSheetId="12">#REF!</definedName>
    <definedName name="ظàدè50" localSheetId="16">#REF!</definedName>
    <definedName name="ظàدè50" localSheetId="5">#REF!</definedName>
    <definedName name="ظàدè50" localSheetId="2">#REF!</definedName>
    <definedName name="ظàدè50" localSheetId="23">#REF!</definedName>
    <definedName name="ظàدè50" localSheetId="10">#REF!</definedName>
    <definedName name="ظàدè50" localSheetId="9">#REF!</definedName>
    <definedName name="ظàدè50" localSheetId="6">#REF!</definedName>
    <definedName name="ظàدè50">#REF!</definedName>
    <definedName name="ظàدè51" localSheetId="13">#REF!</definedName>
    <definedName name="ظàدè51" localSheetId="14">#REF!</definedName>
    <definedName name="ظàدè51" localSheetId="3">#REF!</definedName>
    <definedName name="ظàدè51" localSheetId="20">#REF!</definedName>
    <definedName name="ظàدè51" localSheetId="4">#REF!</definedName>
    <definedName name="ظàدè51" localSheetId="15">#REF!</definedName>
    <definedName name="ظàدè51" localSheetId="11">#REF!</definedName>
    <definedName name="ظàدè51" localSheetId="12">#REF!</definedName>
    <definedName name="ظàدè51" localSheetId="16">#REF!</definedName>
    <definedName name="ظàدè51" localSheetId="5">#REF!</definedName>
    <definedName name="ظàدè51" localSheetId="2">#REF!</definedName>
    <definedName name="ظàدè51" localSheetId="23">#REF!</definedName>
    <definedName name="ظàدè51" localSheetId="10">#REF!</definedName>
    <definedName name="ظàدè51" localSheetId="9">#REF!</definedName>
    <definedName name="ظàدè51" localSheetId="6">#REF!</definedName>
    <definedName name="ظàدè51">#REF!</definedName>
    <definedName name="ظàدè52" localSheetId="13">#REF!</definedName>
    <definedName name="ظàدè52" localSheetId="14">#REF!</definedName>
    <definedName name="ظàدè52" localSheetId="3">#REF!</definedName>
    <definedName name="ظàدè52" localSheetId="20">#REF!</definedName>
    <definedName name="ظàدè52" localSheetId="4">#REF!</definedName>
    <definedName name="ظàدè52" localSheetId="15">#REF!</definedName>
    <definedName name="ظàدè52" localSheetId="11">#REF!</definedName>
    <definedName name="ظàدè52" localSheetId="12">#REF!</definedName>
    <definedName name="ظàدè52" localSheetId="16">#REF!</definedName>
    <definedName name="ظàدè52" localSheetId="5">#REF!</definedName>
    <definedName name="ظàدè52" localSheetId="2">#REF!</definedName>
    <definedName name="ظàدè52" localSheetId="23">#REF!</definedName>
    <definedName name="ظàدè52" localSheetId="10">#REF!</definedName>
    <definedName name="ظàدè52" localSheetId="9">#REF!</definedName>
    <definedName name="ظàدè52" localSheetId="6">#REF!</definedName>
    <definedName name="ظàدè52">#REF!</definedName>
    <definedName name="ظàدè53" localSheetId="13">#REF!</definedName>
    <definedName name="ظàدè53" localSheetId="14">#REF!</definedName>
    <definedName name="ظàدè53" localSheetId="3">#REF!</definedName>
    <definedName name="ظàدè53" localSheetId="20">#REF!</definedName>
    <definedName name="ظàدè53" localSheetId="4">#REF!</definedName>
    <definedName name="ظàدè53" localSheetId="15">#REF!</definedName>
    <definedName name="ظàدè53" localSheetId="11">#REF!</definedName>
    <definedName name="ظàدè53" localSheetId="12">#REF!</definedName>
    <definedName name="ظàدè53" localSheetId="16">#REF!</definedName>
    <definedName name="ظàدè53" localSheetId="5">#REF!</definedName>
    <definedName name="ظàدè53" localSheetId="2">#REF!</definedName>
    <definedName name="ظàدè53" localSheetId="23">#REF!</definedName>
    <definedName name="ظàدè53" localSheetId="10">#REF!</definedName>
    <definedName name="ظàدè53" localSheetId="9">#REF!</definedName>
    <definedName name="ظàدè53" localSheetId="6">#REF!</definedName>
    <definedName name="ظàدè53">#REF!</definedName>
    <definedName name="ظàدè54" localSheetId="13">#REF!</definedName>
    <definedName name="ظàدè54" localSheetId="14">#REF!</definedName>
    <definedName name="ظàدè54" localSheetId="3">#REF!</definedName>
    <definedName name="ظàدè54" localSheetId="20">#REF!</definedName>
    <definedName name="ظàدè54" localSheetId="4">#REF!</definedName>
    <definedName name="ظàدè54" localSheetId="15">#REF!</definedName>
    <definedName name="ظàدè54" localSheetId="11">#REF!</definedName>
    <definedName name="ظàدè54" localSheetId="12">#REF!</definedName>
    <definedName name="ظàدè54" localSheetId="16">#REF!</definedName>
    <definedName name="ظàدè54" localSheetId="5">#REF!</definedName>
    <definedName name="ظàدè54" localSheetId="2">#REF!</definedName>
    <definedName name="ظàدè54" localSheetId="23">#REF!</definedName>
    <definedName name="ظàدè54" localSheetId="10">#REF!</definedName>
    <definedName name="ظàدè54" localSheetId="9">#REF!</definedName>
    <definedName name="ظàدè54" localSheetId="6">#REF!</definedName>
    <definedName name="ظàدè54">#REF!</definedName>
    <definedName name="ظàدè55" localSheetId="13">#REF!</definedName>
    <definedName name="ظàدè55" localSheetId="14">#REF!</definedName>
    <definedName name="ظàدè55" localSheetId="3">#REF!</definedName>
    <definedName name="ظàدè55" localSheetId="20">#REF!</definedName>
    <definedName name="ظàدè55" localSheetId="4">#REF!</definedName>
    <definedName name="ظàدè55" localSheetId="15">#REF!</definedName>
    <definedName name="ظàدè55" localSheetId="11">#REF!</definedName>
    <definedName name="ظàدè55" localSheetId="12">#REF!</definedName>
    <definedName name="ظàدè55" localSheetId="16">#REF!</definedName>
    <definedName name="ظàدè55" localSheetId="5">#REF!</definedName>
    <definedName name="ظàدè55" localSheetId="2">#REF!</definedName>
    <definedName name="ظàدè55" localSheetId="23">#REF!</definedName>
    <definedName name="ظàدè55" localSheetId="10">#REF!</definedName>
    <definedName name="ظàدè55" localSheetId="9">#REF!</definedName>
    <definedName name="ظàدè55" localSheetId="6">#REF!</definedName>
    <definedName name="ظàدè55">#REF!</definedName>
    <definedName name="ظàدè56" localSheetId="13">#REF!</definedName>
    <definedName name="ظàدè56" localSheetId="14">#REF!</definedName>
    <definedName name="ظàدè56" localSheetId="3">#REF!</definedName>
    <definedName name="ظàدè56" localSheetId="20">#REF!</definedName>
    <definedName name="ظàدè56" localSheetId="4">#REF!</definedName>
    <definedName name="ظàدè56" localSheetId="15">#REF!</definedName>
    <definedName name="ظàدè56" localSheetId="11">#REF!</definedName>
    <definedName name="ظàدè56" localSheetId="12">#REF!</definedName>
    <definedName name="ظàدè56" localSheetId="16">#REF!</definedName>
    <definedName name="ظàدè56" localSheetId="5">#REF!</definedName>
    <definedName name="ظàدè56" localSheetId="2">#REF!</definedName>
    <definedName name="ظàدè56" localSheetId="23">#REF!</definedName>
    <definedName name="ظàدè56" localSheetId="10">#REF!</definedName>
    <definedName name="ظàدè56" localSheetId="9">#REF!</definedName>
    <definedName name="ظàدè56" localSheetId="6">#REF!</definedName>
    <definedName name="ظàدè56">#REF!</definedName>
    <definedName name="ظàدè57" localSheetId="13">#REF!</definedName>
    <definedName name="ظàدè57" localSheetId="14">#REF!</definedName>
    <definedName name="ظàدè57" localSheetId="3">#REF!</definedName>
    <definedName name="ظàدè57" localSheetId="20">#REF!</definedName>
    <definedName name="ظàدè57" localSheetId="4">#REF!</definedName>
    <definedName name="ظàدè57" localSheetId="15">#REF!</definedName>
    <definedName name="ظàدè57" localSheetId="11">#REF!</definedName>
    <definedName name="ظàدè57" localSheetId="12">#REF!</definedName>
    <definedName name="ظàدè57" localSheetId="16">#REF!</definedName>
    <definedName name="ظàدè57" localSheetId="5">#REF!</definedName>
    <definedName name="ظàدè57" localSheetId="2">#REF!</definedName>
    <definedName name="ظàدè57" localSheetId="23">#REF!</definedName>
    <definedName name="ظàدè57" localSheetId="10">#REF!</definedName>
    <definedName name="ظàدè57" localSheetId="9">#REF!</definedName>
    <definedName name="ظàدè57" localSheetId="6">#REF!</definedName>
    <definedName name="ظàدè57">#REF!</definedName>
    <definedName name="ظàدè58" localSheetId="13">#REF!</definedName>
    <definedName name="ظàدè58" localSheetId="14">#REF!</definedName>
    <definedName name="ظàدè58" localSheetId="3">#REF!</definedName>
    <definedName name="ظàدè58" localSheetId="20">#REF!</definedName>
    <definedName name="ظàدè58" localSheetId="4">#REF!</definedName>
    <definedName name="ظàدè58" localSheetId="15">#REF!</definedName>
    <definedName name="ظàدè58" localSheetId="11">#REF!</definedName>
    <definedName name="ظàدè58" localSheetId="12">#REF!</definedName>
    <definedName name="ظàدè58" localSheetId="16">#REF!</definedName>
    <definedName name="ظàدè58" localSheetId="5">#REF!</definedName>
    <definedName name="ظàدè58" localSheetId="2">#REF!</definedName>
    <definedName name="ظàدè58" localSheetId="23">#REF!</definedName>
    <definedName name="ظàدè58" localSheetId="10">#REF!</definedName>
    <definedName name="ظàدè58" localSheetId="9">#REF!</definedName>
    <definedName name="ظàدè58" localSheetId="6">#REF!</definedName>
    <definedName name="ظàدè58">#REF!</definedName>
    <definedName name="ظàدè59" localSheetId="13">#REF!</definedName>
    <definedName name="ظàدè59" localSheetId="14">#REF!</definedName>
    <definedName name="ظàدè59" localSheetId="3">#REF!</definedName>
    <definedName name="ظàدè59" localSheetId="20">#REF!</definedName>
    <definedName name="ظàدè59" localSheetId="4">#REF!</definedName>
    <definedName name="ظàدè59" localSheetId="15">#REF!</definedName>
    <definedName name="ظàدè59" localSheetId="11">#REF!</definedName>
    <definedName name="ظàدè59" localSheetId="12">#REF!</definedName>
    <definedName name="ظàدè59" localSheetId="16">#REF!</definedName>
    <definedName name="ظàدè59" localSheetId="5">#REF!</definedName>
    <definedName name="ظàدè59" localSheetId="2">#REF!</definedName>
    <definedName name="ظàدè59" localSheetId="23">#REF!</definedName>
    <definedName name="ظàدè59" localSheetId="10">#REF!</definedName>
    <definedName name="ظàدè59" localSheetId="9">#REF!</definedName>
    <definedName name="ظàدè59" localSheetId="6">#REF!</definedName>
    <definedName name="ظàدè59">#REF!</definedName>
    <definedName name="ظàدè6" localSheetId="13">#REF!</definedName>
    <definedName name="ظàدè6" localSheetId="14">#REF!</definedName>
    <definedName name="ظàدè6" localSheetId="3">#REF!</definedName>
    <definedName name="ظàدè6" localSheetId="20">#REF!</definedName>
    <definedName name="ظàدè6" localSheetId="4">#REF!</definedName>
    <definedName name="ظàدè6" localSheetId="15">#REF!</definedName>
    <definedName name="ظàدè6" localSheetId="11">#REF!</definedName>
    <definedName name="ظàدè6" localSheetId="12">#REF!</definedName>
    <definedName name="ظàدè6" localSheetId="16">#REF!</definedName>
    <definedName name="ظàدè6" localSheetId="5">#REF!</definedName>
    <definedName name="ظàدè6" localSheetId="2">#REF!</definedName>
    <definedName name="ظàدè6" localSheetId="23">#REF!</definedName>
    <definedName name="ظàدè6" localSheetId="10">#REF!</definedName>
    <definedName name="ظàدè6" localSheetId="9">#REF!</definedName>
    <definedName name="ظàدè6" localSheetId="6">#REF!</definedName>
    <definedName name="ظàدè6">#REF!</definedName>
    <definedName name="ظàدè60" localSheetId="13">#REF!</definedName>
    <definedName name="ظàدè60" localSheetId="14">#REF!</definedName>
    <definedName name="ظàدè60" localSheetId="3">#REF!</definedName>
    <definedName name="ظàدè60" localSheetId="20">#REF!</definedName>
    <definedName name="ظàدè60" localSheetId="4">#REF!</definedName>
    <definedName name="ظàدè60" localSheetId="15">#REF!</definedName>
    <definedName name="ظàدè60" localSheetId="11">#REF!</definedName>
    <definedName name="ظàدè60" localSheetId="12">#REF!</definedName>
    <definedName name="ظàدè60" localSheetId="16">#REF!</definedName>
    <definedName name="ظàدè60" localSheetId="5">#REF!</definedName>
    <definedName name="ظàدè60" localSheetId="2">#REF!</definedName>
    <definedName name="ظàدè60" localSheetId="23">#REF!</definedName>
    <definedName name="ظàدè60" localSheetId="10">#REF!</definedName>
    <definedName name="ظàدè60" localSheetId="9">#REF!</definedName>
    <definedName name="ظàدè60" localSheetId="6">#REF!</definedName>
    <definedName name="ظàدè60">#REF!</definedName>
    <definedName name="ظàدè61" localSheetId="13">#REF!</definedName>
    <definedName name="ظàدè61" localSheetId="14">#REF!</definedName>
    <definedName name="ظàدè61" localSheetId="3">#REF!</definedName>
    <definedName name="ظàدè61" localSheetId="20">#REF!</definedName>
    <definedName name="ظàدè61" localSheetId="4">#REF!</definedName>
    <definedName name="ظàدè61" localSheetId="15">#REF!</definedName>
    <definedName name="ظàدè61" localSheetId="11">#REF!</definedName>
    <definedName name="ظàدè61" localSheetId="12">#REF!</definedName>
    <definedName name="ظàدè61" localSheetId="16">#REF!</definedName>
    <definedName name="ظàدè61" localSheetId="5">#REF!</definedName>
    <definedName name="ظàدè61" localSheetId="2">#REF!</definedName>
    <definedName name="ظàدè61" localSheetId="23">#REF!</definedName>
    <definedName name="ظàدè61" localSheetId="10">#REF!</definedName>
    <definedName name="ظàدè61" localSheetId="9">#REF!</definedName>
    <definedName name="ظàدè61" localSheetId="6">#REF!</definedName>
    <definedName name="ظàدè61">#REF!</definedName>
    <definedName name="ظàدè62" localSheetId="13">#REF!</definedName>
    <definedName name="ظàدè62" localSheetId="14">#REF!</definedName>
    <definedName name="ظàدè62" localSheetId="3">#REF!</definedName>
    <definedName name="ظàدè62" localSheetId="20">#REF!</definedName>
    <definedName name="ظàدè62" localSheetId="4">#REF!</definedName>
    <definedName name="ظàدè62" localSheetId="15">#REF!</definedName>
    <definedName name="ظàدè62" localSheetId="11">#REF!</definedName>
    <definedName name="ظàدè62" localSheetId="12">#REF!</definedName>
    <definedName name="ظàدè62" localSheetId="16">#REF!</definedName>
    <definedName name="ظàدè62" localSheetId="5">#REF!</definedName>
    <definedName name="ظàدè62" localSheetId="2">#REF!</definedName>
    <definedName name="ظàدè62" localSheetId="23">#REF!</definedName>
    <definedName name="ظàدè62" localSheetId="10">#REF!</definedName>
    <definedName name="ظàدè62" localSheetId="9">#REF!</definedName>
    <definedName name="ظàدè62" localSheetId="6">#REF!</definedName>
    <definedName name="ظàدè62">#REF!</definedName>
    <definedName name="ظàدè63" localSheetId="13">#REF!</definedName>
    <definedName name="ظàدè63" localSheetId="14">#REF!</definedName>
    <definedName name="ظàدè63" localSheetId="3">#REF!</definedName>
    <definedName name="ظàدè63" localSheetId="20">#REF!</definedName>
    <definedName name="ظàدè63" localSheetId="4">#REF!</definedName>
    <definedName name="ظàدè63" localSheetId="15">#REF!</definedName>
    <definedName name="ظàدè63" localSheetId="11">#REF!</definedName>
    <definedName name="ظàدè63" localSheetId="12">#REF!</definedName>
    <definedName name="ظàدè63" localSheetId="16">#REF!</definedName>
    <definedName name="ظàدè63" localSheetId="5">#REF!</definedName>
    <definedName name="ظàدè63" localSheetId="2">#REF!</definedName>
    <definedName name="ظàدè63" localSheetId="23">#REF!</definedName>
    <definedName name="ظàدè63" localSheetId="10">#REF!</definedName>
    <definedName name="ظàدè63" localSheetId="9">#REF!</definedName>
    <definedName name="ظàدè63" localSheetId="6">#REF!</definedName>
    <definedName name="ظàدè63">#REF!</definedName>
    <definedName name="ظàدè64" localSheetId="13">#REF!</definedName>
    <definedName name="ظàدè64" localSheetId="14">#REF!</definedName>
    <definedName name="ظàدè64" localSheetId="3">#REF!</definedName>
    <definedName name="ظàدè64" localSheetId="20">#REF!</definedName>
    <definedName name="ظàدè64" localSheetId="4">#REF!</definedName>
    <definedName name="ظàدè64" localSheetId="15">#REF!</definedName>
    <definedName name="ظàدè64" localSheetId="11">#REF!</definedName>
    <definedName name="ظàدè64" localSheetId="12">#REF!</definedName>
    <definedName name="ظàدè64" localSheetId="16">#REF!</definedName>
    <definedName name="ظàدè64" localSheetId="5">#REF!</definedName>
    <definedName name="ظàدè64" localSheetId="2">#REF!</definedName>
    <definedName name="ظàدè64" localSheetId="23">#REF!</definedName>
    <definedName name="ظàدè64" localSheetId="10">#REF!</definedName>
    <definedName name="ظàدè64" localSheetId="9">#REF!</definedName>
    <definedName name="ظàدè64" localSheetId="6">#REF!</definedName>
    <definedName name="ظàدè64">#REF!</definedName>
    <definedName name="ظàدè65" localSheetId="13">#REF!</definedName>
    <definedName name="ظàدè65" localSheetId="14">#REF!</definedName>
    <definedName name="ظàدè65" localSheetId="3">#REF!</definedName>
    <definedName name="ظàدè65" localSheetId="20">#REF!</definedName>
    <definedName name="ظàدè65" localSheetId="4">#REF!</definedName>
    <definedName name="ظàدè65" localSheetId="15">#REF!</definedName>
    <definedName name="ظàدè65" localSheetId="11">#REF!</definedName>
    <definedName name="ظàدè65" localSheetId="12">#REF!</definedName>
    <definedName name="ظàدè65" localSheetId="16">#REF!</definedName>
    <definedName name="ظàدè65" localSheetId="5">#REF!</definedName>
    <definedName name="ظàدè65" localSheetId="2">#REF!</definedName>
    <definedName name="ظàدè65" localSheetId="23">#REF!</definedName>
    <definedName name="ظàدè65" localSheetId="10">#REF!</definedName>
    <definedName name="ظàدè65" localSheetId="9">#REF!</definedName>
    <definedName name="ظàدè65" localSheetId="6">#REF!</definedName>
    <definedName name="ظàدè65">#REF!</definedName>
    <definedName name="ظàدè66" localSheetId="13">#REF!</definedName>
    <definedName name="ظàدè66" localSheetId="14">#REF!</definedName>
    <definedName name="ظàدè66" localSheetId="3">#REF!</definedName>
    <definedName name="ظàدè66" localSheetId="20">#REF!</definedName>
    <definedName name="ظàدè66" localSheetId="4">#REF!</definedName>
    <definedName name="ظàدè66" localSheetId="15">#REF!</definedName>
    <definedName name="ظàدè66" localSheetId="11">#REF!</definedName>
    <definedName name="ظàدè66" localSheetId="12">#REF!</definedName>
    <definedName name="ظàدè66" localSheetId="16">#REF!</definedName>
    <definedName name="ظàدè66" localSheetId="5">#REF!</definedName>
    <definedName name="ظàدè66" localSheetId="2">#REF!</definedName>
    <definedName name="ظàدè66" localSheetId="23">#REF!</definedName>
    <definedName name="ظàدè66" localSheetId="10">#REF!</definedName>
    <definedName name="ظàدè66" localSheetId="9">#REF!</definedName>
    <definedName name="ظàدè66" localSheetId="6">#REF!</definedName>
    <definedName name="ظàدè66">#REF!</definedName>
    <definedName name="ظàدè67" localSheetId="13">#REF!</definedName>
    <definedName name="ظàدè67" localSheetId="14">#REF!</definedName>
    <definedName name="ظàدè67" localSheetId="3">#REF!</definedName>
    <definedName name="ظàدè67" localSheetId="20">#REF!</definedName>
    <definedName name="ظàدè67" localSheetId="4">#REF!</definedName>
    <definedName name="ظàدè67" localSheetId="15">#REF!</definedName>
    <definedName name="ظàدè67" localSheetId="11">#REF!</definedName>
    <definedName name="ظàدè67" localSheetId="12">#REF!</definedName>
    <definedName name="ظàدè67" localSheetId="16">#REF!</definedName>
    <definedName name="ظàدè67" localSheetId="5">#REF!</definedName>
    <definedName name="ظàدè67" localSheetId="2">#REF!</definedName>
    <definedName name="ظàدè67" localSheetId="23">#REF!</definedName>
    <definedName name="ظàدè67" localSheetId="10">#REF!</definedName>
    <definedName name="ظàدè67" localSheetId="9">#REF!</definedName>
    <definedName name="ظàدè67" localSheetId="6">#REF!</definedName>
    <definedName name="ظàدè67">#REF!</definedName>
    <definedName name="ظàدè68" localSheetId="13">#REF!</definedName>
    <definedName name="ظàدè68" localSheetId="14">#REF!</definedName>
    <definedName name="ظàدè68" localSheetId="3">#REF!</definedName>
    <definedName name="ظàدè68" localSheetId="20">#REF!</definedName>
    <definedName name="ظàدè68" localSheetId="4">#REF!</definedName>
    <definedName name="ظàدè68" localSheetId="15">#REF!</definedName>
    <definedName name="ظàدè68" localSheetId="11">#REF!</definedName>
    <definedName name="ظàدè68" localSheetId="12">#REF!</definedName>
    <definedName name="ظàدè68" localSheetId="16">#REF!</definedName>
    <definedName name="ظàدè68" localSheetId="5">#REF!</definedName>
    <definedName name="ظàدè68" localSheetId="2">#REF!</definedName>
    <definedName name="ظàدè68" localSheetId="23">#REF!</definedName>
    <definedName name="ظàدè68" localSheetId="10">#REF!</definedName>
    <definedName name="ظàدè68" localSheetId="9">#REF!</definedName>
    <definedName name="ظàدè68" localSheetId="6">#REF!</definedName>
    <definedName name="ظàدè68">#REF!</definedName>
    <definedName name="ظàدè69" localSheetId="13">#REF!</definedName>
    <definedName name="ظàدè69" localSheetId="14">#REF!</definedName>
    <definedName name="ظàدè69" localSheetId="3">#REF!</definedName>
    <definedName name="ظàدè69" localSheetId="20">#REF!</definedName>
    <definedName name="ظàدè69" localSheetId="4">#REF!</definedName>
    <definedName name="ظàدè69" localSheetId="15">#REF!</definedName>
    <definedName name="ظàدè69" localSheetId="11">#REF!</definedName>
    <definedName name="ظàدè69" localSheetId="12">#REF!</definedName>
    <definedName name="ظàدè69" localSheetId="16">#REF!</definedName>
    <definedName name="ظàدè69" localSheetId="5">#REF!</definedName>
    <definedName name="ظàدè69" localSheetId="2">#REF!</definedName>
    <definedName name="ظàدè69" localSheetId="23">#REF!</definedName>
    <definedName name="ظàدè69" localSheetId="10">#REF!</definedName>
    <definedName name="ظàدè69" localSheetId="9">#REF!</definedName>
    <definedName name="ظàدè69" localSheetId="6">#REF!</definedName>
    <definedName name="ظàدè69">#REF!</definedName>
    <definedName name="ظàدè7" localSheetId="13">#REF!</definedName>
    <definedName name="ظàدè7" localSheetId="14">#REF!</definedName>
    <definedName name="ظàدè7" localSheetId="3">#REF!</definedName>
    <definedName name="ظàدè7" localSheetId="20">#REF!</definedName>
    <definedName name="ظàدè7" localSheetId="4">#REF!</definedName>
    <definedName name="ظàدè7" localSheetId="15">#REF!</definedName>
    <definedName name="ظàدè7" localSheetId="11">#REF!</definedName>
    <definedName name="ظàدè7" localSheetId="12">#REF!</definedName>
    <definedName name="ظàدè7" localSheetId="16">#REF!</definedName>
    <definedName name="ظàدè7" localSheetId="5">#REF!</definedName>
    <definedName name="ظàدè7" localSheetId="2">#REF!</definedName>
    <definedName name="ظàدè7" localSheetId="23">#REF!</definedName>
    <definedName name="ظàدè7" localSheetId="10">#REF!</definedName>
    <definedName name="ظàدè7" localSheetId="9">#REF!</definedName>
    <definedName name="ظàدè7" localSheetId="6">#REF!</definedName>
    <definedName name="ظàدè7">#REF!</definedName>
    <definedName name="ظàدè70" localSheetId="13">#REF!</definedName>
    <definedName name="ظàدè70" localSheetId="14">#REF!</definedName>
    <definedName name="ظàدè70" localSheetId="3">#REF!</definedName>
    <definedName name="ظàدè70" localSheetId="20">#REF!</definedName>
    <definedName name="ظàدè70" localSheetId="4">#REF!</definedName>
    <definedName name="ظàدè70" localSheetId="15">#REF!</definedName>
    <definedName name="ظàدè70" localSheetId="11">#REF!</definedName>
    <definedName name="ظàدè70" localSheetId="12">#REF!</definedName>
    <definedName name="ظàدè70" localSheetId="16">#REF!</definedName>
    <definedName name="ظàدè70" localSheetId="5">#REF!</definedName>
    <definedName name="ظàدè70" localSheetId="2">#REF!</definedName>
    <definedName name="ظàدè70" localSheetId="23">#REF!</definedName>
    <definedName name="ظàدè70" localSheetId="10">#REF!</definedName>
    <definedName name="ظàدè70" localSheetId="9">#REF!</definedName>
    <definedName name="ظàدè70" localSheetId="6">#REF!</definedName>
    <definedName name="ظàدè70">#REF!</definedName>
    <definedName name="ظàدè8" localSheetId="13">#REF!</definedName>
    <definedName name="ظàدè8" localSheetId="14">#REF!</definedName>
    <definedName name="ظàدè8" localSheetId="3">#REF!</definedName>
    <definedName name="ظàدè8" localSheetId="20">#REF!</definedName>
    <definedName name="ظàدè8" localSheetId="4">#REF!</definedName>
    <definedName name="ظàدè8" localSheetId="15">#REF!</definedName>
    <definedName name="ظàدè8" localSheetId="11">#REF!</definedName>
    <definedName name="ظàدè8" localSheetId="12">#REF!</definedName>
    <definedName name="ظàدè8" localSheetId="16">#REF!</definedName>
    <definedName name="ظàدè8" localSheetId="5">#REF!</definedName>
    <definedName name="ظàدè8" localSheetId="2">#REF!</definedName>
    <definedName name="ظàدè8" localSheetId="23">#REF!</definedName>
    <definedName name="ظàدè8" localSheetId="10">#REF!</definedName>
    <definedName name="ظàدè8" localSheetId="9">#REF!</definedName>
    <definedName name="ظàدè8" localSheetId="6">#REF!</definedName>
    <definedName name="ظàدè8">#REF!</definedName>
    <definedName name="ظàدè9" localSheetId="13">#REF!</definedName>
    <definedName name="ظàدè9" localSheetId="14">#REF!</definedName>
    <definedName name="ظàدè9" localSheetId="3">#REF!</definedName>
    <definedName name="ظàدè9" localSheetId="20">#REF!</definedName>
    <definedName name="ظàدè9" localSheetId="4">#REF!</definedName>
    <definedName name="ظàدè9" localSheetId="15">#REF!</definedName>
    <definedName name="ظàدè9" localSheetId="11">#REF!</definedName>
    <definedName name="ظàدè9" localSheetId="12">#REF!</definedName>
    <definedName name="ظàدè9" localSheetId="16">#REF!</definedName>
    <definedName name="ظàدè9" localSheetId="5">#REF!</definedName>
    <definedName name="ظàدè9" localSheetId="2">#REF!</definedName>
    <definedName name="ظàدè9" localSheetId="23">#REF!</definedName>
    <definedName name="ظàدè9" localSheetId="10">#REF!</definedName>
    <definedName name="ظàدè9" localSheetId="9">#REF!</definedName>
    <definedName name="ظàدè9" localSheetId="6">#REF!</definedName>
    <definedName name="ظàدè9">#REF!</definedName>
    <definedName name="غثن" localSheetId="13">#REF!</definedName>
    <definedName name="غثن" localSheetId="14">#REF!</definedName>
    <definedName name="غثن" localSheetId="3">#REF!</definedName>
    <definedName name="غثن" localSheetId="20">#REF!</definedName>
    <definedName name="غثن" localSheetId="11">#REF!</definedName>
    <definedName name="غثن" localSheetId="12">#REF!</definedName>
    <definedName name="غثن" localSheetId="16">#REF!</definedName>
    <definedName name="غثن" localSheetId="5">#REF!</definedName>
    <definedName name="غثن" localSheetId="2">#REF!</definedName>
    <definedName name="غثن" localSheetId="10">#REF!</definedName>
    <definedName name="غثن" localSheetId="9">#REF!</definedName>
    <definedName name="غثن">#REF!</definedName>
    <definedName name="فرم11" localSheetId="13">#REF!</definedName>
    <definedName name="فرم11" localSheetId="14">#REF!</definedName>
    <definedName name="فرم11" localSheetId="3">#REF!</definedName>
    <definedName name="فرم11" localSheetId="20">#REF!</definedName>
    <definedName name="فرم11" localSheetId="4">#REF!</definedName>
    <definedName name="فرم11" localSheetId="15">#REF!</definedName>
    <definedName name="فرم11" localSheetId="11">#REF!</definedName>
    <definedName name="فرم11" localSheetId="12">#REF!</definedName>
    <definedName name="فرم11" localSheetId="16">#REF!</definedName>
    <definedName name="فرم11" localSheetId="5">#REF!</definedName>
    <definedName name="فرم11" localSheetId="2">#REF!</definedName>
    <definedName name="فرم11" localSheetId="23">#REF!</definedName>
    <definedName name="فرم11" localSheetId="10">#REF!</definedName>
    <definedName name="فرم11" localSheetId="9">#REF!</definedName>
    <definedName name="فرم11" localSheetId="6">#REF!</definedName>
    <definedName name="فرم11">#REF!</definedName>
    <definedName name="فرم12" localSheetId="13">#REF!</definedName>
    <definedName name="فرم12" localSheetId="14">#REF!</definedName>
    <definedName name="فرم12" localSheetId="3">#REF!</definedName>
    <definedName name="فرم12" localSheetId="20">#REF!</definedName>
    <definedName name="فرم12" localSheetId="4">#REF!</definedName>
    <definedName name="فرم12" localSheetId="15">#REF!</definedName>
    <definedName name="فرم12" localSheetId="11">#REF!</definedName>
    <definedName name="فرم12" localSheetId="12">#REF!</definedName>
    <definedName name="فرم12" localSheetId="16">#REF!</definedName>
    <definedName name="فرم12" localSheetId="5">#REF!</definedName>
    <definedName name="فرم12" localSheetId="2">#REF!</definedName>
    <definedName name="فرم12" localSheetId="23">#REF!</definedName>
    <definedName name="فرم12" localSheetId="10">#REF!</definedName>
    <definedName name="فرم12" localSheetId="9">#REF!</definedName>
    <definedName name="فرم12" localSheetId="6">#REF!</definedName>
    <definedName name="فرم12">#REF!</definedName>
    <definedName name="فرم13" localSheetId="13">#REF!</definedName>
    <definedName name="فرم13" localSheetId="14">#REF!</definedName>
    <definedName name="فرم13" localSheetId="3">#REF!</definedName>
    <definedName name="فرم13" localSheetId="20">#REF!</definedName>
    <definedName name="فرم13" localSheetId="4">#REF!</definedName>
    <definedName name="فرم13" localSheetId="15">#REF!</definedName>
    <definedName name="فرم13" localSheetId="11">#REF!</definedName>
    <definedName name="فرم13" localSheetId="12">#REF!</definedName>
    <definedName name="فرم13" localSheetId="16">#REF!</definedName>
    <definedName name="فرم13" localSheetId="5">#REF!</definedName>
    <definedName name="فرم13" localSheetId="2">#REF!</definedName>
    <definedName name="فرم13" localSheetId="23">#REF!</definedName>
    <definedName name="فرم13" localSheetId="10">#REF!</definedName>
    <definedName name="فرم13" localSheetId="9">#REF!</definedName>
    <definedName name="فرم13" localSheetId="6">#REF!</definedName>
    <definedName name="فرم13">#REF!</definedName>
    <definedName name="فرم14و15" localSheetId="13">#REF!</definedName>
    <definedName name="فرم14و15" localSheetId="14">#REF!</definedName>
    <definedName name="فرم14و15" localSheetId="3">#REF!</definedName>
    <definedName name="فرم14و15" localSheetId="20">#REF!</definedName>
    <definedName name="فرم14و15" localSheetId="4">#REF!</definedName>
    <definedName name="فرم14و15" localSheetId="15">#REF!</definedName>
    <definedName name="فرم14و15" localSheetId="11">#REF!</definedName>
    <definedName name="فرم14و15" localSheetId="12">#REF!</definedName>
    <definedName name="فرم14و15" localSheetId="16">#REF!</definedName>
    <definedName name="فرم14و15" localSheetId="5">#REF!</definedName>
    <definedName name="فرم14و15" localSheetId="2">#REF!</definedName>
    <definedName name="فرم14و15" localSheetId="23">#REF!</definedName>
    <definedName name="فرم14و15" localSheetId="10">#REF!</definedName>
    <definedName name="فرم14و15" localSheetId="9">#REF!</definedName>
    <definedName name="فرم14و15" localSheetId="6">#REF!</definedName>
    <definedName name="فرم14و15">#REF!</definedName>
    <definedName name="فرم16و17و38" localSheetId="13">#REF!</definedName>
    <definedName name="فرم16و17و38" localSheetId="14">#REF!</definedName>
    <definedName name="فرم16و17و38" localSheetId="3">#REF!</definedName>
    <definedName name="فرم16و17و38" localSheetId="20">#REF!</definedName>
    <definedName name="فرم16و17و38" localSheetId="4">#REF!</definedName>
    <definedName name="فرم16و17و38" localSheetId="15">#REF!</definedName>
    <definedName name="فرم16و17و38" localSheetId="11">#REF!</definedName>
    <definedName name="فرم16و17و38" localSheetId="12">#REF!</definedName>
    <definedName name="فرم16و17و38" localSheetId="16">#REF!</definedName>
    <definedName name="فرم16و17و38" localSheetId="5">#REF!</definedName>
    <definedName name="فرم16و17و38" localSheetId="2">#REF!</definedName>
    <definedName name="فرم16و17و38" localSheetId="23">#REF!</definedName>
    <definedName name="فرم16و17و38" localSheetId="10">#REF!</definedName>
    <definedName name="فرم16و17و38" localSheetId="9">#REF!</definedName>
    <definedName name="فرم16و17و38" localSheetId="6">#REF!</definedName>
    <definedName name="فرم16و17و38">#REF!</definedName>
    <definedName name="فرم1و2" localSheetId="13">#REF!</definedName>
    <definedName name="فرم1و2" localSheetId="14">#REF!</definedName>
    <definedName name="فرم1و2" localSheetId="3">#REF!</definedName>
    <definedName name="فرم1و2" localSheetId="20">#REF!</definedName>
    <definedName name="فرم1و2" localSheetId="4">#REF!</definedName>
    <definedName name="فرم1و2" localSheetId="15">#REF!</definedName>
    <definedName name="فرم1و2" localSheetId="11">#REF!</definedName>
    <definedName name="فرم1و2" localSheetId="12">#REF!</definedName>
    <definedName name="فرم1و2" localSheetId="16">#REF!</definedName>
    <definedName name="فرم1و2" localSheetId="5">#REF!</definedName>
    <definedName name="فرم1و2" localSheetId="2">#REF!</definedName>
    <definedName name="فرم1و2" localSheetId="23">#REF!</definedName>
    <definedName name="فرم1و2" localSheetId="10">#REF!</definedName>
    <definedName name="فرم1و2" localSheetId="9">#REF!</definedName>
    <definedName name="فرم1و2" localSheetId="6">#REF!</definedName>
    <definedName name="فرم1و2">#REF!</definedName>
    <definedName name="فرم20" localSheetId="13">#REF!</definedName>
    <definedName name="فرم20" localSheetId="14">#REF!</definedName>
    <definedName name="فرم20" localSheetId="3">#REF!</definedName>
    <definedName name="فرم20" localSheetId="20">#REF!</definedName>
    <definedName name="فرم20" localSheetId="4">#REF!</definedName>
    <definedName name="فرم20" localSheetId="15">#REF!</definedName>
    <definedName name="فرم20" localSheetId="11">#REF!</definedName>
    <definedName name="فرم20" localSheetId="12">#REF!</definedName>
    <definedName name="فرم20" localSheetId="16">#REF!</definedName>
    <definedName name="فرم20" localSheetId="5">#REF!</definedName>
    <definedName name="فرم20" localSheetId="2">#REF!</definedName>
    <definedName name="فرم20" localSheetId="23">#REF!</definedName>
    <definedName name="فرم20" localSheetId="10">#REF!</definedName>
    <definedName name="فرم20" localSheetId="9">#REF!</definedName>
    <definedName name="فرم20" localSheetId="6">#REF!</definedName>
    <definedName name="فرم20">#REF!</definedName>
    <definedName name="فرم21" localSheetId="13">#REF!</definedName>
    <definedName name="فرم21" localSheetId="14">#REF!</definedName>
    <definedName name="فرم21" localSheetId="3">#REF!</definedName>
    <definedName name="فرم21" localSheetId="20">#REF!</definedName>
    <definedName name="فرم21" localSheetId="4">#REF!</definedName>
    <definedName name="فرم21" localSheetId="15">#REF!</definedName>
    <definedName name="فرم21" localSheetId="11">#REF!</definedName>
    <definedName name="فرم21" localSheetId="12">#REF!</definedName>
    <definedName name="فرم21" localSheetId="16">#REF!</definedName>
    <definedName name="فرم21" localSheetId="5">#REF!</definedName>
    <definedName name="فرم21" localSheetId="2">#REF!</definedName>
    <definedName name="فرم21" localSheetId="23">#REF!</definedName>
    <definedName name="فرم21" localSheetId="10">#REF!</definedName>
    <definedName name="فرم21" localSheetId="9">#REF!</definedName>
    <definedName name="فرم21" localSheetId="6">#REF!</definedName>
    <definedName name="فرم21">#REF!</definedName>
    <definedName name="فرم22" localSheetId="13">#REF!</definedName>
    <definedName name="فرم22" localSheetId="14">#REF!</definedName>
    <definedName name="فرم22" localSheetId="3">#REF!</definedName>
    <definedName name="فرم22" localSheetId="20">#REF!</definedName>
    <definedName name="فرم22" localSheetId="4">#REF!</definedName>
    <definedName name="فرم22" localSheetId="15">#REF!</definedName>
    <definedName name="فرم22" localSheetId="11">#REF!</definedName>
    <definedName name="فرم22" localSheetId="12">#REF!</definedName>
    <definedName name="فرم22" localSheetId="16">#REF!</definedName>
    <definedName name="فرم22" localSheetId="5">#REF!</definedName>
    <definedName name="فرم22" localSheetId="2">#REF!</definedName>
    <definedName name="فرم22" localSheetId="23">#REF!</definedName>
    <definedName name="فرم22" localSheetId="10">#REF!</definedName>
    <definedName name="فرم22" localSheetId="9">#REF!</definedName>
    <definedName name="فرم22" localSheetId="6">#REF!</definedName>
    <definedName name="فرم22">#REF!</definedName>
    <definedName name="فرم23" localSheetId="13">#REF!</definedName>
    <definedName name="فرم23" localSheetId="14">#REF!</definedName>
    <definedName name="فرم23" localSheetId="3">#REF!</definedName>
    <definedName name="فرم23" localSheetId="20">#REF!</definedName>
    <definedName name="فرم23" localSheetId="4">#REF!</definedName>
    <definedName name="فرم23" localSheetId="15">#REF!</definedName>
    <definedName name="فرم23" localSheetId="11">#REF!</definedName>
    <definedName name="فرم23" localSheetId="12">#REF!</definedName>
    <definedName name="فرم23" localSheetId="16">#REF!</definedName>
    <definedName name="فرم23" localSheetId="5">#REF!</definedName>
    <definedName name="فرم23" localSheetId="2">#REF!</definedName>
    <definedName name="فرم23" localSheetId="23">#REF!</definedName>
    <definedName name="فرم23" localSheetId="10">#REF!</definedName>
    <definedName name="فرم23" localSheetId="9">#REF!</definedName>
    <definedName name="فرم23" localSheetId="6">#REF!</definedName>
    <definedName name="فرم23">#REF!</definedName>
    <definedName name="فرم24" localSheetId="13">#REF!</definedName>
    <definedName name="فرم24" localSheetId="14">#REF!</definedName>
    <definedName name="فرم24" localSheetId="3">#REF!</definedName>
    <definedName name="فرم24" localSheetId="20">#REF!</definedName>
    <definedName name="فرم24" localSheetId="4">#REF!</definedName>
    <definedName name="فرم24" localSheetId="15">#REF!</definedName>
    <definedName name="فرم24" localSheetId="11">#REF!</definedName>
    <definedName name="فرم24" localSheetId="12">#REF!</definedName>
    <definedName name="فرم24" localSheetId="16">#REF!</definedName>
    <definedName name="فرم24" localSheetId="5">#REF!</definedName>
    <definedName name="فرم24" localSheetId="2">#REF!</definedName>
    <definedName name="فرم24" localSheetId="23">#REF!</definedName>
    <definedName name="فرم24" localSheetId="10">#REF!</definedName>
    <definedName name="فرم24" localSheetId="9">#REF!</definedName>
    <definedName name="فرم24" localSheetId="6">#REF!</definedName>
    <definedName name="فرم24">#REF!</definedName>
    <definedName name="فرم25" localSheetId="13">#REF!</definedName>
    <definedName name="فرم25" localSheetId="14">#REF!</definedName>
    <definedName name="فرم25" localSheetId="3">#REF!</definedName>
    <definedName name="فرم25" localSheetId="20">#REF!</definedName>
    <definedName name="فرم25" localSheetId="4">#REF!</definedName>
    <definedName name="فرم25" localSheetId="15">#REF!</definedName>
    <definedName name="فرم25" localSheetId="11">#REF!</definedName>
    <definedName name="فرم25" localSheetId="12">#REF!</definedName>
    <definedName name="فرم25" localSheetId="16">#REF!</definedName>
    <definedName name="فرم25" localSheetId="5">#REF!</definedName>
    <definedName name="فرم25" localSheetId="2">#REF!</definedName>
    <definedName name="فرم25" localSheetId="23">#REF!</definedName>
    <definedName name="فرم25" localSheetId="10">#REF!</definedName>
    <definedName name="فرم25" localSheetId="9">#REF!</definedName>
    <definedName name="فرم25" localSheetId="6">#REF!</definedName>
    <definedName name="فرم25">#REF!</definedName>
    <definedName name="فرم26" localSheetId="13">#REF!</definedName>
    <definedName name="فرم26" localSheetId="14">#REF!</definedName>
    <definedName name="فرم26" localSheetId="3">#REF!</definedName>
    <definedName name="فرم26" localSheetId="20">#REF!</definedName>
    <definedName name="فرم26" localSheetId="4">#REF!</definedName>
    <definedName name="فرم26" localSheetId="15">#REF!</definedName>
    <definedName name="فرم26" localSheetId="11">#REF!</definedName>
    <definedName name="فرم26" localSheetId="12">#REF!</definedName>
    <definedName name="فرم26" localSheetId="16">#REF!</definedName>
    <definedName name="فرم26" localSheetId="5">#REF!</definedName>
    <definedName name="فرم26" localSheetId="2">#REF!</definedName>
    <definedName name="فرم26" localSheetId="23">#REF!</definedName>
    <definedName name="فرم26" localSheetId="10">#REF!</definedName>
    <definedName name="فرم26" localSheetId="9">#REF!</definedName>
    <definedName name="فرم26" localSheetId="6">#REF!</definedName>
    <definedName name="فرم26">#REF!</definedName>
    <definedName name="فرم27" localSheetId="13">#REF!</definedName>
    <definedName name="فرم27" localSheetId="14">#REF!</definedName>
    <definedName name="فرم27" localSheetId="3">#REF!</definedName>
    <definedName name="فرم27" localSheetId="20">#REF!</definedName>
    <definedName name="فرم27" localSheetId="4">#REF!</definedName>
    <definedName name="فرم27" localSheetId="15">#REF!</definedName>
    <definedName name="فرم27" localSheetId="11">#REF!</definedName>
    <definedName name="فرم27" localSheetId="12">#REF!</definedName>
    <definedName name="فرم27" localSheetId="16">#REF!</definedName>
    <definedName name="فرم27" localSheetId="5">#REF!</definedName>
    <definedName name="فرم27" localSheetId="2">#REF!</definedName>
    <definedName name="فرم27" localSheetId="23">#REF!</definedName>
    <definedName name="فرم27" localSheetId="10">#REF!</definedName>
    <definedName name="فرم27" localSheetId="9">#REF!</definedName>
    <definedName name="فرم27" localSheetId="6">#REF!</definedName>
    <definedName name="فرم27">#REF!</definedName>
    <definedName name="فرم28.1" localSheetId="13">#REF!</definedName>
    <definedName name="فرم28.1" localSheetId="14">#REF!</definedName>
    <definedName name="فرم28.1" localSheetId="3">#REF!</definedName>
    <definedName name="فرم28.1" localSheetId="20">#REF!</definedName>
    <definedName name="فرم28.1" localSheetId="4">#REF!</definedName>
    <definedName name="فرم28.1" localSheetId="15">#REF!</definedName>
    <definedName name="فرم28.1" localSheetId="11">#REF!</definedName>
    <definedName name="فرم28.1" localSheetId="12">#REF!</definedName>
    <definedName name="فرم28.1" localSheetId="16">#REF!</definedName>
    <definedName name="فرم28.1" localSheetId="5">#REF!</definedName>
    <definedName name="فرم28.1" localSheetId="2">#REF!</definedName>
    <definedName name="فرم28.1" localSheetId="23">#REF!</definedName>
    <definedName name="فرم28.1" localSheetId="10">#REF!</definedName>
    <definedName name="فرم28.1" localSheetId="9">#REF!</definedName>
    <definedName name="فرم28.1" localSheetId="6">#REF!</definedName>
    <definedName name="فرم28.1">#REF!</definedName>
    <definedName name="فرم28.2" localSheetId="13">#REF!</definedName>
    <definedName name="فرم28.2" localSheetId="14">#REF!</definedName>
    <definedName name="فرم28.2" localSheetId="3">#REF!</definedName>
    <definedName name="فرم28.2" localSheetId="20">#REF!</definedName>
    <definedName name="فرم28.2" localSheetId="4">#REF!</definedName>
    <definedName name="فرم28.2" localSheetId="15">#REF!</definedName>
    <definedName name="فرم28.2" localSheetId="11">#REF!</definedName>
    <definedName name="فرم28.2" localSheetId="12">#REF!</definedName>
    <definedName name="فرم28.2" localSheetId="16">#REF!</definedName>
    <definedName name="فرم28.2" localSheetId="5">#REF!</definedName>
    <definedName name="فرم28.2" localSheetId="2">#REF!</definedName>
    <definedName name="فرم28.2" localSheetId="23">#REF!</definedName>
    <definedName name="فرم28.2" localSheetId="10">#REF!</definedName>
    <definedName name="فرم28.2" localSheetId="9">#REF!</definedName>
    <definedName name="فرم28.2" localSheetId="6">#REF!</definedName>
    <definedName name="فرم28.2">#REF!</definedName>
    <definedName name="فرم29" localSheetId="13">#REF!</definedName>
    <definedName name="فرم29" localSheetId="14">#REF!</definedName>
    <definedName name="فرم29" localSheetId="3">#REF!</definedName>
    <definedName name="فرم29" localSheetId="20">#REF!</definedName>
    <definedName name="فرم29" localSheetId="4">#REF!</definedName>
    <definedName name="فرم29" localSheetId="15">#REF!</definedName>
    <definedName name="فرم29" localSheetId="11">#REF!</definedName>
    <definedName name="فرم29" localSheetId="12">#REF!</definedName>
    <definedName name="فرم29" localSheetId="16">#REF!</definedName>
    <definedName name="فرم29" localSheetId="5">#REF!</definedName>
    <definedName name="فرم29" localSheetId="2">#REF!</definedName>
    <definedName name="فرم29" localSheetId="23">#REF!</definedName>
    <definedName name="فرم29" localSheetId="10">#REF!</definedName>
    <definedName name="فرم29" localSheetId="9">#REF!</definedName>
    <definedName name="فرم29" localSheetId="6">#REF!</definedName>
    <definedName name="فرم29">#REF!</definedName>
    <definedName name="فرم30" localSheetId="13">#REF!</definedName>
    <definedName name="فرم30" localSheetId="14">#REF!</definedName>
    <definedName name="فرم30" localSheetId="3">#REF!</definedName>
    <definedName name="فرم30" localSheetId="20">#REF!</definedName>
    <definedName name="فرم30" localSheetId="4">#REF!</definedName>
    <definedName name="فرم30" localSheetId="15">#REF!</definedName>
    <definedName name="فرم30" localSheetId="11">#REF!</definedName>
    <definedName name="فرم30" localSheetId="12">#REF!</definedName>
    <definedName name="فرم30" localSheetId="16">#REF!</definedName>
    <definedName name="فرم30" localSheetId="5">#REF!</definedName>
    <definedName name="فرم30" localSheetId="2">#REF!</definedName>
    <definedName name="فرم30" localSheetId="23">#REF!</definedName>
    <definedName name="فرم30" localSheetId="10">#REF!</definedName>
    <definedName name="فرم30" localSheetId="9">#REF!</definedName>
    <definedName name="فرم30" localSheetId="6">#REF!</definedName>
    <definedName name="فرم30">#REF!</definedName>
    <definedName name="فرم31" localSheetId="13">#REF!</definedName>
    <definedName name="فرم31" localSheetId="14">#REF!</definedName>
    <definedName name="فرم31" localSheetId="3">#REF!</definedName>
    <definedName name="فرم31" localSheetId="20">#REF!</definedName>
    <definedName name="فرم31" localSheetId="4">#REF!</definedName>
    <definedName name="فرم31" localSheetId="15">#REF!</definedName>
    <definedName name="فرم31" localSheetId="11">#REF!</definedName>
    <definedName name="فرم31" localSheetId="12">#REF!</definedName>
    <definedName name="فرم31" localSheetId="16">#REF!</definedName>
    <definedName name="فرم31" localSheetId="5">#REF!</definedName>
    <definedName name="فرم31" localSheetId="2">#REF!</definedName>
    <definedName name="فرم31" localSheetId="23">#REF!</definedName>
    <definedName name="فرم31" localSheetId="10">#REF!</definedName>
    <definedName name="فرم31" localSheetId="9">#REF!</definedName>
    <definedName name="فرم31" localSheetId="6">#REF!</definedName>
    <definedName name="فرم31">#REF!</definedName>
    <definedName name="فرم32" localSheetId="13">#REF!</definedName>
    <definedName name="فرم32" localSheetId="14">#REF!</definedName>
    <definedName name="فرم32" localSheetId="3">#REF!</definedName>
    <definedName name="فرم32" localSheetId="20">#REF!</definedName>
    <definedName name="فرم32" localSheetId="4">#REF!</definedName>
    <definedName name="فرم32" localSheetId="15">#REF!</definedName>
    <definedName name="فرم32" localSheetId="11">#REF!</definedName>
    <definedName name="فرم32" localSheetId="12">#REF!</definedName>
    <definedName name="فرم32" localSheetId="16">#REF!</definedName>
    <definedName name="فرم32" localSheetId="5">#REF!</definedName>
    <definedName name="فرم32" localSheetId="2">#REF!</definedName>
    <definedName name="فرم32" localSheetId="23">#REF!</definedName>
    <definedName name="فرم32" localSheetId="10">#REF!</definedName>
    <definedName name="فرم32" localSheetId="9">#REF!</definedName>
    <definedName name="فرم32" localSheetId="6">#REF!</definedName>
    <definedName name="فرم32">#REF!</definedName>
    <definedName name="فرم33" localSheetId="13">#REF!</definedName>
    <definedName name="فرم33" localSheetId="14">#REF!</definedName>
    <definedName name="فرم33" localSheetId="3">#REF!</definedName>
    <definedName name="فرم33" localSheetId="20">#REF!</definedName>
    <definedName name="فرم33" localSheetId="4">#REF!</definedName>
    <definedName name="فرم33" localSheetId="15">#REF!</definedName>
    <definedName name="فرم33" localSheetId="11">#REF!</definedName>
    <definedName name="فرم33" localSheetId="12">#REF!</definedName>
    <definedName name="فرم33" localSheetId="16">#REF!</definedName>
    <definedName name="فرم33" localSheetId="5">#REF!</definedName>
    <definedName name="فرم33" localSheetId="2">#REF!</definedName>
    <definedName name="فرم33" localSheetId="23">#REF!</definedName>
    <definedName name="فرم33" localSheetId="10">#REF!</definedName>
    <definedName name="فرم33" localSheetId="9">#REF!</definedName>
    <definedName name="فرم33" localSheetId="6">#REF!</definedName>
    <definedName name="فرم33">#REF!</definedName>
    <definedName name="فرم35.1و36و37" localSheetId="13">#REF!</definedName>
    <definedName name="فرم35.1و36و37" localSheetId="14">#REF!</definedName>
    <definedName name="فرم35.1و36و37" localSheetId="3">#REF!</definedName>
    <definedName name="فرم35.1و36و37" localSheetId="20">#REF!</definedName>
    <definedName name="فرم35.1و36و37" localSheetId="4">#REF!</definedName>
    <definedName name="فرم35.1و36و37" localSheetId="15">#REF!</definedName>
    <definedName name="فرم35.1و36و37" localSheetId="11">#REF!</definedName>
    <definedName name="فرم35.1و36و37" localSheetId="12">#REF!</definedName>
    <definedName name="فرم35.1و36و37" localSheetId="16">#REF!</definedName>
    <definedName name="فرم35.1و36و37" localSheetId="5">#REF!</definedName>
    <definedName name="فرم35.1و36و37" localSheetId="2">#REF!</definedName>
    <definedName name="فرم35.1و36و37" localSheetId="23">#REF!</definedName>
    <definedName name="فرم35.1و36و37" localSheetId="10">#REF!</definedName>
    <definedName name="فرم35.1و36و37" localSheetId="9">#REF!</definedName>
    <definedName name="فرم35.1و36و37" localSheetId="6">#REF!</definedName>
    <definedName name="فرم35.1و36و37">#REF!</definedName>
    <definedName name="فرم39و34و35.1" localSheetId="13">#REF!</definedName>
    <definedName name="فرم39و34و35.1" localSheetId="14">#REF!</definedName>
    <definedName name="فرم39و34و35.1" localSheetId="3">#REF!</definedName>
    <definedName name="فرم39و34و35.1" localSheetId="20">#REF!</definedName>
    <definedName name="فرم39و34و35.1" localSheetId="4">#REF!</definedName>
    <definedName name="فرم39و34و35.1" localSheetId="15">#REF!</definedName>
    <definedName name="فرم39و34و35.1" localSheetId="11">#REF!</definedName>
    <definedName name="فرم39و34و35.1" localSheetId="12">#REF!</definedName>
    <definedName name="فرم39و34و35.1" localSheetId="16">#REF!</definedName>
    <definedName name="فرم39و34و35.1" localSheetId="5">#REF!</definedName>
    <definedName name="فرم39و34و35.1" localSheetId="2">#REF!</definedName>
    <definedName name="فرم39و34و35.1" localSheetId="23">#REF!</definedName>
    <definedName name="فرم39و34و35.1" localSheetId="10">#REF!</definedName>
    <definedName name="فرم39و34و35.1" localSheetId="9">#REF!</definedName>
    <definedName name="فرم39و34و35.1" localSheetId="6">#REF!</definedName>
    <definedName name="فرم39و34و35.1">#REF!</definedName>
    <definedName name="فرم3و5" localSheetId="13">#REF!</definedName>
    <definedName name="فرم3و5" localSheetId="14">#REF!</definedName>
    <definedName name="فرم3و5" localSheetId="3">#REF!</definedName>
    <definedName name="فرم3و5" localSheetId="20">#REF!</definedName>
    <definedName name="فرم3و5" localSheetId="4">#REF!</definedName>
    <definedName name="فرم3و5" localSheetId="15">#REF!</definedName>
    <definedName name="فرم3و5" localSheetId="11">#REF!</definedName>
    <definedName name="فرم3و5" localSheetId="12">#REF!</definedName>
    <definedName name="فرم3و5" localSheetId="16">#REF!</definedName>
    <definedName name="فرم3و5" localSheetId="5">#REF!</definedName>
    <definedName name="فرم3و5" localSheetId="2">#REF!</definedName>
    <definedName name="فرم3و5" localSheetId="23">#REF!</definedName>
    <definedName name="فرم3و5" localSheetId="10">#REF!</definedName>
    <definedName name="فرم3و5" localSheetId="9">#REF!</definedName>
    <definedName name="فرم3و5" localSheetId="6">#REF!</definedName>
    <definedName name="فرم3و5">#REF!</definedName>
    <definedName name="فرم40" localSheetId="13">#REF!</definedName>
    <definedName name="فرم40" localSheetId="14">#REF!</definedName>
    <definedName name="فرم40" localSheetId="3">#REF!</definedName>
    <definedName name="فرم40" localSheetId="20">#REF!</definedName>
    <definedName name="فرم40" localSheetId="4">#REF!</definedName>
    <definedName name="فرم40" localSheetId="15">#REF!</definedName>
    <definedName name="فرم40" localSheetId="11">#REF!</definedName>
    <definedName name="فرم40" localSheetId="12">#REF!</definedName>
    <definedName name="فرم40" localSheetId="16">#REF!</definedName>
    <definedName name="فرم40" localSheetId="5">#REF!</definedName>
    <definedName name="فرم40" localSheetId="2">#REF!</definedName>
    <definedName name="فرم40" localSheetId="23">#REF!</definedName>
    <definedName name="فرم40" localSheetId="10">#REF!</definedName>
    <definedName name="فرم40" localSheetId="9">#REF!</definedName>
    <definedName name="فرم40" localSheetId="6">#REF!</definedName>
    <definedName name="فرم40">#REF!</definedName>
    <definedName name="فرم40.1" localSheetId="13">#REF!</definedName>
    <definedName name="فرم40.1" localSheetId="14">#REF!</definedName>
    <definedName name="فرم40.1" localSheetId="3">#REF!</definedName>
    <definedName name="فرم40.1" localSheetId="20">#REF!</definedName>
    <definedName name="فرم40.1" localSheetId="4">#REF!</definedName>
    <definedName name="فرم40.1" localSheetId="15">#REF!</definedName>
    <definedName name="فرم40.1" localSheetId="11">#REF!</definedName>
    <definedName name="فرم40.1" localSheetId="12">#REF!</definedName>
    <definedName name="فرم40.1" localSheetId="16">#REF!</definedName>
    <definedName name="فرم40.1" localSheetId="5">#REF!</definedName>
    <definedName name="فرم40.1" localSheetId="2">#REF!</definedName>
    <definedName name="فرم40.1" localSheetId="23">#REF!</definedName>
    <definedName name="فرم40.1" localSheetId="10">#REF!</definedName>
    <definedName name="فرم40.1" localSheetId="9">#REF!</definedName>
    <definedName name="فرم40.1" localSheetId="6">#REF!</definedName>
    <definedName name="فرم40.1">#REF!</definedName>
    <definedName name="فرم41" localSheetId="13">#REF!</definedName>
    <definedName name="فرم41" localSheetId="14">#REF!</definedName>
    <definedName name="فرم41" localSheetId="3">#REF!</definedName>
    <definedName name="فرم41" localSheetId="20">#REF!</definedName>
    <definedName name="فرم41" localSheetId="4">#REF!</definedName>
    <definedName name="فرم41" localSheetId="15">#REF!</definedName>
    <definedName name="فرم41" localSheetId="11">#REF!</definedName>
    <definedName name="فرم41" localSheetId="12">#REF!</definedName>
    <definedName name="فرم41" localSheetId="16">#REF!</definedName>
    <definedName name="فرم41" localSheetId="5">#REF!</definedName>
    <definedName name="فرم41" localSheetId="2">#REF!</definedName>
    <definedName name="فرم41" localSheetId="23">#REF!</definedName>
    <definedName name="فرم41" localSheetId="10">#REF!</definedName>
    <definedName name="فرم41" localSheetId="9">#REF!</definedName>
    <definedName name="فرم41" localSheetId="6">#REF!</definedName>
    <definedName name="فرم41">#REF!</definedName>
    <definedName name="فرم41.1" localSheetId="13">#REF!</definedName>
    <definedName name="فرم41.1" localSheetId="14">#REF!</definedName>
    <definedName name="فرم41.1" localSheetId="3">#REF!</definedName>
    <definedName name="فرم41.1" localSheetId="20">#REF!</definedName>
    <definedName name="فرم41.1" localSheetId="4">#REF!</definedName>
    <definedName name="فرم41.1" localSheetId="15">#REF!</definedName>
    <definedName name="فرم41.1" localSheetId="11">#REF!</definedName>
    <definedName name="فرم41.1" localSheetId="12">#REF!</definedName>
    <definedName name="فرم41.1" localSheetId="16">#REF!</definedName>
    <definedName name="فرم41.1" localSheetId="5">#REF!</definedName>
    <definedName name="فرم41.1" localSheetId="2">#REF!</definedName>
    <definedName name="فرم41.1" localSheetId="23">#REF!</definedName>
    <definedName name="فرم41.1" localSheetId="10">#REF!</definedName>
    <definedName name="فرم41.1" localSheetId="9">#REF!</definedName>
    <definedName name="فرم41.1" localSheetId="6">#REF!</definedName>
    <definedName name="فرم41.1">#REF!</definedName>
    <definedName name="فرم42" localSheetId="13">#REF!</definedName>
    <definedName name="فرم42" localSheetId="14">#REF!</definedName>
    <definedName name="فرم42" localSheetId="3">#REF!</definedName>
    <definedName name="فرم42" localSheetId="20">#REF!</definedName>
    <definedName name="فرم42" localSheetId="4">#REF!</definedName>
    <definedName name="فرم42" localSheetId="15">#REF!</definedName>
    <definedName name="فرم42" localSheetId="11">#REF!</definedName>
    <definedName name="فرم42" localSheetId="12">#REF!</definedName>
    <definedName name="فرم42" localSheetId="16">#REF!</definedName>
    <definedName name="فرم42" localSheetId="5">#REF!</definedName>
    <definedName name="فرم42" localSheetId="2">#REF!</definedName>
    <definedName name="فرم42" localSheetId="23">#REF!</definedName>
    <definedName name="فرم42" localSheetId="10">#REF!</definedName>
    <definedName name="فرم42" localSheetId="9">#REF!</definedName>
    <definedName name="فرم42" localSheetId="6">#REF!</definedName>
    <definedName name="فرم42">#REF!</definedName>
    <definedName name="فرم42.1" localSheetId="13">#REF!</definedName>
    <definedName name="فرم42.1" localSheetId="14">#REF!</definedName>
    <definedName name="فرم42.1" localSheetId="3">#REF!</definedName>
    <definedName name="فرم42.1" localSheetId="20">#REF!</definedName>
    <definedName name="فرم42.1" localSheetId="4">#REF!</definedName>
    <definedName name="فرم42.1" localSheetId="15">#REF!</definedName>
    <definedName name="فرم42.1" localSheetId="11">#REF!</definedName>
    <definedName name="فرم42.1" localSheetId="12">#REF!</definedName>
    <definedName name="فرم42.1" localSheetId="16">#REF!</definedName>
    <definedName name="فرم42.1" localSheetId="5">#REF!</definedName>
    <definedName name="فرم42.1" localSheetId="2">#REF!</definedName>
    <definedName name="فرم42.1" localSheetId="23">#REF!</definedName>
    <definedName name="فرم42.1" localSheetId="10">#REF!</definedName>
    <definedName name="فرم42.1" localSheetId="9">#REF!</definedName>
    <definedName name="فرم42.1" localSheetId="6">#REF!</definedName>
    <definedName name="فرم42.1">#REF!</definedName>
    <definedName name="فرم6و7" localSheetId="13">#REF!</definedName>
    <definedName name="فرم6و7" localSheetId="14">#REF!</definedName>
    <definedName name="فرم6و7" localSheetId="3">#REF!</definedName>
    <definedName name="فرم6و7" localSheetId="20">#REF!</definedName>
    <definedName name="فرم6و7" localSheetId="4">#REF!</definedName>
    <definedName name="فرم6و7" localSheetId="15">#REF!</definedName>
    <definedName name="فرم6و7" localSheetId="11">#REF!</definedName>
    <definedName name="فرم6و7" localSheetId="12">#REF!</definedName>
    <definedName name="فرم6و7" localSheetId="16">#REF!</definedName>
    <definedName name="فرم6و7" localSheetId="5">#REF!</definedName>
    <definedName name="فرم6و7" localSheetId="2">#REF!</definedName>
    <definedName name="فرم6و7" localSheetId="23">#REF!</definedName>
    <definedName name="فرم6و7" localSheetId="10">#REF!</definedName>
    <definedName name="فرم6و7" localSheetId="9">#REF!</definedName>
    <definedName name="فرم6و7" localSheetId="6">#REF!</definedName>
    <definedName name="فرم6و7">#REF!</definedName>
    <definedName name="فرم8و9و10" localSheetId="13">#REF!</definedName>
    <definedName name="فرم8و9و10" localSheetId="14">#REF!</definedName>
    <definedName name="فرم8و9و10" localSheetId="3">#REF!</definedName>
    <definedName name="فرم8و9و10" localSheetId="20">#REF!</definedName>
    <definedName name="فرم8و9و10" localSheetId="4">#REF!</definedName>
    <definedName name="فرم8و9و10" localSheetId="15">#REF!</definedName>
    <definedName name="فرم8و9و10" localSheetId="11">#REF!</definedName>
    <definedName name="فرم8و9و10" localSheetId="12">#REF!</definedName>
    <definedName name="فرم8و9و10" localSheetId="16">#REF!</definedName>
    <definedName name="فرم8و9و10" localSheetId="5">#REF!</definedName>
    <definedName name="فرم8و9و10" localSheetId="2">#REF!</definedName>
    <definedName name="فرم8و9و10" localSheetId="23">#REF!</definedName>
    <definedName name="فرم8و9و10" localSheetId="10">#REF!</definedName>
    <definedName name="فرم8و9و10" localSheetId="9">#REF!</definedName>
    <definedName name="فرم8و9و10" localSheetId="6">#REF!</definedName>
    <definedName name="فرم8و9و10">#REF!</definedName>
    <definedName name="فف" localSheetId="10">#REF!</definedName>
    <definedName name="فف" localSheetId="9">#REF!</definedName>
    <definedName name="فف">#REF!</definedName>
    <definedName name="فهرست" localSheetId="13">#REF!</definedName>
    <definedName name="فهرست" localSheetId="14">#REF!</definedName>
    <definedName name="فهرست" localSheetId="3">#REF!</definedName>
    <definedName name="فهرست" localSheetId="20">#REF!</definedName>
    <definedName name="فهرست" localSheetId="4">#REF!</definedName>
    <definedName name="فهرست" localSheetId="15">#REF!</definedName>
    <definedName name="فهرست" localSheetId="11">#REF!</definedName>
    <definedName name="فهرست" localSheetId="12">#REF!</definedName>
    <definedName name="فهرست" localSheetId="16">#REF!</definedName>
    <definedName name="فهرست" localSheetId="5">#REF!</definedName>
    <definedName name="فهرست" localSheetId="2">#REF!</definedName>
    <definedName name="فهرست" localSheetId="23">#REF!</definedName>
    <definedName name="فهرست" localSheetId="10">#REF!</definedName>
    <definedName name="فهرست" localSheetId="9">#REF!</definedName>
    <definedName name="فهرست" localSheetId="6">#REF!</definedName>
    <definedName name="فهرست">#REF!</definedName>
    <definedName name="نيرويانساني" localSheetId="13">#REF!</definedName>
    <definedName name="نيرويانساني" localSheetId="14">#REF!</definedName>
    <definedName name="نيرويانساني" localSheetId="3">#REF!</definedName>
    <definedName name="نيرويانساني" localSheetId="20">#REF!</definedName>
    <definedName name="نيرويانساني" localSheetId="4">#REF!</definedName>
    <definedName name="نيرويانساني" localSheetId="15">#REF!</definedName>
    <definedName name="نيرويانساني" localSheetId="11">#REF!</definedName>
    <definedName name="نيرويانساني" localSheetId="12">#REF!</definedName>
    <definedName name="نيرويانساني" localSheetId="16">#REF!</definedName>
    <definedName name="نيرويانساني" localSheetId="5">#REF!</definedName>
    <definedName name="نيرويانساني" localSheetId="2">#REF!</definedName>
    <definedName name="نيرويانساني" localSheetId="23">#REF!</definedName>
    <definedName name="نيرويانساني" localSheetId="10">#REF!</definedName>
    <definedName name="نيرويانساني" localSheetId="9">#REF!</definedName>
    <definedName name="نيرويانساني" localSheetId="6">#REF!</definedName>
    <definedName name="نيرويانساني">#REF!</definedName>
    <definedName name="هآèéآوè" localSheetId="13">#REF!</definedName>
    <definedName name="هآèéآوè" localSheetId="14">#REF!</definedName>
    <definedName name="هآèéآوè" localSheetId="3">#REF!</definedName>
    <definedName name="هآèéآوè" localSheetId="20">#REF!</definedName>
    <definedName name="هآèéآوè" localSheetId="4">#REF!</definedName>
    <definedName name="هآèéآوè" localSheetId="15">#REF!</definedName>
    <definedName name="هآèéآوè" localSheetId="11">#REF!</definedName>
    <definedName name="هآèéآوè" localSheetId="12">#REF!</definedName>
    <definedName name="هآèéآوè" localSheetId="16">#REF!</definedName>
    <definedName name="هآèéآوè" localSheetId="5">#REF!</definedName>
    <definedName name="هآèéآوè" localSheetId="2">#REF!</definedName>
    <definedName name="هآèéآوè" localSheetId="23">#REF!</definedName>
    <definedName name="هآèéآوè" localSheetId="10">#REF!</definedName>
    <definedName name="هآèéآوè" localSheetId="9">#REF!</definedName>
    <definedName name="هآèéآوè" localSheetId="6">#REF!</definedName>
    <definedName name="هآèéآوè">#REF!</definedName>
    <definedName name="هآèéآوè1" localSheetId="13">#REF!</definedName>
    <definedName name="هآèéآوè1" localSheetId="14">#REF!</definedName>
    <definedName name="هآèéآوè1" localSheetId="3">#REF!</definedName>
    <definedName name="هآèéآوè1" localSheetId="20">#REF!</definedName>
    <definedName name="هآèéآوè1" localSheetId="4">#REF!</definedName>
    <definedName name="هآèéآوè1" localSheetId="15">#REF!</definedName>
    <definedName name="هآèéآوè1" localSheetId="11">#REF!</definedName>
    <definedName name="هآèéآوè1" localSheetId="12">#REF!</definedName>
    <definedName name="هآèéآوè1" localSheetId="16">#REF!</definedName>
    <definedName name="هآèéآوè1" localSheetId="5">#REF!</definedName>
    <definedName name="هآèéآوè1" localSheetId="2">#REF!</definedName>
    <definedName name="هآèéآوè1" localSheetId="23">#REF!</definedName>
    <definedName name="هآèéآوè1" localSheetId="10">#REF!</definedName>
    <definedName name="هآèéآوè1" localSheetId="9">#REF!</definedName>
    <definedName name="هآèéآوè1" localSheetId="6">#REF!</definedName>
    <definedName name="هآèéآوè1">#REF!</definedName>
    <definedName name="هوغلè1" localSheetId="13">#REF!</definedName>
    <definedName name="هوغلè1" localSheetId="14">#REF!</definedName>
    <definedName name="هوغلè1" localSheetId="3">#REF!</definedName>
    <definedName name="هوغلè1" localSheetId="20">#REF!</definedName>
    <definedName name="هوغلè1" localSheetId="4">#REF!</definedName>
    <definedName name="هوغلè1" localSheetId="15">#REF!</definedName>
    <definedName name="هوغلè1" localSheetId="11">#REF!</definedName>
    <definedName name="هوغلè1" localSheetId="12">#REF!</definedName>
    <definedName name="هوغلè1" localSheetId="16">#REF!</definedName>
    <definedName name="هوغلè1" localSheetId="5">#REF!</definedName>
    <definedName name="هوغلè1" localSheetId="2">#REF!</definedName>
    <definedName name="هوغلè1" localSheetId="23">#REF!</definedName>
    <definedName name="هوغلè1" localSheetId="10">#REF!</definedName>
    <definedName name="هوغلè1" localSheetId="9">#REF!</definedName>
    <definedName name="هوغلè1" localSheetId="6">#REF!</definedName>
    <definedName name="هوغلè1">#REF!</definedName>
    <definedName name="هوغلè2" localSheetId="13">#REF!</definedName>
    <definedName name="هوغلè2" localSheetId="14">#REF!</definedName>
    <definedName name="هوغلè2" localSheetId="3">#REF!</definedName>
    <definedName name="هوغلè2" localSheetId="20">#REF!</definedName>
    <definedName name="هوغلè2" localSheetId="4">#REF!</definedName>
    <definedName name="هوغلè2" localSheetId="15">#REF!</definedName>
    <definedName name="هوغلè2" localSheetId="11">#REF!</definedName>
    <definedName name="هوغلè2" localSheetId="12">#REF!</definedName>
    <definedName name="هوغلè2" localSheetId="16">#REF!</definedName>
    <definedName name="هوغلè2" localSheetId="5">#REF!</definedName>
    <definedName name="هوغلè2" localSheetId="2">#REF!</definedName>
    <definedName name="هوغلè2" localSheetId="23">#REF!</definedName>
    <definedName name="هوغلè2" localSheetId="10">#REF!</definedName>
    <definedName name="هوغلè2" localSheetId="9">#REF!</definedName>
    <definedName name="هوغلè2" localSheetId="6">#REF!</definedName>
    <definedName name="هوغلè2">#REF!</definedName>
    <definedName name="وéسçتçضقè" localSheetId="13">#REF!</definedName>
    <definedName name="وéسçتçضقè" localSheetId="14">#REF!</definedName>
    <definedName name="وéسçتçضقè" localSheetId="3">#REF!</definedName>
    <definedName name="وéسçتçضقè" localSheetId="20">#REF!</definedName>
    <definedName name="وéسçتçضقè" localSheetId="4">#REF!</definedName>
    <definedName name="وéسçتçضقè" localSheetId="15">#REF!</definedName>
    <definedName name="وéسçتçضقè" localSheetId="11">#REF!</definedName>
    <definedName name="وéسçتçضقè" localSheetId="12">#REF!</definedName>
    <definedName name="وéسçتçضقè" localSheetId="16">#REF!</definedName>
    <definedName name="وéسçتçضقè" localSheetId="5">#REF!</definedName>
    <definedName name="وéسçتçضقè" localSheetId="2">#REF!</definedName>
    <definedName name="وéسçتçضقè" localSheetId="23">#REF!</definedName>
    <definedName name="وéسçتçضقè" localSheetId="10">#REF!</definedName>
    <definedName name="وéسçتçضقè" localSheetId="9">#REF!</definedName>
    <definedName name="وéسçتçضقè" localSheetId="6">#REF!</definedName>
    <definedName name="وéسçتçضقè">#REF!</definedName>
    <definedName name="وéسçتçضقè1" localSheetId="13">#REF!</definedName>
    <definedName name="وéسçتçضقè1" localSheetId="14">#REF!</definedName>
    <definedName name="وéسçتçضقè1" localSheetId="3">#REF!</definedName>
    <definedName name="وéسçتçضقè1" localSheetId="20">#REF!</definedName>
    <definedName name="وéسçتçضقè1" localSheetId="4">#REF!</definedName>
    <definedName name="وéسçتçضقè1" localSheetId="15">#REF!</definedName>
    <definedName name="وéسçتçضقè1" localSheetId="11">#REF!</definedName>
    <definedName name="وéسçتçضقè1" localSheetId="12">#REF!</definedName>
    <definedName name="وéسçتçضقè1" localSheetId="16">#REF!</definedName>
    <definedName name="وéسçتçضقè1" localSheetId="5">#REF!</definedName>
    <definedName name="وéسçتçضقè1" localSheetId="2">#REF!</definedName>
    <definedName name="وéسçتçضقè1" localSheetId="23">#REF!</definedName>
    <definedName name="وéسçتçضقè1" localSheetId="10">#REF!</definedName>
    <definedName name="وéسçتçضقè1" localSheetId="9">#REF!</definedName>
    <definedName name="وéسçتçضقè1" localSheetId="6">#REF!</definedName>
    <definedName name="وéسçتçضقè1">#REF!</definedName>
    <definedName name="وéسçتçضقè2" localSheetId="13">#REF!</definedName>
    <definedName name="وéسçتçضقè2" localSheetId="14">#REF!</definedName>
    <definedName name="وéسçتçضقè2" localSheetId="3">#REF!</definedName>
    <definedName name="وéسçتçضقè2" localSheetId="20">#REF!</definedName>
    <definedName name="وéسçتçضقè2" localSheetId="4">#REF!</definedName>
    <definedName name="وéسçتçضقè2" localSheetId="15">#REF!</definedName>
    <definedName name="وéسçتçضقè2" localSheetId="11">#REF!</definedName>
    <definedName name="وéسçتçضقè2" localSheetId="12">#REF!</definedName>
    <definedName name="وéسçتçضقè2" localSheetId="16">#REF!</definedName>
    <definedName name="وéسçتçضقè2" localSheetId="5">#REF!</definedName>
    <definedName name="وéسçتçضقè2" localSheetId="2">#REF!</definedName>
    <definedName name="وéسçتçضقè2" localSheetId="23">#REF!</definedName>
    <definedName name="وéسçتçضقè2" localSheetId="10">#REF!</definedName>
    <definedName name="وéسçتçضقè2" localSheetId="9">#REF!</definedName>
    <definedName name="وéسçتçضقè2" localSheetId="6">#REF!</definedName>
    <definedName name="وéسçتçضقè2">#REF!</definedName>
    <definedName name="وآهè1" localSheetId="13">#REF!</definedName>
    <definedName name="وآهè1" localSheetId="14">#REF!</definedName>
    <definedName name="وآهè1" localSheetId="3">#REF!</definedName>
    <definedName name="وآهè1" localSheetId="20">#REF!</definedName>
    <definedName name="وآهè1" localSheetId="4">#REF!</definedName>
    <definedName name="وآهè1" localSheetId="15">#REF!</definedName>
    <definedName name="وآهè1" localSheetId="11">#REF!</definedName>
    <definedName name="وآهè1" localSheetId="12">#REF!</definedName>
    <definedName name="وآهè1" localSheetId="16">#REF!</definedName>
    <definedName name="وآهè1" localSheetId="5">#REF!</definedName>
    <definedName name="وآهè1" localSheetId="2">#REF!</definedName>
    <definedName name="وآهè1" localSheetId="23">#REF!</definedName>
    <definedName name="وآهè1" localSheetId="10">#REF!</definedName>
    <definedName name="وآهè1" localSheetId="9">#REF!</definedName>
    <definedName name="وآهè1" localSheetId="6">#REF!</definedName>
    <definedName name="وآهè1">#REF!</definedName>
    <definedName name="وآهè2" localSheetId="13">#REF!</definedName>
    <definedName name="وآهè2" localSheetId="14">#REF!</definedName>
    <definedName name="وآهè2" localSheetId="3">#REF!</definedName>
    <definedName name="وآهè2" localSheetId="20">#REF!</definedName>
    <definedName name="وآهè2" localSheetId="4">#REF!</definedName>
    <definedName name="وآهè2" localSheetId="15">#REF!</definedName>
    <definedName name="وآهè2" localSheetId="11">#REF!</definedName>
    <definedName name="وآهè2" localSheetId="12">#REF!</definedName>
    <definedName name="وآهè2" localSheetId="16">#REF!</definedName>
    <definedName name="وآهè2" localSheetId="5">#REF!</definedName>
    <definedName name="وآهè2" localSheetId="2">#REF!</definedName>
    <definedName name="وآهè2" localSheetId="23">#REF!</definedName>
    <definedName name="وآهè2" localSheetId="10">#REF!</definedName>
    <definedName name="وآهè2" localSheetId="9">#REF!</definedName>
    <definedName name="وآهè2" localSheetId="6">#REF!</definedName>
    <definedName name="وآهè2">#REF!</definedName>
    <definedName name="یک" localSheetId="13">#REF!</definedName>
    <definedName name="یک" localSheetId="14">#REF!</definedName>
    <definedName name="یک" localSheetId="3">#REF!</definedName>
    <definedName name="یک" localSheetId="20">#REF!</definedName>
    <definedName name="یک" localSheetId="11">#REF!</definedName>
    <definedName name="یک" localSheetId="12">#REF!</definedName>
    <definedName name="یک" localSheetId="16">#REF!</definedName>
    <definedName name="یک" localSheetId="5">#REF!</definedName>
    <definedName name="یک" localSheetId="2">#REF!</definedName>
    <definedName name="یک" localSheetId="10">#REF!</definedName>
    <definedName name="یک" localSheetId="9">#REF!</definedName>
    <definedName name="یک">#REF!</definedName>
  </definedNames>
  <calcPr calcId="152511"/>
</workbook>
</file>

<file path=xl/calcChain.xml><?xml version="1.0" encoding="utf-8"?>
<calcChain xmlns="http://schemas.openxmlformats.org/spreadsheetml/2006/main">
  <c r="BN16" i="86" l="1"/>
  <c r="BN17" i="86"/>
  <c r="BN18" i="86"/>
  <c r="BN19" i="86"/>
  <c r="BN20" i="86"/>
  <c r="BN21" i="86"/>
  <c r="BN22" i="86"/>
  <c r="BN23" i="86"/>
  <c r="BN24" i="86"/>
  <c r="BN25" i="86"/>
  <c r="BN26" i="86"/>
  <c r="BN27" i="86"/>
  <c r="BN28" i="86"/>
  <c r="BN29" i="86"/>
  <c r="BN30" i="86"/>
  <c r="BN31" i="86"/>
  <c r="BN32" i="86"/>
  <c r="BN33" i="86"/>
  <c r="BN34" i="86"/>
  <c r="BN35" i="86"/>
  <c r="BN36" i="86"/>
  <c r="BN37" i="86"/>
  <c r="BN38" i="86"/>
  <c r="BN39" i="86"/>
  <c r="BN40" i="86"/>
  <c r="BN41" i="86"/>
  <c r="BN42" i="86"/>
  <c r="BN43" i="86"/>
  <c r="BN44" i="86"/>
  <c r="BN45" i="86"/>
  <c r="BN46" i="86"/>
  <c r="BN47" i="86"/>
  <c r="BN48" i="86"/>
  <c r="BN49" i="86"/>
  <c r="BN50" i="86"/>
  <c r="BN51" i="86"/>
  <c r="BN52" i="86"/>
  <c r="BN53" i="86"/>
  <c r="BN54" i="86"/>
  <c r="BN55" i="86"/>
  <c r="BN56" i="86"/>
  <c r="BN57" i="86"/>
  <c r="BN58" i="86"/>
  <c r="BN59" i="86"/>
  <c r="BN60" i="86"/>
  <c r="BN61" i="86"/>
  <c r="BN62" i="86"/>
  <c r="BN63" i="86"/>
  <c r="BN64" i="86"/>
  <c r="BN65" i="86"/>
  <c r="BN66" i="86"/>
  <c r="BN67" i="86"/>
  <c r="BN68" i="86"/>
  <c r="BN69" i="86"/>
  <c r="BN70" i="86"/>
  <c r="BN71" i="86"/>
  <c r="BN72" i="86"/>
  <c r="BN73" i="86"/>
  <c r="BN74" i="86"/>
  <c r="BN75" i="86"/>
  <c r="BN76" i="86"/>
  <c r="BN77" i="86"/>
  <c r="BN78" i="86"/>
  <c r="BN79" i="86"/>
  <c r="BN80" i="86"/>
  <c r="BN81" i="86"/>
  <c r="BN82" i="86"/>
  <c r="BN83" i="86"/>
  <c r="BN84" i="86"/>
  <c r="BN85" i="86"/>
  <c r="BN86" i="86"/>
  <c r="BN87" i="86"/>
  <c r="BN88" i="86"/>
  <c r="BN89" i="86"/>
  <c r="BN90" i="86"/>
  <c r="BN91" i="86"/>
  <c r="BN92" i="86"/>
  <c r="BN93" i="86"/>
  <c r="BN94" i="86"/>
  <c r="BN95" i="86"/>
  <c r="BN96" i="86"/>
  <c r="BN97" i="86"/>
  <c r="BN98" i="86"/>
  <c r="BN99" i="86"/>
  <c r="BN100" i="86"/>
  <c r="BN101" i="86"/>
  <c r="BN102" i="86"/>
  <c r="BN103" i="86"/>
  <c r="BN104" i="86"/>
  <c r="BN105" i="86"/>
  <c r="BN106" i="86"/>
  <c r="BN107" i="86"/>
  <c r="BN108" i="86"/>
  <c r="BN109" i="86"/>
  <c r="BN110" i="86"/>
  <c r="BN111" i="86"/>
  <c r="BN112" i="86"/>
  <c r="BN113" i="86"/>
  <c r="BN114" i="86"/>
  <c r="BN115" i="86"/>
  <c r="BN116" i="86"/>
  <c r="BN117" i="86"/>
  <c r="BN118" i="86"/>
  <c r="BN119" i="86"/>
  <c r="BN120" i="86"/>
  <c r="BN121" i="86"/>
  <c r="BN122" i="86"/>
  <c r="BN123" i="86"/>
  <c r="BN124" i="86"/>
  <c r="BN125" i="86"/>
  <c r="BN126" i="86"/>
  <c r="BN127" i="86"/>
  <c r="BN128" i="86"/>
  <c r="BN129" i="86"/>
  <c r="BN130" i="86"/>
  <c r="BN131" i="86"/>
  <c r="BN132" i="86"/>
  <c r="BN133" i="86"/>
  <c r="BN134" i="86"/>
  <c r="BN135" i="86"/>
  <c r="BN136" i="86"/>
  <c r="BN137" i="86"/>
  <c r="BN138" i="86"/>
  <c r="BN139" i="86"/>
  <c r="BN140" i="86"/>
  <c r="BN141" i="86"/>
  <c r="BN142" i="86"/>
  <c r="BN143" i="86"/>
  <c r="BN144" i="86"/>
  <c r="BN145" i="86"/>
  <c r="BN146" i="86"/>
  <c r="BN147" i="86"/>
  <c r="BN148" i="86"/>
  <c r="BN149" i="86"/>
  <c r="BN150" i="86"/>
  <c r="BN151" i="86"/>
  <c r="BN152" i="86"/>
  <c r="BN153" i="86"/>
  <c r="BN154" i="86"/>
  <c r="BN155" i="86"/>
  <c r="BN156" i="86"/>
  <c r="BN157" i="86"/>
  <c r="BN158" i="86"/>
  <c r="BN159" i="86"/>
  <c r="BN160" i="86"/>
  <c r="BN161" i="86"/>
  <c r="BN162" i="86"/>
  <c r="BN163" i="86"/>
  <c r="BN164" i="86"/>
  <c r="BN165" i="86"/>
  <c r="BN166" i="86"/>
  <c r="BN167" i="86"/>
  <c r="BN168" i="86"/>
  <c r="BN169" i="86"/>
  <c r="BN170" i="86"/>
  <c r="BN171" i="86"/>
  <c r="BN172" i="86"/>
  <c r="BN173" i="86"/>
  <c r="BN174" i="86"/>
  <c r="BN175" i="86"/>
  <c r="BN176" i="86"/>
  <c r="BN177" i="86"/>
  <c r="BN178" i="86"/>
  <c r="BN179" i="86"/>
  <c r="BN180" i="86"/>
  <c r="BN181" i="86"/>
  <c r="BN182" i="86"/>
  <c r="BN183" i="86"/>
  <c r="BN184" i="86"/>
  <c r="BN185" i="86"/>
  <c r="BN186" i="86"/>
  <c r="BN187" i="86"/>
  <c r="BN188" i="86"/>
  <c r="BN189" i="86"/>
  <c r="BN190" i="86"/>
  <c r="BN191" i="86"/>
  <c r="BN192" i="86"/>
  <c r="BN193" i="86"/>
  <c r="BN194" i="86"/>
  <c r="BN195" i="86"/>
  <c r="BN196" i="86"/>
  <c r="BN197" i="86"/>
  <c r="BN198" i="86"/>
  <c r="BN199" i="86"/>
  <c r="BN200" i="86"/>
  <c r="BN201" i="86"/>
  <c r="BN202" i="86"/>
  <c r="BN203" i="86"/>
  <c r="BN204" i="86"/>
  <c r="BN205" i="86"/>
  <c r="BN206" i="86"/>
  <c r="BN207" i="86"/>
  <c r="BN208" i="86"/>
  <c r="BN209" i="86"/>
  <c r="BN210" i="86"/>
  <c r="BN211" i="86"/>
  <c r="BN212" i="86"/>
  <c r="BN213" i="86"/>
  <c r="BN214" i="86"/>
  <c r="BN215" i="86"/>
  <c r="BN216" i="86"/>
  <c r="BN217" i="86"/>
  <c r="BN218" i="86"/>
  <c r="BN219" i="86"/>
  <c r="BN220" i="86"/>
  <c r="BN221" i="86"/>
  <c r="BN222" i="86"/>
  <c r="BN223" i="86"/>
  <c r="BN224" i="86"/>
  <c r="BN225" i="86"/>
  <c r="BN226" i="86"/>
  <c r="BN227" i="86"/>
  <c r="BN228" i="86"/>
  <c r="BN229" i="86"/>
  <c r="BN230" i="86"/>
  <c r="BN231" i="86"/>
  <c r="BN232" i="86"/>
  <c r="BN233" i="86"/>
  <c r="BN234" i="86"/>
  <c r="BN235" i="86"/>
  <c r="BN236" i="86"/>
  <c r="BN237" i="86"/>
  <c r="BN238" i="86"/>
  <c r="BN239" i="86"/>
  <c r="BN240" i="86"/>
  <c r="BN241" i="86"/>
  <c r="BN242" i="86"/>
  <c r="BN243" i="86"/>
  <c r="BN244" i="86"/>
  <c r="BN245" i="86"/>
  <c r="BN246" i="86"/>
  <c r="BN247" i="86"/>
  <c r="BN248" i="86"/>
  <c r="BN249" i="86"/>
  <c r="BN250" i="86"/>
  <c r="BN251" i="86"/>
  <c r="BN252" i="86"/>
  <c r="BN253" i="86"/>
  <c r="BN254" i="86"/>
  <c r="BN255" i="86"/>
  <c r="BN256" i="86"/>
  <c r="BN257" i="86"/>
  <c r="BN258" i="86"/>
  <c r="BN259" i="86"/>
  <c r="BN260" i="86"/>
  <c r="BN261" i="86"/>
  <c r="BN262" i="86"/>
  <c r="BN263" i="86"/>
  <c r="BN264" i="86"/>
  <c r="BN265" i="86"/>
  <c r="BN266" i="86"/>
  <c r="BN267" i="86"/>
  <c r="BN268" i="86"/>
  <c r="BN270" i="86"/>
  <c r="BN271" i="86"/>
  <c r="BN272" i="86"/>
  <c r="BN273" i="86"/>
  <c r="BN274" i="86"/>
  <c r="BN275" i="86"/>
  <c r="BN276" i="86"/>
  <c r="BN277" i="86"/>
  <c r="BN278" i="86"/>
  <c r="BN279" i="86"/>
  <c r="BN280" i="86"/>
  <c r="BN281" i="86"/>
  <c r="BN282" i="86"/>
  <c r="BN283" i="86"/>
  <c r="BN284" i="86"/>
  <c r="BN285" i="86"/>
  <c r="BN286" i="86"/>
  <c r="BN287" i="86"/>
  <c r="BN288" i="86"/>
  <c r="BN289" i="86"/>
  <c r="BN290" i="86"/>
  <c r="BN291" i="86"/>
  <c r="BN292" i="86"/>
  <c r="BN293" i="86"/>
  <c r="BN294" i="86"/>
  <c r="BN296" i="86"/>
  <c r="BN297" i="86"/>
  <c r="BN298" i="86"/>
  <c r="BN299" i="86"/>
  <c r="BN300" i="86"/>
  <c r="BN301" i="86"/>
  <c r="BN302" i="86"/>
  <c r="BN303" i="86"/>
  <c r="BN304" i="86"/>
  <c r="BN305" i="86"/>
  <c r="BN306" i="86"/>
  <c r="BN307" i="86"/>
  <c r="BN308" i="86"/>
  <c r="BN311" i="86"/>
  <c r="BN312" i="86"/>
  <c r="BN313" i="86"/>
  <c r="BN314" i="86"/>
  <c r="BN315" i="86"/>
  <c r="BN316" i="86"/>
  <c r="BN317" i="86"/>
  <c r="BN318" i="86"/>
  <c r="BN319" i="86"/>
  <c r="BN320" i="86"/>
  <c r="BN321" i="86"/>
  <c r="BN322" i="86"/>
  <c r="BN323" i="86"/>
  <c r="BN324" i="86"/>
  <c r="BN325" i="86"/>
  <c r="BN326" i="86"/>
  <c r="BN327" i="86"/>
  <c r="BN328" i="86"/>
  <c r="BN329" i="86"/>
  <c r="BN330" i="86"/>
  <c r="BN331" i="86"/>
  <c r="BN332" i="86"/>
  <c r="BN333" i="86"/>
  <c r="BN334" i="86"/>
  <c r="BN335" i="86"/>
  <c r="BN337" i="86"/>
  <c r="BN338" i="86"/>
  <c r="BN339" i="86"/>
  <c r="BN340" i="86"/>
  <c r="BN341" i="86"/>
  <c r="BN342" i="86"/>
  <c r="BN343" i="86"/>
  <c r="BN344" i="86"/>
  <c r="BN345" i="86"/>
  <c r="BN346" i="86"/>
  <c r="BN347" i="86"/>
  <c r="BN348" i="86"/>
  <c r="BN349" i="86"/>
  <c r="BN350" i="86"/>
  <c r="BN351" i="86"/>
  <c r="BN352" i="86"/>
  <c r="BN354" i="86"/>
  <c r="BN355" i="86"/>
  <c r="BN356" i="86"/>
  <c r="BN357" i="86"/>
  <c r="BN358" i="86"/>
  <c r="BN359" i="86"/>
  <c r="BN360" i="86"/>
  <c r="BN361" i="86"/>
  <c r="BN362" i="86"/>
  <c r="BN363" i="86"/>
  <c r="BN364" i="86"/>
  <c r="BN365" i="86"/>
  <c r="BN366" i="86"/>
  <c r="BN367" i="86"/>
  <c r="BN368" i="86"/>
  <c r="BN369" i="86"/>
  <c r="BN370" i="86"/>
  <c r="BN371" i="86"/>
  <c r="BN372" i="86"/>
  <c r="BN373" i="86"/>
  <c r="BN374" i="86"/>
  <c r="BN375" i="86"/>
  <c r="BN376" i="86"/>
  <c r="BN377" i="86"/>
  <c r="BN378" i="86"/>
  <c r="BN379" i="86"/>
  <c r="BN380" i="86"/>
  <c r="BN381" i="86"/>
  <c r="BN382" i="86"/>
  <c r="BN383" i="86"/>
  <c r="BN384" i="86"/>
  <c r="BN385" i="86"/>
  <c r="BN386" i="86"/>
  <c r="BN387" i="86"/>
  <c r="BN388" i="86"/>
  <c r="BN389" i="86"/>
  <c r="BN390" i="86"/>
  <c r="BN392" i="86"/>
  <c r="BN393" i="86"/>
  <c r="BN394" i="86"/>
  <c r="BN395" i="86"/>
  <c r="BN396" i="86"/>
  <c r="BN397" i="86"/>
  <c r="BN398" i="86"/>
  <c r="BN399" i="86"/>
  <c r="BN400" i="86"/>
  <c r="BN401" i="86"/>
  <c r="BN402" i="86"/>
  <c r="BN403" i="86"/>
  <c r="BN404" i="86"/>
  <c r="BN405" i="86"/>
  <c r="BN406" i="86"/>
  <c r="BN407" i="86"/>
  <c r="BN408" i="86"/>
  <c r="BN409" i="86"/>
  <c r="BN410" i="86"/>
  <c r="BN411" i="86"/>
  <c r="BN412" i="86"/>
  <c r="BN413" i="86"/>
  <c r="BN414" i="86"/>
  <c r="BN415" i="86"/>
  <c r="BN416" i="86"/>
  <c r="BN417" i="86"/>
  <c r="BN418" i="86"/>
  <c r="BN419" i="86"/>
  <c r="BN420" i="86"/>
  <c r="BN421" i="86"/>
  <c r="BN422" i="86"/>
  <c r="BN423" i="86"/>
  <c r="BN424" i="86"/>
  <c r="BN425" i="86"/>
  <c r="BN426" i="86"/>
  <c r="BN427" i="86"/>
  <c r="BN428" i="86"/>
  <c r="BN429" i="86"/>
  <c r="BN430" i="86"/>
  <c r="BN431" i="86"/>
  <c r="BN432" i="86"/>
  <c r="BN433" i="86"/>
  <c r="BN434" i="86"/>
  <c r="BN435" i="86"/>
  <c r="BN436" i="86"/>
  <c r="BN437" i="86"/>
  <c r="BN438" i="86"/>
  <c r="BN439" i="86"/>
  <c r="BN440" i="86"/>
  <c r="BN441" i="86"/>
  <c r="BN442" i="86"/>
  <c r="BN443" i="86"/>
  <c r="BN444" i="86"/>
  <c r="BN445" i="86"/>
  <c r="BN446" i="86"/>
  <c r="BN447" i="86"/>
  <c r="BN448" i="86"/>
  <c r="BN449" i="86"/>
  <c r="BN450" i="86"/>
  <c r="BN451" i="86"/>
  <c r="BN452" i="86"/>
  <c r="BN453" i="86"/>
  <c r="BN454" i="86"/>
  <c r="BN455" i="86"/>
  <c r="BN456" i="86"/>
  <c r="BN457" i="86"/>
  <c r="BN458" i="86"/>
  <c r="BN459" i="86"/>
  <c r="BN460" i="86"/>
  <c r="BN461" i="86"/>
  <c r="BN462" i="86"/>
  <c r="BN463" i="86"/>
  <c r="BN464" i="86"/>
  <c r="BN465" i="86"/>
  <c r="BN466" i="86"/>
  <c r="BN467" i="86"/>
  <c r="BN468" i="86"/>
  <c r="BN469" i="86"/>
  <c r="BN470" i="86"/>
  <c r="BN471" i="86"/>
  <c r="BN472" i="86"/>
  <c r="BN473" i="86"/>
  <c r="BN474" i="86"/>
  <c r="BN475" i="86"/>
  <c r="BN476" i="86"/>
  <c r="BN477" i="86"/>
  <c r="BN478" i="86"/>
  <c r="BN479" i="86"/>
  <c r="BN480" i="86"/>
  <c r="BN481" i="86"/>
  <c r="BN482" i="86"/>
  <c r="BN483" i="86"/>
  <c r="BN484" i="86"/>
  <c r="BN485" i="86"/>
  <c r="BN486" i="86"/>
  <c r="BN487" i="86"/>
  <c r="BN488" i="86"/>
  <c r="BN489" i="86"/>
  <c r="BN490" i="86"/>
  <c r="BN491" i="86"/>
  <c r="BN492" i="86"/>
  <c r="BN493" i="86"/>
  <c r="BN494" i="86"/>
  <c r="BN495" i="86"/>
  <c r="BN496" i="86"/>
  <c r="BN497" i="86"/>
  <c r="BN498" i="86"/>
  <c r="BN499" i="86"/>
  <c r="BN500" i="86"/>
  <c r="BN501" i="86"/>
  <c r="BN502" i="86"/>
  <c r="BN503" i="86"/>
  <c r="BN504" i="86"/>
  <c r="BN505" i="86"/>
  <c r="BN506" i="86"/>
  <c r="BN507" i="86"/>
  <c r="BN508" i="86"/>
  <c r="BN509" i="86"/>
  <c r="BN510" i="86"/>
  <c r="BN511" i="86"/>
  <c r="BN512" i="86"/>
  <c r="BN513" i="86"/>
  <c r="BN514" i="86"/>
  <c r="BN515" i="86"/>
  <c r="BN516" i="86"/>
  <c r="BN517" i="86"/>
  <c r="BN518" i="86"/>
  <c r="BN519" i="86"/>
  <c r="BN520" i="86"/>
  <c r="BN521" i="86"/>
  <c r="BN522" i="86"/>
  <c r="BN523" i="86"/>
  <c r="BN524" i="86"/>
  <c r="BN525" i="86"/>
  <c r="BN526" i="86"/>
  <c r="BN527" i="86"/>
  <c r="BN528" i="86"/>
  <c r="BN529" i="86"/>
  <c r="BN530" i="86"/>
  <c r="BN531" i="86"/>
  <c r="BN532" i="86"/>
  <c r="BN533" i="86"/>
  <c r="BN534" i="86"/>
  <c r="BN535" i="86"/>
  <c r="BN536" i="86"/>
  <c r="BN537" i="86"/>
  <c r="BN538" i="86"/>
  <c r="BN539" i="86"/>
  <c r="BN540" i="86"/>
  <c r="BN541" i="86"/>
  <c r="BN542" i="86"/>
  <c r="BN543" i="86"/>
  <c r="BN544" i="86"/>
  <c r="BN545" i="86"/>
  <c r="BN546" i="86"/>
  <c r="BN547" i="86"/>
  <c r="BN548" i="86"/>
  <c r="BN549" i="86"/>
  <c r="BN550" i="86"/>
  <c r="BN551" i="86"/>
  <c r="BN552" i="86"/>
  <c r="BN553" i="86"/>
  <c r="BN554" i="86"/>
  <c r="BN555" i="86"/>
  <c r="BN556" i="86"/>
  <c r="BN557" i="86"/>
  <c r="BN558" i="86"/>
  <c r="BN560" i="86"/>
  <c r="BN561" i="86"/>
  <c r="BN562" i="86"/>
  <c r="BN563" i="86"/>
  <c r="BN564" i="86"/>
  <c r="BN565" i="86"/>
  <c r="BN566" i="86"/>
  <c r="BN567" i="86"/>
  <c r="BN568" i="86"/>
  <c r="BN569" i="86"/>
  <c r="BN570" i="86"/>
  <c r="BN571" i="86"/>
  <c r="BN572" i="86"/>
  <c r="BN575" i="86"/>
  <c r="BN576" i="86"/>
  <c r="BN577" i="86"/>
  <c r="BN578" i="86"/>
  <c r="BN579" i="86"/>
  <c r="BN580" i="86"/>
  <c r="BN581" i="86"/>
  <c r="BN582" i="86"/>
  <c r="BN583" i="86"/>
  <c r="BN584" i="86"/>
  <c r="BN585" i="86"/>
  <c r="BN586" i="86"/>
  <c r="BN587" i="86"/>
  <c r="BN588" i="86"/>
  <c r="BN590" i="86"/>
  <c r="BN591" i="86"/>
  <c r="BN592" i="86"/>
  <c r="BN593" i="86"/>
  <c r="BN594" i="86"/>
  <c r="BN595" i="86"/>
  <c r="BN596" i="86"/>
  <c r="BN597" i="86"/>
  <c r="BN598" i="86"/>
  <c r="BN599" i="86"/>
  <c r="BN600" i="86"/>
  <c r="BN601" i="86"/>
  <c r="BN602" i="86"/>
  <c r="BN603" i="86"/>
  <c r="BN605" i="86"/>
  <c r="BN606" i="86"/>
  <c r="BN607" i="86"/>
  <c r="BN608" i="86"/>
  <c r="BN609" i="86"/>
  <c r="BN610" i="86"/>
  <c r="BN611" i="86"/>
  <c r="BN612" i="86"/>
  <c r="BN613" i="86"/>
  <c r="BN614" i="86"/>
  <c r="BN615" i="86"/>
  <c r="BN616" i="86"/>
  <c r="BN617" i="86"/>
  <c r="BN618" i="86"/>
  <c r="BN619" i="86"/>
  <c r="BN620" i="86"/>
  <c r="BN621" i="86"/>
  <c r="BN622" i="86"/>
  <c r="BN623" i="86"/>
  <c r="BN624" i="86"/>
  <c r="BN625" i="86"/>
  <c r="BN626" i="86"/>
  <c r="BN627" i="86"/>
  <c r="BN628" i="86"/>
  <c r="BN629" i="86"/>
  <c r="BN630" i="86"/>
  <c r="BN631" i="86"/>
  <c r="BN632" i="86"/>
  <c r="BN633" i="86"/>
  <c r="BN634" i="86"/>
  <c r="BN635" i="86"/>
  <c r="BN636" i="86"/>
  <c r="BN637" i="86"/>
  <c r="BN638" i="86"/>
  <c r="BN639" i="86"/>
  <c r="BN640" i="86"/>
  <c r="BN641" i="86"/>
  <c r="BN642" i="86"/>
  <c r="BN643" i="86"/>
  <c r="BN644" i="86"/>
  <c r="BN645" i="86"/>
  <c r="BN646" i="86"/>
  <c r="BN647" i="86"/>
  <c r="BN648" i="86"/>
  <c r="BN649" i="86"/>
  <c r="BN650" i="86"/>
  <c r="BN651" i="86"/>
  <c r="BN652" i="86"/>
  <c r="BN653" i="86"/>
  <c r="BN654" i="86"/>
  <c r="BN655" i="86"/>
  <c r="BN656" i="86"/>
  <c r="BN657" i="86"/>
  <c r="BN658" i="86"/>
  <c r="BN659" i="86"/>
  <c r="BN660" i="86"/>
  <c r="BN661" i="86"/>
  <c r="BN662" i="86"/>
  <c r="BN663" i="86"/>
  <c r="BN664" i="86"/>
  <c r="BN665" i="86"/>
  <c r="BN666" i="86"/>
  <c r="BN667" i="86"/>
  <c r="BN668" i="86"/>
  <c r="BN669" i="86"/>
  <c r="BN670" i="86"/>
  <c r="BN671" i="86"/>
  <c r="BN672" i="86"/>
  <c r="BN673" i="86"/>
  <c r="BN674" i="86"/>
  <c r="BN675" i="86"/>
  <c r="BN676" i="86"/>
  <c r="BN677" i="86"/>
  <c r="BN678" i="86"/>
  <c r="BN679" i="86"/>
  <c r="BN680" i="86"/>
  <c r="BN681" i="86"/>
  <c r="BN682" i="86"/>
  <c r="BN683" i="86"/>
  <c r="BN684" i="86"/>
  <c r="BN685" i="86"/>
  <c r="BN686" i="86"/>
  <c r="BN687" i="86"/>
  <c r="BN688" i="86"/>
  <c r="BN689" i="86"/>
  <c r="BN690" i="86"/>
  <c r="BN691" i="86"/>
  <c r="BN692" i="86"/>
  <c r="BN693" i="86"/>
  <c r="BN694" i="86"/>
  <c r="BN695" i="86"/>
  <c r="BN696" i="86"/>
  <c r="BN697" i="86"/>
  <c r="BN698" i="86"/>
  <c r="BN699" i="86"/>
  <c r="BN700" i="86"/>
  <c r="BN701" i="86"/>
  <c r="BN702" i="86"/>
  <c r="BN703" i="86"/>
  <c r="BN704" i="86"/>
  <c r="BN705" i="86"/>
  <c r="BN706" i="86"/>
  <c r="BN707" i="86"/>
  <c r="BN708" i="86"/>
  <c r="BN709" i="86"/>
  <c r="BN710" i="86"/>
  <c r="BN711" i="86"/>
  <c r="BN712" i="86"/>
  <c r="BN713" i="86"/>
  <c r="BN714" i="86"/>
  <c r="BN715" i="86"/>
  <c r="BN716" i="86"/>
  <c r="BN717" i="86"/>
  <c r="BN718" i="86"/>
  <c r="BN719" i="86"/>
  <c r="BN720" i="86"/>
  <c r="BN721" i="86"/>
  <c r="BN722" i="86"/>
  <c r="BN723" i="86"/>
  <c r="BN724" i="86"/>
  <c r="BN725" i="86"/>
  <c r="BN726" i="86"/>
  <c r="BN727" i="86"/>
  <c r="BN728" i="86"/>
  <c r="BN729" i="86"/>
  <c r="BN730" i="86"/>
  <c r="BN731" i="86"/>
  <c r="BN732" i="86"/>
  <c r="BN733" i="86"/>
  <c r="BN734" i="86"/>
  <c r="BN735" i="86"/>
  <c r="BN736" i="86"/>
  <c r="BN737" i="86"/>
  <c r="BN738" i="86"/>
  <c r="BN739" i="86"/>
  <c r="BN740" i="86"/>
  <c r="BN741" i="86"/>
  <c r="BN742" i="86"/>
  <c r="BN743" i="86"/>
  <c r="BN744" i="86"/>
  <c r="BN745" i="86"/>
  <c r="BN746" i="86"/>
  <c r="BN747" i="86"/>
  <c r="BN748" i="86"/>
  <c r="BN750" i="86"/>
  <c r="BN752" i="86"/>
  <c r="BN753" i="86"/>
  <c r="BN754" i="86"/>
  <c r="BN755" i="86"/>
  <c r="BN756" i="86"/>
  <c r="BN757" i="86"/>
  <c r="BN758" i="86"/>
  <c r="BN759" i="86"/>
  <c r="BN760" i="86"/>
  <c r="BN761" i="86"/>
  <c r="BN762" i="86"/>
  <c r="BN763" i="86"/>
  <c r="BN764" i="86"/>
  <c r="BN765" i="86"/>
  <c r="BN766" i="86"/>
  <c r="BN767" i="86"/>
  <c r="BN768" i="86"/>
  <c r="BN769" i="86"/>
  <c r="BN770" i="86"/>
  <c r="BN771" i="86"/>
  <c r="BN772" i="86"/>
  <c r="BN773" i="86"/>
  <c r="BN774" i="86"/>
  <c r="BN775" i="86"/>
  <c r="BN776" i="86"/>
  <c r="BN777" i="86"/>
  <c r="BN778" i="86"/>
  <c r="BN779" i="86"/>
  <c r="BN780" i="86"/>
  <c r="BN781" i="86"/>
  <c r="BN782" i="86"/>
  <c r="BN783" i="86"/>
  <c r="BN784" i="86"/>
  <c r="BN785" i="86"/>
  <c r="BN786" i="86"/>
  <c r="BN787" i="86"/>
  <c r="BN788" i="86"/>
  <c r="BN789" i="86"/>
  <c r="BN792" i="86"/>
  <c r="BN793" i="86"/>
  <c r="BN794" i="86"/>
  <c r="BN795" i="86"/>
  <c r="BN796" i="86"/>
  <c r="BN797" i="86"/>
  <c r="BN798" i="86"/>
  <c r="BN799" i="86"/>
  <c r="BN800" i="86"/>
  <c r="BN801" i="86"/>
  <c r="BN802" i="86"/>
  <c r="BN803" i="86"/>
  <c r="BN804" i="86"/>
  <c r="BN805" i="86"/>
  <c r="BN806" i="86"/>
  <c r="BN811" i="86"/>
  <c r="BN812" i="86"/>
  <c r="BN813" i="86"/>
  <c r="BN814" i="86"/>
  <c r="BN815" i="86"/>
  <c r="BN816" i="86"/>
  <c r="BN817" i="86"/>
  <c r="BN818" i="86"/>
  <c r="BN819" i="86"/>
  <c r="BN824" i="86"/>
  <c r="BN827" i="86"/>
  <c r="BN828" i="86"/>
  <c r="BN830" i="86"/>
  <c r="BN831" i="86"/>
  <c r="BN832" i="86"/>
  <c r="BN833" i="86"/>
  <c r="BN834" i="86"/>
  <c r="BN835" i="86"/>
  <c r="BN837" i="86"/>
  <c r="BN838" i="86"/>
  <c r="BN839" i="86"/>
  <c r="BN840" i="86"/>
  <c r="BN841" i="86"/>
  <c r="BN842" i="86"/>
  <c r="BN843" i="86"/>
  <c r="BN844" i="86"/>
  <c r="BN845" i="86"/>
  <c r="BN846" i="86"/>
  <c r="BN847" i="86"/>
  <c r="BN848" i="86"/>
  <c r="BN849" i="86"/>
  <c r="BN850" i="86"/>
  <c r="BN851" i="86"/>
  <c r="BN852" i="86"/>
  <c r="BN853" i="86"/>
  <c r="BN854" i="86"/>
  <c r="BN855" i="86"/>
  <c r="BN856" i="86"/>
  <c r="BN857" i="86"/>
  <c r="BN858" i="86"/>
  <c r="BN859" i="86"/>
  <c r="BN860" i="86"/>
  <c r="BN861" i="86"/>
  <c r="BN862" i="86"/>
  <c r="BN863" i="86"/>
  <c r="BN864" i="86"/>
  <c r="BN865" i="86"/>
  <c r="BN866" i="86"/>
  <c r="BN867" i="86"/>
  <c r="BN868" i="86"/>
  <c r="BN869" i="86"/>
  <c r="BN871" i="86"/>
  <c r="BN872" i="86"/>
  <c r="BN873" i="86"/>
  <c r="BN874" i="86"/>
  <c r="BN875" i="86"/>
  <c r="BN876" i="86"/>
  <c r="BN877" i="86"/>
  <c r="BN878" i="86"/>
  <c r="BN879" i="86"/>
  <c r="BN880" i="86"/>
  <c r="BN881" i="86"/>
  <c r="BN882" i="86"/>
  <c r="BN883" i="86"/>
  <c r="BN884" i="86"/>
  <c r="BN885" i="86"/>
  <c r="BN886" i="86"/>
  <c r="BN887" i="86"/>
  <c r="BN888" i="86"/>
  <c r="BN889" i="86"/>
  <c r="BN890" i="86"/>
  <c r="BN891" i="86"/>
  <c r="BN892" i="86"/>
  <c r="BN893" i="86"/>
  <c r="BN894" i="86"/>
  <c r="BN895" i="86"/>
  <c r="BN896" i="86"/>
  <c r="BN897" i="86"/>
  <c r="BN898" i="86"/>
  <c r="BN899" i="86"/>
  <c r="BN900" i="86"/>
  <c r="BN901" i="86"/>
  <c r="BN902" i="86"/>
  <c r="BN903" i="86"/>
  <c r="BN904" i="86"/>
  <c r="BN905" i="86"/>
  <c r="BN906" i="86"/>
  <c r="BN907" i="86"/>
  <c r="BN908" i="86"/>
  <c r="BN909" i="86"/>
  <c r="BN910" i="86"/>
  <c r="BN911" i="86"/>
  <c r="BN912" i="86"/>
  <c r="BN913" i="86"/>
  <c r="BN914" i="86"/>
  <c r="BN915" i="86"/>
  <c r="BN916" i="86"/>
  <c r="BN917" i="86"/>
  <c r="BN918" i="86"/>
  <c r="BN919" i="86"/>
  <c r="BN920" i="86"/>
  <c r="BN921" i="86"/>
  <c r="BN922" i="86"/>
  <c r="BN923" i="86"/>
  <c r="BN924" i="86"/>
  <c r="BN925" i="86"/>
  <c r="BN926" i="86"/>
  <c r="BN927" i="86"/>
  <c r="BN928" i="86"/>
  <c r="BN929" i="86"/>
  <c r="BN930" i="86"/>
  <c r="BN931" i="86"/>
  <c r="BN932" i="86"/>
  <c r="BN933" i="86"/>
  <c r="BN934" i="86"/>
  <c r="BN935" i="86"/>
  <c r="BN936" i="86"/>
  <c r="BN937" i="86"/>
  <c r="BN938" i="86"/>
  <c r="BN939" i="86"/>
  <c r="BN940" i="86"/>
  <c r="BN941" i="86"/>
  <c r="BN942" i="86"/>
  <c r="BN943" i="86"/>
  <c r="BN944" i="86"/>
  <c r="BN945" i="86"/>
  <c r="BN946" i="86"/>
  <c r="BN947" i="86"/>
  <c r="BN948" i="86"/>
  <c r="BN949" i="86"/>
  <c r="BN950" i="86"/>
  <c r="BN951" i="86"/>
  <c r="BN952" i="86"/>
  <c r="BN953" i="86"/>
  <c r="BN954" i="86"/>
  <c r="BN955" i="86"/>
  <c r="BN956" i="86"/>
  <c r="BN957" i="86"/>
  <c r="BN958" i="86"/>
  <c r="BN959" i="86"/>
  <c r="BN960" i="86"/>
  <c r="BN961" i="86"/>
  <c r="BN962" i="86"/>
  <c r="BN963" i="86"/>
  <c r="BN964" i="86"/>
  <c r="BN965" i="86"/>
  <c r="BN966" i="86"/>
  <c r="BN967" i="86"/>
  <c r="BN968" i="86"/>
  <c r="BN969" i="86"/>
  <c r="BN970" i="86"/>
  <c r="BN971" i="86"/>
  <c r="BN972" i="86"/>
  <c r="BN973" i="86"/>
  <c r="BN974" i="86"/>
  <c r="BN975" i="86"/>
  <c r="BN976" i="86"/>
  <c r="BN977" i="86"/>
  <c r="BN978" i="86"/>
  <c r="BN979" i="86"/>
  <c r="BN980" i="86"/>
  <c r="BN981" i="86"/>
  <c r="BN982" i="86"/>
  <c r="BN983" i="86"/>
  <c r="BN984" i="86"/>
  <c r="BN985" i="86"/>
  <c r="BN986" i="86"/>
  <c r="BN987" i="86"/>
  <c r="BN988" i="86"/>
  <c r="BN989" i="86"/>
  <c r="BN990" i="86"/>
  <c r="BN991" i="86"/>
  <c r="BN992" i="86"/>
  <c r="BN993" i="86"/>
  <c r="BN994" i="86"/>
  <c r="BN995" i="86"/>
  <c r="BN996" i="86"/>
  <c r="BN997" i="86"/>
  <c r="BN998" i="86"/>
  <c r="BN999" i="86"/>
  <c r="BN1000" i="86"/>
  <c r="BN1001" i="86"/>
  <c r="BN1002" i="86"/>
  <c r="BN1003" i="86"/>
  <c r="BN1004" i="86"/>
  <c r="BN1005" i="86"/>
  <c r="BN1006" i="86"/>
  <c r="BN1007" i="86"/>
  <c r="BN1008" i="86"/>
  <c r="BN1009" i="86"/>
  <c r="BN1010" i="86"/>
  <c r="BN1011" i="86"/>
  <c r="BN1012" i="86"/>
  <c r="BN1013" i="86"/>
  <c r="BN1014" i="86"/>
  <c r="BN1015" i="86"/>
  <c r="BN1016" i="86"/>
  <c r="BN1017" i="86"/>
  <c r="BN1018" i="86"/>
  <c r="BN1019" i="86"/>
  <c r="BN1020" i="86"/>
  <c r="BN1021" i="86"/>
  <c r="BN1022" i="86"/>
  <c r="BN1023" i="86"/>
  <c r="BN1024" i="86"/>
  <c r="BN1025" i="86"/>
  <c r="BN1026" i="86"/>
  <c r="BN1027" i="86"/>
  <c r="BN1028" i="86"/>
  <c r="BN1029" i="86"/>
  <c r="BN1030" i="86"/>
  <c r="BN1031" i="86"/>
  <c r="BN1032" i="86"/>
  <c r="BN1033" i="86"/>
  <c r="BN1034" i="86"/>
  <c r="BN1035" i="86"/>
  <c r="BN1036" i="86"/>
  <c r="BN1037" i="86"/>
  <c r="BN1038" i="86"/>
  <c r="BN1039" i="86"/>
  <c r="BN1040" i="86"/>
  <c r="BN1041" i="86"/>
  <c r="BN1042" i="86"/>
  <c r="BN1043" i="86"/>
  <c r="BN1044" i="86"/>
  <c r="BN1045" i="86"/>
  <c r="BN1046" i="86"/>
  <c r="BN1047" i="86"/>
  <c r="BN1048" i="86"/>
  <c r="BN1049" i="86"/>
  <c r="BN1050" i="86"/>
  <c r="BN1051" i="86"/>
  <c r="BN1052" i="86"/>
  <c r="BN1053" i="86"/>
  <c r="BN1054" i="86"/>
  <c r="BN1055" i="86"/>
  <c r="BN1056" i="86"/>
  <c r="BN1057" i="86"/>
  <c r="BN1058" i="86"/>
  <c r="BN1059" i="86"/>
  <c r="BN1060" i="86"/>
  <c r="BN1061" i="86"/>
  <c r="BN1062" i="86"/>
  <c r="BN1063" i="86"/>
  <c r="BN1064" i="86"/>
  <c r="BN1065" i="86"/>
  <c r="BN1066" i="86"/>
  <c r="BN1067" i="86"/>
  <c r="BN1068" i="86"/>
  <c r="BN1069" i="86"/>
  <c r="BN1070" i="86"/>
  <c r="BN1071" i="86"/>
  <c r="BN1072" i="86"/>
  <c r="BN1073" i="86"/>
  <c r="BN1074" i="86"/>
  <c r="BN1075" i="86"/>
  <c r="BN1076" i="86"/>
  <c r="BN1077" i="86"/>
  <c r="BN1078" i="86"/>
  <c r="BN1079" i="86"/>
  <c r="BN1080" i="86"/>
  <c r="BN1081" i="86"/>
  <c r="BN1082" i="86"/>
  <c r="BN1083" i="86"/>
  <c r="BN1084" i="86"/>
  <c r="BN1085" i="86"/>
  <c r="BN1086" i="86"/>
  <c r="BN1087" i="86"/>
  <c r="BN1088" i="86"/>
  <c r="BN1089" i="86"/>
  <c r="BN1090" i="86"/>
  <c r="BN1091" i="86"/>
  <c r="BN1092" i="86"/>
  <c r="BN1093" i="86"/>
  <c r="BN1094" i="86"/>
  <c r="BN1095" i="86"/>
  <c r="BN1096" i="86"/>
  <c r="BN1097" i="86"/>
  <c r="BN1098" i="86"/>
  <c r="BN1099" i="86"/>
  <c r="BN1100" i="86"/>
  <c r="BN1101" i="86"/>
  <c r="BN1102" i="86"/>
  <c r="BN1103" i="86"/>
  <c r="BN1104" i="86"/>
  <c r="BN1105" i="86"/>
  <c r="BN1106" i="86"/>
  <c r="BN1107" i="86"/>
  <c r="BN1108" i="86"/>
  <c r="BN1109" i="86"/>
  <c r="BN1110" i="86"/>
  <c r="BN1111" i="86"/>
  <c r="BN1112" i="86"/>
  <c r="BN1113" i="86"/>
  <c r="BN1114" i="86"/>
  <c r="BN1115" i="86"/>
  <c r="BN1116" i="86"/>
  <c r="BN1117" i="86"/>
  <c r="BN1118" i="86"/>
  <c r="BN1119" i="86"/>
  <c r="BN1120" i="86"/>
  <c r="BN1121" i="86"/>
  <c r="BN1122" i="86"/>
  <c r="BN1123" i="86"/>
  <c r="BN1124" i="86"/>
  <c r="BN1125" i="86"/>
  <c r="BN1126" i="86"/>
  <c r="BN1127" i="86"/>
  <c r="BN1128" i="86"/>
  <c r="BN1129" i="86"/>
  <c r="BN1130" i="86"/>
  <c r="BN1131" i="86"/>
  <c r="BN1132" i="86"/>
  <c r="BN1133" i="86"/>
  <c r="BN1137" i="86"/>
  <c r="BN1138" i="86"/>
  <c r="BN1139" i="86"/>
  <c r="BN1140" i="86"/>
  <c r="BN1141" i="86"/>
  <c r="BN1142" i="86"/>
  <c r="BN1143" i="86"/>
  <c r="BN1144" i="86"/>
  <c r="BN1145" i="86"/>
  <c r="BN1146" i="86"/>
  <c r="BN1147" i="86"/>
  <c r="BN1148" i="86"/>
  <c r="BN1149" i="86"/>
  <c r="BN1150" i="86"/>
  <c r="BN1151" i="86"/>
  <c r="BN1153" i="86"/>
  <c r="BN1154" i="86"/>
  <c r="BN1155" i="86"/>
  <c r="BN1156" i="86"/>
  <c r="BN1157" i="86"/>
  <c r="BN1158" i="86"/>
  <c r="BN1160" i="86"/>
  <c r="BN1161" i="86"/>
  <c r="BN1162" i="86"/>
  <c r="BN1163" i="86"/>
  <c r="BN1164" i="86"/>
  <c r="BN1165" i="86"/>
  <c r="BN1167" i="86"/>
  <c r="BN1170" i="86"/>
  <c r="BN1171" i="86"/>
  <c r="BN1172" i="86"/>
  <c r="BN1173" i="86"/>
  <c r="BN1174" i="86"/>
  <c r="BN1175" i="86"/>
  <c r="BN1176" i="86"/>
  <c r="BN1177" i="86"/>
  <c r="BN1178" i="86"/>
  <c r="BN1179" i="86"/>
  <c r="BN1180" i="86"/>
  <c r="BN1181" i="86"/>
  <c r="BN1182" i="86"/>
  <c r="BN1183" i="86"/>
  <c r="BN1184" i="86"/>
  <c r="BN1185" i="86"/>
  <c r="BN1186" i="86"/>
  <c r="BN1187" i="86"/>
  <c r="BN1188" i="86"/>
  <c r="BN1189" i="86"/>
  <c r="BN1190" i="86"/>
  <c r="BN1191" i="86"/>
  <c r="BN1192" i="86"/>
  <c r="BN1193" i="86"/>
  <c r="BN1194" i="86"/>
  <c r="BN1195" i="86"/>
  <c r="BN1196" i="86"/>
  <c r="BN1197" i="86"/>
  <c r="BN1198" i="86"/>
  <c r="BN1199" i="86"/>
  <c r="BN1200" i="86"/>
  <c r="BN1201" i="86"/>
  <c r="BN1202" i="86"/>
  <c r="BN1203" i="86"/>
  <c r="BN1204" i="86"/>
  <c r="BN1205" i="86"/>
  <c r="BN1206" i="86"/>
  <c r="BN1207" i="86"/>
  <c r="BN1208" i="86"/>
  <c r="BN1209" i="86"/>
  <c r="BN1210" i="86"/>
  <c r="BN1211" i="86"/>
  <c r="BN1212" i="86"/>
  <c r="BN1213" i="86"/>
  <c r="BN1214" i="86"/>
  <c r="BN1215" i="86"/>
  <c r="BN1216" i="86"/>
  <c r="BN1217" i="86"/>
  <c r="BN1218" i="86"/>
  <c r="BN1219" i="86"/>
  <c r="BN1220" i="86"/>
  <c r="BN1221" i="86"/>
  <c r="BN1222" i="86"/>
  <c r="BN1223" i="86"/>
  <c r="BN1224" i="86"/>
  <c r="BN1225" i="86"/>
  <c r="BN1226" i="86"/>
  <c r="BN1227" i="86"/>
  <c r="BN1228" i="86"/>
  <c r="BN1229" i="86"/>
  <c r="BN1230" i="86"/>
  <c r="BN1231" i="86"/>
  <c r="BN1232" i="86"/>
  <c r="BN1233" i="86"/>
  <c r="BN1234" i="86"/>
  <c r="BN1235" i="86"/>
  <c r="BN1236" i="86"/>
  <c r="BN1237" i="86"/>
  <c r="BN1238" i="86"/>
  <c r="BN1239" i="86"/>
  <c r="BN1240" i="86"/>
  <c r="BN1241" i="86"/>
  <c r="BN1242" i="86"/>
  <c r="BN1243" i="86"/>
  <c r="BN1244" i="86"/>
  <c r="BN1245" i="86"/>
  <c r="BN1246" i="86"/>
  <c r="BN1247" i="86"/>
  <c r="BN1248" i="86"/>
  <c r="BN1249" i="86"/>
  <c r="BN1250" i="86"/>
  <c r="BN1251" i="86"/>
  <c r="BN1252" i="86"/>
  <c r="BN1253" i="86"/>
  <c r="BN1254" i="86"/>
  <c r="BN1255" i="86"/>
  <c r="BN1256" i="86"/>
  <c r="BN1257" i="86"/>
  <c r="BN1258" i="86"/>
  <c r="BN1259" i="86"/>
  <c r="BN1260" i="86"/>
  <c r="BN1261" i="86"/>
  <c r="BN1262" i="86"/>
  <c r="BN1263" i="86"/>
  <c r="BN1264" i="86"/>
  <c r="BN1265" i="86"/>
  <c r="BN1266" i="86"/>
  <c r="BN1267" i="86"/>
  <c r="BN1268" i="86"/>
  <c r="BN1269" i="86"/>
  <c r="BN1270" i="86"/>
  <c r="BN1271" i="86"/>
  <c r="BN1272" i="86"/>
  <c r="BN1273" i="86"/>
  <c r="BN1274" i="86"/>
  <c r="BN1275" i="86"/>
  <c r="BN1276" i="86"/>
  <c r="BN1277" i="86"/>
  <c r="BN1278" i="86"/>
  <c r="BN1279" i="86"/>
  <c r="BN1280" i="86"/>
  <c r="BN1281" i="86"/>
  <c r="BN1282" i="86"/>
  <c r="BN1283" i="86"/>
  <c r="BN1284" i="86"/>
  <c r="BN1285" i="86"/>
  <c r="BN1286" i="86"/>
  <c r="BN1287" i="86"/>
  <c r="BN1288" i="86"/>
  <c r="BN1289" i="86"/>
  <c r="BN1290" i="86"/>
  <c r="BN1291" i="86"/>
  <c r="BN1292" i="86"/>
  <c r="BN1293" i="86"/>
  <c r="BN1294" i="86"/>
  <c r="BN1295" i="86"/>
  <c r="BN1296" i="86"/>
  <c r="BN1297" i="86"/>
  <c r="BN1298" i="86"/>
  <c r="BN1299" i="86"/>
  <c r="BN1300" i="86"/>
  <c r="BN1301" i="86"/>
  <c r="BN1302" i="86"/>
  <c r="BN1303" i="86"/>
  <c r="BN1304" i="86"/>
  <c r="BN1305" i="86"/>
  <c r="BN1306" i="86"/>
  <c r="BN1307" i="86"/>
  <c r="BN1308" i="86"/>
  <c r="BN1309" i="86"/>
  <c r="BN1310" i="86"/>
  <c r="BN1311" i="86"/>
  <c r="BN1312" i="86"/>
  <c r="BN1313" i="86"/>
  <c r="BN1314" i="86"/>
  <c r="BN1315" i="86"/>
  <c r="BN1316" i="86"/>
  <c r="BN1317" i="86"/>
  <c r="BN1318" i="86"/>
  <c r="BN1319" i="86"/>
  <c r="BN1320" i="86"/>
  <c r="BN1321" i="86"/>
  <c r="BN1322" i="86"/>
  <c r="BN1323" i="86"/>
  <c r="BN1324" i="86"/>
  <c r="BN1325" i="86"/>
  <c r="BN1326" i="86"/>
  <c r="BN1327" i="86"/>
  <c r="BN1328" i="86"/>
  <c r="BN1329" i="86"/>
  <c r="BN1331" i="86"/>
  <c r="BN1332" i="86"/>
  <c r="BN1333" i="86"/>
  <c r="BN1334" i="86"/>
  <c r="BN1336" i="86"/>
  <c r="BN1337" i="86"/>
  <c r="BN1338" i="86"/>
  <c r="BN1339" i="86"/>
  <c r="BN1340" i="86"/>
  <c r="BN1341" i="86"/>
  <c r="BN1342" i="86"/>
  <c r="BN1343" i="86"/>
  <c r="BN1344" i="86"/>
  <c r="BN1345" i="86"/>
  <c r="BN1346" i="86"/>
  <c r="BN1347" i="86"/>
  <c r="BN1348" i="86"/>
  <c r="BN1349" i="86"/>
  <c r="BN1350" i="86"/>
  <c r="BN1351" i="86"/>
  <c r="BN1352" i="86"/>
  <c r="BN1354" i="86"/>
  <c r="BN1355" i="86"/>
  <c r="BN1356" i="86"/>
  <c r="BN1357" i="86"/>
  <c r="BN1358" i="86"/>
  <c r="BN1359" i="86"/>
  <c r="BN1360" i="86"/>
  <c r="BN1361" i="86"/>
  <c r="BN1362" i="86"/>
  <c r="BN1363" i="86"/>
  <c r="BN1364" i="86"/>
  <c r="BN1365" i="86"/>
  <c r="BN1366" i="86"/>
  <c r="BN1368" i="86"/>
  <c r="BN1369" i="86"/>
  <c r="BN1370" i="86"/>
  <c r="BN1371" i="86"/>
  <c r="BN1372" i="86"/>
  <c r="BN1373" i="86"/>
  <c r="BN1374" i="86"/>
  <c r="BN1375" i="86"/>
  <c r="BN1376" i="86"/>
  <c r="BN1377" i="86"/>
  <c r="BN1378" i="86"/>
  <c r="BN1379" i="86"/>
  <c r="BN1380" i="86"/>
  <c r="BN1381" i="86"/>
  <c r="BN1382" i="86"/>
  <c r="BN1383" i="86"/>
  <c r="BN1384" i="86"/>
  <c r="BN1385" i="86"/>
  <c r="BN1386" i="86"/>
  <c r="BN1387" i="86"/>
  <c r="BN1388" i="86"/>
  <c r="BN1389" i="86"/>
  <c r="BN1390" i="86"/>
  <c r="BN1391" i="86"/>
  <c r="BN1392" i="86"/>
  <c r="BN1393" i="86"/>
  <c r="BN1394" i="86"/>
  <c r="BN1395" i="86"/>
  <c r="BN1396" i="86"/>
  <c r="BN1399" i="86"/>
  <c r="BN1400" i="86"/>
  <c r="BN1401" i="86"/>
  <c r="BN1402" i="86"/>
  <c r="BN1403" i="86"/>
  <c r="BN1404" i="86"/>
  <c r="BN1405" i="86"/>
  <c r="BN1406" i="86"/>
  <c r="BN1407" i="86"/>
  <c r="BN1408" i="86"/>
  <c r="BN1410" i="86"/>
  <c r="BN1411" i="86"/>
  <c r="BN1412" i="86"/>
  <c r="BN1413" i="86"/>
  <c r="BN1415" i="86"/>
  <c r="BN1416" i="86"/>
  <c r="BN1417" i="86"/>
  <c r="BN1418" i="86"/>
  <c r="BN1419" i="86"/>
  <c r="BN1420" i="86"/>
  <c r="BN1422" i="86"/>
  <c r="BN1423" i="86"/>
  <c r="BN1424" i="86"/>
  <c r="BN1425" i="86"/>
  <c r="BN1426" i="86"/>
  <c r="BN1427" i="86"/>
  <c r="BN1428" i="86"/>
  <c r="BN1429" i="86"/>
  <c r="BN1430" i="86"/>
  <c r="BN1431" i="86"/>
  <c r="BN1432" i="86"/>
  <c r="BN1433" i="86"/>
  <c r="BN1434" i="86"/>
  <c r="BN1435" i="86"/>
  <c r="BN1436" i="86"/>
  <c r="BN1437" i="86"/>
  <c r="BN1438" i="86"/>
  <c r="BN1439" i="86"/>
  <c r="BN1440" i="86"/>
  <c r="BN1441" i="86"/>
  <c r="BN1442" i="86"/>
  <c r="BN1443" i="86"/>
  <c r="BN1444" i="86"/>
  <c r="BN1445" i="86"/>
  <c r="BN1446" i="86"/>
  <c r="BN1447" i="86"/>
  <c r="BN1448" i="86"/>
  <c r="BN1449" i="86"/>
  <c r="BN1450" i="86"/>
  <c r="BN1451" i="86"/>
  <c r="BN1452" i="86"/>
  <c r="BN1453" i="86"/>
  <c r="BN1454" i="86"/>
  <c r="BN1455" i="86"/>
  <c r="BN1456" i="86"/>
  <c r="BN1457" i="86"/>
  <c r="BN1458" i="86"/>
  <c r="BN1459" i="86"/>
  <c r="BN1460" i="86"/>
  <c r="BN1461" i="86"/>
  <c r="BN1462" i="86"/>
  <c r="BN1463" i="86"/>
  <c r="BN1464" i="86"/>
  <c r="BN1465" i="86"/>
  <c r="BN1466" i="86"/>
  <c r="BN1467" i="86"/>
  <c r="BN1468" i="86"/>
  <c r="BN1469" i="86"/>
  <c r="BN1470" i="86"/>
  <c r="BN1471" i="86"/>
  <c r="BN1472" i="86"/>
  <c r="BN1473" i="86"/>
  <c r="BN1474" i="86"/>
  <c r="BN1475" i="86"/>
  <c r="BN1476" i="86"/>
  <c r="BN1477" i="86"/>
  <c r="BN1478" i="86"/>
  <c r="BN1479" i="86"/>
  <c r="BN1480" i="86"/>
  <c r="BN1481" i="86"/>
  <c r="BN1482" i="86"/>
  <c r="BN1483" i="86"/>
  <c r="BN1484" i="86"/>
  <c r="BN1485" i="86"/>
  <c r="BN1486" i="86"/>
  <c r="BN1487" i="86"/>
  <c r="BN1488" i="86"/>
  <c r="BN1489" i="86"/>
  <c r="BN1490" i="86"/>
  <c r="BN1491" i="86"/>
  <c r="BN1492" i="86"/>
  <c r="BN1493" i="86"/>
  <c r="BN1494" i="86"/>
  <c r="BN1495" i="86"/>
  <c r="BN1496" i="86"/>
  <c r="BN1497" i="86"/>
  <c r="BN1498" i="86"/>
  <c r="BN1499" i="86"/>
  <c r="BN1500" i="86"/>
  <c r="BN1501" i="86"/>
  <c r="BN1502" i="86"/>
  <c r="BN1503" i="86"/>
  <c r="BN1504" i="86"/>
  <c r="BN1505" i="86"/>
  <c r="BN1506" i="86"/>
  <c r="BN1507" i="86"/>
  <c r="BN1508" i="86"/>
  <c r="BN1509" i="86"/>
  <c r="BN1510" i="86"/>
  <c r="BN1511" i="86"/>
  <c r="BN1512" i="86"/>
  <c r="BN1513" i="86"/>
  <c r="BN1514" i="86"/>
  <c r="BN1515" i="86"/>
  <c r="BN1516" i="86"/>
  <c r="BN1517" i="86"/>
  <c r="BN1518" i="86"/>
  <c r="BN1519" i="86"/>
  <c r="BN1521" i="86"/>
  <c r="BN1522" i="86"/>
  <c r="BN1523" i="86"/>
  <c r="BN1524" i="86"/>
  <c r="BN1525" i="86"/>
  <c r="BN1526" i="86"/>
  <c r="BN1527" i="86"/>
  <c r="BN1528" i="86"/>
  <c r="BN1529" i="86"/>
  <c r="BN1531" i="86"/>
  <c r="BN1532" i="86"/>
  <c r="BN1533" i="86"/>
  <c r="BN1534" i="86"/>
  <c r="BN1535" i="86"/>
  <c r="BN1536" i="86"/>
  <c r="BN1537" i="86"/>
  <c r="BN1538" i="86"/>
  <c r="BN1539" i="86"/>
  <c r="BN1540" i="86"/>
  <c r="BN1541" i="86"/>
  <c r="BN1542" i="86"/>
  <c r="BN1543" i="86"/>
  <c r="BN1544" i="86"/>
  <c r="BN1545" i="86"/>
  <c r="BN1546" i="86"/>
  <c r="BN1547" i="86"/>
  <c r="BN1548" i="86"/>
  <c r="BN1549" i="86"/>
  <c r="BN1550" i="86"/>
  <c r="BN1551" i="86"/>
  <c r="BN1552" i="86"/>
  <c r="BN1553" i="86"/>
  <c r="BN1554" i="86"/>
  <c r="BN1555" i="86"/>
  <c r="BN1556" i="86"/>
  <c r="BN1557" i="86"/>
  <c r="BN1558" i="86"/>
  <c r="BN1559" i="86"/>
  <c r="BN1560" i="86"/>
  <c r="BN1561" i="86"/>
  <c r="BN1562" i="86"/>
  <c r="BN1563" i="86"/>
  <c r="BN1564" i="86"/>
  <c r="BN1565" i="86"/>
  <c r="BN1566" i="86"/>
  <c r="BN1567" i="86"/>
  <c r="BN1568" i="86"/>
  <c r="BN1569" i="86"/>
  <c r="BN1570" i="86"/>
  <c r="BN1571" i="86"/>
  <c r="BN1572" i="86"/>
  <c r="BN1573" i="86"/>
  <c r="BN1574" i="86"/>
  <c r="BN1575" i="86"/>
  <c r="BN1576" i="86"/>
  <c r="BN1577" i="86"/>
  <c r="BN1578" i="86"/>
  <c r="BN1579" i="86"/>
  <c r="BN1580" i="86"/>
  <c r="BN1581" i="86"/>
  <c r="BN1582" i="86"/>
  <c r="BN1583" i="86"/>
  <c r="BN1584" i="86"/>
  <c r="BN1585" i="86"/>
  <c r="BN1586" i="86"/>
  <c r="BN1587" i="86"/>
  <c r="BN1588" i="86"/>
  <c r="BN1589" i="86"/>
  <c r="BN1590" i="86"/>
  <c r="BN1591" i="86"/>
  <c r="BN1592" i="86"/>
  <c r="BN1593" i="86"/>
  <c r="BN1594" i="86"/>
  <c r="BN1595" i="86"/>
  <c r="BN1596" i="86"/>
  <c r="BN1597" i="86"/>
  <c r="BN1598" i="86"/>
  <c r="BN1599" i="86"/>
  <c r="BN1600" i="86"/>
  <c r="BN1601" i="86"/>
  <c r="BN1602" i="86"/>
  <c r="BN1603" i="86"/>
  <c r="BN1604" i="86"/>
  <c r="BN1605" i="86"/>
  <c r="BN1606" i="86"/>
  <c r="BN1607" i="86"/>
  <c r="BN1608" i="86"/>
  <c r="BN1609" i="86"/>
  <c r="BN1610" i="86"/>
  <c r="BN1611" i="86"/>
  <c r="BN1612" i="86"/>
  <c r="BN1613" i="86"/>
  <c r="BN1614" i="86"/>
  <c r="BN1615" i="86"/>
  <c r="BN1616" i="86"/>
  <c r="BN1617" i="86"/>
  <c r="BN1618" i="86"/>
  <c r="BN1619" i="86"/>
  <c r="BN1620" i="86"/>
  <c r="BN1621" i="86"/>
  <c r="BN1622" i="86"/>
  <c r="BN1623" i="86"/>
  <c r="BN1624" i="86"/>
  <c r="BN1625" i="86"/>
  <c r="BN1626" i="86"/>
  <c r="BN1627" i="86"/>
  <c r="BN1628" i="86"/>
  <c r="BN1629" i="86"/>
  <c r="BN1630" i="86"/>
  <c r="BN1631" i="86"/>
  <c r="BN1632" i="86"/>
  <c r="BN1633" i="86"/>
  <c r="BN1634" i="86"/>
  <c r="BN1635" i="86"/>
  <c r="BN1636" i="86"/>
  <c r="BN1637" i="86"/>
  <c r="BN1639" i="86"/>
  <c r="BN1640" i="86"/>
  <c r="BN1641" i="86"/>
  <c r="BN1642" i="86"/>
  <c r="BN1643" i="86"/>
  <c r="BN1644" i="86"/>
  <c r="BN1645" i="86"/>
  <c r="BN1646" i="86"/>
  <c r="BN1647" i="86"/>
  <c r="BN1648" i="86"/>
  <c r="BN1649" i="86"/>
  <c r="BN1652" i="86"/>
  <c r="BN1653" i="86"/>
  <c r="BN1654" i="86"/>
  <c r="BN1655" i="86"/>
  <c r="BN1656" i="86"/>
  <c r="BN1657" i="86"/>
  <c r="BN1658" i="86"/>
  <c r="BN1659" i="86"/>
  <c r="BN1660" i="86"/>
  <c r="BK16" i="86"/>
  <c r="BK17" i="86"/>
  <c r="BK18" i="86"/>
  <c r="BK19" i="86"/>
  <c r="BK20" i="86"/>
  <c r="BK21" i="86"/>
  <c r="BK22" i="86"/>
  <c r="BK23" i="86"/>
  <c r="BK24" i="86"/>
  <c r="BK25" i="86"/>
  <c r="BK26" i="86"/>
  <c r="BK27" i="86"/>
  <c r="BK28" i="86"/>
  <c r="BK29" i="86"/>
  <c r="BK30" i="86"/>
  <c r="BK31" i="86"/>
  <c r="BK32" i="86"/>
  <c r="BK33" i="86"/>
  <c r="BK34" i="86"/>
  <c r="BK35" i="86"/>
  <c r="BK36" i="86"/>
  <c r="BK37" i="86"/>
  <c r="BK38" i="86"/>
  <c r="BK39" i="86"/>
  <c r="BK40" i="86"/>
  <c r="BK41" i="86"/>
  <c r="BK42" i="86"/>
  <c r="BK43" i="86"/>
  <c r="BK44" i="86"/>
  <c r="BK45" i="86"/>
  <c r="BK46" i="86"/>
  <c r="BK47" i="86"/>
  <c r="BK48" i="86"/>
  <c r="BK49" i="86"/>
  <c r="BK50" i="86"/>
  <c r="BK51" i="86"/>
  <c r="BK52" i="86"/>
  <c r="BK53" i="86"/>
  <c r="BK54" i="86"/>
  <c r="BK55" i="86"/>
  <c r="BK56" i="86"/>
  <c r="BK57" i="86"/>
  <c r="BK58" i="86"/>
  <c r="BK59" i="86"/>
  <c r="BK60" i="86"/>
  <c r="BK61" i="86"/>
  <c r="BK62" i="86"/>
  <c r="BK63" i="86"/>
  <c r="BK64" i="86"/>
  <c r="BK65" i="86"/>
  <c r="BK66" i="86"/>
  <c r="BK67" i="86"/>
  <c r="BK68" i="86"/>
  <c r="BK69" i="86"/>
  <c r="BK70" i="86"/>
  <c r="BK71" i="86"/>
  <c r="BK72" i="86"/>
  <c r="BK73" i="86"/>
  <c r="BK74" i="86"/>
  <c r="BK75" i="86"/>
  <c r="BK76" i="86"/>
  <c r="BK77" i="86"/>
  <c r="BK78" i="86"/>
  <c r="BK79" i="86"/>
  <c r="BK80" i="86"/>
  <c r="BK81" i="86"/>
  <c r="BK82" i="86"/>
  <c r="BK83" i="86"/>
  <c r="BK84" i="86"/>
  <c r="BK85" i="86"/>
  <c r="BK86" i="86"/>
  <c r="BK87" i="86"/>
  <c r="BK88" i="86"/>
  <c r="BK89" i="86"/>
  <c r="BK90" i="86"/>
  <c r="BK91" i="86"/>
  <c r="BK92" i="86"/>
  <c r="BK93" i="86"/>
  <c r="BK94" i="86"/>
  <c r="BK95" i="86"/>
  <c r="BK96" i="86"/>
  <c r="BK97" i="86"/>
  <c r="BK98" i="86"/>
  <c r="BK99" i="86"/>
  <c r="BK100" i="86"/>
  <c r="BK101" i="86"/>
  <c r="BK102" i="86"/>
  <c r="BK103" i="86"/>
  <c r="BK104" i="86"/>
  <c r="BK105" i="86"/>
  <c r="BK106" i="86"/>
  <c r="BK107" i="86"/>
  <c r="BK108" i="86"/>
  <c r="BK109" i="86"/>
  <c r="BK110" i="86"/>
  <c r="BK111" i="86"/>
  <c r="BK112" i="86"/>
  <c r="BK113" i="86"/>
  <c r="BK114" i="86"/>
  <c r="BK115" i="86"/>
  <c r="BK116" i="86"/>
  <c r="BK117" i="86"/>
  <c r="BK118" i="86"/>
  <c r="BK119" i="86"/>
  <c r="BK120" i="86"/>
  <c r="BK121" i="86"/>
  <c r="BK122" i="86"/>
  <c r="BK123" i="86"/>
  <c r="BK124" i="86"/>
  <c r="BK125" i="86"/>
  <c r="BK126" i="86"/>
  <c r="BK127" i="86"/>
  <c r="BK128" i="86"/>
  <c r="BK129" i="86"/>
  <c r="BK130" i="86"/>
  <c r="BK131" i="86"/>
  <c r="BK132" i="86"/>
  <c r="BK133" i="86"/>
  <c r="BK134" i="86"/>
  <c r="BK135" i="86"/>
  <c r="BK136" i="86"/>
  <c r="BK137" i="86"/>
  <c r="BK138" i="86"/>
  <c r="BK139" i="86"/>
  <c r="BK140" i="86"/>
  <c r="BK141" i="86"/>
  <c r="BK142" i="86"/>
  <c r="BK143" i="86"/>
  <c r="BK144" i="86"/>
  <c r="BK145" i="86"/>
  <c r="BK146" i="86"/>
  <c r="BK147" i="86"/>
  <c r="BK148" i="86"/>
  <c r="BK149" i="86"/>
  <c r="BK150" i="86"/>
  <c r="BK151" i="86"/>
  <c r="BK152" i="86"/>
  <c r="BK153" i="86"/>
  <c r="BK154" i="86"/>
  <c r="BK155" i="86"/>
  <c r="BK156" i="86"/>
  <c r="BK157" i="86"/>
  <c r="BK158" i="86"/>
  <c r="BK159" i="86"/>
  <c r="BK160" i="86"/>
  <c r="BK161" i="86"/>
  <c r="BK162" i="86"/>
  <c r="BK163" i="86"/>
  <c r="BK164" i="86"/>
  <c r="BK165" i="86"/>
  <c r="BK166" i="86"/>
  <c r="BK167" i="86"/>
  <c r="BK168" i="86"/>
  <c r="BK169" i="86"/>
  <c r="BK170" i="86"/>
  <c r="BK171" i="86"/>
  <c r="BK172" i="86"/>
  <c r="BK173" i="86"/>
  <c r="BK174" i="86"/>
  <c r="BK175" i="86"/>
  <c r="BK176" i="86"/>
  <c r="BK177" i="86"/>
  <c r="BK178" i="86"/>
  <c r="BK179" i="86"/>
  <c r="BK180" i="86"/>
  <c r="BK181" i="86"/>
  <c r="BK182" i="86"/>
  <c r="BK183" i="86"/>
  <c r="BK184" i="86"/>
  <c r="BK185" i="86"/>
  <c r="BK186" i="86"/>
  <c r="BK187" i="86"/>
  <c r="BK188" i="86"/>
  <c r="BK189" i="86"/>
  <c r="BK190" i="86"/>
  <c r="BK191" i="86"/>
  <c r="BK192" i="86"/>
  <c r="BK193" i="86"/>
  <c r="BK194" i="86"/>
  <c r="BK195" i="86"/>
  <c r="BK196" i="86"/>
  <c r="BK197" i="86"/>
  <c r="BK198" i="86"/>
  <c r="BK199" i="86"/>
  <c r="BK200" i="86"/>
  <c r="BK201" i="86"/>
  <c r="BK202" i="86"/>
  <c r="BK203" i="86"/>
  <c r="BK204" i="86"/>
  <c r="BK205" i="86"/>
  <c r="BK206" i="86"/>
  <c r="BK207" i="86"/>
  <c r="BK208" i="86"/>
  <c r="BK209" i="86"/>
  <c r="BK210" i="86"/>
  <c r="BK211" i="86"/>
  <c r="BK212" i="86"/>
  <c r="BK213" i="86"/>
  <c r="BK214" i="86"/>
  <c r="BK215" i="86"/>
  <c r="BK216" i="86"/>
  <c r="BK217" i="86"/>
  <c r="BK218" i="86"/>
  <c r="BK219" i="86"/>
  <c r="BK220" i="86"/>
  <c r="BK221" i="86"/>
  <c r="BK222" i="86"/>
  <c r="BK223" i="86"/>
  <c r="BK224" i="86"/>
  <c r="BK225" i="86"/>
  <c r="BK226" i="86"/>
  <c r="BK227" i="86"/>
  <c r="BK228" i="86"/>
  <c r="BK229" i="86"/>
  <c r="BK230" i="86"/>
  <c r="BK231" i="86"/>
  <c r="BK232" i="86"/>
  <c r="BK233" i="86"/>
  <c r="BK234" i="86"/>
  <c r="BK235" i="86"/>
  <c r="BK236" i="86"/>
  <c r="BK237" i="86"/>
  <c r="BK238" i="86"/>
  <c r="BK239" i="86"/>
  <c r="BK240" i="86"/>
  <c r="BK241" i="86"/>
  <c r="BK242" i="86"/>
  <c r="BK243" i="86"/>
  <c r="BK244" i="86"/>
  <c r="BK245" i="86"/>
  <c r="BK246" i="86"/>
  <c r="BK247" i="86"/>
  <c r="BK248" i="86"/>
  <c r="BK249" i="86"/>
  <c r="BK250" i="86"/>
  <c r="BK251" i="86"/>
  <c r="BK252" i="86"/>
  <c r="BK253" i="86"/>
  <c r="BK254" i="86"/>
  <c r="BK255" i="86"/>
  <c r="BK256" i="86"/>
  <c r="BK257" i="86"/>
  <c r="BK258" i="86"/>
  <c r="BK259" i="86"/>
  <c r="BK260" i="86"/>
  <c r="BK261" i="86"/>
  <c r="BK262" i="86"/>
  <c r="BK263" i="86"/>
  <c r="BK264" i="86"/>
  <c r="BK265" i="86"/>
  <c r="BK266" i="86"/>
  <c r="BK267" i="86"/>
  <c r="BK268" i="86"/>
  <c r="BK270" i="86"/>
  <c r="BK271" i="86"/>
  <c r="BK272" i="86"/>
  <c r="BK273" i="86"/>
  <c r="BK274" i="86"/>
  <c r="BK275" i="86"/>
  <c r="BK276" i="86"/>
  <c r="BK277" i="86"/>
  <c r="BK278" i="86"/>
  <c r="BK279" i="86"/>
  <c r="BK280" i="86"/>
  <c r="BK281" i="86"/>
  <c r="BK282" i="86"/>
  <c r="BK283" i="86"/>
  <c r="BK284" i="86"/>
  <c r="BK285" i="86"/>
  <c r="BK286" i="86"/>
  <c r="BK287" i="86"/>
  <c r="BK288" i="86"/>
  <c r="BK289" i="86"/>
  <c r="BK290" i="86"/>
  <c r="BK291" i="86"/>
  <c r="BK292" i="86"/>
  <c r="BK293" i="86"/>
  <c r="BK294" i="86"/>
  <c r="BK296" i="86"/>
  <c r="BK297" i="86"/>
  <c r="BK298" i="86"/>
  <c r="BK299" i="86"/>
  <c r="BK300" i="86"/>
  <c r="BK301" i="86"/>
  <c r="BK302" i="86"/>
  <c r="BK303" i="86"/>
  <c r="BK304" i="86"/>
  <c r="BK305" i="86"/>
  <c r="BK306" i="86"/>
  <c r="BK307" i="86"/>
  <c r="BK308" i="86"/>
  <c r="BK311" i="86"/>
  <c r="BK312" i="86"/>
  <c r="BK313" i="86"/>
  <c r="BK314" i="86"/>
  <c r="BK315" i="86"/>
  <c r="BK316" i="86"/>
  <c r="BK317" i="86"/>
  <c r="BK318" i="86"/>
  <c r="BK319" i="86"/>
  <c r="BK320" i="86"/>
  <c r="BK321" i="86"/>
  <c r="BK322" i="86"/>
  <c r="BK323" i="86"/>
  <c r="BK324" i="86"/>
  <c r="BK325" i="86"/>
  <c r="BK326" i="86"/>
  <c r="BK327" i="86"/>
  <c r="BK328" i="86"/>
  <c r="BK329" i="86"/>
  <c r="BK330" i="86"/>
  <c r="BK331" i="86"/>
  <c r="BK332" i="86"/>
  <c r="BK333" i="86"/>
  <c r="BK334" i="86"/>
  <c r="BK335" i="86"/>
  <c r="BK337" i="86"/>
  <c r="BK338" i="86"/>
  <c r="BK339" i="86"/>
  <c r="BK340" i="86"/>
  <c r="BK341" i="86"/>
  <c r="BK342" i="86"/>
  <c r="BK343" i="86"/>
  <c r="BK344" i="86"/>
  <c r="BK345" i="86"/>
  <c r="BK346" i="86"/>
  <c r="BK347" i="86"/>
  <c r="BK348" i="86"/>
  <c r="BK349" i="86"/>
  <c r="BK350" i="86"/>
  <c r="BK351" i="86"/>
  <c r="BK352" i="86"/>
  <c r="BK354" i="86"/>
  <c r="BK355" i="86"/>
  <c r="BK356" i="86"/>
  <c r="BK357" i="86"/>
  <c r="BK358" i="86"/>
  <c r="BK359" i="86"/>
  <c r="BK360" i="86"/>
  <c r="BK361" i="86"/>
  <c r="BK362" i="86"/>
  <c r="BK363" i="86"/>
  <c r="BK364" i="86"/>
  <c r="BK365" i="86"/>
  <c r="BK366" i="86"/>
  <c r="BK367" i="86"/>
  <c r="BK368" i="86"/>
  <c r="BK369" i="86"/>
  <c r="BK370" i="86"/>
  <c r="BK371" i="86"/>
  <c r="BK372" i="86"/>
  <c r="BK373" i="86"/>
  <c r="BK374" i="86"/>
  <c r="BK375" i="86"/>
  <c r="BK376" i="86"/>
  <c r="BK377" i="86"/>
  <c r="BK378" i="86"/>
  <c r="BK379" i="86"/>
  <c r="BK380" i="86"/>
  <c r="BK381" i="86"/>
  <c r="BK382" i="86"/>
  <c r="BK383" i="86"/>
  <c r="BK384" i="86"/>
  <c r="BK385" i="86"/>
  <c r="BK386" i="86"/>
  <c r="BK387" i="86"/>
  <c r="BK388" i="86"/>
  <c r="BK389" i="86"/>
  <c r="BK390" i="86"/>
  <c r="BK392" i="86"/>
  <c r="BK393" i="86"/>
  <c r="BK394" i="86"/>
  <c r="BK395" i="86"/>
  <c r="BK396" i="86"/>
  <c r="BK397" i="86"/>
  <c r="BK398" i="86"/>
  <c r="BK399" i="86"/>
  <c r="BK400" i="86"/>
  <c r="BK401" i="86"/>
  <c r="BK402" i="86"/>
  <c r="BK403" i="86"/>
  <c r="BK404" i="86"/>
  <c r="BK405" i="86"/>
  <c r="BK406" i="86"/>
  <c r="BK407" i="86"/>
  <c r="BK408" i="86"/>
  <c r="BK409" i="86"/>
  <c r="BK410" i="86"/>
  <c r="BK411" i="86"/>
  <c r="BK412" i="86"/>
  <c r="BK413" i="86"/>
  <c r="BK414" i="86"/>
  <c r="BK415" i="86"/>
  <c r="BK416" i="86"/>
  <c r="BK417" i="86"/>
  <c r="BK418" i="86"/>
  <c r="BK419" i="86"/>
  <c r="BK420" i="86"/>
  <c r="BK421" i="86"/>
  <c r="BK422" i="86"/>
  <c r="BK423" i="86"/>
  <c r="BK424" i="86"/>
  <c r="BK425" i="86"/>
  <c r="BK426" i="86"/>
  <c r="BK427" i="86"/>
  <c r="BK428" i="86"/>
  <c r="BK429" i="86"/>
  <c r="BK430" i="86"/>
  <c r="BK431" i="86"/>
  <c r="BK432" i="86"/>
  <c r="BK433" i="86"/>
  <c r="BK434" i="86"/>
  <c r="BK435" i="86"/>
  <c r="BK436" i="86"/>
  <c r="BK437" i="86"/>
  <c r="BK438" i="86"/>
  <c r="BK439" i="86"/>
  <c r="BK440" i="86"/>
  <c r="BK441" i="86"/>
  <c r="BK442" i="86"/>
  <c r="BK443" i="86"/>
  <c r="BK444" i="86"/>
  <c r="BK445" i="86"/>
  <c r="BK446" i="86"/>
  <c r="BK447" i="86"/>
  <c r="BK448" i="86"/>
  <c r="BK449" i="86"/>
  <c r="BK450" i="86"/>
  <c r="BK451" i="86"/>
  <c r="BK452" i="86"/>
  <c r="BK453" i="86"/>
  <c r="BK454" i="86"/>
  <c r="BK455" i="86"/>
  <c r="BK456" i="86"/>
  <c r="BK457" i="86"/>
  <c r="BK458" i="86"/>
  <c r="BK459" i="86"/>
  <c r="BK460" i="86"/>
  <c r="BK461" i="86"/>
  <c r="BK462" i="86"/>
  <c r="BK463" i="86"/>
  <c r="BK464" i="86"/>
  <c r="BK465" i="86"/>
  <c r="BK466" i="86"/>
  <c r="BK467" i="86"/>
  <c r="BK468" i="86"/>
  <c r="BK469" i="86"/>
  <c r="BK470" i="86"/>
  <c r="BK471" i="86"/>
  <c r="BK472" i="86"/>
  <c r="BK473" i="86"/>
  <c r="BK474" i="86"/>
  <c r="BK475" i="86"/>
  <c r="BK476" i="86"/>
  <c r="BK477" i="86"/>
  <c r="BK478" i="86"/>
  <c r="BK479" i="86"/>
  <c r="BK480" i="86"/>
  <c r="BK481" i="86"/>
  <c r="BK482" i="86"/>
  <c r="BK483" i="86"/>
  <c r="BK484" i="86"/>
  <c r="BK485" i="86"/>
  <c r="BK486" i="86"/>
  <c r="BK487" i="86"/>
  <c r="BK488" i="86"/>
  <c r="BK489" i="86"/>
  <c r="BK490" i="86"/>
  <c r="BK491" i="86"/>
  <c r="BK492" i="86"/>
  <c r="BK493" i="86"/>
  <c r="BK494" i="86"/>
  <c r="BK495" i="86"/>
  <c r="BK496" i="86"/>
  <c r="BK497" i="86"/>
  <c r="BK498" i="86"/>
  <c r="BK499" i="86"/>
  <c r="BK500" i="86"/>
  <c r="BK501" i="86"/>
  <c r="BK502" i="86"/>
  <c r="BK503" i="86"/>
  <c r="BK504" i="86"/>
  <c r="BK505" i="86"/>
  <c r="BK506" i="86"/>
  <c r="BK507" i="86"/>
  <c r="BK508" i="86"/>
  <c r="BK509" i="86"/>
  <c r="BK510" i="86"/>
  <c r="BK511" i="86"/>
  <c r="BK512" i="86"/>
  <c r="BK513" i="86"/>
  <c r="BK514" i="86"/>
  <c r="BK515" i="86"/>
  <c r="BK516" i="86"/>
  <c r="BK517" i="86"/>
  <c r="BK518" i="86"/>
  <c r="BK519" i="86"/>
  <c r="BK520" i="86"/>
  <c r="BK521" i="86"/>
  <c r="BK522" i="86"/>
  <c r="BK523" i="86"/>
  <c r="BK524" i="86"/>
  <c r="BK525" i="86"/>
  <c r="BK526" i="86"/>
  <c r="BK527" i="86"/>
  <c r="BK528" i="86"/>
  <c r="BK529" i="86"/>
  <c r="BK530" i="86"/>
  <c r="BK531" i="86"/>
  <c r="BK532" i="86"/>
  <c r="BK533" i="86"/>
  <c r="BK534" i="86"/>
  <c r="BK535" i="86"/>
  <c r="BK536" i="86"/>
  <c r="BK537" i="86"/>
  <c r="BK538" i="86"/>
  <c r="BK539" i="86"/>
  <c r="BK540" i="86"/>
  <c r="BK541" i="86"/>
  <c r="BK542" i="86"/>
  <c r="BK543" i="86"/>
  <c r="BK544" i="86"/>
  <c r="BK545" i="86"/>
  <c r="BK546" i="86"/>
  <c r="BK547" i="86"/>
  <c r="BK548" i="86"/>
  <c r="BK549" i="86"/>
  <c r="BK550" i="86"/>
  <c r="BK551" i="86"/>
  <c r="BK552" i="86"/>
  <c r="BK553" i="86"/>
  <c r="BK554" i="86"/>
  <c r="BK555" i="86"/>
  <c r="BK556" i="86"/>
  <c r="BK557" i="86"/>
  <c r="BK558" i="86"/>
  <c r="BK560" i="86"/>
  <c r="BK561" i="86"/>
  <c r="BK562" i="86"/>
  <c r="BK563" i="86"/>
  <c r="BK564" i="86"/>
  <c r="BK565" i="86"/>
  <c r="BK566" i="86"/>
  <c r="BK567" i="86"/>
  <c r="BK568" i="86"/>
  <c r="BK569" i="86"/>
  <c r="BK570" i="86"/>
  <c r="BK571" i="86"/>
  <c r="BK572" i="86"/>
  <c r="BK575" i="86"/>
  <c r="BK576" i="86"/>
  <c r="BK577" i="86"/>
  <c r="BK578" i="86"/>
  <c r="BK579" i="86"/>
  <c r="BK580" i="86"/>
  <c r="BK581" i="86"/>
  <c r="BK582" i="86"/>
  <c r="BK583" i="86"/>
  <c r="BK584" i="86"/>
  <c r="BK585" i="86"/>
  <c r="BK586" i="86"/>
  <c r="BK587" i="86"/>
  <c r="BK588" i="86"/>
  <c r="BK590" i="86"/>
  <c r="BK591" i="86"/>
  <c r="BK592" i="86"/>
  <c r="BK593" i="86"/>
  <c r="BK594" i="86"/>
  <c r="BK595" i="86"/>
  <c r="BK596" i="86"/>
  <c r="BK597" i="86"/>
  <c r="BK598" i="86"/>
  <c r="BK599" i="86"/>
  <c r="BK600" i="86"/>
  <c r="BK601" i="86"/>
  <c r="BK602" i="86"/>
  <c r="BK603" i="86"/>
  <c r="BK605" i="86"/>
  <c r="BK606" i="86"/>
  <c r="BK607" i="86"/>
  <c r="BK608" i="86"/>
  <c r="BK609" i="86"/>
  <c r="BK610" i="86"/>
  <c r="BK611" i="86"/>
  <c r="BK612" i="86"/>
  <c r="BK613" i="86"/>
  <c r="BK614" i="86"/>
  <c r="BK615" i="86"/>
  <c r="BK616" i="86"/>
  <c r="BK617" i="86"/>
  <c r="BK618" i="86"/>
  <c r="BK619" i="86"/>
  <c r="BK620" i="86"/>
  <c r="BK621" i="86"/>
  <c r="BK622" i="86"/>
  <c r="BK623" i="86"/>
  <c r="BK624" i="86"/>
  <c r="BK625" i="86"/>
  <c r="BK626" i="86"/>
  <c r="BK627" i="86"/>
  <c r="BK628" i="86"/>
  <c r="BK629" i="86"/>
  <c r="BK630" i="86"/>
  <c r="BK631" i="86"/>
  <c r="BK632" i="86"/>
  <c r="BK633" i="86"/>
  <c r="BK634" i="86"/>
  <c r="BK635" i="86"/>
  <c r="BK636" i="86"/>
  <c r="BK637" i="86"/>
  <c r="BK638" i="86"/>
  <c r="BK639" i="86"/>
  <c r="BK640" i="86"/>
  <c r="BK641" i="86"/>
  <c r="BK642" i="86"/>
  <c r="BK643" i="86"/>
  <c r="BK644" i="86"/>
  <c r="BK645" i="86"/>
  <c r="BK646" i="86"/>
  <c r="BK647" i="86"/>
  <c r="BK648" i="86"/>
  <c r="BK649" i="86"/>
  <c r="BK650" i="86"/>
  <c r="BK651" i="86"/>
  <c r="BK652" i="86"/>
  <c r="BK653" i="86"/>
  <c r="BK654" i="86"/>
  <c r="BK655" i="86"/>
  <c r="BK656" i="86"/>
  <c r="BK657" i="86"/>
  <c r="BK658" i="86"/>
  <c r="BK659" i="86"/>
  <c r="BK660" i="86"/>
  <c r="BK661" i="86"/>
  <c r="BK662" i="86"/>
  <c r="BK663" i="86"/>
  <c r="BK664" i="86"/>
  <c r="BK665" i="86"/>
  <c r="BK666" i="86"/>
  <c r="BK667" i="86"/>
  <c r="BK668" i="86"/>
  <c r="BK669" i="86"/>
  <c r="BK670" i="86"/>
  <c r="BK671" i="86"/>
  <c r="BK672" i="86"/>
  <c r="BK673" i="86"/>
  <c r="BK674" i="86"/>
  <c r="BK675" i="86"/>
  <c r="BK676" i="86"/>
  <c r="BK677" i="86"/>
  <c r="BK678" i="86"/>
  <c r="BK679" i="86"/>
  <c r="BK680" i="86"/>
  <c r="BK681" i="86"/>
  <c r="BK682" i="86"/>
  <c r="BK683" i="86"/>
  <c r="BK684" i="86"/>
  <c r="BK685" i="86"/>
  <c r="BK686" i="86"/>
  <c r="BK687" i="86"/>
  <c r="BK688" i="86"/>
  <c r="BK689" i="86"/>
  <c r="BK690" i="86"/>
  <c r="BK691" i="86"/>
  <c r="BK692" i="86"/>
  <c r="BK693" i="86"/>
  <c r="BK694" i="86"/>
  <c r="BK695" i="86"/>
  <c r="BK696" i="86"/>
  <c r="BK697" i="86"/>
  <c r="BK698" i="86"/>
  <c r="BK699" i="86"/>
  <c r="BK700" i="86"/>
  <c r="BK701" i="86"/>
  <c r="BK702" i="86"/>
  <c r="BK703" i="86"/>
  <c r="BK704" i="86"/>
  <c r="BK705" i="86"/>
  <c r="BK706" i="86"/>
  <c r="BK707" i="86"/>
  <c r="BK708" i="86"/>
  <c r="BK709" i="86"/>
  <c r="BK710" i="86"/>
  <c r="BK711" i="86"/>
  <c r="BK712" i="86"/>
  <c r="BK713" i="86"/>
  <c r="BK714" i="86"/>
  <c r="BK715" i="86"/>
  <c r="BK716" i="86"/>
  <c r="BK717" i="86"/>
  <c r="BK718" i="86"/>
  <c r="BK719" i="86"/>
  <c r="BK720" i="86"/>
  <c r="BK721" i="86"/>
  <c r="BK722" i="86"/>
  <c r="BK723" i="86"/>
  <c r="BK724" i="86"/>
  <c r="BK725" i="86"/>
  <c r="BK726" i="86"/>
  <c r="BK727" i="86"/>
  <c r="BK728" i="86"/>
  <c r="BK729" i="86"/>
  <c r="BK730" i="86"/>
  <c r="BK731" i="86"/>
  <c r="BK732" i="86"/>
  <c r="BK733" i="86"/>
  <c r="BK734" i="86"/>
  <c r="BK735" i="86"/>
  <c r="BK736" i="86"/>
  <c r="BK737" i="86"/>
  <c r="BK738" i="86"/>
  <c r="BK739" i="86"/>
  <c r="BK740" i="86"/>
  <c r="BK741" i="86"/>
  <c r="BK742" i="86"/>
  <c r="BK743" i="86"/>
  <c r="BK744" i="86"/>
  <c r="BK745" i="86"/>
  <c r="BK746" i="86"/>
  <c r="BK747" i="86"/>
  <c r="BK748" i="86"/>
  <c r="BK750" i="86"/>
  <c r="BK752" i="86"/>
  <c r="BK753" i="86"/>
  <c r="BK754" i="86"/>
  <c r="BK755" i="86"/>
  <c r="BK756" i="86"/>
  <c r="BK757" i="86"/>
  <c r="BK758" i="86"/>
  <c r="BK759" i="86"/>
  <c r="BK760" i="86"/>
  <c r="BK761" i="86"/>
  <c r="BK762" i="86"/>
  <c r="BK763" i="86"/>
  <c r="BK764" i="86"/>
  <c r="BK765" i="86"/>
  <c r="BK766" i="86"/>
  <c r="BK767" i="86"/>
  <c r="BK768" i="86"/>
  <c r="BK769" i="86"/>
  <c r="BK770" i="86"/>
  <c r="BK771" i="86"/>
  <c r="BK772" i="86"/>
  <c r="BK773" i="86"/>
  <c r="BK774" i="86"/>
  <c r="BK775" i="86"/>
  <c r="BK776" i="86"/>
  <c r="BK777" i="86"/>
  <c r="BK778" i="86"/>
  <c r="BK779" i="86"/>
  <c r="BK780" i="86"/>
  <c r="BK781" i="86"/>
  <c r="BK782" i="86"/>
  <c r="BK783" i="86"/>
  <c r="BK784" i="86"/>
  <c r="BK785" i="86"/>
  <c r="BK786" i="86"/>
  <c r="BK787" i="86"/>
  <c r="BK788" i="86"/>
  <c r="BK789" i="86"/>
  <c r="BK792" i="86"/>
  <c r="BK793" i="86"/>
  <c r="BK794" i="86"/>
  <c r="BK795" i="86"/>
  <c r="BK796" i="86"/>
  <c r="BK797" i="86"/>
  <c r="BK798" i="86"/>
  <c r="BK799" i="86"/>
  <c r="BK800" i="86"/>
  <c r="BK801" i="86"/>
  <c r="BK802" i="86"/>
  <c r="BK803" i="86"/>
  <c r="BK804" i="86"/>
  <c r="BK805" i="86"/>
  <c r="BK806" i="86"/>
  <c r="BK811" i="86"/>
  <c r="BK812" i="86"/>
  <c r="BK813" i="86"/>
  <c r="BK814" i="86"/>
  <c r="BK815" i="86"/>
  <c r="BK816" i="86"/>
  <c r="BK817" i="86"/>
  <c r="BK818" i="86"/>
  <c r="BK819" i="86"/>
  <c r="BK824" i="86"/>
  <c r="BK827" i="86"/>
  <c r="BK828" i="86"/>
  <c r="BK830" i="86"/>
  <c r="BK831" i="86"/>
  <c r="BK832" i="86"/>
  <c r="BK833" i="86"/>
  <c r="BK834" i="86"/>
  <c r="BK835" i="86"/>
  <c r="BK837" i="86"/>
  <c r="BK838" i="86"/>
  <c r="BK839" i="86"/>
  <c r="BK840" i="86"/>
  <c r="BK841" i="86"/>
  <c r="BK842" i="86"/>
  <c r="BK843" i="86"/>
  <c r="BK844" i="86"/>
  <c r="BK845" i="86"/>
  <c r="BK846" i="86"/>
  <c r="BK847" i="86"/>
  <c r="BK848" i="86"/>
  <c r="BK849" i="86"/>
  <c r="BK850" i="86"/>
  <c r="BK851" i="86"/>
  <c r="BK852" i="86"/>
  <c r="BK853" i="86"/>
  <c r="BK854" i="86"/>
  <c r="BK855" i="86"/>
  <c r="BK856" i="86"/>
  <c r="BK857" i="86"/>
  <c r="BK858" i="86"/>
  <c r="BK859" i="86"/>
  <c r="BK860" i="86"/>
  <c r="BK861" i="86"/>
  <c r="BK862" i="86"/>
  <c r="BK863" i="86"/>
  <c r="BK864" i="86"/>
  <c r="BK865" i="86"/>
  <c r="BK866" i="86"/>
  <c r="BK867" i="86"/>
  <c r="BK868" i="86"/>
  <c r="BK869" i="86"/>
  <c r="BK871" i="86"/>
  <c r="BK872" i="86"/>
  <c r="BK873" i="86"/>
  <c r="BK874" i="86"/>
  <c r="BK875" i="86"/>
  <c r="BK876" i="86"/>
  <c r="BK877" i="86"/>
  <c r="BK878" i="86"/>
  <c r="BK879" i="86"/>
  <c r="BK880" i="86"/>
  <c r="BK881" i="86"/>
  <c r="BK882" i="86"/>
  <c r="BK883" i="86"/>
  <c r="BK884" i="86"/>
  <c r="BK885" i="86"/>
  <c r="BK886" i="86"/>
  <c r="BK887" i="86"/>
  <c r="BK888" i="86"/>
  <c r="BK889" i="86"/>
  <c r="BK890" i="86"/>
  <c r="BK891" i="86"/>
  <c r="BK892" i="86"/>
  <c r="BK893" i="86"/>
  <c r="BK894" i="86"/>
  <c r="BK895" i="86"/>
  <c r="BK896" i="86"/>
  <c r="BK897" i="86"/>
  <c r="BK898" i="86"/>
  <c r="BK899" i="86"/>
  <c r="BK900" i="86"/>
  <c r="BK901" i="86"/>
  <c r="BK902" i="86"/>
  <c r="BK903" i="86"/>
  <c r="BK904" i="86"/>
  <c r="BK905" i="86"/>
  <c r="BK906" i="86"/>
  <c r="BK907" i="86"/>
  <c r="BK908" i="86"/>
  <c r="BK909" i="86"/>
  <c r="BK910" i="86"/>
  <c r="BK911" i="86"/>
  <c r="BK912" i="86"/>
  <c r="BK913" i="86"/>
  <c r="BK914" i="86"/>
  <c r="BK915" i="86"/>
  <c r="BK916" i="86"/>
  <c r="BK917" i="86"/>
  <c r="BK918" i="86"/>
  <c r="BK919" i="86"/>
  <c r="BK920" i="86"/>
  <c r="BK921" i="86"/>
  <c r="BK922" i="86"/>
  <c r="BK923" i="86"/>
  <c r="BK924" i="86"/>
  <c r="BK925" i="86"/>
  <c r="BK926" i="86"/>
  <c r="BK927" i="86"/>
  <c r="BK928" i="86"/>
  <c r="BK929" i="86"/>
  <c r="BK930" i="86"/>
  <c r="BK931" i="86"/>
  <c r="BK932" i="86"/>
  <c r="BK933" i="86"/>
  <c r="BK934" i="86"/>
  <c r="BK935" i="86"/>
  <c r="BK936" i="86"/>
  <c r="BK937" i="86"/>
  <c r="BK938" i="86"/>
  <c r="BK939" i="86"/>
  <c r="BK940" i="86"/>
  <c r="BK941" i="86"/>
  <c r="BK942" i="86"/>
  <c r="BK943" i="86"/>
  <c r="BK944" i="86"/>
  <c r="BK945" i="86"/>
  <c r="BK946" i="86"/>
  <c r="BK947" i="86"/>
  <c r="BK948" i="86"/>
  <c r="BK949" i="86"/>
  <c r="BK950" i="86"/>
  <c r="BK951" i="86"/>
  <c r="BK952" i="86"/>
  <c r="BK953" i="86"/>
  <c r="BK954" i="86"/>
  <c r="BK955" i="86"/>
  <c r="BK956" i="86"/>
  <c r="BK957" i="86"/>
  <c r="BK958" i="86"/>
  <c r="BK959" i="86"/>
  <c r="BK960" i="86"/>
  <c r="BK961" i="86"/>
  <c r="BK962" i="86"/>
  <c r="BK963" i="86"/>
  <c r="BK964" i="86"/>
  <c r="BK965" i="86"/>
  <c r="BK966" i="86"/>
  <c r="BK967" i="86"/>
  <c r="BK968" i="86"/>
  <c r="BK969" i="86"/>
  <c r="BK970" i="86"/>
  <c r="BK971" i="86"/>
  <c r="BK972" i="86"/>
  <c r="BK973" i="86"/>
  <c r="BK974" i="86"/>
  <c r="BK975" i="86"/>
  <c r="BK976" i="86"/>
  <c r="BK977" i="86"/>
  <c r="BK978" i="86"/>
  <c r="BK979" i="86"/>
  <c r="BK980" i="86"/>
  <c r="BK981" i="86"/>
  <c r="BK982" i="86"/>
  <c r="BK983" i="86"/>
  <c r="BK984" i="86"/>
  <c r="BK985" i="86"/>
  <c r="BK986" i="86"/>
  <c r="BK987" i="86"/>
  <c r="BK988" i="86"/>
  <c r="BK989" i="86"/>
  <c r="BK990" i="86"/>
  <c r="BK991" i="86"/>
  <c r="BK992" i="86"/>
  <c r="BK993" i="86"/>
  <c r="BK994" i="86"/>
  <c r="BK995" i="86"/>
  <c r="BK996" i="86"/>
  <c r="BK997" i="86"/>
  <c r="BK998" i="86"/>
  <c r="BK999" i="86"/>
  <c r="BK1000" i="86"/>
  <c r="BK1001" i="86"/>
  <c r="BK1002" i="86"/>
  <c r="BK1003" i="86"/>
  <c r="BK1004" i="86"/>
  <c r="BK1005" i="86"/>
  <c r="BK1006" i="86"/>
  <c r="BK1007" i="86"/>
  <c r="BK1008" i="86"/>
  <c r="BK1009" i="86"/>
  <c r="BK1010" i="86"/>
  <c r="BK1011" i="86"/>
  <c r="BK1012" i="86"/>
  <c r="BK1013" i="86"/>
  <c r="BK1014" i="86"/>
  <c r="BK1015" i="86"/>
  <c r="BK1016" i="86"/>
  <c r="BK1017" i="86"/>
  <c r="BK1018" i="86"/>
  <c r="BK1019" i="86"/>
  <c r="BK1020" i="86"/>
  <c r="BK1021" i="86"/>
  <c r="BK1022" i="86"/>
  <c r="BK1023" i="86"/>
  <c r="BK1024" i="86"/>
  <c r="BK1025" i="86"/>
  <c r="BK1026" i="86"/>
  <c r="BK1027" i="86"/>
  <c r="BK1028" i="86"/>
  <c r="BK1029" i="86"/>
  <c r="BK1030" i="86"/>
  <c r="BK1031" i="86"/>
  <c r="BK1032" i="86"/>
  <c r="BK1033" i="86"/>
  <c r="BK1034" i="86"/>
  <c r="BK1035" i="86"/>
  <c r="BK1036" i="86"/>
  <c r="BK1037" i="86"/>
  <c r="BK1038" i="86"/>
  <c r="BK1039" i="86"/>
  <c r="BK1040" i="86"/>
  <c r="BK1041" i="86"/>
  <c r="BK1042" i="86"/>
  <c r="BK1043" i="86"/>
  <c r="BK1044" i="86"/>
  <c r="BK1045" i="86"/>
  <c r="BK1046" i="86"/>
  <c r="BK1047" i="86"/>
  <c r="BK1048" i="86"/>
  <c r="BK1049" i="86"/>
  <c r="BK1050" i="86"/>
  <c r="BK1051" i="86"/>
  <c r="BK1052" i="86"/>
  <c r="BK1053" i="86"/>
  <c r="BK1054" i="86"/>
  <c r="BK1055" i="86"/>
  <c r="BK1056" i="86"/>
  <c r="BK1057" i="86"/>
  <c r="BK1058" i="86"/>
  <c r="BK1059" i="86"/>
  <c r="BK1060" i="86"/>
  <c r="BK1061" i="86"/>
  <c r="BK1062" i="86"/>
  <c r="BK1063" i="86"/>
  <c r="BK1064" i="86"/>
  <c r="BK1065" i="86"/>
  <c r="BK1066" i="86"/>
  <c r="BK1067" i="86"/>
  <c r="BK1068" i="86"/>
  <c r="BK1069" i="86"/>
  <c r="BK1070" i="86"/>
  <c r="BK1071" i="86"/>
  <c r="BK1072" i="86"/>
  <c r="BK1073" i="86"/>
  <c r="BK1074" i="86"/>
  <c r="BK1075" i="86"/>
  <c r="BK1076" i="86"/>
  <c r="BK1077" i="86"/>
  <c r="BK1078" i="86"/>
  <c r="BK1079" i="86"/>
  <c r="BK1080" i="86"/>
  <c r="BK1081" i="86"/>
  <c r="BK1082" i="86"/>
  <c r="BK1083" i="86"/>
  <c r="BK1084" i="86"/>
  <c r="BK1085" i="86"/>
  <c r="BK1086" i="86"/>
  <c r="BK1087" i="86"/>
  <c r="BK1088" i="86"/>
  <c r="BK1089" i="86"/>
  <c r="BK1090" i="86"/>
  <c r="BK1091" i="86"/>
  <c r="BK1092" i="86"/>
  <c r="BK1093" i="86"/>
  <c r="BK1094" i="86"/>
  <c r="BK1095" i="86"/>
  <c r="BK1096" i="86"/>
  <c r="BK1097" i="86"/>
  <c r="BK1098" i="86"/>
  <c r="BK1099" i="86"/>
  <c r="BK1100" i="86"/>
  <c r="BK1101" i="86"/>
  <c r="BK1102" i="86"/>
  <c r="BK1103" i="86"/>
  <c r="BK1104" i="86"/>
  <c r="BK1105" i="86"/>
  <c r="BK1106" i="86"/>
  <c r="BK1107" i="86"/>
  <c r="BK1108" i="86"/>
  <c r="BK1109" i="86"/>
  <c r="BK1110" i="86"/>
  <c r="BK1111" i="86"/>
  <c r="BK1112" i="86"/>
  <c r="BK1113" i="86"/>
  <c r="BK1114" i="86"/>
  <c r="BK1115" i="86"/>
  <c r="BK1116" i="86"/>
  <c r="BK1117" i="86"/>
  <c r="BK1118" i="86"/>
  <c r="BK1119" i="86"/>
  <c r="BK1120" i="86"/>
  <c r="BK1121" i="86"/>
  <c r="BK1122" i="86"/>
  <c r="BK1123" i="86"/>
  <c r="BK1124" i="86"/>
  <c r="BK1125" i="86"/>
  <c r="BK1126" i="86"/>
  <c r="BK1127" i="86"/>
  <c r="BK1128" i="86"/>
  <c r="BK1129" i="86"/>
  <c r="BK1130" i="86"/>
  <c r="BK1131" i="86"/>
  <c r="BK1132" i="86"/>
  <c r="BK1133" i="86"/>
  <c r="BK1137" i="86"/>
  <c r="BK1138" i="86"/>
  <c r="BK1139" i="86"/>
  <c r="BK1140" i="86"/>
  <c r="BK1141" i="86"/>
  <c r="BK1142" i="86"/>
  <c r="BK1143" i="86"/>
  <c r="BK1144" i="86"/>
  <c r="BK1145" i="86"/>
  <c r="BK1146" i="86"/>
  <c r="BK1147" i="86"/>
  <c r="BK1148" i="86"/>
  <c r="BK1149" i="86"/>
  <c r="BK1150" i="86"/>
  <c r="BK1151" i="86"/>
  <c r="BK1153" i="86"/>
  <c r="BK1154" i="86"/>
  <c r="BK1155" i="86"/>
  <c r="BK1156" i="86"/>
  <c r="BK1157" i="86"/>
  <c r="BK1158" i="86"/>
  <c r="BK1160" i="86"/>
  <c r="BK1161" i="86"/>
  <c r="BK1162" i="86"/>
  <c r="BK1163" i="86"/>
  <c r="BK1164" i="86"/>
  <c r="BK1165" i="86"/>
  <c r="BK1167" i="86"/>
  <c r="BK1170" i="86"/>
  <c r="BK1171" i="86"/>
  <c r="BK1172" i="86"/>
  <c r="BK1173" i="86"/>
  <c r="BK1174" i="86"/>
  <c r="BK1175" i="86"/>
  <c r="BK1176" i="86"/>
  <c r="BK1177" i="86"/>
  <c r="BK1178" i="86"/>
  <c r="BK1179" i="86"/>
  <c r="BK1180" i="86"/>
  <c r="BK1181" i="86"/>
  <c r="BK1182" i="86"/>
  <c r="BK1183" i="86"/>
  <c r="BK1184" i="86"/>
  <c r="BK1185" i="86"/>
  <c r="BK1186" i="86"/>
  <c r="BK1187" i="86"/>
  <c r="BK1188" i="86"/>
  <c r="BK1189" i="86"/>
  <c r="BK1190" i="86"/>
  <c r="BK1191" i="86"/>
  <c r="BK1192" i="86"/>
  <c r="BK1193" i="86"/>
  <c r="BK1194" i="86"/>
  <c r="BK1195" i="86"/>
  <c r="BK1196" i="86"/>
  <c r="BK1197" i="86"/>
  <c r="BK1198" i="86"/>
  <c r="BK1199" i="86"/>
  <c r="BK1200" i="86"/>
  <c r="BK1201" i="86"/>
  <c r="BK1202" i="86"/>
  <c r="BK1203" i="86"/>
  <c r="BK1204" i="86"/>
  <c r="BK1205" i="86"/>
  <c r="BK1206" i="86"/>
  <c r="BK1207" i="86"/>
  <c r="BK1208" i="86"/>
  <c r="BK1209" i="86"/>
  <c r="BK1210" i="86"/>
  <c r="BK1211" i="86"/>
  <c r="BK1212" i="86"/>
  <c r="BK1213" i="86"/>
  <c r="BK1214" i="86"/>
  <c r="BK1215" i="86"/>
  <c r="BK1216" i="86"/>
  <c r="BK1217" i="86"/>
  <c r="BK1218" i="86"/>
  <c r="BK1219" i="86"/>
  <c r="BK1220" i="86"/>
  <c r="BK1221" i="86"/>
  <c r="BK1222" i="86"/>
  <c r="BK1223" i="86"/>
  <c r="BK1224" i="86"/>
  <c r="BK1225" i="86"/>
  <c r="BK1226" i="86"/>
  <c r="BK1227" i="86"/>
  <c r="BK1228" i="86"/>
  <c r="BK1229" i="86"/>
  <c r="BK1230" i="86"/>
  <c r="BK1231" i="86"/>
  <c r="BK1232" i="86"/>
  <c r="BK1233" i="86"/>
  <c r="BK1234" i="86"/>
  <c r="BK1235" i="86"/>
  <c r="BK1236" i="86"/>
  <c r="BK1237" i="86"/>
  <c r="BK1238" i="86"/>
  <c r="BK1239" i="86"/>
  <c r="BK1240" i="86"/>
  <c r="BK1241" i="86"/>
  <c r="BK1242" i="86"/>
  <c r="BK1243" i="86"/>
  <c r="BK1244" i="86"/>
  <c r="BK1245" i="86"/>
  <c r="BK1246" i="86"/>
  <c r="BK1247" i="86"/>
  <c r="BK1248" i="86"/>
  <c r="BK1249" i="86"/>
  <c r="BK1250" i="86"/>
  <c r="BK1251" i="86"/>
  <c r="BK1252" i="86"/>
  <c r="BK1253" i="86"/>
  <c r="BK1254" i="86"/>
  <c r="BK1255" i="86"/>
  <c r="BK1256" i="86"/>
  <c r="BK1257" i="86"/>
  <c r="BK1258" i="86"/>
  <c r="BK1259" i="86"/>
  <c r="BK1260" i="86"/>
  <c r="BK1261" i="86"/>
  <c r="BK1262" i="86"/>
  <c r="BK1263" i="86"/>
  <c r="BK1264" i="86"/>
  <c r="BK1265" i="86"/>
  <c r="BK1266" i="86"/>
  <c r="BK1267" i="86"/>
  <c r="BK1268" i="86"/>
  <c r="BK1269" i="86"/>
  <c r="BK1270" i="86"/>
  <c r="BK1271" i="86"/>
  <c r="BK1272" i="86"/>
  <c r="BK1273" i="86"/>
  <c r="BK1274" i="86"/>
  <c r="BK1275" i="86"/>
  <c r="BK1276" i="86"/>
  <c r="BK1277" i="86"/>
  <c r="BK1278" i="86"/>
  <c r="BK1279" i="86"/>
  <c r="BK1280" i="86"/>
  <c r="BK1281" i="86"/>
  <c r="BK1282" i="86"/>
  <c r="BK1283" i="86"/>
  <c r="BK1284" i="86"/>
  <c r="BK1285" i="86"/>
  <c r="BK1286" i="86"/>
  <c r="BK1287" i="86"/>
  <c r="BK1288" i="86"/>
  <c r="BK1289" i="86"/>
  <c r="BK1290" i="86"/>
  <c r="BK1291" i="86"/>
  <c r="BK1292" i="86"/>
  <c r="BK1293" i="86"/>
  <c r="BK1294" i="86"/>
  <c r="BK1295" i="86"/>
  <c r="BK1296" i="86"/>
  <c r="BK1297" i="86"/>
  <c r="BK1298" i="86"/>
  <c r="BK1299" i="86"/>
  <c r="BK1300" i="86"/>
  <c r="BK1301" i="86"/>
  <c r="BK1302" i="86"/>
  <c r="BK1303" i="86"/>
  <c r="BK1304" i="86"/>
  <c r="BK1305" i="86"/>
  <c r="BK1306" i="86"/>
  <c r="BK1307" i="86"/>
  <c r="BK1308" i="86"/>
  <c r="BK1309" i="86"/>
  <c r="BK1310" i="86"/>
  <c r="BK1311" i="86"/>
  <c r="BK1312" i="86"/>
  <c r="BK1313" i="86"/>
  <c r="BK1314" i="86"/>
  <c r="BK1315" i="86"/>
  <c r="BK1316" i="86"/>
  <c r="BK1317" i="86"/>
  <c r="BK1318" i="86"/>
  <c r="BK1319" i="86"/>
  <c r="BK1320" i="86"/>
  <c r="BK1321" i="86"/>
  <c r="BK1322" i="86"/>
  <c r="BK1323" i="86"/>
  <c r="BK1324" i="86"/>
  <c r="BK1325" i="86"/>
  <c r="BK1326" i="86"/>
  <c r="BK1327" i="86"/>
  <c r="BK1328" i="86"/>
  <c r="BK1329" i="86"/>
  <c r="BK1331" i="86"/>
  <c r="BK1332" i="86"/>
  <c r="BK1333" i="86"/>
  <c r="BK1334" i="86"/>
  <c r="BK1336" i="86"/>
  <c r="BK1337" i="86"/>
  <c r="BK1338" i="86"/>
  <c r="BK1339" i="86"/>
  <c r="BK1340" i="86"/>
  <c r="BK1341" i="86"/>
  <c r="BK1342" i="86"/>
  <c r="BK1343" i="86"/>
  <c r="BK1344" i="86"/>
  <c r="BK1345" i="86"/>
  <c r="BK1346" i="86"/>
  <c r="BK1347" i="86"/>
  <c r="BK1348" i="86"/>
  <c r="BK1349" i="86"/>
  <c r="BK1350" i="86"/>
  <c r="BK1351" i="86"/>
  <c r="BK1352" i="86"/>
  <c r="BK1354" i="86"/>
  <c r="BK1355" i="86"/>
  <c r="BK1356" i="86"/>
  <c r="BK1357" i="86"/>
  <c r="BK1358" i="86"/>
  <c r="BK1359" i="86"/>
  <c r="BK1360" i="86"/>
  <c r="BK1361" i="86"/>
  <c r="BK1362" i="86"/>
  <c r="BK1363" i="86"/>
  <c r="BK1364" i="86"/>
  <c r="BK1365" i="86"/>
  <c r="BK1366" i="86"/>
  <c r="BK1368" i="86"/>
  <c r="BK1369" i="86"/>
  <c r="BK1370" i="86"/>
  <c r="BK1371" i="86"/>
  <c r="BK1372" i="86"/>
  <c r="BK1373" i="86"/>
  <c r="BK1374" i="86"/>
  <c r="BK1375" i="86"/>
  <c r="BK1376" i="86"/>
  <c r="BK1377" i="86"/>
  <c r="BK1378" i="86"/>
  <c r="BK1379" i="86"/>
  <c r="BK1380" i="86"/>
  <c r="BK1381" i="86"/>
  <c r="BK1382" i="86"/>
  <c r="BK1383" i="86"/>
  <c r="BK1384" i="86"/>
  <c r="BK1385" i="86"/>
  <c r="BK1386" i="86"/>
  <c r="BK1387" i="86"/>
  <c r="BK1388" i="86"/>
  <c r="BK1389" i="86"/>
  <c r="BK1390" i="86"/>
  <c r="BK1391" i="86"/>
  <c r="BK1392" i="86"/>
  <c r="BK1393" i="86"/>
  <c r="BK1394" i="86"/>
  <c r="BK1395" i="86"/>
  <c r="BK1396" i="86"/>
  <c r="BK1399" i="86"/>
  <c r="BK1400" i="86"/>
  <c r="BK1401" i="86"/>
  <c r="BK1402" i="86"/>
  <c r="BK1403" i="86"/>
  <c r="BK1404" i="86"/>
  <c r="BK1405" i="86"/>
  <c r="BK1406" i="86"/>
  <c r="BK1407" i="86"/>
  <c r="BK1408" i="86"/>
  <c r="BK1410" i="86"/>
  <c r="BK1411" i="86"/>
  <c r="BK1412" i="86"/>
  <c r="BK1413" i="86"/>
  <c r="BK1415" i="86"/>
  <c r="BK1416" i="86"/>
  <c r="BK1417" i="86"/>
  <c r="BK1418" i="86"/>
  <c r="BK1419" i="86"/>
  <c r="BK1420" i="86"/>
  <c r="BK1422" i="86"/>
  <c r="BK1423" i="86"/>
  <c r="BK1424" i="86"/>
  <c r="BK1425" i="86"/>
  <c r="BK1426" i="86"/>
  <c r="BK1427" i="86"/>
  <c r="BK1428" i="86"/>
  <c r="BK1429" i="86"/>
  <c r="BK1430" i="86"/>
  <c r="BK1431" i="86"/>
  <c r="BK1432" i="86"/>
  <c r="BK1433" i="86"/>
  <c r="BK1434" i="86"/>
  <c r="BK1435" i="86"/>
  <c r="BK1436" i="86"/>
  <c r="BK1437" i="86"/>
  <c r="BK1438" i="86"/>
  <c r="BK1439" i="86"/>
  <c r="BK1440" i="86"/>
  <c r="BK1441" i="86"/>
  <c r="BK1442" i="86"/>
  <c r="BK1443" i="86"/>
  <c r="BK1444" i="86"/>
  <c r="BK1445" i="86"/>
  <c r="BK1446" i="86"/>
  <c r="BK1447" i="86"/>
  <c r="BK1448" i="86"/>
  <c r="BK1449" i="86"/>
  <c r="BK1450" i="86"/>
  <c r="BK1451" i="86"/>
  <c r="BK1452" i="86"/>
  <c r="BK1453" i="86"/>
  <c r="BK1454" i="86"/>
  <c r="BK1455" i="86"/>
  <c r="BK1456" i="86"/>
  <c r="BK1457" i="86"/>
  <c r="BK1458" i="86"/>
  <c r="BK1459" i="86"/>
  <c r="BK1460" i="86"/>
  <c r="BK1461" i="86"/>
  <c r="BK1462" i="86"/>
  <c r="BK1463" i="86"/>
  <c r="BK1464" i="86"/>
  <c r="BK1465" i="86"/>
  <c r="BK1466" i="86"/>
  <c r="BK1467" i="86"/>
  <c r="BK1468" i="86"/>
  <c r="BK1469" i="86"/>
  <c r="BK1470" i="86"/>
  <c r="BK1471" i="86"/>
  <c r="BK1472" i="86"/>
  <c r="BK1473" i="86"/>
  <c r="BK1474" i="86"/>
  <c r="BK1475" i="86"/>
  <c r="BK1476" i="86"/>
  <c r="BK1477" i="86"/>
  <c r="BK1478" i="86"/>
  <c r="BK1479" i="86"/>
  <c r="BK1480" i="86"/>
  <c r="BK1481" i="86"/>
  <c r="BK1482" i="86"/>
  <c r="BK1483" i="86"/>
  <c r="BK1484" i="86"/>
  <c r="BK1485" i="86"/>
  <c r="BK1486" i="86"/>
  <c r="BK1487" i="86"/>
  <c r="BK1488" i="86"/>
  <c r="BK1489" i="86"/>
  <c r="BK1490" i="86"/>
  <c r="BK1491" i="86"/>
  <c r="BK1492" i="86"/>
  <c r="BK1493" i="86"/>
  <c r="BK1494" i="86"/>
  <c r="BK1495" i="86"/>
  <c r="BK1496" i="86"/>
  <c r="BK1497" i="86"/>
  <c r="BK1498" i="86"/>
  <c r="BK1499" i="86"/>
  <c r="BK1500" i="86"/>
  <c r="BK1501" i="86"/>
  <c r="BK1502" i="86"/>
  <c r="BK1503" i="86"/>
  <c r="BK1504" i="86"/>
  <c r="BK1505" i="86"/>
  <c r="BK1506" i="86"/>
  <c r="BK1507" i="86"/>
  <c r="BK1508" i="86"/>
  <c r="BK1509" i="86"/>
  <c r="BK1510" i="86"/>
  <c r="BK1511" i="86"/>
  <c r="BK1512" i="86"/>
  <c r="BK1513" i="86"/>
  <c r="BK1514" i="86"/>
  <c r="BK1515" i="86"/>
  <c r="BK1516" i="86"/>
  <c r="BK1517" i="86"/>
  <c r="BK1518" i="86"/>
  <c r="BK1519" i="86"/>
  <c r="BK1521" i="86"/>
  <c r="BK1522" i="86"/>
  <c r="BK1523" i="86"/>
  <c r="BK1524" i="86"/>
  <c r="BK1525" i="86"/>
  <c r="BK1526" i="86"/>
  <c r="BK1527" i="86"/>
  <c r="BK1528" i="86"/>
  <c r="BK1529" i="86"/>
  <c r="BK1531" i="86"/>
  <c r="BK1532" i="86"/>
  <c r="BK1533" i="86"/>
  <c r="BK1534" i="86"/>
  <c r="BK1535" i="86"/>
  <c r="BK1536" i="86"/>
  <c r="BK1537" i="86"/>
  <c r="BK1538" i="86"/>
  <c r="BK1539" i="86"/>
  <c r="BK1540" i="86"/>
  <c r="BK1541" i="86"/>
  <c r="BK1542" i="86"/>
  <c r="BK1543" i="86"/>
  <c r="BK1544" i="86"/>
  <c r="BK1545" i="86"/>
  <c r="BK1546" i="86"/>
  <c r="BK1547" i="86"/>
  <c r="BK1548" i="86"/>
  <c r="BK1549" i="86"/>
  <c r="BK1550" i="86"/>
  <c r="BK1551" i="86"/>
  <c r="BK1552" i="86"/>
  <c r="BK1553" i="86"/>
  <c r="BK1554" i="86"/>
  <c r="BK1555" i="86"/>
  <c r="BK1556" i="86"/>
  <c r="BK1557" i="86"/>
  <c r="BK1558" i="86"/>
  <c r="BK1559" i="86"/>
  <c r="BK1560" i="86"/>
  <c r="BK1561" i="86"/>
  <c r="BK1562" i="86"/>
  <c r="BK1563" i="86"/>
  <c r="BK1564" i="86"/>
  <c r="BK1565" i="86"/>
  <c r="BK1566" i="86"/>
  <c r="BK1567" i="86"/>
  <c r="BK1568" i="86"/>
  <c r="BK1569" i="86"/>
  <c r="BK1570" i="86"/>
  <c r="BK1571" i="86"/>
  <c r="BK1572" i="86"/>
  <c r="BK1573" i="86"/>
  <c r="BK1574" i="86"/>
  <c r="BK1575" i="86"/>
  <c r="BK1576" i="86"/>
  <c r="BK1577" i="86"/>
  <c r="BK1578" i="86"/>
  <c r="BK1579" i="86"/>
  <c r="BK1580" i="86"/>
  <c r="BK1581" i="86"/>
  <c r="BK1582" i="86"/>
  <c r="BK1583" i="86"/>
  <c r="BK1584" i="86"/>
  <c r="BK1585" i="86"/>
  <c r="BK1586" i="86"/>
  <c r="BK1587" i="86"/>
  <c r="BK1588" i="86"/>
  <c r="BK1589" i="86"/>
  <c r="BK1590" i="86"/>
  <c r="BK1591" i="86"/>
  <c r="BK1592" i="86"/>
  <c r="BK1593" i="86"/>
  <c r="BK1594" i="86"/>
  <c r="BK1595" i="86"/>
  <c r="BK1596" i="86"/>
  <c r="BK1597" i="86"/>
  <c r="BK1598" i="86"/>
  <c r="BK1599" i="86"/>
  <c r="BK1600" i="86"/>
  <c r="BK1601" i="86"/>
  <c r="BK1602" i="86"/>
  <c r="BK1603" i="86"/>
  <c r="BK1604" i="86"/>
  <c r="BK1605" i="86"/>
  <c r="BK1606" i="86"/>
  <c r="BK1607" i="86"/>
  <c r="BK1608" i="86"/>
  <c r="BK1609" i="86"/>
  <c r="BK1610" i="86"/>
  <c r="BK1611" i="86"/>
  <c r="BK1612" i="86"/>
  <c r="BK1613" i="86"/>
  <c r="BK1614" i="86"/>
  <c r="BK1615" i="86"/>
  <c r="BK1616" i="86"/>
  <c r="BK1617" i="86"/>
  <c r="BK1618" i="86"/>
  <c r="BK1619" i="86"/>
  <c r="BK1620" i="86"/>
  <c r="BK1621" i="86"/>
  <c r="BK1622" i="86"/>
  <c r="BK1623" i="86"/>
  <c r="BK1624" i="86"/>
  <c r="BK1625" i="86"/>
  <c r="BK1626" i="86"/>
  <c r="BK1627" i="86"/>
  <c r="BK1628" i="86"/>
  <c r="BK1629" i="86"/>
  <c r="BK1630" i="86"/>
  <c r="BK1631" i="86"/>
  <c r="BK1632" i="86"/>
  <c r="BK1633" i="86"/>
  <c r="BK1634" i="86"/>
  <c r="BK1635" i="86"/>
  <c r="BK1636" i="86"/>
  <c r="BK1637" i="86"/>
  <c r="BK1639" i="86"/>
  <c r="BK1640" i="86"/>
  <c r="BK1641" i="86"/>
  <c r="BK1642" i="86"/>
  <c r="BK1643" i="86"/>
  <c r="BK1644" i="86"/>
  <c r="BK1645" i="86"/>
  <c r="BK1646" i="86"/>
  <c r="BK1647" i="86"/>
  <c r="BK1648" i="86"/>
  <c r="BK1649" i="86"/>
  <c r="BK1652" i="86"/>
  <c r="BK1653" i="86"/>
  <c r="BK1654" i="86"/>
  <c r="BK1655" i="86"/>
  <c r="BK1656" i="86"/>
  <c r="BK1657" i="86"/>
  <c r="BK1658" i="86"/>
  <c r="BK1659" i="86"/>
  <c r="BK1660" i="86"/>
  <c r="BH16" i="86"/>
  <c r="BH17" i="86"/>
  <c r="BH18" i="86"/>
  <c r="BH19" i="86"/>
  <c r="BH20" i="86"/>
  <c r="BH21" i="86"/>
  <c r="BH22" i="86"/>
  <c r="BH23" i="86"/>
  <c r="BH24" i="86"/>
  <c r="BH25" i="86"/>
  <c r="BH26" i="86"/>
  <c r="BH27" i="86"/>
  <c r="BH28" i="86"/>
  <c r="BH29" i="86"/>
  <c r="BH30" i="86"/>
  <c r="BH31" i="86"/>
  <c r="BH32" i="86"/>
  <c r="BH33" i="86"/>
  <c r="BH34" i="86"/>
  <c r="BH35" i="86"/>
  <c r="BH36" i="86"/>
  <c r="BH37" i="86"/>
  <c r="BH38" i="86"/>
  <c r="BH39" i="86"/>
  <c r="BH40" i="86"/>
  <c r="BH41" i="86"/>
  <c r="BH42" i="86"/>
  <c r="BH43" i="86"/>
  <c r="BH44" i="86"/>
  <c r="BH45" i="86"/>
  <c r="BH46" i="86"/>
  <c r="BH47" i="86"/>
  <c r="BH48" i="86"/>
  <c r="BH49" i="86"/>
  <c r="BH50" i="86"/>
  <c r="BH51" i="86"/>
  <c r="BH52" i="86"/>
  <c r="BH53" i="86"/>
  <c r="BH54" i="86"/>
  <c r="BH55" i="86"/>
  <c r="BH56" i="86"/>
  <c r="BH57" i="86"/>
  <c r="BH58" i="86"/>
  <c r="BH59" i="86"/>
  <c r="BH60" i="86"/>
  <c r="BH61" i="86"/>
  <c r="BH62" i="86"/>
  <c r="BH63" i="86"/>
  <c r="BH64" i="86"/>
  <c r="BH65" i="86"/>
  <c r="BH66" i="86"/>
  <c r="BH67" i="86"/>
  <c r="BH68" i="86"/>
  <c r="BH69" i="86"/>
  <c r="BH70" i="86"/>
  <c r="BH71" i="86"/>
  <c r="BH72" i="86"/>
  <c r="BH73" i="86"/>
  <c r="BH74" i="86"/>
  <c r="BH75" i="86"/>
  <c r="BH76" i="86"/>
  <c r="BH77" i="86"/>
  <c r="BH78" i="86"/>
  <c r="BH79" i="86"/>
  <c r="BH80" i="86"/>
  <c r="BH81" i="86"/>
  <c r="BH82" i="86"/>
  <c r="BH83" i="86"/>
  <c r="BH84" i="86"/>
  <c r="BH85" i="86"/>
  <c r="BH86" i="86"/>
  <c r="BH87" i="86"/>
  <c r="BH88" i="86"/>
  <c r="BH89" i="86"/>
  <c r="BH90" i="86"/>
  <c r="BH91" i="86"/>
  <c r="BH92" i="86"/>
  <c r="BH93" i="86"/>
  <c r="BH94" i="86"/>
  <c r="BH95" i="86"/>
  <c r="BH96" i="86"/>
  <c r="BH97" i="86"/>
  <c r="BH98" i="86"/>
  <c r="BH99" i="86"/>
  <c r="BH100" i="86"/>
  <c r="BH101" i="86"/>
  <c r="BH102" i="86"/>
  <c r="BH103" i="86"/>
  <c r="BH104" i="86"/>
  <c r="BH105" i="86"/>
  <c r="BH106" i="86"/>
  <c r="BH107" i="86"/>
  <c r="BH108" i="86"/>
  <c r="BH109" i="86"/>
  <c r="BH110" i="86"/>
  <c r="BH111" i="86"/>
  <c r="BH112" i="86"/>
  <c r="BH113" i="86"/>
  <c r="BH114" i="86"/>
  <c r="BH115" i="86"/>
  <c r="BH116" i="86"/>
  <c r="BH117" i="86"/>
  <c r="BH118" i="86"/>
  <c r="BH119" i="86"/>
  <c r="BH120" i="86"/>
  <c r="BH121" i="86"/>
  <c r="BH122" i="86"/>
  <c r="BH123" i="86"/>
  <c r="BH124" i="86"/>
  <c r="BH125" i="86"/>
  <c r="BH126" i="86"/>
  <c r="BH127" i="86"/>
  <c r="BH128" i="86"/>
  <c r="BH129" i="86"/>
  <c r="BH130" i="86"/>
  <c r="BH131" i="86"/>
  <c r="BH132" i="86"/>
  <c r="BH133" i="86"/>
  <c r="BH134" i="86"/>
  <c r="BH135" i="86"/>
  <c r="BH136" i="86"/>
  <c r="BH137" i="86"/>
  <c r="BH138" i="86"/>
  <c r="BH139" i="86"/>
  <c r="BH140" i="86"/>
  <c r="BH141" i="86"/>
  <c r="BH142" i="86"/>
  <c r="BH143" i="86"/>
  <c r="BH144" i="86"/>
  <c r="BH145" i="86"/>
  <c r="BH146" i="86"/>
  <c r="BH147" i="86"/>
  <c r="BH148" i="86"/>
  <c r="BH149" i="86"/>
  <c r="BH150" i="86"/>
  <c r="BH151" i="86"/>
  <c r="BH152" i="86"/>
  <c r="BH153" i="86"/>
  <c r="BH154" i="86"/>
  <c r="BH155" i="86"/>
  <c r="BH156" i="86"/>
  <c r="BH157" i="86"/>
  <c r="BH158" i="86"/>
  <c r="BH159" i="86"/>
  <c r="BH160" i="86"/>
  <c r="BH161" i="86"/>
  <c r="BH162" i="86"/>
  <c r="BH163" i="86"/>
  <c r="BH164" i="86"/>
  <c r="BH165" i="86"/>
  <c r="BH166" i="86"/>
  <c r="BH167" i="86"/>
  <c r="BH168" i="86"/>
  <c r="BH169" i="86"/>
  <c r="BH170" i="86"/>
  <c r="BH171" i="86"/>
  <c r="BH172" i="86"/>
  <c r="BH173" i="86"/>
  <c r="BH174" i="86"/>
  <c r="BH175" i="86"/>
  <c r="BH176" i="86"/>
  <c r="BH177" i="86"/>
  <c r="BH178" i="86"/>
  <c r="BH179" i="86"/>
  <c r="BH180" i="86"/>
  <c r="BH181" i="86"/>
  <c r="BH182" i="86"/>
  <c r="BH183" i="86"/>
  <c r="BH184" i="86"/>
  <c r="BH185" i="86"/>
  <c r="BH186" i="86"/>
  <c r="BH187" i="86"/>
  <c r="BH188" i="86"/>
  <c r="BH189" i="86"/>
  <c r="BH190" i="86"/>
  <c r="BH191" i="86"/>
  <c r="BH192" i="86"/>
  <c r="BH193" i="86"/>
  <c r="BH194" i="86"/>
  <c r="BH195" i="86"/>
  <c r="BH196" i="86"/>
  <c r="BH197" i="86"/>
  <c r="BH198" i="86"/>
  <c r="BH199" i="86"/>
  <c r="BH200" i="86"/>
  <c r="BH201" i="86"/>
  <c r="BH202" i="86"/>
  <c r="BH203" i="86"/>
  <c r="BH204" i="86"/>
  <c r="BH205" i="86"/>
  <c r="BH206" i="86"/>
  <c r="BH207" i="86"/>
  <c r="BH208" i="86"/>
  <c r="BH209" i="86"/>
  <c r="BH210" i="86"/>
  <c r="BH211" i="86"/>
  <c r="BH212" i="86"/>
  <c r="BH213" i="86"/>
  <c r="BH214" i="86"/>
  <c r="BH215" i="86"/>
  <c r="BH216" i="86"/>
  <c r="BH217" i="86"/>
  <c r="BH218" i="86"/>
  <c r="BH219" i="86"/>
  <c r="BH220" i="86"/>
  <c r="BH221" i="86"/>
  <c r="BH222" i="86"/>
  <c r="BH223" i="86"/>
  <c r="BH224" i="86"/>
  <c r="BH225" i="86"/>
  <c r="BH226" i="86"/>
  <c r="BH227" i="86"/>
  <c r="BH228" i="86"/>
  <c r="BH229" i="86"/>
  <c r="BH230" i="86"/>
  <c r="BH231" i="86"/>
  <c r="BH232" i="86"/>
  <c r="BH233" i="86"/>
  <c r="BH234" i="86"/>
  <c r="BH235" i="86"/>
  <c r="BH236" i="86"/>
  <c r="BH237" i="86"/>
  <c r="BH238" i="86"/>
  <c r="BH239" i="86"/>
  <c r="BH240" i="86"/>
  <c r="BH241" i="86"/>
  <c r="BH242" i="86"/>
  <c r="BH243" i="86"/>
  <c r="BH244" i="86"/>
  <c r="BH245" i="86"/>
  <c r="BH246" i="86"/>
  <c r="BH247" i="86"/>
  <c r="BH248" i="86"/>
  <c r="BH249" i="86"/>
  <c r="BH250" i="86"/>
  <c r="BH251" i="86"/>
  <c r="BH252" i="86"/>
  <c r="BH253" i="86"/>
  <c r="BH254" i="86"/>
  <c r="BH255" i="86"/>
  <c r="BH256" i="86"/>
  <c r="BH257" i="86"/>
  <c r="BH258" i="86"/>
  <c r="BH259" i="86"/>
  <c r="BH260" i="86"/>
  <c r="BH261" i="86"/>
  <c r="BH262" i="86"/>
  <c r="BH263" i="86"/>
  <c r="BH264" i="86"/>
  <c r="BH265" i="86"/>
  <c r="BH266" i="86"/>
  <c r="BH267" i="86"/>
  <c r="BH268" i="86"/>
  <c r="BH270" i="86"/>
  <c r="BH271" i="86"/>
  <c r="BH272" i="86"/>
  <c r="BH273" i="86"/>
  <c r="BH274" i="86"/>
  <c r="BH275" i="86"/>
  <c r="BH276" i="86"/>
  <c r="BH277" i="86"/>
  <c r="BH278" i="86"/>
  <c r="BH279" i="86"/>
  <c r="BH280" i="86"/>
  <c r="BH281" i="86"/>
  <c r="BH282" i="86"/>
  <c r="BH283" i="86"/>
  <c r="BH284" i="86"/>
  <c r="BH285" i="86"/>
  <c r="BH286" i="86"/>
  <c r="BH287" i="86"/>
  <c r="BH288" i="86"/>
  <c r="BH289" i="86"/>
  <c r="BH290" i="86"/>
  <c r="BH291" i="86"/>
  <c r="BH292" i="86"/>
  <c r="BH293" i="86"/>
  <c r="BH294" i="86"/>
  <c r="BH296" i="86"/>
  <c r="BH297" i="86"/>
  <c r="BH298" i="86"/>
  <c r="BH299" i="86"/>
  <c r="BH300" i="86"/>
  <c r="BH301" i="86"/>
  <c r="BH302" i="86"/>
  <c r="BH303" i="86"/>
  <c r="BH304" i="86"/>
  <c r="BH305" i="86"/>
  <c r="BH306" i="86"/>
  <c r="BH307" i="86"/>
  <c r="BH308" i="86"/>
  <c r="BH311" i="86"/>
  <c r="BH312" i="86"/>
  <c r="BH313" i="86"/>
  <c r="BH314" i="86"/>
  <c r="BH315" i="86"/>
  <c r="BH316" i="86"/>
  <c r="BH317" i="86"/>
  <c r="BH318" i="86"/>
  <c r="BH319" i="86"/>
  <c r="BH320" i="86"/>
  <c r="BH321" i="86"/>
  <c r="BH322" i="86"/>
  <c r="BH323" i="86"/>
  <c r="BH324" i="86"/>
  <c r="BH325" i="86"/>
  <c r="BH326" i="86"/>
  <c r="BH327" i="86"/>
  <c r="BH328" i="86"/>
  <c r="BH329" i="86"/>
  <c r="BH330" i="86"/>
  <c r="BH331" i="86"/>
  <c r="BH332" i="86"/>
  <c r="BH333" i="86"/>
  <c r="BH334" i="86"/>
  <c r="BH335" i="86"/>
  <c r="BH337" i="86"/>
  <c r="BH338" i="86"/>
  <c r="BH339" i="86"/>
  <c r="BH340" i="86"/>
  <c r="BH341" i="86"/>
  <c r="BH342" i="86"/>
  <c r="BH343" i="86"/>
  <c r="BH344" i="86"/>
  <c r="BH345" i="86"/>
  <c r="BH346" i="86"/>
  <c r="BH347" i="86"/>
  <c r="BH348" i="86"/>
  <c r="BH349" i="86"/>
  <c r="BH350" i="86"/>
  <c r="BH351" i="86"/>
  <c r="BH352" i="86"/>
  <c r="BH354" i="86"/>
  <c r="BH355" i="86"/>
  <c r="BH356" i="86"/>
  <c r="BH357" i="86"/>
  <c r="BH358" i="86"/>
  <c r="BH359" i="86"/>
  <c r="BH360" i="86"/>
  <c r="BH361" i="86"/>
  <c r="BH362" i="86"/>
  <c r="BH363" i="86"/>
  <c r="BH364" i="86"/>
  <c r="BH365" i="86"/>
  <c r="BH366" i="86"/>
  <c r="BH367" i="86"/>
  <c r="BH368" i="86"/>
  <c r="BH369" i="86"/>
  <c r="BH370" i="86"/>
  <c r="BH371" i="86"/>
  <c r="BH372" i="86"/>
  <c r="BH373" i="86"/>
  <c r="BH374" i="86"/>
  <c r="BH375" i="86"/>
  <c r="BH376" i="86"/>
  <c r="BH377" i="86"/>
  <c r="BH378" i="86"/>
  <c r="BH379" i="86"/>
  <c r="BH380" i="86"/>
  <c r="BH381" i="86"/>
  <c r="BH382" i="86"/>
  <c r="BH383" i="86"/>
  <c r="BH384" i="86"/>
  <c r="BH385" i="86"/>
  <c r="BH386" i="86"/>
  <c r="BH387" i="86"/>
  <c r="BH388" i="86"/>
  <c r="BH389" i="86"/>
  <c r="BH390" i="86"/>
  <c r="BH392" i="86"/>
  <c r="BH393" i="86"/>
  <c r="BH394" i="86"/>
  <c r="BH395" i="86"/>
  <c r="BH396" i="86"/>
  <c r="BH397" i="86"/>
  <c r="BH398" i="86"/>
  <c r="BH399" i="86"/>
  <c r="BH400" i="86"/>
  <c r="BH401" i="86"/>
  <c r="BH402" i="86"/>
  <c r="BH403" i="86"/>
  <c r="BH404" i="86"/>
  <c r="BH405" i="86"/>
  <c r="BH406" i="86"/>
  <c r="BH407" i="86"/>
  <c r="BH408" i="86"/>
  <c r="BH409" i="86"/>
  <c r="BH410" i="86"/>
  <c r="BH411" i="86"/>
  <c r="BH412" i="86"/>
  <c r="BH413" i="86"/>
  <c r="BH414" i="86"/>
  <c r="BH415" i="86"/>
  <c r="BH416" i="86"/>
  <c r="BH417" i="86"/>
  <c r="BH418" i="86"/>
  <c r="BH419" i="86"/>
  <c r="BH420" i="86"/>
  <c r="BH421" i="86"/>
  <c r="BH422" i="86"/>
  <c r="BH423" i="86"/>
  <c r="BH424" i="86"/>
  <c r="BH425" i="86"/>
  <c r="BH426" i="86"/>
  <c r="BH427" i="86"/>
  <c r="BH428" i="86"/>
  <c r="BH429" i="86"/>
  <c r="BH430" i="86"/>
  <c r="BH431" i="86"/>
  <c r="BH432" i="86"/>
  <c r="BH433" i="86"/>
  <c r="BH434" i="86"/>
  <c r="BH435" i="86"/>
  <c r="BH436" i="86"/>
  <c r="BH437" i="86"/>
  <c r="BH438" i="86"/>
  <c r="BH439" i="86"/>
  <c r="BH440" i="86"/>
  <c r="BH441" i="86"/>
  <c r="BH442" i="86"/>
  <c r="BH443" i="86"/>
  <c r="BH444" i="86"/>
  <c r="BH445" i="86"/>
  <c r="BH446" i="86"/>
  <c r="BH447" i="86"/>
  <c r="BH448" i="86"/>
  <c r="BH449" i="86"/>
  <c r="BH450" i="86"/>
  <c r="BH451" i="86"/>
  <c r="BH452" i="86"/>
  <c r="BH453" i="86"/>
  <c r="BH454" i="86"/>
  <c r="BH455" i="86"/>
  <c r="BH456" i="86"/>
  <c r="BH457" i="86"/>
  <c r="BH458" i="86"/>
  <c r="BH459" i="86"/>
  <c r="BH460" i="86"/>
  <c r="BH461" i="86"/>
  <c r="BH462" i="86"/>
  <c r="BH463" i="86"/>
  <c r="BH464" i="86"/>
  <c r="BH465" i="86"/>
  <c r="BH466" i="86"/>
  <c r="BH467" i="86"/>
  <c r="BH468" i="86"/>
  <c r="BH469" i="86"/>
  <c r="BH470" i="86"/>
  <c r="BH471" i="86"/>
  <c r="BH472" i="86"/>
  <c r="BH473" i="86"/>
  <c r="BH474" i="86"/>
  <c r="BH475" i="86"/>
  <c r="BH476" i="86"/>
  <c r="BH477" i="86"/>
  <c r="BH478" i="86"/>
  <c r="BH479" i="86"/>
  <c r="BH480" i="86"/>
  <c r="BH481" i="86"/>
  <c r="BH482" i="86"/>
  <c r="BH483" i="86"/>
  <c r="BH484" i="86"/>
  <c r="BH485" i="86"/>
  <c r="BH486" i="86"/>
  <c r="BH487" i="86"/>
  <c r="BH488" i="86"/>
  <c r="BH489" i="86"/>
  <c r="BH490" i="86"/>
  <c r="BH491" i="86"/>
  <c r="BH492" i="86"/>
  <c r="BH493" i="86"/>
  <c r="BH494" i="86"/>
  <c r="BH495" i="86"/>
  <c r="BH496" i="86"/>
  <c r="BH497" i="86"/>
  <c r="BH498" i="86"/>
  <c r="BH499" i="86"/>
  <c r="BH500" i="86"/>
  <c r="BH501" i="86"/>
  <c r="BH502" i="86"/>
  <c r="BH503" i="86"/>
  <c r="BH504" i="86"/>
  <c r="BH505" i="86"/>
  <c r="BH506" i="86"/>
  <c r="BH507" i="86"/>
  <c r="BH508" i="86"/>
  <c r="BH509" i="86"/>
  <c r="BH510" i="86"/>
  <c r="BH511" i="86"/>
  <c r="BH512" i="86"/>
  <c r="BH513" i="86"/>
  <c r="BH514" i="86"/>
  <c r="BH515" i="86"/>
  <c r="BH516" i="86"/>
  <c r="BH517" i="86"/>
  <c r="BH518" i="86"/>
  <c r="BH519" i="86"/>
  <c r="BH520" i="86"/>
  <c r="BH521" i="86"/>
  <c r="BH522" i="86"/>
  <c r="BH523" i="86"/>
  <c r="BH524" i="86"/>
  <c r="BH525" i="86"/>
  <c r="BH526" i="86"/>
  <c r="BH527" i="86"/>
  <c r="BH528" i="86"/>
  <c r="BH529" i="86"/>
  <c r="BH530" i="86"/>
  <c r="BH531" i="86"/>
  <c r="BH532" i="86"/>
  <c r="BH533" i="86"/>
  <c r="BH534" i="86"/>
  <c r="BH535" i="86"/>
  <c r="BH536" i="86"/>
  <c r="BH537" i="86"/>
  <c r="BH538" i="86"/>
  <c r="BH539" i="86"/>
  <c r="BH540" i="86"/>
  <c r="BH541" i="86"/>
  <c r="BH542" i="86"/>
  <c r="BH543" i="86"/>
  <c r="BH544" i="86"/>
  <c r="BH545" i="86"/>
  <c r="BH546" i="86"/>
  <c r="BH547" i="86"/>
  <c r="BH548" i="86"/>
  <c r="BH549" i="86"/>
  <c r="BH550" i="86"/>
  <c r="BH551" i="86"/>
  <c r="BH552" i="86"/>
  <c r="BH553" i="86"/>
  <c r="BH554" i="86"/>
  <c r="BH555" i="86"/>
  <c r="BH556" i="86"/>
  <c r="BH557" i="86"/>
  <c r="BH558" i="86"/>
  <c r="BH560" i="86"/>
  <c r="BH561" i="86"/>
  <c r="BH562" i="86"/>
  <c r="BH563" i="86"/>
  <c r="BH564" i="86"/>
  <c r="BH565" i="86"/>
  <c r="BH566" i="86"/>
  <c r="BH567" i="86"/>
  <c r="BH568" i="86"/>
  <c r="BH569" i="86"/>
  <c r="BH570" i="86"/>
  <c r="BH571" i="86"/>
  <c r="BH572" i="86"/>
  <c r="BH575" i="86"/>
  <c r="BH576" i="86"/>
  <c r="BH577" i="86"/>
  <c r="BH578" i="86"/>
  <c r="BH579" i="86"/>
  <c r="BH580" i="86"/>
  <c r="BH581" i="86"/>
  <c r="BH582" i="86"/>
  <c r="BH583" i="86"/>
  <c r="BH584" i="86"/>
  <c r="BH585" i="86"/>
  <c r="BH586" i="86"/>
  <c r="BH587" i="86"/>
  <c r="BH588" i="86"/>
  <c r="BH590" i="86"/>
  <c r="BH591" i="86"/>
  <c r="BH592" i="86"/>
  <c r="BH593" i="86"/>
  <c r="BH594" i="86"/>
  <c r="BH595" i="86"/>
  <c r="BH596" i="86"/>
  <c r="BH597" i="86"/>
  <c r="BH598" i="86"/>
  <c r="BH599" i="86"/>
  <c r="BH600" i="86"/>
  <c r="BH601" i="86"/>
  <c r="BH602" i="86"/>
  <c r="BH603" i="86"/>
  <c r="BH605" i="86"/>
  <c r="BH606" i="86"/>
  <c r="BH607" i="86"/>
  <c r="BH608" i="86"/>
  <c r="BH609" i="86"/>
  <c r="BH610" i="86"/>
  <c r="BH611" i="86"/>
  <c r="BH612" i="86"/>
  <c r="BH613" i="86"/>
  <c r="BH614" i="86"/>
  <c r="BH615" i="86"/>
  <c r="BH616" i="86"/>
  <c r="BH617" i="86"/>
  <c r="BH618" i="86"/>
  <c r="BH619" i="86"/>
  <c r="BH620" i="86"/>
  <c r="BH621" i="86"/>
  <c r="BH622" i="86"/>
  <c r="BH623" i="86"/>
  <c r="BH624" i="86"/>
  <c r="BH625" i="86"/>
  <c r="BH626" i="86"/>
  <c r="BH627" i="86"/>
  <c r="BH628" i="86"/>
  <c r="BH629" i="86"/>
  <c r="BH630" i="86"/>
  <c r="BH631" i="86"/>
  <c r="BH632" i="86"/>
  <c r="BH633" i="86"/>
  <c r="BH634" i="86"/>
  <c r="BH635" i="86"/>
  <c r="BH636" i="86"/>
  <c r="BH637" i="86"/>
  <c r="BH638" i="86"/>
  <c r="BH639" i="86"/>
  <c r="BH640" i="86"/>
  <c r="BH641" i="86"/>
  <c r="BH642" i="86"/>
  <c r="BH643" i="86"/>
  <c r="BH644" i="86"/>
  <c r="BH645" i="86"/>
  <c r="BH646" i="86"/>
  <c r="BH647" i="86"/>
  <c r="BH648" i="86"/>
  <c r="BH649" i="86"/>
  <c r="BH650" i="86"/>
  <c r="BH651" i="86"/>
  <c r="BH652" i="86"/>
  <c r="BH653" i="86"/>
  <c r="BH654" i="86"/>
  <c r="BH655" i="86"/>
  <c r="BH656" i="86"/>
  <c r="BH657" i="86"/>
  <c r="BH658" i="86"/>
  <c r="BH659" i="86"/>
  <c r="BH660" i="86"/>
  <c r="BH661" i="86"/>
  <c r="BH662" i="86"/>
  <c r="BH663" i="86"/>
  <c r="BH664" i="86"/>
  <c r="BH665" i="86"/>
  <c r="BH666" i="86"/>
  <c r="BH667" i="86"/>
  <c r="BH668" i="86"/>
  <c r="BH669" i="86"/>
  <c r="BH670" i="86"/>
  <c r="BH671" i="86"/>
  <c r="BH672" i="86"/>
  <c r="BH673" i="86"/>
  <c r="BH674" i="86"/>
  <c r="BH675" i="86"/>
  <c r="BH676" i="86"/>
  <c r="BH677" i="86"/>
  <c r="BH678" i="86"/>
  <c r="BH679" i="86"/>
  <c r="BH680" i="86"/>
  <c r="BH681" i="86"/>
  <c r="BH682" i="86"/>
  <c r="BH683" i="86"/>
  <c r="BH684" i="86"/>
  <c r="BH685" i="86"/>
  <c r="BH686" i="86"/>
  <c r="BH687" i="86"/>
  <c r="BH688" i="86"/>
  <c r="BH689" i="86"/>
  <c r="BH690" i="86"/>
  <c r="BH691" i="86"/>
  <c r="BH692" i="86"/>
  <c r="BH693" i="86"/>
  <c r="BH694" i="86"/>
  <c r="BH695" i="86"/>
  <c r="BH696" i="86"/>
  <c r="BH697" i="86"/>
  <c r="BH698" i="86"/>
  <c r="BH699" i="86"/>
  <c r="BH700" i="86"/>
  <c r="BH701" i="86"/>
  <c r="BH702" i="86"/>
  <c r="BH703" i="86"/>
  <c r="BH704" i="86"/>
  <c r="BH705" i="86"/>
  <c r="BH706" i="86"/>
  <c r="BH707" i="86"/>
  <c r="BH708" i="86"/>
  <c r="BH709" i="86"/>
  <c r="BH710" i="86"/>
  <c r="BH711" i="86"/>
  <c r="BH712" i="86"/>
  <c r="BH713" i="86"/>
  <c r="BH714" i="86"/>
  <c r="BH715" i="86"/>
  <c r="BH716" i="86"/>
  <c r="BH717" i="86"/>
  <c r="BH718" i="86"/>
  <c r="BH719" i="86"/>
  <c r="BH720" i="86"/>
  <c r="BH721" i="86"/>
  <c r="BH722" i="86"/>
  <c r="BH723" i="86"/>
  <c r="BH724" i="86"/>
  <c r="BH725" i="86"/>
  <c r="BH726" i="86"/>
  <c r="BH727" i="86"/>
  <c r="BH728" i="86"/>
  <c r="BH729" i="86"/>
  <c r="BH730" i="86"/>
  <c r="BH731" i="86"/>
  <c r="BH732" i="86"/>
  <c r="BH733" i="86"/>
  <c r="BH734" i="86"/>
  <c r="BH735" i="86"/>
  <c r="BH736" i="86"/>
  <c r="BH737" i="86"/>
  <c r="BH738" i="86"/>
  <c r="BH739" i="86"/>
  <c r="BH740" i="86"/>
  <c r="BH741" i="86"/>
  <c r="BH742" i="86"/>
  <c r="BH743" i="86"/>
  <c r="BH744" i="86"/>
  <c r="BH745" i="86"/>
  <c r="BH746" i="86"/>
  <c r="BH747" i="86"/>
  <c r="BH748" i="86"/>
  <c r="BH750" i="86"/>
  <c r="BH752" i="86"/>
  <c r="BH753" i="86"/>
  <c r="BH754" i="86"/>
  <c r="BH755" i="86"/>
  <c r="BH756" i="86"/>
  <c r="BH757" i="86"/>
  <c r="BH758" i="86"/>
  <c r="BH759" i="86"/>
  <c r="BH760" i="86"/>
  <c r="BH761" i="86"/>
  <c r="BH762" i="86"/>
  <c r="BH763" i="86"/>
  <c r="BH764" i="86"/>
  <c r="BH765" i="86"/>
  <c r="BH766" i="86"/>
  <c r="BH767" i="86"/>
  <c r="BH768" i="86"/>
  <c r="BH769" i="86"/>
  <c r="BH770" i="86"/>
  <c r="BH771" i="86"/>
  <c r="BH772" i="86"/>
  <c r="BH773" i="86"/>
  <c r="BH774" i="86"/>
  <c r="BH775" i="86"/>
  <c r="BH776" i="86"/>
  <c r="BH777" i="86"/>
  <c r="BH778" i="86"/>
  <c r="BH779" i="86"/>
  <c r="BH780" i="86"/>
  <c r="BH781" i="86"/>
  <c r="BH782" i="86"/>
  <c r="BH783" i="86"/>
  <c r="BH784" i="86"/>
  <c r="BH785" i="86"/>
  <c r="BH786" i="86"/>
  <c r="BH787" i="86"/>
  <c r="BH788" i="86"/>
  <c r="BH789" i="86"/>
  <c r="BH792" i="86"/>
  <c r="BH793" i="86"/>
  <c r="BH794" i="86"/>
  <c r="BH795" i="86"/>
  <c r="BH796" i="86"/>
  <c r="BH797" i="86"/>
  <c r="BH798" i="86"/>
  <c r="BH799" i="86"/>
  <c r="BH800" i="86"/>
  <c r="BH801" i="86"/>
  <c r="BH802" i="86"/>
  <c r="BH803" i="86"/>
  <c r="BH804" i="86"/>
  <c r="BH805" i="86"/>
  <c r="BH806" i="86"/>
  <c r="BH811" i="86"/>
  <c r="BH812" i="86"/>
  <c r="BH813" i="86"/>
  <c r="BH814" i="86"/>
  <c r="BH815" i="86"/>
  <c r="BH816" i="86"/>
  <c r="BH817" i="86"/>
  <c r="BH818" i="86"/>
  <c r="BH819" i="86"/>
  <c r="BH824" i="86"/>
  <c r="BH827" i="86"/>
  <c r="BH828" i="86"/>
  <c r="BH830" i="86"/>
  <c r="BH831" i="86"/>
  <c r="BH832" i="86"/>
  <c r="BH833" i="86"/>
  <c r="BH834" i="86"/>
  <c r="BH835" i="86"/>
  <c r="BH837" i="86"/>
  <c r="BH838" i="86"/>
  <c r="BH839" i="86"/>
  <c r="BH840" i="86"/>
  <c r="BH841" i="86"/>
  <c r="BH842" i="86"/>
  <c r="BH843" i="86"/>
  <c r="BH844" i="86"/>
  <c r="BH845" i="86"/>
  <c r="BH846" i="86"/>
  <c r="BH847" i="86"/>
  <c r="BH848" i="86"/>
  <c r="BH849" i="86"/>
  <c r="BH850" i="86"/>
  <c r="BH851" i="86"/>
  <c r="BH852" i="86"/>
  <c r="BH853" i="86"/>
  <c r="BH854" i="86"/>
  <c r="BH855" i="86"/>
  <c r="BH856" i="86"/>
  <c r="BH857" i="86"/>
  <c r="BH858" i="86"/>
  <c r="BH859" i="86"/>
  <c r="BH860" i="86"/>
  <c r="BH861" i="86"/>
  <c r="BH862" i="86"/>
  <c r="BH863" i="86"/>
  <c r="BH864" i="86"/>
  <c r="BH865" i="86"/>
  <c r="BH866" i="86"/>
  <c r="BH867" i="86"/>
  <c r="BH868" i="86"/>
  <c r="BH869" i="86"/>
  <c r="BH871" i="86"/>
  <c r="BH872" i="86"/>
  <c r="BH873" i="86"/>
  <c r="BH874" i="86"/>
  <c r="BH875" i="86"/>
  <c r="BH876" i="86"/>
  <c r="BH877" i="86"/>
  <c r="BH878" i="86"/>
  <c r="BH879" i="86"/>
  <c r="BH880" i="86"/>
  <c r="BH881" i="86"/>
  <c r="BH882" i="86"/>
  <c r="BH883" i="86"/>
  <c r="BH884" i="86"/>
  <c r="BH885" i="86"/>
  <c r="BH886" i="86"/>
  <c r="BH887" i="86"/>
  <c r="BH888" i="86"/>
  <c r="BH889" i="86"/>
  <c r="BH890" i="86"/>
  <c r="BH891" i="86"/>
  <c r="BH892" i="86"/>
  <c r="BH893" i="86"/>
  <c r="BH894" i="86"/>
  <c r="BH895" i="86"/>
  <c r="BH896" i="86"/>
  <c r="BH897" i="86"/>
  <c r="BH898" i="86"/>
  <c r="BH899" i="86"/>
  <c r="BH900" i="86"/>
  <c r="BH901" i="86"/>
  <c r="BH902" i="86"/>
  <c r="BH903" i="86"/>
  <c r="BH904" i="86"/>
  <c r="BH905" i="86"/>
  <c r="BH906" i="86"/>
  <c r="BH907" i="86"/>
  <c r="BH908" i="86"/>
  <c r="BH909" i="86"/>
  <c r="BH910" i="86"/>
  <c r="BH911" i="86"/>
  <c r="BH912" i="86"/>
  <c r="BH913" i="86"/>
  <c r="BH914" i="86"/>
  <c r="BH915" i="86"/>
  <c r="BH916" i="86"/>
  <c r="BH917" i="86"/>
  <c r="BH918" i="86"/>
  <c r="BH919" i="86"/>
  <c r="BH920" i="86"/>
  <c r="BH921" i="86"/>
  <c r="BH922" i="86"/>
  <c r="BH923" i="86"/>
  <c r="BH924" i="86"/>
  <c r="BH925" i="86"/>
  <c r="BH926" i="86"/>
  <c r="BH927" i="86"/>
  <c r="BH928" i="86"/>
  <c r="BH929" i="86"/>
  <c r="BH930" i="86"/>
  <c r="BH931" i="86"/>
  <c r="BH932" i="86"/>
  <c r="BH933" i="86"/>
  <c r="BH934" i="86"/>
  <c r="BH935" i="86"/>
  <c r="BH936" i="86"/>
  <c r="BH937" i="86"/>
  <c r="BH938" i="86"/>
  <c r="BH939" i="86"/>
  <c r="BH940" i="86"/>
  <c r="BH941" i="86"/>
  <c r="BH942" i="86"/>
  <c r="BH943" i="86"/>
  <c r="BH944" i="86"/>
  <c r="BH945" i="86"/>
  <c r="BH946" i="86"/>
  <c r="BH947" i="86"/>
  <c r="BH948" i="86"/>
  <c r="BH949" i="86"/>
  <c r="BH950" i="86"/>
  <c r="BH951" i="86"/>
  <c r="BH952" i="86"/>
  <c r="BH953" i="86"/>
  <c r="BH954" i="86"/>
  <c r="BH955" i="86"/>
  <c r="BH956" i="86"/>
  <c r="BH957" i="86"/>
  <c r="BH958" i="86"/>
  <c r="BH959" i="86"/>
  <c r="BH960" i="86"/>
  <c r="BH961" i="86"/>
  <c r="BH962" i="86"/>
  <c r="BH963" i="86"/>
  <c r="BH964" i="86"/>
  <c r="BH965" i="86"/>
  <c r="BH966" i="86"/>
  <c r="BH967" i="86"/>
  <c r="BH968" i="86"/>
  <c r="BH969" i="86"/>
  <c r="BH970" i="86"/>
  <c r="BH971" i="86"/>
  <c r="BH972" i="86"/>
  <c r="BH973" i="86"/>
  <c r="BH974" i="86"/>
  <c r="BH975" i="86"/>
  <c r="BH976" i="86"/>
  <c r="BH977" i="86"/>
  <c r="BH978" i="86"/>
  <c r="BH979" i="86"/>
  <c r="BH980" i="86"/>
  <c r="BH981" i="86"/>
  <c r="BH982" i="86"/>
  <c r="BH983" i="86"/>
  <c r="BH984" i="86"/>
  <c r="BH985" i="86"/>
  <c r="BH986" i="86"/>
  <c r="BH987" i="86"/>
  <c r="BH988" i="86"/>
  <c r="BH989" i="86"/>
  <c r="BH990" i="86"/>
  <c r="BH991" i="86"/>
  <c r="BH992" i="86"/>
  <c r="BH993" i="86"/>
  <c r="BH994" i="86"/>
  <c r="BH995" i="86"/>
  <c r="BH996" i="86"/>
  <c r="BH997" i="86"/>
  <c r="BH998" i="86"/>
  <c r="BH999" i="86"/>
  <c r="BH1000" i="86"/>
  <c r="BH1001" i="86"/>
  <c r="BH1002" i="86"/>
  <c r="BH1003" i="86"/>
  <c r="BH1004" i="86"/>
  <c r="BH1005" i="86"/>
  <c r="BH1006" i="86"/>
  <c r="BH1007" i="86"/>
  <c r="BH1008" i="86"/>
  <c r="BH1009" i="86"/>
  <c r="BH1010" i="86"/>
  <c r="BH1011" i="86"/>
  <c r="BH1012" i="86"/>
  <c r="BH1013" i="86"/>
  <c r="BH1014" i="86"/>
  <c r="BH1015" i="86"/>
  <c r="BH1016" i="86"/>
  <c r="BH1017" i="86"/>
  <c r="BH1018" i="86"/>
  <c r="BH1019" i="86"/>
  <c r="BH1020" i="86"/>
  <c r="BH1021" i="86"/>
  <c r="BH1022" i="86"/>
  <c r="BH1023" i="86"/>
  <c r="BH1024" i="86"/>
  <c r="BH1025" i="86"/>
  <c r="BH1026" i="86"/>
  <c r="BH1027" i="86"/>
  <c r="BH1028" i="86"/>
  <c r="BH1029" i="86"/>
  <c r="BH1030" i="86"/>
  <c r="BH1031" i="86"/>
  <c r="BH1032" i="86"/>
  <c r="BH1033" i="86"/>
  <c r="BH1034" i="86"/>
  <c r="BH1035" i="86"/>
  <c r="BH1036" i="86"/>
  <c r="BH1037" i="86"/>
  <c r="BH1038" i="86"/>
  <c r="BH1039" i="86"/>
  <c r="BH1040" i="86"/>
  <c r="BH1041" i="86"/>
  <c r="BH1042" i="86"/>
  <c r="BH1043" i="86"/>
  <c r="BH1044" i="86"/>
  <c r="BH1045" i="86"/>
  <c r="BH1046" i="86"/>
  <c r="BH1047" i="86"/>
  <c r="BH1048" i="86"/>
  <c r="BH1049" i="86"/>
  <c r="BH1050" i="86"/>
  <c r="BH1051" i="86"/>
  <c r="BH1052" i="86"/>
  <c r="BH1053" i="86"/>
  <c r="BH1054" i="86"/>
  <c r="BH1055" i="86"/>
  <c r="BH1056" i="86"/>
  <c r="BH1057" i="86"/>
  <c r="BH1058" i="86"/>
  <c r="BH1059" i="86"/>
  <c r="BH1060" i="86"/>
  <c r="BH1061" i="86"/>
  <c r="BH1062" i="86"/>
  <c r="BH1063" i="86"/>
  <c r="BH1064" i="86"/>
  <c r="BH1065" i="86"/>
  <c r="BH1066" i="86"/>
  <c r="BH1067" i="86"/>
  <c r="BH1068" i="86"/>
  <c r="BH1069" i="86"/>
  <c r="BH1070" i="86"/>
  <c r="BH1071" i="86"/>
  <c r="BH1072" i="86"/>
  <c r="BH1073" i="86"/>
  <c r="BH1074" i="86"/>
  <c r="BH1075" i="86"/>
  <c r="BH1076" i="86"/>
  <c r="BH1077" i="86"/>
  <c r="BH1078" i="86"/>
  <c r="BH1079" i="86"/>
  <c r="BH1080" i="86"/>
  <c r="BH1081" i="86"/>
  <c r="BH1082" i="86"/>
  <c r="BH1083" i="86"/>
  <c r="BH1084" i="86"/>
  <c r="BH1085" i="86"/>
  <c r="BH1086" i="86"/>
  <c r="BH1087" i="86"/>
  <c r="BH1088" i="86"/>
  <c r="BH1089" i="86"/>
  <c r="BH1090" i="86"/>
  <c r="BH1091" i="86"/>
  <c r="BH1092" i="86"/>
  <c r="BH1093" i="86"/>
  <c r="BH1094" i="86"/>
  <c r="BH1095" i="86"/>
  <c r="BH1096" i="86"/>
  <c r="BH1097" i="86"/>
  <c r="BH1098" i="86"/>
  <c r="BH1099" i="86"/>
  <c r="BH1100" i="86"/>
  <c r="BH1101" i="86"/>
  <c r="BH1102" i="86"/>
  <c r="BH1103" i="86"/>
  <c r="BH1104" i="86"/>
  <c r="BH1105" i="86"/>
  <c r="BH1106" i="86"/>
  <c r="BH1107" i="86"/>
  <c r="BH1108" i="86"/>
  <c r="BH1109" i="86"/>
  <c r="BH1110" i="86"/>
  <c r="BH1111" i="86"/>
  <c r="BH1112" i="86"/>
  <c r="BH1113" i="86"/>
  <c r="BH1114" i="86"/>
  <c r="BH1115" i="86"/>
  <c r="BH1116" i="86"/>
  <c r="BH1117" i="86"/>
  <c r="BH1118" i="86"/>
  <c r="BH1119" i="86"/>
  <c r="BH1120" i="86"/>
  <c r="BH1121" i="86"/>
  <c r="BH1122" i="86"/>
  <c r="BH1123" i="86"/>
  <c r="BH1124" i="86"/>
  <c r="BH1125" i="86"/>
  <c r="BH1126" i="86"/>
  <c r="BH1127" i="86"/>
  <c r="BH1128" i="86"/>
  <c r="BH1129" i="86"/>
  <c r="BH1130" i="86"/>
  <c r="BH1131" i="86"/>
  <c r="BH1132" i="86"/>
  <c r="BH1133" i="86"/>
  <c r="BH1137" i="86"/>
  <c r="BH1138" i="86"/>
  <c r="BH1139" i="86"/>
  <c r="BH1140" i="86"/>
  <c r="BH1141" i="86"/>
  <c r="BH1142" i="86"/>
  <c r="BH1143" i="86"/>
  <c r="BH1144" i="86"/>
  <c r="BH1145" i="86"/>
  <c r="BH1146" i="86"/>
  <c r="BH1147" i="86"/>
  <c r="BH1148" i="86"/>
  <c r="BH1149" i="86"/>
  <c r="BH1150" i="86"/>
  <c r="BH1151" i="86"/>
  <c r="BH1153" i="86"/>
  <c r="BH1154" i="86"/>
  <c r="BH1155" i="86"/>
  <c r="BH1156" i="86"/>
  <c r="BH1157" i="86"/>
  <c r="BH1158" i="86"/>
  <c r="BH1160" i="86"/>
  <c r="BH1161" i="86"/>
  <c r="BH1162" i="86"/>
  <c r="BH1163" i="86"/>
  <c r="BH1164" i="86"/>
  <c r="BH1165" i="86"/>
  <c r="BH1167" i="86"/>
  <c r="BH1170" i="86"/>
  <c r="BH1171" i="86"/>
  <c r="BH1172" i="86"/>
  <c r="BH1173" i="86"/>
  <c r="BH1174" i="86"/>
  <c r="BH1175" i="86"/>
  <c r="BH1176" i="86"/>
  <c r="BH1177" i="86"/>
  <c r="BH1178" i="86"/>
  <c r="BH1179" i="86"/>
  <c r="BH1180" i="86"/>
  <c r="BH1181" i="86"/>
  <c r="BH1182" i="86"/>
  <c r="BH1183" i="86"/>
  <c r="BH1184" i="86"/>
  <c r="BH1185" i="86"/>
  <c r="BH1186" i="86"/>
  <c r="BH1187" i="86"/>
  <c r="BH1188" i="86"/>
  <c r="BH1189" i="86"/>
  <c r="BH1190" i="86"/>
  <c r="BH1191" i="86"/>
  <c r="BH1192" i="86"/>
  <c r="BH1193" i="86"/>
  <c r="BH1194" i="86"/>
  <c r="BH1195" i="86"/>
  <c r="BH1196" i="86"/>
  <c r="BH1197" i="86"/>
  <c r="BH1198" i="86"/>
  <c r="BH1199" i="86"/>
  <c r="BH1200" i="86"/>
  <c r="BH1201" i="86"/>
  <c r="BH1202" i="86"/>
  <c r="BH1203" i="86"/>
  <c r="BH1204" i="86"/>
  <c r="BH1205" i="86"/>
  <c r="BH1206" i="86"/>
  <c r="BH1207" i="86"/>
  <c r="BH1208" i="86"/>
  <c r="BH1209" i="86"/>
  <c r="BH1210" i="86"/>
  <c r="BH1211" i="86"/>
  <c r="BH1212" i="86"/>
  <c r="BH1213" i="86"/>
  <c r="BH1214" i="86"/>
  <c r="BH1215" i="86"/>
  <c r="BH1216" i="86"/>
  <c r="BH1217" i="86"/>
  <c r="BH1218" i="86"/>
  <c r="BH1219" i="86"/>
  <c r="BH1220" i="86"/>
  <c r="BH1221" i="86"/>
  <c r="BH1222" i="86"/>
  <c r="BH1223" i="86"/>
  <c r="BH1224" i="86"/>
  <c r="BH1225" i="86"/>
  <c r="BH1226" i="86"/>
  <c r="BH1227" i="86"/>
  <c r="BH1228" i="86"/>
  <c r="BH1229" i="86"/>
  <c r="BH1230" i="86"/>
  <c r="BH1231" i="86"/>
  <c r="BH1232" i="86"/>
  <c r="BH1233" i="86"/>
  <c r="BH1234" i="86"/>
  <c r="BH1235" i="86"/>
  <c r="BH1236" i="86"/>
  <c r="BH1237" i="86"/>
  <c r="BH1238" i="86"/>
  <c r="BH1239" i="86"/>
  <c r="BH1240" i="86"/>
  <c r="BH1241" i="86"/>
  <c r="BH1242" i="86"/>
  <c r="BH1243" i="86"/>
  <c r="BH1244" i="86"/>
  <c r="BH1245" i="86"/>
  <c r="BH1246" i="86"/>
  <c r="BH1247" i="86"/>
  <c r="BH1248" i="86"/>
  <c r="BH1249" i="86"/>
  <c r="BH1250" i="86"/>
  <c r="BH1251" i="86"/>
  <c r="BH1252" i="86"/>
  <c r="BH1253" i="86"/>
  <c r="BH1254" i="86"/>
  <c r="BH1255" i="86"/>
  <c r="BH1256" i="86"/>
  <c r="BH1257" i="86"/>
  <c r="BH1258" i="86"/>
  <c r="BH1259" i="86"/>
  <c r="BH1260" i="86"/>
  <c r="BH1261" i="86"/>
  <c r="BH1262" i="86"/>
  <c r="BH1263" i="86"/>
  <c r="BH1264" i="86"/>
  <c r="BH1265" i="86"/>
  <c r="BH1266" i="86"/>
  <c r="BH1267" i="86"/>
  <c r="BH1268" i="86"/>
  <c r="BH1269" i="86"/>
  <c r="BH1270" i="86"/>
  <c r="BH1271" i="86"/>
  <c r="BH1272" i="86"/>
  <c r="BH1273" i="86"/>
  <c r="BH1274" i="86"/>
  <c r="BH1275" i="86"/>
  <c r="BH1276" i="86"/>
  <c r="BH1277" i="86"/>
  <c r="BH1278" i="86"/>
  <c r="BH1279" i="86"/>
  <c r="BH1280" i="86"/>
  <c r="BH1281" i="86"/>
  <c r="BH1282" i="86"/>
  <c r="BH1283" i="86"/>
  <c r="BH1284" i="86"/>
  <c r="BH1285" i="86"/>
  <c r="BH1286" i="86"/>
  <c r="BH1287" i="86"/>
  <c r="BH1288" i="86"/>
  <c r="BH1289" i="86"/>
  <c r="BH1290" i="86"/>
  <c r="BH1291" i="86"/>
  <c r="BH1292" i="86"/>
  <c r="BH1293" i="86"/>
  <c r="BH1294" i="86"/>
  <c r="BH1295" i="86"/>
  <c r="BH1296" i="86"/>
  <c r="BH1297" i="86"/>
  <c r="BH1298" i="86"/>
  <c r="BH1299" i="86"/>
  <c r="BH1300" i="86"/>
  <c r="BH1301" i="86"/>
  <c r="BH1302" i="86"/>
  <c r="BH1303" i="86"/>
  <c r="BH1304" i="86"/>
  <c r="BH1305" i="86"/>
  <c r="BH1306" i="86"/>
  <c r="BH1307" i="86"/>
  <c r="BH1308" i="86"/>
  <c r="BH1309" i="86"/>
  <c r="BH1310" i="86"/>
  <c r="BH1311" i="86"/>
  <c r="BH1312" i="86"/>
  <c r="BH1313" i="86"/>
  <c r="BH1314" i="86"/>
  <c r="BH1315" i="86"/>
  <c r="BH1316" i="86"/>
  <c r="BH1317" i="86"/>
  <c r="BH1318" i="86"/>
  <c r="BH1319" i="86"/>
  <c r="BH1320" i="86"/>
  <c r="BH1321" i="86"/>
  <c r="BH1322" i="86"/>
  <c r="BH1323" i="86"/>
  <c r="BH1324" i="86"/>
  <c r="BH1325" i="86"/>
  <c r="BH1326" i="86"/>
  <c r="BH1327" i="86"/>
  <c r="BH1328" i="86"/>
  <c r="BH1329" i="86"/>
  <c r="BH1331" i="86"/>
  <c r="BH1332" i="86"/>
  <c r="BH1333" i="86"/>
  <c r="BH1334" i="86"/>
  <c r="BH1336" i="86"/>
  <c r="BH1337" i="86"/>
  <c r="BH1338" i="86"/>
  <c r="BH1339" i="86"/>
  <c r="BH1340" i="86"/>
  <c r="BH1341" i="86"/>
  <c r="BH1342" i="86"/>
  <c r="BH1343" i="86"/>
  <c r="BH1344" i="86"/>
  <c r="BH1345" i="86"/>
  <c r="BH1346" i="86"/>
  <c r="BH1347" i="86"/>
  <c r="BH1348" i="86"/>
  <c r="BH1349" i="86"/>
  <c r="BH1350" i="86"/>
  <c r="BH1351" i="86"/>
  <c r="BH1352" i="86"/>
  <c r="BH1354" i="86"/>
  <c r="BH1355" i="86"/>
  <c r="BH1356" i="86"/>
  <c r="BH1357" i="86"/>
  <c r="BH1358" i="86"/>
  <c r="BH1359" i="86"/>
  <c r="BH1360" i="86"/>
  <c r="BH1361" i="86"/>
  <c r="BH1362" i="86"/>
  <c r="BH1363" i="86"/>
  <c r="BH1364" i="86"/>
  <c r="BH1365" i="86"/>
  <c r="BH1366" i="86"/>
  <c r="BH1368" i="86"/>
  <c r="BH1369" i="86"/>
  <c r="BH1370" i="86"/>
  <c r="BH1371" i="86"/>
  <c r="BH1372" i="86"/>
  <c r="BH1373" i="86"/>
  <c r="BH1374" i="86"/>
  <c r="BH1375" i="86"/>
  <c r="BH1376" i="86"/>
  <c r="BH1377" i="86"/>
  <c r="BH1378" i="86"/>
  <c r="BH1379" i="86"/>
  <c r="BH1380" i="86"/>
  <c r="BH1381" i="86"/>
  <c r="BH1382" i="86"/>
  <c r="BH1383" i="86"/>
  <c r="BH1384" i="86"/>
  <c r="BH1385" i="86"/>
  <c r="BH1386" i="86"/>
  <c r="BH1387" i="86"/>
  <c r="BH1388" i="86"/>
  <c r="BH1389" i="86"/>
  <c r="BH1390" i="86"/>
  <c r="BH1391" i="86"/>
  <c r="BH1392" i="86"/>
  <c r="BH1393" i="86"/>
  <c r="BH1394" i="86"/>
  <c r="BH1395" i="86"/>
  <c r="BH1396" i="86"/>
  <c r="BH1399" i="86"/>
  <c r="BH1400" i="86"/>
  <c r="BH1401" i="86"/>
  <c r="BH1402" i="86"/>
  <c r="BH1403" i="86"/>
  <c r="BH1404" i="86"/>
  <c r="BH1405" i="86"/>
  <c r="BH1406" i="86"/>
  <c r="BH1407" i="86"/>
  <c r="BH1408" i="86"/>
  <c r="BH1410" i="86"/>
  <c r="BH1411" i="86"/>
  <c r="BH1412" i="86"/>
  <c r="BH1413" i="86"/>
  <c r="BH1415" i="86"/>
  <c r="BH1416" i="86"/>
  <c r="BH1417" i="86"/>
  <c r="BH1418" i="86"/>
  <c r="BH1419" i="86"/>
  <c r="BH1420" i="86"/>
  <c r="BH1422" i="86"/>
  <c r="BH1423" i="86"/>
  <c r="BH1424" i="86"/>
  <c r="BH1425" i="86"/>
  <c r="BH1426" i="86"/>
  <c r="BH1427" i="86"/>
  <c r="BH1428" i="86"/>
  <c r="BH1429" i="86"/>
  <c r="BH1430" i="86"/>
  <c r="BH1431" i="86"/>
  <c r="BH1432" i="86"/>
  <c r="BH1433" i="86"/>
  <c r="BH1434" i="86"/>
  <c r="BH1435" i="86"/>
  <c r="BH1436" i="86"/>
  <c r="BH1437" i="86"/>
  <c r="BH1438" i="86"/>
  <c r="BH1439" i="86"/>
  <c r="BH1440" i="86"/>
  <c r="BH1441" i="86"/>
  <c r="BH1442" i="86"/>
  <c r="BH1443" i="86"/>
  <c r="BH1444" i="86"/>
  <c r="BH1445" i="86"/>
  <c r="BH1446" i="86"/>
  <c r="BH1447" i="86"/>
  <c r="BH1448" i="86"/>
  <c r="BH1449" i="86"/>
  <c r="BH1450" i="86"/>
  <c r="BH1451" i="86"/>
  <c r="BH1452" i="86"/>
  <c r="BH1453" i="86"/>
  <c r="BH1454" i="86"/>
  <c r="BH1455" i="86"/>
  <c r="BH1456" i="86"/>
  <c r="BH1457" i="86"/>
  <c r="BH1458" i="86"/>
  <c r="BH1459" i="86"/>
  <c r="BH1460" i="86"/>
  <c r="BH1461" i="86"/>
  <c r="BH1462" i="86"/>
  <c r="BH1463" i="86"/>
  <c r="BH1464" i="86"/>
  <c r="BH1465" i="86"/>
  <c r="BH1466" i="86"/>
  <c r="BH1467" i="86"/>
  <c r="BH1468" i="86"/>
  <c r="BH1469" i="86"/>
  <c r="BH1470" i="86"/>
  <c r="BH1471" i="86"/>
  <c r="BH1472" i="86"/>
  <c r="BH1473" i="86"/>
  <c r="BH1474" i="86"/>
  <c r="BH1475" i="86"/>
  <c r="BH1476" i="86"/>
  <c r="BH1477" i="86"/>
  <c r="BH1478" i="86"/>
  <c r="BH1479" i="86"/>
  <c r="BH1480" i="86"/>
  <c r="BH1481" i="86"/>
  <c r="BH1482" i="86"/>
  <c r="BH1483" i="86"/>
  <c r="BH1484" i="86"/>
  <c r="BH1485" i="86"/>
  <c r="BH1486" i="86"/>
  <c r="BH1487" i="86"/>
  <c r="BH1488" i="86"/>
  <c r="BH1489" i="86"/>
  <c r="BH1490" i="86"/>
  <c r="BH1491" i="86"/>
  <c r="BH1492" i="86"/>
  <c r="BH1493" i="86"/>
  <c r="BH1494" i="86"/>
  <c r="BH1495" i="86"/>
  <c r="BH1496" i="86"/>
  <c r="BH1497" i="86"/>
  <c r="BH1498" i="86"/>
  <c r="BH1499" i="86"/>
  <c r="BH1500" i="86"/>
  <c r="BH1501" i="86"/>
  <c r="BH1502" i="86"/>
  <c r="BH1503" i="86"/>
  <c r="BH1504" i="86"/>
  <c r="BH1505" i="86"/>
  <c r="BH1506" i="86"/>
  <c r="BH1507" i="86"/>
  <c r="BH1508" i="86"/>
  <c r="BH1509" i="86"/>
  <c r="BH1510" i="86"/>
  <c r="BH1511" i="86"/>
  <c r="BH1512" i="86"/>
  <c r="BH1513" i="86"/>
  <c r="BH1514" i="86"/>
  <c r="BH1515" i="86"/>
  <c r="BH1516" i="86"/>
  <c r="BH1517" i="86"/>
  <c r="BH1518" i="86"/>
  <c r="BH1519" i="86"/>
  <c r="BH1521" i="86"/>
  <c r="BH1522" i="86"/>
  <c r="BH1523" i="86"/>
  <c r="BH1524" i="86"/>
  <c r="BH1525" i="86"/>
  <c r="BH1526" i="86"/>
  <c r="BH1527" i="86"/>
  <c r="BH1528" i="86"/>
  <c r="BH1529" i="86"/>
  <c r="BH1531" i="86"/>
  <c r="BH1532" i="86"/>
  <c r="BH1533" i="86"/>
  <c r="BH1534" i="86"/>
  <c r="BH1535" i="86"/>
  <c r="BH1536" i="86"/>
  <c r="BH1537" i="86"/>
  <c r="BH1538" i="86"/>
  <c r="BH1539" i="86"/>
  <c r="BH1540" i="86"/>
  <c r="BH1541" i="86"/>
  <c r="BH1542" i="86"/>
  <c r="BH1543" i="86"/>
  <c r="BH1544" i="86"/>
  <c r="BH1545" i="86"/>
  <c r="BH1546" i="86"/>
  <c r="BH1547" i="86"/>
  <c r="BH1548" i="86"/>
  <c r="BH1549" i="86"/>
  <c r="BH1550" i="86"/>
  <c r="BH1551" i="86"/>
  <c r="BH1552" i="86"/>
  <c r="BH1553" i="86"/>
  <c r="BH1554" i="86"/>
  <c r="BH1555" i="86"/>
  <c r="BH1556" i="86"/>
  <c r="BH1557" i="86"/>
  <c r="BH1558" i="86"/>
  <c r="BH1559" i="86"/>
  <c r="BH1560" i="86"/>
  <c r="BH1561" i="86"/>
  <c r="BH1562" i="86"/>
  <c r="BH1563" i="86"/>
  <c r="BH1564" i="86"/>
  <c r="BH1565" i="86"/>
  <c r="BH1566" i="86"/>
  <c r="BH1567" i="86"/>
  <c r="BH1568" i="86"/>
  <c r="BH1569" i="86"/>
  <c r="BH1570" i="86"/>
  <c r="BH1571" i="86"/>
  <c r="BH1572" i="86"/>
  <c r="BH1573" i="86"/>
  <c r="BH1574" i="86"/>
  <c r="BH1575" i="86"/>
  <c r="BH1576" i="86"/>
  <c r="BH1577" i="86"/>
  <c r="BH1578" i="86"/>
  <c r="BH1579" i="86"/>
  <c r="BH1580" i="86"/>
  <c r="BH1581" i="86"/>
  <c r="BH1582" i="86"/>
  <c r="BH1583" i="86"/>
  <c r="BH1584" i="86"/>
  <c r="BH1585" i="86"/>
  <c r="BH1586" i="86"/>
  <c r="BH1587" i="86"/>
  <c r="BH1588" i="86"/>
  <c r="BH1589" i="86"/>
  <c r="BH1590" i="86"/>
  <c r="BH1591" i="86"/>
  <c r="BH1592" i="86"/>
  <c r="BH1593" i="86"/>
  <c r="BH1594" i="86"/>
  <c r="BH1595" i="86"/>
  <c r="BH1596" i="86"/>
  <c r="BH1597" i="86"/>
  <c r="BH1598" i="86"/>
  <c r="BH1599" i="86"/>
  <c r="BH1600" i="86"/>
  <c r="BH1601" i="86"/>
  <c r="BH1602" i="86"/>
  <c r="BH1603" i="86"/>
  <c r="BH1604" i="86"/>
  <c r="BH1605" i="86"/>
  <c r="BH1606" i="86"/>
  <c r="BH1607" i="86"/>
  <c r="BH1608" i="86"/>
  <c r="BH1609" i="86"/>
  <c r="BH1610" i="86"/>
  <c r="BH1611" i="86"/>
  <c r="BH1612" i="86"/>
  <c r="BH1613" i="86"/>
  <c r="BH1614" i="86"/>
  <c r="BH1615" i="86"/>
  <c r="BH1616" i="86"/>
  <c r="BH1617" i="86"/>
  <c r="BH1618" i="86"/>
  <c r="BH1619" i="86"/>
  <c r="BH1620" i="86"/>
  <c r="BH1621" i="86"/>
  <c r="BH1622" i="86"/>
  <c r="BH1623" i="86"/>
  <c r="BH1624" i="86"/>
  <c r="BH1625" i="86"/>
  <c r="BH1626" i="86"/>
  <c r="BH1627" i="86"/>
  <c r="BH1628" i="86"/>
  <c r="BH1629" i="86"/>
  <c r="BH1630" i="86"/>
  <c r="BH1631" i="86"/>
  <c r="BH1632" i="86"/>
  <c r="BH1633" i="86"/>
  <c r="BH1634" i="86"/>
  <c r="BH1635" i="86"/>
  <c r="BH1636" i="86"/>
  <c r="BH1637" i="86"/>
  <c r="BH1639" i="86"/>
  <c r="BH1640" i="86"/>
  <c r="BH1641" i="86"/>
  <c r="BH1642" i="86"/>
  <c r="BH1643" i="86"/>
  <c r="BH1644" i="86"/>
  <c r="BH1645" i="86"/>
  <c r="BH1646" i="86"/>
  <c r="BH1647" i="86"/>
  <c r="BH1648" i="86"/>
  <c r="BH1649" i="86"/>
  <c r="BH1652" i="86"/>
  <c r="BH1653" i="86"/>
  <c r="BH1654" i="86"/>
  <c r="BH1655" i="86"/>
  <c r="BH1656" i="86"/>
  <c r="BH1657" i="86"/>
  <c r="BH1658" i="86"/>
  <c r="BH1659" i="86"/>
  <c r="BH1660" i="86"/>
  <c r="BE16" i="86"/>
  <c r="BE17" i="86"/>
  <c r="BE18" i="86"/>
  <c r="BE19" i="86"/>
  <c r="BE20" i="86"/>
  <c r="BE21" i="86"/>
  <c r="BE22" i="86"/>
  <c r="BE23" i="86"/>
  <c r="BE24" i="86"/>
  <c r="BE25" i="86"/>
  <c r="BE26" i="86"/>
  <c r="BE27" i="86"/>
  <c r="BE28" i="86"/>
  <c r="BE29" i="86"/>
  <c r="BE30" i="86"/>
  <c r="BE31" i="86"/>
  <c r="BE32" i="86"/>
  <c r="BE33" i="86"/>
  <c r="BE34" i="86"/>
  <c r="BE35" i="86"/>
  <c r="BE36" i="86"/>
  <c r="BE37" i="86"/>
  <c r="BE38" i="86"/>
  <c r="BE39" i="86"/>
  <c r="BE40" i="86"/>
  <c r="BE41" i="86"/>
  <c r="BE42" i="86"/>
  <c r="BE43" i="86"/>
  <c r="BE44" i="86"/>
  <c r="BE45" i="86"/>
  <c r="BE46" i="86"/>
  <c r="BE47" i="86"/>
  <c r="BE48" i="86"/>
  <c r="BE49" i="86"/>
  <c r="BE50" i="86"/>
  <c r="BE51" i="86"/>
  <c r="BE52" i="86"/>
  <c r="BE53" i="86"/>
  <c r="BE54" i="86"/>
  <c r="BE55" i="86"/>
  <c r="BE56" i="86"/>
  <c r="BE57" i="86"/>
  <c r="BE58" i="86"/>
  <c r="BE59" i="86"/>
  <c r="BE60" i="86"/>
  <c r="BE61" i="86"/>
  <c r="BE62" i="86"/>
  <c r="BE63" i="86"/>
  <c r="BE64" i="86"/>
  <c r="BE65" i="86"/>
  <c r="BE66" i="86"/>
  <c r="BE67" i="86"/>
  <c r="BE68" i="86"/>
  <c r="BE69" i="86"/>
  <c r="BE70" i="86"/>
  <c r="BE71" i="86"/>
  <c r="BE72" i="86"/>
  <c r="BE73" i="86"/>
  <c r="BE74" i="86"/>
  <c r="BE75" i="86"/>
  <c r="BE76" i="86"/>
  <c r="BE77" i="86"/>
  <c r="BE78" i="86"/>
  <c r="BE79" i="86"/>
  <c r="BE80" i="86"/>
  <c r="BE81" i="86"/>
  <c r="BE82" i="86"/>
  <c r="BE83" i="86"/>
  <c r="BE84" i="86"/>
  <c r="BE85" i="86"/>
  <c r="BE86" i="86"/>
  <c r="BE87" i="86"/>
  <c r="BE88" i="86"/>
  <c r="BE89" i="86"/>
  <c r="BE90" i="86"/>
  <c r="BE91" i="86"/>
  <c r="BE92" i="86"/>
  <c r="BE93" i="86"/>
  <c r="BE94" i="86"/>
  <c r="BE95" i="86"/>
  <c r="BE96" i="86"/>
  <c r="BE97" i="86"/>
  <c r="BE98" i="86"/>
  <c r="BE99" i="86"/>
  <c r="BE100" i="86"/>
  <c r="BE101" i="86"/>
  <c r="BE102" i="86"/>
  <c r="BE103" i="86"/>
  <c r="BE104" i="86"/>
  <c r="BE105" i="86"/>
  <c r="BE106" i="86"/>
  <c r="BE107" i="86"/>
  <c r="BE108" i="86"/>
  <c r="BE109" i="86"/>
  <c r="BE110" i="86"/>
  <c r="BE111" i="86"/>
  <c r="BE112" i="86"/>
  <c r="BE113" i="86"/>
  <c r="BE114" i="86"/>
  <c r="BE115" i="86"/>
  <c r="BE116" i="86"/>
  <c r="BE117" i="86"/>
  <c r="BE118" i="86"/>
  <c r="BE119" i="86"/>
  <c r="BE120" i="86"/>
  <c r="BE121" i="86"/>
  <c r="BE122" i="86"/>
  <c r="BE123" i="86"/>
  <c r="BE124" i="86"/>
  <c r="BE125" i="86"/>
  <c r="BE126" i="86"/>
  <c r="BE127" i="86"/>
  <c r="BE128" i="86"/>
  <c r="BE129" i="86"/>
  <c r="BE130" i="86"/>
  <c r="BE131" i="86"/>
  <c r="BE132" i="86"/>
  <c r="BE133" i="86"/>
  <c r="BE134" i="86"/>
  <c r="BE135" i="86"/>
  <c r="BE136" i="86"/>
  <c r="BE137" i="86"/>
  <c r="BE138" i="86"/>
  <c r="BE139" i="86"/>
  <c r="BE140" i="86"/>
  <c r="BE141" i="86"/>
  <c r="BE142" i="86"/>
  <c r="BE143" i="86"/>
  <c r="BE144" i="86"/>
  <c r="BE145" i="86"/>
  <c r="BE146" i="86"/>
  <c r="BE147" i="86"/>
  <c r="BE148" i="86"/>
  <c r="BE149" i="86"/>
  <c r="BE150" i="86"/>
  <c r="BE151" i="86"/>
  <c r="BE152" i="86"/>
  <c r="BE153" i="86"/>
  <c r="BE154" i="86"/>
  <c r="BE155" i="86"/>
  <c r="BE156" i="86"/>
  <c r="BE157" i="86"/>
  <c r="BE158" i="86"/>
  <c r="BE159" i="86"/>
  <c r="BE160" i="86"/>
  <c r="BE161" i="86"/>
  <c r="BE162" i="86"/>
  <c r="BE163" i="86"/>
  <c r="BE164" i="86"/>
  <c r="BE165" i="86"/>
  <c r="BE166" i="86"/>
  <c r="BE167" i="86"/>
  <c r="BE168" i="86"/>
  <c r="BE169" i="86"/>
  <c r="BE170" i="86"/>
  <c r="BE171" i="86"/>
  <c r="BE172" i="86"/>
  <c r="BE173" i="86"/>
  <c r="BE174" i="86"/>
  <c r="BE175" i="86"/>
  <c r="BE176" i="86"/>
  <c r="BE177" i="86"/>
  <c r="BE178" i="86"/>
  <c r="BE179" i="86"/>
  <c r="BE180" i="86"/>
  <c r="BE181" i="86"/>
  <c r="BE182" i="86"/>
  <c r="BE183" i="86"/>
  <c r="BE184" i="86"/>
  <c r="BE185" i="86"/>
  <c r="BE186" i="86"/>
  <c r="BE187" i="86"/>
  <c r="BE188" i="86"/>
  <c r="BE189" i="86"/>
  <c r="BE190" i="86"/>
  <c r="BE191" i="86"/>
  <c r="BE192" i="86"/>
  <c r="BE193" i="86"/>
  <c r="BE194" i="86"/>
  <c r="BE195" i="86"/>
  <c r="BE196" i="86"/>
  <c r="BE197" i="86"/>
  <c r="BE198" i="86"/>
  <c r="BE199" i="86"/>
  <c r="BE200" i="86"/>
  <c r="BE201" i="86"/>
  <c r="BE202" i="86"/>
  <c r="BE203" i="86"/>
  <c r="BE204" i="86"/>
  <c r="BE205" i="86"/>
  <c r="BE206" i="86"/>
  <c r="BE207" i="86"/>
  <c r="BE208" i="86"/>
  <c r="BE209" i="86"/>
  <c r="BE210" i="86"/>
  <c r="BE211" i="86"/>
  <c r="BE212" i="86"/>
  <c r="BE213" i="86"/>
  <c r="BE214" i="86"/>
  <c r="BE215" i="86"/>
  <c r="BE216" i="86"/>
  <c r="BE217" i="86"/>
  <c r="BE218" i="86"/>
  <c r="BE219" i="86"/>
  <c r="BE220" i="86"/>
  <c r="BE221" i="86"/>
  <c r="BE222" i="86"/>
  <c r="BE223" i="86"/>
  <c r="BE224" i="86"/>
  <c r="BE225" i="86"/>
  <c r="BE226" i="86"/>
  <c r="BE227" i="86"/>
  <c r="BE228" i="86"/>
  <c r="BE229" i="86"/>
  <c r="BE230" i="86"/>
  <c r="BE231" i="86"/>
  <c r="BE232" i="86"/>
  <c r="BE233" i="86"/>
  <c r="BE234" i="86"/>
  <c r="BE235" i="86"/>
  <c r="BE236" i="86"/>
  <c r="BE237" i="86"/>
  <c r="BE238" i="86"/>
  <c r="BE239" i="86"/>
  <c r="BE240" i="86"/>
  <c r="BE241" i="86"/>
  <c r="BE242" i="86"/>
  <c r="BE243" i="86"/>
  <c r="BE244" i="86"/>
  <c r="BE245" i="86"/>
  <c r="BE246" i="86"/>
  <c r="BE247" i="86"/>
  <c r="BE248" i="86"/>
  <c r="BE249" i="86"/>
  <c r="BE250" i="86"/>
  <c r="BE251" i="86"/>
  <c r="BE252" i="86"/>
  <c r="BE253" i="86"/>
  <c r="BE254" i="86"/>
  <c r="BE255" i="86"/>
  <c r="BE256" i="86"/>
  <c r="BE257" i="86"/>
  <c r="BE258" i="86"/>
  <c r="BE259" i="86"/>
  <c r="BE260" i="86"/>
  <c r="BE261" i="86"/>
  <c r="BE262" i="86"/>
  <c r="BE263" i="86"/>
  <c r="BE264" i="86"/>
  <c r="BE265" i="86"/>
  <c r="BE266" i="86"/>
  <c r="BE267" i="86"/>
  <c r="BE268" i="86"/>
  <c r="BE270" i="86"/>
  <c r="BE271" i="86"/>
  <c r="BE272" i="86"/>
  <c r="BE273" i="86"/>
  <c r="BE274" i="86"/>
  <c r="BE275" i="86"/>
  <c r="BE276" i="86"/>
  <c r="BE277" i="86"/>
  <c r="BE278" i="86"/>
  <c r="BE279" i="86"/>
  <c r="BE280" i="86"/>
  <c r="BE281" i="86"/>
  <c r="BE282" i="86"/>
  <c r="BE283" i="86"/>
  <c r="BE284" i="86"/>
  <c r="BE285" i="86"/>
  <c r="BE286" i="86"/>
  <c r="BE287" i="86"/>
  <c r="BE288" i="86"/>
  <c r="BE289" i="86"/>
  <c r="BE290" i="86"/>
  <c r="BE291" i="86"/>
  <c r="BE292" i="86"/>
  <c r="BE293" i="86"/>
  <c r="BE294" i="86"/>
  <c r="BE296" i="86"/>
  <c r="BE297" i="86"/>
  <c r="BE298" i="86"/>
  <c r="BE299" i="86"/>
  <c r="BE300" i="86"/>
  <c r="BE301" i="86"/>
  <c r="BE302" i="86"/>
  <c r="BE303" i="86"/>
  <c r="BE304" i="86"/>
  <c r="BE305" i="86"/>
  <c r="BE306" i="86"/>
  <c r="BE307" i="86"/>
  <c r="BE308" i="86"/>
  <c r="BE311" i="86"/>
  <c r="BE312" i="86"/>
  <c r="BE313" i="86"/>
  <c r="BE314" i="86"/>
  <c r="BE315" i="86"/>
  <c r="BE316" i="86"/>
  <c r="BE317" i="86"/>
  <c r="BE318" i="86"/>
  <c r="BE319" i="86"/>
  <c r="BE320" i="86"/>
  <c r="BE321" i="86"/>
  <c r="BE322" i="86"/>
  <c r="BE323" i="86"/>
  <c r="BE324" i="86"/>
  <c r="BE325" i="86"/>
  <c r="BE326" i="86"/>
  <c r="BE327" i="86"/>
  <c r="BE328" i="86"/>
  <c r="BE329" i="86"/>
  <c r="BE330" i="86"/>
  <c r="BE331" i="86"/>
  <c r="BE332" i="86"/>
  <c r="BE333" i="86"/>
  <c r="BE334" i="86"/>
  <c r="BE335" i="86"/>
  <c r="BE337" i="86"/>
  <c r="BE338" i="86"/>
  <c r="BE339" i="86"/>
  <c r="BE340" i="86"/>
  <c r="BE341" i="86"/>
  <c r="BE342" i="86"/>
  <c r="BE343" i="86"/>
  <c r="BE344" i="86"/>
  <c r="BE345" i="86"/>
  <c r="BE346" i="86"/>
  <c r="BE347" i="86"/>
  <c r="BE348" i="86"/>
  <c r="BE349" i="86"/>
  <c r="BE350" i="86"/>
  <c r="BE351" i="86"/>
  <c r="BE352" i="86"/>
  <c r="BE354" i="86"/>
  <c r="BE355" i="86"/>
  <c r="BE356" i="86"/>
  <c r="BE357" i="86"/>
  <c r="BE358" i="86"/>
  <c r="BE359" i="86"/>
  <c r="BE360" i="86"/>
  <c r="BE361" i="86"/>
  <c r="BE362" i="86"/>
  <c r="BE363" i="86"/>
  <c r="BE364" i="86"/>
  <c r="BE365" i="86"/>
  <c r="BE366" i="86"/>
  <c r="BE367" i="86"/>
  <c r="BE368" i="86"/>
  <c r="BE369" i="86"/>
  <c r="BE370" i="86"/>
  <c r="BE371" i="86"/>
  <c r="BE372" i="86"/>
  <c r="BE373" i="86"/>
  <c r="BE374" i="86"/>
  <c r="BE375" i="86"/>
  <c r="BE376" i="86"/>
  <c r="BE377" i="86"/>
  <c r="BE378" i="86"/>
  <c r="BE379" i="86"/>
  <c r="BE380" i="86"/>
  <c r="BE381" i="86"/>
  <c r="BE382" i="86"/>
  <c r="BE383" i="86"/>
  <c r="BE384" i="86"/>
  <c r="BE385" i="86"/>
  <c r="BE386" i="86"/>
  <c r="BE387" i="86"/>
  <c r="BE388" i="86"/>
  <c r="BE389" i="86"/>
  <c r="BE390" i="86"/>
  <c r="BE392" i="86"/>
  <c r="BE393" i="86"/>
  <c r="BE394" i="86"/>
  <c r="BE395" i="86"/>
  <c r="BE396" i="86"/>
  <c r="BE397" i="86"/>
  <c r="BE398" i="86"/>
  <c r="BE399" i="86"/>
  <c r="BE400" i="86"/>
  <c r="BE401" i="86"/>
  <c r="BE402" i="86"/>
  <c r="BE403" i="86"/>
  <c r="BE404" i="86"/>
  <c r="BE405" i="86"/>
  <c r="BE406" i="86"/>
  <c r="BE407" i="86"/>
  <c r="BE408" i="86"/>
  <c r="BE409" i="86"/>
  <c r="BE410" i="86"/>
  <c r="BE411" i="86"/>
  <c r="BE412" i="86"/>
  <c r="BE413" i="86"/>
  <c r="BE414" i="86"/>
  <c r="BE415" i="86"/>
  <c r="BE416" i="86"/>
  <c r="BE417" i="86"/>
  <c r="BE418" i="86"/>
  <c r="BE419" i="86"/>
  <c r="BE420" i="86"/>
  <c r="BE421" i="86"/>
  <c r="BE422" i="86"/>
  <c r="BE423" i="86"/>
  <c r="BE424" i="86"/>
  <c r="BE425" i="86"/>
  <c r="BE426" i="86"/>
  <c r="BE427" i="86"/>
  <c r="BE428" i="86"/>
  <c r="BE429" i="86"/>
  <c r="BE430" i="86"/>
  <c r="BE431" i="86"/>
  <c r="BE432" i="86"/>
  <c r="BE433" i="86"/>
  <c r="BE434" i="86"/>
  <c r="BE435" i="86"/>
  <c r="BE436" i="86"/>
  <c r="BE437" i="86"/>
  <c r="BE438" i="86"/>
  <c r="BE439" i="86"/>
  <c r="BE440" i="86"/>
  <c r="BE441" i="86"/>
  <c r="BE442" i="86"/>
  <c r="BE443" i="86"/>
  <c r="BE444" i="86"/>
  <c r="BE445" i="86"/>
  <c r="BE446" i="86"/>
  <c r="BE447" i="86"/>
  <c r="BE448" i="86"/>
  <c r="BE449" i="86"/>
  <c r="BE450" i="86"/>
  <c r="BE451" i="86"/>
  <c r="BE452" i="86"/>
  <c r="BE453" i="86"/>
  <c r="BE454" i="86"/>
  <c r="BE455" i="86"/>
  <c r="BE456" i="86"/>
  <c r="BE457" i="86"/>
  <c r="BE458" i="86"/>
  <c r="BE459" i="86"/>
  <c r="BE460" i="86"/>
  <c r="BE461" i="86"/>
  <c r="BE462" i="86"/>
  <c r="BE463" i="86"/>
  <c r="BE464" i="86"/>
  <c r="BE465" i="86"/>
  <c r="BE466" i="86"/>
  <c r="BE467" i="86"/>
  <c r="BE468" i="86"/>
  <c r="BE469" i="86"/>
  <c r="BE470" i="86"/>
  <c r="BE471" i="86"/>
  <c r="BE472" i="86"/>
  <c r="BE473" i="86"/>
  <c r="BE474" i="86"/>
  <c r="BE475" i="86"/>
  <c r="BE476" i="86"/>
  <c r="BE477" i="86"/>
  <c r="BE478" i="86"/>
  <c r="BE479" i="86"/>
  <c r="BE480" i="86"/>
  <c r="BE481" i="86"/>
  <c r="BE482" i="86"/>
  <c r="BE483" i="86"/>
  <c r="BE484" i="86"/>
  <c r="BE485" i="86"/>
  <c r="BE486" i="86"/>
  <c r="BE487" i="86"/>
  <c r="BE488" i="86"/>
  <c r="BE489" i="86"/>
  <c r="BE490" i="86"/>
  <c r="BE491" i="86"/>
  <c r="BE492" i="86"/>
  <c r="BE493" i="86"/>
  <c r="BE494" i="86"/>
  <c r="BE495" i="86"/>
  <c r="BE496" i="86"/>
  <c r="BE497" i="86"/>
  <c r="BE498" i="86"/>
  <c r="BE499" i="86"/>
  <c r="BE500" i="86"/>
  <c r="BE501" i="86"/>
  <c r="BE502" i="86"/>
  <c r="BE503" i="86"/>
  <c r="BE504" i="86"/>
  <c r="BE505" i="86"/>
  <c r="BE506" i="86"/>
  <c r="BE507" i="86"/>
  <c r="BE508" i="86"/>
  <c r="BE509" i="86"/>
  <c r="BE510" i="86"/>
  <c r="BE511" i="86"/>
  <c r="BE512" i="86"/>
  <c r="BE513" i="86"/>
  <c r="BE514" i="86"/>
  <c r="BE515" i="86"/>
  <c r="BE516" i="86"/>
  <c r="BE517" i="86"/>
  <c r="BE518" i="86"/>
  <c r="BE519" i="86"/>
  <c r="BE520" i="86"/>
  <c r="BE521" i="86"/>
  <c r="BE522" i="86"/>
  <c r="BE523" i="86"/>
  <c r="BE524" i="86"/>
  <c r="BE525" i="86"/>
  <c r="BE526" i="86"/>
  <c r="BE527" i="86"/>
  <c r="BE528" i="86"/>
  <c r="BE529" i="86"/>
  <c r="BE530" i="86"/>
  <c r="BE531" i="86"/>
  <c r="BE532" i="86"/>
  <c r="BE533" i="86"/>
  <c r="BE534" i="86"/>
  <c r="BE535" i="86"/>
  <c r="BE536" i="86"/>
  <c r="BE537" i="86"/>
  <c r="BE538" i="86"/>
  <c r="BE539" i="86"/>
  <c r="BE540" i="86"/>
  <c r="BE541" i="86"/>
  <c r="BE542" i="86"/>
  <c r="BE543" i="86"/>
  <c r="BE544" i="86"/>
  <c r="BE545" i="86"/>
  <c r="BE546" i="86"/>
  <c r="BE547" i="86"/>
  <c r="BE548" i="86"/>
  <c r="BE549" i="86"/>
  <c r="BE550" i="86"/>
  <c r="BE551" i="86"/>
  <c r="BE552" i="86"/>
  <c r="BE553" i="86"/>
  <c r="BE554" i="86"/>
  <c r="BE555" i="86"/>
  <c r="BE556" i="86"/>
  <c r="BE557" i="86"/>
  <c r="BE558" i="86"/>
  <c r="BE560" i="86"/>
  <c r="BE561" i="86"/>
  <c r="BE562" i="86"/>
  <c r="BE563" i="86"/>
  <c r="BE564" i="86"/>
  <c r="BE565" i="86"/>
  <c r="BE566" i="86"/>
  <c r="BE567" i="86"/>
  <c r="BE568" i="86"/>
  <c r="BE569" i="86"/>
  <c r="BE570" i="86"/>
  <c r="BE571" i="86"/>
  <c r="BE572" i="86"/>
  <c r="BE575" i="86"/>
  <c r="BE576" i="86"/>
  <c r="BE577" i="86"/>
  <c r="BE578" i="86"/>
  <c r="BE579" i="86"/>
  <c r="BE580" i="86"/>
  <c r="BE581" i="86"/>
  <c r="BE582" i="86"/>
  <c r="BE583" i="86"/>
  <c r="BE584" i="86"/>
  <c r="BE585" i="86"/>
  <c r="BE586" i="86"/>
  <c r="BE587" i="86"/>
  <c r="BE588" i="86"/>
  <c r="BE590" i="86"/>
  <c r="BE591" i="86"/>
  <c r="BE592" i="86"/>
  <c r="BE593" i="86"/>
  <c r="BE594" i="86"/>
  <c r="BE595" i="86"/>
  <c r="BE596" i="86"/>
  <c r="BE597" i="86"/>
  <c r="BE598" i="86"/>
  <c r="BE599" i="86"/>
  <c r="BE600" i="86"/>
  <c r="BE601" i="86"/>
  <c r="BE602" i="86"/>
  <c r="BE603" i="86"/>
  <c r="BE605" i="86"/>
  <c r="BE606" i="86"/>
  <c r="BE607" i="86"/>
  <c r="BE608" i="86"/>
  <c r="BE609" i="86"/>
  <c r="BE610" i="86"/>
  <c r="BE611" i="86"/>
  <c r="BE612" i="86"/>
  <c r="BE613" i="86"/>
  <c r="BE614" i="86"/>
  <c r="BE615" i="86"/>
  <c r="BE616" i="86"/>
  <c r="BE617" i="86"/>
  <c r="BE618" i="86"/>
  <c r="BE619" i="86"/>
  <c r="BE620" i="86"/>
  <c r="BE621" i="86"/>
  <c r="BE622" i="86"/>
  <c r="BE623" i="86"/>
  <c r="BE624" i="86"/>
  <c r="BE625" i="86"/>
  <c r="BE626" i="86"/>
  <c r="BE627" i="86"/>
  <c r="BE628" i="86"/>
  <c r="BE629" i="86"/>
  <c r="BE630" i="86"/>
  <c r="BE631" i="86"/>
  <c r="BE632" i="86"/>
  <c r="BE633" i="86"/>
  <c r="BE634" i="86"/>
  <c r="BE635" i="86"/>
  <c r="BE636" i="86"/>
  <c r="BE637" i="86"/>
  <c r="BE638" i="86"/>
  <c r="BE639" i="86"/>
  <c r="BE640" i="86"/>
  <c r="BE641" i="86"/>
  <c r="BE642" i="86"/>
  <c r="BE643" i="86"/>
  <c r="BE644" i="86"/>
  <c r="BE645" i="86"/>
  <c r="BE646" i="86"/>
  <c r="BE647" i="86"/>
  <c r="BE648" i="86"/>
  <c r="BE649" i="86"/>
  <c r="BE650" i="86"/>
  <c r="BE651" i="86"/>
  <c r="BE652" i="86"/>
  <c r="BE653" i="86"/>
  <c r="BE654" i="86"/>
  <c r="BE655" i="86"/>
  <c r="BE656" i="86"/>
  <c r="BE657" i="86"/>
  <c r="BE658" i="86"/>
  <c r="BE659" i="86"/>
  <c r="BE660" i="86"/>
  <c r="BE661" i="86"/>
  <c r="BE662" i="86"/>
  <c r="BE663" i="86"/>
  <c r="BE664" i="86"/>
  <c r="BE665" i="86"/>
  <c r="BE666" i="86"/>
  <c r="BE667" i="86"/>
  <c r="BE668" i="86"/>
  <c r="BE669" i="86"/>
  <c r="BE670" i="86"/>
  <c r="BE671" i="86"/>
  <c r="BE672" i="86"/>
  <c r="BE673" i="86"/>
  <c r="BE674" i="86"/>
  <c r="BE675" i="86"/>
  <c r="BE676" i="86"/>
  <c r="BE677" i="86"/>
  <c r="BE678" i="86"/>
  <c r="BE679" i="86"/>
  <c r="BE680" i="86"/>
  <c r="BE681" i="86"/>
  <c r="BE682" i="86"/>
  <c r="BE683" i="86"/>
  <c r="BE684" i="86"/>
  <c r="BE685" i="86"/>
  <c r="BE686" i="86"/>
  <c r="BE687" i="86"/>
  <c r="BE688" i="86"/>
  <c r="BE689" i="86"/>
  <c r="BE690" i="86"/>
  <c r="BE691" i="86"/>
  <c r="BE692" i="86"/>
  <c r="BE693" i="86"/>
  <c r="BE694" i="86"/>
  <c r="BE695" i="86"/>
  <c r="BE696" i="86"/>
  <c r="BE697" i="86"/>
  <c r="BE698" i="86"/>
  <c r="BE699" i="86"/>
  <c r="BE700" i="86"/>
  <c r="BE701" i="86"/>
  <c r="BE702" i="86"/>
  <c r="BE703" i="86"/>
  <c r="BE704" i="86"/>
  <c r="BE705" i="86"/>
  <c r="BE706" i="86"/>
  <c r="BE707" i="86"/>
  <c r="BE708" i="86"/>
  <c r="BE709" i="86"/>
  <c r="BE710" i="86"/>
  <c r="BE711" i="86"/>
  <c r="BE712" i="86"/>
  <c r="BE713" i="86"/>
  <c r="BE714" i="86"/>
  <c r="BE715" i="86"/>
  <c r="BE716" i="86"/>
  <c r="BE717" i="86"/>
  <c r="BE718" i="86"/>
  <c r="BE719" i="86"/>
  <c r="BE720" i="86"/>
  <c r="BE721" i="86"/>
  <c r="BE722" i="86"/>
  <c r="BE723" i="86"/>
  <c r="BE724" i="86"/>
  <c r="BE725" i="86"/>
  <c r="BE726" i="86"/>
  <c r="BE727" i="86"/>
  <c r="BE728" i="86"/>
  <c r="BE729" i="86"/>
  <c r="BE730" i="86"/>
  <c r="BE731" i="86"/>
  <c r="BE732" i="86"/>
  <c r="BE733" i="86"/>
  <c r="BE734" i="86"/>
  <c r="BE735" i="86"/>
  <c r="BE736" i="86"/>
  <c r="BE737" i="86"/>
  <c r="BE738" i="86"/>
  <c r="BE739" i="86"/>
  <c r="BE740" i="86"/>
  <c r="BE741" i="86"/>
  <c r="BE742" i="86"/>
  <c r="BE743" i="86"/>
  <c r="BE744" i="86"/>
  <c r="BE745" i="86"/>
  <c r="BE746" i="86"/>
  <c r="BE747" i="86"/>
  <c r="BE748" i="86"/>
  <c r="BE750" i="86"/>
  <c r="BE752" i="86"/>
  <c r="BE753" i="86"/>
  <c r="BE754" i="86"/>
  <c r="BE755" i="86"/>
  <c r="BE756" i="86"/>
  <c r="BE757" i="86"/>
  <c r="BE758" i="86"/>
  <c r="BE759" i="86"/>
  <c r="BE760" i="86"/>
  <c r="BE761" i="86"/>
  <c r="BE762" i="86"/>
  <c r="BE763" i="86"/>
  <c r="BE764" i="86"/>
  <c r="BE765" i="86"/>
  <c r="BE766" i="86"/>
  <c r="BE767" i="86"/>
  <c r="BE768" i="86"/>
  <c r="BE769" i="86"/>
  <c r="BE770" i="86"/>
  <c r="BE771" i="86"/>
  <c r="BE772" i="86"/>
  <c r="BE773" i="86"/>
  <c r="BE774" i="86"/>
  <c r="BE775" i="86"/>
  <c r="BE776" i="86"/>
  <c r="BE777" i="86"/>
  <c r="BE778" i="86"/>
  <c r="BE779" i="86"/>
  <c r="BE780" i="86"/>
  <c r="BE781" i="86"/>
  <c r="BE782" i="86"/>
  <c r="BE783" i="86"/>
  <c r="BE784" i="86"/>
  <c r="BE785" i="86"/>
  <c r="BE786" i="86"/>
  <c r="BE787" i="86"/>
  <c r="BE788" i="86"/>
  <c r="BE789" i="86"/>
  <c r="BE792" i="86"/>
  <c r="BE793" i="86"/>
  <c r="BE794" i="86"/>
  <c r="BE795" i="86"/>
  <c r="BE796" i="86"/>
  <c r="BE797" i="86"/>
  <c r="BE798" i="86"/>
  <c r="BE799" i="86"/>
  <c r="BE800" i="86"/>
  <c r="BE801" i="86"/>
  <c r="BE802" i="86"/>
  <c r="BE803" i="86"/>
  <c r="BE804" i="86"/>
  <c r="BE805" i="86"/>
  <c r="BE806" i="86"/>
  <c r="BE811" i="86"/>
  <c r="BE812" i="86"/>
  <c r="BE813" i="86"/>
  <c r="BE814" i="86"/>
  <c r="BE815" i="86"/>
  <c r="BE816" i="86"/>
  <c r="BE817" i="86"/>
  <c r="BE818" i="86"/>
  <c r="BE819" i="86"/>
  <c r="BE824" i="86"/>
  <c r="BE827" i="86"/>
  <c r="BE828" i="86"/>
  <c r="BE830" i="86"/>
  <c r="BE831" i="86"/>
  <c r="BE832" i="86"/>
  <c r="BE833" i="86"/>
  <c r="BE834" i="86"/>
  <c r="BE835" i="86"/>
  <c r="BE837" i="86"/>
  <c r="BE838" i="86"/>
  <c r="BE839" i="86"/>
  <c r="BE840" i="86"/>
  <c r="BE841" i="86"/>
  <c r="BE842" i="86"/>
  <c r="BE843" i="86"/>
  <c r="BE844" i="86"/>
  <c r="BE845" i="86"/>
  <c r="BE846" i="86"/>
  <c r="BE847" i="86"/>
  <c r="BE848" i="86"/>
  <c r="BE849" i="86"/>
  <c r="BE850" i="86"/>
  <c r="BE851" i="86"/>
  <c r="BE852" i="86"/>
  <c r="BE853" i="86"/>
  <c r="BE854" i="86"/>
  <c r="BE855" i="86"/>
  <c r="BE856" i="86"/>
  <c r="BE857" i="86"/>
  <c r="BE858" i="86"/>
  <c r="BE859" i="86"/>
  <c r="BE860" i="86"/>
  <c r="BE861" i="86"/>
  <c r="BE862" i="86"/>
  <c r="BE863" i="86"/>
  <c r="BE864" i="86"/>
  <c r="BE865" i="86"/>
  <c r="BE866" i="86"/>
  <c r="BE867" i="86"/>
  <c r="BE868" i="86"/>
  <c r="BE869" i="86"/>
  <c r="BE871" i="86"/>
  <c r="BE872" i="86"/>
  <c r="BE873" i="86"/>
  <c r="BE874" i="86"/>
  <c r="BE875" i="86"/>
  <c r="BE876" i="86"/>
  <c r="BE877" i="86"/>
  <c r="BE878" i="86"/>
  <c r="BE879" i="86"/>
  <c r="BE880" i="86"/>
  <c r="BE881" i="86"/>
  <c r="BE882" i="86"/>
  <c r="BE883" i="86"/>
  <c r="BE884" i="86"/>
  <c r="BE885" i="86"/>
  <c r="BE886" i="86"/>
  <c r="BE887" i="86"/>
  <c r="BE888" i="86"/>
  <c r="BE889" i="86"/>
  <c r="BE890" i="86"/>
  <c r="BE891" i="86"/>
  <c r="BE892" i="86"/>
  <c r="BE893" i="86"/>
  <c r="BE894" i="86"/>
  <c r="BE895" i="86"/>
  <c r="BE896" i="86"/>
  <c r="BE897" i="86"/>
  <c r="BE898" i="86"/>
  <c r="BE899" i="86"/>
  <c r="BE900" i="86"/>
  <c r="BE901" i="86"/>
  <c r="BE902" i="86"/>
  <c r="BE903" i="86"/>
  <c r="BE904" i="86"/>
  <c r="BE905" i="86"/>
  <c r="BE906" i="86"/>
  <c r="BE907" i="86"/>
  <c r="BE908" i="86"/>
  <c r="BE909" i="86"/>
  <c r="BE910" i="86"/>
  <c r="BE911" i="86"/>
  <c r="BE912" i="86"/>
  <c r="BE913" i="86"/>
  <c r="BE914" i="86"/>
  <c r="BE915" i="86"/>
  <c r="BE916" i="86"/>
  <c r="BE917" i="86"/>
  <c r="BE918" i="86"/>
  <c r="BE919" i="86"/>
  <c r="BE920" i="86"/>
  <c r="BE921" i="86"/>
  <c r="BE922" i="86"/>
  <c r="BE923" i="86"/>
  <c r="BE924" i="86"/>
  <c r="BE925" i="86"/>
  <c r="BE926" i="86"/>
  <c r="BE927" i="86"/>
  <c r="BE928" i="86"/>
  <c r="BE929" i="86"/>
  <c r="BE930" i="86"/>
  <c r="BE931" i="86"/>
  <c r="BE932" i="86"/>
  <c r="BE933" i="86"/>
  <c r="BE934" i="86"/>
  <c r="BE935" i="86"/>
  <c r="BE936" i="86"/>
  <c r="BE937" i="86"/>
  <c r="BE938" i="86"/>
  <c r="BE939" i="86"/>
  <c r="BE940" i="86"/>
  <c r="BE941" i="86"/>
  <c r="BE942" i="86"/>
  <c r="BE943" i="86"/>
  <c r="BE944" i="86"/>
  <c r="BE945" i="86"/>
  <c r="BE946" i="86"/>
  <c r="BE947" i="86"/>
  <c r="BE948" i="86"/>
  <c r="BE949" i="86"/>
  <c r="BE950" i="86"/>
  <c r="BE951" i="86"/>
  <c r="BE952" i="86"/>
  <c r="BE953" i="86"/>
  <c r="BE954" i="86"/>
  <c r="BE955" i="86"/>
  <c r="BE956" i="86"/>
  <c r="BE957" i="86"/>
  <c r="BE958" i="86"/>
  <c r="BE959" i="86"/>
  <c r="BE960" i="86"/>
  <c r="BE961" i="86"/>
  <c r="BE962" i="86"/>
  <c r="BE963" i="86"/>
  <c r="BE964" i="86"/>
  <c r="BE965" i="86"/>
  <c r="BE966" i="86"/>
  <c r="BE967" i="86"/>
  <c r="BE968" i="86"/>
  <c r="BE969" i="86"/>
  <c r="BE970" i="86"/>
  <c r="BE971" i="86"/>
  <c r="BE972" i="86"/>
  <c r="BE973" i="86"/>
  <c r="BE974" i="86"/>
  <c r="BE975" i="86"/>
  <c r="BE976" i="86"/>
  <c r="BE977" i="86"/>
  <c r="BE978" i="86"/>
  <c r="BE979" i="86"/>
  <c r="BE980" i="86"/>
  <c r="BE981" i="86"/>
  <c r="BE982" i="86"/>
  <c r="BE983" i="86"/>
  <c r="BE984" i="86"/>
  <c r="BE985" i="86"/>
  <c r="BE986" i="86"/>
  <c r="BE987" i="86"/>
  <c r="BE988" i="86"/>
  <c r="BE989" i="86"/>
  <c r="BE990" i="86"/>
  <c r="BE991" i="86"/>
  <c r="BE992" i="86"/>
  <c r="BE993" i="86"/>
  <c r="BE994" i="86"/>
  <c r="BE995" i="86"/>
  <c r="BE996" i="86"/>
  <c r="BE997" i="86"/>
  <c r="BE998" i="86"/>
  <c r="BE999" i="86"/>
  <c r="BE1000" i="86"/>
  <c r="BE1001" i="86"/>
  <c r="BE1002" i="86"/>
  <c r="BE1003" i="86"/>
  <c r="BE1004" i="86"/>
  <c r="BE1005" i="86"/>
  <c r="BE1006" i="86"/>
  <c r="BE1007" i="86"/>
  <c r="BE1008" i="86"/>
  <c r="BE1009" i="86"/>
  <c r="BE1010" i="86"/>
  <c r="BE1011" i="86"/>
  <c r="BE1012" i="86"/>
  <c r="BE1013" i="86"/>
  <c r="BE1014" i="86"/>
  <c r="BE1015" i="86"/>
  <c r="BE1016" i="86"/>
  <c r="BE1017" i="86"/>
  <c r="BE1018" i="86"/>
  <c r="BE1019" i="86"/>
  <c r="BE1020" i="86"/>
  <c r="BE1021" i="86"/>
  <c r="BE1022" i="86"/>
  <c r="BE1023" i="86"/>
  <c r="BE1024" i="86"/>
  <c r="BE1025" i="86"/>
  <c r="BE1026" i="86"/>
  <c r="BE1027" i="86"/>
  <c r="BE1028" i="86"/>
  <c r="BE1029" i="86"/>
  <c r="BE1030" i="86"/>
  <c r="BE1031" i="86"/>
  <c r="BE1032" i="86"/>
  <c r="BE1033" i="86"/>
  <c r="BE1034" i="86"/>
  <c r="BE1035" i="86"/>
  <c r="BE1036" i="86"/>
  <c r="BE1037" i="86"/>
  <c r="BE1038" i="86"/>
  <c r="BE1039" i="86"/>
  <c r="BE1040" i="86"/>
  <c r="BE1041" i="86"/>
  <c r="BE1042" i="86"/>
  <c r="BE1043" i="86"/>
  <c r="BE1044" i="86"/>
  <c r="BE1045" i="86"/>
  <c r="BE1046" i="86"/>
  <c r="BE1047" i="86"/>
  <c r="BE1048" i="86"/>
  <c r="BE1049" i="86"/>
  <c r="BE1050" i="86"/>
  <c r="BE1051" i="86"/>
  <c r="BE1052" i="86"/>
  <c r="BE1053" i="86"/>
  <c r="BE1054" i="86"/>
  <c r="BE1055" i="86"/>
  <c r="BE1056" i="86"/>
  <c r="BE1057" i="86"/>
  <c r="BE1058" i="86"/>
  <c r="BE1059" i="86"/>
  <c r="BE1060" i="86"/>
  <c r="BE1061" i="86"/>
  <c r="BE1062" i="86"/>
  <c r="BE1063" i="86"/>
  <c r="BE1064" i="86"/>
  <c r="BE1065" i="86"/>
  <c r="BE1066" i="86"/>
  <c r="BE1067" i="86"/>
  <c r="BE1068" i="86"/>
  <c r="BE1069" i="86"/>
  <c r="BE1070" i="86"/>
  <c r="BE1071" i="86"/>
  <c r="BE1072" i="86"/>
  <c r="BE1073" i="86"/>
  <c r="BE1074" i="86"/>
  <c r="BE1075" i="86"/>
  <c r="BE1076" i="86"/>
  <c r="BE1077" i="86"/>
  <c r="BE1078" i="86"/>
  <c r="BE1079" i="86"/>
  <c r="BE1080" i="86"/>
  <c r="BE1081" i="86"/>
  <c r="BE1082" i="86"/>
  <c r="BE1083" i="86"/>
  <c r="BE1084" i="86"/>
  <c r="BE1085" i="86"/>
  <c r="BE1086" i="86"/>
  <c r="BE1087" i="86"/>
  <c r="BE1088" i="86"/>
  <c r="BE1089" i="86"/>
  <c r="BE1090" i="86"/>
  <c r="BE1091" i="86"/>
  <c r="BE1092" i="86"/>
  <c r="BE1093" i="86"/>
  <c r="BE1094" i="86"/>
  <c r="BE1095" i="86"/>
  <c r="BE1096" i="86"/>
  <c r="BE1097" i="86"/>
  <c r="BE1098" i="86"/>
  <c r="BE1099" i="86"/>
  <c r="BE1100" i="86"/>
  <c r="BE1101" i="86"/>
  <c r="BE1102" i="86"/>
  <c r="BE1103" i="86"/>
  <c r="BE1104" i="86"/>
  <c r="BE1105" i="86"/>
  <c r="BE1106" i="86"/>
  <c r="BE1107" i="86"/>
  <c r="BE1108" i="86"/>
  <c r="BE1109" i="86"/>
  <c r="BE1110" i="86"/>
  <c r="BE1111" i="86"/>
  <c r="BE1112" i="86"/>
  <c r="BE1113" i="86"/>
  <c r="BE1114" i="86"/>
  <c r="BE1115" i="86"/>
  <c r="BE1116" i="86"/>
  <c r="BE1117" i="86"/>
  <c r="BE1118" i="86"/>
  <c r="BE1119" i="86"/>
  <c r="BE1120" i="86"/>
  <c r="BE1121" i="86"/>
  <c r="BE1122" i="86"/>
  <c r="BE1123" i="86"/>
  <c r="BE1124" i="86"/>
  <c r="BE1125" i="86"/>
  <c r="BE1126" i="86"/>
  <c r="BE1127" i="86"/>
  <c r="BE1128" i="86"/>
  <c r="BE1129" i="86"/>
  <c r="BE1130" i="86"/>
  <c r="BE1131" i="86"/>
  <c r="BE1132" i="86"/>
  <c r="BE1133" i="86"/>
  <c r="BE1137" i="86"/>
  <c r="BE1138" i="86"/>
  <c r="BE1139" i="86"/>
  <c r="BE1140" i="86"/>
  <c r="BE1141" i="86"/>
  <c r="BE1142" i="86"/>
  <c r="BE1143" i="86"/>
  <c r="BE1144" i="86"/>
  <c r="BE1145" i="86"/>
  <c r="BE1146" i="86"/>
  <c r="BE1147" i="86"/>
  <c r="BE1148" i="86"/>
  <c r="BE1149" i="86"/>
  <c r="BE1150" i="86"/>
  <c r="BE1151" i="86"/>
  <c r="BE1153" i="86"/>
  <c r="BE1154" i="86"/>
  <c r="BE1155" i="86"/>
  <c r="BE1156" i="86"/>
  <c r="BE1157" i="86"/>
  <c r="BE1158" i="86"/>
  <c r="BE1160" i="86"/>
  <c r="BE1161" i="86"/>
  <c r="BE1162" i="86"/>
  <c r="BE1163" i="86"/>
  <c r="BE1164" i="86"/>
  <c r="BE1165" i="86"/>
  <c r="BE1167" i="86"/>
  <c r="BE1170" i="86"/>
  <c r="BE1171" i="86"/>
  <c r="BE1172" i="86"/>
  <c r="BE1173" i="86"/>
  <c r="BE1174" i="86"/>
  <c r="BE1175" i="86"/>
  <c r="BE1176" i="86"/>
  <c r="BE1177" i="86"/>
  <c r="BE1178" i="86"/>
  <c r="BE1179" i="86"/>
  <c r="BE1180" i="86"/>
  <c r="BE1181" i="86"/>
  <c r="BE1182" i="86"/>
  <c r="BE1183" i="86"/>
  <c r="BE1184" i="86"/>
  <c r="BE1185" i="86"/>
  <c r="BE1186" i="86"/>
  <c r="BE1187" i="86"/>
  <c r="BE1188" i="86"/>
  <c r="BE1189" i="86"/>
  <c r="BE1190" i="86"/>
  <c r="BE1191" i="86"/>
  <c r="BE1192" i="86"/>
  <c r="BE1193" i="86"/>
  <c r="BE1194" i="86"/>
  <c r="BE1195" i="86"/>
  <c r="BE1196" i="86"/>
  <c r="BE1197" i="86"/>
  <c r="BE1198" i="86"/>
  <c r="BE1199" i="86"/>
  <c r="BE1200" i="86"/>
  <c r="BE1201" i="86"/>
  <c r="BE1202" i="86"/>
  <c r="BE1203" i="86"/>
  <c r="BE1204" i="86"/>
  <c r="BE1205" i="86"/>
  <c r="BE1206" i="86"/>
  <c r="BE1207" i="86"/>
  <c r="BE1208" i="86"/>
  <c r="BE1209" i="86"/>
  <c r="BE1210" i="86"/>
  <c r="BE1211" i="86"/>
  <c r="BE1212" i="86"/>
  <c r="BE1213" i="86"/>
  <c r="BE1214" i="86"/>
  <c r="BE1215" i="86"/>
  <c r="BE1216" i="86"/>
  <c r="BE1217" i="86"/>
  <c r="BE1218" i="86"/>
  <c r="BE1219" i="86"/>
  <c r="BE1220" i="86"/>
  <c r="BE1221" i="86"/>
  <c r="BE1222" i="86"/>
  <c r="BE1223" i="86"/>
  <c r="BE1224" i="86"/>
  <c r="BE1225" i="86"/>
  <c r="BE1226" i="86"/>
  <c r="BE1227" i="86"/>
  <c r="BE1228" i="86"/>
  <c r="BE1229" i="86"/>
  <c r="BE1230" i="86"/>
  <c r="BE1231" i="86"/>
  <c r="BE1232" i="86"/>
  <c r="BE1233" i="86"/>
  <c r="BE1234" i="86"/>
  <c r="BE1235" i="86"/>
  <c r="BE1236" i="86"/>
  <c r="BE1237" i="86"/>
  <c r="BE1238" i="86"/>
  <c r="BE1239" i="86"/>
  <c r="BE1240" i="86"/>
  <c r="BE1241" i="86"/>
  <c r="BE1242" i="86"/>
  <c r="BE1243" i="86"/>
  <c r="BE1244" i="86"/>
  <c r="BE1245" i="86"/>
  <c r="BE1246" i="86"/>
  <c r="BE1247" i="86"/>
  <c r="BE1248" i="86"/>
  <c r="BE1249" i="86"/>
  <c r="BE1250" i="86"/>
  <c r="BE1251" i="86"/>
  <c r="BE1252" i="86"/>
  <c r="BE1253" i="86"/>
  <c r="BE1254" i="86"/>
  <c r="BE1255" i="86"/>
  <c r="BE1256" i="86"/>
  <c r="BE1257" i="86"/>
  <c r="BE1258" i="86"/>
  <c r="BE1259" i="86"/>
  <c r="BE1260" i="86"/>
  <c r="BE1261" i="86"/>
  <c r="BE1262" i="86"/>
  <c r="BE1263" i="86"/>
  <c r="BE1264" i="86"/>
  <c r="BE1265" i="86"/>
  <c r="BE1266" i="86"/>
  <c r="BE1267" i="86"/>
  <c r="BE1268" i="86"/>
  <c r="BE1269" i="86"/>
  <c r="BE1270" i="86"/>
  <c r="BE1271" i="86"/>
  <c r="BE1272" i="86"/>
  <c r="BE1273" i="86"/>
  <c r="BE1274" i="86"/>
  <c r="BE1275" i="86"/>
  <c r="BE1276" i="86"/>
  <c r="BE1277" i="86"/>
  <c r="BE1278" i="86"/>
  <c r="BE1279" i="86"/>
  <c r="BE1280" i="86"/>
  <c r="BE1281" i="86"/>
  <c r="BE1282" i="86"/>
  <c r="BE1283" i="86"/>
  <c r="BE1284" i="86"/>
  <c r="BE1285" i="86"/>
  <c r="BE1286" i="86"/>
  <c r="BE1287" i="86"/>
  <c r="BE1288" i="86"/>
  <c r="BE1289" i="86"/>
  <c r="BE1290" i="86"/>
  <c r="BE1291" i="86"/>
  <c r="BE1292" i="86"/>
  <c r="BE1293" i="86"/>
  <c r="BE1294" i="86"/>
  <c r="BE1295" i="86"/>
  <c r="BE1296" i="86"/>
  <c r="BE1297" i="86"/>
  <c r="BE1298" i="86"/>
  <c r="BE1299" i="86"/>
  <c r="BE1300" i="86"/>
  <c r="BE1301" i="86"/>
  <c r="BE1302" i="86"/>
  <c r="BE1303" i="86"/>
  <c r="BE1304" i="86"/>
  <c r="BE1305" i="86"/>
  <c r="BE1306" i="86"/>
  <c r="BE1307" i="86"/>
  <c r="BE1308" i="86"/>
  <c r="BE1309" i="86"/>
  <c r="BE1310" i="86"/>
  <c r="BE1311" i="86"/>
  <c r="BE1312" i="86"/>
  <c r="BE1313" i="86"/>
  <c r="BE1314" i="86"/>
  <c r="BE1315" i="86"/>
  <c r="BE1316" i="86"/>
  <c r="BE1317" i="86"/>
  <c r="BE1318" i="86"/>
  <c r="BE1319" i="86"/>
  <c r="BE1320" i="86"/>
  <c r="BE1321" i="86"/>
  <c r="BE1322" i="86"/>
  <c r="BE1323" i="86"/>
  <c r="BE1324" i="86"/>
  <c r="BE1325" i="86"/>
  <c r="BE1326" i="86"/>
  <c r="BE1327" i="86"/>
  <c r="BE1328" i="86"/>
  <c r="BE1329" i="86"/>
  <c r="BE1331" i="86"/>
  <c r="BE1332" i="86"/>
  <c r="BE1333" i="86"/>
  <c r="BE1334" i="86"/>
  <c r="BE1336" i="86"/>
  <c r="BE1337" i="86"/>
  <c r="BE1338" i="86"/>
  <c r="BE1339" i="86"/>
  <c r="BE1340" i="86"/>
  <c r="BE1341" i="86"/>
  <c r="BE1342" i="86"/>
  <c r="BE1343" i="86"/>
  <c r="BE1344" i="86"/>
  <c r="BE1345" i="86"/>
  <c r="BE1346" i="86"/>
  <c r="BE1347" i="86"/>
  <c r="BE1348" i="86"/>
  <c r="BE1349" i="86"/>
  <c r="BE1350" i="86"/>
  <c r="BE1351" i="86"/>
  <c r="BE1352" i="86"/>
  <c r="BE1354" i="86"/>
  <c r="BE1355" i="86"/>
  <c r="BE1356" i="86"/>
  <c r="BE1357" i="86"/>
  <c r="BE1358" i="86"/>
  <c r="BE1359" i="86"/>
  <c r="BE1360" i="86"/>
  <c r="BE1361" i="86"/>
  <c r="BE1362" i="86"/>
  <c r="BE1363" i="86"/>
  <c r="BE1364" i="86"/>
  <c r="BE1365" i="86"/>
  <c r="BE1366" i="86"/>
  <c r="BE1368" i="86"/>
  <c r="BE1369" i="86"/>
  <c r="BE1370" i="86"/>
  <c r="BE1371" i="86"/>
  <c r="BE1372" i="86"/>
  <c r="BE1373" i="86"/>
  <c r="BE1374" i="86"/>
  <c r="BE1375" i="86"/>
  <c r="BE1376" i="86"/>
  <c r="BE1377" i="86"/>
  <c r="BE1378" i="86"/>
  <c r="BE1379" i="86"/>
  <c r="BE1380" i="86"/>
  <c r="BE1381" i="86"/>
  <c r="BE1382" i="86"/>
  <c r="BE1383" i="86"/>
  <c r="BE1384" i="86"/>
  <c r="BE1385" i="86"/>
  <c r="BE1386" i="86"/>
  <c r="BE1387" i="86"/>
  <c r="BE1388" i="86"/>
  <c r="BE1389" i="86"/>
  <c r="BE1390" i="86"/>
  <c r="BE1391" i="86"/>
  <c r="BE1392" i="86"/>
  <c r="BE1393" i="86"/>
  <c r="BE1394" i="86"/>
  <c r="BE1395" i="86"/>
  <c r="BE1396" i="86"/>
  <c r="BE1399" i="86"/>
  <c r="BE1400" i="86"/>
  <c r="BE1401" i="86"/>
  <c r="BE1402" i="86"/>
  <c r="BE1403" i="86"/>
  <c r="BE1404" i="86"/>
  <c r="BE1405" i="86"/>
  <c r="BE1406" i="86"/>
  <c r="BE1407" i="86"/>
  <c r="BE1408" i="86"/>
  <c r="BE1410" i="86"/>
  <c r="BE1411" i="86"/>
  <c r="BE1412" i="86"/>
  <c r="BE1413" i="86"/>
  <c r="BE1415" i="86"/>
  <c r="BE1416" i="86"/>
  <c r="BE1417" i="86"/>
  <c r="BE1418" i="86"/>
  <c r="BE1419" i="86"/>
  <c r="BE1420" i="86"/>
  <c r="BE1422" i="86"/>
  <c r="BE1423" i="86"/>
  <c r="BE1424" i="86"/>
  <c r="BE1425" i="86"/>
  <c r="BE1426" i="86"/>
  <c r="BE1427" i="86"/>
  <c r="BE1428" i="86"/>
  <c r="BE1429" i="86"/>
  <c r="BE1430" i="86"/>
  <c r="BE1431" i="86"/>
  <c r="BE1432" i="86"/>
  <c r="BE1433" i="86"/>
  <c r="BE1434" i="86"/>
  <c r="BE1435" i="86"/>
  <c r="BE1436" i="86"/>
  <c r="BE1437" i="86"/>
  <c r="BE1438" i="86"/>
  <c r="BE1439" i="86"/>
  <c r="BE1440" i="86"/>
  <c r="BE1441" i="86"/>
  <c r="BE1442" i="86"/>
  <c r="BE1443" i="86"/>
  <c r="BE1444" i="86"/>
  <c r="BE1445" i="86"/>
  <c r="BE1446" i="86"/>
  <c r="BE1447" i="86"/>
  <c r="BE1448" i="86"/>
  <c r="BE1449" i="86"/>
  <c r="BE1450" i="86"/>
  <c r="BE1451" i="86"/>
  <c r="BE1452" i="86"/>
  <c r="BE1453" i="86"/>
  <c r="BE1454" i="86"/>
  <c r="BE1455" i="86"/>
  <c r="BE1456" i="86"/>
  <c r="BE1457" i="86"/>
  <c r="BE1458" i="86"/>
  <c r="BE1459" i="86"/>
  <c r="BE1460" i="86"/>
  <c r="BE1461" i="86"/>
  <c r="BE1462" i="86"/>
  <c r="BE1463" i="86"/>
  <c r="BE1464" i="86"/>
  <c r="BE1465" i="86"/>
  <c r="BE1466" i="86"/>
  <c r="BE1467" i="86"/>
  <c r="BE1468" i="86"/>
  <c r="BE1469" i="86"/>
  <c r="BE1470" i="86"/>
  <c r="BE1471" i="86"/>
  <c r="BE1472" i="86"/>
  <c r="BE1473" i="86"/>
  <c r="BE1474" i="86"/>
  <c r="BE1475" i="86"/>
  <c r="BE1476" i="86"/>
  <c r="BE1477" i="86"/>
  <c r="BE1478" i="86"/>
  <c r="BE1479" i="86"/>
  <c r="BE1480" i="86"/>
  <c r="BE1481" i="86"/>
  <c r="BE1482" i="86"/>
  <c r="BE1483" i="86"/>
  <c r="BE1484" i="86"/>
  <c r="BE1485" i="86"/>
  <c r="BE1486" i="86"/>
  <c r="BE1487" i="86"/>
  <c r="BE1488" i="86"/>
  <c r="BE1489" i="86"/>
  <c r="BE1490" i="86"/>
  <c r="BE1491" i="86"/>
  <c r="BE1492" i="86"/>
  <c r="BE1493" i="86"/>
  <c r="BE1494" i="86"/>
  <c r="BE1495" i="86"/>
  <c r="BE1496" i="86"/>
  <c r="BE1497" i="86"/>
  <c r="BE1498" i="86"/>
  <c r="BE1499" i="86"/>
  <c r="BE1500" i="86"/>
  <c r="BE1501" i="86"/>
  <c r="BE1502" i="86"/>
  <c r="BE1503" i="86"/>
  <c r="BE1504" i="86"/>
  <c r="BE1505" i="86"/>
  <c r="BE1506" i="86"/>
  <c r="BE1507" i="86"/>
  <c r="BE1508" i="86"/>
  <c r="BE1509" i="86"/>
  <c r="BE1510" i="86"/>
  <c r="BE1511" i="86"/>
  <c r="BE1512" i="86"/>
  <c r="BE1513" i="86"/>
  <c r="BE1514" i="86"/>
  <c r="BE1515" i="86"/>
  <c r="BE1516" i="86"/>
  <c r="BE1517" i="86"/>
  <c r="BE1518" i="86"/>
  <c r="BE1519" i="86"/>
  <c r="BE1521" i="86"/>
  <c r="BE1522" i="86"/>
  <c r="BE1523" i="86"/>
  <c r="BE1524" i="86"/>
  <c r="BE1525" i="86"/>
  <c r="BE1526" i="86"/>
  <c r="BE1527" i="86"/>
  <c r="BE1528" i="86"/>
  <c r="BE1529" i="86"/>
  <c r="BE1531" i="86"/>
  <c r="BE1532" i="86"/>
  <c r="BE1533" i="86"/>
  <c r="BE1534" i="86"/>
  <c r="BE1535" i="86"/>
  <c r="BE1536" i="86"/>
  <c r="BE1537" i="86"/>
  <c r="BE1538" i="86"/>
  <c r="BE1539" i="86"/>
  <c r="BE1540" i="86"/>
  <c r="BE1541" i="86"/>
  <c r="BE1542" i="86"/>
  <c r="BE1543" i="86"/>
  <c r="BE1544" i="86"/>
  <c r="BE1545" i="86"/>
  <c r="BE1546" i="86"/>
  <c r="BE1547" i="86"/>
  <c r="BE1548" i="86"/>
  <c r="BE1549" i="86"/>
  <c r="BE1550" i="86"/>
  <c r="BE1551" i="86"/>
  <c r="BE1552" i="86"/>
  <c r="BE1553" i="86"/>
  <c r="BE1554" i="86"/>
  <c r="BE1555" i="86"/>
  <c r="BE1556" i="86"/>
  <c r="BE1557" i="86"/>
  <c r="BE1558" i="86"/>
  <c r="BE1559" i="86"/>
  <c r="BE1560" i="86"/>
  <c r="BE1561" i="86"/>
  <c r="BE1562" i="86"/>
  <c r="BE1563" i="86"/>
  <c r="BE1564" i="86"/>
  <c r="BE1565" i="86"/>
  <c r="BE1566" i="86"/>
  <c r="BE1567" i="86"/>
  <c r="BE1568" i="86"/>
  <c r="BE1569" i="86"/>
  <c r="BE1570" i="86"/>
  <c r="BE1571" i="86"/>
  <c r="BE1572" i="86"/>
  <c r="BE1573" i="86"/>
  <c r="BE1574" i="86"/>
  <c r="BE1575" i="86"/>
  <c r="BE1576" i="86"/>
  <c r="BE1577" i="86"/>
  <c r="BE1578" i="86"/>
  <c r="BE1579" i="86"/>
  <c r="BE1580" i="86"/>
  <c r="BE1581" i="86"/>
  <c r="BE1582" i="86"/>
  <c r="BE1583" i="86"/>
  <c r="BE1584" i="86"/>
  <c r="BE1585" i="86"/>
  <c r="BE1586" i="86"/>
  <c r="BE1587" i="86"/>
  <c r="BE1588" i="86"/>
  <c r="BE1589" i="86"/>
  <c r="BE1590" i="86"/>
  <c r="BE1591" i="86"/>
  <c r="BE1592" i="86"/>
  <c r="BE1593" i="86"/>
  <c r="BE1594" i="86"/>
  <c r="BE1595" i="86"/>
  <c r="BE1596" i="86"/>
  <c r="BE1597" i="86"/>
  <c r="BE1598" i="86"/>
  <c r="BE1599" i="86"/>
  <c r="BE1600" i="86"/>
  <c r="BE1601" i="86"/>
  <c r="BE1602" i="86"/>
  <c r="BE1603" i="86"/>
  <c r="BE1604" i="86"/>
  <c r="BE1605" i="86"/>
  <c r="BE1606" i="86"/>
  <c r="BE1607" i="86"/>
  <c r="BE1608" i="86"/>
  <c r="BE1609" i="86"/>
  <c r="BE1610" i="86"/>
  <c r="BE1611" i="86"/>
  <c r="BE1612" i="86"/>
  <c r="BE1613" i="86"/>
  <c r="BE1614" i="86"/>
  <c r="BE1615" i="86"/>
  <c r="BE1616" i="86"/>
  <c r="BE1617" i="86"/>
  <c r="BE1618" i="86"/>
  <c r="BE1619" i="86"/>
  <c r="BE1620" i="86"/>
  <c r="BE1621" i="86"/>
  <c r="BE1622" i="86"/>
  <c r="BE1623" i="86"/>
  <c r="BE1624" i="86"/>
  <c r="BE1625" i="86"/>
  <c r="BE1626" i="86"/>
  <c r="BE1627" i="86"/>
  <c r="BE1628" i="86"/>
  <c r="BE1629" i="86"/>
  <c r="BE1630" i="86"/>
  <c r="BE1631" i="86"/>
  <c r="BE1632" i="86"/>
  <c r="BE1633" i="86"/>
  <c r="BE1634" i="86"/>
  <c r="BE1635" i="86"/>
  <c r="BE1636" i="86"/>
  <c r="BE1637" i="86"/>
  <c r="BE1639" i="86"/>
  <c r="BE1640" i="86"/>
  <c r="BE1641" i="86"/>
  <c r="BE1642" i="86"/>
  <c r="BE1643" i="86"/>
  <c r="BE1644" i="86"/>
  <c r="BE1645" i="86"/>
  <c r="BE1646" i="86"/>
  <c r="BE1647" i="86"/>
  <c r="BE1648" i="86"/>
  <c r="BE1649" i="86"/>
  <c r="BE1652" i="86"/>
  <c r="BE1653" i="86"/>
  <c r="BE1654" i="86"/>
  <c r="BE1655" i="86"/>
  <c r="BE1656" i="86"/>
  <c r="BE1657" i="86"/>
  <c r="BE1658" i="86"/>
  <c r="BE1659" i="86"/>
  <c r="BE1660" i="86"/>
  <c r="BB16" i="86"/>
  <c r="BB17" i="86"/>
  <c r="BB18" i="86"/>
  <c r="BB19" i="86"/>
  <c r="BB20" i="86"/>
  <c r="BB21" i="86"/>
  <c r="BB22" i="86"/>
  <c r="BB23" i="86"/>
  <c r="BB24" i="86"/>
  <c r="BB25" i="86"/>
  <c r="BB26" i="86"/>
  <c r="BB27" i="86"/>
  <c r="BB28" i="86"/>
  <c r="BB29" i="86"/>
  <c r="BB30" i="86"/>
  <c r="BB31" i="86"/>
  <c r="BB32" i="86"/>
  <c r="BB33" i="86"/>
  <c r="BB34" i="86"/>
  <c r="BB35" i="86"/>
  <c r="BB36" i="86"/>
  <c r="BB37" i="86"/>
  <c r="BB38" i="86"/>
  <c r="BB39" i="86"/>
  <c r="BB40" i="86"/>
  <c r="BB41" i="86"/>
  <c r="BB42" i="86"/>
  <c r="BB43" i="86"/>
  <c r="BB44" i="86"/>
  <c r="BB45" i="86"/>
  <c r="BB46" i="86"/>
  <c r="BB47" i="86"/>
  <c r="BB48" i="86"/>
  <c r="BB49" i="86"/>
  <c r="BB50" i="86"/>
  <c r="BB51" i="86"/>
  <c r="BB52" i="86"/>
  <c r="BB53" i="86"/>
  <c r="BB54" i="86"/>
  <c r="BB55" i="86"/>
  <c r="BB56" i="86"/>
  <c r="BB57" i="86"/>
  <c r="BB58" i="86"/>
  <c r="BB59" i="86"/>
  <c r="BB60" i="86"/>
  <c r="BB61" i="86"/>
  <c r="BB62" i="86"/>
  <c r="BB63" i="86"/>
  <c r="BB64" i="86"/>
  <c r="BB65" i="86"/>
  <c r="BB66" i="86"/>
  <c r="BB67" i="86"/>
  <c r="BB68" i="86"/>
  <c r="BB69" i="86"/>
  <c r="BB70" i="86"/>
  <c r="BB71" i="86"/>
  <c r="BB72" i="86"/>
  <c r="BB73" i="86"/>
  <c r="BB74" i="86"/>
  <c r="BB75" i="86"/>
  <c r="BB76" i="86"/>
  <c r="BB77" i="86"/>
  <c r="BB78" i="86"/>
  <c r="BB79" i="86"/>
  <c r="BB80" i="86"/>
  <c r="BB81" i="86"/>
  <c r="BB82" i="86"/>
  <c r="BB83" i="86"/>
  <c r="BB84" i="86"/>
  <c r="BB85" i="86"/>
  <c r="BB86" i="86"/>
  <c r="BB87" i="86"/>
  <c r="BB88" i="86"/>
  <c r="BB89" i="86"/>
  <c r="BB90" i="86"/>
  <c r="BB91" i="86"/>
  <c r="BB92" i="86"/>
  <c r="BB93" i="86"/>
  <c r="BB94" i="86"/>
  <c r="BB95" i="86"/>
  <c r="BB96" i="86"/>
  <c r="BB97" i="86"/>
  <c r="BB98" i="86"/>
  <c r="BB99" i="86"/>
  <c r="BB100" i="86"/>
  <c r="BB101" i="86"/>
  <c r="BB102" i="86"/>
  <c r="BB103" i="86"/>
  <c r="BB104" i="86"/>
  <c r="BB105" i="86"/>
  <c r="BB106" i="86"/>
  <c r="BB107" i="86"/>
  <c r="BB108" i="86"/>
  <c r="BB109" i="86"/>
  <c r="BB110" i="86"/>
  <c r="BB111" i="86"/>
  <c r="BB112" i="86"/>
  <c r="BB113" i="86"/>
  <c r="BB114" i="86"/>
  <c r="BB115" i="86"/>
  <c r="BB116" i="86"/>
  <c r="BB117" i="86"/>
  <c r="BB118" i="86"/>
  <c r="BB119" i="86"/>
  <c r="BB120" i="86"/>
  <c r="BB121" i="86"/>
  <c r="BB122" i="86"/>
  <c r="BB123" i="86"/>
  <c r="BB124" i="86"/>
  <c r="BB125" i="86"/>
  <c r="BB126" i="86"/>
  <c r="BB127" i="86"/>
  <c r="BB128" i="86"/>
  <c r="BB129" i="86"/>
  <c r="BB130" i="86"/>
  <c r="BB131" i="86"/>
  <c r="BB132" i="86"/>
  <c r="BB133" i="86"/>
  <c r="BB134" i="86"/>
  <c r="BB135" i="86"/>
  <c r="BB136" i="86"/>
  <c r="BB137" i="86"/>
  <c r="BB138" i="86"/>
  <c r="BB139" i="86"/>
  <c r="BB140" i="86"/>
  <c r="BB141" i="86"/>
  <c r="BB142" i="86"/>
  <c r="BB143" i="86"/>
  <c r="BB144" i="86"/>
  <c r="BB145" i="86"/>
  <c r="BB146" i="86"/>
  <c r="BB147" i="86"/>
  <c r="BB148" i="86"/>
  <c r="BB149" i="86"/>
  <c r="BB150" i="86"/>
  <c r="BB151" i="86"/>
  <c r="BB152" i="86"/>
  <c r="BB153" i="86"/>
  <c r="BB154" i="86"/>
  <c r="BB155" i="86"/>
  <c r="BB156" i="86"/>
  <c r="BB157" i="86"/>
  <c r="BB158" i="86"/>
  <c r="BB159" i="86"/>
  <c r="BB160" i="86"/>
  <c r="BB161" i="86"/>
  <c r="BB162" i="86"/>
  <c r="BB163" i="86"/>
  <c r="BB164" i="86"/>
  <c r="BB165" i="86"/>
  <c r="BB166" i="86"/>
  <c r="BB167" i="86"/>
  <c r="BB168" i="86"/>
  <c r="BB169" i="86"/>
  <c r="BB170" i="86"/>
  <c r="BB171" i="86"/>
  <c r="BB172" i="86"/>
  <c r="BB173" i="86"/>
  <c r="BB174" i="86"/>
  <c r="BB175" i="86"/>
  <c r="BB176" i="86"/>
  <c r="BB177" i="86"/>
  <c r="BB178" i="86"/>
  <c r="BB179" i="86"/>
  <c r="BB180" i="86"/>
  <c r="BB181" i="86"/>
  <c r="BB182" i="86"/>
  <c r="BB183" i="86"/>
  <c r="BB184" i="86"/>
  <c r="BB185" i="86"/>
  <c r="BB186" i="86"/>
  <c r="BB187" i="86"/>
  <c r="BB188" i="86"/>
  <c r="BB189" i="86"/>
  <c r="BB190" i="86"/>
  <c r="BB191" i="86"/>
  <c r="BB192" i="86"/>
  <c r="BB193" i="86"/>
  <c r="BB194" i="86"/>
  <c r="BB195" i="86"/>
  <c r="BB196" i="86"/>
  <c r="BB197" i="86"/>
  <c r="BB198" i="86"/>
  <c r="BB199" i="86"/>
  <c r="BB200" i="86"/>
  <c r="BB201" i="86"/>
  <c r="BB202" i="86"/>
  <c r="BB203" i="86"/>
  <c r="BB204" i="86"/>
  <c r="BB205" i="86"/>
  <c r="BB206" i="86"/>
  <c r="BB207" i="86"/>
  <c r="BB208" i="86"/>
  <c r="BB209" i="86"/>
  <c r="BB210" i="86"/>
  <c r="BB211" i="86"/>
  <c r="BB212" i="86"/>
  <c r="BB213" i="86"/>
  <c r="BB214" i="86"/>
  <c r="BB215" i="86"/>
  <c r="BB216" i="86"/>
  <c r="BB217" i="86"/>
  <c r="BB218" i="86"/>
  <c r="BB219" i="86"/>
  <c r="BB220" i="86"/>
  <c r="BB221" i="86"/>
  <c r="BB222" i="86"/>
  <c r="BB223" i="86"/>
  <c r="BB224" i="86"/>
  <c r="BB225" i="86"/>
  <c r="BB226" i="86"/>
  <c r="BB227" i="86"/>
  <c r="BB228" i="86"/>
  <c r="BB229" i="86"/>
  <c r="BB230" i="86"/>
  <c r="BB231" i="86"/>
  <c r="BB232" i="86"/>
  <c r="BB233" i="86"/>
  <c r="BB234" i="86"/>
  <c r="BB235" i="86"/>
  <c r="BB236" i="86"/>
  <c r="BB237" i="86"/>
  <c r="BB238" i="86"/>
  <c r="BB239" i="86"/>
  <c r="BB240" i="86"/>
  <c r="BB241" i="86"/>
  <c r="BB242" i="86"/>
  <c r="BB243" i="86"/>
  <c r="BB244" i="86"/>
  <c r="BB245" i="86"/>
  <c r="BB246" i="86"/>
  <c r="BB247" i="86"/>
  <c r="BB248" i="86"/>
  <c r="BB249" i="86"/>
  <c r="BB250" i="86"/>
  <c r="BB251" i="86"/>
  <c r="BB252" i="86"/>
  <c r="BB253" i="86"/>
  <c r="BB254" i="86"/>
  <c r="BB255" i="86"/>
  <c r="BB256" i="86"/>
  <c r="BB257" i="86"/>
  <c r="BB258" i="86"/>
  <c r="BB259" i="86"/>
  <c r="BB260" i="86"/>
  <c r="BB261" i="86"/>
  <c r="BB262" i="86"/>
  <c r="BB263" i="86"/>
  <c r="BB264" i="86"/>
  <c r="BB265" i="86"/>
  <c r="BB266" i="86"/>
  <c r="BB267" i="86"/>
  <c r="BB268" i="86"/>
  <c r="BB270" i="86"/>
  <c r="BB271" i="86"/>
  <c r="BB272" i="86"/>
  <c r="BB273" i="86"/>
  <c r="BB274" i="86"/>
  <c r="BB275" i="86"/>
  <c r="BB276" i="86"/>
  <c r="BB277" i="86"/>
  <c r="BB278" i="86"/>
  <c r="BB279" i="86"/>
  <c r="BB280" i="86"/>
  <c r="BB281" i="86"/>
  <c r="BB282" i="86"/>
  <c r="BB283" i="86"/>
  <c r="BB284" i="86"/>
  <c r="BB285" i="86"/>
  <c r="BB286" i="86"/>
  <c r="BB287" i="86"/>
  <c r="BB288" i="86"/>
  <c r="BB289" i="86"/>
  <c r="BB290" i="86"/>
  <c r="BB291" i="86"/>
  <c r="BB292" i="86"/>
  <c r="BB293" i="86"/>
  <c r="BB294" i="86"/>
  <c r="BB296" i="86"/>
  <c r="BB297" i="86"/>
  <c r="BB298" i="86"/>
  <c r="BB299" i="86"/>
  <c r="BB300" i="86"/>
  <c r="BB301" i="86"/>
  <c r="BB302" i="86"/>
  <c r="BB303" i="86"/>
  <c r="BB304" i="86"/>
  <c r="BB305" i="86"/>
  <c r="BB306" i="86"/>
  <c r="BB307" i="86"/>
  <c r="BB308" i="86"/>
  <c r="BB311" i="86"/>
  <c r="BB312" i="86"/>
  <c r="BB313" i="86"/>
  <c r="BB314" i="86"/>
  <c r="BB315" i="86"/>
  <c r="BB316" i="86"/>
  <c r="BB317" i="86"/>
  <c r="BB318" i="86"/>
  <c r="BB319" i="86"/>
  <c r="BB320" i="86"/>
  <c r="BB321" i="86"/>
  <c r="BB322" i="86"/>
  <c r="BB323" i="86"/>
  <c r="BB324" i="86"/>
  <c r="BB325" i="86"/>
  <c r="BB326" i="86"/>
  <c r="BB327" i="86"/>
  <c r="BB328" i="86"/>
  <c r="BB329" i="86"/>
  <c r="BB330" i="86"/>
  <c r="BB331" i="86"/>
  <c r="BB332" i="86"/>
  <c r="BB333" i="86"/>
  <c r="BB334" i="86"/>
  <c r="BB335" i="86"/>
  <c r="BB337" i="86"/>
  <c r="BB338" i="86"/>
  <c r="BB339" i="86"/>
  <c r="BB340" i="86"/>
  <c r="BB341" i="86"/>
  <c r="BB342" i="86"/>
  <c r="BB343" i="86"/>
  <c r="BB344" i="86"/>
  <c r="BB345" i="86"/>
  <c r="BB346" i="86"/>
  <c r="BB347" i="86"/>
  <c r="BB348" i="86"/>
  <c r="BB349" i="86"/>
  <c r="BB350" i="86"/>
  <c r="BB351" i="86"/>
  <c r="BB352" i="86"/>
  <c r="BB354" i="86"/>
  <c r="BB355" i="86"/>
  <c r="BB356" i="86"/>
  <c r="BB357" i="86"/>
  <c r="BB358" i="86"/>
  <c r="BB359" i="86"/>
  <c r="BB360" i="86"/>
  <c r="BB361" i="86"/>
  <c r="BB362" i="86"/>
  <c r="BB363" i="86"/>
  <c r="BB364" i="86"/>
  <c r="BB365" i="86"/>
  <c r="BB366" i="86"/>
  <c r="BB367" i="86"/>
  <c r="BB368" i="86"/>
  <c r="BB369" i="86"/>
  <c r="BB370" i="86"/>
  <c r="BB371" i="86"/>
  <c r="BB372" i="86"/>
  <c r="BB373" i="86"/>
  <c r="BB374" i="86"/>
  <c r="BB375" i="86"/>
  <c r="BB376" i="86"/>
  <c r="BB377" i="86"/>
  <c r="BB378" i="86"/>
  <c r="BB379" i="86"/>
  <c r="BB380" i="86"/>
  <c r="BB381" i="86"/>
  <c r="BB382" i="86"/>
  <c r="BB383" i="86"/>
  <c r="BB384" i="86"/>
  <c r="BB385" i="86"/>
  <c r="BB386" i="86"/>
  <c r="BB387" i="86"/>
  <c r="BB388" i="86"/>
  <c r="BB389" i="86"/>
  <c r="BB390" i="86"/>
  <c r="BB392" i="86"/>
  <c r="BB393" i="86"/>
  <c r="BB394" i="86"/>
  <c r="BB395" i="86"/>
  <c r="BB396" i="86"/>
  <c r="BB397" i="86"/>
  <c r="BB398" i="86"/>
  <c r="BB399" i="86"/>
  <c r="BB400" i="86"/>
  <c r="BB401" i="86"/>
  <c r="BB402" i="86"/>
  <c r="BB403" i="86"/>
  <c r="BB404" i="86"/>
  <c r="BB405" i="86"/>
  <c r="BB406" i="86"/>
  <c r="BB407" i="86"/>
  <c r="BB408" i="86"/>
  <c r="BB409" i="86"/>
  <c r="BB410" i="86"/>
  <c r="BB411" i="86"/>
  <c r="BB412" i="86"/>
  <c r="BB413" i="86"/>
  <c r="BB414" i="86"/>
  <c r="BB415" i="86"/>
  <c r="BB416" i="86"/>
  <c r="BB417" i="86"/>
  <c r="BB418" i="86"/>
  <c r="BB419" i="86"/>
  <c r="BB420" i="86"/>
  <c r="BB421" i="86"/>
  <c r="BB422" i="86"/>
  <c r="BB423" i="86"/>
  <c r="BB424" i="86"/>
  <c r="BB425" i="86"/>
  <c r="BB426" i="86"/>
  <c r="BB427" i="86"/>
  <c r="BB428" i="86"/>
  <c r="BB429" i="86"/>
  <c r="BB430" i="86"/>
  <c r="BB431" i="86"/>
  <c r="BB432" i="86"/>
  <c r="BB433" i="86"/>
  <c r="BB434" i="86"/>
  <c r="BB435" i="86"/>
  <c r="BB436" i="86"/>
  <c r="BB437" i="86"/>
  <c r="BB438" i="86"/>
  <c r="BB439" i="86"/>
  <c r="BB440" i="86"/>
  <c r="BB441" i="86"/>
  <c r="BB442" i="86"/>
  <c r="BB443" i="86"/>
  <c r="BB444" i="86"/>
  <c r="BB445" i="86"/>
  <c r="BB446" i="86"/>
  <c r="BB447" i="86"/>
  <c r="BB448" i="86"/>
  <c r="BB449" i="86"/>
  <c r="BB450" i="86"/>
  <c r="BB451" i="86"/>
  <c r="BB452" i="86"/>
  <c r="BB453" i="86"/>
  <c r="BB454" i="86"/>
  <c r="BB455" i="86"/>
  <c r="BB456" i="86"/>
  <c r="BB457" i="86"/>
  <c r="BB458" i="86"/>
  <c r="BB459" i="86"/>
  <c r="BB460" i="86"/>
  <c r="BB461" i="86"/>
  <c r="BB462" i="86"/>
  <c r="BB463" i="86"/>
  <c r="BB464" i="86"/>
  <c r="BB465" i="86"/>
  <c r="BB466" i="86"/>
  <c r="BB467" i="86"/>
  <c r="BB468" i="86"/>
  <c r="BB469" i="86"/>
  <c r="BB470" i="86"/>
  <c r="BB471" i="86"/>
  <c r="BB472" i="86"/>
  <c r="BB473" i="86"/>
  <c r="BB474" i="86"/>
  <c r="BB475" i="86"/>
  <c r="BB476" i="86"/>
  <c r="BB477" i="86"/>
  <c r="BB478" i="86"/>
  <c r="BB479" i="86"/>
  <c r="BB480" i="86"/>
  <c r="BB481" i="86"/>
  <c r="BB482" i="86"/>
  <c r="BB483" i="86"/>
  <c r="BB484" i="86"/>
  <c r="BB485" i="86"/>
  <c r="BB486" i="86"/>
  <c r="BB487" i="86"/>
  <c r="BB488" i="86"/>
  <c r="BB489" i="86"/>
  <c r="BB490" i="86"/>
  <c r="BB491" i="86"/>
  <c r="BB492" i="86"/>
  <c r="BB493" i="86"/>
  <c r="BB494" i="86"/>
  <c r="BB495" i="86"/>
  <c r="BB496" i="86"/>
  <c r="BB497" i="86"/>
  <c r="BB498" i="86"/>
  <c r="BB499" i="86"/>
  <c r="BB500" i="86"/>
  <c r="BB501" i="86"/>
  <c r="BB502" i="86"/>
  <c r="BB503" i="86"/>
  <c r="BB504" i="86"/>
  <c r="BB505" i="86"/>
  <c r="BB506" i="86"/>
  <c r="BB507" i="86"/>
  <c r="BB508" i="86"/>
  <c r="BB509" i="86"/>
  <c r="BB510" i="86"/>
  <c r="BB511" i="86"/>
  <c r="BB512" i="86"/>
  <c r="BB513" i="86"/>
  <c r="BB514" i="86"/>
  <c r="BB515" i="86"/>
  <c r="BB516" i="86"/>
  <c r="BB517" i="86"/>
  <c r="BB518" i="86"/>
  <c r="BB519" i="86"/>
  <c r="BB520" i="86"/>
  <c r="BB521" i="86"/>
  <c r="BB522" i="86"/>
  <c r="BB523" i="86"/>
  <c r="BB524" i="86"/>
  <c r="BB525" i="86"/>
  <c r="BB526" i="86"/>
  <c r="BB527" i="86"/>
  <c r="BB528" i="86"/>
  <c r="BB529" i="86"/>
  <c r="BB530" i="86"/>
  <c r="BB531" i="86"/>
  <c r="BB532" i="86"/>
  <c r="BB533" i="86"/>
  <c r="BB534" i="86"/>
  <c r="BB535" i="86"/>
  <c r="BB536" i="86"/>
  <c r="BB537" i="86"/>
  <c r="BB538" i="86"/>
  <c r="BB539" i="86"/>
  <c r="BB540" i="86"/>
  <c r="BB541" i="86"/>
  <c r="BB542" i="86"/>
  <c r="BB543" i="86"/>
  <c r="BB544" i="86"/>
  <c r="BB545" i="86"/>
  <c r="BB546" i="86"/>
  <c r="BB547" i="86"/>
  <c r="BB548" i="86"/>
  <c r="BB549" i="86"/>
  <c r="BB550" i="86"/>
  <c r="BB551" i="86"/>
  <c r="BB552" i="86"/>
  <c r="BB553" i="86"/>
  <c r="BB554" i="86"/>
  <c r="BB555" i="86"/>
  <c r="BB556" i="86"/>
  <c r="BB557" i="86"/>
  <c r="BB558" i="86"/>
  <c r="BB560" i="86"/>
  <c r="BB561" i="86"/>
  <c r="BB562" i="86"/>
  <c r="BB563" i="86"/>
  <c r="BB564" i="86"/>
  <c r="BB565" i="86"/>
  <c r="BB566" i="86"/>
  <c r="BB567" i="86"/>
  <c r="BB568" i="86"/>
  <c r="BB569" i="86"/>
  <c r="BB570" i="86"/>
  <c r="BB571" i="86"/>
  <c r="BB572" i="86"/>
  <c r="BB575" i="86"/>
  <c r="BB576" i="86"/>
  <c r="BB577" i="86"/>
  <c r="BB578" i="86"/>
  <c r="BB579" i="86"/>
  <c r="BB580" i="86"/>
  <c r="BB581" i="86"/>
  <c r="BB582" i="86"/>
  <c r="BB583" i="86"/>
  <c r="BB584" i="86"/>
  <c r="BB585" i="86"/>
  <c r="BB586" i="86"/>
  <c r="BB587" i="86"/>
  <c r="BB588" i="86"/>
  <c r="BB590" i="86"/>
  <c r="BB591" i="86"/>
  <c r="BB592" i="86"/>
  <c r="BB593" i="86"/>
  <c r="BB594" i="86"/>
  <c r="BB595" i="86"/>
  <c r="BB596" i="86"/>
  <c r="BB597" i="86"/>
  <c r="BB598" i="86"/>
  <c r="BB599" i="86"/>
  <c r="BB600" i="86"/>
  <c r="BB601" i="86"/>
  <c r="BB602" i="86"/>
  <c r="BB603" i="86"/>
  <c r="BB605" i="86"/>
  <c r="BB606" i="86"/>
  <c r="BB607" i="86"/>
  <c r="BB608" i="86"/>
  <c r="BB609" i="86"/>
  <c r="BB610" i="86"/>
  <c r="BB611" i="86"/>
  <c r="BB612" i="86"/>
  <c r="BB613" i="86"/>
  <c r="BB614" i="86"/>
  <c r="BB615" i="86"/>
  <c r="BB616" i="86"/>
  <c r="BB617" i="86"/>
  <c r="BB618" i="86"/>
  <c r="BB619" i="86"/>
  <c r="BB620" i="86"/>
  <c r="BB621" i="86"/>
  <c r="BB622" i="86"/>
  <c r="BB623" i="86"/>
  <c r="BB624" i="86"/>
  <c r="BB625" i="86"/>
  <c r="BB626" i="86"/>
  <c r="BB627" i="86"/>
  <c r="BB628" i="86"/>
  <c r="BB629" i="86"/>
  <c r="BB630" i="86"/>
  <c r="BB631" i="86"/>
  <c r="BB632" i="86"/>
  <c r="BB633" i="86"/>
  <c r="BB634" i="86"/>
  <c r="BB635" i="86"/>
  <c r="BB636" i="86"/>
  <c r="BB637" i="86"/>
  <c r="BB638" i="86"/>
  <c r="BB639" i="86"/>
  <c r="BB640" i="86"/>
  <c r="BB641" i="86"/>
  <c r="BB642" i="86"/>
  <c r="BB643" i="86"/>
  <c r="BB644" i="86"/>
  <c r="BB645" i="86"/>
  <c r="BB646" i="86"/>
  <c r="BB647" i="86"/>
  <c r="BB648" i="86"/>
  <c r="BB649" i="86"/>
  <c r="BB650" i="86"/>
  <c r="BB651" i="86"/>
  <c r="BB652" i="86"/>
  <c r="BB653" i="86"/>
  <c r="BB654" i="86"/>
  <c r="BB655" i="86"/>
  <c r="BB656" i="86"/>
  <c r="BB657" i="86"/>
  <c r="BB658" i="86"/>
  <c r="BB659" i="86"/>
  <c r="BB660" i="86"/>
  <c r="BB661" i="86"/>
  <c r="BB662" i="86"/>
  <c r="BB663" i="86"/>
  <c r="BB664" i="86"/>
  <c r="BB665" i="86"/>
  <c r="BB666" i="86"/>
  <c r="BB667" i="86"/>
  <c r="BB668" i="86"/>
  <c r="BB669" i="86"/>
  <c r="BB670" i="86"/>
  <c r="BB671" i="86"/>
  <c r="BB672" i="86"/>
  <c r="BB673" i="86"/>
  <c r="BB674" i="86"/>
  <c r="BB675" i="86"/>
  <c r="BB676" i="86"/>
  <c r="BB677" i="86"/>
  <c r="BB678" i="86"/>
  <c r="BB679" i="86"/>
  <c r="BB680" i="86"/>
  <c r="BB681" i="86"/>
  <c r="BB682" i="86"/>
  <c r="BB683" i="86"/>
  <c r="BB684" i="86"/>
  <c r="BB685" i="86"/>
  <c r="BB686" i="86"/>
  <c r="BB687" i="86"/>
  <c r="BB688" i="86"/>
  <c r="BB689" i="86"/>
  <c r="BB690" i="86"/>
  <c r="BB691" i="86"/>
  <c r="BB692" i="86"/>
  <c r="BB693" i="86"/>
  <c r="BB694" i="86"/>
  <c r="BB695" i="86"/>
  <c r="BB696" i="86"/>
  <c r="BB697" i="86"/>
  <c r="BB698" i="86"/>
  <c r="BB699" i="86"/>
  <c r="BB700" i="86"/>
  <c r="BB701" i="86"/>
  <c r="BB702" i="86"/>
  <c r="BB703" i="86"/>
  <c r="BB704" i="86"/>
  <c r="BB705" i="86"/>
  <c r="BB706" i="86"/>
  <c r="BB707" i="86"/>
  <c r="BB708" i="86"/>
  <c r="BB709" i="86"/>
  <c r="BB710" i="86"/>
  <c r="BB711" i="86"/>
  <c r="BB712" i="86"/>
  <c r="BB713" i="86"/>
  <c r="BB714" i="86"/>
  <c r="BB715" i="86"/>
  <c r="BB716" i="86"/>
  <c r="BB717" i="86"/>
  <c r="BB718" i="86"/>
  <c r="BB719" i="86"/>
  <c r="BB720" i="86"/>
  <c r="BB721" i="86"/>
  <c r="BB722" i="86"/>
  <c r="BB723" i="86"/>
  <c r="BB724" i="86"/>
  <c r="BB725" i="86"/>
  <c r="BB726" i="86"/>
  <c r="BB727" i="86"/>
  <c r="BB728" i="86"/>
  <c r="BB729" i="86"/>
  <c r="BB730" i="86"/>
  <c r="BB731" i="86"/>
  <c r="BB732" i="86"/>
  <c r="BB733" i="86"/>
  <c r="BB734" i="86"/>
  <c r="BB735" i="86"/>
  <c r="BB736" i="86"/>
  <c r="BB737" i="86"/>
  <c r="BB738" i="86"/>
  <c r="BB739" i="86"/>
  <c r="BB740" i="86"/>
  <c r="BB741" i="86"/>
  <c r="BB742" i="86"/>
  <c r="BB743" i="86"/>
  <c r="BB744" i="86"/>
  <c r="BB745" i="86"/>
  <c r="BB746" i="86"/>
  <c r="BB747" i="86"/>
  <c r="BB748" i="86"/>
  <c r="BB750" i="86"/>
  <c r="BB752" i="86"/>
  <c r="BB753" i="86"/>
  <c r="BB754" i="86"/>
  <c r="BB755" i="86"/>
  <c r="BB756" i="86"/>
  <c r="BB757" i="86"/>
  <c r="BB758" i="86"/>
  <c r="BB759" i="86"/>
  <c r="BB760" i="86"/>
  <c r="BB761" i="86"/>
  <c r="BB762" i="86"/>
  <c r="BB763" i="86"/>
  <c r="BB764" i="86"/>
  <c r="BB765" i="86"/>
  <c r="BB766" i="86"/>
  <c r="BB767" i="86"/>
  <c r="BB768" i="86"/>
  <c r="BB769" i="86"/>
  <c r="BB770" i="86"/>
  <c r="BB771" i="86"/>
  <c r="BB772" i="86"/>
  <c r="BB773" i="86"/>
  <c r="BB774" i="86"/>
  <c r="BB775" i="86"/>
  <c r="BB776" i="86"/>
  <c r="BB777" i="86"/>
  <c r="BB778" i="86"/>
  <c r="BB779" i="86"/>
  <c r="BB780" i="86"/>
  <c r="BB781" i="86"/>
  <c r="BB782" i="86"/>
  <c r="BB783" i="86"/>
  <c r="BB784" i="86"/>
  <c r="BB785" i="86"/>
  <c r="BB786" i="86"/>
  <c r="BB787" i="86"/>
  <c r="BB788" i="86"/>
  <c r="BB789" i="86"/>
  <c r="BB792" i="86"/>
  <c r="BB793" i="86"/>
  <c r="BB794" i="86"/>
  <c r="BB795" i="86"/>
  <c r="BB796" i="86"/>
  <c r="BB797" i="86"/>
  <c r="BB798" i="86"/>
  <c r="BB799" i="86"/>
  <c r="BB800" i="86"/>
  <c r="BB801" i="86"/>
  <c r="BB802" i="86"/>
  <c r="BB803" i="86"/>
  <c r="BB804" i="86"/>
  <c r="BB805" i="86"/>
  <c r="BB806" i="86"/>
  <c r="BB811" i="86"/>
  <c r="BB812" i="86"/>
  <c r="BB813" i="86"/>
  <c r="BB814" i="86"/>
  <c r="BB815" i="86"/>
  <c r="BB816" i="86"/>
  <c r="BB817" i="86"/>
  <c r="BB818" i="86"/>
  <c r="BB819" i="86"/>
  <c r="BB824" i="86"/>
  <c r="BB827" i="86"/>
  <c r="BB828" i="86"/>
  <c r="BB830" i="86"/>
  <c r="BB831" i="86"/>
  <c r="BB832" i="86"/>
  <c r="BB833" i="86"/>
  <c r="BB834" i="86"/>
  <c r="BB835" i="86"/>
  <c r="BB837" i="86"/>
  <c r="BB838" i="86"/>
  <c r="BB839" i="86"/>
  <c r="BB840" i="86"/>
  <c r="BB841" i="86"/>
  <c r="BB842" i="86"/>
  <c r="BB843" i="86"/>
  <c r="BB844" i="86"/>
  <c r="BB845" i="86"/>
  <c r="BB846" i="86"/>
  <c r="BB847" i="86"/>
  <c r="BB848" i="86"/>
  <c r="BB849" i="86"/>
  <c r="BB850" i="86"/>
  <c r="BB851" i="86"/>
  <c r="BB852" i="86"/>
  <c r="BB853" i="86"/>
  <c r="BB854" i="86"/>
  <c r="BB855" i="86"/>
  <c r="BB856" i="86"/>
  <c r="BB857" i="86"/>
  <c r="BB858" i="86"/>
  <c r="BB859" i="86"/>
  <c r="BB860" i="86"/>
  <c r="BB861" i="86"/>
  <c r="BB862" i="86"/>
  <c r="BB863" i="86"/>
  <c r="BB864" i="86"/>
  <c r="BB865" i="86"/>
  <c r="BB866" i="86"/>
  <c r="BB867" i="86"/>
  <c r="BB868" i="86"/>
  <c r="BB869" i="86"/>
  <c r="BB871" i="86"/>
  <c r="BB872" i="86"/>
  <c r="BB873" i="86"/>
  <c r="BB874" i="86"/>
  <c r="BB875" i="86"/>
  <c r="BB876" i="86"/>
  <c r="BB877" i="86"/>
  <c r="BB878" i="86"/>
  <c r="BB879" i="86"/>
  <c r="BB880" i="86"/>
  <c r="BB881" i="86"/>
  <c r="BB882" i="86"/>
  <c r="BB883" i="86"/>
  <c r="BB884" i="86"/>
  <c r="BB885" i="86"/>
  <c r="BB886" i="86"/>
  <c r="BB887" i="86"/>
  <c r="BB888" i="86"/>
  <c r="BB889" i="86"/>
  <c r="BB890" i="86"/>
  <c r="BB891" i="86"/>
  <c r="BB892" i="86"/>
  <c r="BB893" i="86"/>
  <c r="BB894" i="86"/>
  <c r="BB895" i="86"/>
  <c r="BB896" i="86"/>
  <c r="BB897" i="86"/>
  <c r="BB898" i="86"/>
  <c r="BB899" i="86"/>
  <c r="BB900" i="86"/>
  <c r="BB901" i="86"/>
  <c r="BB902" i="86"/>
  <c r="BB903" i="86"/>
  <c r="BB904" i="86"/>
  <c r="BB905" i="86"/>
  <c r="BB906" i="86"/>
  <c r="BB907" i="86"/>
  <c r="BB908" i="86"/>
  <c r="BB909" i="86"/>
  <c r="BB910" i="86"/>
  <c r="BB911" i="86"/>
  <c r="BB912" i="86"/>
  <c r="BB913" i="86"/>
  <c r="BB914" i="86"/>
  <c r="BB915" i="86"/>
  <c r="BB916" i="86"/>
  <c r="BB917" i="86"/>
  <c r="BB918" i="86"/>
  <c r="BB919" i="86"/>
  <c r="BB920" i="86"/>
  <c r="BB921" i="86"/>
  <c r="BB922" i="86"/>
  <c r="BB923" i="86"/>
  <c r="BB924" i="86"/>
  <c r="BB925" i="86"/>
  <c r="BB926" i="86"/>
  <c r="BB927" i="86"/>
  <c r="BB928" i="86"/>
  <c r="BB929" i="86"/>
  <c r="BB930" i="86"/>
  <c r="BB931" i="86"/>
  <c r="BB932" i="86"/>
  <c r="BB933" i="86"/>
  <c r="BB934" i="86"/>
  <c r="BB935" i="86"/>
  <c r="BB936" i="86"/>
  <c r="BB937" i="86"/>
  <c r="BB938" i="86"/>
  <c r="BB939" i="86"/>
  <c r="BB940" i="86"/>
  <c r="BB941" i="86"/>
  <c r="BB942" i="86"/>
  <c r="BB943" i="86"/>
  <c r="BB944" i="86"/>
  <c r="BB945" i="86"/>
  <c r="BB946" i="86"/>
  <c r="BB947" i="86"/>
  <c r="BB948" i="86"/>
  <c r="BB949" i="86"/>
  <c r="BB950" i="86"/>
  <c r="BB951" i="86"/>
  <c r="BB952" i="86"/>
  <c r="BB953" i="86"/>
  <c r="BB954" i="86"/>
  <c r="BB955" i="86"/>
  <c r="BB956" i="86"/>
  <c r="BB957" i="86"/>
  <c r="BB958" i="86"/>
  <c r="BB959" i="86"/>
  <c r="BB960" i="86"/>
  <c r="BB961" i="86"/>
  <c r="BB962" i="86"/>
  <c r="BB963" i="86"/>
  <c r="BB964" i="86"/>
  <c r="BB965" i="86"/>
  <c r="BB966" i="86"/>
  <c r="BB967" i="86"/>
  <c r="BB968" i="86"/>
  <c r="BB969" i="86"/>
  <c r="BB970" i="86"/>
  <c r="BB971" i="86"/>
  <c r="BB972" i="86"/>
  <c r="BB973" i="86"/>
  <c r="BB974" i="86"/>
  <c r="BB975" i="86"/>
  <c r="BB976" i="86"/>
  <c r="BB977" i="86"/>
  <c r="BB978" i="86"/>
  <c r="BB979" i="86"/>
  <c r="BB980" i="86"/>
  <c r="BB981" i="86"/>
  <c r="BB982" i="86"/>
  <c r="BB983" i="86"/>
  <c r="BB984" i="86"/>
  <c r="BB985" i="86"/>
  <c r="BB986" i="86"/>
  <c r="BB987" i="86"/>
  <c r="BB988" i="86"/>
  <c r="BB989" i="86"/>
  <c r="BB990" i="86"/>
  <c r="BB991" i="86"/>
  <c r="BB992" i="86"/>
  <c r="BB993" i="86"/>
  <c r="BB994" i="86"/>
  <c r="BB995" i="86"/>
  <c r="BB996" i="86"/>
  <c r="BB997" i="86"/>
  <c r="BB998" i="86"/>
  <c r="BB999" i="86"/>
  <c r="BB1000" i="86"/>
  <c r="BB1001" i="86"/>
  <c r="BB1002" i="86"/>
  <c r="BB1003" i="86"/>
  <c r="BB1004" i="86"/>
  <c r="BB1005" i="86"/>
  <c r="BB1006" i="86"/>
  <c r="BB1007" i="86"/>
  <c r="BB1008" i="86"/>
  <c r="BB1009" i="86"/>
  <c r="BB1010" i="86"/>
  <c r="BB1011" i="86"/>
  <c r="BB1012" i="86"/>
  <c r="BB1013" i="86"/>
  <c r="BB1014" i="86"/>
  <c r="BB1015" i="86"/>
  <c r="BB1016" i="86"/>
  <c r="BB1017" i="86"/>
  <c r="BB1018" i="86"/>
  <c r="BB1019" i="86"/>
  <c r="BB1020" i="86"/>
  <c r="BB1021" i="86"/>
  <c r="BB1022" i="86"/>
  <c r="BB1023" i="86"/>
  <c r="BB1024" i="86"/>
  <c r="BB1025" i="86"/>
  <c r="BB1026" i="86"/>
  <c r="BB1027" i="86"/>
  <c r="BB1028" i="86"/>
  <c r="BB1029" i="86"/>
  <c r="BB1030" i="86"/>
  <c r="BB1031" i="86"/>
  <c r="BB1032" i="86"/>
  <c r="BB1033" i="86"/>
  <c r="BB1034" i="86"/>
  <c r="BB1035" i="86"/>
  <c r="BB1036" i="86"/>
  <c r="BB1037" i="86"/>
  <c r="BB1038" i="86"/>
  <c r="BB1039" i="86"/>
  <c r="BB1040" i="86"/>
  <c r="BB1041" i="86"/>
  <c r="BB1042" i="86"/>
  <c r="BB1043" i="86"/>
  <c r="BB1044" i="86"/>
  <c r="BB1045" i="86"/>
  <c r="BB1046" i="86"/>
  <c r="BB1047" i="86"/>
  <c r="BB1048" i="86"/>
  <c r="BB1049" i="86"/>
  <c r="BB1050" i="86"/>
  <c r="BB1051" i="86"/>
  <c r="BB1052" i="86"/>
  <c r="BB1053" i="86"/>
  <c r="BB1054" i="86"/>
  <c r="BB1055" i="86"/>
  <c r="BB1056" i="86"/>
  <c r="BB1057" i="86"/>
  <c r="BB1058" i="86"/>
  <c r="BB1059" i="86"/>
  <c r="BB1060" i="86"/>
  <c r="BB1061" i="86"/>
  <c r="BB1062" i="86"/>
  <c r="BB1063" i="86"/>
  <c r="BB1064" i="86"/>
  <c r="BB1065" i="86"/>
  <c r="BB1066" i="86"/>
  <c r="BB1067" i="86"/>
  <c r="BB1068" i="86"/>
  <c r="BB1069" i="86"/>
  <c r="BB1070" i="86"/>
  <c r="BB1071" i="86"/>
  <c r="BB1072" i="86"/>
  <c r="BB1073" i="86"/>
  <c r="BB1074" i="86"/>
  <c r="BB1075" i="86"/>
  <c r="BB1076" i="86"/>
  <c r="BB1077" i="86"/>
  <c r="BB1078" i="86"/>
  <c r="BB1079" i="86"/>
  <c r="BB1080" i="86"/>
  <c r="BB1081" i="86"/>
  <c r="BB1082" i="86"/>
  <c r="BB1083" i="86"/>
  <c r="BB1084" i="86"/>
  <c r="BB1085" i="86"/>
  <c r="BB1086" i="86"/>
  <c r="BB1087" i="86"/>
  <c r="BB1088" i="86"/>
  <c r="BB1089" i="86"/>
  <c r="BB1090" i="86"/>
  <c r="BB1091" i="86"/>
  <c r="BB1092" i="86"/>
  <c r="BB1093" i="86"/>
  <c r="BB1094" i="86"/>
  <c r="BB1095" i="86"/>
  <c r="BB1096" i="86"/>
  <c r="BB1097" i="86"/>
  <c r="BB1098" i="86"/>
  <c r="BB1099" i="86"/>
  <c r="BB1100" i="86"/>
  <c r="BB1101" i="86"/>
  <c r="BB1102" i="86"/>
  <c r="BB1103" i="86"/>
  <c r="BB1104" i="86"/>
  <c r="BB1105" i="86"/>
  <c r="BB1106" i="86"/>
  <c r="BB1107" i="86"/>
  <c r="BB1108" i="86"/>
  <c r="BB1109" i="86"/>
  <c r="BB1110" i="86"/>
  <c r="BB1111" i="86"/>
  <c r="BB1112" i="86"/>
  <c r="BB1113" i="86"/>
  <c r="BB1114" i="86"/>
  <c r="BB1115" i="86"/>
  <c r="BB1116" i="86"/>
  <c r="BB1117" i="86"/>
  <c r="BB1118" i="86"/>
  <c r="BB1119" i="86"/>
  <c r="BB1120" i="86"/>
  <c r="BB1121" i="86"/>
  <c r="BB1122" i="86"/>
  <c r="BB1123" i="86"/>
  <c r="BB1124" i="86"/>
  <c r="BB1125" i="86"/>
  <c r="BB1126" i="86"/>
  <c r="BB1127" i="86"/>
  <c r="BB1128" i="86"/>
  <c r="BB1129" i="86"/>
  <c r="BB1130" i="86"/>
  <c r="BB1131" i="86"/>
  <c r="BB1132" i="86"/>
  <c r="BB1133" i="86"/>
  <c r="BB1137" i="86"/>
  <c r="BB1138" i="86"/>
  <c r="BB1139" i="86"/>
  <c r="BB1140" i="86"/>
  <c r="BB1141" i="86"/>
  <c r="BB1142" i="86"/>
  <c r="BB1143" i="86"/>
  <c r="BB1144" i="86"/>
  <c r="BB1145" i="86"/>
  <c r="BB1146" i="86"/>
  <c r="BB1147" i="86"/>
  <c r="BB1148" i="86"/>
  <c r="BB1149" i="86"/>
  <c r="BB1150" i="86"/>
  <c r="BB1151" i="86"/>
  <c r="BB1153" i="86"/>
  <c r="BB1154" i="86"/>
  <c r="BB1155" i="86"/>
  <c r="BB1156" i="86"/>
  <c r="BB1157" i="86"/>
  <c r="BB1158" i="86"/>
  <c r="BB1160" i="86"/>
  <c r="BB1161" i="86"/>
  <c r="BB1162" i="86"/>
  <c r="BB1163" i="86"/>
  <c r="BB1164" i="86"/>
  <c r="BB1165" i="86"/>
  <c r="BB1167" i="86"/>
  <c r="BB1170" i="86"/>
  <c r="BB1171" i="86"/>
  <c r="BB1172" i="86"/>
  <c r="BB1173" i="86"/>
  <c r="BB1174" i="86"/>
  <c r="BB1175" i="86"/>
  <c r="BB1176" i="86"/>
  <c r="BB1177" i="86"/>
  <c r="BB1178" i="86"/>
  <c r="BB1179" i="86"/>
  <c r="BB1180" i="86"/>
  <c r="BB1181" i="86"/>
  <c r="BB1182" i="86"/>
  <c r="BB1183" i="86"/>
  <c r="BB1184" i="86"/>
  <c r="BB1185" i="86"/>
  <c r="BB1186" i="86"/>
  <c r="BB1187" i="86"/>
  <c r="BB1188" i="86"/>
  <c r="BB1189" i="86"/>
  <c r="BB1190" i="86"/>
  <c r="BB1191" i="86"/>
  <c r="BB1192" i="86"/>
  <c r="BB1193" i="86"/>
  <c r="BB1194" i="86"/>
  <c r="BB1195" i="86"/>
  <c r="BB1196" i="86"/>
  <c r="BB1197" i="86"/>
  <c r="BB1198" i="86"/>
  <c r="BB1199" i="86"/>
  <c r="BB1200" i="86"/>
  <c r="BB1201" i="86"/>
  <c r="BB1202" i="86"/>
  <c r="BB1203" i="86"/>
  <c r="BB1204" i="86"/>
  <c r="BB1205" i="86"/>
  <c r="BB1206" i="86"/>
  <c r="BB1207" i="86"/>
  <c r="BB1208" i="86"/>
  <c r="BB1209" i="86"/>
  <c r="BB1210" i="86"/>
  <c r="BB1211" i="86"/>
  <c r="BB1212" i="86"/>
  <c r="BB1213" i="86"/>
  <c r="BB1214" i="86"/>
  <c r="BB1215" i="86"/>
  <c r="BB1216" i="86"/>
  <c r="BB1217" i="86"/>
  <c r="BB1218" i="86"/>
  <c r="BB1219" i="86"/>
  <c r="BB1220" i="86"/>
  <c r="BB1221" i="86"/>
  <c r="BB1222" i="86"/>
  <c r="BB1223" i="86"/>
  <c r="BB1224" i="86"/>
  <c r="BB1225" i="86"/>
  <c r="BB1226" i="86"/>
  <c r="BB1227" i="86"/>
  <c r="BB1228" i="86"/>
  <c r="BB1229" i="86"/>
  <c r="BB1230" i="86"/>
  <c r="BB1231" i="86"/>
  <c r="BB1232" i="86"/>
  <c r="BB1233" i="86"/>
  <c r="BB1234" i="86"/>
  <c r="BB1235" i="86"/>
  <c r="BB1236" i="86"/>
  <c r="BB1237" i="86"/>
  <c r="BB1238" i="86"/>
  <c r="BB1239" i="86"/>
  <c r="BB1240" i="86"/>
  <c r="BB1241" i="86"/>
  <c r="BB1242" i="86"/>
  <c r="BB1243" i="86"/>
  <c r="BB1244" i="86"/>
  <c r="BB1245" i="86"/>
  <c r="BB1246" i="86"/>
  <c r="BB1247" i="86"/>
  <c r="BB1248" i="86"/>
  <c r="BB1249" i="86"/>
  <c r="BB1250" i="86"/>
  <c r="BB1251" i="86"/>
  <c r="BB1252" i="86"/>
  <c r="BB1253" i="86"/>
  <c r="BB1254" i="86"/>
  <c r="BB1255" i="86"/>
  <c r="BB1256" i="86"/>
  <c r="BB1257" i="86"/>
  <c r="BB1258" i="86"/>
  <c r="BB1259" i="86"/>
  <c r="BB1260" i="86"/>
  <c r="BB1261" i="86"/>
  <c r="BB1262" i="86"/>
  <c r="BB1263" i="86"/>
  <c r="BB1264" i="86"/>
  <c r="BB1265" i="86"/>
  <c r="BB1266" i="86"/>
  <c r="BB1267" i="86"/>
  <c r="BB1268" i="86"/>
  <c r="BB1269" i="86"/>
  <c r="BB1270" i="86"/>
  <c r="BB1271" i="86"/>
  <c r="BB1272" i="86"/>
  <c r="BB1273" i="86"/>
  <c r="BB1274" i="86"/>
  <c r="BB1275" i="86"/>
  <c r="BB1276" i="86"/>
  <c r="BB1277" i="86"/>
  <c r="BB1278" i="86"/>
  <c r="BB1279" i="86"/>
  <c r="BB1280" i="86"/>
  <c r="BB1281" i="86"/>
  <c r="BB1282" i="86"/>
  <c r="BB1283" i="86"/>
  <c r="BB1284" i="86"/>
  <c r="BB1285" i="86"/>
  <c r="BB1286" i="86"/>
  <c r="BB1287" i="86"/>
  <c r="BB1288" i="86"/>
  <c r="BB1289" i="86"/>
  <c r="BB1290" i="86"/>
  <c r="BB1291" i="86"/>
  <c r="BB1292" i="86"/>
  <c r="BB1293" i="86"/>
  <c r="BB1294" i="86"/>
  <c r="BB1295" i="86"/>
  <c r="BB1296" i="86"/>
  <c r="BB1297" i="86"/>
  <c r="BB1298" i="86"/>
  <c r="BB1299" i="86"/>
  <c r="BB1300" i="86"/>
  <c r="BB1301" i="86"/>
  <c r="BB1302" i="86"/>
  <c r="BB1303" i="86"/>
  <c r="BB1304" i="86"/>
  <c r="BB1305" i="86"/>
  <c r="BB1306" i="86"/>
  <c r="BB1307" i="86"/>
  <c r="BB1308" i="86"/>
  <c r="BB1309" i="86"/>
  <c r="BB1310" i="86"/>
  <c r="BB1311" i="86"/>
  <c r="BB1312" i="86"/>
  <c r="BB1313" i="86"/>
  <c r="BB1314" i="86"/>
  <c r="BB1315" i="86"/>
  <c r="BB1316" i="86"/>
  <c r="BB1317" i="86"/>
  <c r="BB1318" i="86"/>
  <c r="BB1319" i="86"/>
  <c r="BB1320" i="86"/>
  <c r="BB1321" i="86"/>
  <c r="BB1322" i="86"/>
  <c r="BB1323" i="86"/>
  <c r="BB1324" i="86"/>
  <c r="BB1325" i="86"/>
  <c r="BB1326" i="86"/>
  <c r="BB1327" i="86"/>
  <c r="BB1328" i="86"/>
  <c r="BB1329" i="86"/>
  <c r="BB1331" i="86"/>
  <c r="BB1332" i="86"/>
  <c r="BB1333" i="86"/>
  <c r="BB1334" i="86"/>
  <c r="BB1336" i="86"/>
  <c r="BB1337" i="86"/>
  <c r="BB1338" i="86"/>
  <c r="BB1339" i="86"/>
  <c r="BB1340" i="86"/>
  <c r="BB1341" i="86"/>
  <c r="BB1342" i="86"/>
  <c r="BB1343" i="86"/>
  <c r="BB1344" i="86"/>
  <c r="BB1345" i="86"/>
  <c r="BB1346" i="86"/>
  <c r="BB1347" i="86"/>
  <c r="BB1348" i="86"/>
  <c r="BB1349" i="86"/>
  <c r="BB1350" i="86"/>
  <c r="BB1351" i="86"/>
  <c r="BB1352" i="86"/>
  <c r="BB1354" i="86"/>
  <c r="BB1355" i="86"/>
  <c r="BB1356" i="86"/>
  <c r="BB1357" i="86"/>
  <c r="BB1358" i="86"/>
  <c r="BB1359" i="86"/>
  <c r="BB1360" i="86"/>
  <c r="BB1361" i="86"/>
  <c r="BB1362" i="86"/>
  <c r="BB1363" i="86"/>
  <c r="BB1364" i="86"/>
  <c r="BB1365" i="86"/>
  <c r="BB1366" i="86"/>
  <c r="BB1368" i="86"/>
  <c r="BB1369" i="86"/>
  <c r="BB1370" i="86"/>
  <c r="BB1371" i="86"/>
  <c r="BB1372" i="86"/>
  <c r="BB1373" i="86"/>
  <c r="BB1374" i="86"/>
  <c r="BB1375" i="86"/>
  <c r="BB1376" i="86"/>
  <c r="BB1377" i="86"/>
  <c r="BB1378" i="86"/>
  <c r="BB1379" i="86"/>
  <c r="BB1380" i="86"/>
  <c r="BB1381" i="86"/>
  <c r="BB1382" i="86"/>
  <c r="BB1383" i="86"/>
  <c r="BB1384" i="86"/>
  <c r="BB1385" i="86"/>
  <c r="BB1386" i="86"/>
  <c r="BB1387" i="86"/>
  <c r="BB1388" i="86"/>
  <c r="BB1389" i="86"/>
  <c r="BB1390" i="86"/>
  <c r="BB1391" i="86"/>
  <c r="BB1392" i="86"/>
  <c r="BB1393" i="86"/>
  <c r="BB1394" i="86"/>
  <c r="BB1395" i="86"/>
  <c r="BB1396" i="86"/>
  <c r="BB1399" i="86"/>
  <c r="BB1400" i="86"/>
  <c r="BB1401" i="86"/>
  <c r="BB1402" i="86"/>
  <c r="BB1403" i="86"/>
  <c r="BB1404" i="86"/>
  <c r="BB1405" i="86"/>
  <c r="BB1406" i="86"/>
  <c r="BB1407" i="86"/>
  <c r="BB1408" i="86"/>
  <c r="BB1410" i="86"/>
  <c r="BB1411" i="86"/>
  <c r="BB1412" i="86"/>
  <c r="BB1413" i="86"/>
  <c r="BB1415" i="86"/>
  <c r="BB1416" i="86"/>
  <c r="BB1417" i="86"/>
  <c r="BB1418" i="86"/>
  <c r="BB1419" i="86"/>
  <c r="BB1420" i="86"/>
  <c r="BB1422" i="86"/>
  <c r="BB1423" i="86"/>
  <c r="BB1424" i="86"/>
  <c r="BB1425" i="86"/>
  <c r="BB1426" i="86"/>
  <c r="BB1427" i="86"/>
  <c r="BB1428" i="86"/>
  <c r="BB1429" i="86"/>
  <c r="BB1430" i="86"/>
  <c r="BB1431" i="86"/>
  <c r="BB1432" i="86"/>
  <c r="BB1433" i="86"/>
  <c r="BB1434" i="86"/>
  <c r="BB1435" i="86"/>
  <c r="BB1436" i="86"/>
  <c r="BB1437" i="86"/>
  <c r="BB1438" i="86"/>
  <c r="BB1439" i="86"/>
  <c r="BB1440" i="86"/>
  <c r="BB1441" i="86"/>
  <c r="BB1442" i="86"/>
  <c r="BB1443" i="86"/>
  <c r="BB1444" i="86"/>
  <c r="BB1445" i="86"/>
  <c r="BB1446" i="86"/>
  <c r="BB1447" i="86"/>
  <c r="BB1448" i="86"/>
  <c r="BB1449" i="86"/>
  <c r="BB1450" i="86"/>
  <c r="BB1451" i="86"/>
  <c r="BB1452" i="86"/>
  <c r="BB1453" i="86"/>
  <c r="BB1454" i="86"/>
  <c r="BB1455" i="86"/>
  <c r="BB1456" i="86"/>
  <c r="BB1457" i="86"/>
  <c r="BB1458" i="86"/>
  <c r="BB1459" i="86"/>
  <c r="BB1460" i="86"/>
  <c r="BB1461" i="86"/>
  <c r="BB1462" i="86"/>
  <c r="BB1463" i="86"/>
  <c r="BB1464" i="86"/>
  <c r="BB1465" i="86"/>
  <c r="BB1466" i="86"/>
  <c r="BB1467" i="86"/>
  <c r="BB1468" i="86"/>
  <c r="BB1469" i="86"/>
  <c r="BB1470" i="86"/>
  <c r="BB1471" i="86"/>
  <c r="BB1472" i="86"/>
  <c r="BB1473" i="86"/>
  <c r="BB1474" i="86"/>
  <c r="BB1475" i="86"/>
  <c r="BB1476" i="86"/>
  <c r="BB1477" i="86"/>
  <c r="BB1478" i="86"/>
  <c r="BB1479" i="86"/>
  <c r="BB1480" i="86"/>
  <c r="BB1481" i="86"/>
  <c r="BB1482" i="86"/>
  <c r="BB1483" i="86"/>
  <c r="BB1484" i="86"/>
  <c r="BB1485" i="86"/>
  <c r="BB1486" i="86"/>
  <c r="BB1487" i="86"/>
  <c r="BB1488" i="86"/>
  <c r="BB1489" i="86"/>
  <c r="BB1490" i="86"/>
  <c r="BB1491" i="86"/>
  <c r="BB1492" i="86"/>
  <c r="BB1493" i="86"/>
  <c r="BB1494" i="86"/>
  <c r="BB1495" i="86"/>
  <c r="BB1496" i="86"/>
  <c r="BB1497" i="86"/>
  <c r="BB1498" i="86"/>
  <c r="BB1499" i="86"/>
  <c r="BB1500" i="86"/>
  <c r="BB1501" i="86"/>
  <c r="BB1502" i="86"/>
  <c r="BB1503" i="86"/>
  <c r="BB1504" i="86"/>
  <c r="BB1505" i="86"/>
  <c r="BB1506" i="86"/>
  <c r="BB1507" i="86"/>
  <c r="BB1508" i="86"/>
  <c r="BB1509" i="86"/>
  <c r="BB1510" i="86"/>
  <c r="BB1511" i="86"/>
  <c r="BB1512" i="86"/>
  <c r="BB1513" i="86"/>
  <c r="BB1514" i="86"/>
  <c r="BB1515" i="86"/>
  <c r="BB1516" i="86"/>
  <c r="BB1517" i="86"/>
  <c r="BB1518" i="86"/>
  <c r="BB1519" i="86"/>
  <c r="BB1521" i="86"/>
  <c r="BB1522" i="86"/>
  <c r="BB1523" i="86"/>
  <c r="BB1524" i="86"/>
  <c r="BB1525" i="86"/>
  <c r="BB1526" i="86"/>
  <c r="BB1527" i="86"/>
  <c r="BB1528" i="86"/>
  <c r="BB1529" i="86"/>
  <c r="BB1531" i="86"/>
  <c r="BB1532" i="86"/>
  <c r="BB1533" i="86"/>
  <c r="BB1534" i="86"/>
  <c r="BB1535" i="86"/>
  <c r="BB1536" i="86"/>
  <c r="BB1537" i="86"/>
  <c r="BB1538" i="86"/>
  <c r="BB1539" i="86"/>
  <c r="BB1540" i="86"/>
  <c r="BB1541" i="86"/>
  <c r="BB1542" i="86"/>
  <c r="BB1543" i="86"/>
  <c r="BB1544" i="86"/>
  <c r="BB1545" i="86"/>
  <c r="BB1546" i="86"/>
  <c r="BB1547" i="86"/>
  <c r="BB1548" i="86"/>
  <c r="BB1549" i="86"/>
  <c r="BB1550" i="86"/>
  <c r="BB1551" i="86"/>
  <c r="BB1552" i="86"/>
  <c r="BB1553" i="86"/>
  <c r="BB1554" i="86"/>
  <c r="BB1555" i="86"/>
  <c r="BB1556" i="86"/>
  <c r="BB1557" i="86"/>
  <c r="BB1558" i="86"/>
  <c r="BB1559" i="86"/>
  <c r="BB1560" i="86"/>
  <c r="BB1561" i="86"/>
  <c r="BB1562" i="86"/>
  <c r="BB1563" i="86"/>
  <c r="BB1564" i="86"/>
  <c r="BB1565" i="86"/>
  <c r="BB1566" i="86"/>
  <c r="BB1567" i="86"/>
  <c r="BB1568" i="86"/>
  <c r="BB1569" i="86"/>
  <c r="BB1570" i="86"/>
  <c r="BB1571" i="86"/>
  <c r="BB1572" i="86"/>
  <c r="BB1573" i="86"/>
  <c r="BB1574" i="86"/>
  <c r="BB1575" i="86"/>
  <c r="BB1576" i="86"/>
  <c r="BB1577" i="86"/>
  <c r="BB1578" i="86"/>
  <c r="BB1579" i="86"/>
  <c r="BB1580" i="86"/>
  <c r="BB1581" i="86"/>
  <c r="BB1582" i="86"/>
  <c r="BB1583" i="86"/>
  <c r="BB1584" i="86"/>
  <c r="BB1585" i="86"/>
  <c r="BB1586" i="86"/>
  <c r="BB1587" i="86"/>
  <c r="BB1588" i="86"/>
  <c r="BB1589" i="86"/>
  <c r="BB1590" i="86"/>
  <c r="BB1591" i="86"/>
  <c r="BB1592" i="86"/>
  <c r="BB1593" i="86"/>
  <c r="BB1594" i="86"/>
  <c r="BB1595" i="86"/>
  <c r="BB1596" i="86"/>
  <c r="BB1597" i="86"/>
  <c r="BB1598" i="86"/>
  <c r="BB1599" i="86"/>
  <c r="BB1600" i="86"/>
  <c r="BB1601" i="86"/>
  <c r="BB1602" i="86"/>
  <c r="BB1603" i="86"/>
  <c r="BB1604" i="86"/>
  <c r="BB1605" i="86"/>
  <c r="BB1606" i="86"/>
  <c r="BB1607" i="86"/>
  <c r="BB1608" i="86"/>
  <c r="BB1609" i="86"/>
  <c r="BB1610" i="86"/>
  <c r="BB1611" i="86"/>
  <c r="BB1612" i="86"/>
  <c r="BB1613" i="86"/>
  <c r="BB1614" i="86"/>
  <c r="BB1615" i="86"/>
  <c r="BB1616" i="86"/>
  <c r="BB1617" i="86"/>
  <c r="BB1618" i="86"/>
  <c r="BB1619" i="86"/>
  <c r="BB1620" i="86"/>
  <c r="BB1621" i="86"/>
  <c r="BB1622" i="86"/>
  <c r="BB1623" i="86"/>
  <c r="BB1624" i="86"/>
  <c r="BB1625" i="86"/>
  <c r="BB1626" i="86"/>
  <c r="BB1627" i="86"/>
  <c r="BB1628" i="86"/>
  <c r="BB1629" i="86"/>
  <c r="BB1630" i="86"/>
  <c r="BB1631" i="86"/>
  <c r="BB1632" i="86"/>
  <c r="BB1633" i="86"/>
  <c r="BB1634" i="86"/>
  <c r="BB1635" i="86"/>
  <c r="BB1636" i="86"/>
  <c r="BB1637" i="86"/>
  <c r="BB1639" i="86"/>
  <c r="BB1640" i="86"/>
  <c r="BB1641" i="86"/>
  <c r="BB1642" i="86"/>
  <c r="BB1643" i="86"/>
  <c r="BB1644" i="86"/>
  <c r="BB1645" i="86"/>
  <c r="BB1646" i="86"/>
  <c r="BB1647" i="86"/>
  <c r="BB1648" i="86"/>
  <c r="BB1649" i="86"/>
  <c r="BB1652" i="86"/>
  <c r="BB1653" i="86"/>
  <c r="BB1654" i="86"/>
  <c r="BB1655" i="86"/>
  <c r="BB1656" i="86"/>
  <c r="BB1657" i="86"/>
  <c r="BB1658" i="86"/>
  <c r="BB1659" i="86"/>
  <c r="BB1660" i="86"/>
  <c r="AY16" i="86"/>
  <c r="AY17" i="86"/>
  <c r="AY18" i="86"/>
  <c r="AY19" i="86"/>
  <c r="AY20" i="86"/>
  <c r="AY21" i="86"/>
  <c r="AY22" i="86"/>
  <c r="AY23" i="86"/>
  <c r="AY24" i="86"/>
  <c r="AY25" i="86"/>
  <c r="AY26" i="86"/>
  <c r="AY27" i="86"/>
  <c r="AY28" i="86"/>
  <c r="AY29" i="86"/>
  <c r="AY30" i="86"/>
  <c r="AY31" i="86"/>
  <c r="AY32" i="86"/>
  <c r="AY33" i="86"/>
  <c r="AY34" i="86"/>
  <c r="AY35" i="86"/>
  <c r="AY36" i="86"/>
  <c r="AY37" i="86"/>
  <c r="AY38" i="86"/>
  <c r="AY39" i="86"/>
  <c r="AY40" i="86"/>
  <c r="AY41" i="86"/>
  <c r="AY42" i="86"/>
  <c r="AY43" i="86"/>
  <c r="AY44" i="86"/>
  <c r="AY45" i="86"/>
  <c r="AY46" i="86"/>
  <c r="AY47" i="86"/>
  <c r="AY48" i="86"/>
  <c r="AY49" i="86"/>
  <c r="AY50" i="86"/>
  <c r="AY51" i="86"/>
  <c r="AY52" i="86"/>
  <c r="AY53" i="86"/>
  <c r="AY54" i="86"/>
  <c r="AY55" i="86"/>
  <c r="AY56" i="86"/>
  <c r="AY57" i="86"/>
  <c r="AY58" i="86"/>
  <c r="AY59" i="86"/>
  <c r="AY60" i="86"/>
  <c r="AY61" i="86"/>
  <c r="AY62" i="86"/>
  <c r="AY63" i="86"/>
  <c r="AY64" i="86"/>
  <c r="AY65" i="86"/>
  <c r="AY66" i="86"/>
  <c r="AY67" i="86"/>
  <c r="AY68" i="86"/>
  <c r="AY69" i="86"/>
  <c r="AY70" i="86"/>
  <c r="AY71" i="86"/>
  <c r="AY72" i="86"/>
  <c r="AY73" i="86"/>
  <c r="AY74" i="86"/>
  <c r="AY75" i="86"/>
  <c r="AY76" i="86"/>
  <c r="AY77" i="86"/>
  <c r="AY78" i="86"/>
  <c r="AY79" i="86"/>
  <c r="AY80" i="86"/>
  <c r="AY81" i="86"/>
  <c r="AY82" i="86"/>
  <c r="AY83" i="86"/>
  <c r="AY84" i="86"/>
  <c r="AY85" i="86"/>
  <c r="AY86" i="86"/>
  <c r="AY87" i="86"/>
  <c r="AY88" i="86"/>
  <c r="AY89" i="86"/>
  <c r="AY90" i="86"/>
  <c r="AY91" i="86"/>
  <c r="AY92" i="86"/>
  <c r="AY93" i="86"/>
  <c r="AY94" i="86"/>
  <c r="AY95" i="86"/>
  <c r="AY96" i="86"/>
  <c r="AY97" i="86"/>
  <c r="AY98" i="86"/>
  <c r="AY99" i="86"/>
  <c r="AY100" i="86"/>
  <c r="AY101" i="86"/>
  <c r="AY102" i="86"/>
  <c r="AY103" i="86"/>
  <c r="AY104" i="86"/>
  <c r="AY105" i="86"/>
  <c r="AY106" i="86"/>
  <c r="AY107" i="86"/>
  <c r="AY108" i="86"/>
  <c r="AY109" i="86"/>
  <c r="AY110" i="86"/>
  <c r="AY111" i="86"/>
  <c r="AY112" i="86"/>
  <c r="AY113" i="86"/>
  <c r="AY114" i="86"/>
  <c r="AY115" i="86"/>
  <c r="AY116" i="86"/>
  <c r="AY117" i="86"/>
  <c r="AY118" i="86"/>
  <c r="AY119" i="86"/>
  <c r="AY120" i="86"/>
  <c r="AY121" i="86"/>
  <c r="AY122" i="86"/>
  <c r="AY123" i="86"/>
  <c r="AY124" i="86"/>
  <c r="AY125" i="86"/>
  <c r="AY126" i="86"/>
  <c r="AY127" i="86"/>
  <c r="AY128" i="86"/>
  <c r="AY129" i="86"/>
  <c r="AY130" i="86"/>
  <c r="AY131" i="86"/>
  <c r="AY132" i="86"/>
  <c r="AY133" i="86"/>
  <c r="AY134" i="86"/>
  <c r="AY135" i="86"/>
  <c r="AY136" i="86"/>
  <c r="AY137" i="86"/>
  <c r="AY138" i="86"/>
  <c r="AY139" i="86"/>
  <c r="AY140" i="86"/>
  <c r="AY141" i="86"/>
  <c r="AY142" i="86"/>
  <c r="AY143" i="86"/>
  <c r="AY144" i="86"/>
  <c r="AY145" i="86"/>
  <c r="AY146" i="86"/>
  <c r="AY147" i="86"/>
  <c r="AY148" i="86"/>
  <c r="AY149" i="86"/>
  <c r="AY150" i="86"/>
  <c r="AY151" i="86"/>
  <c r="AY152" i="86"/>
  <c r="AY153" i="86"/>
  <c r="AY154" i="86"/>
  <c r="AY155" i="86"/>
  <c r="AY156" i="86"/>
  <c r="AY157" i="86"/>
  <c r="AY158" i="86"/>
  <c r="AY159" i="86"/>
  <c r="AY160" i="86"/>
  <c r="AY161" i="86"/>
  <c r="AY162" i="86"/>
  <c r="AY163" i="86"/>
  <c r="AY164" i="86"/>
  <c r="AY165" i="86"/>
  <c r="AY166" i="86"/>
  <c r="AY167" i="86"/>
  <c r="AY168" i="86"/>
  <c r="AY169" i="86"/>
  <c r="AY170" i="86"/>
  <c r="AY171" i="86"/>
  <c r="AY172" i="86"/>
  <c r="AY173" i="86"/>
  <c r="AY174" i="86"/>
  <c r="AY175" i="86"/>
  <c r="AY176" i="86"/>
  <c r="AY177" i="86"/>
  <c r="AY178" i="86"/>
  <c r="AY179" i="86"/>
  <c r="AY180" i="86"/>
  <c r="AY181" i="86"/>
  <c r="AY182" i="86"/>
  <c r="AY183" i="86"/>
  <c r="AY184" i="86"/>
  <c r="AY185" i="86"/>
  <c r="AY186" i="86"/>
  <c r="AY187" i="86"/>
  <c r="AY188" i="86"/>
  <c r="AY189" i="86"/>
  <c r="AY190" i="86"/>
  <c r="AY191" i="86"/>
  <c r="AY192" i="86"/>
  <c r="AY193" i="86"/>
  <c r="AY194" i="86"/>
  <c r="AY195" i="86"/>
  <c r="AY196" i="86"/>
  <c r="AY197" i="86"/>
  <c r="AY198" i="86"/>
  <c r="AY199" i="86"/>
  <c r="AY200" i="86"/>
  <c r="AY201" i="86"/>
  <c r="AY202" i="86"/>
  <c r="AY203" i="86"/>
  <c r="AY204" i="86"/>
  <c r="AY205" i="86"/>
  <c r="AY206" i="86"/>
  <c r="AY207" i="86"/>
  <c r="AY208" i="86"/>
  <c r="AY209" i="86"/>
  <c r="AY210" i="86"/>
  <c r="AY211" i="86"/>
  <c r="AY212" i="86"/>
  <c r="AY213" i="86"/>
  <c r="AY214" i="86"/>
  <c r="AY215" i="86"/>
  <c r="AY216" i="86"/>
  <c r="AY217" i="86"/>
  <c r="AY218" i="86"/>
  <c r="AY219" i="86"/>
  <c r="AY220" i="86"/>
  <c r="AY221" i="86"/>
  <c r="AY222" i="86"/>
  <c r="AY223" i="86"/>
  <c r="AY224" i="86"/>
  <c r="AY225" i="86"/>
  <c r="AY226" i="86"/>
  <c r="AY227" i="86"/>
  <c r="AY228" i="86"/>
  <c r="AY229" i="86"/>
  <c r="AY230" i="86"/>
  <c r="AY231" i="86"/>
  <c r="AY232" i="86"/>
  <c r="AY233" i="86"/>
  <c r="AY234" i="86"/>
  <c r="AY235" i="86"/>
  <c r="AY236" i="86"/>
  <c r="AY237" i="86"/>
  <c r="AY238" i="86"/>
  <c r="AY239" i="86"/>
  <c r="AY240" i="86"/>
  <c r="AY241" i="86"/>
  <c r="AY242" i="86"/>
  <c r="AY243" i="86"/>
  <c r="AY244" i="86"/>
  <c r="AY245" i="86"/>
  <c r="AY246" i="86"/>
  <c r="AY247" i="86"/>
  <c r="AY248" i="86"/>
  <c r="AY249" i="86"/>
  <c r="AY250" i="86"/>
  <c r="AY251" i="86"/>
  <c r="AY252" i="86"/>
  <c r="AY253" i="86"/>
  <c r="AY254" i="86"/>
  <c r="AY255" i="86"/>
  <c r="AY256" i="86"/>
  <c r="AY257" i="86"/>
  <c r="AY258" i="86"/>
  <c r="AY259" i="86"/>
  <c r="AY260" i="86"/>
  <c r="AY261" i="86"/>
  <c r="AY262" i="86"/>
  <c r="AY263" i="86"/>
  <c r="AY264" i="86"/>
  <c r="AY265" i="86"/>
  <c r="AY266" i="86"/>
  <c r="AY267" i="86"/>
  <c r="AY268" i="86"/>
  <c r="AY270" i="86"/>
  <c r="AY271" i="86"/>
  <c r="AY272" i="86"/>
  <c r="AY273" i="86"/>
  <c r="AY274" i="86"/>
  <c r="AY275" i="86"/>
  <c r="AY276" i="86"/>
  <c r="AY277" i="86"/>
  <c r="AY278" i="86"/>
  <c r="AY279" i="86"/>
  <c r="AY280" i="86"/>
  <c r="AY281" i="86"/>
  <c r="AY282" i="86"/>
  <c r="AY283" i="86"/>
  <c r="AY284" i="86"/>
  <c r="AY285" i="86"/>
  <c r="AY286" i="86"/>
  <c r="AY287" i="86"/>
  <c r="AY288" i="86"/>
  <c r="AY289" i="86"/>
  <c r="AY290" i="86"/>
  <c r="AY291" i="86"/>
  <c r="AY292" i="86"/>
  <c r="AY293" i="86"/>
  <c r="AY294" i="86"/>
  <c r="AY296" i="86"/>
  <c r="AY297" i="86"/>
  <c r="AY298" i="86"/>
  <c r="AY299" i="86"/>
  <c r="AY300" i="86"/>
  <c r="AY301" i="86"/>
  <c r="AY302" i="86"/>
  <c r="AY303" i="86"/>
  <c r="AY304" i="86"/>
  <c r="AY305" i="86"/>
  <c r="AY306" i="86"/>
  <c r="AY307" i="86"/>
  <c r="AY308" i="86"/>
  <c r="AY311" i="86"/>
  <c r="AY312" i="86"/>
  <c r="AY313" i="86"/>
  <c r="AY314" i="86"/>
  <c r="AY315" i="86"/>
  <c r="AY316" i="86"/>
  <c r="AY317" i="86"/>
  <c r="AY318" i="86"/>
  <c r="AY319" i="86"/>
  <c r="AY320" i="86"/>
  <c r="AY321" i="86"/>
  <c r="AY322" i="86"/>
  <c r="AY323" i="86"/>
  <c r="AY324" i="86"/>
  <c r="AY325" i="86"/>
  <c r="AY326" i="86"/>
  <c r="AY327" i="86"/>
  <c r="AY328" i="86"/>
  <c r="AY329" i="86"/>
  <c r="AY330" i="86"/>
  <c r="AY331" i="86"/>
  <c r="AY332" i="86"/>
  <c r="AY333" i="86"/>
  <c r="AY334" i="86"/>
  <c r="AY335" i="86"/>
  <c r="AY337" i="86"/>
  <c r="AY338" i="86"/>
  <c r="AY339" i="86"/>
  <c r="AY340" i="86"/>
  <c r="AY341" i="86"/>
  <c r="AY342" i="86"/>
  <c r="AY343" i="86"/>
  <c r="AY344" i="86"/>
  <c r="AY345" i="86"/>
  <c r="AY346" i="86"/>
  <c r="AY347" i="86"/>
  <c r="AY348" i="86"/>
  <c r="AY349" i="86"/>
  <c r="AY350" i="86"/>
  <c r="AY351" i="86"/>
  <c r="AY352" i="86"/>
  <c r="AY354" i="86"/>
  <c r="AY355" i="86"/>
  <c r="AY356" i="86"/>
  <c r="AY357" i="86"/>
  <c r="AY358" i="86"/>
  <c r="AY359" i="86"/>
  <c r="AY360" i="86"/>
  <c r="AY361" i="86"/>
  <c r="AY362" i="86"/>
  <c r="AY363" i="86"/>
  <c r="AY364" i="86"/>
  <c r="AY365" i="86"/>
  <c r="AY366" i="86"/>
  <c r="AY367" i="86"/>
  <c r="AY368" i="86"/>
  <c r="AY369" i="86"/>
  <c r="AY370" i="86"/>
  <c r="AY371" i="86"/>
  <c r="AY372" i="86"/>
  <c r="AY373" i="86"/>
  <c r="AY374" i="86"/>
  <c r="AY375" i="86"/>
  <c r="AY376" i="86"/>
  <c r="AY377" i="86"/>
  <c r="AY378" i="86"/>
  <c r="AY379" i="86"/>
  <c r="AY380" i="86"/>
  <c r="AY381" i="86"/>
  <c r="AY382" i="86"/>
  <c r="AY383" i="86"/>
  <c r="AY384" i="86"/>
  <c r="AY385" i="86"/>
  <c r="AY386" i="86"/>
  <c r="AY387" i="86"/>
  <c r="AY388" i="86"/>
  <c r="AY389" i="86"/>
  <c r="AY390" i="86"/>
  <c r="AY392" i="86"/>
  <c r="AY393" i="86"/>
  <c r="AY394" i="86"/>
  <c r="AY395" i="86"/>
  <c r="AY396" i="86"/>
  <c r="AY397" i="86"/>
  <c r="AY398" i="86"/>
  <c r="AY399" i="86"/>
  <c r="AY400" i="86"/>
  <c r="AY401" i="86"/>
  <c r="AY402" i="86"/>
  <c r="AY403" i="86"/>
  <c r="AY404" i="86"/>
  <c r="AY405" i="86"/>
  <c r="AY406" i="86"/>
  <c r="AY407" i="86"/>
  <c r="AY408" i="86"/>
  <c r="AY409" i="86"/>
  <c r="AY410" i="86"/>
  <c r="AY411" i="86"/>
  <c r="AY412" i="86"/>
  <c r="AY413" i="86"/>
  <c r="AY414" i="86"/>
  <c r="AY415" i="86"/>
  <c r="AY416" i="86"/>
  <c r="AY417" i="86"/>
  <c r="AY418" i="86"/>
  <c r="AY419" i="86"/>
  <c r="AY420" i="86"/>
  <c r="AY421" i="86"/>
  <c r="AY422" i="86"/>
  <c r="AY423" i="86"/>
  <c r="AY424" i="86"/>
  <c r="AY425" i="86"/>
  <c r="AY426" i="86"/>
  <c r="AY427" i="86"/>
  <c r="AY428" i="86"/>
  <c r="AY429" i="86"/>
  <c r="AY430" i="86"/>
  <c r="AY431" i="86"/>
  <c r="AY432" i="86"/>
  <c r="AY433" i="86"/>
  <c r="AY434" i="86"/>
  <c r="AY435" i="86"/>
  <c r="AY436" i="86"/>
  <c r="AY437" i="86"/>
  <c r="AY438" i="86"/>
  <c r="AY439" i="86"/>
  <c r="AY440" i="86"/>
  <c r="AY441" i="86"/>
  <c r="AY442" i="86"/>
  <c r="AY443" i="86"/>
  <c r="AY444" i="86"/>
  <c r="AY445" i="86"/>
  <c r="AY446" i="86"/>
  <c r="AY447" i="86"/>
  <c r="AY448" i="86"/>
  <c r="AY449" i="86"/>
  <c r="AY450" i="86"/>
  <c r="AY451" i="86"/>
  <c r="AY452" i="86"/>
  <c r="AY453" i="86"/>
  <c r="AY454" i="86"/>
  <c r="AY455" i="86"/>
  <c r="AY456" i="86"/>
  <c r="AY457" i="86"/>
  <c r="AY458" i="86"/>
  <c r="AY459" i="86"/>
  <c r="AY460" i="86"/>
  <c r="AY461" i="86"/>
  <c r="AY462" i="86"/>
  <c r="AY463" i="86"/>
  <c r="AY464" i="86"/>
  <c r="AY465" i="86"/>
  <c r="AY466" i="86"/>
  <c r="AY467" i="86"/>
  <c r="AY468" i="86"/>
  <c r="AY469" i="86"/>
  <c r="AY470" i="86"/>
  <c r="AY471" i="86"/>
  <c r="AY472" i="86"/>
  <c r="AY473" i="86"/>
  <c r="AY474" i="86"/>
  <c r="AY475" i="86"/>
  <c r="AY476" i="86"/>
  <c r="AY477" i="86"/>
  <c r="AY478" i="86"/>
  <c r="AY479" i="86"/>
  <c r="AY480" i="86"/>
  <c r="AY481" i="86"/>
  <c r="AY482" i="86"/>
  <c r="AY483" i="86"/>
  <c r="AY484" i="86"/>
  <c r="AY485" i="86"/>
  <c r="AY486" i="86"/>
  <c r="AY487" i="86"/>
  <c r="AY488" i="86"/>
  <c r="AY489" i="86"/>
  <c r="AY490" i="86"/>
  <c r="AY491" i="86"/>
  <c r="AY492" i="86"/>
  <c r="AY493" i="86"/>
  <c r="AY494" i="86"/>
  <c r="AY495" i="86"/>
  <c r="AY496" i="86"/>
  <c r="AY497" i="86"/>
  <c r="AY498" i="86"/>
  <c r="AY499" i="86"/>
  <c r="AY500" i="86"/>
  <c r="AY501" i="86"/>
  <c r="AY502" i="86"/>
  <c r="AY503" i="86"/>
  <c r="AY504" i="86"/>
  <c r="AY505" i="86"/>
  <c r="AY506" i="86"/>
  <c r="AY507" i="86"/>
  <c r="AY508" i="86"/>
  <c r="AY509" i="86"/>
  <c r="AY510" i="86"/>
  <c r="AY511" i="86"/>
  <c r="AY512" i="86"/>
  <c r="AY513" i="86"/>
  <c r="AY514" i="86"/>
  <c r="AY515" i="86"/>
  <c r="AY516" i="86"/>
  <c r="AY517" i="86"/>
  <c r="AY518" i="86"/>
  <c r="AY519" i="86"/>
  <c r="AY520" i="86"/>
  <c r="AY521" i="86"/>
  <c r="AY522" i="86"/>
  <c r="AY523" i="86"/>
  <c r="AY524" i="86"/>
  <c r="AY525" i="86"/>
  <c r="AY526" i="86"/>
  <c r="AY527" i="86"/>
  <c r="AY528" i="86"/>
  <c r="AY529" i="86"/>
  <c r="AY530" i="86"/>
  <c r="AY531" i="86"/>
  <c r="AY532" i="86"/>
  <c r="AY533" i="86"/>
  <c r="AY534" i="86"/>
  <c r="AY535" i="86"/>
  <c r="AY536" i="86"/>
  <c r="AY537" i="86"/>
  <c r="AY538" i="86"/>
  <c r="AY539" i="86"/>
  <c r="AY540" i="86"/>
  <c r="AY541" i="86"/>
  <c r="AY542" i="86"/>
  <c r="AY543" i="86"/>
  <c r="AY544" i="86"/>
  <c r="AY545" i="86"/>
  <c r="AY546" i="86"/>
  <c r="AY547" i="86"/>
  <c r="AY548" i="86"/>
  <c r="AY549" i="86"/>
  <c r="AY550" i="86"/>
  <c r="AY551" i="86"/>
  <c r="AY552" i="86"/>
  <c r="AY553" i="86"/>
  <c r="AY554" i="86"/>
  <c r="AY555" i="86"/>
  <c r="AY556" i="86"/>
  <c r="AY557" i="86"/>
  <c r="AY558" i="86"/>
  <c r="AY560" i="86"/>
  <c r="AY561" i="86"/>
  <c r="AY562" i="86"/>
  <c r="AY563" i="86"/>
  <c r="AY564" i="86"/>
  <c r="AY565" i="86"/>
  <c r="AY566" i="86"/>
  <c r="AY567" i="86"/>
  <c r="AY568" i="86"/>
  <c r="AY569" i="86"/>
  <c r="AY570" i="86"/>
  <c r="AY571" i="86"/>
  <c r="AY572" i="86"/>
  <c r="AY575" i="86"/>
  <c r="AY576" i="86"/>
  <c r="AY577" i="86"/>
  <c r="AY578" i="86"/>
  <c r="AY579" i="86"/>
  <c r="AY580" i="86"/>
  <c r="AY581" i="86"/>
  <c r="AY582" i="86"/>
  <c r="AY583" i="86"/>
  <c r="AY584" i="86"/>
  <c r="AY585" i="86"/>
  <c r="AY586" i="86"/>
  <c r="AY587" i="86"/>
  <c r="AY588" i="86"/>
  <c r="AY590" i="86"/>
  <c r="AY591" i="86"/>
  <c r="AY592" i="86"/>
  <c r="AY593" i="86"/>
  <c r="AY594" i="86"/>
  <c r="AY595" i="86"/>
  <c r="AY596" i="86"/>
  <c r="AY597" i="86"/>
  <c r="AY598" i="86"/>
  <c r="AY599" i="86"/>
  <c r="AY600" i="86"/>
  <c r="AY601" i="86"/>
  <c r="AY602" i="86"/>
  <c r="AY603" i="86"/>
  <c r="AY605" i="86"/>
  <c r="AY606" i="86"/>
  <c r="AY607" i="86"/>
  <c r="AY608" i="86"/>
  <c r="AY609" i="86"/>
  <c r="AY610" i="86"/>
  <c r="AY611" i="86"/>
  <c r="AY612" i="86"/>
  <c r="AY613" i="86"/>
  <c r="AY614" i="86"/>
  <c r="AY615" i="86"/>
  <c r="AY616" i="86"/>
  <c r="AY617" i="86"/>
  <c r="AY618" i="86"/>
  <c r="AY619" i="86"/>
  <c r="AY620" i="86"/>
  <c r="AY621" i="86"/>
  <c r="AY622" i="86"/>
  <c r="AY623" i="86"/>
  <c r="AY624" i="86"/>
  <c r="AY625" i="86"/>
  <c r="AY626" i="86"/>
  <c r="AY627" i="86"/>
  <c r="AY628" i="86"/>
  <c r="AY629" i="86"/>
  <c r="AY630" i="86"/>
  <c r="AY631" i="86"/>
  <c r="AY632" i="86"/>
  <c r="AY633" i="86"/>
  <c r="AY634" i="86"/>
  <c r="AY635" i="86"/>
  <c r="AY636" i="86"/>
  <c r="AY637" i="86"/>
  <c r="AY638" i="86"/>
  <c r="AY639" i="86"/>
  <c r="AY640" i="86"/>
  <c r="AY641" i="86"/>
  <c r="AY642" i="86"/>
  <c r="AY643" i="86"/>
  <c r="AY644" i="86"/>
  <c r="AY645" i="86"/>
  <c r="AY646" i="86"/>
  <c r="AY647" i="86"/>
  <c r="AY648" i="86"/>
  <c r="AY649" i="86"/>
  <c r="AY650" i="86"/>
  <c r="AY651" i="86"/>
  <c r="AY652" i="86"/>
  <c r="AY653" i="86"/>
  <c r="AY654" i="86"/>
  <c r="AY655" i="86"/>
  <c r="AY656" i="86"/>
  <c r="AY657" i="86"/>
  <c r="AY658" i="86"/>
  <c r="AY659" i="86"/>
  <c r="AY660" i="86"/>
  <c r="AY661" i="86"/>
  <c r="AY662" i="86"/>
  <c r="AY663" i="86"/>
  <c r="AY664" i="86"/>
  <c r="AY665" i="86"/>
  <c r="AY666" i="86"/>
  <c r="AY667" i="86"/>
  <c r="AY668" i="86"/>
  <c r="AY669" i="86"/>
  <c r="AY670" i="86"/>
  <c r="AY671" i="86"/>
  <c r="AY672" i="86"/>
  <c r="AY673" i="86"/>
  <c r="AY674" i="86"/>
  <c r="AY675" i="86"/>
  <c r="AY676" i="86"/>
  <c r="AY677" i="86"/>
  <c r="AY678" i="86"/>
  <c r="AY679" i="86"/>
  <c r="AY680" i="86"/>
  <c r="AY681" i="86"/>
  <c r="AY682" i="86"/>
  <c r="AY683" i="86"/>
  <c r="AY684" i="86"/>
  <c r="AY685" i="86"/>
  <c r="AY686" i="86"/>
  <c r="AY687" i="86"/>
  <c r="AY688" i="86"/>
  <c r="AY689" i="86"/>
  <c r="AY690" i="86"/>
  <c r="AY691" i="86"/>
  <c r="AY692" i="86"/>
  <c r="AY693" i="86"/>
  <c r="AY694" i="86"/>
  <c r="AY695" i="86"/>
  <c r="AY696" i="86"/>
  <c r="AY697" i="86"/>
  <c r="AY698" i="86"/>
  <c r="AY699" i="86"/>
  <c r="AY700" i="86"/>
  <c r="AY701" i="86"/>
  <c r="AY702" i="86"/>
  <c r="AY703" i="86"/>
  <c r="AY704" i="86"/>
  <c r="AY705" i="86"/>
  <c r="AY706" i="86"/>
  <c r="AY707" i="86"/>
  <c r="AY708" i="86"/>
  <c r="AY709" i="86"/>
  <c r="AY710" i="86"/>
  <c r="AY711" i="86"/>
  <c r="AY712" i="86"/>
  <c r="AY713" i="86"/>
  <c r="AY714" i="86"/>
  <c r="AY715" i="86"/>
  <c r="AY716" i="86"/>
  <c r="AY717" i="86"/>
  <c r="AY718" i="86"/>
  <c r="AY719" i="86"/>
  <c r="AY720" i="86"/>
  <c r="AY721" i="86"/>
  <c r="AY722" i="86"/>
  <c r="AY723" i="86"/>
  <c r="AY724" i="86"/>
  <c r="AY725" i="86"/>
  <c r="AY726" i="86"/>
  <c r="AY727" i="86"/>
  <c r="AY728" i="86"/>
  <c r="AY729" i="86"/>
  <c r="AY730" i="86"/>
  <c r="AY731" i="86"/>
  <c r="AY732" i="86"/>
  <c r="AY733" i="86"/>
  <c r="AY734" i="86"/>
  <c r="AY735" i="86"/>
  <c r="AY736" i="86"/>
  <c r="AY737" i="86"/>
  <c r="AY738" i="86"/>
  <c r="AY739" i="86"/>
  <c r="AY740" i="86"/>
  <c r="AY741" i="86"/>
  <c r="AY742" i="86"/>
  <c r="AY743" i="86"/>
  <c r="AY744" i="86"/>
  <c r="AY745" i="86"/>
  <c r="AY746" i="86"/>
  <c r="AY747" i="86"/>
  <c r="AY748" i="86"/>
  <c r="AY750" i="86"/>
  <c r="AY752" i="86"/>
  <c r="AY753" i="86"/>
  <c r="AY754" i="86"/>
  <c r="AY755" i="86"/>
  <c r="AY756" i="86"/>
  <c r="AY757" i="86"/>
  <c r="AY758" i="86"/>
  <c r="AY759" i="86"/>
  <c r="AY760" i="86"/>
  <c r="AY761" i="86"/>
  <c r="AY762" i="86"/>
  <c r="AY763" i="86"/>
  <c r="AY764" i="86"/>
  <c r="AY765" i="86"/>
  <c r="AY766" i="86"/>
  <c r="AY767" i="86"/>
  <c r="AY768" i="86"/>
  <c r="AY769" i="86"/>
  <c r="AY770" i="86"/>
  <c r="AY771" i="86"/>
  <c r="AY772" i="86"/>
  <c r="AY773" i="86"/>
  <c r="AY774" i="86"/>
  <c r="AY775" i="86"/>
  <c r="AY776" i="86"/>
  <c r="AY777" i="86"/>
  <c r="AY778" i="86"/>
  <c r="AY779" i="86"/>
  <c r="AY780" i="86"/>
  <c r="AY781" i="86"/>
  <c r="AY782" i="86"/>
  <c r="AY783" i="86"/>
  <c r="AY784" i="86"/>
  <c r="AY785" i="86"/>
  <c r="AY786" i="86"/>
  <c r="AY787" i="86"/>
  <c r="AY788" i="86"/>
  <c r="AY789" i="86"/>
  <c r="AY792" i="86"/>
  <c r="AY793" i="86"/>
  <c r="AY794" i="86"/>
  <c r="AY795" i="86"/>
  <c r="AY796" i="86"/>
  <c r="AY797" i="86"/>
  <c r="AY798" i="86"/>
  <c r="AY799" i="86"/>
  <c r="AY800" i="86"/>
  <c r="AY801" i="86"/>
  <c r="AY802" i="86"/>
  <c r="AY803" i="86"/>
  <c r="AY804" i="86"/>
  <c r="AY805" i="86"/>
  <c r="AY806" i="86"/>
  <c r="AY811" i="86"/>
  <c r="AY812" i="86"/>
  <c r="AY813" i="86"/>
  <c r="AY814" i="86"/>
  <c r="AY815" i="86"/>
  <c r="AY816" i="86"/>
  <c r="AY817" i="86"/>
  <c r="AY818" i="86"/>
  <c r="AY819" i="86"/>
  <c r="AY824" i="86"/>
  <c r="AY827" i="86"/>
  <c r="AY828" i="86"/>
  <c r="AY830" i="86"/>
  <c r="AY831" i="86"/>
  <c r="AY832" i="86"/>
  <c r="AY833" i="86"/>
  <c r="AY834" i="86"/>
  <c r="AY835" i="86"/>
  <c r="AY837" i="86"/>
  <c r="AY838" i="86"/>
  <c r="AY839" i="86"/>
  <c r="AY840" i="86"/>
  <c r="AY841" i="86"/>
  <c r="AY842" i="86"/>
  <c r="AY843" i="86"/>
  <c r="AY844" i="86"/>
  <c r="AY845" i="86"/>
  <c r="AY846" i="86"/>
  <c r="AY847" i="86"/>
  <c r="AY848" i="86"/>
  <c r="AY849" i="86"/>
  <c r="AY850" i="86"/>
  <c r="AY851" i="86"/>
  <c r="AY852" i="86"/>
  <c r="AY853" i="86"/>
  <c r="AY854" i="86"/>
  <c r="AY855" i="86"/>
  <c r="AY856" i="86"/>
  <c r="AY857" i="86"/>
  <c r="AY858" i="86"/>
  <c r="AY859" i="86"/>
  <c r="AY860" i="86"/>
  <c r="AY861" i="86"/>
  <c r="AY862" i="86"/>
  <c r="AY863" i="86"/>
  <c r="AY864" i="86"/>
  <c r="AY865" i="86"/>
  <c r="AY866" i="86"/>
  <c r="AY867" i="86"/>
  <c r="AY868" i="86"/>
  <c r="AY869" i="86"/>
  <c r="AY871" i="86"/>
  <c r="AY872" i="86"/>
  <c r="AY873" i="86"/>
  <c r="AY874" i="86"/>
  <c r="AY875" i="86"/>
  <c r="AY876" i="86"/>
  <c r="AY877" i="86"/>
  <c r="AY878" i="86"/>
  <c r="AY879" i="86"/>
  <c r="AY880" i="86"/>
  <c r="AY881" i="86"/>
  <c r="AY882" i="86"/>
  <c r="AY883" i="86"/>
  <c r="AY884" i="86"/>
  <c r="AY885" i="86"/>
  <c r="AY886" i="86"/>
  <c r="AY887" i="86"/>
  <c r="AY888" i="86"/>
  <c r="AY889" i="86"/>
  <c r="AY890" i="86"/>
  <c r="AY891" i="86"/>
  <c r="AY892" i="86"/>
  <c r="AY893" i="86"/>
  <c r="AY894" i="86"/>
  <c r="AY895" i="86"/>
  <c r="AY896" i="86"/>
  <c r="AY897" i="86"/>
  <c r="AY898" i="86"/>
  <c r="AY899" i="86"/>
  <c r="AY900" i="86"/>
  <c r="AY901" i="86"/>
  <c r="AY902" i="86"/>
  <c r="AY903" i="86"/>
  <c r="AY904" i="86"/>
  <c r="AY905" i="86"/>
  <c r="AY906" i="86"/>
  <c r="AY907" i="86"/>
  <c r="AY908" i="86"/>
  <c r="AY909" i="86"/>
  <c r="AY910" i="86"/>
  <c r="AY911" i="86"/>
  <c r="AY912" i="86"/>
  <c r="AY913" i="86"/>
  <c r="AY914" i="86"/>
  <c r="AY915" i="86"/>
  <c r="AY916" i="86"/>
  <c r="AY917" i="86"/>
  <c r="AY918" i="86"/>
  <c r="AY919" i="86"/>
  <c r="AY920" i="86"/>
  <c r="AY921" i="86"/>
  <c r="AY922" i="86"/>
  <c r="AY923" i="86"/>
  <c r="AY924" i="86"/>
  <c r="AY925" i="86"/>
  <c r="AY926" i="86"/>
  <c r="AY927" i="86"/>
  <c r="AY928" i="86"/>
  <c r="AY929" i="86"/>
  <c r="AY930" i="86"/>
  <c r="AY931" i="86"/>
  <c r="AY932" i="86"/>
  <c r="AY933" i="86"/>
  <c r="AY934" i="86"/>
  <c r="AY935" i="86"/>
  <c r="AY936" i="86"/>
  <c r="AY937" i="86"/>
  <c r="AY938" i="86"/>
  <c r="AY939" i="86"/>
  <c r="AY940" i="86"/>
  <c r="AY941" i="86"/>
  <c r="AY942" i="86"/>
  <c r="AY943" i="86"/>
  <c r="AY944" i="86"/>
  <c r="AY945" i="86"/>
  <c r="AY946" i="86"/>
  <c r="AY947" i="86"/>
  <c r="AY948" i="86"/>
  <c r="AY949" i="86"/>
  <c r="AY950" i="86"/>
  <c r="AY951" i="86"/>
  <c r="AY952" i="86"/>
  <c r="AY953" i="86"/>
  <c r="AY954" i="86"/>
  <c r="AY955" i="86"/>
  <c r="AY956" i="86"/>
  <c r="AY957" i="86"/>
  <c r="AY958" i="86"/>
  <c r="AY959" i="86"/>
  <c r="AY960" i="86"/>
  <c r="AY961" i="86"/>
  <c r="AY962" i="86"/>
  <c r="AY963" i="86"/>
  <c r="AY964" i="86"/>
  <c r="AY965" i="86"/>
  <c r="AY966" i="86"/>
  <c r="AY967" i="86"/>
  <c r="AY968" i="86"/>
  <c r="AY969" i="86"/>
  <c r="AY970" i="86"/>
  <c r="AY971" i="86"/>
  <c r="AY972" i="86"/>
  <c r="AY973" i="86"/>
  <c r="AY974" i="86"/>
  <c r="AY975" i="86"/>
  <c r="AY976" i="86"/>
  <c r="AY977" i="86"/>
  <c r="AY978" i="86"/>
  <c r="AY979" i="86"/>
  <c r="AY980" i="86"/>
  <c r="AY981" i="86"/>
  <c r="AY982" i="86"/>
  <c r="AY983" i="86"/>
  <c r="AY984" i="86"/>
  <c r="AY985" i="86"/>
  <c r="AY986" i="86"/>
  <c r="AY987" i="86"/>
  <c r="AY988" i="86"/>
  <c r="AY989" i="86"/>
  <c r="AY990" i="86"/>
  <c r="AY991" i="86"/>
  <c r="AY992" i="86"/>
  <c r="AY993" i="86"/>
  <c r="AY994" i="86"/>
  <c r="AY995" i="86"/>
  <c r="AY996" i="86"/>
  <c r="AY997" i="86"/>
  <c r="AY998" i="86"/>
  <c r="AY999" i="86"/>
  <c r="AY1000" i="86"/>
  <c r="AY1001" i="86"/>
  <c r="AY1002" i="86"/>
  <c r="AY1003" i="86"/>
  <c r="AY1004" i="86"/>
  <c r="AY1005" i="86"/>
  <c r="AY1006" i="86"/>
  <c r="AY1007" i="86"/>
  <c r="AY1008" i="86"/>
  <c r="AY1009" i="86"/>
  <c r="AY1010" i="86"/>
  <c r="AY1011" i="86"/>
  <c r="AY1012" i="86"/>
  <c r="AY1013" i="86"/>
  <c r="AY1014" i="86"/>
  <c r="AY1015" i="86"/>
  <c r="AY1016" i="86"/>
  <c r="AY1017" i="86"/>
  <c r="AY1018" i="86"/>
  <c r="AY1019" i="86"/>
  <c r="AY1020" i="86"/>
  <c r="AY1021" i="86"/>
  <c r="AY1022" i="86"/>
  <c r="AY1023" i="86"/>
  <c r="AY1024" i="86"/>
  <c r="AY1025" i="86"/>
  <c r="AY1026" i="86"/>
  <c r="AY1027" i="86"/>
  <c r="AY1028" i="86"/>
  <c r="AY1029" i="86"/>
  <c r="AY1030" i="86"/>
  <c r="AY1031" i="86"/>
  <c r="AY1032" i="86"/>
  <c r="AY1033" i="86"/>
  <c r="AY1034" i="86"/>
  <c r="AY1035" i="86"/>
  <c r="AY1036" i="86"/>
  <c r="AY1037" i="86"/>
  <c r="AY1038" i="86"/>
  <c r="AY1039" i="86"/>
  <c r="AY1040" i="86"/>
  <c r="AY1041" i="86"/>
  <c r="AY1042" i="86"/>
  <c r="AY1043" i="86"/>
  <c r="AY1044" i="86"/>
  <c r="AY1045" i="86"/>
  <c r="AY1046" i="86"/>
  <c r="AY1047" i="86"/>
  <c r="AY1048" i="86"/>
  <c r="AY1049" i="86"/>
  <c r="AY1050" i="86"/>
  <c r="AY1051" i="86"/>
  <c r="AY1052" i="86"/>
  <c r="AY1053" i="86"/>
  <c r="AY1054" i="86"/>
  <c r="AY1055" i="86"/>
  <c r="AY1056" i="86"/>
  <c r="AY1057" i="86"/>
  <c r="AY1058" i="86"/>
  <c r="AY1059" i="86"/>
  <c r="AY1060" i="86"/>
  <c r="AY1061" i="86"/>
  <c r="AY1062" i="86"/>
  <c r="AY1063" i="86"/>
  <c r="AY1064" i="86"/>
  <c r="AY1065" i="86"/>
  <c r="AY1066" i="86"/>
  <c r="AY1067" i="86"/>
  <c r="AY1068" i="86"/>
  <c r="AY1069" i="86"/>
  <c r="AY1070" i="86"/>
  <c r="AY1071" i="86"/>
  <c r="AY1072" i="86"/>
  <c r="AY1073" i="86"/>
  <c r="AY1074" i="86"/>
  <c r="AY1075" i="86"/>
  <c r="AY1076" i="86"/>
  <c r="AY1077" i="86"/>
  <c r="AY1078" i="86"/>
  <c r="AY1079" i="86"/>
  <c r="AY1080" i="86"/>
  <c r="AY1081" i="86"/>
  <c r="AY1082" i="86"/>
  <c r="AY1083" i="86"/>
  <c r="AY1084" i="86"/>
  <c r="AY1085" i="86"/>
  <c r="AY1086" i="86"/>
  <c r="AY1087" i="86"/>
  <c r="AY1088" i="86"/>
  <c r="AY1089" i="86"/>
  <c r="AY1090" i="86"/>
  <c r="AY1091" i="86"/>
  <c r="AY1092" i="86"/>
  <c r="AY1093" i="86"/>
  <c r="AY1094" i="86"/>
  <c r="AY1095" i="86"/>
  <c r="AY1096" i="86"/>
  <c r="AY1097" i="86"/>
  <c r="AY1098" i="86"/>
  <c r="AY1099" i="86"/>
  <c r="AY1100" i="86"/>
  <c r="AY1101" i="86"/>
  <c r="AY1102" i="86"/>
  <c r="AY1103" i="86"/>
  <c r="AY1104" i="86"/>
  <c r="AY1105" i="86"/>
  <c r="AY1106" i="86"/>
  <c r="AY1107" i="86"/>
  <c r="AY1108" i="86"/>
  <c r="AY1109" i="86"/>
  <c r="AY1110" i="86"/>
  <c r="AY1111" i="86"/>
  <c r="AY1112" i="86"/>
  <c r="AY1113" i="86"/>
  <c r="AY1114" i="86"/>
  <c r="AY1115" i="86"/>
  <c r="AY1116" i="86"/>
  <c r="AY1117" i="86"/>
  <c r="AY1118" i="86"/>
  <c r="AY1119" i="86"/>
  <c r="AY1120" i="86"/>
  <c r="AY1121" i="86"/>
  <c r="AY1122" i="86"/>
  <c r="AY1123" i="86"/>
  <c r="AY1124" i="86"/>
  <c r="AY1125" i="86"/>
  <c r="AY1126" i="86"/>
  <c r="AY1127" i="86"/>
  <c r="AY1128" i="86"/>
  <c r="AY1129" i="86"/>
  <c r="AY1130" i="86"/>
  <c r="AY1131" i="86"/>
  <c r="AY1132" i="86"/>
  <c r="AY1133" i="86"/>
  <c r="AY1137" i="86"/>
  <c r="AY1138" i="86"/>
  <c r="AY1139" i="86"/>
  <c r="AY1140" i="86"/>
  <c r="AY1141" i="86"/>
  <c r="AY1142" i="86"/>
  <c r="AY1143" i="86"/>
  <c r="AY1144" i="86"/>
  <c r="AY1145" i="86"/>
  <c r="AY1146" i="86"/>
  <c r="AY1147" i="86"/>
  <c r="AY1148" i="86"/>
  <c r="AY1149" i="86"/>
  <c r="AY1150" i="86"/>
  <c r="AY1151" i="86"/>
  <c r="AY1153" i="86"/>
  <c r="AY1154" i="86"/>
  <c r="AY1155" i="86"/>
  <c r="AY1156" i="86"/>
  <c r="AY1157" i="86"/>
  <c r="AY1158" i="86"/>
  <c r="AY1160" i="86"/>
  <c r="AY1161" i="86"/>
  <c r="AY1162" i="86"/>
  <c r="AY1163" i="86"/>
  <c r="AY1164" i="86"/>
  <c r="AY1165" i="86"/>
  <c r="AY1167" i="86"/>
  <c r="AY1170" i="86"/>
  <c r="AY1171" i="86"/>
  <c r="AY1172" i="86"/>
  <c r="AY1173" i="86"/>
  <c r="AY1174" i="86"/>
  <c r="AY1175" i="86"/>
  <c r="AY1176" i="86"/>
  <c r="AY1177" i="86"/>
  <c r="AY1178" i="86"/>
  <c r="AY1179" i="86"/>
  <c r="AY1180" i="86"/>
  <c r="AY1181" i="86"/>
  <c r="AY1182" i="86"/>
  <c r="AY1183" i="86"/>
  <c r="AY1184" i="86"/>
  <c r="AY1185" i="86"/>
  <c r="AY1186" i="86"/>
  <c r="AY1187" i="86"/>
  <c r="AY1188" i="86"/>
  <c r="AY1189" i="86"/>
  <c r="AY1190" i="86"/>
  <c r="AY1191" i="86"/>
  <c r="AY1192" i="86"/>
  <c r="AY1193" i="86"/>
  <c r="AY1194" i="86"/>
  <c r="AY1195" i="86"/>
  <c r="AY1196" i="86"/>
  <c r="AY1197" i="86"/>
  <c r="AY1198" i="86"/>
  <c r="AY1199" i="86"/>
  <c r="AY1200" i="86"/>
  <c r="AY1201" i="86"/>
  <c r="AY1202" i="86"/>
  <c r="AY1203" i="86"/>
  <c r="AY1204" i="86"/>
  <c r="AY1205" i="86"/>
  <c r="AY1206" i="86"/>
  <c r="AY1207" i="86"/>
  <c r="AY1208" i="86"/>
  <c r="AY1209" i="86"/>
  <c r="AY1210" i="86"/>
  <c r="AY1211" i="86"/>
  <c r="AY1212" i="86"/>
  <c r="AY1213" i="86"/>
  <c r="AY1214" i="86"/>
  <c r="AY1215" i="86"/>
  <c r="AY1216" i="86"/>
  <c r="AY1217" i="86"/>
  <c r="AY1218" i="86"/>
  <c r="AY1219" i="86"/>
  <c r="AY1220" i="86"/>
  <c r="AY1221" i="86"/>
  <c r="AY1222" i="86"/>
  <c r="AY1223" i="86"/>
  <c r="AY1224" i="86"/>
  <c r="AY1225" i="86"/>
  <c r="AY1226" i="86"/>
  <c r="AY1227" i="86"/>
  <c r="AY1228" i="86"/>
  <c r="AY1229" i="86"/>
  <c r="AY1230" i="86"/>
  <c r="AY1231" i="86"/>
  <c r="AY1232" i="86"/>
  <c r="AY1233" i="86"/>
  <c r="AY1234" i="86"/>
  <c r="AY1235" i="86"/>
  <c r="AY1236" i="86"/>
  <c r="AY1237" i="86"/>
  <c r="AY1238" i="86"/>
  <c r="AY1239" i="86"/>
  <c r="AY1240" i="86"/>
  <c r="AY1241" i="86"/>
  <c r="AY1242" i="86"/>
  <c r="AY1243" i="86"/>
  <c r="AY1244" i="86"/>
  <c r="AY1245" i="86"/>
  <c r="AY1246" i="86"/>
  <c r="AY1247" i="86"/>
  <c r="AY1248" i="86"/>
  <c r="AY1249" i="86"/>
  <c r="AY1250" i="86"/>
  <c r="AY1251" i="86"/>
  <c r="AY1252" i="86"/>
  <c r="AY1253" i="86"/>
  <c r="AY1254" i="86"/>
  <c r="AY1255" i="86"/>
  <c r="AY1256" i="86"/>
  <c r="AY1257" i="86"/>
  <c r="AY1258" i="86"/>
  <c r="AY1259" i="86"/>
  <c r="AY1260" i="86"/>
  <c r="AY1261" i="86"/>
  <c r="AY1262" i="86"/>
  <c r="AY1263" i="86"/>
  <c r="AY1264" i="86"/>
  <c r="AY1265" i="86"/>
  <c r="AY1266" i="86"/>
  <c r="AY1267" i="86"/>
  <c r="AY1268" i="86"/>
  <c r="AY1269" i="86"/>
  <c r="AY1270" i="86"/>
  <c r="AY1271" i="86"/>
  <c r="AY1272" i="86"/>
  <c r="AY1273" i="86"/>
  <c r="AY1274" i="86"/>
  <c r="AY1275" i="86"/>
  <c r="AY1276" i="86"/>
  <c r="AY1277" i="86"/>
  <c r="AY1278" i="86"/>
  <c r="AY1279" i="86"/>
  <c r="AY1280" i="86"/>
  <c r="AY1281" i="86"/>
  <c r="AY1282" i="86"/>
  <c r="AY1283" i="86"/>
  <c r="AY1284" i="86"/>
  <c r="AY1285" i="86"/>
  <c r="AY1286" i="86"/>
  <c r="AY1287" i="86"/>
  <c r="AY1288" i="86"/>
  <c r="AY1289" i="86"/>
  <c r="AY1290" i="86"/>
  <c r="AY1291" i="86"/>
  <c r="AY1292" i="86"/>
  <c r="AY1293" i="86"/>
  <c r="AY1294" i="86"/>
  <c r="AY1295" i="86"/>
  <c r="AY1296" i="86"/>
  <c r="AY1297" i="86"/>
  <c r="AY1298" i="86"/>
  <c r="AY1299" i="86"/>
  <c r="AY1300" i="86"/>
  <c r="AY1301" i="86"/>
  <c r="AY1302" i="86"/>
  <c r="AY1303" i="86"/>
  <c r="AY1304" i="86"/>
  <c r="AY1305" i="86"/>
  <c r="AY1306" i="86"/>
  <c r="AY1307" i="86"/>
  <c r="AY1308" i="86"/>
  <c r="AY1309" i="86"/>
  <c r="AY1310" i="86"/>
  <c r="AY1311" i="86"/>
  <c r="AY1312" i="86"/>
  <c r="AY1313" i="86"/>
  <c r="AY1314" i="86"/>
  <c r="AY1315" i="86"/>
  <c r="AY1316" i="86"/>
  <c r="AY1317" i="86"/>
  <c r="AY1318" i="86"/>
  <c r="AY1319" i="86"/>
  <c r="AY1320" i="86"/>
  <c r="AY1321" i="86"/>
  <c r="AY1322" i="86"/>
  <c r="AY1323" i="86"/>
  <c r="AY1324" i="86"/>
  <c r="AY1325" i="86"/>
  <c r="AY1326" i="86"/>
  <c r="AY1327" i="86"/>
  <c r="AY1328" i="86"/>
  <c r="AY1329" i="86"/>
  <c r="AY1331" i="86"/>
  <c r="AY1332" i="86"/>
  <c r="AY1333" i="86"/>
  <c r="AY1334" i="86"/>
  <c r="AY1336" i="86"/>
  <c r="AY1337" i="86"/>
  <c r="AY1338" i="86"/>
  <c r="AY1339" i="86"/>
  <c r="AY1340" i="86"/>
  <c r="AY1341" i="86"/>
  <c r="AY1342" i="86"/>
  <c r="AY1343" i="86"/>
  <c r="AY1344" i="86"/>
  <c r="AY1345" i="86"/>
  <c r="AY1346" i="86"/>
  <c r="AY1347" i="86"/>
  <c r="AY1348" i="86"/>
  <c r="AY1349" i="86"/>
  <c r="AY1350" i="86"/>
  <c r="AY1351" i="86"/>
  <c r="AY1352" i="86"/>
  <c r="AY1354" i="86"/>
  <c r="AY1355" i="86"/>
  <c r="AY1356" i="86"/>
  <c r="AY1357" i="86"/>
  <c r="AY1358" i="86"/>
  <c r="AY1359" i="86"/>
  <c r="AY1360" i="86"/>
  <c r="AY1361" i="86"/>
  <c r="AY1362" i="86"/>
  <c r="AY1363" i="86"/>
  <c r="AY1364" i="86"/>
  <c r="AY1365" i="86"/>
  <c r="AY1366" i="86"/>
  <c r="AY1368" i="86"/>
  <c r="AY1369" i="86"/>
  <c r="AY1370" i="86"/>
  <c r="AY1371" i="86"/>
  <c r="AY1372" i="86"/>
  <c r="AY1373" i="86"/>
  <c r="AY1374" i="86"/>
  <c r="AY1375" i="86"/>
  <c r="AY1376" i="86"/>
  <c r="AY1377" i="86"/>
  <c r="AY1378" i="86"/>
  <c r="AY1379" i="86"/>
  <c r="AY1380" i="86"/>
  <c r="AY1381" i="86"/>
  <c r="AY1382" i="86"/>
  <c r="AY1383" i="86"/>
  <c r="AY1384" i="86"/>
  <c r="AY1385" i="86"/>
  <c r="AY1386" i="86"/>
  <c r="AY1387" i="86"/>
  <c r="AY1388" i="86"/>
  <c r="AY1389" i="86"/>
  <c r="AY1390" i="86"/>
  <c r="AY1391" i="86"/>
  <c r="AY1392" i="86"/>
  <c r="AY1393" i="86"/>
  <c r="AY1394" i="86"/>
  <c r="AY1395" i="86"/>
  <c r="AY1396" i="86"/>
  <c r="AY1399" i="86"/>
  <c r="AY1400" i="86"/>
  <c r="AY1401" i="86"/>
  <c r="AY1402" i="86"/>
  <c r="AY1403" i="86"/>
  <c r="AY1404" i="86"/>
  <c r="AY1405" i="86"/>
  <c r="AY1406" i="86"/>
  <c r="AY1407" i="86"/>
  <c r="AY1408" i="86"/>
  <c r="AY1410" i="86"/>
  <c r="AY1411" i="86"/>
  <c r="AY1412" i="86"/>
  <c r="AY1413" i="86"/>
  <c r="AY1415" i="86"/>
  <c r="AY1416" i="86"/>
  <c r="AY1417" i="86"/>
  <c r="AY1418" i="86"/>
  <c r="AY1419" i="86"/>
  <c r="AY1420" i="86"/>
  <c r="AY1422" i="86"/>
  <c r="AY1423" i="86"/>
  <c r="AY1424" i="86"/>
  <c r="AY1425" i="86"/>
  <c r="AY1426" i="86"/>
  <c r="AY1427" i="86"/>
  <c r="AY1428" i="86"/>
  <c r="AY1429" i="86"/>
  <c r="AY1430" i="86"/>
  <c r="AY1431" i="86"/>
  <c r="AY1432" i="86"/>
  <c r="AY1433" i="86"/>
  <c r="AY1434" i="86"/>
  <c r="AY1435" i="86"/>
  <c r="AY1436" i="86"/>
  <c r="AY1437" i="86"/>
  <c r="AY1438" i="86"/>
  <c r="AY1439" i="86"/>
  <c r="AY1440" i="86"/>
  <c r="AY1441" i="86"/>
  <c r="AY1442" i="86"/>
  <c r="AY1443" i="86"/>
  <c r="AY1444" i="86"/>
  <c r="AY1445" i="86"/>
  <c r="AY1446" i="86"/>
  <c r="AY1447" i="86"/>
  <c r="AY1448" i="86"/>
  <c r="AY1449" i="86"/>
  <c r="AY1450" i="86"/>
  <c r="AY1451" i="86"/>
  <c r="AY1452" i="86"/>
  <c r="AY1453" i="86"/>
  <c r="AY1454" i="86"/>
  <c r="AY1455" i="86"/>
  <c r="AY1456" i="86"/>
  <c r="AY1457" i="86"/>
  <c r="AY1458" i="86"/>
  <c r="AY1459" i="86"/>
  <c r="AY1460" i="86"/>
  <c r="AY1461" i="86"/>
  <c r="AY1462" i="86"/>
  <c r="AY1463" i="86"/>
  <c r="AY1464" i="86"/>
  <c r="AY1465" i="86"/>
  <c r="AY1466" i="86"/>
  <c r="AY1467" i="86"/>
  <c r="AY1468" i="86"/>
  <c r="AY1469" i="86"/>
  <c r="AY1470" i="86"/>
  <c r="AY1471" i="86"/>
  <c r="AY1472" i="86"/>
  <c r="AY1473" i="86"/>
  <c r="AY1474" i="86"/>
  <c r="AY1475" i="86"/>
  <c r="AY1476" i="86"/>
  <c r="AY1477" i="86"/>
  <c r="AY1478" i="86"/>
  <c r="AY1479" i="86"/>
  <c r="AY1480" i="86"/>
  <c r="AY1481" i="86"/>
  <c r="AY1482" i="86"/>
  <c r="AY1483" i="86"/>
  <c r="AY1484" i="86"/>
  <c r="AY1485" i="86"/>
  <c r="AY1486" i="86"/>
  <c r="AY1487" i="86"/>
  <c r="AY1488" i="86"/>
  <c r="AY1489" i="86"/>
  <c r="AY1490" i="86"/>
  <c r="AY1491" i="86"/>
  <c r="AY1492" i="86"/>
  <c r="AY1493" i="86"/>
  <c r="AY1494" i="86"/>
  <c r="AY1495" i="86"/>
  <c r="AY1496" i="86"/>
  <c r="AY1497" i="86"/>
  <c r="AY1498" i="86"/>
  <c r="AY1499" i="86"/>
  <c r="AY1500" i="86"/>
  <c r="AY1501" i="86"/>
  <c r="AY1502" i="86"/>
  <c r="AY1503" i="86"/>
  <c r="AY1504" i="86"/>
  <c r="AY1505" i="86"/>
  <c r="AY1506" i="86"/>
  <c r="AY1507" i="86"/>
  <c r="AY1508" i="86"/>
  <c r="AY1509" i="86"/>
  <c r="AY1510" i="86"/>
  <c r="AY1511" i="86"/>
  <c r="AY1512" i="86"/>
  <c r="AY1513" i="86"/>
  <c r="AY1514" i="86"/>
  <c r="AY1515" i="86"/>
  <c r="AY1516" i="86"/>
  <c r="AY1517" i="86"/>
  <c r="AY1518" i="86"/>
  <c r="AY1519" i="86"/>
  <c r="AY1521" i="86"/>
  <c r="AY1522" i="86"/>
  <c r="AY1523" i="86"/>
  <c r="AY1524" i="86"/>
  <c r="AY1525" i="86"/>
  <c r="AY1526" i="86"/>
  <c r="AY1527" i="86"/>
  <c r="AY1528" i="86"/>
  <c r="AY1529" i="86"/>
  <c r="AY1531" i="86"/>
  <c r="AY1532" i="86"/>
  <c r="AY1533" i="86"/>
  <c r="AY1534" i="86"/>
  <c r="AY1535" i="86"/>
  <c r="AY1536" i="86"/>
  <c r="AY1537" i="86"/>
  <c r="AY1538" i="86"/>
  <c r="AY1539" i="86"/>
  <c r="AY1540" i="86"/>
  <c r="AY1541" i="86"/>
  <c r="AY1542" i="86"/>
  <c r="AY1543" i="86"/>
  <c r="AY1544" i="86"/>
  <c r="AY1545" i="86"/>
  <c r="AY1546" i="86"/>
  <c r="AY1547" i="86"/>
  <c r="AY1548" i="86"/>
  <c r="AY1549" i="86"/>
  <c r="AY1550" i="86"/>
  <c r="AY1551" i="86"/>
  <c r="AY1552" i="86"/>
  <c r="AY1553" i="86"/>
  <c r="AY1554" i="86"/>
  <c r="AY1555" i="86"/>
  <c r="AY1556" i="86"/>
  <c r="AY1557" i="86"/>
  <c r="AY1558" i="86"/>
  <c r="AY1559" i="86"/>
  <c r="AY1560" i="86"/>
  <c r="AY1561" i="86"/>
  <c r="AY1562" i="86"/>
  <c r="AY1563" i="86"/>
  <c r="AY1564" i="86"/>
  <c r="AY1565" i="86"/>
  <c r="AY1566" i="86"/>
  <c r="AY1567" i="86"/>
  <c r="AY1568" i="86"/>
  <c r="AY1569" i="86"/>
  <c r="AY1570" i="86"/>
  <c r="AY1571" i="86"/>
  <c r="AY1572" i="86"/>
  <c r="AY1573" i="86"/>
  <c r="AY1574" i="86"/>
  <c r="AY1575" i="86"/>
  <c r="AY1576" i="86"/>
  <c r="AY1577" i="86"/>
  <c r="AY1578" i="86"/>
  <c r="AY1579" i="86"/>
  <c r="AY1580" i="86"/>
  <c r="AY1581" i="86"/>
  <c r="AY1582" i="86"/>
  <c r="AY1583" i="86"/>
  <c r="AY1584" i="86"/>
  <c r="AY1585" i="86"/>
  <c r="AY1586" i="86"/>
  <c r="AY1587" i="86"/>
  <c r="AY1588" i="86"/>
  <c r="AY1589" i="86"/>
  <c r="AY1590" i="86"/>
  <c r="AY1591" i="86"/>
  <c r="AY1592" i="86"/>
  <c r="AY1593" i="86"/>
  <c r="AY1594" i="86"/>
  <c r="AY1595" i="86"/>
  <c r="AY1596" i="86"/>
  <c r="AY1597" i="86"/>
  <c r="AY1598" i="86"/>
  <c r="AY1599" i="86"/>
  <c r="AY1600" i="86"/>
  <c r="AY1601" i="86"/>
  <c r="AY1602" i="86"/>
  <c r="AY1603" i="86"/>
  <c r="AY1604" i="86"/>
  <c r="AY1605" i="86"/>
  <c r="AY1606" i="86"/>
  <c r="AY1607" i="86"/>
  <c r="AY1608" i="86"/>
  <c r="AY1609" i="86"/>
  <c r="AY1610" i="86"/>
  <c r="AY1611" i="86"/>
  <c r="AY1612" i="86"/>
  <c r="AY1613" i="86"/>
  <c r="AY1614" i="86"/>
  <c r="AY1615" i="86"/>
  <c r="AY1616" i="86"/>
  <c r="AY1617" i="86"/>
  <c r="AY1618" i="86"/>
  <c r="AY1619" i="86"/>
  <c r="AY1620" i="86"/>
  <c r="AY1621" i="86"/>
  <c r="AY1622" i="86"/>
  <c r="AY1623" i="86"/>
  <c r="AY1624" i="86"/>
  <c r="AY1625" i="86"/>
  <c r="AY1626" i="86"/>
  <c r="AY1627" i="86"/>
  <c r="AY1628" i="86"/>
  <c r="AY1629" i="86"/>
  <c r="AY1630" i="86"/>
  <c r="AY1631" i="86"/>
  <c r="AY1632" i="86"/>
  <c r="AY1633" i="86"/>
  <c r="AY1634" i="86"/>
  <c r="AY1635" i="86"/>
  <c r="AY1636" i="86"/>
  <c r="AY1637" i="86"/>
  <c r="AY1639" i="86"/>
  <c r="AY1640" i="86"/>
  <c r="AY1641" i="86"/>
  <c r="AY1642" i="86"/>
  <c r="AY1643" i="86"/>
  <c r="AY1644" i="86"/>
  <c r="AY1645" i="86"/>
  <c r="AY1646" i="86"/>
  <c r="AY1647" i="86"/>
  <c r="AY1648" i="86"/>
  <c r="AY1649" i="86"/>
  <c r="AY1652" i="86"/>
  <c r="AY1653" i="86"/>
  <c r="AY1654" i="86"/>
  <c r="AY1655" i="86"/>
  <c r="AY1656" i="86"/>
  <c r="AY1657" i="86"/>
  <c r="AY1658" i="86"/>
  <c r="AY1659" i="86"/>
  <c r="AY1660" i="86"/>
  <c r="AV16" i="86"/>
  <c r="AV17" i="86"/>
  <c r="AV18" i="86"/>
  <c r="AV19" i="86"/>
  <c r="AV20" i="86"/>
  <c r="AV21" i="86"/>
  <c r="AV22" i="86"/>
  <c r="AV23" i="86"/>
  <c r="AV24" i="86"/>
  <c r="AV25" i="86"/>
  <c r="AV26" i="86"/>
  <c r="AV27" i="86"/>
  <c r="AV28" i="86"/>
  <c r="AV29" i="86"/>
  <c r="AV30" i="86"/>
  <c r="AV31" i="86"/>
  <c r="AV32" i="86"/>
  <c r="AV33" i="86"/>
  <c r="AV34" i="86"/>
  <c r="AV35" i="86"/>
  <c r="AV36" i="86"/>
  <c r="AV37" i="86"/>
  <c r="AV38" i="86"/>
  <c r="AV39" i="86"/>
  <c r="AV40" i="86"/>
  <c r="AV41" i="86"/>
  <c r="AV42" i="86"/>
  <c r="AV43" i="86"/>
  <c r="AV44" i="86"/>
  <c r="AV45" i="86"/>
  <c r="AV46" i="86"/>
  <c r="AV47" i="86"/>
  <c r="AV48" i="86"/>
  <c r="AV49" i="86"/>
  <c r="AV50" i="86"/>
  <c r="AV51" i="86"/>
  <c r="AV52" i="86"/>
  <c r="AV53" i="86"/>
  <c r="AV54" i="86"/>
  <c r="AV55" i="86"/>
  <c r="AV56" i="86"/>
  <c r="AV57" i="86"/>
  <c r="AV58" i="86"/>
  <c r="AV59" i="86"/>
  <c r="AV60" i="86"/>
  <c r="AV61" i="86"/>
  <c r="AV62" i="86"/>
  <c r="AV63" i="86"/>
  <c r="AV64" i="86"/>
  <c r="AV65" i="86"/>
  <c r="AV66" i="86"/>
  <c r="AV67" i="86"/>
  <c r="AV68" i="86"/>
  <c r="AV69" i="86"/>
  <c r="AV70" i="86"/>
  <c r="AV71" i="86"/>
  <c r="AV72" i="86"/>
  <c r="AV73" i="86"/>
  <c r="AV74" i="86"/>
  <c r="AV75" i="86"/>
  <c r="AV76" i="86"/>
  <c r="AV77" i="86"/>
  <c r="AV78" i="86"/>
  <c r="AV79" i="86"/>
  <c r="AV80" i="86"/>
  <c r="AV81" i="86"/>
  <c r="AV82" i="86"/>
  <c r="AV83" i="86"/>
  <c r="AV84" i="86"/>
  <c r="AV85" i="86"/>
  <c r="AV86" i="86"/>
  <c r="AV87" i="86"/>
  <c r="AV88" i="86"/>
  <c r="AV89" i="86"/>
  <c r="AV90" i="86"/>
  <c r="AV91" i="86"/>
  <c r="AV92" i="86"/>
  <c r="AV93" i="86"/>
  <c r="AV94" i="86"/>
  <c r="AV95" i="86"/>
  <c r="AV96" i="86"/>
  <c r="AV97" i="86"/>
  <c r="AV98" i="86"/>
  <c r="AV99" i="86"/>
  <c r="AV100" i="86"/>
  <c r="AV101" i="86"/>
  <c r="AV102" i="86"/>
  <c r="AV103" i="86"/>
  <c r="AV104" i="86"/>
  <c r="AV105" i="86"/>
  <c r="AV106" i="86"/>
  <c r="AV107" i="86"/>
  <c r="AV108" i="86"/>
  <c r="AV109" i="86"/>
  <c r="AV110" i="86"/>
  <c r="AV111" i="86"/>
  <c r="AV112" i="86"/>
  <c r="AV113" i="86"/>
  <c r="AV114" i="86"/>
  <c r="AV115" i="86"/>
  <c r="AV116" i="86"/>
  <c r="AV117" i="86"/>
  <c r="AV118" i="86"/>
  <c r="AV119" i="86"/>
  <c r="AV120" i="86"/>
  <c r="AV121" i="86"/>
  <c r="AV122" i="86"/>
  <c r="AV123" i="86"/>
  <c r="AV124" i="86"/>
  <c r="AV125" i="86"/>
  <c r="AV126" i="86"/>
  <c r="AV127" i="86"/>
  <c r="AV128" i="86"/>
  <c r="AV129" i="86"/>
  <c r="AV130" i="86"/>
  <c r="AV131" i="86"/>
  <c r="AV132" i="86"/>
  <c r="AV133" i="86"/>
  <c r="AV134" i="86"/>
  <c r="AV135" i="86"/>
  <c r="AV136" i="86"/>
  <c r="AV137" i="86"/>
  <c r="AV138" i="86"/>
  <c r="AV139" i="86"/>
  <c r="AV140" i="86"/>
  <c r="AV141" i="86"/>
  <c r="AV142" i="86"/>
  <c r="AV143" i="86"/>
  <c r="AV144" i="86"/>
  <c r="AV145" i="86"/>
  <c r="AV146" i="86"/>
  <c r="AV147" i="86"/>
  <c r="AV148" i="86"/>
  <c r="AV149" i="86"/>
  <c r="AV150" i="86"/>
  <c r="AV151" i="86"/>
  <c r="AV152" i="86"/>
  <c r="AV153" i="86"/>
  <c r="AV154" i="86"/>
  <c r="AV155" i="86"/>
  <c r="AV156" i="86"/>
  <c r="AV157" i="86"/>
  <c r="AV158" i="86"/>
  <c r="AV159" i="86"/>
  <c r="AV160" i="86"/>
  <c r="AV161" i="86"/>
  <c r="AV162" i="86"/>
  <c r="AV163" i="86"/>
  <c r="AV164" i="86"/>
  <c r="AV165" i="86"/>
  <c r="AV166" i="86"/>
  <c r="AV167" i="86"/>
  <c r="AV168" i="86"/>
  <c r="AV169" i="86"/>
  <c r="AV170" i="86"/>
  <c r="AV171" i="86"/>
  <c r="AV172" i="86"/>
  <c r="AV173" i="86"/>
  <c r="AV174" i="86"/>
  <c r="AV175" i="86"/>
  <c r="AV176" i="86"/>
  <c r="AV177" i="86"/>
  <c r="AV178" i="86"/>
  <c r="AV179" i="86"/>
  <c r="AV180" i="86"/>
  <c r="AV181" i="86"/>
  <c r="AV182" i="86"/>
  <c r="AV183" i="86"/>
  <c r="AV184" i="86"/>
  <c r="AV185" i="86"/>
  <c r="AV186" i="86"/>
  <c r="AV187" i="86"/>
  <c r="AV188" i="86"/>
  <c r="AV189" i="86"/>
  <c r="AV190" i="86"/>
  <c r="AV191" i="86"/>
  <c r="AV192" i="86"/>
  <c r="AV193" i="86"/>
  <c r="AV194" i="86"/>
  <c r="AV195" i="86"/>
  <c r="AV196" i="86"/>
  <c r="AV197" i="86"/>
  <c r="AV198" i="86"/>
  <c r="AV199" i="86"/>
  <c r="AV200" i="86"/>
  <c r="AV201" i="86"/>
  <c r="AV202" i="86"/>
  <c r="AV203" i="86"/>
  <c r="AV204" i="86"/>
  <c r="AV205" i="86"/>
  <c r="AV206" i="86"/>
  <c r="AV207" i="86"/>
  <c r="AV208" i="86"/>
  <c r="AV209" i="86"/>
  <c r="AV210" i="86"/>
  <c r="AV211" i="86"/>
  <c r="AV212" i="86"/>
  <c r="AV213" i="86"/>
  <c r="AV214" i="86"/>
  <c r="AV215" i="86"/>
  <c r="AV216" i="86"/>
  <c r="AV217" i="86"/>
  <c r="AV218" i="86"/>
  <c r="AV219" i="86"/>
  <c r="AV220" i="86"/>
  <c r="AV221" i="86"/>
  <c r="AV222" i="86"/>
  <c r="AV223" i="86"/>
  <c r="AV224" i="86"/>
  <c r="AV225" i="86"/>
  <c r="AV226" i="86"/>
  <c r="AV227" i="86"/>
  <c r="AV228" i="86"/>
  <c r="AV229" i="86"/>
  <c r="AV230" i="86"/>
  <c r="AV231" i="86"/>
  <c r="AV232" i="86"/>
  <c r="AV233" i="86"/>
  <c r="AV234" i="86"/>
  <c r="AV235" i="86"/>
  <c r="AV236" i="86"/>
  <c r="AV237" i="86"/>
  <c r="AV238" i="86"/>
  <c r="AV239" i="86"/>
  <c r="AV240" i="86"/>
  <c r="AV241" i="86"/>
  <c r="AV242" i="86"/>
  <c r="AV243" i="86"/>
  <c r="AV244" i="86"/>
  <c r="AV245" i="86"/>
  <c r="AV246" i="86"/>
  <c r="AV247" i="86"/>
  <c r="AV248" i="86"/>
  <c r="AV249" i="86"/>
  <c r="AV250" i="86"/>
  <c r="AV251" i="86"/>
  <c r="AV252" i="86"/>
  <c r="AV253" i="86"/>
  <c r="AV254" i="86"/>
  <c r="AV255" i="86"/>
  <c r="AV256" i="86"/>
  <c r="AV257" i="86"/>
  <c r="AV258" i="86"/>
  <c r="AV259" i="86"/>
  <c r="AV260" i="86"/>
  <c r="AV261" i="86"/>
  <c r="AV262" i="86"/>
  <c r="AV263" i="86"/>
  <c r="AV264" i="86"/>
  <c r="AV265" i="86"/>
  <c r="AV266" i="86"/>
  <c r="AV267" i="86"/>
  <c r="AV268" i="86"/>
  <c r="AV270" i="86"/>
  <c r="AV271" i="86"/>
  <c r="AV272" i="86"/>
  <c r="AV273" i="86"/>
  <c r="AV274" i="86"/>
  <c r="AV275" i="86"/>
  <c r="AV276" i="86"/>
  <c r="AV277" i="86"/>
  <c r="AV278" i="86"/>
  <c r="AV279" i="86"/>
  <c r="AV280" i="86"/>
  <c r="AV281" i="86"/>
  <c r="AV282" i="86"/>
  <c r="AV283" i="86"/>
  <c r="AV284" i="86"/>
  <c r="AV285" i="86"/>
  <c r="AV286" i="86"/>
  <c r="AV287" i="86"/>
  <c r="AV288" i="86"/>
  <c r="AV289" i="86"/>
  <c r="AV290" i="86"/>
  <c r="AV291" i="86"/>
  <c r="AV292" i="86"/>
  <c r="AV293" i="86"/>
  <c r="AV294" i="86"/>
  <c r="AV296" i="86"/>
  <c r="AV297" i="86"/>
  <c r="AV298" i="86"/>
  <c r="AV299" i="86"/>
  <c r="AV300" i="86"/>
  <c r="AV301" i="86"/>
  <c r="AV302" i="86"/>
  <c r="AV303" i="86"/>
  <c r="AV304" i="86"/>
  <c r="AV305" i="86"/>
  <c r="AV306" i="86"/>
  <c r="AV307" i="86"/>
  <c r="AV308" i="86"/>
  <c r="AV311" i="86"/>
  <c r="AV312" i="86"/>
  <c r="AV313" i="86"/>
  <c r="AV314" i="86"/>
  <c r="AV315" i="86"/>
  <c r="AV316" i="86"/>
  <c r="AV317" i="86"/>
  <c r="AV318" i="86"/>
  <c r="AV319" i="86"/>
  <c r="AV320" i="86"/>
  <c r="AV321" i="86"/>
  <c r="AV322" i="86"/>
  <c r="AV323" i="86"/>
  <c r="AV324" i="86"/>
  <c r="AV325" i="86"/>
  <c r="AV326" i="86"/>
  <c r="AV327" i="86"/>
  <c r="AV328" i="86"/>
  <c r="AV329" i="86"/>
  <c r="AV330" i="86"/>
  <c r="AV331" i="86"/>
  <c r="AV332" i="86"/>
  <c r="AV333" i="86"/>
  <c r="AV334" i="86"/>
  <c r="AV335" i="86"/>
  <c r="AV337" i="86"/>
  <c r="AV338" i="86"/>
  <c r="AV339" i="86"/>
  <c r="AV340" i="86"/>
  <c r="AV341" i="86"/>
  <c r="AV342" i="86"/>
  <c r="AV343" i="86"/>
  <c r="AV344" i="86"/>
  <c r="AV345" i="86"/>
  <c r="AV346" i="86"/>
  <c r="AV347" i="86"/>
  <c r="AV348" i="86"/>
  <c r="AV349" i="86"/>
  <c r="AV350" i="86"/>
  <c r="AV351" i="86"/>
  <c r="AV352" i="86"/>
  <c r="AV354" i="86"/>
  <c r="AV355" i="86"/>
  <c r="AV356" i="86"/>
  <c r="AV357" i="86"/>
  <c r="AV358" i="86"/>
  <c r="AV359" i="86"/>
  <c r="AV360" i="86"/>
  <c r="AV361" i="86"/>
  <c r="AV362" i="86"/>
  <c r="AV363" i="86"/>
  <c r="AV364" i="86"/>
  <c r="AV365" i="86"/>
  <c r="AV366" i="86"/>
  <c r="AV367" i="86"/>
  <c r="AV368" i="86"/>
  <c r="AV369" i="86"/>
  <c r="AV370" i="86"/>
  <c r="AV371" i="86"/>
  <c r="AV372" i="86"/>
  <c r="AV373" i="86"/>
  <c r="AV374" i="86"/>
  <c r="AV375" i="86"/>
  <c r="AV376" i="86"/>
  <c r="AV377" i="86"/>
  <c r="AV378" i="86"/>
  <c r="AV379" i="86"/>
  <c r="AV380" i="86"/>
  <c r="AV381" i="86"/>
  <c r="AV382" i="86"/>
  <c r="AV383" i="86"/>
  <c r="AV384" i="86"/>
  <c r="AV385" i="86"/>
  <c r="AV386" i="86"/>
  <c r="AV387" i="86"/>
  <c r="AV388" i="86"/>
  <c r="AV389" i="86"/>
  <c r="AV390" i="86"/>
  <c r="AV392" i="86"/>
  <c r="AV393" i="86"/>
  <c r="AV394" i="86"/>
  <c r="AV395" i="86"/>
  <c r="AV396" i="86"/>
  <c r="AV397" i="86"/>
  <c r="AV398" i="86"/>
  <c r="AV399" i="86"/>
  <c r="AV400" i="86"/>
  <c r="AV401" i="86"/>
  <c r="AV402" i="86"/>
  <c r="AV403" i="86"/>
  <c r="AV404" i="86"/>
  <c r="AV405" i="86"/>
  <c r="AV406" i="86"/>
  <c r="AV407" i="86"/>
  <c r="AV408" i="86"/>
  <c r="AV409" i="86"/>
  <c r="AV410" i="86"/>
  <c r="AV411" i="86"/>
  <c r="AV412" i="86"/>
  <c r="AV413" i="86"/>
  <c r="AV414" i="86"/>
  <c r="AV415" i="86"/>
  <c r="AV416" i="86"/>
  <c r="AV417" i="86"/>
  <c r="AV418" i="86"/>
  <c r="AV419" i="86"/>
  <c r="AV420" i="86"/>
  <c r="AV421" i="86"/>
  <c r="AV422" i="86"/>
  <c r="AV423" i="86"/>
  <c r="AV424" i="86"/>
  <c r="AV425" i="86"/>
  <c r="AV426" i="86"/>
  <c r="AV427" i="86"/>
  <c r="AV428" i="86"/>
  <c r="AV429" i="86"/>
  <c r="AV430" i="86"/>
  <c r="AV431" i="86"/>
  <c r="AV432" i="86"/>
  <c r="AV433" i="86"/>
  <c r="AV434" i="86"/>
  <c r="AV435" i="86"/>
  <c r="AV436" i="86"/>
  <c r="AV437" i="86"/>
  <c r="AV438" i="86"/>
  <c r="AV439" i="86"/>
  <c r="AV440" i="86"/>
  <c r="AV441" i="86"/>
  <c r="AV442" i="86"/>
  <c r="AV443" i="86"/>
  <c r="AV444" i="86"/>
  <c r="AV445" i="86"/>
  <c r="AV446" i="86"/>
  <c r="AV447" i="86"/>
  <c r="AV448" i="86"/>
  <c r="AV449" i="86"/>
  <c r="AV450" i="86"/>
  <c r="AV451" i="86"/>
  <c r="AV452" i="86"/>
  <c r="AV453" i="86"/>
  <c r="AV454" i="86"/>
  <c r="AV455" i="86"/>
  <c r="AV456" i="86"/>
  <c r="AV457" i="86"/>
  <c r="AV458" i="86"/>
  <c r="AV459" i="86"/>
  <c r="AV460" i="86"/>
  <c r="AV461" i="86"/>
  <c r="AV462" i="86"/>
  <c r="AV463" i="86"/>
  <c r="AV464" i="86"/>
  <c r="AV465" i="86"/>
  <c r="AV466" i="86"/>
  <c r="AV467" i="86"/>
  <c r="AV468" i="86"/>
  <c r="AV469" i="86"/>
  <c r="AV470" i="86"/>
  <c r="AV471" i="86"/>
  <c r="AV472" i="86"/>
  <c r="AV473" i="86"/>
  <c r="AV474" i="86"/>
  <c r="AV475" i="86"/>
  <c r="AV476" i="86"/>
  <c r="AV477" i="86"/>
  <c r="AV478" i="86"/>
  <c r="AV479" i="86"/>
  <c r="AV480" i="86"/>
  <c r="AV481" i="86"/>
  <c r="AV482" i="86"/>
  <c r="AV483" i="86"/>
  <c r="AV484" i="86"/>
  <c r="AV485" i="86"/>
  <c r="AV486" i="86"/>
  <c r="AV487" i="86"/>
  <c r="AV488" i="86"/>
  <c r="AV489" i="86"/>
  <c r="AV490" i="86"/>
  <c r="AV491" i="86"/>
  <c r="AV492" i="86"/>
  <c r="AV493" i="86"/>
  <c r="AV494" i="86"/>
  <c r="AV495" i="86"/>
  <c r="AV496" i="86"/>
  <c r="AV497" i="86"/>
  <c r="AV498" i="86"/>
  <c r="AV499" i="86"/>
  <c r="AV500" i="86"/>
  <c r="AV501" i="86"/>
  <c r="AV502" i="86"/>
  <c r="AV503" i="86"/>
  <c r="AV504" i="86"/>
  <c r="AV505" i="86"/>
  <c r="AV506" i="86"/>
  <c r="AV507" i="86"/>
  <c r="AV508" i="86"/>
  <c r="AV509" i="86"/>
  <c r="AV510" i="86"/>
  <c r="AV511" i="86"/>
  <c r="AV512" i="86"/>
  <c r="AV513" i="86"/>
  <c r="AV514" i="86"/>
  <c r="AV515" i="86"/>
  <c r="AV516" i="86"/>
  <c r="AV517" i="86"/>
  <c r="AV518" i="86"/>
  <c r="AV519" i="86"/>
  <c r="AV520" i="86"/>
  <c r="AV521" i="86"/>
  <c r="AV522" i="86"/>
  <c r="AV523" i="86"/>
  <c r="AV524" i="86"/>
  <c r="AV525" i="86"/>
  <c r="AV526" i="86"/>
  <c r="AV527" i="86"/>
  <c r="AV528" i="86"/>
  <c r="AV529" i="86"/>
  <c r="AV530" i="86"/>
  <c r="AV531" i="86"/>
  <c r="AV532" i="86"/>
  <c r="AV533" i="86"/>
  <c r="AV534" i="86"/>
  <c r="AV535" i="86"/>
  <c r="AV536" i="86"/>
  <c r="AV537" i="86"/>
  <c r="AV538" i="86"/>
  <c r="AV539" i="86"/>
  <c r="AV540" i="86"/>
  <c r="AV541" i="86"/>
  <c r="AV542" i="86"/>
  <c r="AV543" i="86"/>
  <c r="AV544" i="86"/>
  <c r="AV545" i="86"/>
  <c r="AV546" i="86"/>
  <c r="AV547" i="86"/>
  <c r="AV548" i="86"/>
  <c r="AV549" i="86"/>
  <c r="AV550" i="86"/>
  <c r="AV551" i="86"/>
  <c r="AV552" i="86"/>
  <c r="AV553" i="86"/>
  <c r="AV554" i="86"/>
  <c r="AV555" i="86"/>
  <c r="AV556" i="86"/>
  <c r="AV557" i="86"/>
  <c r="AV558" i="86"/>
  <c r="AV560" i="86"/>
  <c r="AV561" i="86"/>
  <c r="AV562" i="86"/>
  <c r="AV563" i="86"/>
  <c r="AV564" i="86"/>
  <c r="AV565" i="86"/>
  <c r="AV566" i="86"/>
  <c r="AV567" i="86"/>
  <c r="AV568" i="86"/>
  <c r="AV569" i="86"/>
  <c r="AV570" i="86"/>
  <c r="AV571" i="86"/>
  <c r="AV572" i="86"/>
  <c r="AV575" i="86"/>
  <c r="AV576" i="86"/>
  <c r="AV577" i="86"/>
  <c r="AV578" i="86"/>
  <c r="AV579" i="86"/>
  <c r="AV580" i="86"/>
  <c r="AV581" i="86"/>
  <c r="AV582" i="86"/>
  <c r="AV583" i="86"/>
  <c r="AV584" i="86"/>
  <c r="AV585" i="86"/>
  <c r="AV586" i="86"/>
  <c r="AV587" i="86"/>
  <c r="AV588" i="86"/>
  <c r="AV590" i="86"/>
  <c r="AV591" i="86"/>
  <c r="AV592" i="86"/>
  <c r="AV593" i="86"/>
  <c r="AV594" i="86"/>
  <c r="AV595" i="86"/>
  <c r="AV596" i="86"/>
  <c r="AV597" i="86"/>
  <c r="AV598" i="86"/>
  <c r="AV599" i="86"/>
  <c r="AV600" i="86"/>
  <c r="AV601" i="86"/>
  <c r="AV602" i="86"/>
  <c r="AV603" i="86"/>
  <c r="AV605" i="86"/>
  <c r="AV606" i="86"/>
  <c r="AV607" i="86"/>
  <c r="AV608" i="86"/>
  <c r="AV609" i="86"/>
  <c r="AV610" i="86"/>
  <c r="AV611" i="86"/>
  <c r="AV612" i="86"/>
  <c r="AV613" i="86"/>
  <c r="AV614" i="86"/>
  <c r="AV615" i="86"/>
  <c r="AV616" i="86"/>
  <c r="AV617" i="86"/>
  <c r="AV618" i="86"/>
  <c r="AV619" i="86"/>
  <c r="AV620" i="86"/>
  <c r="AV621" i="86"/>
  <c r="AV622" i="86"/>
  <c r="AV623" i="86"/>
  <c r="AV624" i="86"/>
  <c r="AV625" i="86"/>
  <c r="AV626" i="86"/>
  <c r="AV627" i="86"/>
  <c r="AV628" i="86"/>
  <c r="AV629" i="86"/>
  <c r="AV630" i="86"/>
  <c r="AV631" i="86"/>
  <c r="AV632" i="86"/>
  <c r="AV633" i="86"/>
  <c r="AV634" i="86"/>
  <c r="AV635" i="86"/>
  <c r="AV636" i="86"/>
  <c r="AV637" i="86"/>
  <c r="AV638" i="86"/>
  <c r="AV639" i="86"/>
  <c r="AV640" i="86"/>
  <c r="AV641" i="86"/>
  <c r="AV642" i="86"/>
  <c r="AV643" i="86"/>
  <c r="AV644" i="86"/>
  <c r="AV645" i="86"/>
  <c r="AV646" i="86"/>
  <c r="AV647" i="86"/>
  <c r="AV648" i="86"/>
  <c r="AV649" i="86"/>
  <c r="AV650" i="86"/>
  <c r="AV651" i="86"/>
  <c r="AV652" i="86"/>
  <c r="AV653" i="86"/>
  <c r="AV654" i="86"/>
  <c r="AV655" i="86"/>
  <c r="AV656" i="86"/>
  <c r="AV657" i="86"/>
  <c r="AV658" i="86"/>
  <c r="AV659" i="86"/>
  <c r="AV660" i="86"/>
  <c r="AV661" i="86"/>
  <c r="AV662" i="86"/>
  <c r="AV663" i="86"/>
  <c r="AV664" i="86"/>
  <c r="AV665" i="86"/>
  <c r="AV666" i="86"/>
  <c r="AV667" i="86"/>
  <c r="AV668" i="86"/>
  <c r="AV669" i="86"/>
  <c r="AV670" i="86"/>
  <c r="AV671" i="86"/>
  <c r="AV672" i="86"/>
  <c r="AV673" i="86"/>
  <c r="AV674" i="86"/>
  <c r="AV675" i="86"/>
  <c r="AV676" i="86"/>
  <c r="AV677" i="86"/>
  <c r="AV678" i="86"/>
  <c r="AV679" i="86"/>
  <c r="AV680" i="86"/>
  <c r="AV681" i="86"/>
  <c r="AV682" i="86"/>
  <c r="AV683" i="86"/>
  <c r="AV684" i="86"/>
  <c r="AV685" i="86"/>
  <c r="AV686" i="86"/>
  <c r="AV687" i="86"/>
  <c r="AV688" i="86"/>
  <c r="AV689" i="86"/>
  <c r="AV690" i="86"/>
  <c r="AV691" i="86"/>
  <c r="AV692" i="86"/>
  <c r="AV693" i="86"/>
  <c r="AV694" i="86"/>
  <c r="AV695" i="86"/>
  <c r="AV696" i="86"/>
  <c r="AV697" i="86"/>
  <c r="AV698" i="86"/>
  <c r="AV699" i="86"/>
  <c r="AV700" i="86"/>
  <c r="AV701" i="86"/>
  <c r="AV702" i="86"/>
  <c r="AV703" i="86"/>
  <c r="AV704" i="86"/>
  <c r="AV705" i="86"/>
  <c r="AV706" i="86"/>
  <c r="AV707" i="86"/>
  <c r="AV708" i="86"/>
  <c r="AV709" i="86"/>
  <c r="AV710" i="86"/>
  <c r="AV711" i="86"/>
  <c r="AV712" i="86"/>
  <c r="AV713" i="86"/>
  <c r="AV714" i="86"/>
  <c r="AV715" i="86"/>
  <c r="AV716" i="86"/>
  <c r="AV717" i="86"/>
  <c r="AV718" i="86"/>
  <c r="AV719" i="86"/>
  <c r="AV720" i="86"/>
  <c r="AV721" i="86"/>
  <c r="AV722" i="86"/>
  <c r="AV723" i="86"/>
  <c r="AV724" i="86"/>
  <c r="AV725" i="86"/>
  <c r="AV726" i="86"/>
  <c r="AV727" i="86"/>
  <c r="AV728" i="86"/>
  <c r="AV729" i="86"/>
  <c r="AV730" i="86"/>
  <c r="AV731" i="86"/>
  <c r="AV732" i="86"/>
  <c r="AV733" i="86"/>
  <c r="AV734" i="86"/>
  <c r="AV735" i="86"/>
  <c r="AV736" i="86"/>
  <c r="AV737" i="86"/>
  <c r="AV738" i="86"/>
  <c r="AV739" i="86"/>
  <c r="AV740" i="86"/>
  <c r="AV741" i="86"/>
  <c r="AV742" i="86"/>
  <c r="AV743" i="86"/>
  <c r="AV744" i="86"/>
  <c r="AV745" i="86"/>
  <c r="AV746" i="86"/>
  <c r="AV747" i="86"/>
  <c r="AV748" i="86"/>
  <c r="AV750" i="86"/>
  <c r="AV752" i="86"/>
  <c r="AV753" i="86"/>
  <c r="AV754" i="86"/>
  <c r="AV755" i="86"/>
  <c r="AV756" i="86"/>
  <c r="AV757" i="86"/>
  <c r="AV758" i="86"/>
  <c r="AV759" i="86"/>
  <c r="AV760" i="86"/>
  <c r="AV761" i="86"/>
  <c r="AV762" i="86"/>
  <c r="AV763" i="86"/>
  <c r="AV764" i="86"/>
  <c r="AV765" i="86"/>
  <c r="AV766" i="86"/>
  <c r="AV767" i="86"/>
  <c r="AV768" i="86"/>
  <c r="AV769" i="86"/>
  <c r="AV770" i="86"/>
  <c r="AV771" i="86"/>
  <c r="AV772" i="86"/>
  <c r="AV773" i="86"/>
  <c r="AV774" i="86"/>
  <c r="AV775" i="86"/>
  <c r="AV776" i="86"/>
  <c r="AV777" i="86"/>
  <c r="AV778" i="86"/>
  <c r="AV779" i="86"/>
  <c r="AV780" i="86"/>
  <c r="AV781" i="86"/>
  <c r="AV782" i="86"/>
  <c r="AV783" i="86"/>
  <c r="AV784" i="86"/>
  <c r="AV785" i="86"/>
  <c r="AV786" i="86"/>
  <c r="AV787" i="86"/>
  <c r="AV788" i="86"/>
  <c r="AV789" i="86"/>
  <c r="AV792" i="86"/>
  <c r="AV793" i="86"/>
  <c r="AV794" i="86"/>
  <c r="AV795" i="86"/>
  <c r="AV796" i="86"/>
  <c r="AV797" i="86"/>
  <c r="AV798" i="86"/>
  <c r="AV799" i="86"/>
  <c r="AV800" i="86"/>
  <c r="AV801" i="86"/>
  <c r="AV802" i="86"/>
  <c r="AV803" i="86"/>
  <c r="AV804" i="86"/>
  <c r="AV805" i="86"/>
  <c r="AV806" i="86"/>
  <c r="AV811" i="86"/>
  <c r="AV812" i="86"/>
  <c r="AV813" i="86"/>
  <c r="AV814" i="86"/>
  <c r="AV815" i="86"/>
  <c r="AV816" i="86"/>
  <c r="AV817" i="86"/>
  <c r="AV818" i="86"/>
  <c r="AV819" i="86"/>
  <c r="AV824" i="86"/>
  <c r="AV827" i="86"/>
  <c r="AV828" i="86"/>
  <c r="AV830" i="86"/>
  <c r="AV831" i="86"/>
  <c r="AV832" i="86"/>
  <c r="AV833" i="86"/>
  <c r="AV834" i="86"/>
  <c r="AV835" i="86"/>
  <c r="AV837" i="86"/>
  <c r="AV838" i="86"/>
  <c r="AV839" i="86"/>
  <c r="AV840" i="86"/>
  <c r="AV841" i="86"/>
  <c r="AV842" i="86"/>
  <c r="AV843" i="86"/>
  <c r="AV844" i="86"/>
  <c r="AV845" i="86"/>
  <c r="AV846" i="86"/>
  <c r="AV847" i="86"/>
  <c r="AV848" i="86"/>
  <c r="AV849" i="86"/>
  <c r="AV850" i="86"/>
  <c r="AV851" i="86"/>
  <c r="AV852" i="86"/>
  <c r="AV853" i="86"/>
  <c r="AV854" i="86"/>
  <c r="AV855" i="86"/>
  <c r="AV856" i="86"/>
  <c r="AV857" i="86"/>
  <c r="AV858" i="86"/>
  <c r="AV859" i="86"/>
  <c r="AV860" i="86"/>
  <c r="AV861" i="86"/>
  <c r="AV862" i="86"/>
  <c r="AV863" i="86"/>
  <c r="AV864" i="86"/>
  <c r="AV865" i="86"/>
  <c r="AV866" i="86"/>
  <c r="AV867" i="86"/>
  <c r="AV868" i="86"/>
  <c r="AV869" i="86"/>
  <c r="AV871" i="86"/>
  <c r="AV872" i="86"/>
  <c r="AV873" i="86"/>
  <c r="AV874" i="86"/>
  <c r="AV875" i="86"/>
  <c r="AV876" i="86"/>
  <c r="AV877" i="86"/>
  <c r="AV878" i="86"/>
  <c r="AV879" i="86"/>
  <c r="AV880" i="86"/>
  <c r="AV881" i="86"/>
  <c r="AV882" i="86"/>
  <c r="AV883" i="86"/>
  <c r="AV884" i="86"/>
  <c r="AV885" i="86"/>
  <c r="AV886" i="86"/>
  <c r="AV887" i="86"/>
  <c r="AV888" i="86"/>
  <c r="AV889" i="86"/>
  <c r="AV890" i="86"/>
  <c r="AV891" i="86"/>
  <c r="AV892" i="86"/>
  <c r="AV893" i="86"/>
  <c r="AV894" i="86"/>
  <c r="AV895" i="86"/>
  <c r="AV896" i="86"/>
  <c r="AV897" i="86"/>
  <c r="AV898" i="86"/>
  <c r="AV899" i="86"/>
  <c r="AV900" i="86"/>
  <c r="AV901" i="86"/>
  <c r="AV902" i="86"/>
  <c r="AV903" i="86"/>
  <c r="AV904" i="86"/>
  <c r="AV905" i="86"/>
  <c r="AV906" i="86"/>
  <c r="AV907" i="86"/>
  <c r="AV908" i="86"/>
  <c r="AV909" i="86"/>
  <c r="AV910" i="86"/>
  <c r="AV911" i="86"/>
  <c r="AV912" i="86"/>
  <c r="AV913" i="86"/>
  <c r="AV914" i="86"/>
  <c r="AV915" i="86"/>
  <c r="AV916" i="86"/>
  <c r="AV917" i="86"/>
  <c r="AV918" i="86"/>
  <c r="AV919" i="86"/>
  <c r="AV920" i="86"/>
  <c r="AV921" i="86"/>
  <c r="AV922" i="86"/>
  <c r="AV923" i="86"/>
  <c r="AV924" i="86"/>
  <c r="AV925" i="86"/>
  <c r="AV926" i="86"/>
  <c r="AV927" i="86"/>
  <c r="AV928" i="86"/>
  <c r="AV929" i="86"/>
  <c r="AV930" i="86"/>
  <c r="AV931" i="86"/>
  <c r="AV932" i="86"/>
  <c r="AV933" i="86"/>
  <c r="AV934" i="86"/>
  <c r="AV935" i="86"/>
  <c r="AV936" i="86"/>
  <c r="AV937" i="86"/>
  <c r="AV938" i="86"/>
  <c r="AV939" i="86"/>
  <c r="AV940" i="86"/>
  <c r="AV941" i="86"/>
  <c r="AV942" i="86"/>
  <c r="AV943" i="86"/>
  <c r="AV944" i="86"/>
  <c r="AV945" i="86"/>
  <c r="AV946" i="86"/>
  <c r="AV947" i="86"/>
  <c r="AV948" i="86"/>
  <c r="AV949" i="86"/>
  <c r="AV950" i="86"/>
  <c r="AV951" i="86"/>
  <c r="AV952" i="86"/>
  <c r="AV953" i="86"/>
  <c r="AV954" i="86"/>
  <c r="AV955" i="86"/>
  <c r="AV956" i="86"/>
  <c r="AV957" i="86"/>
  <c r="AV958" i="86"/>
  <c r="AV959" i="86"/>
  <c r="AV960" i="86"/>
  <c r="AV961" i="86"/>
  <c r="AV962" i="86"/>
  <c r="AV963" i="86"/>
  <c r="AV964" i="86"/>
  <c r="AV965" i="86"/>
  <c r="AV966" i="86"/>
  <c r="AV967" i="86"/>
  <c r="AV968" i="86"/>
  <c r="AV969" i="86"/>
  <c r="AV970" i="86"/>
  <c r="AV971" i="86"/>
  <c r="AV972" i="86"/>
  <c r="AV973" i="86"/>
  <c r="AV974" i="86"/>
  <c r="AV975" i="86"/>
  <c r="AV976" i="86"/>
  <c r="AV977" i="86"/>
  <c r="AV978" i="86"/>
  <c r="AV979" i="86"/>
  <c r="AV980" i="86"/>
  <c r="AV981" i="86"/>
  <c r="AV982" i="86"/>
  <c r="AV983" i="86"/>
  <c r="AV984" i="86"/>
  <c r="AV985" i="86"/>
  <c r="AV986" i="86"/>
  <c r="AV987" i="86"/>
  <c r="AV988" i="86"/>
  <c r="AV989" i="86"/>
  <c r="AV990" i="86"/>
  <c r="AV991" i="86"/>
  <c r="AV992" i="86"/>
  <c r="AV993" i="86"/>
  <c r="AV994" i="86"/>
  <c r="AV995" i="86"/>
  <c r="AV996" i="86"/>
  <c r="AV997" i="86"/>
  <c r="AV998" i="86"/>
  <c r="AV999" i="86"/>
  <c r="AV1000" i="86"/>
  <c r="AV1001" i="86"/>
  <c r="AV1002" i="86"/>
  <c r="AV1003" i="86"/>
  <c r="AV1004" i="86"/>
  <c r="AV1005" i="86"/>
  <c r="AV1006" i="86"/>
  <c r="AV1007" i="86"/>
  <c r="AV1008" i="86"/>
  <c r="AV1009" i="86"/>
  <c r="AV1010" i="86"/>
  <c r="AV1011" i="86"/>
  <c r="AV1012" i="86"/>
  <c r="AV1013" i="86"/>
  <c r="AV1014" i="86"/>
  <c r="AV1015" i="86"/>
  <c r="AV1016" i="86"/>
  <c r="AV1017" i="86"/>
  <c r="AV1018" i="86"/>
  <c r="AV1019" i="86"/>
  <c r="AV1020" i="86"/>
  <c r="AV1021" i="86"/>
  <c r="AV1022" i="86"/>
  <c r="AV1023" i="86"/>
  <c r="AV1024" i="86"/>
  <c r="AV1025" i="86"/>
  <c r="AV1026" i="86"/>
  <c r="AV1027" i="86"/>
  <c r="AV1028" i="86"/>
  <c r="AV1029" i="86"/>
  <c r="AV1030" i="86"/>
  <c r="AV1031" i="86"/>
  <c r="AV1032" i="86"/>
  <c r="AV1033" i="86"/>
  <c r="AV1034" i="86"/>
  <c r="AV1035" i="86"/>
  <c r="AV1036" i="86"/>
  <c r="AV1037" i="86"/>
  <c r="AV1038" i="86"/>
  <c r="AV1039" i="86"/>
  <c r="AV1040" i="86"/>
  <c r="AV1041" i="86"/>
  <c r="AV1042" i="86"/>
  <c r="AV1043" i="86"/>
  <c r="AV1044" i="86"/>
  <c r="AV1045" i="86"/>
  <c r="AV1046" i="86"/>
  <c r="AV1047" i="86"/>
  <c r="AV1048" i="86"/>
  <c r="AV1049" i="86"/>
  <c r="AV1050" i="86"/>
  <c r="AV1051" i="86"/>
  <c r="AV1052" i="86"/>
  <c r="AV1053" i="86"/>
  <c r="AV1054" i="86"/>
  <c r="AV1055" i="86"/>
  <c r="AV1056" i="86"/>
  <c r="AV1057" i="86"/>
  <c r="AV1058" i="86"/>
  <c r="AV1059" i="86"/>
  <c r="AV1060" i="86"/>
  <c r="AV1061" i="86"/>
  <c r="AV1062" i="86"/>
  <c r="AV1063" i="86"/>
  <c r="AV1064" i="86"/>
  <c r="AV1065" i="86"/>
  <c r="AV1066" i="86"/>
  <c r="AV1067" i="86"/>
  <c r="AV1068" i="86"/>
  <c r="AV1069" i="86"/>
  <c r="AV1070" i="86"/>
  <c r="AV1071" i="86"/>
  <c r="AV1072" i="86"/>
  <c r="AV1073" i="86"/>
  <c r="AV1074" i="86"/>
  <c r="AV1075" i="86"/>
  <c r="AV1076" i="86"/>
  <c r="AV1077" i="86"/>
  <c r="AV1078" i="86"/>
  <c r="AV1079" i="86"/>
  <c r="AV1080" i="86"/>
  <c r="AV1081" i="86"/>
  <c r="AV1082" i="86"/>
  <c r="AV1083" i="86"/>
  <c r="AV1084" i="86"/>
  <c r="AV1085" i="86"/>
  <c r="AV1086" i="86"/>
  <c r="AV1087" i="86"/>
  <c r="AV1088" i="86"/>
  <c r="AV1089" i="86"/>
  <c r="AV1090" i="86"/>
  <c r="AV1091" i="86"/>
  <c r="AV1092" i="86"/>
  <c r="AV1093" i="86"/>
  <c r="AV1094" i="86"/>
  <c r="AV1095" i="86"/>
  <c r="AV1096" i="86"/>
  <c r="AV1097" i="86"/>
  <c r="AV1098" i="86"/>
  <c r="AV1099" i="86"/>
  <c r="AV1100" i="86"/>
  <c r="AV1101" i="86"/>
  <c r="AV1102" i="86"/>
  <c r="AV1103" i="86"/>
  <c r="AV1104" i="86"/>
  <c r="AV1105" i="86"/>
  <c r="AV1106" i="86"/>
  <c r="AV1107" i="86"/>
  <c r="AV1108" i="86"/>
  <c r="AV1109" i="86"/>
  <c r="AV1110" i="86"/>
  <c r="AV1111" i="86"/>
  <c r="AV1112" i="86"/>
  <c r="AV1113" i="86"/>
  <c r="AV1114" i="86"/>
  <c r="AV1115" i="86"/>
  <c r="AV1116" i="86"/>
  <c r="AV1117" i="86"/>
  <c r="AV1118" i="86"/>
  <c r="AV1119" i="86"/>
  <c r="AV1120" i="86"/>
  <c r="AV1121" i="86"/>
  <c r="AV1122" i="86"/>
  <c r="AV1123" i="86"/>
  <c r="AV1124" i="86"/>
  <c r="AV1125" i="86"/>
  <c r="AV1126" i="86"/>
  <c r="AV1127" i="86"/>
  <c r="AV1128" i="86"/>
  <c r="AV1129" i="86"/>
  <c r="AV1130" i="86"/>
  <c r="AV1131" i="86"/>
  <c r="AV1132" i="86"/>
  <c r="AV1133" i="86"/>
  <c r="AV1137" i="86"/>
  <c r="AV1138" i="86"/>
  <c r="AV1139" i="86"/>
  <c r="AV1140" i="86"/>
  <c r="AV1141" i="86"/>
  <c r="AV1142" i="86"/>
  <c r="AV1143" i="86"/>
  <c r="AV1144" i="86"/>
  <c r="AV1145" i="86"/>
  <c r="AV1146" i="86"/>
  <c r="AV1147" i="86"/>
  <c r="AV1148" i="86"/>
  <c r="AV1149" i="86"/>
  <c r="AV1150" i="86"/>
  <c r="AV1151" i="86"/>
  <c r="AV1153" i="86"/>
  <c r="AV1154" i="86"/>
  <c r="AV1155" i="86"/>
  <c r="AV1156" i="86"/>
  <c r="AV1157" i="86"/>
  <c r="AV1158" i="86"/>
  <c r="AV1160" i="86"/>
  <c r="AV1161" i="86"/>
  <c r="AV1162" i="86"/>
  <c r="AV1163" i="86"/>
  <c r="AV1164" i="86"/>
  <c r="AV1165" i="86"/>
  <c r="AV1167" i="86"/>
  <c r="AV1170" i="86"/>
  <c r="AV1171" i="86"/>
  <c r="AV1172" i="86"/>
  <c r="AV1173" i="86"/>
  <c r="AV1174" i="86"/>
  <c r="AV1175" i="86"/>
  <c r="AV1176" i="86"/>
  <c r="AV1177" i="86"/>
  <c r="AV1178" i="86"/>
  <c r="AV1179" i="86"/>
  <c r="AV1180" i="86"/>
  <c r="AV1181" i="86"/>
  <c r="AV1182" i="86"/>
  <c r="AV1183" i="86"/>
  <c r="AV1184" i="86"/>
  <c r="AV1185" i="86"/>
  <c r="AV1186" i="86"/>
  <c r="AV1187" i="86"/>
  <c r="AV1188" i="86"/>
  <c r="AV1189" i="86"/>
  <c r="AV1190" i="86"/>
  <c r="AV1191" i="86"/>
  <c r="AV1192" i="86"/>
  <c r="AV1193" i="86"/>
  <c r="AV1194" i="86"/>
  <c r="AV1195" i="86"/>
  <c r="AV1196" i="86"/>
  <c r="AV1197" i="86"/>
  <c r="AV1198" i="86"/>
  <c r="AV1199" i="86"/>
  <c r="AV1200" i="86"/>
  <c r="AV1201" i="86"/>
  <c r="AV1202" i="86"/>
  <c r="AV1203" i="86"/>
  <c r="AV1204" i="86"/>
  <c r="AV1205" i="86"/>
  <c r="AV1206" i="86"/>
  <c r="AV1207" i="86"/>
  <c r="AV1208" i="86"/>
  <c r="AV1209" i="86"/>
  <c r="AV1210" i="86"/>
  <c r="AV1211" i="86"/>
  <c r="AV1212" i="86"/>
  <c r="AV1213" i="86"/>
  <c r="AV1214" i="86"/>
  <c r="AV1215" i="86"/>
  <c r="AV1216" i="86"/>
  <c r="AV1217" i="86"/>
  <c r="AV1218" i="86"/>
  <c r="AV1219" i="86"/>
  <c r="AV1220" i="86"/>
  <c r="AV1221" i="86"/>
  <c r="AV1222" i="86"/>
  <c r="AV1223" i="86"/>
  <c r="AV1224" i="86"/>
  <c r="AV1225" i="86"/>
  <c r="AV1226" i="86"/>
  <c r="AV1227" i="86"/>
  <c r="AV1228" i="86"/>
  <c r="AV1229" i="86"/>
  <c r="AV1230" i="86"/>
  <c r="AV1231" i="86"/>
  <c r="AV1232" i="86"/>
  <c r="AV1233" i="86"/>
  <c r="AV1234" i="86"/>
  <c r="AV1235" i="86"/>
  <c r="AV1236" i="86"/>
  <c r="AV1237" i="86"/>
  <c r="AV1238" i="86"/>
  <c r="AV1239" i="86"/>
  <c r="AV1240" i="86"/>
  <c r="AV1241" i="86"/>
  <c r="AV1242" i="86"/>
  <c r="AV1243" i="86"/>
  <c r="AV1244" i="86"/>
  <c r="AV1245" i="86"/>
  <c r="AV1246" i="86"/>
  <c r="AV1247" i="86"/>
  <c r="AV1248" i="86"/>
  <c r="AV1249" i="86"/>
  <c r="AV1250" i="86"/>
  <c r="AV1251" i="86"/>
  <c r="AV1252" i="86"/>
  <c r="AV1253" i="86"/>
  <c r="AV1254" i="86"/>
  <c r="AV1255" i="86"/>
  <c r="AV1256" i="86"/>
  <c r="AV1257" i="86"/>
  <c r="AV1258" i="86"/>
  <c r="AV1259" i="86"/>
  <c r="AV1260" i="86"/>
  <c r="AV1261" i="86"/>
  <c r="AV1262" i="86"/>
  <c r="AV1263" i="86"/>
  <c r="AV1264" i="86"/>
  <c r="AV1265" i="86"/>
  <c r="AV1266" i="86"/>
  <c r="AV1267" i="86"/>
  <c r="AV1268" i="86"/>
  <c r="AV1269" i="86"/>
  <c r="AV1270" i="86"/>
  <c r="AV1271" i="86"/>
  <c r="AV1272" i="86"/>
  <c r="AV1273" i="86"/>
  <c r="AV1274" i="86"/>
  <c r="AV1275" i="86"/>
  <c r="AV1276" i="86"/>
  <c r="AV1277" i="86"/>
  <c r="AV1278" i="86"/>
  <c r="AV1279" i="86"/>
  <c r="AV1280" i="86"/>
  <c r="AV1281" i="86"/>
  <c r="AV1282" i="86"/>
  <c r="AV1283" i="86"/>
  <c r="AV1284" i="86"/>
  <c r="AV1285" i="86"/>
  <c r="AV1286" i="86"/>
  <c r="AV1287" i="86"/>
  <c r="AV1288" i="86"/>
  <c r="AV1289" i="86"/>
  <c r="AV1290" i="86"/>
  <c r="AV1291" i="86"/>
  <c r="AV1292" i="86"/>
  <c r="AV1293" i="86"/>
  <c r="AV1294" i="86"/>
  <c r="AV1295" i="86"/>
  <c r="AV1296" i="86"/>
  <c r="AV1297" i="86"/>
  <c r="AV1298" i="86"/>
  <c r="AV1299" i="86"/>
  <c r="AV1300" i="86"/>
  <c r="AV1301" i="86"/>
  <c r="AV1302" i="86"/>
  <c r="AV1303" i="86"/>
  <c r="AV1304" i="86"/>
  <c r="AV1305" i="86"/>
  <c r="AV1306" i="86"/>
  <c r="AV1307" i="86"/>
  <c r="AV1308" i="86"/>
  <c r="AV1309" i="86"/>
  <c r="AV1310" i="86"/>
  <c r="AV1311" i="86"/>
  <c r="AV1312" i="86"/>
  <c r="AV1313" i="86"/>
  <c r="AV1314" i="86"/>
  <c r="AV1315" i="86"/>
  <c r="AV1316" i="86"/>
  <c r="AV1317" i="86"/>
  <c r="AV1318" i="86"/>
  <c r="AV1319" i="86"/>
  <c r="AV1320" i="86"/>
  <c r="AV1321" i="86"/>
  <c r="AV1322" i="86"/>
  <c r="AV1323" i="86"/>
  <c r="AV1324" i="86"/>
  <c r="AV1325" i="86"/>
  <c r="AV1326" i="86"/>
  <c r="AV1327" i="86"/>
  <c r="AV1328" i="86"/>
  <c r="AV1329" i="86"/>
  <c r="AV1331" i="86"/>
  <c r="AV1332" i="86"/>
  <c r="AV1333" i="86"/>
  <c r="AV1334" i="86"/>
  <c r="AV1336" i="86"/>
  <c r="AV1337" i="86"/>
  <c r="AV1338" i="86"/>
  <c r="AV1339" i="86"/>
  <c r="AV1340" i="86"/>
  <c r="AV1341" i="86"/>
  <c r="AV1342" i="86"/>
  <c r="AV1343" i="86"/>
  <c r="AV1344" i="86"/>
  <c r="AV1345" i="86"/>
  <c r="AV1346" i="86"/>
  <c r="AV1347" i="86"/>
  <c r="AV1348" i="86"/>
  <c r="AV1349" i="86"/>
  <c r="AV1350" i="86"/>
  <c r="AV1351" i="86"/>
  <c r="AV1352" i="86"/>
  <c r="AV1354" i="86"/>
  <c r="AV1355" i="86"/>
  <c r="AV1356" i="86"/>
  <c r="AV1357" i="86"/>
  <c r="AV1358" i="86"/>
  <c r="AV1359" i="86"/>
  <c r="AV1360" i="86"/>
  <c r="AV1361" i="86"/>
  <c r="AV1362" i="86"/>
  <c r="AV1363" i="86"/>
  <c r="AV1364" i="86"/>
  <c r="AV1365" i="86"/>
  <c r="AV1366" i="86"/>
  <c r="AV1368" i="86"/>
  <c r="AV1369" i="86"/>
  <c r="AV1370" i="86"/>
  <c r="AV1371" i="86"/>
  <c r="AV1372" i="86"/>
  <c r="AV1373" i="86"/>
  <c r="AV1374" i="86"/>
  <c r="AV1375" i="86"/>
  <c r="AV1376" i="86"/>
  <c r="AV1377" i="86"/>
  <c r="AV1378" i="86"/>
  <c r="AV1379" i="86"/>
  <c r="AV1380" i="86"/>
  <c r="AV1381" i="86"/>
  <c r="AV1382" i="86"/>
  <c r="AV1383" i="86"/>
  <c r="AV1384" i="86"/>
  <c r="AV1385" i="86"/>
  <c r="AV1386" i="86"/>
  <c r="AV1387" i="86"/>
  <c r="AV1388" i="86"/>
  <c r="AV1389" i="86"/>
  <c r="AV1390" i="86"/>
  <c r="AV1391" i="86"/>
  <c r="AV1392" i="86"/>
  <c r="AV1393" i="86"/>
  <c r="AV1394" i="86"/>
  <c r="AV1395" i="86"/>
  <c r="AV1396" i="86"/>
  <c r="AV1399" i="86"/>
  <c r="AV1400" i="86"/>
  <c r="AV1401" i="86"/>
  <c r="AV1402" i="86"/>
  <c r="AV1403" i="86"/>
  <c r="AV1404" i="86"/>
  <c r="AV1405" i="86"/>
  <c r="AV1406" i="86"/>
  <c r="AV1407" i="86"/>
  <c r="AV1408" i="86"/>
  <c r="AV1410" i="86"/>
  <c r="AV1411" i="86"/>
  <c r="AV1412" i="86"/>
  <c r="AV1413" i="86"/>
  <c r="AV1415" i="86"/>
  <c r="AV1416" i="86"/>
  <c r="AV1417" i="86"/>
  <c r="AV1418" i="86"/>
  <c r="AV1419" i="86"/>
  <c r="AV1420" i="86"/>
  <c r="AV1422" i="86"/>
  <c r="AV1423" i="86"/>
  <c r="AV1424" i="86"/>
  <c r="AV1425" i="86"/>
  <c r="AV1426" i="86"/>
  <c r="AV1427" i="86"/>
  <c r="AV1428" i="86"/>
  <c r="AV1429" i="86"/>
  <c r="AV1430" i="86"/>
  <c r="AV1431" i="86"/>
  <c r="AV1432" i="86"/>
  <c r="AV1433" i="86"/>
  <c r="AV1434" i="86"/>
  <c r="AV1435" i="86"/>
  <c r="AV1436" i="86"/>
  <c r="AV1437" i="86"/>
  <c r="AV1438" i="86"/>
  <c r="AV1439" i="86"/>
  <c r="AV1440" i="86"/>
  <c r="AV1441" i="86"/>
  <c r="AV1442" i="86"/>
  <c r="AV1443" i="86"/>
  <c r="AV1444" i="86"/>
  <c r="AV1445" i="86"/>
  <c r="AV1446" i="86"/>
  <c r="AV1447" i="86"/>
  <c r="AV1448" i="86"/>
  <c r="AV1449" i="86"/>
  <c r="AV1450" i="86"/>
  <c r="AV1451" i="86"/>
  <c r="AV1452" i="86"/>
  <c r="AV1453" i="86"/>
  <c r="AV1454" i="86"/>
  <c r="AV1455" i="86"/>
  <c r="AV1456" i="86"/>
  <c r="AV1457" i="86"/>
  <c r="AV1458" i="86"/>
  <c r="AV1459" i="86"/>
  <c r="AV1460" i="86"/>
  <c r="AV1461" i="86"/>
  <c r="AV1462" i="86"/>
  <c r="AV1463" i="86"/>
  <c r="AV1464" i="86"/>
  <c r="AV1465" i="86"/>
  <c r="AV1466" i="86"/>
  <c r="AV1467" i="86"/>
  <c r="AV1468" i="86"/>
  <c r="AV1469" i="86"/>
  <c r="AV1470" i="86"/>
  <c r="AV1471" i="86"/>
  <c r="AV1472" i="86"/>
  <c r="AV1473" i="86"/>
  <c r="AV1474" i="86"/>
  <c r="AV1475" i="86"/>
  <c r="AV1476" i="86"/>
  <c r="AV1477" i="86"/>
  <c r="AV1478" i="86"/>
  <c r="AV1479" i="86"/>
  <c r="AV1480" i="86"/>
  <c r="AV1481" i="86"/>
  <c r="AV1482" i="86"/>
  <c r="AV1483" i="86"/>
  <c r="AV1484" i="86"/>
  <c r="AV1485" i="86"/>
  <c r="AV1486" i="86"/>
  <c r="AV1487" i="86"/>
  <c r="AV1488" i="86"/>
  <c r="AV1489" i="86"/>
  <c r="AV1490" i="86"/>
  <c r="AV1491" i="86"/>
  <c r="AV1492" i="86"/>
  <c r="AV1493" i="86"/>
  <c r="AV1494" i="86"/>
  <c r="AV1495" i="86"/>
  <c r="AV1496" i="86"/>
  <c r="AV1497" i="86"/>
  <c r="AV1498" i="86"/>
  <c r="AV1499" i="86"/>
  <c r="AV1500" i="86"/>
  <c r="AV1501" i="86"/>
  <c r="AV1502" i="86"/>
  <c r="AV1503" i="86"/>
  <c r="AV1504" i="86"/>
  <c r="AV1505" i="86"/>
  <c r="AV1506" i="86"/>
  <c r="AV1507" i="86"/>
  <c r="AV1508" i="86"/>
  <c r="AV1509" i="86"/>
  <c r="AV1510" i="86"/>
  <c r="AV1511" i="86"/>
  <c r="AV1512" i="86"/>
  <c r="AV1513" i="86"/>
  <c r="AV1514" i="86"/>
  <c r="AV1515" i="86"/>
  <c r="AV1516" i="86"/>
  <c r="AV1517" i="86"/>
  <c r="AV1518" i="86"/>
  <c r="AV1519" i="86"/>
  <c r="AV1521" i="86"/>
  <c r="AV1522" i="86"/>
  <c r="AV1523" i="86"/>
  <c r="AV1524" i="86"/>
  <c r="AV1525" i="86"/>
  <c r="AV1526" i="86"/>
  <c r="AV1527" i="86"/>
  <c r="AV1528" i="86"/>
  <c r="AV1529" i="86"/>
  <c r="AV1531" i="86"/>
  <c r="AV1532" i="86"/>
  <c r="AV1533" i="86"/>
  <c r="AV1534" i="86"/>
  <c r="AV1535" i="86"/>
  <c r="AV1536" i="86"/>
  <c r="AV1537" i="86"/>
  <c r="AV1538" i="86"/>
  <c r="AV1539" i="86"/>
  <c r="AV1540" i="86"/>
  <c r="AV1541" i="86"/>
  <c r="AV1542" i="86"/>
  <c r="AV1543" i="86"/>
  <c r="AV1544" i="86"/>
  <c r="AV1545" i="86"/>
  <c r="AV1546" i="86"/>
  <c r="AV1547" i="86"/>
  <c r="AV1548" i="86"/>
  <c r="AV1549" i="86"/>
  <c r="AV1550" i="86"/>
  <c r="AV1551" i="86"/>
  <c r="AV1552" i="86"/>
  <c r="AV1553" i="86"/>
  <c r="AV1554" i="86"/>
  <c r="AV1555" i="86"/>
  <c r="AV1556" i="86"/>
  <c r="AV1557" i="86"/>
  <c r="AV1558" i="86"/>
  <c r="AV1559" i="86"/>
  <c r="AV1560" i="86"/>
  <c r="AV1561" i="86"/>
  <c r="AV1562" i="86"/>
  <c r="AV1563" i="86"/>
  <c r="AV1564" i="86"/>
  <c r="AV1565" i="86"/>
  <c r="AV1566" i="86"/>
  <c r="AV1567" i="86"/>
  <c r="AV1568" i="86"/>
  <c r="AV1569" i="86"/>
  <c r="AV1570" i="86"/>
  <c r="AV1571" i="86"/>
  <c r="AV1572" i="86"/>
  <c r="AV1573" i="86"/>
  <c r="AV1574" i="86"/>
  <c r="AV1575" i="86"/>
  <c r="AV1576" i="86"/>
  <c r="AV1577" i="86"/>
  <c r="AV1578" i="86"/>
  <c r="AV1579" i="86"/>
  <c r="AV1580" i="86"/>
  <c r="AV1581" i="86"/>
  <c r="AV1582" i="86"/>
  <c r="AV1583" i="86"/>
  <c r="AV1584" i="86"/>
  <c r="AV1585" i="86"/>
  <c r="AV1586" i="86"/>
  <c r="AV1587" i="86"/>
  <c r="AV1588" i="86"/>
  <c r="AV1589" i="86"/>
  <c r="AV1590" i="86"/>
  <c r="AV1591" i="86"/>
  <c r="AV1592" i="86"/>
  <c r="AV1593" i="86"/>
  <c r="AV1594" i="86"/>
  <c r="AV1595" i="86"/>
  <c r="AV1596" i="86"/>
  <c r="AV1597" i="86"/>
  <c r="AV1598" i="86"/>
  <c r="AV1599" i="86"/>
  <c r="AV1600" i="86"/>
  <c r="AV1601" i="86"/>
  <c r="AV1602" i="86"/>
  <c r="AV1603" i="86"/>
  <c r="AV1604" i="86"/>
  <c r="AV1605" i="86"/>
  <c r="AV1606" i="86"/>
  <c r="AV1607" i="86"/>
  <c r="AV1608" i="86"/>
  <c r="AV1609" i="86"/>
  <c r="AV1610" i="86"/>
  <c r="AV1611" i="86"/>
  <c r="AV1612" i="86"/>
  <c r="AV1613" i="86"/>
  <c r="AV1614" i="86"/>
  <c r="AV1615" i="86"/>
  <c r="AV1616" i="86"/>
  <c r="AV1617" i="86"/>
  <c r="AV1618" i="86"/>
  <c r="AV1619" i="86"/>
  <c r="AV1620" i="86"/>
  <c r="AV1621" i="86"/>
  <c r="AV1622" i="86"/>
  <c r="AV1623" i="86"/>
  <c r="AV1624" i="86"/>
  <c r="AV1625" i="86"/>
  <c r="AV1626" i="86"/>
  <c r="AV1627" i="86"/>
  <c r="AV1628" i="86"/>
  <c r="AV1629" i="86"/>
  <c r="AV1630" i="86"/>
  <c r="AV1631" i="86"/>
  <c r="AV1632" i="86"/>
  <c r="AV1633" i="86"/>
  <c r="AV1634" i="86"/>
  <c r="AV1635" i="86"/>
  <c r="AV1636" i="86"/>
  <c r="AV1637" i="86"/>
  <c r="AV1639" i="86"/>
  <c r="AV1640" i="86"/>
  <c r="AV1641" i="86"/>
  <c r="AV1642" i="86"/>
  <c r="AV1643" i="86"/>
  <c r="AV1644" i="86"/>
  <c r="AV1645" i="86"/>
  <c r="AV1646" i="86"/>
  <c r="AV1647" i="86"/>
  <c r="AV1648" i="86"/>
  <c r="AV1649" i="86"/>
  <c r="AV1652" i="86"/>
  <c r="AV1653" i="86"/>
  <c r="AV1654" i="86"/>
  <c r="AV1655" i="86"/>
  <c r="AV1656" i="86"/>
  <c r="AV1657" i="86"/>
  <c r="AV1658" i="86"/>
  <c r="AV1659" i="86"/>
  <c r="AV1660" i="86"/>
  <c r="AS16" i="86"/>
  <c r="AS17" i="86"/>
  <c r="AS18" i="86"/>
  <c r="AS19" i="86"/>
  <c r="AS20" i="86"/>
  <c r="AS21" i="86"/>
  <c r="AS22" i="86"/>
  <c r="AS23" i="86"/>
  <c r="AS24" i="86"/>
  <c r="AS25" i="86"/>
  <c r="AS26" i="86"/>
  <c r="AS27" i="86"/>
  <c r="AS28" i="86"/>
  <c r="AS29" i="86"/>
  <c r="AS30" i="86"/>
  <c r="AS31" i="86"/>
  <c r="AS32" i="86"/>
  <c r="AS33" i="86"/>
  <c r="AS34" i="86"/>
  <c r="AS35" i="86"/>
  <c r="AS36" i="86"/>
  <c r="AS37" i="86"/>
  <c r="AS38" i="86"/>
  <c r="AS39" i="86"/>
  <c r="AS40" i="86"/>
  <c r="AS41" i="86"/>
  <c r="AS42" i="86"/>
  <c r="AS43" i="86"/>
  <c r="AS44" i="86"/>
  <c r="AS45" i="86"/>
  <c r="AS46" i="86"/>
  <c r="AS47" i="86"/>
  <c r="AS48" i="86"/>
  <c r="AS49" i="86"/>
  <c r="AS50" i="86"/>
  <c r="AS51" i="86"/>
  <c r="AS52" i="86"/>
  <c r="AS53" i="86"/>
  <c r="AS54" i="86"/>
  <c r="AS55" i="86"/>
  <c r="AS56" i="86"/>
  <c r="AS57" i="86"/>
  <c r="AS58" i="86"/>
  <c r="AS59" i="86"/>
  <c r="AS60" i="86"/>
  <c r="AS61" i="86"/>
  <c r="AS62" i="86"/>
  <c r="AS63" i="86"/>
  <c r="AS64" i="86"/>
  <c r="AS65" i="86"/>
  <c r="AS66" i="86"/>
  <c r="AS67" i="86"/>
  <c r="AS68" i="86"/>
  <c r="AS69" i="86"/>
  <c r="AS70" i="86"/>
  <c r="AS71" i="86"/>
  <c r="AS72" i="86"/>
  <c r="AS73" i="86"/>
  <c r="AS74" i="86"/>
  <c r="AS75" i="86"/>
  <c r="AS76" i="86"/>
  <c r="AS77" i="86"/>
  <c r="AS78" i="86"/>
  <c r="AS79" i="86"/>
  <c r="AS80" i="86"/>
  <c r="AS81" i="86"/>
  <c r="AS82" i="86"/>
  <c r="AS83" i="86"/>
  <c r="AS84" i="86"/>
  <c r="AS85" i="86"/>
  <c r="AS86" i="86"/>
  <c r="AS87" i="86"/>
  <c r="AS88" i="86"/>
  <c r="AS89" i="86"/>
  <c r="AS90" i="86"/>
  <c r="AS91" i="86"/>
  <c r="AS92" i="86"/>
  <c r="AS93" i="86"/>
  <c r="AS94" i="86"/>
  <c r="AS95" i="86"/>
  <c r="AS96" i="86"/>
  <c r="AS97" i="86"/>
  <c r="AS98" i="86"/>
  <c r="AS99" i="86"/>
  <c r="AS100" i="86"/>
  <c r="AS101" i="86"/>
  <c r="AS102" i="86"/>
  <c r="AS103" i="86"/>
  <c r="AS104" i="86"/>
  <c r="AS105" i="86"/>
  <c r="AS106" i="86"/>
  <c r="AS107" i="86"/>
  <c r="AS108" i="86"/>
  <c r="AS109" i="86"/>
  <c r="AS110" i="86"/>
  <c r="AS111" i="86"/>
  <c r="AS112" i="86"/>
  <c r="AS113" i="86"/>
  <c r="AS114" i="86"/>
  <c r="AS115" i="86"/>
  <c r="AS116" i="86"/>
  <c r="AS117" i="86"/>
  <c r="AS118" i="86"/>
  <c r="AS119" i="86"/>
  <c r="AS120" i="86"/>
  <c r="AS121" i="86"/>
  <c r="AS122" i="86"/>
  <c r="AS123" i="86"/>
  <c r="AS124" i="86"/>
  <c r="AS125" i="86"/>
  <c r="AS126" i="86"/>
  <c r="AS127" i="86"/>
  <c r="AS128" i="86"/>
  <c r="AS129" i="86"/>
  <c r="AS130" i="86"/>
  <c r="AS131" i="86"/>
  <c r="AS132" i="86"/>
  <c r="AS133" i="86"/>
  <c r="AS134" i="86"/>
  <c r="AS135" i="86"/>
  <c r="AS136" i="86"/>
  <c r="AS137" i="86"/>
  <c r="AS138" i="86"/>
  <c r="AS139" i="86"/>
  <c r="AS140" i="86"/>
  <c r="AS141" i="86"/>
  <c r="AS142" i="86"/>
  <c r="AS143" i="86"/>
  <c r="AS144" i="86"/>
  <c r="AS145" i="86"/>
  <c r="AS146" i="86"/>
  <c r="AS147" i="86"/>
  <c r="AS148" i="86"/>
  <c r="AS149" i="86"/>
  <c r="AS150" i="86"/>
  <c r="AS151" i="86"/>
  <c r="AS152" i="86"/>
  <c r="AS153" i="86"/>
  <c r="AS154" i="86"/>
  <c r="AS155" i="86"/>
  <c r="AS156" i="86"/>
  <c r="AS157" i="86"/>
  <c r="AS158" i="86"/>
  <c r="AS159" i="86"/>
  <c r="AS160" i="86"/>
  <c r="AS161" i="86"/>
  <c r="AS162" i="86"/>
  <c r="AS163" i="86"/>
  <c r="AS164" i="86"/>
  <c r="AS165" i="86"/>
  <c r="AS166" i="86"/>
  <c r="AS167" i="86"/>
  <c r="AS168" i="86"/>
  <c r="AS169" i="86"/>
  <c r="AS170" i="86"/>
  <c r="AS171" i="86"/>
  <c r="AS172" i="86"/>
  <c r="AS173" i="86"/>
  <c r="AS174" i="86"/>
  <c r="AS175" i="86"/>
  <c r="AS176" i="86"/>
  <c r="AS177" i="86"/>
  <c r="AS178" i="86"/>
  <c r="AS179" i="86"/>
  <c r="AS180" i="86"/>
  <c r="AS181" i="86"/>
  <c r="AS182" i="86"/>
  <c r="AS183" i="86"/>
  <c r="AS184" i="86"/>
  <c r="AS185" i="86"/>
  <c r="AS186" i="86"/>
  <c r="AS187" i="86"/>
  <c r="AS188" i="86"/>
  <c r="AS189" i="86"/>
  <c r="AS190" i="86"/>
  <c r="AS191" i="86"/>
  <c r="AS192" i="86"/>
  <c r="AS193" i="86"/>
  <c r="AS194" i="86"/>
  <c r="AS195" i="86"/>
  <c r="AS196" i="86"/>
  <c r="AS197" i="86"/>
  <c r="AS198" i="86"/>
  <c r="AS199" i="86"/>
  <c r="AS200" i="86"/>
  <c r="AS201" i="86"/>
  <c r="AS202" i="86"/>
  <c r="AS203" i="86"/>
  <c r="AS204" i="86"/>
  <c r="AS205" i="86"/>
  <c r="AS206" i="86"/>
  <c r="AS207" i="86"/>
  <c r="AS208" i="86"/>
  <c r="AS209" i="86"/>
  <c r="AS210" i="86"/>
  <c r="AS211" i="86"/>
  <c r="AS212" i="86"/>
  <c r="AS213" i="86"/>
  <c r="AS214" i="86"/>
  <c r="AS215" i="86"/>
  <c r="AS216" i="86"/>
  <c r="AS217" i="86"/>
  <c r="AS218" i="86"/>
  <c r="AS219" i="86"/>
  <c r="AS220" i="86"/>
  <c r="AS221" i="86"/>
  <c r="AS222" i="86"/>
  <c r="AS223" i="86"/>
  <c r="AS224" i="86"/>
  <c r="AS225" i="86"/>
  <c r="AS226" i="86"/>
  <c r="AS227" i="86"/>
  <c r="AS228" i="86"/>
  <c r="AS229" i="86"/>
  <c r="AS230" i="86"/>
  <c r="AS231" i="86"/>
  <c r="AS232" i="86"/>
  <c r="AS233" i="86"/>
  <c r="AS234" i="86"/>
  <c r="AS235" i="86"/>
  <c r="AS236" i="86"/>
  <c r="AS237" i="86"/>
  <c r="AS238" i="86"/>
  <c r="AS239" i="86"/>
  <c r="AS240" i="86"/>
  <c r="AS241" i="86"/>
  <c r="AS242" i="86"/>
  <c r="AS243" i="86"/>
  <c r="AS244" i="86"/>
  <c r="AS245" i="86"/>
  <c r="AS246" i="86"/>
  <c r="AS247" i="86"/>
  <c r="AS248" i="86"/>
  <c r="AS249" i="86"/>
  <c r="AS250" i="86"/>
  <c r="AS251" i="86"/>
  <c r="AS252" i="86"/>
  <c r="AS253" i="86"/>
  <c r="AS254" i="86"/>
  <c r="AS255" i="86"/>
  <c r="AS256" i="86"/>
  <c r="AS257" i="86"/>
  <c r="AS258" i="86"/>
  <c r="AS259" i="86"/>
  <c r="AS260" i="86"/>
  <c r="AS261" i="86"/>
  <c r="AS262" i="86"/>
  <c r="AS263" i="86"/>
  <c r="AS264" i="86"/>
  <c r="AS265" i="86"/>
  <c r="AS266" i="86"/>
  <c r="AS267" i="86"/>
  <c r="AS268" i="86"/>
  <c r="AS270" i="86"/>
  <c r="AS271" i="86"/>
  <c r="AS272" i="86"/>
  <c r="AS273" i="86"/>
  <c r="AS274" i="86"/>
  <c r="AS275" i="86"/>
  <c r="AS276" i="86"/>
  <c r="AS277" i="86"/>
  <c r="AS278" i="86"/>
  <c r="AS279" i="86"/>
  <c r="AS280" i="86"/>
  <c r="AS281" i="86"/>
  <c r="AS282" i="86"/>
  <c r="AS283" i="86"/>
  <c r="AS284" i="86"/>
  <c r="AS285" i="86"/>
  <c r="AS286" i="86"/>
  <c r="AS287" i="86"/>
  <c r="AS288" i="86"/>
  <c r="AS289" i="86"/>
  <c r="AS290" i="86"/>
  <c r="AS291" i="86"/>
  <c r="AS292" i="86"/>
  <c r="AS293" i="86"/>
  <c r="AS294" i="86"/>
  <c r="AS296" i="86"/>
  <c r="AS297" i="86"/>
  <c r="AS298" i="86"/>
  <c r="AS299" i="86"/>
  <c r="AS300" i="86"/>
  <c r="AS301" i="86"/>
  <c r="AS302" i="86"/>
  <c r="AS303" i="86"/>
  <c r="AS304" i="86"/>
  <c r="AS305" i="86"/>
  <c r="AS306" i="86"/>
  <c r="AS307" i="86"/>
  <c r="AS308" i="86"/>
  <c r="AS311" i="86"/>
  <c r="AS312" i="86"/>
  <c r="AS313" i="86"/>
  <c r="AS314" i="86"/>
  <c r="AS315" i="86"/>
  <c r="AS316" i="86"/>
  <c r="AS317" i="86"/>
  <c r="AS318" i="86"/>
  <c r="AS319" i="86"/>
  <c r="AS320" i="86"/>
  <c r="AS321" i="86"/>
  <c r="AS322" i="86"/>
  <c r="AS323" i="86"/>
  <c r="AS324" i="86"/>
  <c r="AS325" i="86"/>
  <c r="AS326" i="86"/>
  <c r="AS327" i="86"/>
  <c r="AS328" i="86"/>
  <c r="AS329" i="86"/>
  <c r="AS330" i="86"/>
  <c r="AS331" i="86"/>
  <c r="AS332" i="86"/>
  <c r="AS333" i="86"/>
  <c r="AS334" i="86"/>
  <c r="AS335" i="86"/>
  <c r="AS337" i="86"/>
  <c r="AS338" i="86"/>
  <c r="AS339" i="86"/>
  <c r="AS340" i="86"/>
  <c r="AS341" i="86"/>
  <c r="AS342" i="86"/>
  <c r="AS343" i="86"/>
  <c r="AS344" i="86"/>
  <c r="AS345" i="86"/>
  <c r="AS346" i="86"/>
  <c r="AS347" i="86"/>
  <c r="AS348" i="86"/>
  <c r="AS349" i="86"/>
  <c r="AS350" i="86"/>
  <c r="AS351" i="86"/>
  <c r="AS352" i="86"/>
  <c r="AS354" i="86"/>
  <c r="AS355" i="86"/>
  <c r="AS356" i="86"/>
  <c r="AS357" i="86"/>
  <c r="AS358" i="86"/>
  <c r="AS359" i="86"/>
  <c r="AS360" i="86"/>
  <c r="AS361" i="86"/>
  <c r="AS362" i="86"/>
  <c r="AS363" i="86"/>
  <c r="AS364" i="86"/>
  <c r="AS365" i="86"/>
  <c r="AS366" i="86"/>
  <c r="AS367" i="86"/>
  <c r="AS368" i="86"/>
  <c r="AS369" i="86"/>
  <c r="AS370" i="86"/>
  <c r="AS371" i="86"/>
  <c r="AS372" i="86"/>
  <c r="AS373" i="86"/>
  <c r="AS374" i="86"/>
  <c r="AS375" i="86"/>
  <c r="AS376" i="86"/>
  <c r="AS377" i="86"/>
  <c r="AS378" i="86"/>
  <c r="AS379" i="86"/>
  <c r="AS380" i="86"/>
  <c r="AS381" i="86"/>
  <c r="AS382" i="86"/>
  <c r="AS383" i="86"/>
  <c r="AS384" i="86"/>
  <c r="AS385" i="86"/>
  <c r="AS386" i="86"/>
  <c r="AS387" i="86"/>
  <c r="AS388" i="86"/>
  <c r="AS389" i="86"/>
  <c r="AS390" i="86"/>
  <c r="AS392" i="86"/>
  <c r="AS393" i="86"/>
  <c r="AS394" i="86"/>
  <c r="AS395" i="86"/>
  <c r="AS396" i="86"/>
  <c r="AS397" i="86"/>
  <c r="AS398" i="86"/>
  <c r="AS399" i="86"/>
  <c r="AS400" i="86"/>
  <c r="AS401" i="86"/>
  <c r="AS402" i="86"/>
  <c r="AS403" i="86"/>
  <c r="AS404" i="86"/>
  <c r="AS405" i="86"/>
  <c r="AS406" i="86"/>
  <c r="AS407" i="86"/>
  <c r="AS408" i="86"/>
  <c r="AS409" i="86"/>
  <c r="AS410" i="86"/>
  <c r="AS411" i="86"/>
  <c r="AS412" i="86"/>
  <c r="AS413" i="86"/>
  <c r="AS414" i="86"/>
  <c r="AS415" i="86"/>
  <c r="AS416" i="86"/>
  <c r="AS417" i="86"/>
  <c r="AS418" i="86"/>
  <c r="AS419" i="86"/>
  <c r="AS420" i="86"/>
  <c r="AS421" i="86"/>
  <c r="AS422" i="86"/>
  <c r="AS423" i="86"/>
  <c r="AS424" i="86"/>
  <c r="AS425" i="86"/>
  <c r="AS426" i="86"/>
  <c r="AS427" i="86"/>
  <c r="AS428" i="86"/>
  <c r="AS429" i="86"/>
  <c r="AS430" i="86"/>
  <c r="AS431" i="86"/>
  <c r="AS432" i="86"/>
  <c r="AS433" i="86"/>
  <c r="AS434" i="86"/>
  <c r="AS435" i="86"/>
  <c r="AS436" i="86"/>
  <c r="AS437" i="86"/>
  <c r="AS438" i="86"/>
  <c r="AS439" i="86"/>
  <c r="AS440" i="86"/>
  <c r="AS441" i="86"/>
  <c r="AS442" i="86"/>
  <c r="AS443" i="86"/>
  <c r="AS444" i="86"/>
  <c r="AS445" i="86"/>
  <c r="AS446" i="86"/>
  <c r="AS447" i="86"/>
  <c r="AS448" i="86"/>
  <c r="AS449" i="86"/>
  <c r="AS450" i="86"/>
  <c r="AS451" i="86"/>
  <c r="AS452" i="86"/>
  <c r="AS453" i="86"/>
  <c r="AS454" i="86"/>
  <c r="AS455" i="86"/>
  <c r="AS456" i="86"/>
  <c r="AS457" i="86"/>
  <c r="AS458" i="86"/>
  <c r="AS459" i="86"/>
  <c r="AS460" i="86"/>
  <c r="AS461" i="86"/>
  <c r="AS462" i="86"/>
  <c r="AS463" i="86"/>
  <c r="AS464" i="86"/>
  <c r="AS465" i="86"/>
  <c r="AS466" i="86"/>
  <c r="AS467" i="86"/>
  <c r="AS468" i="86"/>
  <c r="AS469" i="86"/>
  <c r="AS470" i="86"/>
  <c r="AS471" i="86"/>
  <c r="AS472" i="86"/>
  <c r="AS473" i="86"/>
  <c r="AS474" i="86"/>
  <c r="AS475" i="86"/>
  <c r="AS476" i="86"/>
  <c r="AS477" i="86"/>
  <c r="AS478" i="86"/>
  <c r="AS479" i="86"/>
  <c r="AS480" i="86"/>
  <c r="AS481" i="86"/>
  <c r="AS482" i="86"/>
  <c r="AS483" i="86"/>
  <c r="AS484" i="86"/>
  <c r="AS485" i="86"/>
  <c r="AS486" i="86"/>
  <c r="AS487" i="86"/>
  <c r="AS488" i="86"/>
  <c r="AS489" i="86"/>
  <c r="AS490" i="86"/>
  <c r="AS491" i="86"/>
  <c r="AS492" i="86"/>
  <c r="AS493" i="86"/>
  <c r="AS494" i="86"/>
  <c r="AS495" i="86"/>
  <c r="AS496" i="86"/>
  <c r="AS497" i="86"/>
  <c r="AS498" i="86"/>
  <c r="AS499" i="86"/>
  <c r="AS500" i="86"/>
  <c r="AS501" i="86"/>
  <c r="AS502" i="86"/>
  <c r="AS503" i="86"/>
  <c r="AS504" i="86"/>
  <c r="AS505" i="86"/>
  <c r="AS506" i="86"/>
  <c r="AS507" i="86"/>
  <c r="AS508" i="86"/>
  <c r="AS509" i="86"/>
  <c r="AS510" i="86"/>
  <c r="AS511" i="86"/>
  <c r="AS512" i="86"/>
  <c r="AS513" i="86"/>
  <c r="AS514" i="86"/>
  <c r="AS515" i="86"/>
  <c r="AS516" i="86"/>
  <c r="AS517" i="86"/>
  <c r="AS518" i="86"/>
  <c r="AS519" i="86"/>
  <c r="AS520" i="86"/>
  <c r="AS521" i="86"/>
  <c r="AS522" i="86"/>
  <c r="AS523" i="86"/>
  <c r="AS524" i="86"/>
  <c r="AS525" i="86"/>
  <c r="AS526" i="86"/>
  <c r="AS527" i="86"/>
  <c r="AS528" i="86"/>
  <c r="AS529" i="86"/>
  <c r="AS530" i="86"/>
  <c r="AS531" i="86"/>
  <c r="AS532" i="86"/>
  <c r="AS533" i="86"/>
  <c r="AS534" i="86"/>
  <c r="AS535" i="86"/>
  <c r="AS536" i="86"/>
  <c r="AS537" i="86"/>
  <c r="AS538" i="86"/>
  <c r="AS539" i="86"/>
  <c r="AS540" i="86"/>
  <c r="AS541" i="86"/>
  <c r="AS542" i="86"/>
  <c r="AS543" i="86"/>
  <c r="AS544" i="86"/>
  <c r="AS545" i="86"/>
  <c r="AS546" i="86"/>
  <c r="AS547" i="86"/>
  <c r="AS548" i="86"/>
  <c r="AS549" i="86"/>
  <c r="AS550" i="86"/>
  <c r="AS551" i="86"/>
  <c r="AS552" i="86"/>
  <c r="AS553" i="86"/>
  <c r="AS554" i="86"/>
  <c r="AS555" i="86"/>
  <c r="AS556" i="86"/>
  <c r="AS557" i="86"/>
  <c r="AS558" i="86"/>
  <c r="AS560" i="86"/>
  <c r="AS561" i="86"/>
  <c r="AS562" i="86"/>
  <c r="AS563" i="86"/>
  <c r="AS564" i="86"/>
  <c r="AS565" i="86"/>
  <c r="AS566" i="86"/>
  <c r="AS567" i="86"/>
  <c r="AS568" i="86"/>
  <c r="AS569" i="86"/>
  <c r="AS570" i="86"/>
  <c r="AS571" i="86"/>
  <c r="AS572" i="86"/>
  <c r="AS575" i="86"/>
  <c r="AS576" i="86"/>
  <c r="AS577" i="86"/>
  <c r="AS578" i="86"/>
  <c r="AS579" i="86"/>
  <c r="AS580" i="86"/>
  <c r="AS581" i="86"/>
  <c r="AS582" i="86"/>
  <c r="AS583" i="86"/>
  <c r="AS584" i="86"/>
  <c r="AS585" i="86"/>
  <c r="AS586" i="86"/>
  <c r="AS587" i="86"/>
  <c r="AS588" i="86"/>
  <c r="AS590" i="86"/>
  <c r="AS591" i="86"/>
  <c r="AS592" i="86"/>
  <c r="AS593" i="86"/>
  <c r="AS594" i="86"/>
  <c r="AS595" i="86"/>
  <c r="AS596" i="86"/>
  <c r="AS597" i="86"/>
  <c r="AS598" i="86"/>
  <c r="AS599" i="86"/>
  <c r="AS600" i="86"/>
  <c r="AS601" i="86"/>
  <c r="AS602" i="86"/>
  <c r="AS603" i="86"/>
  <c r="AS605" i="86"/>
  <c r="AS606" i="86"/>
  <c r="AS607" i="86"/>
  <c r="AS608" i="86"/>
  <c r="AS609" i="86"/>
  <c r="AS610" i="86"/>
  <c r="AS611" i="86"/>
  <c r="AS612" i="86"/>
  <c r="AS613" i="86"/>
  <c r="AS614" i="86"/>
  <c r="AS615" i="86"/>
  <c r="AS616" i="86"/>
  <c r="AS617" i="86"/>
  <c r="AS618" i="86"/>
  <c r="AS619" i="86"/>
  <c r="AS620" i="86"/>
  <c r="AS621" i="86"/>
  <c r="AS622" i="86"/>
  <c r="AS623" i="86"/>
  <c r="AS624" i="86"/>
  <c r="AS625" i="86"/>
  <c r="AS626" i="86"/>
  <c r="AS627" i="86"/>
  <c r="AS628" i="86"/>
  <c r="AS629" i="86"/>
  <c r="AS630" i="86"/>
  <c r="AS631" i="86"/>
  <c r="AS632" i="86"/>
  <c r="AS633" i="86"/>
  <c r="AS634" i="86"/>
  <c r="AS635" i="86"/>
  <c r="AS636" i="86"/>
  <c r="AS637" i="86"/>
  <c r="AS638" i="86"/>
  <c r="AS639" i="86"/>
  <c r="AS640" i="86"/>
  <c r="AS641" i="86"/>
  <c r="AS642" i="86"/>
  <c r="AS643" i="86"/>
  <c r="AS644" i="86"/>
  <c r="AS645" i="86"/>
  <c r="AS646" i="86"/>
  <c r="AS647" i="86"/>
  <c r="AS648" i="86"/>
  <c r="AS649" i="86"/>
  <c r="AS650" i="86"/>
  <c r="AS651" i="86"/>
  <c r="AS652" i="86"/>
  <c r="AS653" i="86"/>
  <c r="AS654" i="86"/>
  <c r="AS655" i="86"/>
  <c r="AS656" i="86"/>
  <c r="AS657" i="86"/>
  <c r="AS658" i="86"/>
  <c r="AS659" i="86"/>
  <c r="AS660" i="86"/>
  <c r="AS661" i="86"/>
  <c r="AS662" i="86"/>
  <c r="AS663" i="86"/>
  <c r="AS664" i="86"/>
  <c r="AS665" i="86"/>
  <c r="AS666" i="86"/>
  <c r="AS667" i="86"/>
  <c r="AS668" i="86"/>
  <c r="AS669" i="86"/>
  <c r="AS670" i="86"/>
  <c r="AS671" i="86"/>
  <c r="AS672" i="86"/>
  <c r="AS673" i="86"/>
  <c r="AS674" i="86"/>
  <c r="AS675" i="86"/>
  <c r="AS676" i="86"/>
  <c r="AS677" i="86"/>
  <c r="AS678" i="86"/>
  <c r="AS679" i="86"/>
  <c r="AS680" i="86"/>
  <c r="AS681" i="86"/>
  <c r="AS682" i="86"/>
  <c r="AS683" i="86"/>
  <c r="AS684" i="86"/>
  <c r="AS685" i="86"/>
  <c r="AS686" i="86"/>
  <c r="AS687" i="86"/>
  <c r="AS688" i="86"/>
  <c r="AS689" i="86"/>
  <c r="AS690" i="86"/>
  <c r="AS691" i="86"/>
  <c r="AS692" i="86"/>
  <c r="AS693" i="86"/>
  <c r="AS694" i="86"/>
  <c r="AS695" i="86"/>
  <c r="AS696" i="86"/>
  <c r="AS697" i="86"/>
  <c r="AS698" i="86"/>
  <c r="AS699" i="86"/>
  <c r="AS700" i="86"/>
  <c r="AS701" i="86"/>
  <c r="AS702" i="86"/>
  <c r="AS703" i="86"/>
  <c r="AS704" i="86"/>
  <c r="AS705" i="86"/>
  <c r="AS706" i="86"/>
  <c r="AS707" i="86"/>
  <c r="AS708" i="86"/>
  <c r="AS709" i="86"/>
  <c r="AS710" i="86"/>
  <c r="AS711" i="86"/>
  <c r="AS712" i="86"/>
  <c r="AS713" i="86"/>
  <c r="AS714" i="86"/>
  <c r="AS715" i="86"/>
  <c r="AS716" i="86"/>
  <c r="AS717" i="86"/>
  <c r="AS718" i="86"/>
  <c r="AS719" i="86"/>
  <c r="AS720" i="86"/>
  <c r="AS721" i="86"/>
  <c r="AS722" i="86"/>
  <c r="AS723" i="86"/>
  <c r="AS724" i="86"/>
  <c r="AS725" i="86"/>
  <c r="AS726" i="86"/>
  <c r="AS727" i="86"/>
  <c r="AS728" i="86"/>
  <c r="AS729" i="86"/>
  <c r="AS730" i="86"/>
  <c r="AS731" i="86"/>
  <c r="AS732" i="86"/>
  <c r="AS733" i="86"/>
  <c r="AS734" i="86"/>
  <c r="AS735" i="86"/>
  <c r="AS736" i="86"/>
  <c r="AS737" i="86"/>
  <c r="AS738" i="86"/>
  <c r="AS739" i="86"/>
  <c r="AS740" i="86"/>
  <c r="AS741" i="86"/>
  <c r="AS742" i="86"/>
  <c r="AS743" i="86"/>
  <c r="AS744" i="86"/>
  <c r="AS745" i="86"/>
  <c r="AS746" i="86"/>
  <c r="AS747" i="86"/>
  <c r="AS748" i="86"/>
  <c r="AS750" i="86"/>
  <c r="AS752" i="86"/>
  <c r="AS753" i="86"/>
  <c r="AS754" i="86"/>
  <c r="AS755" i="86"/>
  <c r="AS756" i="86"/>
  <c r="AS757" i="86"/>
  <c r="AS758" i="86"/>
  <c r="AS759" i="86"/>
  <c r="AS760" i="86"/>
  <c r="AS761" i="86"/>
  <c r="AS762" i="86"/>
  <c r="AS763" i="86"/>
  <c r="AS764" i="86"/>
  <c r="AS765" i="86"/>
  <c r="AS766" i="86"/>
  <c r="AS767" i="86"/>
  <c r="AS768" i="86"/>
  <c r="AS769" i="86"/>
  <c r="AS770" i="86"/>
  <c r="AS771" i="86"/>
  <c r="AS772" i="86"/>
  <c r="AS773" i="86"/>
  <c r="AS774" i="86"/>
  <c r="AS775" i="86"/>
  <c r="AS776" i="86"/>
  <c r="AS777" i="86"/>
  <c r="AS778" i="86"/>
  <c r="AS779" i="86"/>
  <c r="AS780" i="86"/>
  <c r="AS781" i="86"/>
  <c r="AS782" i="86"/>
  <c r="AS783" i="86"/>
  <c r="AS784" i="86"/>
  <c r="AS785" i="86"/>
  <c r="AS786" i="86"/>
  <c r="AS787" i="86"/>
  <c r="AS788" i="86"/>
  <c r="AS789" i="86"/>
  <c r="AS792" i="86"/>
  <c r="AS793" i="86"/>
  <c r="AS794" i="86"/>
  <c r="AS795" i="86"/>
  <c r="AS796" i="86"/>
  <c r="AS797" i="86"/>
  <c r="AS798" i="86"/>
  <c r="AS799" i="86"/>
  <c r="AS800" i="86"/>
  <c r="AS801" i="86"/>
  <c r="AS802" i="86"/>
  <c r="AS803" i="86"/>
  <c r="AS804" i="86"/>
  <c r="AS805" i="86"/>
  <c r="AS806" i="86"/>
  <c r="AS811" i="86"/>
  <c r="AS812" i="86"/>
  <c r="AS813" i="86"/>
  <c r="AS814" i="86"/>
  <c r="AS815" i="86"/>
  <c r="AS816" i="86"/>
  <c r="AS817" i="86"/>
  <c r="AS818" i="86"/>
  <c r="AS819" i="86"/>
  <c r="AS824" i="86"/>
  <c r="AS827" i="86"/>
  <c r="AS828" i="86"/>
  <c r="AS830" i="86"/>
  <c r="AS831" i="86"/>
  <c r="AS832" i="86"/>
  <c r="AS833" i="86"/>
  <c r="AS834" i="86"/>
  <c r="AS835" i="86"/>
  <c r="AS837" i="86"/>
  <c r="AS838" i="86"/>
  <c r="AS839" i="86"/>
  <c r="AS840" i="86"/>
  <c r="AS841" i="86"/>
  <c r="AS842" i="86"/>
  <c r="AS843" i="86"/>
  <c r="AS844" i="86"/>
  <c r="AS845" i="86"/>
  <c r="AS846" i="86"/>
  <c r="AS847" i="86"/>
  <c r="AS848" i="86"/>
  <c r="AS849" i="86"/>
  <c r="AS850" i="86"/>
  <c r="AS851" i="86"/>
  <c r="AS852" i="86"/>
  <c r="AS853" i="86"/>
  <c r="AS854" i="86"/>
  <c r="AS855" i="86"/>
  <c r="AS856" i="86"/>
  <c r="AS857" i="86"/>
  <c r="AS858" i="86"/>
  <c r="AS859" i="86"/>
  <c r="AS860" i="86"/>
  <c r="AS861" i="86"/>
  <c r="AS862" i="86"/>
  <c r="AS863" i="86"/>
  <c r="AS864" i="86"/>
  <c r="AS865" i="86"/>
  <c r="AS866" i="86"/>
  <c r="AS867" i="86"/>
  <c r="AS868" i="86"/>
  <c r="AS869" i="86"/>
  <c r="AS871" i="86"/>
  <c r="AS872" i="86"/>
  <c r="AS873" i="86"/>
  <c r="AS874" i="86"/>
  <c r="AS875" i="86"/>
  <c r="AS876" i="86"/>
  <c r="AS877" i="86"/>
  <c r="AS878" i="86"/>
  <c r="AS879" i="86"/>
  <c r="AS880" i="86"/>
  <c r="AS881" i="86"/>
  <c r="AS882" i="86"/>
  <c r="AS883" i="86"/>
  <c r="AS884" i="86"/>
  <c r="AS885" i="86"/>
  <c r="AS886" i="86"/>
  <c r="AS887" i="86"/>
  <c r="AS888" i="86"/>
  <c r="AS889" i="86"/>
  <c r="AS890" i="86"/>
  <c r="AS891" i="86"/>
  <c r="AS892" i="86"/>
  <c r="AS893" i="86"/>
  <c r="AS894" i="86"/>
  <c r="AS895" i="86"/>
  <c r="AS896" i="86"/>
  <c r="AS897" i="86"/>
  <c r="AS898" i="86"/>
  <c r="AS899" i="86"/>
  <c r="AS900" i="86"/>
  <c r="AS901" i="86"/>
  <c r="AS902" i="86"/>
  <c r="AS903" i="86"/>
  <c r="AS904" i="86"/>
  <c r="AS905" i="86"/>
  <c r="AS906" i="86"/>
  <c r="AS907" i="86"/>
  <c r="AS908" i="86"/>
  <c r="AS909" i="86"/>
  <c r="AS910" i="86"/>
  <c r="AS911" i="86"/>
  <c r="AS912" i="86"/>
  <c r="AS913" i="86"/>
  <c r="AS914" i="86"/>
  <c r="AS915" i="86"/>
  <c r="AS916" i="86"/>
  <c r="AS917" i="86"/>
  <c r="AS918" i="86"/>
  <c r="AS919" i="86"/>
  <c r="AS920" i="86"/>
  <c r="AS921" i="86"/>
  <c r="AS922" i="86"/>
  <c r="AS923" i="86"/>
  <c r="AS924" i="86"/>
  <c r="AS925" i="86"/>
  <c r="AS926" i="86"/>
  <c r="AS927" i="86"/>
  <c r="AS928" i="86"/>
  <c r="AS929" i="86"/>
  <c r="AS930" i="86"/>
  <c r="AS931" i="86"/>
  <c r="AS932" i="86"/>
  <c r="AS933" i="86"/>
  <c r="AS934" i="86"/>
  <c r="AS935" i="86"/>
  <c r="AS936" i="86"/>
  <c r="AS937" i="86"/>
  <c r="AS938" i="86"/>
  <c r="AS939" i="86"/>
  <c r="AS940" i="86"/>
  <c r="AS941" i="86"/>
  <c r="AS942" i="86"/>
  <c r="AS943" i="86"/>
  <c r="AS944" i="86"/>
  <c r="AS945" i="86"/>
  <c r="AS946" i="86"/>
  <c r="AS947" i="86"/>
  <c r="AS948" i="86"/>
  <c r="AS949" i="86"/>
  <c r="AS950" i="86"/>
  <c r="AS951" i="86"/>
  <c r="AS952" i="86"/>
  <c r="AS953" i="86"/>
  <c r="AS954" i="86"/>
  <c r="AS955" i="86"/>
  <c r="AS956" i="86"/>
  <c r="AS957" i="86"/>
  <c r="AS958" i="86"/>
  <c r="AS959" i="86"/>
  <c r="AS960" i="86"/>
  <c r="AS961" i="86"/>
  <c r="AS962" i="86"/>
  <c r="AS963" i="86"/>
  <c r="AS964" i="86"/>
  <c r="AS965" i="86"/>
  <c r="AS966" i="86"/>
  <c r="AS967" i="86"/>
  <c r="AS968" i="86"/>
  <c r="AS969" i="86"/>
  <c r="AS970" i="86"/>
  <c r="AS971" i="86"/>
  <c r="AS972" i="86"/>
  <c r="AS973" i="86"/>
  <c r="AS974" i="86"/>
  <c r="AS975" i="86"/>
  <c r="AS976" i="86"/>
  <c r="AS977" i="86"/>
  <c r="AS978" i="86"/>
  <c r="AS979" i="86"/>
  <c r="AS980" i="86"/>
  <c r="AS981" i="86"/>
  <c r="AS982" i="86"/>
  <c r="AS983" i="86"/>
  <c r="AS984" i="86"/>
  <c r="AS985" i="86"/>
  <c r="AS986" i="86"/>
  <c r="AS987" i="86"/>
  <c r="AS988" i="86"/>
  <c r="AS989" i="86"/>
  <c r="AS990" i="86"/>
  <c r="AS991" i="86"/>
  <c r="AS992" i="86"/>
  <c r="AS993" i="86"/>
  <c r="AS994" i="86"/>
  <c r="AS995" i="86"/>
  <c r="AS996" i="86"/>
  <c r="AS997" i="86"/>
  <c r="AS998" i="86"/>
  <c r="AS999" i="86"/>
  <c r="AS1000" i="86"/>
  <c r="AS1001" i="86"/>
  <c r="AS1002" i="86"/>
  <c r="AS1003" i="86"/>
  <c r="AS1004" i="86"/>
  <c r="AS1005" i="86"/>
  <c r="AS1006" i="86"/>
  <c r="AS1007" i="86"/>
  <c r="AS1008" i="86"/>
  <c r="AS1009" i="86"/>
  <c r="AS1010" i="86"/>
  <c r="AS1011" i="86"/>
  <c r="AS1012" i="86"/>
  <c r="AS1013" i="86"/>
  <c r="AS1014" i="86"/>
  <c r="AS1015" i="86"/>
  <c r="AS1016" i="86"/>
  <c r="AS1017" i="86"/>
  <c r="AS1018" i="86"/>
  <c r="AS1019" i="86"/>
  <c r="AS1020" i="86"/>
  <c r="AS1021" i="86"/>
  <c r="AS1022" i="86"/>
  <c r="AS1023" i="86"/>
  <c r="AS1024" i="86"/>
  <c r="AS1025" i="86"/>
  <c r="AS1026" i="86"/>
  <c r="AS1027" i="86"/>
  <c r="AS1028" i="86"/>
  <c r="AS1029" i="86"/>
  <c r="AS1030" i="86"/>
  <c r="AS1031" i="86"/>
  <c r="AS1032" i="86"/>
  <c r="AS1033" i="86"/>
  <c r="AS1034" i="86"/>
  <c r="AS1035" i="86"/>
  <c r="AS1036" i="86"/>
  <c r="AS1037" i="86"/>
  <c r="AS1038" i="86"/>
  <c r="AS1039" i="86"/>
  <c r="AS1040" i="86"/>
  <c r="AS1041" i="86"/>
  <c r="AS1042" i="86"/>
  <c r="AS1043" i="86"/>
  <c r="AS1044" i="86"/>
  <c r="AS1045" i="86"/>
  <c r="AS1046" i="86"/>
  <c r="AS1047" i="86"/>
  <c r="AS1048" i="86"/>
  <c r="AS1049" i="86"/>
  <c r="AS1050" i="86"/>
  <c r="AS1051" i="86"/>
  <c r="AS1052" i="86"/>
  <c r="AS1053" i="86"/>
  <c r="AS1054" i="86"/>
  <c r="AS1055" i="86"/>
  <c r="AS1056" i="86"/>
  <c r="AS1057" i="86"/>
  <c r="AS1058" i="86"/>
  <c r="AS1059" i="86"/>
  <c r="AS1060" i="86"/>
  <c r="AS1061" i="86"/>
  <c r="AS1062" i="86"/>
  <c r="AS1063" i="86"/>
  <c r="AS1064" i="86"/>
  <c r="AS1065" i="86"/>
  <c r="AS1066" i="86"/>
  <c r="AS1067" i="86"/>
  <c r="AS1068" i="86"/>
  <c r="AS1069" i="86"/>
  <c r="AS1070" i="86"/>
  <c r="AS1071" i="86"/>
  <c r="AS1072" i="86"/>
  <c r="AS1073" i="86"/>
  <c r="AS1074" i="86"/>
  <c r="AS1075" i="86"/>
  <c r="AS1076" i="86"/>
  <c r="AS1077" i="86"/>
  <c r="AS1078" i="86"/>
  <c r="AS1079" i="86"/>
  <c r="AS1080" i="86"/>
  <c r="AS1081" i="86"/>
  <c r="AS1082" i="86"/>
  <c r="AS1083" i="86"/>
  <c r="AS1084" i="86"/>
  <c r="AS1085" i="86"/>
  <c r="AS1086" i="86"/>
  <c r="AS1087" i="86"/>
  <c r="AS1088" i="86"/>
  <c r="AS1089" i="86"/>
  <c r="AS1090" i="86"/>
  <c r="AS1091" i="86"/>
  <c r="AS1092" i="86"/>
  <c r="AS1093" i="86"/>
  <c r="AS1094" i="86"/>
  <c r="AS1095" i="86"/>
  <c r="AS1096" i="86"/>
  <c r="AS1097" i="86"/>
  <c r="AS1098" i="86"/>
  <c r="AS1099" i="86"/>
  <c r="AS1100" i="86"/>
  <c r="AS1101" i="86"/>
  <c r="AS1102" i="86"/>
  <c r="AS1103" i="86"/>
  <c r="AS1104" i="86"/>
  <c r="AS1105" i="86"/>
  <c r="AS1106" i="86"/>
  <c r="AS1107" i="86"/>
  <c r="AS1108" i="86"/>
  <c r="AS1109" i="86"/>
  <c r="AS1110" i="86"/>
  <c r="AS1111" i="86"/>
  <c r="AS1112" i="86"/>
  <c r="AS1113" i="86"/>
  <c r="AS1114" i="86"/>
  <c r="AS1115" i="86"/>
  <c r="AS1116" i="86"/>
  <c r="AS1117" i="86"/>
  <c r="AS1118" i="86"/>
  <c r="AS1119" i="86"/>
  <c r="AS1120" i="86"/>
  <c r="AS1121" i="86"/>
  <c r="AS1122" i="86"/>
  <c r="AS1123" i="86"/>
  <c r="AS1124" i="86"/>
  <c r="AS1125" i="86"/>
  <c r="AS1126" i="86"/>
  <c r="AS1127" i="86"/>
  <c r="AS1128" i="86"/>
  <c r="AS1129" i="86"/>
  <c r="AS1130" i="86"/>
  <c r="AS1131" i="86"/>
  <c r="AS1132" i="86"/>
  <c r="AS1133" i="86"/>
  <c r="AS1137" i="86"/>
  <c r="AS1138" i="86"/>
  <c r="AS1139" i="86"/>
  <c r="AS1140" i="86"/>
  <c r="AS1141" i="86"/>
  <c r="AS1142" i="86"/>
  <c r="AS1143" i="86"/>
  <c r="AS1144" i="86"/>
  <c r="AS1145" i="86"/>
  <c r="AS1146" i="86"/>
  <c r="AS1147" i="86"/>
  <c r="AS1148" i="86"/>
  <c r="AS1149" i="86"/>
  <c r="AS1150" i="86"/>
  <c r="AS1151" i="86"/>
  <c r="AS1153" i="86"/>
  <c r="AS1154" i="86"/>
  <c r="AS1155" i="86"/>
  <c r="AS1156" i="86"/>
  <c r="AS1157" i="86"/>
  <c r="AS1158" i="86"/>
  <c r="AS1160" i="86"/>
  <c r="AS1161" i="86"/>
  <c r="AS1162" i="86"/>
  <c r="AS1163" i="86"/>
  <c r="AS1164" i="86"/>
  <c r="AS1165" i="86"/>
  <c r="AS1167" i="86"/>
  <c r="AS1170" i="86"/>
  <c r="AS1171" i="86"/>
  <c r="AS1172" i="86"/>
  <c r="AS1173" i="86"/>
  <c r="AS1174" i="86"/>
  <c r="AS1175" i="86"/>
  <c r="AS1176" i="86"/>
  <c r="AS1177" i="86"/>
  <c r="AS1178" i="86"/>
  <c r="AS1179" i="86"/>
  <c r="AS1180" i="86"/>
  <c r="AS1181" i="86"/>
  <c r="AS1182" i="86"/>
  <c r="AS1183" i="86"/>
  <c r="AS1184" i="86"/>
  <c r="AS1185" i="86"/>
  <c r="AS1186" i="86"/>
  <c r="AS1187" i="86"/>
  <c r="AS1188" i="86"/>
  <c r="AS1189" i="86"/>
  <c r="AS1190" i="86"/>
  <c r="AS1191" i="86"/>
  <c r="AS1192" i="86"/>
  <c r="AS1193" i="86"/>
  <c r="AS1194" i="86"/>
  <c r="AS1195" i="86"/>
  <c r="AS1196" i="86"/>
  <c r="AS1197" i="86"/>
  <c r="AS1198" i="86"/>
  <c r="AS1199" i="86"/>
  <c r="AS1200" i="86"/>
  <c r="AS1201" i="86"/>
  <c r="AS1202" i="86"/>
  <c r="AS1203" i="86"/>
  <c r="AS1204" i="86"/>
  <c r="AS1205" i="86"/>
  <c r="AS1206" i="86"/>
  <c r="AS1207" i="86"/>
  <c r="AS1208" i="86"/>
  <c r="AS1209" i="86"/>
  <c r="AS1210" i="86"/>
  <c r="AS1211" i="86"/>
  <c r="AS1212" i="86"/>
  <c r="AS1213" i="86"/>
  <c r="AS1214" i="86"/>
  <c r="AS1215" i="86"/>
  <c r="AS1216" i="86"/>
  <c r="AS1217" i="86"/>
  <c r="AS1218" i="86"/>
  <c r="AS1219" i="86"/>
  <c r="AS1220" i="86"/>
  <c r="AS1221" i="86"/>
  <c r="AS1222" i="86"/>
  <c r="AS1223" i="86"/>
  <c r="AS1224" i="86"/>
  <c r="AS1225" i="86"/>
  <c r="AS1226" i="86"/>
  <c r="AS1227" i="86"/>
  <c r="AS1228" i="86"/>
  <c r="AS1229" i="86"/>
  <c r="AS1230" i="86"/>
  <c r="AS1231" i="86"/>
  <c r="AS1232" i="86"/>
  <c r="AS1233" i="86"/>
  <c r="AS1234" i="86"/>
  <c r="AS1235" i="86"/>
  <c r="AS1236" i="86"/>
  <c r="AS1237" i="86"/>
  <c r="AS1238" i="86"/>
  <c r="AS1239" i="86"/>
  <c r="AS1240" i="86"/>
  <c r="AS1241" i="86"/>
  <c r="AS1242" i="86"/>
  <c r="AS1243" i="86"/>
  <c r="AS1244" i="86"/>
  <c r="AS1245" i="86"/>
  <c r="AS1246" i="86"/>
  <c r="AS1247" i="86"/>
  <c r="AS1248" i="86"/>
  <c r="AS1249" i="86"/>
  <c r="AS1250" i="86"/>
  <c r="AS1251" i="86"/>
  <c r="AS1252" i="86"/>
  <c r="AS1253" i="86"/>
  <c r="AS1254" i="86"/>
  <c r="AS1255" i="86"/>
  <c r="AS1256" i="86"/>
  <c r="AS1257" i="86"/>
  <c r="AS1258" i="86"/>
  <c r="AS1259" i="86"/>
  <c r="AS1260" i="86"/>
  <c r="AS1261" i="86"/>
  <c r="AS1262" i="86"/>
  <c r="AS1263" i="86"/>
  <c r="AS1264" i="86"/>
  <c r="AS1265" i="86"/>
  <c r="AS1266" i="86"/>
  <c r="AS1267" i="86"/>
  <c r="AS1268" i="86"/>
  <c r="AS1269" i="86"/>
  <c r="AS1270" i="86"/>
  <c r="AS1271" i="86"/>
  <c r="AS1272" i="86"/>
  <c r="AS1273" i="86"/>
  <c r="AS1274" i="86"/>
  <c r="AS1275" i="86"/>
  <c r="AS1276" i="86"/>
  <c r="AS1277" i="86"/>
  <c r="AS1278" i="86"/>
  <c r="AS1279" i="86"/>
  <c r="AS1280" i="86"/>
  <c r="AS1281" i="86"/>
  <c r="AS1282" i="86"/>
  <c r="AS1283" i="86"/>
  <c r="AS1284" i="86"/>
  <c r="AS1285" i="86"/>
  <c r="AS1286" i="86"/>
  <c r="AS1287" i="86"/>
  <c r="AS1288" i="86"/>
  <c r="AS1289" i="86"/>
  <c r="AS1290" i="86"/>
  <c r="AS1291" i="86"/>
  <c r="AS1292" i="86"/>
  <c r="AS1293" i="86"/>
  <c r="AS1294" i="86"/>
  <c r="AS1295" i="86"/>
  <c r="AS1296" i="86"/>
  <c r="AS1297" i="86"/>
  <c r="AS1298" i="86"/>
  <c r="AS1299" i="86"/>
  <c r="AS1300" i="86"/>
  <c r="AS1301" i="86"/>
  <c r="AS1302" i="86"/>
  <c r="AS1303" i="86"/>
  <c r="AS1304" i="86"/>
  <c r="AS1305" i="86"/>
  <c r="AS1306" i="86"/>
  <c r="AS1307" i="86"/>
  <c r="AS1308" i="86"/>
  <c r="AS1309" i="86"/>
  <c r="AS1310" i="86"/>
  <c r="AS1311" i="86"/>
  <c r="AS1312" i="86"/>
  <c r="AS1313" i="86"/>
  <c r="AS1314" i="86"/>
  <c r="AS1315" i="86"/>
  <c r="AS1316" i="86"/>
  <c r="AS1317" i="86"/>
  <c r="AS1318" i="86"/>
  <c r="AS1319" i="86"/>
  <c r="AS1320" i="86"/>
  <c r="AS1321" i="86"/>
  <c r="AS1322" i="86"/>
  <c r="AS1323" i="86"/>
  <c r="AS1324" i="86"/>
  <c r="AS1325" i="86"/>
  <c r="AS1326" i="86"/>
  <c r="AS1327" i="86"/>
  <c r="AS1328" i="86"/>
  <c r="AS1329" i="86"/>
  <c r="AS1331" i="86"/>
  <c r="AS1332" i="86"/>
  <c r="AS1333" i="86"/>
  <c r="AS1334" i="86"/>
  <c r="AS1336" i="86"/>
  <c r="AS1337" i="86"/>
  <c r="AS1338" i="86"/>
  <c r="AS1339" i="86"/>
  <c r="AS1340" i="86"/>
  <c r="AS1341" i="86"/>
  <c r="AS1342" i="86"/>
  <c r="AS1343" i="86"/>
  <c r="AS1344" i="86"/>
  <c r="AS1345" i="86"/>
  <c r="AS1346" i="86"/>
  <c r="AS1347" i="86"/>
  <c r="AS1348" i="86"/>
  <c r="AS1349" i="86"/>
  <c r="AS1350" i="86"/>
  <c r="AS1351" i="86"/>
  <c r="AS1352" i="86"/>
  <c r="AS1354" i="86"/>
  <c r="AS1355" i="86"/>
  <c r="AS1356" i="86"/>
  <c r="AS1357" i="86"/>
  <c r="AS1358" i="86"/>
  <c r="AS1359" i="86"/>
  <c r="AS1360" i="86"/>
  <c r="AS1361" i="86"/>
  <c r="AS1362" i="86"/>
  <c r="AS1363" i="86"/>
  <c r="AS1364" i="86"/>
  <c r="AS1365" i="86"/>
  <c r="AS1366" i="86"/>
  <c r="AS1368" i="86"/>
  <c r="AS1369" i="86"/>
  <c r="AS1370" i="86"/>
  <c r="AS1371" i="86"/>
  <c r="AS1372" i="86"/>
  <c r="AS1373" i="86"/>
  <c r="AS1374" i="86"/>
  <c r="AS1375" i="86"/>
  <c r="AS1376" i="86"/>
  <c r="AS1377" i="86"/>
  <c r="AS1378" i="86"/>
  <c r="AS1379" i="86"/>
  <c r="AS1380" i="86"/>
  <c r="AS1381" i="86"/>
  <c r="AS1382" i="86"/>
  <c r="AS1383" i="86"/>
  <c r="AS1384" i="86"/>
  <c r="AS1385" i="86"/>
  <c r="AS1386" i="86"/>
  <c r="AS1387" i="86"/>
  <c r="AS1388" i="86"/>
  <c r="AS1389" i="86"/>
  <c r="AS1390" i="86"/>
  <c r="AS1391" i="86"/>
  <c r="AS1392" i="86"/>
  <c r="AS1393" i="86"/>
  <c r="AS1394" i="86"/>
  <c r="AS1395" i="86"/>
  <c r="AS1396" i="86"/>
  <c r="AS1399" i="86"/>
  <c r="AS1400" i="86"/>
  <c r="AS1401" i="86"/>
  <c r="AS1402" i="86"/>
  <c r="AS1403" i="86"/>
  <c r="AS1404" i="86"/>
  <c r="AS1405" i="86"/>
  <c r="AS1406" i="86"/>
  <c r="AS1407" i="86"/>
  <c r="AS1408" i="86"/>
  <c r="AS1410" i="86"/>
  <c r="AS1411" i="86"/>
  <c r="AS1412" i="86"/>
  <c r="AS1413" i="86"/>
  <c r="AS1415" i="86"/>
  <c r="AS1416" i="86"/>
  <c r="AS1417" i="86"/>
  <c r="AS1418" i="86"/>
  <c r="AS1419" i="86"/>
  <c r="AS1420" i="86"/>
  <c r="AS1422" i="86"/>
  <c r="AS1423" i="86"/>
  <c r="AS1424" i="86"/>
  <c r="AS1425" i="86"/>
  <c r="AS1426" i="86"/>
  <c r="AS1427" i="86"/>
  <c r="AS1428" i="86"/>
  <c r="AS1429" i="86"/>
  <c r="AS1430" i="86"/>
  <c r="AS1431" i="86"/>
  <c r="AS1432" i="86"/>
  <c r="AS1433" i="86"/>
  <c r="AS1434" i="86"/>
  <c r="AS1435" i="86"/>
  <c r="AS1436" i="86"/>
  <c r="AS1437" i="86"/>
  <c r="AS1438" i="86"/>
  <c r="AS1439" i="86"/>
  <c r="AS1440" i="86"/>
  <c r="AS1441" i="86"/>
  <c r="AS1442" i="86"/>
  <c r="AS1443" i="86"/>
  <c r="AS1444" i="86"/>
  <c r="AS1445" i="86"/>
  <c r="AS1446" i="86"/>
  <c r="AS1447" i="86"/>
  <c r="AS1448" i="86"/>
  <c r="AS1449" i="86"/>
  <c r="AS1450" i="86"/>
  <c r="AS1451" i="86"/>
  <c r="AS1452" i="86"/>
  <c r="AS1453" i="86"/>
  <c r="AS1454" i="86"/>
  <c r="AS1455" i="86"/>
  <c r="AS1456" i="86"/>
  <c r="AS1457" i="86"/>
  <c r="AS1458" i="86"/>
  <c r="AS1459" i="86"/>
  <c r="AS1460" i="86"/>
  <c r="AS1461" i="86"/>
  <c r="AS1462" i="86"/>
  <c r="AS1463" i="86"/>
  <c r="AS1464" i="86"/>
  <c r="AS1465" i="86"/>
  <c r="AS1466" i="86"/>
  <c r="AS1467" i="86"/>
  <c r="AS1468" i="86"/>
  <c r="AS1469" i="86"/>
  <c r="AS1470" i="86"/>
  <c r="AS1471" i="86"/>
  <c r="AS1472" i="86"/>
  <c r="AS1473" i="86"/>
  <c r="AS1474" i="86"/>
  <c r="AS1475" i="86"/>
  <c r="AS1476" i="86"/>
  <c r="AS1477" i="86"/>
  <c r="AS1478" i="86"/>
  <c r="AS1479" i="86"/>
  <c r="AS1480" i="86"/>
  <c r="AS1481" i="86"/>
  <c r="AS1482" i="86"/>
  <c r="AS1483" i="86"/>
  <c r="AS1484" i="86"/>
  <c r="AS1485" i="86"/>
  <c r="AS1486" i="86"/>
  <c r="AS1487" i="86"/>
  <c r="AS1488" i="86"/>
  <c r="AS1489" i="86"/>
  <c r="AS1490" i="86"/>
  <c r="AS1491" i="86"/>
  <c r="AS1492" i="86"/>
  <c r="AS1493" i="86"/>
  <c r="AS1494" i="86"/>
  <c r="AS1495" i="86"/>
  <c r="AS1496" i="86"/>
  <c r="AS1497" i="86"/>
  <c r="AS1498" i="86"/>
  <c r="AS1499" i="86"/>
  <c r="AS1500" i="86"/>
  <c r="AS1501" i="86"/>
  <c r="AS1502" i="86"/>
  <c r="AS1503" i="86"/>
  <c r="AS1504" i="86"/>
  <c r="AS1505" i="86"/>
  <c r="AS1506" i="86"/>
  <c r="AS1507" i="86"/>
  <c r="AS1508" i="86"/>
  <c r="AS1509" i="86"/>
  <c r="AS1510" i="86"/>
  <c r="AS1511" i="86"/>
  <c r="AS1512" i="86"/>
  <c r="AS1513" i="86"/>
  <c r="AS1514" i="86"/>
  <c r="AS1515" i="86"/>
  <c r="AS1516" i="86"/>
  <c r="AS1517" i="86"/>
  <c r="AS1518" i="86"/>
  <c r="AS1519" i="86"/>
  <c r="AS1521" i="86"/>
  <c r="AS1522" i="86"/>
  <c r="AS1523" i="86"/>
  <c r="AS1524" i="86"/>
  <c r="AS1525" i="86"/>
  <c r="AS1526" i="86"/>
  <c r="AS1527" i="86"/>
  <c r="AS1528" i="86"/>
  <c r="AS1529" i="86"/>
  <c r="AS1531" i="86"/>
  <c r="AS1532" i="86"/>
  <c r="AS1533" i="86"/>
  <c r="AS1534" i="86"/>
  <c r="AS1535" i="86"/>
  <c r="AS1536" i="86"/>
  <c r="AS1537" i="86"/>
  <c r="AS1538" i="86"/>
  <c r="AS1539" i="86"/>
  <c r="AS1540" i="86"/>
  <c r="AS1541" i="86"/>
  <c r="AS1542" i="86"/>
  <c r="AS1543" i="86"/>
  <c r="AS1544" i="86"/>
  <c r="AS1545" i="86"/>
  <c r="AS1546" i="86"/>
  <c r="AS1547" i="86"/>
  <c r="AS1548" i="86"/>
  <c r="AS1549" i="86"/>
  <c r="AS1550" i="86"/>
  <c r="AS1551" i="86"/>
  <c r="AS1552" i="86"/>
  <c r="AS1553" i="86"/>
  <c r="AS1554" i="86"/>
  <c r="AS1555" i="86"/>
  <c r="AS1556" i="86"/>
  <c r="AS1557" i="86"/>
  <c r="AS1558" i="86"/>
  <c r="AS1559" i="86"/>
  <c r="AS1560" i="86"/>
  <c r="AS1561" i="86"/>
  <c r="AS1562" i="86"/>
  <c r="AS1563" i="86"/>
  <c r="AS1564" i="86"/>
  <c r="AS1565" i="86"/>
  <c r="AS1566" i="86"/>
  <c r="AS1567" i="86"/>
  <c r="AS1568" i="86"/>
  <c r="AS1569" i="86"/>
  <c r="AS1570" i="86"/>
  <c r="AS1571" i="86"/>
  <c r="AS1572" i="86"/>
  <c r="AS1573" i="86"/>
  <c r="AS1574" i="86"/>
  <c r="AS1575" i="86"/>
  <c r="AS1576" i="86"/>
  <c r="AS1577" i="86"/>
  <c r="AS1578" i="86"/>
  <c r="AS1579" i="86"/>
  <c r="AS1580" i="86"/>
  <c r="AS1581" i="86"/>
  <c r="AS1582" i="86"/>
  <c r="AS1583" i="86"/>
  <c r="AS1584" i="86"/>
  <c r="AS1585" i="86"/>
  <c r="AS1586" i="86"/>
  <c r="AS1587" i="86"/>
  <c r="AS1588" i="86"/>
  <c r="AS1589" i="86"/>
  <c r="AS1590" i="86"/>
  <c r="AS1591" i="86"/>
  <c r="AS1592" i="86"/>
  <c r="AS1593" i="86"/>
  <c r="AS1594" i="86"/>
  <c r="AS1595" i="86"/>
  <c r="AS1596" i="86"/>
  <c r="AS1597" i="86"/>
  <c r="AS1598" i="86"/>
  <c r="AS1599" i="86"/>
  <c r="AS1600" i="86"/>
  <c r="AS1601" i="86"/>
  <c r="AS1602" i="86"/>
  <c r="AS1603" i="86"/>
  <c r="AS1604" i="86"/>
  <c r="AS1605" i="86"/>
  <c r="AS1606" i="86"/>
  <c r="AS1607" i="86"/>
  <c r="AS1608" i="86"/>
  <c r="AS1609" i="86"/>
  <c r="AS1610" i="86"/>
  <c r="AS1611" i="86"/>
  <c r="AS1612" i="86"/>
  <c r="AS1613" i="86"/>
  <c r="AS1614" i="86"/>
  <c r="AS1615" i="86"/>
  <c r="AS1616" i="86"/>
  <c r="AS1617" i="86"/>
  <c r="AS1618" i="86"/>
  <c r="AS1619" i="86"/>
  <c r="AS1620" i="86"/>
  <c r="AS1621" i="86"/>
  <c r="AS1622" i="86"/>
  <c r="AS1623" i="86"/>
  <c r="AS1624" i="86"/>
  <c r="AS1625" i="86"/>
  <c r="AS1626" i="86"/>
  <c r="AS1627" i="86"/>
  <c r="AS1628" i="86"/>
  <c r="AS1629" i="86"/>
  <c r="AS1630" i="86"/>
  <c r="AS1631" i="86"/>
  <c r="AS1632" i="86"/>
  <c r="AS1633" i="86"/>
  <c r="AS1634" i="86"/>
  <c r="AS1635" i="86"/>
  <c r="AS1636" i="86"/>
  <c r="AS1637" i="86"/>
  <c r="AS1639" i="86"/>
  <c r="AS1640" i="86"/>
  <c r="AS1641" i="86"/>
  <c r="AS1642" i="86"/>
  <c r="AS1643" i="86"/>
  <c r="AS1644" i="86"/>
  <c r="AS1645" i="86"/>
  <c r="AS1646" i="86"/>
  <c r="AS1647" i="86"/>
  <c r="AS1648" i="86"/>
  <c r="AS1649" i="86"/>
  <c r="AS1652" i="86"/>
  <c r="AS1653" i="86"/>
  <c r="AS1654" i="86"/>
  <c r="AS1655" i="86"/>
  <c r="AS1656" i="86"/>
  <c r="AS1657" i="86"/>
  <c r="AS1658" i="86"/>
  <c r="AS1659" i="86"/>
  <c r="AS1660" i="86"/>
  <c r="AP1654" i="86"/>
  <c r="AP1655" i="86"/>
  <c r="AP1656" i="86"/>
  <c r="AP1657" i="86"/>
  <c r="AP1658" i="86"/>
  <c r="AP1659" i="86"/>
  <c r="AP1660" i="86"/>
  <c r="AJ16" i="86"/>
  <c r="AJ17" i="86"/>
  <c r="AJ18" i="86"/>
  <c r="AJ19" i="86"/>
  <c r="AJ20" i="86"/>
  <c r="AJ21" i="86"/>
  <c r="AJ22" i="86"/>
  <c r="AJ23" i="86"/>
  <c r="AJ24" i="86"/>
  <c r="AJ25" i="86"/>
  <c r="AJ26" i="86"/>
  <c r="AJ27" i="86"/>
  <c r="AJ28" i="86"/>
  <c r="AJ29" i="86"/>
  <c r="AJ30" i="86"/>
  <c r="AJ31" i="86"/>
  <c r="AJ32" i="86"/>
  <c r="AJ33" i="86"/>
  <c r="AJ34" i="86"/>
  <c r="AJ35" i="86"/>
  <c r="AJ36" i="86"/>
  <c r="AJ37" i="86"/>
  <c r="AJ38" i="86"/>
  <c r="AJ39" i="86"/>
  <c r="AJ40" i="86"/>
  <c r="AJ41" i="86"/>
  <c r="AJ42" i="86"/>
  <c r="AJ43" i="86"/>
  <c r="AJ44" i="86"/>
  <c r="AJ45" i="86"/>
  <c r="AJ46" i="86"/>
  <c r="AJ47" i="86"/>
  <c r="AJ48" i="86"/>
  <c r="AJ49" i="86"/>
  <c r="AJ50" i="86"/>
  <c r="AJ51" i="86"/>
  <c r="AJ52" i="86"/>
  <c r="AJ53" i="86"/>
  <c r="AJ54" i="86"/>
  <c r="AJ55" i="86"/>
  <c r="AJ56" i="86"/>
  <c r="AJ57" i="86"/>
  <c r="AJ58" i="86"/>
  <c r="AJ59" i="86"/>
  <c r="AJ60" i="86"/>
  <c r="AJ61" i="86"/>
  <c r="AJ62" i="86"/>
  <c r="AJ63" i="86"/>
  <c r="AJ64" i="86"/>
  <c r="AJ65" i="86"/>
  <c r="AJ66" i="86"/>
  <c r="AJ67" i="86"/>
  <c r="AJ68" i="86"/>
  <c r="AJ69" i="86"/>
  <c r="AJ70" i="86"/>
  <c r="AJ71" i="86"/>
  <c r="AJ72" i="86"/>
  <c r="AJ73" i="86"/>
  <c r="AJ74" i="86"/>
  <c r="AJ75" i="86"/>
  <c r="AJ76" i="86"/>
  <c r="AJ77" i="86"/>
  <c r="AJ78" i="86"/>
  <c r="AJ79" i="86"/>
  <c r="AJ80" i="86"/>
  <c r="AJ81" i="86"/>
  <c r="AJ82" i="86"/>
  <c r="AJ83" i="86"/>
  <c r="AJ84" i="86"/>
  <c r="AJ85" i="86"/>
  <c r="AJ86" i="86"/>
  <c r="AJ87" i="86"/>
  <c r="AJ88" i="86"/>
  <c r="AJ89" i="86"/>
  <c r="AJ90" i="86"/>
  <c r="AJ91" i="86"/>
  <c r="AJ92" i="86"/>
  <c r="AJ93" i="86"/>
  <c r="AJ94" i="86"/>
  <c r="AJ95" i="86"/>
  <c r="AJ96" i="86"/>
  <c r="AJ97" i="86"/>
  <c r="AJ98" i="86"/>
  <c r="AJ99" i="86"/>
  <c r="AJ100" i="86"/>
  <c r="AJ101" i="86"/>
  <c r="AJ102" i="86"/>
  <c r="AJ103" i="86"/>
  <c r="AJ104" i="86"/>
  <c r="AJ105" i="86"/>
  <c r="AJ106" i="86"/>
  <c r="AJ107" i="86"/>
  <c r="AJ108" i="86"/>
  <c r="AJ109" i="86"/>
  <c r="AJ110" i="86"/>
  <c r="AJ111" i="86"/>
  <c r="AJ112" i="86"/>
  <c r="AJ113" i="86"/>
  <c r="AJ114" i="86"/>
  <c r="AJ115" i="86"/>
  <c r="AJ116" i="86"/>
  <c r="AJ117" i="86"/>
  <c r="AJ118" i="86"/>
  <c r="AJ119" i="86"/>
  <c r="AJ120" i="86"/>
  <c r="AJ121" i="86"/>
  <c r="AJ122" i="86"/>
  <c r="AJ123" i="86"/>
  <c r="AJ124" i="86"/>
  <c r="AJ125" i="86"/>
  <c r="AJ126" i="86"/>
  <c r="AJ127" i="86"/>
  <c r="AJ128" i="86"/>
  <c r="AJ129" i="86"/>
  <c r="AJ130" i="86"/>
  <c r="AJ131" i="86"/>
  <c r="AJ132" i="86"/>
  <c r="AJ133" i="86"/>
  <c r="AJ134" i="86"/>
  <c r="AJ135" i="86"/>
  <c r="AJ136" i="86"/>
  <c r="AJ137" i="86"/>
  <c r="AJ138" i="86"/>
  <c r="AJ139" i="86"/>
  <c r="AJ140" i="86"/>
  <c r="AJ141" i="86"/>
  <c r="AJ142" i="86"/>
  <c r="AJ143" i="86"/>
  <c r="AJ144" i="86"/>
  <c r="AJ145" i="86"/>
  <c r="AJ146" i="86"/>
  <c r="AJ147" i="86"/>
  <c r="AJ148" i="86"/>
  <c r="AJ149" i="86"/>
  <c r="AJ150" i="86"/>
  <c r="AJ151" i="86"/>
  <c r="AJ152" i="86"/>
  <c r="AJ153" i="86"/>
  <c r="AJ154" i="86"/>
  <c r="AJ155" i="86"/>
  <c r="AJ156" i="86"/>
  <c r="AJ157" i="86"/>
  <c r="AJ158" i="86"/>
  <c r="AJ159" i="86"/>
  <c r="AJ160" i="86"/>
  <c r="AJ161" i="86"/>
  <c r="AJ162" i="86"/>
  <c r="AJ163" i="86"/>
  <c r="AJ164" i="86"/>
  <c r="AJ165" i="86"/>
  <c r="AJ166" i="86"/>
  <c r="AJ167" i="86"/>
  <c r="AJ168" i="86"/>
  <c r="AJ169" i="86"/>
  <c r="AJ170" i="86"/>
  <c r="AJ171" i="86"/>
  <c r="AJ172" i="86"/>
  <c r="AJ173" i="86"/>
  <c r="AJ174" i="86"/>
  <c r="AJ175" i="86"/>
  <c r="AJ176" i="86"/>
  <c r="AJ177" i="86"/>
  <c r="AJ178" i="86"/>
  <c r="AJ179" i="86"/>
  <c r="AJ180" i="86"/>
  <c r="AJ181" i="86"/>
  <c r="AJ182" i="86"/>
  <c r="AJ183" i="86"/>
  <c r="AJ184" i="86"/>
  <c r="AJ185" i="86"/>
  <c r="AJ186" i="86"/>
  <c r="AJ187" i="86"/>
  <c r="AJ188" i="86"/>
  <c r="AJ189" i="86"/>
  <c r="AJ190" i="86"/>
  <c r="AJ191" i="86"/>
  <c r="AJ192" i="86"/>
  <c r="AJ193" i="86"/>
  <c r="AJ194" i="86"/>
  <c r="AJ195" i="86"/>
  <c r="AJ196" i="86"/>
  <c r="AJ197" i="86"/>
  <c r="AJ198" i="86"/>
  <c r="AJ199" i="86"/>
  <c r="AJ200" i="86"/>
  <c r="AJ201" i="86"/>
  <c r="AJ202" i="86"/>
  <c r="AJ203" i="86"/>
  <c r="AJ204" i="86"/>
  <c r="AJ205" i="86"/>
  <c r="AJ206" i="86"/>
  <c r="AJ207" i="86"/>
  <c r="AJ208" i="86"/>
  <c r="AJ209" i="86"/>
  <c r="AJ210" i="86"/>
  <c r="AJ211" i="86"/>
  <c r="AJ212" i="86"/>
  <c r="AJ213" i="86"/>
  <c r="AJ214" i="86"/>
  <c r="AJ215" i="86"/>
  <c r="AJ216" i="86"/>
  <c r="AJ217" i="86"/>
  <c r="AJ218" i="86"/>
  <c r="AJ219" i="86"/>
  <c r="AJ220" i="86"/>
  <c r="AJ221" i="86"/>
  <c r="AJ222" i="86"/>
  <c r="AJ223" i="86"/>
  <c r="AJ224" i="86"/>
  <c r="AJ225" i="86"/>
  <c r="AJ226" i="86"/>
  <c r="AJ227" i="86"/>
  <c r="AJ228" i="86"/>
  <c r="AJ229" i="86"/>
  <c r="AJ230" i="86"/>
  <c r="AJ231" i="86"/>
  <c r="AJ232" i="86"/>
  <c r="AJ233" i="86"/>
  <c r="AJ234" i="86"/>
  <c r="AJ235" i="86"/>
  <c r="AJ236" i="86"/>
  <c r="AJ237" i="86"/>
  <c r="AJ238" i="86"/>
  <c r="AJ239" i="86"/>
  <c r="AJ240" i="86"/>
  <c r="AJ241" i="86"/>
  <c r="AJ242" i="86"/>
  <c r="AJ243" i="86"/>
  <c r="AJ244" i="86"/>
  <c r="AJ245" i="86"/>
  <c r="AJ246" i="86"/>
  <c r="AJ247" i="86"/>
  <c r="AJ248" i="86"/>
  <c r="AJ249" i="86"/>
  <c r="AJ250" i="86"/>
  <c r="AJ251" i="86"/>
  <c r="AJ252" i="86"/>
  <c r="AJ253" i="86"/>
  <c r="AJ254" i="86"/>
  <c r="AJ255" i="86"/>
  <c r="AJ256" i="86"/>
  <c r="AJ257" i="86"/>
  <c r="AJ258" i="86"/>
  <c r="AJ259" i="86"/>
  <c r="AJ260" i="86"/>
  <c r="AJ261" i="86"/>
  <c r="AJ262" i="86"/>
  <c r="AJ263" i="86"/>
  <c r="AJ264" i="86"/>
  <c r="AJ265" i="86"/>
  <c r="AJ266" i="86"/>
  <c r="AJ267" i="86"/>
  <c r="AJ268" i="86"/>
  <c r="AJ270" i="86"/>
  <c r="AJ271" i="86"/>
  <c r="AJ272" i="86"/>
  <c r="AJ273" i="86"/>
  <c r="AJ274" i="86"/>
  <c r="AJ275" i="86"/>
  <c r="AJ276" i="86"/>
  <c r="AJ277" i="86"/>
  <c r="AJ278" i="86"/>
  <c r="AJ279" i="86"/>
  <c r="AJ280" i="86"/>
  <c r="AJ281" i="86"/>
  <c r="AJ282" i="86"/>
  <c r="AJ283" i="86"/>
  <c r="AJ284" i="86"/>
  <c r="AJ285" i="86"/>
  <c r="AJ286" i="86"/>
  <c r="AJ287" i="86"/>
  <c r="AJ288" i="86"/>
  <c r="AJ289" i="86"/>
  <c r="AJ290" i="86"/>
  <c r="AJ291" i="86"/>
  <c r="AJ292" i="86"/>
  <c r="AJ293" i="86"/>
  <c r="AJ294" i="86"/>
  <c r="AJ296" i="86"/>
  <c r="AJ297" i="86"/>
  <c r="AJ298" i="86"/>
  <c r="AJ299" i="86"/>
  <c r="AJ300" i="86"/>
  <c r="AJ301" i="86"/>
  <c r="AJ302" i="86"/>
  <c r="AJ303" i="86"/>
  <c r="AJ304" i="86"/>
  <c r="AJ305" i="86"/>
  <c r="AJ306" i="86"/>
  <c r="AJ307" i="86"/>
  <c r="AJ308" i="86"/>
  <c r="AJ311" i="86"/>
  <c r="AJ312" i="86"/>
  <c r="AJ313" i="86"/>
  <c r="AJ314" i="86"/>
  <c r="AJ315" i="86"/>
  <c r="AJ316" i="86"/>
  <c r="AJ317" i="86"/>
  <c r="AJ318" i="86"/>
  <c r="AJ319" i="86"/>
  <c r="AJ320" i="86"/>
  <c r="AJ321" i="86"/>
  <c r="AJ322" i="86"/>
  <c r="AJ323" i="86"/>
  <c r="AJ324" i="86"/>
  <c r="AJ325" i="86"/>
  <c r="AJ326" i="86"/>
  <c r="AJ327" i="86"/>
  <c r="AJ328" i="86"/>
  <c r="AJ329" i="86"/>
  <c r="AJ330" i="86"/>
  <c r="AJ331" i="86"/>
  <c r="AJ332" i="86"/>
  <c r="AJ333" i="86"/>
  <c r="AJ334" i="86"/>
  <c r="AJ335" i="86"/>
  <c r="AJ337" i="86"/>
  <c r="AJ338" i="86"/>
  <c r="AJ339" i="86"/>
  <c r="AJ340" i="86"/>
  <c r="AJ341" i="86"/>
  <c r="AJ342" i="86"/>
  <c r="AJ343" i="86"/>
  <c r="AJ344" i="86"/>
  <c r="AJ345" i="86"/>
  <c r="AJ346" i="86"/>
  <c r="AJ347" i="86"/>
  <c r="AJ348" i="86"/>
  <c r="AJ349" i="86"/>
  <c r="AJ350" i="86"/>
  <c r="AJ351" i="86"/>
  <c r="AJ352" i="86"/>
  <c r="AJ354" i="86"/>
  <c r="AJ355" i="86"/>
  <c r="AJ356" i="86"/>
  <c r="AJ357" i="86"/>
  <c r="AJ358" i="86"/>
  <c r="AJ359" i="86"/>
  <c r="AJ360" i="86"/>
  <c r="AJ361" i="86"/>
  <c r="AJ362" i="86"/>
  <c r="AJ363" i="86"/>
  <c r="AJ364" i="86"/>
  <c r="AJ365" i="86"/>
  <c r="AJ366" i="86"/>
  <c r="AJ367" i="86"/>
  <c r="AJ368" i="86"/>
  <c r="AJ369" i="86"/>
  <c r="AJ370" i="86"/>
  <c r="AJ371" i="86"/>
  <c r="AJ372" i="86"/>
  <c r="AJ373" i="86"/>
  <c r="AJ374" i="86"/>
  <c r="AJ375" i="86"/>
  <c r="AJ376" i="86"/>
  <c r="AJ377" i="86"/>
  <c r="AJ378" i="86"/>
  <c r="AJ379" i="86"/>
  <c r="AJ380" i="86"/>
  <c r="AJ381" i="86"/>
  <c r="AJ382" i="86"/>
  <c r="AJ383" i="86"/>
  <c r="AJ384" i="86"/>
  <c r="AJ385" i="86"/>
  <c r="AJ386" i="86"/>
  <c r="AJ387" i="86"/>
  <c r="AJ388" i="86"/>
  <c r="AJ389" i="86"/>
  <c r="AJ390" i="86"/>
  <c r="AJ392" i="86"/>
  <c r="AJ393" i="86"/>
  <c r="AJ394" i="86"/>
  <c r="AJ395" i="86"/>
  <c r="AJ396" i="86"/>
  <c r="AJ397" i="86"/>
  <c r="AJ398" i="86"/>
  <c r="AJ399" i="86"/>
  <c r="AJ400" i="86"/>
  <c r="AJ401" i="86"/>
  <c r="AJ402" i="86"/>
  <c r="AJ403" i="86"/>
  <c r="AJ404" i="86"/>
  <c r="AJ405" i="86"/>
  <c r="AJ406" i="86"/>
  <c r="AJ407" i="86"/>
  <c r="AJ408" i="86"/>
  <c r="AJ409" i="86"/>
  <c r="AJ410" i="86"/>
  <c r="AJ411" i="86"/>
  <c r="AJ412" i="86"/>
  <c r="AJ413" i="86"/>
  <c r="AJ414" i="86"/>
  <c r="AJ415" i="86"/>
  <c r="AJ416" i="86"/>
  <c r="AJ417" i="86"/>
  <c r="AJ418" i="86"/>
  <c r="AJ419" i="86"/>
  <c r="AJ420" i="86"/>
  <c r="AJ421" i="86"/>
  <c r="AJ422" i="86"/>
  <c r="AJ423" i="86"/>
  <c r="AJ424" i="86"/>
  <c r="AJ425" i="86"/>
  <c r="AJ426" i="86"/>
  <c r="AJ427" i="86"/>
  <c r="AJ428" i="86"/>
  <c r="AJ429" i="86"/>
  <c r="AJ430" i="86"/>
  <c r="AJ431" i="86"/>
  <c r="AJ432" i="86"/>
  <c r="AJ433" i="86"/>
  <c r="AJ434" i="86"/>
  <c r="AJ435" i="86"/>
  <c r="AJ436" i="86"/>
  <c r="AJ437" i="86"/>
  <c r="AJ438" i="86"/>
  <c r="AJ439" i="86"/>
  <c r="AJ440" i="86"/>
  <c r="AJ441" i="86"/>
  <c r="AJ442" i="86"/>
  <c r="AJ443" i="86"/>
  <c r="AJ444" i="86"/>
  <c r="AJ445" i="86"/>
  <c r="AJ446" i="86"/>
  <c r="AJ447" i="86"/>
  <c r="AJ448" i="86"/>
  <c r="AJ449" i="86"/>
  <c r="AJ450" i="86"/>
  <c r="AJ451" i="86"/>
  <c r="AJ452" i="86"/>
  <c r="AJ453" i="86"/>
  <c r="AJ454" i="86"/>
  <c r="AJ455" i="86"/>
  <c r="AJ456" i="86"/>
  <c r="AJ457" i="86"/>
  <c r="AJ458" i="86"/>
  <c r="AJ459" i="86"/>
  <c r="AJ460" i="86"/>
  <c r="AJ461" i="86"/>
  <c r="AJ462" i="86"/>
  <c r="AJ463" i="86"/>
  <c r="AJ464" i="86"/>
  <c r="AJ465" i="86"/>
  <c r="AJ466" i="86"/>
  <c r="AJ467" i="86"/>
  <c r="AJ468" i="86"/>
  <c r="AJ469" i="86"/>
  <c r="AJ470" i="86"/>
  <c r="AJ471" i="86"/>
  <c r="AJ472" i="86"/>
  <c r="AJ473" i="86"/>
  <c r="AJ474" i="86"/>
  <c r="AJ475" i="86"/>
  <c r="AJ476" i="86"/>
  <c r="AJ477" i="86"/>
  <c r="AJ478" i="86"/>
  <c r="AJ479" i="86"/>
  <c r="AJ480" i="86"/>
  <c r="AJ481" i="86"/>
  <c r="AJ482" i="86"/>
  <c r="AJ483" i="86"/>
  <c r="AJ484" i="86"/>
  <c r="AJ485" i="86"/>
  <c r="AJ486" i="86"/>
  <c r="AJ487" i="86"/>
  <c r="AJ488" i="86"/>
  <c r="AJ489" i="86"/>
  <c r="AJ490" i="86"/>
  <c r="AJ491" i="86"/>
  <c r="AJ492" i="86"/>
  <c r="AJ493" i="86"/>
  <c r="AJ494" i="86"/>
  <c r="AJ495" i="86"/>
  <c r="AJ496" i="86"/>
  <c r="AJ497" i="86"/>
  <c r="AJ498" i="86"/>
  <c r="AJ499" i="86"/>
  <c r="AJ500" i="86"/>
  <c r="AJ501" i="86"/>
  <c r="AJ502" i="86"/>
  <c r="AJ503" i="86"/>
  <c r="AJ504" i="86"/>
  <c r="AJ505" i="86"/>
  <c r="AJ506" i="86"/>
  <c r="AJ507" i="86"/>
  <c r="AJ508" i="86"/>
  <c r="AJ509" i="86"/>
  <c r="AJ510" i="86"/>
  <c r="AJ511" i="86"/>
  <c r="AJ512" i="86"/>
  <c r="AJ513" i="86"/>
  <c r="AJ514" i="86"/>
  <c r="AJ515" i="86"/>
  <c r="AJ516" i="86"/>
  <c r="AJ517" i="86"/>
  <c r="AJ518" i="86"/>
  <c r="AJ519" i="86"/>
  <c r="AJ520" i="86"/>
  <c r="AJ521" i="86"/>
  <c r="AJ522" i="86"/>
  <c r="AJ523" i="86"/>
  <c r="AJ524" i="86"/>
  <c r="AJ525" i="86"/>
  <c r="AJ526" i="86"/>
  <c r="AJ527" i="86"/>
  <c r="AJ528" i="86"/>
  <c r="AJ529" i="86"/>
  <c r="AJ530" i="86"/>
  <c r="AJ531" i="86"/>
  <c r="AJ532" i="86"/>
  <c r="AJ533" i="86"/>
  <c r="AJ534" i="86"/>
  <c r="AJ535" i="86"/>
  <c r="AJ536" i="86"/>
  <c r="AJ537" i="86"/>
  <c r="AJ538" i="86"/>
  <c r="AJ539" i="86"/>
  <c r="AJ540" i="86"/>
  <c r="AJ541" i="86"/>
  <c r="AJ542" i="86"/>
  <c r="AJ543" i="86"/>
  <c r="AJ544" i="86"/>
  <c r="AJ545" i="86"/>
  <c r="AJ546" i="86"/>
  <c r="AJ547" i="86"/>
  <c r="AJ548" i="86"/>
  <c r="AJ549" i="86"/>
  <c r="AJ550" i="86"/>
  <c r="AJ551" i="86"/>
  <c r="AJ552" i="86"/>
  <c r="AJ553" i="86"/>
  <c r="AJ554" i="86"/>
  <c r="AJ555" i="86"/>
  <c r="AJ556" i="86"/>
  <c r="AJ557" i="86"/>
  <c r="AJ558" i="86"/>
  <c r="AJ560" i="86"/>
  <c r="AJ561" i="86"/>
  <c r="AJ562" i="86"/>
  <c r="AJ563" i="86"/>
  <c r="AJ564" i="86"/>
  <c r="AJ565" i="86"/>
  <c r="AJ566" i="86"/>
  <c r="AJ567" i="86"/>
  <c r="AJ568" i="86"/>
  <c r="AJ569" i="86"/>
  <c r="AJ570" i="86"/>
  <c r="AJ571" i="86"/>
  <c r="AJ575" i="86"/>
  <c r="AJ576" i="86"/>
  <c r="AJ577" i="86"/>
  <c r="AJ578" i="86"/>
  <c r="AJ579" i="86"/>
  <c r="AJ580" i="86"/>
  <c r="AJ581" i="86"/>
  <c r="AJ582" i="86"/>
  <c r="AJ583" i="86"/>
  <c r="AJ584" i="86"/>
  <c r="AJ585" i="86"/>
  <c r="AJ586" i="86"/>
  <c r="AJ587" i="86"/>
  <c r="AJ588" i="86"/>
  <c r="AJ590" i="86"/>
  <c r="AJ591" i="86"/>
  <c r="AJ592" i="86"/>
  <c r="AJ593" i="86"/>
  <c r="AJ594" i="86"/>
  <c r="AJ595" i="86"/>
  <c r="AJ596" i="86"/>
  <c r="AJ597" i="86"/>
  <c r="AJ598" i="86"/>
  <c r="AJ599" i="86"/>
  <c r="AJ600" i="86"/>
  <c r="AJ601" i="86"/>
  <c r="AJ602" i="86"/>
  <c r="AJ603" i="86"/>
  <c r="AJ605" i="86"/>
  <c r="AJ606" i="86"/>
  <c r="AJ607" i="86"/>
  <c r="AJ608" i="86"/>
  <c r="AJ609" i="86"/>
  <c r="AJ610" i="86"/>
  <c r="AJ611" i="86"/>
  <c r="AJ612" i="86"/>
  <c r="AJ613" i="86"/>
  <c r="AJ614" i="86"/>
  <c r="AJ615" i="86"/>
  <c r="AJ616" i="86"/>
  <c r="AJ617" i="86"/>
  <c r="AJ618" i="86"/>
  <c r="AJ619" i="86"/>
  <c r="AJ620" i="86"/>
  <c r="AJ621" i="86"/>
  <c r="AJ622" i="86"/>
  <c r="AJ623" i="86"/>
  <c r="AJ624" i="86"/>
  <c r="AJ625" i="86"/>
  <c r="AJ626" i="86"/>
  <c r="AJ627" i="86"/>
  <c r="AJ628" i="86"/>
  <c r="AJ629" i="86"/>
  <c r="AJ630" i="86"/>
  <c r="AJ631" i="86"/>
  <c r="AJ632" i="86"/>
  <c r="AJ633" i="86"/>
  <c r="AJ634" i="86"/>
  <c r="AJ635" i="86"/>
  <c r="AJ636" i="86"/>
  <c r="AJ637" i="86"/>
  <c r="AJ638" i="86"/>
  <c r="AJ639" i="86"/>
  <c r="AJ640" i="86"/>
  <c r="AJ641" i="86"/>
  <c r="AJ642" i="86"/>
  <c r="AJ643" i="86"/>
  <c r="AJ644" i="86"/>
  <c r="AJ645" i="86"/>
  <c r="AJ646" i="86"/>
  <c r="AJ647" i="86"/>
  <c r="AJ648" i="86"/>
  <c r="AJ649" i="86"/>
  <c r="AJ650" i="86"/>
  <c r="AJ651" i="86"/>
  <c r="AJ652" i="86"/>
  <c r="AJ653" i="86"/>
  <c r="AJ654" i="86"/>
  <c r="AJ655" i="86"/>
  <c r="AJ656" i="86"/>
  <c r="AJ657" i="86"/>
  <c r="AJ658" i="86"/>
  <c r="AJ659" i="86"/>
  <c r="AJ660" i="86"/>
  <c r="AJ661" i="86"/>
  <c r="AJ662" i="86"/>
  <c r="AJ663" i="86"/>
  <c r="AJ664" i="86"/>
  <c r="AJ665" i="86"/>
  <c r="AJ666" i="86"/>
  <c r="AJ667" i="86"/>
  <c r="AJ668" i="86"/>
  <c r="AJ669" i="86"/>
  <c r="AJ670" i="86"/>
  <c r="AJ671" i="86"/>
  <c r="AJ672" i="86"/>
  <c r="AJ673" i="86"/>
  <c r="AJ674" i="86"/>
  <c r="AJ675" i="86"/>
  <c r="AJ676" i="86"/>
  <c r="AJ677" i="86"/>
  <c r="AJ678" i="86"/>
  <c r="AJ679" i="86"/>
  <c r="AJ680" i="86"/>
  <c r="AJ681" i="86"/>
  <c r="AJ682" i="86"/>
  <c r="AJ683" i="86"/>
  <c r="AJ684" i="86"/>
  <c r="AJ685" i="86"/>
  <c r="AJ686" i="86"/>
  <c r="AJ687" i="86"/>
  <c r="AJ688" i="86"/>
  <c r="AJ689" i="86"/>
  <c r="AJ690" i="86"/>
  <c r="AJ691" i="86"/>
  <c r="AJ692" i="86"/>
  <c r="AJ693" i="86"/>
  <c r="AJ694" i="86"/>
  <c r="AJ695" i="86"/>
  <c r="AJ696" i="86"/>
  <c r="AJ697" i="86"/>
  <c r="AJ698" i="86"/>
  <c r="AJ699" i="86"/>
  <c r="AJ700" i="86"/>
  <c r="AJ701" i="86"/>
  <c r="AJ702" i="86"/>
  <c r="AJ703" i="86"/>
  <c r="AJ704" i="86"/>
  <c r="AJ705" i="86"/>
  <c r="AJ706" i="86"/>
  <c r="AJ707" i="86"/>
  <c r="AJ708" i="86"/>
  <c r="AJ709" i="86"/>
  <c r="AJ710" i="86"/>
  <c r="AJ711" i="86"/>
  <c r="AJ712" i="86"/>
  <c r="AJ713" i="86"/>
  <c r="AJ714" i="86"/>
  <c r="AJ715" i="86"/>
  <c r="AJ716" i="86"/>
  <c r="AJ717" i="86"/>
  <c r="AJ718" i="86"/>
  <c r="AJ719" i="86"/>
  <c r="AJ720" i="86"/>
  <c r="AJ721" i="86"/>
  <c r="AJ722" i="86"/>
  <c r="AJ723" i="86"/>
  <c r="AJ724" i="86"/>
  <c r="AJ725" i="86"/>
  <c r="AJ726" i="86"/>
  <c r="AJ727" i="86"/>
  <c r="AJ728" i="86"/>
  <c r="AJ729" i="86"/>
  <c r="AJ730" i="86"/>
  <c r="AJ731" i="86"/>
  <c r="AJ732" i="86"/>
  <c r="AJ733" i="86"/>
  <c r="AJ734" i="86"/>
  <c r="AJ735" i="86"/>
  <c r="AJ736" i="86"/>
  <c r="AJ737" i="86"/>
  <c r="AJ738" i="86"/>
  <c r="AJ739" i="86"/>
  <c r="AJ740" i="86"/>
  <c r="AJ741" i="86"/>
  <c r="AJ742" i="86"/>
  <c r="AJ743" i="86"/>
  <c r="AJ744" i="86"/>
  <c r="AJ745" i="86"/>
  <c r="AJ746" i="86"/>
  <c r="AJ747" i="86"/>
  <c r="AJ748" i="86"/>
  <c r="AJ750" i="86"/>
  <c r="AJ752" i="86"/>
  <c r="AJ753" i="86"/>
  <c r="AJ754" i="86"/>
  <c r="AJ755" i="86"/>
  <c r="AJ756" i="86"/>
  <c r="AJ757" i="86"/>
  <c r="AJ758" i="86"/>
  <c r="AJ759" i="86"/>
  <c r="AJ760" i="86"/>
  <c r="AJ761" i="86"/>
  <c r="AJ762" i="86"/>
  <c r="AJ763" i="86"/>
  <c r="AJ764" i="86"/>
  <c r="AJ765" i="86"/>
  <c r="AJ766" i="86"/>
  <c r="AJ767" i="86"/>
  <c r="AJ768" i="86"/>
  <c r="AJ769" i="86"/>
  <c r="AJ770" i="86"/>
  <c r="AJ771" i="86"/>
  <c r="AJ772" i="86"/>
  <c r="AJ773" i="86"/>
  <c r="AJ774" i="86"/>
  <c r="AJ775" i="86"/>
  <c r="AJ776" i="86"/>
  <c r="AJ777" i="86"/>
  <c r="AJ778" i="86"/>
  <c r="AJ779" i="86"/>
  <c r="AJ780" i="86"/>
  <c r="AJ781" i="86"/>
  <c r="AJ782" i="86"/>
  <c r="AJ783" i="86"/>
  <c r="AJ784" i="86"/>
  <c r="AJ785" i="86"/>
  <c r="AJ786" i="86"/>
  <c r="AJ787" i="86"/>
  <c r="AJ788" i="86"/>
  <c r="AJ792" i="86"/>
  <c r="AJ793" i="86"/>
  <c r="AJ794" i="86"/>
  <c r="AJ795" i="86"/>
  <c r="AJ796" i="86"/>
  <c r="AJ797" i="86"/>
  <c r="AJ798" i="86"/>
  <c r="AJ799" i="86"/>
  <c r="AJ800" i="86"/>
  <c r="AJ801" i="86"/>
  <c r="AJ802" i="86"/>
  <c r="AJ803" i="86"/>
  <c r="AJ804" i="86"/>
  <c r="AJ805" i="86"/>
  <c r="AJ806" i="86"/>
  <c r="AJ811" i="86"/>
  <c r="AJ812" i="86"/>
  <c r="AJ813" i="86"/>
  <c r="AJ814" i="86"/>
  <c r="AJ815" i="86"/>
  <c r="AJ816" i="86"/>
  <c r="AJ817" i="86"/>
  <c r="AJ818" i="86"/>
  <c r="AJ819" i="86"/>
  <c r="AJ824" i="86"/>
  <c r="AJ827" i="86"/>
  <c r="AJ828" i="86"/>
  <c r="AJ830" i="86"/>
  <c r="AJ831" i="86"/>
  <c r="AJ832" i="86"/>
  <c r="AJ833" i="86"/>
  <c r="AJ834" i="86"/>
  <c r="AJ835" i="86"/>
  <c r="AJ837" i="86"/>
  <c r="AJ838" i="86"/>
  <c r="AJ839" i="86"/>
  <c r="AJ840" i="86"/>
  <c r="AJ841" i="86"/>
  <c r="AJ842" i="86"/>
  <c r="AJ843" i="86"/>
  <c r="AJ844" i="86"/>
  <c r="AJ845" i="86"/>
  <c r="AJ846" i="86"/>
  <c r="AJ847" i="86"/>
  <c r="AJ848" i="86"/>
  <c r="AJ849" i="86"/>
  <c r="AJ850" i="86"/>
  <c r="AJ851" i="86"/>
  <c r="AJ852" i="86"/>
  <c r="AJ853" i="86"/>
  <c r="AJ854" i="86"/>
  <c r="AJ855" i="86"/>
  <c r="AJ856" i="86"/>
  <c r="AJ857" i="86"/>
  <c r="AJ858" i="86"/>
  <c r="AJ859" i="86"/>
  <c r="AJ860" i="86"/>
  <c r="AJ861" i="86"/>
  <c r="AJ862" i="86"/>
  <c r="AJ863" i="86"/>
  <c r="AJ864" i="86"/>
  <c r="AJ865" i="86"/>
  <c r="AJ866" i="86"/>
  <c r="AJ867" i="86"/>
  <c r="AJ868" i="86"/>
  <c r="AJ869" i="86"/>
  <c r="AJ871" i="86"/>
  <c r="AJ872" i="86"/>
  <c r="AJ873" i="86"/>
  <c r="AJ874" i="86"/>
  <c r="AJ875" i="86"/>
  <c r="AJ876" i="86"/>
  <c r="AJ877" i="86"/>
  <c r="AJ878" i="86"/>
  <c r="AJ879" i="86"/>
  <c r="AJ880" i="86"/>
  <c r="AJ881" i="86"/>
  <c r="AJ882" i="86"/>
  <c r="AJ883" i="86"/>
  <c r="AJ884" i="86"/>
  <c r="AJ885" i="86"/>
  <c r="AJ886" i="86"/>
  <c r="AJ887" i="86"/>
  <c r="AJ888" i="86"/>
  <c r="AJ889" i="86"/>
  <c r="AJ890" i="86"/>
  <c r="AJ891" i="86"/>
  <c r="AJ892" i="86"/>
  <c r="AJ893" i="86"/>
  <c r="AJ894" i="86"/>
  <c r="AJ895" i="86"/>
  <c r="AJ896" i="86"/>
  <c r="AJ897" i="86"/>
  <c r="AJ898" i="86"/>
  <c r="AJ899" i="86"/>
  <c r="AJ900" i="86"/>
  <c r="AJ901" i="86"/>
  <c r="AJ902" i="86"/>
  <c r="AJ903" i="86"/>
  <c r="AJ904" i="86"/>
  <c r="AJ905" i="86"/>
  <c r="AJ906" i="86"/>
  <c r="AJ907" i="86"/>
  <c r="AJ908" i="86"/>
  <c r="AJ909" i="86"/>
  <c r="AJ910" i="86"/>
  <c r="AJ911" i="86"/>
  <c r="AJ912" i="86"/>
  <c r="AJ913" i="86"/>
  <c r="AJ914" i="86"/>
  <c r="AJ915" i="86"/>
  <c r="AJ916" i="86"/>
  <c r="AJ917" i="86"/>
  <c r="AJ918" i="86"/>
  <c r="AJ919" i="86"/>
  <c r="AJ920" i="86"/>
  <c r="AJ921" i="86"/>
  <c r="AJ922" i="86"/>
  <c r="AJ923" i="86"/>
  <c r="AJ924" i="86"/>
  <c r="AJ925" i="86"/>
  <c r="AJ926" i="86"/>
  <c r="AJ927" i="86"/>
  <c r="AJ928" i="86"/>
  <c r="AJ929" i="86"/>
  <c r="AJ930" i="86"/>
  <c r="AJ931" i="86"/>
  <c r="AJ932" i="86"/>
  <c r="AJ933" i="86"/>
  <c r="AJ934" i="86"/>
  <c r="AJ935" i="86"/>
  <c r="AJ936" i="86"/>
  <c r="AJ937" i="86"/>
  <c r="AJ938" i="86"/>
  <c r="AJ939" i="86"/>
  <c r="AJ940" i="86"/>
  <c r="AJ941" i="86"/>
  <c r="AJ942" i="86"/>
  <c r="AJ943" i="86"/>
  <c r="AJ944" i="86"/>
  <c r="AJ945" i="86"/>
  <c r="AJ946" i="86"/>
  <c r="AJ947" i="86"/>
  <c r="AJ948" i="86"/>
  <c r="AJ949" i="86"/>
  <c r="AJ950" i="86"/>
  <c r="AJ951" i="86"/>
  <c r="AJ952" i="86"/>
  <c r="AJ953" i="86"/>
  <c r="AJ954" i="86"/>
  <c r="AJ955" i="86"/>
  <c r="AJ956" i="86"/>
  <c r="AJ957" i="86"/>
  <c r="AJ958" i="86"/>
  <c r="AJ959" i="86"/>
  <c r="AJ960" i="86"/>
  <c r="AJ961" i="86"/>
  <c r="AJ962" i="86"/>
  <c r="AJ963" i="86"/>
  <c r="AJ964" i="86"/>
  <c r="AJ965" i="86"/>
  <c r="AJ966" i="86"/>
  <c r="AJ967" i="86"/>
  <c r="AJ968" i="86"/>
  <c r="AJ969" i="86"/>
  <c r="AJ970" i="86"/>
  <c r="AJ971" i="86"/>
  <c r="AJ972" i="86"/>
  <c r="AJ973" i="86"/>
  <c r="AJ974" i="86"/>
  <c r="AJ975" i="86"/>
  <c r="AJ976" i="86"/>
  <c r="AJ977" i="86"/>
  <c r="AJ978" i="86"/>
  <c r="AJ979" i="86"/>
  <c r="AJ980" i="86"/>
  <c r="AJ981" i="86"/>
  <c r="AJ982" i="86"/>
  <c r="AJ983" i="86"/>
  <c r="AJ984" i="86"/>
  <c r="AJ985" i="86"/>
  <c r="AJ986" i="86"/>
  <c r="AJ987" i="86"/>
  <c r="AJ988" i="86"/>
  <c r="AJ989" i="86"/>
  <c r="AJ990" i="86"/>
  <c r="AJ991" i="86"/>
  <c r="AJ992" i="86"/>
  <c r="AJ993" i="86"/>
  <c r="AJ994" i="86"/>
  <c r="AJ995" i="86"/>
  <c r="AJ996" i="86"/>
  <c r="AJ998" i="86"/>
  <c r="AJ999" i="86"/>
  <c r="AJ1000" i="86"/>
  <c r="AJ1001" i="86"/>
  <c r="AJ1002" i="86"/>
  <c r="AJ1003" i="86"/>
  <c r="AJ1004" i="86"/>
  <c r="AJ1005" i="86"/>
  <c r="AJ1006" i="86"/>
  <c r="AJ1007" i="86"/>
  <c r="AJ1008" i="86"/>
  <c r="AJ1009" i="86"/>
  <c r="AJ1010" i="86"/>
  <c r="AJ1011" i="86"/>
  <c r="AJ1012" i="86"/>
  <c r="AJ1013" i="86"/>
  <c r="AJ1014" i="86"/>
  <c r="AJ1015" i="86"/>
  <c r="AJ1016" i="86"/>
  <c r="AJ1017" i="86"/>
  <c r="AJ1018" i="86"/>
  <c r="AJ1019" i="86"/>
  <c r="AJ1020" i="86"/>
  <c r="AJ1021" i="86"/>
  <c r="AJ1022" i="86"/>
  <c r="AJ1023" i="86"/>
  <c r="AJ1024" i="86"/>
  <c r="AJ1025" i="86"/>
  <c r="AJ1026" i="86"/>
  <c r="AJ1027" i="86"/>
  <c r="AJ1028" i="86"/>
  <c r="AJ1029" i="86"/>
  <c r="AJ1030" i="86"/>
  <c r="AJ1031" i="86"/>
  <c r="AJ1032" i="86"/>
  <c r="AJ1033" i="86"/>
  <c r="AJ1034" i="86"/>
  <c r="AJ1035" i="86"/>
  <c r="AJ1036" i="86"/>
  <c r="AJ1037" i="86"/>
  <c r="AJ1038" i="86"/>
  <c r="AJ1039" i="86"/>
  <c r="AJ1040" i="86"/>
  <c r="AJ1041" i="86"/>
  <c r="AJ1042" i="86"/>
  <c r="AJ1043" i="86"/>
  <c r="AJ1044" i="86"/>
  <c r="AJ1045" i="86"/>
  <c r="AJ1046" i="86"/>
  <c r="AJ1047" i="86"/>
  <c r="AJ1048" i="86"/>
  <c r="AJ1049" i="86"/>
  <c r="AJ1050" i="86"/>
  <c r="AJ1051" i="86"/>
  <c r="AJ1052" i="86"/>
  <c r="AJ1053" i="86"/>
  <c r="AJ1054" i="86"/>
  <c r="AJ1055" i="86"/>
  <c r="AJ1056" i="86"/>
  <c r="AJ1057" i="86"/>
  <c r="AJ1058" i="86"/>
  <c r="AJ1059" i="86"/>
  <c r="AJ1060" i="86"/>
  <c r="AJ1061" i="86"/>
  <c r="AJ1062" i="86"/>
  <c r="AJ1063" i="86"/>
  <c r="AJ1064" i="86"/>
  <c r="AJ1065" i="86"/>
  <c r="AJ1066" i="86"/>
  <c r="AJ1067" i="86"/>
  <c r="AJ1068" i="86"/>
  <c r="AJ1069" i="86"/>
  <c r="AJ1070" i="86"/>
  <c r="AJ1071" i="86"/>
  <c r="AJ1072" i="86"/>
  <c r="AJ1073" i="86"/>
  <c r="AJ1074" i="86"/>
  <c r="AJ1075" i="86"/>
  <c r="AJ1076" i="86"/>
  <c r="AJ1077" i="86"/>
  <c r="AJ1078" i="86"/>
  <c r="AJ1079" i="86"/>
  <c r="AJ1080" i="86"/>
  <c r="AJ1081" i="86"/>
  <c r="AJ1082" i="86"/>
  <c r="AJ1083" i="86"/>
  <c r="AJ1084" i="86"/>
  <c r="AJ1085" i="86"/>
  <c r="AJ1086" i="86"/>
  <c r="AJ1087" i="86"/>
  <c r="AJ1088" i="86"/>
  <c r="AJ1089" i="86"/>
  <c r="AJ1090" i="86"/>
  <c r="AJ1091" i="86"/>
  <c r="AJ1092" i="86"/>
  <c r="AJ1093" i="86"/>
  <c r="AJ1094" i="86"/>
  <c r="AJ1095" i="86"/>
  <c r="AJ1096" i="86"/>
  <c r="AJ1097" i="86"/>
  <c r="AJ1098" i="86"/>
  <c r="AJ1099" i="86"/>
  <c r="AJ1100" i="86"/>
  <c r="AJ1101" i="86"/>
  <c r="AJ1102" i="86"/>
  <c r="AJ1103" i="86"/>
  <c r="AJ1104" i="86"/>
  <c r="AJ1105" i="86"/>
  <c r="AJ1106" i="86"/>
  <c r="AJ1107" i="86"/>
  <c r="AJ1108" i="86"/>
  <c r="AJ1109" i="86"/>
  <c r="AJ1110" i="86"/>
  <c r="AJ1111" i="86"/>
  <c r="AJ1112" i="86"/>
  <c r="AJ1113" i="86"/>
  <c r="AJ1114" i="86"/>
  <c r="AJ1115" i="86"/>
  <c r="AJ1116" i="86"/>
  <c r="AJ1117" i="86"/>
  <c r="AJ1118" i="86"/>
  <c r="AJ1119" i="86"/>
  <c r="AJ1120" i="86"/>
  <c r="AJ1121" i="86"/>
  <c r="AJ1122" i="86"/>
  <c r="AJ1123" i="86"/>
  <c r="AJ1124" i="86"/>
  <c r="AJ1125" i="86"/>
  <c r="AJ1126" i="86"/>
  <c r="AJ1127" i="86"/>
  <c r="AJ1128" i="86"/>
  <c r="AJ1129" i="86"/>
  <c r="AJ1130" i="86"/>
  <c r="AJ1131" i="86"/>
  <c r="AJ1132" i="86"/>
  <c r="AJ1133" i="86"/>
  <c r="AJ1137" i="86"/>
  <c r="AJ1138" i="86"/>
  <c r="AJ1139" i="86"/>
  <c r="AJ1140" i="86"/>
  <c r="AJ1141" i="86"/>
  <c r="AJ1142" i="86"/>
  <c r="AJ1143" i="86"/>
  <c r="AJ1144" i="86"/>
  <c r="AJ1145" i="86"/>
  <c r="AJ1146" i="86"/>
  <c r="AJ1147" i="86"/>
  <c r="AJ1148" i="86"/>
  <c r="AJ1149" i="86"/>
  <c r="AJ1150" i="86"/>
  <c r="AJ1151" i="86"/>
  <c r="AJ1153" i="86"/>
  <c r="AJ1154" i="86"/>
  <c r="AJ1155" i="86"/>
  <c r="AJ1156" i="86"/>
  <c r="AJ1157" i="86"/>
  <c r="AJ1158" i="86"/>
  <c r="AJ1160" i="86"/>
  <c r="AJ1161" i="86"/>
  <c r="AJ1162" i="86"/>
  <c r="AJ1163" i="86"/>
  <c r="AJ1164" i="86"/>
  <c r="AJ1165" i="86"/>
  <c r="AJ1167" i="86"/>
  <c r="AJ1170" i="86"/>
  <c r="AJ1171" i="86"/>
  <c r="AJ1172" i="86"/>
  <c r="AJ1173" i="86"/>
  <c r="AJ1174" i="86"/>
  <c r="AJ1175" i="86"/>
  <c r="AJ1176" i="86"/>
  <c r="AJ1177" i="86"/>
  <c r="AJ1178" i="86"/>
  <c r="AJ1179" i="86"/>
  <c r="AJ1180" i="86"/>
  <c r="AJ1181" i="86"/>
  <c r="AJ1182" i="86"/>
  <c r="AJ1183" i="86"/>
  <c r="AJ1184" i="86"/>
  <c r="AJ1185" i="86"/>
  <c r="AJ1186" i="86"/>
  <c r="AJ1187" i="86"/>
  <c r="AJ1188" i="86"/>
  <c r="AJ1189" i="86"/>
  <c r="AJ1190" i="86"/>
  <c r="AJ1191" i="86"/>
  <c r="AJ1192" i="86"/>
  <c r="AJ1193" i="86"/>
  <c r="AJ1194" i="86"/>
  <c r="AJ1195" i="86"/>
  <c r="AJ1196" i="86"/>
  <c r="AJ1197" i="86"/>
  <c r="AJ1198" i="86"/>
  <c r="AJ1199" i="86"/>
  <c r="AJ1200" i="86"/>
  <c r="AJ1201" i="86"/>
  <c r="AJ1202" i="86"/>
  <c r="AJ1203" i="86"/>
  <c r="AJ1204" i="86"/>
  <c r="AJ1205" i="86"/>
  <c r="AJ1206" i="86"/>
  <c r="AJ1207" i="86"/>
  <c r="AJ1208" i="86"/>
  <c r="AJ1209" i="86"/>
  <c r="AJ1210" i="86"/>
  <c r="AJ1211" i="86"/>
  <c r="AJ1212" i="86"/>
  <c r="AJ1213" i="86"/>
  <c r="AJ1214" i="86"/>
  <c r="AJ1215" i="86"/>
  <c r="AJ1216" i="86"/>
  <c r="AJ1217" i="86"/>
  <c r="AJ1218" i="86"/>
  <c r="AJ1219" i="86"/>
  <c r="AJ1220" i="86"/>
  <c r="AJ1221" i="86"/>
  <c r="AJ1222" i="86"/>
  <c r="AJ1223" i="86"/>
  <c r="AJ1224" i="86"/>
  <c r="AJ1225" i="86"/>
  <c r="AJ1226" i="86"/>
  <c r="AJ1227" i="86"/>
  <c r="AJ1228" i="86"/>
  <c r="AJ1229" i="86"/>
  <c r="AJ1230" i="86"/>
  <c r="AJ1231" i="86"/>
  <c r="AJ1232" i="86"/>
  <c r="AJ1233" i="86"/>
  <c r="AJ1234" i="86"/>
  <c r="AJ1235" i="86"/>
  <c r="AJ1236" i="86"/>
  <c r="AJ1237" i="86"/>
  <c r="AJ1238" i="86"/>
  <c r="AJ1239" i="86"/>
  <c r="AJ1240" i="86"/>
  <c r="AJ1241" i="86"/>
  <c r="AJ1242" i="86"/>
  <c r="AJ1243" i="86"/>
  <c r="AJ1244" i="86"/>
  <c r="AJ1245" i="86"/>
  <c r="AJ1246" i="86"/>
  <c r="AJ1247" i="86"/>
  <c r="AJ1248" i="86"/>
  <c r="AJ1249" i="86"/>
  <c r="AJ1250" i="86"/>
  <c r="AJ1251" i="86"/>
  <c r="AJ1252" i="86"/>
  <c r="AJ1253" i="86"/>
  <c r="AJ1254" i="86"/>
  <c r="AJ1255" i="86"/>
  <c r="AJ1256" i="86"/>
  <c r="AJ1257" i="86"/>
  <c r="AJ1258" i="86"/>
  <c r="AJ1259" i="86"/>
  <c r="AJ1260" i="86"/>
  <c r="AJ1261" i="86"/>
  <c r="AJ1262" i="86"/>
  <c r="AJ1263" i="86"/>
  <c r="AJ1264" i="86"/>
  <c r="AJ1265" i="86"/>
  <c r="AJ1266" i="86"/>
  <c r="AJ1267" i="86"/>
  <c r="AJ1268" i="86"/>
  <c r="AJ1269" i="86"/>
  <c r="AJ1270" i="86"/>
  <c r="AJ1271" i="86"/>
  <c r="AJ1272" i="86"/>
  <c r="AJ1273" i="86"/>
  <c r="AJ1274" i="86"/>
  <c r="AJ1275" i="86"/>
  <c r="AJ1276" i="86"/>
  <c r="AJ1277" i="86"/>
  <c r="AJ1278" i="86"/>
  <c r="AJ1279" i="86"/>
  <c r="AJ1280" i="86"/>
  <c r="AJ1281" i="86"/>
  <c r="AJ1282" i="86"/>
  <c r="AJ1283" i="86"/>
  <c r="AJ1284" i="86"/>
  <c r="AJ1285" i="86"/>
  <c r="AJ1286" i="86"/>
  <c r="AJ1287" i="86"/>
  <c r="AJ1288" i="86"/>
  <c r="AJ1289" i="86"/>
  <c r="AJ1290" i="86"/>
  <c r="AJ1291" i="86"/>
  <c r="AJ1292" i="86"/>
  <c r="AJ1293" i="86"/>
  <c r="AJ1294" i="86"/>
  <c r="AJ1295" i="86"/>
  <c r="AJ1296" i="86"/>
  <c r="AJ1297" i="86"/>
  <c r="AJ1298" i="86"/>
  <c r="AJ1299" i="86"/>
  <c r="AJ1300" i="86"/>
  <c r="AJ1301" i="86"/>
  <c r="AJ1302" i="86"/>
  <c r="AJ1303" i="86"/>
  <c r="AJ1304" i="86"/>
  <c r="AJ1305" i="86"/>
  <c r="AJ1306" i="86"/>
  <c r="AJ1307" i="86"/>
  <c r="AJ1308" i="86"/>
  <c r="AJ1309" i="86"/>
  <c r="AJ1310" i="86"/>
  <c r="AJ1311" i="86"/>
  <c r="AJ1312" i="86"/>
  <c r="AJ1313" i="86"/>
  <c r="AJ1314" i="86"/>
  <c r="AJ1315" i="86"/>
  <c r="AJ1316" i="86"/>
  <c r="AJ1317" i="86"/>
  <c r="AJ1318" i="86"/>
  <c r="AJ1319" i="86"/>
  <c r="AJ1320" i="86"/>
  <c r="AJ1321" i="86"/>
  <c r="AJ1322" i="86"/>
  <c r="AJ1323" i="86"/>
  <c r="AJ1324" i="86"/>
  <c r="AJ1325" i="86"/>
  <c r="AJ1326" i="86"/>
  <c r="AJ1327" i="86"/>
  <c r="AJ1328" i="86"/>
  <c r="AJ1329" i="86"/>
  <c r="AJ1331" i="86"/>
  <c r="AJ1332" i="86"/>
  <c r="AJ1333" i="86"/>
  <c r="AJ1334" i="86"/>
  <c r="AJ1336" i="86"/>
  <c r="AJ1337" i="86"/>
  <c r="AJ1338" i="86"/>
  <c r="AJ1339" i="86"/>
  <c r="AJ1340" i="86"/>
  <c r="AJ1341" i="86"/>
  <c r="AJ1342" i="86"/>
  <c r="AJ1343" i="86"/>
  <c r="AJ1344" i="86"/>
  <c r="AJ1345" i="86"/>
  <c r="AJ1346" i="86"/>
  <c r="AJ1347" i="86"/>
  <c r="AJ1348" i="86"/>
  <c r="AJ1350" i="86"/>
  <c r="AJ1351" i="86"/>
  <c r="AJ1352" i="86"/>
  <c r="AJ1354" i="86"/>
  <c r="AJ1355" i="86"/>
  <c r="AJ1356" i="86"/>
  <c r="AJ1357" i="86"/>
  <c r="AJ1358" i="86"/>
  <c r="AJ1359" i="86"/>
  <c r="AJ1360" i="86"/>
  <c r="AJ1361" i="86"/>
  <c r="AJ1362" i="86"/>
  <c r="AJ1363" i="86"/>
  <c r="AJ1364" i="86"/>
  <c r="AJ1365" i="86"/>
  <c r="AJ1366" i="86"/>
  <c r="AJ1368" i="86"/>
  <c r="AJ1369" i="86"/>
  <c r="AJ1370" i="86"/>
  <c r="AJ1371" i="86"/>
  <c r="AJ1372" i="86"/>
  <c r="AJ1373" i="86"/>
  <c r="AJ1374" i="86"/>
  <c r="AJ1375" i="86"/>
  <c r="AJ1376" i="86"/>
  <c r="AJ1377" i="86"/>
  <c r="AJ1378" i="86"/>
  <c r="AJ1379" i="86"/>
  <c r="AJ1380" i="86"/>
  <c r="AJ1381" i="86"/>
  <c r="AJ1382" i="86"/>
  <c r="AJ1383" i="86"/>
  <c r="AJ1384" i="86"/>
  <c r="AJ1385" i="86"/>
  <c r="AJ1386" i="86"/>
  <c r="AJ1387" i="86"/>
  <c r="AJ1388" i="86"/>
  <c r="AJ1389" i="86"/>
  <c r="AJ1390" i="86"/>
  <c r="AJ1391" i="86"/>
  <c r="AJ1392" i="86"/>
  <c r="AJ1394" i="86"/>
  <c r="AJ1395" i="86"/>
  <c r="AJ1396" i="86"/>
  <c r="AJ1399" i="86"/>
  <c r="AJ1400" i="86"/>
  <c r="AJ1401" i="86"/>
  <c r="AJ1402" i="86"/>
  <c r="AJ1403" i="86"/>
  <c r="AJ1404" i="86"/>
  <c r="AJ1405" i="86"/>
  <c r="AJ1406" i="86"/>
  <c r="AJ1407" i="86"/>
  <c r="AJ1408" i="86"/>
  <c r="AJ1410" i="86"/>
  <c r="AJ1411" i="86"/>
  <c r="AJ1412" i="86"/>
  <c r="AJ1413" i="86"/>
  <c r="AJ1415" i="86"/>
  <c r="AJ1416" i="86"/>
  <c r="AJ1417" i="86"/>
  <c r="AJ1418" i="86"/>
  <c r="AJ1419" i="86"/>
  <c r="AJ1420" i="86"/>
  <c r="AJ1422" i="86"/>
  <c r="AJ1423" i="86"/>
  <c r="AJ1424" i="86"/>
  <c r="AJ1425" i="86"/>
  <c r="AJ1426" i="86"/>
  <c r="AJ1427" i="86"/>
  <c r="AJ1428" i="86"/>
  <c r="AJ1429" i="86"/>
  <c r="AJ1430" i="86"/>
  <c r="AJ1431" i="86"/>
  <c r="AJ1432" i="86"/>
  <c r="AJ1433" i="86"/>
  <c r="AJ1434" i="86"/>
  <c r="AJ1435" i="86"/>
  <c r="AJ1436" i="86"/>
  <c r="AJ1437" i="86"/>
  <c r="AJ1438" i="86"/>
  <c r="AJ1439" i="86"/>
  <c r="AJ1440" i="86"/>
  <c r="AJ1441" i="86"/>
  <c r="AJ1442" i="86"/>
  <c r="AJ1443" i="86"/>
  <c r="AJ1444" i="86"/>
  <c r="AJ1445" i="86"/>
  <c r="AJ1446" i="86"/>
  <c r="AJ1447" i="86"/>
  <c r="AJ1448" i="86"/>
  <c r="AJ1449" i="86"/>
  <c r="AJ1450" i="86"/>
  <c r="AJ1451" i="86"/>
  <c r="AJ1452" i="86"/>
  <c r="AJ1453" i="86"/>
  <c r="AJ1454" i="86"/>
  <c r="AJ1455" i="86"/>
  <c r="AJ1456" i="86"/>
  <c r="AJ1457" i="86"/>
  <c r="AJ1458" i="86"/>
  <c r="AJ1459" i="86"/>
  <c r="AJ1460" i="86"/>
  <c r="AJ1461" i="86"/>
  <c r="AJ1462" i="86"/>
  <c r="AJ1463" i="86"/>
  <c r="AJ1464" i="86"/>
  <c r="AJ1465" i="86"/>
  <c r="AJ1466" i="86"/>
  <c r="AJ1467" i="86"/>
  <c r="AJ1468" i="86"/>
  <c r="AJ1469" i="86"/>
  <c r="AJ1470" i="86"/>
  <c r="AJ1471" i="86"/>
  <c r="AJ1472" i="86"/>
  <c r="AJ1473" i="86"/>
  <c r="AJ1474" i="86"/>
  <c r="AJ1475" i="86"/>
  <c r="AJ1476" i="86"/>
  <c r="AJ1477" i="86"/>
  <c r="AJ1478" i="86"/>
  <c r="AJ1479" i="86"/>
  <c r="AJ1480" i="86"/>
  <c r="AJ1481" i="86"/>
  <c r="AJ1482" i="86"/>
  <c r="AJ1483" i="86"/>
  <c r="AJ1484" i="86"/>
  <c r="AJ1485" i="86"/>
  <c r="AJ1486" i="86"/>
  <c r="AJ1487" i="86"/>
  <c r="AJ1488" i="86"/>
  <c r="AJ1489" i="86"/>
  <c r="AJ1490" i="86"/>
  <c r="AJ1491" i="86"/>
  <c r="AJ1492" i="86"/>
  <c r="AJ1493" i="86"/>
  <c r="AJ1494" i="86"/>
  <c r="AJ1495" i="86"/>
  <c r="AJ1496" i="86"/>
  <c r="AJ1497" i="86"/>
  <c r="AJ1498" i="86"/>
  <c r="AJ1499" i="86"/>
  <c r="AJ1500" i="86"/>
  <c r="AJ1501" i="86"/>
  <c r="AJ1502" i="86"/>
  <c r="AJ1503" i="86"/>
  <c r="AJ1504" i="86"/>
  <c r="AJ1505" i="86"/>
  <c r="AJ1506" i="86"/>
  <c r="AJ1507" i="86"/>
  <c r="AJ1508" i="86"/>
  <c r="AJ1509" i="86"/>
  <c r="AJ1510" i="86"/>
  <c r="AJ1511" i="86"/>
  <c r="AJ1512" i="86"/>
  <c r="AJ1513" i="86"/>
  <c r="AJ1514" i="86"/>
  <c r="AJ1515" i="86"/>
  <c r="AJ1516" i="86"/>
  <c r="AJ1517" i="86"/>
  <c r="AJ1518" i="86"/>
  <c r="AJ1519" i="86"/>
  <c r="AJ1521" i="86"/>
  <c r="AJ1522" i="86"/>
  <c r="AJ1523" i="86"/>
  <c r="AJ1524" i="86"/>
  <c r="AJ1525" i="86"/>
  <c r="AJ1526" i="86"/>
  <c r="AJ1527" i="86"/>
  <c r="AJ1528" i="86"/>
  <c r="AJ1529" i="86"/>
  <c r="AJ1532" i="86"/>
  <c r="AJ1533" i="86"/>
  <c r="AJ1534" i="86"/>
  <c r="AJ1535" i="86"/>
  <c r="AJ1536" i="86"/>
  <c r="AJ1537" i="86"/>
  <c r="AJ1538" i="86"/>
  <c r="AJ1539" i="86"/>
  <c r="AJ1540" i="86"/>
  <c r="AJ1541" i="86"/>
  <c r="AJ1542" i="86"/>
  <c r="AJ1544" i="86"/>
  <c r="AJ1545" i="86"/>
  <c r="AJ1546" i="86"/>
  <c r="AJ1547" i="86"/>
  <c r="AJ1548" i="86"/>
  <c r="AJ1549" i="86"/>
  <c r="AJ1550" i="86"/>
  <c r="AJ1551" i="86"/>
  <c r="AJ1552" i="86"/>
  <c r="AJ1553" i="86"/>
  <c r="AJ1554" i="86"/>
  <c r="AJ1555" i="86"/>
  <c r="AJ1556" i="86"/>
  <c r="AJ1557" i="86"/>
  <c r="AJ1558" i="86"/>
  <c r="AJ1559" i="86"/>
  <c r="AJ1560" i="86"/>
  <c r="AJ1561" i="86"/>
  <c r="AJ1562" i="86"/>
  <c r="AJ1563" i="86"/>
  <c r="AJ1564" i="86"/>
  <c r="AJ1565" i="86"/>
  <c r="AJ1566" i="86"/>
  <c r="AJ1567" i="86"/>
  <c r="AJ1568" i="86"/>
  <c r="AJ1569" i="86"/>
  <c r="AJ1570" i="86"/>
  <c r="AJ1571" i="86"/>
  <c r="AJ1572" i="86"/>
  <c r="AJ1573" i="86"/>
  <c r="AJ1574" i="86"/>
  <c r="AJ1575" i="86"/>
  <c r="AJ1576" i="86"/>
  <c r="AJ1577" i="86"/>
  <c r="AJ1578" i="86"/>
  <c r="AJ1579" i="86"/>
  <c r="AJ1580" i="86"/>
  <c r="AJ1581" i="86"/>
  <c r="AJ1582" i="86"/>
  <c r="AJ1583" i="86"/>
  <c r="AJ1584" i="86"/>
  <c r="AJ1585" i="86"/>
  <c r="AJ1586" i="86"/>
  <c r="AJ1587" i="86"/>
  <c r="AJ1588" i="86"/>
  <c r="AJ1589" i="86"/>
  <c r="AJ1590" i="86"/>
  <c r="AJ1591" i="86"/>
  <c r="AJ1592" i="86"/>
  <c r="AJ1593" i="86"/>
  <c r="AJ1594" i="86"/>
  <c r="AJ1595" i="86"/>
  <c r="AJ1596" i="86"/>
  <c r="AJ1597" i="86"/>
  <c r="AJ1598" i="86"/>
  <c r="AJ1599" i="86"/>
  <c r="AJ1600" i="86"/>
  <c r="AJ1601" i="86"/>
  <c r="AJ1602" i="86"/>
  <c r="AJ1603" i="86"/>
  <c r="AJ1604" i="86"/>
  <c r="AJ1605" i="86"/>
  <c r="AJ1606" i="86"/>
  <c r="AJ1607" i="86"/>
  <c r="AJ1608" i="86"/>
  <c r="AJ1609" i="86"/>
  <c r="AJ1610" i="86"/>
  <c r="AJ1611" i="86"/>
  <c r="AJ1612" i="86"/>
  <c r="AJ1613" i="86"/>
  <c r="AJ1614" i="86"/>
  <c r="AJ1615" i="86"/>
  <c r="AJ1616" i="86"/>
  <c r="AJ1617" i="86"/>
  <c r="AJ1618" i="86"/>
  <c r="AJ1619" i="86"/>
  <c r="AJ1620" i="86"/>
  <c r="AJ1621" i="86"/>
  <c r="AJ1622" i="86"/>
  <c r="AJ1623" i="86"/>
  <c r="AJ1624" i="86"/>
  <c r="AJ1625" i="86"/>
  <c r="AJ1626" i="86"/>
  <c r="AJ1627" i="86"/>
  <c r="AJ1628" i="86"/>
  <c r="AJ1629" i="86"/>
  <c r="AJ1630" i="86"/>
  <c r="AJ1631" i="86"/>
  <c r="AJ1632" i="86"/>
  <c r="AJ1633" i="86"/>
  <c r="AJ1634" i="86"/>
  <c r="AJ1635" i="86"/>
  <c r="AJ1636" i="86"/>
  <c r="AJ1637" i="86"/>
  <c r="AJ1640" i="86"/>
  <c r="AJ1641" i="86"/>
  <c r="AJ1642" i="86"/>
  <c r="AJ1643" i="86"/>
  <c r="AJ1644" i="86"/>
  <c r="AJ1645" i="86"/>
  <c r="AJ1646" i="86"/>
  <c r="AJ1647" i="86"/>
  <c r="AJ1648" i="86"/>
  <c r="AJ1649" i="86"/>
  <c r="AJ1652" i="86"/>
  <c r="AJ1653" i="86"/>
  <c r="AJ1654" i="86"/>
  <c r="AJ1655" i="86"/>
  <c r="AJ1656" i="86"/>
  <c r="AJ1657" i="86"/>
  <c r="AJ1658" i="86"/>
  <c r="AJ1659" i="86"/>
  <c r="AJ1660" i="86"/>
  <c r="AG16" i="86"/>
  <c r="AG17" i="86"/>
  <c r="AG18" i="86"/>
  <c r="AG19" i="86"/>
  <c r="AG20" i="86"/>
  <c r="AG21" i="86"/>
  <c r="AG22" i="86"/>
  <c r="AG23" i="86"/>
  <c r="AG24" i="86"/>
  <c r="AG25" i="86"/>
  <c r="AG26" i="86"/>
  <c r="AG27" i="86"/>
  <c r="AG28" i="86"/>
  <c r="AG29" i="86"/>
  <c r="AG30" i="86"/>
  <c r="AG31" i="86"/>
  <c r="AG32" i="86"/>
  <c r="AG33" i="86"/>
  <c r="AG34" i="86"/>
  <c r="AG35" i="86"/>
  <c r="AG36" i="86"/>
  <c r="AG37" i="86"/>
  <c r="AG38" i="86"/>
  <c r="AG39" i="86"/>
  <c r="AG40" i="86"/>
  <c r="AG41" i="86"/>
  <c r="AG42" i="86"/>
  <c r="AG43" i="86"/>
  <c r="AG44" i="86"/>
  <c r="AG45" i="86"/>
  <c r="AG46" i="86"/>
  <c r="AG47" i="86"/>
  <c r="AG48" i="86"/>
  <c r="AG49" i="86"/>
  <c r="AG50" i="86"/>
  <c r="AG51" i="86"/>
  <c r="AG52" i="86"/>
  <c r="AG53" i="86"/>
  <c r="AG54" i="86"/>
  <c r="AG55" i="86"/>
  <c r="AG56" i="86"/>
  <c r="AG57" i="86"/>
  <c r="AG58" i="86"/>
  <c r="AG59" i="86"/>
  <c r="AG60" i="86"/>
  <c r="AG61" i="86"/>
  <c r="AG62" i="86"/>
  <c r="AG63" i="86"/>
  <c r="AG64" i="86"/>
  <c r="AG65" i="86"/>
  <c r="AG66" i="86"/>
  <c r="AG67" i="86"/>
  <c r="AG68" i="86"/>
  <c r="AG69" i="86"/>
  <c r="AG70" i="86"/>
  <c r="AG71" i="86"/>
  <c r="AG72" i="86"/>
  <c r="AG73" i="86"/>
  <c r="AG74" i="86"/>
  <c r="AG75" i="86"/>
  <c r="AG76" i="86"/>
  <c r="AG77" i="86"/>
  <c r="AG78" i="86"/>
  <c r="AG79" i="86"/>
  <c r="AG80" i="86"/>
  <c r="AG81" i="86"/>
  <c r="AG82" i="86"/>
  <c r="AG83" i="86"/>
  <c r="AG84" i="86"/>
  <c r="AG85" i="86"/>
  <c r="AG86" i="86"/>
  <c r="AG87" i="86"/>
  <c r="AG88" i="86"/>
  <c r="AG89" i="86"/>
  <c r="AG90" i="86"/>
  <c r="AG91" i="86"/>
  <c r="AG92" i="86"/>
  <c r="AG93" i="86"/>
  <c r="AG94" i="86"/>
  <c r="AG95" i="86"/>
  <c r="AG96" i="86"/>
  <c r="AG97" i="86"/>
  <c r="AG98" i="86"/>
  <c r="AG99" i="86"/>
  <c r="AG100" i="86"/>
  <c r="AG101" i="86"/>
  <c r="AG102" i="86"/>
  <c r="AG103" i="86"/>
  <c r="AG104" i="86"/>
  <c r="AG105" i="86"/>
  <c r="AG106" i="86"/>
  <c r="AG107" i="86"/>
  <c r="AG108" i="86"/>
  <c r="AG109" i="86"/>
  <c r="AG110" i="86"/>
  <c r="AG111" i="86"/>
  <c r="AG112" i="86"/>
  <c r="AG113" i="86"/>
  <c r="AG114" i="86"/>
  <c r="AG115" i="86"/>
  <c r="AG116" i="86"/>
  <c r="AG117" i="86"/>
  <c r="AG118" i="86"/>
  <c r="AG119" i="86"/>
  <c r="AG120" i="86"/>
  <c r="AG121" i="86"/>
  <c r="AG122" i="86"/>
  <c r="AG123" i="86"/>
  <c r="AG124" i="86"/>
  <c r="AG125" i="86"/>
  <c r="AG126" i="86"/>
  <c r="AG127" i="86"/>
  <c r="AG128" i="86"/>
  <c r="AG129" i="86"/>
  <c r="AG130" i="86"/>
  <c r="AG131" i="86"/>
  <c r="AG132" i="86"/>
  <c r="AG133" i="86"/>
  <c r="AG134" i="86"/>
  <c r="AG135" i="86"/>
  <c r="AG136" i="86"/>
  <c r="AG137" i="86"/>
  <c r="AG138" i="86"/>
  <c r="AG139" i="86"/>
  <c r="AG140" i="86"/>
  <c r="AG141" i="86"/>
  <c r="AG142" i="86"/>
  <c r="AG143" i="86"/>
  <c r="AG144" i="86"/>
  <c r="AG145" i="86"/>
  <c r="AG146" i="86"/>
  <c r="AG147" i="86"/>
  <c r="AG148" i="86"/>
  <c r="AG149" i="86"/>
  <c r="AG150" i="86"/>
  <c r="AG151" i="86"/>
  <c r="AG152" i="86"/>
  <c r="AG153" i="86"/>
  <c r="AG154" i="86"/>
  <c r="AG155" i="86"/>
  <c r="AG156" i="86"/>
  <c r="AG157" i="86"/>
  <c r="AG158" i="86"/>
  <c r="AG159" i="86"/>
  <c r="AG160" i="86"/>
  <c r="AG161" i="86"/>
  <c r="AG162" i="86"/>
  <c r="AG163" i="86"/>
  <c r="AG164" i="86"/>
  <c r="AG165" i="86"/>
  <c r="AG166" i="86"/>
  <c r="AG167" i="86"/>
  <c r="AG168" i="86"/>
  <c r="AG169" i="86"/>
  <c r="AG170" i="86"/>
  <c r="AG171" i="86"/>
  <c r="AG172" i="86"/>
  <c r="AG173" i="86"/>
  <c r="AG174" i="86"/>
  <c r="AG175" i="86"/>
  <c r="AG176" i="86"/>
  <c r="AG177" i="86"/>
  <c r="AG178" i="86"/>
  <c r="AG179" i="86"/>
  <c r="AG180" i="86"/>
  <c r="AG181" i="86"/>
  <c r="AG182" i="86"/>
  <c r="AG183" i="86"/>
  <c r="AG184" i="86"/>
  <c r="AG185" i="86"/>
  <c r="AG186" i="86"/>
  <c r="AG187" i="86"/>
  <c r="AG188" i="86"/>
  <c r="AG189" i="86"/>
  <c r="AG190" i="86"/>
  <c r="AG191" i="86"/>
  <c r="AG192" i="86"/>
  <c r="AG193" i="86"/>
  <c r="AG194" i="86"/>
  <c r="AG195" i="86"/>
  <c r="AG196" i="86"/>
  <c r="AG197" i="86"/>
  <c r="AG198" i="86"/>
  <c r="AG199" i="86"/>
  <c r="AG200" i="86"/>
  <c r="AG201" i="86"/>
  <c r="AG202" i="86"/>
  <c r="AG203" i="86"/>
  <c r="AG204" i="86"/>
  <c r="AG205" i="86"/>
  <c r="AG206" i="86"/>
  <c r="AG207" i="86"/>
  <c r="AG208" i="86"/>
  <c r="AG209" i="86"/>
  <c r="AG210" i="86"/>
  <c r="AG211" i="86"/>
  <c r="AG212" i="86"/>
  <c r="AG213" i="86"/>
  <c r="AG214" i="86"/>
  <c r="AG215" i="86"/>
  <c r="AG216" i="86"/>
  <c r="AG217" i="86"/>
  <c r="AG218" i="86"/>
  <c r="AG219" i="86"/>
  <c r="AG220" i="86"/>
  <c r="AG221" i="86"/>
  <c r="AG222" i="86"/>
  <c r="AG223" i="86"/>
  <c r="AG224" i="86"/>
  <c r="AG225" i="86"/>
  <c r="AG226" i="86"/>
  <c r="AG227" i="86"/>
  <c r="AG228" i="86"/>
  <c r="AG229" i="86"/>
  <c r="AG230" i="86"/>
  <c r="AG231" i="86"/>
  <c r="AG232" i="86"/>
  <c r="AG233" i="86"/>
  <c r="AG234" i="86"/>
  <c r="AG235" i="86"/>
  <c r="AG236" i="86"/>
  <c r="AG237" i="86"/>
  <c r="AG238" i="86"/>
  <c r="AG239" i="86"/>
  <c r="AG240" i="86"/>
  <c r="AG241" i="86"/>
  <c r="AG242" i="86"/>
  <c r="AG243" i="86"/>
  <c r="AG244" i="86"/>
  <c r="AG245" i="86"/>
  <c r="AG246" i="86"/>
  <c r="AG247" i="86"/>
  <c r="AG248" i="86"/>
  <c r="AG249" i="86"/>
  <c r="AG250" i="86"/>
  <c r="AG251" i="86"/>
  <c r="AG252" i="86"/>
  <c r="AG253" i="86"/>
  <c r="AG254" i="86"/>
  <c r="AG255" i="86"/>
  <c r="AG256" i="86"/>
  <c r="AG257" i="86"/>
  <c r="AG258" i="86"/>
  <c r="AG259" i="86"/>
  <c r="AG260" i="86"/>
  <c r="AG261" i="86"/>
  <c r="AG262" i="86"/>
  <c r="AG263" i="86"/>
  <c r="AG264" i="86"/>
  <c r="AG265" i="86"/>
  <c r="AG266" i="86"/>
  <c r="AG267" i="86"/>
  <c r="AG268" i="86"/>
  <c r="AG270" i="86"/>
  <c r="AG271" i="86"/>
  <c r="AG272" i="86"/>
  <c r="AG273" i="86"/>
  <c r="AG274" i="86"/>
  <c r="AG275" i="86"/>
  <c r="AG276" i="86"/>
  <c r="AG277" i="86"/>
  <c r="AG278" i="86"/>
  <c r="AG279" i="86"/>
  <c r="AG280" i="86"/>
  <c r="AG281" i="86"/>
  <c r="AG282" i="86"/>
  <c r="AG283" i="86"/>
  <c r="AG284" i="86"/>
  <c r="AG285" i="86"/>
  <c r="AG286" i="86"/>
  <c r="AG287" i="86"/>
  <c r="AG288" i="86"/>
  <c r="AG289" i="86"/>
  <c r="AG290" i="86"/>
  <c r="AG291" i="86"/>
  <c r="AG292" i="86"/>
  <c r="AG293" i="86"/>
  <c r="AG294" i="86"/>
  <c r="AG295" i="86"/>
  <c r="AG296" i="86"/>
  <c r="AG297" i="86"/>
  <c r="AG298" i="86"/>
  <c r="AG299" i="86"/>
  <c r="AG300" i="86"/>
  <c r="AG301" i="86"/>
  <c r="AG302" i="86"/>
  <c r="AG303" i="86"/>
  <c r="AG304" i="86"/>
  <c r="AG305" i="86"/>
  <c r="AG306" i="86"/>
  <c r="AG307" i="86"/>
  <c r="AG308" i="86"/>
  <c r="AG311" i="86"/>
  <c r="AG312" i="86"/>
  <c r="AG313" i="86"/>
  <c r="AG314" i="86"/>
  <c r="AG315" i="86"/>
  <c r="AG316" i="86"/>
  <c r="AG317" i="86"/>
  <c r="AG318" i="86"/>
  <c r="AG319" i="86"/>
  <c r="AG320" i="86"/>
  <c r="AG321" i="86"/>
  <c r="AG322" i="86"/>
  <c r="AG323" i="86"/>
  <c r="AG324" i="86"/>
  <c r="AG325" i="86"/>
  <c r="AG326" i="86"/>
  <c r="AG327" i="86"/>
  <c r="AG328" i="86"/>
  <c r="AG329" i="86"/>
  <c r="AG330" i="86"/>
  <c r="AG331" i="86"/>
  <c r="AG332" i="86"/>
  <c r="AG333" i="86"/>
  <c r="AG334" i="86"/>
  <c r="AG335" i="86"/>
  <c r="AG336" i="86"/>
  <c r="AG337" i="86"/>
  <c r="AG338" i="86"/>
  <c r="AG339" i="86"/>
  <c r="AG340" i="86"/>
  <c r="AG341" i="86"/>
  <c r="AG342" i="86"/>
  <c r="AG343" i="86"/>
  <c r="AG344" i="86"/>
  <c r="AG345" i="86"/>
  <c r="AG346" i="86"/>
  <c r="AG347" i="86"/>
  <c r="AG348" i="86"/>
  <c r="AG349" i="86"/>
  <c r="AG350" i="86"/>
  <c r="AG351" i="86"/>
  <c r="AG352" i="86"/>
  <c r="AG353" i="86"/>
  <c r="AG354" i="86"/>
  <c r="AG355" i="86"/>
  <c r="AG356" i="86"/>
  <c r="AG357" i="86"/>
  <c r="AG358" i="86"/>
  <c r="AG359" i="86"/>
  <c r="AG360" i="86"/>
  <c r="AG361" i="86"/>
  <c r="AG362" i="86"/>
  <c r="AG363" i="86"/>
  <c r="AG364" i="86"/>
  <c r="AG365" i="86"/>
  <c r="AG366" i="86"/>
  <c r="AG367" i="86"/>
  <c r="AG368" i="86"/>
  <c r="AG369" i="86"/>
  <c r="AG370" i="86"/>
  <c r="AG371" i="86"/>
  <c r="AG372" i="86"/>
  <c r="AG373" i="86"/>
  <c r="AG374" i="86"/>
  <c r="AG375" i="86"/>
  <c r="AG376" i="86"/>
  <c r="AG377" i="86"/>
  <c r="AG378" i="86"/>
  <c r="AG379" i="86"/>
  <c r="AG380" i="86"/>
  <c r="AG381" i="86"/>
  <c r="AG382" i="86"/>
  <c r="AG383" i="86"/>
  <c r="AG384" i="86"/>
  <c r="AG385" i="86"/>
  <c r="AG386" i="86"/>
  <c r="AG387" i="86"/>
  <c r="AG388" i="86"/>
  <c r="AG389" i="86"/>
  <c r="AG390" i="86"/>
  <c r="AG392" i="86"/>
  <c r="AG393" i="86"/>
  <c r="AG394" i="86"/>
  <c r="AG395" i="86"/>
  <c r="AG396" i="86"/>
  <c r="AG397" i="86"/>
  <c r="AG398" i="86"/>
  <c r="AG399" i="86"/>
  <c r="AG400" i="86"/>
  <c r="AG401" i="86"/>
  <c r="AG402" i="86"/>
  <c r="AG403" i="86"/>
  <c r="AG404" i="86"/>
  <c r="AG405" i="86"/>
  <c r="AG406" i="86"/>
  <c r="AG407" i="86"/>
  <c r="AG408" i="86"/>
  <c r="AG409" i="86"/>
  <c r="AG410" i="86"/>
  <c r="AG411" i="86"/>
  <c r="AG412" i="86"/>
  <c r="AG413" i="86"/>
  <c r="AG414" i="86"/>
  <c r="AG415" i="86"/>
  <c r="AG416" i="86"/>
  <c r="AG417" i="86"/>
  <c r="AG418" i="86"/>
  <c r="AG419" i="86"/>
  <c r="AG420" i="86"/>
  <c r="AG421" i="86"/>
  <c r="AG422" i="86"/>
  <c r="AG423" i="86"/>
  <c r="AG424" i="86"/>
  <c r="AG425" i="86"/>
  <c r="AG426" i="86"/>
  <c r="AG427" i="86"/>
  <c r="AG428" i="86"/>
  <c r="AG429" i="86"/>
  <c r="AG430" i="86"/>
  <c r="AG431" i="86"/>
  <c r="AG432" i="86"/>
  <c r="AG433" i="86"/>
  <c r="AG434" i="86"/>
  <c r="AG435" i="86"/>
  <c r="AG436" i="86"/>
  <c r="AG437" i="86"/>
  <c r="AG438" i="86"/>
  <c r="AG439" i="86"/>
  <c r="AG440" i="86"/>
  <c r="AG441" i="86"/>
  <c r="AG442" i="86"/>
  <c r="AG443" i="86"/>
  <c r="AG444" i="86"/>
  <c r="AG445" i="86"/>
  <c r="AG446" i="86"/>
  <c r="AG447" i="86"/>
  <c r="AG448" i="86"/>
  <c r="AG449" i="86"/>
  <c r="AG450" i="86"/>
  <c r="AG451" i="86"/>
  <c r="AG452" i="86"/>
  <c r="AG453" i="86"/>
  <c r="AG454" i="86"/>
  <c r="AG455" i="86"/>
  <c r="AG456" i="86"/>
  <c r="AG457" i="86"/>
  <c r="AG458" i="86"/>
  <c r="AG459" i="86"/>
  <c r="AG460" i="86"/>
  <c r="AG461" i="86"/>
  <c r="AG462" i="86"/>
  <c r="AG463" i="86"/>
  <c r="AG464" i="86"/>
  <c r="AG465" i="86"/>
  <c r="AG466" i="86"/>
  <c r="AG467" i="86"/>
  <c r="AG468" i="86"/>
  <c r="AG469" i="86"/>
  <c r="AG470" i="86"/>
  <c r="AG471" i="86"/>
  <c r="AG472" i="86"/>
  <c r="AG473" i="86"/>
  <c r="AG474" i="86"/>
  <c r="AG475" i="86"/>
  <c r="AG476" i="86"/>
  <c r="AG477" i="86"/>
  <c r="AG478" i="86"/>
  <c r="AG479" i="86"/>
  <c r="AG480" i="86"/>
  <c r="AG481" i="86"/>
  <c r="AG482" i="86"/>
  <c r="AG483" i="86"/>
  <c r="AG484" i="86"/>
  <c r="AG485" i="86"/>
  <c r="AG486" i="86"/>
  <c r="AG487" i="86"/>
  <c r="AG488" i="86"/>
  <c r="AG489" i="86"/>
  <c r="AG490" i="86"/>
  <c r="AG491" i="86"/>
  <c r="AG492" i="86"/>
  <c r="AG493" i="86"/>
  <c r="AG494" i="86"/>
  <c r="AG495" i="86"/>
  <c r="AG496" i="86"/>
  <c r="AG497" i="86"/>
  <c r="AG498" i="86"/>
  <c r="AG499" i="86"/>
  <c r="AG500" i="86"/>
  <c r="AG501" i="86"/>
  <c r="AG502" i="86"/>
  <c r="AG503" i="86"/>
  <c r="AG504" i="86"/>
  <c r="AG505" i="86"/>
  <c r="AG506" i="86"/>
  <c r="AG507" i="86"/>
  <c r="AG508" i="86"/>
  <c r="AG509" i="86"/>
  <c r="AG510" i="86"/>
  <c r="AG511" i="86"/>
  <c r="AG512" i="86"/>
  <c r="AG513" i="86"/>
  <c r="AG514" i="86"/>
  <c r="AG515" i="86"/>
  <c r="AG516" i="86"/>
  <c r="AG517" i="86"/>
  <c r="AG518" i="86"/>
  <c r="AG519" i="86"/>
  <c r="AG520" i="86"/>
  <c r="AG521" i="86"/>
  <c r="AG522" i="86"/>
  <c r="AG523" i="86"/>
  <c r="AG524" i="86"/>
  <c r="AG525" i="86"/>
  <c r="AG526" i="86"/>
  <c r="AG527" i="86"/>
  <c r="AG528" i="86"/>
  <c r="AG529" i="86"/>
  <c r="AG530" i="86"/>
  <c r="AG531" i="86"/>
  <c r="AG532" i="86"/>
  <c r="AG533" i="86"/>
  <c r="AG534" i="86"/>
  <c r="AG535" i="86"/>
  <c r="AG536" i="86"/>
  <c r="AG537" i="86"/>
  <c r="AG538" i="86"/>
  <c r="AG539" i="86"/>
  <c r="AG540" i="86"/>
  <c r="AG541" i="86"/>
  <c r="AG542" i="86"/>
  <c r="AG543" i="86"/>
  <c r="AG544" i="86"/>
  <c r="AG545" i="86"/>
  <c r="AG546" i="86"/>
  <c r="AG547" i="86"/>
  <c r="AG548" i="86"/>
  <c r="AG549" i="86"/>
  <c r="AG550" i="86"/>
  <c r="AG551" i="86"/>
  <c r="AG552" i="86"/>
  <c r="AG553" i="86"/>
  <c r="AG554" i="86"/>
  <c r="AG555" i="86"/>
  <c r="AG556" i="86"/>
  <c r="AG557" i="86"/>
  <c r="AG558" i="86"/>
  <c r="AG560" i="86"/>
  <c r="AG561" i="86"/>
  <c r="AG562" i="86"/>
  <c r="AG563" i="86"/>
  <c r="AG564" i="86"/>
  <c r="AG565" i="86"/>
  <c r="AG566" i="86"/>
  <c r="AG567" i="86"/>
  <c r="AG568" i="86"/>
  <c r="AG569" i="86"/>
  <c r="AG570" i="86"/>
  <c r="AG571" i="86"/>
  <c r="AG574" i="86"/>
  <c r="AG575" i="86"/>
  <c r="AG576" i="86"/>
  <c r="AG577" i="86"/>
  <c r="AG578" i="86"/>
  <c r="AG579" i="86"/>
  <c r="AG580" i="86"/>
  <c r="AG581" i="86"/>
  <c r="AG582" i="86"/>
  <c r="AG583" i="86"/>
  <c r="AG584" i="86"/>
  <c r="AG585" i="86"/>
  <c r="AG586" i="86"/>
  <c r="AG587" i="86"/>
  <c r="AG588" i="86"/>
  <c r="AG589" i="86"/>
  <c r="AG590" i="86"/>
  <c r="AG591" i="86"/>
  <c r="AG592" i="86"/>
  <c r="AG593" i="86"/>
  <c r="AG594" i="86"/>
  <c r="AG595" i="86"/>
  <c r="AG596" i="86"/>
  <c r="AG597" i="86"/>
  <c r="AG598" i="86"/>
  <c r="AG599" i="86"/>
  <c r="AG600" i="86"/>
  <c r="AG601" i="86"/>
  <c r="AG602" i="86"/>
  <c r="AG603" i="86"/>
  <c r="AG604" i="86"/>
  <c r="AG605" i="86"/>
  <c r="AG606" i="86"/>
  <c r="AG607" i="86"/>
  <c r="AG608" i="86"/>
  <c r="AG609" i="86"/>
  <c r="AG610" i="86"/>
  <c r="AG611" i="86"/>
  <c r="AG612" i="86"/>
  <c r="AG613" i="86"/>
  <c r="AG614" i="86"/>
  <c r="AG615" i="86"/>
  <c r="AG616" i="86"/>
  <c r="AG617" i="86"/>
  <c r="AG618" i="86"/>
  <c r="AG619" i="86"/>
  <c r="AG620" i="86"/>
  <c r="AG621" i="86"/>
  <c r="AG622" i="86"/>
  <c r="AG623" i="86"/>
  <c r="AG624" i="86"/>
  <c r="AG625" i="86"/>
  <c r="AG626" i="86"/>
  <c r="AG627" i="86"/>
  <c r="AG628" i="86"/>
  <c r="AG629" i="86"/>
  <c r="AG630" i="86"/>
  <c r="AG631" i="86"/>
  <c r="AG632" i="86"/>
  <c r="AG633" i="86"/>
  <c r="AG634" i="86"/>
  <c r="AG635" i="86"/>
  <c r="AG636" i="86"/>
  <c r="AG637" i="86"/>
  <c r="AG638" i="86"/>
  <c r="AG639" i="86"/>
  <c r="AG640" i="86"/>
  <c r="AG641" i="86"/>
  <c r="AG642" i="86"/>
  <c r="AG643" i="86"/>
  <c r="AG644" i="86"/>
  <c r="AG645" i="86"/>
  <c r="AG646" i="86"/>
  <c r="AG647" i="86"/>
  <c r="AG648" i="86"/>
  <c r="AG649" i="86"/>
  <c r="AG650" i="86"/>
  <c r="AG651" i="86"/>
  <c r="AG652" i="86"/>
  <c r="AG653" i="86"/>
  <c r="AG654" i="86"/>
  <c r="AG655" i="86"/>
  <c r="AG656" i="86"/>
  <c r="AG657" i="86"/>
  <c r="AG658" i="86"/>
  <c r="AG659" i="86"/>
  <c r="AG660" i="86"/>
  <c r="AG661" i="86"/>
  <c r="AG662" i="86"/>
  <c r="AG663" i="86"/>
  <c r="AG664" i="86"/>
  <c r="AG665" i="86"/>
  <c r="AG666" i="86"/>
  <c r="AG667" i="86"/>
  <c r="AG668" i="86"/>
  <c r="AG669" i="86"/>
  <c r="AG670" i="86"/>
  <c r="AG671" i="86"/>
  <c r="AG672" i="86"/>
  <c r="AG673" i="86"/>
  <c r="AG674" i="86"/>
  <c r="AG675" i="86"/>
  <c r="AG676" i="86"/>
  <c r="AG677" i="86"/>
  <c r="AG678" i="86"/>
  <c r="AG679" i="86"/>
  <c r="AG680" i="86"/>
  <c r="AG681" i="86"/>
  <c r="AG682" i="86"/>
  <c r="AG683" i="86"/>
  <c r="AG684" i="86"/>
  <c r="AG685" i="86"/>
  <c r="AG686" i="86"/>
  <c r="AG687" i="86"/>
  <c r="AG688" i="86"/>
  <c r="AG689" i="86"/>
  <c r="AG690" i="86"/>
  <c r="AG691" i="86"/>
  <c r="AG692" i="86"/>
  <c r="AG693" i="86"/>
  <c r="AG694" i="86"/>
  <c r="AG695" i="86"/>
  <c r="AG696" i="86"/>
  <c r="AG697" i="86"/>
  <c r="AG698" i="86"/>
  <c r="AG699" i="86"/>
  <c r="AG700" i="86"/>
  <c r="AG701" i="86"/>
  <c r="AG702" i="86"/>
  <c r="AG703" i="86"/>
  <c r="AG704" i="86"/>
  <c r="AG705" i="86"/>
  <c r="AG706" i="86"/>
  <c r="AG707" i="86"/>
  <c r="AG708" i="86"/>
  <c r="AG709" i="86"/>
  <c r="AG710" i="86"/>
  <c r="AG711" i="86"/>
  <c r="AG712" i="86"/>
  <c r="AG713" i="86"/>
  <c r="AG714" i="86"/>
  <c r="AG715" i="86"/>
  <c r="AG716" i="86"/>
  <c r="AG717" i="86"/>
  <c r="AG718" i="86"/>
  <c r="AG719" i="86"/>
  <c r="AG720" i="86"/>
  <c r="AG721" i="86"/>
  <c r="AG722" i="86"/>
  <c r="AG723" i="86"/>
  <c r="AG724" i="86"/>
  <c r="AG725" i="86"/>
  <c r="AG726" i="86"/>
  <c r="AG727" i="86"/>
  <c r="AG728" i="86"/>
  <c r="AG729" i="86"/>
  <c r="AG730" i="86"/>
  <c r="AG731" i="86"/>
  <c r="AG732" i="86"/>
  <c r="AG733" i="86"/>
  <c r="AG734" i="86"/>
  <c r="AG735" i="86"/>
  <c r="AG736" i="86"/>
  <c r="AG737" i="86"/>
  <c r="AG738" i="86"/>
  <c r="AG739" i="86"/>
  <c r="AG740" i="86"/>
  <c r="AG741" i="86"/>
  <c r="AG742" i="86"/>
  <c r="AG743" i="86"/>
  <c r="AG744" i="86"/>
  <c r="AG745" i="86"/>
  <c r="AG746" i="86"/>
  <c r="AG747" i="86"/>
  <c r="AG748" i="86"/>
  <c r="AG749" i="86"/>
  <c r="AG750" i="86"/>
  <c r="AG751" i="86"/>
  <c r="AG752" i="86"/>
  <c r="AG753" i="86"/>
  <c r="AG754" i="86"/>
  <c r="AG755" i="86"/>
  <c r="AG756" i="86"/>
  <c r="AG757" i="86"/>
  <c r="AG758" i="86"/>
  <c r="AG759" i="86"/>
  <c r="AG760" i="86"/>
  <c r="AG761" i="86"/>
  <c r="AG762" i="86"/>
  <c r="AG763" i="86"/>
  <c r="AG764" i="86"/>
  <c r="AG765" i="86"/>
  <c r="AG766" i="86"/>
  <c r="AG767" i="86"/>
  <c r="AG768" i="86"/>
  <c r="AG769" i="86"/>
  <c r="AG770" i="86"/>
  <c r="AG771" i="86"/>
  <c r="AG772" i="86"/>
  <c r="AG773" i="86"/>
  <c r="AG774" i="86"/>
  <c r="AG775" i="86"/>
  <c r="AG776" i="86"/>
  <c r="AG777" i="86"/>
  <c r="AG778" i="86"/>
  <c r="AG779" i="86"/>
  <c r="AG780" i="86"/>
  <c r="AG781" i="86"/>
  <c r="AG782" i="86"/>
  <c r="AG783" i="86"/>
  <c r="AG784" i="86"/>
  <c r="AG785" i="86"/>
  <c r="AG786" i="86"/>
  <c r="AG787" i="86"/>
  <c r="AG788" i="86"/>
  <c r="AG790" i="86"/>
  <c r="AG791" i="86"/>
  <c r="AG792" i="86"/>
  <c r="AG793" i="86"/>
  <c r="AG794" i="86"/>
  <c r="AG795" i="86"/>
  <c r="AG796" i="86"/>
  <c r="AG797" i="86"/>
  <c r="AG798" i="86"/>
  <c r="AG799" i="86"/>
  <c r="AG800" i="86"/>
  <c r="AG801" i="86"/>
  <c r="AG802" i="86"/>
  <c r="AG803" i="86"/>
  <c r="AG804" i="86"/>
  <c r="AG805" i="86"/>
  <c r="AG806" i="86"/>
  <c r="AG811" i="86"/>
  <c r="AG812" i="86"/>
  <c r="AG813" i="86"/>
  <c r="AG814" i="86"/>
  <c r="AG815" i="86"/>
  <c r="AG816" i="86"/>
  <c r="AG817" i="86"/>
  <c r="AG818" i="86"/>
  <c r="AG819" i="86"/>
  <c r="AG820" i="86"/>
  <c r="AG824" i="86"/>
  <c r="AG827" i="86"/>
  <c r="AG828" i="86"/>
  <c r="AG829" i="86"/>
  <c r="AG830" i="86"/>
  <c r="AG831" i="86"/>
  <c r="AG832" i="86"/>
  <c r="AG833" i="86"/>
  <c r="AG834" i="86"/>
  <c r="AG835" i="86"/>
  <c r="AG837" i="86"/>
  <c r="AG838" i="86"/>
  <c r="AG839" i="86"/>
  <c r="AG840" i="86"/>
  <c r="AG841" i="86"/>
  <c r="AG842" i="86"/>
  <c r="AG843" i="86"/>
  <c r="AG844" i="86"/>
  <c r="AG845" i="86"/>
  <c r="AG846" i="86"/>
  <c r="AG847" i="86"/>
  <c r="AG848" i="86"/>
  <c r="AG849" i="86"/>
  <c r="AG850" i="86"/>
  <c r="AG851" i="86"/>
  <c r="AG852" i="86"/>
  <c r="AG853" i="86"/>
  <c r="AG854" i="86"/>
  <c r="AG855" i="86"/>
  <c r="AG856" i="86"/>
  <c r="AG857" i="86"/>
  <c r="AG858" i="86"/>
  <c r="AG859" i="86"/>
  <c r="AG860" i="86"/>
  <c r="AG861" i="86"/>
  <c r="AG862" i="86"/>
  <c r="AG863" i="86"/>
  <c r="AG864" i="86"/>
  <c r="AG865" i="86"/>
  <c r="AG866" i="86"/>
  <c r="AG867" i="86"/>
  <c r="AG868" i="86"/>
  <c r="AG869" i="86"/>
  <c r="AG871" i="86"/>
  <c r="AG872" i="86"/>
  <c r="AG873" i="86"/>
  <c r="AG874" i="86"/>
  <c r="AG875" i="86"/>
  <c r="AG876" i="86"/>
  <c r="AG877" i="86"/>
  <c r="AG878" i="86"/>
  <c r="AG879" i="86"/>
  <c r="AG880" i="86"/>
  <c r="AG881" i="86"/>
  <c r="AG882" i="86"/>
  <c r="AG883" i="86"/>
  <c r="AG884" i="86"/>
  <c r="AG885" i="86"/>
  <c r="AG886" i="86"/>
  <c r="AG887" i="86"/>
  <c r="AG888" i="86"/>
  <c r="AG889" i="86"/>
  <c r="AG890" i="86"/>
  <c r="AG891" i="86"/>
  <c r="AG892" i="86"/>
  <c r="AG893" i="86"/>
  <c r="AG894" i="86"/>
  <c r="AG895" i="86"/>
  <c r="AG896" i="86"/>
  <c r="AG897" i="86"/>
  <c r="AG898" i="86"/>
  <c r="AG899" i="86"/>
  <c r="AG900" i="86"/>
  <c r="AG901" i="86"/>
  <c r="AG902" i="86"/>
  <c r="AG903" i="86"/>
  <c r="AG904" i="86"/>
  <c r="AG905" i="86"/>
  <c r="AG906" i="86"/>
  <c r="AG907" i="86"/>
  <c r="AG908" i="86"/>
  <c r="AG909" i="86"/>
  <c r="AG910" i="86"/>
  <c r="AG911" i="86"/>
  <c r="AG912" i="86"/>
  <c r="AG913" i="86"/>
  <c r="AG914" i="86"/>
  <c r="AG915" i="86"/>
  <c r="AG916" i="86"/>
  <c r="AG917" i="86"/>
  <c r="AG918" i="86"/>
  <c r="AG919" i="86"/>
  <c r="AG920" i="86"/>
  <c r="AG921" i="86"/>
  <c r="AG922" i="86"/>
  <c r="AG923" i="86"/>
  <c r="AG924" i="86"/>
  <c r="AG925" i="86"/>
  <c r="AG926" i="86"/>
  <c r="AG927" i="86"/>
  <c r="AG928" i="86"/>
  <c r="AG929" i="86"/>
  <c r="AG930" i="86"/>
  <c r="AG931" i="86"/>
  <c r="AG932" i="86"/>
  <c r="AG933" i="86"/>
  <c r="AG934" i="86"/>
  <c r="AG935" i="86"/>
  <c r="AG936" i="86"/>
  <c r="AG937" i="86"/>
  <c r="AG938" i="86"/>
  <c r="AG939" i="86"/>
  <c r="AG940" i="86"/>
  <c r="AG941" i="86"/>
  <c r="AG942" i="86"/>
  <c r="AG943" i="86"/>
  <c r="AG944" i="86"/>
  <c r="AG945" i="86"/>
  <c r="AG946" i="86"/>
  <c r="AG947" i="86"/>
  <c r="AG948" i="86"/>
  <c r="AG949" i="86"/>
  <c r="AG950" i="86"/>
  <c r="AG951" i="86"/>
  <c r="AG952" i="86"/>
  <c r="AG953" i="86"/>
  <c r="AG954" i="86"/>
  <c r="AG955" i="86"/>
  <c r="AG956" i="86"/>
  <c r="AG957" i="86"/>
  <c r="AG958" i="86"/>
  <c r="AG959" i="86"/>
  <c r="AG960" i="86"/>
  <c r="AG961" i="86"/>
  <c r="AG962" i="86"/>
  <c r="AG963" i="86"/>
  <c r="AG964" i="86"/>
  <c r="AG965" i="86"/>
  <c r="AG966" i="86"/>
  <c r="AG967" i="86"/>
  <c r="AG968" i="86"/>
  <c r="AG969" i="86"/>
  <c r="AG970" i="86"/>
  <c r="AG971" i="86"/>
  <c r="AG972" i="86"/>
  <c r="AG973" i="86"/>
  <c r="AG974" i="86"/>
  <c r="AG975" i="86"/>
  <c r="AG976" i="86"/>
  <c r="AG977" i="86"/>
  <c r="AG978" i="86"/>
  <c r="AG979" i="86"/>
  <c r="AG980" i="86"/>
  <c r="AG981" i="86"/>
  <c r="AG982" i="86"/>
  <c r="AG983" i="86"/>
  <c r="AG984" i="86"/>
  <c r="AG985" i="86"/>
  <c r="AG986" i="86"/>
  <c r="AG987" i="86"/>
  <c r="AG988" i="86"/>
  <c r="AG989" i="86"/>
  <c r="AG990" i="86"/>
  <c r="AG991" i="86"/>
  <c r="AG992" i="86"/>
  <c r="AG993" i="86"/>
  <c r="AG994" i="86"/>
  <c r="AG995" i="86"/>
  <c r="AG996" i="86"/>
  <c r="AG998" i="86"/>
  <c r="AG999" i="86"/>
  <c r="AG1000" i="86"/>
  <c r="AG1001" i="86"/>
  <c r="AG1002" i="86"/>
  <c r="AG1003" i="86"/>
  <c r="AG1004" i="86"/>
  <c r="AG1005" i="86"/>
  <c r="AG1006" i="86"/>
  <c r="AG1007" i="86"/>
  <c r="AG1008" i="86"/>
  <c r="AG1009" i="86"/>
  <c r="AG1010" i="86"/>
  <c r="AG1011" i="86"/>
  <c r="AG1012" i="86"/>
  <c r="AG1013" i="86"/>
  <c r="AG1014" i="86"/>
  <c r="AG1015" i="86"/>
  <c r="AG1016" i="86"/>
  <c r="AG1017" i="86"/>
  <c r="AG1018" i="86"/>
  <c r="AG1019" i="86"/>
  <c r="AG1020" i="86"/>
  <c r="AG1021" i="86"/>
  <c r="AG1022" i="86"/>
  <c r="AG1023" i="86"/>
  <c r="AG1024" i="86"/>
  <c r="AG1025" i="86"/>
  <c r="AG1026" i="86"/>
  <c r="AG1027" i="86"/>
  <c r="AG1028" i="86"/>
  <c r="AG1029" i="86"/>
  <c r="AG1030" i="86"/>
  <c r="AG1031" i="86"/>
  <c r="AG1032" i="86"/>
  <c r="AG1033" i="86"/>
  <c r="AG1034" i="86"/>
  <c r="AG1035" i="86"/>
  <c r="AG1036" i="86"/>
  <c r="AG1037" i="86"/>
  <c r="AG1038" i="86"/>
  <c r="AG1039" i="86"/>
  <c r="AG1040" i="86"/>
  <c r="AG1041" i="86"/>
  <c r="AG1042" i="86"/>
  <c r="AG1043" i="86"/>
  <c r="AG1044" i="86"/>
  <c r="AG1045" i="86"/>
  <c r="AG1046" i="86"/>
  <c r="AG1047" i="86"/>
  <c r="AG1048" i="86"/>
  <c r="AG1049" i="86"/>
  <c r="AG1050" i="86"/>
  <c r="AG1051" i="86"/>
  <c r="AG1052" i="86"/>
  <c r="AG1053" i="86"/>
  <c r="AG1054" i="86"/>
  <c r="AG1055" i="86"/>
  <c r="AG1056" i="86"/>
  <c r="AG1057" i="86"/>
  <c r="AG1058" i="86"/>
  <c r="AG1059" i="86"/>
  <c r="AG1060" i="86"/>
  <c r="AG1061" i="86"/>
  <c r="AG1062" i="86"/>
  <c r="AG1063" i="86"/>
  <c r="AG1064" i="86"/>
  <c r="AG1065" i="86"/>
  <c r="AG1066" i="86"/>
  <c r="AG1067" i="86"/>
  <c r="AG1068" i="86"/>
  <c r="AG1069" i="86"/>
  <c r="AG1070" i="86"/>
  <c r="AG1071" i="86"/>
  <c r="AG1072" i="86"/>
  <c r="AG1073" i="86"/>
  <c r="AG1074" i="86"/>
  <c r="AG1075" i="86"/>
  <c r="AG1076" i="86"/>
  <c r="AG1077" i="86"/>
  <c r="AG1078" i="86"/>
  <c r="AG1079" i="86"/>
  <c r="AG1080" i="86"/>
  <c r="AG1081" i="86"/>
  <c r="AG1082" i="86"/>
  <c r="AG1083" i="86"/>
  <c r="AG1084" i="86"/>
  <c r="AG1085" i="86"/>
  <c r="AG1086" i="86"/>
  <c r="AG1087" i="86"/>
  <c r="AG1088" i="86"/>
  <c r="AG1089" i="86"/>
  <c r="AG1090" i="86"/>
  <c r="AG1091" i="86"/>
  <c r="AG1092" i="86"/>
  <c r="AG1093" i="86"/>
  <c r="AG1094" i="86"/>
  <c r="AG1095" i="86"/>
  <c r="AG1096" i="86"/>
  <c r="AG1097" i="86"/>
  <c r="AG1098" i="86"/>
  <c r="AG1099" i="86"/>
  <c r="AG1100" i="86"/>
  <c r="AG1101" i="86"/>
  <c r="AG1102" i="86"/>
  <c r="AG1103" i="86"/>
  <c r="AG1104" i="86"/>
  <c r="AG1105" i="86"/>
  <c r="AG1106" i="86"/>
  <c r="AG1107" i="86"/>
  <c r="AG1108" i="86"/>
  <c r="AG1109" i="86"/>
  <c r="AG1110" i="86"/>
  <c r="AG1111" i="86"/>
  <c r="AG1112" i="86"/>
  <c r="AG1113" i="86"/>
  <c r="AG1114" i="86"/>
  <c r="AG1115" i="86"/>
  <c r="AG1116" i="86"/>
  <c r="AG1117" i="86"/>
  <c r="AG1118" i="86"/>
  <c r="AG1119" i="86"/>
  <c r="AG1120" i="86"/>
  <c r="AG1121" i="86"/>
  <c r="AG1122" i="86"/>
  <c r="AG1123" i="86"/>
  <c r="AG1124" i="86"/>
  <c r="AG1125" i="86"/>
  <c r="AG1126" i="86"/>
  <c r="AG1127" i="86"/>
  <c r="AG1128" i="86"/>
  <c r="AG1129" i="86"/>
  <c r="AG1130" i="86"/>
  <c r="AG1131" i="86"/>
  <c r="AG1132" i="86"/>
  <c r="AG1133" i="86"/>
  <c r="AG1135" i="86"/>
  <c r="AG1137" i="86"/>
  <c r="AG1138" i="86"/>
  <c r="AG1139" i="86"/>
  <c r="AG1140" i="86"/>
  <c r="AG1141" i="86"/>
  <c r="AG1142" i="86"/>
  <c r="AG1143" i="86"/>
  <c r="AG1144" i="86"/>
  <c r="AG1145" i="86"/>
  <c r="AG1146" i="86"/>
  <c r="AG1147" i="86"/>
  <c r="AG1148" i="86"/>
  <c r="AG1149" i="86"/>
  <c r="AG1150" i="86"/>
  <c r="AG1151" i="86"/>
  <c r="AG1153" i="86"/>
  <c r="AG1154" i="86"/>
  <c r="AG1155" i="86"/>
  <c r="AG1156" i="86"/>
  <c r="AG1157" i="86"/>
  <c r="AG1158" i="86"/>
  <c r="AG1160" i="86"/>
  <c r="AG1161" i="86"/>
  <c r="AG1162" i="86"/>
  <c r="AG1163" i="86"/>
  <c r="AG1164" i="86"/>
  <c r="AG1165" i="86"/>
  <c r="AG1167" i="86"/>
  <c r="AG1170" i="86"/>
  <c r="AG1171" i="86"/>
  <c r="AG1172" i="86"/>
  <c r="AG1173" i="86"/>
  <c r="AG1174" i="86"/>
  <c r="AG1175" i="86"/>
  <c r="AG1176" i="86"/>
  <c r="AG1177" i="86"/>
  <c r="AG1178" i="86"/>
  <c r="AG1179" i="86"/>
  <c r="AG1180" i="86"/>
  <c r="AG1181" i="86"/>
  <c r="AG1182" i="86"/>
  <c r="AG1183" i="86"/>
  <c r="AG1184" i="86"/>
  <c r="AG1185" i="86"/>
  <c r="AG1186" i="86"/>
  <c r="AG1187" i="86"/>
  <c r="AG1188" i="86"/>
  <c r="AG1189" i="86"/>
  <c r="AG1190" i="86"/>
  <c r="AG1191" i="86"/>
  <c r="AG1192" i="86"/>
  <c r="AG1193" i="86"/>
  <c r="AG1194" i="86"/>
  <c r="AG1195" i="86"/>
  <c r="AG1196" i="86"/>
  <c r="AG1197" i="86"/>
  <c r="AG1198" i="86"/>
  <c r="AG1199" i="86"/>
  <c r="AG1200" i="86"/>
  <c r="AG1201" i="86"/>
  <c r="AG1202" i="86"/>
  <c r="AG1203" i="86"/>
  <c r="AG1204" i="86"/>
  <c r="AG1205" i="86"/>
  <c r="AG1206" i="86"/>
  <c r="AG1207" i="86"/>
  <c r="AG1208" i="86"/>
  <c r="AG1209" i="86"/>
  <c r="AG1210" i="86"/>
  <c r="AG1211" i="86"/>
  <c r="AG1212" i="86"/>
  <c r="AG1213" i="86"/>
  <c r="AG1214" i="86"/>
  <c r="AG1215" i="86"/>
  <c r="AG1216" i="86"/>
  <c r="AG1217" i="86"/>
  <c r="AG1218" i="86"/>
  <c r="AG1219" i="86"/>
  <c r="AG1220" i="86"/>
  <c r="AG1221" i="86"/>
  <c r="AG1222" i="86"/>
  <c r="AG1223" i="86"/>
  <c r="AG1224" i="86"/>
  <c r="AG1225" i="86"/>
  <c r="AG1226" i="86"/>
  <c r="AG1227" i="86"/>
  <c r="AG1228" i="86"/>
  <c r="AG1229" i="86"/>
  <c r="AG1230" i="86"/>
  <c r="AG1231" i="86"/>
  <c r="AG1232" i="86"/>
  <c r="AG1233" i="86"/>
  <c r="AG1234" i="86"/>
  <c r="AG1235" i="86"/>
  <c r="AG1236" i="86"/>
  <c r="AG1237" i="86"/>
  <c r="AG1238" i="86"/>
  <c r="AG1239" i="86"/>
  <c r="AG1240" i="86"/>
  <c r="AG1241" i="86"/>
  <c r="AG1242" i="86"/>
  <c r="AG1243" i="86"/>
  <c r="AG1244" i="86"/>
  <c r="AG1245" i="86"/>
  <c r="AG1246" i="86"/>
  <c r="AG1247" i="86"/>
  <c r="AG1248" i="86"/>
  <c r="AG1249" i="86"/>
  <c r="AG1250" i="86"/>
  <c r="AG1251" i="86"/>
  <c r="AG1252" i="86"/>
  <c r="AG1253" i="86"/>
  <c r="AG1254" i="86"/>
  <c r="AG1255" i="86"/>
  <c r="AG1256" i="86"/>
  <c r="AG1257" i="86"/>
  <c r="AG1258" i="86"/>
  <c r="AG1259" i="86"/>
  <c r="AG1260" i="86"/>
  <c r="AG1261" i="86"/>
  <c r="AG1262" i="86"/>
  <c r="AG1263" i="86"/>
  <c r="AG1264" i="86"/>
  <c r="AG1265" i="86"/>
  <c r="AG1266" i="86"/>
  <c r="AG1267" i="86"/>
  <c r="AG1268" i="86"/>
  <c r="AG1269" i="86"/>
  <c r="AG1270" i="86"/>
  <c r="AG1271" i="86"/>
  <c r="AG1272" i="86"/>
  <c r="AG1273" i="86"/>
  <c r="AG1274" i="86"/>
  <c r="AG1275" i="86"/>
  <c r="AG1276" i="86"/>
  <c r="AG1277" i="86"/>
  <c r="AG1278" i="86"/>
  <c r="AG1279" i="86"/>
  <c r="AG1280" i="86"/>
  <c r="AG1281" i="86"/>
  <c r="AG1282" i="86"/>
  <c r="AG1283" i="86"/>
  <c r="AG1284" i="86"/>
  <c r="AG1285" i="86"/>
  <c r="AG1286" i="86"/>
  <c r="AG1287" i="86"/>
  <c r="AG1288" i="86"/>
  <c r="AG1289" i="86"/>
  <c r="AG1290" i="86"/>
  <c r="AG1291" i="86"/>
  <c r="AG1292" i="86"/>
  <c r="AG1293" i="86"/>
  <c r="AG1294" i="86"/>
  <c r="AG1295" i="86"/>
  <c r="AG1296" i="86"/>
  <c r="AG1297" i="86"/>
  <c r="AG1298" i="86"/>
  <c r="AG1299" i="86"/>
  <c r="AG1300" i="86"/>
  <c r="AG1301" i="86"/>
  <c r="AG1302" i="86"/>
  <c r="AG1303" i="86"/>
  <c r="AG1304" i="86"/>
  <c r="AG1305" i="86"/>
  <c r="AG1306" i="86"/>
  <c r="AG1307" i="86"/>
  <c r="AG1308" i="86"/>
  <c r="AG1309" i="86"/>
  <c r="AG1310" i="86"/>
  <c r="AG1311" i="86"/>
  <c r="AG1312" i="86"/>
  <c r="AG1313" i="86"/>
  <c r="AG1314" i="86"/>
  <c r="AG1315" i="86"/>
  <c r="AG1316" i="86"/>
  <c r="AG1317" i="86"/>
  <c r="AG1318" i="86"/>
  <c r="AG1319" i="86"/>
  <c r="AG1320" i="86"/>
  <c r="AG1321" i="86"/>
  <c r="AG1322" i="86"/>
  <c r="AG1323" i="86"/>
  <c r="AG1324" i="86"/>
  <c r="AG1325" i="86"/>
  <c r="AG1326" i="86"/>
  <c r="AG1327" i="86"/>
  <c r="AG1328" i="86"/>
  <c r="AG1329" i="86"/>
  <c r="AG1331" i="86"/>
  <c r="AG1332" i="86"/>
  <c r="AG1333" i="86"/>
  <c r="AG1334" i="86"/>
  <c r="AG1336" i="86"/>
  <c r="AG1337" i="86"/>
  <c r="AG1338" i="86"/>
  <c r="AG1339" i="86"/>
  <c r="AG1340" i="86"/>
  <c r="AG1341" i="86"/>
  <c r="AG1342" i="86"/>
  <c r="AG1343" i="86"/>
  <c r="AG1344" i="86"/>
  <c r="AG1345" i="86"/>
  <c r="AG1346" i="86"/>
  <c r="AG1347" i="86"/>
  <c r="AG1348" i="86"/>
  <c r="AG1350" i="86"/>
  <c r="AG1351" i="86"/>
  <c r="AG1352" i="86"/>
  <c r="AG1354" i="86"/>
  <c r="AG1355" i="86"/>
  <c r="AG1356" i="86"/>
  <c r="AG1357" i="86"/>
  <c r="AG1358" i="86"/>
  <c r="AG1359" i="86"/>
  <c r="AG1360" i="86"/>
  <c r="AG1361" i="86"/>
  <c r="AG1362" i="86"/>
  <c r="AG1363" i="86"/>
  <c r="AG1364" i="86"/>
  <c r="AG1365" i="86"/>
  <c r="AG1366" i="86"/>
  <c r="AG1368" i="86"/>
  <c r="AG1369" i="86"/>
  <c r="AG1370" i="86"/>
  <c r="AG1371" i="86"/>
  <c r="AG1372" i="86"/>
  <c r="AG1373" i="86"/>
  <c r="AG1374" i="86"/>
  <c r="AG1375" i="86"/>
  <c r="AG1376" i="86"/>
  <c r="AG1377" i="86"/>
  <c r="AG1378" i="86"/>
  <c r="AG1379" i="86"/>
  <c r="AG1380" i="86"/>
  <c r="AG1381" i="86"/>
  <c r="AG1382" i="86"/>
  <c r="AG1383" i="86"/>
  <c r="AG1384" i="86"/>
  <c r="AG1385" i="86"/>
  <c r="AG1386" i="86"/>
  <c r="AG1387" i="86"/>
  <c r="AG1388" i="86"/>
  <c r="AG1389" i="86"/>
  <c r="AG1390" i="86"/>
  <c r="AG1391" i="86"/>
  <c r="AG1392" i="86"/>
  <c r="AG1394" i="86"/>
  <c r="AG1395" i="86"/>
  <c r="AG1396" i="86"/>
  <c r="AG1397" i="86"/>
  <c r="AG1399" i="86"/>
  <c r="AG1400" i="86"/>
  <c r="AG1401" i="86"/>
  <c r="AG1402" i="86"/>
  <c r="AG1403" i="86"/>
  <c r="AG1404" i="86"/>
  <c r="AG1405" i="86"/>
  <c r="AG1406" i="86"/>
  <c r="AG1407" i="86"/>
  <c r="AG1408" i="86"/>
  <c r="AG1410" i="86"/>
  <c r="AG1411" i="86"/>
  <c r="AG1412" i="86"/>
  <c r="AG1413" i="86"/>
  <c r="AG1414" i="86"/>
  <c r="AG1415" i="86"/>
  <c r="AG1416" i="86"/>
  <c r="AG1417" i="86"/>
  <c r="AG1418" i="86"/>
  <c r="AG1419" i="86"/>
  <c r="AG1420" i="86"/>
  <c r="AG1422" i="86"/>
  <c r="AG1423" i="86"/>
  <c r="AG1424" i="86"/>
  <c r="AG1425" i="86"/>
  <c r="AG1426" i="86"/>
  <c r="AG1427" i="86"/>
  <c r="AG1428" i="86"/>
  <c r="AG1429" i="86"/>
  <c r="AG1430" i="86"/>
  <c r="AG1431" i="86"/>
  <c r="AG1432" i="86"/>
  <c r="AG1433" i="86"/>
  <c r="AG1434" i="86"/>
  <c r="AG1435" i="86"/>
  <c r="AG1436" i="86"/>
  <c r="AG1437" i="86"/>
  <c r="AG1438" i="86"/>
  <c r="AG1439" i="86"/>
  <c r="AG1440" i="86"/>
  <c r="AG1441" i="86"/>
  <c r="AG1442" i="86"/>
  <c r="AG1443" i="86"/>
  <c r="AG1444" i="86"/>
  <c r="AG1445" i="86"/>
  <c r="AG1446" i="86"/>
  <c r="AG1447" i="86"/>
  <c r="AG1448" i="86"/>
  <c r="AG1449" i="86"/>
  <c r="AG1450" i="86"/>
  <c r="AG1451" i="86"/>
  <c r="AG1452" i="86"/>
  <c r="AG1453" i="86"/>
  <c r="AG1454" i="86"/>
  <c r="AG1455" i="86"/>
  <c r="AG1456" i="86"/>
  <c r="AG1457" i="86"/>
  <c r="AG1458" i="86"/>
  <c r="AG1459" i="86"/>
  <c r="AG1460" i="86"/>
  <c r="AG1461" i="86"/>
  <c r="AG1462" i="86"/>
  <c r="AG1463" i="86"/>
  <c r="AG1464" i="86"/>
  <c r="AG1465" i="86"/>
  <c r="AG1466" i="86"/>
  <c r="AG1467" i="86"/>
  <c r="AG1468" i="86"/>
  <c r="AG1469" i="86"/>
  <c r="AG1470" i="86"/>
  <c r="AG1471" i="86"/>
  <c r="AG1472" i="86"/>
  <c r="AG1473" i="86"/>
  <c r="AG1474" i="86"/>
  <c r="AG1475" i="86"/>
  <c r="AG1476" i="86"/>
  <c r="AG1477" i="86"/>
  <c r="AG1478" i="86"/>
  <c r="AG1479" i="86"/>
  <c r="AG1480" i="86"/>
  <c r="AG1481" i="86"/>
  <c r="AG1482" i="86"/>
  <c r="AG1483" i="86"/>
  <c r="AG1484" i="86"/>
  <c r="AG1485" i="86"/>
  <c r="AG1486" i="86"/>
  <c r="AG1487" i="86"/>
  <c r="AG1488" i="86"/>
  <c r="AG1489" i="86"/>
  <c r="AG1490" i="86"/>
  <c r="AG1491" i="86"/>
  <c r="AG1492" i="86"/>
  <c r="AG1493" i="86"/>
  <c r="AG1494" i="86"/>
  <c r="AG1495" i="86"/>
  <c r="AG1496" i="86"/>
  <c r="AG1497" i="86"/>
  <c r="AG1498" i="86"/>
  <c r="AG1499" i="86"/>
  <c r="AG1500" i="86"/>
  <c r="AG1501" i="86"/>
  <c r="AG1502" i="86"/>
  <c r="AG1503" i="86"/>
  <c r="AG1504" i="86"/>
  <c r="AG1505" i="86"/>
  <c r="AG1506" i="86"/>
  <c r="AG1507" i="86"/>
  <c r="AG1508" i="86"/>
  <c r="AG1509" i="86"/>
  <c r="AG1510" i="86"/>
  <c r="AG1511" i="86"/>
  <c r="AG1512" i="86"/>
  <c r="AG1513" i="86"/>
  <c r="AG1514" i="86"/>
  <c r="AG1515" i="86"/>
  <c r="AG1516" i="86"/>
  <c r="AG1517" i="86"/>
  <c r="AG1518" i="86"/>
  <c r="AG1519" i="86"/>
  <c r="AG1521" i="86"/>
  <c r="AG1522" i="86"/>
  <c r="AG1523" i="86"/>
  <c r="AG1524" i="86"/>
  <c r="AG1525" i="86"/>
  <c r="AG1526" i="86"/>
  <c r="AG1527" i="86"/>
  <c r="AG1528" i="86"/>
  <c r="AG1529" i="86"/>
  <c r="AG1532" i="86"/>
  <c r="AG1533" i="86"/>
  <c r="AG1534" i="86"/>
  <c r="AG1535" i="86"/>
  <c r="AG1536" i="86"/>
  <c r="AG1537" i="86"/>
  <c r="AG1538" i="86"/>
  <c r="AG1539" i="86"/>
  <c r="AG1540" i="86"/>
  <c r="AG1541" i="86"/>
  <c r="AG1542" i="86"/>
  <c r="AG1544" i="86"/>
  <c r="AG1545" i="86"/>
  <c r="AG1546" i="86"/>
  <c r="AG1547" i="86"/>
  <c r="AG1548" i="86"/>
  <c r="AG1549" i="86"/>
  <c r="AG1550" i="86"/>
  <c r="AG1551" i="86"/>
  <c r="AG1552" i="86"/>
  <c r="AG1553" i="86"/>
  <c r="AG1554" i="86"/>
  <c r="AG1555" i="86"/>
  <c r="AG1556" i="86"/>
  <c r="AG1557" i="86"/>
  <c r="AG1558" i="86"/>
  <c r="AG1559" i="86"/>
  <c r="AG1560" i="86"/>
  <c r="AG1561" i="86"/>
  <c r="AG1562" i="86"/>
  <c r="AG1563" i="86"/>
  <c r="AG1564" i="86"/>
  <c r="AG1565" i="86"/>
  <c r="AG1566" i="86"/>
  <c r="AG1567" i="86"/>
  <c r="AG1568" i="86"/>
  <c r="AG1569" i="86"/>
  <c r="AG1570" i="86"/>
  <c r="AG1571" i="86"/>
  <c r="AG1572" i="86"/>
  <c r="AG1573" i="86"/>
  <c r="AG1574" i="86"/>
  <c r="AG1575" i="86"/>
  <c r="AG1576" i="86"/>
  <c r="AG1577" i="86"/>
  <c r="AG1578" i="86"/>
  <c r="AG1579" i="86"/>
  <c r="AG1580" i="86"/>
  <c r="AG1581" i="86"/>
  <c r="AG1582" i="86"/>
  <c r="AG1583" i="86"/>
  <c r="AG1584" i="86"/>
  <c r="AG1585" i="86"/>
  <c r="AG1586" i="86"/>
  <c r="AG1587" i="86"/>
  <c r="AG1588" i="86"/>
  <c r="AG1589" i="86"/>
  <c r="AG1590" i="86"/>
  <c r="AG1591" i="86"/>
  <c r="AG1592" i="86"/>
  <c r="AG1593" i="86"/>
  <c r="AG1594" i="86"/>
  <c r="AG1595" i="86"/>
  <c r="AG1596" i="86"/>
  <c r="AG1597" i="86"/>
  <c r="AG1598" i="86"/>
  <c r="AG1599" i="86"/>
  <c r="AG1600" i="86"/>
  <c r="AG1601" i="86"/>
  <c r="AG1602" i="86"/>
  <c r="AG1603" i="86"/>
  <c r="AG1604" i="86"/>
  <c r="AG1605" i="86"/>
  <c r="AG1606" i="86"/>
  <c r="AG1607" i="86"/>
  <c r="AG1608" i="86"/>
  <c r="AG1609" i="86"/>
  <c r="AG1610" i="86"/>
  <c r="AG1611" i="86"/>
  <c r="AG1612" i="86"/>
  <c r="AG1613" i="86"/>
  <c r="AG1614" i="86"/>
  <c r="AG1615" i="86"/>
  <c r="AG1616" i="86"/>
  <c r="AG1617" i="86"/>
  <c r="AG1618" i="86"/>
  <c r="AG1619" i="86"/>
  <c r="AG1620" i="86"/>
  <c r="AG1621" i="86"/>
  <c r="AG1622" i="86"/>
  <c r="AG1623" i="86"/>
  <c r="AG1624" i="86"/>
  <c r="AG1625" i="86"/>
  <c r="AG1626" i="86"/>
  <c r="AG1627" i="86"/>
  <c r="AG1628" i="86"/>
  <c r="AG1629" i="86"/>
  <c r="AG1630" i="86"/>
  <c r="AG1631" i="86"/>
  <c r="AG1632" i="86"/>
  <c r="AG1633" i="86"/>
  <c r="AG1634" i="86"/>
  <c r="AG1635" i="86"/>
  <c r="AG1636" i="86"/>
  <c r="AG1637" i="86"/>
  <c r="AG1640" i="86"/>
  <c r="AG1641" i="86"/>
  <c r="AG1642" i="86"/>
  <c r="AG1643" i="86"/>
  <c r="AG1644" i="86"/>
  <c r="AG1645" i="86"/>
  <c r="AG1646" i="86"/>
  <c r="AG1647" i="86"/>
  <c r="AG1648" i="86"/>
  <c r="AG1649" i="86"/>
  <c r="AG1652" i="86"/>
  <c r="AG1653" i="86"/>
  <c r="AG1654" i="86"/>
  <c r="AG1655" i="86"/>
  <c r="AG1656" i="86"/>
  <c r="AG1657" i="86"/>
  <c r="AG1658" i="86"/>
  <c r="AG1659" i="86"/>
  <c r="AG1660" i="86"/>
  <c r="AD16" i="86"/>
  <c r="AD17" i="86"/>
  <c r="AD18" i="86"/>
  <c r="AD19" i="86"/>
  <c r="AD20" i="86"/>
  <c r="AD21" i="86"/>
  <c r="AD22" i="86"/>
  <c r="AD23" i="86"/>
  <c r="AD24" i="86"/>
  <c r="AD25" i="86"/>
  <c r="AD26" i="86"/>
  <c r="AD27" i="86"/>
  <c r="AD28" i="86"/>
  <c r="AD29" i="86"/>
  <c r="AD30" i="86"/>
  <c r="AD31" i="86"/>
  <c r="AD32" i="86"/>
  <c r="AD33" i="86"/>
  <c r="AD34" i="86"/>
  <c r="AD35" i="86"/>
  <c r="AD36" i="86"/>
  <c r="AD37" i="86"/>
  <c r="AD38" i="86"/>
  <c r="AD39" i="86"/>
  <c r="AD40" i="86"/>
  <c r="AD41" i="86"/>
  <c r="AD42" i="86"/>
  <c r="AD43" i="86"/>
  <c r="AD44" i="86"/>
  <c r="AD45" i="86"/>
  <c r="AD46" i="86"/>
  <c r="AD47" i="86"/>
  <c r="AD48" i="86"/>
  <c r="AD49" i="86"/>
  <c r="AD50" i="86"/>
  <c r="AD51" i="86"/>
  <c r="AD52" i="86"/>
  <c r="AD53" i="86"/>
  <c r="AD54" i="86"/>
  <c r="AD55" i="86"/>
  <c r="AD56" i="86"/>
  <c r="AD57" i="86"/>
  <c r="AD58" i="86"/>
  <c r="AD59" i="86"/>
  <c r="AD60" i="86"/>
  <c r="AD61" i="86"/>
  <c r="AD62" i="86"/>
  <c r="AD63" i="86"/>
  <c r="AD64" i="86"/>
  <c r="AD65" i="86"/>
  <c r="AD66" i="86"/>
  <c r="AD67" i="86"/>
  <c r="AD68" i="86"/>
  <c r="AD69" i="86"/>
  <c r="AD70" i="86"/>
  <c r="AD71" i="86"/>
  <c r="AD72" i="86"/>
  <c r="AD73" i="86"/>
  <c r="AD74" i="86"/>
  <c r="AD75" i="86"/>
  <c r="AD76" i="86"/>
  <c r="AD77" i="86"/>
  <c r="AD78" i="86"/>
  <c r="AD79" i="86"/>
  <c r="AD80" i="86"/>
  <c r="AD81" i="86"/>
  <c r="AD82" i="86"/>
  <c r="AD83" i="86"/>
  <c r="AD84" i="86"/>
  <c r="AD85" i="86"/>
  <c r="AD86" i="86"/>
  <c r="AD87" i="86"/>
  <c r="AD88" i="86"/>
  <c r="AD89" i="86"/>
  <c r="AD90" i="86"/>
  <c r="AD91" i="86"/>
  <c r="AD92" i="86"/>
  <c r="AD93" i="86"/>
  <c r="AD94" i="86"/>
  <c r="AD95" i="86"/>
  <c r="AD96" i="86"/>
  <c r="AD97" i="86"/>
  <c r="AD98" i="86"/>
  <c r="AD99" i="86"/>
  <c r="AD100" i="86"/>
  <c r="AD101" i="86"/>
  <c r="AD102" i="86"/>
  <c r="AD103" i="86"/>
  <c r="AD104" i="86"/>
  <c r="AD105" i="86"/>
  <c r="AD106" i="86"/>
  <c r="AD107" i="86"/>
  <c r="AD108" i="86"/>
  <c r="AD109" i="86"/>
  <c r="AD110" i="86"/>
  <c r="AD111" i="86"/>
  <c r="AD112" i="86"/>
  <c r="AD113" i="86"/>
  <c r="AD114" i="86"/>
  <c r="AD115" i="86"/>
  <c r="AD116" i="86"/>
  <c r="AD117" i="86"/>
  <c r="AD118" i="86"/>
  <c r="AD119" i="86"/>
  <c r="AD120" i="86"/>
  <c r="AD121" i="86"/>
  <c r="AD122" i="86"/>
  <c r="AD123" i="86"/>
  <c r="AD124" i="86"/>
  <c r="AD125" i="86"/>
  <c r="AD126" i="86"/>
  <c r="AD127" i="86"/>
  <c r="AD128" i="86"/>
  <c r="AD129" i="86"/>
  <c r="AD130" i="86"/>
  <c r="AD131" i="86"/>
  <c r="AD132" i="86"/>
  <c r="AD133" i="86"/>
  <c r="AD134" i="86"/>
  <c r="AD135" i="86"/>
  <c r="AD136" i="86"/>
  <c r="AD137" i="86"/>
  <c r="AD138" i="86"/>
  <c r="AD139" i="86"/>
  <c r="AD140" i="86"/>
  <c r="AD141" i="86"/>
  <c r="AD142" i="86"/>
  <c r="AD143" i="86"/>
  <c r="AD144" i="86"/>
  <c r="AD145" i="86"/>
  <c r="AD146" i="86"/>
  <c r="AD147" i="86"/>
  <c r="AD148" i="86"/>
  <c r="AD149" i="86"/>
  <c r="AD150" i="86"/>
  <c r="AD151" i="86"/>
  <c r="AD152" i="86"/>
  <c r="AD153" i="86"/>
  <c r="AD154" i="86"/>
  <c r="AD155" i="86"/>
  <c r="AD156" i="86"/>
  <c r="AD157" i="86"/>
  <c r="AD158" i="86"/>
  <c r="AD159" i="86"/>
  <c r="AD160" i="86"/>
  <c r="AD161" i="86"/>
  <c r="AD162" i="86"/>
  <c r="AD163" i="86"/>
  <c r="AD164" i="86"/>
  <c r="AD165" i="86"/>
  <c r="AD166" i="86"/>
  <c r="AD167" i="86"/>
  <c r="AD168" i="86"/>
  <c r="AD169" i="86"/>
  <c r="AD170" i="86"/>
  <c r="AD171" i="86"/>
  <c r="AD172" i="86"/>
  <c r="AD173" i="86"/>
  <c r="AD174" i="86"/>
  <c r="AD175" i="86"/>
  <c r="AD176" i="86"/>
  <c r="AD177" i="86"/>
  <c r="AD178" i="86"/>
  <c r="AD179" i="86"/>
  <c r="AD180" i="86"/>
  <c r="AD181" i="86"/>
  <c r="AD182" i="86"/>
  <c r="AD183" i="86"/>
  <c r="AD184" i="86"/>
  <c r="AD185" i="86"/>
  <c r="AD186" i="86"/>
  <c r="AD187" i="86"/>
  <c r="AD188" i="86"/>
  <c r="AD189" i="86"/>
  <c r="AD190" i="86"/>
  <c r="AD191" i="86"/>
  <c r="AD192" i="86"/>
  <c r="AD193" i="86"/>
  <c r="AD194" i="86"/>
  <c r="AD195" i="86"/>
  <c r="AD196" i="86"/>
  <c r="AD197" i="86"/>
  <c r="AD198" i="86"/>
  <c r="AD199" i="86"/>
  <c r="AD200" i="86"/>
  <c r="AD201" i="86"/>
  <c r="AD202" i="86"/>
  <c r="AD203" i="86"/>
  <c r="AD204" i="86"/>
  <c r="AD205" i="86"/>
  <c r="AD206" i="86"/>
  <c r="AD207" i="86"/>
  <c r="AD208" i="86"/>
  <c r="AD209" i="86"/>
  <c r="AD210" i="86"/>
  <c r="AD211" i="86"/>
  <c r="AD212" i="86"/>
  <c r="AD213" i="86"/>
  <c r="AD214" i="86"/>
  <c r="AD215" i="86"/>
  <c r="AD216" i="86"/>
  <c r="AD217" i="86"/>
  <c r="AD218" i="86"/>
  <c r="AD219" i="86"/>
  <c r="AD220" i="86"/>
  <c r="AD221" i="86"/>
  <c r="AD222" i="86"/>
  <c r="AD223" i="86"/>
  <c r="AD224" i="86"/>
  <c r="AD225" i="86"/>
  <c r="AD226" i="86"/>
  <c r="AD227" i="86"/>
  <c r="AD228" i="86"/>
  <c r="AD229" i="86"/>
  <c r="AD230" i="86"/>
  <c r="AD231" i="86"/>
  <c r="AD232" i="86"/>
  <c r="AD233" i="86"/>
  <c r="AD234" i="86"/>
  <c r="AD235" i="86"/>
  <c r="AD236" i="86"/>
  <c r="AD237" i="86"/>
  <c r="AD238" i="86"/>
  <c r="AD239" i="86"/>
  <c r="AD240" i="86"/>
  <c r="AD241" i="86"/>
  <c r="AD242" i="86"/>
  <c r="AD243" i="86"/>
  <c r="AD244" i="86"/>
  <c r="AD245" i="86"/>
  <c r="AD246" i="86"/>
  <c r="AD247" i="86"/>
  <c r="AD248" i="86"/>
  <c r="AD249" i="86"/>
  <c r="AD250" i="86"/>
  <c r="AD251" i="86"/>
  <c r="AD252" i="86"/>
  <c r="AD253" i="86"/>
  <c r="AD254" i="86"/>
  <c r="AD255" i="86"/>
  <c r="AD256" i="86"/>
  <c r="AD257" i="86"/>
  <c r="AD258" i="86"/>
  <c r="AD259" i="86"/>
  <c r="AD260" i="86"/>
  <c r="AD261" i="86"/>
  <c r="AD262" i="86"/>
  <c r="AD263" i="86"/>
  <c r="AD264" i="86"/>
  <c r="AD265" i="86"/>
  <c r="AD266" i="86"/>
  <c r="AD267" i="86"/>
  <c r="AD268" i="86"/>
  <c r="AD270" i="86"/>
  <c r="AD271" i="86"/>
  <c r="AD272" i="86"/>
  <c r="AD273" i="86"/>
  <c r="AD274" i="86"/>
  <c r="AD275" i="86"/>
  <c r="AD276" i="86"/>
  <c r="AD277" i="86"/>
  <c r="AD278" i="86"/>
  <c r="AD279" i="86"/>
  <c r="AD280" i="86"/>
  <c r="AD281" i="86"/>
  <c r="AD282" i="86"/>
  <c r="AD283" i="86"/>
  <c r="AD284" i="86"/>
  <c r="AD285" i="86"/>
  <c r="AD286" i="86"/>
  <c r="AD287" i="86"/>
  <c r="AD288" i="86"/>
  <c r="AD289" i="86"/>
  <c r="AD290" i="86"/>
  <c r="AD291" i="86"/>
  <c r="AD292" i="86"/>
  <c r="AD293" i="86"/>
  <c r="AD294" i="86"/>
  <c r="AD295" i="86"/>
  <c r="AD296" i="86"/>
  <c r="AD297" i="86"/>
  <c r="AD298" i="86"/>
  <c r="AD299" i="86"/>
  <c r="AD300" i="86"/>
  <c r="AD301" i="86"/>
  <c r="AD302" i="86"/>
  <c r="AD303" i="86"/>
  <c r="AD304" i="86"/>
  <c r="AD305" i="86"/>
  <c r="AD306" i="86"/>
  <c r="AD307" i="86"/>
  <c r="AD308" i="86"/>
  <c r="AD311" i="86"/>
  <c r="AD312" i="86"/>
  <c r="AD313" i="86"/>
  <c r="AD314" i="86"/>
  <c r="AD315" i="86"/>
  <c r="AD316" i="86"/>
  <c r="AD317" i="86"/>
  <c r="AD318" i="86"/>
  <c r="AD319" i="86"/>
  <c r="AD320" i="86"/>
  <c r="AD321" i="86"/>
  <c r="AD322" i="86"/>
  <c r="AD323" i="86"/>
  <c r="AD324" i="86"/>
  <c r="AD325" i="86"/>
  <c r="AD326" i="86"/>
  <c r="AD327" i="86"/>
  <c r="AD328" i="86"/>
  <c r="AD329" i="86"/>
  <c r="AD330" i="86"/>
  <c r="AD331" i="86"/>
  <c r="AD332" i="86"/>
  <c r="AD333" i="86"/>
  <c r="AD334" i="86"/>
  <c r="AD335" i="86"/>
  <c r="AD336" i="86"/>
  <c r="AD337" i="86"/>
  <c r="AD338" i="86"/>
  <c r="AD339" i="86"/>
  <c r="AD340" i="86"/>
  <c r="AD341" i="86"/>
  <c r="AD342" i="86"/>
  <c r="AD343" i="86"/>
  <c r="AD344" i="86"/>
  <c r="AD345" i="86"/>
  <c r="AD346" i="86"/>
  <c r="AD347" i="86"/>
  <c r="AD348" i="86"/>
  <c r="AD349" i="86"/>
  <c r="AD350" i="86"/>
  <c r="AD351" i="86"/>
  <c r="AD352" i="86"/>
  <c r="AD353" i="86"/>
  <c r="AD354" i="86"/>
  <c r="AD355" i="86"/>
  <c r="AD356" i="86"/>
  <c r="AD357" i="86"/>
  <c r="AD358" i="86"/>
  <c r="AD359" i="86"/>
  <c r="AD360" i="86"/>
  <c r="AD361" i="86"/>
  <c r="AD362" i="86"/>
  <c r="AD363" i="86"/>
  <c r="AD364" i="86"/>
  <c r="AD365" i="86"/>
  <c r="AD366" i="86"/>
  <c r="AD367" i="86"/>
  <c r="AD368" i="86"/>
  <c r="AD369" i="86"/>
  <c r="AD370" i="86"/>
  <c r="AD371" i="86"/>
  <c r="AD372" i="86"/>
  <c r="AD373" i="86"/>
  <c r="AD374" i="86"/>
  <c r="AD375" i="86"/>
  <c r="AD376" i="86"/>
  <c r="AD377" i="86"/>
  <c r="AD378" i="86"/>
  <c r="AD379" i="86"/>
  <c r="AD380" i="86"/>
  <c r="AD381" i="86"/>
  <c r="AD382" i="86"/>
  <c r="AD383" i="86"/>
  <c r="AD384" i="86"/>
  <c r="AD385" i="86"/>
  <c r="AD386" i="86"/>
  <c r="AD387" i="86"/>
  <c r="AD388" i="86"/>
  <c r="AD389" i="86"/>
  <c r="AD390" i="86"/>
  <c r="AD392" i="86"/>
  <c r="AD393" i="86"/>
  <c r="AD394" i="86"/>
  <c r="AD395" i="86"/>
  <c r="AD396" i="86"/>
  <c r="AD397" i="86"/>
  <c r="AD398" i="86"/>
  <c r="AD399" i="86"/>
  <c r="AD400" i="86"/>
  <c r="AD401" i="86"/>
  <c r="AD402" i="86"/>
  <c r="AD403" i="86"/>
  <c r="AD404" i="86"/>
  <c r="AD405" i="86"/>
  <c r="AD406" i="86"/>
  <c r="AD407" i="86"/>
  <c r="AD408" i="86"/>
  <c r="AD409" i="86"/>
  <c r="AD410" i="86"/>
  <c r="AD411" i="86"/>
  <c r="AD412" i="86"/>
  <c r="AD413" i="86"/>
  <c r="AD414" i="86"/>
  <c r="AD415" i="86"/>
  <c r="AD416" i="86"/>
  <c r="AD417" i="86"/>
  <c r="AD418" i="86"/>
  <c r="AD419" i="86"/>
  <c r="AD420" i="86"/>
  <c r="AD421" i="86"/>
  <c r="AD422" i="86"/>
  <c r="AD423" i="86"/>
  <c r="AD424" i="86"/>
  <c r="AD425" i="86"/>
  <c r="AD426" i="86"/>
  <c r="AD427" i="86"/>
  <c r="AD428" i="86"/>
  <c r="AD429" i="86"/>
  <c r="AD430" i="86"/>
  <c r="AD431" i="86"/>
  <c r="AD432" i="86"/>
  <c r="AD433" i="86"/>
  <c r="AD434" i="86"/>
  <c r="AD435" i="86"/>
  <c r="AD436" i="86"/>
  <c r="AD437" i="86"/>
  <c r="AD438" i="86"/>
  <c r="AD439" i="86"/>
  <c r="AD440" i="86"/>
  <c r="AD441" i="86"/>
  <c r="AD442" i="86"/>
  <c r="AD443" i="86"/>
  <c r="AD444" i="86"/>
  <c r="AD445" i="86"/>
  <c r="AD446" i="86"/>
  <c r="AD447" i="86"/>
  <c r="AD448" i="86"/>
  <c r="AD449" i="86"/>
  <c r="AD450" i="86"/>
  <c r="AD451" i="86"/>
  <c r="AD452" i="86"/>
  <c r="AD453" i="86"/>
  <c r="AD454" i="86"/>
  <c r="AD455" i="86"/>
  <c r="AD456" i="86"/>
  <c r="AD457" i="86"/>
  <c r="AD458" i="86"/>
  <c r="AD459" i="86"/>
  <c r="AD460" i="86"/>
  <c r="AD461" i="86"/>
  <c r="AD462" i="86"/>
  <c r="AD463" i="86"/>
  <c r="AD464" i="86"/>
  <c r="AD465" i="86"/>
  <c r="AD466" i="86"/>
  <c r="AD467" i="86"/>
  <c r="AD468" i="86"/>
  <c r="AD469" i="86"/>
  <c r="AD470" i="86"/>
  <c r="AD471" i="86"/>
  <c r="AD472" i="86"/>
  <c r="AD473" i="86"/>
  <c r="AD474" i="86"/>
  <c r="AD475" i="86"/>
  <c r="AD476" i="86"/>
  <c r="AD477" i="86"/>
  <c r="AD478" i="86"/>
  <c r="AD479" i="86"/>
  <c r="AD480" i="86"/>
  <c r="AD481" i="86"/>
  <c r="AD482" i="86"/>
  <c r="AD483" i="86"/>
  <c r="AD484" i="86"/>
  <c r="AD485" i="86"/>
  <c r="AD486" i="86"/>
  <c r="AD487" i="86"/>
  <c r="AD488" i="86"/>
  <c r="AD489" i="86"/>
  <c r="AD490" i="86"/>
  <c r="AD491" i="86"/>
  <c r="AD492" i="86"/>
  <c r="AD493" i="86"/>
  <c r="AD494" i="86"/>
  <c r="AD495" i="86"/>
  <c r="AD496" i="86"/>
  <c r="AD497" i="86"/>
  <c r="AD498" i="86"/>
  <c r="AD499" i="86"/>
  <c r="AD500" i="86"/>
  <c r="AD501" i="86"/>
  <c r="AD502" i="86"/>
  <c r="AD503" i="86"/>
  <c r="AD504" i="86"/>
  <c r="AD505" i="86"/>
  <c r="AD506" i="86"/>
  <c r="AD507" i="86"/>
  <c r="AD508" i="86"/>
  <c r="AD509" i="86"/>
  <c r="AD510" i="86"/>
  <c r="AD511" i="86"/>
  <c r="AD512" i="86"/>
  <c r="AD513" i="86"/>
  <c r="AD514" i="86"/>
  <c r="AD515" i="86"/>
  <c r="AD516" i="86"/>
  <c r="AD517" i="86"/>
  <c r="AD518" i="86"/>
  <c r="AD519" i="86"/>
  <c r="AD520" i="86"/>
  <c r="AD521" i="86"/>
  <c r="AD522" i="86"/>
  <c r="AD523" i="86"/>
  <c r="AD524" i="86"/>
  <c r="AD525" i="86"/>
  <c r="AD526" i="86"/>
  <c r="AD527" i="86"/>
  <c r="AD528" i="86"/>
  <c r="AD529" i="86"/>
  <c r="AD530" i="86"/>
  <c r="AD531" i="86"/>
  <c r="AD532" i="86"/>
  <c r="AD533" i="86"/>
  <c r="AD534" i="86"/>
  <c r="AD535" i="86"/>
  <c r="AD536" i="86"/>
  <c r="AD537" i="86"/>
  <c r="AD538" i="86"/>
  <c r="AD539" i="86"/>
  <c r="AD540" i="86"/>
  <c r="AD541" i="86"/>
  <c r="AD542" i="86"/>
  <c r="AD543" i="86"/>
  <c r="AD544" i="86"/>
  <c r="AD545" i="86"/>
  <c r="AD546" i="86"/>
  <c r="AD547" i="86"/>
  <c r="AD548" i="86"/>
  <c r="AD549" i="86"/>
  <c r="AD550" i="86"/>
  <c r="AD551" i="86"/>
  <c r="AD552" i="86"/>
  <c r="AD553" i="86"/>
  <c r="AD554" i="86"/>
  <c r="AD555" i="86"/>
  <c r="AD556" i="86"/>
  <c r="AD557" i="86"/>
  <c r="AD558" i="86"/>
  <c r="AD560" i="86"/>
  <c r="AD561" i="86"/>
  <c r="AD562" i="86"/>
  <c r="AD563" i="86"/>
  <c r="AD564" i="86"/>
  <c r="AD565" i="86"/>
  <c r="AD566" i="86"/>
  <c r="AD567" i="86"/>
  <c r="AD568" i="86"/>
  <c r="AD569" i="86"/>
  <c r="AD570" i="86"/>
  <c r="AD571" i="86"/>
  <c r="AD574" i="86"/>
  <c r="AD575" i="86"/>
  <c r="AD576" i="86"/>
  <c r="AD577" i="86"/>
  <c r="AD578" i="86"/>
  <c r="AD579" i="86"/>
  <c r="AD580" i="86"/>
  <c r="AD581" i="86"/>
  <c r="AD582" i="86"/>
  <c r="AD583" i="86"/>
  <c r="AD584" i="86"/>
  <c r="AD585" i="86"/>
  <c r="AD586" i="86"/>
  <c r="AD587" i="86"/>
  <c r="AD588" i="86"/>
  <c r="AD589" i="86"/>
  <c r="AD590" i="86"/>
  <c r="AD591" i="86"/>
  <c r="AD592" i="86"/>
  <c r="AD593" i="86"/>
  <c r="AD594" i="86"/>
  <c r="AD595" i="86"/>
  <c r="AD596" i="86"/>
  <c r="AD597" i="86"/>
  <c r="AD598" i="86"/>
  <c r="AD599" i="86"/>
  <c r="AD600" i="86"/>
  <c r="AD601" i="86"/>
  <c r="AD602" i="86"/>
  <c r="AD603" i="86"/>
  <c r="AD604" i="86"/>
  <c r="AD605" i="86"/>
  <c r="AD606" i="86"/>
  <c r="AD607" i="86"/>
  <c r="AD608" i="86"/>
  <c r="AD609" i="86"/>
  <c r="AD610" i="86"/>
  <c r="AD611" i="86"/>
  <c r="AD612" i="86"/>
  <c r="AD613" i="86"/>
  <c r="AD614" i="86"/>
  <c r="AD615" i="86"/>
  <c r="AD616" i="86"/>
  <c r="AD617" i="86"/>
  <c r="AD618" i="86"/>
  <c r="AD619" i="86"/>
  <c r="AD620" i="86"/>
  <c r="AD621" i="86"/>
  <c r="AD622" i="86"/>
  <c r="AD623" i="86"/>
  <c r="AD624" i="86"/>
  <c r="AD625" i="86"/>
  <c r="AD626" i="86"/>
  <c r="AD627" i="86"/>
  <c r="AD628" i="86"/>
  <c r="AD629" i="86"/>
  <c r="AD630" i="86"/>
  <c r="AD631" i="86"/>
  <c r="AD632" i="86"/>
  <c r="AD633" i="86"/>
  <c r="AD634" i="86"/>
  <c r="AD635" i="86"/>
  <c r="AD636" i="86"/>
  <c r="AD637" i="86"/>
  <c r="AD638" i="86"/>
  <c r="AD639" i="86"/>
  <c r="AD640" i="86"/>
  <c r="AD641" i="86"/>
  <c r="AD642" i="86"/>
  <c r="AD643" i="86"/>
  <c r="AD644" i="86"/>
  <c r="AD645" i="86"/>
  <c r="AD646" i="86"/>
  <c r="AD647" i="86"/>
  <c r="AD648" i="86"/>
  <c r="AD649" i="86"/>
  <c r="AD650" i="86"/>
  <c r="AD651" i="86"/>
  <c r="AD652" i="86"/>
  <c r="AD653" i="86"/>
  <c r="AD654" i="86"/>
  <c r="AD655" i="86"/>
  <c r="AD656" i="86"/>
  <c r="AD657" i="86"/>
  <c r="AD658" i="86"/>
  <c r="AD659" i="86"/>
  <c r="AD660" i="86"/>
  <c r="AD661" i="86"/>
  <c r="AD662" i="86"/>
  <c r="AD663" i="86"/>
  <c r="AD664" i="86"/>
  <c r="AD665" i="86"/>
  <c r="AD666" i="86"/>
  <c r="AD667" i="86"/>
  <c r="AD668" i="86"/>
  <c r="AD669" i="86"/>
  <c r="AD670" i="86"/>
  <c r="AD671" i="86"/>
  <c r="AD672" i="86"/>
  <c r="AD673" i="86"/>
  <c r="AD674" i="86"/>
  <c r="AD675" i="86"/>
  <c r="AD676" i="86"/>
  <c r="AD677" i="86"/>
  <c r="AD678" i="86"/>
  <c r="AD679" i="86"/>
  <c r="AD680" i="86"/>
  <c r="AD681" i="86"/>
  <c r="AD682" i="86"/>
  <c r="AD683" i="86"/>
  <c r="AD684" i="86"/>
  <c r="AD685" i="86"/>
  <c r="AD686" i="86"/>
  <c r="AD687" i="86"/>
  <c r="AD688" i="86"/>
  <c r="AD689" i="86"/>
  <c r="AD690" i="86"/>
  <c r="AD691" i="86"/>
  <c r="AD692" i="86"/>
  <c r="AD693" i="86"/>
  <c r="AD694" i="86"/>
  <c r="AD695" i="86"/>
  <c r="AD696" i="86"/>
  <c r="AD697" i="86"/>
  <c r="AD698" i="86"/>
  <c r="AD699" i="86"/>
  <c r="AD700" i="86"/>
  <c r="AD701" i="86"/>
  <c r="AD702" i="86"/>
  <c r="AD703" i="86"/>
  <c r="AD704" i="86"/>
  <c r="AD705" i="86"/>
  <c r="AD706" i="86"/>
  <c r="AD707" i="86"/>
  <c r="AD708" i="86"/>
  <c r="AD709" i="86"/>
  <c r="AD710" i="86"/>
  <c r="AD711" i="86"/>
  <c r="AD712" i="86"/>
  <c r="AD713" i="86"/>
  <c r="AD714" i="86"/>
  <c r="AD715" i="86"/>
  <c r="AD716" i="86"/>
  <c r="AD717" i="86"/>
  <c r="AD718" i="86"/>
  <c r="AD719" i="86"/>
  <c r="AD720" i="86"/>
  <c r="AD721" i="86"/>
  <c r="AD722" i="86"/>
  <c r="AD723" i="86"/>
  <c r="AD724" i="86"/>
  <c r="AD725" i="86"/>
  <c r="AD726" i="86"/>
  <c r="AD727" i="86"/>
  <c r="AD728" i="86"/>
  <c r="AD729" i="86"/>
  <c r="AD730" i="86"/>
  <c r="AD731" i="86"/>
  <c r="AD732" i="86"/>
  <c r="AD733" i="86"/>
  <c r="AD734" i="86"/>
  <c r="AD735" i="86"/>
  <c r="AD736" i="86"/>
  <c r="AD737" i="86"/>
  <c r="AD738" i="86"/>
  <c r="AD739" i="86"/>
  <c r="AD740" i="86"/>
  <c r="AD741" i="86"/>
  <c r="AD742" i="86"/>
  <c r="AD743" i="86"/>
  <c r="AD744" i="86"/>
  <c r="AD745" i="86"/>
  <c r="AD746" i="86"/>
  <c r="AD747" i="86"/>
  <c r="AD748" i="86"/>
  <c r="AD749" i="86"/>
  <c r="AD750" i="86"/>
  <c r="AD751" i="86"/>
  <c r="AD752" i="86"/>
  <c r="AD753" i="86"/>
  <c r="AD754" i="86"/>
  <c r="AD755" i="86"/>
  <c r="AD756" i="86"/>
  <c r="AD757" i="86"/>
  <c r="AD758" i="86"/>
  <c r="AD759" i="86"/>
  <c r="AD760" i="86"/>
  <c r="AD761" i="86"/>
  <c r="AD762" i="86"/>
  <c r="AD763" i="86"/>
  <c r="AD764" i="86"/>
  <c r="AD765" i="86"/>
  <c r="AD766" i="86"/>
  <c r="AD767" i="86"/>
  <c r="AD768" i="86"/>
  <c r="AD769" i="86"/>
  <c r="AD770" i="86"/>
  <c r="AD771" i="86"/>
  <c r="AD772" i="86"/>
  <c r="AD773" i="86"/>
  <c r="AD774" i="86"/>
  <c r="AD775" i="86"/>
  <c r="AD776" i="86"/>
  <c r="AD777" i="86"/>
  <c r="AD778" i="86"/>
  <c r="AD779" i="86"/>
  <c r="AD780" i="86"/>
  <c r="AD781" i="86"/>
  <c r="AD782" i="86"/>
  <c r="AD783" i="86"/>
  <c r="AD784" i="86"/>
  <c r="AD785" i="86"/>
  <c r="AD786" i="86"/>
  <c r="AD787" i="86"/>
  <c r="AD788" i="86"/>
  <c r="AD790" i="86"/>
  <c r="AD791" i="86"/>
  <c r="AD792" i="86"/>
  <c r="AD793" i="86"/>
  <c r="AD794" i="86"/>
  <c r="AD795" i="86"/>
  <c r="AD796" i="86"/>
  <c r="AD797" i="86"/>
  <c r="AD798" i="86"/>
  <c r="AD799" i="86"/>
  <c r="AD800" i="86"/>
  <c r="AD801" i="86"/>
  <c r="AD802" i="86"/>
  <c r="AD803" i="86"/>
  <c r="AD804" i="86"/>
  <c r="AD805" i="86"/>
  <c r="AD806" i="86"/>
  <c r="AD811" i="86"/>
  <c r="AD812" i="86"/>
  <c r="AD813" i="86"/>
  <c r="AD814" i="86"/>
  <c r="AD815" i="86"/>
  <c r="AD816" i="86"/>
  <c r="AD817" i="86"/>
  <c r="AD818" i="86"/>
  <c r="AD819" i="86"/>
  <c r="AD820" i="86"/>
  <c r="AD824" i="86"/>
  <c r="AD827" i="86"/>
  <c r="AD828" i="86"/>
  <c r="AD829" i="86"/>
  <c r="AD830" i="86"/>
  <c r="AD831" i="86"/>
  <c r="AD832" i="86"/>
  <c r="AD833" i="86"/>
  <c r="AD834" i="86"/>
  <c r="AD835" i="86"/>
  <c r="AD837" i="86"/>
  <c r="AD838" i="86"/>
  <c r="AD839" i="86"/>
  <c r="AD840" i="86"/>
  <c r="AD841" i="86"/>
  <c r="AD842" i="86"/>
  <c r="AD843" i="86"/>
  <c r="AD844" i="86"/>
  <c r="AD845" i="86"/>
  <c r="AD846" i="86"/>
  <c r="AD847" i="86"/>
  <c r="AD848" i="86"/>
  <c r="AD849" i="86"/>
  <c r="AD850" i="86"/>
  <c r="AD851" i="86"/>
  <c r="AD852" i="86"/>
  <c r="AD853" i="86"/>
  <c r="AD854" i="86"/>
  <c r="AD855" i="86"/>
  <c r="AD856" i="86"/>
  <c r="AD857" i="86"/>
  <c r="AD858" i="86"/>
  <c r="AD859" i="86"/>
  <c r="AD860" i="86"/>
  <c r="AD861" i="86"/>
  <c r="AD862" i="86"/>
  <c r="AD863" i="86"/>
  <c r="AD864" i="86"/>
  <c r="AD865" i="86"/>
  <c r="AD866" i="86"/>
  <c r="AD867" i="86"/>
  <c r="AD868" i="86"/>
  <c r="AD869" i="86"/>
  <c r="AD871" i="86"/>
  <c r="AD872" i="86"/>
  <c r="AD873" i="86"/>
  <c r="AD874" i="86"/>
  <c r="AD875" i="86"/>
  <c r="AD876" i="86"/>
  <c r="AD877" i="86"/>
  <c r="AD878" i="86"/>
  <c r="AD879" i="86"/>
  <c r="AD880" i="86"/>
  <c r="AD881" i="86"/>
  <c r="AD882" i="86"/>
  <c r="AD883" i="86"/>
  <c r="AD884" i="86"/>
  <c r="AD885" i="86"/>
  <c r="AD886" i="86"/>
  <c r="AD887" i="86"/>
  <c r="AD888" i="86"/>
  <c r="AD889" i="86"/>
  <c r="AD890" i="86"/>
  <c r="AD891" i="86"/>
  <c r="AD892" i="86"/>
  <c r="AD893" i="86"/>
  <c r="AD894" i="86"/>
  <c r="AD895" i="86"/>
  <c r="AD896" i="86"/>
  <c r="AD897" i="86"/>
  <c r="AD898" i="86"/>
  <c r="AD899" i="86"/>
  <c r="AD900" i="86"/>
  <c r="AD901" i="86"/>
  <c r="AD902" i="86"/>
  <c r="AD903" i="86"/>
  <c r="AD904" i="86"/>
  <c r="AD905" i="86"/>
  <c r="AD906" i="86"/>
  <c r="AD907" i="86"/>
  <c r="AD908" i="86"/>
  <c r="AD909" i="86"/>
  <c r="AD910" i="86"/>
  <c r="AD911" i="86"/>
  <c r="AD912" i="86"/>
  <c r="AD913" i="86"/>
  <c r="AD914" i="86"/>
  <c r="AD915" i="86"/>
  <c r="AD916" i="86"/>
  <c r="AD917" i="86"/>
  <c r="AD918" i="86"/>
  <c r="AD919" i="86"/>
  <c r="AD920" i="86"/>
  <c r="AD921" i="86"/>
  <c r="AD922" i="86"/>
  <c r="AD923" i="86"/>
  <c r="AD924" i="86"/>
  <c r="AD925" i="86"/>
  <c r="AD926" i="86"/>
  <c r="AD927" i="86"/>
  <c r="AD928" i="86"/>
  <c r="AD929" i="86"/>
  <c r="AD930" i="86"/>
  <c r="AD931" i="86"/>
  <c r="AD932" i="86"/>
  <c r="AD933" i="86"/>
  <c r="AD934" i="86"/>
  <c r="AD935" i="86"/>
  <c r="AD936" i="86"/>
  <c r="AD937" i="86"/>
  <c r="AD938" i="86"/>
  <c r="AD939" i="86"/>
  <c r="AD940" i="86"/>
  <c r="AD941" i="86"/>
  <c r="AD942" i="86"/>
  <c r="AD943" i="86"/>
  <c r="AD944" i="86"/>
  <c r="AD945" i="86"/>
  <c r="AD946" i="86"/>
  <c r="AD947" i="86"/>
  <c r="AD948" i="86"/>
  <c r="AD949" i="86"/>
  <c r="AD950" i="86"/>
  <c r="AD951" i="86"/>
  <c r="AD952" i="86"/>
  <c r="AD953" i="86"/>
  <c r="AD954" i="86"/>
  <c r="AD955" i="86"/>
  <c r="AD956" i="86"/>
  <c r="AD957" i="86"/>
  <c r="AD958" i="86"/>
  <c r="AD959" i="86"/>
  <c r="AD960" i="86"/>
  <c r="AD961" i="86"/>
  <c r="AD962" i="86"/>
  <c r="AD963" i="86"/>
  <c r="AD964" i="86"/>
  <c r="AD965" i="86"/>
  <c r="AD966" i="86"/>
  <c r="AD967" i="86"/>
  <c r="AD968" i="86"/>
  <c r="AD969" i="86"/>
  <c r="AD970" i="86"/>
  <c r="AD971" i="86"/>
  <c r="AD972" i="86"/>
  <c r="AD973" i="86"/>
  <c r="AD974" i="86"/>
  <c r="AD975" i="86"/>
  <c r="AD976" i="86"/>
  <c r="AD977" i="86"/>
  <c r="AD978" i="86"/>
  <c r="AD979" i="86"/>
  <c r="AD980" i="86"/>
  <c r="AD981" i="86"/>
  <c r="AD982" i="86"/>
  <c r="AD983" i="86"/>
  <c r="AD984" i="86"/>
  <c r="AD985" i="86"/>
  <c r="AD986" i="86"/>
  <c r="AD987" i="86"/>
  <c r="AD988" i="86"/>
  <c r="AD989" i="86"/>
  <c r="AD990" i="86"/>
  <c r="AD991" i="86"/>
  <c r="AD992" i="86"/>
  <c r="AD993" i="86"/>
  <c r="AD994" i="86"/>
  <c r="AD995" i="86"/>
  <c r="AD996" i="86"/>
  <c r="AD998" i="86"/>
  <c r="AD999" i="86"/>
  <c r="AD1000" i="86"/>
  <c r="AD1001" i="86"/>
  <c r="AD1002" i="86"/>
  <c r="AD1003" i="86"/>
  <c r="AD1004" i="86"/>
  <c r="AD1005" i="86"/>
  <c r="AD1006" i="86"/>
  <c r="AD1007" i="86"/>
  <c r="AD1008" i="86"/>
  <c r="AD1009" i="86"/>
  <c r="AD1010" i="86"/>
  <c r="AD1011" i="86"/>
  <c r="AD1012" i="86"/>
  <c r="AD1013" i="86"/>
  <c r="AD1014" i="86"/>
  <c r="AD1015" i="86"/>
  <c r="AD1016" i="86"/>
  <c r="AD1017" i="86"/>
  <c r="AD1018" i="86"/>
  <c r="AD1019" i="86"/>
  <c r="AD1020" i="86"/>
  <c r="AD1021" i="86"/>
  <c r="AD1022" i="86"/>
  <c r="AD1023" i="86"/>
  <c r="AD1024" i="86"/>
  <c r="AD1025" i="86"/>
  <c r="AD1026" i="86"/>
  <c r="AD1027" i="86"/>
  <c r="AD1028" i="86"/>
  <c r="AD1029" i="86"/>
  <c r="AD1030" i="86"/>
  <c r="AD1031" i="86"/>
  <c r="AD1032" i="86"/>
  <c r="AD1033" i="86"/>
  <c r="AD1034" i="86"/>
  <c r="AD1035" i="86"/>
  <c r="AD1036" i="86"/>
  <c r="AD1037" i="86"/>
  <c r="AD1038" i="86"/>
  <c r="AD1039" i="86"/>
  <c r="AD1040" i="86"/>
  <c r="AD1041" i="86"/>
  <c r="AD1042" i="86"/>
  <c r="AD1043" i="86"/>
  <c r="AD1044" i="86"/>
  <c r="AD1045" i="86"/>
  <c r="AD1046" i="86"/>
  <c r="AD1047" i="86"/>
  <c r="AD1048" i="86"/>
  <c r="AD1049" i="86"/>
  <c r="AD1050" i="86"/>
  <c r="AD1051" i="86"/>
  <c r="AD1052" i="86"/>
  <c r="AD1053" i="86"/>
  <c r="AD1054" i="86"/>
  <c r="AD1055" i="86"/>
  <c r="AD1056" i="86"/>
  <c r="AD1057" i="86"/>
  <c r="AD1058" i="86"/>
  <c r="AD1059" i="86"/>
  <c r="AD1060" i="86"/>
  <c r="AD1061" i="86"/>
  <c r="AD1062" i="86"/>
  <c r="AD1063" i="86"/>
  <c r="AD1064" i="86"/>
  <c r="AD1065" i="86"/>
  <c r="AD1066" i="86"/>
  <c r="AD1067" i="86"/>
  <c r="AD1068" i="86"/>
  <c r="AD1069" i="86"/>
  <c r="AD1070" i="86"/>
  <c r="AD1071" i="86"/>
  <c r="AD1072" i="86"/>
  <c r="AD1073" i="86"/>
  <c r="AD1074" i="86"/>
  <c r="AD1075" i="86"/>
  <c r="AD1076" i="86"/>
  <c r="AD1077" i="86"/>
  <c r="AD1078" i="86"/>
  <c r="AD1079" i="86"/>
  <c r="AD1080" i="86"/>
  <c r="AD1081" i="86"/>
  <c r="AD1082" i="86"/>
  <c r="AD1083" i="86"/>
  <c r="AD1084" i="86"/>
  <c r="AD1085" i="86"/>
  <c r="AD1086" i="86"/>
  <c r="AD1087" i="86"/>
  <c r="AD1088" i="86"/>
  <c r="AD1089" i="86"/>
  <c r="AD1090" i="86"/>
  <c r="AD1091" i="86"/>
  <c r="AD1092" i="86"/>
  <c r="AD1093" i="86"/>
  <c r="AD1094" i="86"/>
  <c r="AD1095" i="86"/>
  <c r="AD1096" i="86"/>
  <c r="AD1097" i="86"/>
  <c r="AD1098" i="86"/>
  <c r="AD1099" i="86"/>
  <c r="AD1100" i="86"/>
  <c r="AD1101" i="86"/>
  <c r="AD1102" i="86"/>
  <c r="AD1103" i="86"/>
  <c r="AD1104" i="86"/>
  <c r="AD1105" i="86"/>
  <c r="AD1106" i="86"/>
  <c r="AD1107" i="86"/>
  <c r="AD1108" i="86"/>
  <c r="AD1109" i="86"/>
  <c r="AD1110" i="86"/>
  <c r="AD1111" i="86"/>
  <c r="AD1112" i="86"/>
  <c r="AD1113" i="86"/>
  <c r="AD1114" i="86"/>
  <c r="AD1115" i="86"/>
  <c r="AD1116" i="86"/>
  <c r="AD1117" i="86"/>
  <c r="AD1118" i="86"/>
  <c r="AD1119" i="86"/>
  <c r="AD1120" i="86"/>
  <c r="AD1121" i="86"/>
  <c r="AD1122" i="86"/>
  <c r="AD1123" i="86"/>
  <c r="AD1124" i="86"/>
  <c r="AD1125" i="86"/>
  <c r="AD1126" i="86"/>
  <c r="AD1127" i="86"/>
  <c r="AD1128" i="86"/>
  <c r="AD1129" i="86"/>
  <c r="AD1130" i="86"/>
  <c r="AD1131" i="86"/>
  <c r="AD1132" i="86"/>
  <c r="AD1133" i="86"/>
  <c r="AD1135" i="86"/>
  <c r="AD1137" i="86"/>
  <c r="AD1138" i="86"/>
  <c r="AD1139" i="86"/>
  <c r="AD1140" i="86"/>
  <c r="AD1141" i="86"/>
  <c r="AD1142" i="86"/>
  <c r="AD1143" i="86"/>
  <c r="AD1144" i="86"/>
  <c r="AD1145" i="86"/>
  <c r="AD1146" i="86"/>
  <c r="AD1147" i="86"/>
  <c r="AD1148" i="86"/>
  <c r="AD1149" i="86"/>
  <c r="AD1150" i="86"/>
  <c r="AD1151" i="86"/>
  <c r="AD1153" i="86"/>
  <c r="AD1154" i="86"/>
  <c r="AD1155" i="86"/>
  <c r="AD1156" i="86"/>
  <c r="AD1157" i="86"/>
  <c r="AD1158" i="86"/>
  <c r="AD1160" i="86"/>
  <c r="AD1161" i="86"/>
  <c r="AD1162" i="86"/>
  <c r="AD1163" i="86"/>
  <c r="AD1164" i="86"/>
  <c r="AD1165" i="86"/>
  <c r="AD1167" i="86"/>
  <c r="AD1170" i="86"/>
  <c r="AD1171" i="86"/>
  <c r="AD1172" i="86"/>
  <c r="AD1173" i="86"/>
  <c r="AD1174" i="86"/>
  <c r="AD1175" i="86"/>
  <c r="AD1176" i="86"/>
  <c r="AD1177" i="86"/>
  <c r="AD1178" i="86"/>
  <c r="AD1179" i="86"/>
  <c r="AD1180" i="86"/>
  <c r="AD1181" i="86"/>
  <c r="AD1182" i="86"/>
  <c r="AD1183" i="86"/>
  <c r="AD1184" i="86"/>
  <c r="AD1185" i="86"/>
  <c r="AD1186" i="86"/>
  <c r="AD1187" i="86"/>
  <c r="AD1188" i="86"/>
  <c r="AD1189" i="86"/>
  <c r="AD1190" i="86"/>
  <c r="AD1191" i="86"/>
  <c r="AD1192" i="86"/>
  <c r="AD1193" i="86"/>
  <c r="AD1194" i="86"/>
  <c r="AD1195" i="86"/>
  <c r="AD1196" i="86"/>
  <c r="AD1197" i="86"/>
  <c r="AD1198" i="86"/>
  <c r="AD1199" i="86"/>
  <c r="AD1200" i="86"/>
  <c r="AD1201" i="86"/>
  <c r="AD1202" i="86"/>
  <c r="AD1203" i="86"/>
  <c r="AD1204" i="86"/>
  <c r="AD1205" i="86"/>
  <c r="AD1206" i="86"/>
  <c r="AD1207" i="86"/>
  <c r="AD1208" i="86"/>
  <c r="AD1209" i="86"/>
  <c r="AD1210" i="86"/>
  <c r="AD1211" i="86"/>
  <c r="AD1212" i="86"/>
  <c r="AD1213" i="86"/>
  <c r="AD1214" i="86"/>
  <c r="AD1215" i="86"/>
  <c r="AD1216" i="86"/>
  <c r="AD1217" i="86"/>
  <c r="AD1218" i="86"/>
  <c r="AD1219" i="86"/>
  <c r="AD1220" i="86"/>
  <c r="AD1221" i="86"/>
  <c r="AD1222" i="86"/>
  <c r="AD1223" i="86"/>
  <c r="AD1224" i="86"/>
  <c r="AD1225" i="86"/>
  <c r="AD1226" i="86"/>
  <c r="AD1227" i="86"/>
  <c r="AD1228" i="86"/>
  <c r="AD1229" i="86"/>
  <c r="AD1230" i="86"/>
  <c r="AD1231" i="86"/>
  <c r="AD1232" i="86"/>
  <c r="AD1233" i="86"/>
  <c r="AD1234" i="86"/>
  <c r="AD1235" i="86"/>
  <c r="AD1236" i="86"/>
  <c r="AD1237" i="86"/>
  <c r="AD1238" i="86"/>
  <c r="AD1239" i="86"/>
  <c r="AD1240" i="86"/>
  <c r="AD1241" i="86"/>
  <c r="AD1242" i="86"/>
  <c r="AD1243" i="86"/>
  <c r="AD1244" i="86"/>
  <c r="AD1245" i="86"/>
  <c r="AD1246" i="86"/>
  <c r="AD1247" i="86"/>
  <c r="AD1248" i="86"/>
  <c r="AD1249" i="86"/>
  <c r="AD1250" i="86"/>
  <c r="AD1251" i="86"/>
  <c r="AD1252" i="86"/>
  <c r="AD1253" i="86"/>
  <c r="AD1254" i="86"/>
  <c r="AD1255" i="86"/>
  <c r="AD1256" i="86"/>
  <c r="AD1257" i="86"/>
  <c r="AD1258" i="86"/>
  <c r="AD1259" i="86"/>
  <c r="AD1260" i="86"/>
  <c r="AD1261" i="86"/>
  <c r="AD1262" i="86"/>
  <c r="AD1263" i="86"/>
  <c r="AD1264" i="86"/>
  <c r="AD1265" i="86"/>
  <c r="AD1266" i="86"/>
  <c r="AD1267" i="86"/>
  <c r="AD1268" i="86"/>
  <c r="AD1269" i="86"/>
  <c r="AD1270" i="86"/>
  <c r="AD1271" i="86"/>
  <c r="AD1272" i="86"/>
  <c r="AD1273" i="86"/>
  <c r="AD1274" i="86"/>
  <c r="AD1275" i="86"/>
  <c r="AD1276" i="86"/>
  <c r="AD1277" i="86"/>
  <c r="AD1278" i="86"/>
  <c r="AD1279" i="86"/>
  <c r="AD1280" i="86"/>
  <c r="AD1281" i="86"/>
  <c r="AD1282" i="86"/>
  <c r="AD1283" i="86"/>
  <c r="AD1284" i="86"/>
  <c r="AD1285" i="86"/>
  <c r="AD1286" i="86"/>
  <c r="AD1287" i="86"/>
  <c r="AD1288" i="86"/>
  <c r="AD1289" i="86"/>
  <c r="AD1290" i="86"/>
  <c r="AD1291" i="86"/>
  <c r="AD1292" i="86"/>
  <c r="AD1293" i="86"/>
  <c r="AD1294" i="86"/>
  <c r="AD1295" i="86"/>
  <c r="AD1296" i="86"/>
  <c r="AD1297" i="86"/>
  <c r="AD1298" i="86"/>
  <c r="AD1299" i="86"/>
  <c r="AD1300" i="86"/>
  <c r="AD1301" i="86"/>
  <c r="AD1302" i="86"/>
  <c r="AD1303" i="86"/>
  <c r="AD1304" i="86"/>
  <c r="AD1305" i="86"/>
  <c r="AD1306" i="86"/>
  <c r="AD1307" i="86"/>
  <c r="AD1308" i="86"/>
  <c r="AD1309" i="86"/>
  <c r="AD1310" i="86"/>
  <c r="AD1311" i="86"/>
  <c r="AD1312" i="86"/>
  <c r="AD1313" i="86"/>
  <c r="AD1314" i="86"/>
  <c r="AD1315" i="86"/>
  <c r="AD1316" i="86"/>
  <c r="AD1317" i="86"/>
  <c r="AD1318" i="86"/>
  <c r="AD1319" i="86"/>
  <c r="AD1320" i="86"/>
  <c r="AD1321" i="86"/>
  <c r="AD1322" i="86"/>
  <c r="AD1323" i="86"/>
  <c r="AD1324" i="86"/>
  <c r="AD1325" i="86"/>
  <c r="AD1326" i="86"/>
  <c r="AD1327" i="86"/>
  <c r="AD1328" i="86"/>
  <c r="AD1329" i="86"/>
  <c r="AD1331" i="86"/>
  <c r="AD1332" i="86"/>
  <c r="AD1333" i="86"/>
  <c r="AD1334" i="86"/>
  <c r="AD1336" i="86"/>
  <c r="AD1337" i="86"/>
  <c r="AD1338" i="86"/>
  <c r="AD1339" i="86"/>
  <c r="AD1340" i="86"/>
  <c r="AD1341" i="86"/>
  <c r="AD1342" i="86"/>
  <c r="AD1343" i="86"/>
  <c r="AD1344" i="86"/>
  <c r="AD1345" i="86"/>
  <c r="AD1346" i="86"/>
  <c r="AD1347" i="86"/>
  <c r="AD1348" i="86"/>
  <c r="AD1350" i="86"/>
  <c r="AD1351" i="86"/>
  <c r="AD1352" i="86"/>
  <c r="AD1354" i="86"/>
  <c r="AD1355" i="86"/>
  <c r="AD1356" i="86"/>
  <c r="AD1357" i="86"/>
  <c r="AD1358" i="86"/>
  <c r="AD1359" i="86"/>
  <c r="AD1360" i="86"/>
  <c r="AD1361" i="86"/>
  <c r="AD1362" i="86"/>
  <c r="AD1363" i="86"/>
  <c r="AD1364" i="86"/>
  <c r="AD1365" i="86"/>
  <c r="AD1366" i="86"/>
  <c r="AD1368" i="86"/>
  <c r="AD1369" i="86"/>
  <c r="AD1370" i="86"/>
  <c r="AD1371" i="86"/>
  <c r="AD1372" i="86"/>
  <c r="AD1373" i="86"/>
  <c r="AD1374" i="86"/>
  <c r="AD1375" i="86"/>
  <c r="AD1376" i="86"/>
  <c r="AD1377" i="86"/>
  <c r="AD1378" i="86"/>
  <c r="AD1379" i="86"/>
  <c r="AD1380" i="86"/>
  <c r="AD1381" i="86"/>
  <c r="AD1382" i="86"/>
  <c r="AD1383" i="86"/>
  <c r="AD1384" i="86"/>
  <c r="AD1385" i="86"/>
  <c r="AD1386" i="86"/>
  <c r="AD1387" i="86"/>
  <c r="AD1388" i="86"/>
  <c r="AD1389" i="86"/>
  <c r="AD1390" i="86"/>
  <c r="AD1391" i="86"/>
  <c r="AD1392" i="86"/>
  <c r="AD1394" i="86"/>
  <c r="AD1395" i="86"/>
  <c r="AD1396" i="86"/>
  <c r="AD1397" i="86"/>
  <c r="AD1399" i="86"/>
  <c r="AD1400" i="86"/>
  <c r="AD1401" i="86"/>
  <c r="AD1402" i="86"/>
  <c r="AD1403" i="86"/>
  <c r="AD1404" i="86"/>
  <c r="AD1405" i="86"/>
  <c r="AD1406" i="86"/>
  <c r="AD1407" i="86"/>
  <c r="AD1408" i="86"/>
  <c r="AD1410" i="86"/>
  <c r="AD1411" i="86"/>
  <c r="AD1412" i="86"/>
  <c r="AD1413" i="86"/>
  <c r="AD1414" i="86"/>
  <c r="AD1415" i="86"/>
  <c r="AD1416" i="86"/>
  <c r="AD1417" i="86"/>
  <c r="AD1418" i="86"/>
  <c r="AD1419" i="86"/>
  <c r="AD1420" i="86"/>
  <c r="AD1422" i="86"/>
  <c r="AD1423" i="86"/>
  <c r="AD1424" i="86"/>
  <c r="AD1425" i="86"/>
  <c r="AD1426" i="86"/>
  <c r="AD1427" i="86"/>
  <c r="AD1428" i="86"/>
  <c r="AD1429" i="86"/>
  <c r="AD1430" i="86"/>
  <c r="AD1431" i="86"/>
  <c r="AD1432" i="86"/>
  <c r="AD1433" i="86"/>
  <c r="AD1434" i="86"/>
  <c r="AD1435" i="86"/>
  <c r="AD1436" i="86"/>
  <c r="AD1437" i="86"/>
  <c r="AD1438" i="86"/>
  <c r="AD1439" i="86"/>
  <c r="AD1440" i="86"/>
  <c r="AD1441" i="86"/>
  <c r="AD1442" i="86"/>
  <c r="AD1443" i="86"/>
  <c r="AD1444" i="86"/>
  <c r="AD1445" i="86"/>
  <c r="AD1446" i="86"/>
  <c r="AD1447" i="86"/>
  <c r="AD1448" i="86"/>
  <c r="AD1449" i="86"/>
  <c r="AD1450" i="86"/>
  <c r="AD1451" i="86"/>
  <c r="AD1452" i="86"/>
  <c r="AD1453" i="86"/>
  <c r="AD1454" i="86"/>
  <c r="AD1455" i="86"/>
  <c r="AD1456" i="86"/>
  <c r="AD1457" i="86"/>
  <c r="AD1458" i="86"/>
  <c r="AD1459" i="86"/>
  <c r="AD1460" i="86"/>
  <c r="AD1461" i="86"/>
  <c r="AD1462" i="86"/>
  <c r="AD1463" i="86"/>
  <c r="AD1464" i="86"/>
  <c r="AD1465" i="86"/>
  <c r="AD1466" i="86"/>
  <c r="AD1467" i="86"/>
  <c r="AD1468" i="86"/>
  <c r="AD1469" i="86"/>
  <c r="AD1470" i="86"/>
  <c r="AD1471" i="86"/>
  <c r="AD1472" i="86"/>
  <c r="AD1473" i="86"/>
  <c r="AD1474" i="86"/>
  <c r="AD1475" i="86"/>
  <c r="AD1476" i="86"/>
  <c r="AD1477" i="86"/>
  <c r="AD1478" i="86"/>
  <c r="AD1479" i="86"/>
  <c r="AD1480" i="86"/>
  <c r="AD1481" i="86"/>
  <c r="AD1482" i="86"/>
  <c r="AD1483" i="86"/>
  <c r="AD1484" i="86"/>
  <c r="AD1485" i="86"/>
  <c r="AD1486" i="86"/>
  <c r="AD1487" i="86"/>
  <c r="AD1488" i="86"/>
  <c r="AD1489" i="86"/>
  <c r="AD1490" i="86"/>
  <c r="AD1491" i="86"/>
  <c r="AD1492" i="86"/>
  <c r="AD1493" i="86"/>
  <c r="AD1494" i="86"/>
  <c r="AD1495" i="86"/>
  <c r="AD1496" i="86"/>
  <c r="AD1497" i="86"/>
  <c r="AD1498" i="86"/>
  <c r="AD1499" i="86"/>
  <c r="AD1500" i="86"/>
  <c r="AD1501" i="86"/>
  <c r="AD1502" i="86"/>
  <c r="AD1503" i="86"/>
  <c r="AD1504" i="86"/>
  <c r="AD1505" i="86"/>
  <c r="AD1506" i="86"/>
  <c r="AD1507" i="86"/>
  <c r="AD1508" i="86"/>
  <c r="AD1509" i="86"/>
  <c r="AD1510" i="86"/>
  <c r="AD1511" i="86"/>
  <c r="AD1512" i="86"/>
  <c r="AD1513" i="86"/>
  <c r="AD1514" i="86"/>
  <c r="AD1515" i="86"/>
  <c r="AD1516" i="86"/>
  <c r="AD1517" i="86"/>
  <c r="AD1518" i="86"/>
  <c r="AD1519" i="86"/>
  <c r="AD1521" i="86"/>
  <c r="AD1522" i="86"/>
  <c r="AD1523" i="86"/>
  <c r="AD1524" i="86"/>
  <c r="AD1525" i="86"/>
  <c r="AD1526" i="86"/>
  <c r="AD1527" i="86"/>
  <c r="AD1528" i="86"/>
  <c r="AD1529" i="86"/>
  <c r="AD1532" i="86"/>
  <c r="AD1533" i="86"/>
  <c r="AD1534" i="86"/>
  <c r="AD1535" i="86"/>
  <c r="AD1536" i="86"/>
  <c r="AD1537" i="86"/>
  <c r="AD1538" i="86"/>
  <c r="AD1539" i="86"/>
  <c r="AD1540" i="86"/>
  <c r="AD1541" i="86"/>
  <c r="AD1542" i="86"/>
  <c r="AD1544" i="86"/>
  <c r="AD1545" i="86"/>
  <c r="AD1546" i="86"/>
  <c r="AD1547" i="86"/>
  <c r="AD1548" i="86"/>
  <c r="AD1549" i="86"/>
  <c r="AD1550" i="86"/>
  <c r="AD1551" i="86"/>
  <c r="AD1552" i="86"/>
  <c r="AD1553" i="86"/>
  <c r="AD1554" i="86"/>
  <c r="AD1555" i="86"/>
  <c r="AD1556" i="86"/>
  <c r="AD1557" i="86"/>
  <c r="AD1558" i="86"/>
  <c r="AD1559" i="86"/>
  <c r="AD1560" i="86"/>
  <c r="AD1561" i="86"/>
  <c r="AD1562" i="86"/>
  <c r="AD1563" i="86"/>
  <c r="AD1564" i="86"/>
  <c r="AD1565" i="86"/>
  <c r="AD1566" i="86"/>
  <c r="AD1567" i="86"/>
  <c r="AD1568" i="86"/>
  <c r="AD1569" i="86"/>
  <c r="AD1570" i="86"/>
  <c r="AD1571" i="86"/>
  <c r="AD1572" i="86"/>
  <c r="AD1573" i="86"/>
  <c r="AD1574" i="86"/>
  <c r="AD1575" i="86"/>
  <c r="AD1576" i="86"/>
  <c r="AD1577" i="86"/>
  <c r="AD1578" i="86"/>
  <c r="AD1579" i="86"/>
  <c r="AD1580" i="86"/>
  <c r="AD1581" i="86"/>
  <c r="AD1582" i="86"/>
  <c r="AD1583" i="86"/>
  <c r="AD1584" i="86"/>
  <c r="AD1585" i="86"/>
  <c r="AD1586" i="86"/>
  <c r="AD1587" i="86"/>
  <c r="AD1588" i="86"/>
  <c r="AD1589" i="86"/>
  <c r="AD1590" i="86"/>
  <c r="AD1591" i="86"/>
  <c r="AD1592" i="86"/>
  <c r="AD1593" i="86"/>
  <c r="AD1594" i="86"/>
  <c r="AD1595" i="86"/>
  <c r="AD1596" i="86"/>
  <c r="AD1597" i="86"/>
  <c r="AD1598" i="86"/>
  <c r="AD1599" i="86"/>
  <c r="AD1600" i="86"/>
  <c r="AD1601" i="86"/>
  <c r="AD1602" i="86"/>
  <c r="AD1603" i="86"/>
  <c r="AD1604" i="86"/>
  <c r="AD1605" i="86"/>
  <c r="AD1606" i="86"/>
  <c r="AD1607" i="86"/>
  <c r="AD1608" i="86"/>
  <c r="AD1609" i="86"/>
  <c r="AD1610" i="86"/>
  <c r="AD1611" i="86"/>
  <c r="AD1612" i="86"/>
  <c r="AD1613" i="86"/>
  <c r="AD1614" i="86"/>
  <c r="AD1615" i="86"/>
  <c r="AD1616" i="86"/>
  <c r="AD1617" i="86"/>
  <c r="AD1618" i="86"/>
  <c r="AD1619" i="86"/>
  <c r="AD1620" i="86"/>
  <c r="AD1621" i="86"/>
  <c r="AD1622" i="86"/>
  <c r="AD1623" i="86"/>
  <c r="AD1624" i="86"/>
  <c r="AD1625" i="86"/>
  <c r="AD1626" i="86"/>
  <c r="AD1627" i="86"/>
  <c r="AD1628" i="86"/>
  <c r="AD1629" i="86"/>
  <c r="AD1630" i="86"/>
  <c r="AD1631" i="86"/>
  <c r="AD1632" i="86"/>
  <c r="AD1633" i="86"/>
  <c r="AD1634" i="86"/>
  <c r="AD1635" i="86"/>
  <c r="AD1636" i="86"/>
  <c r="AD1637" i="86"/>
  <c r="AD1640" i="86"/>
  <c r="AD1641" i="86"/>
  <c r="AD1642" i="86"/>
  <c r="AD1643" i="86"/>
  <c r="AD1644" i="86"/>
  <c r="AD1645" i="86"/>
  <c r="AD1646" i="86"/>
  <c r="AD1647" i="86"/>
  <c r="AD1648" i="86"/>
  <c r="AD1649" i="86"/>
  <c r="AD1652" i="86"/>
  <c r="AD1653" i="86"/>
  <c r="AD1654" i="86"/>
  <c r="AD1655" i="86"/>
  <c r="AD1656" i="86"/>
  <c r="AD1657" i="86"/>
  <c r="AD1658" i="86"/>
  <c r="AD1659" i="86"/>
  <c r="AD1660" i="86"/>
  <c r="AA16" i="86"/>
  <c r="AA17" i="86"/>
  <c r="AA18" i="86"/>
  <c r="AA19" i="86"/>
  <c r="AA20" i="86"/>
  <c r="AA21" i="86"/>
  <c r="AA22" i="86"/>
  <c r="AA23" i="86"/>
  <c r="AA24" i="86"/>
  <c r="AA25" i="86"/>
  <c r="AA26" i="86"/>
  <c r="AA27" i="86"/>
  <c r="AA28" i="86"/>
  <c r="AA29" i="86"/>
  <c r="AA30" i="86"/>
  <c r="AA31" i="86"/>
  <c r="AA32" i="86"/>
  <c r="AA33" i="86"/>
  <c r="AA34" i="86"/>
  <c r="AA35" i="86"/>
  <c r="AA36" i="86"/>
  <c r="AA37" i="86"/>
  <c r="AA38" i="86"/>
  <c r="AA39" i="86"/>
  <c r="AA40" i="86"/>
  <c r="AA41" i="86"/>
  <c r="AA42" i="86"/>
  <c r="AA43" i="86"/>
  <c r="AA44" i="86"/>
  <c r="AA45" i="86"/>
  <c r="AA46" i="86"/>
  <c r="AA47" i="86"/>
  <c r="AA48" i="86"/>
  <c r="AA49" i="86"/>
  <c r="AA50" i="86"/>
  <c r="AA51" i="86"/>
  <c r="AA52" i="86"/>
  <c r="AA53" i="86"/>
  <c r="AA54" i="86"/>
  <c r="AA55" i="86"/>
  <c r="AA56" i="86"/>
  <c r="AA57" i="86"/>
  <c r="AA58" i="86"/>
  <c r="AA59" i="86"/>
  <c r="AA60" i="86"/>
  <c r="AA61" i="86"/>
  <c r="AA62" i="86"/>
  <c r="AA63" i="86"/>
  <c r="AA64" i="86"/>
  <c r="AA65" i="86"/>
  <c r="AA66" i="86"/>
  <c r="AA67" i="86"/>
  <c r="AA68" i="86"/>
  <c r="AA69" i="86"/>
  <c r="AA70" i="86"/>
  <c r="AA71" i="86"/>
  <c r="AA72" i="86"/>
  <c r="AA73" i="86"/>
  <c r="AA74" i="86"/>
  <c r="AA75" i="86"/>
  <c r="AA76" i="86"/>
  <c r="AA77" i="86"/>
  <c r="AA78" i="86"/>
  <c r="AA79" i="86"/>
  <c r="AA80" i="86"/>
  <c r="AA81" i="86"/>
  <c r="AA82" i="86"/>
  <c r="AA83" i="86"/>
  <c r="AA84" i="86"/>
  <c r="AA85" i="86"/>
  <c r="AA86" i="86"/>
  <c r="AA87" i="86"/>
  <c r="AA88" i="86"/>
  <c r="AA89" i="86"/>
  <c r="AA90" i="86"/>
  <c r="AA91" i="86"/>
  <c r="AA92" i="86"/>
  <c r="AA93" i="86"/>
  <c r="AA94" i="86"/>
  <c r="AA95" i="86"/>
  <c r="AA96" i="86"/>
  <c r="AA97" i="86"/>
  <c r="AA98" i="86"/>
  <c r="AA99" i="86"/>
  <c r="AA100" i="86"/>
  <c r="AA101" i="86"/>
  <c r="AA102" i="86"/>
  <c r="AA103" i="86"/>
  <c r="AA104" i="86"/>
  <c r="AA105" i="86"/>
  <c r="AA106" i="86"/>
  <c r="AA107" i="86"/>
  <c r="AA108" i="86"/>
  <c r="AA109" i="86"/>
  <c r="AA110" i="86"/>
  <c r="AA111" i="86"/>
  <c r="AA112" i="86"/>
  <c r="AA113" i="86"/>
  <c r="AA114" i="86"/>
  <c r="AA115" i="86"/>
  <c r="AA116" i="86"/>
  <c r="AA117" i="86"/>
  <c r="AA118" i="86"/>
  <c r="AA119" i="86"/>
  <c r="AA120" i="86"/>
  <c r="AA121" i="86"/>
  <c r="AA122" i="86"/>
  <c r="AA123" i="86"/>
  <c r="AA124" i="86"/>
  <c r="AA125" i="86"/>
  <c r="AA126" i="86"/>
  <c r="AA127" i="86"/>
  <c r="AA128" i="86"/>
  <c r="AA129" i="86"/>
  <c r="AA130" i="86"/>
  <c r="AA131" i="86"/>
  <c r="AA132" i="86"/>
  <c r="AA133" i="86"/>
  <c r="AA134" i="86"/>
  <c r="AA135" i="86"/>
  <c r="AA136" i="86"/>
  <c r="AA137" i="86"/>
  <c r="AA138" i="86"/>
  <c r="AA139" i="86"/>
  <c r="AA140" i="86"/>
  <c r="AA141" i="86"/>
  <c r="AA142" i="86"/>
  <c r="AA143" i="86"/>
  <c r="AA144" i="86"/>
  <c r="AA145" i="86"/>
  <c r="AA146" i="86"/>
  <c r="AA147" i="86"/>
  <c r="AA148" i="86"/>
  <c r="AA149" i="86"/>
  <c r="AA150" i="86"/>
  <c r="AA151" i="86"/>
  <c r="AA152" i="86"/>
  <c r="AA153" i="86"/>
  <c r="AA154" i="86"/>
  <c r="AA155" i="86"/>
  <c r="AA156" i="86"/>
  <c r="AA157" i="86"/>
  <c r="AA158" i="86"/>
  <c r="AA159" i="86"/>
  <c r="AA160" i="86"/>
  <c r="AA161" i="86"/>
  <c r="AA162" i="86"/>
  <c r="AA163" i="86"/>
  <c r="AA164" i="86"/>
  <c r="AA165" i="86"/>
  <c r="AA166" i="86"/>
  <c r="AA167" i="86"/>
  <c r="AA168" i="86"/>
  <c r="AA169" i="86"/>
  <c r="AA170" i="86"/>
  <c r="AA171" i="86"/>
  <c r="AA172" i="86"/>
  <c r="AA173" i="86"/>
  <c r="AA174" i="86"/>
  <c r="AA175" i="86"/>
  <c r="AA176" i="86"/>
  <c r="AA177" i="86"/>
  <c r="AA178" i="86"/>
  <c r="AA179" i="86"/>
  <c r="AA180" i="86"/>
  <c r="AA181" i="86"/>
  <c r="AA182" i="86"/>
  <c r="AA183" i="86"/>
  <c r="AA184" i="86"/>
  <c r="AA185" i="86"/>
  <c r="AA186" i="86"/>
  <c r="AA187" i="86"/>
  <c r="AA188" i="86"/>
  <c r="AA189" i="86"/>
  <c r="AA190" i="86"/>
  <c r="AA191" i="86"/>
  <c r="AA192" i="86"/>
  <c r="AA193" i="86"/>
  <c r="AA194" i="86"/>
  <c r="AA195" i="86"/>
  <c r="AA196" i="86"/>
  <c r="AA197" i="86"/>
  <c r="AA198" i="86"/>
  <c r="AA199" i="86"/>
  <c r="AA200" i="86"/>
  <c r="AA201" i="86"/>
  <c r="AA202" i="86"/>
  <c r="AA203" i="86"/>
  <c r="AA204" i="86"/>
  <c r="AA205" i="86"/>
  <c r="AA206" i="86"/>
  <c r="AA207" i="86"/>
  <c r="AA208" i="86"/>
  <c r="AA209" i="86"/>
  <c r="AA210" i="86"/>
  <c r="AA211" i="86"/>
  <c r="AA212" i="86"/>
  <c r="AA213" i="86"/>
  <c r="AA214" i="86"/>
  <c r="AA215" i="86"/>
  <c r="AA216" i="86"/>
  <c r="AA217" i="86"/>
  <c r="AA218" i="86"/>
  <c r="AA219" i="86"/>
  <c r="AA220" i="86"/>
  <c r="AA221" i="86"/>
  <c r="AA222" i="86"/>
  <c r="AA223" i="86"/>
  <c r="AA224" i="86"/>
  <c r="AA225" i="86"/>
  <c r="AA226" i="86"/>
  <c r="AA227" i="86"/>
  <c r="AA228" i="86"/>
  <c r="AA229" i="86"/>
  <c r="AA230" i="86"/>
  <c r="AA231" i="86"/>
  <c r="AA232" i="86"/>
  <c r="AA233" i="86"/>
  <c r="AA234" i="86"/>
  <c r="AA235" i="86"/>
  <c r="AA236" i="86"/>
  <c r="AA237" i="86"/>
  <c r="AA238" i="86"/>
  <c r="AA239" i="86"/>
  <c r="AA240" i="86"/>
  <c r="AA241" i="86"/>
  <c r="AA242" i="86"/>
  <c r="AA243" i="86"/>
  <c r="AA244" i="86"/>
  <c r="AA245" i="86"/>
  <c r="AA246" i="86"/>
  <c r="AA247" i="86"/>
  <c r="AA248" i="86"/>
  <c r="AA249" i="86"/>
  <c r="AA250" i="86"/>
  <c r="AA251" i="86"/>
  <c r="AA252" i="86"/>
  <c r="AA253" i="86"/>
  <c r="AA254" i="86"/>
  <c r="AA255" i="86"/>
  <c r="AA256" i="86"/>
  <c r="AA257" i="86"/>
  <c r="AA258" i="86"/>
  <c r="AA259" i="86"/>
  <c r="AA260" i="86"/>
  <c r="AA261" i="86"/>
  <c r="AA262" i="86"/>
  <c r="AA263" i="86"/>
  <c r="AA264" i="86"/>
  <c r="AA265" i="86"/>
  <c r="AA266" i="86"/>
  <c r="AA267" i="86"/>
  <c r="AA268" i="86"/>
  <c r="AA270" i="86"/>
  <c r="AA271" i="86"/>
  <c r="AA272" i="86"/>
  <c r="AA273" i="86"/>
  <c r="AA274" i="86"/>
  <c r="AA275" i="86"/>
  <c r="AA276" i="86"/>
  <c r="AA277" i="86"/>
  <c r="AA278" i="86"/>
  <c r="AA279" i="86"/>
  <c r="AA280" i="86"/>
  <c r="AA281" i="86"/>
  <c r="AA282" i="86"/>
  <c r="AA283" i="86"/>
  <c r="AA284" i="86"/>
  <c r="AA285" i="86"/>
  <c r="AA286" i="86"/>
  <c r="AA287" i="86"/>
  <c r="AA288" i="86"/>
  <c r="AA289" i="86"/>
  <c r="AA290" i="86"/>
  <c r="AA291" i="86"/>
  <c r="AA292" i="86"/>
  <c r="AA293" i="86"/>
  <c r="AA294" i="86"/>
  <c r="AA295" i="86"/>
  <c r="AA296" i="86"/>
  <c r="AA297" i="86"/>
  <c r="AA298" i="86"/>
  <c r="AA299" i="86"/>
  <c r="AA300" i="86"/>
  <c r="AA301" i="86"/>
  <c r="AA302" i="86"/>
  <c r="AA303" i="86"/>
  <c r="AA304" i="86"/>
  <c r="AA305" i="86"/>
  <c r="AA306" i="86"/>
  <c r="AA307" i="86"/>
  <c r="AA308" i="86"/>
  <c r="AA311" i="86"/>
  <c r="AA312" i="86"/>
  <c r="AA313" i="86"/>
  <c r="AA314" i="86"/>
  <c r="AA315" i="86"/>
  <c r="AA316" i="86"/>
  <c r="AA317" i="86"/>
  <c r="AA318" i="86"/>
  <c r="AA319" i="86"/>
  <c r="AA320" i="86"/>
  <c r="AA321" i="86"/>
  <c r="AA322" i="86"/>
  <c r="AA323" i="86"/>
  <c r="AA324" i="86"/>
  <c r="AA325" i="86"/>
  <c r="AA326" i="86"/>
  <c r="AA327" i="86"/>
  <c r="AA328" i="86"/>
  <c r="AA329" i="86"/>
  <c r="AA330" i="86"/>
  <c r="AA331" i="86"/>
  <c r="AA332" i="86"/>
  <c r="AA333" i="86"/>
  <c r="AA334" i="86"/>
  <c r="AA335" i="86"/>
  <c r="AA336" i="86"/>
  <c r="AA337" i="86"/>
  <c r="AA338" i="86"/>
  <c r="AA339" i="86"/>
  <c r="AA340" i="86"/>
  <c r="AA341" i="86"/>
  <c r="AA342" i="86"/>
  <c r="AA343" i="86"/>
  <c r="AA344" i="86"/>
  <c r="AA345" i="86"/>
  <c r="AA346" i="86"/>
  <c r="AA347" i="86"/>
  <c r="AA348" i="86"/>
  <c r="AA349" i="86"/>
  <c r="AA350" i="86"/>
  <c r="AA351" i="86"/>
  <c r="AA352" i="86"/>
  <c r="AA353" i="86"/>
  <c r="AA354" i="86"/>
  <c r="AA355" i="86"/>
  <c r="AA356" i="86"/>
  <c r="AA357" i="86"/>
  <c r="AA358" i="86"/>
  <c r="AA359" i="86"/>
  <c r="AA360" i="86"/>
  <c r="AA361" i="86"/>
  <c r="AA362" i="86"/>
  <c r="AA363" i="86"/>
  <c r="AA364" i="86"/>
  <c r="AA365" i="86"/>
  <c r="AA366" i="86"/>
  <c r="AA367" i="86"/>
  <c r="AA368" i="86"/>
  <c r="AA369" i="86"/>
  <c r="AA370" i="86"/>
  <c r="AA371" i="86"/>
  <c r="AA372" i="86"/>
  <c r="AA373" i="86"/>
  <c r="AA374" i="86"/>
  <c r="AA375" i="86"/>
  <c r="AA376" i="86"/>
  <c r="AA377" i="86"/>
  <c r="AA378" i="86"/>
  <c r="AA379" i="86"/>
  <c r="AA380" i="86"/>
  <c r="AA381" i="86"/>
  <c r="AA382" i="86"/>
  <c r="AA383" i="86"/>
  <c r="AA384" i="86"/>
  <c r="AA385" i="86"/>
  <c r="AA386" i="86"/>
  <c r="AA387" i="86"/>
  <c r="AA388" i="86"/>
  <c r="AA389" i="86"/>
  <c r="AA390" i="86"/>
  <c r="AA392" i="86"/>
  <c r="AA393" i="86"/>
  <c r="AA394" i="86"/>
  <c r="AA395" i="86"/>
  <c r="AA396" i="86"/>
  <c r="AA397" i="86"/>
  <c r="AA398" i="86"/>
  <c r="AA399" i="86"/>
  <c r="AA400" i="86"/>
  <c r="AA401" i="86"/>
  <c r="AA402" i="86"/>
  <c r="AA403" i="86"/>
  <c r="AA404" i="86"/>
  <c r="AA405" i="86"/>
  <c r="AA406" i="86"/>
  <c r="AA407" i="86"/>
  <c r="AA408" i="86"/>
  <c r="AA409" i="86"/>
  <c r="AA410" i="86"/>
  <c r="AA411" i="86"/>
  <c r="AA412" i="86"/>
  <c r="AA413" i="86"/>
  <c r="AA414" i="86"/>
  <c r="AA415" i="86"/>
  <c r="AA416" i="86"/>
  <c r="AA417" i="86"/>
  <c r="AA418" i="86"/>
  <c r="AA419" i="86"/>
  <c r="AA420" i="86"/>
  <c r="AA421" i="86"/>
  <c r="AA422" i="86"/>
  <c r="AA423" i="86"/>
  <c r="AA424" i="86"/>
  <c r="AA425" i="86"/>
  <c r="AA426" i="86"/>
  <c r="AA427" i="86"/>
  <c r="AA428" i="86"/>
  <c r="AA429" i="86"/>
  <c r="AA430" i="86"/>
  <c r="AA431" i="86"/>
  <c r="AA432" i="86"/>
  <c r="AA433" i="86"/>
  <c r="AA434" i="86"/>
  <c r="AA435" i="86"/>
  <c r="AA436" i="86"/>
  <c r="AA437" i="86"/>
  <c r="AA438" i="86"/>
  <c r="AA439" i="86"/>
  <c r="AA440" i="86"/>
  <c r="AA441" i="86"/>
  <c r="AA442" i="86"/>
  <c r="AA443" i="86"/>
  <c r="AA444" i="86"/>
  <c r="AA445" i="86"/>
  <c r="AA446" i="86"/>
  <c r="AA447" i="86"/>
  <c r="AA448" i="86"/>
  <c r="AA449" i="86"/>
  <c r="AA450" i="86"/>
  <c r="AA451" i="86"/>
  <c r="AA452" i="86"/>
  <c r="AA453" i="86"/>
  <c r="AA454" i="86"/>
  <c r="AA455" i="86"/>
  <c r="AA456" i="86"/>
  <c r="AA457" i="86"/>
  <c r="AA458" i="86"/>
  <c r="AA459" i="86"/>
  <c r="AA460" i="86"/>
  <c r="AA461" i="86"/>
  <c r="AA462" i="86"/>
  <c r="AA463" i="86"/>
  <c r="AA464" i="86"/>
  <c r="AA465" i="86"/>
  <c r="AA466" i="86"/>
  <c r="AA467" i="86"/>
  <c r="AA468" i="86"/>
  <c r="AA469" i="86"/>
  <c r="AA470" i="86"/>
  <c r="AA471" i="86"/>
  <c r="AA472" i="86"/>
  <c r="AA473" i="86"/>
  <c r="AA474" i="86"/>
  <c r="AA475" i="86"/>
  <c r="AA476" i="86"/>
  <c r="AA477" i="86"/>
  <c r="AA478" i="86"/>
  <c r="AA479" i="86"/>
  <c r="AA480" i="86"/>
  <c r="AA481" i="86"/>
  <c r="AA482" i="86"/>
  <c r="AA483" i="86"/>
  <c r="AA484" i="86"/>
  <c r="AA485" i="86"/>
  <c r="AA486" i="86"/>
  <c r="AA487" i="86"/>
  <c r="AA488" i="86"/>
  <c r="AA489" i="86"/>
  <c r="AA490" i="86"/>
  <c r="AA491" i="86"/>
  <c r="AA492" i="86"/>
  <c r="AA493" i="86"/>
  <c r="AA494" i="86"/>
  <c r="AA495" i="86"/>
  <c r="AA496" i="86"/>
  <c r="AA497" i="86"/>
  <c r="AA498" i="86"/>
  <c r="AA499" i="86"/>
  <c r="AA500" i="86"/>
  <c r="AA501" i="86"/>
  <c r="AA502" i="86"/>
  <c r="AA503" i="86"/>
  <c r="AA504" i="86"/>
  <c r="AA505" i="86"/>
  <c r="AA506" i="86"/>
  <c r="AA507" i="86"/>
  <c r="AA508" i="86"/>
  <c r="AA509" i="86"/>
  <c r="AA510" i="86"/>
  <c r="AA511" i="86"/>
  <c r="AA512" i="86"/>
  <c r="AA513" i="86"/>
  <c r="AA514" i="86"/>
  <c r="AA515" i="86"/>
  <c r="AA516" i="86"/>
  <c r="AA517" i="86"/>
  <c r="AA518" i="86"/>
  <c r="AA519" i="86"/>
  <c r="AA520" i="86"/>
  <c r="AA521" i="86"/>
  <c r="AA522" i="86"/>
  <c r="AA523" i="86"/>
  <c r="AA524" i="86"/>
  <c r="AA525" i="86"/>
  <c r="AA526" i="86"/>
  <c r="AA527" i="86"/>
  <c r="AA528" i="86"/>
  <c r="AA529" i="86"/>
  <c r="AA530" i="86"/>
  <c r="AA531" i="86"/>
  <c r="AA532" i="86"/>
  <c r="AA533" i="86"/>
  <c r="AA534" i="86"/>
  <c r="AA535" i="86"/>
  <c r="AA536" i="86"/>
  <c r="AA537" i="86"/>
  <c r="AA538" i="86"/>
  <c r="AA539" i="86"/>
  <c r="AA540" i="86"/>
  <c r="AA541" i="86"/>
  <c r="AA542" i="86"/>
  <c r="AA543" i="86"/>
  <c r="AA544" i="86"/>
  <c r="AA545" i="86"/>
  <c r="AA546" i="86"/>
  <c r="AA547" i="86"/>
  <c r="AA548" i="86"/>
  <c r="AA549" i="86"/>
  <c r="AA550" i="86"/>
  <c r="AA551" i="86"/>
  <c r="AA552" i="86"/>
  <c r="AA553" i="86"/>
  <c r="AA554" i="86"/>
  <c r="AA555" i="86"/>
  <c r="AA556" i="86"/>
  <c r="AA557" i="86"/>
  <c r="AA558" i="86"/>
  <c r="AA560" i="86"/>
  <c r="AA561" i="86"/>
  <c r="AA562" i="86"/>
  <c r="AA563" i="86"/>
  <c r="AA564" i="86"/>
  <c r="AA565" i="86"/>
  <c r="AA566" i="86"/>
  <c r="AA567" i="86"/>
  <c r="AA568" i="86"/>
  <c r="AA569" i="86"/>
  <c r="AA570" i="86"/>
  <c r="AA571" i="86"/>
  <c r="AA574" i="86"/>
  <c r="AA575" i="86"/>
  <c r="AA576" i="86"/>
  <c r="AA577" i="86"/>
  <c r="AA578" i="86"/>
  <c r="AA579" i="86"/>
  <c r="AA580" i="86"/>
  <c r="AA581" i="86"/>
  <c r="AA582" i="86"/>
  <c r="AA583" i="86"/>
  <c r="AA584" i="86"/>
  <c r="AA585" i="86"/>
  <c r="AA586" i="86"/>
  <c r="AA587" i="86"/>
  <c r="AA588" i="86"/>
  <c r="AA589" i="86"/>
  <c r="AA590" i="86"/>
  <c r="AA591" i="86"/>
  <c r="AA592" i="86"/>
  <c r="AA593" i="86"/>
  <c r="AA594" i="86"/>
  <c r="AA595" i="86"/>
  <c r="AA596" i="86"/>
  <c r="AA597" i="86"/>
  <c r="AA598" i="86"/>
  <c r="AA599" i="86"/>
  <c r="AA600" i="86"/>
  <c r="AA601" i="86"/>
  <c r="AA602" i="86"/>
  <c r="AA603" i="86"/>
  <c r="AA604" i="86"/>
  <c r="AA605" i="86"/>
  <c r="AA606" i="86"/>
  <c r="AA607" i="86"/>
  <c r="AA608" i="86"/>
  <c r="AA609" i="86"/>
  <c r="AA610" i="86"/>
  <c r="AA611" i="86"/>
  <c r="AA612" i="86"/>
  <c r="AA613" i="86"/>
  <c r="AA614" i="86"/>
  <c r="AA615" i="86"/>
  <c r="AA616" i="86"/>
  <c r="AA617" i="86"/>
  <c r="AA618" i="86"/>
  <c r="AA619" i="86"/>
  <c r="AA620" i="86"/>
  <c r="AA621" i="86"/>
  <c r="AA622" i="86"/>
  <c r="AA623" i="86"/>
  <c r="AA624" i="86"/>
  <c r="AA625" i="86"/>
  <c r="AA626" i="86"/>
  <c r="AA627" i="86"/>
  <c r="AA628" i="86"/>
  <c r="AA629" i="86"/>
  <c r="AA630" i="86"/>
  <c r="AA631" i="86"/>
  <c r="AA632" i="86"/>
  <c r="AA633" i="86"/>
  <c r="AA634" i="86"/>
  <c r="AA635" i="86"/>
  <c r="AA636" i="86"/>
  <c r="AA637" i="86"/>
  <c r="AA638" i="86"/>
  <c r="AA639" i="86"/>
  <c r="AA640" i="86"/>
  <c r="AA641" i="86"/>
  <c r="AA642" i="86"/>
  <c r="AA643" i="86"/>
  <c r="AA644" i="86"/>
  <c r="AA645" i="86"/>
  <c r="AA646" i="86"/>
  <c r="AA647" i="86"/>
  <c r="AA648" i="86"/>
  <c r="AA649" i="86"/>
  <c r="AA650" i="86"/>
  <c r="AA651" i="86"/>
  <c r="AA652" i="86"/>
  <c r="AA653" i="86"/>
  <c r="AA654" i="86"/>
  <c r="AA655" i="86"/>
  <c r="AA656" i="86"/>
  <c r="AA657" i="86"/>
  <c r="AA658" i="86"/>
  <c r="AA659" i="86"/>
  <c r="AA660" i="86"/>
  <c r="AA661" i="86"/>
  <c r="AA662" i="86"/>
  <c r="AA663" i="86"/>
  <c r="AA664" i="86"/>
  <c r="AA665" i="86"/>
  <c r="AA666" i="86"/>
  <c r="AA667" i="86"/>
  <c r="AA668" i="86"/>
  <c r="AA669" i="86"/>
  <c r="AA670" i="86"/>
  <c r="AA671" i="86"/>
  <c r="AA672" i="86"/>
  <c r="AA673" i="86"/>
  <c r="AA674" i="86"/>
  <c r="AA675" i="86"/>
  <c r="AA676" i="86"/>
  <c r="AA677" i="86"/>
  <c r="AA678" i="86"/>
  <c r="AA679" i="86"/>
  <c r="AA680" i="86"/>
  <c r="AA681" i="86"/>
  <c r="AA682" i="86"/>
  <c r="AA683" i="86"/>
  <c r="AA684" i="86"/>
  <c r="AA685" i="86"/>
  <c r="AA686" i="86"/>
  <c r="AA687" i="86"/>
  <c r="AA688" i="86"/>
  <c r="AA689" i="86"/>
  <c r="AA690" i="86"/>
  <c r="AA691" i="86"/>
  <c r="AA692" i="86"/>
  <c r="AA693" i="86"/>
  <c r="AA694" i="86"/>
  <c r="AA695" i="86"/>
  <c r="AA696" i="86"/>
  <c r="AA697" i="86"/>
  <c r="AA698" i="86"/>
  <c r="AA699" i="86"/>
  <c r="AA700" i="86"/>
  <c r="AA701" i="86"/>
  <c r="AA702" i="86"/>
  <c r="AA703" i="86"/>
  <c r="AA704" i="86"/>
  <c r="AA705" i="86"/>
  <c r="AA706" i="86"/>
  <c r="AA707" i="86"/>
  <c r="AA708" i="86"/>
  <c r="AA709" i="86"/>
  <c r="AA710" i="86"/>
  <c r="AA711" i="86"/>
  <c r="AA712" i="86"/>
  <c r="AA713" i="86"/>
  <c r="AA714" i="86"/>
  <c r="AA715" i="86"/>
  <c r="AA716" i="86"/>
  <c r="AA717" i="86"/>
  <c r="AA718" i="86"/>
  <c r="AA719" i="86"/>
  <c r="AA720" i="86"/>
  <c r="AA721" i="86"/>
  <c r="AA722" i="86"/>
  <c r="AA723" i="86"/>
  <c r="AA724" i="86"/>
  <c r="AA725" i="86"/>
  <c r="AA726" i="86"/>
  <c r="AA727" i="86"/>
  <c r="AA728" i="86"/>
  <c r="AA729" i="86"/>
  <c r="AA730" i="86"/>
  <c r="AA731" i="86"/>
  <c r="AA732" i="86"/>
  <c r="AA733" i="86"/>
  <c r="AA734" i="86"/>
  <c r="AA735" i="86"/>
  <c r="AA736" i="86"/>
  <c r="AA737" i="86"/>
  <c r="AA738" i="86"/>
  <c r="AA739" i="86"/>
  <c r="AA740" i="86"/>
  <c r="AA741" i="86"/>
  <c r="AA742" i="86"/>
  <c r="AA743" i="86"/>
  <c r="AA744" i="86"/>
  <c r="AA745" i="86"/>
  <c r="AA746" i="86"/>
  <c r="AA747" i="86"/>
  <c r="AA748" i="86"/>
  <c r="AA749" i="86"/>
  <c r="AA750" i="86"/>
  <c r="AA751" i="86"/>
  <c r="AA752" i="86"/>
  <c r="AA753" i="86"/>
  <c r="AA754" i="86"/>
  <c r="AA755" i="86"/>
  <c r="AA756" i="86"/>
  <c r="AA757" i="86"/>
  <c r="AA758" i="86"/>
  <c r="AA759" i="86"/>
  <c r="AA760" i="86"/>
  <c r="AA761" i="86"/>
  <c r="AA762" i="86"/>
  <c r="AA763" i="86"/>
  <c r="AA764" i="86"/>
  <c r="AA765" i="86"/>
  <c r="AA766" i="86"/>
  <c r="AA767" i="86"/>
  <c r="AA768" i="86"/>
  <c r="AA769" i="86"/>
  <c r="AA770" i="86"/>
  <c r="AA771" i="86"/>
  <c r="AA772" i="86"/>
  <c r="AA773" i="86"/>
  <c r="AA774" i="86"/>
  <c r="AA775" i="86"/>
  <c r="AA776" i="86"/>
  <c r="AA777" i="86"/>
  <c r="AA778" i="86"/>
  <c r="AA779" i="86"/>
  <c r="AA780" i="86"/>
  <c r="AA781" i="86"/>
  <c r="AA782" i="86"/>
  <c r="AA783" i="86"/>
  <c r="AA784" i="86"/>
  <c r="AA785" i="86"/>
  <c r="AA786" i="86"/>
  <c r="AA787" i="86"/>
  <c r="AA788" i="86"/>
  <c r="AA790" i="86"/>
  <c r="AA791" i="86"/>
  <c r="AA792" i="86"/>
  <c r="AA793" i="86"/>
  <c r="AA794" i="86"/>
  <c r="AA795" i="86"/>
  <c r="AA796" i="86"/>
  <c r="AA797" i="86"/>
  <c r="AA798" i="86"/>
  <c r="AA799" i="86"/>
  <c r="AA800" i="86"/>
  <c r="AA801" i="86"/>
  <c r="AA802" i="86"/>
  <c r="AA803" i="86"/>
  <c r="AA804" i="86"/>
  <c r="AA805" i="86"/>
  <c r="AA806" i="86"/>
  <c r="AA811" i="86"/>
  <c r="AA812" i="86"/>
  <c r="AA813" i="86"/>
  <c r="AA814" i="86"/>
  <c r="AA815" i="86"/>
  <c r="AA816" i="86"/>
  <c r="AA817" i="86"/>
  <c r="AA818" i="86"/>
  <c r="AA819" i="86"/>
  <c r="AA820" i="86"/>
  <c r="AA824" i="86"/>
  <c r="AA827" i="86"/>
  <c r="AA828" i="86"/>
  <c r="AA829" i="86"/>
  <c r="AA830" i="86"/>
  <c r="AA831" i="86"/>
  <c r="AA832" i="86"/>
  <c r="AA833" i="86"/>
  <c r="AA834" i="86"/>
  <c r="AA835" i="86"/>
  <c r="AA837" i="86"/>
  <c r="AA838" i="86"/>
  <c r="AA839" i="86"/>
  <c r="AA840" i="86"/>
  <c r="AA841" i="86"/>
  <c r="AA842" i="86"/>
  <c r="AA843" i="86"/>
  <c r="AA844" i="86"/>
  <c r="AA845" i="86"/>
  <c r="AA846" i="86"/>
  <c r="AA847" i="86"/>
  <c r="AA848" i="86"/>
  <c r="AA849" i="86"/>
  <c r="AA850" i="86"/>
  <c r="AA851" i="86"/>
  <c r="AA852" i="86"/>
  <c r="AA853" i="86"/>
  <c r="AA854" i="86"/>
  <c r="AA855" i="86"/>
  <c r="AA856" i="86"/>
  <c r="AA857" i="86"/>
  <c r="AA858" i="86"/>
  <c r="AA859" i="86"/>
  <c r="AA860" i="86"/>
  <c r="AA861" i="86"/>
  <c r="AA862" i="86"/>
  <c r="AA863" i="86"/>
  <c r="AA864" i="86"/>
  <c r="AA865" i="86"/>
  <c r="AA866" i="86"/>
  <c r="AA867" i="86"/>
  <c r="AA868" i="86"/>
  <c r="AA869" i="86"/>
  <c r="AA871" i="86"/>
  <c r="AA872" i="86"/>
  <c r="AA873" i="86"/>
  <c r="AA874" i="86"/>
  <c r="AA875" i="86"/>
  <c r="AA876" i="86"/>
  <c r="AA877" i="86"/>
  <c r="AA878" i="86"/>
  <c r="AA879" i="86"/>
  <c r="AA880" i="86"/>
  <c r="AA881" i="86"/>
  <c r="AA882" i="86"/>
  <c r="AA883" i="86"/>
  <c r="AA884" i="86"/>
  <c r="AA885" i="86"/>
  <c r="AA886" i="86"/>
  <c r="AA887" i="86"/>
  <c r="AA888" i="86"/>
  <c r="AA889" i="86"/>
  <c r="AA890" i="86"/>
  <c r="AA891" i="86"/>
  <c r="AA892" i="86"/>
  <c r="AA893" i="86"/>
  <c r="AA894" i="86"/>
  <c r="AA895" i="86"/>
  <c r="AA896" i="86"/>
  <c r="AA897" i="86"/>
  <c r="AA898" i="86"/>
  <c r="AA899" i="86"/>
  <c r="AA900" i="86"/>
  <c r="AA901" i="86"/>
  <c r="AA902" i="86"/>
  <c r="AA903" i="86"/>
  <c r="AA904" i="86"/>
  <c r="AA905" i="86"/>
  <c r="AA906" i="86"/>
  <c r="AA907" i="86"/>
  <c r="AA908" i="86"/>
  <c r="AA909" i="86"/>
  <c r="AA910" i="86"/>
  <c r="AA911" i="86"/>
  <c r="AA912" i="86"/>
  <c r="AA913" i="86"/>
  <c r="AA914" i="86"/>
  <c r="AA915" i="86"/>
  <c r="AA916" i="86"/>
  <c r="AA917" i="86"/>
  <c r="AA918" i="86"/>
  <c r="AA919" i="86"/>
  <c r="AA920" i="86"/>
  <c r="AA921" i="86"/>
  <c r="AA922" i="86"/>
  <c r="AA923" i="86"/>
  <c r="AA924" i="86"/>
  <c r="AA925" i="86"/>
  <c r="AA926" i="86"/>
  <c r="AA927" i="86"/>
  <c r="AA928" i="86"/>
  <c r="AA929" i="86"/>
  <c r="AA930" i="86"/>
  <c r="AA931" i="86"/>
  <c r="AA932" i="86"/>
  <c r="AA933" i="86"/>
  <c r="AA934" i="86"/>
  <c r="AA935" i="86"/>
  <c r="AA936" i="86"/>
  <c r="AA937" i="86"/>
  <c r="AA938" i="86"/>
  <c r="AA939" i="86"/>
  <c r="AA940" i="86"/>
  <c r="AA941" i="86"/>
  <c r="AA942" i="86"/>
  <c r="AA943" i="86"/>
  <c r="AA944" i="86"/>
  <c r="AA945" i="86"/>
  <c r="AA946" i="86"/>
  <c r="AA947" i="86"/>
  <c r="AA948" i="86"/>
  <c r="AA949" i="86"/>
  <c r="AA950" i="86"/>
  <c r="AA951" i="86"/>
  <c r="AA952" i="86"/>
  <c r="AA953" i="86"/>
  <c r="AA954" i="86"/>
  <c r="AA955" i="86"/>
  <c r="AA956" i="86"/>
  <c r="AA957" i="86"/>
  <c r="AA958" i="86"/>
  <c r="AA959" i="86"/>
  <c r="AA960" i="86"/>
  <c r="AA961" i="86"/>
  <c r="AA962" i="86"/>
  <c r="AA963" i="86"/>
  <c r="AA964" i="86"/>
  <c r="AA965" i="86"/>
  <c r="AA966" i="86"/>
  <c r="AA967" i="86"/>
  <c r="AA968" i="86"/>
  <c r="AA969" i="86"/>
  <c r="AA970" i="86"/>
  <c r="AA971" i="86"/>
  <c r="AA972" i="86"/>
  <c r="AA973" i="86"/>
  <c r="AA974" i="86"/>
  <c r="AA975" i="86"/>
  <c r="AA976" i="86"/>
  <c r="AA977" i="86"/>
  <c r="AA978" i="86"/>
  <c r="AA979" i="86"/>
  <c r="AA980" i="86"/>
  <c r="AA981" i="86"/>
  <c r="AA982" i="86"/>
  <c r="AA983" i="86"/>
  <c r="AA984" i="86"/>
  <c r="AA985" i="86"/>
  <c r="AA986" i="86"/>
  <c r="AA987" i="86"/>
  <c r="AA988" i="86"/>
  <c r="AA989" i="86"/>
  <c r="AA990" i="86"/>
  <c r="AA991" i="86"/>
  <c r="AA992" i="86"/>
  <c r="AA993" i="86"/>
  <c r="AA994" i="86"/>
  <c r="AA995" i="86"/>
  <c r="AA996" i="86"/>
  <c r="AA998" i="86"/>
  <c r="AA999" i="86"/>
  <c r="AA1000" i="86"/>
  <c r="AA1001" i="86"/>
  <c r="AA1002" i="86"/>
  <c r="AA1003" i="86"/>
  <c r="AA1004" i="86"/>
  <c r="AA1005" i="86"/>
  <c r="AA1006" i="86"/>
  <c r="AA1007" i="86"/>
  <c r="AA1008" i="86"/>
  <c r="AA1009" i="86"/>
  <c r="AA1010" i="86"/>
  <c r="AA1011" i="86"/>
  <c r="AA1012" i="86"/>
  <c r="AA1013" i="86"/>
  <c r="AA1014" i="86"/>
  <c r="AA1015" i="86"/>
  <c r="AA1016" i="86"/>
  <c r="AA1017" i="86"/>
  <c r="AA1018" i="86"/>
  <c r="AA1019" i="86"/>
  <c r="AA1020" i="86"/>
  <c r="AA1021" i="86"/>
  <c r="AA1022" i="86"/>
  <c r="AA1023" i="86"/>
  <c r="AA1024" i="86"/>
  <c r="AA1025" i="86"/>
  <c r="AA1026" i="86"/>
  <c r="AA1027" i="86"/>
  <c r="AA1028" i="86"/>
  <c r="AA1029" i="86"/>
  <c r="AA1030" i="86"/>
  <c r="AA1031" i="86"/>
  <c r="AA1032" i="86"/>
  <c r="AA1033" i="86"/>
  <c r="AA1034" i="86"/>
  <c r="AA1035" i="86"/>
  <c r="AA1036" i="86"/>
  <c r="AA1037" i="86"/>
  <c r="AA1038" i="86"/>
  <c r="AA1039" i="86"/>
  <c r="AA1040" i="86"/>
  <c r="AA1041" i="86"/>
  <c r="AA1042" i="86"/>
  <c r="AA1043" i="86"/>
  <c r="AA1044" i="86"/>
  <c r="AA1045" i="86"/>
  <c r="AA1046" i="86"/>
  <c r="AA1047" i="86"/>
  <c r="AA1048" i="86"/>
  <c r="AA1049" i="86"/>
  <c r="AA1050" i="86"/>
  <c r="AA1051" i="86"/>
  <c r="AA1052" i="86"/>
  <c r="AA1053" i="86"/>
  <c r="AA1054" i="86"/>
  <c r="AA1055" i="86"/>
  <c r="AA1056" i="86"/>
  <c r="AA1057" i="86"/>
  <c r="AA1058" i="86"/>
  <c r="AA1059" i="86"/>
  <c r="AA1060" i="86"/>
  <c r="AA1061" i="86"/>
  <c r="AA1062" i="86"/>
  <c r="AA1063" i="86"/>
  <c r="AA1064" i="86"/>
  <c r="AA1065" i="86"/>
  <c r="AA1066" i="86"/>
  <c r="AA1067" i="86"/>
  <c r="AA1068" i="86"/>
  <c r="AA1069" i="86"/>
  <c r="AA1070" i="86"/>
  <c r="AA1071" i="86"/>
  <c r="AA1072" i="86"/>
  <c r="AA1073" i="86"/>
  <c r="AA1074" i="86"/>
  <c r="AA1075" i="86"/>
  <c r="AA1076" i="86"/>
  <c r="AA1077" i="86"/>
  <c r="AA1078" i="86"/>
  <c r="AA1079" i="86"/>
  <c r="AA1080" i="86"/>
  <c r="AA1081" i="86"/>
  <c r="AA1082" i="86"/>
  <c r="AA1083" i="86"/>
  <c r="AA1084" i="86"/>
  <c r="AA1085" i="86"/>
  <c r="AA1086" i="86"/>
  <c r="AA1087" i="86"/>
  <c r="AA1088" i="86"/>
  <c r="AA1089" i="86"/>
  <c r="AA1090" i="86"/>
  <c r="AA1091" i="86"/>
  <c r="AA1092" i="86"/>
  <c r="AA1093" i="86"/>
  <c r="AA1094" i="86"/>
  <c r="AA1095" i="86"/>
  <c r="AA1096" i="86"/>
  <c r="AA1097" i="86"/>
  <c r="AA1098" i="86"/>
  <c r="AA1099" i="86"/>
  <c r="AA1100" i="86"/>
  <c r="AA1101" i="86"/>
  <c r="AA1102" i="86"/>
  <c r="AA1103" i="86"/>
  <c r="AA1104" i="86"/>
  <c r="AA1105" i="86"/>
  <c r="AA1106" i="86"/>
  <c r="AA1107" i="86"/>
  <c r="AA1108" i="86"/>
  <c r="AA1109" i="86"/>
  <c r="AA1110" i="86"/>
  <c r="AA1111" i="86"/>
  <c r="AA1112" i="86"/>
  <c r="AA1113" i="86"/>
  <c r="AA1114" i="86"/>
  <c r="AA1115" i="86"/>
  <c r="AA1116" i="86"/>
  <c r="AA1117" i="86"/>
  <c r="AA1118" i="86"/>
  <c r="AA1119" i="86"/>
  <c r="AA1120" i="86"/>
  <c r="AA1121" i="86"/>
  <c r="AA1122" i="86"/>
  <c r="AA1123" i="86"/>
  <c r="AA1124" i="86"/>
  <c r="AA1125" i="86"/>
  <c r="AA1126" i="86"/>
  <c r="AA1127" i="86"/>
  <c r="AA1128" i="86"/>
  <c r="AA1129" i="86"/>
  <c r="AA1130" i="86"/>
  <c r="AA1131" i="86"/>
  <c r="AA1132" i="86"/>
  <c r="AA1133" i="86"/>
  <c r="AA1135" i="86"/>
  <c r="AA1137" i="86"/>
  <c r="AA1138" i="86"/>
  <c r="AA1139" i="86"/>
  <c r="AA1140" i="86"/>
  <c r="AA1141" i="86"/>
  <c r="AA1142" i="86"/>
  <c r="AA1143" i="86"/>
  <c r="AA1144" i="86"/>
  <c r="AA1145" i="86"/>
  <c r="AA1146" i="86"/>
  <c r="AA1147" i="86"/>
  <c r="AA1148" i="86"/>
  <c r="AA1149" i="86"/>
  <c r="AA1150" i="86"/>
  <c r="AA1151" i="86"/>
  <c r="AA1153" i="86"/>
  <c r="AA1154" i="86"/>
  <c r="AA1155" i="86"/>
  <c r="AA1156" i="86"/>
  <c r="AA1157" i="86"/>
  <c r="AA1158" i="86"/>
  <c r="AA1160" i="86"/>
  <c r="AA1161" i="86"/>
  <c r="AA1162" i="86"/>
  <c r="AA1163" i="86"/>
  <c r="AA1164" i="86"/>
  <c r="AA1165" i="86"/>
  <c r="AA1167" i="86"/>
  <c r="AA1170" i="86"/>
  <c r="AA1171" i="86"/>
  <c r="AA1172" i="86"/>
  <c r="AA1173" i="86"/>
  <c r="AA1174" i="86"/>
  <c r="AA1175" i="86"/>
  <c r="AA1176" i="86"/>
  <c r="AA1177" i="86"/>
  <c r="AA1178" i="86"/>
  <c r="AA1179" i="86"/>
  <c r="AA1180" i="86"/>
  <c r="AA1181" i="86"/>
  <c r="AA1182" i="86"/>
  <c r="AA1183" i="86"/>
  <c r="AA1184" i="86"/>
  <c r="AA1185" i="86"/>
  <c r="AA1186" i="86"/>
  <c r="AA1187" i="86"/>
  <c r="AA1188" i="86"/>
  <c r="AA1189" i="86"/>
  <c r="AA1190" i="86"/>
  <c r="AA1191" i="86"/>
  <c r="AA1192" i="86"/>
  <c r="AA1193" i="86"/>
  <c r="AA1194" i="86"/>
  <c r="AA1195" i="86"/>
  <c r="AA1196" i="86"/>
  <c r="AA1197" i="86"/>
  <c r="AA1198" i="86"/>
  <c r="AA1199" i="86"/>
  <c r="AA1200" i="86"/>
  <c r="AA1201" i="86"/>
  <c r="AA1202" i="86"/>
  <c r="AA1203" i="86"/>
  <c r="AA1204" i="86"/>
  <c r="AA1205" i="86"/>
  <c r="AA1206" i="86"/>
  <c r="AA1207" i="86"/>
  <c r="AA1208" i="86"/>
  <c r="AA1209" i="86"/>
  <c r="AA1210" i="86"/>
  <c r="AA1211" i="86"/>
  <c r="AA1212" i="86"/>
  <c r="AA1213" i="86"/>
  <c r="AA1214" i="86"/>
  <c r="AA1215" i="86"/>
  <c r="AA1216" i="86"/>
  <c r="AA1217" i="86"/>
  <c r="AA1218" i="86"/>
  <c r="AA1219" i="86"/>
  <c r="AA1220" i="86"/>
  <c r="AA1221" i="86"/>
  <c r="AA1222" i="86"/>
  <c r="AA1223" i="86"/>
  <c r="AA1224" i="86"/>
  <c r="AA1225" i="86"/>
  <c r="AA1226" i="86"/>
  <c r="AA1227" i="86"/>
  <c r="AA1228" i="86"/>
  <c r="AA1229" i="86"/>
  <c r="AA1230" i="86"/>
  <c r="AA1231" i="86"/>
  <c r="AA1232" i="86"/>
  <c r="AA1233" i="86"/>
  <c r="AA1234" i="86"/>
  <c r="AA1235" i="86"/>
  <c r="AA1236" i="86"/>
  <c r="AA1237" i="86"/>
  <c r="AA1238" i="86"/>
  <c r="AA1239" i="86"/>
  <c r="AA1240" i="86"/>
  <c r="AA1241" i="86"/>
  <c r="AA1242" i="86"/>
  <c r="AA1243" i="86"/>
  <c r="AA1244" i="86"/>
  <c r="AA1245" i="86"/>
  <c r="AA1246" i="86"/>
  <c r="AA1247" i="86"/>
  <c r="AA1248" i="86"/>
  <c r="AA1249" i="86"/>
  <c r="AA1250" i="86"/>
  <c r="AA1251" i="86"/>
  <c r="AA1252" i="86"/>
  <c r="AA1253" i="86"/>
  <c r="AA1254" i="86"/>
  <c r="AA1255" i="86"/>
  <c r="AA1256" i="86"/>
  <c r="AA1257" i="86"/>
  <c r="AA1258" i="86"/>
  <c r="AA1259" i="86"/>
  <c r="AA1260" i="86"/>
  <c r="AA1261" i="86"/>
  <c r="AA1262" i="86"/>
  <c r="AA1263" i="86"/>
  <c r="AA1264" i="86"/>
  <c r="AA1265" i="86"/>
  <c r="AA1266" i="86"/>
  <c r="AA1267" i="86"/>
  <c r="AA1268" i="86"/>
  <c r="AA1269" i="86"/>
  <c r="AA1270" i="86"/>
  <c r="AA1271" i="86"/>
  <c r="AA1272" i="86"/>
  <c r="AA1273" i="86"/>
  <c r="AA1274" i="86"/>
  <c r="AA1275" i="86"/>
  <c r="AA1276" i="86"/>
  <c r="AA1277" i="86"/>
  <c r="AA1278" i="86"/>
  <c r="AA1279" i="86"/>
  <c r="AA1280" i="86"/>
  <c r="AA1281" i="86"/>
  <c r="AA1282" i="86"/>
  <c r="AA1283" i="86"/>
  <c r="AA1284" i="86"/>
  <c r="AA1285" i="86"/>
  <c r="AA1286" i="86"/>
  <c r="AA1287" i="86"/>
  <c r="AA1288" i="86"/>
  <c r="AA1289" i="86"/>
  <c r="AA1290" i="86"/>
  <c r="AA1291" i="86"/>
  <c r="AA1292" i="86"/>
  <c r="AA1293" i="86"/>
  <c r="AA1294" i="86"/>
  <c r="AA1295" i="86"/>
  <c r="AA1296" i="86"/>
  <c r="AA1297" i="86"/>
  <c r="AA1298" i="86"/>
  <c r="AA1299" i="86"/>
  <c r="AA1300" i="86"/>
  <c r="AA1301" i="86"/>
  <c r="AA1302" i="86"/>
  <c r="AA1303" i="86"/>
  <c r="AA1304" i="86"/>
  <c r="AA1305" i="86"/>
  <c r="AA1306" i="86"/>
  <c r="AA1307" i="86"/>
  <c r="AA1308" i="86"/>
  <c r="AA1309" i="86"/>
  <c r="AA1310" i="86"/>
  <c r="AA1311" i="86"/>
  <c r="AA1312" i="86"/>
  <c r="AA1313" i="86"/>
  <c r="AA1314" i="86"/>
  <c r="AA1315" i="86"/>
  <c r="AA1316" i="86"/>
  <c r="AA1317" i="86"/>
  <c r="AA1318" i="86"/>
  <c r="AA1319" i="86"/>
  <c r="AA1320" i="86"/>
  <c r="AA1321" i="86"/>
  <c r="AA1322" i="86"/>
  <c r="AA1323" i="86"/>
  <c r="AA1324" i="86"/>
  <c r="AA1325" i="86"/>
  <c r="AA1326" i="86"/>
  <c r="AA1327" i="86"/>
  <c r="AA1328" i="86"/>
  <c r="AA1329" i="86"/>
  <c r="AA1331" i="86"/>
  <c r="AA1332" i="86"/>
  <c r="AA1333" i="86"/>
  <c r="AA1334" i="86"/>
  <c r="AA1336" i="86"/>
  <c r="AA1337" i="86"/>
  <c r="AA1338" i="86"/>
  <c r="AA1339" i="86"/>
  <c r="AA1340" i="86"/>
  <c r="AA1341" i="86"/>
  <c r="AA1342" i="86"/>
  <c r="AA1343" i="86"/>
  <c r="AA1344" i="86"/>
  <c r="AA1345" i="86"/>
  <c r="AA1346" i="86"/>
  <c r="AA1347" i="86"/>
  <c r="AA1348" i="86"/>
  <c r="AA1350" i="86"/>
  <c r="AA1351" i="86"/>
  <c r="AA1352" i="86"/>
  <c r="AA1354" i="86"/>
  <c r="AA1355" i="86"/>
  <c r="AA1356" i="86"/>
  <c r="AA1357" i="86"/>
  <c r="AA1358" i="86"/>
  <c r="AA1359" i="86"/>
  <c r="AA1360" i="86"/>
  <c r="AA1361" i="86"/>
  <c r="AA1362" i="86"/>
  <c r="AA1363" i="86"/>
  <c r="AA1364" i="86"/>
  <c r="AA1365" i="86"/>
  <c r="AA1366" i="86"/>
  <c r="AA1368" i="86"/>
  <c r="AA1369" i="86"/>
  <c r="AA1370" i="86"/>
  <c r="AA1371" i="86"/>
  <c r="AA1372" i="86"/>
  <c r="AA1373" i="86"/>
  <c r="AA1374" i="86"/>
  <c r="AA1375" i="86"/>
  <c r="AA1376" i="86"/>
  <c r="AA1377" i="86"/>
  <c r="AA1378" i="86"/>
  <c r="AA1379" i="86"/>
  <c r="AA1380" i="86"/>
  <c r="AA1381" i="86"/>
  <c r="AA1382" i="86"/>
  <c r="AA1383" i="86"/>
  <c r="AA1384" i="86"/>
  <c r="AA1385" i="86"/>
  <c r="AA1386" i="86"/>
  <c r="AA1387" i="86"/>
  <c r="AA1388" i="86"/>
  <c r="AA1389" i="86"/>
  <c r="AA1390" i="86"/>
  <c r="AA1391" i="86"/>
  <c r="AA1392" i="86"/>
  <c r="AA1394" i="86"/>
  <c r="AA1395" i="86"/>
  <c r="AA1396" i="86"/>
  <c r="AA1397" i="86"/>
  <c r="AA1399" i="86"/>
  <c r="AA1400" i="86"/>
  <c r="AA1401" i="86"/>
  <c r="AA1402" i="86"/>
  <c r="AA1403" i="86"/>
  <c r="AA1404" i="86"/>
  <c r="AA1405" i="86"/>
  <c r="AA1406" i="86"/>
  <c r="AA1407" i="86"/>
  <c r="AA1408" i="86"/>
  <c r="AA1410" i="86"/>
  <c r="AA1411" i="86"/>
  <c r="AA1412" i="86"/>
  <c r="AA1413" i="86"/>
  <c r="AA1414" i="86"/>
  <c r="AA1415" i="86"/>
  <c r="AA1416" i="86"/>
  <c r="AA1417" i="86"/>
  <c r="AA1418" i="86"/>
  <c r="AA1419" i="86"/>
  <c r="AA1420" i="86"/>
  <c r="AA1422" i="86"/>
  <c r="AA1423" i="86"/>
  <c r="AA1424" i="86"/>
  <c r="AA1425" i="86"/>
  <c r="AA1426" i="86"/>
  <c r="AA1427" i="86"/>
  <c r="AA1428" i="86"/>
  <c r="AA1429" i="86"/>
  <c r="AA1430" i="86"/>
  <c r="AA1431" i="86"/>
  <c r="AA1432" i="86"/>
  <c r="AA1433" i="86"/>
  <c r="AA1434" i="86"/>
  <c r="AA1435" i="86"/>
  <c r="AA1436" i="86"/>
  <c r="AA1437" i="86"/>
  <c r="AA1438" i="86"/>
  <c r="AA1439" i="86"/>
  <c r="AA1440" i="86"/>
  <c r="AA1441" i="86"/>
  <c r="AA1442" i="86"/>
  <c r="AA1443" i="86"/>
  <c r="AA1444" i="86"/>
  <c r="AA1445" i="86"/>
  <c r="AA1446" i="86"/>
  <c r="AA1447" i="86"/>
  <c r="AA1448" i="86"/>
  <c r="AA1449" i="86"/>
  <c r="AA1450" i="86"/>
  <c r="AA1451" i="86"/>
  <c r="AA1452" i="86"/>
  <c r="AA1453" i="86"/>
  <c r="AA1454" i="86"/>
  <c r="AA1455" i="86"/>
  <c r="AA1456" i="86"/>
  <c r="AA1457" i="86"/>
  <c r="AA1458" i="86"/>
  <c r="AA1459" i="86"/>
  <c r="AA1460" i="86"/>
  <c r="AA1461" i="86"/>
  <c r="AA1462" i="86"/>
  <c r="AA1463" i="86"/>
  <c r="AA1464" i="86"/>
  <c r="AA1465" i="86"/>
  <c r="AA1466" i="86"/>
  <c r="AA1467" i="86"/>
  <c r="AA1468" i="86"/>
  <c r="AA1469" i="86"/>
  <c r="AA1470" i="86"/>
  <c r="AA1471" i="86"/>
  <c r="AA1472" i="86"/>
  <c r="AA1473" i="86"/>
  <c r="AA1474" i="86"/>
  <c r="AA1475" i="86"/>
  <c r="AA1476" i="86"/>
  <c r="AA1477" i="86"/>
  <c r="AA1478" i="86"/>
  <c r="AA1479" i="86"/>
  <c r="AA1480" i="86"/>
  <c r="AA1481" i="86"/>
  <c r="AA1482" i="86"/>
  <c r="AA1483" i="86"/>
  <c r="AA1484" i="86"/>
  <c r="AA1485" i="86"/>
  <c r="AA1486" i="86"/>
  <c r="AA1487" i="86"/>
  <c r="AA1488" i="86"/>
  <c r="AA1489" i="86"/>
  <c r="AA1490" i="86"/>
  <c r="AA1491" i="86"/>
  <c r="AA1492" i="86"/>
  <c r="AA1493" i="86"/>
  <c r="AA1494" i="86"/>
  <c r="AA1495" i="86"/>
  <c r="AA1496" i="86"/>
  <c r="AA1497" i="86"/>
  <c r="AA1498" i="86"/>
  <c r="AA1499" i="86"/>
  <c r="AA1500" i="86"/>
  <c r="AA1501" i="86"/>
  <c r="AA1502" i="86"/>
  <c r="AA1503" i="86"/>
  <c r="AA1504" i="86"/>
  <c r="AA1505" i="86"/>
  <c r="AA1506" i="86"/>
  <c r="AA1507" i="86"/>
  <c r="AA1508" i="86"/>
  <c r="AA1509" i="86"/>
  <c r="AA1510" i="86"/>
  <c r="AA1511" i="86"/>
  <c r="AA1512" i="86"/>
  <c r="AA1513" i="86"/>
  <c r="AA1514" i="86"/>
  <c r="AA1515" i="86"/>
  <c r="AA1516" i="86"/>
  <c r="AA1517" i="86"/>
  <c r="AA1518" i="86"/>
  <c r="AA1519" i="86"/>
  <c r="AA1521" i="86"/>
  <c r="AA1522" i="86"/>
  <c r="AA1523" i="86"/>
  <c r="AA1524" i="86"/>
  <c r="AA1525" i="86"/>
  <c r="AA1526" i="86"/>
  <c r="AA1527" i="86"/>
  <c r="AA1528" i="86"/>
  <c r="AA1529" i="86"/>
  <c r="AA1532" i="86"/>
  <c r="AA1533" i="86"/>
  <c r="AA1534" i="86"/>
  <c r="AA1535" i="86"/>
  <c r="AA1536" i="86"/>
  <c r="AA1537" i="86"/>
  <c r="AA1538" i="86"/>
  <c r="AA1539" i="86"/>
  <c r="AA1540" i="86"/>
  <c r="AA1541" i="86"/>
  <c r="AA1542" i="86"/>
  <c r="AA1544" i="86"/>
  <c r="AA1545" i="86"/>
  <c r="AA1546" i="86"/>
  <c r="AA1547" i="86"/>
  <c r="AA1548" i="86"/>
  <c r="AA1549" i="86"/>
  <c r="AA1550" i="86"/>
  <c r="AA1551" i="86"/>
  <c r="AA1552" i="86"/>
  <c r="AA1553" i="86"/>
  <c r="AA1554" i="86"/>
  <c r="AA1555" i="86"/>
  <c r="AA1556" i="86"/>
  <c r="AA1557" i="86"/>
  <c r="AA1558" i="86"/>
  <c r="AA1559" i="86"/>
  <c r="AA1560" i="86"/>
  <c r="AA1561" i="86"/>
  <c r="AA1562" i="86"/>
  <c r="AA1563" i="86"/>
  <c r="AA1564" i="86"/>
  <c r="AA1565" i="86"/>
  <c r="AA1566" i="86"/>
  <c r="AA1567" i="86"/>
  <c r="AA1568" i="86"/>
  <c r="AA1569" i="86"/>
  <c r="AA1570" i="86"/>
  <c r="AA1571" i="86"/>
  <c r="AA1572" i="86"/>
  <c r="AA1573" i="86"/>
  <c r="AA1574" i="86"/>
  <c r="AA1575" i="86"/>
  <c r="AA1576" i="86"/>
  <c r="AA1577" i="86"/>
  <c r="AA1578" i="86"/>
  <c r="AA1579" i="86"/>
  <c r="AA1580" i="86"/>
  <c r="AA1581" i="86"/>
  <c r="AA1582" i="86"/>
  <c r="AA1583" i="86"/>
  <c r="AA1584" i="86"/>
  <c r="AA1585" i="86"/>
  <c r="AA1586" i="86"/>
  <c r="AA1587" i="86"/>
  <c r="AA1588" i="86"/>
  <c r="AA1589" i="86"/>
  <c r="AA1590" i="86"/>
  <c r="AA1591" i="86"/>
  <c r="AA1592" i="86"/>
  <c r="AA1593" i="86"/>
  <c r="AA1594" i="86"/>
  <c r="AA1595" i="86"/>
  <c r="AA1596" i="86"/>
  <c r="AA1597" i="86"/>
  <c r="AA1598" i="86"/>
  <c r="AA1599" i="86"/>
  <c r="AA1600" i="86"/>
  <c r="AA1601" i="86"/>
  <c r="AA1602" i="86"/>
  <c r="AA1603" i="86"/>
  <c r="AA1604" i="86"/>
  <c r="AA1605" i="86"/>
  <c r="AA1606" i="86"/>
  <c r="AA1607" i="86"/>
  <c r="AA1608" i="86"/>
  <c r="AA1609" i="86"/>
  <c r="AA1610" i="86"/>
  <c r="AA1611" i="86"/>
  <c r="AA1612" i="86"/>
  <c r="AA1613" i="86"/>
  <c r="AA1614" i="86"/>
  <c r="AA1615" i="86"/>
  <c r="AA1616" i="86"/>
  <c r="AA1617" i="86"/>
  <c r="AA1618" i="86"/>
  <c r="AA1619" i="86"/>
  <c r="AA1620" i="86"/>
  <c r="AA1621" i="86"/>
  <c r="AA1622" i="86"/>
  <c r="AA1623" i="86"/>
  <c r="AA1624" i="86"/>
  <c r="AA1625" i="86"/>
  <c r="AA1626" i="86"/>
  <c r="AA1627" i="86"/>
  <c r="AA1628" i="86"/>
  <c r="AA1629" i="86"/>
  <c r="AA1630" i="86"/>
  <c r="AA1631" i="86"/>
  <c r="AA1632" i="86"/>
  <c r="AA1633" i="86"/>
  <c r="AA1634" i="86"/>
  <c r="AA1635" i="86"/>
  <c r="AA1636" i="86"/>
  <c r="AA1637" i="86"/>
  <c r="AA1640" i="86"/>
  <c r="AA1641" i="86"/>
  <c r="AA1642" i="86"/>
  <c r="AA1643" i="86"/>
  <c r="AA1644" i="86"/>
  <c r="AA1645" i="86"/>
  <c r="AA1646" i="86"/>
  <c r="AA1647" i="86"/>
  <c r="AA1648" i="86"/>
  <c r="AA1649" i="86"/>
  <c r="AA1652" i="86"/>
  <c r="AA1653" i="86"/>
  <c r="AA1654" i="86"/>
  <c r="AA1655" i="86"/>
  <c r="AA1656" i="86"/>
  <c r="AA1657" i="86"/>
  <c r="AA1658" i="86"/>
  <c r="AA1659" i="86"/>
  <c r="AA1660" i="86"/>
  <c r="X16" i="86"/>
  <c r="X17" i="86"/>
  <c r="X18" i="86"/>
  <c r="X19" i="86"/>
  <c r="X20" i="86"/>
  <c r="X21" i="86"/>
  <c r="X22" i="86"/>
  <c r="X23" i="86"/>
  <c r="X24" i="86"/>
  <c r="X25" i="86"/>
  <c r="X26" i="86"/>
  <c r="X27" i="86"/>
  <c r="X28" i="86"/>
  <c r="X29" i="86"/>
  <c r="X30" i="86"/>
  <c r="X31" i="86"/>
  <c r="X32" i="86"/>
  <c r="X33" i="86"/>
  <c r="X34" i="86"/>
  <c r="X35" i="86"/>
  <c r="X36" i="86"/>
  <c r="X37" i="86"/>
  <c r="X38" i="86"/>
  <c r="X39" i="86"/>
  <c r="X40" i="86"/>
  <c r="X41" i="86"/>
  <c r="X42" i="86"/>
  <c r="X43" i="86"/>
  <c r="X44" i="86"/>
  <c r="X45" i="86"/>
  <c r="X46" i="86"/>
  <c r="X47" i="86"/>
  <c r="X48" i="86"/>
  <c r="X49" i="86"/>
  <c r="X50" i="86"/>
  <c r="X51" i="86"/>
  <c r="X52" i="86"/>
  <c r="X53" i="86"/>
  <c r="X54" i="86"/>
  <c r="X55" i="86"/>
  <c r="X56" i="86"/>
  <c r="X57" i="86"/>
  <c r="X58" i="86"/>
  <c r="X59" i="86"/>
  <c r="X60" i="86"/>
  <c r="X61" i="86"/>
  <c r="X62" i="86"/>
  <c r="X63" i="86"/>
  <c r="X64" i="86"/>
  <c r="X65" i="86"/>
  <c r="X66" i="86"/>
  <c r="X67" i="86"/>
  <c r="X68" i="86"/>
  <c r="X69" i="86"/>
  <c r="X70" i="86"/>
  <c r="X71" i="86"/>
  <c r="X72" i="86"/>
  <c r="X73" i="86"/>
  <c r="X74" i="86"/>
  <c r="X75" i="86"/>
  <c r="X76" i="86"/>
  <c r="X77" i="86"/>
  <c r="X78" i="86"/>
  <c r="X79" i="86"/>
  <c r="X80" i="86"/>
  <c r="X81" i="86"/>
  <c r="X82" i="86"/>
  <c r="X83" i="86"/>
  <c r="X84" i="86"/>
  <c r="X85" i="86"/>
  <c r="X86" i="86"/>
  <c r="X87" i="86"/>
  <c r="X88" i="86"/>
  <c r="X89" i="86"/>
  <c r="X90" i="86"/>
  <c r="X91" i="86"/>
  <c r="X92" i="86"/>
  <c r="X93" i="86"/>
  <c r="X94" i="86"/>
  <c r="X95" i="86"/>
  <c r="X96" i="86"/>
  <c r="X97" i="86"/>
  <c r="X98" i="86"/>
  <c r="X99" i="86"/>
  <c r="X100" i="86"/>
  <c r="X101" i="86"/>
  <c r="X102" i="86"/>
  <c r="X103" i="86"/>
  <c r="X104" i="86"/>
  <c r="X105" i="86"/>
  <c r="X106" i="86"/>
  <c r="X107" i="86"/>
  <c r="X108" i="86"/>
  <c r="X109" i="86"/>
  <c r="X110" i="86"/>
  <c r="X111" i="86"/>
  <c r="X112" i="86"/>
  <c r="X113" i="86"/>
  <c r="X114" i="86"/>
  <c r="X115" i="86"/>
  <c r="X116" i="86"/>
  <c r="X117" i="86"/>
  <c r="X118" i="86"/>
  <c r="X119" i="86"/>
  <c r="X120" i="86"/>
  <c r="X121" i="86"/>
  <c r="X122" i="86"/>
  <c r="X123" i="86"/>
  <c r="X124" i="86"/>
  <c r="X125" i="86"/>
  <c r="X126" i="86"/>
  <c r="X127" i="86"/>
  <c r="X128" i="86"/>
  <c r="X129" i="86"/>
  <c r="X130" i="86"/>
  <c r="X131" i="86"/>
  <c r="X132" i="86"/>
  <c r="X133" i="86"/>
  <c r="X134" i="86"/>
  <c r="X135" i="86"/>
  <c r="X136" i="86"/>
  <c r="X137" i="86"/>
  <c r="X138" i="86"/>
  <c r="X139" i="86"/>
  <c r="X140" i="86"/>
  <c r="X141" i="86"/>
  <c r="X142" i="86"/>
  <c r="X143" i="86"/>
  <c r="X144" i="86"/>
  <c r="X145" i="86"/>
  <c r="X146" i="86"/>
  <c r="X147" i="86"/>
  <c r="X148" i="86"/>
  <c r="X149" i="86"/>
  <c r="X150" i="86"/>
  <c r="X151" i="86"/>
  <c r="X152" i="86"/>
  <c r="X153" i="86"/>
  <c r="X154" i="86"/>
  <c r="X155" i="86"/>
  <c r="X156" i="86"/>
  <c r="X157" i="86"/>
  <c r="X158" i="86"/>
  <c r="X159" i="86"/>
  <c r="X160" i="86"/>
  <c r="X161" i="86"/>
  <c r="X162" i="86"/>
  <c r="X163" i="86"/>
  <c r="X164" i="86"/>
  <c r="X165" i="86"/>
  <c r="X166" i="86"/>
  <c r="X167" i="86"/>
  <c r="X168" i="86"/>
  <c r="X169" i="86"/>
  <c r="X170" i="86"/>
  <c r="X171" i="86"/>
  <c r="X172" i="86"/>
  <c r="X173" i="86"/>
  <c r="X174" i="86"/>
  <c r="X175" i="86"/>
  <c r="X176" i="86"/>
  <c r="X177" i="86"/>
  <c r="X178" i="86"/>
  <c r="X179" i="86"/>
  <c r="X180" i="86"/>
  <c r="X181" i="86"/>
  <c r="X182" i="86"/>
  <c r="X183" i="86"/>
  <c r="X184" i="86"/>
  <c r="X185" i="86"/>
  <c r="X186" i="86"/>
  <c r="X187" i="86"/>
  <c r="X188" i="86"/>
  <c r="X189" i="86"/>
  <c r="X190" i="86"/>
  <c r="X191" i="86"/>
  <c r="X192" i="86"/>
  <c r="X193" i="86"/>
  <c r="X194" i="86"/>
  <c r="X195" i="86"/>
  <c r="X196" i="86"/>
  <c r="X197" i="86"/>
  <c r="X198" i="86"/>
  <c r="X199" i="86"/>
  <c r="X200" i="86"/>
  <c r="X201" i="86"/>
  <c r="X202" i="86"/>
  <c r="X203" i="86"/>
  <c r="X204" i="86"/>
  <c r="X205" i="86"/>
  <c r="X206" i="86"/>
  <c r="X207" i="86"/>
  <c r="X208" i="86"/>
  <c r="X209" i="86"/>
  <c r="X210" i="86"/>
  <c r="X211" i="86"/>
  <c r="X212" i="86"/>
  <c r="X213" i="86"/>
  <c r="X214" i="86"/>
  <c r="X215" i="86"/>
  <c r="X216" i="86"/>
  <c r="X217" i="86"/>
  <c r="X218" i="86"/>
  <c r="X219" i="86"/>
  <c r="X220" i="86"/>
  <c r="X221" i="86"/>
  <c r="X222" i="86"/>
  <c r="X223" i="86"/>
  <c r="X224" i="86"/>
  <c r="X225" i="86"/>
  <c r="X226" i="86"/>
  <c r="X227" i="86"/>
  <c r="X228" i="86"/>
  <c r="X229" i="86"/>
  <c r="X230" i="86"/>
  <c r="X231" i="86"/>
  <c r="X232" i="86"/>
  <c r="X233" i="86"/>
  <c r="X234" i="86"/>
  <c r="X235" i="86"/>
  <c r="X236" i="86"/>
  <c r="X237" i="86"/>
  <c r="X238" i="86"/>
  <c r="X239" i="86"/>
  <c r="X240" i="86"/>
  <c r="X241" i="86"/>
  <c r="X242" i="86"/>
  <c r="X243" i="86"/>
  <c r="X244" i="86"/>
  <c r="X245" i="86"/>
  <c r="X246" i="86"/>
  <c r="X247" i="86"/>
  <c r="X248" i="86"/>
  <c r="X249" i="86"/>
  <c r="X250" i="86"/>
  <c r="X251" i="86"/>
  <c r="X252" i="86"/>
  <c r="X253" i="86"/>
  <c r="X254" i="86"/>
  <c r="X255" i="86"/>
  <c r="X256" i="86"/>
  <c r="X257" i="86"/>
  <c r="X258" i="86"/>
  <c r="X259" i="86"/>
  <c r="X260" i="86"/>
  <c r="X261" i="86"/>
  <c r="X262" i="86"/>
  <c r="X263" i="86"/>
  <c r="X264" i="86"/>
  <c r="X265" i="86"/>
  <c r="X266" i="86"/>
  <c r="X267" i="86"/>
  <c r="X268" i="86"/>
  <c r="X270" i="86"/>
  <c r="X271" i="86"/>
  <c r="X272" i="86"/>
  <c r="X273" i="86"/>
  <c r="X274" i="86"/>
  <c r="X275" i="86"/>
  <c r="X276" i="86"/>
  <c r="X277" i="86"/>
  <c r="X278" i="86"/>
  <c r="X279" i="86"/>
  <c r="X280" i="86"/>
  <c r="X281" i="86"/>
  <c r="X282" i="86"/>
  <c r="X283" i="86"/>
  <c r="X284" i="86"/>
  <c r="X285" i="86"/>
  <c r="X286" i="86"/>
  <c r="X287" i="86"/>
  <c r="X288" i="86"/>
  <c r="X289" i="86"/>
  <c r="X290" i="86"/>
  <c r="X291" i="86"/>
  <c r="X292" i="86"/>
  <c r="X293" i="86"/>
  <c r="X294" i="86"/>
  <c r="X295" i="86"/>
  <c r="X296" i="86"/>
  <c r="X297" i="86"/>
  <c r="X298" i="86"/>
  <c r="X299" i="86"/>
  <c r="X300" i="86"/>
  <c r="X301" i="86"/>
  <c r="X302" i="86"/>
  <c r="X303" i="86"/>
  <c r="X304" i="86"/>
  <c r="X305" i="86"/>
  <c r="X306" i="86"/>
  <c r="X307" i="86"/>
  <c r="X308" i="86"/>
  <c r="X311" i="86"/>
  <c r="X312" i="86"/>
  <c r="X313" i="86"/>
  <c r="X314" i="86"/>
  <c r="X315" i="86"/>
  <c r="X316" i="86"/>
  <c r="X317" i="86"/>
  <c r="X318" i="86"/>
  <c r="X319" i="86"/>
  <c r="X320" i="86"/>
  <c r="X321" i="86"/>
  <c r="X322" i="86"/>
  <c r="X323" i="86"/>
  <c r="X324" i="86"/>
  <c r="X325" i="86"/>
  <c r="X326" i="86"/>
  <c r="X327" i="86"/>
  <c r="X328" i="86"/>
  <c r="X329" i="86"/>
  <c r="X330" i="86"/>
  <c r="X331" i="86"/>
  <c r="X332" i="86"/>
  <c r="X333" i="86"/>
  <c r="X334" i="86"/>
  <c r="X335" i="86"/>
  <c r="X336" i="86"/>
  <c r="X337" i="86"/>
  <c r="X338" i="86"/>
  <c r="X339" i="86"/>
  <c r="X340" i="86"/>
  <c r="X341" i="86"/>
  <c r="X342" i="86"/>
  <c r="X343" i="86"/>
  <c r="X344" i="86"/>
  <c r="X345" i="86"/>
  <c r="X346" i="86"/>
  <c r="X347" i="86"/>
  <c r="X348" i="86"/>
  <c r="X349" i="86"/>
  <c r="X350" i="86"/>
  <c r="X351" i="86"/>
  <c r="X352" i="86"/>
  <c r="X353" i="86"/>
  <c r="X354" i="86"/>
  <c r="X355" i="86"/>
  <c r="X356" i="86"/>
  <c r="X357" i="86"/>
  <c r="X358" i="86"/>
  <c r="X359" i="86"/>
  <c r="X360" i="86"/>
  <c r="X361" i="86"/>
  <c r="X362" i="86"/>
  <c r="X363" i="86"/>
  <c r="X364" i="86"/>
  <c r="X365" i="86"/>
  <c r="X366" i="86"/>
  <c r="X367" i="86"/>
  <c r="X368" i="86"/>
  <c r="X369" i="86"/>
  <c r="X370" i="86"/>
  <c r="X371" i="86"/>
  <c r="X372" i="86"/>
  <c r="X373" i="86"/>
  <c r="X374" i="86"/>
  <c r="X375" i="86"/>
  <c r="X376" i="86"/>
  <c r="X377" i="86"/>
  <c r="X378" i="86"/>
  <c r="X379" i="86"/>
  <c r="X380" i="86"/>
  <c r="X381" i="86"/>
  <c r="X382" i="86"/>
  <c r="X383" i="86"/>
  <c r="X384" i="86"/>
  <c r="X385" i="86"/>
  <c r="X386" i="86"/>
  <c r="X387" i="86"/>
  <c r="X388" i="86"/>
  <c r="X389" i="86"/>
  <c r="X390" i="86"/>
  <c r="X392" i="86"/>
  <c r="X393" i="86"/>
  <c r="X394" i="86"/>
  <c r="X395" i="86"/>
  <c r="X396" i="86"/>
  <c r="X397" i="86"/>
  <c r="X398" i="86"/>
  <c r="X399" i="86"/>
  <c r="X400" i="86"/>
  <c r="X401" i="86"/>
  <c r="X402" i="86"/>
  <c r="X403" i="86"/>
  <c r="X404" i="86"/>
  <c r="X405" i="86"/>
  <c r="X406" i="86"/>
  <c r="X407" i="86"/>
  <c r="X408" i="86"/>
  <c r="X409" i="86"/>
  <c r="X410" i="86"/>
  <c r="X411" i="86"/>
  <c r="X412" i="86"/>
  <c r="X413" i="86"/>
  <c r="X414" i="86"/>
  <c r="X415" i="86"/>
  <c r="X416" i="86"/>
  <c r="X417" i="86"/>
  <c r="X418" i="86"/>
  <c r="X419" i="86"/>
  <c r="X420" i="86"/>
  <c r="X421" i="86"/>
  <c r="X422" i="86"/>
  <c r="X423" i="86"/>
  <c r="X424" i="86"/>
  <c r="X425" i="86"/>
  <c r="X426" i="86"/>
  <c r="X427" i="86"/>
  <c r="X428" i="86"/>
  <c r="X429" i="86"/>
  <c r="X430" i="86"/>
  <c r="X431" i="86"/>
  <c r="X432" i="86"/>
  <c r="X433" i="86"/>
  <c r="X434" i="86"/>
  <c r="X435" i="86"/>
  <c r="X436" i="86"/>
  <c r="X437" i="86"/>
  <c r="X438" i="86"/>
  <c r="X439" i="86"/>
  <c r="X440" i="86"/>
  <c r="X441" i="86"/>
  <c r="X442" i="86"/>
  <c r="X443" i="86"/>
  <c r="X444" i="86"/>
  <c r="X445" i="86"/>
  <c r="X446" i="86"/>
  <c r="X447" i="86"/>
  <c r="X448" i="86"/>
  <c r="X449" i="86"/>
  <c r="X450" i="86"/>
  <c r="X451" i="86"/>
  <c r="X452" i="86"/>
  <c r="X453" i="86"/>
  <c r="X454" i="86"/>
  <c r="X455" i="86"/>
  <c r="X456" i="86"/>
  <c r="X457" i="86"/>
  <c r="X458" i="86"/>
  <c r="X459" i="86"/>
  <c r="X460" i="86"/>
  <c r="X461" i="86"/>
  <c r="X462" i="86"/>
  <c r="X463" i="86"/>
  <c r="X464" i="86"/>
  <c r="X465" i="86"/>
  <c r="X466" i="86"/>
  <c r="X467" i="86"/>
  <c r="X468" i="86"/>
  <c r="X469" i="86"/>
  <c r="X470" i="86"/>
  <c r="X471" i="86"/>
  <c r="X472" i="86"/>
  <c r="X473" i="86"/>
  <c r="X474" i="86"/>
  <c r="X475" i="86"/>
  <c r="X476" i="86"/>
  <c r="X477" i="86"/>
  <c r="X478" i="86"/>
  <c r="X479" i="86"/>
  <c r="X480" i="86"/>
  <c r="X481" i="86"/>
  <c r="X482" i="86"/>
  <c r="X483" i="86"/>
  <c r="X484" i="86"/>
  <c r="X485" i="86"/>
  <c r="X486" i="86"/>
  <c r="X487" i="86"/>
  <c r="X488" i="86"/>
  <c r="X489" i="86"/>
  <c r="X490" i="86"/>
  <c r="X491" i="86"/>
  <c r="X492" i="86"/>
  <c r="X493" i="86"/>
  <c r="X494" i="86"/>
  <c r="X495" i="86"/>
  <c r="X496" i="86"/>
  <c r="X497" i="86"/>
  <c r="X498" i="86"/>
  <c r="X499" i="86"/>
  <c r="X500" i="86"/>
  <c r="X501" i="86"/>
  <c r="X502" i="86"/>
  <c r="X503" i="86"/>
  <c r="X504" i="86"/>
  <c r="X505" i="86"/>
  <c r="X506" i="86"/>
  <c r="X507" i="86"/>
  <c r="X508" i="86"/>
  <c r="X509" i="86"/>
  <c r="X510" i="86"/>
  <c r="X511" i="86"/>
  <c r="X512" i="86"/>
  <c r="X513" i="86"/>
  <c r="X514" i="86"/>
  <c r="X515" i="86"/>
  <c r="X516" i="86"/>
  <c r="X517" i="86"/>
  <c r="X518" i="86"/>
  <c r="X519" i="86"/>
  <c r="X520" i="86"/>
  <c r="X521" i="86"/>
  <c r="X522" i="86"/>
  <c r="X523" i="86"/>
  <c r="X524" i="86"/>
  <c r="X525" i="86"/>
  <c r="X526" i="86"/>
  <c r="X527" i="86"/>
  <c r="X528" i="86"/>
  <c r="X529" i="86"/>
  <c r="X530" i="86"/>
  <c r="X531" i="86"/>
  <c r="X532" i="86"/>
  <c r="X533" i="86"/>
  <c r="X534" i="86"/>
  <c r="X535" i="86"/>
  <c r="X536" i="86"/>
  <c r="X537" i="86"/>
  <c r="X538" i="86"/>
  <c r="X539" i="86"/>
  <c r="X540" i="86"/>
  <c r="X541" i="86"/>
  <c r="X542" i="86"/>
  <c r="X543" i="86"/>
  <c r="X544" i="86"/>
  <c r="X545" i="86"/>
  <c r="X546" i="86"/>
  <c r="X547" i="86"/>
  <c r="X548" i="86"/>
  <c r="X549" i="86"/>
  <c r="X550" i="86"/>
  <c r="X551" i="86"/>
  <c r="X552" i="86"/>
  <c r="X553" i="86"/>
  <c r="X554" i="86"/>
  <c r="X555" i="86"/>
  <c r="X556" i="86"/>
  <c r="X557" i="86"/>
  <c r="X558" i="86"/>
  <c r="X560" i="86"/>
  <c r="X561" i="86"/>
  <c r="X562" i="86"/>
  <c r="X563" i="86"/>
  <c r="X564" i="86"/>
  <c r="X565" i="86"/>
  <c r="X566" i="86"/>
  <c r="X567" i="86"/>
  <c r="X568" i="86"/>
  <c r="X569" i="86"/>
  <c r="X570" i="86"/>
  <c r="X571" i="86"/>
  <c r="X574" i="86"/>
  <c r="X575" i="86"/>
  <c r="X576" i="86"/>
  <c r="X577" i="86"/>
  <c r="X578" i="86"/>
  <c r="X579" i="86"/>
  <c r="X580" i="86"/>
  <c r="X581" i="86"/>
  <c r="X582" i="86"/>
  <c r="X583" i="86"/>
  <c r="X584" i="86"/>
  <c r="X585" i="86"/>
  <c r="X586" i="86"/>
  <c r="X587" i="86"/>
  <c r="X588" i="86"/>
  <c r="X589" i="86"/>
  <c r="X590" i="86"/>
  <c r="X591" i="86"/>
  <c r="X592" i="86"/>
  <c r="X593" i="86"/>
  <c r="X594" i="86"/>
  <c r="X595" i="86"/>
  <c r="X596" i="86"/>
  <c r="X597" i="86"/>
  <c r="X598" i="86"/>
  <c r="X599" i="86"/>
  <c r="X600" i="86"/>
  <c r="X601" i="86"/>
  <c r="X602" i="86"/>
  <c r="X603" i="86"/>
  <c r="X604" i="86"/>
  <c r="X605" i="86"/>
  <c r="X606" i="86"/>
  <c r="X607" i="86"/>
  <c r="X608" i="86"/>
  <c r="X609" i="86"/>
  <c r="X610" i="86"/>
  <c r="X611" i="86"/>
  <c r="X612" i="86"/>
  <c r="X613" i="86"/>
  <c r="X614" i="86"/>
  <c r="X615" i="86"/>
  <c r="X616" i="86"/>
  <c r="X617" i="86"/>
  <c r="X618" i="86"/>
  <c r="X619" i="86"/>
  <c r="X620" i="86"/>
  <c r="X621" i="86"/>
  <c r="X622" i="86"/>
  <c r="X623" i="86"/>
  <c r="X624" i="86"/>
  <c r="X625" i="86"/>
  <c r="X626" i="86"/>
  <c r="X627" i="86"/>
  <c r="X628" i="86"/>
  <c r="X629" i="86"/>
  <c r="X630" i="86"/>
  <c r="X631" i="86"/>
  <c r="X632" i="86"/>
  <c r="X633" i="86"/>
  <c r="X634" i="86"/>
  <c r="X635" i="86"/>
  <c r="X636" i="86"/>
  <c r="X637" i="86"/>
  <c r="X638" i="86"/>
  <c r="X639" i="86"/>
  <c r="X640" i="86"/>
  <c r="X641" i="86"/>
  <c r="X642" i="86"/>
  <c r="X643" i="86"/>
  <c r="X644" i="86"/>
  <c r="X645" i="86"/>
  <c r="X646" i="86"/>
  <c r="X647" i="86"/>
  <c r="X648" i="86"/>
  <c r="X649" i="86"/>
  <c r="X650" i="86"/>
  <c r="X651" i="86"/>
  <c r="X652" i="86"/>
  <c r="X653" i="86"/>
  <c r="X654" i="86"/>
  <c r="X655" i="86"/>
  <c r="X656" i="86"/>
  <c r="X657" i="86"/>
  <c r="X658" i="86"/>
  <c r="X659" i="86"/>
  <c r="X660" i="86"/>
  <c r="X661" i="86"/>
  <c r="X662" i="86"/>
  <c r="X663" i="86"/>
  <c r="X664" i="86"/>
  <c r="X665" i="86"/>
  <c r="X666" i="86"/>
  <c r="X667" i="86"/>
  <c r="X668" i="86"/>
  <c r="X669" i="86"/>
  <c r="X670" i="86"/>
  <c r="X671" i="86"/>
  <c r="X672" i="86"/>
  <c r="X673" i="86"/>
  <c r="X674" i="86"/>
  <c r="X675" i="86"/>
  <c r="X676" i="86"/>
  <c r="X677" i="86"/>
  <c r="X678" i="86"/>
  <c r="X679" i="86"/>
  <c r="X680" i="86"/>
  <c r="X681" i="86"/>
  <c r="X682" i="86"/>
  <c r="X683" i="86"/>
  <c r="X684" i="86"/>
  <c r="X685" i="86"/>
  <c r="X686" i="86"/>
  <c r="X687" i="86"/>
  <c r="X688" i="86"/>
  <c r="X689" i="86"/>
  <c r="X690" i="86"/>
  <c r="X691" i="86"/>
  <c r="X692" i="86"/>
  <c r="X693" i="86"/>
  <c r="X694" i="86"/>
  <c r="X695" i="86"/>
  <c r="X696" i="86"/>
  <c r="X697" i="86"/>
  <c r="X698" i="86"/>
  <c r="X699" i="86"/>
  <c r="X700" i="86"/>
  <c r="X701" i="86"/>
  <c r="X702" i="86"/>
  <c r="X703" i="86"/>
  <c r="X704" i="86"/>
  <c r="X705" i="86"/>
  <c r="X706" i="86"/>
  <c r="X707" i="86"/>
  <c r="X708" i="86"/>
  <c r="X709" i="86"/>
  <c r="X710" i="86"/>
  <c r="X711" i="86"/>
  <c r="X712" i="86"/>
  <c r="X713" i="86"/>
  <c r="X714" i="86"/>
  <c r="X715" i="86"/>
  <c r="X716" i="86"/>
  <c r="X717" i="86"/>
  <c r="X718" i="86"/>
  <c r="X719" i="86"/>
  <c r="X720" i="86"/>
  <c r="X721" i="86"/>
  <c r="X722" i="86"/>
  <c r="X723" i="86"/>
  <c r="X724" i="86"/>
  <c r="X725" i="86"/>
  <c r="X726" i="86"/>
  <c r="X727" i="86"/>
  <c r="X728" i="86"/>
  <c r="X729" i="86"/>
  <c r="X730" i="86"/>
  <c r="X731" i="86"/>
  <c r="X732" i="86"/>
  <c r="X733" i="86"/>
  <c r="X734" i="86"/>
  <c r="X735" i="86"/>
  <c r="X736" i="86"/>
  <c r="X737" i="86"/>
  <c r="X738" i="86"/>
  <c r="X739" i="86"/>
  <c r="X740" i="86"/>
  <c r="X741" i="86"/>
  <c r="X742" i="86"/>
  <c r="X743" i="86"/>
  <c r="X744" i="86"/>
  <c r="X745" i="86"/>
  <c r="X746" i="86"/>
  <c r="X747" i="86"/>
  <c r="X748" i="86"/>
  <c r="X749" i="86"/>
  <c r="X750" i="86"/>
  <c r="X751" i="86"/>
  <c r="X752" i="86"/>
  <c r="X753" i="86"/>
  <c r="X754" i="86"/>
  <c r="X755" i="86"/>
  <c r="X756" i="86"/>
  <c r="X757" i="86"/>
  <c r="X758" i="86"/>
  <c r="X759" i="86"/>
  <c r="X760" i="86"/>
  <c r="X761" i="86"/>
  <c r="X762" i="86"/>
  <c r="X763" i="86"/>
  <c r="X764" i="86"/>
  <c r="X765" i="86"/>
  <c r="X766" i="86"/>
  <c r="X767" i="86"/>
  <c r="X768" i="86"/>
  <c r="X769" i="86"/>
  <c r="X770" i="86"/>
  <c r="X771" i="86"/>
  <c r="X772" i="86"/>
  <c r="X773" i="86"/>
  <c r="X774" i="86"/>
  <c r="X775" i="86"/>
  <c r="X776" i="86"/>
  <c r="X777" i="86"/>
  <c r="X778" i="86"/>
  <c r="X779" i="86"/>
  <c r="X780" i="86"/>
  <c r="X781" i="86"/>
  <c r="X782" i="86"/>
  <c r="X783" i="86"/>
  <c r="X784" i="86"/>
  <c r="X785" i="86"/>
  <c r="X786" i="86"/>
  <c r="X787" i="86"/>
  <c r="X788" i="86"/>
  <c r="X790" i="86"/>
  <c r="X791" i="86"/>
  <c r="X792" i="86"/>
  <c r="X793" i="86"/>
  <c r="X794" i="86"/>
  <c r="X795" i="86"/>
  <c r="X796" i="86"/>
  <c r="X797" i="86"/>
  <c r="X798" i="86"/>
  <c r="X799" i="86"/>
  <c r="X800" i="86"/>
  <c r="X801" i="86"/>
  <c r="X802" i="86"/>
  <c r="X803" i="86"/>
  <c r="X804" i="86"/>
  <c r="X805" i="86"/>
  <c r="X806" i="86"/>
  <c r="X811" i="86"/>
  <c r="X812" i="86"/>
  <c r="X813" i="86"/>
  <c r="X814" i="86"/>
  <c r="X815" i="86"/>
  <c r="X816" i="86"/>
  <c r="X817" i="86"/>
  <c r="X818" i="86"/>
  <c r="X819" i="86"/>
  <c r="X820" i="86"/>
  <c r="X824" i="86"/>
  <c r="X827" i="86"/>
  <c r="X828" i="86"/>
  <c r="X829" i="86"/>
  <c r="X830" i="86"/>
  <c r="X831" i="86"/>
  <c r="X832" i="86"/>
  <c r="X833" i="86"/>
  <c r="X834" i="86"/>
  <c r="X835" i="86"/>
  <c r="X837" i="86"/>
  <c r="X838" i="86"/>
  <c r="X839" i="86"/>
  <c r="X840" i="86"/>
  <c r="X841" i="86"/>
  <c r="X842" i="86"/>
  <c r="X843" i="86"/>
  <c r="X844" i="86"/>
  <c r="X845" i="86"/>
  <c r="X846" i="86"/>
  <c r="X847" i="86"/>
  <c r="X848" i="86"/>
  <c r="X849" i="86"/>
  <c r="X850" i="86"/>
  <c r="X851" i="86"/>
  <c r="X852" i="86"/>
  <c r="X853" i="86"/>
  <c r="X854" i="86"/>
  <c r="X855" i="86"/>
  <c r="X856" i="86"/>
  <c r="X857" i="86"/>
  <c r="X858" i="86"/>
  <c r="X859" i="86"/>
  <c r="X860" i="86"/>
  <c r="X861" i="86"/>
  <c r="X862" i="86"/>
  <c r="X863" i="86"/>
  <c r="X864" i="86"/>
  <c r="X865" i="86"/>
  <c r="X866" i="86"/>
  <c r="X867" i="86"/>
  <c r="X868" i="86"/>
  <c r="X869" i="86"/>
  <c r="X871" i="86"/>
  <c r="X872" i="86"/>
  <c r="X873" i="86"/>
  <c r="X874" i="86"/>
  <c r="X875" i="86"/>
  <c r="X876" i="86"/>
  <c r="X877" i="86"/>
  <c r="X878" i="86"/>
  <c r="X879" i="86"/>
  <c r="X880" i="86"/>
  <c r="X881" i="86"/>
  <c r="X882" i="86"/>
  <c r="X883" i="86"/>
  <c r="X884" i="86"/>
  <c r="X885" i="86"/>
  <c r="X886" i="86"/>
  <c r="X887" i="86"/>
  <c r="X888" i="86"/>
  <c r="X889" i="86"/>
  <c r="X890" i="86"/>
  <c r="X891" i="86"/>
  <c r="X892" i="86"/>
  <c r="X893" i="86"/>
  <c r="X894" i="86"/>
  <c r="X895" i="86"/>
  <c r="X896" i="86"/>
  <c r="X897" i="86"/>
  <c r="X898" i="86"/>
  <c r="X899" i="86"/>
  <c r="X900" i="86"/>
  <c r="X901" i="86"/>
  <c r="X902" i="86"/>
  <c r="X903" i="86"/>
  <c r="X904" i="86"/>
  <c r="X905" i="86"/>
  <c r="X906" i="86"/>
  <c r="X907" i="86"/>
  <c r="X908" i="86"/>
  <c r="X909" i="86"/>
  <c r="X910" i="86"/>
  <c r="X911" i="86"/>
  <c r="X912" i="86"/>
  <c r="X913" i="86"/>
  <c r="X914" i="86"/>
  <c r="X915" i="86"/>
  <c r="X916" i="86"/>
  <c r="X917" i="86"/>
  <c r="X918" i="86"/>
  <c r="X919" i="86"/>
  <c r="X920" i="86"/>
  <c r="X921" i="86"/>
  <c r="X922" i="86"/>
  <c r="X923" i="86"/>
  <c r="X924" i="86"/>
  <c r="X925" i="86"/>
  <c r="X926" i="86"/>
  <c r="X927" i="86"/>
  <c r="X928" i="86"/>
  <c r="X929" i="86"/>
  <c r="X930" i="86"/>
  <c r="X931" i="86"/>
  <c r="X932" i="86"/>
  <c r="X933" i="86"/>
  <c r="X934" i="86"/>
  <c r="X935" i="86"/>
  <c r="X936" i="86"/>
  <c r="X937" i="86"/>
  <c r="X938" i="86"/>
  <c r="X939" i="86"/>
  <c r="X940" i="86"/>
  <c r="X941" i="86"/>
  <c r="X942" i="86"/>
  <c r="X943" i="86"/>
  <c r="X944" i="86"/>
  <c r="X945" i="86"/>
  <c r="X946" i="86"/>
  <c r="X947" i="86"/>
  <c r="X948" i="86"/>
  <c r="X949" i="86"/>
  <c r="X950" i="86"/>
  <c r="X951" i="86"/>
  <c r="X952" i="86"/>
  <c r="X953" i="86"/>
  <c r="X954" i="86"/>
  <c r="X955" i="86"/>
  <c r="X956" i="86"/>
  <c r="X957" i="86"/>
  <c r="X958" i="86"/>
  <c r="X959" i="86"/>
  <c r="X960" i="86"/>
  <c r="X961" i="86"/>
  <c r="X962" i="86"/>
  <c r="X963" i="86"/>
  <c r="X964" i="86"/>
  <c r="X965" i="86"/>
  <c r="X966" i="86"/>
  <c r="X967" i="86"/>
  <c r="X968" i="86"/>
  <c r="X969" i="86"/>
  <c r="X970" i="86"/>
  <c r="X971" i="86"/>
  <c r="X972" i="86"/>
  <c r="X973" i="86"/>
  <c r="X974" i="86"/>
  <c r="X975" i="86"/>
  <c r="X976" i="86"/>
  <c r="X977" i="86"/>
  <c r="X978" i="86"/>
  <c r="X979" i="86"/>
  <c r="X980" i="86"/>
  <c r="X981" i="86"/>
  <c r="X982" i="86"/>
  <c r="X983" i="86"/>
  <c r="X984" i="86"/>
  <c r="X985" i="86"/>
  <c r="X986" i="86"/>
  <c r="X987" i="86"/>
  <c r="X988" i="86"/>
  <c r="X989" i="86"/>
  <c r="X990" i="86"/>
  <c r="X991" i="86"/>
  <c r="X992" i="86"/>
  <c r="X993" i="86"/>
  <c r="X994" i="86"/>
  <c r="X995" i="86"/>
  <c r="X996" i="86"/>
  <c r="X998" i="86"/>
  <c r="X999" i="86"/>
  <c r="X1000" i="86"/>
  <c r="X1001" i="86"/>
  <c r="X1002" i="86"/>
  <c r="X1003" i="86"/>
  <c r="X1004" i="86"/>
  <c r="X1005" i="86"/>
  <c r="X1006" i="86"/>
  <c r="X1007" i="86"/>
  <c r="X1008" i="86"/>
  <c r="X1009" i="86"/>
  <c r="X1010" i="86"/>
  <c r="X1011" i="86"/>
  <c r="X1012" i="86"/>
  <c r="X1013" i="86"/>
  <c r="X1014" i="86"/>
  <c r="X1015" i="86"/>
  <c r="X1016" i="86"/>
  <c r="X1017" i="86"/>
  <c r="X1018" i="86"/>
  <c r="X1019" i="86"/>
  <c r="X1020" i="86"/>
  <c r="X1021" i="86"/>
  <c r="X1022" i="86"/>
  <c r="X1023" i="86"/>
  <c r="X1024" i="86"/>
  <c r="X1025" i="86"/>
  <c r="X1026" i="86"/>
  <c r="X1027" i="86"/>
  <c r="X1028" i="86"/>
  <c r="X1029" i="86"/>
  <c r="X1030" i="86"/>
  <c r="X1031" i="86"/>
  <c r="X1032" i="86"/>
  <c r="X1033" i="86"/>
  <c r="X1034" i="86"/>
  <c r="X1035" i="86"/>
  <c r="X1036" i="86"/>
  <c r="X1037" i="86"/>
  <c r="X1038" i="86"/>
  <c r="X1039" i="86"/>
  <c r="X1040" i="86"/>
  <c r="X1041" i="86"/>
  <c r="X1042" i="86"/>
  <c r="X1043" i="86"/>
  <c r="X1044" i="86"/>
  <c r="X1045" i="86"/>
  <c r="X1046" i="86"/>
  <c r="X1047" i="86"/>
  <c r="X1048" i="86"/>
  <c r="X1049" i="86"/>
  <c r="X1050" i="86"/>
  <c r="X1051" i="86"/>
  <c r="X1052" i="86"/>
  <c r="X1053" i="86"/>
  <c r="X1054" i="86"/>
  <c r="X1055" i="86"/>
  <c r="X1056" i="86"/>
  <c r="X1057" i="86"/>
  <c r="X1058" i="86"/>
  <c r="X1059" i="86"/>
  <c r="X1060" i="86"/>
  <c r="X1061" i="86"/>
  <c r="X1062" i="86"/>
  <c r="X1063" i="86"/>
  <c r="X1064" i="86"/>
  <c r="X1065" i="86"/>
  <c r="X1066" i="86"/>
  <c r="X1067" i="86"/>
  <c r="X1068" i="86"/>
  <c r="X1069" i="86"/>
  <c r="X1070" i="86"/>
  <c r="X1071" i="86"/>
  <c r="X1072" i="86"/>
  <c r="X1073" i="86"/>
  <c r="X1074" i="86"/>
  <c r="X1075" i="86"/>
  <c r="X1076" i="86"/>
  <c r="X1077" i="86"/>
  <c r="X1078" i="86"/>
  <c r="X1079" i="86"/>
  <c r="X1080" i="86"/>
  <c r="X1081" i="86"/>
  <c r="X1082" i="86"/>
  <c r="X1083" i="86"/>
  <c r="X1084" i="86"/>
  <c r="X1085" i="86"/>
  <c r="X1086" i="86"/>
  <c r="X1087" i="86"/>
  <c r="X1088" i="86"/>
  <c r="X1089" i="86"/>
  <c r="X1090" i="86"/>
  <c r="X1091" i="86"/>
  <c r="X1092" i="86"/>
  <c r="X1093" i="86"/>
  <c r="X1094" i="86"/>
  <c r="X1095" i="86"/>
  <c r="X1096" i="86"/>
  <c r="X1097" i="86"/>
  <c r="X1098" i="86"/>
  <c r="X1099" i="86"/>
  <c r="X1100" i="86"/>
  <c r="X1101" i="86"/>
  <c r="X1102" i="86"/>
  <c r="X1103" i="86"/>
  <c r="X1104" i="86"/>
  <c r="X1105" i="86"/>
  <c r="X1106" i="86"/>
  <c r="X1107" i="86"/>
  <c r="X1108" i="86"/>
  <c r="X1109" i="86"/>
  <c r="X1110" i="86"/>
  <c r="X1111" i="86"/>
  <c r="X1112" i="86"/>
  <c r="X1113" i="86"/>
  <c r="X1114" i="86"/>
  <c r="X1115" i="86"/>
  <c r="X1116" i="86"/>
  <c r="X1117" i="86"/>
  <c r="X1118" i="86"/>
  <c r="X1119" i="86"/>
  <c r="X1120" i="86"/>
  <c r="X1121" i="86"/>
  <c r="X1122" i="86"/>
  <c r="X1123" i="86"/>
  <c r="X1124" i="86"/>
  <c r="X1125" i="86"/>
  <c r="X1126" i="86"/>
  <c r="X1127" i="86"/>
  <c r="X1128" i="86"/>
  <c r="X1129" i="86"/>
  <c r="X1130" i="86"/>
  <c r="X1131" i="86"/>
  <c r="X1132" i="86"/>
  <c r="X1133" i="86"/>
  <c r="X1135" i="86"/>
  <c r="X1137" i="86"/>
  <c r="X1138" i="86"/>
  <c r="X1139" i="86"/>
  <c r="X1140" i="86"/>
  <c r="X1141" i="86"/>
  <c r="X1142" i="86"/>
  <c r="X1143" i="86"/>
  <c r="X1144" i="86"/>
  <c r="X1145" i="86"/>
  <c r="X1146" i="86"/>
  <c r="X1147" i="86"/>
  <c r="X1148" i="86"/>
  <c r="X1149" i="86"/>
  <c r="X1150" i="86"/>
  <c r="X1151" i="86"/>
  <c r="X1153" i="86"/>
  <c r="X1154" i="86"/>
  <c r="X1155" i="86"/>
  <c r="X1156" i="86"/>
  <c r="X1157" i="86"/>
  <c r="X1158" i="86"/>
  <c r="X1160" i="86"/>
  <c r="X1161" i="86"/>
  <c r="X1162" i="86"/>
  <c r="X1163" i="86"/>
  <c r="X1164" i="86"/>
  <c r="X1165" i="86"/>
  <c r="X1167" i="86"/>
  <c r="X1170" i="86"/>
  <c r="X1171" i="86"/>
  <c r="X1172" i="86"/>
  <c r="X1173" i="86"/>
  <c r="X1174" i="86"/>
  <c r="X1175" i="86"/>
  <c r="X1176" i="86"/>
  <c r="X1177" i="86"/>
  <c r="X1178" i="86"/>
  <c r="X1179" i="86"/>
  <c r="X1180" i="86"/>
  <c r="X1181" i="86"/>
  <c r="X1182" i="86"/>
  <c r="X1183" i="86"/>
  <c r="X1184" i="86"/>
  <c r="X1185" i="86"/>
  <c r="X1186" i="86"/>
  <c r="X1187" i="86"/>
  <c r="X1188" i="86"/>
  <c r="X1189" i="86"/>
  <c r="X1190" i="86"/>
  <c r="X1191" i="86"/>
  <c r="X1192" i="86"/>
  <c r="X1193" i="86"/>
  <c r="X1194" i="86"/>
  <c r="X1195" i="86"/>
  <c r="X1196" i="86"/>
  <c r="X1197" i="86"/>
  <c r="X1198" i="86"/>
  <c r="X1199" i="86"/>
  <c r="X1200" i="86"/>
  <c r="X1201" i="86"/>
  <c r="X1202" i="86"/>
  <c r="X1203" i="86"/>
  <c r="X1204" i="86"/>
  <c r="X1205" i="86"/>
  <c r="X1206" i="86"/>
  <c r="X1207" i="86"/>
  <c r="X1208" i="86"/>
  <c r="X1209" i="86"/>
  <c r="X1210" i="86"/>
  <c r="X1211" i="86"/>
  <c r="X1212" i="86"/>
  <c r="X1213" i="86"/>
  <c r="X1214" i="86"/>
  <c r="X1215" i="86"/>
  <c r="X1216" i="86"/>
  <c r="X1217" i="86"/>
  <c r="X1218" i="86"/>
  <c r="X1219" i="86"/>
  <c r="X1220" i="86"/>
  <c r="X1221" i="86"/>
  <c r="X1222" i="86"/>
  <c r="X1223" i="86"/>
  <c r="X1224" i="86"/>
  <c r="X1225" i="86"/>
  <c r="X1226" i="86"/>
  <c r="X1227" i="86"/>
  <c r="X1228" i="86"/>
  <c r="X1229" i="86"/>
  <c r="X1230" i="86"/>
  <c r="X1231" i="86"/>
  <c r="X1232" i="86"/>
  <c r="X1233" i="86"/>
  <c r="X1234" i="86"/>
  <c r="X1235" i="86"/>
  <c r="X1236" i="86"/>
  <c r="X1237" i="86"/>
  <c r="X1238" i="86"/>
  <c r="X1239" i="86"/>
  <c r="X1240" i="86"/>
  <c r="X1241" i="86"/>
  <c r="X1242" i="86"/>
  <c r="X1243" i="86"/>
  <c r="X1244" i="86"/>
  <c r="X1245" i="86"/>
  <c r="X1246" i="86"/>
  <c r="X1247" i="86"/>
  <c r="X1248" i="86"/>
  <c r="X1249" i="86"/>
  <c r="X1250" i="86"/>
  <c r="X1251" i="86"/>
  <c r="X1252" i="86"/>
  <c r="X1253" i="86"/>
  <c r="X1254" i="86"/>
  <c r="X1255" i="86"/>
  <c r="X1256" i="86"/>
  <c r="X1257" i="86"/>
  <c r="X1258" i="86"/>
  <c r="X1259" i="86"/>
  <c r="X1260" i="86"/>
  <c r="X1261" i="86"/>
  <c r="X1262" i="86"/>
  <c r="X1263" i="86"/>
  <c r="X1264" i="86"/>
  <c r="X1265" i="86"/>
  <c r="X1266" i="86"/>
  <c r="X1267" i="86"/>
  <c r="X1268" i="86"/>
  <c r="X1269" i="86"/>
  <c r="X1270" i="86"/>
  <c r="X1271" i="86"/>
  <c r="X1272" i="86"/>
  <c r="X1273" i="86"/>
  <c r="X1274" i="86"/>
  <c r="X1275" i="86"/>
  <c r="X1276" i="86"/>
  <c r="X1277" i="86"/>
  <c r="X1278" i="86"/>
  <c r="X1279" i="86"/>
  <c r="X1280" i="86"/>
  <c r="X1281" i="86"/>
  <c r="X1282" i="86"/>
  <c r="X1283" i="86"/>
  <c r="X1284" i="86"/>
  <c r="X1285" i="86"/>
  <c r="X1286" i="86"/>
  <c r="X1287" i="86"/>
  <c r="X1288" i="86"/>
  <c r="X1289" i="86"/>
  <c r="X1290" i="86"/>
  <c r="X1291" i="86"/>
  <c r="X1292" i="86"/>
  <c r="X1293" i="86"/>
  <c r="X1294" i="86"/>
  <c r="X1295" i="86"/>
  <c r="X1296" i="86"/>
  <c r="X1297" i="86"/>
  <c r="X1298" i="86"/>
  <c r="X1299" i="86"/>
  <c r="X1300" i="86"/>
  <c r="X1301" i="86"/>
  <c r="X1302" i="86"/>
  <c r="X1303" i="86"/>
  <c r="X1304" i="86"/>
  <c r="X1305" i="86"/>
  <c r="X1306" i="86"/>
  <c r="X1307" i="86"/>
  <c r="X1308" i="86"/>
  <c r="X1309" i="86"/>
  <c r="X1310" i="86"/>
  <c r="X1311" i="86"/>
  <c r="X1312" i="86"/>
  <c r="X1313" i="86"/>
  <c r="X1314" i="86"/>
  <c r="X1315" i="86"/>
  <c r="X1316" i="86"/>
  <c r="X1317" i="86"/>
  <c r="X1318" i="86"/>
  <c r="X1319" i="86"/>
  <c r="X1320" i="86"/>
  <c r="X1321" i="86"/>
  <c r="X1322" i="86"/>
  <c r="X1323" i="86"/>
  <c r="X1324" i="86"/>
  <c r="X1325" i="86"/>
  <c r="X1326" i="86"/>
  <c r="X1327" i="86"/>
  <c r="X1328" i="86"/>
  <c r="X1329" i="86"/>
  <c r="X1331" i="86"/>
  <c r="X1332" i="86"/>
  <c r="X1333" i="86"/>
  <c r="X1334" i="86"/>
  <c r="X1336" i="86"/>
  <c r="X1337" i="86"/>
  <c r="X1338" i="86"/>
  <c r="X1339" i="86"/>
  <c r="X1340" i="86"/>
  <c r="X1341" i="86"/>
  <c r="X1342" i="86"/>
  <c r="X1343" i="86"/>
  <c r="X1344" i="86"/>
  <c r="X1345" i="86"/>
  <c r="X1346" i="86"/>
  <c r="X1347" i="86"/>
  <c r="X1348" i="86"/>
  <c r="X1350" i="86"/>
  <c r="X1351" i="86"/>
  <c r="X1352" i="86"/>
  <c r="X1354" i="86"/>
  <c r="X1355" i="86"/>
  <c r="X1356" i="86"/>
  <c r="X1357" i="86"/>
  <c r="X1358" i="86"/>
  <c r="X1359" i="86"/>
  <c r="X1360" i="86"/>
  <c r="X1361" i="86"/>
  <c r="X1362" i="86"/>
  <c r="X1363" i="86"/>
  <c r="X1364" i="86"/>
  <c r="X1365" i="86"/>
  <c r="X1366" i="86"/>
  <c r="X1368" i="86"/>
  <c r="X1369" i="86"/>
  <c r="X1370" i="86"/>
  <c r="X1371" i="86"/>
  <c r="X1372" i="86"/>
  <c r="X1373" i="86"/>
  <c r="X1374" i="86"/>
  <c r="X1375" i="86"/>
  <c r="X1376" i="86"/>
  <c r="X1377" i="86"/>
  <c r="X1378" i="86"/>
  <c r="X1379" i="86"/>
  <c r="X1380" i="86"/>
  <c r="X1381" i="86"/>
  <c r="X1382" i="86"/>
  <c r="X1383" i="86"/>
  <c r="X1384" i="86"/>
  <c r="X1385" i="86"/>
  <c r="X1386" i="86"/>
  <c r="X1387" i="86"/>
  <c r="X1388" i="86"/>
  <c r="X1389" i="86"/>
  <c r="X1390" i="86"/>
  <c r="X1391" i="86"/>
  <c r="X1392" i="86"/>
  <c r="X1394" i="86"/>
  <c r="X1395" i="86"/>
  <c r="X1396" i="86"/>
  <c r="X1397" i="86"/>
  <c r="X1399" i="86"/>
  <c r="X1400" i="86"/>
  <c r="X1401" i="86"/>
  <c r="X1402" i="86"/>
  <c r="X1403" i="86"/>
  <c r="X1404" i="86"/>
  <c r="X1405" i="86"/>
  <c r="X1406" i="86"/>
  <c r="X1407" i="86"/>
  <c r="X1408" i="86"/>
  <c r="X1410" i="86"/>
  <c r="X1411" i="86"/>
  <c r="X1412" i="86"/>
  <c r="X1413" i="86"/>
  <c r="X1414" i="86"/>
  <c r="X1415" i="86"/>
  <c r="X1416" i="86"/>
  <c r="X1417" i="86"/>
  <c r="X1418" i="86"/>
  <c r="X1419" i="86"/>
  <c r="X1420" i="86"/>
  <c r="X1422" i="86"/>
  <c r="X1423" i="86"/>
  <c r="X1424" i="86"/>
  <c r="X1425" i="86"/>
  <c r="X1426" i="86"/>
  <c r="X1427" i="86"/>
  <c r="X1428" i="86"/>
  <c r="X1429" i="86"/>
  <c r="X1430" i="86"/>
  <c r="X1431" i="86"/>
  <c r="X1432" i="86"/>
  <c r="X1433" i="86"/>
  <c r="X1434" i="86"/>
  <c r="X1435" i="86"/>
  <c r="X1436" i="86"/>
  <c r="X1437" i="86"/>
  <c r="X1438" i="86"/>
  <c r="X1439" i="86"/>
  <c r="X1440" i="86"/>
  <c r="X1441" i="86"/>
  <c r="X1442" i="86"/>
  <c r="X1443" i="86"/>
  <c r="X1444" i="86"/>
  <c r="X1445" i="86"/>
  <c r="X1446" i="86"/>
  <c r="X1447" i="86"/>
  <c r="X1448" i="86"/>
  <c r="X1449" i="86"/>
  <c r="X1450" i="86"/>
  <c r="X1451" i="86"/>
  <c r="X1452" i="86"/>
  <c r="X1453" i="86"/>
  <c r="X1454" i="86"/>
  <c r="X1455" i="86"/>
  <c r="X1456" i="86"/>
  <c r="X1457" i="86"/>
  <c r="X1458" i="86"/>
  <c r="X1459" i="86"/>
  <c r="X1460" i="86"/>
  <c r="X1461" i="86"/>
  <c r="X1462" i="86"/>
  <c r="X1463" i="86"/>
  <c r="X1464" i="86"/>
  <c r="X1465" i="86"/>
  <c r="X1466" i="86"/>
  <c r="X1467" i="86"/>
  <c r="X1468" i="86"/>
  <c r="X1469" i="86"/>
  <c r="X1470" i="86"/>
  <c r="X1471" i="86"/>
  <c r="X1472" i="86"/>
  <c r="X1473" i="86"/>
  <c r="X1474" i="86"/>
  <c r="X1475" i="86"/>
  <c r="X1476" i="86"/>
  <c r="X1477" i="86"/>
  <c r="X1478" i="86"/>
  <c r="X1479" i="86"/>
  <c r="X1480" i="86"/>
  <c r="X1481" i="86"/>
  <c r="X1482" i="86"/>
  <c r="X1483" i="86"/>
  <c r="X1484" i="86"/>
  <c r="X1485" i="86"/>
  <c r="X1486" i="86"/>
  <c r="X1487" i="86"/>
  <c r="X1488" i="86"/>
  <c r="X1489" i="86"/>
  <c r="X1490" i="86"/>
  <c r="X1491" i="86"/>
  <c r="X1492" i="86"/>
  <c r="X1493" i="86"/>
  <c r="X1494" i="86"/>
  <c r="X1495" i="86"/>
  <c r="X1496" i="86"/>
  <c r="X1497" i="86"/>
  <c r="X1498" i="86"/>
  <c r="X1499" i="86"/>
  <c r="X1500" i="86"/>
  <c r="X1501" i="86"/>
  <c r="X1502" i="86"/>
  <c r="X1503" i="86"/>
  <c r="X1504" i="86"/>
  <c r="X1505" i="86"/>
  <c r="X1506" i="86"/>
  <c r="X1507" i="86"/>
  <c r="X1508" i="86"/>
  <c r="X1509" i="86"/>
  <c r="X1510" i="86"/>
  <c r="X1511" i="86"/>
  <c r="X1512" i="86"/>
  <c r="X1513" i="86"/>
  <c r="X1514" i="86"/>
  <c r="X1515" i="86"/>
  <c r="X1516" i="86"/>
  <c r="X1517" i="86"/>
  <c r="X1518" i="86"/>
  <c r="X1519" i="86"/>
  <c r="X1521" i="86"/>
  <c r="X1522" i="86"/>
  <c r="X1523" i="86"/>
  <c r="X1524" i="86"/>
  <c r="X1525" i="86"/>
  <c r="X1526" i="86"/>
  <c r="X1527" i="86"/>
  <c r="X1528" i="86"/>
  <c r="X1529" i="86"/>
  <c r="X1532" i="86"/>
  <c r="X1533" i="86"/>
  <c r="X1534" i="86"/>
  <c r="X1535" i="86"/>
  <c r="X1536" i="86"/>
  <c r="X1537" i="86"/>
  <c r="X1538" i="86"/>
  <c r="X1539" i="86"/>
  <c r="X1540" i="86"/>
  <c r="X1541" i="86"/>
  <c r="X1542" i="86"/>
  <c r="X1544" i="86"/>
  <c r="X1545" i="86"/>
  <c r="X1546" i="86"/>
  <c r="X1547" i="86"/>
  <c r="X1548" i="86"/>
  <c r="X1549" i="86"/>
  <c r="X1550" i="86"/>
  <c r="X1551" i="86"/>
  <c r="X1552" i="86"/>
  <c r="X1553" i="86"/>
  <c r="X1554" i="86"/>
  <c r="X1555" i="86"/>
  <c r="X1556" i="86"/>
  <c r="X1557" i="86"/>
  <c r="X1558" i="86"/>
  <c r="X1559" i="86"/>
  <c r="X1560" i="86"/>
  <c r="X1561" i="86"/>
  <c r="X1562" i="86"/>
  <c r="X1563" i="86"/>
  <c r="X1564" i="86"/>
  <c r="X1565" i="86"/>
  <c r="X1566" i="86"/>
  <c r="X1567" i="86"/>
  <c r="X1568" i="86"/>
  <c r="X1569" i="86"/>
  <c r="X1570" i="86"/>
  <c r="X1571" i="86"/>
  <c r="X1572" i="86"/>
  <c r="X1573" i="86"/>
  <c r="X1574" i="86"/>
  <c r="X1575" i="86"/>
  <c r="X1576" i="86"/>
  <c r="X1577" i="86"/>
  <c r="X1578" i="86"/>
  <c r="X1579" i="86"/>
  <c r="X1580" i="86"/>
  <c r="X1581" i="86"/>
  <c r="X1582" i="86"/>
  <c r="X1583" i="86"/>
  <c r="X1584" i="86"/>
  <c r="X1585" i="86"/>
  <c r="X1586" i="86"/>
  <c r="X1587" i="86"/>
  <c r="X1588" i="86"/>
  <c r="X1589" i="86"/>
  <c r="X1590" i="86"/>
  <c r="X1591" i="86"/>
  <c r="X1592" i="86"/>
  <c r="X1593" i="86"/>
  <c r="X1594" i="86"/>
  <c r="X1595" i="86"/>
  <c r="X1596" i="86"/>
  <c r="X1597" i="86"/>
  <c r="X1598" i="86"/>
  <c r="X1599" i="86"/>
  <c r="X1600" i="86"/>
  <c r="X1601" i="86"/>
  <c r="X1602" i="86"/>
  <c r="X1603" i="86"/>
  <c r="X1604" i="86"/>
  <c r="X1605" i="86"/>
  <c r="X1606" i="86"/>
  <c r="X1607" i="86"/>
  <c r="X1608" i="86"/>
  <c r="X1609" i="86"/>
  <c r="X1610" i="86"/>
  <c r="X1611" i="86"/>
  <c r="X1612" i="86"/>
  <c r="X1613" i="86"/>
  <c r="X1614" i="86"/>
  <c r="X1615" i="86"/>
  <c r="X1616" i="86"/>
  <c r="X1617" i="86"/>
  <c r="X1618" i="86"/>
  <c r="X1619" i="86"/>
  <c r="X1620" i="86"/>
  <c r="X1621" i="86"/>
  <c r="X1622" i="86"/>
  <c r="X1623" i="86"/>
  <c r="X1624" i="86"/>
  <c r="X1625" i="86"/>
  <c r="X1626" i="86"/>
  <c r="X1627" i="86"/>
  <c r="X1628" i="86"/>
  <c r="X1629" i="86"/>
  <c r="X1630" i="86"/>
  <c r="X1631" i="86"/>
  <c r="X1632" i="86"/>
  <c r="X1633" i="86"/>
  <c r="X1634" i="86"/>
  <c r="X1635" i="86"/>
  <c r="X1636" i="86"/>
  <c r="X1637" i="86"/>
  <c r="X1640" i="86"/>
  <c r="X1641" i="86"/>
  <c r="X1642" i="86"/>
  <c r="X1643" i="86"/>
  <c r="X1644" i="86"/>
  <c r="X1645" i="86"/>
  <c r="X1646" i="86"/>
  <c r="X1647" i="86"/>
  <c r="X1648" i="86"/>
  <c r="X1649" i="86"/>
  <c r="X1652" i="86"/>
  <c r="X1653" i="86"/>
  <c r="X1654" i="86"/>
  <c r="X1655" i="86"/>
  <c r="X1656" i="86"/>
  <c r="X1657" i="86"/>
  <c r="X1658" i="86"/>
  <c r="X1659" i="86"/>
  <c r="X1660" i="86"/>
  <c r="K1643" i="86" l="1"/>
  <c r="K1644" i="86"/>
  <c r="K1645" i="86"/>
  <c r="K1642" i="86"/>
  <c r="K1292" i="86"/>
  <c r="K1293" i="86"/>
  <c r="K1294" i="86"/>
  <c r="K1295" i="86"/>
  <c r="K1296" i="86"/>
  <c r="K1297" i="86"/>
  <c r="K1291" i="86"/>
  <c r="K1300" i="86"/>
  <c r="K1301" i="86"/>
  <c r="K1302" i="86"/>
  <c r="K1303" i="86"/>
  <c r="K1304" i="86"/>
  <c r="K1305" i="86"/>
  <c r="K1306" i="86"/>
  <c r="K1307" i="86"/>
  <c r="K1308" i="86"/>
  <c r="K1309" i="86"/>
  <c r="K1310" i="86"/>
  <c r="K1311" i="86"/>
  <c r="K1312" i="86"/>
  <c r="K1313" i="86"/>
  <c r="K1314" i="86"/>
  <c r="K1315" i="86"/>
  <c r="K1316" i="86"/>
  <c r="K1317" i="86"/>
  <c r="K1318" i="86"/>
  <c r="K1319" i="86"/>
  <c r="K1320" i="86"/>
  <c r="K1321" i="86"/>
  <c r="K1322" i="86"/>
  <c r="K1299" i="86"/>
  <c r="N9" i="102" l="1"/>
  <c r="L9" i="102"/>
  <c r="J9" i="102"/>
  <c r="H9" i="102"/>
  <c r="N8" i="102"/>
  <c r="N10" i="102" s="1"/>
  <c r="L8" i="102"/>
  <c r="L10" i="102" s="1"/>
  <c r="J8" i="102"/>
  <c r="J10" i="102" s="1"/>
  <c r="H8" i="102"/>
  <c r="H10" i="102" s="1"/>
  <c r="F7" i="102"/>
  <c r="F6" i="102"/>
  <c r="F5" i="102"/>
  <c r="F4" i="102"/>
  <c r="N30" i="101"/>
  <c r="F29" i="101"/>
  <c r="H29" i="101" s="1"/>
  <c r="J29" i="101" s="1"/>
  <c r="L29" i="101" s="1"/>
  <c r="N27" i="101"/>
  <c r="L27" i="101"/>
  <c r="J27" i="101"/>
  <c r="H27" i="101"/>
  <c r="N26" i="101"/>
  <c r="L26" i="101"/>
  <c r="J26" i="101"/>
  <c r="H26" i="101"/>
  <c r="N25" i="101"/>
  <c r="L25" i="101"/>
  <c r="J25" i="101"/>
  <c r="H25" i="101"/>
  <c r="N24" i="101"/>
  <c r="L24" i="101"/>
  <c r="J24" i="101"/>
  <c r="H24" i="101"/>
  <c r="N23" i="101"/>
  <c r="L23" i="101"/>
  <c r="J23" i="101"/>
  <c r="H23" i="101"/>
  <c r="N22" i="101"/>
  <c r="L22" i="101"/>
  <c r="J22" i="101"/>
  <c r="H22" i="101"/>
  <c r="N21" i="101"/>
  <c r="L21" i="101"/>
  <c r="J21" i="101"/>
  <c r="H21" i="101"/>
  <c r="N20" i="101"/>
  <c r="L20" i="101"/>
  <c r="J20" i="101"/>
  <c r="H20" i="101"/>
  <c r="N19" i="101"/>
  <c r="L19" i="101"/>
  <c r="J19" i="101"/>
  <c r="H19" i="101"/>
  <c r="N18" i="101"/>
  <c r="L18" i="101"/>
  <c r="J18" i="101"/>
  <c r="H18" i="101"/>
  <c r="N17" i="101"/>
  <c r="L17" i="101"/>
  <c r="J17" i="101"/>
  <c r="H17" i="101"/>
  <c r="N16" i="101"/>
  <c r="L16" i="101"/>
  <c r="J16" i="101"/>
  <c r="H16" i="101"/>
  <c r="N15" i="101"/>
  <c r="L15" i="101"/>
  <c r="J15" i="101"/>
  <c r="H15" i="101"/>
  <c r="N14" i="101"/>
  <c r="L14" i="101"/>
  <c r="J14" i="101"/>
  <c r="H14" i="101"/>
  <c r="N13" i="101"/>
  <c r="L13" i="101"/>
  <c r="J13" i="101"/>
  <c r="H13" i="101"/>
  <c r="N12" i="101"/>
  <c r="L12" i="101"/>
  <c r="J12" i="101"/>
  <c r="H12" i="101"/>
  <c r="F11" i="101"/>
  <c r="F10" i="101"/>
  <c r="N10" i="101" s="1"/>
  <c r="F9" i="101"/>
  <c r="L9" i="101" s="1"/>
  <c r="F8" i="101"/>
  <c r="N8" i="101" s="1"/>
  <c r="F7" i="101"/>
  <c r="F6" i="101"/>
  <c r="N6" i="101" s="1"/>
  <c r="F5" i="101"/>
  <c r="L5" i="101" s="1"/>
  <c r="F4" i="101"/>
  <c r="N4" i="101" s="1"/>
  <c r="F3" i="101"/>
  <c r="M51" i="100"/>
  <c r="O51" i="100" s="1"/>
  <c r="Q51" i="100" s="1"/>
  <c r="G50" i="100"/>
  <c r="I50" i="100" s="1"/>
  <c r="K50" i="100" s="1"/>
  <c r="Q48" i="100"/>
  <c r="O48" i="100"/>
  <c r="M48" i="100"/>
  <c r="K48" i="100"/>
  <c r="I48" i="100"/>
  <c r="G48" i="100"/>
  <c r="Q47" i="100"/>
  <c r="O47" i="100"/>
  <c r="M47" i="100"/>
  <c r="K47" i="100"/>
  <c r="I47" i="100"/>
  <c r="G47" i="100"/>
  <c r="Q46" i="100"/>
  <c r="O46" i="100"/>
  <c r="M46" i="100"/>
  <c r="K46" i="100"/>
  <c r="I46" i="100"/>
  <c r="G46" i="100"/>
  <c r="Q45" i="100"/>
  <c r="O45" i="100"/>
  <c r="M45" i="100"/>
  <c r="K45" i="100"/>
  <c r="I45" i="100"/>
  <c r="G45" i="100"/>
  <c r="Q44" i="100"/>
  <c r="O44" i="100"/>
  <c r="M44" i="100"/>
  <c r="K44" i="100"/>
  <c r="I44" i="100"/>
  <c r="G44" i="100"/>
  <c r="Q43" i="100"/>
  <c r="O43" i="100"/>
  <c r="M43" i="100"/>
  <c r="K43" i="100"/>
  <c r="I43" i="100"/>
  <c r="G43" i="100"/>
  <c r="Q42" i="100"/>
  <c r="O42" i="100"/>
  <c r="M42" i="100"/>
  <c r="K42" i="100"/>
  <c r="I42" i="100"/>
  <c r="G42" i="100"/>
  <c r="Q41" i="100"/>
  <c r="O41" i="100"/>
  <c r="M41" i="100"/>
  <c r="K41" i="100"/>
  <c r="I41" i="100"/>
  <c r="G41" i="100"/>
  <c r="Q40" i="100"/>
  <c r="O40" i="100"/>
  <c r="M40" i="100"/>
  <c r="K40" i="100"/>
  <c r="I40" i="100"/>
  <c r="G40" i="100"/>
  <c r="Q39" i="100"/>
  <c r="O39" i="100"/>
  <c r="M39" i="100"/>
  <c r="K39" i="100"/>
  <c r="I39" i="100"/>
  <c r="G39" i="100"/>
  <c r="Q38" i="100"/>
  <c r="O38" i="100"/>
  <c r="M38" i="100"/>
  <c r="K38" i="100"/>
  <c r="I38" i="100"/>
  <c r="G38" i="100"/>
  <c r="Q37" i="100"/>
  <c r="O37" i="100"/>
  <c r="M37" i="100"/>
  <c r="K37" i="100"/>
  <c r="I37" i="100"/>
  <c r="G37" i="100"/>
  <c r="Q36" i="100"/>
  <c r="O36" i="100"/>
  <c r="M36" i="100"/>
  <c r="K36" i="100"/>
  <c r="I36" i="100"/>
  <c r="G36" i="100"/>
  <c r="Q35" i="100"/>
  <c r="O35" i="100"/>
  <c r="M35" i="100"/>
  <c r="K35" i="100"/>
  <c r="I35" i="100"/>
  <c r="G35" i="100"/>
  <c r="Q34" i="100"/>
  <c r="O34" i="100"/>
  <c r="M34" i="100"/>
  <c r="K34" i="100"/>
  <c r="I34" i="100"/>
  <c r="G34" i="100"/>
  <c r="Q33" i="100"/>
  <c r="O33" i="100"/>
  <c r="M33" i="100"/>
  <c r="K33" i="100"/>
  <c r="I33" i="100"/>
  <c r="G33" i="100"/>
  <c r="Q32" i="100"/>
  <c r="O32" i="100"/>
  <c r="M32" i="100"/>
  <c r="K32" i="100"/>
  <c r="I32" i="100"/>
  <c r="G32" i="100"/>
  <c r="Q31" i="100"/>
  <c r="O31" i="100"/>
  <c r="M31" i="100"/>
  <c r="K31" i="100"/>
  <c r="I31" i="100"/>
  <c r="G31" i="100"/>
  <c r="Q30" i="100"/>
  <c r="O30" i="100"/>
  <c r="M30" i="100"/>
  <c r="K30" i="100"/>
  <c r="I30" i="100"/>
  <c r="G30" i="100"/>
  <c r="Q29" i="100"/>
  <c r="O29" i="100"/>
  <c r="M29" i="100"/>
  <c r="K29" i="100"/>
  <c r="I29" i="100"/>
  <c r="G29" i="100"/>
  <c r="E28" i="100"/>
  <c r="Q28" i="100" s="1"/>
  <c r="E27" i="100"/>
  <c r="E26" i="100"/>
  <c r="Q26" i="100" s="1"/>
  <c r="E25" i="100"/>
  <c r="Q25" i="100" s="1"/>
  <c r="E24" i="100"/>
  <c r="Q24" i="100" s="1"/>
  <c r="K23" i="100"/>
  <c r="E23" i="100"/>
  <c r="E22" i="100"/>
  <c r="Q22" i="100" s="1"/>
  <c r="E21" i="100"/>
  <c r="Q21" i="100" s="1"/>
  <c r="E20" i="100"/>
  <c r="Q20" i="100" s="1"/>
  <c r="E19" i="100"/>
  <c r="E18" i="100"/>
  <c r="Q18" i="100" s="1"/>
  <c r="E17" i="100"/>
  <c r="Q17" i="100" s="1"/>
  <c r="E16" i="100"/>
  <c r="Q16" i="100" s="1"/>
  <c r="E15" i="100"/>
  <c r="K15" i="100" s="1"/>
  <c r="E14" i="100"/>
  <c r="Q14" i="100" s="1"/>
  <c r="E13" i="100"/>
  <c r="Q13" i="100" s="1"/>
  <c r="E12" i="100"/>
  <c r="E11" i="100"/>
  <c r="Q11" i="100" s="1"/>
  <c r="E10" i="100"/>
  <c r="O10" i="100" s="1"/>
  <c r="E9" i="100"/>
  <c r="Q9" i="100" s="1"/>
  <c r="E8" i="100"/>
  <c r="O8" i="100" s="1"/>
  <c r="E7" i="100"/>
  <c r="Q7" i="100" s="1"/>
  <c r="E6" i="100"/>
  <c r="O6" i="100" s="1"/>
  <c r="E5" i="100"/>
  <c r="E4" i="100"/>
  <c r="O4" i="100" s="1"/>
  <c r="L31" i="99"/>
  <c r="J31" i="99"/>
  <c r="H31" i="99"/>
  <c r="H12" i="99"/>
  <c r="H11" i="99"/>
  <c r="F10" i="99"/>
  <c r="J10" i="99" s="1"/>
  <c r="F9" i="99"/>
  <c r="J9" i="99" s="1"/>
  <c r="F8" i="99"/>
  <c r="J8" i="99" s="1"/>
  <c r="H29" i="98"/>
  <c r="H27" i="98"/>
  <c r="H26" i="98"/>
  <c r="H25" i="98"/>
  <c r="H24" i="98"/>
  <c r="H23" i="98"/>
  <c r="H22" i="98"/>
  <c r="H21" i="98"/>
  <c r="H20" i="98"/>
  <c r="H19" i="98"/>
  <c r="H18" i="98"/>
  <c r="H17" i="98"/>
  <c r="H16" i="98"/>
  <c r="H15" i="98"/>
  <c r="H14" i="98"/>
  <c r="H13" i="98"/>
  <c r="H12" i="98"/>
  <c r="F11" i="98"/>
  <c r="H11" i="98" s="1"/>
  <c r="F10" i="98"/>
  <c r="H10" i="98" s="1"/>
  <c r="F9" i="98"/>
  <c r="H9" i="98" s="1"/>
  <c r="F8" i="98"/>
  <c r="H8" i="98" s="1"/>
  <c r="F7" i="98"/>
  <c r="H7" i="98" s="1"/>
  <c r="F6" i="98"/>
  <c r="H6" i="98" s="1"/>
  <c r="F5" i="98"/>
  <c r="H5" i="98" s="1"/>
  <c r="F4" i="98"/>
  <c r="H4" i="98" s="1"/>
  <c r="F3" i="98"/>
  <c r="H3" i="98" s="1"/>
  <c r="H49" i="97"/>
  <c r="J49" i="97" s="1"/>
  <c r="L49" i="97" s="1"/>
  <c r="N49" i="97" s="1"/>
  <c r="P47" i="97"/>
  <c r="N47" i="97"/>
  <c r="L47" i="97"/>
  <c r="J47" i="97"/>
  <c r="H47" i="97"/>
  <c r="P46" i="97"/>
  <c r="N46" i="97"/>
  <c r="L46" i="97"/>
  <c r="J46" i="97"/>
  <c r="H46" i="97"/>
  <c r="F45" i="97"/>
  <c r="P45" i="97" s="1"/>
  <c r="P44" i="97"/>
  <c r="N44" i="97"/>
  <c r="L44" i="97"/>
  <c r="J44" i="97"/>
  <c r="H44" i="97"/>
  <c r="P43" i="97"/>
  <c r="N43" i="97"/>
  <c r="L43" i="97"/>
  <c r="J43" i="97"/>
  <c r="H43" i="97"/>
  <c r="P42" i="97"/>
  <c r="N42" i="97"/>
  <c r="L42" i="97"/>
  <c r="J42" i="97"/>
  <c r="H42" i="97"/>
  <c r="P41" i="97"/>
  <c r="N41" i="97"/>
  <c r="L41" i="97"/>
  <c r="J41" i="97"/>
  <c r="H41" i="97"/>
  <c r="P40" i="97"/>
  <c r="N40" i="97"/>
  <c r="L40" i="97"/>
  <c r="J40" i="97"/>
  <c r="H40" i="97"/>
  <c r="P39" i="97"/>
  <c r="N39" i="97"/>
  <c r="L39" i="97"/>
  <c r="J39" i="97"/>
  <c r="H39" i="97"/>
  <c r="P38" i="97"/>
  <c r="N38" i="97"/>
  <c r="L38" i="97"/>
  <c r="J38" i="97"/>
  <c r="H38" i="97"/>
  <c r="P37" i="97"/>
  <c r="N37" i="97"/>
  <c r="L37" i="97"/>
  <c r="J37" i="97"/>
  <c r="H37" i="97"/>
  <c r="P36" i="97"/>
  <c r="N36" i="97"/>
  <c r="L36" i="97"/>
  <c r="J36" i="97"/>
  <c r="H36" i="97"/>
  <c r="P35" i="97"/>
  <c r="N35" i="97"/>
  <c r="L35" i="97"/>
  <c r="J35" i="97"/>
  <c r="H35" i="97"/>
  <c r="P34" i="97"/>
  <c r="N34" i="97"/>
  <c r="L34" i="97"/>
  <c r="J34" i="97"/>
  <c r="H34" i="97"/>
  <c r="P33" i="97"/>
  <c r="N33" i="97"/>
  <c r="L33" i="97"/>
  <c r="J33" i="97"/>
  <c r="H33" i="97"/>
  <c r="F32" i="97"/>
  <c r="P32" i="97" s="1"/>
  <c r="P31" i="97"/>
  <c r="N31" i="97"/>
  <c r="L31" i="97"/>
  <c r="J31" i="97"/>
  <c r="H31" i="97"/>
  <c r="P30" i="97"/>
  <c r="N30" i="97"/>
  <c r="L30" i="97"/>
  <c r="J30" i="97"/>
  <c r="H30" i="97"/>
  <c r="F29" i="97"/>
  <c r="P29" i="97" s="1"/>
  <c r="F28" i="97"/>
  <c r="P28" i="97" s="1"/>
  <c r="P27" i="97"/>
  <c r="N27" i="97"/>
  <c r="L27" i="97"/>
  <c r="J27" i="97"/>
  <c r="H27" i="97"/>
  <c r="P26" i="97"/>
  <c r="N26" i="97"/>
  <c r="L26" i="97"/>
  <c r="J26" i="97"/>
  <c r="H26" i="97"/>
  <c r="F25" i="97"/>
  <c r="P25" i="97" s="1"/>
  <c r="F24" i="97"/>
  <c r="P24" i="97" s="1"/>
  <c r="P23" i="97"/>
  <c r="N23" i="97"/>
  <c r="L23" i="97"/>
  <c r="J23" i="97"/>
  <c r="H23" i="97"/>
  <c r="H22" i="97"/>
  <c r="F22" i="97"/>
  <c r="N22" i="97" s="1"/>
  <c r="F21" i="97"/>
  <c r="N21" i="97" s="1"/>
  <c r="P20" i="97"/>
  <c r="N20" i="97"/>
  <c r="L20" i="97"/>
  <c r="J20" i="97"/>
  <c r="H20" i="97"/>
  <c r="P19" i="97"/>
  <c r="N19" i="97"/>
  <c r="L19" i="97"/>
  <c r="J19" i="97"/>
  <c r="H19" i="97"/>
  <c r="F18" i="97"/>
  <c r="N18" i="97" s="1"/>
  <c r="F17" i="97"/>
  <c r="N17" i="97" s="1"/>
  <c r="F16" i="97"/>
  <c r="N16" i="97" s="1"/>
  <c r="F15" i="97"/>
  <c r="N15" i="97" s="1"/>
  <c r="F14" i="97"/>
  <c r="N14" i="97" s="1"/>
  <c r="F13" i="97"/>
  <c r="N13" i="97" s="1"/>
  <c r="H12" i="97"/>
  <c r="F12" i="97"/>
  <c r="N12" i="97" s="1"/>
  <c r="F11" i="97"/>
  <c r="F10" i="97"/>
  <c r="P10" i="97" s="1"/>
  <c r="F9" i="97"/>
  <c r="P9" i="97" s="1"/>
  <c r="P8" i="97"/>
  <c r="N8" i="97"/>
  <c r="L8" i="97"/>
  <c r="J8" i="97"/>
  <c r="H8" i="97"/>
  <c r="P7" i="97"/>
  <c r="N7" i="97"/>
  <c r="L7" i="97"/>
  <c r="J7" i="97"/>
  <c r="H7" i="97"/>
  <c r="P6" i="97"/>
  <c r="N6" i="97"/>
  <c r="L6" i="97"/>
  <c r="J6" i="97"/>
  <c r="H6" i="97"/>
  <c r="F5" i="97"/>
  <c r="N5" i="97" s="1"/>
  <c r="F4" i="97"/>
  <c r="N4" i="97" s="1"/>
  <c r="I18" i="96"/>
  <c r="G16" i="96"/>
  <c r="I16" i="96" s="1"/>
  <c r="G15" i="96"/>
  <c r="I15" i="96" s="1"/>
  <c r="G14" i="96"/>
  <c r="I14" i="96" s="1"/>
  <c r="I13" i="96"/>
  <c r="G12" i="96"/>
  <c r="I12" i="96" s="1"/>
  <c r="G11" i="96"/>
  <c r="I11" i="96" s="1"/>
  <c r="G10" i="96"/>
  <c r="I10" i="96" s="1"/>
  <c r="G9" i="96"/>
  <c r="I9" i="96" s="1"/>
  <c r="G8" i="96"/>
  <c r="I8" i="96" s="1"/>
  <c r="G7" i="96"/>
  <c r="I7" i="96" s="1"/>
  <c r="G6" i="96"/>
  <c r="I6" i="96" s="1"/>
  <c r="G5" i="96"/>
  <c r="I5" i="96" s="1"/>
  <c r="G4" i="96"/>
  <c r="I4" i="96" s="1"/>
  <c r="I33" i="95"/>
  <c r="K33" i="95" s="1"/>
  <c r="M33" i="95" s="1"/>
  <c r="O33" i="95" s="1"/>
  <c r="Q33" i="95" s="1"/>
  <c r="Q31" i="95"/>
  <c r="O31" i="95"/>
  <c r="M31" i="95"/>
  <c r="K31" i="95"/>
  <c r="I31" i="95"/>
  <c r="Q30" i="95"/>
  <c r="O30" i="95"/>
  <c r="M30" i="95"/>
  <c r="K30" i="95"/>
  <c r="I30" i="95"/>
  <c r="G29" i="95"/>
  <c r="O29" i="95" s="1"/>
  <c r="G28" i="95"/>
  <c r="O28" i="95" s="1"/>
  <c r="G27" i="95"/>
  <c r="O27" i="95" s="1"/>
  <c r="G26" i="95"/>
  <c r="O26" i="95" s="1"/>
  <c r="G25" i="95"/>
  <c r="O25" i="95" s="1"/>
  <c r="G24" i="95"/>
  <c r="O24" i="95" s="1"/>
  <c r="G23" i="95"/>
  <c r="O23" i="95" s="1"/>
  <c r="Q15" i="95"/>
  <c r="O15" i="95"/>
  <c r="M15" i="95"/>
  <c r="K15" i="95"/>
  <c r="I15" i="95"/>
  <c r="Q14" i="95"/>
  <c r="O14" i="95"/>
  <c r="M14" i="95"/>
  <c r="K14" i="95"/>
  <c r="I14" i="95"/>
  <c r="G13" i="95"/>
  <c r="O13" i="95" s="1"/>
  <c r="G12" i="95"/>
  <c r="O12" i="95" s="1"/>
  <c r="G11" i="95"/>
  <c r="O11" i="95" s="1"/>
  <c r="G10" i="95"/>
  <c r="O10" i="95" s="1"/>
  <c r="G9" i="95"/>
  <c r="O9" i="95" s="1"/>
  <c r="G8" i="95"/>
  <c r="O8" i="95" s="1"/>
  <c r="G7" i="95"/>
  <c r="O7" i="95" s="1"/>
  <c r="O16" i="95" s="1"/>
  <c r="O18" i="95" s="1"/>
  <c r="S40" i="94"/>
  <c r="Q40" i="94"/>
  <c r="O40" i="94"/>
  <c r="S39" i="94"/>
  <c r="Q39" i="94"/>
  <c r="O39" i="94"/>
  <c r="G39" i="94"/>
  <c r="I39" i="94" s="1"/>
  <c r="S38" i="94"/>
  <c r="Q38" i="94"/>
  <c r="O38" i="94"/>
  <c r="S37" i="94"/>
  <c r="Q37" i="94"/>
  <c r="O37" i="94"/>
  <c r="S36" i="94"/>
  <c r="Q36" i="94"/>
  <c r="O36" i="94"/>
  <c r="S35" i="94"/>
  <c r="Q35" i="94"/>
  <c r="O35" i="94"/>
  <c r="S34" i="94"/>
  <c r="Q34" i="94"/>
  <c r="O34" i="94"/>
  <c r="S33" i="94"/>
  <c r="Q33" i="94"/>
  <c r="O33" i="94"/>
  <c r="S32" i="94"/>
  <c r="Q32" i="94"/>
  <c r="O32" i="94"/>
  <c r="S31" i="94"/>
  <c r="Q31" i="94"/>
  <c r="O31" i="94"/>
  <c r="S30" i="94"/>
  <c r="Q30" i="94"/>
  <c r="O30" i="94"/>
  <c r="S29" i="94"/>
  <c r="Q29" i="94"/>
  <c r="O29" i="94"/>
  <c r="S28" i="94"/>
  <c r="Q28" i="94"/>
  <c r="O28" i="94"/>
  <c r="S27" i="94"/>
  <c r="Q27" i="94"/>
  <c r="O27" i="94"/>
  <c r="S26" i="94"/>
  <c r="Q26" i="94"/>
  <c r="O26" i="94"/>
  <c r="M25" i="94"/>
  <c r="K25" i="94"/>
  <c r="I25" i="94"/>
  <c r="G25" i="94"/>
  <c r="E23" i="94"/>
  <c r="E22" i="94"/>
  <c r="E21" i="94"/>
  <c r="E20" i="94"/>
  <c r="E19" i="94"/>
  <c r="E18" i="94"/>
  <c r="E17" i="94"/>
  <c r="E16" i="94"/>
  <c r="E15" i="94"/>
  <c r="E14" i="94"/>
  <c r="E13" i="94"/>
  <c r="E12" i="94"/>
  <c r="E11" i="94"/>
  <c r="E10" i="94"/>
  <c r="E9" i="94"/>
  <c r="E8" i="94"/>
  <c r="E7" i="94"/>
  <c r="E6" i="94"/>
  <c r="E5" i="94"/>
  <c r="G19" i="93"/>
  <c r="G18" i="93"/>
  <c r="G17" i="93"/>
  <c r="Q16" i="93"/>
  <c r="O16" i="93"/>
  <c r="M16" i="93"/>
  <c r="K16" i="93"/>
  <c r="I16" i="93"/>
  <c r="G15" i="93"/>
  <c r="K15" i="93" s="1"/>
  <c r="G14" i="93"/>
  <c r="O14" i="93" s="1"/>
  <c r="G13" i="93"/>
  <c r="K13" i="93" s="1"/>
  <c r="G12" i="93"/>
  <c r="O12" i="93" s="1"/>
  <c r="G11" i="93"/>
  <c r="K11" i="93" s="1"/>
  <c r="G9" i="93"/>
  <c r="O9" i="93" s="1"/>
  <c r="G7" i="93"/>
  <c r="K7" i="93" s="1"/>
  <c r="G6" i="93"/>
  <c r="P20" i="92"/>
  <c r="N20" i="92"/>
  <c r="L20" i="92"/>
  <c r="J20" i="92"/>
  <c r="S19" i="92"/>
  <c r="S17" i="92"/>
  <c r="G17" i="92"/>
  <c r="G16" i="92"/>
  <c r="K16" i="92" s="1"/>
  <c r="I15" i="92"/>
  <c r="G15" i="92"/>
  <c r="O15" i="92" s="1"/>
  <c r="Q14" i="92"/>
  <c r="O14" i="92"/>
  <c r="M14" i="92"/>
  <c r="K14" i="92"/>
  <c r="I14" i="92"/>
  <c r="G13" i="92"/>
  <c r="K13" i="92" s="1"/>
  <c r="M12" i="92"/>
  <c r="G12" i="92"/>
  <c r="G11" i="92"/>
  <c r="K11" i="92" s="1"/>
  <c r="G10" i="92"/>
  <c r="G9" i="92"/>
  <c r="K9" i="92" s="1"/>
  <c r="G8" i="92"/>
  <c r="M8" i="92" s="1"/>
  <c r="G7" i="92"/>
  <c r="K7" i="92" s="1"/>
  <c r="G6" i="92"/>
  <c r="G36" i="91"/>
  <c r="AA36" i="91" s="1"/>
  <c r="G35" i="91"/>
  <c r="G34" i="91"/>
  <c r="AA34" i="91" s="1"/>
  <c r="G32" i="91"/>
  <c r="I31" i="91"/>
  <c r="G31" i="91"/>
  <c r="Q31" i="91" s="1"/>
  <c r="G30" i="91"/>
  <c r="AA30" i="91" s="1"/>
  <c r="G29" i="91"/>
  <c r="AA29" i="91" s="1"/>
  <c r="G28" i="91"/>
  <c r="AA28" i="91" s="1"/>
  <c r="G27" i="91"/>
  <c r="AA27" i="91" s="1"/>
  <c r="G26" i="91"/>
  <c r="AA26" i="91" s="1"/>
  <c r="G25" i="91"/>
  <c r="G24" i="91"/>
  <c r="AC24" i="91" s="1"/>
  <c r="G23" i="91"/>
  <c r="AC23" i="91" s="1"/>
  <c r="G22" i="91"/>
  <c r="AC22" i="91" s="1"/>
  <c r="G21" i="91"/>
  <c r="AC21" i="91" s="1"/>
  <c r="G20" i="91"/>
  <c r="AC20" i="91" s="1"/>
  <c r="G19" i="91"/>
  <c r="AC19" i="91" s="1"/>
  <c r="G18" i="91"/>
  <c r="AC18" i="91" s="1"/>
  <c r="G17" i="91"/>
  <c r="AC17" i="91" s="1"/>
  <c r="G16" i="91"/>
  <c r="AC16" i="91" s="1"/>
  <c r="G15" i="91"/>
  <c r="AC15" i="91" s="1"/>
  <c r="G14" i="91"/>
  <c r="AC14" i="91" s="1"/>
  <c r="G13" i="91"/>
  <c r="G10" i="93" s="1"/>
  <c r="G12" i="91"/>
  <c r="AC12" i="91" s="1"/>
  <c r="G11" i="91"/>
  <c r="AC11" i="91" s="1"/>
  <c r="G10" i="91"/>
  <c r="AC10" i="91" s="1"/>
  <c r="G9" i="91"/>
  <c r="AC9" i="91" s="1"/>
  <c r="G8" i="91"/>
  <c r="AC8" i="91" s="1"/>
  <c r="G7" i="91"/>
  <c r="AC7" i="91" s="1"/>
  <c r="G6" i="91"/>
  <c r="G25" i="90"/>
  <c r="O25" i="90" s="1"/>
  <c r="G24" i="90"/>
  <c r="G23" i="90"/>
  <c r="O23" i="90" s="1"/>
  <c r="G22" i="90"/>
  <c r="G21" i="90"/>
  <c r="O21" i="90" s="1"/>
  <c r="G20" i="90"/>
  <c r="I19" i="90"/>
  <c r="G19" i="90"/>
  <c r="O19" i="90" s="1"/>
  <c r="G18" i="90"/>
  <c r="G17" i="90"/>
  <c r="O17" i="90" s="1"/>
  <c r="G16" i="90"/>
  <c r="G15" i="90"/>
  <c r="O15" i="90" s="1"/>
  <c r="G14" i="90"/>
  <c r="G13" i="90"/>
  <c r="O13" i="90" s="1"/>
  <c r="G12" i="90"/>
  <c r="G11" i="90"/>
  <c r="O11" i="90" s="1"/>
  <c r="G10" i="90"/>
  <c r="G9" i="90"/>
  <c r="O9" i="90" s="1"/>
  <c r="G8" i="90"/>
  <c r="G7" i="90"/>
  <c r="O7" i="90" s="1"/>
  <c r="G6" i="90"/>
  <c r="I11" i="90" l="1"/>
  <c r="I27" i="91"/>
  <c r="H16" i="97"/>
  <c r="H28" i="98"/>
  <c r="H30" i="98" s="1"/>
  <c r="G17" i="100"/>
  <c r="Y34" i="91"/>
  <c r="I10" i="95"/>
  <c r="I23" i="95"/>
  <c r="I27" i="95"/>
  <c r="H4" i="97"/>
  <c r="H14" i="97"/>
  <c r="H18" i="97"/>
  <c r="I7" i="90"/>
  <c r="I15" i="90"/>
  <c r="I23" i="90"/>
  <c r="Y27" i="91"/>
  <c r="I34" i="91"/>
  <c r="I8" i="95"/>
  <c r="I12" i="95"/>
  <c r="I25" i="95"/>
  <c r="I29" i="95"/>
  <c r="G21" i="100"/>
  <c r="Q7" i="95"/>
  <c r="Q13" i="95"/>
  <c r="P15" i="97"/>
  <c r="Q29" i="91"/>
  <c r="Q36" i="91"/>
  <c r="Q9" i="93"/>
  <c r="Q9" i="95"/>
  <c r="Q11" i="95"/>
  <c r="Q24" i="95"/>
  <c r="Q26" i="95"/>
  <c r="Q28" i="95"/>
  <c r="P5" i="97"/>
  <c r="P13" i="97"/>
  <c r="P17" i="97"/>
  <c r="P21" i="97"/>
  <c r="O13" i="100"/>
  <c r="O25" i="100"/>
  <c r="I9" i="90"/>
  <c r="I13" i="90"/>
  <c r="I17" i="90"/>
  <c r="I21" i="90"/>
  <c r="I25" i="90"/>
  <c r="Q27" i="91"/>
  <c r="I29" i="91"/>
  <c r="Y29" i="91"/>
  <c r="Q34" i="91"/>
  <c r="I36" i="91"/>
  <c r="Y36" i="91"/>
  <c r="S14" i="92"/>
  <c r="Q15" i="92"/>
  <c r="I9" i="93"/>
  <c r="I7" i="95"/>
  <c r="Q8" i="95"/>
  <c r="I9" i="95"/>
  <c r="Q10" i="95"/>
  <c r="I11" i="95"/>
  <c r="Q12" i="95"/>
  <c r="I13" i="95"/>
  <c r="O32" i="95"/>
  <c r="O34" i="95" s="1"/>
  <c r="Q23" i="95"/>
  <c r="I24" i="95"/>
  <c r="Q25" i="95"/>
  <c r="I26" i="95"/>
  <c r="Q27" i="95"/>
  <c r="I28" i="95"/>
  <c r="Q29" i="95"/>
  <c r="P4" i="97"/>
  <c r="H5" i="97"/>
  <c r="P12" i="97"/>
  <c r="H13" i="97"/>
  <c r="P14" i="97"/>
  <c r="H15" i="97"/>
  <c r="P16" i="97"/>
  <c r="H17" i="97"/>
  <c r="P18" i="97"/>
  <c r="H21" i="97"/>
  <c r="P22" i="97"/>
  <c r="H10" i="99"/>
  <c r="G13" i="100"/>
  <c r="O17" i="100"/>
  <c r="O21" i="100"/>
  <c r="G25" i="100"/>
  <c r="M26" i="91"/>
  <c r="U26" i="91"/>
  <c r="AC26" i="91"/>
  <c r="M28" i="91"/>
  <c r="U28" i="91"/>
  <c r="AC28" i="91"/>
  <c r="M30" i="91"/>
  <c r="U30" i="91"/>
  <c r="AC30" i="91"/>
  <c r="AA32" i="91"/>
  <c r="Y32" i="91"/>
  <c r="Q32" i="91"/>
  <c r="I32" i="91"/>
  <c r="U32" i="91"/>
  <c r="AA35" i="91"/>
  <c r="Y35" i="91"/>
  <c r="Q35" i="91"/>
  <c r="I35" i="91"/>
  <c r="U35" i="91"/>
  <c r="O6" i="92"/>
  <c r="Q6" i="92"/>
  <c r="I6" i="92"/>
  <c r="O10" i="92"/>
  <c r="Q10" i="92"/>
  <c r="I10" i="92"/>
  <c r="O17" i="93"/>
  <c r="Q17" i="93"/>
  <c r="I17" i="93"/>
  <c r="O18" i="93"/>
  <c r="Q18" i="93"/>
  <c r="I18" i="93"/>
  <c r="M19" i="93"/>
  <c r="K19" i="93"/>
  <c r="Q5" i="100"/>
  <c r="O5" i="100"/>
  <c r="G5" i="100"/>
  <c r="Q19" i="100"/>
  <c r="O19" i="100"/>
  <c r="G19" i="100"/>
  <c r="Q27" i="100"/>
  <c r="O27" i="100"/>
  <c r="G27" i="100"/>
  <c r="N3" i="101"/>
  <c r="H3" i="101"/>
  <c r="N7" i="101"/>
  <c r="H7" i="101"/>
  <c r="N11" i="101"/>
  <c r="H11" i="101"/>
  <c r="M7" i="90"/>
  <c r="M9" i="90"/>
  <c r="M11" i="90"/>
  <c r="M13" i="90"/>
  <c r="M15" i="90"/>
  <c r="M17" i="90"/>
  <c r="M19" i="90"/>
  <c r="M21" i="90"/>
  <c r="M23" i="90"/>
  <c r="M25" i="90"/>
  <c r="I26" i="91"/>
  <c r="Q26" i="91"/>
  <c r="Y26" i="91"/>
  <c r="M27" i="91"/>
  <c r="U27" i="91"/>
  <c r="AC27" i="91"/>
  <c r="I28" i="91"/>
  <c r="Q28" i="91"/>
  <c r="Y28" i="91"/>
  <c r="M29" i="91"/>
  <c r="U29" i="91"/>
  <c r="AC29" i="91"/>
  <c r="I30" i="91"/>
  <c r="Q30" i="91"/>
  <c r="Y30" i="91"/>
  <c r="AA31" i="91"/>
  <c r="AC31" i="91"/>
  <c r="U31" i="91"/>
  <c r="M31" i="91"/>
  <c r="Y31" i="91"/>
  <c r="M32" i="91"/>
  <c r="AC32" i="91"/>
  <c r="M35" i="91"/>
  <c r="AC35" i="91"/>
  <c r="M6" i="92"/>
  <c r="O8" i="92"/>
  <c r="Q8" i="92"/>
  <c r="I8" i="92"/>
  <c r="M10" i="92"/>
  <c r="O12" i="92"/>
  <c r="Q12" i="92"/>
  <c r="I12" i="92"/>
  <c r="M17" i="93"/>
  <c r="M18" i="93"/>
  <c r="I16" i="95"/>
  <c r="I18" i="95" s="1"/>
  <c r="Q32" i="95"/>
  <c r="K5" i="100"/>
  <c r="Q15" i="100"/>
  <c r="O15" i="100"/>
  <c r="G15" i="100"/>
  <c r="K19" i="100"/>
  <c r="Q23" i="100"/>
  <c r="O23" i="100"/>
  <c r="G23" i="100"/>
  <c r="K27" i="100"/>
  <c r="L3" i="101"/>
  <c r="N5" i="101"/>
  <c r="H5" i="101"/>
  <c r="L7" i="101"/>
  <c r="N9" i="101"/>
  <c r="H9" i="101"/>
  <c r="L11" i="101"/>
  <c r="M34" i="91"/>
  <c r="U34" i="91"/>
  <c r="AC34" i="91"/>
  <c r="M36" i="91"/>
  <c r="U36" i="91"/>
  <c r="AC36" i="91"/>
  <c r="M15" i="92"/>
  <c r="M9" i="93"/>
  <c r="M7" i="95"/>
  <c r="M8" i="95"/>
  <c r="M9" i="95"/>
  <c r="M10" i="95"/>
  <c r="M11" i="95"/>
  <c r="M12" i="95"/>
  <c r="M13" i="95"/>
  <c r="M23" i="95"/>
  <c r="M24" i="95"/>
  <c r="M25" i="95"/>
  <c r="M26" i="95"/>
  <c r="M27" i="95"/>
  <c r="M28" i="95"/>
  <c r="M29" i="95"/>
  <c r="L4" i="97"/>
  <c r="L5" i="97"/>
  <c r="L12" i="97"/>
  <c r="L13" i="97"/>
  <c r="L14" i="97"/>
  <c r="L15" i="97"/>
  <c r="L16" i="97"/>
  <c r="L17" i="97"/>
  <c r="L18" i="97"/>
  <c r="L21" i="97"/>
  <c r="L22" i="97"/>
  <c r="L10" i="99"/>
  <c r="K13" i="100"/>
  <c r="K17" i="100"/>
  <c r="K21" i="100"/>
  <c r="K25" i="100"/>
  <c r="M6" i="90"/>
  <c r="I6" i="90"/>
  <c r="O6" i="90"/>
  <c r="M8" i="90"/>
  <c r="I8" i="90"/>
  <c r="O8" i="90"/>
  <c r="M10" i="90"/>
  <c r="I10" i="90"/>
  <c r="O10" i="90"/>
  <c r="M12" i="90"/>
  <c r="I12" i="90"/>
  <c r="O12" i="90"/>
  <c r="M14" i="90"/>
  <c r="I14" i="90"/>
  <c r="O14" i="90"/>
  <c r="M16" i="90"/>
  <c r="I16" i="90"/>
  <c r="O16" i="90"/>
  <c r="M18" i="90"/>
  <c r="I18" i="90"/>
  <c r="O18" i="90"/>
  <c r="M20" i="90"/>
  <c r="I20" i="90"/>
  <c r="O20" i="90"/>
  <c r="G33" i="91"/>
  <c r="M22" i="90"/>
  <c r="I22" i="90"/>
  <c r="O22" i="90"/>
  <c r="M24" i="90"/>
  <c r="I24" i="90"/>
  <c r="O24" i="90"/>
  <c r="AC6" i="91"/>
  <c r="Y6" i="91"/>
  <c r="U6" i="91"/>
  <c r="Q6" i="91"/>
  <c r="M6" i="91"/>
  <c r="I6" i="91"/>
  <c r="AA6" i="91"/>
  <c r="W6" i="91"/>
  <c r="O6" i="91"/>
  <c r="K6" i="90"/>
  <c r="K8" i="90"/>
  <c r="K10" i="90"/>
  <c r="K12" i="90"/>
  <c r="K14" i="90"/>
  <c r="K16" i="90"/>
  <c r="K18" i="90"/>
  <c r="K20" i="90"/>
  <c r="K22" i="90"/>
  <c r="K24" i="90"/>
  <c r="K6" i="91"/>
  <c r="S6" i="91"/>
  <c r="K7" i="91"/>
  <c r="O7" i="91"/>
  <c r="S7" i="91"/>
  <c r="W7" i="91"/>
  <c r="AA7" i="91"/>
  <c r="K8" i="91"/>
  <c r="O8" i="91"/>
  <c r="S8" i="91"/>
  <c r="W8" i="91"/>
  <c r="AA8" i="91"/>
  <c r="K9" i="91"/>
  <c r="O9" i="91"/>
  <c r="S9" i="91"/>
  <c r="W9" i="91"/>
  <c r="AA9" i="91"/>
  <c r="K10" i="91"/>
  <c r="O10" i="91"/>
  <c r="S10" i="91"/>
  <c r="W10" i="91"/>
  <c r="AA10" i="91"/>
  <c r="K11" i="91"/>
  <c r="O11" i="91"/>
  <c r="S11" i="91"/>
  <c r="W11" i="91"/>
  <c r="AA11" i="91"/>
  <c r="K12" i="91"/>
  <c r="O12" i="91"/>
  <c r="S12" i="91"/>
  <c r="W12" i="91"/>
  <c r="AA12" i="91"/>
  <c r="O10" i="93"/>
  <c r="K10" i="93"/>
  <c r="K13" i="91"/>
  <c r="O13" i="91"/>
  <c r="S13" i="91"/>
  <c r="W13" i="91"/>
  <c r="AA13" i="91"/>
  <c r="K14" i="91"/>
  <c r="O14" i="91"/>
  <c r="S14" i="91"/>
  <c r="W14" i="91"/>
  <c r="AA14" i="91"/>
  <c r="K15" i="91"/>
  <c r="O15" i="91"/>
  <c r="S15" i="91"/>
  <c r="W15" i="91"/>
  <c r="AA15" i="91"/>
  <c r="K16" i="91"/>
  <c r="O16" i="91"/>
  <c r="S16" i="91"/>
  <c r="W16" i="91"/>
  <c r="AA16" i="91"/>
  <c r="K17" i="91"/>
  <c r="O17" i="91"/>
  <c r="S17" i="91"/>
  <c r="W17" i="91"/>
  <c r="AA17" i="91"/>
  <c r="K18" i="91"/>
  <c r="O18" i="91"/>
  <c r="S18" i="91"/>
  <c r="W18" i="91"/>
  <c r="AA18" i="91"/>
  <c r="K19" i="91"/>
  <c r="O19" i="91"/>
  <c r="S19" i="91"/>
  <c r="W19" i="91"/>
  <c r="AA19" i="91"/>
  <c r="K20" i="91"/>
  <c r="O20" i="91"/>
  <c r="S20" i="91"/>
  <c r="W20" i="91"/>
  <c r="AA20" i="91"/>
  <c r="K21" i="91"/>
  <c r="O21" i="91"/>
  <c r="S21" i="91"/>
  <c r="W21" i="91"/>
  <c r="AA21" i="91"/>
  <c r="K22" i="91"/>
  <c r="O22" i="91"/>
  <c r="S22" i="91"/>
  <c r="W22" i="91"/>
  <c r="AA22" i="91"/>
  <c r="K23" i="91"/>
  <c r="O23" i="91"/>
  <c r="S23" i="91"/>
  <c r="W23" i="91"/>
  <c r="AA23" i="91"/>
  <c r="K24" i="91"/>
  <c r="O24" i="91"/>
  <c r="S24" i="91"/>
  <c r="W24" i="91"/>
  <c r="AA24" i="91"/>
  <c r="AA25" i="91"/>
  <c r="W25" i="91"/>
  <c r="S25" i="91"/>
  <c r="O25" i="91"/>
  <c r="K25" i="91"/>
  <c r="Q25" i="91"/>
  <c r="Y25" i="91"/>
  <c r="Q6" i="93"/>
  <c r="M6" i="93"/>
  <c r="I6" i="93"/>
  <c r="O6" i="93"/>
  <c r="G8" i="93"/>
  <c r="I10" i="93"/>
  <c r="Q10" i="93"/>
  <c r="S5" i="94"/>
  <c r="O5" i="94"/>
  <c r="K5" i="94"/>
  <c r="G5" i="94"/>
  <c r="Q5" i="94"/>
  <c r="I5" i="94"/>
  <c r="S6" i="94"/>
  <c r="O6" i="94"/>
  <c r="K6" i="94"/>
  <c r="G6" i="94"/>
  <c r="Q6" i="94"/>
  <c r="I6" i="94"/>
  <c r="S7" i="94"/>
  <c r="O7" i="94"/>
  <c r="K7" i="94"/>
  <c r="G7" i="94"/>
  <c r="Q7" i="94"/>
  <c r="I7" i="94"/>
  <c r="S8" i="94"/>
  <c r="O8" i="94"/>
  <c r="K8" i="94"/>
  <c r="G8" i="94"/>
  <c r="Q8" i="94"/>
  <c r="I8" i="94"/>
  <c r="S9" i="94"/>
  <c r="O9" i="94"/>
  <c r="K9" i="94"/>
  <c r="G9" i="94"/>
  <c r="Q9" i="94"/>
  <c r="I9" i="94"/>
  <c r="S10" i="94"/>
  <c r="O10" i="94"/>
  <c r="K10" i="94"/>
  <c r="G10" i="94"/>
  <c r="Q10" i="94"/>
  <c r="I10" i="94"/>
  <c r="S11" i="94"/>
  <c r="O11" i="94"/>
  <c r="K11" i="94"/>
  <c r="G11" i="94"/>
  <c r="Q11" i="94"/>
  <c r="I11" i="94"/>
  <c r="S12" i="94"/>
  <c r="O12" i="94"/>
  <c r="K12" i="94"/>
  <c r="G12" i="94"/>
  <c r="Q12" i="94"/>
  <c r="I12" i="94"/>
  <c r="S13" i="94"/>
  <c r="O13" i="94"/>
  <c r="K13" i="94"/>
  <c r="G13" i="94"/>
  <c r="Q13" i="94"/>
  <c r="I13" i="94"/>
  <c r="S14" i="94"/>
  <c r="O14" i="94"/>
  <c r="K14" i="94"/>
  <c r="G14" i="94"/>
  <c r="Q14" i="94"/>
  <c r="I14" i="94"/>
  <c r="S15" i="94"/>
  <c r="O15" i="94"/>
  <c r="K15" i="94"/>
  <c r="G15" i="94"/>
  <c r="Q15" i="94"/>
  <c r="I15" i="94"/>
  <c r="S16" i="94"/>
  <c r="O16" i="94"/>
  <c r="K16" i="94"/>
  <c r="G16" i="94"/>
  <c r="Q16" i="94"/>
  <c r="I16" i="94"/>
  <c r="S17" i="94"/>
  <c r="O17" i="94"/>
  <c r="K17" i="94"/>
  <c r="G17" i="94"/>
  <c r="Q17" i="94"/>
  <c r="I17" i="94"/>
  <c r="S18" i="94"/>
  <c r="O18" i="94"/>
  <c r="K18" i="94"/>
  <c r="G18" i="94"/>
  <c r="Q18" i="94"/>
  <c r="I18" i="94"/>
  <c r="S19" i="94"/>
  <c r="O19" i="94"/>
  <c r="K19" i="94"/>
  <c r="G19" i="94"/>
  <c r="Q19" i="94"/>
  <c r="I19" i="94"/>
  <c r="S20" i="94"/>
  <c r="O20" i="94"/>
  <c r="K20" i="94"/>
  <c r="G20" i="94"/>
  <c r="Q20" i="94"/>
  <c r="I20" i="94"/>
  <c r="S21" i="94"/>
  <c r="O21" i="94"/>
  <c r="K21" i="94"/>
  <c r="G21" i="94"/>
  <c r="Q21" i="94"/>
  <c r="I21" i="94"/>
  <c r="S22" i="94"/>
  <c r="O22" i="94"/>
  <c r="K22" i="94"/>
  <c r="G22" i="94"/>
  <c r="Q22" i="94"/>
  <c r="I22" i="94"/>
  <c r="S23" i="94"/>
  <c r="O23" i="94"/>
  <c r="K23" i="94"/>
  <c r="G23" i="94"/>
  <c r="Q23" i="94"/>
  <c r="I23" i="94"/>
  <c r="K7" i="90"/>
  <c r="K9" i="90"/>
  <c r="K11" i="90"/>
  <c r="K13" i="90"/>
  <c r="K15" i="90"/>
  <c r="K17" i="90"/>
  <c r="K19" i="90"/>
  <c r="K21" i="90"/>
  <c r="K23" i="90"/>
  <c r="K25" i="90"/>
  <c r="I7" i="91"/>
  <c r="M7" i="91"/>
  <c r="Q7" i="91"/>
  <c r="U7" i="91"/>
  <c r="Y7" i="91"/>
  <c r="I8" i="91"/>
  <c r="M8" i="91"/>
  <c r="Q8" i="91"/>
  <c r="U8" i="91"/>
  <c r="Y8" i="91"/>
  <c r="I9" i="91"/>
  <c r="M9" i="91"/>
  <c r="Q9" i="91"/>
  <c r="U9" i="91"/>
  <c r="Y9" i="91"/>
  <c r="I10" i="91"/>
  <c r="M10" i="91"/>
  <c r="Q10" i="91"/>
  <c r="U10" i="91"/>
  <c r="Y10" i="91"/>
  <c r="I11" i="91"/>
  <c r="M11" i="91"/>
  <c r="Q11" i="91"/>
  <c r="U11" i="91"/>
  <c r="Y11" i="91"/>
  <c r="I12" i="91"/>
  <c r="M12" i="91"/>
  <c r="Q12" i="91"/>
  <c r="U12" i="91"/>
  <c r="Y12" i="91"/>
  <c r="I13" i="91"/>
  <c r="M13" i="91"/>
  <c r="Q13" i="91"/>
  <c r="U13" i="91"/>
  <c r="Y13" i="91"/>
  <c r="AC13" i="91"/>
  <c r="I14" i="91"/>
  <c r="M14" i="91"/>
  <c r="Q14" i="91"/>
  <c r="U14" i="91"/>
  <c r="Y14" i="91"/>
  <c r="I15" i="91"/>
  <c r="M15" i="91"/>
  <c r="Q15" i="91"/>
  <c r="U15" i="91"/>
  <c r="Y15" i="91"/>
  <c r="I16" i="91"/>
  <c r="M16" i="91"/>
  <c r="Q16" i="91"/>
  <c r="U16" i="91"/>
  <c r="Y16" i="91"/>
  <c r="I17" i="91"/>
  <c r="M17" i="91"/>
  <c r="Q17" i="91"/>
  <c r="U17" i="91"/>
  <c r="Y17" i="91"/>
  <c r="I18" i="91"/>
  <c r="M18" i="91"/>
  <c r="Q18" i="91"/>
  <c r="U18" i="91"/>
  <c r="Y18" i="91"/>
  <c r="I19" i="91"/>
  <c r="M19" i="91"/>
  <c r="Q19" i="91"/>
  <c r="U19" i="91"/>
  <c r="Y19" i="91"/>
  <c r="I20" i="91"/>
  <c r="M20" i="91"/>
  <c r="Q20" i="91"/>
  <c r="U20" i="91"/>
  <c r="Y20" i="91"/>
  <c r="I21" i="91"/>
  <c r="M21" i="91"/>
  <c r="Q21" i="91"/>
  <c r="U21" i="91"/>
  <c r="Y21" i="91"/>
  <c r="I22" i="91"/>
  <c r="M22" i="91"/>
  <c r="Q22" i="91"/>
  <c r="U22" i="91"/>
  <c r="Y22" i="91"/>
  <c r="I23" i="91"/>
  <c r="M23" i="91"/>
  <c r="Q23" i="91"/>
  <c r="U23" i="91"/>
  <c r="Y23" i="91"/>
  <c r="I24" i="91"/>
  <c r="M24" i="91"/>
  <c r="Q24" i="91"/>
  <c r="U24" i="91"/>
  <c r="Y24" i="91"/>
  <c r="I25" i="91"/>
  <c r="M25" i="91"/>
  <c r="U25" i="91"/>
  <c r="AC25" i="91"/>
  <c r="Q7" i="92"/>
  <c r="M7" i="92"/>
  <c r="I7" i="92"/>
  <c r="O7" i="92"/>
  <c r="Q9" i="92"/>
  <c r="M9" i="92"/>
  <c r="I9" i="92"/>
  <c r="O9" i="92"/>
  <c r="Q11" i="92"/>
  <c r="M11" i="92"/>
  <c r="I11" i="92"/>
  <c r="O11" i="92"/>
  <c r="Q13" i="92"/>
  <c r="M13" i="92"/>
  <c r="I13" i="92"/>
  <c r="O13" i="92"/>
  <c r="Q16" i="92"/>
  <c r="M16" i="92"/>
  <c r="I16" i="92"/>
  <c r="O16" i="92"/>
  <c r="K6" i="93"/>
  <c r="Q7" i="93"/>
  <c r="M7" i="93"/>
  <c r="I7" i="93"/>
  <c r="O7" i="93"/>
  <c r="M10" i="93"/>
  <c r="Q12" i="93"/>
  <c r="M12" i="93"/>
  <c r="I12" i="93"/>
  <c r="K12" i="93"/>
  <c r="Q14" i="93"/>
  <c r="M14" i="93"/>
  <c r="I14" i="93"/>
  <c r="K14" i="93"/>
  <c r="M5" i="94"/>
  <c r="M6" i="94"/>
  <c r="M7" i="94"/>
  <c r="M8" i="94"/>
  <c r="M9" i="94"/>
  <c r="M10" i="94"/>
  <c r="M11" i="94"/>
  <c r="M12" i="94"/>
  <c r="M13" i="94"/>
  <c r="M14" i="94"/>
  <c r="M15" i="94"/>
  <c r="M16" i="94"/>
  <c r="M17" i="94"/>
  <c r="M18" i="94"/>
  <c r="M19" i="94"/>
  <c r="M20" i="94"/>
  <c r="M21" i="94"/>
  <c r="M22" i="94"/>
  <c r="M23" i="94"/>
  <c r="K26" i="91"/>
  <c r="O26" i="91"/>
  <c r="S26" i="91"/>
  <c r="W26" i="91"/>
  <c r="K27" i="91"/>
  <c r="O27" i="91"/>
  <c r="S27" i="91"/>
  <c r="W27" i="91"/>
  <c r="K28" i="91"/>
  <c r="O28" i="91"/>
  <c r="S28" i="91"/>
  <c r="W28" i="91"/>
  <c r="K29" i="91"/>
  <c r="O29" i="91"/>
  <c r="S29" i="91"/>
  <c r="W29" i="91"/>
  <c r="K30" i="91"/>
  <c r="O30" i="91"/>
  <c r="S30" i="91"/>
  <c r="W30" i="91"/>
  <c r="K31" i="91"/>
  <c r="O31" i="91"/>
  <c r="S31" i="91"/>
  <c r="W31" i="91"/>
  <c r="K32" i="91"/>
  <c r="O32" i="91"/>
  <c r="S32" i="91"/>
  <c r="W32" i="91"/>
  <c r="K34" i="91"/>
  <c r="O34" i="91"/>
  <c r="S34" i="91"/>
  <c r="W34" i="91"/>
  <c r="K35" i="91"/>
  <c r="O35" i="91"/>
  <c r="S35" i="91"/>
  <c r="W35" i="91"/>
  <c r="K36" i="91"/>
  <c r="O36" i="91"/>
  <c r="S36" i="91"/>
  <c r="W36" i="91"/>
  <c r="K6" i="92"/>
  <c r="K8" i="92"/>
  <c r="S8" i="92" s="1"/>
  <c r="K10" i="92"/>
  <c r="S10" i="92" s="1"/>
  <c r="K12" i="92"/>
  <c r="S12" i="92" s="1"/>
  <c r="K15" i="92"/>
  <c r="S15" i="92" s="1"/>
  <c r="K9" i="93"/>
  <c r="Q11" i="93"/>
  <c r="M11" i="93"/>
  <c r="I11" i="93"/>
  <c r="O11" i="93"/>
  <c r="Q13" i="93"/>
  <c r="M13" i="93"/>
  <c r="I13" i="93"/>
  <c r="O13" i="93"/>
  <c r="Q15" i="93"/>
  <c r="M15" i="93"/>
  <c r="I15" i="93"/>
  <c r="O15" i="93"/>
  <c r="Q34" i="95"/>
  <c r="I17" i="96"/>
  <c r="I19" i="96" s="1"/>
  <c r="K17" i="93"/>
  <c r="K18" i="93"/>
  <c r="K7" i="95"/>
  <c r="K8" i="95"/>
  <c r="K9" i="95"/>
  <c r="K10" i="95"/>
  <c r="K11" i="95"/>
  <c r="K12" i="95"/>
  <c r="K13" i="95"/>
  <c r="K23" i="95"/>
  <c r="K24" i="95"/>
  <c r="K25" i="95"/>
  <c r="K26" i="95"/>
  <c r="K27" i="95"/>
  <c r="K28" i="95"/>
  <c r="K29" i="95"/>
  <c r="J9" i="97"/>
  <c r="N9" i="97"/>
  <c r="J10" i="97"/>
  <c r="N10" i="97"/>
  <c r="N11" i="97"/>
  <c r="J11" i="97"/>
  <c r="L11" i="97"/>
  <c r="J30" i="99"/>
  <c r="J32" i="99" s="1"/>
  <c r="J4" i="97"/>
  <c r="J5" i="97"/>
  <c r="H9" i="97"/>
  <c r="L9" i="97"/>
  <c r="H10" i="97"/>
  <c r="L10" i="97"/>
  <c r="H11" i="97"/>
  <c r="P11" i="97"/>
  <c r="P48" i="97" s="1"/>
  <c r="P50" i="97" s="1"/>
  <c r="J24" i="97"/>
  <c r="N24" i="97"/>
  <c r="J25" i="97"/>
  <c r="N25" i="97"/>
  <c r="J28" i="97"/>
  <c r="N28" i="97"/>
  <c r="J29" i="97"/>
  <c r="N29" i="97"/>
  <c r="J32" i="97"/>
  <c r="N32" i="97"/>
  <c r="J45" i="97"/>
  <c r="N45" i="97"/>
  <c r="H8" i="99"/>
  <c r="L8" i="99"/>
  <c r="H9" i="99"/>
  <c r="L9" i="99"/>
  <c r="I4" i="100"/>
  <c r="M4" i="100"/>
  <c r="Q4" i="100"/>
  <c r="I6" i="100"/>
  <c r="M6" i="100"/>
  <c r="Q6" i="100"/>
  <c r="G7" i="100"/>
  <c r="K7" i="100"/>
  <c r="O7" i="100"/>
  <c r="I8" i="100"/>
  <c r="M8" i="100"/>
  <c r="Q8" i="100"/>
  <c r="G9" i="100"/>
  <c r="K9" i="100"/>
  <c r="O9" i="100"/>
  <c r="I10" i="100"/>
  <c r="M10" i="100"/>
  <c r="Q10" i="100"/>
  <c r="G11" i="100"/>
  <c r="K11" i="100"/>
  <c r="O11" i="100"/>
  <c r="O12" i="100"/>
  <c r="K12" i="100"/>
  <c r="G12" i="100"/>
  <c r="M12" i="100"/>
  <c r="J12" i="97"/>
  <c r="J13" i="97"/>
  <c r="J14" i="97"/>
  <c r="J15" i="97"/>
  <c r="J16" i="97"/>
  <c r="J17" i="97"/>
  <c r="J18" i="97"/>
  <c r="J21" i="97"/>
  <c r="J22" i="97"/>
  <c r="H24" i="97"/>
  <c r="L24" i="97"/>
  <c r="H25" i="97"/>
  <c r="L25" i="97"/>
  <c r="H28" i="97"/>
  <c r="L28" i="97"/>
  <c r="H29" i="97"/>
  <c r="L29" i="97"/>
  <c r="H32" i="97"/>
  <c r="L32" i="97"/>
  <c r="H45" i="97"/>
  <c r="L45" i="97"/>
  <c r="G4" i="100"/>
  <c r="K4" i="100"/>
  <c r="I5" i="100"/>
  <c r="M5" i="100"/>
  <c r="G6" i="100"/>
  <c r="K6" i="100"/>
  <c r="I7" i="100"/>
  <c r="M7" i="100"/>
  <c r="G8" i="100"/>
  <c r="K8" i="100"/>
  <c r="I9" i="100"/>
  <c r="M9" i="100"/>
  <c r="G10" i="100"/>
  <c r="K10" i="100"/>
  <c r="I11" i="100"/>
  <c r="M11" i="100"/>
  <c r="I12" i="100"/>
  <c r="Q12" i="100"/>
  <c r="N28" i="101"/>
  <c r="N31" i="101" s="1"/>
  <c r="I13" i="100"/>
  <c r="M13" i="100"/>
  <c r="G14" i="100"/>
  <c r="K14" i="100"/>
  <c r="O14" i="100"/>
  <c r="I15" i="100"/>
  <c r="M15" i="100"/>
  <c r="G16" i="100"/>
  <c r="K16" i="100"/>
  <c r="O16" i="100"/>
  <c r="I17" i="100"/>
  <c r="M17" i="100"/>
  <c r="G18" i="100"/>
  <c r="K18" i="100"/>
  <c r="O18" i="100"/>
  <c r="I19" i="100"/>
  <c r="M19" i="100"/>
  <c r="G20" i="100"/>
  <c r="K20" i="100"/>
  <c r="O20" i="100"/>
  <c r="I21" i="100"/>
  <c r="M21" i="100"/>
  <c r="G22" i="100"/>
  <c r="K22" i="100"/>
  <c r="O22" i="100"/>
  <c r="I23" i="100"/>
  <c r="M23" i="100"/>
  <c r="G24" i="100"/>
  <c r="K24" i="100"/>
  <c r="O24" i="100"/>
  <c r="I25" i="100"/>
  <c r="M25" i="100"/>
  <c r="G26" i="100"/>
  <c r="K26" i="100"/>
  <c r="O26" i="100"/>
  <c r="I27" i="100"/>
  <c r="M27" i="100"/>
  <c r="G28" i="100"/>
  <c r="K28" i="100"/>
  <c r="O28" i="100"/>
  <c r="J3" i="101"/>
  <c r="H4" i="101"/>
  <c r="L4" i="101"/>
  <c r="J5" i="101"/>
  <c r="H6" i="101"/>
  <c r="L6" i="101"/>
  <c r="J7" i="101"/>
  <c r="H8" i="101"/>
  <c r="L8" i="101"/>
  <c r="J9" i="101"/>
  <c r="H10" i="101"/>
  <c r="L10" i="101"/>
  <c r="J11" i="101"/>
  <c r="I14" i="100"/>
  <c r="M14" i="100"/>
  <c r="I16" i="100"/>
  <c r="M16" i="100"/>
  <c r="I18" i="100"/>
  <c r="M18" i="100"/>
  <c r="I20" i="100"/>
  <c r="M20" i="100"/>
  <c r="I22" i="100"/>
  <c r="M22" i="100"/>
  <c r="I24" i="100"/>
  <c r="M24" i="100"/>
  <c r="I26" i="100"/>
  <c r="M26" i="100"/>
  <c r="I28" i="100"/>
  <c r="M28" i="100"/>
  <c r="J4" i="101"/>
  <c r="J6" i="101"/>
  <c r="J8" i="101"/>
  <c r="J10" i="101"/>
  <c r="I32" i="95" l="1"/>
  <c r="I34" i="95" s="1"/>
  <c r="O20" i="93"/>
  <c r="O22" i="93" s="1"/>
  <c r="I18" i="92"/>
  <c r="Q18" i="92"/>
  <c r="Q20" i="92" s="1"/>
  <c r="Q16" i="95"/>
  <c r="Q18" i="95" s="1"/>
  <c r="L48" i="97"/>
  <c r="L50" i="97" s="1"/>
  <c r="N48" i="97"/>
  <c r="N50" i="97" s="1"/>
  <c r="M18" i="92"/>
  <c r="M20" i="92" s="1"/>
  <c r="L28" i="101"/>
  <c r="L31" i="101" s="1"/>
  <c r="H28" i="101"/>
  <c r="H31" i="101" s="1"/>
  <c r="O49" i="100"/>
  <c r="O52" i="100" s="1"/>
  <c r="H48" i="97"/>
  <c r="H50" i="97" s="1"/>
  <c r="M32" i="95"/>
  <c r="M34" i="95" s="1"/>
  <c r="M16" i="95"/>
  <c r="M18" i="95" s="1"/>
  <c r="K49" i="100"/>
  <c r="K52" i="100" s="1"/>
  <c r="Q49" i="100"/>
  <c r="Q52" i="100" s="1"/>
  <c r="I49" i="100"/>
  <c r="I52" i="100" s="1"/>
  <c r="H30" i="99"/>
  <c r="H32" i="99" s="1"/>
  <c r="J48" i="97"/>
  <c r="J50" i="97" s="1"/>
  <c r="K16" i="95"/>
  <c r="K18" i="95" s="1"/>
  <c r="K18" i="92"/>
  <c r="K20" i="92" s="1"/>
  <c r="O18" i="92"/>
  <c r="O20" i="92" s="1"/>
  <c r="Q24" i="94"/>
  <c r="Q41" i="94" s="1"/>
  <c r="K24" i="94"/>
  <c r="K41" i="94" s="1"/>
  <c r="S24" i="94"/>
  <c r="S41" i="94" s="1"/>
  <c r="I20" i="92"/>
  <c r="S18" i="92"/>
  <c r="I26" i="90"/>
  <c r="I28" i="90" s="1"/>
  <c r="J28" i="101"/>
  <c r="J31" i="101" s="1"/>
  <c r="G49" i="100"/>
  <c r="G52" i="100" s="1"/>
  <c r="M49" i="100"/>
  <c r="M52" i="100" s="1"/>
  <c r="L30" i="99"/>
  <c r="L32" i="99" s="1"/>
  <c r="K32" i="95"/>
  <c r="K34" i="95" s="1"/>
  <c r="M24" i="94"/>
  <c r="M41" i="94" s="1"/>
  <c r="S16" i="92"/>
  <c r="S13" i="92"/>
  <c r="S11" i="92"/>
  <c r="S9" i="92"/>
  <c r="S7" i="92"/>
  <c r="I24" i="94"/>
  <c r="I41" i="94" s="1"/>
  <c r="G24" i="94"/>
  <c r="G41" i="94" s="1"/>
  <c r="O24" i="94"/>
  <c r="O41" i="94" s="1"/>
  <c r="K8" i="93"/>
  <c r="K20" i="93" s="1"/>
  <c r="K22" i="93" s="1"/>
  <c r="M8" i="93"/>
  <c r="M20" i="93" s="1"/>
  <c r="M22" i="93" s="1"/>
  <c r="I20" i="93"/>
  <c r="I22" i="93" s="1"/>
  <c r="Q20" i="93"/>
  <c r="Q22" i="93" s="1"/>
  <c r="S6" i="92"/>
  <c r="K26" i="90"/>
  <c r="K28" i="90" s="1"/>
  <c r="AA33" i="91"/>
  <c r="AA37" i="91" s="1"/>
  <c r="AA39" i="91" s="1"/>
  <c r="W33" i="91"/>
  <c r="W37" i="91" s="1"/>
  <c r="W39" i="91" s="1"/>
  <c r="S33" i="91"/>
  <c r="S37" i="91" s="1"/>
  <c r="S39" i="91" s="1"/>
  <c r="O33" i="91"/>
  <c r="O37" i="91" s="1"/>
  <c r="O39" i="91" s="1"/>
  <c r="K33" i="91"/>
  <c r="K37" i="91" s="1"/>
  <c r="K39" i="91" s="1"/>
  <c r="Y33" i="91"/>
  <c r="Y37" i="91" s="1"/>
  <c r="Y39" i="91" s="1"/>
  <c r="Q33" i="91"/>
  <c r="Q37" i="91" s="1"/>
  <c r="Q39" i="91" s="1"/>
  <c r="I33" i="91"/>
  <c r="I37" i="91" s="1"/>
  <c r="I39" i="91" s="1"/>
  <c r="AC33" i="91"/>
  <c r="AC37" i="91" s="1"/>
  <c r="AC39" i="91" s="1"/>
  <c r="U33" i="91"/>
  <c r="U37" i="91" s="1"/>
  <c r="U39" i="91" s="1"/>
  <c r="M33" i="91"/>
  <c r="M37" i="91" s="1"/>
  <c r="M39" i="91" s="1"/>
  <c r="O26" i="90"/>
  <c r="O28" i="90" s="1"/>
  <c r="M26" i="90"/>
  <c r="M28" i="90" s="1"/>
  <c r="S20" i="92" l="1"/>
  <c r="W1664" i="86" l="1"/>
  <c r="N1662" i="86" l="1"/>
  <c r="R13" i="86" l="1"/>
  <c r="R1660" i="86" l="1"/>
  <c r="R1659" i="86"/>
  <c r="R1658" i="86"/>
  <c r="R1657" i="86"/>
  <c r="R1656" i="86"/>
  <c r="R1655" i="86"/>
  <c r="R1654" i="86"/>
  <c r="R1653" i="86"/>
  <c r="R1652" i="86"/>
  <c r="R1651" i="86"/>
  <c r="R1650" i="86"/>
  <c r="R1649" i="86"/>
  <c r="R1648" i="86"/>
  <c r="R1647" i="86"/>
  <c r="R1646" i="86"/>
  <c r="R1645" i="86"/>
  <c r="R1644" i="86"/>
  <c r="R1643" i="86"/>
  <c r="R1642" i="86"/>
  <c r="R1641" i="86"/>
  <c r="R1640" i="86"/>
  <c r="R1639" i="86"/>
  <c r="R1638" i="86"/>
  <c r="R1637" i="86"/>
  <c r="R1636" i="86"/>
  <c r="R1635" i="86"/>
  <c r="R1634" i="86"/>
  <c r="R1633" i="86"/>
  <c r="R1632" i="86"/>
  <c r="R1631" i="86"/>
  <c r="R1630" i="86"/>
  <c r="R1629" i="86"/>
  <c r="R1628" i="86"/>
  <c r="R1627" i="86"/>
  <c r="R1626" i="86"/>
  <c r="R1625" i="86"/>
  <c r="R1624" i="86"/>
  <c r="R1623" i="86"/>
  <c r="R1622" i="86"/>
  <c r="R1621" i="86"/>
  <c r="R1620" i="86"/>
  <c r="R1619" i="86"/>
  <c r="R1618" i="86"/>
  <c r="R1617" i="86"/>
  <c r="R1616" i="86"/>
  <c r="R1615" i="86"/>
  <c r="R1614" i="86"/>
  <c r="R1613" i="86"/>
  <c r="R1612" i="86"/>
  <c r="R1611" i="86"/>
  <c r="R1610" i="86"/>
  <c r="R1609" i="86"/>
  <c r="R1608" i="86"/>
  <c r="R1607" i="86"/>
  <c r="R1606" i="86"/>
  <c r="R1605" i="86"/>
  <c r="R1604" i="86"/>
  <c r="R1603" i="86"/>
  <c r="R1602" i="86"/>
  <c r="R1601" i="86"/>
  <c r="R1600" i="86"/>
  <c r="R1599" i="86"/>
  <c r="R1598" i="86"/>
  <c r="R1597" i="86"/>
  <c r="R1596" i="86"/>
  <c r="R1595" i="86"/>
  <c r="R1594" i="86"/>
  <c r="R1593" i="86"/>
  <c r="R1592" i="86"/>
  <c r="R1591" i="86"/>
  <c r="R1590" i="86"/>
  <c r="R1589" i="86"/>
  <c r="R1588" i="86"/>
  <c r="R1587" i="86"/>
  <c r="R1586" i="86"/>
  <c r="R1585" i="86"/>
  <c r="R1584" i="86"/>
  <c r="R1583" i="86"/>
  <c r="R1582" i="86"/>
  <c r="R1581" i="86"/>
  <c r="R1580" i="86"/>
  <c r="R1579" i="86"/>
  <c r="R1578" i="86"/>
  <c r="R1577" i="86"/>
  <c r="R1576" i="86"/>
  <c r="R1575" i="86"/>
  <c r="R1574" i="86"/>
  <c r="R1573" i="86"/>
  <c r="R1572" i="86"/>
  <c r="R1571" i="86"/>
  <c r="R1570" i="86"/>
  <c r="R1569" i="86"/>
  <c r="R1568" i="86"/>
  <c r="R1567" i="86"/>
  <c r="R1566" i="86"/>
  <c r="R1565" i="86"/>
  <c r="R1564" i="86"/>
  <c r="R1563" i="86"/>
  <c r="R1562" i="86"/>
  <c r="R1561" i="86"/>
  <c r="R1560" i="86"/>
  <c r="R1559" i="86"/>
  <c r="R1558" i="86"/>
  <c r="R1557" i="86"/>
  <c r="R1556" i="86"/>
  <c r="R1555" i="86"/>
  <c r="R1554" i="86"/>
  <c r="R1553" i="86"/>
  <c r="R1552" i="86"/>
  <c r="R1551" i="86"/>
  <c r="R1550" i="86"/>
  <c r="R1549" i="86"/>
  <c r="R1548" i="86"/>
  <c r="R1547" i="86"/>
  <c r="R1546" i="86"/>
  <c r="R1545" i="86"/>
  <c r="R1544" i="86"/>
  <c r="R1543" i="86"/>
  <c r="R1542" i="86"/>
  <c r="R1541" i="86"/>
  <c r="R1540" i="86"/>
  <c r="R1539" i="86"/>
  <c r="R1538" i="86"/>
  <c r="R1537" i="86"/>
  <c r="R1536" i="86"/>
  <c r="R1535" i="86"/>
  <c r="R1534" i="86"/>
  <c r="R1533" i="86"/>
  <c r="R1532" i="86"/>
  <c r="R1531" i="86"/>
  <c r="R1530" i="86"/>
  <c r="R1529" i="86"/>
  <c r="R1528" i="86"/>
  <c r="R1527" i="86"/>
  <c r="R1526" i="86"/>
  <c r="R1525" i="86"/>
  <c r="R1524" i="86"/>
  <c r="R1523" i="86"/>
  <c r="R1522" i="86"/>
  <c r="R1521" i="86"/>
  <c r="R1520" i="86"/>
  <c r="R1519" i="86"/>
  <c r="R1518" i="86"/>
  <c r="R1517" i="86"/>
  <c r="R1516" i="86"/>
  <c r="R1515" i="86"/>
  <c r="R1514" i="86"/>
  <c r="R1513" i="86"/>
  <c r="R1512" i="86"/>
  <c r="R1511" i="86"/>
  <c r="R1510" i="86"/>
  <c r="R1509" i="86"/>
  <c r="R1508" i="86"/>
  <c r="R1507" i="86"/>
  <c r="R1506" i="86"/>
  <c r="R1505" i="86"/>
  <c r="R1504" i="86"/>
  <c r="R1503" i="86"/>
  <c r="R1502" i="86"/>
  <c r="R1501" i="86"/>
  <c r="R1500" i="86"/>
  <c r="R1499" i="86"/>
  <c r="R1498" i="86"/>
  <c r="R1497" i="86"/>
  <c r="R1496" i="86"/>
  <c r="R1495" i="86"/>
  <c r="R1494" i="86"/>
  <c r="R1493" i="86"/>
  <c r="R1492" i="86"/>
  <c r="R1491" i="86"/>
  <c r="R1490" i="86"/>
  <c r="R1489" i="86"/>
  <c r="R1488" i="86"/>
  <c r="R1487" i="86"/>
  <c r="R1486" i="86"/>
  <c r="R1485" i="86"/>
  <c r="R1484" i="86"/>
  <c r="R1483" i="86"/>
  <c r="R1482" i="86"/>
  <c r="R1481" i="86"/>
  <c r="R1480" i="86"/>
  <c r="R1479" i="86"/>
  <c r="R1478" i="86"/>
  <c r="R1477" i="86"/>
  <c r="R1476" i="86"/>
  <c r="R1475" i="86"/>
  <c r="R1474" i="86"/>
  <c r="R1473" i="86"/>
  <c r="R1472" i="86"/>
  <c r="R1471" i="86"/>
  <c r="R1470" i="86"/>
  <c r="R1469" i="86"/>
  <c r="R1468" i="86"/>
  <c r="R1467" i="86"/>
  <c r="R1466" i="86"/>
  <c r="R1465" i="86"/>
  <c r="R1464" i="86"/>
  <c r="R1463" i="86"/>
  <c r="R1462" i="86"/>
  <c r="R1461" i="86"/>
  <c r="R1460" i="86"/>
  <c r="R1459" i="86"/>
  <c r="R1458" i="86"/>
  <c r="R1457" i="86"/>
  <c r="R1456" i="86"/>
  <c r="R1455" i="86"/>
  <c r="R1454" i="86"/>
  <c r="R1453" i="86"/>
  <c r="R1452" i="86"/>
  <c r="R1451" i="86"/>
  <c r="R1450" i="86"/>
  <c r="R1449" i="86"/>
  <c r="R1448" i="86"/>
  <c r="R1447" i="86"/>
  <c r="R1446" i="86"/>
  <c r="R1445" i="86"/>
  <c r="R1444" i="86"/>
  <c r="R1443" i="86"/>
  <c r="R1442" i="86"/>
  <c r="R1441" i="86"/>
  <c r="R1440" i="86"/>
  <c r="R1439" i="86"/>
  <c r="R1438" i="86"/>
  <c r="R1437" i="86"/>
  <c r="R1436" i="86"/>
  <c r="R1435" i="86"/>
  <c r="R1434" i="86"/>
  <c r="R1433" i="86"/>
  <c r="R1432" i="86"/>
  <c r="R1431" i="86"/>
  <c r="R1430" i="86"/>
  <c r="R1429" i="86"/>
  <c r="R1428" i="86"/>
  <c r="R1427" i="86"/>
  <c r="R1426" i="86"/>
  <c r="R1425" i="86"/>
  <c r="R1424" i="86"/>
  <c r="R1423" i="86"/>
  <c r="R1422" i="86"/>
  <c r="R1421" i="86"/>
  <c r="R1420" i="86"/>
  <c r="R1419" i="86"/>
  <c r="R1418" i="86"/>
  <c r="R1417" i="86"/>
  <c r="R1416" i="86"/>
  <c r="R1415" i="86"/>
  <c r="R1414" i="86"/>
  <c r="R1413" i="86"/>
  <c r="R1412" i="86"/>
  <c r="R1411" i="86"/>
  <c r="R1410" i="86"/>
  <c r="R1409" i="86"/>
  <c r="R1408" i="86"/>
  <c r="R1407" i="86"/>
  <c r="R1406" i="86"/>
  <c r="R1405" i="86"/>
  <c r="R1404" i="86"/>
  <c r="R1403" i="86"/>
  <c r="R1402" i="86"/>
  <c r="R1401" i="86"/>
  <c r="R1400" i="86"/>
  <c r="R1399" i="86"/>
  <c r="R1398" i="86"/>
  <c r="R1397" i="86"/>
  <c r="R1396" i="86"/>
  <c r="R1395" i="86"/>
  <c r="R1394" i="86"/>
  <c r="R1393" i="86"/>
  <c r="R1392" i="86"/>
  <c r="R1391" i="86"/>
  <c r="R1390" i="86"/>
  <c r="R1389" i="86"/>
  <c r="R1388" i="86"/>
  <c r="R1387" i="86"/>
  <c r="R1386" i="86"/>
  <c r="R1385" i="86"/>
  <c r="R1384" i="86"/>
  <c r="R1383" i="86"/>
  <c r="R1382" i="86"/>
  <c r="R1381" i="86"/>
  <c r="R1380" i="86"/>
  <c r="R1379" i="86"/>
  <c r="R1378" i="86"/>
  <c r="R1377" i="86"/>
  <c r="R1376" i="86"/>
  <c r="R1375" i="86"/>
  <c r="R1374" i="86"/>
  <c r="R1373" i="86"/>
  <c r="R1372" i="86"/>
  <c r="R1371" i="86"/>
  <c r="R1370" i="86"/>
  <c r="R1369" i="86"/>
  <c r="R1368" i="86"/>
  <c r="R1367" i="86"/>
  <c r="R1366" i="86"/>
  <c r="R1365" i="86"/>
  <c r="R1364" i="86"/>
  <c r="R1363" i="86"/>
  <c r="R1362" i="86"/>
  <c r="R1361" i="86"/>
  <c r="R1360" i="86"/>
  <c r="R1359" i="86"/>
  <c r="R1358" i="86"/>
  <c r="R1357" i="86"/>
  <c r="R1356" i="86"/>
  <c r="R1355" i="86"/>
  <c r="R1322" i="86"/>
  <c r="R1321" i="86"/>
  <c r="R1320" i="86"/>
  <c r="R1319" i="86"/>
  <c r="R1318" i="86"/>
  <c r="R1317" i="86"/>
  <c r="R1316" i="86"/>
  <c r="R1315" i="86"/>
  <c r="R1314" i="86"/>
  <c r="R1313" i="86"/>
  <c r="R1312" i="86"/>
  <c r="R1311" i="86"/>
  <c r="R1310" i="86"/>
  <c r="R1309" i="86"/>
  <c r="R1308" i="86"/>
  <c r="R1307" i="86"/>
  <c r="R1306" i="86"/>
  <c r="R1305" i="86"/>
  <c r="R1304" i="86"/>
  <c r="R1303" i="86"/>
  <c r="R1302" i="86"/>
  <c r="R1301" i="86"/>
  <c r="R1300" i="86"/>
  <c r="R1299" i="86"/>
  <c r="R1298" i="86"/>
  <c r="R1297" i="86"/>
  <c r="R1296" i="86"/>
  <c r="R1295" i="86"/>
  <c r="R1294" i="86"/>
  <c r="R1293" i="86"/>
  <c r="R1292" i="86"/>
  <c r="R1291" i="86"/>
  <c r="R1290" i="86"/>
  <c r="R1289" i="86"/>
  <c r="R1288" i="86"/>
  <c r="R1287" i="86"/>
  <c r="R1286" i="86"/>
  <c r="R1285" i="86"/>
  <c r="R1284" i="86"/>
  <c r="R1283" i="86"/>
  <c r="R1282" i="86"/>
  <c r="R1281" i="86"/>
  <c r="R1280" i="86"/>
  <c r="R1279" i="86"/>
  <c r="R1278" i="86"/>
  <c r="R1277" i="86"/>
  <c r="R1276" i="86"/>
  <c r="R1275" i="86"/>
  <c r="R1274" i="86"/>
  <c r="R1229" i="86"/>
  <c r="R1228" i="86"/>
  <c r="R1227" i="86"/>
  <c r="R1226" i="86"/>
  <c r="R1225" i="86"/>
  <c r="R1224" i="86"/>
  <c r="R1223" i="86"/>
  <c r="R1221" i="86"/>
  <c r="R1220" i="86"/>
  <c r="R1219" i="86"/>
  <c r="R1218" i="86"/>
  <c r="R1217" i="86"/>
  <c r="R1216" i="86"/>
  <c r="R1215" i="86"/>
  <c r="R1214" i="86"/>
  <c r="R1213" i="86"/>
  <c r="R1212" i="86"/>
  <c r="R1211" i="86"/>
  <c r="R1210" i="86"/>
  <c r="R1209" i="86"/>
  <c r="R1208" i="86"/>
  <c r="R1207" i="86"/>
  <c r="R1206" i="86"/>
  <c r="R1205" i="86"/>
  <c r="R1204" i="86"/>
  <c r="R1203" i="86"/>
  <c r="R1202" i="86"/>
  <c r="R1201" i="86"/>
  <c r="R1200" i="86"/>
  <c r="R1199" i="86"/>
  <c r="R1198" i="86"/>
  <c r="R1197" i="86"/>
  <c r="R1196" i="86"/>
  <c r="R1195" i="86"/>
  <c r="R1194" i="86"/>
  <c r="R1193" i="86"/>
  <c r="R1192" i="86"/>
  <c r="R1191" i="86"/>
  <c r="R1190" i="86"/>
  <c r="R1189" i="86"/>
  <c r="R1188" i="86"/>
  <c r="R1187" i="86"/>
  <c r="R1186" i="86"/>
  <c r="R1185" i="86"/>
  <c r="R1184" i="86"/>
  <c r="R1183" i="86"/>
  <c r="R1182" i="86"/>
  <c r="R1181" i="86"/>
  <c r="R1180" i="86"/>
  <c r="R1179" i="86"/>
  <c r="R1178" i="86"/>
  <c r="R1177" i="86"/>
  <c r="R1176" i="86"/>
  <c r="R1175" i="86"/>
  <c r="R1174" i="86"/>
  <c r="R1173" i="86"/>
  <c r="R1172" i="86"/>
  <c r="R1171" i="86"/>
  <c r="R1170" i="86"/>
  <c r="R1169" i="86"/>
  <c r="R1168" i="86"/>
  <c r="R1167" i="86"/>
  <c r="R1166" i="86"/>
  <c r="R1165" i="86"/>
  <c r="R1164" i="86"/>
  <c r="R1163" i="86"/>
  <c r="R1162" i="86"/>
  <c r="R1161" i="86"/>
  <c r="R1160" i="86"/>
  <c r="R1159" i="86"/>
  <c r="R1158" i="86"/>
  <c r="R1157" i="86"/>
  <c r="R1156" i="86"/>
  <c r="R1155" i="86"/>
  <c r="R1154" i="86"/>
  <c r="R1153" i="86"/>
  <c r="R1152" i="86"/>
  <c r="R1133" i="86"/>
  <c r="R1132" i="86"/>
  <c r="R1131" i="86"/>
  <c r="R1130" i="86"/>
  <c r="R1129" i="86"/>
  <c r="R1128" i="86"/>
  <c r="R1127" i="86"/>
  <c r="R1126" i="86"/>
  <c r="R1125" i="86"/>
  <c r="R1124" i="86"/>
  <c r="R1123" i="86"/>
  <c r="R1122" i="86"/>
  <c r="R1121" i="86"/>
  <c r="R1120" i="86"/>
  <c r="R1119" i="86"/>
  <c r="R1118" i="86"/>
  <c r="R1117" i="86"/>
  <c r="R1116" i="86"/>
  <c r="R1115" i="86"/>
  <c r="R1114" i="86"/>
  <c r="R1113" i="86"/>
  <c r="R1112" i="86"/>
  <c r="R1111" i="86"/>
  <c r="R1110" i="86"/>
  <c r="R1109" i="86"/>
  <c r="R1108" i="86"/>
  <c r="R1107" i="86"/>
  <c r="R1106" i="86"/>
  <c r="R1105" i="86"/>
  <c r="R1104" i="86"/>
  <c r="R1103" i="86"/>
  <c r="R1102" i="86"/>
  <c r="R1101" i="86"/>
  <c r="R1100" i="86"/>
  <c r="R1098" i="86"/>
  <c r="R1097" i="86"/>
  <c r="R1096" i="86"/>
  <c r="R1095" i="86"/>
  <c r="R1094" i="86"/>
  <c r="R1090" i="86"/>
  <c r="R1089" i="86"/>
  <c r="R1088" i="86"/>
  <c r="R1087" i="86"/>
  <c r="R1086" i="86"/>
  <c r="R1085" i="86"/>
  <c r="R1084" i="86"/>
  <c r="R1083" i="86"/>
  <c r="R1082" i="86"/>
  <c r="R1081" i="86"/>
  <c r="R1080" i="86"/>
  <c r="R1079" i="86"/>
  <c r="R1078" i="86"/>
  <c r="R1077" i="86"/>
  <c r="R1074" i="86"/>
  <c r="R1073" i="86"/>
  <c r="R1072" i="86"/>
  <c r="R1071" i="86"/>
  <c r="R1070" i="86"/>
  <c r="R1069" i="86"/>
  <c r="R1068" i="86"/>
  <c r="R1067" i="86"/>
  <c r="R1066" i="86"/>
  <c r="R1065" i="86"/>
  <c r="R1064" i="86"/>
  <c r="R1063" i="86"/>
  <c r="R1062" i="86"/>
  <c r="R1061" i="86"/>
  <c r="R1059" i="86"/>
  <c r="R1058" i="86"/>
  <c r="R1057" i="86"/>
  <c r="R1056" i="86"/>
  <c r="R1055" i="86"/>
  <c r="R1054" i="86"/>
  <c r="R1053" i="86"/>
  <c r="R1052" i="86"/>
  <c r="R1051" i="86"/>
  <c r="R1050" i="86"/>
  <c r="R1049" i="86"/>
  <c r="R1048" i="86"/>
  <c r="R1047" i="86"/>
  <c r="R1046" i="86"/>
  <c r="R1045" i="86"/>
  <c r="R1044" i="86"/>
  <c r="R1043" i="86"/>
  <c r="R1042" i="86"/>
  <c r="R1041" i="86"/>
  <c r="R1040" i="86"/>
  <c r="R1039" i="86"/>
  <c r="R1038" i="86"/>
  <c r="R1037" i="86"/>
  <c r="R1036" i="86"/>
  <c r="R1035" i="86"/>
  <c r="R1034" i="86"/>
  <c r="R1033" i="86"/>
  <c r="R1032" i="86"/>
  <c r="R1031" i="86"/>
  <c r="R1030" i="86"/>
  <c r="R1029" i="86"/>
  <c r="R1028" i="86"/>
  <c r="R1027" i="86"/>
  <c r="R1026" i="86"/>
  <c r="R1025" i="86"/>
  <c r="R1024" i="86"/>
  <c r="R1023" i="86"/>
  <c r="R1022" i="86"/>
  <c r="R1021" i="86"/>
  <c r="R1020" i="86"/>
  <c r="R1019" i="86"/>
  <c r="R1018" i="86"/>
  <c r="R1017" i="86"/>
  <c r="R1016" i="86"/>
  <c r="R1015" i="86"/>
  <c r="R1014" i="86"/>
  <c r="R1013" i="86"/>
  <c r="R997" i="86"/>
  <c r="R996" i="86"/>
  <c r="R995" i="86"/>
  <c r="R994" i="86"/>
  <c r="R993" i="86"/>
  <c r="R992" i="86"/>
  <c r="R991" i="86"/>
  <c r="R990" i="86"/>
  <c r="R989" i="86"/>
  <c r="R988" i="86"/>
  <c r="R987" i="86"/>
  <c r="R986" i="86"/>
  <c r="R985" i="86"/>
  <c r="R984" i="86"/>
  <c r="R983" i="86"/>
  <c r="R982" i="86"/>
  <c r="R981" i="86"/>
  <c r="R980" i="86"/>
  <c r="R979" i="86"/>
  <c r="R978" i="86"/>
  <c r="R977" i="86"/>
  <c r="R976" i="86"/>
  <c r="R975" i="86"/>
  <c r="R974" i="86"/>
  <c r="R973" i="86"/>
  <c r="R972" i="86"/>
  <c r="R971" i="86"/>
  <c r="R970" i="86"/>
  <c r="R969" i="86"/>
  <c r="R968" i="86"/>
  <c r="R967" i="86"/>
  <c r="R966" i="86"/>
  <c r="R963" i="86"/>
  <c r="R962" i="86"/>
  <c r="R961" i="86"/>
  <c r="R960" i="86"/>
  <c r="R959" i="86"/>
  <c r="R958" i="86"/>
  <c r="R957" i="86"/>
  <c r="R955" i="86"/>
  <c r="R954" i="86"/>
  <c r="R927" i="86"/>
  <c r="R911" i="86"/>
  <c r="R893" i="86"/>
  <c r="R892" i="86"/>
  <c r="R891" i="86"/>
  <c r="R890" i="86"/>
  <c r="R888" i="86"/>
  <c r="R887" i="86"/>
  <c r="R886" i="86"/>
  <c r="R885" i="86"/>
  <c r="R884" i="86"/>
  <c r="R883" i="86"/>
  <c r="R882" i="86"/>
  <c r="R881" i="86"/>
  <c r="R880" i="86"/>
  <c r="R879" i="86"/>
  <c r="R878" i="86"/>
  <c r="R877" i="86"/>
  <c r="R876" i="86"/>
  <c r="R875" i="86"/>
  <c r="R874" i="86"/>
  <c r="R873" i="86"/>
  <c r="R872" i="86"/>
  <c r="R871" i="86"/>
  <c r="R870" i="86"/>
  <c r="R869" i="86"/>
  <c r="R868" i="86"/>
  <c r="R867" i="86"/>
  <c r="R866" i="86"/>
  <c r="R865" i="86"/>
  <c r="R864" i="86"/>
  <c r="R863" i="86"/>
  <c r="R807" i="86"/>
  <c r="R806" i="86"/>
  <c r="R805" i="86"/>
  <c r="R804" i="86"/>
  <c r="R803" i="86"/>
  <c r="R802" i="86"/>
  <c r="R801" i="86"/>
  <c r="R800" i="86"/>
  <c r="R799" i="86"/>
  <c r="R798" i="86"/>
  <c r="R797" i="86"/>
  <c r="R795" i="86"/>
  <c r="R794" i="86"/>
  <c r="R793" i="86"/>
  <c r="R792" i="86"/>
  <c r="R791" i="86"/>
  <c r="R790" i="86"/>
  <c r="R789" i="86"/>
  <c r="R788" i="86"/>
  <c r="R787" i="86"/>
  <c r="R786" i="86"/>
  <c r="R785" i="86"/>
  <c r="R784" i="86"/>
  <c r="R783" i="86"/>
  <c r="R782" i="86"/>
  <c r="R781" i="86"/>
  <c r="R780" i="86"/>
  <c r="R779" i="86"/>
  <c r="R778" i="86"/>
  <c r="R777" i="86"/>
  <c r="R776" i="86"/>
  <c r="R775" i="86"/>
  <c r="R774" i="86"/>
  <c r="R773" i="86"/>
  <c r="R772" i="86"/>
  <c r="R771" i="86"/>
  <c r="R770" i="86"/>
  <c r="R769" i="86"/>
  <c r="R768" i="86"/>
  <c r="R767" i="86"/>
  <c r="R766" i="86"/>
  <c r="R765" i="86"/>
  <c r="R764" i="86"/>
  <c r="R763" i="86"/>
  <c r="R762" i="86"/>
  <c r="R761" i="86"/>
  <c r="R760" i="86"/>
  <c r="R759" i="86"/>
  <c r="R758" i="86"/>
  <c r="R756" i="86"/>
  <c r="R755" i="86"/>
  <c r="R754" i="86"/>
  <c r="R753" i="86"/>
  <c r="R752" i="86"/>
  <c r="R751" i="86"/>
  <c r="R750" i="86"/>
  <c r="R749" i="86"/>
  <c r="R748" i="86"/>
  <c r="R747" i="86"/>
  <c r="R746" i="86"/>
  <c r="R745" i="86"/>
  <c r="R744" i="86"/>
  <c r="R743" i="86"/>
  <c r="R742" i="86"/>
  <c r="R741" i="86"/>
  <c r="R740" i="86"/>
  <c r="R739" i="86"/>
  <c r="R738" i="86"/>
  <c r="R737" i="86"/>
  <c r="R736" i="86"/>
  <c r="R735" i="86"/>
  <c r="R734" i="86"/>
  <c r="R733" i="86"/>
  <c r="R732" i="86"/>
  <c r="R731" i="86"/>
  <c r="R730" i="86"/>
  <c r="R729" i="86"/>
  <c r="R728" i="86"/>
  <c r="R727" i="86"/>
  <c r="R726" i="86"/>
  <c r="R725" i="86"/>
  <c r="R724" i="86"/>
  <c r="R723" i="86"/>
  <c r="R722" i="86"/>
  <c r="R721" i="86"/>
  <c r="R720" i="86"/>
  <c r="R719" i="86"/>
  <c r="R718" i="86"/>
  <c r="R717" i="86"/>
  <c r="R716" i="86"/>
  <c r="R715" i="86"/>
  <c r="R714" i="86"/>
  <c r="R713" i="86"/>
  <c r="R712" i="86"/>
  <c r="R711" i="86"/>
  <c r="R710" i="86"/>
  <c r="R708" i="86"/>
  <c r="R707" i="86"/>
  <c r="R706" i="86"/>
  <c r="R705" i="86"/>
  <c r="R704" i="86"/>
  <c r="R703" i="86"/>
  <c r="R700" i="86"/>
  <c r="R699" i="86"/>
  <c r="R698" i="86"/>
  <c r="R697" i="86"/>
  <c r="R691" i="86"/>
  <c r="R690" i="86"/>
  <c r="R689" i="86"/>
  <c r="R688" i="86"/>
  <c r="R687" i="86"/>
  <c r="R686" i="86"/>
  <c r="R685" i="86"/>
  <c r="R684" i="86"/>
  <c r="R683" i="86"/>
  <c r="R682" i="86"/>
  <c r="R681" i="86"/>
  <c r="R680" i="86"/>
  <c r="R679" i="86"/>
  <c r="R678" i="86"/>
  <c r="R677" i="86"/>
  <c r="R676" i="86"/>
  <c r="R675" i="86"/>
  <c r="R674" i="86"/>
  <c r="R673" i="86"/>
  <c r="R672" i="86"/>
  <c r="R671" i="86"/>
  <c r="R670" i="86"/>
  <c r="R669" i="86"/>
  <c r="R668" i="86"/>
  <c r="R667" i="86"/>
  <c r="R666" i="86"/>
  <c r="R665" i="86"/>
  <c r="R664" i="86"/>
  <c r="R663" i="86"/>
  <c r="R662" i="86"/>
  <c r="R661" i="86"/>
  <c r="R660" i="86"/>
  <c r="R659" i="86"/>
  <c r="R658" i="86"/>
  <c r="R657" i="86"/>
  <c r="R656" i="86"/>
  <c r="R655" i="86"/>
  <c r="R654" i="86"/>
  <c r="R653" i="86"/>
  <c r="R652" i="86"/>
  <c r="R651" i="86"/>
  <c r="R650" i="86"/>
  <c r="R649" i="86"/>
  <c r="R648" i="86"/>
  <c r="R647" i="86"/>
  <c r="R646" i="86"/>
  <c r="R645" i="86"/>
  <c r="R644" i="86"/>
  <c r="R643" i="86"/>
  <c r="R642" i="86"/>
  <c r="R641" i="86"/>
  <c r="R640" i="86"/>
  <c r="R639" i="86"/>
  <c r="R638" i="86"/>
  <c r="R637" i="86"/>
  <c r="R636" i="86"/>
  <c r="R635" i="86"/>
  <c r="R634" i="86"/>
  <c r="R614" i="86"/>
  <c r="R613" i="86"/>
  <c r="R612" i="86"/>
  <c r="R611" i="86"/>
  <c r="R610" i="86"/>
  <c r="R609" i="86"/>
  <c r="R608" i="86"/>
  <c r="R607" i="86"/>
  <c r="R606" i="86"/>
  <c r="R605" i="86"/>
  <c r="R604" i="86"/>
  <c r="R603" i="86"/>
  <c r="R602" i="86"/>
  <c r="R601" i="86"/>
  <c r="R600" i="86"/>
  <c r="R599" i="86"/>
  <c r="R598" i="86"/>
  <c r="R597" i="86"/>
  <c r="R596" i="86"/>
  <c r="R595" i="86"/>
  <c r="R594" i="86"/>
  <c r="R593" i="86"/>
  <c r="R590" i="86"/>
  <c r="R589" i="86"/>
  <c r="R587" i="86"/>
  <c r="R586" i="86"/>
  <c r="R585" i="86"/>
  <c r="R582" i="86"/>
  <c r="R581" i="86"/>
  <c r="R580" i="86"/>
  <c r="R579" i="86"/>
  <c r="R578" i="86"/>
  <c r="R577" i="86"/>
  <c r="R576" i="86"/>
  <c r="R575" i="86"/>
  <c r="R574" i="86"/>
  <c r="R573" i="86"/>
  <c r="R572" i="86"/>
  <c r="R571" i="86"/>
  <c r="R570" i="86"/>
  <c r="R569" i="86"/>
  <c r="R568" i="86"/>
  <c r="R567" i="86"/>
  <c r="R566" i="86"/>
  <c r="R565" i="86"/>
  <c r="R564" i="86"/>
  <c r="R563" i="86"/>
  <c r="R562" i="86"/>
  <c r="R561" i="86"/>
  <c r="R560" i="86"/>
  <c r="R557" i="86"/>
  <c r="R556" i="86"/>
  <c r="R555" i="86"/>
  <c r="R554" i="86"/>
  <c r="R553" i="86"/>
  <c r="R552" i="86"/>
  <c r="R551" i="86"/>
  <c r="R550" i="86"/>
  <c r="R549" i="86"/>
  <c r="R548" i="86"/>
  <c r="R547" i="86"/>
  <c r="R546" i="86"/>
  <c r="R545" i="86"/>
  <c r="R406" i="86"/>
  <c r="R405" i="86"/>
  <c r="R403" i="86"/>
  <c r="R402" i="86"/>
  <c r="R401" i="86"/>
  <c r="R400" i="86"/>
  <c r="R399" i="86"/>
  <c r="R398" i="86"/>
  <c r="R397" i="86"/>
  <c r="R396" i="86"/>
  <c r="R395" i="86"/>
  <c r="R394" i="86"/>
  <c r="R393" i="86"/>
  <c r="R392" i="86"/>
  <c r="R391" i="86"/>
  <c r="R390" i="86"/>
  <c r="R389" i="86"/>
  <c r="R388" i="86"/>
  <c r="R387" i="86"/>
  <c r="R386" i="86"/>
  <c r="R385" i="86"/>
  <c r="R384" i="86"/>
  <c r="R383" i="86"/>
  <c r="R382" i="86"/>
  <c r="R381" i="86"/>
  <c r="R380" i="86"/>
  <c r="R379" i="86"/>
  <c r="R378" i="86"/>
  <c r="R377" i="86"/>
  <c r="R376" i="86"/>
  <c r="R375" i="86"/>
  <c r="R374" i="86"/>
  <c r="R373" i="86"/>
  <c r="R372" i="86"/>
  <c r="R371" i="86"/>
  <c r="R370" i="86"/>
  <c r="R369" i="86"/>
  <c r="R368" i="86"/>
  <c r="R367" i="86"/>
  <c r="R366" i="86"/>
  <c r="R365" i="86"/>
  <c r="R364" i="86"/>
  <c r="R363" i="86"/>
  <c r="R362" i="86"/>
  <c r="R361" i="86"/>
  <c r="R360" i="86"/>
  <c r="R359" i="86"/>
  <c r="R358" i="86"/>
  <c r="R357" i="86"/>
  <c r="R356" i="86"/>
  <c r="R355" i="86"/>
  <c r="R354" i="86"/>
  <c r="R353" i="86"/>
  <c r="R352" i="86"/>
  <c r="R351" i="86"/>
  <c r="R350" i="86"/>
  <c r="R349" i="86"/>
  <c r="R348" i="86"/>
  <c r="R347" i="86"/>
  <c r="R346" i="86"/>
  <c r="R345" i="86"/>
  <c r="R344" i="86"/>
  <c r="R343" i="86"/>
  <c r="R342" i="86"/>
  <c r="R341" i="86"/>
  <c r="R340" i="86"/>
  <c r="R339" i="86"/>
  <c r="R338" i="86"/>
  <c r="R337" i="86"/>
  <c r="R336" i="86"/>
  <c r="R335" i="86"/>
  <c r="R334" i="86"/>
  <c r="R333" i="86"/>
  <c r="R332" i="86"/>
  <c r="R331" i="86"/>
  <c r="R330" i="86"/>
  <c r="R329" i="86"/>
  <c r="R328" i="86"/>
  <c r="R327" i="86"/>
  <c r="R326" i="86"/>
  <c r="R325" i="86"/>
  <c r="R324" i="86"/>
  <c r="R323" i="86"/>
  <c r="R322" i="86"/>
  <c r="R321" i="86"/>
  <c r="R320" i="86"/>
  <c r="R319" i="86"/>
  <c r="R318" i="86"/>
  <c r="R317" i="86"/>
  <c r="R316" i="86"/>
  <c r="R315" i="86"/>
  <c r="R314" i="86"/>
  <c r="R313" i="86"/>
  <c r="R312" i="86"/>
  <c r="R311" i="86"/>
  <c r="R310" i="86"/>
  <c r="R309" i="86"/>
  <c r="R308" i="86"/>
  <c r="R307" i="86"/>
  <c r="R306" i="86"/>
  <c r="R305" i="86"/>
  <c r="R304" i="86"/>
  <c r="R303" i="86"/>
  <c r="R302" i="86"/>
  <c r="R301" i="86"/>
  <c r="R300" i="86"/>
  <c r="R299" i="86"/>
  <c r="R298" i="86"/>
  <c r="R297" i="86"/>
  <c r="R296" i="86"/>
  <c r="R295" i="86"/>
  <c r="R294" i="86"/>
  <c r="R293" i="86"/>
  <c r="R292" i="86"/>
  <c r="R291" i="86"/>
  <c r="R290" i="86"/>
  <c r="R289" i="86"/>
  <c r="R288" i="86"/>
  <c r="R287" i="86"/>
  <c r="R286" i="86"/>
  <c r="R285" i="86"/>
  <c r="R284" i="86"/>
  <c r="R283" i="86"/>
  <c r="R282" i="86"/>
  <c r="R281" i="86"/>
  <c r="R280" i="86"/>
  <c r="R279" i="86"/>
  <c r="R278" i="86"/>
  <c r="R277" i="86"/>
  <c r="R276" i="86"/>
  <c r="R275" i="86"/>
  <c r="R274" i="86"/>
  <c r="R273" i="86"/>
  <c r="R272" i="86"/>
  <c r="R271" i="86"/>
  <c r="R270" i="86"/>
  <c r="R269" i="86"/>
  <c r="R268" i="86"/>
  <c r="R267" i="86"/>
  <c r="R266" i="86"/>
  <c r="R265" i="86"/>
  <c r="R264" i="86"/>
  <c r="R263" i="86"/>
  <c r="R262" i="86"/>
  <c r="R261" i="86"/>
  <c r="R260" i="86"/>
  <c r="R259" i="86"/>
  <c r="R258" i="86"/>
  <c r="R257" i="86"/>
  <c r="R256" i="86"/>
  <c r="R255" i="86"/>
  <c r="R254" i="86"/>
  <c r="R253" i="86"/>
  <c r="R252" i="86"/>
  <c r="R251" i="86"/>
  <c r="R250" i="86"/>
  <c r="R249" i="86"/>
  <c r="R248" i="86"/>
  <c r="R247" i="86"/>
  <c r="R246" i="86"/>
  <c r="R245" i="86"/>
  <c r="R244" i="86"/>
  <c r="R243" i="86"/>
  <c r="R242" i="86"/>
  <c r="R241" i="86"/>
  <c r="R240" i="86"/>
  <c r="R239" i="86"/>
  <c r="R238" i="86"/>
  <c r="R237" i="86"/>
  <c r="R236" i="86"/>
  <c r="R235" i="86"/>
  <c r="R234" i="86"/>
  <c r="R233" i="86"/>
  <c r="R232" i="86"/>
  <c r="R231" i="86"/>
  <c r="R230" i="86"/>
  <c r="R229" i="86"/>
  <c r="R228" i="86"/>
  <c r="R227" i="86"/>
  <c r="R226" i="86"/>
  <c r="R225" i="86"/>
  <c r="R224" i="86"/>
  <c r="R223" i="86"/>
  <c r="R222" i="86"/>
  <c r="R221" i="86"/>
  <c r="R220" i="86"/>
  <c r="R219" i="86"/>
  <c r="R218" i="86"/>
  <c r="R217" i="86"/>
  <c r="R216" i="86"/>
  <c r="R215" i="86"/>
  <c r="R214" i="86"/>
  <c r="R213" i="86"/>
  <c r="R212" i="86"/>
  <c r="R211" i="86"/>
  <c r="R210" i="86"/>
  <c r="R209" i="86"/>
  <c r="R208" i="86"/>
  <c r="R207" i="86"/>
  <c r="R206" i="86"/>
  <c r="R205" i="86"/>
  <c r="R204" i="86"/>
  <c r="R203" i="86"/>
  <c r="R202" i="86"/>
  <c r="R201" i="86"/>
  <c r="R200" i="86"/>
  <c r="R199" i="86"/>
  <c r="R198" i="86"/>
  <c r="R197" i="86"/>
  <c r="R196" i="86"/>
  <c r="R195" i="86"/>
  <c r="R194" i="86"/>
  <c r="R193" i="86"/>
  <c r="R192" i="86"/>
  <c r="R191" i="86"/>
  <c r="R190" i="86"/>
  <c r="R189" i="86"/>
  <c r="R188" i="86"/>
  <c r="R187" i="86"/>
  <c r="R186" i="86"/>
  <c r="R185" i="86"/>
  <c r="R184" i="86"/>
  <c r="R183" i="86"/>
  <c r="R182" i="86"/>
  <c r="R181" i="86"/>
  <c r="R180" i="86"/>
  <c r="R179" i="86"/>
  <c r="R178" i="86"/>
  <c r="R177" i="86"/>
  <c r="R176" i="86"/>
  <c r="R175" i="86"/>
  <c r="R174" i="86"/>
  <c r="R173" i="86"/>
  <c r="R172" i="86"/>
  <c r="R171" i="86"/>
  <c r="R170" i="86"/>
  <c r="R169" i="86"/>
  <c r="R168" i="86"/>
  <c r="R167" i="86"/>
  <c r="R166" i="86"/>
  <c r="R165" i="86"/>
  <c r="R164" i="86"/>
  <c r="R161" i="86"/>
  <c r="R160" i="86"/>
  <c r="R159" i="86"/>
  <c r="R158" i="86"/>
  <c r="R157" i="86"/>
  <c r="R156" i="86"/>
  <c r="R155" i="86"/>
  <c r="R154" i="86"/>
  <c r="R153" i="86"/>
  <c r="R152" i="86"/>
  <c r="R151" i="86"/>
  <c r="R150" i="86"/>
  <c r="R149" i="86"/>
  <c r="R148" i="86"/>
  <c r="R147" i="86"/>
  <c r="R146" i="86"/>
  <c r="R145" i="86"/>
  <c r="R144" i="86"/>
  <c r="R143" i="86"/>
  <c r="R142" i="86"/>
  <c r="R141" i="86"/>
  <c r="R140" i="86"/>
  <c r="R139" i="86"/>
  <c r="R138" i="86"/>
  <c r="R137" i="86"/>
  <c r="R136" i="86"/>
  <c r="R135" i="86"/>
  <c r="R134" i="86"/>
  <c r="R133" i="86"/>
  <c r="R132" i="86"/>
  <c r="R131" i="86"/>
  <c r="R130" i="86"/>
  <c r="R129" i="86"/>
  <c r="R128" i="86"/>
  <c r="R127" i="86"/>
  <c r="R126" i="86"/>
  <c r="R125" i="86"/>
  <c r="R124" i="86"/>
  <c r="R123" i="86"/>
  <c r="R122" i="86"/>
  <c r="R121" i="86"/>
  <c r="R120" i="86"/>
  <c r="R119" i="86"/>
  <c r="R118" i="86"/>
  <c r="R117" i="86"/>
  <c r="R116" i="86"/>
  <c r="R115" i="86"/>
  <c r="R114" i="86"/>
  <c r="R113" i="86"/>
  <c r="R112" i="86"/>
  <c r="R111" i="86"/>
  <c r="R110" i="86"/>
  <c r="R109" i="86"/>
  <c r="R108" i="86"/>
  <c r="R107" i="86"/>
  <c r="R106" i="86"/>
  <c r="R105" i="86"/>
  <c r="R104" i="86"/>
  <c r="R103" i="86"/>
  <c r="R102" i="86"/>
  <c r="R101" i="86"/>
  <c r="R100" i="86"/>
  <c r="R99" i="86"/>
  <c r="R98" i="86"/>
  <c r="R97" i="86"/>
  <c r="R96" i="86"/>
  <c r="R95" i="86"/>
  <c r="R94" i="86"/>
  <c r="R93" i="86"/>
  <c r="R92" i="86"/>
  <c r="R91" i="86"/>
  <c r="R90" i="86"/>
  <c r="R89" i="86"/>
  <c r="R88" i="86"/>
  <c r="R87" i="86"/>
  <c r="R86" i="86"/>
  <c r="R85" i="86"/>
  <c r="R84" i="86"/>
  <c r="R83" i="86"/>
  <c r="R82" i="86"/>
  <c r="R81" i="86"/>
  <c r="R80" i="86"/>
  <c r="R79" i="86"/>
  <c r="R78" i="86"/>
  <c r="R77" i="86"/>
  <c r="R76" i="86"/>
  <c r="R75" i="86"/>
  <c r="R74" i="86"/>
  <c r="R73" i="86"/>
  <c r="R72" i="86"/>
  <c r="R71" i="86"/>
  <c r="R70" i="86"/>
  <c r="R69" i="86"/>
  <c r="R68" i="86"/>
  <c r="R67" i="86"/>
  <c r="R66" i="86"/>
  <c r="R65" i="86"/>
  <c r="R64" i="86"/>
  <c r="R63" i="86"/>
  <c r="R62" i="86"/>
  <c r="R61" i="86"/>
  <c r="R60" i="86"/>
  <c r="R59" i="86"/>
  <c r="R58" i="86"/>
  <c r="R57" i="86"/>
  <c r="R56" i="86"/>
  <c r="R55" i="86"/>
  <c r="R54" i="86"/>
  <c r="R53" i="86"/>
  <c r="R52" i="86"/>
  <c r="R51" i="86"/>
  <c r="R50" i="86"/>
  <c r="R49" i="86"/>
  <c r="R48" i="86"/>
  <c r="R47" i="86"/>
  <c r="R46" i="86"/>
  <c r="R45" i="86"/>
  <c r="R44" i="86"/>
  <c r="R43" i="86"/>
  <c r="R42" i="86"/>
  <c r="R41" i="86"/>
  <c r="R40" i="86"/>
  <c r="R39" i="86"/>
  <c r="R38" i="86"/>
  <c r="R37" i="86"/>
  <c r="R36" i="86"/>
  <c r="R35" i="86"/>
  <c r="R34" i="86"/>
  <c r="R33" i="86"/>
  <c r="R32" i="86"/>
  <c r="R31" i="86"/>
  <c r="R30" i="86"/>
  <c r="R29" i="86"/>
  <c r="R28" i="86"/>
  <c r="R27" i="86"/>
  <c r="R26" i="86"/>
  <c r="R25" i="86"/>
  <c r="R24" i="86"/>
  <c r="R23" i="86"/>
  <c r="R22" i="86"/>
  <c r="R21" i="86"/>
  <c r="R20" i="86"/>
  <c r="R19" i="86"/>
  <c r="R18" i="86"/>
  <c r="R17" i="86"/>
  <c r="R16" i="86"/>
  <c r="R15" i="86"/>
  <c r="R14" i="86"/>
  <c r="U12" i="5" l="1"/>
  <c r="T12" i="5"/>
  <c r="S12" i="5"/>
  <c r="R12" i="5"/>
  <c r="Q12" i="5"/>
  <c r="P12" i="5"/>
  <c r="O12" i="5"/>
  <c r="N12" i="5"/>
  <c r="M12" i="5"/>
  <c r="L12" i="5"/>
  <c r="K12" i="5"/>
  <c r="J12" i="5"/>
  <c r="I12" i="5"/>
  <c r="H12" i="5"/>
  <c r="G12" i="5"/>
  <c r="AB502" i="5" l="1"/>
  <c r="Z502" i="5"/>
  <c r="D502" i="5"/>
  <c r="Z1664" i="86" l="1" a="1"/>
  <c r="AA1664" i="86" a="1"/>
  <c r="AB1664" i="86" a="1"/>
  <c r="AC1664" i="86" a="1"/>
  <c r="AD1664" i="86" a="1"/>
  <c r="AE1664" i="86" a="1"/>
  <c r="AF1664" i="86" a="1"/>
  <c r="AG1664" i="86" a="1"/>
  <c r="AH1664" i="86" a="1"/>
  <c r="AI1664" i="86" a="1"/>
  <c r="AJ1664" i="86" a="1"/>
  <c r="AK1664" i="86" a="1"/>
  <c r="AL1664" i="86" a="1"/>
  <c r="AM1664" i="86" a="1"/>
  <c r="AN1664" i="86" a="1"/>
  <c r="AO1664" i="86" a="1"/>
  <c r="AP1664" i="86" a="1"/>
  <c r="AQ1664" i="86" a="1"/>
  <c r="AR1664" i="86" a="1"/>
  <c r="AS1664" i="86" a="1"/>
  <c r="AT1664" i="86" a="1"/>
  <c r="AU1664" i="86" a="1"/>
  <c r="AV1664" i="86" a="1"/>
  <c r="AW1664" i="86" a="1"/>
  <c r="AX1664" i="86" a="1"/>
  <c r="AY1664" i="86" a="1"/>
  <c r="AZ1664" i="86" a="1"/>
  <c r="BA1664" i="86" a="1"/>
  <c r="BB1664" i="86" a="1"/>
  <c r="BC1664" i="86" a="1"/>
  <c r="BD1664" i="86" a="1"/>
  <c r="BE1664" i="86" a="1"/>
  <c r="BF1664" i="86" a="1"/>
  <c r="BG1664" i="86" a="1"/>
  <c r="BH1664" i="86" a="1"/>
  <c r="BI1664" i="86" a="1"/>
  <c r="BJ1664" i="86" a="1"/>
  <c r="BK1664" i="86" a="1"/>
  <c r="BL1664" i="86" a="1"/>
  <c r="BM1664" i="86" a="1"/>
  <c r="BN1664" i="86" a="1"/>
  <c r="BO1664" i="86" a="1"/>
  <c r="Z1665" i="86" a="1"/>
  <c r="AA1665" i="86" a="1"/>
  <c r="AB1665" i="86" a="1"/>
  <c r="AC1665" i="86" a="1"/>
  <c r="AD1665" i="86" a="1"/>
  <c r="AE1665" i="86" a="1"/>
  <c r="AF1665" i="86" a="1"/>
  <c r="AG1665" i="86" a="1"/>
  <c r="AH1665" i="86" a="1"/>
  <c r="AI1665" i="86" a="1"/>
  <c r="AJ1665" i="86" a="1"/>
  <c r="AK1665" i="86" a="1"/>
  <c r="AL1665" i="86" a="1"/>
  <c r="AM1665" i="86" a="1"/>
  <c r="AN1665" i="86" a="1"/>
  <c r="AO1665" i="86" a="1"/>
  <c r="AP1665" i="86" a="1"/>
  <c r="AQ1665" i="86" a="1"/>
  <c r="AR1665" i="86" a="1"/>
  <c r="AS1665" i="86" a="1"/>
  <c r="AT1665" i="86" a="1"/>
  <c r="AU1665" i="86" a="1"/>
  <c r="AV1665" i="86" a="1"/>
  <c r="AW1665" i="86" a="1"/>
  <c r="AX1665" i="86" a="1"/>
  <c r="AY1665" i="86" a="1"/>
  <c r="AZ1665" i="86" a="1"/>
  <c r="BA1665" i="86" a="1"/>
  <c r="BB1665" i="86" a="1"/>
  <c r="BC1665" i="86" a="1"/>
  <c r="BD1665" i="86" a="1"/>
  <c r="BE1665" i="86" a="1"/>
  <c r="BF1665" i="86" a="1"/>
  <c r="BG1665" i="86" a="1"/>
  <c r="BH1665" i="86" a="1"/>
  <c r="BI1665" i="86" a="1"/>
  <c r="BJ1665" i="86" a="1"/>
  <c r="BK1665" i="86" a="1"/>
  <c r="BL1665" i="86" a="1"/>
  <c r="BM1665" i="86" a="1"/>
  <c r="BN1665" i="86" a="1"/>
  <c r="BO1665" i="86" a="1"/>
  <c r="Z1666" i="86" a="1"/>
  <c r="Z1666" i="86" s="1"/>
  <c r="Z1673" i="86" s="1"/>
  <c r="AA1666" i="86" a="1"/>
  <c r="AB1666" i="86" a="1"/>
  <c r="AC1666" i="86" a="1"/>
  <c r="AC1666" i="86" s="1"/>
  <c r="AC1673" i="86" s="1"/>
  <c r="AD1666" i="86" a="1"/>
  <c r="AE1666" i="86" a="1"/>
  <c r="AF1666" i="86" a="1"/>
  <c r="AF1666" i="86" s="1"/>
  <c r="AF1673" i="86" s="1"/>
  <c r="AG1666" i="86" a="1"/>
  <c r="AH1666" i="86" a="1"/>
  <c r="AI1666" i="86" a="1"/>
  <c r="AI1666" i="86" s="1"/>
  <c r="AI1673" i="86" s="1"/>
  <c r="AJ1666" i="86" a="1"/>
  <c r="AK1666" i="86" a="1"/>
  <c r="AL1666" i="86" a="1"/>
  <c r="AL1666" i="86" s="1"/>
  <c r="AL1673" i="86" s="1"/>
  <c r="AM1666" i="86" a="1"/>
  <c r="AN1666" i="86" a="1"/>
  <c r="AO1666" i="86" a="1"/>
  <c r="AO1666" i="86" s="1"/>
  <c r="AO1673" i="86" s="1"/>
  <c r="AP1666" i="86" a="1"/>
  <c r="AQ1666" i="86" a="1"/>
  <c r="AR1666" i="86" a="1"/>
  <c r="AR1666" i="86" s="1"/>
  <c r="AR1673" i="86" s="1"/>
  <c r="AS1666" i="86" a="1"/>
  <c r="AT1666" i="86" a="1"/>
  <c r="AU1666" i="86" a="1"/>
  <c r="AU1666" i="86" s="1"/>
  <c r="AU1673" i="86" s="1"/>
  <c r="AV1666" i="86" a="1"/>
  <c r="AW1666" i="86" a="1"/>
  <c r="AX1666" i="86" a="1"/>
  <c r="AX1666" i="86" s="1"/>
  <c r="AX1673" i="86" s="1"/>
  <c r="AY1666" i="86" a="1"/>
  <c r="AZ1666" i="86" a="1"/>
  <c r="BA1666" i="86" a="1"/>
  <c r="BA1666" i="86" s="1"/>
  <c r="BA1673" i="86" s="1"/>
  <c r="BB1666" i="86" a="1"/>
  <c r="BC1666" i="86" a="1"/>
  <c r="BD1666" i="86" a="1"/>
  <c r="BD1666" i="86" s="1"/>
  <c r="BD1673" i="86" s="1"/>
  <c r="BE1666" i="86" a="1"/>
  <c r="BF1666" i="86" a="1"/>
  <c r="BG1666" i="86" a="1"/>
  <c r="BG1666" i="86" s="1"/>
  <c r="BG1673" i="86" s="1"/>
  <c r="BH1666" i="86" a="1"/>
  <c r="BI1666" i="86" a="1"/>
  <c r="BJ1666" i="86" a="1"/>
  <c r="BJ1666" i="86" s="1"/>
  <c r="BJ1673" i="86" s="1"/>
  <c r="BK1666" i="86" a="1"/>
  <c r="BL1666" i="86" a="1"/>
  <c r="BM1666" i="86" a="1"/>
  <c r="BM1666" i="86" s="1"/>
  <c r="BM1673" i="86" s="1"/>
  <c r="BN1666" i="86" a="1"/>
  <c r="BO1666" i="86" a="1"/>
  <c r="Z1667" i="86" a="1"/>
  <c r="Z1667" i="86" s="1"/>
  <c r="Z1674" i="86" s="1"/>
  <c r="AA1667" i="86" a="1"/>
  <c r="AB1667" i="86" a="1"/>
  <c r="AC1667" i="86" a="1"/>
  <c r="AC1667" i="86" s="1"/>
  <c r="AC1674" i="86" s="1"/>
  <c r="AD1667" i="86" a="1"/>
  <c r="AE1667" i="86" a="1"/>
  <c r="AF1667" i="86" a="1"/>
  <c r="AF1667" i="86" s="1"/>
  <c r="AF1674" i="86" s="1"/>
  <c r="AG1667" i="86" a="1"/>
  <c r="AH1667" i="86" a="1"/>
  <c r="AI1667" i="86" a="1"/>
  <c r="AI1667" i="86" s="1"/>
  <c r="AI1674" i="86" s="1"/>
  <c r="AJ1667" i="86" a="1"/>
  <c r="AK1667" i="86" a="1"/>
  <c r="AL1667" i="86" a="1"/>
  <c r="AL1667" i="86" s="1"/>
  <c r="AL1674" i="86" s="1"/>
  <c r="AM1667" i="86" a="1"/>
  <c r="AN1667" i="86" a="1"/>
  <c r="AO1667" i="86" a="1"/>
  <c r="AO1667" i="86" s="1"/>
  <c r="AO1674" i="86" s="1"/>
  <c r="AP1667" i="86" a="1"/>
  <c r="AQ1667" i="86" a="1"/>
  <c r="AR1667" i="86" a="1"/>
  <c r="AR1667" i="86" s="1"/>
  <c r="AR1674" i="86" s="1"/>
  <c r="AS1667" i="86" a="1"/>
  <c r="AT1667" i="86" a="1"/>
  <c r="AU1667" i="86" a="1"/>
  <c r="AU1667" i="86" s="1"/>
  <c r="AU1674" i="86" s="1"/>
  <c r="AV1667" i="86" a="1"/>
  <c r="AW1667" i="86" a="1"/>
  <c r="AX1667" i="86" a="1"/>
  <c r="AX1667" i="86" s="1"/>
  <c r="AX1674" i="86" s="1"/>
  <c r="AY1667" i="86" a="1"/>
  <c r="AZ1667" i="86" a="1"/>
  <c r="BA1667" i="86" a="1"/>
  <c r="BA1667" i="86" s="1"/>
  <c r="BA1674" i="86" s="1"/>
  <c r="BB1667" i="86" a="1"/>
  <c r="BC1667" i="86" a="1"/>
  <c r="BD1667" i="86" a="1"/>
  <c r="BD1667" i="86" s="1"/>
  <c r="BD1674" i="86" s="1"/>
  <c r="BE1667" i="86" a="1"/>
  <c r="BF1667" i="86" a="1"/>
  <c r="BG1667" i="86" a="1"/>
  <c r="BG1667" i="86" s="1"/>
  <c r="BG1674" i="86" s="1"/>
  <c r="BH1667" i="86" a="1"/>
  <c r="BI1667" i="86" a="1"/>
  <c r="BJ1667" i="86" a="1"/>
  <c r="BJ1667" i="86" s="1"/>
  <c r="BJ1674" i="86" s="1"/>
  <c r="BK1667" i="86" a="1"/>
  <c r="BL1667" i="86" a="1"/>
  <c r="BM1667" i="86" a="1"/>
  <c r="BM1667" i="86" s="1"/>
  <c r="BM1674" i="86" s="1"/>
  <c r="BN1667" i="86" a="1"/>
  <c r="BO1667" i="86" a="1"/>
  <c r="Y1665" i="86" a="1"/>
  <c r="Y1666" i="86" a="1"/>
  <c r="X1664" i="86" a="1"/>
  <c r="Y1667" i="86" a="1"/>
  <c r="X1667" i="86" l="1" a="1"/>
  <c r="W1667" i="86" a="1"/>
  <c r="W1667" i="86" s="1"/>
  <c r="W1674" i="86" s="1"/>
  <c r="Y1664" i="86" a="1"/>
  <c r="X1666" i="86" a="1"/>
  <c r="X1665" i="86" a="1"/>
  <c r="W1665" i="86" a="1"/>
  <c r="W1666" i="86" a="1"/>
  <c r="W1666" i="86" s="1"/>
  <c r="W1673" i="86" s="1"/>
  <c r="V3" i="86" l="1"/>
  <c r="BO1662" i="86" l="1" a="1"/>
  <c r="BN1662" i="86" a="1"/>
  <c r="BM1662" i="86" a="1"/>
  <c r="BL1662" i="86" a="1"/>
  <c r="BK1662" i="86" a="1"/>
  <c r="BJ1662" i="86" a="1"/>
  <c r="BI1662" i="86" a="1"/>
  <c r="BH1662" i="86" a="1"/>
  <c r="BG1662" i="86" a="1"/>
  <c r="BF1662" i="86" a="1"/>
  <c r="BE1662" i="86" a="1"/>
  <c r="BD1662" i="86" a="1"/>
  <c r="BC1662" i="86" a="1"/>
  <c r="BB1662" i="86" a="1"/>
  <c r="BA1662" i="86" a="1"/>
  <c r="AZ1662" i="86" a="1"/>
  <c r="AY1662" i="86" a="1"/>
  <c r="AX1662" i="86" a="1"/>
  <c r="AW1662" i="86" a="1"/>
  <c r="AV1662" i="86" a="1"/>
  <c r="AU1662" i="86" a="1"/>
  <c r="AT1662" i="86" a="1"/>
  <c r="AS1662" i="86" a="1"/>
  <c r="AR1662" i="86" a="1"/>
  <c r="AQ1662" i="86" a="1"/>
  <c r="AP1662" i="86" a="1"/>
  <c r="AO1662" i="86" a="1"/>
  <c r="AN1662" i="86" a="1"/>
  <c r="AM1662" i="86" a="1"/>
  <c r="AL1662" i="86" a="1"/>
  <c r="AK1662" i="86" a="1"/>
  <c r="AJ1662" i="86" a="1"/>
  <c r="AI1662" i="86" a="1"/>
  <c r="AH1662" i="86" a="1"/>
  <c r="AG1662" i="86" a="1"/>
  <c r="AF1662" i="86" a="1"/>
  <c r="AE1662" i="86" a="1"/>
  <c r="AD1662" i="86" a="1"/>
  <c r="AC1662" i="86" a="1"/>
  <c r="AB1662" i="86" a="1"/>
  <c r="AA1662" i="86" a="1"/>
  <c r="Z1662" i="86" a="1"/>
  <c r="Y1662" i="86" a="1"/>
  <c r="X1662" i="86" a="1"/>
  <c r="W1662" i="86" a="1"/>
  <c r="U1660" i="86"/>
  <c r="Q1660" i="86"/>
  <c r="T1660" i="86" s="1"/>
  <c r="P1660" i="86"/>
  <c r="U1659" i="86"/>
  <c r="Q1659" i="86"/>
  <c r="T1659" i="86" s="1"/>
  <c r="P1659" i="86"/>
  <c r="U1658" i="86"/>
  <c r="Q1658" i="86"/>
  <c r="T1658" i="86" s="1"/>
  <c r="P1658" i="86"/>
  <c r="U1657" i="86"/>
  <c r="Q1657" i="86"/>
  <c r="T1657" i="86" s="1"/>
  <c r="P1657" i="86"/>
  <c r="U1656" i="86"/>
  <c r="Q1656" i="86"/>
  <c r="T1656" i="86" s="1"/>
  <c r="P1656" i="86"/>
  <c r="U1655" i="86"/>
  <c r="Q1655" i="86"/>
  <c r="T1655" i="86" s="1"/>
  <c r="P1655" i="86"/>
  <c r="U1654" i="86"/>
  <c r="Q1654" i="86"/>
  <c r="T1654" i="86" s="1"/>
  <c r="P1654" i="86"/>
  <c r="U1653" i="86"/>
  <c r="Q1653" i="86"/>
  <c r="T1653" i="86" s="1"/>
  <c r="P1653" i="86"/>
  <c r="U1652" i="86"/>
  <c r="Q1652" i="86"/>
  <c r="T1652" i="86" s="1"/>
  <c r="P1652" i="86"/>
  <c r="U1651" i="86"/>
  <c r="Q1651" i="86"/>
  <c r="T1651" i="86" s="1"/>
  <c r="P1651" i="86"/>
  <c r="U1650" i="86"/>
  <c r="Q1650" i="86"/>
  <c r="T1650" i="86" s="1"/>
  <c r="P1650" i="86"/>
  <c r="Q1649" i="86"/>
  <c r="P1649" i="86"/>
  <c r="Q1648" i="86"/>
  <c r="P1648" i="86"/>
  <c r="Q1647" i="86"/>
  <c r="P1647" i="86"/>
  <c r="Q1646" i="86"/>
  <c r="P1646" i="86"/>
  <c r="Q1645" i="86"/>
  <c r="P1645" i="86"/>
  <c r="Q1644" i="86"/>
  <c r="P1644" i="86"/>
  <c r="Q1643" i="86"/>
  <c r="P1643" i="86"/>
  <c r="Q1642" i="86"/>
  <c r="P1642" i="86"/>
  <c r="U1641" i="86"/>
  <c r="Q1641" i="86"/>
  <c r="T1641" i="86" s="1"/>
  <c r="P1641" i="86"/>
  <c r="Q1640" i="86"/>
  <c r="P1640" i="86"/>
  <c r="U1639" i="86"/>
  <c r="Q1639" i="86"/>
  <c r="T1639" i="86" s="1"/>
  <c r="P1639" i="86"/>
  <c r="U1638" i="86"/>
  <c r="Q1638" i="86"/>
  <c r="T1638" i="86" s="1"/>
  <c r="P1638" i="86"/>
  <c r="U1637" i="86"/>
  <c r="Q1637" i="86"/>
  <c r="T1637" i="86" s="1"/>
  <c r="P1637" i="86"/>
  <c r="U1636" i="86"/>
  <c r="Q1636" i="86"/>
  <c r="T1636" i="86" s="1"/>
  <c r="P1636" i="86"/>
  <c r="U1635" i="86"/>
  <c r="Q1635" i="86"/>
  <c r="T1635" i="86" s="1"/>
  <c r="P1635" i="86"/>
  <c r="Q1634" i="86"/>
  <c r="P1634" i="86"/>
  <c r="U1633" i="86"/>
  <c r="Q1633" i="86"/>
  <c r="T1633" i="86" s="1"/>
  <c r="P1633" i="86"/>
  <c r="U1632" i="86"/>
  <c r="Q1632" i="86"/>
  <c r="T1632" i="86" s="1"/>
  <c r="P1632" i="86"/>
  <c r="U1631" i="86"/>
  <c r="Q1631" i="86"/>
  <c r="T1631" i="86" s="1"/>
  <c r="P1631" i="86"/>
  <c r="U1630" i="86"/>
  <c r="Q1630" i="86"/>
  <c r="T1630" i="86" s="1"/>
  <c r="P1630" i="86"/>
  <c r="U1629" i="86"/>
  <c r="Q1629" i="86"/>
  <c r="T1629" i="86" s="1"/>
  <c r="P1629" i="86"/>
  <c r="U1628" i="86"/>
  <c r="Q1628" i="86"/>
  <c r="T1628" i="86" s="1"/>
  <c r="P1628" i="86"/>
  <c r="U1627" i="86"/>
  <c r="Q1627" i="86"/>
  <c r="T1627" i="86" s="1"/>
  <c r="P1627" i="86"/>
  <c r="U1626" i="86"/>
  <c r="Q1626" i="86"/>
  <c r="T1626" i="86" s="1"/>
  <c r="P1626" i="86"/>
  <c r="Q1625" i="86"/>
  <c r="P1625" i="86"/>
  <c r="Q1624" i="86"/>
  <c r="P1624" i="86"/>
  <c r="Q1623" i="86"/>
  <c r="P1623" i="86"/>
  <c r="Q1622" i="86"/>
  <c r="P1622" i="86"/>
  <c r="Q1621" i="86"/>
  <c r="P1621" i="86"/>
  <c r="Q1620" i="86"/>
  <c r="P1620" i="86"/>
  <c r="Q1619" i="86"/>
  <c r="P1619" i="86"/>
  <c r="Q1618" i="86"/>
  <c r="P1618" i="86"/>
  <c r="Q1617" i="86"/>
  <c r="P1617" i="86"/>
  <c r="Q1616" i="86"/>
  <c r="P1616" i="86"/>
  <c r="Q1615" i="86"/>
  <c r="P1615" i="86"/>
  <c r="Q1614" i="86"/>
  <c r="P1614" i="86"/>
  <c r="Q1613" i="86"/>
  <c r="P1613" i="86"/>
  <c r="Q1612" i="86"/>
  <c r="P1612" i="86"/>
  <c r="Q1611" i="86"/>
  <c r="P1611" i="86"/>
  <c r="Q1610" i="86"/>
  <c r="P1610" i="86"/>
  <c r="Q1609" i="86"/>
  <c r="P1609" i="86"/>
  <c r="Q1608" i="86"/>
  <c r="P1608" i="86"/>
  <c r="Q1607" i="86"/>
  <c r="P1607" i="86"/>
  <c r="Q1606" i="86"/>
  <c r="P1606" i="86"/>
  <c r="Q1605" i="86"/>
  <c r="P1605" i="86"/>
  <c r="Q1604" i="86"/>
  <c r="P1604" i="86"/>
  <c r="Q1603" i="86"/>
  <c r="P1603" i="86"/>
  <c r="Q1602" i="86"/>
  <c r="P1602" i="86"/>
  <c r="Q1601" i="86"/>
  <c r="P1601" i="86"/>
  <c r="Q1600" i="86"/>
  <c r="P1600" i="86"/>
  <c r="Q1599" i="86"/>
  <c r="P1599" i="86"/>
  <c r="Q1598" i="86"/>
  <c r="P1598" i="86"/>
  <c r="Q1597" i="86"/>
  <c r="P1597" i="86"/>
  <c r="Q1596" i="86"/>
  <c r="P1596" i="86"/>
  <c r="U1595" i="86"/>
  <c r="Q1595" i="86"/>
  <c r="T1595" i="86" s="1"/>
  <c r="P1595" i="86"/>
  <c r="U1594" i="86"/>
  <c r="Q1594" i="86"/>
  <c r="T1594" i="86" s="1"/>
  <c r="P1594" i="86"/>
  <c r="U1593" i="86"/>
  <c r="Q1593" i="86"/>
  <c r="T1593" i="86" s="1"/>
  <c r="P1593" i="86"/>
  <c r="U1592" i="86"/>
  <c r="Q1592" i="86"/>
  <c r="T1592" i="86" s="1"/>
  <c r="P1592" i="86"/>
  <c r="U1591" i="86"/>
  <c r="Q1591" i="86"/>
  <c r="T1591" i="86" s="1"/>
  <c r="P1591" i="86"/>
  <c r="U1590" i="86"/>
  <c r="Q1590" i="86"/>
  <c r="T1590" i="86" s="1"/>
  <c r="P1590" i="86"/>
  <c r="Q1589" i="86"/>
  <c r="P1589" i="86"/>
  <c r="Q1588" i="86"/>
  <c r="P1588" i="86"/>
  <c r="U1587" i="86"/>
  <c r="Q1587" i="86"/>
  <c r="T1587" i="86" s="1"/>
  <c r="P1587" i="86"/>
  <c r="U1586" i="86"/>
  <c r="Q1586" i="86"/>
  <c r="T1586" i="86" s="1"/>
  <c r="P1586" i="86"/>
  <c r="U1585" i="86"/>
  <c r="Q1585" i="86"/>
  <c r="T1585" i="86" s="1"/>
  <c r="P1585" i="86"/>
  <c r="Q1584" i="86"/>
  <c r="P1584" i="86"/>
  <c r="Q1583" i="86"/>
  <c r="P1583" i="86"/>
  <c r="Q1582" i="86"/>
  <c r="P1582" i="86"/>
  <c r="U1581" i="86"/>
  <c r="Q1581" i="86"/>
  <c r="T1581" i="86" s="1"/>
  <c r="P1581" i="86"/>
  <c r="Q1580" i="86"/>
  <c r="P1580" i="86"/>
  <c r="Q1579" i="86"/>
  <c r="P1579" i="86"/>
  <c r="Q1578" i="86"/>
  <c r="P1578" i="86"/>
  <c r="U1577" i="86"/>
  <c r="Q1577" i="86"/>
  <c r="T1577" i="86" s="1"/>
  <c r="P1577" i="86"/>
  <c r="Q1576" i="86"/>
  <c r="P1576" i="86"/>
  <c r="U1575" i="86"/>
  <c r="Q1575" i="86"/>
  <c r="T1575" i="86" s="1"/>
  <c r="P1575" i="86"/>
  <c r="U1574" i="86"/>
  <c r="Q1574" i="86"/>
  <c r="T1574" i="86" s="1"/>
  <c r="P1574" i="86"/>
  <c r="U1573" i="86"/>
  <c r="Q1573" i="86"/>
  <c r="T1573" i="86" s="1"/>
  <c r="P1573" i="86"/>
  <c r="U1572" i="86"/>
  <c r="Q1572" i="86"/>
  <c r="T1572" i="86" s="1"/>
  <c r="P1572" i="86"/>
  <c r="U1571" i="86"/>
  <c r="Q1571" i="86"/>
  <c r="T1571" i="86" s="1"/>
  <c r="P1571" i="86"/>
  <c r="U1570" i="86"/>
  <c r="Q1570" i="86"/>
  <c r="T1570" i="86" s="1"/>
  <c r="P1570" i="86"/>
  <c r="U1569" i="86"/>
  <c r="Q1569" i="86"/>
  <c r="T1569" i="86" s="1"/>
  <c r="P1569" i="86"/>
  <c r="U1568" i="86"/>
  <c r="Q1568" i="86"/>
  <c r="T1568" i="86" s="1"/>
  <c r="P1568" i="86"/>
  <c r="U1567" i="86"/>
  <c r="Q1567" i="86"/>
  <c r="T1567" i="86" s="1"/>
  <c r="P1567" i="86"/>
  <c r="U1566" i="86"/>
  <c r="Q1566" i="86"/>
  <c r="T1566" i="86" s="1"/>
  <c r="P1566" i="86"/>
  <c r="U1565" i="86"/>
  <c r="Q1565" i="86"/>
  <c r="T1565" i="86" s="1"/>
  <c r="P1565" i="86"/>
  <c r="U1564" i="86"/>
  <c r="Q1564" i="86"/>
  <c r="T1564" i="86" s="1"/>
  <c r="P1564" i="86"/>
  <c r="U1563" i="86"/>
  <c r="Q1563" i="86"/>
  <c r="T1563" i="86" s="1"/>
  <c r="P1563" i="86"/>
  <c r="U1562" i="86"/>
  <c r="Q1562" i="86"/>
  <c r="T1562" i="86" s="1"/>
  <c r="P1562" i="86"/>
  <c r="U1561" i="86"/>
  <c r="Q1561" i="86"/>
  <c r="T1561" i="86" s="1"/>
  <c r="P1561" i="86"/>
  <c r="U1560" i="86"/>
  <c r="Q1560" i="86"/>
  <c r="T1560" i="86" s="1"/>
  <c r="P1560" i="86"/>
  <c r="U1559" i="86"/>
  <c r="Q1559" i="86"/>
  <c r="T1559" i="86" s="1"/>
  <c r="P1559" i="86"/>
  <c r="U1558" i="86"/>
  <c r="Q1558" i="86"/>
  <c r="T1558" i="86" s="1"/>
  <c r="P1558" i="86"/>
  <c r="U1557" i="86"/>
  <c r="Q1557" i="86"/>
  <c r="T1557" i="86" s="1"/>
  <c r="P1557" i="86"/>
  <c r="U1556" i="86"/>
  <c r="Q1556" i="86"/>
  <c r="T1556" i="86" s="1"/>
  <c r="P1556" i="86"/>
  <c r="Q1555" i="86"/>
  <c r="P1555" i="86"/>
  <c r="Q1554" i="86"/>
  <c r="P1554" i="86"/>
  <c r="Q1553" i="86"/>
  <c r="P1553" i="86"/>
  <c r="Q1552" i="86"/>
  <c r="P1552" i="86"/>
  <c r="Q1551" i="86"/>
  <c r="P1551" i="86"/>
  <c r="Q1550" i="86"/>
  <c r="P1550" i="86"/>
  <c r="Q1549" i="86"/>
  <c r="P1549" i="86"/>
  <c r="Q1548" i="86"/>
  <c r="P1548" i="86"/>
  <c r="Q1547" i="86"/>
  <c r="P1547" i="86"/>
  <c r="Q1546" i="86"/>
  <c r="P1546" i="86"/>
  <c r="Q1545" i="86"/>
  <c r="P1545" i="86"/>
  <c r="Q1544" i="86"/>
  <c r="P1544" i="86"/>
  <c r="U1543" i="86"/>
  <c r="Q1543" i="86"/>
  <c r="T1543" i="86" s="1"/>
  <c r="P1543" i="86"/>
  <c r="U1542" i="86"/>
  <c r="Q1542" i="86"/>
  <c r="T1542" i="86" s="1"/>
  <c r="P1542" i="86"/>
  <c r="U1541" i="86"/>
  <c r="Q1541" i="86"/>
  <c r="T1541" i="86" s="1"/>
  <c r="P1541" i="86"/>
  <c r="U1540" i="86"/>
  <c r="Q1540" i="86"/>
  <c r="T1540" i="86" s="1"/>
  <c r="P1540" i="86"/>
  <c r="U1539" i="86"/>
  <c r="Q1539" i="86"/>
  <c r="T1539" i="86" s="1"/>
  <c r="P1539" i="86"/>
  <c r="U1538" i="86"/>
  <c r="Q1538" i="86"/>
  <c r="T1538" i="86" s="1"/>
  <c r="P1538" i="86"/>
  <c r="Q1537" i="86"/>
  <c r="P1537" i="86"/>
  <c r="Q1536" i="86"/>
  <c r="P1536" i="86"/>
  <c r="Q1535" i="86"/>
  <c r="P1535" i="86"/>
  <c r="Q1534" i="86"/>
  <c r="P1534" i="86"/>
  <c r="Q1533" i="86"/>
  <c r="P1533" i="86"/>
  <c r="Q1532" i="86"/>
  <c r="P1532" i="86"/>
  <c r="Q1531" i="86"/>
  <c r="P1531" i="86"/>
  <c r="Q1530" i="86"/>
  <c r="P1530" i="86"/>
  <c r="Q1529" i="86"/>
  <c r="P1529" i="86"/>
  <c r="Q1528" i="86"/>
  <c r="P1528" i="86"/>
  <c r="Q1527" i="86"/>
  <c r="P1527" i="86"/>
  <c r="Q1526" i="86"/>
  <c r="P1526" i="86"/>
  <c r="U1525" i="86"/>
  <c r="Q1525" i="86"/>
  <c r="T1525" i="86" s="1"/>
  <c r="P1525" i="86"/>
  <c r="Q1524" i="86"/>
  <c r="P1524" i="86"/>
  <c r="Q1523" i="86"/>
  <c r="P1523" i="86"/>
  <c r="U1522" i="86"/>
  <c r="Q1522" i="86"/>
  <c r="T1522" i="86" s="1"/>
  <c r="P1522" i="86"/>
  <c r="Q1521" i="86"/>
  <c r="P1521" i="86"/>
  <c r="Q1520" i="86"/>
  <c r="P1520" i="86"/>
  <c r="U1519" i="86"/>
  <c r="Q1519" i="86"/>
  <c r="T1519" i="86" s="1"/>
  <c r="P1519" i="86"/>
  <c r="U1518" i="86"/>
  <c r="Q1518" i="86"/>
  <c r="T1518" i="86" s="1"/>
  <c r="P1518" i="86"/>
  <c r="Q1517" i="86"/>
  <c r="P1517" i="86"/>
  <c r="Q1516" i="86"/>
  <c r="P1516" i="86"/>
  <c r="Q1515" i="86"/>
  <c r="P1515" i="86"/>
  <c r="Q1514" i="86"/>
  <c r="P1514" i="86"/>
  <c r="Q1513" i="86"/>
  <c r="P1513" i="86"/>
  <c r="Q1512" i="86"/>
  <c r="P1512" i="86"/>
  <c r="Q1511" i="86"/>
  <c r="P1511" i="86"/>
  <c r="Q1510" i="86"/>
  <c r="P1510" i="86"/>
  <c r="Q1509" i="86"/>
  <c r="P1509" i="86"/>
  <c r="Q1508" i="86"/>
  <c r="P1508" i="86"/>
  <c r="Q1507" i="86"/>
  <c r="P1507" i="86"/>
  <c r="U1506" i="86"/>
  <c r="Q1506" i="86"/>
  <c r="T1506" i="86" s="1"/>
  <c r="P1506" i="86"/>
  <c r="Q1505" i="86"/>
  <c r="P1505" i="86"/>
  <c r="U1504" i="86"/>
  <c r="Q1504" i="86"/>
  <c r="T1504" i="86" s="1"/>
  <c r="P1504" i="86"/>
  <c r="U1503" i="86"/>
  <c r="Q1503" i="86"/>
  <c r="T1503" i="86" s="1"/>
  <c r="P1503" i="86"/>
  <c r="Q1502" i="86"/>
  <c r="P1502" i="86"/>
  <c r="Q1501" i="86"/>
  <c r="P1501" i="86"/>
  <c r="Q1500" i="86"/>
  <c r="P1500" i="86"/>
  <c r="Q1499" i="86"/>
  <c r="P1499" i="86"/>
  <c r="Q1498" i="86"/>
  <c r="P1498" i="86"/>
  <c r="U1497" i="86"/>
  <c r="Q1497" i="86"/>
  <c r="T1497" i="86" s="1"/>
  <c r="P1497" i="86"/>
  <c r="U1496" i="86"/>
  <c r="Q1496" i="86"/>
  <c r="T1496" i="86" s="1"/>
  <c r="P1496" i="86"/>
  <c r="Q1495" i="86"/>
  <c r="P1495" i="86"/>
  <c r="U1494" i="86"/>
  <c r="Q1494" i="86"/>
  <c r="T1494" i="86" s="1"/>
  <c r="P1494" i="86"/>
  <c r="U1493" i="86"/>
  <c r="Q1493" i="86"/>
  <c r="T1493" i="86" s="1"/>
  <c r="P1493" i="86"/>
  <c r="U1492" i="86"/>
  <c r="Q1492" i="86"/>
  <c r="T1492" i="86" s="1"/>
  <c r="P1492" i="86"/>
  <c r="U1491" i="86"/>
  <c r="Q1491" i="86"/>
  <c r="T1491" i="86" s="1"/>
  <c r="P1491" i="86"/>
  <c r="U1490" i="86"/>
  <c r="Q1490" i="86"/>
  <c r="T1490" i="86" s="1"/>
  <c r="P1490" i="86"/>
  <c r="Q1489" i="86"/>
  <c r="P1489" i="86"/>
  <c r="Q1488" i="86"/>
  <c r="P1488" i="86"/>
  <c r="Q1487" i="86"/>
  <c r="P1487" i="86"/>
  <c r="Q1486" i="86"/>
  <c r="P1486" i="86"/>
  <c r="Q1485" i="86"/>
  <c r="P1485" i="86"/>
  <c r="U1484" i="86"/>
  <c r="Q1484" i="86"/>
  <c r="T1484" i="86" s="1"/>
  <c r="P1484" i="86"/>
  <c r="U1483" i="86"/>
  <c r="Q1483" i="86"/>
  <c r="T1483" i="86" s="1"/>
  <c r="P1483" i="86"/>
  <c r="U1482" i="86"/>
  <c r="Q1482" i="86"/>
  <c r="T1482" i="86" s="1"/>
  <c r="P1482" i="86"/>
  <c r="U1481" i="86"/>
  <c r="Q1481" i="86"/>
  <c r="T1481" i="86" s="1"/>
  <c r="P1481" i="86"/>
  <c r="Q1480" i="86"/>
  <c r="P1480" i="86"/>
  <c r="Q1479" i="86"/>
  <c r="P1479" i="86"/>
  <c r="Q1478" i="86"/>
  <c r="P1478" i="86"/>
  <c r="Q1477" i="86"/>
  <c r="P1477" i="86"/>
  <c r="Q1476" i="86"/>
  <c r="P1476" i="86"/>
  <c r="Q1475" i="86"/>
  <c r="P1475" i="86"/>
  <c r="Q1474" i="86"/>
  <c r="P1474" i="86"/>
  <c r="Q1473" i="86"/>
  <c r="P1473" i="86"/>
  <c r="Q1472" i="86"/>
  <c r="P1472" i="86"/>
  <c r="Q1471" i="86"/>
  <c r="P1471" i="86"/>
  <c r="Q1470" i="86"/>
  <c r="P1470" i="86"/>
  <c r="Q1469" i="86"/>
  <c r="P1469" i="86"/>
  <c r="Q1468" i="86"/>
  <c r="P1468" i="86"/>
  <c r="Q1467" i="86"/>
  <c r="P1467" i="86"/>
  <c r="Q1466" i="86"/>
  <c r="P1466" i="86"/>
  <c r="Q1465" i="86"/>
  <c r="P1465" i="86"/>
  <c r="Q1464" i="86"/>
  <c r="P1464" i="86"/>
  <c r="Q1463" i="86"/>
  <c r="P1463" i="86"/>
  <c r="Q1462" i="86"/>
  <c r="P1462" i="86"/>
  <c r="Q1461" i="86"/>
  <c r="P1461" i="86"/>
  <c r="Q1460" i="86"/>
  <c r="P1460" i="86"/>
  <c r="Q1459" i="86"/>
  <c r="P1459" i="86"/>
  <c r="Q1458" i="86"/>
  <c r="P1458" i="86"/>
  <c r="Q1457" i="86"/>
  <c r="P1457" i="86"/>
  <c r="Q1456" i="86"/>
  <c r="P1456" i="86"/>
  <c r="Q1455" i="86"/>
  <c r="P1455" i="86"/>
  <c r="Q1454" i="86"/>
  <c r="P1454" i="86"/>
  <c r="Q1453" i="86"/>
  <c r="P1453" i="86"/>
  <c r="Q1452" i="86"/>
  <c r="P1452" i="86"/>
  <c r="Q1451" i="86"/>
  <c r="P1451" i="86"/>
  <c r="Q1450" i="86"/>
  <c r="P1450" i="86"/>
  <c r="Q1449" i="86"/>
  <c r="P1449" i="86"/>
  <c r="Q1448" i="86"/>
  <c r="P1448" i="86"/>
  <c r="Q1447" i="86"/>
  <c r="P1447" i="86"/>
  <c r="U1446" i="86"/>
  <c r="Q1446" i="86"/>
  <c r="T1446" i="86" s="1"/>
  <c r="P1446" i="86"/>
  <c r="U1445" i="86"/>
  <c r="Q1445" i="86"/>
  <c r="T1445" i="86" s="1"/>
  <c r="P1445" i="86"/>
  <c r="U1444" i="86"/>
  <c r="Q1444" i="86"/>
  <c r="T1444" i="86" s="1"/>
  <c r="P1444" i="86"/>
  <c r="U1443" i="86"/>
  <c r="Q1443" i="86"/>
  <c r="T1443" i="86" s="1"/>
  <c r="P1443" i="86"/>
  <c r="U1442" i="86"/>
  <c r="Q1442" i="86"/>
  <c r="T1442" i="86" s="1"/>
  <c r="P1442" i="86"/>
  <c r="U1441" i="86"/>
  <c r="Q1441" i="86"/>
  <c r="T1441" i="86" s="1"/>
  <c r="P1441" i="86"/>
  <c r="U1440" i="86"/>
  <c r="Q1440" i="86"/>
  <c r="T1440" i="86" s="1"/>
  <c r="P1440" i="86"/>
  <c r="U1439" i="86"/>
  <c r="Q1439" i="86"/>
  <c r="T1439" i="86" s="1"/>
  <c r="P1439" i="86"/>
  <c r="U1438" i="86"/>
  <c r="Q1438" i="86"/>
  <c r="T1438" i="86" s="1"/>
  <c r="P1438" i="86"/>
  <c r="Q1437" i="86"/>
  <c r="P1437" i="86"/>
  <c r="Q1436" i="86"/>
  <c r="P1436" i="86"/>
  <c r="Q1435" i="86"/>
  <c r="P1435" i="86"/>
  <c r="U1434" i="86"/>
  <c r="Q1434" i="86"/>
  <c r="T1434" i="86" s="1"/>
  <c r="P1434" i="86"/>
  <c r="U1433" i="86"/>
  <c r="Q1433" i="86"/>
  <c r="T1433" i="86" s="1"/>
  <c r="P1433" i="86"/>
  <c r="U1432" i="86"/>
  <c r="Q1432" i="86"/>
  <c r="T1432" i="86" s="1"/>
  <c r="P1432" i="86"/>
  <c r="U1431" i="86"/>
  <c r="Q1431" i="86"/>
  <c r="T1431" i="86" s="1"/>
  <c r="P1431" i="86"/>
  <c r="U1430" i="86"/>
  <c r="Q1430" i="86"/>
  <c r="T1430" i="86" s="1"/>
  <c r="P1430" i="86"/>
  <c r="U1429" i="86"/>
  <c r="Q1429" i="86"/>
  <c r="T1429" i="86" s="1"/>
  <c r="P1429" i="86"/>
  <c r="U1428" i="86"/>
  <c r="Q1428" i="86"/>
  <c r="T1428" i="86" s="1"/>
  <c r="P1428" i="86"/>
  <c r="U1427" i="86"/>
  <c r="Q1427" i="86"/>
  <c r="T1427" i="86" s="1"/>
  <c r="P1427" i="86"/>
  <c r="Q1426" i="86"/>
  <c r="P1426" i="86"/>
  <c r="Q1425" i="86"/>
  <c r="P1425" i="86"/>
  <c r="U1424" i="86"/>
  <c r="Q1424" i="86"/>
  <c r="T1424" i="86" s="1"/>
  <c r="P1424" i="86"/>
  <c r="U1423" i="86"/>
  <c r="Q1423" i="86"/>
  <c r="T1423" i="86" s="1"/>
  <c r="P1423" i="86"/>
  <c r="Q1422" i="86"/>
  <c r="P1422" i="86"/>
  <c r="U1421" i="86"/>
  <c r="Q1421" i="86"/>
  <c r="T1421" i="86" s="1"/>
  <c r="P1421" i="86"/>
  <c r="Q1420" i="86"/>
  <c r="P1420" i="86"/>
  <c r="U1419" i="86"/>
  <c r="Q1419" i="86"/>
  <c r="T1419" i="86" s="1"/>
  <c r="P1419" i="86"/>
  <c r="U1418" i="86"/>
  <c r="Q1418" i="86"/>
  <c r="T1418" i="86" s="1"/>
  <c r="P1418" i="86"/>
  <c r="Q1417" i="86"/>
  <c r="P1417" i="86"/>
  <c r="Q1416" i="86"/>
  <c r="P1416" i="86"/>
  <c r="Q1415" i="86"/>
  <c r="P1415" i="86"/>
  <c r="Q1414" i="86"/>
  <c r="P1414" i="86"/>
  <c r="Q1413" i="86"/>
  <c r="P1413" i="86"/>
  <c r="Q1412" i="86"/>
  <c r="P1412" i="86"/>
  <c r="Q1411" i="86"/>
  <c r="P1411" i="86"/>
  <c r="Q1410" i="86"/>
  <c r="P1410" i="86"/>
  <c r="Q1409" i="86"/>
  <c r="P1409" i="86"/>
  <c r="Q1408" i="86"/>
  <c r="P1408" i="86"/>
  <c r="Q1407" i="86"/>
  <c r="P1407" i="86"/>
  <c r="U1406" i="86"/>
  <c r="Q1406" i="86"/>
  <c r="T1406" i="86" s="1"/>
  <c r="P1406" i="86"/>
  <c r="Q1405" i="86"/>
  <c r="P1405" i="86"/>
  <c r="Q1404" i="86"/>
  <c r="P1404" i="86"/>
  <c r="Q1403" i="86"/>
  <c r="P1403" i="86"/>
  <c r="Q1402" i="86"/>
  <c r="P1402" i="86"/>
  <c r="Q1401" i="86"/>
  <c r="P1401" i="86"/>
  <c r="Q1400" i="86"/>
  <c r="P1400" i="86"/>
  <c r="Q1399" i="86"/>
  <c r="P1399" i="86"/>
  <c r="U1398" i="86"/>
  <c r="Q1398" i="86"/>
  <c r="T1398" i="86" s="1"/>
  <c r="P1398" i="86"/>
  <c r="U1397" i="86"/>
  <c r="Q1397" i="86"/>
  <c r="T1397" i="86" s="1"/>
  <c r="P1397" i="86"/>
  <c r="U1396" i="86"/>
  <c r="Q1396" i="86"/>
  <c r="T1396" i="86" s="1"/>
  <c r="P1396" i="86"/>
  <c r="U1395" i="86"/>
  <c r="Q1395" i="86"/>
  <c r="T1395" i="86" s="1"/>
  <c r="P1395" i="86"/>
  <c r="U1394" i="86"/>
  <c r="Q1394" i="86"/>
  <c r="T1394" i="86" s="1"/>
  <c r="P1394" i="86"/>
  <c r="U1393" i="86"/>
  <c r="Q1393" i="86"/>
  <c r="T1393" i="86" s="1"/>
  <c r="P1393" i="86"/>
  <c r="U1392" i="86"/>
  <c r="Q1392" i="86"/>
  <c r="T1392" i="86" s="1"/>
  <c r="P1392" i="86"/>
  <c r="U1391" i="86"/>
  <c r="Q1391" i="86"/>
  <c r="T1391" i="86" s="1"/>
  <c r="P1391" i="86"/>
  <c r="U1390" i="86"/>
  <c r="Q1390" i="86"/>
  <c r="T1390" i="86" s="1"/>
  <c r="P1390" i="86"/>
  <c r="U1389" i="86"/>
  <c r="Q1389" i="86"/>
  <c r="T1389" i="86" s="1"/>
  <c r="P1389" i="86"/>
  <c r="U1388" i="86"/>
  <c r="Q1388" i="86"/>
  <c r="T1388" i="86" s="1"/>
  <c r="P1388" i="86"/>
  <c r="U1387" i="86"/>
  <c r="Q1387" i="86"/>
  <c r="T1387" i="86" s="1"/>
  <c r="P1387" i="86"/>
  <c r="U1386" i="86"/>
  <c r="Q1386" i="86"/>
  <c r="T1386" i="86" s="1"/>
  <c r="P1386" i="86"/>
  <c r="Q1385" i="86"/>
  <c r="P1385" i="86"/>
  <c r="Q1384" i="86"/>
  <c r="P1384" i="86"/>
  <c r="Q1383" i="86"/>
  <c r="P1383" i="86"/>
  <c r="Q1382" i="86"/>
  <c r="P1382" i="86"/>
  <c r="Q1381" i="86"/>
  <c r="P1381" i="86"/>
  <c r="Q1380" i="86"/>
  <c r="P1380" i="86"/>
  <c r="Q1379" i="86"/>
  <c r="P1379" i="86"/>
  <c r="Q1378" i="86"/>
  <c r="P1378" i="86"/>
  <c r="Q1377" i="86"/>
  <c r="P1377" i="86"/>
  <c r="U1376" i="86"/>
  <c r="Q1376" i="86"/>
  <c r="T1376" i="86" s="1"/>
  <c r="P1376" i="86"/>
  <c r="Q1375" i="86"/>
  <c r="P1375" i="86"/>
  <c r="Q1374" i="86"/>
  <c r="P1374" i="86"/>
  <c r="U1373" i="86"/>
  <c r="Q1373" i="86"/>
  <c r="T1373" i="86" s="1"/>
  <c r="P1373" i="86"/>
  <c r="Q1372" i="86"/>
  <c r="P1372" i="86"/>
  <c r="U1371" i="86"/>
  <c r="Q1371" i="86"/>
  <c r="T1371" i="86" s="1"/>
  <c r="P1371" i="86"/>
  <c r="U1370" i="86"/>
  <c r="Q1370" i="86"/>
  <c r="T1370" i="86" s="1"/>
  <c r="P1370" i="86"/>
  <c r="U1369" i="86"/>
  <c r="Q1369" i="86"/>
  <c r="T1369" i="86" s="1"/>
  <c r="P1369" i="86"/>
  <c r="Q1368" i="86"/>
  <c r="P1368" i="86"/>
  <c r="U1367" i="86"/>
  <c r="Q1367" i="86"/>
  <c r="T1367" i="86" s="1"/>
  <c r="P1367" i="86"/>
  <c r="U1366" i="86"/>
  <c r="Q1366" i="86"/>
  <c r="T1366" i="86" s="1"/>
  <c r="P1366" i="86"/>
  <c r="Q1365" i="86"/>
  <c r="P1365" i="86"/>
  <c r="U1364" i="86"/>
  <c r="Q1364" i="86"/>
  <c r="T1364" i="86" s="1"/>
  <c r="P1364" i="86"/>
  <c r="U1363" i="86"/>
  <c r="Q1363" i="86"/>
  <c r="T1363" i="86" s="1"/>
  <c r="P1363" i="86"/>
  <c r="Q1362" i="86"/>
  <c r="P1362" i="86"/>
  <c r="U1361" i="86"/>
  <c r="Q1361" i="86"/>
  <c r="T1361" i="86" s="1"/>
  <c r="P1361" i="86"/>
  <c r="Q1360" i="86"/>
  <c r="P1360" i="86"/>
  <c r="U1359" i="86"/>
  <c r="Q1359" i="86"/>
  <c r="T1359" i="86" s="1"/>
  <c r="P1359" i="86"/>
  <c r="Q1358" i="86"/>
  <c r="P1358" i="86"/>
  <c r="Q1357" i="86"/>
  <c r="P1357" i="86"/>
  <c r="U1356" i="86"/>
  <c r="Q1356" i="86"/>
  <c r="T1356" i="86" s="1"/>
  <c r="P1356" i="86"/>
  <c r="U1355" i="86"/>
  <c r="Q1355" i="86"/>
  <c r="T1355" i="86" s="1"/>
  <c r="P1355" i="86"/>
  <c r="Q1354" i="86"/>
  <c r="P1354" i="86"/>
  <c r="Q1353" i="86"/>
  <c r="T1353" i="86" s="1"/>
  <c r="P1353" i="86"/>
  <c r="Q1352" i="86"/>
  <c r="T1352" i="86" s="1"/>
  <c r="P1352" i="86"/>
  <c r="Q1351" i="86"/>
  <c r="T1351" i="86" s="1"/>
  <c r="P1351" i="86"/>
  <c r="Q1350" i="86"/>
  <c r="T1350" i="86" s="1"/>
  <c r="P1350" i="86"/>
  <c r="Q1349" i="86"/>
  <c r="T1349" i="86" s="1"/>
  <c r="P1349" i="86"/>
  <c r="Q1348" i="86"/>
  <c r="P1348" i="86"/>
  <c r="Q1347" i="86"/>
  <c r="T1347" i="86" s="1"/>
  <c r="P1347" i="86"/>
  <c r="Q1346" i="86"/>
  <c r="T1346" i="86" s="1"/>
  <c r="P1346" i="86"/>
  <c r="Q1345" i="86"/>
  <c r="T1345" i="86" s="1"/>
  <c r="P1345" i="86"/>
  <c r="Q1344" i="86"/>
  <c r="T1344" i="86" s="1"/>
  <c r="P1344" i="86"/>
  <c r="Q1343" i="86"/>
  <c r="T1343" i="86" s="1"/>
  <c r="P1343" i="86"/>
  <c r="Q1342" i="86"/>
  <c r="T1342" i="86" s="1"/>
  <c r="P1342" i="86"/>
  <c r="Q1341" i="86"/>
  <c r="P1341" i="86"/>
  <c r="Q1340" i="86"/>
  <c r="T1340" i="86" s="1"/>
  <c r="P1340" i="86"/>
  <c r="Q1339" i="86"/>
  <c r="T1339" i="86" s="1"/>
  <c r="P1339" i="86"/>
  <c r="Q1338" i="86"/>
  <c r="P1338" i="86"/>
  <c r="Q1337" i="86"/>
  <c r="P1337" i="86"/>
  <c r="Q1336" i="86"/>
  <c r="P1336" i="86"/>
  <c r="Q1335" i="86"/>
  <c r="T1335" i="86" s="1"/>
  <c r="P1335" i="86"/>
  <c r="Q1334" i="86"/>
  <c r="T1334" i="86" s="1"/>
  <c r="P1334" i="86"/>
  <c r="Q1333" i="86"/>
  <c r="T1333" i="86" s="1"/>
  <c r="P1333" i="86"/>
  <c r="Q1332" i="86"/>
  <c r="T1332" i="86" s="1"/>
  <c r="P1332" i="86"/>
  <c r="Q1331" i="86"/>
  <c r="T1331" i="86" s="1"/>
  <c r="P1331" i="86"/>
  <c r="Q1330" i="86"/>
  <c r="T1330" i="86" s="1"/>
  <c r="P1330" i="86"/>
  <c r="Q1329" i="86"/>
  <c r="T1329" i="86" s="1"/>
  <c r="P1329" i="86"/>
  <c r="Q1328" i="86"/>
  <c r="T1328" i="86" s="1"/>
  <c r="P1328" i="86"/>
  <c r="Q1327" i="86"/>
  <c r="T1327" i="86" s="1"/>
  <c r="P1327" i="86"/>
  <c r="Q1326" i="86"/>
  <c r="T1326" i="86" s="1"/>
  <c r="P1326" i="86"/>
  <c r="Q1325" i="86"/>
  <c r="P1325" i="86"/>
  <c r="Q1324" i="86"/>
  <c r="P1324" i="86"/>
  <c r="Q1323" i="86"/>
  <c r="T1323" i="86" s="1"/>
  <c r="P1323" i="86"/>
  <c r="Q1322" i="86"/>
  <c r="P1322" i="86"/>
  <c r="Q1321" i="86"/>
  <c r="P1321" i="86"/>
  <c r="Q1320" i="86"/>
  <c r="P1320" i="86"/>
  <c r="Q1319" i="86"/>
  <c r="P1319" i="86"/>
  <c r="Q1318" i="86"/>
  <c r="P1318" i="86"/>
  <c r="Q1317" i="86"/>
  <c r="P1317" i="86"/>
  <c r="Q1316" i="86"/>
  <c r="P1316" i="86"/>
  <c r="Q1315" i="86"/>
  <c r="P1315" i="86"/>
  <c r="Q1314" i="86"/>
  <c r="P1314" i="86"/>
  <c r="Q1313" i="86"/>
  <c r="P1313" i="86"/>
  <c r="Q1312" i="86"/>
  <c r="P1312" i="86"/>
  <c r="Q1311" i="86"/>
  <c r="P1311" i="86"/>
  <c r="Q1310" i="86"/>
  <c r="P1310" i="86"/>
  <c r="Q1309" i="86"/>
  <c r="P1309" i="86"/>
  <c r="Q1308" i="86"/>
  <c r="P1308" i="86"/>
  <c r="Q1307" i="86"/>
  <c r="P1307" i="86"/>
  <c r="Q1306" i="86"/>
  <c r="P1306" i="86"/>
  <c r="Q1305" i="86"/>
  <c r="P1305" i="86"/>
  <c r="Q1304" i="86"/>
  <c r="P1304" i="86"/>
  <c r="Q1303" i="86"/>
  <c r="P1303" i="86"/>
  <c r="Q1302" i="86"/>
  <c r="P1302" i="86"/>
  <c r="Q1301" i="86"/>
  <c r="P1301" i="86"/>
  <c r="Q1300" i="86"/>
  <c r="P1300" i="86"/>
  <c r="Q1299" i="86"/>
  <c r="P1299" i="86"/>
  <c r="Q1298" i="86"/>
  <c r="P1298" i="86"/>
  <c r="Q1297" i="86"/>
  <c r="P1297" i="86"/>
  <c r="Q1296" i="86"/>
  <c r="P1296" i="86"/>
  <c r="Q1295" i="86"/>
  <c r="P1295" i="86"/>
  <c r="Q1294" i="86"/>
  <c r="P1294" i="86"/>
  <c r="Q1293" i="86"/>
  <c r="P1293" i="86"/>
  <c r="Q1292" i="86"/>
  <c r="P1292" i="86"/>
  <c r="Q1291" i="86"/>
  <c r="P1291" i="86"/>
  <c r="Q1290" i="86"/>
  <c r="P1290" i="86"/>
  <c r="Q1289" i="86"/>
  <c r="P1289" i="86"/>
  <c r="Q1288" i="86"/>
  <c r="P1288" i="86"/>
  <c r="Q1287" i="86"/>
  <c r="P1287" i="86"/>
  <c r="Q1286" i="86"/>
  <c r="P1286" i="86"/>
  <c r="Q1285" i="86"/>
  <c r="P1285" i="86"/>
  <c r="Q1284" i="86"/>
  <c r="P1284" i="86"/>
  <c r="Q1283" i="86"/>
  <c r="P1283" i="86"/>
  <c r="Q1282" i="86"/>
  <c r="P1282" i="86"/>
  <c r="Q1281" i="86"/>
  <c r="P1281" i="86"/>
  <c r="Q1280" i="86"/>
  <c r="P1280" i="86"/>
  <c r="Q1279" i="86"/>
  <c r="P1279" i="86"/>
  <c r="Q1278" i="86"/>
  <c r="P1278" i="86"/>
  <c r="Q1277" i="86"/>
  <c r="P1277" i="86"/>
  <c r="Q1276" i="86"/>
  <c r="P1276" i="86"/>
  <c r="Q1275" i="86"/>
  <c r="P1275" i="86"/>
  <c r="Q1274" i="86"/>
  <c r="P1274" i="86"/>
  <c r="Q1273" i="86"/>
  <c r="P1273" i="86"/>
  <c r="Q1272" i="86"/>
  <c r="P1272" i="86"/>
  <c r="Q1271" i="86"/>
  <c r="P1271" i="86"/>
  <c r="Q1270" i="86"/>
  <c r="P1270" i="86"/>
  <c r="Q1269" i="86"/>
  <c r="P1269" i="86"/>
  <c r="Q1268" i="86"/>
  <c r="P1268" i="86"/>
  <c r="Q1267" i="86"/>
  <c r="P1267" i="86"/>
  <c r="Q1266" i="86"/>
  <c r="P1266" i="86"/>
  <c r="Q1265" i="86"/>
  <c r="P1265" i="86"/>
  <c r="Q1264" i="86"/>
  <c r="P1264" i="86"/>
  <c r="Q1263" i="86"/>
  <c r="P1263" i="86"/>
  <c r="Q1262" i="86"/>
  <c r="P1262" i="86"/>
  <c r="Q1261" i="86"/>
  <c r="P1261" i="86"/>
  <c r="Q1260" i="86"/>
  <c r="P1260" i="86"/>
  <c r="Q1259" i="86"/>
  <c r="P1259" i="86"/>
  <c r="Q1258" i="86"/>
  <c r="P1258" i="86"/>
  <c r="Q1257" i="86"/>
  <c r="P1257" i="86"/>
  <c r="Q1256" i="86"/>
  <c r="P1256" i="86"/>
  <c r="Q1255" i="86"/>
  <c r="P1255" i="86"/>
  <c r="Q1254" i="86"/>
  <c r="P1254" i="86"/>
  <c r="Q1253" i="86"/>
  <c r="P1253" i="86"/>
  <c r="Q1252" i="86"/>
  <c r="P1252" i="86"/>
  <c r="Q1251" i="86"/>
  <c r="P1251" i="86"/>
  <c r="Q1250" i="86"/>
  <c r="P1250" i="86"/>
  <c r="Q1249" i="86"/>
  <c r="P1249" i="86"/>
  <c r="Q1248" i="86"/>
  <c r="P1248" i="86"/>
  <c r="Q1247" i="86"/>
  <c r="P1247" i="86"/>
  <c r="Q1246" i="86"/>
  <c r="P1246" i="86"/>
  <c r="Q1245" i="86"/>
  <c r="P1245" i="86"/>
  <c r="Q1244" i="86"/>
  <c r="P1244" i="86"/>
  <c r="Q1243" i="86"/>
  <c r="P1243" i="86"/>
  <c r="Q1242" i="86"/>
  <c r="P1242" i="86"/>
  <c r="Q1241" i="86"/>
  <c r="P1241" i="86"/>
  <c r="Q1240" i="86"/>
  <c r="P1240" i="86"/>
  <c r="Q1239" i="86"/>
  <c r="P1239" i="86"/>
  <c r="Q1238" i="86"/>
  <c r="P1238" i="86"/>
  <c r="Q1237" i="86"/>
  <c r="P1237" i="86"/>
  <c r="Q1236" i="86"/>
  <c r="P1236" i="86"/>
  <c r="Q1235" i="86"/>
  <c r="P1235" i="86"/>
  <c r="Q1234" i="86"/>
  <c r="P1234" i="86"/>
  <c r="Q1233" i="86"/>
  <c r="P1233" i="86"/>
  <c r="Q1232" i="86"/>
  <c r="P1232" i="86"/>
  <c r="Q1231" i="86"/>
  <c r="P1231" i="86"/>
  <c r="Q1230" i="86"/>
  <c r="P1230" i="86"/>
  <c r="Q1229" i="86"/>
  <c r="P1229" i="86"/>
  <c r="Q1228" i="86"/>
  <c r="P1228" i="86"/>
  <c r="Q1227" i="86"/>
  <c r="P1227" i="86"/>
  <c r="Q1226" i="86"/>
  <c r="P1226" i="86"/>
  <c r="Q1225" i="86"/>
  <c r="P1225" i="86"/>
  <c r="Q1224" i="86"/>
  <c r="P1224" i="86"/>
  <c r="Q1223" i="86"/>
  <c r="P1223" i="86"/>
  <c r="Q1222" i="86"/>
  <c r="T1222" i="86" s="1"/>
  <c r="P1222" i="86"/>
  <c r="Q1221" i="86"/>
  <c r="P1221" i="86"/>
  <c r="Q1220" i="86"/>
  <c r="P1220" i="86"/>
  <c r="Q1219" i="86"/>
  <c r="P1219" i="86"/>
  <c r="Q1218" i="86"/>
  <c r="P1218" i="86"/>
  <c r="Q1217" i="86"/>
  <c r="P1217" i="86"/>
  <c r="Q1216" i="86"/>
  <c r="P1216" i="86"/>
  <c r="Q1215" i="86"/>
  <c r="P1215" i="86"/>
  <c r="Q1214" i="86"/>
  <c r="P1214" i="86"/>
  <c r="Q1213" i="86"/>
  <c r="P1213" i="86"/>
  <c r="Q1212" i="86"/>
  <c r="P1212" i="86"/>
  <c r="Q1211" i="86"/>
  <c r="P1211" i="86"/>
  <c r="Q1210" i="86"/>
  <c r="P1210" i="86"/>
  <c r="Q1209" i="86"/>
  <c r="P1209" i="86"/>
  <c r="Q1208" i="86"/>
  <c r="P1208" i="86"/>
  <c r="Q1207" i="86"/>
  <c r="P1207" i="86"/>
  <c r="Q1206" i="86"/>
  <c r="P1206" i="86"/>
  <c r="Q1205" i="86"/>
  <c r="P1205" i="86"/>
  <c r="Q1204" i="86"/>
  <c r="P1204" i="86"/>
  <c r="Q1203" i="86"/>
  <c r="P1203" i="86"/>
  <c r="Q1202" i="86"/>
  <c r="P1202" i="86"/>
  <c r="Q1201" i="86"/>
  <c r="P1201" i="86"/>
  <c r="Q1200" i="86"/>
  <c r="P1200" i="86"/>
  <c r="Q1199" i="86"/>
  <c r="P1199" i="86"/>
  <c r="Q1198" i="86"/>
  <c r="P1198" i="86"/>
  <c r="Q1197" i="86"/>
  <c r="P1197" i="86"/>
  <c r="Q1196" i="86"/>
  <c r="P1196" i="86"/>
  <c r="Q1195" i="86"/>
  <c r="P1195" i="86"/>
  <c r="Q1194" i="86"/>
  <c r="P1194" i="86"/>
  <c r="Q1193" i="86"/>
  <c r="P1193" i="86"/>
  <c r="Q1192" i="86"/>
  <c r="P1192" i="86"/>
  <c r="Q1191" i="86"/>
  <c r="P1191" i="86"/>
  <c r="Q1190" i="86"/>
  <c r="P1190" i="86"/>
  <c r="Q1189" i="86"/>
  <c r="P1189" i="86"/>
  <c r="Q1188" i="86"/>
  <c r="P1188" i="86"/>
  <c r="Q1187" i="86"/>
  <c r="P1187" i="86"/>
  <c r="Q1186" i="86"/>
  <c r="P1186" i="86"/>
  <c r="Q1185" i="86"/>
  <c r="P1185" i="86"/>
  <c r="Q1184" i="86"/>
  <c r="P1184" i="86"/>
  <c r="Q1183" i="86"/>
  <c r="P1183" i="86"/>
  <c r="Q1182" i="86"/>
  <c r="P1182" i="86"/>
  <c r="Q1181" i="86"/>
  <c r="P1181" i="86"/>
  <c r="Q1180" i="86"/>
  <c r="P1180" i="86"/>
  <c r="Q1179" i="86"/>
  <c r="P1179" i="86"/>
  <c r="Q1178" i="86"/>
  <c r="P1178" i="86"/>
  <c r="Q1177" i="86"/>
  <c r="P1177" i="86"/>
  <c r="Q1176" i="86"/>
  <c r="P1176" i="86"/>
  <c r="Q1175" i="86"/>
  <c r="P1175" i="86"/>
  <c r="Q1174" i="86"/>
  <c r="P1174" i="86"/>
  <c r="Q1173" i="86"/>
  <c r="P1173" i="86"/>
  <c r="Q1172" i="86"/>
  <c r="P1172" i="86"/>
  <c r="Q1171" i="86"/>
  <c r="P1171" i="86"/>
  <c r="Q1170" i="86"/>
  <c r="P1170" i="86"/>
  <c r="Q1169" i="86"/>
  <c r="P1169" i="86"/>
  <c r="Q1168" i="86"/>
  <c r="P1168" i="86"/>
  <c r="Q1167" i="86"/>
  <c r="P1167" i="86"/>
  <c r="Q1166" i="86"/>
  <c r="P1166" i="86"/>
  <c r="Q1165" i="86"/>
  <c r="P1165" i="86"/>
  <c r="Q1164" i="86"/>
  <c r="P1164" i="86"/>
  <c r="Q1163" i="86"/>
  <c r="P1163" i="86"/>
  <c r="Q1162" i="86"/>
  <c r="P1162" i="86"/>
  <c r="Q1161" i="86"/>
  <c r="P1161" i="86"/>
  <c r="Q1160" i="86"/>
  <c r="P1160" i="86"/>
  <c r="Q1159" i="86"/>
  <c r="P1159" i="86"/>
  <c r="Q1158" i="86"/>
  <c r="P1158" i="86"/>
  <c r="Q1157" i="86"/>
  <c r="P1157" i="86"/>
  <c r="Q1156" i="86"/>
  <c r="P1156" i="86"/>
  <c r="Q1155" i="86"/>
  <c r="P1155" i="86"/>
  <c r="Q1154" i="86"/>
  <c r="P1154" i="86"/>
  <c r="Q1153" i="86"/>
  <c r="P1153" i="86"/>
  <c r="Q1152" i="86"/>
  <c r="P1152" i="86"/>
  <c r="Q1151" i="86"/>
  <c r="T1151" i="86" s="1"/>
  <c r="P1151" i="86"/>
  <c r="Q1150" i="86"/>
  <c r="T1150" i="86" s="1"/>
  <c r="P1150" i="86"/>
  <c r="Q1149" i="86"/>
  <c r="P1149" i="86"/>
  <c r="Q1148" i="86"/>
  <c r="P1148" i="86"/>
  <c r="Q1147" i="86"/>
  <c r="P1147" i="86"/>
  <c r="Q1146" i="86"/>
  <c r="P1146" i="86"/>
  <c r="Q1145" i="86"/>
  <c r="P1145" i="86"/>
  <c r="Q1144" i="86"/>
  <c r="P1144" i="86"/>
  <c r="Q1143" i="86"/>
  <c r="P1143" i="86"/>
  <c r="Q1142" i="86"/>
  <c r="P1142" i="86"/>
  <c r="Q1141" i="86"/>
  <c r="P1141" i="86"/>
  <c r="Q1140" i="86"/>
  <c r="P1140" i="86"/>
  <c r="Q1139" i="86"/>
  <c r="P1139" i="86"/>
  <c r="Q1138" i="86"/>
  <c r="P1138" i="86"/>
  <c r="Q1137" i="86"/>
  <c r="P1137" i="86"/>
  <c r="Q1136" i="86"/>
  <c r="P1136" i="86"/>
  <c r="Q1135" i="86"/>
  <c r="P1135" i="86"/>
  <c r="Q1134" i="86"/>
  <c r="P1134" i="86"/>
  <c r="Q1133" i="86"/>
  <c r="P1133" i="86"/>
  <c r="Q1132" i="86"/>
  <c r="P1132" i="86"/>
  <c r="Q1131" i="86"/>
  <c r="P1131" i="86"/>
  <c r="Q1130" i="86"/>
  <c r="P1130" i="86"/>
  <c r="Q1129" i="86"/>
  <c r="P1129" i="86"/>
  <c r="Q1128" i="86"/>
  <c r="P1128" i="86"/>
  <c r="Q1127" i="86"/>
  <c r="P1127" i="86"/>
  <c r="Q1126" i="86"/>
  <c r="P1126" i="86"/>
  <c r="Q1125" i="86"/>
  <c r="P1125" i="86"/>
  <c r="Q1124" i="86"/>
  <c r="P1124" i="86"/>
  <c r="Q1123" i="86"/>
  <c r="P1123" i="86"/>
  <c r="Q1122" i="86"/>
  <c r="P1122" i="86"/>
  <c r="Q1121" i="86"/>
  <c r="P1121" i="86"/>
  <c r="Q1120" i="86"/>
  <c r="P1120" i="86"/>
  <c r="Q1119" i="86"/>
  <c r="P1119" i="86"/>
  <c r="Q1118" i="86"/>
  <c r="P1118" i="86"/>
  <c r="Q1117" i="86"/>
  <c r="P1117" i="86"/>
  <c r="Q1116" i="86"/>
  <c r="P1116" i="86"/>
  <c r="Q1115" i="86"/>
  <c r="P1115" i="86"/>
  <c r="Q1114" i="86"/>
  <c r="P1114" i="86"/>
  <c r="Q1113" i="86"/>
  <c r="P1113" i="86"/>
  <c r="Q1112" i="86"/>
  <c r="P1112" i="86"/>
  <c r="Q1111" i="86"/>
  <c r="P1111" i="86"/>
  <c r="Q1110" i="86"/>
  <c r="P1110" i="86"/>
  <c r="Q1109" i="86"/>
  <c r="P1109" i="86"/>
  <c r="Q1108" i="86"/>
  <c r="P1108" i="86"/>
  <c r="Q1107" i="86"/>
  <c r="P1107" i="86"/>
  <c r="Q1106" i="86"/>
  <c r="P1106" i="86"/>
  <c r="Q1105" i="86"/>
  <c r="P1105" i="86"/>
  <c r="Q1104" i="86"/>
  <c r="P1104" i="86"/>
  <c r="Q1103" i="86"/>
  <c r="P1103" i="86"/>
  <c r="Q1102" i="86"/>
  <c r="P1102" i="86"/>
  <c r="Q1101" i="86"/>
  <c r="P1101" i="86"/>
  <c r="Q1100" i="86"/>
  <c r="P1100" i="86"/>
  <c r="Q1099" i="86"/>
  <c r="T1099" i="86" s="1"/>
  <c r="P1099" i="86"/>
  <c r="Q1098" i="86"/>
  <c r="P1098" i="86"/>
  <c r="Q1097" i="86"/>
  <c r="P1097" i="86"/>
  <c r="Q1096" i="86"/>
  <c r="P1096" i="86"/>
  <c r="Q1095" i="86"/>
  <c r="P1095" i="86"/>
  <c r="Q1094" i="86"/>
  <c r="P1094" i="86"/>
  <c r="Q1093" i="86"/>
  <c r="T1093" i="86" s="1"/>
  <c r="P1093" i="86"/>
  <c r="Q1092" i="86"/>
  <c r="T1092" i="86" s="1"/>
  <c r="P1092" i="86"/>
  <c r="Q1091" i="86"/>
  <c r="T1091" i="86" s="1"/>
  <c r="P1091" i="86"/>
  <c r="Q1090" i="86"/>
  <c r="P1090" i="86"/>
  <c r="Q1089" i="86"/>
  <c r="P1089" i="86"/>
  <c r="Q1088" i="86"/>
  <c r="P1088" i="86"/>
  <c r="Q1087" i="86"/>
  <c r="P1087" i="86"/>
  <c r="Q1086" i="86"/>
  <c r="P1086" i="86"/>
  <c r="Q1085" i="86"/>
  <c r="P1085" i="86"/>
  <c r="Q1084" i="86"/>
  <c r="P1084" i="86"/>
  <c r="Q1083" i="86"/>
  <c r="P1083" i="86"/>
  <c r="Q1082" i="86"/>
  <c r="P1082" i="86"/>
  <c r="Q1081" i="86"/>
  <c r="P1081" i="86"/>
  <c r="Q1080" i="86"/>
  <c r="P1080" i="86"/>
  <c r="Q1079" i="86"/>
  <c r="P1079" i="86"/>
  <c r="Q1078" i="86"/>
  <c r="P1078" i="86"/>
  <c r="Q1077" i="86"/>
  <c r="P1077" i="86"/>
  <c r="Q1076" i="86"/>
  <c r="P1076" i="86"/>
  <c r="Q1075" i="86"/>
  <c r="T1075" i="86" s="1"/>
  <c r="P1075" i="86"/>
  <c r="Q1074" i="86"/>
  <c r="P1074" i="86"/>
  <c r="U1073" i="86"/>
  <c r="Q1073" i="86"/>
  <c r="T1073" i="86" s="1"/>
  <c r="P1073" i="86"/>
  <c r="Q1072" i="86"/>
  <c r="P1072" i="86"/>
  <c r="Q1071" i="86"/>
  <c r="P1071" i="86"/>
  <c r="Q1070" i="86"/>
  <c r="P1070" i="86"/>
  <c r="Q1069" i="86"/>
  <c r="P1069" i="86"/>
  <c r="Q1068" i="86"/>
  <c r="P1068" i="86"/>
  <c r="Q1067" i="86"/>
  <c r="P1067" i="86"/>
  <c r="Q1066" i="86"/>
  <c r="P1066" i="86"/>
  <c r="Q1065" i="86"/>
  <c r="P1065" i="86"/>
  <c r="Q1064" i="86"/>
  <c r="P1064" i="86"/>
  <c r="Q1063" i="86"/>
  <c r="P1063" i="86"/>
  <c r="Q1062" i="86"/>
  <c r="P1062" i="86"/>
  <c r="Q1061" i="86"/>
  <c r="P1061" i="86"/>
  <c r="Q1060" i="86"/>
  <c r="T1060" i="86" s="1"/>
  <c r="P1060" i="86"/>
  <c r="Q1059" i="86"/>
  <c r="P1059" i="86"/>
  <c r="Q1058" i="86"/>
  <c r="P1058" i="86"/>
  <c r="Q1057" i="86"/>
  <c r="P1057" i="86"/>
  <c r="Q1056" i="86"/>
  <c r="P1056" i="86"/>
  <c r="Q1055" i="86"/>
  <c r="P1055" i="86"/>
  <c r="Q1054" i="86"/>
  <c r="P1054" i="86"/>
  <c r="Q1053" i="86"/>
  <c r="P1053" i="86"/>
  <c r="Q1052" i="86"/>
  <c r="P1052" i="86"/>
  <c r="Q1051" i="86"/>
  <c r="P1051" i="86"/>
  <c r="Q1050" i="86"/>
  <c r="P1050" i="86"/>
  <c r="Q1049" i="86"/>
  <c r="P1049" i="86"/>
  <c r="Q1048" i="86"/>
  <c r="P1048" i="86"/>
  <c r="Q1047" i="86"/>
  <c r="P1047" i="86"/>
  <c r="Q1046" i="86"/>
  <c r="P1046" i="86"/>
  <c r="Q1045" i="86"/>
  <c r="P1045" i="86"/>
  <c r="Q1044" i="86"/>
  <c r="P1044" i="86"/>
  <c r="Q1043" i="86"/>
  <c r="P1043" i="86"/>
  <c r="Q1042" i="86"/>
  <c r="P1042" i="86"/>
  <c r="Q1041" i="86"/>
  <c r="P1041" i="86"/>
  <c r="Q1040" i="86"/>
  <c r="P1040" i="86"/>
  <c r="Q1039" i="86"/>
  <c r="P1039" i="86"/>
  <c r="Q1038" i="86"/>
  <c r="P1038" i="86"/>
  <c r="Q1037" i="86"/>
  <c r="P1037" i="86"/>
  <c r="Q1036" i="86"/>
  <c r="P1036" i="86"/>
  <c r="Q1035" i="86"/>
  <c r="P1035" i="86"/>
  <c r="Q1034" i="86"/>
  <c r="P1034" i="86"/>
  <c r="Q1033" i="86"/>
  <c r="P1033" i="86"/>
  <c r="Q1032" i="86"/>
  <c r="P1032" i="86"/>
  <c r="Q1031" i="86"/>
  <c r="P1031" i="86"/>
  <c r="Q1030" i="86"/>
  <c r="P1030" i="86"/>
  <c r="Q1029" i="86"/>
  <c r="P1029" i="86"/>
  <c r="Q1028" i="86"/>
  <c r="P1028" i="86"/>
  <c r="Q1027" i="86"/>
  <c r="P1027" i="86"/>
  <c r="Q1026" i="86"/>
  <c r="P1026" i="86"/>
  <c r="Q1025" i="86"/>
  <c r="P1025" i="86"/>
  <c r="Q1024" i="86"/>
  <c r="P1024" i="86"/>
  <c r="Q1023" i="86"/>
  <c r="P1023" i="86"/>
  <c r="Q1022" i="86"/>
  <c r="P1022" i="86"/>
  <c r="Q1021" i="86"/>
  <c r="P1021" i="86"/>
  <c r="Q1020" i="86"/>
  <c r="P1020" i="86"/>
  <c r="Q1019" i="86"/>
  <c r="P1019" i="86"/>
  <c r="Q1018" i="86"/>
  <c r="P1018" i="86"/>
  <c r="Q1017" i="86"/>
  <c r="P1017" i="86"/>
  <c r="Q1016" i="86"/>
  <c r="P1016" i="86"/>
  <c r="Q1015" i="86"/>
  <c r="P1015" i="86"/>
  <c r="Q1014" i="86"/>
  <c r="P1014" i="86"/>
  <c r="Q1013" i="86"/>
  <c r="P1013" i="86"/>
  <c r="Q1012" i="86"/>
  <c r="T1012" i="86" s="1"/>
  <c r="P1012" i="86"/>
  <c r="Q1011" i="86"/>
  <c r="T1011" i="86" s="1"/>
  <c r="P1011" i="86"/>
  <c r="Q1010" i="86"/>
  <c r="T1010" i="86" s="1"/>
  <c r="P1010" i="86"/>
  <c r="Q1009" i="86"/>
  <c r="T1009" i="86" s="1"/>
  <c r="P1009" i="86"/>
  <c r="Q1008" i="86"/>
  <c r="T1008" i="86" s="1"/>
  <c r="P1008" i="86"/>
  <c r="Q1007" i="86"/>
  <c r="T1007" i="86" s="1"/>
  <c r="P1007" i="86"/>
  <c r="Q1006" i="86"/>
  <c r="T1006" i="86" s="1"/>
  <c r="P1006" i="86"/>
  <c r="Q1005" i="86"/>
  <c r="T1005" i="86" s="1"/>
  <c r="P1005" i="86"/>
  <c r="Q1004" i="86"/>
  <c r="T1004" i="86" s="1"/>
  <c r="P1004" i="86"/>
  <c r="Q1003" i="86"/>
  <c r="T1003" i="86" s="1"/>
  <c r="P1003" i="86"/>
  <c r="Q1002" i="86"/>
  <c r="T1002" i="86" s="1"/>
  <c r="P1002" i="86"/>
  <c r="Q1001" i="86"/>
  <c r="T1001" i="86" s="1"/>
  <c r="P1001" i="86"/>
  <c r="Q1000" i="86"/>
  <c r="T1000" i="86" s="1"/>
  <c r="P1000" i="86"/>
  <c r="Q999" i="86"/>
  <c r="T999" i="86" s="1"/>
  <c r="P999" i="86"/>
  <c r="Q998" i="86"/>
  <c r="T998" i="86" s="1"/>
  <c r="P998" i="86"/>
  <c r="Q997" i="86"/>
  <c r="P997" i="86"/>
  <c r="Q996" i="86"/>
  <c r="P996" i="86"/>
  <c r="Q995" i="86"/>
  <c r="P995" i="86"/>
  <c r="Q994" i="86"/>
  <c r="P994" i="86"/>
  <c r="Q993" i="86"/>
  <c r="P993" i="86"/>
  <c r="Q992" i="86"/>
  <c r="P992" i="86"/>
  <c r="Q991" i="86"/>
  <c r="P991" i="86"/>
  <c r="Q990" i="86"/>
  <c r="P990" i="86"/>
  <c r="Q989" i="86"/>
  <c r="P989" i="86"/>
  <c r="Q988" i="86"/>
  <c r="P988" i="86"/>
  <c r="Q987" i="86"/>
  <c r="P987" i="86"/>
  <c r="Q986" i="86"/>
  <c r="P986" i="86"/>
  <c r="Q985" i="86"/>
  <c r="P985" i="86"/>
  <c r="Q984" i="86"/>
  <c r="P984" i="86"/>
  <c r="Q983" i="86"/>
  <c r="P983" i="86"/>
  <c r="Q982" i="86"/>
  <c r="P982" i="86"/>
  <c r="Q981" i="86"/>
  <c r="P981" i="86"/>
  <c r="Q980" i="86"/>
  <c r="P980" i="86"/>
  <c r="Q979" i="86"/>
  <c r="P979" i="86"/>
  <c r="Q978" i="86"/>
  <c r="P978" i="86"/>
  <c r="Q977" i="86"/>
  <c r="P977" i="86"/>
  <c r="Q976" i="86"/>
  <c r="P976" i="86"/>
  <c r="Q975" i="86"/>
  <c r="P975" i="86"/>
  <c r="Q974" i="86"/>
  <c r="P974" i="86"/>
  <c r="Q973" i="86"/>
  <c r="P973" i="86"/>
  <c r="Q972" i="86"/>
  <c r="P972" i="86"/>
  <c r="Q971" i="86"/>
  <c r="P971" i="86"/>
  <c r="Q970" i="86"/>
  <c r="P970" i="86"/>
  <c r="Q969" i="86"/>
  <c r="P969" i="86"/>
  <c r="Q968" i="86"/>
  <c r="P968" i="86"/>
  <c r="Q967" i="86"/>
  <c r="P967" i="86"/>
  <c r="Q966" i="86"/>
  <c r="P966" i="86"/>
  <c r="Q965" i="86"/>
  <c r="T965" i="86" s="1"/>
  <c r="P965" i="86"/>
  <c r="Q964" i="86"/>
  <c r="T964" i="86" s="1"/>
  <c r="P964" i="86"/>
  <c r="Q963" i="86"/>
  <c r="P963" i="86"/>
  <c r="Q962" i="86"/>
  <c r="P962" i="86"/>
  <c r="Q961" i="86"/>
  <c r="P961" i="86"/>
  <c r="Q960" i="86"/>
  <c r="P960" i="86"/>
  <c r="Q959" i="86"/>
  <c r="P959" i="86"/>
  <c r="Q958" i="86"/>
  <c r="P958" i="86"/>
  <c r="Q957" i="86"/>
  <c r="P957" i="86"/>
  <c r="Q956" i="86"/>
  <c r="T956" i="86" s="1"/>
  <c r="P956" i="86"/>
  <c r="Q955" i="86"/>
  <c r="P955" i="86"/>
  <c r="Q954" i="86"/>
  <c r="P954" i="86"/>
  <c r="Q953" i="86"/>
  <c r="P953" i="86"/>
  <c r="Q952" i="86"/>
  <c r="P952" i="86"/>
  <c r="Q951" i="86"/>
  <c r="T951" i="86" s="1"/>
  <c r="P951" i="86"/>
  <c r="Q950" i="86"/>
  <c r="P950" i="86"/>
  <c r="Q949" i="86"/>
  <c r="P949" i="86"/>
  <c r="Q948" i="86"/>
  <c r="P948" i="86"/>
  <c r="Q947" i="86"/>
  <c r="P947" i="86"/>
  <c r="Q946" i="86"/>
  <c r="P946" i="86"/>
  <c r="Q945" i="86"/>
  <c r="P945" i="86"/>
  <c r="Q944" i="86"/>
  <c r="P944" i="86"/>
  <c r="Q943" i="86"/>
  <c r="P943" i="86"/>
  <c r="Q942" i="86"/>
  <c r="T942" i="86" s="1"/>
  <c r="P942" i="86"/>
  <c r="Q941" i="86"/>
  <c r="P941" i="86"/>
  <c r="Q940" i="86"/>
  <c r="T940" i="86" s="1"/>
  <c r="P940" i="86"/>
  <c r="Q939" i="86"/>
  <c r="P939" i="86"/>
  <c r="Q938" i="86"/>
  <c r="P938" i="86"/>
  <c r="Q937" i="86"/>
  <c r="P937" i="86"/>
  <c r="Q936" i="86"/>
  <c r="P936" i="86"/>
  <c r="Q935" i="86"/>
  <c r="P935" i="86"/>
  <c r="Q934" i="86"/>
  <c r="P934" i="86"/>
  <c r="Q933" i="86"/>
  <c r="P933" i="86"/>
  <c r="Q932" i="86"/>
  <c r="P932" i="86"/>
  <c r="Q931" i="86"/>
  <c r="P931" i="86"/>
  <c r="Q930" i="86"/>
  <c r="P930" i="86"/>
  <c r="Q929" i="86"/>
  <c r="P929" i="86"/>
  <c r="Q928" i="86"/>
  <c r="P928" i="86"/>
  <c r="Q927" i="86"/>
  <c r="P927" i="86"/>
  <c r="Q926" i="86"/>
  <c r="P926" i="86"/>
  <c r="Q925" i="86"/>
  <c r="P925" i="86"/>
  <c r="Q924" i="86"/>
  <c r="P924" i="86"/>
  <c r="Q923" i="86"/>
  <c r="P923" i="86"/>
  <c r="Q922" i="86"/>
  <c r="P922" i="86"/>
  <c r="Q921" i="86"/>
  <c r="T921" i="86" s="1"/>
  <c r="P921" i="86"/>
  <c r="Q920" i="86"/>
  <c r="T920" i="86" s="1"/>
  <c r="P920" i="86"/>
  <c r="Q919" i="86"/>
  <c r="T919" i="86" s="1"/>
  <c r="P919" i="86"/>
  <c r="Q918" i="86"/>
  <c r="T918" i="86" s="1"/>
  <c r="P918" i="86"/>
  <c r="Q917" i="86"/>
  <c r="P917" i="86"/>
  <c r="Q916" i="86"/>
  <c r="P916" i="86"/>
  <c r="Q915" i="86"/>
  <c r="P915" i="86"/>
  <c r="Q914" i="86"/>
  <c r="P914" i="86"/>
  <c r="Q913" i="86"/>
  <c r="P913" i="86"/>
  <c r="Q912" i="86"/>
  <c r="P912" i="86"/>
  <c r="Q911" i="86"/>
  <c r="P911" i="86"/>
  <c r="Q910" i="86"/>
  <c r="P910" i="86"/>
  <c r="Q909" i="86"/>
  <c r="P909" i="86"/>
  <c r="Q908" i="86"/>
  <c r="P908" i="86"/>
  <c r="Q907" i="86"/>
  <c r="P907" i="86"/>
  <c r="Q906" i="86"/>
  <c r="P906" i="86"/>
  <c r="Q905" i="86"/>
  <c r="P905" i="86"/>
  <c r="Q904" i="86"/>
  <c r="P904" i="86"/>
  <c r="Q903" i="86"/>
  <c r="P903" i="86"/>
  <c r="Q902" i="86"/>
  <c r="P902" i="86"/>
  <c r="Q901" i="86"/>
  <c r="P901" i="86"/>
  <c r="Q900" i="86"/>
  <c r="P900" i="86"/>
  <c r="Q899" i="86"/>
  <c r="P899" i="86"/>
  <c r="Q898" i="86"/>
  <c r="P898" i="86"/>
  <c r="Q897" i="86"/>
  <c r="P897" i="86"/>
  <c r="Q896" i="86"/>
  <c r="T896" i="86" s="1"/>
  <c r="P896" i="86"/>
  <c r="Q895" i="86"/>
  <c r="T895" i="86" s="1"/>
  <c r="P895" i="86"/>
  <c r="Q894" i="86"/>
  <c r="P894" i="86"/>
  <c r="Q893" i="86"/>
  <c r="P893" i="86"/>
  <c r="Q892" i="86"/>
  <c r="P892" i="86"/>
  <c r="Q891" i="86"/>
  <c r="P891" i="86"/>
  <c r="Q890" i="86"/>
  <c r="P890" i="86"/>
  <c r="Q889" i="86"/>
  <c r="T889" i="86" s="1"/>
  <c r="P889" i="86"/>
  <c r="Q888" i="86"/>
  <c r="P888" i="86"/>
  <c r="Q887" i="86"/>
  <c r="P887" i="86"/>
  <c r="Q886" i="86"/>
  <c r="P886" i="86"/>
  <c r="Q885" i="86"/>
  <c r="P885" i="86"/>
  <c r="Q884" i="86"/>
  <c r="P884" i="86"/>
  <c r="Q883" i="86"/>
  <c r="P883" i="86"/>
  <c r="Q882" i="86"/>
  <c r="P882" i="86"/>
  <c r="Q881" i="86"/>
  <c r="P881" i="86"/>
  <c r="Q880" i="86"/>
  <c r="P880" i="86"/>
  <c r="Q879" i="86"/>
  <c r="P879" i="86"/>
  <c r="Q878" i="86"/>
  <c r="P878" i="86"/>
  <c r="Q877" i="86"/>
  <c r="P877" i="86"/>
  <c r="Q876" i="86"/>
  <c r="P876" i="86"/>
  <c r="Q875" i="86"/>
  <c r="P875" i="86"/>
  <c r="Q874" i="86"/>
  <c r="P874" i="86"/>
  <c r="Q873" i="86"/>
  <c r="P873" i="86"/>
  <c r="Q872" i="86"/>
  <c r="P872" i="86"/>
  <c r="Q871" i="86"/>
  <c r="P871" i="86"/>
  <c r="Q870" i="86"/>
  <c r="P870" i="86"/>
  <c r="Q869" i="86"/>
  <c r="P869" i="86"/>
  <c r="Q868" i="86"/>
  <c r="P868" i="86"/>
  <c r="Q867" i="86"/>
  <c r="P867" i="86"/>
  <c r="Q866" i="86"/>
  <c r="P866" i="86"/>
  <c r="Q865" i="86"/>
  <c r="P865" i="86"/>
  <c r="Q864" i="86"/>
  <c r="P864" i="86"/>
  <c r="Q863" i="86"/>
  <c r="P863" i="86"/>
  <c r="Q862" i="86"/>
  <c r="P862" i="86"/>
  <c r="Q861" i="86"/>
  <c r="P861" i="86"/>
  <c r="Q860" i="86"/>
  <c r="T860" i="86" s="1"/>
  <c r="P860" i="86"/>
  <c r="Q859" i="86"/>
  <c r="T859" i="86" s="1"/>
  <c r="P859" i="86"/>
  <c r="Q858" i="86"/>
  <c r="T858" i="86" s="1"/>
  <c r="P858" i="86"/>
  <c r="Q857" i="86"/>
  <c r="T857" i="86" s="1"/>
  <c r="P857" i="86"/>
  <c r="Q856" i="86"/>
  <c r="T856" i="86" s="1"/>
  <c r="P856" i="86"/>
  <c r="Q855" i="86"/>
  <c r="T855" i="86" s="1"/>
  <c r="P855" i="86"/>
  <c r="Q854" i="86"/>
  <c r="T854" i="86" s="1"/>
  <c r="P854" i="86"/>
  <c r="Q853" i="86"/>
  <c r="T853" i="86" s="1"/>
  <c r="P853" i="86"/>
  <c r="Q852" i="86"/>
  <c r="T852" i="86" s="1"/>
  <c r="P852" i="86"/>
  <c r="Q851" i="86"/>
  <c r="T851" i="86" s="1"/>
  <c r="P851" i="86"/>
  <c r="Q850" i="86"/>
  <c r="T850" i="86" s="1"/>
  <c r="P850" i="86"/>
  <c r="Q849" i="86"/>
  <c r="T849" i="86" s="1"/>
  <c r="P849" i="86"/>
  <c r="Q848" i="86"/>
  <c r="T848" i="86" s="1"/>
  <c r="P848" i="86"/>
  <c r="Q847" i="86"/>
  <c r="T847" i="86" s="1"/>
  <c r="P847" i="86"/>
  <c r="Q846" i="86"/>
  <c r="T846" i="86" s="1"/>
  <c r="P846" i="86"/>
  <c r="Q845" i="86"/>
  <c r="T845" i="86" s="1"/>
  <c r="P845" i="86"/>
  <c r="Q844" i="86"/>
  <c r="T844" i="86" s="1"/>
  <c r="P844" i="86"/>
  <c r="Q843" i="86"/>
  <c r="T843" i="86" s="1"/>
  <c r="P843" i="86"/>
  <c r="Q842" i="86"/>
  <c r="T842" i="86" s="1"/>
  <c r="P842" i="86"/>
  <c r="Q841" i="86"/>
  <c r="T841" i="86" s="1"/>
  <c r="P841" i="86"/>
  <c r="Q840" i="86"/>
  <c r="T840" i="86" s="1"/>
  <c r="P840" i="86"/>
  <c r="Q839" i="86"/>
  <c r="T839" i="86" s="1"/>
  <c r="P839" i="86"/>
  <c r="Q838" i="86"/>
  <c r="T838" i="86" s="1"/>
  <c r="P838" i="86"/>
  <c r="Q837" i="86"/>
  <c r="T837" i="86" s="1"/>
  <c r="P837" i="86"/>
  <c r="Q836" i="86"/>
  <c r="T836" i="86" s="1"/>
  <c r="P836" i="86"/>
  <c r="Q835" i="86"/>
  <c r="T835" i="86" s="1"/>
  <c r="P835" i="86"/>
  <c r="Q834" i="86"/>
  <c r="T834" i="86" s="1"/>
  <c r="P834" i="86"/>
  <c r="Q833" i="86"/>
  <c r="T833" i="86" s="1"/>
  <c r="P833" i="86"/>
  <c r="Q832" i="86"/>
  <c r="T832" i="86" s="1"/>
  <c r="P832" i="86"/>
  <c r="Q831" i="86"/>
  <c r="T831" i="86" s="1"/>
  <c r="P831" i="86"/>
  <c r="Q830" i="86"/>
  <c r="T830" i="86" s="1"/>
  <c r="P830" i="86"/>
  <c r="Q829" i="86"/>
  <c r="T829" i="86" s="1"/>
  <c r="P829" i="86"/>
  <c r="Q828" i="86"/>
  <c r="T828" i="86" s="1"/>
  <c r="P828" i="86"/>
  <c r="Q827" i="86"/>
  <c r="T827" i="86" s="1"/>
  <c r="P827" i="86"/>
  <c r="Q826" i="86"/>
  <c r="T826" i="86" s="1"/>
  <c r="P826" i="86"/>
  <c r="Q825" i="86"/>
  <c r="T825" i="86" s="1"/>
  <c r="P825" i="86"/>
  <c r="Q824" i="86"/>
  <c r="T824" i="86" s="1"/>
  <c r="P824" i="86"/>
  <c r="Q823" i="86"/>
  <c r="T823" i="86" s="1"/>
  <c r="P823" i="86"/>
  <c r="Q822" i="86"/>
  <c r="T822" i="86" s="1"/>
  <c r="P822" i="86"/>
  <c r="Q821" i="86"/>
  <c r="T821" i="86" s="1"/>
  <c r="P821" i="86"/>
  <c r="Q820" i="86"/>
  <c r="T820" i="86" s="1"/>
  <c r="P820" i="86"/>
  <c r="Q819" i="86"/>
  <c r="T819" i="86" s="1"/>
  <c r="P819" i="86"/>
  <c r="Q818" i="86"/>
  <c r="T818" i="86" s="1"/>
  <c r="P818" i="86"/>
  <c r="Q817" i="86"/>
  <c r="T817" i="86" s="1"/>
  <c r="P817" i="86"/>
  <c r="Q816" i="86"/>
  <c r="T816" i="86" s="1"/>
  <c r="P816" i="86"/>
  <c r="Q815" i="86"/>
  <c r="T815" i="86" s="1"/>
  <c r="P815" i="86"/>
  <c r="Q814" i="86"/>
  <c r="T814" i="86" s="1"/>
  <c r="P814" i="86"/>
  <c r="Q813" i="86"/>
  <c r="T813" i="86" s="1"/>
  <c r="P813" i="86"/>
  <c r="Q812" i="86"/>
  <c r="T812" i="86" s="1"/>
  <c r="P812" i="86"/>
  <c r="Q811" i="86"/>
  <c r="T811" i="86" s="1"/>
  <c r="P811" i="86"/>
  <c r="Q810" i="86"/>
  <c r="T810" i="86" s="1"/>
  <c r="P810" i="86"/>
  <c r="Q809" i="86"/>
  <c r="T809" i="86" s="1"/>
  <c r="P809" i="86"/>
  <c r="Q808" i="86"/>
  <c r="T808" i="86" s="1"/>
  <c r="P808" i="86"/>
  <c r="Q807" i="86"/>
  <c r="P807" i="86"/>
  <c r="Q806" i="86"/>
  <c r="P806" i="86"/>
  <c r="Q805" i="86"/>
  <c r="P805" i="86"/>
  <c r="Q804" i="86"/>
  <c r="P804" i="86"/>
  <c r="Q803" i="86"/>
  <c r="P803" i="86"/>
  <c r="Q802" i="86"/>
  <c r="P802" i="86"/>
  <c r="Q801" i="86"/>
  <c r="P801" i="86"/>
  <c r="Q800" i="86"/>
  <c r="P800" i="86"/>
  <c r="Q799" i="86"/>
  <c r="P799" i="86"/>
  <c r="Q798" i="86"/>
  <c r="P798" i="86"/>
  <c r="Q797" i="86"/>
  <c r="P797" i="86"/>
  <c r="Q796" i="86"/>
  <c r="T796" i="86" s="1"/>
  <c r="P796" i="86"/>
  <c r="Q795" i="86"/>
  <c r="P795" i="86"/>
  <c r="Q794" i="86"/>
  <c r="P794" i="86"/>
  <c r="Q793" i="86"/>
  <c r="P793" i="86"/>
  <c r="Q792" i="86"/>
  <c r="P792" i="86"/>
  <c r="Q791" i="86"/>
  <c r="P791" i="86"/>
  <c r="Q790" i="86"/>
  <c r="P790" i="86"/>
  <c r="Q789" i="86"/>
  <c r="P789" i="86"/>
  <c r="Q788" i="86"/>
  <c r="P788" i="86"/>
  <c r="Q787" i="86"/>
  <c r="P787" i="86"/>
  <c r="Q786" i="86"/>
  <c r="P786" i="86"/>
  <c r="Q785" i="86"/>
  <c r="P785" i="86"/>
  <c r="Q784" i="86"/>
  <c r="P784" i="86"/>
  <c r="Q783" i="86"/>
  <c r="P783" i="86"/>
  <c r="Q782" i="86"/>
  <c r="P782" i="86"/>
  <c r="Q781" i="86"/>
  <c r="P781" i="86"/>
  <c r="Q780" i="86"/>
  <c r="P780" i="86"/>
  <c r="Q779" i="86"/>
  <c r="P779" i="86"/>
  <c r="Q778" i="86"/>
  <c r="P778" i="86"/>
  <c r="Q777" i="86"/>
  <c r="P777" i="86"/>
  <c r="Q776" i="86"/>
  <c r="P776" i="86"/>
  <c r="Q775" i="86"/>
  <c r="P775" i="86"/>
  <c r="Q774" i="86"/>
  <c r="P774" i="86"/>
  <c r="Q773" i="86"/>
  <c r="P773" i="86"/>
  <c r="Q772" i="86"/>
  <c r="P772" i="86"/>
  <c r="Q771" i="86"/>
  <c r="P771" i="86"/>
  <c r="Q770" i="86"/>
  <c r="P770" i="86"/>
  <c r="Q769" i="86"/>
  <c r="P769" i="86"/>
  <c r="Q768" i="86"/>
  <c r="P768" i="86"/>
  <c r="Q767" i="86"/>
  <c r="P767" i="86"/>
  <c r="Q766" i="86"/>
  <c r="P766" i="86"/>
  <c r="Q765" i="86"/>
  <c r="P765" i="86"/>
  <c r="Q764" i="86"/>
  <c r="P764" i="86"/>
  <c r="Q763" i="86"/>
  <c r="P763" i="86"/>
  <c r="Q762" i="86"/>
  <c r="P762" i="86"/>
  <c r="Q761" i="86"/>
  <c r="P761" i="86"/>
  <c r="Q760" i="86"/>
  <c r="P760" i="86"/>
  <c r="Q759" i="86"/>
  <c r="P759" i="86"/>
  <c r="Q758" i="86"/>
  <c r="P758" i="86"/>
  <c r="U757" i="86"/>
  <c r="Q757" i="86"/>
  <c r="T757" i="86" s="1"/>
  <c r="P757" i="86"/>
  <c r="Q756" i="86"/>
  <c r="P756" i="86"/>
  <c r="Q755" i="86"/>
  <c r="P755" i="86"/>
  <c r="Q754" i="86"/>
  <c r="P754" i="86"/>
  <c r="Q753" i="86"/>
  <c r="P753" i="86"/>
  <c r="Q752" i="86"/>
  <c r="P752" i="86"/>
  <c r="Q751" i="86"/>
  <c r="P751" i="86"/>
  <c r="Q750" i="86"/>
  <c r="P750" i="86"/>
  <c r="Q749" i="86"/>
  <c r="P749" i="86"/>
  <c r="Q748" i="86"/>
  <c r="P748" i="86"/>
  <c r="Q747" i="86"/>
  <c r="P747" i="86"/>
  <c r="Q746" i="86"/>
  <c r="P746" i="86"/>
  <c r="Q745" i="86"/>
  <c r="P745" i="86"/>
  <c r="Q744" i="86"/>
  <c r="P744" i="86"/>
  <c r="Q743" i="86"/>
  <c r="P743" i="86"/>
  <c r="Q742" i="86"/>
  <c r="P742" i="86"/>
  <c r="Q741" i="86"/>
  <c r="P741" i="86"/>
  <c r="Q740" i="86"/>
  <c r="P740" i="86"/>
  <c r="Q739" i="86"/>
  <c r="P739" i="86"/>
  <c r="Q738" i="86"/>
  <c r="P738" i="86"/>
  <c r="Q737" i="86"/>
  <c r="P737" i="86"/>
  <c r="Q736" i="86"/>
  <c r="P736" i="86"/>
  <c r="Q735" i="86"/>
  <c r="P735" i="86"/>
  <c r="Q734" i="86"/>
  <c r="P734" i="86"/>
  <c r="Q733" i="86"/>
  <c r="P733" i="86"/>
  <c r="Q732" i="86"/>
  <c r="P732" i="86"/>
  <c r="Q731" i="86"/>
  <c r="P731" i="86"/>
  <c r="Q730" i="86"/>
  <c r="P730" i="86"/>
  <c r="Q729" i="86"/>
  <c r="P729" i="86"/>
  <c r="Q728" i="86"/>
  <c r="P728" i="86"/>
  <c r="Q727" i="86"/>
  <c r="P727" i="86"/>
  <c r="Q726" i="86"/>
  <c r="P726" i="86"/>
  <c r="Q725" i="86"/>
  <c r="P725" i="86"/>
  <c r="Q724" i="86"/>
  <c r="P724" i="86"/>
  <c r="Q723" i="86"/>
  <c r="P723" i="86"/>
  <c r="Q722" i="86"/>
  <c r="P722" i="86"/>
  <c r="Q721" i="86"/>
  <c r="P721" i="86"/>
  <c r="Q720" i="86"/>
  <c r="P720" i="86"/>
  <c r="Q719" i="86"/>
  <c r="P719" i="86"/>
  <c r="Q718" i="86"/>
  <c r="P718" i="86"/>
  <c r="Q717" i="86"/>
  <c r="P717" i="86"/>
  <c r="Q716" i="86"/>
  <c r="P716" i="86"/>
  <c r="Q715" i="86"/>
  <c r="P715" i="86"/>
  <c r="Q714" i="86"/>
  <c r="P714" i="86"/>
  <c r="Q713" i="86"/>
  <c r="P713" i="86"/>
  <c r="Q712" i="86"/>
  <c r="P712" i="86"/>
  <c r="Q711" i="86"/>
  <c r="P711" i="86"/>
  <c r="Q710" i="86"/>
  <c r="P710" i="86"/>
  <c r="Q709" i="86"/>
  <c r="T709" i="86" s="1"/>
  <c r="P709" i="86"/>
  <c r="Q708" i="86"/>
  <c r="P708" i="86"/>
  <c r="Q707" i="86"/>
  <c r="P707" i="86"/>
  <c r="Q706" i="86"/>
  <c r="P706" i="86"/>
  <c r="Q705" i="86"/>
  <c r="P705" i="86"/>
  <c r="Q704" i="86"/>
  <c r="P704" i="86"/>
  <c r="Q703" i="86"/>
  <c r="P703" i="86"/>
  <c r="Q702" i="86"/>
  <c r="T702" i="86" s="1"/>
  <c r="P702" i="86"/>
  <c r="Q701" i="86"/>
  <c r="T701" i="86" s="1"/>
  <c r="P701" i="86"/>
  <c r="Q700" i="86"/>
  <c r="P700" i="86"/>
  <c r="Q699" i="86"/>
  <c r="P699" i="86"/>
  <c r="Q698" i="86"/>
  <c r="P698" i="86"/>
  <c r="Q697" i="86"/>
  <c r="P697" i="86"/>
  <c r="Q696" i="86"/>
  <c r="P696" i="86"/>
  <c r="Q695" i="86"/>
  <c r="T695" i="86" s="1"/>
  <c r="P695" i="86"/>
  <c r="Q694" i="86"/>
  <c r="T694" i="86" s="1"/>
  <c r="P694" i="86"/>
  <c r="Q693" i="86"/>
  <c r="T693" i="86" s="1"/>
  <c r="P693" i="86"/>
  <c r="Q692" i="86"/>
  <c r="T692" i="86" s="1"/>
  <c r="P692" i="86"/>
  <c r="Q691" i="86"/>
  <c r="P691" i="86"/>
  <c r="Q690" i="86"/>
  <c r="P690" i="86"/>
  <c r="Q689" i="86"/>
  <c r="P689" i="86"/>
  <c r="Q688" i="86"/>
  <c r="P688" i="86"/>
  <c r="Q687" i="86"/>
  <c r="P687" i="86"/>
  <c r="Q686" i="86"/>
  <c r="P686" i="86"/>
  <c r="Q685" i="86"/>
  <c r="P685" i="86"/>
  <c r="Q684" i="86"/>
  <c r="P684" i="86"/>
  <c r="Q683" i="86"/>
  <c r="P683" i="86"/>
  <c r="Q682" i="86"/>
  <c r="P682" i="86"/>
  <c r="Q681" i="86"/>
  <c r="P681" i="86"/>
  <c r="Q680" i="86"/>
  <c r="P680" i="86"/>
  <c r="Q679" i="86"/>
  <c r="P679" i="86"/>
  <c r="Q678" i="86"/>
  <c r="P678" i="86"/>
  <c r="Q677" i="86"/>
  <c r="P677" i="86"/>
  <c r="Q676" i="86"/>
  <c r="P676" i="86"/>
  <c r="Q675" i="86"/>
  <c r="P675" i="86"/>
  <c r="Q674" i="86"/>
  <c r="P674" i="86"/>
  <c r="Q673" i="86"/>
  <c r="P673" i="86"/>
  <c r="Q672" i="86"/>
  <c r="P672" i="86"/>
  <c r="Q671" i="86"/>
  <c r="P671" i="86"/>
  <c r="Q670" i="86"/>
  <c r="P670" i="86"/>
  <c r="Q669" i="86"/>
  <c r="P669" i="86"/>
  <c r="Q668" i="86"/>
  <c r="P668" i="86"/>
  <c r="Q667" i="86"/>
  <c r="P667" i="86"/>
  <c r="Q666" i="86"/>
  <c r="P666" i="86"/>
  <c r="Q665" i="86"/>
  <c r="P665" i="86"/>
  <c r="Q664" i="86"/>
  <c r="P664" i="86"/>
  <c r="Q663" i="86"/>
  <c r="P663" i="86"/>
  <c r="Q662" i="86"/>
  <c r="P662" i="86"/>
  <c r="Q661" i="86"/>
  <c r="P661" i="86"/>
  <c r="Q660" i="86"/>
  <c r="P660" i="86"/>
  <c r="Q659" i="86"/>
  <c r="P659" i="86"/>
  <c r="Q658" i="86"/>
  <c r="P658" i="86"/>
  <c r="Q657" i="86"/>
  <c r="P657" i="86"/>
  <c r="Q656" i="86"/>
  <c r="P656" i="86"/>
  <c r="Q655" i="86"/>
  <c r="P655" i="86"/>
  <c r="Q654" i="86"/>
  <c r="P654" i="86"/>
  <c r="Q653" i="86"/>
  <c r="P653" i="86"/>
  <c r="Q652" i="86"/>
  <c r="P652" i="86"/>
  <c r="Q651" i="86"/>
  <c r="P651" i="86"/>
  <c r="Q650" i="86"/>
  <c r="P650" i="86"/>
  <c r="Q649" i="86"/>
  <c r="P649" i="86"/>
  <c r="Q648" i="86"/>
  <c r="P648" i="86"/>
  <c r="Q647" i="86"/>
  <c r="P647" i="86"/>
  <c r="Q646" i="86"/>
  <c r="P646" i="86"/>
  <c r="Q645" i="86"/>
  <c r="P645" i="86"/>
  <c r="Q644" i="86"/>
  <c r="P644" i="86"/>
  <c r="Q643" i="86"/>
  <c r="P643" i="86"/>
  <c r="Q642" i="86"/>
  <c r="P642" i="86"/>
  <c r="Q641" i="86"/>
  <c r="P641" i="86"/>
  <c r="Q640" i="86"/>
  <c r="P640" i="86"/>
  <c r="Q639" i="86"/>
  <c r="P639" i="86"/>
  <c r="Q638" i="86"/>
  <c r="P638" i="86"/>
  <c r="Q637" i="86"/>
  <c r="P637" i="86"/>
  <c r="Q636" i="86"/>
  <c r="P636" i="86"/>
  <c r="Q635" i="86"/>
  <c r="P635" i="86"/>
  <c r="Q634" i="86"/>
  <c r="P634" i="86"/>
  <c r="Q633" i="86"/>
  <c r="P633" i="86"/>
  <c r="Q632" i="86"/>
  <c r="P632" i="86"/>
  <c r="Q631" i="86"/>
  <c r="P631" i="86"/>
  <c r="Q630" i="86"/>
  <c r="P630" i="86"/>
  <c r="Q629" i="86"/>
  <c r="P629" i="86"/>
  <c r="Q628" i="86"/>
  <c r="P628" i="86"/>
  <c r="Q627" i="86"/>
  <c r="P627" i="86"/>
  <c r="Q626" i="86"/>
  <c r="P626" i="86"/>
  <c r="Q625" i="86"/>
  <c r="P625" i="86"/>
  <c r="Q624" i="86"/>
  <c r="P624" i="86"/>
  <c r="Q623" i="86"/>
  <c r="P623" i="86"/>
  <c r="Q622" i="86"/>
  <c r="P622" i="86"/>
  <c r="Q621" i="86"/>
  <c r="P621" i="86"/>
  <c r="Q620" i="86"/>
  <c r="P620" i="86"/>
  <c r="Q619" i="86"/>
  <c r="P619" i="86"/>
  <c r="Q618" i="86"/>
  <c r="P618" i="86"/>
  <c r="Q617" i="86"/>
  <c r="P617" i="86"/>
  <c r="Q616" i="86"/>
  <c r="P616" i="86"/>
  <c r="Q615" i="86"/>
  <c r="P615" i="86"/>
  <c r="Q614" i="86"/>
  <c r="P614" i="86"/>
  <c r="Q613" i="86"/>
  <c r="P613" i="86"/>
  <c r="Q612" i="86"/>
  <c r="P612" i="86"/>
  <c r="Q611" i="86"/>
  <c r="P611" i="86"/>
  <c r="Q610" i="86"/>
  <c r="P610" i="86"/>
  <c r="Q609" i="86"/>
  <c r="P609" i="86"/>
  <c r="Q608" i="86"/>
  <c r="P608" i="86"/>
  <c r="Q607" i="86"/>
  <c r="P607" i="86"/>
  <c r="Q606" i="86"/>
  <c r="P606" i="86"/>
  <c r="Q605" i="86"/>
  <c r="P605" i="86"/>
  <c r="Q604" i="86"/>
  <c r="P604" i="86"/>
  <c r="Q603" i="86"/>
  <c r="P603" i="86"/>
  <c r="Q602" i="86"/>
  <c r="P602" i="86"/>
  <c r="Q601" i="86"/>
  <c r="P601" i="86"/>
  <c r="Q600" i="86"/>
  <c r="P600" i="86"/>
  <c r="Q599" i="86"/>
  <c r="P599" i="86"/>
  <c r="Q598" i="86"/>
  <c r="P598" i="86"/>
  <c r="Q597" i="86"/>
  <c r="P597" i="86"/>
  <c r="Q596" i="86"/>
  <c r="P596" i="86"/>
  <c r="Q595" i="86"/>
  <c r="P595" i="86"/>
  <c r="Q594" i="86"/>
  <c r="P594" i="86"/>
  <c r="Q593" i="86"/>
  <c r="P593" i="86"/>
  <c r="Q592" i="86"/>
  <c r="T592" i="86" s="1"/>
  <c r="P592" i="86"/>
  <c r="Q591" i="86"/>
  <c r="T591" i="86" s="1"/>
  <c r="P591" i="86"/>
  <c r="Q590" i="86"/>
  <c r="P590" i="86"/>
  <c r="Q589" i="86"/>
  <c r="P589" i="86"/>
  <c r="Q588" i="86"/>
  <c r="T588" i="86" s="1"/>
  <c r="P588" i="86"/>
  <c r="Q587" i="86"/>
  <c r="P587" i="86"/>
  <c r="Q586" i="86"/>
  <c r="P586" i="86"/>
  <c r="Q585" i="86"/>
  <c r="P585" i="86"/>
  <c r="Q584" i="86"/>
  <c r="T584" i="86" s="1"/>
  <c r="P584" i="86"/>
  <c r="Q583" i="86"/>
  <c r="P583" i="86"/>
  <c r="Q582" i="86"/>
  <c r="P582" i="86"/>
  <c r="Q581" i="86"/>
  <c r="P581" i="86"/>
  <c r="Q580" i="86"/>
  <c r="P580" i="86"/>
  <c r="Q579" i="86"/>
  <c r="P579" i="86"/>
  <c r="Q578" i="86"/>
  <c r="P578" i="86"/>
  <c r="Q577" i="86"/>
  <c r="P577" i="86"/>
  <c r="Q576" i="86"/>
  <c r="P576" i="86"/>
  <c r="Q575" i="86"/>
  <c r="P575" i="86"/>
  <c r="Q574" i="86"/>
  <c r="P574" i="86"/>
  <c r="Q573" i="86"/>
  <c r="P573" i="86"/>
  <c r="Q572" i="86"/>
  <c r="P572" i="86"/>
  <c r="Q571" i="86"/>
  <c r="P571" i="86"/>
  <c r="Q570" i="86"/>
  <c r="P570" i="86"/>
  <c r="Q569" i="86"/>
  <c r="P569" i="86"/>
  <c r="Q568" i="86"/>
  <c r="P568" i="86"/>
  <c r="Q567" i="86"/>
  <c r="P567" i="86"/>
  <c r="Q566" i="86"/>
  <c r="P566" i="86"/>
  <c r="Q565" i="86"/>
  <c r="P565" i="86"/>
  <c r="Q564" i="86"/>
  <c r="P564" i="86"/>
  <c r="Q563" i="86"/>
  <c r="P563" i="86"/>
  <c r="Q562" i="86"/>
  <c r="P562" i="86"/>
  <c r="Q561" i="86"/>
  <c r="P561" i="86"/>
  <c r="Q560" i="86"/>
  <c r="P560" i="86"/>
  <c r="Q559" i="86"/>
  <c r="T559" i="86" s="1"/>
  <c r="P559" i="86"/>
  <c r="Q558" i="86"/>
  <c r="T558" i="86" s="1"/>
  <c r="P558" i="86"/>
  <c r="Q557" i="86"/>
  <c r="P557" i="86"/>
  <c r="Q556" i="86"/>
  <c r="P556" i="86"/>
  <c r="Q555" i="86"/>
  <c r="P555" i="86"/>
  <c r="Q554" i="86"/>
  <c r="P554" i="86"/>
  <c r="Q553" i="86"/>
  <c r="P553" i="86"/>
  <c r="Q552" i="86"/>
  <c r="P552" i="86"/>
  <c r="Q551" i="86"/>
  <c r="P551" i="86"/>
  <c r="Q550" i="86"/>
  <c r="P550" i="86"/>
  <c r="Q549" i="86"/>
  <c r="P549" i="86"/>
  <c r="Q548" i="86"/>
  <c r="P548" i="86"/>
  <c r="Q547" i="86"/>
  <c r="P547" i="86"/>
  <c r="Q546" i="86"/>
  <c r="P546" i="86"/>
  <c r="Q545" i="86"/>
  <c r="P545" i="86"/>
  <c r="Q544" i="86"/>
  <c r="P544" i="86"/>
  <c r="Q543" i="86"/>
  <c r="P543" i="86"/>
  <c r="Q542" i="86"/>
  <c r="P542" i="86"/>
  <c r="Q541" i="86"/>
  <c r="P541" i="86"/>
  <c r="Q540" i="86"/>
  <c r="P540" i="86"/>
  <c r="Q539" i="86"/>
  <c r="P539" i="86"/>
  <c r="Q538" i="86"/>
  <c r="P538" i="86"/>
  <c r="Q537" i="86"/>
  <c r="P537" i="86"/>
  <c r="Q536" i="86"/>
  <c r="P536" i="86"/>
  <c r="Q535" i="86"/>
  <c r="P535" i="86"/>
  <c r="Q534" i="86"/>
  <c r="P534" i="86"/>
  <c r="Q533" i="86"/>
  <c r="P533" i="86"/>
  <c r="Q532" i="86"/>
  <c r="P532" i="86"/>
  <c r="Q531" i="86"/>
  <c r="P531" i="86"/>
  <c r="Q530" i="86"/>
  <c r="P530" i="86"/>
  <c r="Q529" i="86"/>
  <c r="P529" i="86"/>
  <c r="Q528" i="86"/>
  <c r="P528" i="86"/>
  <c r="Q527" i="86"/>
  <c r="P527" i="86"/>
  <c r="Q526" i="86"/>
  <c r="P526" i="86"/>
  <c r="Q525" i="86"/>
  <c r="P525" i="86"/>
  <c r="Q524" i="86"/>
  <c r="P524" i="86"/>
  <c r="Q523" i="86"/>
  <c r="P523" i="86"/>
  <c r="Q522" i="86"/>
  <c r="P522" i="86"/>
  <c r="Q521" i="86"/>
  <c r="P521" i="86"/>
  <c r="Q520" i="86"/>
  <c r="P520" i="86"/>
  <c r="Q519" i="86"/>
  <c r="P519" i="86"/>
  <c r="Q518" i="86"/>
  <c r="P518" i="86"/>
  <c r="Q517" i="86"/>
  <c r="P517" i="86"/>
  <c r="Q516" i="86"/>
  <c r="P516" i="86"/>
  <c r="Q515" i="86"/>
  <c r="P515" i="86"/>
  <c r="Q514" i="86"/>
  <c r="P514" i="86"/>
  <c r="Q513" i="86"/>
  <c r="P513" i="86"/>
  <c r="Q512" i="86"/>
  <c r="P512" i="86"/>
  <c r="Q511" i="86"/>
  <c r="P511" i="86"/>
  <c r="Q510" i="86"/>
  <c r="P510" i="86"/>
  <c r="Q509" i="86"/>
  <c r="P509" i="86"/>
  <c r="Q508" i="86"/>
  <c r="P508" i="86"/>
  <c r="Q507" i="86"/>
  <c r="P507" i="86"/>
  <c r="Q506" i="86"/>
  <c r="P506" i="86"/>
  <c r="Q505" i="86"/>
  <c r="P505" i="86"/>
  <c r="Q504" i="86"/>
  <c r="P504" i="86"/>
  <c r="Q503" i="86"/>
  <c r="P503" i="86"/>
  <c r="Q502" i="86"/>
  <c r="P502" i="86"/>
  <c r="Q501" i="86"/>
  <c r="P501" i="86"/>
  <c r="Q500" i="86"/>
  <c r="P500" i="86"/>
  <c r="Q499" i="86"/>
  <c r="P499" i="86"/>
  <c r="Q498" i="86"/>
  <c r="P498" i="86"/>
  <c r="Q497" i="86"/>
  <c r="P497" i="86"/>
  <c r="Q496" i="86"/>
  <c r="P496" i="86"/>
  <c r="Q495" i="86"/>
  <c r="P495" i="86"/>
  <c r="Q494" i="86"/>
  <c r="P494" i="86"/>
  <c r="Q493" i="86"/>
  <c r="P493" i="86"/>
  <c r="Q492" i="86"/>
  <c r="P492" i="86"/>
  <c r="Q491" i="86"/>
  <c r="P491" i="86"/>
  <c r="Q490" i="86"/>
  <c r="P490" i="86"/>
  <c r="Q489" i="86"/>
  <c r="P489" i="86"/>
  <c r="Q488" i="86"/>
  <c r="P488" i="86"/>
  <c r="Q487" i="86"/>
  <c r="P487" i="86"/>
  <c r="Q486" i="86"/>
  <c r="P486" i="86"/>
  <c r="Q485" i="86"/>
  <c r="P485" i="86"/>
  <c r="Q484" i="86"/>
  <c r="P484" i="86"/>
  <c r="Q483" i="86"/>
  <c r="P483" i="86"/>
  <c r="Q482" i="86"/>
  <c r="P482" i="86"/>
  <c r="Q481" i="86"/>
  <c r="P481" i="86"/>
  <c r="Q480" i="86"/>
  <c r="P480" i="86"/>
  <c r="Q479" i="86"/>
  <c r="P479" i="86"/>
  <c r="Q478" i="86"/>
  <c r="P478" i="86"/>
  <c r="Q477" i="86"/>
  <c r="P477" i="86"/>
  <c r="Q476" i="86"/>
  <c r="P476" i="86"/>
  <c r="Q475" i="86"/>
  <c r="P475" i="86"/>
  <c r="Q474" i="86"/>
  <c r="P474" i="86"/>
  <c r="Q473" i="86"/>
  <c r="P473" i="86"/>
  <c r="Q472" i="86"/>
  <c r="P472" i="86"/>
  <c r="Q471" i="86"/>
  <c r="P471" i="86"/>
  <c r="Q470" i="86"/>
  <c r="P470" i="86"/>
  <c r="Q469" i="86"/>
  <c r="P469" i="86"/>
  <c r="Q468" i="86"/>
  <c r="P468" i="86"/>
  <c r="Q467" i="86"/>
  <c r="P467" i="86"/>
  <c r="Q466" i="86"/>
  <c r="P466" i="86"/>
  <c r="Q465" i="86"/>
  <c r="P465" i="86"/>
  <c r="Q464" i="86"/>
  <c r="P464" i="86"/>
  <c r="Q463" i="86"/>
  <c r="P463" i="86"/>
  <c r="Q462" i="86"/>
  <c r="P462" i="86"/>
  <c r="Q461" i="86"/>
  <c r="P461" i="86"/>
  <c r="Q460" i="86"/>
  <c r="P460" i="86"/>
  <c r="Q459" i="86"/>
  <c r="P459" i="86"/>
  <c r="Q458" i="86"/>
  <c r="P458" i="86"/>
  <c r="Q457" i="86"/>
  <c r="P457" i="86"/>
  <c r="Q456" i="86"/>
  <c r="P456" i="86"/>
  <c r="Q455" i="86"/>
  <c r="P455" i="86"/>
  <c r="Q454" i="86"/>
  <c r="P454" i="86"/>
  <c r="Q453" i="86"/>
  <c r="P453" i="86"/>
  <c r="Q452" i="86"/>
  <c r="P452" i="86"/>
  <c r="Q451" i="86"/>
  <c r="P451" i="86"/>
  <c r="Q450" i="86"/>
  <c r="P450" i="86"/>
  <c r="Q449" i="86"/>
  <c r="P449" i="86"/>
  <c r="Q448" i="86"/>
  <c r="P448" i="86"/>
  <c r="Q447" i="86"/>
  <c r="P447" i="86"/>
  <c r="Q446" i="86"/>
  <c r="P446" i="86"/>
  <c r="Q445" i="86"/>
  <c r="P445" i="86"/>
  <c r="Q444" i="86"/>
  <c r="P444" i="86"/>
  <c r="Q443" i="86"/>
  <c r="P443" i="86"/>
  <c r="Q442" i="86"/>
  <c r="P442" i="86"/>
  <c r="Q441" i="86"/>
  <c r="P441" i="86"/>
  <c r="Q440" i="86"/>
  <c r="P440" i="86"/>
  <c r="Q439" i="86"/>
  <c r="P439" i="86"/>
  <c r="Q438" i="86"/>
  <c r="P438" i="86"/>
  <c r="Q437" i="86"/>
  <c r="P437" i="86"/>
  <c r="Q436" i="86"/>
  <c r="P436" i="86"/>
  <c r="Q435" i="86"/>
  <c r="P435" i="86"/>
  <c r="Q434" i="86"/>
  <c r="P434" i="86"/>
  <c r="Q433" i="86"/>
  <c r="P433" i="86"/>
  <c r="Q432" i="86"/>
  <c r="P432" i="86"/>
  <c r="Q431" i="86"/>
  <c r="P431" i="86"/>
  <c r="Q430" i="86"/>
  <c r="P430" i="86"/>
  <c r="Q429" i="86"/>
  <c r="P429" i="86"/>
  <c r="Q428" i="86"/>
  <c r="P428" i="86"/>
  <c r="Q427" i="86"/>
  <c r="P427" i="86"/>
  <c r="Q426" i="86"/>
  <c r="P426" i="86"/>
  <c r="Q425" i="86"/>
  <c r="P425" i="86"/>
  <c r="Q424" i="86"/>
  <c r="P424" i="86"/>
  <c r="Q423" i="86"/>
  <c r="P423" i="86"/>
  <c r="Q422" i="86"/>
  <c r="P422" i="86"/>
  <c r="Q421" i="86"/>
  <c r="P421" i="86"/>
  <c r="Q420" i="86"/>
  <c r="P420" i="86"/>
  <c r="Q419" i="86"/>
  <c r="P419" i="86"/>
  <c r="Q418" i="86"/>
  <c r="P418" i="86"/>
  <c r="Q417" i="86"/>
  <c r="P417" i="86"/>
  <c r="Q416" i="86"/>
  <c r="P416" i="86"/>
  <c r="Q415" i="86"/>
  <c r="P415" i="86"/>
  <c r="Q414" i="86"/>
  <c r="P414" i="86"/>
  <c r="Q413" i="86"/>
  <c r="P413" i="86"/>
  <c r="Q412" i="86"/>
  <c r="P412" i="86"/>
  <c r="Q411" i="86"/>
  <c r="P411" i="86"/>
  <c r="Q410" i="86"/>
  <c r="P410" i="86"/>
  <c r="Q409" i="86"/>
  <c r="P409" i="86"/>
  <c r="Q408" i="86"/>
  <c r="P408" i="86"/>
  <c r="Q407" i="86"/>
  <c r="P407" i="86"/>
  <c r="Q406" i="86"/>
  <c r="P406" i="86"/>
  <c r="Q405" i="86"/>
  <c r="P405" i="86"/>
  <c r="Q404" i="86"/>
  <c r="P404" i="86"/>
  <c r="Q403" i="86"/>
  <c r="P403" i="86"/>
  <c r="Q402" i="86"/>
  <c r="P402" i="86"/>
  <c r="Q401" i="86"/>
  <c r="P401" i="86"/>
  <c r="Q400" i="86"/>
  <c r="P400" i="86"/>
  <c r="Q399" i="86"/>
  <c r="P399" i="86"/>
  <c r="Q398" i="86"/>
  <c r="P398" i="86"/>
  <c r="Q397" i="86"/>
  <c r="P397" i="86"/>
  <c r="Q396" i="86"/>
  <c r="P396" i="86"/>
  <c r="Q395" i="86"/>
  <c r="P395" i="86"/>
  <c r="Q394" i="86"/>
  <c r="P394" i="86"/>
  <c r="Q393" i="86"/>
  <c r="P393" i="86"/>
  <c r="Q392" i="86"/>
  <c r="P392" i="86"/>
  <c r="Q391" i="86"/>
  <c r="P391" i="86"/>
  <c r="Q390" i="86"/>
  <c r="P390" i="86"/>
  <c r="Q389" i="86"/>
  <c r="P389" i="86"/>
  <c r="Q388" i="86"/>
  <c r="P388" i="86"/>
  <c r="Q387" i="86"/>
  <c r="P387" i="86"/>
  <c r="Q386" i="86"/>
  <c r="P386" i="86"/>
  <c r="Q385" i="86"/>
  <c r="P385" i="86"/>
  <c r="Q384" i="86"/>
  <c r="P384" i="86"/>
  <c r="Q383" i="86"/>
  <c r="P383" i="86"/>
  <c r="Q382" i="86"/>
  <c r="P382" i="86"/>
  <c r="Q381" i="86"/>
  <c r="P381" i="86"/>
  <c r="Q380" i="86"/>
  <c r="P380" i="86"/>
  <c r="Q379" i="86"/>
  <c r="P379" i="86"/>
  <c r="Q378" i="86"/>
  <c r="P378" i="86"/>
  <c r="Q377" i="86"/>
  <c r="P377" i="86"/>
  <c r="Q376" i="86"/>
  <c r="P376" i="86"/>
  <c r="Q375" i="86"/>
  <c r="P375" i="86"/>
  <c r="Q374" i="86"/>
  <c r="P374" i="86"/>
  <c r="Q373" i="86"/>
  <c r="P373" i="86"/>
  <c r="Q372" i="86"/>
  <c r="P372" i="86"/>
  <c r="Q371" i="86"/>
  <c r="P371" i="86"/>
  <c r="Q370" i="86"/>
  <c r="P370" i="86"/>
  <c r="Q369" i="86"/>
  <c r="P369" i="86"/>
  <c r="Q368" i="86"/>
  <c r="P368" i="86"/>
  <c r="Q367" i="86"/>
  <c r="P367" i="86"/>
  <c r="Q366" i="86"/>
  <c r="P366" i="86"/>
  <c r="Q365" i="86"/>
  <c r="P365" i="86"/>
  <c r="Q364" i="86"/>
  <c r="P364" i="86"/>
  <c r="Q363" i="86"/>
  <c r="P363" i="86"/>
  <c r="Q362" i="86"/>
  <c r="P362" i="86"/>
  <c r="Q361" i="86"/>
  <c r="P361" i="86"/>
  <c r="Q360" i="86"/>
  <c r="P360" i="86"/>
  <c r="Q359" i="86"/>
  <c r="P359" i="86"/>
  <c r="Q358" i="86"/>
  <c r="P358" i="86"/>
  <c r="Q357" i="86"/>
  <c r="P357" i="86"/>
  <c r="Q356" i="86"/>
  <c r="P356" i="86"/>
  <c r="Q355" i="86"/>
  <c r="P355" i="86"/>
  <c r="Q354" i="86"/>
  <c r="P354" i="86"/>
  <c r="Q353" i="86"/>
  <c r="P353" i="86"/>
  <c r="Q352" i="86"/>
  <c r="P352" i="86"/>
  <c r="Q351" i="86"/>
  <c r="P351" i="86"/>
  <c r="Q350" i="86"/>
  <c r="P350" i="86"/>
  <c r="Q349" i="86"/>
  <c r="P349" i="86"/>
  <c r="Q348" i="86"/>
  <c r="P348" i="86"/>
  <c r="Q347" i="86"/>
  <c r="P347" i="86"/>
  <c r="Q346" i="86"/>
  <c r="P346" i="86"/>
  <c r="Q345" i="86"/>
  <c r="P345" i="86"/>
  <c r="Q344" i="86"/>
  <c r="P344" i="86"/>
  <c r="Q343" i="86"/>
  <c r="P343" i="86"/>
  <c r="Q342" i="86"/>
  <c r="P342" i="86"/>
  <c r="Q341" i="86"/>
  <c r="P341" i="86"/>
  <c r="Q340" i="86"/>
  <c r="P340" i="86"/>
  <c r="Q339" i="86"/>
  <c r="P339" i="86"/>
  <c r="Q338" i="86"/>
  <c r="P338" i="86"/>
  <c r="Q337" i="86"/>
  <c r="P337" i="86"/>
  <c r="Q336" i="86"/>
  <c r="P336" i="86"/>
  <c r="Q335" i="86"/>
  <c r="P335" i="86"/>
  <c r="Q334" i="86"/>
  <c r="P334" i="86"/>
  <c r="Q333" i="86"/>
  <c r="P333" i="86"/>
  <c r="Q332" i="86"/>
  <c r="P332" i="86"/>
  <c r="Q331" i="86"/>
  <c r="P331" i="86"/>
  <c r="Q330" i="86"/>
  <c r="P330" i="86"/>
  <c r="Q329" i="86"/>
  <c r="P329" i="86"/>
  <c r="Q328" i="86"/>
  <c r="P328" i="86"/>
  <c r="Q327" i="86"/>
  <c r="P327" i="86"/>
  <c r="Q326" i="86"/>
  <c r="P326" i="86"/>
  <c r="Q325" i="86"/>
  <c r="P325" i="86"/>
  <c r="Q324" i="86"/>
  <c r="P324" i="86"/>
  <c r="Q323" i="86"/>
  <c r="P323" i="86"/>
  <c r="Q322" i="86"/>
  <c r="P322" i="86"/>
  <c r="Q321" i="86"/>
  <c r="P321" i="86"/>
  <c r="Q320" i="86"/>
  <c r="P320" i="86"/>
  <c r="Q319" i="86"/>
  <c r="P319" i="86"/>
  <c r="Q318" i="86"/>
  <c r="P318" i="86"/>
  <c r="Q317" i="86"/>
  <c r="P317" i="86"/>
  <c r="Q316" i="86"/>
  <c r="P316" i="86"/>
  <c r="Q315" i="86"/>
  <c r="P315" i="86"/>
  <c r="Q314" i="86"/>
  <c r="P314" i="86"/>
  <c r="Q313" i="86"/>
  <c r="P313" i="86"/>
  <c r="Q312" i="86"/>
  <c r="P312" i="86"/>
  <c r="Q311" i="86"/>
  <c r="P311" i="86"/>
  <c r="Q310" i="86"/>
  <c r="P310" i="86"/>
  <c r="Q309" i="86"/>
  <c r="P309" i="86"/>
  <c r="Q308" i="86"/>
  <c r="P308" i="86"/>
  <c r="Q307" i="86"/>
  <c r="P307" i="86"/>
  <c r="Q306" i="86"/>
  <c r="P306" i="86"/>
  <c r="Q305" i="86"/>
  <c r="P305" i="86"/>
  <c r="Q304" i="86"/>
  <c r="P304" i="86"/>
  <c r="Q303" i="86"/>
  <c r="P303" i="86"/>
  <c r="Q302" i="86"/>
  <c r="P302" i="86"/>
  <c r="Q301" i="86"/>
  <c r="P301" i="86"/>
  <c r="Q300" i="86"/>
  <c r="P300" i="86"/>
  <c r="Q299" i="86"/>
  <c r="P299" i="86"/>
  <c r="Q298" i="86"/>
  <c r="P298" i="86"/>
  <c r="Q297" i="86"/>
  <c r="P297" i="86"/>
  <c r="Q296" i="86"/>
  <c r="P296" i="86"/>
  <c r="Q295" i="86"/>
  <c r="P295" i="86"/>
  <c r="Q294" i="86"/>
  <c r="P294" i="86"/>
  <c r="Q293" i="86"/>
  <c r="P293" i="86"/>
  <c r="Q292" i="86"/>
  <c r="P292" i="86"/>
  <c r="Q291" i="86"/>
  <c r="P291" i="86"/>
  <c r="Q290" i="86"/>
  <c r="P290" i="86"/>
  <c r="Q289" i="86"/>
  <c r="P289" i="86"/>
  <c r="Q288" i="86"/>
  <c r="P288" i="86"/>
  <c r="Q287" i="86"/>
  <c r="P287" i="86"/>
  <c r="Q286" i="86"/>
  <c r="P286" i="86"/>
  <c r="Q285" i="86"/>
  <c r="P285" i="86"/>
  <c r="Q284" i="86"/>
  <c r="P284" i="86"/>
  <c r="Q283" i="86"/>
  <c r="P283" i="86"/>
  <c r="Q282" i="86"/>
  <c r="P282" i="86"/>
  <c r="Q281" i="86"/>
  <c r="P281" i="86"/>
  <c r="Q280" i="86"/>
  <c r="P280" i="86"/>
  <c r="Q279" i="86"/>
  <c r="P279" i="86"/>
  <c r="Q278" i="86"/>
  <c r="P278" i="86"/>
  <c r="Q277" i="86"/>
  <c r="P277" i="86"/>
  <c r="Q276" i="86"/>
  <c r="P276" i="86"/>
  <c r="Q275" i="86"/>
  <c r="P275" i="86"/>
  <c r="Q274" i="86"/>
  <c r="P274" i="86"/>
  <c r="Q273" i="86"/>
  <c r="P273" i="86"/>
  <c r="Q272" i="86"/>
  <c r="P272" i="86"/>
  <c r="Q271" i="86"/>
  <c r="P271" i="86"/>
  <c r="Q270" i="86"/>
  <c r="P270" i="86"/>
  <c r="Q269" i="86"/>
  <c r="P269" i="86"/>
  <c r="Q268" i="86"/>
  <c r="P268" i="86"/>
  <c r="Q267" i="86"/>
  <c r="P267" i="86"/>
  <c r="Q266" i="86"/>
  <c r="P266" i="86"/>
  <c r="Q265" i="86"/>
  <c r="P265" i="86"/>
  <c r="Q264" i="86"/>
  <c r="P264" i="86"/>
  <c r="Q263" i="86"/>
  <c r="P263" i="86"/>
  <c r="Q262" i="86"/>
  <c r="P262" i="86"/>
  <c r="Q261" i="86"/>
  <c r="P261" i="86"/>
  <c r="Q260" i="86"/>
  <c r="P260" i="86"/>
  <c r="Q259" i="86"/>
  <c r="P259" i="86"/>
  <c r="Q258" i="86"/>
  <c r="P258" i="86"/>
  <c r="Q257" i="86"/>
  <c r="P257" i="86"/>
  <c r="Q256" i="86"/>
  <c r="P256" i="86"/>
  <c r="Q255" i="86"/>
  <c r="P255" i="86"/>
  <c r="Q254" i="86"/>
  <c r="P254" i="86"/>
  <c r="Q253" i="86"/>
  <c r="P253" i="86"/>
  <c r="Q252" i="86"/>
  <c r="P252" i="86"/>
  <c r="Q251" i="86"/>
  <c r="P251" i="86"/>
  <c r="Q250" i="86"/>
  <c r="P250" i="86"/>
  <c r="Q249" i="86"/>
  <c r="P249" i="86"/>
  <c r="Q248" i="86"/>
  <c r="P248" i="86"/>
  <c r="Q247" i="86"/>
  <c r="P247" i="86"/>
  <c r="Q246" i="86"/>
  <c r="P246" i="86"/>
  <c r="Q245" i="86"/>
  <c r="P245" i="86"/>
  <c r="Q244" i="86"/>
  <c r="P244" i="86"/>
  <c r="Q243" i="86"/>
  <c r="P243" i="86"/>
  <c r="Q242" i="86"/>
  <c r="P242" i="86"/>
  <c r="Q241" i="86"/>
  <c r="P241" i="86"/>
  <c r="Q240" i="86"/>
  <c r="P240" i="86"/>
  <c r="Q239" i="86"/>
  <c r="P239" i="86"/>
  <c r="Q238" i="86"/>
  <c r="P238" i="86"/>
  <c r="Q237" i="86"/>
  <c r="P237" i="86"/>
  <c r="Q236" i="86"/>
  <c r="P236" i="86"/>
  <c r="Q235" i="86"/>
  <c r="P235" i="86"/>
  <c r="Q234" i="86"/>
  <c r="P234" i="86"/>
  <c r="Q233" i="86"/>
  <c r="P233" i="86"/>
  <c r="Q232" i="86"/>
  <c r="P232" i="86"/>
  <c r="Q231" i="86"/>
  <c r="P231" i="86"/>
  <c r="Q230" i="86"/>
  <c r="P230" i="86"/>
  <c r="Q229" i="86"/>
  <c r="P229" i="86"/>
  <c r="Q228" i="86"/>
  <c r="P228" i="86"/>
  <c r="Q227" i="86"/>
  <c r="P227" i="86"/>
  <c r="Q226" i="86"/>
  <c r="P226" i="86"/>
  <c r="Q225" i="86"/>
  <c r="P225" i="86"/>
  <c r="Q224" i="86"/>
  <c r="P224" i="86"/>
  <c r="Q223" i="86"/>
  <c r="P223" i="86"/>
  <c r="Q222" i="86"/>
  <c r="P222" i="86"/>
  <c r="Q221" i="86"/>
  <c r="P221" i="86"/>
  <c r="Q220" i="86"/>
  <c r="P220" i="86"/>
  <c r="Q219" i="86"/>
  <c r="P219" i="86"/>
  <c r="Q218" i="86"/>
  <c r="P218" i="86"/>
  <c r="Q217" i="86"/>
  <c r="P217" i="86"/>
  <c r="Q216" i="86"/>
  <c r="P216" i="86"/>
  <c r="Q215" i="86"/>
  <c r="P215" i="86"/>
  <c r="Q214" i="86"/>
  <c r="P214" i="86"/>
  <c r="Q213" i="86"/>
  <c r="P213" i="86"/>
  <c r="Q212" i="86"/>
  <c r="P212" i="86"/>
  <c r="Q211" i="86"/>
  <c r="P211" i="86"/>
  <c r="Q210" i="86"/>
  <c r="P210" i="86"/>
  <c r="Q209" i="86"/>
  <c r="P209" i="86"/>
  <c r="Q208" i="86"/>
  <c r="P208" i="86"/>
  <c r="Q207" i="86"/>
  <c r="P207" i="86"/>
  <c r="Q206" i="86"/>
  <c r="P206" i="86"/>
  <c r="Q205" i="86"/>
  <c r="P205" i="86"/>
  <c r="Q204" i="86"/>
  <c r="P204" i="86"/>
  <c r="Q203" i="86"/>
  <c r="P203" i="86"/>
  <c r="Q202" i="86"/>
  <c r="P202" i="86"/>
  <c r="Q201" i="86"/>
  <c r="P201" i="86"/>
  <c r="Q200" i="86"/>
  <c r="P200" i="86"/>
  <c r="Q199" i="86"/>
  <c r="P199" i="86"/>
  <c r="Q198" i="86"/>
  <c r="P198" i="86"/>
  <c r="Q197" i="86"/>
  <c r="P197" i="86"/>
  <c r="Q196" i="86"/>
  <c r="P196" i="86"/>
  <c r="Q195" i="86"/>
  <c r="P195" i="86"/>
  <c r="Q194" i="86"/>
  <c r="P194" i="86"/>
  <c r="Q193" i="86"/>
  <c r="P193" i="86"/>
  <c r="Q192" i="86"/>
  <c r="P192" i="86"/>
  <c r="Q191" i="86"/>
  <c r="P191" i="86"/>
  <c r="Q190" i="86"/>
  <c r="P190" i="86"/>
  <c r="Q189" i="86"/>
  <c r="P189" i="86"/>
  <c r="Q188" i="86"/>
  <c r="P188" i="86"/>
  <c r="Q187" i="86"/>
  <c r="P187" i="86"/>
  <c r="Q186" i="86"/>
  <c r="P186" i="86"/>
  <c r="Q185" i="86"/>
  <c r="P185" i="86"/>
  <c r="Q184" i="86"/>
  <c r="P184" i="86"/>
  <c r="Q183" i="86"/>
  <c r="P183" i="86"/>
  <c r="Q182" i="86"/>
  <c r="P182" i="86"/>
  <c r="Q181" i="86"/>
  <c r="P181" i="86"/>
  <c r="Q180" i="86"/>
  <c r="P180" i="86"/>
  <c r="Q179" i="86"/>
  <c r="P179" i="86"/>
  <c r="Q178" i="86"/>
  <c r="P178" i="86"/>
  <c r="Q177" i="86"/>
  <c r="P177" i="86"/>
  <c r="Q176" i="86"/>
  <c r="P176" i="86"/>
  <c r="Q175" i="86"/>
  <c r="P175" i="86"/>
  <c r="Q174" i="86"/>
  <c r="P174" i="86"/>
  <c r="Q173" i="86"/>
  <c r="P173" i="86"/>
  <c r="Q172" i="86"/>
  <c r="P172" i="86"/>
  <c r="Q171" i="86"/>
  <c r="P171" i="86"/>
  <c r="Q170" i="86"/>
  <c r="P170" i="86"/>
  <c r="Q169" i="86"/>
  <c r="P169" i="86"/>
  <c r="Q168" i="86"/>
  <c r="P168" i="86"/>
  <c r="Q167" i="86"/>
  <c r="P167" i="86"/>
  <c r="Q166" i="86"/>
  <c r="P166" i="86"/>
  <c r="Q165" i="86"/>
  <c r="P165" i="86"/>
  <c r="Q164" i="86"/>
  <c r="P164" i="86"/>
  <c r="Q163" i="86"/>
  <c r="T163" i="86" s="1"/>
  <c r="P163" i="86"/>
  <c r="Q162" i="86"/>
  <c r="T162" i="86" s="1"/>
  <c r="P162" i="86"/>
  <c r="Q161" i="86"/>
  <c r="P161" i="86"/>
  <c r="Q160" i="86"/>
  <c r="P160" i="86"/>
  <c r="Q159" i="86"/>
  <c r="P159" i="86"/>
  <c r="Q158" i="86"/>
  <c r="P158" i="86"/>
  <c r="Q157" i="86"/>
  <c r="P157" i="86"/>
  <c r="Q156" i="86"/>
  <c r="P156" i="86"/>
  <c r="Q155" i="86"/>
  <c r="P155" i="86"/>
  <c r="Q154" i="86"/>
  <c r="P154" i="86"/>
  <c r="Q153" i="86"/>
  <c r="P153" i="86"/>
  <c r="Q152" i="86"/>
  <c r="P152" i="86"/>
  <c r="Q151" i="86"/>
  <c r="P151" i="86"/>
  <c r="Q150" i="86"/>
  <c r="P150" i="86"/>
  <c r="Q149" i="86"/>
  <c r="P149" i="86"/>
  <c r="Q148" i="86"/>
  <c r="P148" i="86"/>
  <c r="Q147" i="86"/>
  <c r="P147" i="86"/>
  <c r="Q146" i="86"/>
  <c r="P146" i="86"/>
  <c r="Q145" i="86"/>
  <c r="P145" i="86"/>
  <c r="Q144" i="86"/>
  <c r="P144" i="86"/>
  <c r="Q143" i="86"/>
  <c r="P143" i="86"/>
  <c r="Q142" i="86"/>
  <c r="P142" i="86"/>
  <c r="Q141" i="86"/>
  <c r="P141" i="86"/>
  <c r="Q140" i="86"/>
  <c r="P140" i="86"/>
  <c r="Q139" i="86"/>
  <c r="P139" i="86"/>
  <c r="Q138" i="86"/>
  <c r="P138" i="86"/>
  <c r="Q137" i="86"/>
  <c r="P137" i="86"/>
  <c r="Q136" i="86"/>
  <c r="P136" i="86"/>
  <c r="Q135" i="86"/>
  <c r="P135" i="86"/>
  <c r="Q134" i="86"/>
  <c r="P134" i="86"/>
  <c r="Q133" i="86"/>
  <c r="P133" i="86"/>
  <c r="Q132" i="86"/>
  <c r="P132" i="86"/>
  <c r="Q131" i="86"/>
  <c r="P131" i="86"/>
  <c r="Q130" i="86"/>
  <c r="P130" i="86"/>
  <c r="Q129" i="86"/>
  <c r="P129" i="86"/>
  <c r="Q128" i="86"/>
  <c r="P128" i="86"/>
  <c r="Q127" i="86"/>
  <c r="P127" i="86"/>
  <c r="Q126" i="86"/>
  <c r="P126" i="86"/>
  <c r="Q125" i="86"/>
  <c r="P125" i="86"/>
  <c r="Q124" i="86"/>
  <c r="P124" i="86"/>
  <c r="Q123" i="86"/>
  <c r="P123" i="86"/>
  <c r="Q122" i="86"/>
  <c r="P122" i="86"/>
  <c r="Q121" i="86"/>
  <c r="P121" i="86"/>
  <c r="Q120" i="86"/>
  <c r="P120" i="86"/>
  <c r="Q119" i="86"/>
  <c r="P119" i="86"/>
  <c r="Q118" i="86"/>
  <c r="P118" i="86"/>
  <c r="Q117" i="86"/>
  <c r="P117" i="86"/>
  <c r="Q116" i="86"/>
  <c r="P116" i="86"/>
  <c r="Q115" i="86"/>
  <c r="P115" i="86"/>
  <c r="Q114" i="86"/>
  <c r="P114" i="86"/>
  <c r="Q113" i="86"/>
  <c r="P113" i="86"/>
  <c r="Q112" i="86"/>
  <c r="P112" i="86"/>
  <c r="Q111" i="86"/>
  <c r="P111" i="86"/>
  <c r="Q110" i="86"/>
  <c r="P110" i="86"/>
  <c r="Q109" i="86"/>
  <c r="P109" i="86"/>
  <c r="Q108" i="86"/>
  <c r="P108" i="86"/>
  <c r="Q107" i="86"/>
  <c r="P107" i="86"/>
  <c r="Q106" i="86"/>
  <c r="P106" i="86"/>
  <c r="Q105" i="86"/>
  <c r="P105" i="86"/>
  <c r="Q104" i="86"/>
  <c r="P104" i="86"/>
  <c r="Q103" i="86"/>
  <c r="P103" i="86"/>
  <c r="Q102" i="86"/>
  <c r="P102" i="86"/>
  <c r="Q101" i="86"/>
  <c r="P101" i="86"/>
  <c r="Q100" i="86"/>
  <c r="P100" i="86"/>
  <c r="Q99" i="86"/>
  <c r="P99" i="86"/>
  <c r="Q98" i="86"/>
  <c r="P98" i="86"/>
  <c r="Q97" i="86"/>
  <c r="P97" i="86"/>
  <c r="Q96" i="86"/>
  <c r="P96" i="86"/>
  <c r="Q95" i="86"/>
  <c r="P95" i="86"/>
  <c r="Q94" i="86"/>
  <c r="P94" i="86"/>
  <c r="Q93" i="86"/>
  <c r="P93" i="86"/>
  <c r="Q92" i="86"/>
  <c r="P92" i="86"/>
  <c r="Q91" i="86"/>
  <c r="P91" i="86"/>
  <c r="Q90" i="86"/>
  <c r="P90" i="86"/>
  <c r="Q89" i="86"/>
  <c r="P89" i="86"/>
  <c r="Q88" i="86"/>
  <c r="P88" i="86"/>
  <c r="Q87" i="86"/>
  <c r="P87" i="86"/>
  <c r="Q86" i="86"/>
  <c r="P86" i="86"/>
  <c r="Q85" i="86"/>
  <c r="P85" i="86"/>
  <c r="Q84" i="86"/>
  <c r="P84" i="86"/>
  <c r="Q83" i="86"/>
  <c r="P83" i="86"/>
  <c r="Q82" i="86"/>
  <c r="P82" i="86"/>
  <c r="Q81" i="86"/>
  <c r="P81" i="86"/>
  <c r="Q80" i="86"/>
  <c r="P80" i="86"/>
  <c r="Q79" i="86"/>
  <c r="P79" i="86"/>
  <c r="Q78" i="86"/>
  <c r="P78" i="86"/>
  <c r="Q77" i="86"/>
  <c r="P77" i="86"/>
  <c r="Q76" i="86"/>
  <c r="P76" i="86"/>
  <c r="Q75" i="86"/>
  <c r="P75" i="86"/>
  <c r="Q74" i="86"/>
  <c r="P74" i="86"/>
  <c r="Q73" i="86"/>
  <c r="P73" i="86"/>
  <c r="Q72" i="86"/>
  <c r="P72" i="86"/>
  <c r="Q71" i="86"/>
  <c r="P71" i="86"/>
  <c r="Q70" i="86"/>
  <c r="P70" i="86"/>
  <c r="Q69" i="86"/>
  <c r="P69" i="86"/>
  <c r="Q68" i="86"/>
  <c r="P68" i="86"/>
  <c r="Q67" i="86"/>
  <c r="P67" i="86"/>
  <c r="Q66" i="86"/>
  <c r="P66" i="86"/>
  <c r="Q65" i="86"/>
  <c r="P65" i="86"/>
  <c r="Q64" i="86"/>
  <c r="P64" i="86"/>
  <c r="Q63" i="86"/>
  <c r="P63" i="86"/>
  <c r="Q62" i="86"/>
  <c r="P62" i="86"/>
  <c r="Q61" i="86"/>
  <c r="P61" i="86"/>
  <c r="Q60" i="86"/>
  <c r="P60" i="86"/>
  <c r="Q59" i="86"/>
  <c r="P59" i="86"/>
  <c r="Q58" i="86"/>
  <c r="P58" i="86"/>
  <c r="Q57" i="86"/>
  <c r="P57" i="86"/>
  <c r="Q56" i="86"/>
  <c r="P56" i="86"/>
  <c r="Q55" i="86"/>
  <c r="P55" i="86"/>
  <c r="Q54" i="86"/>
  <c r="P54" i="86"/>
  <c r="Q53" i="86"/>
  <c r="P53" i="86"/>
  <c r="Q52" i="86"/>
  <c r="P52" i="86"/>
  <c r="Q51" i="86"/>
  <c r="P51" i="86"/>
  <c r="Q50" i="86"/>
  <c r="P50" i="86"/>
  <c r="Q49" i="86"/>
  <c r="P49" i="86"/>
  <c r="Q48" i="86"/>
  <c r="P48" i="86"/>
  <c r="Q47" i="86"/>
  <c r="P47" i="86"/>
  <c r="Q46" i="86"/>
  <c r="P46" i="86"/>
  <c r="Q45" i="86"/>
  <c r="P45" i="86"/>
  <c r="Q44" i="86"/>
  <c r="P44" i="86"/>
  <c r="Q43" i="86"/>
  <c r="P43" i="86"/>
  <c r="Q42" i="86"/>
  <c r="P42" i="86"/>
  <c r="Q41" i="86"/>
  <c r="P41" i="86"/>
  <c r="Q40" i="86"/>
  <c r="P40" i="86"/>
  <c r="Q39" i="86"/>
  <c r="P39" i="86"/>
  <c r="Q38" i="86"/>
  <c r="P38" i="86"/>
  <c r="Q37" i="86"/>
  <c r="P37" i="86"/>
  <c r="Q36" i="86"/>
  <c r="P36" i="86"/>
  <c r="Q35" i="86"/>
  <c r="P35" i="86"/>
  <c r="Q34" i="86"/>
  <c r="P34" i="86"/>
  <c r="Q33" i="86"/>
  <c r="P33" i="86"/>
  <c r="Q32" i="86"/>
  <c r="P32" i="86"/>
  <c r="Q31" i="86"/>
  <c r="P31" i="86"/>
  <c r="Q30" i="86"/>
  <c r="P30" i="86"/>
  <c r="Q29" i="86"/>
  <c r="P29" i="86"/>
  <c r="Q28" i="86"/>
  <c r="P28" i="86"/>
  <c r="Q27" i="86"/>
  <c r="P27" i="86"/>
  <c r="Q26" i="86"/>
  <c r="P26" i="86"/>
  <c r="Q25" i="86"/>
  <c r="P25" i="86"/>
  <c r="Q24" i="86"/>
  <c r="P24" i="86"/>
  <c r="Q23" i="86"/>
  <c r="P23" i="86"/>
  <c r="Q22" i="86"/>
  <c r="P22" i="86"/>
  <c r="Q21" i="86"/>
  <c r="P21" i="86"/>
  <c r="Q20" i="86"/>
  <c r="P20" i="86"/>
  <c r="Q19" i="86"/>
  <c r="P19" i="86"/>
  <c r="Q18" i="86"/>
  <c r="P18" i="86"/>
  <c r="Q17" i="86"/>
  <c r="P17" i="86"/>
  <c r="Q16" i="86"/>
  <c r="P16" i="86"/>
  <c r="Q15" i="86"/>
  <c r="P15" i="86"/>
  <c r="Q14" i="86"/>
  <c r="P14" i="86"/>
  <c r="Q13" i="86"/>
  <c r="P13" i="86"/>
  <c r="V10" i="86"/>
  <c r="V9" i="86"/>
  <c r="V8" i="86"/>
  <c r="V7" i="86"/>
  <c r="V6" i="86"/>
  <c r="V5" i="86"/>
  <c r="V4" i="86"/>
  <c r="S1291" i="86" l="1"/>
  <c r="S1292" i="86"/>
  <c r="S1293" i="86"/>
  <c r="S1294" i="86"/>
  <c r="S1295" i="86"/>
  <c r="S1296" i="86"/>
  <c r="S1297" i="86"/>
  <c r="S1298" i="86"/>
  <c r="S1299" i="86"/>
  <c r="S1300" i="86"/>
  <c r="S1301" i="86"/>
  <c r="S1302" i="86"/>
  <c r="S1303" i="86"/>
  <c r="S1304" i="86"/>
  <c r="S1305" i="86"/>
  <c r="S1306" i="86"/>
  <c r="S1307" i="86"/>
  <c r="S1308" i="86"/>
  <c r="S1309" i="86"/>
  <c r="S1310" i="86"/>
  <c r="S1311" i="86"/>
  <c r="S1312" i="86"/>
  <c r="S1313" i="86"/>
  <c r="S1314" i="86"/>
  <c r="S1315" i="86"/>
  <c r="S1316" i="86"/>
  <c r="S1317" i="86"/>
  <c r="S1318" i="86"/>
  <c r="S1319" i="86"/>
  <c r="S1320" i="86"/>
  <c r="S1321" i="86"/>
  <c r="S1322" i="86"/>
  <c r="S1323" i="86"/>
  <c r="S1324" i="86"/>
  <c r="S1325" i="86"/>
  <c r="S1326" i="86"/>
  <c r="S1327" i="86"/>
  <c r="S1328" i="86"/>
  <c r="S1329" i="86"/>
  <c r="S1330" i="86"/>
  <c r="S1331" i="86"/>
  <c r="S1332" i="86"/>
  <c r="S1333" i="86"/>
  <c r="S1334" i="86"/>
  <c r="S1335" i="86"/>
  <c r="S1336" i="86"/>
  <c r="S1337" i="86"/>
  <c r="S1338" i="86"/>
  <c r="S1339" i="86"/>
  <c r="S1340" i="86"/>
  <c r="S1341" i="86"/>
  <c r="S1342" i="86"/>
  <c r="S1343" i="86"/>
  <c r="S1344" i="86"/>
  <c r="S1345" i="86"/>
  <c r="S1346" i="86"/>
  <c r="S1347" i="86"/>
  <c r="S1348" i="86"/>
  <c r="S1349" i="86"/>
  <c r="S1350" i="86"/>
  <c r="S1351" i="86"/>
  <c r="S1352" i="86"/>
  <c r="S1353" i="86"/>
  <c r="S1354" i="86"/>
  <c r="S1355" i="86"/>
  <c r="S1357" i="86"/>
  <c r="S1358" i="86"/>
  <c r="S1359" i="86"/>
  <c r="S1362" i="86"/>
  <c r="S1363" i="86"/>
  <c r="S1365" i="86"/>
  <c r="S1366" i="86"/>
  <c r="S1368" i="86"/>
  <c r="S1369" i="86"/>
  <c r="S1371" i="86"/>
  <c r="S1374" i="86"/>
  <c r="S1375" i="86"/>
  <c r="S1376" i="86"/>
  <c r="S1387" i="86"/>
  <c r="S1389" i="86"/>
  <c r="S1391" i="86"/>
  <c r="S1393" i="86"/>
  <c r="S1395" i="86"/>
  <c r="S1397" i="86"/>
  <c r="S1399" i="86"/>
  <c r="S1400" i="86"/>
  <c r="S1401" i="86"/>
  <c r="S1402" i="86"/>
  <c r="S1403" i="86"/>
  <c r="S1404" i="86"/>
  <c r="S1405" i="86"/>
  <c r="S1406" i="86"/>
  <c r="S1419" i="86"/>
  <c r="S1422" i="86"/>
  <c r="S1423" i="86"/>
  <c r="S1426" i="86"/>
  <c r="S1427" i="86"/>
  <c r="S1429" i="86"/>
  <c r="S1431" i="86"/>
  <c r="S1433" i="86"/>
  <c r="S1435" i="86"/>
  <c r="S1438" i="86"/>
  <c r="S1440" i="86"/>
  <c r="S1442" i="86"/>
  <c r="S1444" i="86"/>
  <c r="S1446" i="86"/>
  <c r="S1482" i="86"/>
  <c r="S1484" i="86"/>
  <c r="S1491" i="86"/>
  <c r="S1493" i="86"/>
  <c r="S1495" i="86"/>
  <c r="S1496" i="86"/>
  <c r="S1498" i="86"/>
  <c r="S1499" i="86"/>
  <c r="S1500" i="86"/>
  <c r="S1501" i="86"/>
  <c r="S1502" i="86"/>
  <c r="S1503" i="86"/>
  <c r="S1505" i="86"/>
  <c r="S1506" i="86"/>
  <c r="S1519" i="86"/>
  <c r="S1523" i="86"/>
  <c r="S1524" i="86"/>
  <c r="S1525" i="86"/>
  <c r="S1539" i="86"/>
  <c r="S1541" i="86"/>
  <c r="S1543" i="86"/>
  <c r="S1557" i="86"/>
  <c r="S1559" i="86"/>
  <c r="S1561" i="86"/>
  <c r="S1563" i="86"/>
  <c r="S1565" i="86"/>
  <c r="S1567" i="86"/>
  <c r="S1569" i="86"/>
  <c r="S1571" i="86"/>
  <c r="S1573" i="86"/>
  <c r="S1575" i="86"/>
  <c r="S1578" i="86"/>
  <c r="S1579" i="86"/>
  <c r="S1580" i="86"/>
  <c r="S1581" i="86"/>
  <c r="S1586" i="86"/>
  <c r="S1588" i="86"/>
  <c r="S1589" i="86"/>
  <c r="S1590" i="86"/>
  <c r="S1592" i="86"/>
  <c r="S1594" i="86"/>
  <c r="S1596" i="86"/>
  <c r="S1597" i="86"/>
  <c r="S1598" i="86"/>
  <c r="S1599" i="86"/>
  <c r="S1600" i="86"/>
  <c r="S1601" i="86"/>
  <c r="S1602" i="86"/>
  <c r="S1603" i="86"/>
  <c r="S1604" i="86"/>
  <c r="S1605" i="86"/>
  <c r="S1606" i="86"/>
  <c r="S1607" i="86"/>
  <c r="S1608" i="86"/>
  <c r="S1609" i="86"/>
  <c r="S1610" i="86"/>
  <c r="S1611" i="86"/>
  <c r="S1612" i="86"/>
  <c r="S1613" i="86"/>
  <c r="S1614" i="86"/>
  <c r="S1615" i="86"/>
  <c r="S1616" i="86"/>
  <c r="S1617" i="86"/>
  <c r="S1618" i="86"/>
  <c r="S1619" i="86"/>
  <c r="S1620" i="86"/>
  <c r="S1621" i="86"/>
  <c r="S1622" i="86"/>
  <c r="S1623" i="86"/>
  <c r="S1624" i="86"/>
  <c r="S1625" i="86"/>
  <c r="S1626" i="86"/>
  <c r="S1628" i="86"/>
  <c r="S1630" i="86"/>
  <c r="S1632" i="86"/>
  <c r="S1634" i="86"/>
  <c r="S1635" i="86"/>
  <c r="S1637" i="86"/>
  <c r="S1639" i="86"/>
  <c r="S1642" i="86"/>
  <c r="S1643" i="86"/>
  <c r="S1644" i="86"/>
  <c r="S1645" i="86"/>
  <c r="S1646" i="86"/>
  <c r="S1647" i="86"/>
  <c r="S1648" i="86"/>
  <c r="S1649" i="86"/>
  <c r="S1650" i="86"/>
  <c r="S1652" i="86"/>
  <c r="S1654" i="86"/>
  <c r="S1656" i="86"/>
  <c r="S1658" i="86"/>
  <c r="S1660" i="86"/>
  <c r="S813" i="86"/>
  <c r="S814" i="86"/>
  <c r="S815" i="86"/>
  <c r="S816" i="86"/>
  <c r="S817" i="86"/>
  <c r="S818" i="86"/>
  <c r="S819" i="86"/>
  <c r="S820" i="86"/>
  <c r="S821" i="86"/>
  <c r="S822" i="86"/>
  <c r="S823" i="86"/>
  <c r="S824" i="86"/>
  <c r="S825" i="86"/>
  <c r="S826" i="86"/>
  <c r="S827" i="86"/>
  <c r="S828" i="86"/>
  <c r="S829" i="86"/>
  <c r="S830" i="86"/>
  <c r="S831" i="86"/>
  <c r="S832" i="86"/>
  <c r="S833" i="86"/>
  <c r="S834" i="86"/>
  <c r="S835" i="86"/>
  <c r="S836" i="86"/>
  <c r="S837" i="86"/>
  <c r="S838" i="86"/>
  <c r="S839" i="86"/>
  <c r="S840" i="86"/>
  <c r="S841" i="86"/>
  <c r="S842" i="86"/>
  <c r="S843" i="86"/>
  <c r="S844" i="86"/>
  <c r="S845" i="86"/>
  <c r="S846" i="86"/>
  <c r="S847" i="86"/>
  <c r="S848" i="86"/>
  <c r="S849" i="86"/>
  <c r="S850" i="86"/>
  <c r="S851" i="86"/>
  <c r="S852" i="86"/>
  <c r="S853" i="86"/>
  <c r="S854" i="86"/>
  <c r="S855" i="86"/>
  <c r="S856" i="86"/>
  <c r="S857" i="86"/>
  <c r="S858" i="86"/>
  <c r="S859" i="86"/>
  <c r="S860" i="86"/>
  <c r="S949" i="86"/>
  <c r="S950" i="86"/>
  <c r="S1356" i="86"/>
  <c r="S1360" i="86"/>
  <c r="S1361" i="86"/>
  <c r="S1364" i="86"/>
  <c r="S1367" i="86"/>
  <c r="S1370" i="86"/>
  <c r="S1372" i="86"/>
  <c r="S1373" i="86"/>
  <c r="S1377" i="86"/>
  <c r="S1378" i="86"/>
  <c r="S1379" i="86"/>
  <c r="S1380" i="86"/>
  <c r="S1381" i="86"/>
  <c r="S1382" i="86"/>
  <c r="S1383" i="86"/>
  <c r="S1384" i="86"/>
  <c r="S1385" i="86"/>
  <c r="S1386" i="86"/>
  <c r="S1388" i="86"/>
  <c r="S1390" i="86"/>
  <c r="S1392" i="86"/>
  <c r="S1394" i="86"/>
  <c r="S1396" i="86"/>
  <c r="S1398" i="86"/>
  <c r="S1407" i="86"/>
  <c r="S1408" i="86"/>
  <c r="S1409" i="86"/>
  <c r="S1410" i="86"/>
  <c r="S1411" i="86"/>
  <c r="S1412" i="86"/>
  <c r="S1413" i="86"/>
  <c r="S1414" i="86"/>
  <c r="S1415" i="86"/>
  <c r="S1416" i="86"/>
  <c r="S1417" i="86"/>
  <c r="S1418" i="86"/>
  <c r="S1420" i="86"/>
  <c r="S1421" i="86"/>
  <c r="S1424" i="86"/>
  <c r="S1428" i="86"/>
  <c r="S1430" i="86"/>
  <c r="S1432" i="86"/>
  <c r="S1434" i="86"/>
  <c r="S1439" i="86"/>
  <c r="S1441" i="86"/>
  <c r="S1443" i="86"/>
  <c r="S1445" i="86"/>
  <c r="S1447" i="86"/>
  <c r="S1448" i="86"/>
  <c r="S1449" i="86"/>
  <c r="S1450" i="86"/>
  <c r="S1451" i="86"/>
  <c r="S1452" i="86"/>
  <c r="S1453" i="86"/>
  <c r="S1454" i="86"/>
  <c r="S1455" i="86"/>
  <c r="S1456" i="86"/>
  <c r="S1457" i="86"/>
  <c r="S1458" i="86"/>
  <c r="S1459" i="86"/>
  <c r="S1460" i="86"/>
  <c r="S1461" i="86"/>
  <c r="S1462" i="86"/>
  <c r="S1463" i="86"/>
  <c r="S1464" i="86"/>
  <c r="S1465" i="86"/>
  <c r="S1466" i="86"/>
  <c r="S1467" i="86"/>
  <c r="S1468" i="86"/>
  <c r="S1469" i="86"/>
  <c r="S1470" i="86"/>
  <c r="S1471" i="86"/>
  <c r="S1472" i="86"/>
  <c r="S1473" i="86"/>
  <c r="S1474" i="86"/>
  <c r="S1475" i="86"/>
  <c r="S1476" i="86"/>
  <c r="S1477" i="86"/>
  <c r="S1478" i="86"/>
  <c r="S1479" i="86"/>
  <c r="S1480" i="86"/>
  <c r="S1481" i="86"/>
  <c r="S1483" i="86"/>
  <c r="S1485" i="86"/>
  <c r="S1486" i="86"/>
  <c r="S1487" i="86"/>
  <c r="S1488" i="86"/>
  <c r="S1489" i="86"/>
  <c r="S1490" i="86"/>
  <c r="S1492" i="86"/>
  <c r="S1494" i="86"/>
  <c r="S1497" i="86"/>
  <c r="S1504" i="86"/>
  <c r="S1507" i="86"/>
  <c r="S1508" i="86"/>
  <c r="S1509" i="86"/>
  <c r="S1510" i="86"/>
  <c r="S1511" i="86"/>
  <c r="S1512" i="86"/>
  <c r="S1513" i="86"/>
  <c r="S1514" i="86"/>
  <c r="S1515" i="86"/>
  <c r="S1516" i="86"/>
  <c r="S1517" i="86"/>
  <c r="S1518" i="86"/>
  <c r="S1520" i="86"/>
  <c r="S1521" i="86"/>
  <c r="S1522" i="86"/>
  <c r="S1526" i="86"/>
  <c r="S1527" i="86"/>
  <c r="S1528" i="86"/>
  <c r="S1529" i="86"/>
  <c r="S1530" i="86"/>
  <c r="S1531" i="86"/>
  <c r="S1532" i="86"/>
  <c r="S1533" i="86"/>
  <c r="S1534" i="86"/>
  <c r="S1535" i="86"/>
  <c r="S1536" i="86"/>
  <c r="S1537" i="86"/>
  <c r="S1538" i="86"/>
  <c r="S1540" i="86"/>
  <c r="S1542" i="86"/>
  <c r="S1544" i="86"/>
  <c r="S1545" i="86"/>
  <c r="S1546" i="86"/>
  <c r="S1547" i="86"/>
  <c r="S1548" i="86"/>
  <c r="S1549" i="86"/>
  <c r="S1550" i="86"/>
  <c r="S1551" i="86"/>
  <c r="S1552" i="86"/>
  <c r="S1553" i="86"/>
  <c r="S1554" i="86"/>
  <c r="S1555" i="86"/>
  <c r="S1556" i="86"/>
  <c r="S1558" i="86"/>
  <c r="S1560" i="86"/>
  <c r="S1562" i="86"/>
  <c r="S1564" i="86"/>
  <c r="S1566" i="86"/>
  <c r="S1568" i="86"/>
  <c r="S1570" i="86"/>
  <c r="S1572" i="86"/>
  <c r="S1574" i="86"/>
  <c r="S1576" i="86"/>
  <c r="S1577" i="86"/>
  <c r="S1582" i="86"/>
  <c r="S1583" i="86"/>
  <c r="S1584" i="86"/>
  <c r="S1585" i="86"/>
  <c r="S1587" i="86"/>
  <c r="S1591" i="86"/>
  <c r="S1593" i="86"/>
  <c r="S1595" i="86"/>
  <c r="S1627" i="86"/>
  <c r="S1629" i="86"/>
  <c r="S1631" i="86"/>
  <c r="S1633" i="86"/>
  <c r="S1636" i="86"/>
  <c r="S1638" i="86"/>
  <c r="S1640" i="86"/>
  <c r="S1641" i="86"/>
  <c r="S1651" i="86"/>
  <c r="S1653" i="86"/>
  <c r="S1655" i="86"/>
  <c r="S1657" i="86"/>
  <c r="S1659" i="86"/>
  <c r="S1667" i="86"/>
  <c r="S1666" i="86"/>
  <c r="V1429" i="86"/>
  <c r="V1433" i="86"/>
  <c r="V1591" i="86"/>
  <c r="V813" i="86"/>
  <c r="V815" i="86"/>
  <c r="V817" i="86"/>
  <c r="V819" i="86"/>
  <c r="V821" i="86"/>
  <c r="V824" i="86"/>
  <c r="V826" i="86"/>
  <c r="V834" i="86"/>
  <c r="V836" i="86"/>
  <c r="V838" i="86"/>
  <c r="V841" i="86"/>
  <c r="V843" i="86"/>
  <c r="V845" i="86"/>
  <c r="V849" i="86"/>
  <c r="V851" i="86"/>
  <c r="V853" i="86"/>
  <c r="V855" i="86"/>
  <c r="V857" i="86"/>
  <c r="V859" i="86"/>
  <c r="V814" i="86"/>
  <c r="V816" i="86"/>
  <c r="V818" i="86"/>
  <c r="V820" i="86"/>
  <c r="V822" i="86"/>
  <c r="V823" i="86"/>
  <c r="V825" i="86"/>
  <c r="V827" i="86"/>
  <c r="V835" i="86"/>
  <c r="V837" i="86"/>
  <c r="V840" i="86"/>
  <c r="V842" i="86"/>
  <c r="V844" i="86"/>
  <c r="V848" i="86"/>
  <c r="V850" i="86"/>
  <c r="V852" i="86"/>
  <c r="V854" i="86"/>
  <c r="V856" i="86"/>
  <c r="V858" i="86"/>
  <c r="V860" i="86"/>
  <c r="V1328" i="86"/>
  <c r="V1340" i="86"/>
  <c r="V1344" i="86"/>
  <c r="V1352" i="86"/>
  <c r="V1359" i="86"/>
  <c r="V1361" i="86"/>
  <c r="V1363" i="86"/>
  <c r="V1367" i="86"/>
  <c r="V1369" i="86"/>
  <c r="V1371" i="86"/>
  <c r="V1373" i="86"/>
  <c r="V1376" i="86"/>
  <c r="V1386" i="86"/>
  <c r="V1388" i="86"/>
  <c r="V1390" i="86"/>
  <c r="V1392" i="86"/>
  <c r="V1394" i="86"/>
  <c r="V1396" i="86"/>
  <c r="V1398" i="86"/>
  <c r="V1406" i="86"/>
  <c r="V1418" i="86"/>
  <c r="V1424" i="86"/>
  <c r="V1428" i="86"/>
  <c r="V1431" i="86"/>
  <c r="V1326" i="86"/>
  <c r="V1330" i="86"/>
  <c r="V1334" i="86"/>
  <c r="V1342" i="86"/>
  <c r="V1346" i="86"/>
  <c r="V1350" i="86"/>
  <c r="V1356" i="86"/>
  <c r="V1364" i="86"/>
  <c r="V1366" i="86"/>
  <c r="V1370" i="86"/>
  <c r="V1387" i="86"/>
  <c r="V1389" i="86"/>
  <c r="V1391" i="86"/>
  <c r="V1393" i="86"/>
  <c r="V1395" i="86"/>
  <c r="V1397" i="86"/>
  <c r="V1419" i="86"/>
  <c r="V1421" i="86"/>
  <c r="V1423" i="86"/>
  <c r="V1427" i="86"/>
  <c r="V1439" i="86"/>
  <c r="V1441" i="86"/>
  <c r="V1443" i="86"/>
  <c r="V1445" i="86"/>
  <c r="V1481" i="86"/>
  <c r="V1483" i="86"/>
  <c r="V1490" i="86"/>
  <c r="V1492" i="86"/>
  <c r="V1494" i="86"/>
  <c r="V1496" i="86"/>
  <c r="V1504" i="86"/>
  <c r="V1506" i="86"/>
  <c r="V1518" i="86"/>
  <c r="V1522" i="86"/>
  <c r="V1539" i="86"/>
  <c r="V1541" i="86"/>
  <c r="V1543" i="86"/>
  <c r="V1430" i="86"/>
  <c r="V1432" i="86"/>
  <c r="V1434" i="86"/>
  <c r="V1438" i="86"/>
  <c r="V1440" i="86"/>
  <c r="V1442" i="86"/>
  <c r="V1444" i="86"/>
  <c r="V1446" i="86"/>
  <c r="V1482" i="86"/>
  <c r="V1484" i="86"/>
  <c r="V1491" i="86"/>
  <c r="V1493" i="86"/>
  <c r="V1497" i="86"/>
  <c r="V1503" i="86"/>
  <c r="V1519" i="86"/>
  <c r="V1525" i="86"/>
  <c r="V1538" i="86"/>
  <c r="V1540" i="86"/>
  <c r="V1542" i="86"/>
  <c r="V1556" i="86"/>
  <c r="V1558" i="86"/>
  <c r="V1561" i="86"/>
  <c r="V1563" i="86"/>
  <c r="V1565" i="86"/>
  <c r="V1567" i="86"/>
  <c r="V1569" i="86"/>
  <c r="V1571" i="86"/>
  <c r="V1573" i="86"/>
  <c r="V1575" i="86"/>
  <c r="V1577" i="86"/>
  <c r="V1581" i="86"/>
  <c r="V1586" i="86"/>
  <c r="V1557" i="86"/>
  <c r="V1559" i="86"/>
  <c r="V1560" i="86"/>
  <c r="V1562" i="86"/>
  <c r="V1564" i="86"/>
  <c r="V1566" i="86"/>
  <c r="V1568" i="86"/>
  <c r="V1570" i="86"/>
  <c r="V1572" i="86"/>
  <c r="V1574" i="86"/>
  <c r="V1585" i="86"/>
  <c r="V1587" i="86"/>
  <c r="V1593" i="86"/>
  <c r="V1590" i="86"/>
  <c r="V1592" i="86"/>
  <c r="V1595" i="86"/>
  <c r="V1626" i="86"/>
  <c r="V1628" i="86"/>
  <c r="V1631" i="86"/>
  <c r="V1652" i="86"/>
  <c r="V1656" i="86"/>
  <c r="V1660" i="86"/>
  <c r="V1594" i="86"/>
  <c r="V1627" i="86"/>
  <c r="V1629" i="86"/>
  <c r="V1633" i="86"/>
  <c r="V1636" i="86"/>
  <c r="V1650" i="86"/>
  <c r="V1654" i="86"/>
  <c r="V1658" i="86"/>
  <c r="V828" i="86"/>
  <c r="V829" i="86"/>
  <c r="V830" i="86"/>
  <c r="V831" i="86"/>
  <c r="V832" i="86"/>
  <c r="V833" i="86"/>
  <c r="V839" i="86"/>
  <c r="V846" i="86"/>
  <c r="V847" i="86"/>
  <c r="V1327" i="86"/>
  <c r="V1329" i="86"/>
  <c r="V1331" i="86"/>
  <c r="V1332" i="86"/>
  <c r="V1333" i="86"/>
  <c r="V1335" i="86"/>
  <c r="V1339" i="86"/>
  <c r="V1343" i="86"/>
  <c r="V1345" i="86"/>
  <c r="V1347" i="86"/>
  <c r="V1349" i="86"/>
  <c r="V1351" i="86"/>
  <c r="V1353" i="86"/>
  <c r="V1355" i="86"/>
  <c r="V1630" i="86"/>
  <c r="V1637" i="86"/>
  <c r="V1638" i="86"/>
  <c r="V1639" i="86"/>
  <c r="V1651" i="86"/>
  <c r="V1655" i="86"/>
  <c r="V1659" i="86"/>
  <c r="V1632" i="86"/>
  <c r="V1635" i="86"/>
  <c r="V1641" i="86"/>
  <c r="V1653" i="86"/>
  <c r="V1657" i="86"/>
  <c r="E1653" i="86" l="1"/>
  <c r="F1653" i="86"/>
  <c r="C1653" i="86"/>
  <c r="D1653" i="86"/>
  <c r="E1639" i="86"/>
  <c r="F1639" i="86"/>
  <c r="C1639" i="86"/>
  <c r="F1347" i="86"/>
  <c r="C1347" i="86"/>
  <c r="D1347" i="86"/>
  <c r="C1329" i="86"/>
  <c r="D1329" i="86"/>
  <c r="E1329" i="86"/>
  <c r="E830" i="86"/>
  <c r="F830" i="86"/>
  <c r="D830" i="86"/>
  <c r="E1633" i="86"/>
  <c r="F1633" i="86"/>
  <c r="C1633" i="86"/>
  <c r="E1628" i="86"/>
  <c r="F1628" i="86"/>
  <c r="C1628" i="86"/>
  <c r="E1587" i="86"/>
  <c r="F1587" i="86"/>
  <c r="C1587" i="86"/>
  <c r="F1562" i="86"/>
  <c r="C1562" i="86"/>
  <c r="E1562" i="86"/>
  <c r="F1573" i="86"/>
  <c r="C1573" i="86"/>
  <c r="E1573" i="86"/>
  <c r="F1525" i="86"/>
  <c r="C1525" i="86"/>
  <c r="E1525" i="86"/>
  <c r="F1432" i="86"/>
  <c r="C1432" i="86"/>
  <c r="E1432" i="86"/>
  <c r="F1504" i="86"/>
  <c r="C1504" i="86"/>
  <c r="E1504" i="86"/>
  <c r="F1481" i="86"/>
  <c r="C1481" i="86"/>
  <c r="E1481" i="86"/>
  <c r="F1419" i="86"/>
  <c r="C1419" i="86"/>
  <c r="E1419" i="86"/>
  <c r="F1395" i="86"/>
  <c r="C1395" i="86"/>
  <c r="E1395" i="86"/>
  <c r="F1366" i="86"/>
  <c r="C1366" i="86"/>
  <c r="E1366" i="86"/>
  <c r="C1326" i="86"/>
  <c r="D1326" i="86"/>
  <c r="E1326" i="86"/>
  <c r="F1406" i="86"/>
  <c r="C1406" i="86"/>
  <c r="E1406" i="86"/>
  <c r="F1376" i="86"/>
  <c r="C1376" i="86"/>
  <c r="E1376" i="86"/>
  <c r="F1359" i="86"/>
  <c r="C1359" i="86"/>
  <c r="E1359" i="86"/>
  <c r="E854" i="86"/>
  <c r="F854" i="86"/>
  <c r="D854" i="86"/>
  <c r="E835" i="86"/>
  <c r="F835" i="86"/>
  <c r="D835" i="86"/>
  <c r="E814" i="86"/>
  <c r="F814" i="86"/>
  <c r="D814" i="86"/>
  <c r="E843" i="86"/>
  <c r="F843" i="86"/>
  <c r="D843" i="86"/>
  <c r="E821" i="86"/>
  <c r="F821" i="86"/>
  <c r="D821" i="86"/>
  <c r="E1641" i="86"/>
  <c r="F1641" i="86"/>
  <c r="C1641" i="86"/>
  <c r="E1638" i="86"/>
  <c r="F1638" i="86"/>
  <c r="C1638" i="86"/>
  <c r="F1333" i="86"/>
  <c r="C1333" i="86"/>
  <c r="D1333" i="86"/>
  <c r="E833" i="86"/>
  <c r="F833" i="86"/>
  <c r="D833" i="86"/>
  <c r="F1654" i="86"/>
  <c r="C1654" i="86"/>
  <c r="E1654" i="86"/>
  <c r="D1654" i="86"/>
  <c r="C1656" i="86"/>
  <c r="E1656" i="86"/>
  <c r="F1656" i="86"/>
  <c r="D1656" i="86"/>
  <c r="E1626" i="86"/>
  <c r="F1626" i="86"/>
  <c r="C1626" i="86"/>
  <c r="E1585" i="86"/>
  <c r="F1585" i="86"/>
  <c r="C1585" i="86"/>
  <c r="F1560" i="86"/>
  <c r="C1560" i="86"/>
  <c r="E1560" i="86"/>
  <c r="F1571" i="86"/>
  <c r="C1571" i="86"/>
  <c r="E1571" i="86"/>
  <c r="F1542" i="86"/>
  <c r="C1542" i="86"/>
  <c r="E1542" i="86"/>
  <c r="F1491" i="86"/>
  <c r="C1491" i="86"/>
  <c r="E1491" i="86"/>
  <c r="F1440" i="86"/>
  <c r="C1440" i="86"/>
  <c r="E1440" i="86"/>
  <c r="F1522" i="86"/>
  <c r="C1522" i="86"/>
  <c r="E1522" i="86"/>
  <c r="F1427" i="86"/>
  <c r="C1427" i="86"/>
  <c r="E1427" i="86"/>
  <c r="F1364" i="86"/>
  <c r="D1364" i="86"/>
  <c r="E1364" i="86"/>
  <c r="F1431" i="86"/>
  <c r="C1431" i="86"/>
  <c r="E1431" i="86"/>
  <c r="F1398" i="86"/>
  <c r="C1398" i="86"/>
  <c r="E1398" i="86"/>
  <c r="F1352" i="86"/>
  <c r="C1352" i="86"/>
  <c r="D1352" i="86"/>
  <c r="E860" i="86"/>
  <c r="F860" i="86"/>
  <c r="D860" i="86"/>
  <c r="E842" i="86"/>
  <c r="F842" i="86"/>
  <c r="D842" i="86"/>
  <c r="E859" i="86"/>
  <c r="F859" i="86"/>
  <c r="D859" i="86"/>
  <c r="E1591" i="86"/>
  <c r="F1591" i="86"/>
  <c r="C1591" i="86"/>
  <c r="E1635" i="86"/>
  <c r="F1635" i="86"/>
  <c r="C1635" i="86"/>
  <c r="F1651" i="86"/>
  <c r="C1651" i="86"/>
  <c r="E1651" i="86"/>
  <c r="E1637" i="86"/>
  <c r="F1637" i="86"/>
  <c r="C1637" i="86"/>
  <c r="F1351" i="86"/>
  <c r="C1351" i="86"/>
  <c r="D1351" i="86"/>
  <c r="F1343" i="86"/>
  <c r="C1343" i="86"/>
  <c r="D1343" i="86"/>
  <c r="F1332" i="86"/>
  <c r="C1332" i="86"/>
  <c r="D1332" i="86"/>
  <c r="E847" i="86"/>
  <c r="F847" i="86"/>
  <c r="D847" i="86"/>
  <c r="E832" i="86"/>
  <c r="F832" i="86"/>
  <c r="D832" i="86"/>
  <c r="E828" i="86"/>
  <c r="F828" i="86"/>
  <c r="D828" i="86"/>
  <c r="E1650" i="86"/>
  <c r="F1650" i="86"/>
  <c r="C1650" i="86"/>
  <c r="E1627" i="86"/>
  <c r="F1627" i="86"/>
  <c r="C1627" i="86"/>
  <c r="F1652" i="86"/>
  <c r="C1652" i="86"/>
  <c r="E1652" i="86"/>
  <c r="D1652" i="86"/>
  <c r="E1590" i="86"/>
  <c r="F1590" i="86"/>
  <c r="C1590" i="86"/>
  <c r="F1574" i="86"/>
  <c r="C1574" i="86"/>
  <c r="E1574" i="86"/>
  <c r="F1566" i="86"/>
  <c r="C1566" i="86"/>
  <c r="E1566" i="86"/>
  <c r="F1559" i="86"/>
  <c r="C1559" i="86"/>
  <c r="E1559" i="86"/>
  <c r="F1577" i="86"/>
  <c r="C1577" i="86"/>
  <c r="E1577" i="86"/>
  <c r="F1569" i="86"/>
  <c r="C1569" i="86"/>
  <c r="E1569" i="86"/>
  <c r="F1561" i="86"/>
  <c r="C1561" i="86"/>
  <c r="E1561" i="86"/>
  <c r="F1540" i="86"/>
  <c r="C1540" i="86"/>
  <c r="E1540" i="86"/>
  <c r="F1503" i="86"/>
  <c r="C1503" i="86"/>
  <c r="E1503" i="86"/>
  <c r="F1446" i="86"/>
  <c r="C1446" i="86"/>
  <c r="E1446" i="86"/>
  <c r="F1438" i="86"/>
  <c r="C1438" i="86"/>
  <c r="E1438" i="86"/>
  <c r="F1543" i="86"/>
  <c r="C1543" i="86"/>
  <c r="E1543" i="86"/>
  <c r="F1518" i="86"/>
  <c r="C1518" i="86"/>
  <c r="E1518" i="86"/>
  <c r="F1494" i="86"/>
  <c r="C1494" i="86"/>
  <c r="E1494" i="86"/>
  <c r="F1443" i="86"/>
  <c r="C1443" i="86"/>
  <c r="E1443" i="86"/>
  <c r="F1423" i="86"/>
  <c r="C1423" i="86"/>
  <c r="E1423" i="86"/>
  <c r="F1391" i="86"/>
  <c r="C1391" i="86"/>
  <c r="E1391" i="86"/>
  <c r="F1356" i="86"/>
  <c r="C1356" i="86"/>
  <c r="E1356" i="86"/>
  <c r="F1334" i="86"/>
  <c r="C1334" i="86"/>
  <c r="D1334" i="86"/>
  <c r="F1428" i="86"/>
  <c r="C1428" i="86"/>
  <c r="E1428" i="86"/>
  <c r="F1396" i="86"/>
  <c r="C1396" i="86"/>
  <c r="E1396" i="86"/>
  <c r="F1388" i="86"/>
  <c r="C1388" i="86"/>
  <c r="E1388" i="86"/>
  <c r="F1373" i="86"/>
  <c r="C1373" i="86"/>
  <c r="E1373" i="86"/>
  <c r="F1363" i="86"/>
  <c r="C1363" i="86"/>
  <c r="E1363" i="86"/>
  <c r="F1344" i="86"/>
  <c r="C1344" i="86"/>
  <c r="D1344" i="86"/>
  <c r="E858" i="86"/>
  <c r="F858" i="86"/>
  <c r="D858" i="86"/>
  <c r="E850" i="86"/>
  <c r="F850" i="86"/>
  <c r="D850" i="86"/>
  <c r="E840" i="86"/>
  <c r="F840" i="86"/>
  <c r="D840" i="86"/>
  <c r="E825" i="86"/>
  <c r="F825" i="86"/>
  <c r="D825" i="86"/>
  <c r="E818" i="86"/>
  <c r="F818" i="86"/>
  <c r="D818" i="86"/>
  <c r="E857" i="86"/>
  <c r="F857" i="86"/>
  <c r="D857" i="86"/>
  <c r="E849" i="86"/>
  <c r="F849" i="86"/>
  <c r="D849" i="86"/>
  <c r="E838" i="86"/>
  <c r="F838" i="86"/>
  <c r="D838" i="86"/>
  <c r="E824" i="86"/>
  <c r="F824" i="86"/>
  <c r="D824" i="86"/>
  <c r="E817" i="86"/>
  <c r="F817" i="86"/>
  <c r="D817" i="86"/>
  <c r="F1433" i="86"/>
  <c r="C1433" i="86"/>
  <c r="E1433" i="86"/>
  <c r="C1659" i="86"/>
  <c r="E1659" i="86"/>
  <c r="D1659" i="86"/>
  <c r="F1659" i="86"/>
  <c r="F1355" i="86"/>
  <c r="C1355" i="86"/>
  <c r="E1355" i="86"/>
  <c r="C1335" i="86"/>
  <c r="D1335" i="86"/>
  <c r="E839" i="86"/>
  <c r="F839" i="86"/>
  <c r="D839" i="86"/>
  <c r="E1658" i="86"/>
  <c r="C1658" i="86"/>
  <c r="F1658" i="86"/>
  <c r="D1658" i="86"/>
  <c r="F1660" i="86"/>
  <c r="C1660" i="86"/>
  <c r="D1660" i="86"/>
  <c r="E1660" i="86"/>
  <c r="F1570" i="86"/>
  <c r="C1570" i="86"/>
  <c r="E1570" i="86"/>
  <c r="E1586" i="86"/>
  <c r="F1586" i="86"/>
  <c r="C1586" i="86"/>
  <c r="F1565" i="86"/>
  <c r="C1565" i="86"/>
  <c r="E1565" i="86"/>
  <c r="F1556" i="86"/>
  <c r="C1556" i="86"/>
  <c r="E1556" i="86"/>
  <c r="F1493" i="86"/>
  <c r="C1493" i="86"/>
  <c r="E1493" i="86"/>
  <c r="F1442" i="86"/>
  <c r="C1442" i="86"/>
  <c r="E1442" i="86"/>
  <c r="F1539" i="86"/>
  <c r="C1539" i="86"/>
  <c r="E1539" i="86"/>
  <c r="F1490" i="86"/>
  <c r="C1490" i="86"/>
  <c r="E1490" i="86"/>
  <c r="F1439" i="86"/>
  <c r="C1439" i="86"/>
  <c r="E1439" i="86"/>
  <c r="F1387" i="86"/>
  <c r="C1387" i="86"/>
  <c r="E1387" i="86"/>
  <c r="F1346" i="86"/>
  <c r="C1346" i="86"/>
  <c r="D1346" i="86"/>
  <c r="F1418" i="86"/>
  <c r="C1418" i="86"/>
  <c r="E1418" i="86"/>
  <c r="F1392" i="86"/>
  <c r="C1392" i="86"/>
  <c r="E1392" i="86"/>
  <c r="F1369" i="86"/>
  <c r="C1369" i="86"/>
  <c r="E1369" i="86"/>
  <c r="C1328" i="86"/>
  <c r="D1328" i="86"/>
  <c r="E1328" i="86"/>
  <c r="E844" i="86"/>
  <c r="F844" i="86"/>
  <c r="D844" i="86"/>
  <c r="E822" i="86"/>
  <c r="F822" i="86"/>
  <c r="D822" i="86"/>
  <c r="E853" i="86"/>
  <c r="F853" i="86"/>
  <c r="D853" i="86"/>
  <c r="E834" i="86"/>
  <c r="F834" i="86"/>
  <c r="D834" i="86"/>
  <c r="E813" i="86"/>
  <c r="F813" i="86"/>
  <c r="D813" i="86"/>
  <c r="C1655" i="86"/>
  <c r="D1655" i="86"/>
  <c r="E1655" i="86"/>
  <c r="F1655" i="86"/>
  <c r="F1353" i="86"/>
  <c r="C1353" i="86"/>
  <c r="D1353" i="86"/>
  <c r="F1345" i="86"/>
  <c r="C1345" i="86"/>
  <c r="D1345" i="86"/>
  <c r="C1327" i="86"/>
  <c r="D1327" i="86"/>
  <c r="E1327" i="86"/>
  <c r="E829" i="86"/>
  <c r="F829" i="86"/>
  <c r="D829" i="86"/>
  <c r="E1629" i="86"/>
  <c r="F1629" i="86"/>
  <c r="C1629" i="86"/>
  <c r="E1592" i="86"/>
  <c r="F1592" i="86"/>
  <c r="C1592" i="86"/>
  <c r="F1568" i="86"/>
  <c r="C1568" i="86"/>
  <c r="E1568" i="86"/>
  <c r="E1581" i="86"/>
  <c r="F1581" i="86"/>
  <c r="C1581" i="86"/>
  <c r="F1563" i="86"/>
  <c r="C1563" i="86"/>
  <c r="E1563" i="86"/>
  <c r="F1519" i="86"/>
  <c r="C1519" i="86"/>
  <c r="E1519" i="86"/>
  <c r="F1482" i="86"/>
  <c r="C1482" i="86"/>
  <c r="E1482" i="86"/>
  <c r="F1430" i="86"/>
  <c r="C1430" i="86"/>
  <c r="E1430" i="86"/>
  <c r="F1496" i="86"/>
  <c r="C1496" i="86"/>
  <c r="E1496" i="86"/>
  <c r="F1445" i="86"/>
  <c r="C1445" i="86"/>
  <c r="E1445" i="86"/>
  <c r="F1393" i="86"/>
  <c r="C1393" i="86"/>
  <c r="E1393" i="86"/>
  <c r="F1342" i="86"/>
  <c r="C1342" i="86"/>
  <c r="D1342" i="86"/>
  <c r="F1390" i="86"/>
  <c r="C1390" i="86"/>
  <c r="E1390" i="86"/>
  <c r="F1367" i="86"/>
  <c r="C1367" i="86"/>
  <c r="E1367" i="86"/>
  <c r="E852" i="86"/>
  <c r="F852" i="86"/>
  <c r="D852" i="86"/>
  <c r="E827" i="86"/>
  <c r="F827" i="86"/>
  <c r="D827" i="86"/>
  <c r="E820" i="86"/>
  <c r="F820" i="86"/>
  <c r="D820" i="86"/>
  <c r="E851" i="86"/>
  <c r="F851" i="86"/>
  <c r="D851" i="86"/>
  <c r="E841" i="86"/>
  <c r="F841" i="86"/>
  <c r="D841" i="86"/>
  <c r="E826" i="86"/>
  <c r="F826" i="86"/>
  <c r="D826" i="86"/>
  <c r="E819" i="86"/>
  <c r="F819" i="86"/>
  <c r="D819" i="86"/>
  <c r="F1657" i="86"/>
  <c r="C1657" i="86"/>
  <c r="D1657" i="86"/>
  <c r="E1657" i="86"/>
  <c r="E1632" i="86"/>
  <c r="F1632" i="86"/>
  <c r="C1632" i="86"/>
  <c r="E1630" i="86"/>
  <c r="F1630" i="86"/>
  <c r="C1630" i="86"/>
  <c r="F1349" i="86"/>
  <c r="C1349" i="86"/>
  <c r="D1349" i="86"/>
  <c r="F1339" i="86"/>
  <c r="C1339" i="86"/>
  <c r="D1339" i="86"/>
  <c r="C1331" i="86"/>
  <c r="D1331" i="86"/>
  <c r="E1331" i="86"/>
  <c r="E846" i="86"/>
  <c r="F846" i="86"/>
  <c r="D846" i="86"/>
  <c r="E831" i="86"/>
  <c r="F831" i="86"/>
  <c r="D831" i="86"/>
  <c r="E1636" i="86"/>
  <c r="F1636" i="86"/>
  <c r="C1636" i="86"/>
  <c r="E1594" i="86"/>
  <c r="F1594" i="86"/>
  <c r="D1594" i="86"/>
  <c r="E1631" i="86"/>
  <c r="F1631" i="86"/>
  <c r="C1631" i="86"/>
  <c r="E1595" i="86"/>
  <c r="F1595" i="86"/>
  <c r="D1595" i="86"/>
  <c r="E1593" i="86"/>
  <c r="F1593" i="86"/>
  <c r="C1593" i="86"/>
  <c r="F1572" i="86"/>
  <c r="C1572" i="86"/>
  <c r="E1572" i="86"/>
  <c r="F1564" i="86"/>
  <c r="C1564" i="86"/>
  <c r="E1564" i="86"/>
  <c r="F1557" i="86"/>
  <c r="C1557" i="86"/>
  <c r="E1557" i="86"/>
  <c r="F1575" i="86"/>
  <c r="C1575" i="86"/>
  <c r="E1575" i="86"/>
  <c r="F1567" i="86"/>
  <c r="C1567" i="86"/>
  <c r="E1567" i="86"/>
  <c r="F1558" i="86"/>
  <c r="C1558" i="86"/>
  <c r="E1558" i="86"/>
  <c r="F1538" i="86"/>
  <c r="C1538" i="86"/>
  <c r="E1538" i="86"/>
  <c r="F1497" i="86"/>
  <c r="C1497" i="86"/>
  <c r="E1497" i="86"/>
  <c r="F1484" i="86"/>
  <c r="C1484" i="86"/>
  <c r="E1484" i="86"/>
  <c r="F1444" i="86"/>
  <c r="C1444" i="86"/>
  <c r="E1444" i="86"/>
  <c r="F1434" i="86"/>
  <c r="C1434" i="86"/>
  <c r="E1434" i="86"/>
  <c r="F1541" i="86"/>
  <c r="C1541" i="86"/>
  <c r="E1541" i="86"/>
  <c r="F1506" i="86"/>
  <c r="C1506" i="86"/>
  <c r="E1506" i="86"/>
  <c r="F1492" i="86"/>
  <c r="C1492" i="86"/>
  <c r="E1492" i="86"/>
  <c r="F1483" i="86"/>
  <c r="C1483" i="86"/>
  <c r="E1483" i="86"/>
  <c r="F1441" i="86"/>
  <c r="C1441" i="86"/>
  <c r="E1441" i="86"/>
  <c r="F1421" i="86"/>
  <c r="C1421" i="86"/>
  <c r="E1421" i="86"/>
  <c r="F1397" i="86"/>
  <c r="C1397" i="86"/>
  <c r="E1397" i="86"/>
  <c r="F1389" i="86"/>
  <c r="C1389" i="86"/>
  <c r="E1389" i="86"/>
  <c r="F1370" i="86"/>
  <c r="C1370" i="86"/>
  <c r="E1370" i="86"/>
  <c r="F1350" i="86"/>
  <c r="C1350" i="86"/>
  <c r="D1350" i="86"/>
  <c r="C1330" i="86"/>
  <c r="D1330" i="86"/>
  <c r="E1330" i="86"/>
  <c r="F1424" i="86"/>
  <c r="C1424" i="86"/>
  <c r="E1424" i="86"/>
  <c r="F1394" i="86"/>
  <c r="C1394" i="86"/>
  <c r="E1394" i="86"/>
  <c r="F1386" i="86"/>
  <c r="C1386" i="86"/>
  <c r="E1386" i="86"/>
  <c r="F1371" i="86"/>
  <c r="C1371" i="86"/>
  <c r="E1371" i="86"/>
  <c r="F1361" i="86"/>
  <c r="C1361" i="86"/>
  <c r="E1361" i="86"/>
  <c r="F1340" i="86"/>
  <c r="C1340" i="86"/>
  <c r="D1340" i="86"/>
  <c r="E856" i="86"/>
  <c r="F856" i="86"/>
  <c r="D856" i="86"/>
  <c r="E848" i="86"/>
  <c r="F848" i="86"/>
  <c r="D848" i="86"/>
  <c r="E837" i="86"/>
  <c r="F837" i="86"/>
  <c r="D837" i="86"/>
  <c r="E823" i="86"/>
  <c r="F823" i="86"/>
  <c r="D823" i="86"/>
  <c r="E816" i="86"/>
  <c r="F816" i="86"/>
  <c r="D816" i="86"/>
  <c r="E855" i="86"/>
  <c r="F855" i="86"/>
  <c r="D855" i="86"/>
  <c r="E845" i="86"/>
  <c r="F845" i="86"/>
  <c r="D845" i="86"/>
  <c r="E836" i="86"/>
  <c r="F836" i="86"/>
  <c r="D836" i="86"/>
  <c r="E815" i="86"/>
  <c r="F815" i="86"/>
  <c r="D815" i="86"/>
  <c r="F1429" i="86"/>
  <c r="C1429" i="86"/>
  <c r="E1429" i="86"/>
  <c r="AB242" i="65"/>
  <c r="D17" i="77" l="1"/>
  <c r="Z242" i="65"/>
  <c r="F242" i="65"/>
  <c r="H3" i="65"/>
  <c r="AD3" i="65" s="1"/>
  <c r="AT3" i="65" s="1"/>
  <c r="I3" i="65"/>
  <c r="AE3" i="65" s="1"/>
  <c r="AU3" i="65" s="1"/>
  <c r="J3" i="65"/>
  <c r="AF3" i="65" s="1"/>
  <c r="AV3" i="65" s="1"/>
  <c r="K3" i="65"/>
  <c r="AG3" i="65" s="1"/>
  <c r="AW3" i="65" s="1"/>
  <c r="L3" i="65"/>
  <c r="AH3" i="65" s="1"/>
  <c r="AX3" i="65" s="1"/>
  <c r="M3" i="65"/>
  <c r="AI3" i="65" s="1"/>
  <c r="AY3" i="65" s="1"/>
  <c r="N3" i="65"/>
  <c r="AJ3" i="65" s="1"/>
  <c r="AZ3" i="65" s="1"/>
  <c r="O3" i="65"/>
  <c r="AK3" i="65" s="1"/>
  <c r="BA3" i="65" s="1"/>
  <c r="P3" i="65"/>
  <c r="AL3" i="65" s="1"/>
  <c r="BB3" i="65" s="1"/>
  <c r="Q3" i="65"/>
  <c r="AM3" i="65" s="1"/>
  <c r="BC3" i="65" s="1"/>
  <c r="R3" i="65"/>
  <c r="AN3" i="65" s="1"/>
  <c r="BD3" i="65" s="1"/>
  <c r="S3" i="65"/>
  <c r="AO3" i="65" s="1"/>
  <c r="BE3" i="65" s="1"/>
  <c r="T3" i="65"/>
  <c r="AP3" i="65" s="1"/>
  <c r="BF3" i="65" s="1"/>
  <c r="U3" i="65"/>
  <c r="AQ3" i="65" s="1"/>
  <c r="BG3" i="65" s="1"/>
  <c r="G3" i="65"/>
  <c r="AC3" i="65" s="1"/>
  <c r="AS3" i="65" s="1"/>
  <c r="H3" i="77"/>
  <c r="AC3" i="77" s="1"/>
  <c r="I3" i="77"/>
  <c r="H3" i="76" s="1"/>
  <c r="AD3" i="76" s="1"/>
  <c r="J3" i="77"/>
  <c r="AE3" i="77" s="1"/>
  <c r="K3" i="77"/>
  <c r="J3" i="76" s="1"/>
  <c r="AF3" i="76" s="1"/>
  <c r="L3" i="77"/>
  <c r="AG3" i="77" s="1"/>
  <c r="M3" i="77"/>
  <c r="L3" i="76" s="1"/>
  <c r="AH3" i="76" s="1"/>
  <c r="N3" i="77"/>
  <c r="AI3" i="77" s="1"/>
  <c r="O3" i="77"/>
  <c r="N3" i="76" s="1"/>
  <c r="AJ3" i="76" s="1"/>
  <c r="P3" i="77"/>
  <c r="AK3" i="77" s="1"/>
  <c r="Q3" i="77"/>
  <c r="P3" i="76" s="1"/>
  <c r="AL3" i="76" s="1"/>
  <c r="R3" i="77"/>
  <c r="AM3" i="77" s="1"/>
  <c r="S3" i="77"/>
  <c r="R3" i="76" s="1"/>
  <c r="AN3" i="76" s="1"/>
  <c r="T3" i="77"/>
  <c r="AO3" i="77" s="1"/>
  <c r="U3" i="77"/>
  <c r="T3" i="76" s="1"/>
  <c r="AP3" i="76" s="1"/>
  <c r="G3" i="77"/>
  <c r="AB3" i="77" s="1"/>
  <c r="AD12" i="5"/>
  <c r="AT12" i="5" s="1"/>
  <c r="AE12" i="5"/>
  <c r="AU12" i="5" s="1"/>
  <c r="AF12" i="5"/>
  <c r="AV12" i="5" s="1"/>
  <c r="AG12" i="5"/>
  <c r="AW12" i="5" s="1"/>
  <c r="AH12" i="5"/>
  <c r="AX12" i="5" s="1"/>
  <c r="AI12" i="5"/>
  <c r="AY12" i="5" s="1"/>
  <c r="AJ12" i="5"/>
  <c r="AZ12" i="5" s="1"/>
  <c r="AK12" i="5"/>
  <c r="BA12" i="5" s="1"/>
  <c r="AL12" i="5"/>
  <c r="BB12" i="5" s="1"/>
  <c r="AM12" i="5"/>
  <c r="BC12" i="5" s="1"/>
  <c r="AN12" i="5"/>
  <c r="BD12" i="5" s="1"/>
  <c r="AO12" i="5"/>
  <c r="BE12" i="5" s="1"/>
  <c r="AP12" i="5"/>
  <c r="BF12" i="5" s="1"/>
  <c r="AQ12" i="5"/>
  <c r="BG12" i="5" s="1"/>
  <c r="AC12" i="5"/>
  <c r="AS12" i="5" s="1"/>
  <c r="AP3" i="77" l="1"/>
  <c r="AN3" i="77"/>
  <c r="AL3" i="77"/>
  <c r="AJ3" i="77"/>
  <c r="AH3" i="77"/>
  <c r="AF3" i="77"/>
  <c r="AD3" i="77"/>
  <c r="F3" i="76"/>
  <c r="AB3" i="76" s="1"/>
  <c r="S3" i="76"/>
  <c r="AO3" i="76" s="1"/>
  <c r="Q3" i="76"/>
  <c r="AM3" i="76" s="1"/>
  <c r="O3" i="76"/>
  <c r="AK3" i="76" s="1"/>
  <c r="M3" i="76"/>
  <c r="AI3" i="76" s="1"/>
  <c r="K3" i="76"/>
  <c r="AG3" i="76" s="1"/>
  <c r="I3" i="76"/>
  <c r="AE3" i="76" s="1"/>
  <c r="G3" i="76"/>
  <c r="AC3" i="76" s="1"/>
  <c r="V7" i="5"/>
  <c r="V6" i="5"/>
  <c r="V5" i="5"/>
  <c r="V4" i="5"/>
  <c r="V3" i="5"/>
  <c r="O6" i="68" l="1"/>
  <c r="S1425" i="86" l="1"/>
  <c r="S1436" i="86" l="1"/>
  <c r="S1437" i="86"/>
  <c r="BM1664" i="86"/>
  <c r="BA1664" i="86"/>
  <c r="AO1664" i="86"/>
  <c r="AC1664" i="86"/>
  <c r="BD1664" i="86"/>
  <c r="AR1664" i="86"/>
  <c r="AF1664" i="86"/>
  <c r="BG1664" i="86"/>
  <c r="AU1664" i="86"/>
  <c r="AI1664" i="86"/>
  <c r="BJ1664" i="86"/>
  <c r="AX1664" i="86"/>
  <c r="AL1664" i="86"/>
  <c r="Z1664" i="86"/>
  <c r="Z1671" i="86" l="1"/>
  <c r="AX1671" i="86"/>
  <c r="AI1671" i="86"/>
  <c r="BG1671" i="86"/>
  <c r="AR1671" i="86"/>
  <c r="AC1671" i="86"/>
  <c r="BA1671" i="86"/>
  <c r="W1671" i="86"/>
  <c r="AL1671" i="86"/>
  <c r="BJ1671" i="86"/>
  <c r="AU1671" i="86"/>
  <c r="AF1671" i="86"/>
  <c r="BD1671" i="86"/>
  <c r="AO1671" i="86"/>
  <c r="BM1671" i="86"/>
  <c r="U1435" i="86" l="1"/>
  <c r="T1435" i="86"/>
  <c r="U885" i="86"/>
  <c r="T885" i="86"/>
  <c r="U886" i="86"/>
  <c r="T886" i="86"/>
  <c r="U1603" i="86"/>
  <c r="T1603" i="86"/>
  <c r="U884" i="86"/>
  <c r="T884" i="86"/>
  <c r="V1603" i="86" l="1"/>
  <c r="V1435" i="86"/>
  <c r="S873" i="86"/>
  <c r="S874" i="86"/>
  <c r="S875" i="86"/>
  <c r="S876" i="86"/>
  <c r="S877" i="86"/>
  <c r="S878" i="86"/>
  <c r="S879" i="86"/>
  <c r="S880" i="86"/>
  <c r="S881" i="86"/>
  <c r="S882" i="86"/>
  <c r="F1435" i="86" l="1"/>
  <c r="C1435" i="86"/>
  <c r="E1435" i="86"/>
  <c r="E1603" i="86"/>
  <c r="F1603" i="86"/>
  <c r="C1603" i="86"/>
  <c r="S14" i="86"/>
  <c r="S15" i="86"/>
  <c r="S16" i="86"/>
  <c r="S17" i="86"/>
  <c r="S18" i="86"/>
  <c r="S19" i="86"/>
  <c r="S20" i="86"/>
  <c r="S21" i="86"/>
  <c r="S22" i="86"/>
  <c r="S23" i="86"/>
  <c r="S24" i="86"/>
  <c r="S25" i="86"/>
  <c r="S26" i="86"/>
  <c r="S27" i="86"/>
  <c r="S28" i="86"/>
  <c r="S29" i="86"/>
  <c r="S30" i="86"/>
  <c r="S31" i="86"/>
  <c r="S32" i="86"/>
  <c r="S35" i="86"/>
  <c r="S37" i="86"/>
  <c r="S38" i="86"/>
  <c r="S39" i="86"/>
  <c r="S40" i="86"/>
  <c r="S41" i="86"/>
  <c r="S42" i="86"/>
  <c r="S43" i="86"/>
  <c r="S44" i="86"/>
  <c r="S45" i="86"/>
  <c r="S46" i="86"/>
  <c r="S48" i="86"/>
  <c r="S49" i="86"/>
  <c r="S50" i="86"/>
  <c r="S51" i="86"/>
  <c r="S52" i="86"/>
  <c r="S53" i="86"/>
  <c r="S54" i="86"/>
  <c r="S56" i="86"/>
  <c r="S57" i="86"/>
  <c r="S58" i="86"/>
  <c r="S59" i="86"/>
  <c r="S60" i="86"/>
  <c r="S61" i="86"/>
  <c r="S62" i="86"/>
  <c r="S63" i="86"/>
  <c r="S64" i="86"/>
  <c r="S65" i="86"/>
  <c r="S66" i="86"/>
  <c r="S67" i="86"/>
  <c r="S68" i="86"/>
  <c r="S69" i="86"/>
  <c r="S70" i="86"/>
  <c r="S71" i="86"/>
  <c r="S72" i="86"/>
  <c r="S73" i="86"/>
  <c r="S74" i="86"/>
  <c r="S75" i="86"/>
  <c r="S76" i="86"/>
  <c r="S77" i="86"/>
  <c r="S78" i="86"/>
  <c r="S79" i="86"/>
  <c r="S80" i="86"/>
  <c r="S81" i="86"/>
  <c r="S82" i="86"/>
  <c r="S83" i="86"/>
  <c r="S84" i="86"/>
  <c r="S85" i="86"/>
  <c r="S86" i="86"/>
  <c r="S87" i="86"/>
  <c r="S88" i="86"/>
  <c r="S89" i="86"/>
  <c r="S90" i="86"/>
  <c r="S91" i="86"/>
  <c r="S92" i="86"/>
  <c r="S93" i="86"/>
  <c r="S94" i="86"/>
  <c r="S95" i="86"/>
  <c r="S96" i="86"/>
  <c r="S97" i="86"/>
  <c r="S98" i="86"/>
  <c r="S99" i="86"/>
  <c r="S100" i="86"/>
  <c r="S101" i="86"/>
  <c r="S102" i="86"/>
  <c r="S103" i="86"/>
  <c r="S104" i="86"/>
  <c r="S105" i="86"/>
  <c r="S106" i="86"/>
  <c r="S107" i="86"/>
  <c r="S108" i="86"/>
  <c r="S109" i="86"/>
  <c r="S110" i="86"/>
  <c r="S111" i="86"/>
  <c r="S112" i="86"/>
  <c r="S113" i="86"/>
  <c r="S114" i="86"/>
  <c r="S115" i="86"/>
  <c r="S116" i="86"/>
  <c r="S117" i="86"/>
  <c r="S118" i="86"/>
  <c r="S119" i="86"/>
  <c r="S120" i="86"/>
  <c r="S121" i="86"/>
  <c r="S122" i="86"/>
  <c r="S123" i="86"/>
  <c r="S124" i="86"/>
  <c r="S125" i="86"/>
  <c r="S126" i="86"/>
  <c r="S127" i="86"/>
  <c r="S128" i="86"/>
  <c r="S129" i="86"/>
  <c r="S130" i="86"/>
  <c r="S131" i="86"/>
  <c r="S132" i="86"/>
  <c r="S133" i="86"/>
  <c r="S134" i="86"/>
  <c r="S135" i="86"/>
  <c r="S136" i="86"/>
  <c r="S137" i="86"/>
  <c r="S138" i="86"/>
  <c r="S139" i="86"/>
  <c r="S140" i="86"/>
  <c r="S141" i="86"/>
  <c r="S142" i="86"/>
  <c r="S143" i="86"/>
  <c r="S144" i="86"/>
  <c r="S145" i="86"/>
  <c r="S146" i="86"/>
  <c r="S147" i="86"/>
  <c r="S148" i="86"/>
  <c r="S149" i="86"/>
  <c r="S150" i="86"/>
  <c r="S151" i="86"/>
  <c r="S152" i="86"/>
  <c r="S153" i="86"/>
  <c r="S154" i="86"/>
  <c r="S155" i="86"/>
  <c r="S156" i="86"/>
  <c r="S157" i="86"/>
  <c r="S158" i="86"/>
  <c r="S159" i="86"/>
  <c r="S160" i="86"/>
  <c r="S161" i="86"/>
  <c r="S162" i="86"/>
  <c r="V162" i="86" s="1"/>
  <c r="S163" i="86"/>
  <c r="V163" i="86" s="1"/>
  <c r="S164" i="86"/>
  <c r="S165" i="86"/>
  <c r="S166" i="86"/>
  <c r="S167" i="86"/>
  <c r="S168" i="86"/>
  <c r="S170" i="86"/>
  <c r="S171" i="86"/>
  <c r="S172" i="86"/>
  <c r="S173" i="86"/>
  <c r="S174" i="86"/>
  <c r="S175" i="86"/>
  <c r="S176" i="86"/>
  <c r="S177" i="86"/>
  <c r="S178" i="86"/>
  <c r="S179" i="86"/>
  <c r="S180" i="86"/>
  <c r="S181" i="86"/>
  <c r="S182" i="86"/>
  <c r="S183" i="86"/>
  <c r="S184" i="86"/>
  <c r="S185" i="86"/>
  <c r="S186" i="86"/>
  <c r="S187" i="86"/>
  <c r="S188" i="86"/>
  <c r="S189" i="86"/>
  <c r="S190" i="86"/>
  <c r="S191" i="86"/>
  <c r="S192" i="86"/>
  <c r="S193" i="86"/>
  <c r="S194" i="86"/>
  <c r="S195" i="86"/>
  <c r="S196" i="86"/>
  <c r="S197" i="86"/>
  <c r="S198" i="86"/>
  <c r="S199" i="86"/>
  <c r="S200" i="86"/>
  <c r="S201" i="86"/>
  <c r="S202" i="86"/>
  <c r="S203" i="86"/>
  <c r="S204" i="86"/>
  <c r="S205" i="86"/>
  <c r="S206" i="86"/>
  <c r="S207" i="86"/>
  <c r="S208" i="86"/>
  <c r="S209" i="86"/>
  <c r="S210" i="86"/>
  <c r="S211" i="86"/>
  <c r="S212" i="86"/>
  <c r="S213" i="86"/>
  <c r="S214" i="86"/>
  <c r="S215" i="86"/>
  <c r="S216" i="86"/>
  <c r="S217" i="86"/>
  <c r="S218" i="86"/>
  <c r="S219" i="86"/>
  <c r="S220" i="86"/>
  <c r="S221" i="86"/>
  <c r="S222" i="86"/>
  <c r="S223" i="86"/>
  <c r="S224" i="86"/>
  <c r="S225" i="86"/>
  <c r="S226" i="86"/>
  <c r="S227" i="86"/>
  <c r="S228" i="86"/>
  <c r="S229" i="86"/>
  <c r="S230" i="86"/>
  <c r="S231" i="86"/>
  <c r="S232" i="86"/>
  <c r="S233" i="86"/>
  <c r="S234" i="86"/>
  <c r="S235" i="86"/>
  <c r="S236" i="86"/>
  <c r="S237" i="86"/>
  <c r="S238" i="86"/>
  <c r="S239" i="86"/>
  <c r="S240" i="86"/>
  <c r="S241" i="86"/>
  <c r="S242" i="86"/>
  <c r="S243" i="86"/>
  <c r="S244" i="86"/>
  <c r="S245" i="86"/>
  <c r="S246" i="86"/>
  <c r="S247" i="86"/>
  <c r="S248" i="86"/>
  <c r="S249" i="86"/>
  <c r="S250" i="86"/>
  <c r="S251" i="86"/>
  <c r="S252" i="86"/>
  <c r="S253" i="86"/>
  <c r="S254" i="86"/>
  <c r="S255" i="86"/>
  <c r="S256" i="86"/>
  <c r="S257" i="86"/>
  <c r="S258" i="86"/>
  <c r="S259" i="86"/>
  <c r="S260" i="86"/>
  <c r="S261" i="86"/>
  <c r="S262" i="86"/>
  <c r="S263" i="86"/>
  <c r="S264" i="86"/>
  <c r="S265" i="86"/>
  <c r="S266" i="86"/>
  <c r="S267" i="86"/>
  <c r="S268" i="86"/>
  <c r="S269" i="86"/>
  <c r="S270" i="86"/>
  <c r="S271" i="86"/>
  <c r="S272" i="86"/>
  <c r="S273" i="86"/>
  <c r="S274" i="86"/>
  <c r="S275" i="86"/>
  <c r="S276" i="86"/>
  <c r="S277" i="86"/>
  <c r="S278" i="86"/>
  <c r="S279" i="86"/>
  <c r="S280" i="86"/>
  <c r="S281" i="86"/>
  <c r="S282" i="86"/>
  <c r="S283" i="86"/>
  <c r="S284" i="86"/>
  <c r="S285" i="86"/>
  <c r="S286" i="86"/>
  <c r="S287" i="86"/>
  <c r="S288" i="86"/>
  <c r="S289" i="86"/>
  <c r="S290" i="86"/>
  <c r="S291" i="86"/>
  <c r="S292" i="86"/>
  <c r="S293" i="86"/>
  <c r="S294" i="86"/>
  <c r="S295" i="86"/>
  <c r="S296" i="86"/>
  <c r="S297" i="86"/>
  <c r="S298" i="86"/>
  <c r="S299" i="86"/>
  <c r="S300" i="86"/>
  <c r="S301" i="86"/>
  <c r="S302" i="86"/>
  <c r="S303" i="86"/>
  <c r="S304" i="86"/>
  <c r="S305" i="86"/>
  <c r="S306" i="86"/>
  <c r="S307" i="86"/>
  <c r="S308" i="86"/>
  <c r="S309" i="86"/>
  <c r="S310" i="86"/>
  <c r="S311" i="86"/>
  <c r="S312" i="86"/>
  <c r="S313" i="86"/>
  <c r="S314" i="86"/>
  <c r="S315" i="86"/>
  <c r="S316" i="86"/>
  <c r="S317" i="86"/>
  <c r="S318" i="86"/>
  <c r="S319" i="86"/>
  <c r="S320" i="86"/>
  <c r="S321" i="86"/>
  <c r="S322" i="86"/>
  <c r="S323" i="86"/>
  <c r="S324" i="86"/>
  <c r="S325" i="86"/>
  <c r="S326" i="86"/>
  <c r="S327" i="86"/>
  <c r="S328" i="86"/>
  <c r="S329" i="86"/>
  <c r="S330" i="86"/>
  <c r="S331" i="86"/>
  <c r="S332" i="86"/>
  <c r="S333" i="86"/>
  <c r="S334" i="86"/>
  <c r="S335" i="86"/>
  <c r="S336" i="86"/>
  <c r="S337" i="86"/>
  <c r="S338" i="86"/>
  <c r="S339" i="86"/>
  <c r="S340" i="86"/>
  <c r="S341" i="86"/>
  <c r="S342" i="86"/>
  <c r="S343" i="86"/>
  <c r="S344" i="86"/>
  <c r="S345" i="86"/>
  <c r="S346" i="86"/>
  <c r="S347" i="86"/>
  <c r="S348" i="86"/>
  <c r="S349" i="86"/>
  <c r="S350" i="86"/>
  <c r="S351" i="86"/>
  <c r="S352" i="86"/>
  <c r="S353" i="86"/>
  <c r="S354" i="86"/>
  <c r="S355" i="86"/>
  <c r="S356" i="86"/>
  <c r="S357" i="86"/>
  <c r="S358" i="86"/>
  <c r="S359" i="86"/>
  <c r="S360" i="86"/>
  <c r="S361" i="86"/>
  <c r="S362" i="86"/>
  <c r="S363" i="86"/>
  <c r="S364" i="86"/>
  <c r="S365" i="86"/>
  <c r="S366" i="86"/>
  <c r="S367" i="86"/>
  <c r="S368" i="86"/>
  <c r="S369" i="86"/>
  <c r="S370" i="86"/>
  <c r="S371" i="86"/>
  <c r="S372" i="86"/>
  <c r="S373" i="86"/>
  <c r="S374" i="86"/>
  <c r="S375" i="86"/>
  <c r="S376" i="86"/>
  <c r="S377" i="86"/>
  <c r="S378" i="86"/>
  <c r="S379" i="86"/>
  <c r="S380" i="86"/>
  <c r="S381" i="86"/>
  <c r="S382" i="86"/>
  <c r="S383" i="86"/>
  <c r="S384" i="86"/>
  <c r="S385" i="86"/>
  <c r="S386" i="86"/>
  <c r="S387" i="86"/>
  <c r="S388" i="86"/>
  <c r="S389" i="86"/>
  <c r="S390" i="86"/>
  <c r="S391" i="86"/>
  <c r="S392" i="86"/>
  <c r="S393" i="86"/>
  <c r="S394" i="86"/>
  <c r="S395" i="86"/>
  <c r="S396" i="86"/>
  <c r="S397" i="86"/>
  <c r="S398" i="86"/>
  <c r="S399" i="86"/>
  <c r="S400" i="86"/>
  <c r="S401" i="86"/>
  <c r="S402" i="86"/>
  <c r="S403" i="86"/>
  <c r="S404" i="86"/>
  <c r="S405" i="86"/>
  <c r="S406" i="86"/>
  <c r="S407" i="86"/>
  <c r="S408" i="86"/>
  <c r="S409" i="86"/>
  <c r="S410" i="86"/>
  <c r="S411" i="86"/>
  <c r="S412" i="86"/>
  <c r="S413" i="86"/>
  <c r="S414" i="86"/>
  <c r="S415" i="86"/>
  <c r="S416" i="86"/>
  <c r="S417" i="86"/>
  <c r="S418" i="86"/>
  <c r="S419" i="86"/>
  <c r="S420" i="86"/>
  <c r="S421" i="86"/>
  <c r="S422" i="86"/>
  <c r="S423" i="86"/>
  <c r="S424" i="86"/>
  <c r="S425" i="86"/>
  <c r="S426" i="86"/>
  <c r="S427" i="86"/>
  <c r="S428" i="86"/>
  <c r="S429" i="86"/>
  <c r="S430" i="86"/>
  <c r="S431" i="86"/>
  <c r="S432" i="86"/>
  <c r="S433" i="86"/>
  <c r="S434" i="86"/>
  <c r="S435" i="86"/>
  <c r="S436" i="86"/>
  <c r="S437" i="86"/>
  <c r="S438" i="86"/>
  <c r="S439" i="86"/>
  <c r="S440" i="86"/>
  <c r="S441" i="86"/>
  <c r="S442" i="86"/>
  <c r="S443" i="86"/>
  <c r="S444" i="86"/>
  <c r="S445" i="86"/>
  <c r="S446" i="86"/>
  <c r="S447" i="86"/>
  <c r="S448" i="86"/>
  <c r="S449" i="86"/>
  <c r="S450" i="86"/>
  <c r="S451" i="86"/>
  <c r="S452" i="86"/>
  <c r="S453" i="86"/>
  <c r="S454" i="86"/>
  <c r="S455" i="86"/>
  <c r="S456" i="86"/>
  <c r="S457" i="86"/>
  <c r="S458" i="86"/>
  <c r="S459" i="86"/>
  <c r="S460" i="86"/>
  <c r="S461" i="86"/>
  <c r="S462" i="86"/>
  <c r="S463" i="86"/>
  <c r="S464" i="86"/>
  <c r="S465" i="86"/>
  <c r="S466" i="86"/>
  <c r="S467" i="86"/>
  <c r="S468" i="86"/>
  <c r="S469" i="86"/>
  <c r="S470" i="86"/>
  <c r="S471" i="86"/>
  <c r="S472" i="86"/>
  <c r="S473" i="86"/>
  <c r="S474" i="86"/>
  <c r="S475" i="86"/>
  <c r="S476" i="86"/>
  <c r="S477" i="86"/>
  <c r="S478" i="86"/>
  <c r="S479" i="86"/>
  <c r="S480" i="86"/>
  <c r="S481" i="86"/>
  <c r="S482" i="86"/>
  <c r="S483" i="86"/>
  <c r="S484" i="86"/>
  <c r="S485" i="86"/>
  <c r="S486" i="86"/>
  <c r="S487" i="86"/>
  <c r="S488" i="86"/>
  <c r="S489" i="86"/>
  <c r="S490" i="86"/>
  <c r="S491" i="86"/>
  <c r="S492" i="86"/>
  <c r="S493" i="86"/>
  <c r="S494" i="86"/>
  <c r="S495" i="86"/>
  <c r="S496" i="86"/>
  <c r="S497" i="86"/>
  <c r="S498" i="86"/>
  <c r="S499" i="86"/>
  <c r="S500" i="86"/>
  <c r="S501" i="86"/>
  <c r="S502" i="86"/>
  <c r="S503" i="86"/>
  <c r="S504" i="86"/>
  <c r="S505" i="86"/>
  <c r="S506" i="86"/>
  <c r="S507" i="86"/>
  <c r="S508" i="86"/>
  <c r="S509" i="86"/>
  <c r="S510" i="86"/>
  <c r="S511" i="86"/>
  <c r="S512" i="86"/>
  <c r="S513" i="86"/>
  <c r="S514" i="86"/>
  <c r="S515" i="86"/>
  <c r="S516" i="86"/>
  <c r="S517" i="86"/>
  <c r="S518" i="86"/>
  <c r="S519" i="86"/>
  <c r="S520" i="86"/>
  <c r="S521" i="86"/>
  <c r="S522" i="86"/>
  <c r="S523" i="86"/>
  <c r="S524" i="86"/>
  <c r="S525" i="86"/>
  <c r="S526" i="86"/>
  <c r="S527" i="86"/>
  <c r="S528" i="86"/>
  <c r="S529" i="86"/>
  <c r="S530" i="86"/>
  <c r="S531" i="86"/>
  <c r="S532" i="86"/>
  <c r="S533" i="86"/>
  <c r="S534" i="86"/>
  <c r="S535" i="86"/>
  <c r="S536" i="86"/>
  <c r="S537" i="86"/>
  <c r="S538" i="86"/>
  <c r="S539" i="86"/>
  <c r="S540" i="86"/>
  <c r="S541" i="86"/>
  <c r="S542" i="86"/>
  <c r="S543" i="86"/>
  <c r="S544" i="86"/>
  <c r="S545" i="86"/>
  <c r="S546" i="86"/>
  <c r="S547" i="86"/>
  <c r="S548" i="86"/>
  <c r="S549" i="86"/>
  <c r="S550" i="86"/>
  <c r="S551" i="86"/>
  <c r="S552" i="86"/>
  <c r="S553" i="86"/>
  <c r="S554" i="86"/>
  <c r="S555" i="86"/>
  <c r="S556" i="86"/>
  <c r="S557" i="86"/>
  <c r="S558" i="86"/>
  <c r="V558" i="86" s="1"/>
  <c r="S559" i="86"/>
  <c r="V559" i="86" s="1"/>
  <c r="S560" i="86"/>
  <c r="S561" i="86"/>
  <c r="S562" i="86"/>
  <c r="S563" i="86"/>
  <c r="S564" i="86"/>
  <c r="S565" i="86"/>
  <c r="S566" i="86"/>
  <c r="S567" i="86"/>
  <c r="S568" i="86"/>
  <c r="S569" i="86"/>
  <c r="S570" i="86"/>
  <c r="S571" i="86"/>
  <c r="S572" i="86"/>
  <c r="S573" i="86"/>
  <c r="S574" i="86"/>
  <c r="S575" i="86"/>
  <c r="S576" i="86"/>
  <c r="S577" i="86"/>
  <c r="S578" i="86"/>
  <c r="S579" i="86"/>
  <c r="S580" i="86"/>
  <c r="S581" i="86"/>
  <c r="S582" i="86"/>
  <c r="S583" i="86"/>
  <c r="S584" i="86"/>
  <c r="V584" i="86" s="1"/>
  <c r="S585" i="86"/>
  <c r="S586" i="86"/>
  <c r="S587" i="86"/>
  <c r="S588" i="86"/>
  <c r="V588" i="86" s="1"/>
  <c r="S589" i="86"/>
  <c r="S590" i="86"/>
  <c r="S591" i="86"/>
  <c r="V591" i="86" s="1"/>
  <c r="S592" i="86"/>
  <c r="V592" i="86" s="1"/>
  <c r="S593" i="86"/>
  <c r="S594" i="86"/>
  <c r="S595" i="86"/>
  <c r="S596" i="86"/>
  <c r="S597" i="86"/>
  <c r="S598" i="86"/>
  <c r="S599" i="86"/>
  <c r="S600" i="86"/>
  <c r="S601" i="86"/>
  <c r="S602" i="86"/>
  <c r="S603" i="86"/>
  <c r="S604" i="86"/>
  <c r="S605" i="86"/>
  <c r="S606" i="86"/>
  <c r="S607" i="86"/>
  <c r="S608" i="86"/>
  <c r="S609" i="86"/>
  <c r="S610" i="86"/>
  <c r="S611" i="86"/>
  <c r="S612" i="86"/>
  <c r="S613" i="86"/>
  <c r="S614" i="86"/>
  <c r="S615" i="86"/>
  <c r="S616" i="86"/>
  <c r="S617" i="86"/>
  <c r="S618" i="86"/>
  <c r="S619" i="86"/>
  <c r="S620" i="86"/>
  <c r="S621" i="86"/>
  <c r="S622" i="86"/>
  <c r="S623" i="86"/>
  <c r="S624" i="86"/>
  <c r="S625" i="86"/>
  <c r="S626" i="86"/>
  <c r="S627" i="86"/>
  <c r="S628" i="86"/>
  <c r="S629" i="86"/>
  <c r="S630" i="86"/>
  <c r="S631" i="86"/>
  <c r="S632" i="86"/>
  <c r="S633" i="86"/>
  <c r="S634" i="86"/>
  <c r="S635" i="86"/>
  <c r="S636" i="86"/>
  <c r="S637" i="86"/>
  <c r="S638" i="86"/>
  <c r="S639" i="86"/>
  <c r="S640" i="86"/>
  <c r="S641" i="86"/>
  <c r="S642" i="86"/>
  <c r="S643" i="86"/>
  <c r="S644" i="86"/>
  <c r="S645" i="86"/>
  <c r="S646" i="86"/>
  <c r="S647" i="86"/>
  <c r="S648" i="86"/>
  <c r="S649" i="86"/>
  <c r="S650" i="86"/>
  <c r="S651" i="86"/>
  <c r="S652" i="86"/>
  <c r="S653" i="86"/>
  <c r="S654" i="86"/>
  <c r="S655" i="86"/>
  <c r="S656" i="86"/>
  <c r="S657" i="86"/>
  <c r="S658" i="86"/>
  <c r="S659" i="86"/>
  <c r="S660" i="86"/>
  <c r="S661" i="86"/>
  <c r="S662" i="86"/>
  <c r="S663" i="86"/>
  <c r="S664" i="86"/>
  <c r="S665" i="86"/>
  <c r="S666" i="86"/>
  <c r="S667" i="86"/>
  <c r="S668" i="86"/>
  <c r="S669" i="86"/>
  <c r="S670" i="86"/>
  <c r="S671" i="86"/>
  <c r="S672" i="86"/>
  <c r="S673" i="86"/>
  <c r="S674" i="86"/>
  <c r="S675" i="86"/>
  <c r="S676" i="86"/>
  <c r="S677" i="86"/>
  <c r="S678" i="86"/>
  <c r="S679" i="86"/>
  <c r="S680" i="86"/>
  <c r="S681" i="86"/>
  <c r="S682" i="86"/>
  <c r="S683" i="86"/>
  <c r="S684" i="86"/>
  <c r="S685" i="86"/>
  <c r="S686" i="86"/>
  <c r="S687" i="86"/>
  <c r="S688" i="86"/>
  <c r="S689" i="86"/>
  <c r="S690" i="86"/>
  <c r="S691" i="86"/>
  <c r="S692" i="86"/>
  <c r="V692" i="86" s="1"/>
  <c r="S693" i="86"/>
  <c r="V693" i="86" s="1"/>
  <c r="S694" i="86"/>
  <c r="V694" i="86" s="1"/>
  <c r="S695" i="86"/>
  <c r="V695" i="86" s="1"/>
  <c r="S696" i="86"/>
  <c r="S697" i="86"/>
  <c r="S698" i="86"/>
  <c r="S699" i="86"/>
  <c r="S700" i="86"/>
  <c r="S701" i="86"/>
  <c r="V701" i="86" s="1"/>
  <c r="S702" i="86"/>
  <c r="V702" i="86" s="1"/>
  <c r="S703" i="86"/>
  <c r="S704" i="86"/>
  <c r="S705" i="86"/>
  <c r="S706" i="86"/>
  <c r="S707" i="86"/>
  <c r="S708" i="86"/>
  <c r="S709" i="86"/>
  <c r="V709" i="86" s="1"/>
  <c r="S710" i="86"/>
  <c r="S711" i="86"/>
  <c r="S712" i="86"/>
  <c r="S713" i="86"/>
  <c r="S714" i="86"/>
  <c r="S715" i="86"/>
  <c r="S716" i="86"/>
  <c r="S717" i="86"/>
  <c r="S718" i="86"/>
  <c r="S719" i="86"/>
  <c r="S720" i="86"/>
  <c r="S721" i="86"/>
  <c r="S722" i="86"/>
  <c r="S723" i="86"/>
  <c r="S724" i="86"/>
  <c r="S725" i="86"/>
  <c r="S726" i="86"/>
  <c r="S727" i="86"/>
  <c r="S728" i="86"/>
  <c r="S729" i="86"/>
  <c r="S730" i="86"/>
  <c r="S731" i="86"/>
  <c r="S732" i="86"/>
  <c r="S733" i="86"/>
  <c r="S734" i="86"/>
  <c r="S735" i="86"/>
  <c r="S736" i="86"/>
  <c r="S737" i="86"/>
  <c r="S738" i="86"/>
  <c r="S739" i="86"/>
  <c r="S740" i="86"/>
  <c r="S741" i="86"/>
  <c r="S742" i="86"/>
  <c r="S743" i="86"/>
  <c r="S744" i="86"/>
  <c r="S745" i="86"/>
  <c r="S746" i="86"/>
  <c r="S747" i="86"/>
  <c r="S748" i="86"/>
  <c r="S749" i="86"/>
  <c r="S750" i="86"/>
  <c r="S751" i="86"/>
  <c r="S752" i="86"/>
  <c r="S753" i="86"/>
  <c r="S754" i="86"/>
  <c r="S755" i="86"/>
  <c r="S756" i="86"/>
  <c r="S757" i="86"/>
  <c r="V757" i="86" s="1"/>
  <c r="S758" i="86"/>
  <c r="S759" i="86"/>
  <c r="S760" i="86"/>
  <c r="S761" i="86"/>
  <c r="S762" i="86"/>
  <c r="S763" i="86"/>
  <c r="S764" i="86"/>
  <c r="S765" i="86"/>
  <c r="S766" i="86"/>
  <c r="S767" i="86"/>
  <c r="S768" i="86"/>
  <c r="S769" i="86"/>
  <c r="S770" i="86"/>
  <c r="S771" i="86"/>
  <c r="S772" i="86"/>
  <c r="S773" i="86"/>
  <c r="S774" i="86"/>
  <c r="S775" i="86"/>
  <c r="S776" i="86"/>
  <c r="S777" i="86"/>
  <c r="S778" i="86"/>
  <c r="S779" i="86"/>
  <c r="S780" i="86"/>
  <c r="S781" i="86"/>
  <c r="S782" i="86"/>
  <c r="S783" i="86"/>
  <c r="S784" i="86"/>
  <c r="S785" i="86"/>
  <c r="S786" i="86"/>
  <c r="S787" i="86"/>
  <c r="S788" i="86"/>
  <c r="S789" i="86"/>
  <c r="S790" i="86"/>
  <c r="S791" i="86"/>
  <c r="S792" i="86"/>
  <c r="S793" i="86"/>
  <c r="S794" i="86"/>
  <c r="S795" i="86"/>
  <c r="S796" i="86"/>
  <c r="V796" i="86" s="1"/>
  <c r="S797" i="86"/>
  <c r="S798" i="86"/>
  <c r="S799" i="86"/>
  <c r="S800" i="86"/>
  <c r="S801" i="86"/>
  <c r="S802" i="86"/>
  <c r="S803" i="86"/>
  <c r="S804" i="86"/>
  <c r="S805" i="86"/>
  <c r="S806" i="86"/>
  <c r="S807" i="86"/>
  <c r="S808" i="86"/>
  <c r="V808" i="86" s="1"/>
  <c r="S809" i="86"/>
  <c r="V809" i="86" s="1"/>
  <c r="S810" i="86"/>
  <c r="V810" i="86" s="1"/>
  <c r="S811" i="86"/>
  <c r="V811" i="86" s="1"/>
  <c r="S812" i="86"/>
  <c r="V812" i="86" s="1"/>
  <c r="S861" i="86"/>
  <c r="S862" i="86"/>
  <c r="S863" i="86"/>
  <c r="S864" i="86"/>
  <c r="S865" i="86"/>
  <c r="S866" i="86"/>
  <c r="S867" i="86"/>
  <c r="S868" i="86"/>
  <c r="S869" i="86"/>
  <c r="S870" i="86"/>
  <c r="S871" i="86"/>
  <c r="S872" i="86"/>
  <c r="S883" i="86"/>
  <c r="S884" i="86"/>
  <c r="V884" i="86" s="1"/>
  <c r="S885" i="86"/>
  <c r="V885" i="86" s="1"/>
  <c r="S886" i="86"/>
  <c r="V886" i="86" s="1"/>
  <c r="S887" i="86"/>
  <c r="S888" i="86"/>
  <c r="S889" i="86"/>
  <c r="V889" i="86" s="1"/>
  <c r="S890" i="86"/>
  <c r="S891" i="86"/>
  <c r="S892" i="86"/>
  <c r="S893" i="86"/>
  <c r="S894" i="86"/>
  <c r="S895" i="86"/>
  <c r="V895" i="86" s="1"/>
  <c r="S896" i="86"/>
  <c r="V896" i="86" s="1"/>
  <c r="S897" i="86"/>
  <c r="S898" i="86"/>
  <c r="S899" i="86"/>
  <c r="S900" i="86"/>
  <c r="S901" i="86"/>
  <c r="S902" i="86"/>
  <c r="S903" i="86"/>
  <c r="S904" i="86"/>
  <c r="S905" i="86"/>
  <c r="S906" i="86"/>
  <c r="S907" i="86"/>
  <c r="S908" i="86"/>
  <c r="S909" i="86"/>
  <c r="S910" i="86"/>
  <c r="S911" i="86"/>
  <c r="S912" i="86"/>
  <c r="S913" i="86"/>
  <c r="S914" i="86"/>
  <c r="S915" i="86"/>
  <c r="S916" i="86"/>
  <c r="S917" i="86"/>
  <c r="S918" i="86"/>
  <c r="V918" i="86" s="1"/>
  <c r="S919" i="86"/>
  <c r="V919" i="86" s="1"/>
  <c r="S920" i="86"/>
  <c r="V920" i="86" s="1"/>
  <c r="S921" i="86"/>
  <c r="V921" i="86" s="1"/>
  <c r="S922" i="86"/>
  <c r="S923" i="86"/>
  <c r="S924" i="86"/>
  <c r="S925" i="86"/>
  <c r="S926" i="86"/>
  <c r="S927" i="86"/>
  <c r="S928" i="86"/>
  <c r="S929" i="86"/>
  <c r="S930" i="86"/>
  <c r="S931" i="86"/>
  <c r="S932" i="86"/>
  <c r="S933" i="86"/>
  <c r="S934" i="86"/>
  <c r="S935" i="86"/>
  <c r="S936" i="86"/>
  <c r="S937" i="86"/>
  <c r="S938" i="86"/>
  <c r="S939" i="86"/>
  <c r="S940" i="86"/>
  <c r="V940" i="86" s="1"/>
  <c r="S941" i="86"/>
  <c r="S942" i="86"/>
  <c r="V942" i="86" s="1"/>
  <c r="S943" i="86"/>
  <c r="S944" i="86"/>
  <c r="S945" i="86"/>
  <c r="S946" i="86"/>
  <c r="S947" i="86"/>
  <c r="S948" i="86"/>
  <c r="S951" i="86"/>
  <c r="V951" i="86" s="1"/>
  <c r="S952" i="86"/>
  <c r="S953" i="86"/>
  <c r="S954" i="86"/>
  <c r="S955" i="86"/>
  <c r="S956" i="86"/>
  <c r="V956" i="86" s="1"/>
  <c r="S957" i="86"/>
  <c r="S958" i="86"/>
  <c r="S959" i="86"/>
  <c r="S960" i="86"/>
  <c r="S961" i="86"/>
  <c r="S962" i="86"/>
  <c r="S963" i="86"/>
  <c r="S964" i="86"/>
  <c r="V964" i="86" s="1"/>
  <c r="S965" i="86"/>
  <c r="V965" i="86" s="1"/>
  <c r="S990" i="86"/>
  <c r="S991" i="86"/>
  <c r="S992" i="86"/>
  <c r="S993" i="86"/>
  <c r="S994" i="86"/>
  <c r="S995" i="86"/>
  <c r="S996" i="86"/>
  <c r="S997" i="86"/>
  <c r="S1012" i="86"/>
  <c r="V1012" i="86" s="1"/>
  <c r="S1013" i="86"/>
  <c r="S1014" i="86"/>
  <c r="S1015" i="86"/>
  <c r="S1016" i="86"/>
  <c r="S1017" i="86"/>
  <c r="S1018" i="86"/>
  <c r="S1019" i="86"/>
  <c r="S1020" i="86"/>
  <c r="S1021" i="86"/>
  <c r="S1022" i="86"/>
  <c r="S1023" i="86"/>
  <c r="S1024" i="86"/>
  <c r="S1025" i="86"/>
  <c r="S1026" i="86"/>
  <c r="S1027" i="86"/>
  <c r="S1028" i="86"/>
  <c r="S1029" i="86"/>
  <c r="S1030" i="86"/>
  <c r="S1031" i="86"/>
  <c r="S1032" i="86"/>
  <c r="S1033" i="86"/>
  <c r="S1034" i="86"/>
  <c r="S1035" i="86"/>
  <c r="S1036" i="86"/>
  <c r="S1037" i="86"/>
  <c r="S1038" i="86"/>
  <c r="S1039" i="86"/>
  <c r="S1040" i="86"/>
  <c r="S1041" i="86"/>
  <c r="S1042" i="86"/>
  <c r="S1043" i="86"/>
  <c r="S1044" i="86"/>
  <c r="S1045" i="86"/>
  <c r="S1046" i="86"/>
  <c r="S1047" i="86"/>
  <c r="S1048" i="86"/>
  <c r="S1049" i="86"/>
  <c r="S1050" i="86"/>
  <c r="S1051" i="86"/>
  <c r="S1052" i="86"/>
  <c r="S1053" i="86"/>
  <c r="S1054" i="86"/>
  <c r="S1055" i="86"/>
  <c r="S1056" i="86"/>
  <c r="S1057" i="86"/>
  <c r="S1058" i="86"/>
  <c r="S1059" i="86"/>
  <c r="S1060" i="86"/>
  <c r="V1060" i="86" s="1"/>
  <c r="S1061" i="86"/>
  <c r="S1062" i="86"/>
  <c r="S1063" i="86"/>
  <c r="S1064" i="86"/>
  <c r="S1065" i="86"/>
  <c r="S1066" i="86"/>
  <c r="S1067" i="86"/>
  <c r="S1068" i="86"/>
  <c r="S1069" i="86"/>
  <c r="S1070" i="86"/>
  <c r="S1071" i="86"/>
  <c r="S1072" i="86"/>
  <c r="S1073" i="86"/>
  <c r="V1073" i="86" s="1"/>
  <c r="S1074" i="86"/>
  <c r="S1075" i="86"/>
  <c r="V1075" i="86" s="1"/>
  <c r="S1076" i="86"/>
  <c r="S1077" i="86"/>
  <c r="S1078" i="86"/>
  <c r="S1079" i="86"/>
  <c r="S1080" i="86"/>
  <c r="S1081" i="86"/>
  <c r="S1082" i="86"/>
  <c r="S1083" i="86"/>
  <c r="S1084" i="86"/>
  <c r="S1085" i="86"/>
  <c r="S1086" i="86"/>
  <c r="S1087" i="86"/>
  <c r="S1088" i="86"/>
  <c r="S1089" i="86"/>
  <c r="S1090" i="86"/>
  <c r="S1091" i="86"/>
  <c r="V1091" i="86" s="1"/>
  <c r="S1092" i="86"/>
  <c r="V1092" i="86" s="1"/>
  <c r="S1093" i="86"/>
  <c r="V1093" i="86" s="1"/>
  <c r="S1094" i="86"/>
  <c r="S1095" i="86"/>
  <c r="S1096" i="86"/>
  <c r="S1097" i="86"/>
  <c r="S1098" i="86"/>
  <c r="S1099" i="86"/>
  <c r="V1099" i="86" s="1"/>
  <c r="S1100" i="86"/>
  <c r="S1101" i="86"/>
  <c r="S1102" i="86"/>
  <c r="S1103" i="86"/>
  <c r="S1104" i="86"/>
  <c r="S1105" i="86"/>
  <c r="S1106" i="86"/>
  <c r="S1107" i="86"/>
  <c r="S1108" i="86"/>
  <c r="S1109" i="86"/>
  <c r="S1110" i="86"/>
  <c r="S1111" i="86"/>
  <c r="S1112" i="86"/>
  <c r="S1113" i="86"/>
  <c r="S1114" i="86"/>
  <c r="S1115" i="86"/>
  <c r="S1116" i="86"/>
  <c r="S1117" i="86"/>
  <c r="S1118" i="86"/>
  <c r="S1119" i="86"/>
  <c r="S1120" i="86"/>
  <c r="S1121" i="86"/>
  <c r="S1122" i="86"/>
  <c r="S1123" i="86"/>
  <c r="S1124" i="86"/>
  <c r="S1125" i="86"/>
  <c r="S1126" i="86"/>
  <c r="S1127" i="86"/>
  <c r="S1128" i="86"/>
  <c r="S1129" i="86"/>
  <c r="S1130" i="86"/>
  <c r="S1131" i="86"/>
  <c r="S1132" i="86"/>
  <c r="S1145" i="86"/>
  <c r="S1146" i="86"/>
  <c r="S1147" i="86"/>
  <c r="S1148" i="86"/>
  <c r="S1149" i="86"/>
  <c r="S1150" i="86"/>
  <c r="V1150" i="86" s="1"/>
  <c r="S1151" i="86"/>
  <c r="V1151" i="86" s="1"/>
  <c r="S1152" i="86"/>
  <c r="S1153" i="86"/>
  <c r="S1154" i="86"/>
  <c r="S1155" i="86"/>
  <c r="S1156" i="86"/>
  <c r="S1157" i="86"/>
  <c r="S1158" i="86"/>
  <c r="S1159" i="86"/>
  <c r="S1160" i="86"/>
  <c r="S1161" i="86"/>
  <c r="S1162" i="86"/>
  <c r="S1163" i="86"/>
  <c r="S1164" i="86"/>
  <c r="S1165" i="86"/>
  <c r="S1166" i="86"/>
  <c r="S1167" i="86"/>
  <c r="S1168" i="86"/>
  <c r="S1169" i="86"/>
  <c r="S1170" i="86"/>
  <c r="S1171" i="86"/>
  <c r="S1172" i="86"/>
  <c r="S1173" i="86"/>
  <c r="S1174" i="86"/>
  <c r="S1175" i="86"/>
  <c r="S1176" i="86"/>
  <c r="S1177" i="86"/>
  <c r="S1178" i="86"/>
  <c r="S1179" i="86"/>
  <c r="S1180" i="86"/>
  <c r="S1181" i="86"/>
  <c r="S1182" i="86"/>
  <c r="S1183" i="86"/>
  <c r="S1184" i="86"/>
  <c r="S1185" i="86"/>
  <c r="S1186" i="86"/>
  <c r="S1187" i="86"/>
  <c r="S1188" i="86"/>
  <c r="S1189" i="86"/>
  <c r="S1190" i="86"/>
  <c r="S1191" i="86"/>
  <c r="S1192" i="86"/>
  <c r="S1193" i="86"/>
  <c r="S1194" i="86"/>
  <c r="S1195" i="86"/>
  <c r="S1196" i="86"/>
  <c r="S1197" i="86"/>
  <c r="S1198" i="86"/>
  <c r="S1199" i="86"/>
  <c r="S1200" i="86"/>
  <c r="S1201" i="86"/>
  <c r="S1202" i="86"/>
  <c r="S1203" i="86"/>
  <c r="S1204" i="86"/>
  <c r="S1205" i="86"/>
  <c r="S1206" i="86"/>
  <c r="S1207" i="86"/>
  <c r="S1208" i="86"/>
  <c r="S1209" i="86"/>
  <c r="S1210" i="86"/>
  <c r="S1211" i="86"/>
  <c r="S1212" i="86"/>
  <c r="S1213" i="86"/>
  <c r="S1214" i="86"/>
  <c r="S1215" i="86"/>
  <c r="S1216" i="86"/>
  <c r="S1217" i="86"/>
  <c r="S1218" i="86"/>
  <c r="S1219" i="86"/>
  <c r="S1220" i="86"/>
  <c r="S1221" i="86"/>
  <c r="S1222" i="86"/>
  <c r="V1222" i="86" s="1"/>
  <c r="S1223" i="86"/>
  <c r="S1224" i="86"/>
  <c r="S1225" i="86"/>
  <c r="S1226" i="86"/>
  <c r="S1227" i="86"/>
  <c r="S1228" i="86"/>
  <c r="S1229" i="86"/>
  <c r="S1242" i="86"/>
  <c r="S1243" i="86"/>
  <c r="S1244" i="86"/>
  <c r="S1257" i="86"/>
  <c r="S1258" i="86"/>
  <c r="S1259" i="86"/>
  <c r="S1260" i="86"/>
  <c r="S1261" i="86"/>
  <c r="S1262" i="86"/>
  <c r="S1263" i="86"/>
  <c r="S1264" i="86"/>
  <c r="S1265" i="86"/>
  <c r="S1266" i="86"/>
  <c r="S1267" i="86"/>
  <c r="S1268" i="86"/>
  <c r="S1269" i="86"/>
  <c r="S1270" i="86"/>
  <c r="S1271" i="86"/>
  <c r="S1272" i="86"/>
  <c r="S1273" i="86"/>
  <c r="S1274" i="86"/>
  <c r="S1275" i="86"/>
  <c r="S1276" i="86"/>
  <c r="S1277" i="86"/>
  <c r="S1278" i="86"/>
  <c r="S1279" i="86"/>
  <c r="S1280" i="86"/>
  <c r="S1281" i="86"/>
  <c r="S1282" i="86"/>
  <c r="S1283" i="86"/>
  <c r="S1284" i="86"/>
  <c r="S1285" i="86"/>
  <c r="S1286" i="86"/>
  <c r="S1287" i="86"/>
  <c r="S1288" i="86"/>
  <c r="S1289" i="86"/>
  <c r="S1290" i="86"/>
  <c r="S1664" i="86" l="1"/>
  <c r="E1093" i="86"/>
  <c r="F1093" i="86"/>
  <c r="D1093" i="86"/>
  <c r="E1073" i="86"/>
  <c r="F1073" i="86"/>
  <c r="D1073" i="86"/>
  <c r="E965" i="86"/>
  <c r="F965" i="86"/>
  <c r="D965" i="86"/>
  <c r="E918" i="86"/>
  <c r="F918" i="86"/>
  <c r="D918" i="86"/>
  <c r="E895" i="86"/>
  <c r="F895" i="86"/>
  <c r="D895" i="86"/>
  <c r="E884" i="86"/>
  <c r="F884" i="86"/>
  <c r="D884" i="86"/>
  <c r="E811" i="86"/>
  <c r="F811" i="86"/>
  <c r="D811" i="86"/>
  <c r="E757" i="86"/>
  <c r="F757" i="86"/>
  <c r="D757" i="86"/>
  <c r="E709" i="86"/>
  <c r="F709" i="86"/>
  <c r="D709" i="86"/>
  <c r="D701" i="86"/>
  <c r="F701" i="86"/>
  <c r="E701" i="86"/>
  <c r="D693" i="86"/>
  <c r="F693" i="86"/>
  <c r="E693" i="86"/>
  <c r="D591" i="86"/>
  <c r="E591" i="86"/>
  <c r="F591" i="86"/>
  <c r="F162" i="86"/>
  <c r="D162" i="86"/>
  <c r="E162" i="86"/>
  <c r="E1092" i="86"/>
  <c r="F1092" i="86"/>
  <c r="D1092" i="86"/>
  <c r="E1012" i="86"/>
  <c r="F1012" i="86"/>
  <c r="D1012" i="86"/>
  <c r="E964" i="86"/>
  <c r="F964" i="86"/>
  <c r="D964" i="86"/>
  <c r="E956" i="86"/>
  <c r="F956" i="86"/>
  <c r="D956" i="86"/>
  <c r="E942" i="86"/>
  <c r="F942" i="86"/>
  <c r="C942" i="86"/>
  <c r="E921" i="86"/>
  <c r="F921" i="86"/>
  <c r="D921" i="86"/>
  <c r="E886" i="86"/>
  <c r="F886" i="86"/>
  <c r="D886" i="86"/>
  <c r="E810" i="86"/>
  <c r="F810" i="86"/>
  <c r="D810" i="86"/>
  <c r="D692" i="86"/>
  <c r="F692" i="86"/>
  <c r="E692" i="86"/>
  <c r="D559" i="86"/>
  <c r="E559" i="86"/>
  <c r="F559" i="86"/>
  <c r="E1151" i="86"/>
  <c r="F1151" i="86"/>
  <c r="D1151" i="86"/>
  <c r="E1099" i="86"/>
  <c r="F1099" i="86"/>
  <c r="D1099" i="86"/>
  <c r="E1091" i="86"/>
  <c r="F1091" i="86"/>
  <c r="D1091" i="86"/>
  <c r="E1075" i="86"/>
  <c r="F1075" i="86"/>
  <c r="D1075" i="86"/>
  <c r="E1060" i="86"/>
  <c r="F1060" i="86"/>
  <c r="D1060" i="86"/>
  <c r="E951" i="86"/>
  <c r="F951" i="86"/>
  <c r="C951" i="86"/>
  <c r="E920" i="86"/>
  <c r="F920" i="86"/>
  <c r="D920" i="86"/>
  <c r="E889" i="86"/>
  <c r="F889" i="86"/>
  <c r="D889" i="86"/>
  <c r="E809" i="86"/>
  <c r="F809" i="86"/>
  <c r="D809" i="86"/>
  <c r="D695" i="86"/>
  <c r="F695" i="86"/>
  <c r="E695" i="86"/>
  <c r="D558" i="86"/>
  <c r="E558" i="86"/>
  <c r="F558" i="86"/>
  <c r="E1222" i="86"/>
  <c r="F1222" i="86"/>
  <c r="D1222" i="86"/>
  <c r="E1150" i="86"/>
  <c r="F1150" i="86"/>
  <c r="D1150" i="86"/>
  <c r="E940" i="86"/>
  <c r="F940" i="86"/>
  <c r="C940" i="86"/>
  <c r="E919" i="86"/>
  <c r="F919" i="86"/>
  <c r="C919" i="86"/>
  <c r="E896" i="86"/>
  <c r="F896" i="86"/>
  <c r="D896" i="86"/>
  <c r="E885" i="86"/>
  <c r="F885" i="86"/>
  <c r="D885" i="86"/>
  <c r="E812" i="86"/>
  <c r="F812" i="86"/>
  <c r="D812" i="86"/>
  <c r="E808" i="86"/>
  <c r="F808" i="86"/>
  <c r="D808" i="86"/>
  <c r="E796" i="86"/>
  <c r="F796" i="86"/>
  <c r="D796" i="86"/>
  <c r="D702" i="86"/>
  <c r="F702" i="86"/>
  <c r="E702" i="86"/>
  <c r="D694" i="86"/>
  <c r="F694" i="86"/>
  <c r="E694" i="86"/>
  <c r="D592" i="86"/>
  <c r="E592" i="86"/>
  <c r="F592" i="86"/>
  <c r="D588" i="86"/>
  <c r="E588" i="86"/>
  <c r="F588" i="86"/>
  <c r="D584" i="86"/>
  <c r="E584" i="86"/>
  <c r="F584" i="86"/>
  <c r="F163" i="86"/>
  <c r="D163" i="86"/>
  <c r="E163" i="86"/>
  <c r="S13" i="86"/>
  <c r="T882" i="86"/>
  <c r="U882" i="86"/>
  <c r="T865" i="86"/>
  <c r="U865" i="86"/>
  <c r="T1272" i="86"/>
  <c r="T933" i="86"/>
  <c r="T922" i="86"/>
  <c r="T916" i="86"/>
  <c r="T914" i="86"/>
  <c r="T908" i="86"/>
  <c r="T961" i="86"/>
  <c r="U961" i="86"/>
  <c r="T957" i="86"/>
  <c r="U957" i="86"/>
  <c r="T1059" i="86"/>
  <c r="U1059" i="86"/>
  <c r="T1620" i="86"/>
  <c r="U1620" i="86"/>
  <c r="T1226" i="86"/>
  <c r="U1226" i="86"/>
  <c r="T1206" i="86"/>
  <c r="U1206" i="86"/>
  <c r="T1202" i="86"/>
  <c r="U1202" i="86"/>
  <c r="T1193" i="86"/>
  <c r="U1193" i="86"/>
  <c r="T1184" i="86"/>
  <c r="U1184" i="86"/>
  <c r="T1168" i="86"/>
  <c r="U1168" i="86"/>
  <c r="T786" i="86"/>
  <c r="U786" i="86"/>
  <c r="T758" i="86"/>
  <c r="U758" i="86"/>
  <c r="U586" i="86"/>
  <c r="T586" i="86"/>
  <c r="U402" i="86"/>
  <c r="T402" i="86"/>
  <c r="U1298" i="86"/>
  <c r="T1298" i="86"/>
  <c r="T289" i="86"/>
  <c r="U289" i="86"/>
  <c r="U161" i="86"/>
  <c r="T161" i="86"/>
  <c r="U64" i="86"/>
  <c r="T64" i="86"/>
  <c r="S1256" i="86"/>
  <c r="S1255" i="86"/>
  <c r="S1246" i="86"/>
  <c r="S1250" i="86"/>
  <c r="S1247" i="86"/>
  <c r="S1248" i="86"/>
  <c r="S1245" i="86"/>
  <c r="S1249" i="86"/>
  <c r="S1240" i="86"/>
  <c r="S1241" i="86"/>
  <c r="S1231" i="86"/>
  <c r="S1235" i="86"/>
  <c r="S1230" i="86"/>
  <c r="S1233" i="86"/>
  <c r="S1232" i="86"/>
  <c r="S1234" i="86"/>
  <c r="S1140" i="86"/>
  <c r="S1141" i="86"/>
  <c r="S1142" i="86"/>
  <c r="S1139" i="86"/>
  <c r="S1011" i="86"/>
  <c r="V1011" i="86" s="1"/>
  <c r="S1010" i="86"/>
  <c r="V1010" i="86" s="1"/>
  <c r="S1000" i="86"/>
  <c r="V1000" i="86" s="1"/>
  <c r="S999" i="86"/>
  <c r="V999" i="86" s="1"/>
  <c r="S998" i="86"/>
  <c r="V998" i="86" s="1"/>
  <c r="S1002" i="86"/>
  <c r="V1002" i="86" s="1"/>
  <c r="S1001" i="86"/>
  <c r="V1001" i="86" s="1"/>
  <c r="S986" i="86"/>
  <c r="S987" i="86"/>
  <c r="S982" i="86"/>
  <c r="S983" i="86"/>
  <c r="S978" i="86"/>
  <c r="S979" i="86"/>
  <c r="S974" i="86"/>
  <c r="S975" i="86"/>
  <c r="S970" i="86"/>
  <c r="S971" i="86"/>
  <c r="S966" i="86"/>
  <c r="S967" i="86"/>
  <c r="S55" i="86"/>
  <c r="S47" i="86"/>
  <c r="S33" i="86"/>
  <c r="T583" i="86"/>
  <c r="T1156" i="86"/>
  <c r="U1156" i="86"/>
  <c r="T867" i="86"/>
  <c r="U867" i="86"/>
  <c r="T404" i="86"/>
  <c r="U870" i="86"/>
  <c r="T870" i="86"/>
  <c r="T803" i="86"/>
  <c r="U803" i="86"/>
  <c r="T801" i="86"/>
  <c r="U801" i="86"/>
  <c r="T1273" i="86"/>
  <c r="U1602" i="86"/>
  <c r="T1602" i="86"/>
  <c r="T1615" i="86"/>
  <c r="U1615" i="86"/>
  <c r="T915" i="86"/>
  <c r="T907" i="86"/>
  <c r="T1061" i="86"/>
  <c r="U1061" i="86"/>
  <c r="U1026" i="86"/>
  <c r="T1026" i="86"/>
  <c r="T497" i="86"/>
  <c r="T958" i="86"/>
  <c r="U958" i="86"/>
  <c r="U802" i="86"/>
  <c r="T802" i="86"/>
  <c r="U1229" i="86"/>
  <c r="T1229" i="86"/>
  <c r="T1225" i="86"/>
  <c r="U1225" i="86"/>
  <c r="T1223" i="86"/>
  <c r="U1223" i="86"/>
  <c r="U1201" i="86"/>
  <c r="T1201" i="86"/>
  <c r="T1400" i="86"/>
  <c r="U1400" i="86"/>
  <c r="T1169" i="86"/>
  <c r="U1169" i="86"/>
  <c r="U770" i="86"/>
  <c r="T770" i="86"/>
  <c r="U587" i="86"/>
  <c r="T587" i="86"/>
  <c r="U585" i="86"/>
  <c r="T585" i="86"/>
  <c r="T883" i="86"/>
  <c r="U883" i="86"/>
  <c r="U997" i="86"/>
  <c r="T997" i="86"/>
  <c r="U339" i="86"/>
  <c r="T339" i="86"/>
  <c r="U1128" i="86"/>
  <c r="T1128" i="86"/>
  <c r="T278" i="86"/>
  <c r="U278" i="86"/>
  <c r="T104" i="86"/>
  <c r="U104" i="86"/>
  <c r="S1252" i="86"/>
  <c r="S1251" i="86"/>
  <c r="S1254" i="86"/>
  <c r="S1253" i="86"/>
  <c r="S1236" i="86"/>
  <c r="S1237" i="86"/>
  <c r="S1238" i="86"/>
  <c r="S1239" i="86"/>
  <c r="S1144" i="86"/>
  <c r="S1143" i="86"/>
  <c r="S1134" i="86"/>
  <c r="S1138" i="86"/>
  <c r="S1137" i="86"/>
  <c r="S1136" i="86"/>
  <c r="S1133" i="86"/>
  <c r="S1135" i="86"/>
  <c r="S1004" i="86"/>
  <c r="V1004" i="86" s="1"/>
  <c r="S1008" i="86"/>
  <c r="V1008" i="86" s="1"/>
  <c r="S1005" i="86"/>
  <c r="V1005" i="86" s="1"/>
  <c r="S1009" i="86"/>
  <c r="V1009" i="86" s="1"/>
  <c r="S1006" i="86"/>
  <c r="V1006" i="86" s="1"/>
  <c r="S1003" i="86"/>
  <c r="V1003" i="86" s="1"/>
  <c r="S1007" i="86"/>
  <c r="V1007" i="86" s="1"/>
  <c r="S989" i="86"/>
  <c r="S988" i="86"/>
  <c r="S985" i="86"/>
  <c r="S984" i="86"/>
  <c r="S981" i="86"/>
  <c r="S980" i="86"/>
  <c r="S977" i="86"/>
  <c r="S976" i="86"/>
  <c r="S973" i="86"/>
  <c r="S972" i="86"/>
  <c r="S969" i="86"/>
  <c r="S968" i="86"/>
  <c r="S169" i="86"/>
  <c r="S36" i="86"/>
  <c r="S34" i="86"/>
  <c r="E1001" i="86" l="1"/>
  <c r="F1001" i="86"/>
  <c r="D1001" i="86"/>
  <c r="E1000" i="86"/>
  <c r="F1000" i="86"/>
  <c r="D1000" i="86"/>
  <c r="E1006" i="86"/>
  <c r="F1006" i="86"/>
  <c r="D1006" i="86"/>
  <c r="E1004" i="86"/>
  <c r="F1004" i="86"/>
  <c r="D1004" i="86"/>
  <c r="E1002" i="86"/>
  <c r="F1002" i="86"/>
  <c r="D1002" i="86"/>
  <c r="E1010" i="86"/>
  <c r="F1010" i="86"/>
  <c r="D1010" i="86"/>
  <c r="E1003" i="86"/>
  <c r="F1003" i="86"/>
  <c r="D1003" i="86"/>
  <c r="E1009" i="86"/>
  <c r="F1009" i="86"/>
  <c r="D1009" i="86"/>
  <c r="E998" i="86"/>
  <c r="F998" i="86"/>
  <c r="D998" i="86"/>
  <c r="E1011" i="86"/>
  <c r="F1011" i="86"/>
  <c r="D1011" i="86"/>
  <c r="E1008" i="86"/>
  <c r="F1008" i="86"/>
  <c r="D1008" i="86"/>
  <c r="E1007" i="86"/>
  <c r="F1007" i="86"/>
  <c r="D1007" i="86"/>
  <c r="E1005" i="86"/>
  <c r="F1005" i="86"/>
  <c r="D1005" i="86"/>
  <c r="E999" i="86"/>
  <c r="F999" i="86"/>
  <c r="D999" i="86"/>
  <c r="V1602" i="86"/>
  <c r="X1664" i="86"/>
  <c r="AS1664" i="86"/>
  <c r="BH1664" i="86"/>
  <c r="AJ1664" i="86"/>
  <c r="BC1664" i="86"/>
  <c r="AE1664" i="86"/>
  <c r="BB1664" i="86"/>
  <c r="AD1664" i="86"/>
  <c r="BI1664" i="86"/>
  <c r="AK1664" i="86"/>
  <c r="AZ1664" i="86"/>
  <c r="AB1664" i="86"/>
  <c r="AY1664" i="86"/>
  <c r="AA1664" i="86"/>
  <c r="AT1664" i="86"/>
  <c r="BE1664" i="86"/>
  <c r="AG1664" i="86"/>
  <c r="AV1664" i="86"/>
  <c r="BO1664" i="86"/>
  <c r="AQ1664" i="86"/>
  <c r="BN1664" i="86"/>
  <c r="AP1664" i="86"/>
  <c r="AW1664" i="86"/>
  <c r="BL1664" i="86"/>
  <c r="AN1664" i="86"/>
  <c r="BK1664" i="86"/>
  <c r="AM1664" i="86"/>
  <c r="BF1664" i="86"/>
  <c r="AH1664" i="86"/>
  <c r="Y1664" i="86"/>
  <c r="BL1667" i="86"/>
  <c r="BL1674" i="86" s="1"/>
  <c r="AN1667" i="86"/>
  <c r="AN1674" i="86" s="1"/>
  <c r="BO1667" i="86"/>
  <c r="BO1674" i="86" s="1"/>
  <c r="AQ1667" i="86"/>
  <c r="AQ1674" i="86" s="1"/>
  <c r="BF1667" i="86"/>
  <c r="BF1674" i="86" s="1"/>
  <c r="AH1667" i="86"/>
  <c r="AH1674" i="86" s="1"/>
  <c r="AW1667" i="86"/>
  <c r="AW1674" i="86" s="1"/>
  <c r="AG1667" i="86"/>
  <c r="AG1674" i="86" s="1"/>
  <c r="BH1667" i="86"/>
  <c r="BH1674" i="86" s="1"/>
  <c r="AJ1667" i="86"/>
  <c r="AJ1674" i="86" s="1"/>
  <c r="BK1667" i="86"/>
  <c r="BK1674" i="86" s="1"/>
  <c r="AM1667" i="86"/>
  <c r="AM1674" i="86" s="1"/>
  <c r="BB1667" i="86"/>
  <c r="BB1674" i="86" s="1"/>
  <c r="AD1667" i="86"/>
  <c r="AD1674" i="86" s="1"/>
  <c r="BI1667" i="86"/>
  <c r="BI1674" i="86" s="1"/>
  <c r="AZ1667" i="86"/>
  <c r="AZ1674" i="86" s="1"/>
  <c r="AB1667" i="86"/>
  <c r="AB1674" i="86" s="1"/>
  <c r="BC1667" i="86"/>
  <c r="BC1674" i="86" s="1"/>
  <c r="AE1667" i="86"/>
  <c r="AE1674" i="86" s="1"/>
  <c r="AT1667" i="86"/>
  <c r="AT1674" i="86" s="1"/>
  <c r="BN1667" i="86"/>
  <c r="BN1674" i="86" s="1"/>
  <c r="AS1667" i="86"/>
  <c r="AS1674" i="86" s="1"/>
  <c r="AV1667" i="86"/>
  <c r="AV1674" i="86" s="1"/>
  <c r="Y1667" i="86"/>
  <c r="Y1674" i="86" s="1"/>
  <c r="AY1667" i="86"/>
  <c r="AY1674" i="86" s="1"/>
  <c r="AA1667" i="86"/>
  <c r="AA1674" i="86" s="1"/>
  <c r="AP1667" i="86"/>
  <c r="AP1674" i="86" s="1"/>
  <c r="BE1667" i="86"/>
  <c r="BE1674" i="86" s="1"/>
  <c r="AK1667" i="86"/>
  <c r="AK1674" i="86" s="1"/>
  <c r="X1667" i="86"/>
  <c r="X1674" i="86" s="1"/>
  <c r="V1615" i="86"/>
  <c r="V1620" i="86"/>
  <c r="AC1662" i="86"/>
  <c r="W1662" i="86"/>
  <c r="Z1662" i="86"/>
  <c r="BD1665" i="86"/>
  <c r="Z1665" i="86"/>
  <c r="BM1665" i="86"/>
  <c r="BM1662" i="86"/>
  <c r="BG1662" i="86"/>
  <c r="BD1662" i="86"/>
  <c r="BJ1662" i="86"/>
  <c r="W1665" i="86"/>
  <c r="AI1665" i="86"/>
  <c r="AL1665" i="86"/>
  <c r="AC1665" i="86"/>
  <c r="BA1662" i="86"/>
  <c r="AU1662" i="86"/>
  <c r="AR1662" i="86"/>
  <c r="AX1662" i="86"/>
  <c r="AF1665" i="86"/>
  <c r="AU1665" i="86"/>
  <c r="AX1665" i="86"/>
  <c r="AO1665" i="86"/>
  <c r="AO1662" i="86"/>
  <c r="AI1662" i="86"/>
  <c r="AF1662" i="86"/>
  <c r="AL1662" i="86"/>
  <c r="AR1665" i="86"/>
  <c r="BG1665" i="86"/>
  <c r="BJ1665" i="86"/>
  <c r="BA1665" i="86"/>
  <c r="V914" i="86"/>
  <c r="V922" i="86"/>
  <c r="V1400" i="86"/>
  <c r="V915" i="86"/>
  <c r="V583" i="86"/>
  <c r="V907" i="86"/>
  <c r="V1273" i="86"/>
  <c r="V404" i="86"/>
  <c r="V908" i="86"/>
  <c r="V916" i="86"/>
  <c r="V933" i="86"/>
  <c r="V1272" i="86"/>
  <c r="V278" i="86"/>
  <c r="V64" i="86"/>
  <c r="V161" i="86"/>
  <c r="V289" i="86"/>
  <c r="V1298" i="86"/>
  <c r="V402" i="86"/>
  <c r="V586" i="86"/>
  <c r="V758" i="86"/>
  <c r="V786" i="86"/>
  <c r="V1168" i="86"/>
  <c r="V1184" i="86"/>
  <c r="V1193" i="86"/>
  <c r="V1202" i="86"/>
  <c r="V1206" i="86"/>
  <c r="V1226" i="86"/>
  <c r="V1059" i="86"/>
  <c r="V870" i="86"/>
  <c r="V957" i="86"/>
  <c r="V961" i="86"/>
  <c r="V865" i="86"/>
  <c r="V801" i="86"/>
  <c r="V997" i="86"/>
  <c r="V1026" i="86"/>
  <c r="V104" i="86"/>
  <c r="V1229" i="86"/>
  <c r="V803" i="86"/>
  <c r="V867" i="86"/>
  <c r="V1156" i="86"/>
  <c r="V585" i="86"/>
  <c r="V587" i="86"/>
  <c r="V770" i="86"/>
  <c r="V1201" i="86"/>
  <c r="V1169" i="86"/>
  <c r="V497" i="86"/>
  <c r="V1128" i="86"/>
  <c r="V339" i="86"/>
  <c r="V883" i="86"/>
  <c r="V1223" i="86"/>
  <c r="V1225" i="86"/>
  <c r="V802" i="86"/>
  <c r="V958" i="86"/>
  <c r="V1061" i="86"/>
  <c r="T1337" i="86"/>
  <c r="T1338" i="86"/>
  <c r="T33" i="86"/>
  <c r="U33" i="86"/>
  <c r="T34" i="86"/>
  <c r="U34" i="86"/>
  <c r="U31" i="86"/>
  <c r="T31" i="86"/>
  <c r="U32" i="86"/>
  <c r="T32" i="86"/>
  <c r="T38" i="86"/>
  <c r="U38" i="86"/>
  <c r="U21" i="86"/>
  <c r="T21" i="86"/>
  <c r="U1383" i="86"/>
  <c r="T1383" i="86"/>
  <c r="T1385" i="86"/>
  <c r="U1385" i="86"/>
  <c r="T50" i="86"/>
  <c r="U50" i="86"/>
  <c r="U51" i="86"/>
  <c r="T51" i="86"/>
  <c r="U48" i="86"/>
  <c r="T48" i="86"/>
  <c r="U62" i="86"/>
  <c r="T62" i="86"/>
  <c r="T63" i="86"/>
  <c r="U63" i="86"/>
  <c r="T60" i="86"/>
  <c r="U60" i="86"/>
  <c r="T67" i="86"/>
  <c r="U67" i="86"/>
  <c r="U108" i="86"/>
  <c r="T108" i="86"/>
  <c r="T106" i="86"/>
  <c r="U106" i="86"/>
  <c r="U1462" i="86"/>
  <c r="T1462" i="86"/>
  <c r="U113" i="86"/>
  <c r="T113" i="86"/>
  <c r="T1461" i="86"/>
  <c r="U1461" i="86"/>
  <c r="T99" i="86"/>
  <c r="U99" i="86"/>
  <c r="U144" i="86"/>
  <c r="T144" i="86"/>
  <c r="U132" i="86"/>
  <c r="T132" i="86"/>
  <c r="U118" i="86"/>
  <c r="T118" i="86"/>
  <c r="U135" i="86"/>
  <c r="T135" i="86"/>
  <c r="U121" i="86"/>
  <c r="T121" i="86"/>
  <c r="T148" i="86"/>
  <c r="U148" i="86"/>
  <c r="T122" i="86"/>
  <c r="U122" i="86"/>
  <c r="T145" i="86"/>
  <c r="U145" i="86"/>
  <c r="T123" i="86"/>
  <c r="U123" i="86"/>
  <c r="U156" i="86"/>
  <c r="T156" i="86"/>
  <c r="U143" i="86"/>
  <c r="T143" i="86"/>
  <c r="T155" i="86"/>
  <c r="U155" i="86"/>
  <c r="U165" i="86"/>
  <c r="T165" i="86"/>
  <c r="U166" i="86"/>
  <c r="T166" i="86"/>
  <c r="T176" i="86"/>
  <c r="U176" i="86"/>
  <c r="U181" i="86"/>
  <c r="T181" i="86"/>
  <c r="U172" i="86"/>
  <c r="T172" i="86"/>
  <c r="T182" i="86"/>
  <c r="U182" i="86"/>
  <c r="U185" i="86"/>
  <c r="T185" i="86"/>
  <c r="U190" i="86"/>
  <c r="T190" i="86"/>
  <c r="U197" i="86"/>
  <c r="T197" i="86"/>
  <c r="T199" i="86"/>
  <c r="U199" i="86"/>
  <c r="U344" i="86"/>
  <c r="T344" i="86"/>
  <c r="U216" i="86"/>
  <c r="T216" i="86"/>
  <c r="U205" i="86"/>
  <c r="T205" i="86"/>
  <c r="T215" i="86"/>
  <c r="U215" i="86"/>
  <c r="T222" i="86"/>
  <c r="U222" i="86"/>
  <c r="U210" i="86"/>
  <c r="T210" i="86"/>
  <c r="T224" i="86"/>
  <c r="U224" i="86"/>
  <c r="T214" i="86"/>
  <c r="U214" i="86"/>
  <c r="T238" i="86"/>
  <c r="U238" i="86"/>
  <c r="T239" i="86"/>
  <c r="U239" i="86"/>
  <c r="U232" i="86"/>
  <c r="T232" i="86"/>
  <c r="T1510" i="86"/>
  <c r="U1510" i="86"/>
  <c r="T243" i="86"/>
  <c r="U243" i="86"/>
  <c r="U245" i="86"/>
  <c r="T245" i="86"/>
  <c r="U250" i="86"/>
  <c r="T250" i="86"/>
  <c r="T1325" i="86"/>
  <c r="T248" i="86"/>
  <c r="U248" i="86"/>
  <c r="U1357" i="86"/>
  <c r="T1357" i="86"/>
  <c r="U261" i="86"/>
  <c r="T261" i="86"/>
  <c r="T260" i="86"/>
  <c r="U260" i="86"/>
  <c r="T268" i="86"/>
  <c r="U268" i="86"/>
  <c r="U279" i="86"/>
  <c r="T279" i="86"/>
  <c r="U274" i="86"/>
  <c r="T274" i="86"/>
  <c r="T272" i="86"/>
  <c r="U272" i="86"/>
  <c r="T292" i="86"/>
  <c r="U292" i="86"/>
  <c r="U282" i="86"/>
  <c r="T282" i="86"/>
  <c r="U288" i="86"/>
  <c r="T288" i="86"/>
  <c r="T287" i="86"/>
  <c r="U287" i="86"/>
  <c r="T293" i="86"/>
  <c r="U293" i="86"/>
  <c r="U298" i="86"/>
  <c r="T298" i="86"/>
  <c r="T314" i="86"/>
  <c r="U314" i="86"/>
  <c r="T299" i="86"/>
  <c r="U299" i="86"/>
  <c r="U304" i="86"/>
  <c r="T304" i="86"/>
  <c r="T303" i="86"/>
  <c r="U303" i="86"/>
  <c r="U308" i="86"/>
  <c r="T308" i="86"/>
  <c r="T328" i="86"/>
  <c r="U328" i="86"/>
  <c r="T372" i="86"/>
  <c r="U372" i="86"/>
  <c r="U312" i="86"/>
  <c r="T312" i="86"/>
  <c r="T331" i="86"/>
  <c r="U331" i="86"/>
  <c r="T345" i="86"/>
  <c r="U345" i="86"/>
  <c r="T352" i="86"/>
  <c r="U352" i="86"/>
  <c r="T363" i="86"/>
  <c r="U363" i="86"/>
  <c r="U364" i="86"/>
  <c r="T364" i="86"/>
  <c r="U351" i="86"/>
  <c r="T351" i="86"/>
  <c r="T369" i="86"/>
  <c r="U369" i="86"/>
  <c r="U356" i="86"/>
  <c r="T356" i="86"/>
  <c r="U355" i="86"/>
  <c r="T355" i="86"/>
  <c r="U371" i="86"/>
  <c r="T371" i="86"/>
  <c r="T377" i="86"/>
  <c r="U377" i="86"/>
  <c r="U375" i="86"/>
  <c r="T375" i="86"/>
  <c r="T393" i="86"/>
  <c r="U393" i="86"/>
  <c r="U398" i="86"/>
  <c r="T398" i="86"/>
  <c r="U395" i="86"/>
  <c r="T395" i="86"/>
  <c r="T394" i="86"/>
  <c r="U394" i="86"/>
  <c r="U403" i="86"/>
  <c r="T403" i="86"/>
  <c r="T401" i="86"/>
  <c r="U401" i="86"/>
  <c r="T561" i="86"/>
  <c r="U561" i="86"/>
  <c r="T572" i="86"/>
  <c r="U572" i="86"/>
  <c r="U1426" i="86"/>
  <c r="T1426" i="86"/>
  <c r="U571" i="86"/>
  <c r="T571" i="86"/>
  <c r="U562" i="86"/>
  <c r="T562" i="86"/>
  <c r="T875" i="86"/>
  <c r="U875" i="86"/>
  <c r="U1374" i="86"/>
  <c r="T1374" i="86"/>
  <c r="U876" i="86"/>
  <c r="T876" i="86"/>
  <c r="U1579" i="86"/>
  <c r="T1579" i="86"/>
  <c r="T1576" i="86"/>
  <c r="U1576" i="86"/>
  <c r="U596" i="86"/>
  <c r="T596" i="86"/>
  <c r="U597" i="86"/>
  <c r="T597" i="86"/>
  <c r="T606" i="86"/>
  <c r="U606" i="86"/>
  <c r="T614" i="86"/>
  <c r="U614" i="86"/>
  <c r="U612" i="86"/>
  <c r="T612" i="86"/>
  <c r="U610" i="86"/>
  <c r="T610" i="86"/>
  <c r="U609" i="86"/>
  <c r="T609" i="86"/>
  <c r="T1311" i="86"/>
  <c r="U1311" i="86"/>
  <c r="U1309" i="86"/>
  <c r="T1309" i="86"/>
  <c r="U1312" i="86"/>
  <c r="T1312" i="86"/>
  <c r="T1314" i="86"/>
  <c r="U1314" i="86"/>
  <c r="T1319" i="86"/>
  <c r="U1319" i="86"/>
  <c r="U1320" i="86"/>
  <c r="T1320" i="86"/>
  <c r="U1313" i="86"/>
  <c r="T1313" i="86"/>
  <c r="U1317" i="86"/>
  <c r="T1317" i="86"/>
  <c r="U1643" i="86"/>
  <c r="T1643" i="86"/>
  <c r="U1297" i="86"/>
  <c r="T1297" i="86"/>
  <c r="T1649" i="86"/>
  <c r="U1649" i="86"/>
  <c r="T1644" i="86"/>
  <c r="U1644" i="86"/>
  <c r="T1295" i="86"/>
  <c r="U1295" i="86"/>
  <c r="U1625" i="86"/>
  <c r="T1625" i="86"/>
  <c r="U1124" i="86"/>
  <c r="T1124" i="86"/>
  <c r="T1127" i="86"/>
  <c r="U1127" i="86"/>
  <c r="T1084" i="86"/>
  <c r="U1084" i="86"/>
  <c r="U1082" i="86"/>
  <c r="T1082" i="86"/>
  <c r="T747" i="86"/>
  <c r="U747" i="86"/>
  <c r="T730" i="86"/>
  <c r="U730" i="86"/>
  <c r="T745" i="86"/>
  <c r="U745" i="86"/>
  <c r="T1071" i="86"/>
  <c r="U1071" i="86"/>
  <c r="T750" i="86"/>
  <c r="U750" i="86"/>
  <c r="T742" i="86"/>
  <c r="U742" i="86"/>
  <c r="T734" i="86"/>
  <c r="U734" i="86"/>
  <c r="U1420" i="86"/>
  <c r="T1420" i="86"/>
  <c r="U743" i="86"/>
  <c r="T743" i="86"/>
  <c r="U1070" i="86"/>
  <c r="T1070" i="86"/>
  <c r="U741" i="86"/>
  <c r="T741" i="86"/>
  <c r="U756" i="86"/>
  <c r="T756" i="86"/>
  <c r="U748" i="86"/>
  <c r="T748" i="86"/>
  <c r="U740" i="86"/>
  <c r="T740" i="86"/>
  <c r="U732" i="86"/>
  <c r="T732" i="86"/>
  <c r="U764" i="86"/>
  <c r="T764" i="86"/>
  <c r="T761" i="86"/>
  <c r="U761" i="86"/>
  <c r="T773" i="86"/>
  <c r="U773" i="86"/>
  <c r="U781" i="86"/>
  <c r="T781" i="86"/>
  <c r="U782" i="86"/>
  <c r="T782" i="86"/>
  <c r="T1416" i="86"/>
  <c r="U1416" i="86"/>
  <c r="T779" i="86"/>
  <c r="U779" i="86"/>
  <c r="T787" i="86"/>
  <c r="U787" i="86"/>
  <c r="U1408" i="86"/>
  <c r="T1408" i="86"/>
  <c r="U1407" i="86"/>
  <c r="T1407" i="86"/>
  <c r="U794" i="86"/>
  <c r="T794" i="86"/>
  <c r="U1163" i="86"/>
  <c r="T1163" i="86"/>
  <c r="U1164" i="86"/>
  <c r="T1164" i="86"/>
  <c r="T1171" i="86"/>
  <c r="U1171" i="86"/>
  <c r="T1170" i="86"/>
  <c r="U1170" i="86"/>
  <c r="T1165" i="86"/>
  <c r="U1165" i="86"/>
  <c r="U1166" i="86"/>
  <c r="T1166" i="86"/>
  <c r="U1468" i="86"/>
  <c r="T1468" i="86"/>
  <c r="T1472" i="86"/>
  <c r="U1472" i="86"/>
  <c r="T1039" i="86"/>
  <c r="U1039" i="86"/>
  <c r="U1176" i="86"/>
  <c r="T1176" i="86"/>
  <c r="T1183" i="86"/>
  <c r="U1183" i="86"/>
  <c r="U1187" i="86"/>
  <c r="T1187" i="86"/>
  <c r="U1192" i="86"/>
  <c r="T1192" i="86"/>
  <c r="U1174" i="86"/>
  <c r="T1174" i="86"/>
  <c r="T1189" i="86"/>
  <c r="U1189" i="86"/>
  <c r="T1190" i="86"/>
  <c r="U1190" i="86"/>
  <c r="T1172" i="86"/>
  <c r="U1172" i="86"/>
  <c r="T1199" i="86"/>
  <c r="U1199" i="86"/>
  <c r="T1200" i="86"/>
  <c r="U1200" i="86"/>
  <c r="U1520" i="86"/>
  <c r="T1520" i="86"/>
  <c r="U1194" i="86"/>
  <c r="T1194" i="86"/>
  <c r="T1204" i="86"/>
  <c r="U1204" i="86"/>
  <c r="U1205" i="86"/>
  <c r="T1205" i="86"/>
  <c r="T1221" i="86"/>
  <c r="U1221" i="86"/>
  <c r="T1214" i="86"/>
  <c r="U1214" i="86"/>
  <c r="U1219" i="86"/>
  <c r="T1219" i="86"/>
  <c r="U1211" i="86"/>
  <c r="T1211" i="86"/>
  <c r="U1212" i="86"/>
  <c r="T1212" i="86"/>
  <c r="T1362" i="86"/>
  <c r="U1362" i="86"/>
  <c r="U871" i="86"/>
  <c r="T871" i="86"/>
  <c r="T900" i="86"/>
  <c r="T904" i="86"/>
  <c r="T897" i="86"/>
  <c r="T1605" i="86"/>
  <c r="U1605" i="86"/>
  <c r="T1609" i="86"/>
  <c r="U1609" i="86"/>
  <c r="T893" i="86"/>
  <c r="U893" i="86"/>
  <c r="U1610" i="86"/>
  <c r="T1610" i="86"/>
  <c r="T983" i="86"/>
  <c r="U983" i="86"/>
  <c r="T975" i="86"/>
  <c r="U975" i="86"/>
  <c r="T967" i="86"/>
  <c r="U967" i="86"/>
  <c r="U985" i="86"/>
  <c r="T985" i="86"/>
  <c r="U977" i="86"/>
  <c r="T977" i="86"/>
  <c r="U969" i="86"/>
  <c r="T969" i="86"/>
  <c r="T470" i="86"/>
  <c r="T469" i="86"/>
  <c r="T407" i="86"/>
  <c r="T408" i="86"/>
  <c r="T471" i="86"/>
  <c r="T409" i="86"/>
  <c r="T446" i="86"/>
  <c r="T443" i="86"/>
  <c r="T450" i="86"/>
  <c r="T445" i="86"/>
  <c r="T420" i="86"/>
  <c r="U1545" i="86"/>
  <c r="T1545" i="86"/>
  <c r="T438" i="86"/>
  <c r="T423" i="86"/>
  <c r="T1550" i="86"/>
  <c r="U1550" i="86"/>
  <c r="T1551" i="86"/>
  <c r="U1551" i="86"/>
  <c r="T442" i="86"/>
  <c r="T439" i="86"/>
  <c r="T456" i="86"/>
  <c r="T455" i="86"/>
  <c r="T457" i="86"/>
  <c r="T486" i="86"/>
  <c r="T483" i="86"/>
  <c r="T484" i="86"/>
  <c r="T482" i="86"/>
  <c r="T467" i="86"/>
  <c r="T505" i="86"/>
  <c r="T500" i="86"/>
  <c r="T501" i="86"/>
  <c r="T504" i="86"/>
  <c r="T1533" i="86"/>
  <c r="U1533" i="86"/>
  <c r="T511" i="86"/>
  <c r="T512" i="86"/>
  <c r="T1535" i="86"/>
  <c r="U1535" i="86"/>
  <c r="T519" i="86"/>
  <c r="T520" i="86"/>
  <c r="T530" i="86"/>
  <c r="T528" i="86"/>
  <c r="T538" i="86"/>
  <c r="T540" i="86"/>
  <c r="T1232" i="86"/>
  <c r="T1230" i="86"/>
  <c r="T1233" i="86"/>
  <c r="T1134" i="86"/>
  <c r="U1133" i="86"/>
  <c r="T1133" i="86"/>
  <c r="T1135" i="86"/>
  <c r="T1231" i="86"/>
  <c r="V1231" i="86" s="1"/>
  <c r="T1236" i="86"/>
  <c r="T1253" i="86"/>
  <c r="T1140" i="86"/>
  <c r="T1141" i="86"/>
  <c r="T1251" i="86"/>
  <c r="T1526" i="86"/>
  <c r="U1526" i="86"/>
  <c r="T1257" i="86"/>
  <c r="T1146" i="86"/>
  <c r="T1261" i="86"/>
  <c r="T589" i="86"/>
  <c r="U589" i="86"/>
  <c r="U1485" i="86"/>
  <c r="T1485" i="86"/>
  <c r="U1488" i="86"/>
  <c r="T1488" i="86"/>
  <c r="U1055" i="86"/>
  <c r="T1055" i="86"/>
  <c r="T1489" i="86"/>
  <c r="U1489" i="86"/>
  <c r="T1048" i="86"/>
  <c r="U1048" i="86"/>
  <c r="T1057" i="86"/>
  <c r="U1057" i="86"/>
  <c r="U1024" i="86"/>
  <c r="T1024" i="86"/>
  <c r="T1025" i="86"/>
  <c r="U1025" i="86"/>
  <c r="T650" i="86"/>
  <c r="U650" i="86"/>
  <c r="T639" i="86"/>
  <c r="U639" i="86"/>
  <c r="U638" i="86"/>
  <c r="T638" i="86"/>
  <c r="U637" i="86"/>
  <c r="T637" i="86"/>
  <c r="T645" i="86"/>
  <c r="U645" i="86"/>
  <c r="U656" i="86"/>
  <c r="T656" i="86"/>
  <c r="U643" i="86"/>
  <c r="T643" i="86"/>
  <c r="T1502" i="86"/>
  <c r="U1502" i="86"/>
  <c r="U1032" i="86"/>
  <c r="T1032" i="86"/>
  <c r="U1041" i="86"/>
  <c r="T1041" i="86"/>
  <c r="T1047" i="86"/>
  <c r="U1047" i="86"/>
  <c r="U1043" i="86"/>
  <c r="T1043" i="86"/>
  <c r="U1596" i="86"/>
  <c r="T1596" i="86"/>
  <c r="U662" i="86"/>
  <c r="T662" i="86"/>
  <c r="T1640" i="86"/>
  <c r="U1640" i="86"/>
  <c r="T664" i="86"/>
  <c r="U664" i="86"/>
  <c r="U669" i="86"/>
  <c r="T669" i="86"/>
  <c r="U679" i="86"/>
  <c r="T679" i="86"/>
  <c r="U674" i="86"/>
  <c r="T674" i="86"/>
  <c r="T682" i="86"/>
  <c r="U682" i="86"/>
  <c r="U1480" i="86"/>
  <c r="T1480" i="86"/>
  <c r="U691" i="86"/>
  <c r="T691" i="86"/>
  <c r="T690" i="86"/>
  <c r="U690" i="86"/>
  <c r="T689" i="86"/>
  <c r="U689" i="86"/>
  <c r="U1132" i="86"/>
  <c r="T1132" i="86"/>
  <c r="T1130" i="86"/>
  <c r="U1130" i="86"/>
  <c r="U707" i="86"/>
  <c r="T707" i="86"/>
  <c r="T698" i="86"/>
  <c r="U698" i="86"/>
  <c r="U1085" i="86"/>
  <c r="T1085" i="86"/>
  <c r="T1087" i="86"/>
  <c r="U1087" i="86"/>
  <c r="T1467" i="86"/>
  <c r="U1467" i="86"/>
  <c r="U955" i="86"/>
  <c r="T955" i="86"/>
  <c r="T912" i="86"/>
  <c r="T909" i="86"/>
  <c r="T911" i="86"/>
  <c r="U911" i="86"/>
  <c r="T917" i="86"/>
  <c r="T925" i="86"/>
  <c r="T934" i="86"/>
  <c r="T932" i="86"/>
  <c r="T930" i="86"/>
  <c r="T936" i="86"/>
  <c r="T1589" i="86"/>
  <c r="U1589" i="86"/>
  <c r="T939" i="86"/>
  <c r="T945" i="86"/>
  <c r="T953" i="86"/>
  <c r="T798" i="86"/>
  <c r="U798" i="86"/>
  <c r="T861" i="86"/>
  <c r="T866" i="86"/>
  <c r="U866" i="86"/>
  <c r="T1155" i="86"/>
  <c r="U1155" i="86"/>
  <c r="T799" i="86"/>
  <c r="U799" i="86"/>
  <c r="T1422" i="86"/>
  <c r="U1422" i="86"/>
  <c r="T1341" i="86"/>
  <c r="BI1665" i="86"/>
  <c r="BI1672" i="86" s="1"/>
  <c r="AW1665" i="86"/>
  <c r="AW1672" i="86" s="1"/>
  <c r="AK1665" i="86"/>
  <c r="AK1672" i="86" s="1"/>
  <c r="BN1665" i="86"/>
  <c r="BN1672" i="86" s="1"/>
  <c r="BB1665" i="86"/>
  <c r="BB1672" i="86" s="1"/>
  <c r="AP1665" i="86"/>
  <c r="AP1672" i="86" s="1"/>
  <c r="AD1665" i="86"/>
  <c r="AD1672" i="86" s="1"/>
  <c r="BC1665" i="86"/>
  <c r="BC1672" i="86" s="1"/>
  <c r="AQ1665" i="86"/>
  <c r="AQ1672" i="86" s="1"/>
  <c r="AE1665" i="86"/>
  <c r="AE1672" i="86" s="1"/>
  <c r="Y1665" i="86"/>
  <c r="Y1672" i="86" s="1"/>
  <c r="BH1665" i="86"/>
  <c r="BH1672" i="86" s="1"/>
  <c r="AV1665" i="86"/>
  <c r="AV1672" i="86" s="1"/>
  <c r="AJ1665" i="86"/>
  <c r="AJ1672" i="86" s="1"/>
  <c r="X1665" i="86"/>
  <c r="X1672" i="86" s="1"/>
  <c r="AD1662" i="86"/>
  <c r="AP1662" i="86"/>
  <c r="BB1662" i="86"/>
  <c r="BN1662" i="86"/>
  <c r="AE1662" i="86"/>
  <c r="X1662" i="86"/>
  <c r="AJ1662" i="86"/>
  <c r="AV1662" i="86"/>
  <c r="BH1662" i="86"/>
  <c r="AM1662" i="86"/>
  <c r="AY1662" i="86"/>
  <c r="BK1662" i="86"/>
  <c r="Y1662" i="86"/>
  <c r="AK1662" i="86"/>
  <c r="AW1662" i="86"/>
  <c r="BO1665" i="86"/>
  <c r="BO1672" i="86" s="1"/>
  <c r="BE1665" i="86"/>
  <c r="BE1672" i="86" s="1"/>
  <c r="AS1665" i="86"/>
  <c r="AS1672" i="86" s="1"/>
  <c r="AG1665" i="86"/>
  <c r="AG1672" i="86" s="1"/>
  <c r="BF1665" i="86"/>
  <c r="BF1672" i="86" s="1"/>
  <c r="AT1665" i="86"/>
  <c r="AT1672" i="86" s="1"/>
  <c r="AH1665" i="86"/>
  <c r="AH1672" i="86" s="1"/>
  <c r="BK1665" i="86"/>
  <c r="BK1672" i="86" s="1"/>
  <c r="AY1665" i="86"/>
  <c r="AY1672" i="86" s="1"/>
  <c r="AM1665" i="86"/>
  <c r="AM1672" i="86" s="1"/>
  <c r="AA1665" i="86"/>
  <c r="AA1672" i="86" s="1"/>
  <c r="BL1665" i="86"/>
  <c r="BL1672" i="86" s="1"/>
  <c r="AZ1665" i="86"/>
  <c r="AZ1672" i="86" s="1"/>
  <c r="AN1665" i="86"/>
  <c r="AN1672" i="86" s="1"/>
  <c r="AB1665" i="86"/>
  <c r="AB1672" i="86" s="1"/>
  <c r="U13" i="86"/>
  <c r="AH1662" i="86"/>
  <c r="AT1662" i="86"/>
  <c r="BF1662" i="86"/>
  <c r="AA1662" i="86"/>
  <c r="T13" i="86"/>
  <c r="AB1662" i="86"/>
  <c r="AN1662" i="86"/>
  <c r="AZ1662" i="86"/>
  <c r="BL1662" i="86"/>
  <c r="AQ1662" i="86"/>
  <c r="BC1662" i="86"/>
  <c r="BO1662" i="86"/>
  <c r="AG1662" i="86"/>
  <c r="AS1662" i="86"/>
  <c r="BE1662" i="86"/>
  <c r="BI1662" i="86"/>
  <c r="U30" i="86"/>
  <c r="T30" i="86"/>
  <c r="T29" i="86"/>
  <c r="U29" i="86"/>
  <c r="U1380" i="86"/>
  <c r="T1380" i="86"/>
  <c r="U19" i="86"/>
  <c r="T19" i="86"/>
  <c r="T1379" i="86"/>
  <c r="U1379" i="86"/>
  <c r="T36" i="86"/>
  <c r="U36" i="86"/>
  <c r="U41" i="86"/>
  <c r="T41" i="86"/>
  <c r="U1384" i="86"/>
  <c r="T1384" i="86"/>
  <c r="U27" i="86"/>
  <c r="T27" i="86"/>
  <c r="U28" i="86"/>
  <c r="T28" i="86"/>
  <c r="T45" i="86"/>
  <c r="U45" i="86"/>
  <c r="T23" i="86"/>
  <c r="U23" i="86"/>
  <c r="T26" i="86"/>
  <c r="U26" i="86"/>
  <c r="U56" i="86"/>
  <c r="T56" i="86"/>
  <c r="T57" i="86"/>
  <c r="U57" i="86"/>
  <c r="T54" i="86"/>
  <c r="U54" i="86"/>
  <c r="T1600" i="86"/>
  <c r="U1600" i="86"/>
  <c r="U1456" i="86"/>
  <c r="T1456" i="86"/>
  <c r="U1454" i="86"/>
  <c r="T1454" i="86"/>
  <c r="U1455" i="86"/>
  <c r="T1455" i="86"/>
  <c r="U1447" i="86"/>
  <c r="T1447" i="86"/>
  <c r="U90" i="86"/>
  <c r="T90" i="86"/>
  <c r="U89" i="86"/>
  <c r="T89" i="86"/>
  <c r="U71" i="86"/>
  <c r="T71" i="86"/>
  <c r="U72" i="86"/>
  <c r="T72" i="86"/>
  <c r="T1452" i="86"/>
  <c r="U1452" i="86"/>
  <c r="T1450" i="86"/>
  <c r="U1450" i="86"/>
  <c r="T1453" i="86"/>
  <c r="U1453" i="86"/>
  <c r="T88" i="86"/>
  <c r="U88" i="86"/>
  <c r="T86" i="86"/>
  <c r="U86" i="86"/>
  <c r="T87" i="86"/>
  <c r="U87" i="86"/>
  <c r="T69" i="86"/>
  <c r="U69" i="86"/>
  <c r="T70" i="86"/>
  <c r="U70" i="86"/>
  <c r="U111" i="86"/>
  <c r="T111" i="86"/>
  <c r="U79" i="86"/>
  <c r="T79" i="86"/>
  <c r="T1460" i="86"/>
  <c r="U1460" i="86"/>
  <c r="T109" i="86"/>
  <c r="U109" i="86"/>
  <c r="T77" i="86"/>
  <c r="U77" i="86"/>
  <c r="T102" i="86"/>
  <c r="U102" i="86"/>
  <c r="T101" i="86"/>
  <c r="U101" i="86"/>
  <c r="T82" i="86"/>
  <c r="U82" i="86"/>
  <c r="U114" i="86"/>
  <c r="T114" i="86"/>
  <c r="U103" i="86"/>
  <c r="T103" i="86"/>
  <c r="U84" i="86"/>
  <c r="T84" i="86"/>
  <c r="T124" i="86"/>
  <c r="U124" i="86"/>
  <c r="T126" i="86"/>
  <c r="U126" i="86"/>
  <c r="T139" i="86"/>
  <c r="U139" i="86"/>
  <c r="U128" i="86"/>
  <c r="T128" i="86"/>
  <c r="U154" i="86"/>
  <c r="T154" i="86"/>
  <c r="U153" i="86"/>
  <c r="T153" i="86"/>
  <c r="U137" i="86"/>
  <c r="T137" i="86"/>
  <c r="T1466" i="86"/>
  <c r="U1466" i="86"/>
  <c r="T160" i="86"/>
  <c r="U160" i="86"/>
  <c r="U1464" i="86"/>
  <c r="T1464" i="86"/>
  <c r="U158" i="86"/>
  <c r="T158" i="86"/>
  <c r="T169" i="86"/>
  <c r="U169" i="86"/>
  <c r="T178" i="86"/>
  <c r="U178" i="86"/>
  <c r="U180" i="86"/>
  <c r="T180" i="86"/>
  <c r="T173" i="86"/>
  <c r="U173" i="86"/>
  <c r="T194" i="86"/>
  <c r="U194" i="86"/>
  <c r="U195" i="86"/>
  <c r="T195" i="86"/>
  <c r="T202" i="86"/>
  <c r="U202" i="86"/>
  <c r="T193" i="86"/>
  <c r="U193" i="86"/>
  <c r="U201" i="86"/>
  <c r="T201" i="86"/>
  <c r="T340" i="86"/>
  <c r="U340" i="86"/>
  <c r="U342" i="86"/>
  <c r="T342" i="86"/>
  <c r="T208" i="86"/>
  <c r="U208" i="86"/>
  <c r="U206" i="86"/>
  <c r="T206" i="86"/>
  <c r="U219" i="86"/>
  <c r="T219" i="86"/>
  <c r="U223" i="86"/>
  <c r="T223" i="86"/>
  <c r="U225" i="86"/>
  <c r="T225" i="86"/>
  <c r="T235" i="86"/>
  <c r="U235" i="86"/>
  <c r="U236" i="86"/>
  <c r="T236" i="86"/>
  <c r="U229" i="86"/>
  <c r="T229" i="86"/>
  <c r="T233" i="86"/>
  <c r="U233" i="86"/>
  <c r="U241" i="86"/>
  <c r="T241" i="86"/>
  <c r="T252" i="86"/>
  <c r="U252" i="86"/>
  <c r="T251" i="86"/>
  <c r="U251" i="86"/>
  <c r="U256" i="86"/>
  <c r="T256" i="86"/>
  <c r="U253" i="86"/>
  <c r="T253" i="86"/>
  <c r="T263" i="86"/>
  <c r="U263" i="86"/>
  <c r="U265" i="86"/>
  <c r="T265" i="86"/>
  <c r="U270" i="86"/>
  <c r="T270" i="86"/>
  <c r="U276" i="86"/>
  <c r="T276" i="86"/>
  <c r="T1508" i="86"/>
  <c r="U1508" i="86"/>
  <c r="U280" i="86"/>
  <c r="T280" i="86"/>
  <c r="T284" i="86"/>
  <c r="U284" i="86"/>
  <c r="T311" i="86"/>
  <c r="U311" i="86"/>
  <c r="U313" i="86"/>
  <c r="T313" i="86"/>
  <c r="U295" i="86"/>
  <c r="T295" i="86"/>
  <c r="T318" i="86"/>
  <c r="U318" i="86"/>
  <c r="U316" i="86"/>
  <c r="T316" i="86"/>
  <c r="U301" i="86"/>
  <c r="T301" i="86"/>
  <c r="T327" i="86"/>
  <c r="U327" i="86"/>
  <c r="U305" i="86"/>
  <c r="T305" i="86"/>
  <c r="T310" i="86"/>
  <c r="U310" i="86"/>
  <c r="U322" i="86"/>
  <c r="T322" i="86"/>
  <c r="U309" i="86"/>
  <c r="T309" i="86"/>
  <c r="T329" i="86"/>
  <c r="U329" i="86"/>
  <c r="U333" i="86"/>
  <c r="T333" i="86"/>
  <c r="U338" i="86"/>
  <c r="T338" i="86"/>
  <c r="T336" i="86"/>
  <c r="U336" i="86"/>
  <c r="T335" i="86"/>
  <c r="U335" i="86"/>
  <c r="T349" i="86"/>
  <c r="U349" i="86"/>
  <c r="T365" i="86"/>
  <c r="U365" i="86"/>
  <c r="T359" i="86"/>
  <c r="U359" i="86"/>
  <c r="U374" i="86"/>
  <c r="T374" i="86"/>
  <c r="T386" i="86"/>
  <c r="U386" i="86"/>
  <c r="U1512" i="86"/>
  <c r="T1512" i="86"/>
  <c r="U1514" i="86"/>
  <c r="T1514" i="86"/>
  <c r="U388" i="86"/>
  <c r="T388" i="86"/>
  <c r="U378" i="86"/>
  <c r="T378" i="86"/>
  <c r="U381" i="86"/>
  <c r="T381" i="86"/>
  <c r="T1513" i="86"/>
  <c r="U1513" i="86"/>
  <c r="T380" i="86"/>
  <c r="U380" i="86"/>
  <c r="T391" i="86"/>
  <c r="U391" i="86"/>
  <c r="T379" i="86"/>
  <c r="U379" i="86"/>
  <c r="T992" i="86"/>
  <c r="U992" i="86"/>
  <c r="T993" i="86"/>
  <c r="U993" i="86"/>
  <c r="U996" i="86"/>
  <c r="T996" i="86"/>
  <c r="T1360" i="86"/>
  <c r="U1360" i="86"/>
  <c r="T554" i="86"/>
  <c r="U554" i="86"/>
  <c r="T555" i="86"/>
  <c r="U555" i="86"/>
  <c r="T547" i="86"/>
  <c r="U547" i="86"/>
  <c r="U548" i="86"/>
  <c r="T548" i="86"/>
  <c r="U557" i="86"/>
  <c r="T557" i="86"/>
  <c r="U549" i="86"/>
  <c r="T549" i="86"/>
  <c r="T569" i="86"/>
  <c r="U569" i="86"/>
  <c r="T567" i="86"/>
  <c r="U567" i="86"/>
  <c r="T576" i="86"/>
  <c r="U576" i="86"/>
  <c r="T564" i="86"/>
  <c r="U564" i="86"/>
  <c r="U577" i="86"/>
  <c r="T577" i="86"/>
  <c r="U575" i="86"/>
  <c r="T575" i="86"/>
  <c r="U578" i="86"/>
  <c r="T578" i="86"/>
  <c r="U566" i="86"/>
  <c r="T566" i="86"/>
  <c r="T880" i="86"/>
  <c r="U880" i="86"/>
  <c r="U877" i="86"/>
  <c r="T877" i="86"/>
  <c r="T1580" i="86"/>
  <c r="U1580" i="86"/>
  <c r="U593" i="86"/>
  <c r="T593" i="86"/>
  <c r="U603" i="86"/>
  <c r="T603" i="86"/>
  <c r="T601" i="86"/>
  <c r="U601" i="86"/>
  <c r="U599" i="86"/>
  <c r="T599" i="86"/>
  <c r="U1303" i="86"/>
  <c r="T1303" i="86"/>
  <c r="U1306" i="86"/>
  <c r="T1306" i="86"/>
  <c r="U1299" i="86"/>
  <c r="T1299" i="86"/>
  <c r="T1304" i="86"/>
  <c r="U1304" i="86"/>
  <c r="U1292" i="86"/>
  <c r="T1292" i="86"/>
  <c r="T1648" i="86"/>
  <c r="U1648" i="86"/>
  <c r="T1293" i="86"/>
  <c r="U1293" i="86"/>
  <c r="U1114" i="86"/>
  <c r="T1114" i="86"/>
  <c r="T1076" i="86"/>
  <c r="T1116" i="86"/>
  <c r="U1116" i="86"/>
  <c r="T1100" i="86"/>
  <c r="U1100" i="86"/>
  <c r="T1117" i="86"/>
  <c r="U1117" i="86"/>
  <c r="T1109" i="86"/>
  <c r="U1109" i="86"/>
  <c r="T1101" i="86"/>
  <c r="U1101" i="86"/>
  <c r="T1110" i="86"/>
  <c r="U1110" i="86"/>
  <c r="T1112" i="86"/>
  <c r="U1112" i="86"/>
  <c r="T1078" i="86"/>
  <c r="U1078" i="86"/>
  <c r="T1115" i="86"/>
  <c r="U1115" i="86"/>
  <c r="T1107" i="86"/>
  <c r="U1107" i="86"/>
  <c r="T1077" i="86"/>
  <c r="U1077" i="86"/>
  <c r="T1079" i="86"/>
  <c r="U1079" i="86"/>
  <c r="T1417" i="86"/>
  <c r="U1417" i="86"/>
  <c r="T718" i="86"/>
  <c r="U718" i="86"/>
  <c r="T1063" i="86"/>
  <c r="U1063" i="86"/>
  <c r="T716" i="86"/>
  <c r="U716" i="86"/>
  <c r="T723" i="86"/>
  <c r="U723" i="86"/>
  <c r="T715" i="86"/>
  <c r="U715" i="86"/>
  <c r="T1068" i="86"/>
  <c r="U1068" i="86"/>
  <c r="T1066" i="86"/>
  <c r="U1066" i="86"/>
  <c r="T1069" i="86"/>
  <c r="U1069" i="86"/>
  <c r="T728" i="86"/>
  <c r="U728" i="86"/>
  <c r="T729" i="86"/>
  <c r="U729" i="86"/>
  <c r="T721" i="86"/>
  <c r="U721" i="86"/>
  <c r="T767" i="86"/>
  <c r="U767" i="86"/>
  <c r="T760" i="86"/>
  <c r="U760" i="86"/>
  <c r="T766" i="86"/>
  <c r="U766" i="86"/>
  <c r="T771" i="86"/>
  <c r="U771" i="86"/>
  <c r="T777" i="86"/>
  <c r="U777" i="86"/>
  <c r="T785" i="86"/>
  <c r="U785" i="86"/>
  <c r="T790" i="86"/>
  <c r="U790" i="86"/>
  <c r="T1411" i="86"/>
  <c r="U1411" i="86"/>
  <c r="T1521" i="86"/>
  <c r="U1521" i="86"/>
  <c r="T1152" i="86"/>
  <c r="U1152" i="86"/>
  <c r="T1162" i="86"/>
  <c r="U1162" i="86"/>
  <c r="T1180" i="86"/>
  <c r="U1180" i="86"/>
  <c r="T1182" i="86"/>
  <c r="U1182" i="86"/>
  <c r="T1195" i="86"/>
  <c r="U1195" i="86"/>
  <c r="T1197" i="86"/>
  <c r="U1197" i="86"/>
  <c r="T1207" i="86"/>
  <c r="U1207" i="86"/>
  <c r="T1208" i="86"/>
  <c r="U1208" i="86"/>
  <c r="T1410" i="86"/>
  <c r="U1410" i="86"/>
  <c r="T1228" i="86"/>
  <c r="U1228" i="86"/>
  <c r="T1014" i="86"/>
  <c r="U1014" i="86"/>
  <c r="T1013" i="86"/>
  <c r="U1013" i="86"/>
  <c r="T899" i="86"/>
  <c r="T1290" i="86"/>
  <c r="U1290" i="86"/>
  <c r="T1274" i="86"/>
  <c r="U1274" i="86"/>
  <c r="T1276" i="86"/>
  <c r="U1276" i="86"/>
  <c r="T1283" i="86"/>
  <c r="U1283" i="86"/>
  <c r="T1275" i="86"/>
  <c r="U1275" i="86"/>
  <c r="T1278" i="86"/>
  <c r="U1278" i="86"/>
  <c r="T1280" i="86"/>
  <c r="U1280" i="86"/>
  <c r="T1285" i="86"/>
  <c r="U1285" i="86"/>
  <c r="T1277" i="86"/>
  <c r="U1277" i="86"/>
  <c r="T960" i="86"/>
  <c r="U960" i="86"/>
  <c r="T888" i="86"/>
  <c r="U888" i="86"/>
  <c r="T1436" i="86"/>
  <c r="U1436" i="86"/>
  <c r="T1437" i="86"/>
  <c r="U1437" i="86"/>
  <c r="T1606" i="86"/>
  <c r="U1606" i="86"/>
  <c r="T988" i="86"/>
  <c r="U988" i="86"/>
  <c r="T972" i="86"/>
  <c r="U972" i="86"/>
  <c r="T978" i="86"/>
  <c r="U978" i="86"/>
  <c r="T984" i="86"/>
  <c r="U984" i="86"/>
  <c r="T968" i="86"/>
  <c r="U968" i="86"/>
  <c r="T974" i="86"/>
  <c r="U974" i="86"/>
  <c r="T990" i="86"/>
  <c r="U990" i="86"/>
  <c r="T1634" i="86"/>
  <c r="U1634" i="86"/>
  <c r="T474" i="86"/>
  <c r="T475" i="86"/>
  <c r="T429" i="86"/>
  <c r="T476" i="86"/>
  <c r="T430" i="86"/>
  <c r="T473" i="86"/>
  <c r="T415" i="86"/>
  <c r="T1555" i="86"/>
  <c r="U1555" i="86"/>
  <c r="T1549" i="86"/>
  <c r="U1549" i="86"/>
  <c r="T418" i="86"/>
  <c r="T417" i="86"/>
  <c r="T436" i="86"/>
  <c r="T434" i="86"/>
  <c r="T419" i="86"/>
  <c r="T451" i="86"/>
  <c r="T453" i="86"/>
  <c r="T462" i="86"/>
  <c r="T461" i="86"/>
  <c r="T478" i="86"/>
  <c r="T463" i="86"/>
  <c r="T488" i="86"/>
  <c r="T489" i="86"/>
  <c r="T507" i="86"/>
  <c r="T508" i="86"/>
  <c r="T503" i="86"/>
  <c r="T496" i="86"/>
  <c r="T498" i="86"/>
  <c r="T514" i="86"/>
  <c r="T1534" i="86"/>
  <c r="U1534" i="86"/>
  <c r="T517" i="86"/>
  <c r="T527" i="86"/>
  <c r="T1537" i="86"/>
  <c r="U1537" i="86"/>
  <c r="T525" i="86"/>
  <c r="T535" i="86"/>
  <c r="T534" i="86"/>
  <c r="T544" i="86"/>
  <c r="T541" i="86"/>
  <c r="T543" i="86"/>
  <c r="T1249" i="86"/>
  <c r="T1137" i="86"/>
  <c r="T1235" i="86"/>
  <c r="T1240" i="86"/>
  <c r="T1144" i="86"/>
  <c r="T1244" i="86"/>
  <c r="T1143" i="86"/>
  <c r="T1239" i="86"/>
  <c r="T1147" i="86"/>
  <c r="T1623" i="86"/>
  <c r="U1623" i="86"/>
  <c r="T1624" i="86"/>
  <c r="U1624" i="86"/>
  <c r="T1262" i="86"/>
  <c r="T1265" i="86"/>
  <c r="T1264" i="86"/>
  <c r="T1266" i="86"/>
  <c r="T1267" i="86"/>
  <c r="T1583" i="86"/>
  <c r="U1583" i="86"/>
  <c r="T632" i="86"/>
  <c r="T626" i="86"/>
  <c r="T631" i="86"/>
  <c r="T623" i="86"/>
  <c r="T615" i="86"/>
  <c r="T1582" i="86"/>
  <c r="U1582" i="86"/>
  <c r="T630" i="86"/>
  <c r="T633" i="86"/>
  <c r="T625" i="86"/>
  <c r="T617" i="86"/>
  <c r="T1058" i="86"/>
  <c r="U1058" i="86"/>
  <c r="T1019" i="86"/>
  <c r="U1019" i="86"/>
  <c r="T1021" i="86"/>
  <c r="U1021" i="86"/>
  <c r="T1027" i="86"/>
  <c r="U1027" i="86"/>
  <c r="T635" i="86"/>
  <c r="U635" i="86"/>
  <c r="T648" i="86"/>
  <c r="U648" i="86"/>
  <c r="T647" i="86"/>
  <c r="U647" i="86"/>
  <c r="T640" i="86"/>
  <c r="U640" i="86"/>
  <c r="T653" i="86"/>
  <c r="U653" i="86"/>
  <c r="T1030" i="86"/>
  <c r="U1030" i="86"/>
  <c r="T642" i="86"/>
  <c r="U642" i="86"/>
  <c r="T1499" i="86"/>
  <c r="U1499" i="86"/>
  <c r="T1500" i="86"/>
  <c r="U1500" i="86"/>
  <c r="T1501" i="86"/>
  <c r="U1501" i="86"/>
  <c r="T1035" i="86"/>
  <c r="U1035" i="86"/>
  <c r="T1033" i="86"/>
  <c r="U1033" i="86"/>
  <c r="T1037" i="86"/>
  <c r="U1037" i="86"/>
  <c r="T659" i="86"/>
  <c r="U659" i="86"/>
  <c r="T661" i="86"/>
  <c r="U661" i="86"/>
  <c r="T1475" i="86"/>
  <c r="U1475" i="86"/>
  <c r="T677" i="86"/>
  <c r="U677" i="86"/>
  <c r="T670" i="86"/>
  <c r="U670" i="86"/>
  <c r="T1094" i="86"/>
  <c r="U1094" i="86"/>
  <c r="T676" i="86"/>
  <c r="U676" i="86"/>
  <c r="T1478" i="86"/>
  <c r="U1478" i="86"/>
  <c r="T688" i="86"/>
  <c r="U688" i="86"/>
  <c r="T683" i="86"/>
  <c r="U683" i="86"/>
  <c r="T686" i="86"/>
  <c r="U686" i="86"/>
  <c r="T685" i="86"/>
  <c r="U685" i="86"/>
  <c r="T713" i="86"/>
  <c r="U713" i="86"/>
  <c r="T712" i="86"/>
  <c r="U712" i="86"/>
  <c r="T1617" i="86"/>
  <c r="U1617" i="86"/>
  <c r="T700" i="86"/>
  <c r="U700" i="86"/>
  <c r="T697" i="86"/>
  <c r="U697" i="86"/>
  <c r="T706" i="86"/>
  <c r="U706" i="86"/>
  <c r="T703" i="86"/>
  <c r="U703" i="86"/>
  <c r="T1090" i="86"/>
  <c r="U1090" i="86"/>
  <c r="T1097" i="86"/>
  <c r="U1097" i="86"/>
  <c r="T1096" i="86"/>
  <c r="U1096" i="86"/>
  <c r="T1095" i="86"/>
  <c r="U1095" i="86"/>
  <c r="T405" i="86"/>
  <c r="U405" i="86"/>
  <c r="T926" i="86"/>
  <c r="T938" i="86"/>
  <c r="T944" i="86"/>
  <c r="T948" i="86"/>
  <c r="T927" i="86"/>
  <c r="U927" i="86"/>
  <c r="T1614" i="86"/>
  <c r="U1614" i="86"/>
  <c r="T1402" i="86"/>
  <c r="U1402" i="86"/>
  <c r="T1403" i="86"/>
  <c r="U1403" i="86"/>
  <c r="T806" i="86"/>
  <c r="U806" i="86"/>
  <c r="T807" i="86"/>
  <c r="U807" i="86"/>
  <c r="T1401" i="86"/>
  <c r="U1401" i="86"/>
  <c r="T804" i="86"/>
  <c r="U804" i="86"/>
  <c r="T864" i="86"/>
  <c r="U864" i="86"/>
  <c r="V882" i="86"/>
  <c r="S1665" i="86"/>
  <c r="S1661" i="86"/>
  <c r="T1354" i="86"/>
  <c r="T17" i="86"/>
  <c r="U17" i="86"/>
  <c r="T16" i="86"/>
  <c r="U16" i="86"/>
  <c r="U15" i="86"/>
  <c r="T15" i="86"/>
  <c r="T1381" i="86"/>
  <c r="U1381" i="86"/>
  <c r="U1382" i="86"/>
  <c r="T1382" i="86"/>
  <c r="T25" i="86"/>
  <c r="U25" i="86"/>
  <c r="U42" i="86"/>
  <c r="T42" i="86"/>
  <c r="T49" i="86"/>
  <c r="U49" i="86"/>
  <c r="T46" i="86"/>
  <c r="U46" i="86"/>
  <c r="U47" i="86"/>
  <c r="T47" i="86"/>
  <c r="U61" i="86"/>
  <c r="T61" i="86"/>
  <c r="U58" i="86"/>
  <c r="T58" i="86"/>
  <c r="T59" i="86"/>
  <c r="U59" i="86"/>
  <c r="U65" i="86"/>
  <c r="T65" i="86"/>
  <c r="T66" i="86"/>
  <c r="U66" i="86"/>
  <c r="U107" i="86"/>
  <c r="T107" i="86"/>
  <c r="T105" i="86"/>
  <c r="U105" i="86"/>
  <c r="U112" i="86"/>
  <c r="T112" i="86"/>
  <c r="U81" i="86"/>
  <c r="T81" i="86"/>
  <c r="T98" i="86"/>
  <c r="U98" i="86"/>
  <c r="T80" i="86"/>
  <c r="U80" i="86"/>
  <c r="U120" i="86"/>
  <c r="T120" i="86"/>
  <c r="U134" i="86"/>
  <c r="T134" i="86"/>
  <c r="U147" i="86"/>
  <c r="T147" i="86"/>
  <c r="U131" i="86"/>
  <c r="T131" i="86"/>
  <c r="T136" i="86"/>
  <c r="U136" i="86"/>
  <c r="T146" i="86"/>
  <c r="U146" i="86"/>
  <c r="T149" i="86"/>
  <c r="U149" i="86"/>
  <c r="T133" i="86"/>
  <c r="U133" i="86"/>
  <c r="T119" i="86"/>
  <c r="U119" i="86"/>
  <c r="U130" i="86"/>
  <c r="T130" i="86"/>
  <c r="T142" i="86"/>
  <c r="U142" i="86"/>
  <c r="T129" i="86"/>
  <c r="U129" i="86"/>
  <c r="U175" i="86"/>
  <c r="T175" i="86"/>
  <c r="T177" i="86"/>
  <c r="U177" i="86"/>
  <c r="T164" i="86"/>
  <c r="U164" i="86"/>
  <c r="U171" i="86"/>
  <c r="T171" i="86"/>
  <c r="T183" i="86"/>
  <c r="U183" i="86"/>
  <c r="T170" i="86"/>
  <c r="U170" i="86"/>
  <c r="T174" i="86"/>
  <c r="U174" i="86"/>
  <c r="U188" i="86"/>
  <c r="T188" i="86"/>
  <c r="T198" i="86"/>
  <c r="U198" i="86"/>
  <c r="T189" i="86"/>
  <c r="U189" i="86"/>
  <c r="T343" i="86"/>
  <c r="U343" i="86"/>
  <c r="U217" i="86"/>
  <c r="T217" i="86"/>
  <c r="T204" i="86"/>
  <c r="U204" i="86"/>
  <c r="T203" i="86"/>
  <c r="U203" i="86"/>
  <c r="T221" i="86"/>
  <c r="U221" i="86"/>
  <c r="U209" i="86"/>
  <c r="T209" i="86"/>
  <c r="U212" i="86"/>
  <c r="T212" i="86"/>
  <c r="U226" i="86"/>
  <c r="T226" i="86"/>
  <c r="T240" i="86"/>
  <c r="U240" i="86"/>
  <c r="U230" i="86"/>
  <c r="T230" i="86"/>
  <c r="U231" i="86"/>
  <c r="T231" i="86"/>
  <c r="T244" i="86"/>
  <c r="U244" i="86"/>
  <c r="U246" i="86"/>
  <c r="T246" i="86"/>
  <c r="Y1666" i="86"/>
  <c r="Y1673" i="86" s="1"/>
  <c r="BI1666" i="86"/>
  <c r="BI1673" i="86" s="1"/>
  <c r="AW1666" i="86"/>
  <c r="AW1673" i="86" s="1"/>
  <c r="AK1666" i="86"/>
  <c r="AK1673" i="86" s="1"/>
  <c r="BN1666" i="86"/>
  <c r="BN1673" i="86" s="1"/>
  <c r="BB1666" i="86"/>
  <c r="BB1673" i="86" s="1"/>
  <c r="AP1666" i="86"/>
  <c r="AP1673" i="86" s="1"/>
  <c r="AD1666" i="86"/>
  <c r="AD1673" i="86" s="1"/>
  <c r="BE1666" i="86"/>
  <c r="BE1673" i="86" s="1"/>
  <c r="AS1666" i="86"/>
  <c r="AS1673" i="86" s="1"/>
  <c r="AG1666" i="86"/>
  <c r="AG1673" i="86" s="1"/>
  <c r="BL1666" i="86"/>
  <c r="BL1673" i="86" s="1"/>
  <c r="AZ1666" i="86"/>
  <c r="AZ1673" i="86" s="1"/>
  <c r="AN1666" i="86"/>
  <c r="AN1673" i="86" s="1"/>
  <c r="AB1666" i="86"/>
  <c r="AB1673" i="86" s="1"/>
  <c r="BO1666" i="86"/>
  <c r="BO1673" i="86" s="1"/>
  <c r="BC1666" i="86"/>
  <c r="BC1673" i="86" s="1"/>
  <c r="AQ1666" i="86"/>
  <c r="AQ1673" i="86" s="1"/>
  <c r="AE1666" i="86"/>
  <c r="AE1673" i="86" s="1"/>
  <c r="BH1666" i="86"/>
  <c r="BH1673" i="86" s="1"/>
  <c r="AV1666" i="86"/>
  <c r="AV1673" i="86" s="1"/>
  <c r="AJ1666" i="86"/>
  <c r="AJ1673" i="86" s="1"/>
  <c r="BK1666" i="86"/>
  <c r="BK1673" i="86" s="1"/>
  <c r="AY1666" i="86"/>
  <c r="AY1673" i="86" s="1"/>
  <c r="AM1666" i="86"/>
  <c r="AM1673" i="86" s="1"/>
  <c r="AA1666" i="86"/>
  <c r="AA1673" i="86" s="1"/>
  <c r="BF1666" i="86"/>
  <c r="BF1673" i="86" s="1"/>
  <c r="AT1666" i="86"/>
  <c r="AT1673" i="86" s="1"/>
  <c r="AH1666" i="86"/>
  <c r="AH1673" i="86" s="1"/>
  <c r="X1666" i="86"/>
  <c r="X1673" i="86" s="1"/>
  <c r="V1323" i="86"/>
  <c r="U249" i="86"/>
  <c r="T249" i="86"/>
  <c r="T1324" i="86"/>
  <c r="V1324" i="86" s="1"/>
  <c r="T247" i="86"/>
  <c r="U247" i="86"/>
  <c r="U262" i="86"/>
  <c r="T262" i="86"/>
  <c r="T254" i="86"/>
  <c r="U254" i="86"/>
  <c r="T255" i="86"/>
  <c r="U255" i="86"/>
  <c r="T269" i="86"/>
  <c r="U269" i="86"/>
  <c r="U267" i="86"/>
  <c r="T267" i="86"/>
  <c r="U273" i="86"/>
  <c r="T273" i="86"/>
  <c r="T1588" i="86"/>
  <c r="U1588" i="86"/>
  <c r="T283" i="86"/>
  <c r="U283" i="86"/>
  <c r="U291" i="86"/>
  <c r="T291" i="86"/>
  <c r="T286" i="86"/>
  <c r="U286" i="86"/>
  <c r="U294" i="86"/>
  <c r="T294" i="86"/>
  <c r="U354" i="86"/>
  <c r="T354" i="86"/>
  <c r="U315" i="86"/>
  <c r="T315" i="86"/>
  <c r="T353" i="86"/>
  <c r="U353" i="86"/>
  <c r="U320" i="86"/>
  <c r="T320" i="86"/>
  <c r="T319" i="86"/>
  <c r="U319" i="86"/>
  <c r="U1509" i="86"/>
  <c r="T1509" i="86"/>
  <c r="U307" i="86"/>
  <c r="T307" i="86"/>
  <c r="T321" i="86"/>
  <c r="U321" i="86"/>
  <c r="T325" i="86"/>
  <c r="U325" i="86"/>
  <c r="U324" i="86"/>
  <c r="T324" i="86"/>
  <c r="U332" i="86"/>
  <c r="T332" i="86"/>
  <c r="U346" i="86"/>
  <c r="T346" i="86"/>
  <c r="T362" i="86"/>
  <c r="U362" i="86"/>
  <c r="U350" i="86"/>
  <c r="T350" i="86"/>
  <c r="T368" i="86"/>
  <c r="U368" i="86"/>
  <c r="T357" i="86"/>
  <c r="U357" i="86"/>
  <c r="U367" i="86"/>
  <c r="T367" i="86"/>
  <c r="T370" i="86"/>
  <c r="U370" i="86"/>
  <c r="T376" i="86"/>
  <c r="U376" i="86"/>
  <c r="U387" i="86"/>
  <c r="T387" i="86"/>
  <c r="T1517" i="86"/>
  <c r="U1517" i="86"/>
  <c r="U392" i="86"/>
  <c r="T392" i="86"/>
  <c r="U399" i="86"/>
  <c r="T399" i="86"/>
  <c r="T396" i="86"/>
  <c r="U396" i="86"/>
  <c r="T397" i="86"/>
  <c r="U397" i="86"/>
  <c r="T400" i="86"/>
  <c r="U400" i="86"/>
  <c r="T573" i="86"/>
  <c r="U573" i="86"/>
  <c r="T563" i="86"/>
  <c r="U563" i="86"/>
  <c r="T560" i="86"/>
  <c r="U560" i="86"/>
  <c r="U1425" i="86"/>
  <c r="T1425" i="86"/>
  <c r="U574" i="86"/>
  <c r="T574" i="86"/>
  <c r="T873" i="86"/>
  <c r="U873" i="86"/>
  <c r="T874" i="86"/>
  <c r="U874" i="86"/>
  <c r="U1375" i="86"/>
  <c r="T1375" i="86"/>
  <c r="T1578" i="86"/>
  <c r="U1578" i="86"/>
  <c r="T595" i="86"/>
  <c r="U595" i="86"/>
  <c r="T604" i="86"/>
  <c r="U604" i="86"/>
  <c r="T607" i="86"/>
  <c r="U607" i="86"/>
  <c r="T611" i="86"/>
  <c r="U611" i="86"/>
  <c r="U608" i="86"/>
  <c r="T608" i="86"/>
  <c r="U613" i="86"/>
  <c r="T613" i="86"/>
  <c r="U605" i="86"/>
  <c r="T605" i="86"/>
  <c r="T1530" i="86"/>
  <c r="U1530" i="86"/>
  <c r="T1528" i="86"/>
  <c r="U1528" i="86"/>
  <c r="T1531" i="86"/>
  <c r="U1531" i="86"/>
  <c r="T1310" i="86"/>
  <c r="U1310" i="86"/>
  <c r="U1527" i="86"/>
  <c r="T1527" i="86"/>
  <c r="U1365" i="86"/>
  <c r="T1365" i="86"/>
  <c r="U1529" i="86"/>
  <c r="T1529" i="86"/>
  <c r="U1308" i="86"/>
  <c r="T1308" i="86"/>
  <c r="T1318" i="86"/>
  <c r="U1318" i="86"/>
  <c r="T1322" i="86"/>
  <c r="U1322" i="86"/>
  <c r="T1315" i="86"/>
  <c r="U1315" i="86"/>
  <c r="U1316" i="86"/>
  <c r="T1316" i="86"/>
  <c r="U1321" i="86"/>
  <c r="T1321" i="86"/>
  <c r="U1645" i="86"/>
  <c r="T1645" i="86"/>
  <c r="U1642" i="86"/>
  <c r="T1642" i="86"/>
  <c r="T1296" i="86"/>
  <c r="U1296" i="86"/>
  <c r="T1074" i="86"/>
  <c r="U1074" i="86"/>
  <c r="T1126" i="86"/>
  <c r="U1126" i="86"/>
  <c r="U1125" i="86"/>
  <c r="T1125" i="86"/>
  <c r="U1122" i="86"/>
  <c r="T1122" i="86"/>
  <c r="T1123" i="86"/>
  <c r="U1123" i="86"/>
  <c r="T1083" i="86"/>
  <c r="U1083" i="86"/>
  <c r="T755" i="86"/>
  <c r="U755" i="86"/>
  <c r="T739" i="86"/>
  <c r="U739" i="86"/>
  <c r="T753" i="86"/>
  <c r="U753" i="86"/>
  <c r="T737" i="86"/>
  <c r="U737" i="86"/>
  <c r="T754" i="86"/>
  <c r="U754" i="86"/>
  <c r="T746" i="86"/>
  <c r="U746" i="86"/>
  <c r="T738" i="86"/>
  <c r="U738" i="86"/>
  <c r="T731" i="86"/>
  <c r="U731" i="86"/>
  <c r="U751" i="86"/>
  <c r="T751" i="86"/>
  <c r="U735" i="86"/>
  <c r="T735" i="86"/>
  <c r="U749" i="86"/>
  <c r="T749" i="86"/>
  <c r="U733" i="86"/>
  <c r="T733" i="86"/>
  <c r="U752" i="86"/>
  <c r="T752" i="86"/>
  <c r="U744" i="86"/>
  <c r="T744" i="86"/>
  <c r="U736" i="86"/>
  <c r="T736" i="86"/>
  <c r="U759" i="86"/>
  <c r="T759" i="86"/>
  <c r="T763" i="86"/>
  <c r="U763" i="86"/>
  <c r="T762" i="86"/>
  <c r="U762" i="86"/>
  <c r="T769" i="86"/>
  <c r="U769" i="86"/>
  <c r="U1072" i="86"/>
  <c r="T1072" i="86"/>
  <c r="U1414" i="86"/>
  <c r="T1414" i="86"/>
  <c r="U783" i="86"/>
  <c r="T783" i="86"/>
  <c r="U778" i="86"/>
  <c r="T778" i="86"/>
  <c r="T1415" i="86"/>
  <c r="U1415" i="86"/>
  <c r="T780" i="86"/>
  <c r="U780" i="86"/>
  <c r="T793" i="86"/>
  <c r="U793" i="86"/>
  <c r="T1368" i="86"/>
  <c r="U1368" i="86"/>
  <c r="T792" i="86"/>
  <c r="U792" i="86"/>
  <c r="U789" i="86"/>
  <c r="T789" i="86"/>
  <c r="U795" i="86"/>
  <c r="T795" i="86"/>
  <c r="U788" i="86"/>
  <c r="T788" i="86"/>
  <c r="U1157" i="86"/>
  <c r="T1157" i="86"/>
  <c r="U1158" i="86"/>
  <c r="T1158" i="86"/>
  <c r="T1159" i="86"/>
  <c r="U1159" i="86"/>
  <c r="T1160" i="86"/>
  <c r="U1160" i="86"/>
  <c r="U1167" i="86"/>
  <c r="T1167" i="86"/>
  <c r="U1470" i="86"/>
  <c r="T1470" i="86"/>
  <c r="U1469" i="86"/>
  <c r="T1469" i="86"/>
  <c r="T1471" i="86"/>
  <c r="U1471" i="86"/>
  <c r="U1175" i="86"/>
  <c r="T1175" i="86"/>
  <c r="T1177" i="86"/>
  <c r="U1177" i="86"/>
  <c r="U1619" i="86"/>
  <c r="T1619" i="86"/>
  <c r="U1185" i="86"/>
  <c r="T1185" i="86"/>
  <c r="U1188" i="86"/>
  <c r="T1188" i="86"/>
  <c r="T1191" i="86"/>
  <c r="U1191" i="86"/>
  <c r="T1173" i="86"/>
  <c r="U1173" i="86"/>
  <c r="T1186" i="86"/>
  <c r="U1186" i="86"/>
  <c r="T1409" i="86"/>
  <c r="U1409" i="86"/>
  <c r="T1203" i="86"/>
  <c r="U1203" i="86"/>
  <c r="T1213" i="86"/>
  <c r="U1213" i="86"/>
  <c r="T1220" i="86"/>
  <c r="U1220" i="86"/>
  <c r="T1210" i="86"/>
  <c r="U1210" i="86"/>
  <c r="U1209" i="86"/>
  <c r="T1209" i="86"/>
  <c r="U1218" i="86"/>
  <c r="T1218" i="86"/>
  <c r="U1227" i="86"/>
  <c r="T1227" i="86"/>
  <c r="T1358" i="86"/>
  <c r="U1358" i="86"/>
  <c r="U872" i="86"/>
  <c r="T872" i="86"/>
  <c r="T905" i="86"/>
  <c r="T898" i="86"/>
  <c r="U890" i="86"/>
  <c r="T890" i="86"/>
  <c r="T891" i="86"/>
  <c r="U891" i="86"/>
  <c r="T1612" i="86"/>
  <c r="U1612" i="86"/>
  <c r="U1611" i="86"/>
  <c r="T1611" i="86"/>
  <c r="T987" i="86"/>
  <c r="U987" i="86"/>
  <c r="T979" i="86"/>
  <c r="U979" i="86"/>
  <c r="T971" i="86"/>
  <c r="U971" i="86"/>
  <c r="U989" i="86"/>
  <c r="T989" i="86"/>
  <c r="U981" i="86"/>
  <c r="T981" i="86"/>
  <c r="U973" i="86"/>
  <c r="T973" i="86"/>
  <c r="T472" i="86"/>
  <c r="T410" i="86"/>
  <c r="T425" i="86"/>
  <c r="T428" i="86"/>
  <c r="T426" i="86"/>
  <c r="T427" i="86"/>
  <c r="T448" i="86"/>
  <c r="T447" i="86"/>
  <c r="T444" i="86"/>
  <c r="T449" i="86"/>
  <c r="U1548" i="86"/>
  <c r="T1548" i="86"/>
  <c r="U1553" i="86"/>
  <c r="T1553" i="86"/>
  <c r="T424" i="86"/>
  <c r="T441" i="86"/>
  <c r="T1552" i="86"/>
  <c r="U1552" i="86"/>
  <c r="T1554" i="86"/>
  <c r="U1554" i="86"/>
  <c r="T440" i="86"/>
  <c r="T422" i="86"/>
  <c r="T421" i="86"/>
  <c r="T459" i="86"/>
  <c r="T458" i="86"/>
  <c r="T468" i="86"/>
  <c r="T466" i="86"/>
  <c r="T465" i="86"/>
  <c r="T464" i="86"/>
  <c r="T485" i="86"/>
  <c r="T506" i="86"/>
  <c r="T491" i="86"/>
  <c r="T490" i="86"/>
  <c r="T494" i="86"/>
  <c r="T509" i="86"/>
  <c r="T510" i="86"/>
  <c r="U1532" i="86"/>
  <c r="T1532" i="86"/>
  <c r="T513" i="86"/>
  <c r="T522" i="86"/>
  <c r="U1536" i="86"/>
  <c r="T1536" i="86"/>
  <c r="T521" i="86"/>
  <c r="T529" i="86"/>
  <c r="T531" i="86"/>
  <c r="T537" i="86"/>
  <c r="T539" i="86"/>
  <c r="T1246" i="86"/>
  <c r="T1247" i="86"/>
  <c r="T1148" i="86"/>
  <c r="T1248" i="86"/>
  <c r="T1242" i="86"/>
  <c r="T1245" i="86"/>
  <c r="T1136" i="86"/>
  <c r="T1238" i="86"/>
  <c r="T1243" i="86"/>
  <c r="T1252" i="86"/>
  <c r="T1139" i="86"/>
  <c r="T1237" i="86"/>
  <c r="T1145" i="86"/>
  <c r="T1258" i="86"/>
  <c r="T1260" i="86"/>
  <c r="U590" i="86"/>
  <c r="T590" i="86"/>
  <c r="U1487" i="86"/>
  <c r="T1487" i="86"/>
  <c r="U1052" i="86"/>
  <c r="T1052" i="86"/>
  <c r="U1050" i="86"/>
  <c r="T1050" i="86"/>
  <c r="U1049" i="86"/>
  <c r="T1049" i="86"/>
  <c r="T1056" i="86"/>
  <c r="U1056" i="86"/>
  <c r="T1486" i="86"/>
  <c r="U1486" i="86"/>
  <c r="T1051" i="86"/>
  <c r="U1051" i="86"/>
  <c r="U1023" i="86"/>
  <c r="T1023" i="86"/>
  <c r="T1022" i="86"/>
  <c r="U1022" i="86"/>
  <c r="T651" i="86"/>
  <c r="U651" i="86"/>
  <c r="U649" i="86"/>
  <c r="T649" i="86"/>
  <c r="T657" i="86"/>
  <c r="U657" i="86"/>
  <c r="U644" i="86"/>
  <c r="T644" i="86"/>
  <c r="U655" i="86"/>
  <c r="T655" i="86"/>
  <c r="T1036" i="86"/>
  <c r="U1036" i="86"/>
  <c r="T1045" i="86"/>
  <c r="U1045" i="86"/>
  <c r="U1498" i="86"/>
  <c r="T1498" i="86"/>
  <c r="T1038" i="86"/>
  <c r="U1038" i="86"/>
  <c r="U1034" i="86"/>
  <c r="T1034" i="86"/>
  <c r="U1474" i="86"/>
  <c r="T1474" i="86"/>
  <c r="U1473" i="86"/>
  <c r="T1473" i="86"/>
  <c r="U663" i="86"/>
  <c r="T663" i="86"/>
  <c r="T665" i="86"/>
  <c r="U665" i="86"/>
  <c r="T668" i="86"/>
  <c r="U668" i="86"/>
  <c r="T678" i="86"/>
  <c r="U678" i="86"/>
  <c r="U673" i="86"/>
  <c r="T673" i="86"/>
  <c r="T681" i="86"/>
  <c r="U681" i="86"/>
  <c r="U1598" i="86"/>
  <c r="T1598" i="86"/>
  <c r="T1597" i="86"/>
  <c r="U1597" i="86"/>
  <c r="T1477" i="86"/>
  <c r="U1477" i="86"/>
  <c r="U1129" i="86"/>
  <c r="T1129" i="86"/>
  <c r="T1131" i="86"/>
  <c r="U1131" i="86"/>
  <c r="U708" i="86"/>
  <c r="T708" i="86"/>
  <c r="T699" i="86"/>
  <c r="U699" i="86"/>
  <c r="U1086" i="86"/>
  <c r="T1086" i="86"/>
  <c r="T1088" i="86"/>
  <c r="U1088" i="86"/>
  <c r="T954" i="86"/>
  <c r="U954" i="86"/>
  <c r="U1616" i="86"/>
  <c r="T1616" i="86"/>
  <c r="U962" i="86"/>
  <c r="T962" i="86"/>
  <c r="T963" i="86"/>
  <c r="U963" i="86"/>
  <c r="T913" i="86"/>
  <c r="T910" i="86"/>
  <c r="T923" i="86"/>
  <c r="T894" i="86"/>
  <c r="T931" i="86"/>
  <c r="T929" i="86"/>
  <c r="T935" i="86"/>
  <c r="T1372" i="86"/>
  <c r="U1372" i="86"/>
  <c r="T941" i="86"/>
  <c r="T946" i="86"/>
  <c r="T949" i="86"/>
  <c r="T950" i="86"/>
  <c r="T952" i="86"/>
  <c r="U797" i="86"/>
  <c r="T797" i="86"/>
  <c r="T862" i="86"/>
  <c r="U1413" i="86"/>
  <c r="T1413" i="86"/>
  <c r="U869" i="86"/>
  <c r="T869" i="86"/>
  <c r="T800" i="86"/>
  <c r="U800" i="86"/>
  <c r="T868" i="86"/>
  <c r="U868" i="86"/>
  <c r="S1662" i="86"/>
  <c r="T1336" i="86"/>
  <c r="T1348" i="86"/>
  <c r="V1232" i="86"/>
  <c r="U1377" i="86"/>
  <c r="T1377" i="86"/>
  <c r="T1378" i="86"/>
  <c r="U1378" i="86"/>
  <c r="T14" i="86"/>
  <c r="U14" i="86"/>
  <c r="U37" i="86"/>
  <c r="T37" i="86"/>
  <c r="U20" i="86"/>
  <c r="T20" i="86"/>
  <c r="T35" i="86"/>
  <c r="U35" i="86"/>
  <c r="T18" i="86"/>
  <c r="U18" i="86"/>
  <c r="T24" i="86"/>
  <c r="U24" i="86"/>
  <c r="U43" i="86"/>
  <c r="T43" i="86"/>
  <c r="U44" i="86"/>
  <c r="T44" i="86"/>
  <c r="U22" i="86"/>
  <c r="T22" i="86"/>
  <c r="T39" i="86"/>
  <c r="U39" i="86"/>
  <c r="T40" i="86"/>
  <c r="U40" i="86"/>
  <c r="U55" i="86"/>
  <c r="T55" i="86"/>
  <c r="U52" i="86"/>
  <c r="T52" i="86"/>
  <c r="T53" i="86"/>
  <c r="U53" i="86"/>
  <c r="U1601" i="86"/>
  <c r="T1601" i="86"/>
  <c r="T1599" i="86"/>
  <c r="U1599" i="86"/>
  <c r="U1448" i="86"/>
  <c r="T1448" i="86"/>
  <c r="U1459" i="86"/>
  <c r="T1459" i="86"/>
  <c r="U1451" i="86"/>
  <c r="T1451" i="86"/>
  <c r="U92" i="86"/>
  <c r="T92" i="86"/>
  <c r="U93" i="86"/>
  <c r="T93" i="86"/>
  <c r="U75" i="86"/>
  <c r="T75" i="86"/>
  <c r="U76" i="86"/>
  <c r="T76" i="86"/>
  <c r="U68" i="86"/>
  <c r="T68" i="86"/>
  <c r="T1458" i="86"/>
  <c r="U1458" i="86"/>
  <c r="T1457" i="86"/>
  <c r="U1457" i="86"/>
  <c r="T1449" i="86"/>
  <c r="U1449" i="86"/>
  <c r="T94" i="86"/>
  <c r="U94" i="86"/>
  <c r="T91" i="86"/>
  <c r="U91" i="86"/>
  <c r="T73" i="86"/>
  <c r="U73" i="86"/>
  <c r="T74" i="86"/>
  <c r="U74" i="86"/>
  <c r="U96" i="86"/>
  <c r="T96" i="86"/>
  <c r="U97" i="86"/>
  <c r="T97" i="86"/>
  <c r="U78" i="86"/>
  <c r="T78" i="86"/>
  <c r="T110" i="86"/>
  <c r="U110" i="86"/>
  <c r="T95" i="86"/>
  <c r="U95" i="86"/>
  <c r="T100" i="86"/>
  <c r="U100" i="86"/>
  <c r="T115" i="86"/>
  <c r="U115" i="86"/>
  <c r="T83" i="86"/>
  <c r="U83" i="86"/>
  <c r="U116" i="86"/>
  <c r="T116" i="86"/>
  <c r="U117" i="86"/>
  <c r="T117" i="86"/>
  <c r="U85" i="86"/>
  <c r="T85" i="86"/>
  <c r="T152" i="86"/>
  <c r="U152" i="86"/>
  <c r="T150" i="86"/>
  <c r="U150" i="86"/>
  <c r="T151" i="86"/>
  <c r="U151" i="86"/>
  <c r="T127" i="86"/>
  <c r="U127" i="86"/>
  <c r="U140" i="86"/>
  <c r="T140" i="86"/>
  <c r="U138" i="86"/>
  <c r="T138" i="86"/>
  <c r="U141" i="86"/>
  <c r="T141" i="86"/>
  <c r="U125" i="86"/>
  <c r="T125" i="86"/>
  <c r="T1465" i="86"/>
  <c r="U1465" i="86"/>
  <c r="T159" i="86"/>
  <c r="U159" i="86"/>
  <c r="U1463" i="86"/>
  <c r="T1463" i="86"/>
  <c r="U157" i="86"/>
  <c r="T157" i="86"/>
  <c r="T167" i="86"/>
  <c r="U167" i="86"/>
  <c r="U179" i="86"/>
  <c r="T179" i="86"/>
  <c r="U168" i="86"/>
  <c r="T168" i="86"/>
  <c r="U184" i="86"/>
  <c r="T184" i="86"/>
  <c r="T196" i="86"/>
  <c r="U196" i="86"/>
  <c r="U187" i="86"/>
  <c r="T187" i="86"/>
  <c r="U186" i="86"/>
  <c r="T186" i="86"/>
  <c r="T192" i="86"/>
  <c r="U192" i="86"/>
  <c r="U200" i="86"/>
  <c r="T200" i="86"/>
  <c r="U191" i="86"/>
  <c r="T191" i="86"/>
  <c r="T341" i="86"/>
  <c r="U341" i="86"/>
  <c r="T218" i="86"/>
  <c r="U218" i="86"/>
  <c r="T207" i="86"/>
  <c r="U207" i="86"/>
  <c r="U220" i="86"/>
  <c r="T220" i="86"/>
  <c r="T211" i="86"/>
  <c r="U211" i="86"/>
  <c r="T213" i="86"/>
  <c r="U213" i="86"/>
  <c r="T228" i="86"/>
  <c r="U228" i="86"/>
  <c r="T227" i="86"/>
  <c r="U227" i="86"/>
  <c r="U237" i="86"/>
  <c r="T237" i="86"/>
  <c r="T234" i="86"/>
  <c r="U234" i="86"/>
  <c r="U242" i="86"/>
  <c r="T242" i="86"/>
  <c r="T258" i="86"/>
  <c r="U258" i="86"/>
  <c r="T257" i="86"/>
  <c r="U257" i="86"/>
  <c r="U1505" i="86"/>
  <c r="T1505" i="86"/>
  <c r="U259" i="86"/>
  <c r="T259" i="86"/>
  <c r="T264" i="86"/>
  <c r="U264" i="86"/>
  <c r="U266" i="86"/>
  <c r="T266" i="86"/>
  <c r="T271" i="86"/>
  <c r="U271" i="86"/>
  <c r="T277" i="86"/>
  <c r="U277" i="86"/>
  <c r="U275" i="86"/>
  <c r="T275" i="86"/>
  <c r="T281" i="86"/>
  <c r="U281" i="86"/>
  <c r="U285" i="86"/>
  <c r="T285" i="86"/>
  <c r="T290" i="86"/>
  <c r="U290" i="86"/>
  <c r="T297" i="86"/>
  <c r="U297" i="86"/>
  <c r="U296" i="86"/>
  <c r="T296" i="86"/>
  <c r="T302" i="86"/>
  <c r="U302" i="86"/>
  <c r="T300" i="86"/>
  <c r="U300" i="86"/>
  <c r="U317" i="86"/>
  <c r="T317" i="86"/>
  <c r="T326" i="86"/>
  <c r="U326" i="86"/>
  <c r="U306" i="86"/>
  <c r="T306" i="86"/>
  <c r="T360" i="86"/>
  <c r="U360" i="86"/>
  <c r="T323" i="86"/>
  <c r="U323" i="86"/>
  <c r="U361" i="86"/>
  <c r="T361" i="86"/>
  <c r="T1507" i="86"/>
  <c r="U1507" i="86"/>
  <c r="U330" i="86"/>
  <c r="T330" i="86"/>
  <c r="T334" i="86"/>
  <c r="U334" i="86"/>
  <c r="U337" i="86"/>
  <c r="T337" i="86"/>
  <c r="T347" i="86"/>
  <c r="U347" i="86"/>
  <c r="U348" i="86"/>
  <c r="T348" i="86"/>
  <c r="U366" i="86"/>
  <c r="T366" i="86"/>
  <c r="U358" i="86"/>
  <c r="T358" i="86"/>
  <c r="U384" i="86"/>
  <c r="T384" i="86"/>
  <c r="U373" i="86"/>
  <c r="T373" i="86"/>
  <c r="T385" i="86"/>
  <c r="U385" i="86"/>
  <c r="U1511" i="86"/>
  <c r="T1511" i="86"/>
  <c r="U390" i="86"/>
  <c r="T390" i="86"/>
  <c r="U389" i="86"/>
  <c r="T389" i="86"/>
  <c r="T1515" i="86"/>
  <c r="U1515" i="86"/>
  <c r="T1516" i="86"/>
  <c r="U1516" i="86"/>
  <c r="T382" i="86"/>
  <c r="U382" i="86"/>
  <c r="T383" i="86"/>
  <c r="U383" i="86"/>
  <c r="U994" i="86"/>
  <c r="T994" i="86"/>
  <c r="U995" i="86"/>
  <c r="T995" i="86"/>
  <c r="T552" i="86"/>
  <c r="U552" i="86"/>
  <c r="T546" i="86"/>
  <c r="U546" i="86"/>
  <c r="T551" i="86"/>
  <c r="U551" i="86"/>
  <c r="U1412" i="86"/>
  <c r="T1412" i="86"/>
  <c r="U556" i="86"/>
  <c r="T556" i="86"/>
  <c r="U550" i="86"/>
  <c r="T550" i="86"/>
  <c r="U553" i="86"/>
  <c r="T553" i="86"/>
  <c r="T565" i="86"/>
  <c r="U565" i="86"/>
  <c r="T579" i="86"/>
  <c r="U579" i="86"/>
  <c r="T580" i="86"/>
  <c r="U580" i="86"/>
  <c r="T568" i="86"/>
  <c r="U568" i="86"/>
  <c r="U581" i="86"/>
  <c r="T581" i="86"/>
  <c r="U582" i="86"/>
  <c r="T582" i="86"/>
  <c r="U570" i="86"/>
  <c r="T570" i="86"/>
  <c r="T881" i="86"/>
  <c r="U881" i="86"/>
  <c r="U879" i="86"/>
  <c r="T879" i="86"/>
  <c r="U878" i="86"/>
  <c r="T878" i="86"/>
  <c r="T594" i="86"/>
  <c r="U594" i="86"/>
  <c r="T602" i="86"/>
  <c r="U602" i="86"/>
  <c r="U600" i="86"/>
  <c r="T600" i="86"/>
  <c r="T598" i="86"/>
  <c r="U598" i="86"/>
  <c r="U1305" i="86"/>
  <c r="T1305" i="86"/>
  <c r="U1302" i="86"/>
  <c r="T1302" i="86"/>
  <c r="T1307" i="86"/>
  <c r="U1307" i="86"/>
  <c r="T1301" i="86"/>
  <c r="U1301" i="86"/>
  <c r="T1300" i="86"/>
  <c r="U1300" i="86"/>
  <c r="U1646" i="86"/>
  <c r="T1646" i="86"/>
  <c r="U1291" i="86"/>
  <c r="T1291" i="86"/>
  <c r="T1647" i="86"/>
  <c r="U1647" i="86"/>
  <c r="T1294" i="86"/>
  <c r="U1294" i="86"/>
  <c r="U1106" i="86"/>
  <c r="T1106" i="86"/>
  <c r="T1108" i="86"/>
  <c r="U1108" i="86"/>
  <c r="T1121" i="86"/>
  <c r="U1121" i="86"/>
  <c r="T1113" i="86"/>
  <c r="U1113" i="86"/>
  <c r="T1105" i="86"/>
  <c r="U1105" i="86"/>
  <c r="T1118" i="86"/>
  <c r="U1118" i="86"/>
  <c r="T1102" i="86"/>
  <c r="U1102" i="86"/>
  <c r="T1120" i="86"/>
  <c r="U1120" i="86"/>
  <c r="T1104" i="86"/>
  <c r="U1104" i="86"/>
  <c r="T1119" i="86"/>
  <c r="U1119" i="86"/>
  <c r="T1111" i="86"/>
  <c r="U1111" i="86"/>
  <c r="T1103" i="86"/>
  <c r="U1103" i="86"/>
  <c r="T1080" i="86"/>
  <c r="U1080" i="86"/>
  <c r="T1081" i="86"/>
  <c r="U1081" i="86"/>
  <c r="T1064" i="86"/>
  <c r="U1064" i="86"/>
  <c r="T1062" i="86"/>
  <c r="U1062" i="86"/>
  <c r="T1067" i="86"/>
  <c r="U1067" i="86"/>
  <c r="T724" i="86"/>
  <c r="U724" i="86"/>
  <c r="T727" i="86"/>
  <c r="U727" i="86"/>
  <c r="T719" i="86"/>
  <c r="U719" i="86"/>
  <c r="T722" i="86"/>
  <c r="U722" i="86"/>
  <c r="T726" i="86"/>
  <c r="U726" i="86"/>
  <c r="T1065" i="86"/>
  <c r="U1065" i="86"/>
  <c r="T720" i="86"/>
  <c r="U720" i="86"/>
  <c r="T725" i="86"/>
  <c r="U725" i="86"/>
  <c r="T717" i="86"/>
  <c r="U717" i="86"/>
  <c r="T768" i="86"/>
  <c r="U768" i="86"/>
  <c r="T765" i="86"/>
  <c r="U765" i="86"/>
  <c r="T772" i="86"/>
  <c r="U772" i="86"/>
  <c r="T774" i="86"/>
  <c r="U774" i="86"/>
  <c r="T775" i="86"/>
  <c r="U775" i="86"/>
  <c r="T776" i="86"/>
  <c r="U776" i="86"/>
  <c r="T784" i="86"/>
  <c r="U784" i="86"/>
  <c r="T791" i="86"/>
  <c r="U791" i="86"/>
  <c r="T1154" i="86"/>
  <c r="U1154" i="86"/>
  <c r="T1153" i="86"/>
  <c r="U1153" i="86"/>
  <c r="T1161" i="86"/>
  <c r="U1161" i="86"/>
  <c r="T1181" i="86"/>
  <c r="U1181" i="86"/>
  <c r="T1179" i="86"/>
  <c r="U1179" i="86"/>
  <c r="T1178" i="86"/>
  <c r="U1178" i="86"/>
  <c r="T1198" i="86"/>
  <c r="U1198" i="86"/>
  <c r="T1196" i="86"/>
  <c r="U1196" i="86"/>
  <c r="T1215" i="86"/>
  <c r="U1215" i="86"/>
  <c r="T1217" i="86"/>
  <c r="U1217" i="86"/>
  <c r="T1216" i="86"/>
  <c r="U1216" i="86"/>
  <c r="T1224" i="86"/>
  <c r="U1224" i="86"/>
  <c r="T1016" i="86"/>
  <c r="U1016" i="86"/>
  <c r="T1015" i="86"/>
  <c r="U1015" i="86"/>
  <c r="T1017" i="86"/>
  <c r="U1017" i="86"/>
  <c r="T906" i="86"/>
  <c r="T901" i="86"/>
  <c r="T1282" i="86"/>
  <c r="U1282" i="86"/>
  <c r="T1284" i="86"/>
  <c r="U1284" i="86"/>
  <c r="T1287" i="86"/>
  <c r="U1287" i="86"/>
  <c r="T1279" i="86"/>
  <c r="U1279" i="86"/>
  <c r="T1286" i="86"/>
  <c r="U1286" i="86"/>
  <c r="T1288" i="86"/>
  <c r="U1288" i="86"/>
  <c r="T1289" i="86"/>
  <c r="U1289" i="86"/>
  <c r="T1281" i="86"/>
  <c r="U1281" i="86"/>
  <c r="T959" i="86"/>
  <c r="U959" i="86"/>
  <c r="T1604" i="86"/>
  <c r="U1604" i="86"/>
  <c r="T887" i="86"/>
  <c r="U887" i="86"/>
  <c r="T1608" i="86"/>
  <c r="U1608" i="86"/>
  <c r="T1607" i="86"/>
  <c r="U1607" i="86"/>
  <c r="T892" i="86"/>
  <c r="U892" i="86"/>
  <c r="T980" i="86"/>
  <c r="U980" i="86"/>
  <c r="T986" i="86"/>
  <c r="U986" i="86"/>
  <c r="T970" i="86"/>
  <c r="U970" i="86"/>
  <c r="T976" i="86"/>
  <c r="U976" i="86"/>
  <c r="T982" i="86"/>
  <c r="U982" i="86"/>
  <c r="T966" i="86"/>
  <c r="U966" i="86"/>
  <c r="T991" i="86"/>
  <c r="U991" i="86"/>
  <c r="T412" i="86"/>
  <c r="T414" i="86"/>
  <c r="T433" i="86"/>
  <c r="T413" i="86"/>
  <c r="T432" i="86"/>
  <c r="T477" i="86"/>
  <c r="T431" i="86"/>
  <c r="T411" i="86"/>
  <c r="T1546" i="86"/>
  <c r="U1546" i="86"/>
  <c r="T416" i="86"/>
  <c r="T435" i="86"/>
  <c r="T1544" i="86"/>
  <c r="U1544" i="86"/>
  <c r="T1547" i="86"/>
  <c r="U1547" i="86"/>
  <c r="T437" i="86"/>
  <c r="T454" i="86"/>
  <c r="T452" i="86"/>
  <c r="T480" i="86"/>
  <c r="T479" i="86"/>
  <c r="T460" i="86"/>
  <c r="T481" i="86"/>
  <c r="T487" i="86"/>
  <c r="T492" i="86"/>
  <c r="T493" i="86"/>
  <c r="T502" i="86"/>
  <c r="T495" i="86"/>
  <c r="T499" i="86"/>
  <c r="T516" i="86"/>
  <c r="T515" i="86"/>
  <c r="T518" i="86"/>
  <c r="T524" i="86"/>
  <c r="T523" i="86"/>
  <c r="T526" i="86"/>
  <c r="T536" i="86"/>
  <c r="T532" i="86"/>
  <c r="T533" i="86"/>
  <c r="T545" i="86"/>
  <c r="U545" i="86"/>
  <c r="T542" i="86"/>
  <c r="T1250" i="86"/>
  <c r="T1138" i="86"/>
  <c r="T1234" i="86"/>
  <c r="T1256" i="86"/>
  <c r="T1254" i="86"/>
  <c r="T1241" i="86"/>
  <c r="T1149" i="86"/>
  <c r="T1255" i="86"/>
  <c r="T1142" i="86"/>
  <c r="T1259" i="86"/>
  <c r="T1268" i="86"/>
  <c r="T1270" i="86"/>
  <c r="T1269" i="86"/>
  <c r="T1621" i="86"/>
  <c r="U1621" i="86"/>
  <c r="T1622" i="86"/>
  <c r="U1622" i="86"/>
  <c r="T1271" i="86"/>
  <c r="T1263" i="86"/>
  <c r="T620" i="86"/>
  <c r="T1584" i="86"/>
  <c r="U1584" i="86"/>
  <c r="T616" i="86"/>
  <c r="T618" i="86"/>
  <c r="T627" i="86"/>
  <c r="T619" i="86"/>
  <c r="T628" i="86"/>
  <c r="T624" i="86"/>
  <c r="T622" i="86"/>
  <c r="T629" i="86"/>
  <c r="T621" i="86"/>
  <c r="T1054" i="86"/>
  <c r="U1054" i="86"/>
  <c r="T1053" i="86"/>
  <c r="U1053" i="86"/>
  <c r="T1018" i="86"/>
  <c r="U1018" i="86"/>
  <c r="T1020" i="86"/>
  <c r="U1020" i="86"/>
  <c r="T1495" i="86"/>
  <c r="U1495" i="86"/>
  <c r="T636" i="86"/>
  <c r="U636" i="86"/>
  <c r="T634" i="86"/>
  <c r="U634" i="86"/>
  <c r="T1028" i="86"/>
  <c r="U1028" i="86"/>
  <c r="T646" i="86"/>
  <c r="U646" i="86"/>
  <c r="T654" i="86"/>
  <c r="U654" i="86"/>
  <c r="T652" i="86"/>
  <c r="U652" i="86"/>
  <c r="T1029" i="86"/>
  <c r="U1029" i="86"/>
  <c r="T641" i="86"/>
  <c r="U641" i="86"/>
  <c r="T1044" i="86"/>
  <c r="U1044" i="86"/>
  <c r="T1031" i="86"/>
  <c r="U1031" i="86"/>
  <c r="T1040" i="86"/>
  <c r="U1040" i="86"/>
  <c r="T1042" i="86"/>
  <c r="U1042" i="86"/>
  <c r="T1046" i="86"/>
  <c r="U1046" i="86"/>
  <c r="T658" i="86"/>
  <c r="U658" i="86"/>
  <c r="T660" i="86"/>
  <c r="U660" i="86"/>
  <c r="T666" i="86"/>
  <c r="U666" i="86"/>
  <c r="T667" i="86"/>
  <c r="U667" i="86"/>
  <c r="T680" i="86"/>
  <c r="U680" i="86"/>
  <c r="T671" i="86"/>
  <c r="U671" i="86"/>
  <c r="T672" i="86"/>
  <c r="U672" i="86"/>
  <c r="T675" i="86"/>
  <c r="U675" i="86"/>
  <c r="T1479" i="86"/>
  <c r="U1479" i="86"/>
  <c r="T687" i="86"/>
  <c r="U687" i="86"/>
  <c r="T1476" i="86"/>
  <c r="U1476" i="86"/>
  <c r="T684" i="86"/>
  <c r="U684" i="86"/>
  <c r="T710" i="86"/>
  <c r="U710" i="86"/>
  <c r="T714" i="86"/>
  <c r="U714" i="86"/>
  <c r="T711" i="86"/>
  <c r="U711" i="86"/>
  <c r="T1618" i="86"/>
  <c r="U1618" i="86"/>
  <c r="T705" i="86"/>
  <c r="U705" i="86"/>
  <c r="T704" i="86"/>
  <c r="U704" i="86"/>
  <c r="T696" i="86"/>
  <c r="T1089" i="86"/>
  <c r="U1089" i="86"/>
  <c r="T1098" i="86"/>
  <c r="U1098" i="86"/>
  <c r="T903" i="86"/>
  <c r="T902" i="86"/>
  <c r="T406" i="86"/>
  <c r="U406" i="86"/>
  <c r="T924" i="86"/>
  <c r="T937" i="86"/>
  <c r="T943" i="86"/>
  <c r="T947" i="86"/>
  <c r="T928" i="86"/>
  <c r="T1613" i="86"/>
  <c r="U1613" i="86"/>
  <c r="T1523" i="86"/>
  <c r="U1523" i="86"/>
  <c r="T1524" i="86"/>
  <c r="U1524" i="86"/>
  <c r="T1399" i="86"/>
  <c r="U1399" i="86"/>
  <c r="T1404" i="86"/>
  <c r="U1404" i="86"/>
  <c r="T1405" i="86"/>
  <c r="U1405" i="86"/>
  <c r="T805" i="86"/>
  <c r="U805" i="86"/>
  <c r="T863" i="86"/>
  <c r="U863" i="86"/>
  <c r="T1667" i="86" l="1"/>
  <c r="E802" i="86"/>
  <c r="F802" i="86"/>
  <c r="D802" i="86"/>
  <c r="D339" i="86"/>
  <c r="E339" i="86"/>
  <c r="F339" i="86"/>
  <c r="E1201" i="86"/>
  <c r="F1201" i="86"/>
  <c r="D1201" i="86"/>
  <c r="E1156" i="86"/>
  <c r="F1156" i="86"/>
  <c r="D1156" i="86"/>
  <c r="E104" i="86"/>
  <c r="F104" i="86"/>
  <c r="D104" i="86"/>
  <c r="E865" i="86"/>
  <c r="F865" i="86"/>
  <c r="D865" i="86"/>
  <c r="E1059" i="86"/>
  <c r="F1059" i="86"/>
  <c r="D1059" i="86"/>
  <c r="E1193" i="86"/>
  <c r="F1193" i="86"/>
  <c r="D1193" i="86"/>
  <c r="E758" i="86"/>
  <c r="F758" i="86"/>
  <c r="D758" i="86"/>
  <c r="D289" i="86"/>
  <c r="E289" i="86"/>
  <c r="F289" i="86"/>
  <c r="E1272" i="86"/>
  <c r="F1272" i="86"/>
  <c r="D1272" i="86"/>
  <c r="E404" i="86"/>
  <c r="F404" i="86"/>
  <c r="D404" i="86"/>
  <c r="E915" i="86"/>
  <c r="F915" i="86"/>
  <c r="D915" i="86"/>
  <c r="E1231" i="86"/>
  <c r="F1231" i="86"/>
  <c r="D1231" i="86"/>
  <c r="E1232" i="86"/>
  <c r="F1232" i="86"/>
  <c r="D1232" i="86"/>
  <c r="C1323" i="86"/>
  <c r="D1323" i="86"/>
  <c r="E1323" i="86"/>
  <c r="E882" i="86"/>
  <c r="F882" i="86"/>
  <c r="D882" i="86"/>
  <c r="E1225" i="86"/>
  <c r="F1225" i="86"/>
  <c r="D1225" i="86"/>
  <c r="E1128" i="86"/>
  <c r="F1128" i="86"/>
  <c r="D1128" i="86"/>
  <c r="E770" i="86"/>
  <c r="F770" i="86"/>
  <c r="D770" i="86"/>
  <c r="E867" i="86"/>
  <c r="F867" i="86"/>
  <c r="D867" i="86"/>
  <c r="E1026" i="86"/>
  <c r="F1026" i="86"/>
  <c r="D1026" i="86"/>
  <c r="E961" i="86"/>
  <c r="F961" i="86"/>
  <c r="D961" i="86"/>
  <c r="E1226" i="86"/>
  <c r="F1226" i="86"/>
  <c r="D1226" i="86"/>
  <c r="E1184" i="86"/>
  <c r="F1184" i="86"/>
  <c r="D1184" i="86"/>
  <c r="D586" i="86"/>
  <c r="E586" i="86"/>
  <c r="F586" i="86"/>
  <c r="F161" i="86"/>
  <c r="D161" i="86"/>
  <c r="E161" i="86"/>
  <c r="E933" i="86"/>
  <c r="F933" i="86"/>
  <c r="D933" i="86"/>
  <c r="E1273" i="86"/>
  <c r="F1273" i="86"/>
  <c r="D1273" i="86"/>
  <c r="F1400" i="86"/>
  <c r="C1400" i="86"/>
  <c r="E1400" i="86"/>
  <c r="E1620" i="86"/>
  <c r="F1620" i="86"/>
  <c r="C1620" i="86"/>
  <c r="C1324" i="86"/>
  <c r="D1324" i="86"/>
  <c r="E1324" i="86"/>
  <c r="E1061" i="86"/>
  <c r="F1061" i="86"/>
  <c r="D1061" i="86"/>
  <c r="E1223" i="86"/>
  <c r="F1223" i="86"/>
  <c r="D1223" i="86"/>
  <c r="E497" i="86"/>
  <c r="D497" i="86"/>
  <c r="F497" i="86"/>
  <c r="D587" i="86"/>
  <c r="E587" i="86"/>
  <c r="F587" i="86"/>
  <c r="E803" i="86"/>
  <c r="F803" i="86"/>
  <c r="D803" i="86"/>
  <c r="E997" i="86"/>
  <c r="F997" i="86"/>
  <c r="D997" i="86"/>
  <c r="E957" i="86"/>
  <c r="F957" i="86"/>
  <c r="D957" i="86"/>
  <c r="E1206" i="86"/>
  <c r="F1206" i="86"/>
  <c r="D1206" i="86"/>
  <c r="E1168" i="86"/>
  <c r="F1168" i="86"/>
  <c r="D1168" i="86"/>
  <c r="E402" i="86"/>
  <c r="F402" i="86"/>
  <c r="D402" i="86"/>
  <c r="D64" i="86"/>
  <c r="E64" i="86"/>
  <c r="F64" i="86"/>
  <c r="E916" i="86"/>
  <c r="F916" i="86"/>
  <c r="D916" i="86"/>
  <c r="E907" i="86"/>
  <c r="F907" i="86"/>
  <c r="D907" i="86"/>
  <c r="E922" i="86"/>
  <c r="F922" i="86"/>
  <c r="D922" i="86"/>
  <c r="E1615" i="86"/>
  <c r="F1615" i="86"/>
  <c r="C1615" i="86"/>
  <c r="E958" i="86"/>
  <c r="F958" i="86"/>
  <c r="D958" i="86"/>
  <c r="E883" i="86"/>
  <c r="F883" i="86"/>
  <c r="D883" i="86"/>
  <c r="E1169" i="86"/>
  <c r="F1169" i="86"/>
  <c r="D1169" i="86"/>
  <c r="D585" i="86"/>
  <c r="E585" i="86"/>
  <c r="F585" i="86"/>
  <c r="E1229" i="86"/>
  <c r="F1229" i="86"/>
  <c r="D1229" i="86"/>
  <c r="E801" i="86"/>
  <c r="F801" i="86"/>
  <c r="D801" i="86"/>
  <c r="E870" i="86"/>
  <c r="F870" i="86"/>
  <c r="D870" i="86"/>
  <c r="E1202" i="86"/>
  <c r="F1202" i="86"/>
  <c r="D1202" i="86"/>
  <c r="E786" i="86"/>
  <c r="F786" i="86"/>
  <c r="D786" i="86"/>
  <c r="E1298" i="86"/>
  <c r="F1298" i="86"/>
  <c r="D1298" i="86"/>
  <c r="D278" i="86"/>
  <c r="E278" i="86"/>
  <c r="F278" i="86"/>
  <c r="E908" i="86"/>
  <c r="F908" i="86"/>
  <c r="D908" i="86"/>
  <c r="D583" i="86"/>
  <c r="E583" i="86"/>
  <c r="F583" i="86"/>
  <c r="E914" i="86"/>
  <c r="F914" i="86"/>
  <c r="D914" i="86"/>
  <c r="E1602" i="86"/>
  <c r="F1602" i="86"/>
  <c r="C1602" i="86"/>
  <c r="BF1668" i="86"/>
  <c r="BF1671" i="86"/>
  <c r="BF1675" i="86" s="1"/>
  <c r="BL1668" i="86"/>
  <c r="BL1671" i="86"/>
  <c r="BL1675" i="86" s="1"/>
  <c r="AQ1668" i="86"/>
  <c r="AQ1671" i="86"/>
  <c r="AQ1675" i="86" s="1"/>
  <c r="BE1668" i="86"/>
  <c r="BE1671" i="86"/>
  <c r="BE1675" i="86" s="1"/>
  <c r="AB1668" i="86"/>
  <c r="AB1671" i="86"/>
  <c r="AB1675" i="86" s="1"/>
  <c r="AD1668" i="86"/>
  <c r="AD1671" i="86"/>
  <c r="AD1675" i="86" s="1"/>
  <c r="AJ1668" i="86"/>
  <c r="AJ1671" i="86"/>
  <c r="AJ1675" i="86" s="1"/>
  <c r="AM1668" i="86"/>
  <c r="AM1671" i="86"/>
  <c r="AM1675" i="86" s="1"/>
  <c r="AW1668" i="86"/>
  <c r="AW1671" i="86"/>
  <c r="AW1675" i="86" s="1"/>
  <c r="BO1668" i="86"/>
  <c r="BO1671" i="86"/>
  <c r="BO1675" i="86" s="1"/>
  <c r="AT1668" i="86"/>
  <c r="AT1671" i="86"/>
  <c r="AT1675" i="86" s="1"/>
  <c r="AZ1668" i="86"/>
  <c r="AZ1671" i="86"/>
  <c r="AZ1675" i="86" s="1"/>
  <c r="BB1668" i="86"/>
  <c r="BB1671" i="86"/>
  <c r="BB1675" i="86" s="1"/>
  <c r="BH1668" i="86"/>
  <c r="BH1671" i="86"/>
  <c r="BH1675" i="86" s="1"/>
  <c r="Y1668" i="86"/>
  <c r="Y1671" i="86"/>
  <c r="Y1675" i="86" s="1"/>
  <c r="BK1668" i="86"/>
  <c r="BK1671" i="86"/>
  <c r="BK1675" i="86" s="1"/>
  <c r="AP1668" i="86"/>
  <c r="AP1671" i="86"/>
  <c r="AP1675" i="86" s="1"/>
  <c r="AV1668" i="86"/>
  <c r="AV1671" i="86"/>
  <c r="AV1675" i="86" s="1"/>
  <c r="AA1668" i="86"/>
  <c r="AA1671" i="86"/>
  <c r="AA1675" i="86" s="1"/>
  <c r="AK1668" i="86"/>
  <c r="AK1671" i="86"/>
  <c r="AK1675" i="86" s="1"/>
  <c r="AE1668" i="86"/>
  <c r="AE1671" i="86"/>
  <c r="AE1675" i="86" s="1"/>
  <c r="AS1668" i="86"/>
  <c r="AS1671" i="86"/>
  <c r="AS1675" i="86" s="1"/>
  <c r="AH1668" i="86"/>
  <c r="AH1671" i="86"/>
  <c r="AH1675" i="86" s="1"/>
  <c r="AN1668" i="86"/>
  <c r="AN1671" i="86"/>
  <c r="AN1675" i="86" s="1"/>
  <c r="BN1668" i="86"/>
  <c r="BN1671" i="86"/>
  <c r="BN1675" i="86" s="1"/>
  <c r="AG1668" i="86"/>
  <c r="AG1671" i="86"/>
  <c r="AG1675" i="86" s="1"/>
  <c r="AY1668" i="86"/>
  <c r="AY1671" i="86"/>
  <c r="AY1675" i="86" s="1"/>
  <c r="BI1668" i="86"/>
  <c r="BI1671" i="86"/>
  <c r="BI1675" i="86" s="1"/>
  <c r="BC1668" i="86"/>
  <c r="BC1671" i="86"/>
  <c r="BC1675" i="86" s="1"/>
  <c r="X1668" i="86"/>
  <c r="X1671" i="86"/>
  <c r="X1675" i="86" s="1"/>
  <c r="U1667" i="86"/>
  <c r="BA1672" i="86"/>
  <c r="BA1675" i="86" s="1"/>
  <c r="BA1668" i="86"/>
  <c r="AO1672" i="86"/>
  <c r="AO1675" i="86" s="1"/>
  <c r="AO1668" i="86"/>
  <c r="AC1672" i="86"/>
  <c r="AC1675" i="86" s="1"/>
  <c r="AC1668" i="86"/>
  <c r="BM1672" i="86"/>
  <c r="BM1675" i="86" s="1"/>
  <c r="BM1668" i="86"/>
  <c r="BJ1672" i="86"/>
  <c r="BJ1675" i="86" s="1"/>
  <c r="BJ1668" i="86"/>
  <c r="AX1672" i="86"/>
  <c r="AX1675" i="86" s="1"/>
  <c r="AX1668" i="86"/>
  <c r="AL1672" i="86"/>
  <c r="AL1675" i="86" s="1"/>
  <c r="AL1668" i="86"/>
  <c r="Z1672" i="86"/>
  <c r="Z1675" i="86" s="1"/>
  <c r="Z1668" i="86"/>
  <c r="BG1672" i="86"/>
  <c r="BG1675" i="86" s="1"/>
  <c r="BG1668" i="86"/>
  <c r="AU1672" i="86"/>
  <c r="AU1675" i="86" s="1"/>
  <c r="AU1668" i="86"/>
  <c r="AI1672" i="86"/>
  <c r="AI1675" i="86" s="1"/>
  <c r="AI1668" i="86"/>
  <c r="BD1672" i="86"/>
  <c r="BD1675" i="86" s="1"/>
  <c r="BD1668" i="86"/>
  <c r="AR1672" i="86"/>
  <c r="AR1675" i="86" s="1"/>
  <c r="AR1668" i="86"/>
  <c r="AF1672" i="86"/>
  <c r="AF1675" i="86" s="1"/>
  <c r="AF1668" i="86"/>
  <c r="W1672" i="86"/>
  <c r="W1675" i="86" s="1"/>
  <c r="W1668" i="86"/>
  <c r="V1325" i="86"/>
  <c r="V1354" i="86"/>
  <c r="V1348" i="86"/>
  <c r="V1338" i="86"/>
  <c r="V1336" i="86"/>
  <c r="V1341" i="86"/>
  <c r="V1337" i="86"/>
  <c r="V1134" i="86"/>
  <c r="V983" i="86"/>
  <c r="V1616" i="86"/>
  <c r="V1598" i="86"/>
  <c r="V1611" i="86"/>
  <c r="V1619" i="86"/>
  <c r="V1425" i="86"/>
  <c r="V1625" i="86"/>
  <c r="V1596" i="86"/>
  <c r="V1613" i="86"/>
  <c r="V1614" i="86"/>
  <c r="V1604" i="86"/>
  <c r="V1609" i="86"/>
  <c r="V1612" i="86"/>
  <c r="V1610" i="86"/>
  <c r="V1599" i="86"/>
  <c r="V1600" i="86"/>
  <c r="V1601" i="86"/>
  <c r="V1422" i="86"/>
  <c r="V1622" i="86"/>
  <c r="V1624" i="86"/>
  <c r="V1623" i="86"/>
  <c r="V1621" i="86"/>
  <c r="V1640" i="86"/>
  <c r="V1251" i="86"/>
  <c r="V1230" i="86"/>
  <c r="V1141" i="86"/>
  <c r="V967" i="86"/>
  <c r="V13" i="86"/>
  <c r="F13" i="86" s="1"/>
  <c r="V203" i="86"/>
  <c r="V17" i="86"/>
  <c r="V928" i="86"/>
  <c r="V947" i="86"/>
  <c r="V937" i="86"/>
  <c r="V1413" i="86"/>
  <c r="V935" i="86"/>
  <c r="V1473" i="86"/>
  <c r="V1474" i="86"/>
  <c r="V1498" i="86"/>
  <c r="V1487" i="86"/>
  <c r="V1536" i="86"/>
  <c r="V1532" i="86"/>
  <c r="V1553" i="86"/>
  <c r="V1548" i="86"/>
  <c r="V1469" i="86"/>
  <c r="V1470" i="86"/>
  <c r="V1414" i="86"/>
  <c r="V1529" i="86"/>
  <c r="V1365" i="86"/>
  <c r="V1527" i="86"/>
  <c r="V1375" i="86"/>
  <c r="V1509" i="86"/>
  <c r="V1382" i="86"/>
  <c r="V1076" i="86"/>
  <c r="V861" i="86"/>
  <c r="V953" i="86"/>
  <c r="V945" i="86"/>
  <c r="V939" i="86"/>
  <c r="V936" i="86"/>
  <c r="V930" i="86"/>
  <c r="V932" i="86"/>
  <c r="V909" i="86"/>
  <c r="V912" i="86"/>
  <c r="V1261" i="86"/>
  <c r="V1257" i="86"/>
  <c r="V1140" i="86"/>
  <c r="V1253" i="86"/>
  <c r="V1236" i="86"/>
  <c r="V1135" i="86"/>
  <c r="V540" i="86"/>
  <c r="V528" i="86"/>
  <c r="V520" i="86"/>
  <c r="V512" i="86"/>
  <c r="V505" i="86"/>
  <c r="V483" i="86"/>
  <c r="V486" i="86"/>
  <c r="V455" i="86"/>
  <c r="V456" i="86"/>
  <c r="V423" i="86"/>
  <c r="V438" i="86"/>
  <c r="V420" i="86"/>
  <c r="V443" i="86"/>
  <c r="V446" i="86"/>
  <c r="V407" i="86"/>
  <c r="V469" i="86"/>
  <c r="V897" i="86"/>
  <c r="V904" i="86"/>
  <c r="V952" i="86"/>
  <c r="V946" i="86"/>
  <c r="V941" i="86"/>
  <c r="V948" i="86"/>
  <c r="V944" i="86"/>
  <c r="V938" i="86"/>
  <c r="V1208" i="86"/>
  <c r="V1217" i="86"/>
  <c r="V1216" i="86"/>
  <c r="V1215" i="86"/>
  <c r="V1207" i="86"/>
  <c r="V1014" i="86"/>
  <c r="V1198" i="86"/>
  <c r="V1016" i="86"/>
  <c r="V1514" i="86"/>
  <c r="V1512" i="86"/>
  <c r="V1464" i="86"/>
  <c r="V1447" i="86"/>
  <c r="V1455" i="86"/>
  <c r="V1454" i="86"/>
  <c r="V1456" i="86"/>
  <c r="V1384" i="86"/>
  <c r="V36" i="86"/>
  <c r="V1380" i="86"/>
  <c r="V955" i="86"/>
  <c r="V1085" i="86"/>
  <c r="V707" i="86"/>
  <c r="V1132" i="86"/>
  <c r="V691" i="86"/>
  <c r="V1480" i="86"/>
  <c r="V674" i="86"/>
  <c r="V679" i="86"/>
  <c r="V669" i="86"/>
  <c r="V662" i="86"/>
  <c r="V1043" i="86"/>
  <c r="V1041" i="86"/>
  <c r="V1055" i="86"/>
  <c r="V1488" i="86"/>
  <c r="V1485" i="86"/>
  <c r="V1133" i="86"/>
  <c r="V1233" i="86"/>
  <c r="V1545" i="86"/>
  <c r="V969" i="86"/>
  <c r="V977" i="86"/>
  <c r="V985" i="86"/>
  <c r="V975" i="86"/>
  <c r="V871" i="86"/>
  <c r="V1212" i="86"/>
  <c r="V1211" i="86"/>
  <c r="V1219" i="86"/>
  <c r="V1205" i="86"/>
  <c r="V1194" i="86"/>
  <c r="V1520" i="86"/>
  <c r="V1174" i="86"/>
  <c r="V1192" i="86"/>
  <c r="V1187" i="86"/>
  <c r="V1176" i="86"/>
  <c r="V1468" i="86"/>
  <c r="V1164" i="86"/>
  <c r="V1163" i="86"/>
  <c r="V1407" i="86"/>
  <c r="V1408" i="86"/>
  <c r="V782" i="86"/>
  <c r="V764" i="86"/>
  <c r="V732" i="86"/>
  <c r="V740" i="86"/>
  <c r="V748" i="86"/>
  <c r="V934" i="86"/>
  <c r="V917" i="86"/>
  <c r="V1461" i="86"/>
  <c r="V893" i="86"/>
  <c r="V756" i="86"/>
  <c r="V741" i="86"/>
  <c r="V1070" i="86"/>
  <c r="V743" i="86"/>
  <c r="V1420" i="86"/>
  <c r="V1297" i="86"/>
  <c r="V1579" i="86"/>
  <c r="V1510" i="86"/>
  <c r="V1374" i="86"/>
  <c r="V1412" i="86"/>
  <c r="V1511" i="86"/>
  <c r="V1505" i="86"/>
  <c r="V1463" i="86"/>
  <c r="V1451" i="86"/>
  <c r="V1459" i="86"/>
  <c r="V1448" i="86"/>
  <c r="V1377" i="86"/>
  <c r="V1643" i="86"/>
  <c r="V1385" i="86"/>
  <c r="V1317" i="86"/>
  <c r="V1313" i="86"/>
  <c r="V1320" i="86"/>
  <c r="V1426" i="86"/>
  <c r="V1405" i="86"/>
  <c r="V1404" i="86"/>
  <c r="V1399" i="86"/>
  <c r="V1524" i="86"/>
  <c r="V1523" i="86"/>
  <c r="V1618" i="86"/>
  <c r="V1476" i="86"/>
  <c r="V1479" i="86"/>
  <c r="V1495" i="86"/>
  <c r="V1584" i="86"/>
  <c r="V1547" i="86"/>
  <c r="V1544" i="86"/>
  <c r="V1546" i="86"/>
  <c r="V1607" i="86"/>
  <c r="V1608" i="86"/>
  <c r="V1516" i="86"/>
  <c r="V1515" i="86"/>
  <c r="V1507" i="86"/>
  <c r="V1465" i="86"/>
  <c r="V1449" i="86"/>
  <c r="V1457" i="86"/>
  <c r="V1458" i="86"/>
  <c r="V1378" i="86"/>
  <c r="V1312" i="86"/>
  <c r="V1309" i="86"/>
  <c r="V1357" i="86"/>
  <c r="V1462" i="86"/>
  <c r="V1383" i="86"/>
  <c r="V1372" i="86"/>
  <c r="V1477" i="86"/>
  <c r="V1597" i="86"/>
  <c r="V1486" i="86"/>
  <c r="V1554" i="86"/>
  <c r="V1552" i="86"/>
  <c r="V1358" i="86"/>
  <c r="V1409" i="86"/>
  <c r="V1471" i="86"/>
  <c r="V1368" i="86"/>
  <c r="V1415" i="86"/>
  <c r="V1531" i="86"/>
  <c r="V1528" i="86"/>
  <c r="V1530" i="86"/>
  <c r="V1578" i="86"/>
  <c r="V1517" i="86"/>
  <c r="V1588" i="86"/>
  <c r="V1381" i="86"/>
  <c r="V1401" i="86"/>
  <c r="V1403" i="86"/>
  <c r="V1402" i="86"/>
  <c r="V1617" i="86"/>
  <c r="V1478" i="86"/>
  <c r="V1475" i="86"/>
  <c r="V1501" i="86"/>
  <c r="V1500" i="86"/>
  <c r="V1499" i="86"/>
  <c r="V1582" i="86"/>
  <c r="V1583" i="86"/>
  <c r="V1537" i="86"/>
  <c r="V1534" i="86"/>
  <c r="V1549" i="86"/>
  <c r="V1555" i="86"/>
  <c r="V1634" i="86"/>
  <c r="V1606" i="86"/>
  <c r="V1437" i="86"/>
  <c r="V1436" i="86"/>
  <c r="V1410" i="86"/>
  <c r="V1521" i="86"/>
  <c r="V1411" i="86"/>
  <c r="V1417" i="86"/>
  <c r="V1580" i="86"/>
  <c r="V1360" i="86"/>
  <c r="V1513" i="86"/>
  <c r="V1508" i="86"/>
  <c r="V1466" i="86"/>
  <c r="V1460" i="86"/>
  <c r="V1453" i="86"/>
  <c r="V1450" i="86"/>
  <c r="V1452" i="86"/>
  <c r="V1379" i="86"/>
  <c r="V1589" i="86"/>
  <c r="V1467" i="86"/>
  <c r="V1502" i="86"/>
  <c r="V1489" i="86"/>
  <c r="V1526" i="86"/>
  <c r="V1535" i="86"/>
  <c r="V1533" i="86"/>
  <c r="V1551" i="86"/>
  <c r="V1550" i="86"/>
  <c r="V1605" i="86"/>
  <c r="V1362" i="86"/>
  <c r="V1472" i="86"/>
  <c r="V1416" i="86"/>
  <c r="V1576" i="86"/>
  <c r="V1647" i="86"/>
  <c r="V972" i="86"/>
  <c r="V988" i="86"/>
  <c r="V1642" i="86"/>
  <c r="V1645" i="86"/>
  <c r="V34" i="86"/>
  <c r="V33" i="86"/>
  <c r="V1144" i="86"/>
  <c r="V1240" i="86"/>
  <c r="V1137" i="86"/>
  <c r="V1649" i="86"/>
  <c r="V1648" i="86"/>
  <c r="V1646" i="86"/>
  <c r="V1644" i="86"/>
  <c r="V609" i="86"/>
  <c r="V610" i="86"/>
  <c r="V612" i="86"/>
  <c r="V597" i="86"/>
  <c r="V596" i="86"/>
  <c r="V876" i="86"/>
  <c r="V562" i="86"/>
  <c r="V571" i="86"/>
  <c r="V403" i="86"/>
  <c r="V395" i="86"/>
  <c r="V398" i="86"/>
  <c r="V375" i="86"/>
  <c r="V371" i="86"/>
  <c r="V355" i="86"/>
  <c r="V356" i="86"/>
  <c r="V351" i="86"/>
  <c r="V364" i="86"/>
  <c r="V312" i="86"/>
  <c r="V308" i="86"/>
  <c r="V304" i="86"/>
  <c r="V298" i="86"/>
  <c r="V288" i="86"/>
  <c r="V282" i="86"/>
  <c r="V274" i="86"/>
  <c r="V279" i="86"/>
  <c r="V261" i="86"/>
  <c r="V250" i="86"/>
  <c r="V245" i="86"/>
  <c r="V232" i="86"/>
  <c r="V210" i="86"/>
  <c r="V205" i="86"/>
  <c r="V216" i="86"/>
  <c r="V344" i="86"/>
  <c r="V197" i="86"/>
  <c r="V190" i="86"/>
  <c r="V185" i="86"/>
  <c r="V172" i="86"/>
  <c r="V181" i="86"/>
  <c r="V166" i="86"/>
  <c r="V165" i="86"/>
  <c r="V143" i="86"/>
  <c r="V156" i="86"/>
  <c r="V121" i="86"/>
  <c r="V135" i="86"/>
  <c r="V118" i="86"/>
  <c r="V132" i="86"/>
  <c r="V144" i="86"/>
  <c r="V113" i="86"/>
  <c r="V108" i="86"/>
  <c r="V62" i="86"/>
  <c r="V869" i="86"/>
  <c r="V797" i="86"/>
  <c r="V949" i="86"/>
  <c r="V929" i="86"/>
  <c r="V923" i="86"/>
  <c r="V913" i="86"/>
  <c r="V962" i="86"/>
  <c r="V1086" i="86"/>
  <c r="V708" i="86"/>
  <c r="V1129" i="86"/>
  <c r="V673" i="86"/>
  <c r="V663" i="86"/>
  <c r="V1034" i="86"/>
  <c r="V655" i="86"/>
  <c r="V644" i="86"/>
  <c r="V649" i="86"/>
  <c r="V1023" i="86"/>
  <c r="V1049" i="86"/>
  <c r="V1050" i="86"/>
  <c r="V1052" i="86"/>
  <c r="V590" i="86"/>
  <c r="V1258" i="86"/>
  <c r="V1145" i="86"/>
  <c r="V1237" i="86"/>
  <c r="V1139" i="86"/>
  <c r="V1243" i="86"/>
  <c r="V1238" i="86"/>
  <c r="V1136" i="86"/>
  <c r="V1245" i="86"/>
  <c r="V1242" i="86"/>
  <c r="V1248" i="86"/>
  <c r="V539" i="86"/>
  <c r="V531" i="86"/>
  <c r="V521" i="86"/>
  <c r="V513" i="86"/>
  <c r="V494" i="86"/>
  <c r="V491" i="86"/>
  <c r="V506" i="86"/>
  <c r="V465" i="86"/>
  <c r="V466" i="86"/>
  <c r="V468" i="86"/>
  <c r="V459" i="86"/>
  <c r="V441" i="86"/>
  <c r="V424" i="86"/>
  <c r="V447" i="86"/>
  <c r="V448" i="86"/>
  <c r="V425" i="86"/>
  <c r="V410" i="86"/>
  <c r="V472" i="86"/>
  <c r="V973" i="86"/>
  <c r="V981" i="86"/>
  <c r="V989" i="86"/>
  <c r="V971" i="86"/>
  <c r="V979" i="86"/>
  <c r="V987" i="86"/>
  <c r="V1142" i="86"/>
  <c r="V1241" i="86"/>
  <c r="V1254" i="86"/>
  <c r="V1256" i="86"/>
  <c r="V1234" i="86"/>
  <c r="V1138" i="86"/>
  <c r="V1250" i="86"/>
  <c r="V890" i="86"/>
  <c r="V898" i="86"/>
  <c r="V872" i="86"/>
  <c r="V1227" i="86"/>
  <c r="V1218" i="86"/>
  <c r="V1209" i="86"/>
  <c r="V1188" i="86"/>
  <c r="V1185" i="86"/>
  <c r="V1175" i="86"/>
  <c r="V1167" i="86"/>
  <c r="V1158" i="86"/>
  <c r="V1157" i="86"/>
  <c r="V788" i="86"/>
  <c r="V795" i="86"/>
  <c r="V789" i="86"/>
  <c r="V778" i="86"/>
  <c r="V783" i="86"/>
  <c r="V1072" i="86"/>
  <c r="V759" i="86"/>
  <c r="V736" i="86"/>
  <c r="V744" i="86"/>
  <c r="V752" i="86"/>
  <c r="V733" i="86"/>
  <c r="V749" i="86"/>
  <c r="V735" i="86"/>
  <c r="V751" i="86"/>
  <c r="V1122" i="86"/>
  <c r="V1125" i="86"/>
  <c r="V1321" i="86"/>
  <c r="V1316" i="86"/>
  <c r="V1308" i="86"/>
  <c r="V605" i="86"/>
  <c r="V613" i="86"/>
  <c r="V608" i="86"/>
  <c r="V574" i="86"/>
  <c r="V399" i="86"/>
  <c r="V392" i="86"/>
  <c r="V387" i="86"/>
  <c r="V367" i="86"/>
  <c r="V350" i="86"/>
  <c r="V346" i="86"/>
  <c r="V332" i="86"/>
  <c r="V324" i="86"/>
  <c r="V307" i="86"/>
  <c r="V320" i="86"/>
  <c r="V315" i="86"/>
  <c r="V354" i="86"/>
  <c r="V294" i="86"/>
  <c r="V291" i="86"/>
  <c r="V273" i="86"/>
  <c r="V267" i="86"/>
  <c r="V262" i="86"/>
  <c r="V249" i="86"/>
  <c r="T1666" i="86"/>
  <c r="V246" i="86"/>
  <c r="V231" i="86"/>
  <c r="V230" i="86"/>
  <c r="V226" i="86"/>
  <c r="V212" i="86"/>
  <c r="V209" i="86"/>
  <c r="V217" i="86"/>
  <c r="V188" i="86"/>
  <c r="V171" i="86"/>
  <c r="V175" i="86"/>
  <c r="V130" i="86"/>
  <c r="V131" i="86"/>
  <c r="V147" i="86"/>
  <c r="V134" i="86"/>
  <c r="V120" i="86"/>
  <c r="V81" i="86"/>
  <c r="V112" i="86"/>
  <c r="V107" i="86"/>
  <c r="V65" i="86"/>
  <c r="V58" i="86"/>
  <c r="V61" i="86"/>
  <c r="V47" i="86"/>
  <c r="V42" i="86"/>
  <c r="V15" i="86"/>
  <c r="V628" i="86"/>
  <c r="V1255" i="86"/>
  <c r="V980" i="86"/>
  <c r="V1106" i="86"/>
  <c r="V1291" i="86"/>
  <c r="V1302" i="86"/>
  <c r="V1305" i="86"/>
  <c r="V600" i="86"/>
  <c r="V878" i="86"/>
  <c r="V879" i="86"/>
  <c r="V570" i="86"/>
  <c r="V582" i="86"/>
  <c r="V581" i="86"/>
  <c r="V553" i="86"/>
  <c r="V550" i="86"/>
  <c r="V556" i="86"/>
  <c r="V995" i="86"/>
  <c r="V994" i="86"/>
  <c r="V389" i="86"/>
  <c r="V390" i="86"/>
  <c r="V373" i="86"/>
  <c r="V384" i="86"/>
  <c r="V358" i="86"/>
  <c r="V366" i="86"/>
  <c r="V348" i="86"/>
  <c r="V337" i="86"/>
  <c r="V330" i="86"/>
  <c r="V361" i="86"/>
  <c r="V306" i="86"/>
  <c r="V317" i="86"/>
  <c r="V296" i="86"/>
  <c r="V285" i="86"/>
  <c r="V275" i="86"/>
  <c r="V266" i="86"/>
  <c r="V259" i="86"/>
  <c r="V242" i="86"/>
  <c r="V237" i="86"/>
  <c r="V220" i="86"/>
  <c r="V191" i="86"/>
  <c r="V200" i="86"/>
  <c r="V186" i="86"/>
  <c r="V187" i="86"/>
  <c r="V184" i="86"/>
  <c r="V168" i="86"/>
  <c r="V179" i="86"/>
  <c r="V157" i="86"/>
  <c r="V125" i="86"/>
  <c r="V141" i="86"/>
  <c r="V138" i="86"/>
  <c r="V140" i="86"/>
  <c r="V85" i="86"/>
  <c r="V117" i="86"/>
  <c r="V116" i="86"/>
  <c r="V78" i="86"/>
  <c r="V97" i="86"/>
  <c r="V96" i="86"/>
  <c r="V68" i="86"/>
  <c r="V76" i="86"/>
  <c r="V75" i="86"/>
  <c r="V93" i="86"/>
  <c r="V92" i="86"/>
  <c r="V52" i="86"/>
  <c r="V55" i="86"/>
  <c r="V22" i="86"/>
  <c r="V44" i="86"/>
  <c r="V43" i="86"/>
  <c r="V20" i="86"/>
  <c r="V37" i="86"/>
  <c r="V1252" i="86"/>
  <c r="V1247" i="86"/>
  <c r="V1246" i="86"/>
  <c r="V1143" i="86"/>
  <c r="V1235" i="86"/>
  <c r="V169" i="86"/>
  <c r="V968" i="86"/>
  <c r="V984" i="86"/>
  <c r="V48" i="86"/>
  <c r="V51" i="86"/>
  <c r="V1114" i="86"/>
  <c r="V1292" i="86"/>
  <c r="V1299" i="86"/>
  <c r="V1306" i="86"/>
  <c r="V1303" i="86"/>
  <c r="V599" i="86"/>
  <c r="V603" i="86"/>
  <c r="V593" i="86"/>
  <c r="V877" i="86"/>
  <c r="V566" i="86"/>
  <c r="V578" i="86"/>
  <c r="V575" i="86"/>
  <c r="V577" i="86"/>
  <c r="V549" i="86"/>
  <c r="V557" i="86"/>
  <c r="V548" i="86"/>
  <c r="V996" i="86"/>
  <c r="V381" i="86"/>
  <c r="V378" i="86"/>
  <c r="V388" i="86"/>
  <c r="V374" i="86"/>
  <c r="V338" i="86"/>
  <c r="V333" i="86"/>
  <c r="V309" i="86"/>
  <c r="V322" i="86"/>
  <c r="V305" i="86"/>
  <c r="V301" i="86"/>
  <c r="V316" i="86"/>
  <c r="V966" i="86"/>
  <c r="V982" i="86"/>
  <c r="V976" i="86"/>
  <c r="V970" i="86"/>
  <c r="V986" i="86"/>
  <c r="V1239" i="86"/>
  <c r="V1249" i="86"/>
  <c r="V295" i="86"/>
  <c r="V313" i="86"/>
  <c r="V280" i="86"/>
  <c r="V276" i="86"/>
  <c r="V270" i="86"/>
  <c r="V265" i="86"/>
  <c r="V253" i="86"/>
  <c r="V256" i="86"/>
  <c r="V241" i="86"/>
  <c r="V229" i="86"/>
  <c r="V236" i="86"/>
  <c r="V225" i="86"/>
  <c r="V223" i="86"/>
  <c r="V219" i="86"/>
  <c r="V206" i="86"/>
  <c r="V342" i="86"/>
  <c r="V201" i="86"/>
  <c r="V195" i="86"/>
  <c r="V180" i="86"/>
  <c r="V158" i="86"/>
  <c r="V137" i="86"/>
  <c r="V153" i="86"/>
  <c r="V154" i="86"/>
  <c r="V128" i="86"/>
  <c r="V84" i="86"/>
  <c r="V103" i="86"/>
  <c r="V114" i="86"/>
  <c r="V79" i="86"/>
  <c r="V111" i="86"/>
  <c r="V72" i="86"/>
  <c r="V71" i="86"/>
  <c r="V89" i="86"/>
  <c r="V90" i="86"/>
  <c r="V56" i="86"/>
  <c r="V28" i="86"/>
  <c r="V27" i="86"/>
  <c r="V41" i="86"/>
  <c r="V19" i="86"/>
  <c r="V30" i="86"/>
  <c r="V645" i="86"/>
  <c r="V639" i="86"/>
  <c r="V650" i="86"/>
  <c r="V1025" i="86"/>
  <c r="V1057" i="86"/>
  <c r="V1200" i="86"/>
  <c r="V1199" i="86"/>
  <c r="V1165" i="86"/>
  <c r="V787" i="86"/>
  <c r="V779" i="86"/>
  <c r="V773" i="86"/>
  <c r="V734" i="86"/>
  <c r="V742" i="86"/>
  <c r="V750" i="86"/>
  <c r="V1071" i="86"/>
  <c r="V745" i="86"/>
  <c r="V730" i="86"/>
  <c r="V747" i="86"/>
  <c r="V1084" i="86"/>
  <c r="V1127" i="86"/>
  <c r="V974" i="86"/>
  <c r="V978" i="86"/>
  <c r="V21" i="86"/>
  <c r="V32" i="86"/>
  <c r="V31" i="86"/>
  <c r="U1666" i="86"/>
  <c r="U1664" i="86"/>
  <c r="U1662" i="86"/>
  <c r="U1665" i="86"/>
  <c r="U1661" i="86"/>
  <c r="V1032" i="86"/>
  <c r="V643" i="86"/>
  <c r="V656" i="86"/>
  <c r="V637" i="86"/>
  <c r="V638" i="86"/>
  <c r="V1024" i="86"/>
  <c r="V470" i="86"/>
  <c r="V1166" i="86"/>
  <c r="V794" i="86"/>
  <c r="V781" i="86"/>
  <c r="V1082" i="86"/>
  <c r="V1124" i="86"/>
  <c r="V863" i="86"/>
  <c r="V805" i="86"/>
  <c r="V943" i="86"/>
  <c r="V924" i="86"/>
  <c r="V406" i="86"/>
  <c r="V902" i="86"/>
  <c r="V903" i="86"/>
  <c r="V1098" i="86"/>
  <c r="V1089" i="86"/>
  <c r="V696" i="86"/>
  <c r="V704" i="86"/>
  <c r="V705" i="86"/>
  <c r="V711" i="86"/>
  <c r="V714" i="86"/>
  <c r="V710" i="86"/>
  <c r="V684" i="86"/>
  <c r="V687" i="86"/>
  <c r="V675" i="86"/>
  <c r="V672" i="86"/>
  <c r="V671" i="86"/>
  <c r="V680" i="86"/>
  <c r="V667" i="86"/>
  <c r="V666" i="86"/>
  <c r="V660" i="86"/>
  <c r="V658" i="86"/>
  <c r="V1046" i="86"/>
  <c r="V1042" i="86"/>
  <c r="V1040" i="86"/>
  <c r="V1031" i="86"/>
  <c r="V1044" i="86"/>
  <c r="V641" i="86"/>
  <c r="V1029" i="86"/>
  <c r="V652" i="86"/>
  <c r="V654" i="86"/>
  <c r="V646" i="86"/>
  <c r="V1028" i="86"/>
  <c r="V634" i="86"/>
  <c r="V636" i="86"/>
  <c r="V1020" i="86"/>
  <c r="V1018" i="86"/>
  <c r="V1053" i="86"/>
  <c r="V1054" i="86"/>
  <c r="V621" i="86"/>
  <c r="V629" i="86"/>
  <c r="V622" i="86"/>
  <c r="V624" i="86"/>
  <c r="V619" i="86"/>
  <c r="V627" i="86"/>
  <c r="V618" i="86"/>
  <c r="V616" i="86"/>
  <c r="V620" i="86"/>
  <c r="V1263" i="86"/>
  <c r="V1271" i="86"/>
  <c r="V1269" i="86"/>
  <c r="V1270" i="86"/>
  <c r="V1268" i="86"/>
  <c r="V1259" i="86"/>
  <c r="V1149" i="86"/>
  <c r="V542" i="86"/>
  <c r="V545" i="86"/>
  <c r="V533" i="86"/>
  <c r="V532" i="86"/>
  <c r="V536" i="86"/>
  <c r="V526" i="86"/>
  <c r="V523" i="86"/>
  <c r="V524" i="86"/>
  <c r="V518" i="86"/>
  <c r="V515" i="86"/>
  <c r="V516" i="86"/>
  <c r="V499" i="86"/>
  <c r="V495" i="86"/>
  <c r="V502" i="86"/>
  <c r="V493" i="86"/>
  <c r="V492" i="86"/>
  <c r="V487" i="86"/>
  <c r="V481" i="86"/>
  <c r="V460" i="86"/>
  <c r="V479" i="86"/>
  <c r="V480" i="86"/>
  <c r="V452" i="86"/>
  <c r="V454" i="86"/>
  <c r="V437" i="86"/>
  <c r="V435" i="86"/>
  <c r="V416" i="86"/>
  <c r="V411" i="86"/>
  <c r="V431" i="86"/>
  <c r="V477" i="86"/>
  <c r="V432" i="86"/>
  <c r="V413" i="86"/>
  <c r="V433" i="86"/>
  <c r="V414" i="86"/>
  <c r="V412" i="86"/>
  <c r="V991" i="86"/>
  <c r="V892" i="86"/>
  <c r="V887" i="86"/>
  <c r="V959" i="86"/>
  <c r="V1281" i="86"/>
  <c r="V1289" i="86"/>
  <c r="V1288" i="86"/>
  <c r="V1286" i="86"/>
  <c r="V1279" i="86"/>
  <c r="V1287" i="86"/>
  <c r="V1284" i="86"/>
  <c r="V1282" i="86"/>
  <c r="V901" i="86"/>
  <c r="V906" i="86"/>
  <c r="V1017" i="86"/>
  <c r="V1015" i="86"/>
  <c r="V1224" i="86"/>
  <c r="V1196" i="86"/>
  <c r="V1178" i="86"/>
  <c r="V1179" i="86"/>
  <c r="V1181" i="86"/>
  <c r="V1161" i="86"/>
  <c r="V1153" i="86"/>
  <c r="V1154" i="86"/>
  <c r="V791" i="86"/>
  <c r="V784" i="86"/>
  <c r="V776" i="86"/>
  <c r="V775" i="86"/>
  <c r="V774" i="86"/>
  <c r="V772" i="86"/>
  <c r="V765" i="86"/>
  <c r="V768" i="86"/>
  <c r="V717" i="86"/>
  <c r="V725" i="86"/>
  <c r="V720" i="86"/>
  <c r="V1065" i="86"/>
  <c r="V726" i="86"/>
  <c r="V722" i="86"/>
  <c r="V719" i="86"/>
  <c r="V727" i="86"/>
  <c r="V724" i="86"/>
  <c r="V1067" i="86"/>
  <c r="V1062" i="86"/>
  <c r="V1064" i="86"/>
  <c r="V1081" i="86"/>
  <c r="V1080" i="86"/>
  <c r="V1103" i="86"/>
  <c r="V1111" i="86"/>
  <c r="V1119" i="86"/>
  <c r="V1104" i="86"/>
  <c r="V1120" i="86"/>
  <c r="V1102" i="86"/>
  <c r="V1118" i="86"/>
  <c r="V1105" i="86"/>
  <c r="V1113" i="86"/>
  <c r="V1121" i="86"/>
  <c r="V1108" i="86"/>
  <c r="V1294" i="86"/>
  <c r="V1300" i="86"/>
  <c r="V1301" i="86"/>
  <c r="V1307" i="86"/>
  <c r="V598" i="86"/>
  <c r="V602" i="86"/>
  <c r="V594" i="86"/>
  <c r="V881" i="86"/>
  <c r="V568" i="86"/>
  <c r="V580" i="86"/>
  <c r="V579" i="86"/>
  <c r="V565" i="86"/>
  <c r="V551" i="86"/>
  <c r="V546" i="86"/>
  <c r="V552" i="86"/>
  <c r="V383" i="86"/>
  <c r="V382" i="86"/>
  <c r="V385" i="86"/>
  <c r="V347" i="86"/>
  <c r="V334" i="86"/>
  <c r="V323" i="86"/>
  <c r="V360" i="86"/>
  <c r="V326" i="86"/>
  <c r="V300" i="86"/>
  <c r="V302" i="86"/>
  <c r="V297" i="86"/>
  <c r="V290" i="86"/>
  <c r="V281" i="86"/>
  <c r="V277" i="86"/>
  <c r="V271" i="86"/>
  <c r="V264" i="86"/>
  <c r="V257" i="86"/>
  <c r="V258" i="86"/>
  <c r="V234" i="86"/>
  <c r="V227" i="86"/>
  <c r="V228" i="86"/>
  <c r="V213" i="86"/>
  <c r="V211" i="86"/>
  <c r="V207" i="86"/>
  <c r="V218" i="86"/>
  <c r="V341" i="86"/>
  <c r="V192" i="86"/>
  <c r="V196" i="86"/>
  <c r="V167" i="86"/>
  <c r="V159" i="86"/>
  <c r="V127" i="86"/>
  <c r="V151" i="86"/>
  <c r="V150" i="86"/>
  <c r="V152" i="86"/>
  <c r="V83" i="86"/>
  <c r="V115" i="86"/>
  <c r="V100" i="86"/>
  <c r="V95" i="86"/>
  <c r="V110" i="86"/>
  <c r="V74" i="86"/>
  <c r="V73" i="86"/>
  <c r="V91" i="86"/>
  <c r="V94" i="86"/>
  <c r="V53" i="86"/>
  <c r="V40" i="86"/>
  <c r="V39" i="86"/>
  <c r="V24" i="86"/>
  <c r="V18" i="86"/>
  <c r="V35" i="86"/>
  <c r="V14" i="86"/>
  <c r="V868" i="86"/>
  <c r="V800" i="86"/>
  <c r="V862" i="86"/>
  <c r="V950" i="86"/>
  <c r="V931" i="86"/>
  <c r="V894" i="86"/>
  <c r="V910" i="86"/>
  <c r="V963" i="86"/>
  <c r="V954" i="86"/>
  <c r="V1088" i="86"/>
  <c r="V699" i="86"/>
  <c r="V1131" i="86"/>
  <c r="V681" i="86"/>
  <c r="V678" i="86"/>
  <c r="V668" i="86"/>
  <c r="V665" i="86"/>
  <c r="V1038" i="86"/>
  <c r="V1045" i="86"/>
  <c r="V1036" i="86"/>
  <c r="V657" i="86"/>
  <c r="V651" i="86"/>
  <c r="V1022" i="86"/>
  <c r="V1051" i="86"/>
  <c r="V1056" i="86"/>
  <c r="V1260" i="86"/>
  <c r="V1148" i="86"/>
  <c r="V537" i="86"/>
  <c r="V529" i="86"/>
  <c r="V522" i="86"/>
  <c r="V510" i="86"/>
  <c r="V509" i="86"/>
  <c r="V490" i="86"/>
  <c r="V485" i="86"/>
  <c r="V464" i="86"/>
  <c r="V458" i="86"/>
  <c r="V421" i="86"/>
  <c r="V422" i="86"/>
  <c r="V440" i="86"/>
  <c r="V449" i="86"/>
  <c r="V444" i="86"/>
  <c r="V427" i="86"/>
  <c r="V426" i="86"/>
  <c r="V428" i="86"/>
  <c r="V891" i="86"/>
  <c r="V905" i="86"/>
  <c r="V1210" i="86"/>
  <c r="V1220" i="86"/>
  <c r="V1213" i="86"/>
  <c r="V1203" i="86"/>
  <c r="V1186" i="86"/>
  <c r="V1173" i="86"/>
  <c r="V1191" i="86"/>
  <c r="V1177" i="86"/>
  <c r="V1160" i="86"/>
  <c r="V1159" i="86"/>
  <c r="V792" i="86"/>
  <c r="V793" i="86"/>
  <c r="V780" i="86"/>
  <c r="V769" i="86"/>
  <c r="V762" i="86"/>
  <c r="V763" i="86"/>
  <c r="V731" i="86"/>
  <c r="V738" i="86"/>
  <c r="V746" i="86"/>
  <c r="V754" i="86"/>
  <c r="V737" i="86"/>
  <c r="V753" i="86"/>
  <c r="V739" i="86"/>
  <c r="V755" i="86"/>
  <c r="V1083" i="86"/>
  <c r="V1123" i="86"/>
  <c r="V1126" i="86"/>
  <c r="V1074" i="86"/>
  <c r="V1296" i="86"/>
  <c r="V1315" i="86"/>
  <c r="V1322" i="86"/>
  <c r="V1318" i="86"/>
  <c r="V1310" i="86"/>
  <c r="V611" i="86"/>
  <c r="V607" i="86"/>
  <c r="V604" i="86"/>
  <c r="V595" i="86"/>
  <c r="V874" i="86"/>
  <c r="V873" i="86"/>
  <c r="V560" i="86"/>
  <c r="V563" i="86"/>
  <c r="V573" i="86"/>
  <c r="V400" i="86"/>
  <c r="V397" i="86"/>
  <c r="V396" i="86"/>
  <c r="V376" i="86"/>
  <c r="V370" i="86"/>
  <c r="V357" i="86"/>
  <c r="V368" i="86"/>
  <c r="V362" i="86"/>
  <c r="V325" i="86"/>
  <c r="V321" i="86"/>
  <c r="V319" i="86"/>
  <c r="V353" i="86"/>
  <c r="V286" i="86"/>
  <c r="V283" i="86"/>
  <c r="V269" i="86"/>
  <c r="V255" i="86"/>
  <c r="V254" i="86"/>
  <c r="V247" i="86"/>
  <c r="V244" i="86"/>
  <c r="V240" i="86"/>
  <c r="V221" i="86"/>
  <c r="V204" i="86"/>
  <c r="V343" i="86"/>
  <c r="V189" i="86"/>
  <c r="V198" i="86"/>
  <c r="V174" i="86"/>
  <c r="V170" i="86"/>
  <c r="V183" i="86"/>
  <c r="V164" i="86"/>
  <c r="V177" i="86"/>
  <c r="V129" i="86"/>
  <c r="V142" i="86"/>
  <c r="V119" i="86"/>
  <c r="V133" i="86"/>
  <c r="V149" i="86"/>
  <c r="V146" i="86"/>
  <c r="V136" i="86"/>
  <c r="V80" i="86"/>
  <c r="V98" i="86"/>
  <c r="V105" i="86"/>
  <c r="V66" i="86"/>
  <c r="V59" i="86"/>
  <c r="V46" i="86"/>
  <c r="V49" i="86"/>
  <c r="V25" i="86"/>
  <c r="V16" i="86"/>
  <c r="T1664" i="86"/>
  <c r="T1662" i="86"/>
  <c r="V864" i="86"/>
  <c r="V804" i="86"/>
  <c r="V807" i="86"/>
  <c r="V806" i="86"/>
  <c r="V927" i="86"/>
  <c r="V926" i="86"/>
  <c r="V405" i="86"/>
  <c r="V1095" i="86"/>
  <c r="V1096" i="86"/>
  <c r="V1097" i="86"/>
  <c r="V1090" i="86"/>
  <c r="V703" i="86"/>
  <c r="V706" i="86"/>
  <c r="V697" i="86"/>
  <c r="V700" i="86"/>
  <c r="V712" i="86"/>
  <c r="V713" i="86"/>
  <c r="V685" i="86"/>
  <c r="V686" i="86"/>
  <c r="V683" i="86"/>
  <c r="V688" i="86"/>
  <c r="V676" i="86"/>
  <c r="V1094" i="86"/>
  <c r="V670" i="86"/>
  <c r="V677" i="86"/>
  <c r="V661" i="86"/>
  <c r="V659" i="86"/>
  <c r="V1037" i="86"/>
  <c r="V1033" i="86"/>
  <c r="V1035" i="86"/>
  <c r="V642" i="86"/>
  <c r="V1030" i="86"/>
  <c r="V653" i="86"/>
  <c r="V640" i="86"/>
  <c r="V647" i="86"/>
  <c r="V648" i="86"/>
  <c r="V635" i="86"/>
  <c r="V1027" i="86"/>
  <c r="V1021" i="86"/>
  <c r="V1019" i="86"/>
  <c r="V1058" i="86"/>
  <c r="V617" i="86"/>
  <c r="V625" i="86"/>
  <c r="V633" i="86"/>
  <c r="V630" i="86"/>
  <c r="V615" i="86"/>
  <c r="V623" i="86"/>
  <c r="V631" i="86"/>
  <c r="V626" i="86"/>
  <c r="V632" i="86"/>
  <c r="V1267" i="86"/>
  <c r="V1266" i="86"/>
  <c r="V1264" i="86"/>
  <c r="V1265" i="86"/>
  <c r="V1262" i="86"/>
  <c r="V1147" i="86"/>
  <c r="V1244" i="86"/>
  <c r="V543" i="86"/>
  <c r="V541" i="86"/>
  <c r="V544" i="86"/>
  <c r="V534" i="86"/>
  <c r="V535" i="86"/>
  <c r="V525" i="86"/>
  <c r="V527" i="86"/>
  <c r="V517" i="86"/>
  <c r="V514" i="86"/>
  <c r="V498" i="86"/>
  <c r="V496" i="86"/>
  <c r="V503" i="86"/>
  <c r="V508" i="86"/>
  <c r="V507" i="86"/>
  <c r="V489" i="86"/>
  <c r="V488" i="86"/>
  <c r="V463" i="86"/>
  <c r="V478" i="86"/>
  <c r="V461" i="86"/>
  <c r="V462" i="86"/>
  <c r="V453" i="86"/>
  <c r="V451" i="86"/>
  <c r="V419" i="86"/>
  <c r="V434" i="86"/>
  <c r="V436" i="86"/>
  <c r="V417" i="86"/>
  <c r="V418" i="86"/>
  <c r="V415" i="86"/>
  <c r="V473" i="86"/>
  <c r="V430" i="86"/>
  <c r="V476" i="86"/>
  <c r="V429" i="86"/>
  <c r="V475" i="86"/>
  <c r="V474" i="86"/>
  <c r="V990" i="86"/>
  <c r="V888" i="86"/>
  <c r="V960" i="86"/>
  <c r="V1277" i="86"/>
  <c r="V1285" i="86"/>
  <c r="V1280" i="86"/>
  <c r="V1278" i="86"/>
  <c r="V1275" i="86"/>
  <c r="V1283" i="86"/>
  <c r="V1276" i="86"/>
  <c r="V1274" i="86"/>
  <c r="V1290" i="86"/>
  <c r="V899" i="86"/>
  <c r="V1013" i="86"/>
  <c r="V1228" i="86"/>
  <c r="V1197" i="86"/>
  <c r="V1195" i="86"/>
  <c r="V1182" i="86"/>
  <c r="V1180" i="86"/>
  <c r="V1162" i="86"/>
  <c r="V1152" i="86"/>
  <c r="V790" i="86"/>
  <c r="V785" i="86"/>
  <c r="V777" i="86"/>
  <c r="V771" i="86"/>
  <c r="V766" i="86"/>
  <c r="V760" i="86"/>
  <c r="V767" i="86"/>
  <c r="V721" i="86"/>
  <c r="V729" i="86"/>
  <c r="V728" i="86"/>
  <c r="V1069" i="86"/>
  <c r="V1066" i="86"/>
  <c r="V1068" i="86"/>
  <c r="V715" i="86"/>
  <c r="V723" i="86"/>
  <c r="V716" i="86"/>
  <c r="V1063" i="86"/>
  <c r="V718" i="86"/>
  <c r="V1079" i="86"/>
  <c r="V1077" i="86"/>
  <c r="V1107" i="86"/>
  <c r="V1115" i="86"/>
  <c r="V1078" i="86"/>
  <c r="V1112" i="86"/>
  <c r="V1110" i="86"/>
  <c r="V1101" i="86"/>
  <c r="V1109" i="86"/>
  <c r="V1117" i="86"/>
  <c r="V1100" i="86"/>
  <c r="V1116" i="86"/>
  <c r="V1293" i="86"/>
  <c r="V1304" i="86"/>
  <c r="V601" i="86"/>
  <c r="V880" i="86"/>
  <c r="V564" i="86"/>
  <c r="V576" i="86"/>
  <c r="V567" i="86"/>
  <c r="V569" i="86"/>
  <c r="V547" i="86"/>
  <c r="V555" i="86"/>
  <c r="V554" i="86"/>
  <c r="V993" i="86"/>
  <c r="V992" i="86"/>
  <c r="V379" i="86"/>
  <c r="V391" i="86"/>
  <c r="V380" i="86"/>
  <c r="V386" i="86"/>
  <c r="V359" i="86"/>
  <c r="V365" i="86"/>
  <c r="V349" i="86"/>
  <c r="V335" i="86"/>
  <c r="V336" i="86"/>
  <c r="V329" i="86"/>
  <c r="V310" i="86"/>
  <c r="V327" i="86"/>
  <c r="V318" i="86"/>
  <c r="V311" i="86"/>
  <c r="V284" i="86"/>
  <c r="V263" i="86"/>
  <c r="V251" i="86"/>
  <c r="V252" i="86"/>
  <c r="V233" i="86"/>
  <c r="V235" i="86"/>
  <c r="V208" i="86"/>
  <c r="V340" i="86"/>
  <c r="V193" i="86"/>
  <c r="V202" i="86"/>
  <c r="V194" i="86"/>
  <c r="V173" i="86"/>
  <c r="V178" i="86"/>
  <c r="V160" i="86"/>
  <c r="V139" i="86"/>
  <c r="V126" i="86"/>
  <c r="V124" i="86"/>
  <c r="V82" i="86"/>
  <c r="V101" i="86"/>
  <c r="V102" i="86"/>
  <c r="V77" i="86"/>
  <c r="V109" i="86"/>
  <c r="V70" i="86"/>
  <c r="V69" i="86"/>
  <c r="V87" i="86"/>
  <c r="V86" i="86"/>
  <c r="V88" i="86"/>
  <c r="V54" i="86"/>
  <c r="V57" i="86"/>
  <c r="V26" i="86"/>
  <c r="V23" i="86"/>
  <c r="V45" i="86"/>
  <c r="V29" i="86"/>
  <c r="T1661" i="86"/>
  <c r="T1665" i="86"/>
  <c r="V799" i="86"/>
  <c r="V1155" i="86"/>
  <c r="V866" i="86"/>
  <c r="V798" i="86"/>
  <c r="V925" i="86"/>
  <c r="V911" i="86"/>
  <c r="V1087" i="86"/>
  <c r="V698" i="86"/>
  <c r="V1130" i="86"/>
  <c r="V689" i="86"/>
  <c r="V690" i="86"/>
  <c r="V682" i="86"/>
  <c r="V664" i="86"/>
  <c r="V1047" i="86"/>
  <c r="V1048" i="86"/>
  <c r="V589" i="86"/>
  <c r="V1146" i="86"/>
  <c r="V538" i="86"/>
  <c r="V530" i="86"/>
  <c r="V519" i="86"/>
  <c r="V511" i="86"/>
  <c r="V504" i="86"/>
  <c r="V501" i="86"/>
  <c r="V500" i="86"/>
  <c r="V467" i="86"/>
  <c r="V482" i="86"/>
  <c r="V484" i="86"/>
  <c r="V457" i="86"/>
  <c r="V439" i="86"/>
  <c r="V442" i="86"/>
  <c r="V445" i="86"/>
  <c r="V450" i="86"/>
  <c r="V409" i="86"/>
  <c r="V471" i="86"/>
  <c r="V408" i="86"/>
  <c r="V900" i="86"/>
  <c r="V1214" i="86"/>
  <c r="V1221" i="86"/>
  <c r="V1204" i="86"/>
  <c r="V1172" i="86"/>
  <c r="V1190" i="86"/>
  <c r="V1189" i="86"/>
  <c r="V1183" i="86"/>
  <c r="V1039" i="86"/>
  <c r="V1170" i="86"/>
  <c r="V1171" i="86"/>
  <c r="V761" i="86"/>
  <c r="V1295" i="86"/>
  <c r="V1319" i="86"/>
  <c r="V1314" i="86"/>
  <c r="V1311" i="86"/>
  <c r="V614" i="86"/>
  <c r="V606" i="86"/>
  <c r="V875" i="86"/>
  <c r="V572" i="86"/>
  <c r="V561" i="86"/>
  <c r="V401" i="86"/>
  <c r="V394" i="86"/>
  <c r="V393" i="86"/>
  <c r="V377" i="86"/>
  <c r="V369" i="86"/>
  <c r="V363" i="86"/>
  <c r="V352" i="86"/>
  <c r="V345" i="86"/>
  <c r="V331" i="86"/>
  <c r="V372" i="86"/>
  <c r="V328" i="86"/>
  <c r="V303" i="86"/>
  <c r="V299" i="86"/>
  <c r="V314" i="86"/>
  <c r="V293" i="86"/>
  <c r="V287" i="86"/>
  <c r="V292" i="86"/>
  <c r="V272" i="86"/>
  <c r="V268" i="86"/>
  <c r="V260" i="86"/>
  <c r="V248" i="86"/>
  <c r="V243" i="86"/>
  <c r="V239" i="86"/>
  <c r="V238" i="86"/>
  <c r="V214" i="86"/>
  <c r="V224" i="86"/>
  <c r="V222" i="86"/>
  <c r="V215" i="86"/>
  <c r="V199" i="86"/>
  <c r="V182" i="86"/>
  <c r="V176" i="86"/>
  <c r="V155" i="86"/>
  <c r="V123" i="86"/>
  <c r="V145" i="86"/>
  <c r="V122" i="86"/>
  <c r="V148" i="86"/>
  <c r="V99" i="86"/>
  <c r="V106" i="86"/>
  <c r="V67" i="86"/>
  <c r="V60" i="86"/>
  <c r="V63" i="86"/>
  <c r="V50" i="86"/>
  <c r="V38" i="86"/>
  <c r="D49" i="86" l="1"/>
  <c r="E49" i="86"/>
  <c r="F49" i="86"/>
  <c r="E105" i="86"/>
  <c r="F105" i="86"/>
  <c r="D105" i="86"/>
  <c r="E146" i="86"/>
  <c r="F146" i="86"/>
  <c r="D146" i="86"/>
  <c r="E142" i="86"/>
  <c r="F142" i="86"/>
  <c r="D142" i="86"/>
  <c r="E183" i="86"/>
  <c r="F183" i="86"/>
  <c r="D183" i="86"/>
  <c r="E189" i="86"/>
  <c r="F189" i="86"/>
  <c r="D189" i="86"/>
  <c r="E240" i="86"/>
  <c r="F240" i="86"/>
  <c r="D240" i="86"/>
  <c r="F255" i="86"/>
  <c r="D255" i="86"/>
  <c r="E255" i="86"/>
  <c r="E353" i="86"/>
  <c r="D353" i="86"/>
  <c r="F353" i="86"/>
  <c r="E362" i="86"/>
  <c r="F362" i="86"/>
  <c r="D362" i="86"/>
  <c r="E376" i="86"/>
  <c r="F376" i="86"/>
  <c r="D376" i="86"/>
  <c r="D573" i="86"/>
  <c r="E573" i="86"/>
  <c r="F573" i="86"/>
  <c r="E874" i="86"/>
  <c r="F874" i="86"/>
  <c r="D874" i="86"/>
  <c r="D611" i="86"/>
  <c r="E611" i="86"/>
  <c r="F611" i="86"/>
  <c r="F1322" i="86"/>
  <c r="D1322" i="86"/>
  <c r="E1322" i="86"/>
  <c r="E1083" i="86"/>
  <c r="F1083" i="86"/>
  <c r="D1083" i="86"/>
  <c r="E737" i="86"/>
  <c r="F737" i="86"/>
  <c r="D737" i="86"/>
  <c r="E731" i="86"/>
  <c r="F731" i="86"/>
  <c r="D731" i="86"/>
  <c r="E780" i="86"/>
  <c r="F780" i="86"/>
  <c r="D780" i="86"/>
  <c r="E1160" i="86"/>
  <c r="F1160" i="86"/>
  <c r="D1160" i="86"/>
  <c r="E1186" i="86"/>
  <c r="F1186" i="86"/>
  <c r="D1186" i="86"/>
  <c r="E1210" i="86"/>
  <c r="F1210" i="86"/>
  <c r="D1210" i="86"/>
  <c r="F426" i="86"/>
  <c r="D426" i="86"/>
  <c r="E426" i="86"/>
  <c r="F440" i="86"/>
  <c r="D440" i="86"/>
  <c r="E440" i="86"/>
  <c r="F464" i="86"/>
  <c r="D464" i="86"/>
  <c r="E464" i="86"/>
  <c r="E510" i="86"/>
  <c r="D510" i="86"/>
  <c r="F510" i="86"/>
  <c r="E1148" i="86"/>
  <c r="F1148" i="86"/>
  <c r="D1148" i="86"/>
  <c r="E1022" i="86"/>
  <c r="F1022" i="86"/>
  <c r="D1022" i="86"/>
  <c r="E1045" i="86"/>
  <c r="F1045" i="86"/>
  <c r="D1045" i="86"/>
  <c r="D678" i="86"/>
  <c r="E678" i="86"/>
  <c r="F678" i="86"/>
  <c r="E1088" i="86"/>
  <c r="F1088" i="86"/>
  <c r="D1088" i="86"/>
  <c r="E894" i="86"/>
  <c r="F894" i="86"/>
  <c r="D894" i="86"/>
  <c r="E800" i="86"/>
  <c r="F800" i="86"/>
  <c r="D800" i="86"/>
  <c r="D18" i="86"/>
  <c r="E18" i="86"/>
  <c r="F18" i="86"/>
  <c r="D53" i="86"/>
  <c r="E53" i="86"/>
  <c r="F53" i="86"/>
  <c r="D74" i="86"/>
  <c r="E74" i="86"/>
  <c r="F74" i="86"/>
  <c r="E115" i="86"/>
  <c r="F115" i="86"/>
  <c r="D115" i="86"/>
  <c r="E151" i="86"/>
  <c r="F151" i="86"/>
  <c r="D151" i="86"/>
  <c r="E196" i="86"/>
  <c r="F196" i="86"/>
  <c r="D196" i="86"/>
  <c r="E207" i="86"/>
  <c r="F207" i="86"/>
  <c r="D207" i="86"/>
  <c r="E227" i="86"/>
  <c r="F227" i="86"/>
  <c r="D227" i="86"/>
  <c r="F264" i="86"/>
  <c r="D264" i="86"/>
  <c r="E264" i="86"/>
  <c r="D290" i="86"/>
  <c r="E290" i="86"/>
  <c r="F290" i="86"/>
  <c r="D326" i="86"/>
  <c r="E326" i="86"/>
  <c r="F326" i="86"/>
  <c r="E347" i="86"/>
  <c r="D347" i="86"/>
  <c r="F347" i="86"/>
  <c r="D552" i="86"/>
  <c r="E552" i="86"/>
  <c r="F552" i="86"/>
  <c r="D579" i="86"/>
  <c r="E579" i="86"/>
  <c r="F579" i="86"/>
  <c r="D594" i="86"/>
  <c r="E594" i="86"/>
  <c r="F594" i="86"/>
  <c r="E1301" i="86"/>
  <c r="F1301" i="86"/>
  <c r="D1301" i="86"/>
  <c r="E1108" i="86"/>
  <c r="F1108" i="86"/>
  <c r="D1108" i="86"/>
  <c r="E1118" i="86"/>
  <c r="F1118" i="86"/>
  <c r="D1118" i="86"/>
  <c r="E1119" i="86"/>
  <c r="F1119" i="86"/>
  <c r="D1119" i="86"/>
  <c r="E1081" i="86"/>
  <c r="F1081" i="86"/>
  <c r="D1081" i="86"/>
  <c r="E724" i="86"/>
  <c r="F724" i="86"/>
  <c r="D724" i="86"/>
  <c r="E726" i="86"/>
  <c r="F726" i="86"/>
  <c r="D726" i="86"/>
  <c r="E717" i="86"/>
  <c r="F717" i="86"/>
  <c r="D717" i="86"/>
  <c r="E774" i="86"/>
  <c r="F774" i="86"/>
  <c r="D774" i="86"/>
  <c r="E791" i="86"/>
  <c r="F791" i="86"/>
  <c r="D791" i="86"/>
  <c r="E1181" i="86"/>
  <c r="F1181" i="86"/>
  <c r="D1181" i="86"/>
  <c r="E1224" i="86"/>
  <c r="F1224" i="86"/>
  <c r="D1224" i="86"/>
  <c r="E901" i="86"/>
  <c r="F901" i="86"/>
  <c r="D901" i="86"/>
  <c r="E1279" i="86"/>
  <c r="F1279" i="86"/>
  <c r="D1279" i="86"/>
  <c r="E1281" i="86"/>
  <c r="F1281" i="86"/>
  <c r="D1281" i="86"/>
  <c r="E991" i="86"/>
  <c r="F991" i="86"/>
  <c r="D991" i="86"/>
  <c r="F413" i="86"/>
  <c r="D413" i="86"/>
  <c r="E413" i="86"/>
  <c r="F411" i="86"/>
  <c r="D411" i="86"/>
  <c r="E411" i="86"/>
  <c r="F454" i="86"/>
  <c r="D454" i="86"/>
  <c r="E454" i="86"/>
  <c r="F460" i="86"/>
  <c r="D460" i="86"/>
  <c r="E460" i="86"/>
  <c r="E493" i="86"/>
  <c r="D493" i="86"/>
  <c r="F493" i="86"/>
  <c r="E516" i="86"/>
  <c r="D516" i="86"/>
  <c r="F516" i="86"/>
  <c r="E523" i="86"/>
  <c r="D523" i="86"/>
  <c r="F523" i="86"/>
  <c r="E533" i="86"/>
  <c r="D533" i="86"/>
  <c r="F533" i="86"/>
  <c r="E1259" i="86"/>
  <c r="F1259" i="86"/>
  <c r="D1259" i="86"/>
  <c r="E1271" i="86"/>
  <c r="F1271" i="86"/>
  <c r="D1271" i="86"/>
  <c r="D618" i="86"/>
  <c r="E618" i="86"/>
  <c r="F618" i="86"/>
  <c r="D622" i="86"/>
  <c r="E622" i="86"/>
  <c r="F622" i="86"/>
  <c r="E1053" i="86"/>
  <c r="F1053" i="86"/>
  <c r="D1053" i="86"/>
  <c r="D634" i="86"/>
  <c r="E634" i="86"/>
  <c r="F634" i="86"/>
  <c r="D652" i="86"/>
  <c r="E652" i="86"/>
  <c r="F652" i="86"/>
  <c r="E1031" i="86"/>
  <c r="F1031" i="86"/>
  <c r="D1031" i="86"/>
  <c r="D658" i="86"/>
  <c r="E658" i="86"/>
  <c r="F658" i="86"/>
  <c r="D680" i="86"/>
  <c r="E680" i="86"/>
  <c r="F680" i="86"/>
  <c r="D687" i="86"/>
  <c r="F687" i="86"/>
  <c r="E687" i="86"/>
  <c r="E711" i="86"/>
  <c r="F711" i="86"/>
  <c r="D711" i="86"/>
  <c r="E1089" i="86"/>
  <c r="F1089" i="86"/>
  <c r="D1089" i="86"/>
  <c r="E406" i="86"/>
  <c r="D406" i="86"/>
  <c r="F406" i="86"/>
  <c r="E863" i="86"/>
  <c r="F863" i="86"/>
  <c r="D863" i="86"/>
  <c r="E781" i="86"/>
  <c r="F781" i="86"/>
  <c r="D781" i="86"/>
  <c r="E1024" i="86"/>
  <c r="F1024" i="86"/>
  <c r="D1024" i="86"/>
  <c r="D643" i="86"/>
  <c r="E643" i="86"/>
  <c r="F643" i="86"/>
  <c r="D38" i="86"/>
  <c r="E38" i="86"/>
  <c r="F38" i="86"/>
  <c r="D67" i="86"/>
  <c r="E67" i="86"/>
  <c r="F67" i="86"/>
  <c r="E122" i="86"/>
  <c r="F122" i="86"/>
  <c r="D122" i="86"/>
  <c r="F176" i="86"/>
  <c r="D176" i="86"/>
  <c r="E176" i="86"/>
  <c r="E222" i="86"/>
  <c r="F222" i="86"/>
  <c r="D222" i="86"/>
  <c r="E239" i="86"/>
  <c r="F239" i="86"/>
  <c r="D239" i="86"/>
  <c r="F268" i="86"/>
  <c r="D268" i="86"/>
  <c r="E268" i="86"/>
  <c r="D293" i="86"/>
  <c r="E293" i="86"/>
  <c r="F293" i="86"/>
  <c r="D328" i="86"/>
  <c r="E328" i="86"/>
  <c r="F328" i="86"/>
  <c r="E352" i="86"/>
  <c r="F352" i="86"/>
  <c r="D352" i="86"/>
  <c r="E393" i="86"/>
  <c r="D393" i="86"/>
  <c r="F393" i="86"/>
  <c r="D572" i="86"/>
  <c r="E572" i="86"/>
  <c r="F572" i="86"/>
  <c r="E1311" i="86"/>
  <c r="F1311" i="86"/>
  <c r="D1311" i="86"/>
  <c r="E1171" i="86"/>
  <c r="F1171" i="86"/>
  <c r="D1171" i="86"/>
  <c r="E1189" i="86"/>
  <c r="F1189" i="86"/>
  <c r="D1189" i="86"/>
  <c r="E1221" i="86"/>
  <c r="F1221" i="86"/>
  <c r="D1221" i="86"/>
  <c r="F471" i="86"/>
  <c r="D471" i="86"/>
  <c r="E471" i="86"/>
  <c r="F442" i="86"/>
  <c r="D442" i="86"/>
  <c r="E442" i="86"/>
  <c r="F482" i="86"/>
  <c r="D482" i="86"/>
  <c r="E482" i="86"/>
  <c r="E504" i="86"/>
  <c r="D504" i="86"/>
  <c r="F504" i="86"/>
  <c r="E538" i="86"/>
  <c r="D538" i="86"/>
  <c r="F538" i="86"/>
  <c r="E1047" i="86"/>
  <c r="F1047" i="86"/>
  <c r="D1047" i="86"/>
  <c r="D689" i="86"/>
  <c r="F689" i="86"/>
  <c r="E689" i="86"/>
  <c r="E911" i="86"/>
  <c r="F911" i="86"/>
  <c r="D911" i="86"/>
  <c r="E1155" i="86"/>
  <c r="F1155" i="86"/>
  <c r="D1155" i="86"/>
  <c r="D29" i="86"/>
  <c r="E29" i="86"/>
  <c r="F29" i="86"/>
  <c r="D57" i="86"/>
  <c r="E57" i="86"/>
  <c r="F57" i="86"/>
  <c r="D87" i="86"/>
  <c r="E87" i="86"/>
  <c r="F87" i="86"/>
  <c r="D77" i="86"/>
  <c r="E77" i="86"/>
  <c r="F77" i="86"/>
  <c r="E124" i="86"/>
  <c r="F124" i="86"/>
  <c r="D124" i="86"/>
  <c r="F178" i="86"/>
  <c r="D178" i="86"/>
  <c r="E178" i="86"/>
  <c r="E193" i="86"/>
  <c r="F193" i="86"/>
  <c r="D193" i="86"/>
  <c r="E233" i="86"/>
  <c r="F233" i="86"/>
  <c r="D233" i="86"/>
  <c r="D284" i="86"/>
  <c r="E284" i="86"/>
  <c r="F284" i="86"/>
  <c r="D310" i="86"/>
  <c r="E310" i="86"/>
  <c r="F310" i="86"/>
  <c r="E349" i="86"/>
  <c r="D349" i="86"/>
  <c r="F349" i="86"/>
  <c r="E380" i="86"/>
  <c r="F380" i="86"/>
  <c r="D380" i="86"/>
  <c r="E993" i="86"/>
  <c r="F993" i="86"/>
  <c r="D993" i="86"/>
  <c r="D569" i="86"/>
  <c r="E569" i="86"/>
  <c r="F569" i="86"/>
  <c r="E880" i="86"/>
  <c r="F880" i="86"/>
  <c r="D880" i="86"/>
  <c r="E1293" i="86"/>
  <c r="F1293" i="86"/>
  <c r="D1293" i="86"/>
  <c r="E1109" i="86"/>
  <c r="F1109" i="86"/>
  <c r="D1109" i="86"/>
  <c r="E1078" i="86"/>
  <c r="F1078" i="86"/>
  <c r="D1078" i="86"/>
  <c r="E1079" i="86"/>
  <c r="F1079" i="86"/>
  <c r="D1079" i="86"/>
  <c r="E723" i="86"/>
  <c r="F723" i="86"/>
  <c r="D723" i="86"/>
  <c r="E1069" i="86"/>
  <c r="F1069" i="86"/>
  <c r="D1069" i="86"/>
  <c r="E767" i="86"/>
  <c r="F767" i="86"/>
  <c r="D767" i="86"/>
  <c r="E777" i="86"/>
  <c r="F777" i="86"/>
  <c r="D777" i="86"/>
  <c r="E1162" i="86"/>
  <c r="F1162" i="86"/>
  <c r="D1162" i="86"/>
  <c r="E1197" i="86"/>
  <c r="F1197" i="86"/>
  <c r="D1197" i="86"/>
  <c r="E1290" i="86"/>
  <c r="F1290" i="86"/>
  <c r="D1290" i="86"/>
  <c r="E1275" i="86"/>
  <c r="F1275" i="86"/>
  <c r="D1275" i="86"/>
  <c r="E1277" i="86"/>
  <c r="F1277" i="86"/>
  <c r="D1277" i="86"/>
  <c r="F474" i="86"/>
  <c r="D474" i="86"/>
  <c r="E474" i="86"/>
  <c r="F430" i="86"/>
  <c r="D430" i="86"/>
  <c r="E430" i="86"/>
  <c r="F417" i="86"/>
  <c r="D417" i="86"/>
  <c r="E417" i="86"/>
  <c r="F451" i="86"/>
  <c r="D451" i="86"/>
  <c r="E451" i="86"/>
  <c r="F478" i="86"/>
  <c r="D478" i="86"/>
  <c r="E478" i="86"/>
  <c r="E507" i="86"/>
  <c r="D507" i="86"/>
  <c r="F507" i="86"/>
  <c r="E498" i="86"/>
  <c r="D498" i="86"/>
  <c r="F498" i="86"/>
  <c r="E525" i="86"/>
  <c r="D525" i="86"/>
  <c r="F525" i="86"/>
  <c r="E541" i="86"/>
  <c r="D541" i="86"/>
  <c r="F541" i="86"/>
  <c r="E1262" i="86"/>
  <c r="F1262" i="86"/>
  <c r="D1262" i="86"/>
  <c r="E1267" i="86"/>
  <c r="F1267" i="86"/>
  <c r="D1267" i="86"/>
  <c r="D623" i="86"/>
  <c r="E623" i="86"/>
  <c r="F623" i="86"/>
  <c r="D625" i="86"/>
  <c r="E625" i="86"/>
  <c r="F625" i="86"/>
  <c r="E1021" i="86"/>
  <c r="F1021" i="86"/>
  <c r="D1021" i="86"/>
  <c r="D647" i="86"/>
  <c r="E647" i="86"/>
  <c r="F647" i="86"/>
  <c r="D642" i="86"/>
  <c r="E642" i="86"/>
  <c r="F642" i="86"/>
  <c r="D659" i="86"/>
  <c r="E659" i="86"/>
  <c r="F659" i="86"/>
  <c r="E1094" i="86"/>
  <c r="F1094" i="86"/>
  <c r="D1094" i="86"/>
  <c r="D686" i="86"/>
  <c r="F686" i="86"/>
  <c r="E686" i="86"/>
  <c r="D700" i="86"/>
  <c r="F700" i="86"/>
  <c r="E700" i="86"/>
  <c r="E1090" i="86"/>
  <c r="F1090" i="86"/>
  <c r="D1090" i="86"/>
  <c r="E405" i="86"/>
  <c r="F405" i="86"/>
  <c r="D405" i="86"/>
  <c r="E807" i="86"/>
  <c r="F807" i="86"/>
  <c r="D807" i="86"/>
  <c r="D21" i="86"/>
  <c r="E21" i="86"/>
  <c r="F21" i="86"/>
  <c r="E1084" i="86"/>
  <c r="F1084" i="86"/>
  <c r="D1084" i="86"/>
  <c r="E1071" i="86"/>
  <c r="F1071" i="86"/>
  <c r="D1071" i="86"/>
  <c r="E1165" i="86"/>
  <c r="F1165" i="86"/>
  <c r="D1165" i="86"/>
  <c r="E1025" i="86"/>
  <c r="F1025" i="86"/>
  <c r="D1025" i="86"/>
  <c r="D30" i="86"/>
  <c r="E30" i="86"/>
  <c r="F30" i="86"/>
  <c r="D28" i="86"/>
  <c r="E28" i="86"/>
  <c r="F28" i="86"/>
  <c r="D71" i="86"/>
  <c r="E71" i="86"/>
  <c r="F71" i="86"/>
  <c r="E114" i="86"/>
  <c r="F114" i="86"/>
  <c r="D114" i="86"/>
  <c r="E154" i="86"/>
  <c r="F154" i="86"/>
  <c r="D154" i="86"/>
  <c r="F180" i="86"/>
  <c r="D180" i="86"/>
  <c r="E180" i="86"/>
  <c r="E206" i="86"/>
  <c r="F206" i="86"/>
  <c r="D206" i="86"/>
  <c r="E236" i="86"/>
  <c r="F236" i="86"/>
  <c r="D236" i="86"/>
  <c r="F253" i="86"/>
  <c r="D253" i="86"/>
  <c r="E253" i="86"/>
  <c r="D280" i="86"/>
  <c r="E280" i="86"/>
  <c r="F280" i="86"/>
  <c r="E1239" i="86"/>
  <c r="F1239" i="86"/>
  <c r="D1239" i="86"/>
  <c r="E982" i="86"/>
  <c r="F982" i="86"/>
  <c r="D982" i="86"/>
  <c r="D305" i="86"/>
  <c r="E305" i="86"/>
  <c r="F305" i="86"/>
  <c r="D338" i="86"/>
  <c r="E338" i="86"/>
  <c r="F338" i="86"/>
  <c r="E381" i="86"/>
  <c r="D381" i="86"/>
  <c r="F381" i="86"/>
  <c r="D549" i="86"/>
  <c r="E549" i="86"/>
  <c r="F549" i="86"/>
  <c r="D566" i="86"/>
  <c r="E566" i="86"/>
  <c r="F566" i="86"/>
  <c r="D599" i="86"/>
  <c r="E599" i="86"/>
  <c r="F599" i="86"/>
  <c r="E1292" i="86"/>
  <c r="F1292" i="86"/>
  <c r="D1292" i="86"/>
  <c r="D51" i="86"/>
  <c r="E51" i="86"/>
  <c r="F51" i="86"/>
  <c r="F169" i="86"/>
  <c r="D169" i="86"/>
  <c r="E169" i="86"/>
  <c r="E1247" i="86"/>
  <c r="F1247" i="86"/>
  <c r="D1247" i="86"/>
  <c r="D43" i="86"/>
  <c r="E43" i="86"/>
  <c r="F43" i="86"/>
  <c r="D52" i="86"/>
  <c r="E52" i="86"/>
  <c r="F52" i="86"/>
  <c r="D76" i="86"/>
  <c r="E76" i="86"/>
  <c r="F76" i="86"/>
  <c r="D78" i="86"/>
  <c r="E78" i="86"/>
  <c r="F78" i="86"/>
  <c r="E140" i="86"/>
  <c r="F140" i="86"/>
  <c r="D140" i="86"/>
  <c r="F157" i="86"/>
  <c r="D157" i="86"/>
  <c r="E157" i="86"/>
  <c r="E187" i="86"/>
  <c r="F187" i="86"/>
  <c r="D187" i="86"/>
  <c r="E220" i="86"/>
  <c r="F220" i="86"/>
  <c r="D220" i="86"/>
  <c r="F266" i="86"/>
  <c r="D266" i="86"/>
  <c r="E266" i="86"/>
  <c r="D317" i="86"/>
  <c r="E317" i="86"/>
  <c r="F317" i="86"/>
  <c r="D337" i="86"/>
  <c r="E337" i="86"/>
  <c r="F337" i="86"/>
  <c r="E384" i="86"/>
  <c r="F384" i="86"/>
  <c r="D384" i="86"/>
  <c r="E994" i="86"/>
  <c r="F994" i="86"/>
  <c r="D994" i="86"/>
  <c r="D553" i="86"/>
  <c r="E553" i="86"/>
  <c r="F553" i="86"/>
  <c r="E879" i="86"/>
  <c r="F879" i="86"/>
  <c r="D879" i="86"/>
  <c r="E1302" i="86"/>
  <c r="F1302" i="86"/>
  <c r="D1302" i="86"/>
  <c r="E1255" i="86"/>
  <c r="F1255" i="86"/>
  <c r="D1255" i="86"/>
  <c r="D47" i="86"/>
  <c r="E47" i="86"/>
  <c r="F47" i="86"/>
  <c r="E107" i="86"/>
  <c r="F107" i="86"/>
  <c r="D107" i="86"/>
  <c r="E134" i="86"/>
  <c r="F134" i="86"/>
  <c r="D134" i="86"/>
  <c r="F175" i="86"/>
  <c r="D175" i="86"/>
  <c r="E175" i="86"/>
  <c r="E209" i="86"/>
  <c r="F209" i="86"/>
  <c r="D209" i="86"/>
  <c r="E231" i="86"/>
  <c r="F231" i="86"/>
  <c r="D231" i="86"/>
  <c r="F262" i="86"/>
  <c r="D262" i="86"/>
  <c r="E262" i="86"/>
  <c r="D294" i="86"/>
  <c r="E294" i="86"/>
  <c r="F294" i="86"/>
  <c r="D307" i="86"/>
  <c r="E307" i="86"/>
  <c r="F307" i="86"/>
  <c r="E350" i="86"/>
  <c r="F350" i="86"/>
  <c r="D350" i="86"/>
  <c r="E399" i="86"/>
  <c r="D399" i="86"/>
  <c r="F399" i="86"/>
  <c r="D605" i="86"/>
  <c r="E605" i="86"/>
  <c r="F605" i="86"/>
  <c r="E1125" i="86"/>
  <c r="F1125" i="86"/>
  <c r="D1125" i="86"/>
  <c r="E749" i="86"/>
  <c r="F749" i="86"/>
  <c r="D749" i="86"/>
  <c r="E736" i="86"/>
  <c r="F736" i="86"/>
  <c r="D736" i="86"/>
  <c r="E778" i="86"/>
  <c r="F778" i="86"/>
  <c r="D778" i="86"/>
  <c r="E1157" i="86"/>
  <c r="F1157" i="86"/>
  <c r="D1157" i="86"/>
  <c r="E1185" i="86"/>
  <c r="F1185" i="86"/>
  <c r="D1185" i="86"/>
  <c r="E1227" i="86"/>
  <c r="F1227" i="86"/>
  <c r="D1227" i="86"/>
  <c r="E1250" i="86"/>
  <c r="F1250" i="86"/>
  <c r="D1250" i="86"/>
  <c r="E1254" i="86"/>
  <c r="F1254" i="86"/>
  <c r="D1254" i="86"/>
  <c r="E979" i="86"/>
  <c r="F979" i="86"/>
  <c r="D979" i="86"/>
  <c r="E973" i="86"/>
  <c r="F973" i="86"/>
  <c r="D973" i="86"/>
  <c r="F448" i="86"/>
  <c r="D448" i="86"/>
  <c r="E448" i="86"/>
  <c r="F459" i="86"/>
  <c r="D459" i="86"/>
  <c r="E459" i="86"/>
  <c r="E506" i="86"/>
  <c r="D506" i="86"/>
  <c r="F506" i="86"/>
  <c r="E521" i="86"/>
  <c r="D521" i="86"/>
  <c r="F521" i="86"/>
  <c r="E1242" i="86"/>
  <c r="F1242" i="86"/>
  <c r="D1242" i="86"/>
  <c r="E1243" i="86"/>
  <c r="F1243" i="86"/>
  <c r="D1243" i="86"/>
  <c r="E1258" i="86"/>
  <c r="F1258" i="86"/>
  <c r="D1258" i="86"/>
  <c r="E1049" i="86"/>
  <c r="F1049" i="86"/>
  <c r="D1049" i="86"/>
  <c r="D655" i="86"/>
  <c r="E655" i="86"/>
  <c r="F655" i="86"/>
  <c r="E1129" i="86"/>
  <c r="F1129" i="86"/>
  <c r="D1129" i="86"/>
  <c r="E913" i="86"/>
  <c r="F913" i="86"/>
  <c r="D913" i="86"/>
  <c r="E797" i="86"/>
  <c r="F797" i="86"/>
  <c r="D797" i="86"/>
  <c r="E113" i="86"/>
  <c r="F113" i="86"/>
  <c r="D113" i="86"/>
  <c r="E135" i="86"/>
  <c r="F135" i="86"/>
  <c r="D135" i="86"/>
  <c r="F165" i="86"/>
  <c r="D165" i="86"/>
  <c r="E165" i="86"/>
  <c r="E185" i="86"/>
  <c r="F185" i="86"/>
  <c r="D185" i="86"/>
  <c r="E216" i="86"/>
  <c r="F216" i="86"/>
  <c r="D216" i="86"/>
  <c r="E245" i="86"/>
  <c r="F245" i="86"/>
  <c r="D245" i="86"/>
  <c r="D274" i="86"/>
  <c r="E274" i="86"/>
  <c r="F274" i="86"/>
  <c r="D304" i="86"/>
  <c r="E304" i="86"/>
  <c r="F304" i="86"/>
  <c r="E351" i="86"/>
  <c r="D351" i="86"/>
  <c r="F351" i="86"/>
  <c r="E375" i="86"/>
  <c r="D375" i="86"/>
  <c r="F375" i="86"/>
  <c r="D571" i="86"/>
  <c r="E571" i="86"/>
  <c r="F571" i="86"/>
  <c r="D597" i="86"/>
  <c r="E597" i="86"/>
  <c r="F597" i="86"/>
  <c r="E1644" i="86"/>
  <c r="F1644" i="86"/>
  <c r="D1644" i="86"/>
  <c r="E1137" i="86"/>
  <c r="F1137" i="86"/>
  <c r="D1137" i="86"/>
  <c r="D34" i="86"/>
  <c r="E34" i="86"/>
  <c r="F34" i="86"/>
  <c r="E972" i="86"/>
  <c r="F972" i="86"/>
  <c r="D972" i="86"/>
  <c r="F1472" i="86"/>
  <c r="C1472" i="86"/>
  <c r="E1472" i="86"/>
  <c r="F1551" i="86"/>
  <c r="C1551" i="86"/>
  <c r="E1551" i="86"/>
  <c r="F1489" i="86"/>
  <c r="C1489" i="86"/>
  <c r="E1489" i="86"/>
  <c r="F1379" i="86"/>
  <c r="C1379" i="86"/>
  <c r="E1379" i="86"/>
  <c r="F1460" i="86"/>
  <c r="C1460" i="86"/>
  <c r="E1460" i="86"/>
  <c r="F1360" i="86"/>
  <c r="C1360" i="86"/>
  <c r="E1360" i="86"/>
  <c r="F1411" i="86"/>
  <c r="C1411" i="86"/>
  <c r="E1411" i="86"/>
  <c r="F1437" i="86"/>
  <c r="C1437" i="86"/>
  <c r="E1437" i="86"/>
  <c r="F1549" i="86"/>
  <c r="C1549" i="86"/>
  <c r="E1549" i="86"/>
  <c r="E1582" i="86"/>
  <c r="F1582" i="86"/>
  <c r="C1582" i="86"/>
  <c r="F1475" i="86"/>
  <c r="C1475" i="86"/>
  <c r="E1475" i="86"/>
  <c r="F1403" i="86"/>
  <c r="C1403" i="86"/>
  <c r="E1403" i="86"/>
  <c r="F1517" i="86"/>
  <c r="C1517" i="86"/>
  <c r="E1517" i="86"/>
  <c r="F1471" i="86"/>
  <c r="C1471" i="86"/>
  <c r="E1471" i="86"/>
  <c r="F1552" i="86"/>
  <c r="C1552" i="86"/>
  <c r="E1552" i="86"/>
  <c r="F1477" i="86"/>
  <c r="C1477" i="86"/>
  <c r="E1477" i="86"/>
  <c r="F1357" i="86"/>
  <c r="C1357" i="86"/>
  <c r="E1357" i="86"/>
  <c r="F1458" i="86"/>
  <c r="C1458" i="86"/>
  <c r="E1458" i="86"/>
  <c r="F1507" i="86"/>
  <c r="C1507" i="86"/>
  <c r="E1507" i="86"/>
  <c r="E1608" i="86"/>
  <c r="F1608" i="86"/>
  <c r="C1608" i="86"/>
  <c r="F1547" i="86"/>
  <c r="C1547" i="86"/>
  <c r="E1547" i="86"/>
  <c r="F1476" i="86"/>
  <c r="C1476" i="86"/>
  <c r="E1476" i="86"/>
  <c r="F1399" i="86"/>
  <c r="C1399" i="86"/>
  <c r="E1399" i="86"/>
  <c r="E1320" i="86"/>
  <c r="F1320" i="86"/>
  <c r="D1320" i="86"/>
  <c r="F1385" i="86"/>
  <c r="C1385" i="86"/>
  <c r="E1385" i="86"/>
  <c r="F1448" i="86"/>
  <c r="C1448" i="86"/>
  <c r="E1448" i="86"/>
  <c r="F1505" i="86"/>
  <c r="C1505" i="86"/>
  <c r="E1505" i="86"/>
  <c r="F1420" i="86"/>
  <c r="C1420" i="86"/>
  <c r="E1420" i="86"/>
  <c r="E756" i="86"/>
  <c r="F756" i="86"/>
  <c r="D756" i="86"/>
  <c r="E934" i="86"/>
  <c r="F934" i="86"/>
  <c r="C934" i="86"/>
  <c r="E764" i="86"/>
  <c r="F764" i="86"/>
  <c r="D764" i="86"/>
  <c r="E1163" i="86"/>
  <c r="F1163" i="86"/>
  <c r="D1163" i="86"/>
  <c r="E1187" i="86"/>
  <c r="F1187" i="86"/>
  <c r="D1187" i="86"/>
  <c r="E1194" i="86"/>
  <c r="F1194" i="86"/>
  <c r="D1194" i="86"/>
  <c r="E1212" i="86"/>
  <c r="F1212" i="86"/>
  <c r="D1212" i="86"/>
  <c r="E977" i="86"/>
  <c r="F977" i="86"/>
  <c r="D977" i="86"/>
  <c r="E1133" i="86"/>
  <c r="F1133" i="86"/>
  <c r="D1133" i="86"/>
  <c r="E1041" i="86"/>
  <c r="F1041" i="86"/>
  <c r="D1041" i="86"/>
  <c r="D679" i="86"/>
  <c r="E679" i="86"/>
  <c r="F679" i="86"/>
  <c r="E1132" i="86"/>
  <c r="F1132" i="86"/>
  <c r="D1132" i="86"/>
  <c r="F1380" i="86"/>
  <c r="C1380" i="86"/>
  <c r="E1380" i="86"/>
  <c r="F1454" i="86"/>
  <c r="C1454" i="86"/>
  <c r="E1454" i="86"/>
  <c r="F1512" i="86"/>
  <c r="C1512" i="86"/>
  <c r="E1512" i="86"/>
  <c r="E1014" i="86"/>
  <c r="F1014" i="86"/>
  <c r="C1014" i="86"/>
  <c r="E1217" i="86"/>
  <c r="F1217" i="86"/>
  <c r="C1217" i="86"/>
  <c r="E948" i="86"/>
  <c r="F948" i="86"/>
  <c r="C948" i="86"/>
  <c r="E904" i="86"/>
  <c r="F904" i="86"/>
  <c r="D904" i="86"/>
  <c r="F446" i="86"/>
  <c r="D446" i="86"/>
  <c r="E446" i="86"/>
  <c r="F423" i="86"/>
  <c r="D423" i="86"/>
  <c r="E423" i="86"/>
  <c r="F483" i="86"/>
  <c r="D483" i="86"/>
  <c r="E483" i="86"/>
  <c r="E528" i="86"/>
  <c r="D528" i="86"/>
  <c r="F528" i="86"/>
  <c r="E1253" i="86"/>
  <c r="F1253" i="86"/>
  <c r="D1253" i="86"/>
  <c r="E912" i="86"/>
  <c r="F912" i="86"/>
  <c r="D912" i="86"/>
  <c r="E936" i="86"/>
  <c r="F936" i="86"/>
  <c r="C936" i="86"/>
  <c r="E861" i="86"/>
  <c r="F861" i="86"/>
  <c r="D861" i="86"/>
  <c r="F1382" i="86"/>
  <c r="C1382" i="86"/>
  <c r="E1382" i="86"/>
  <c r="F1365" i="86"/>
  <c r="C1365" i="86"/>
  <c r="E1365" i="86"/>
  <c r="F1470" i="86"/>
  <c r="C1470" i="86"/>
  <c r="E1470" i="86"/>
  <c r="F1553" i="86"/>
  <c r="C1553" i="86"/>
  <c r="E1553" i="86"/>
  <c r="E935" i="86"/>
  <c r="F935" i="86"/>
  <c r="C935" i="86"/>
  <c r="E928" i="86"/>
  <c r="F928" i="86"/>
  <c r="C928" i="86"/>
  <c r="E1230" i="86"/>
  <c r="F1230" i="86"/>
  <c r="D1230" i="86"/>
  <c r="E1640" i="86"/>
  <c r="F1640" i="86"/>
  <c r="C1640" i="86"/>
  <c r="E1624" i="86"/>
  <c r="F1624" i="86"/>
  <c r="C1624" i="86"/>
  <c r="F1422" i="86"/>
  <c r="C1422" i="86"/>
  <c r="E1422" i="86"/>
  <c r="E1610" i="86"/>
  <c r="F1610" i="86"/>
  <c r="C1610" i="86"/>
  <c r="E1625" i="86"/>
  <c r="F1625" i="86"/>
  <c r="C1625" i="86"/>
  <c r="E1598" i="86"/>
  <c r="F1598" i="86"/>
  <c r="C1598" i="86"/>
  <c r="F1336" i="86"/>
  <c r="C1336" i="86"/>
  <c r="D1336" i="86"/>
  <c r="C1325" i="86"/>
  <c r="D1325" i="86"/>
  <c r="E1325" i="86"/>
  <c r="D50" i="86"/>
  <c r="E50" i="86"/>
  <c r="F50" i="86"/>
  <c r="E106" i="86"/>
  <c r="F106" i="86"/>
  <c r="D106" i="86"/>
  <c r="E145" i="86"/>
  <c r="F145" i="86"/>
  <c r="D145" i="86"/>
  <c r="E182" i="86"/>
  <c r="F182" i="86"/>
  <c r="D182" i="86"/>
  <c r="E224" i="86"/>
  <c r="F224" i="86"/>
  <c r="D224" i="86"/>
  <c r="E243" i="86"/>
  <c r="F243" i="86"/>
  <c r="D243" i="86"/>
  <c r="D272" i="86"/>
  <c r="E272" i="86"/>
  <c r="F272" i="86"/>
  <c r="D314" i="86"/>
  <c r="E314" i="86"/>
  <c r="F314" i="86"/>
  <c r="E372" i="86"/>
  <c r="F372" i="86"/>
  <c r="D372" i="86"/>
  <c r="E363" i="86"/>
  <c r="D363" i="86"/>
  <c r="F363" i="86"/>
  <c r="E394" i="86"/>
  <c r="F394" i="86"/>
  <c r="D394" i="86"/>
  <c r="E875" i="86"/>
  <c r="F875" i="86"/>
  <c r="D875" i="86"/>
  <c r="E1319" i="86"/>
  <c r="F1319" i="86"/>
  <c r="D1319" i="86"/>
  <c r="E1170" i="86"/>
  <c r="F1170" i="86"/>
  <c r="D1170" i="86"/>
  <c r="E1190" i="86"/>
  <c r="F1190" i="86"/>
  <c r="D1190" i="86"/>
  <c r="E1214" i="86"/>
  <c r="F1214" i="86"/>
  <c r="D1214" i="86"/>
  <c r="F409" i="86"/>
  <c r="D409" i="86"/>
  <c r="E409" i="86"/>
  <c r="F439" i="86"/>
  <c r="D439" i="86"/>
  <c r="E439" i="86"/>
  <c r="F467" i="86"/>
  <c r="D467" i="86"/>
  <c r="E467" i="86"/>
  <c r="E511" i="86"/>
  <c r="D511" i="86"/>
  <c r="F511" i="86"/>
  <c r="E1146" i="86"/>
  <c r="F1146" i="86"/>
  <c r="D1146" i="86"/>
  <c r="D664" i="86"/>
  <c r="E664" i="86"/>
  <c r="F664" i="86"/>
  <c r="E1130" i="86"/>
  <c r="F1130" i="86"/>
  <c r="D1130" i="86"/>
  <c r="E925" i="86"/>
  <c r="F925" i="86"/>
  <c r="D925" i="86"/>
  <c r="E799" i="86"/>
  <c r="F799" i="86"/>
  <c r="D799" i="86"/>
  <c r="D45" i="86"/>
  <c r="E45" i="86"/>
  <c r="F45" i="86"/>
  <c r="D54" i="86"/>
  <c r="E54" i="86"/>
  <c r="F54" i="86"/>
  <c r="D69" i="86"/>
  <c r="E69" i="86"/>
  <c r="F69" i="86"/>
  <c r="E102" i="86"/>
  <c r="F102" i="86"/>
  <c r="D102" i="86"/>
  <c r="E126" i="86"/>
  <c r="F126" i="86"/>
  <c r="D126" i="86"/>
  <c r="F173" i="86"/>
  <c r="D173" i="86"/>
  <c r="E173" i="86"/>
  <c r="D340" i="86"/>
  <c r="E340" i="86"/>
  <c r="F340" i="86"/>
  <c r="F252" i="86"/>
  <c r="D252" i="86"/>
  <c r="E252" i="86"/>
  <c r="D311" i="86"/>
  <c r="E311" i="86"/>
  <c r="F311" i="86"/>
  <c r="D329" i="86"/>
  <c r="E329" i="86"/>
  <c r="F329" i="86"/>
  <c r="E365" i="86"/>
  <c r="D365" i="86"/>
  <c r="F365" i="86"/>
  <c r="E391" i="86"/>
  <c r="D391" i="86"/>
  <c r="F391" i="86"/>
  <c r="D554" i="86"/>
  <c r="E554" i="86"/>
  <c r="F554" i="86"/>
  <c r="D567" i="86"/>
  <c r="E567" i="86"/>
  <c r="F567" i="86"/>
  <c r="D601" i="86"/>
  <c r="E601" i="86"/>
  <c r="F601" i="86"/>
  <c r="E1116" i="86"/>
  <c r="F1116" i="86"/>
  <c r="D1116" i="86"/>
  <c r="E1101" i="86"/>
  <c r="F1101" i="86"/>
  <c r="D1101" i="86"/>
  <c r="E1115" i="86"/>
  <c r="F1115" i="86"/>
  <c r="D1115" i="86"/>
  <c r="E718" i="86"/>
  <c r="F718" i="86"/>
  <c r="D718" i="86"/>
  <c r="E715" i="86"/>
  <c r="F715" i="86"/>
  <c r="D715" i="86"/>
  <c r="E728" i="86"/>
  <c r="F728" i="86"/>
  <c r="D728" i="86"/>
  <c r="E760" i="86"/>
  <c r="F760" i="86"/>
  <c r="D760" i="86"/>
  <c r="E785" i="86"/>
  <c r="F785" i="86"/>
  <c r="D785" i="86"/>
  <c r="E1180" i="86"/>
  <c r="F1180" i="86"/>
  <c r="D1180" i="86"/>
  <c r="E1228" i="86"/>
  <c r="F1228" i="86"/>
  <c r="D1228" i="86"/>
  <c r="E1274" i="86"/>
  <c r="F1274" i="86"/>
  <c r="D1274" i="86"/>
  <c r="E1278" i="86"/>
  <c r="F1278" i="86"/>
  <c r="D1278" i="86"/>
  <c r="E960" i="86"/>
  <c r="F960" i="86"/>
  <c r="D960" i="86"/>
  <c r="F475" i="86"/>
  <c r="D475" i="86"/>
  <c r="E475" i="86"/>
  <c r="F473" i="86"/>
  <c r="D473" i="86"/>
  <c r="E473" i="86"/>
  <c r="F436" i="86"/>
  <c r="D436" i="86"/>
  <c r="E436" i="86"/>
  <c r="F453" i="86"/>
  <c r="D453" i="86"/>
  <c r="E453" i="86"/>
  <c r="F463" i="86"/>
  <c r="D463" i="86"/>
  <c r="E463" i="86"/>
  <c r="E508" i="86"/>
  <c r="D508" i="86"/>
  <c r="F508" i="86"/>
  <c r="E514" i="86"/>
  <c r="D514" i="86"/>
  <c r="F514" i="86"/>
  <c r="E535" i="86"/>
  <c r="D535" i="86"/>
  <c r="F535" i="86"/>
  <c r="E543" i="86"/>
  <c r="D543" i="86"/>
  <c r="F543" i="86"/>
  <c r="E1265" i="86"/>
  <c r="F1265" i="86"/>
  <c r="D1265" i="86"/>
  <c r="D632" i="86"/>
  <c r="E632" i="86"/>
  <c r="F632" i="86"/>
  <c r="D615" i="86"/>
  <c r="E615" i="86"/>
  <c r="F615" i="86"/>
  <c r="D617" i="86"/>
  <c r="E617" i="86"/>
  <c r="F617" i="86"/>
  <c r="E1027" i="86"/>
  <c r="F1027" i="86"/>
  <c r="D1027" i="86"/>
  <c r="D640" i="86"/>
  <c r="E640" i="86"/>
  <c r="F640" i="86"/>
  <c r="E1035" i="86"/>
  <c r="F1035" i="86"/>
  <c r="D1035" i="86"/>
  <c r="D661" i="86"/>
  <c r="E661" i="86"/>
  <c r="F661" i="86"/>
  <c r="D676" i="86"/>
  <c r="E676" i="86"/>
  <c r="F676" i="86"/>
  <c r="D685" i="86"/>
  <c r="F685" i="86"/>
  <c r="E685" i="86"/>
  <c r="D697" i="86"/>
  <c r="F697" i="86"/>
  <c r="E697" i="86"/>
  <c r="E1097" i="86"/>
  <c r="F1097" i="86"/>
  <c r="D1097" i="86"/>
  <c r="E926" i="86"/>
  <c r="F926" i="86"/>
  <c r="D926" i="86"/>
  <c r="E804" i="86"/>
  <c r="F804" i="86"/>
  <c r="D804" i="86"/>
  <c r="D16" i="86"/>
  <c r="E16" i="86"/>
  <c r="F16" i="86"/>
  <c r="D59" i="86"/>
  <c r="E59" i="86"/>
  <c r="F59" i="86"/>
  <c r="D80" i="86"/>
  <c r="E80" i="86"/>
  <c r="F80" i="86"/>
  <c r="E133" i="86"/>
  <c r="F133" i="86"/>
  <c r="D133" i="86"/>
  <c r="F177" i="86"/>
  <c r="D177" i="86"/>
  <c r="E177" i="86"/>
  <c r="F174" i="86"/>
  <c r="D174" i="86"/>
  <c r="E174" i="86"/>
  <c r="E204" i="86"/>
  <c r="F204" i="86"/>
  <c r="D204" i="86"/>
  <c r="E247" i="86"/>
  <c r="F247" i="86"/>
  <c r="D247" i="86"/>
  <c r="D283" i="86"/>
  <c r="E283" i="86"/>
  <c r="F283" i="86"/>
  <c r="D321" i="86"/>
  <c r="E321" i="86"/>
  <c r="F321" i="86"/>
  <c r="E357" i="86"/>
  <c r="D357" i="86"/>
  <c r="F357" i="86"/>
  <c r="E397" i="86"/>
  <c r="D397" i="86"/>
  <c r="F397" i="86"/>
  <c r="D560" i="86"/>
  <c r="E560" i="86"/>
  <c r="F560" i="86"/>
  <c r="D604" i="86"/>
  <c r="E604" i="86"/>
  <c r="F604" i="86"/>
  <c r="E1315" i="86"/>
  <c r="F1315" i="86"/>
  <c r="D1315" i="86"/>
  <c r="E1126" i="86"/>
  <c r="F1126" i="86"/>
  <c r="D1126" i="86"/>
  <c r="E739" i="86"/>
  <c r="F739" i="86"/>
  <c r="D739" i="86"/>
  <c r="E746" i="86"/>
  <c r="F746" i="86"/>
  <c r="D746" i="86"/>
  <c r="E762" i="86"/>
  <c r="F762" i="86"/>
  <c r="D762" i="86"/>
  <c r="E792" i="86"/>
  <c r="F792" i="86"/>
  <c r="D792" i="86"/>
  <c r="E1191" i="86"/>
  <c r="F1191" i="86"/>
  <c r="D1191" i="86"/>
  <c r="E1213" i="86"/>
  <c r="F1213" i="86"/>
  <c r="D1213" i="86"/>
  <c r="E891" i="86"/>
  <c r="F891" i="86"/>
  <c r="D891" i="86"/>
  <c r="F444" i="86"/>
  <c r="D444" i="86"/>
  <c r="E444" i="86"/>
  <c r="F421" i="86"/>
  <c r="D421" i="86"/>
  <c r="E421" i="86"/>
  <c r="E490" i="86"/>
  <c r="D490" i="86"/>
  <c r="F490" i="86"/>
  <c r="E529" i="86"/>
  <c r="D529" i="86"/>
  <c r="F529" i="86"/>
  <c r="E1056" i="86"/>
  <c r="F1056" i="86"/>
  <c r="D1056" i="86"/>
  <c r="D657" i="86"/>
  <c r="E657" i="86"/>
  <c r="F657" i="86"/>
  <c r="D665" i="86"/>
  <c r="E665" i="86"/>
  <c r="F665" i="86"/>
  <c r="E1131" i="86"/>
  <c r="F1131" i="86"/>
  <c r="D1131" i="86"/>
  <c r="E963" i="86"/>
  <c r="F963" i="86"/>
  <c r="D963" i="86"/>
  <c r="E950" i="86"/>
  <c r="F950" i="86"/>
  <c r="D950" i="86"/>
  <c r="D14" i="86"/>
  <c r="E14" i="86"/>
  <c r="F14" i="86"/>
  <c r="D39" i="86"/>
  <c r="E39" i="86"/>
  <c r="F39" i="86"/>
  <c r="D91" i="86"/>
  <c r="E91" i="86"/>
  <c r="F91" i="86"/>
  <c r="D95" i="86"/>
  <c r="E95" i="86"/>
  <c r="F95" i="86"/>
  <c r="E152" i="86"/>
  <c r="F152" i="86"/>
  <c r="D152" i="86"/>
  <c r="F159" i="86"/>
  <c r="D159" i="86"/>
  <c r="E159" i="86"/>
  <c r="D341" i="86"/>
  <c r="E341" i="86"/>
  <c r="F341" i="86"/>
  <c r="E213" i="86"/>
  <c r="F213" i="86"/>
  <c r="D213" i="86"/>
  <c r="F258" i="86"/>
  <c r="D258" i="86"/>
  <c r="E258" i="86"/>
  <c r="D277" i="86"/>
  <c r="E277" i="86"/>
  <c r="F277" i="86"/>
  <c r="D302" i="86"/>
  <c r="E302" i="86"/>
  <c r="F302" i="86"/>
  <c r="D323" i="86"/>
  <c r="E323" i="86"/>
  <c r="F323" i="86"/>
  <c r="E382" i="86"/>
  <c r="F382" i="86"/>
  <c r="D382" i="86"/>
  <c r="D551" i="86"/>
  <c r="E551" i="86"/>
  <c r="F551" i="86"/>
  <c r="D568" i="86"/>
  <c r="E568" i="86"/>
  <c r="F568" i="86"/>
  <c r="D598" i="86"/>
  <c r="E598" i="86"/>
  <c r="F598" i="86"/>
  <c r="E1294" i="86"/>
  <c r="F1294" i="86"/>
  <c r="D1294" i="86"/>
  <c r="E1113" i="86"/>
  <c r="F1113" i="86"/>
  <c r="D1113" i="86"/>
  <c r="E1120" i="86"/>
  <c r="F1120" i="86"/>
  <c r="D1120" i="86"/>
  <c r="E1103" i="86"/>
  <c r="F1103" i="86"/>
  <c r="D1103" i="86"/>
  <c r="E1062" i="86"/>
  <c r="F1062" i="86"/>
  <c r="D1062" i="86"/>
  <c r="E719" i="86"/>
  <c r="F719" i="86"/>
  <c r="D719" i="86"/>
  <c r="E720" i="86"/>
  <c r="F720" i="86"/>
  <c r="D720" i="86"/>
  <c r="E765" i="86"/>
  <c r="F765" i="86"/>
  <c r="D765" i="86"/>
  <c r="E776" i="86"/>
  <c r="F776" i="86"/>
  <c r="D776" i="86"/>
  <c r="E1153" i="86"/>
  <c r="F1153" i="86"/>
  <c r="D1153" i="86"/>
  <c r="E1178" i="86"/>
  <c r="F1178" i="86"/>
  <c r="D1178" i="86"/>
  <c r="E1017" i="86"/>
  <c r="F1017" i="86"/>
  <c r="D1017" i="86"/>
  <c r="E1284" i="86"/>
  <c r="F1284" i="86"/>
  <c r="D1284" i="86"/>
  <c r="E1288" i="86"/>
  <c r="F1288" i="86"/>
  <c r="D1288" i="86"/>
  <c r="E887" i="86"/>
  <c r="F887" i="86"/>
  <c r="D887" i="86"/>
  <c r="F414" i="86"/>
  <c r="D414" i="86"/>
  <c r="E414" i="86"/>
  <c r="F477" i="86"/>
  <c r="D477" i="86"/>
  <c r="E477" i="86"/>
  <c r="F435" i="86"/>
  <c r="D435" i="86"/>
  <c r="E435" i="86"/>
  <c r="F480" i="86"/>
  <c r="D480" i="86"/>
  <c r="E480" i="86"/>
  <c r="F487" i="86"/>
  <c r="D487" i="86"/>
  <c r="E487" i="86"/>
  <c r="E495" i="86"/>
  <c r="D495" i="86"/>
  <c r="F495" i="86"/>
  <c r="E518" i="86"/>
  <c r="D518" i="86"/>
  <c r="F518" i="86"/>
  <c r="E536" i="86"/>
  <c r="D536" i="86"/>
  <c r="F536" i="86"/>
  <c r="E542" i="86"/>
  <c r="D542" i="86"/>
  <c r="F542" i="86"/>
  <c r="E1270" i="86"/>
  <c r="F1270" i="86"/>
  <c r="D1270" i="86"/>
  <c r="D620" i="86"/>
  <c r="E620" i="86"/>
  <c r="F620" i="86"/>
  <c r="D619" i="86"/>
  <c r="E619" i="86"/>
  <c r="F619" i="86"/>
  <c r="D621" i="86"/>
  <c r="E621" i="86"/>
  <c r="F621" i="86"/>
  <c r="E1020" i="86"/>
  <c r="F1020" i="86"/>
  <c r="D1020" i="86"/>
  <c r="D646" i="86"/>
  <c r="E646" i="86"/>
  <c r="F646" i="86"/>
  <c r="D641" i="86"/>
  <c r="E641" i="86"/>
  <c r="F641" i="86"/>
  <c r="E1042" i="86"/>
  <c r="F1042" i="86"/>
  <c r="D1042" i="86"/>
  <c r="D666" i="86"/>
  <c r="E666" i="86"/>
  <c r="F666" i="86"/>
  <c r="D672" i="86"/>
  <c r="E672" i="86"/>
  <c r="F672" i="86"/>
  <c r="E710" i="86"/>
  <c r="F710" i="86"/>
  <c r="D710" i="86"/>
  <c r="D704" i="86"/>
  <c r="F704" i="86"/>
  <c r="E704" i="86"/>
  <c r="E903" i="86"/>
  <c r="F903" i="86"/>
  <c r="D903" i="86"/>
  <c r="E943" i="86"/>
  <c r="F943" i="86"/>
  <c r="D943" i="86"/>
  <c r="E1082" i="86"/>
  <c r="F1082" i="86"/>
  <c r="D1082" i="86"/>
  <c r="E1166" i="86"/>
  <c r="F1166" i="86"/>
  <c r="D1166" i="86"/>
  <c r="D637" i="86"/>
  <c r="E637" i="86"/>
  <c r="F637" i="86"/>
  <c r="E978" i="86"/>
  <c r="F978" i="86"/>
  <c r="D978" i="86"/>
  <c r="E747" i="86"/>
  <c r="F747" i="86"/>
  <c r="D747" i="86"/>
  <c r="E750" i="86"/>
  <c r="F750" i="86"/>
  <c r="D750" i="86"/>
  <c r="E773" i="86"/>
  <c r="F773" i="86"/>
  <c r="D773" i="86"/>
  <c r="E1199" i="86"/>
  <c r="F1199" i="86"/>
  <c r="D1199" i="86"/>
  <c r="D650" i="86"/>
  <c r="E650" i="86"/>
  <c r="F650" i="86"/>
  <c r="D19" i="86"/>
  <c r="E19" i="86"/>
  <c r="F19" i="86"/>
  <c r="D56" i="86"/>
  <c r="E56" i="86"/>
  <c r="F56" i="86"/>
  <c r="D72" i="86"/>
  <c r="E72" i="86"/>
  <c r="F72" i="86"/>
  <c r="E103" i="86"/>
  <c r="F103" i="86"/>
  <c r="D103" i="86"/>
  <c r="E153" i="86"/>
  <c r="F153" i="86"/>
  <c r="D153" i="86"/>
  <c r="E195" i="86"/>
  <c r="F195" i="86"/>
  <c r="D195" i="86"/>
  <c r="E219" i="86"/>
  <c r="F219" i="86"/>
  <c r="D219" i="86"/>
  <c r="E229" i="86"/>
  <c r="F229" i="86"/>
  <c r="D229" i="86"/>
  <c r="F265" i="86"/>
  <c r="D265" i="86"/>
  <c r="E265" i="86"/>
  <c r="D313" i="86"/>
  <c r="E313" i="86"/>
  <c r="F313" i="86"/>
  <c r="E986" i="86"/>
  <c r="F986" i="86"/>
  <c r="D986" i="86"/>
  <c r="E966" i="86"/>
  <c r="F966" i="86"/>
  <c r="D966" i="86"/>
  <c r="D322" i="86"/>
  <c r="E322" i="86"/>
  <c r="F322" i="86"/>
  <c r="E374" i="86"/>
  <c r="F374" i="86"/>
  <c r="D374" i="86"/>
  <c r="E996" i="86"/>
  <c r="F996" i="86"/>
  <c r="D996" i="86"/>
  <c r="D577" i="86"/>
  <c r="E577" i="86"/>
  <c r="F577" i="86"/>
  <c r="E877" i="86"/>
  <c r="F877" i="86"/>
  <c r="D877" i="86"/>
  <c r="E1303" i="86"/>
  <c r="F1303" i="86"/>
  <c r="D1303" i="86"/>
  <c r="D48" i="86"/>
  <c r="E48" i="86"/>
  <c r="F48" i="86"/>
  <c r="E1235" i="86"/>
  <c r="F1235" i="86"/>
  <c r="D1235" i="86"/>
  <c r="E1252" i="86"/>
  <c r="F1252" i="86"/>
  <c r="D1252" i="86"/>
  <c r="D44" i="86"/>
  <c r="E44" i="86"/>
  <c r="F44" i="86"/>
  <c r="D92" i="86"/>
  <c r="E92" i="86"/>
  <c r="F92" i="86"/>
  <c r="D68" i="86"/>
  <c r="E68" i="86"/>
  <c r="F68" i="86"/>
  <c r="E116" i="86"/>
  <c r="F116" i="86"/>
  <c r="D116" i="86"/>
  <c r="E138" i="86"/>
  <c r="F138" i="86"/>
  <c r="D138" i="86"/>
  <c r="F179" i="86"/>
  <c r="D179" i="86"/>
  <c r="E179" i="86"/>
  <c r="E186" i="86"/>
  <c r="F186" i="86"/>
  <c r="D186" i="86"/>
  <c r="E237" i="86"/>
  <c r="F237" i="86"/>
  <c r="D237" i="86"/>
  <c r="D275" i="86"/>
  <c r="E275" i="86"/>
  <c r="F275" i="86"/>
  <c r="D306" i="86"/>
  <c r="E306" i="86"/>
  <c r="F306" i="86"/>
  <c r="E348" i="86"/>
  <c r="F348" i="86"/>
  <c r="D348" i="86"/>
  <c r="E373" i="86"/>
  <c r="D373" i="86"/>
  <c r="F373" i="86"/>
  <c r="E995" i="86"/>
  <c r="F995" i="86"/>
  <c r="D995" i="86"/>
  <c r="D581" i="86"/>
  <c r="E581" i="86"/>
  <c r="F581" i="86"/>
  <c r="E878" i="86"/>
  <c r="F878" i="86"/>
  <c r="D878" i="86"/>
  <c r="E1291" i="86"/>
  <c r="F1291" i="86"/>
  <c r="D1291" i="86"/>
  <c r="D628" i="86"/>
  <c r="E628" i="86"/>
  <c r="F628" i="86"/>
  <c r="D61" i="86"/>
  <c r="E61" i="86"/>
  <c r="F61" i="86"/>
  <c r="E112" i="86"/>
  <c r="F112" i="86"/>
  <c r="D112" i="86"/>
  <c r="E147" i="86"/>
  <c r="F147" i="86"/>
  <c r="D147" i="86"/>
  <c r="F171" i="86"/>
  <c r="D171" i="86"/>
  <c r="E171" i="86"/>
  <c r="E212" i="86"/>
  <c r="F212" i="86"/>
  <c r="D212" i="86"/>
  <c r="E246" i="86"/>
  <c r="F246" i="86"/>
  <c r="D246" i="86"/>
  <c r="F267" i="86"/>
  <c r="D267" i="86"/>
  <c r="E267" i="86"/>
  <c r="E354" i="86"/>
  <c r="F354" i="86"/>
  <c r="D354" i="86"/>
  <c r="D324" i="86"/>
  <c r="E324" i="86"/>
  <c r="F324" i="86"/>
  <c r="E367" i="86"/>
  <c r="D367" i="86"/>
  <c r="F367" i="86"/>
  <c r="D574" i="86"/>
  <c r="E574" i="86"/>
  <c r="F574" i="86"/>
  <c r="E1308" i="86"/>
  <c r="F1308" i="86"/>
  <c r="D1308" i="86"/>
  <c r="E1321" i="86"/>
  <c r="F1321" i="86"/>
  <c r="D1321" i="86"/>
  <c r="E1122" i="86"/>
  <c r="F1122" i="86"/>
  <c r="D1122" i="86"/>
  <c r="E733" i="86"/>
  <c r="F733" i="86"/>
  <c r="D733" i="86"/>
  <c r="E759" i="86"/>
  <c r="F759" i="86"/>
  <c r="D759" i="86"/>
  <c r="E789" i="86"/>
  <c r="F789" i="86"/>
  <c r="D789" i="86"/>
  <c r="E1158" i="86"/>
  <c r="F1158" i="86"/>
  <c r="D1158" i="86"/>
  <c r="E1188" i="86"/>
  <c r="F1188" i="86"/>
  <c r="D1188" i="86"/>
  <c r="E872" i="86"/>
  <c r="F872" i="86"/>
  <c r="D872" i="86"/>
  <c r="E1138" i="86"/>
  <c r="F1138" i="86"/>
  <c r="D1138" i="86"/>
  <c r="E1241" i="86"/>
  <c r="F1241" i="86"/>
  <c r="D1241" i="86"/>
  <c r="E971" i="86"/>
  <c r="F971" i="86"/>
  <c r="D971" i="86"/>
  <c r="F472" i="86"/>
  <c r="D472" i="86"/>
  <c r="E472" i="86"/>
  <c r="F447" i="86"/>
  <c r="D447" i="86"/>
  <c r="E447" i="86"/>
  <c r="F468" i="86"/>
  <c r="D468" i="86"/>
  <c r="E468" i="86"/>
  <c r="E491" i="86"/>
  <c r="D491" i="86"/>
  <c r="F491" i="86"/>
  <c r="E531" i="86"/>
  <c r="D531" i="86"/>
  <c r="F531" i="86"/>
  <c r="E1245" i="86"/>
  <c r="F1245" i="86"/>
  <c r="D1245" i="86"/>
  <c r="E1139" i="86"/>
  <c r="F1139" i="86"/>
  <c r="D1139" i="86"/>
  <c r="D590" i="86"/>
  <c r="E590" i="86"/>
  <c r="F590" i="86"/>
  <c r="E1023" i="86"/>
  <c r="F1023" i="86"/>
  <c r="D1023" i="86"/>
  <c r="E1034" i="86"/>
  <c r="F1034" i="86"/>
  <c r="D1034" i="86"/>
  <c r="E708" i="86"/>
  <c r="F708" i="86"/>
  <c r="D708" i="86"/>
  <c r="E923" i="86"/>
  <c r="F923" i="86"/>
  <c r="D923" i="86"/>
  <c r="E869" i="86"/>
  <c r="F869" i="86"/>
  <c r="D869" i="86"/>
  <c r="E144" i="86"/>
  <c r="F144" i="86"/>
  <c r="D144" i="86"/>
  <c r="E121" i="86"/>
  <c r="F121" i="86"/>
  <c r="D121" i="86"/>
  <c r="F166" i="86"/>
  <c r="D166" i="86"/>
  <c r="E166" i="86"/>
  <c r="E190" i="86"/>
  <c r="F190" i="86"/>
  <c r="D190" i="86"/>
  <c r="E205" i="86"/>
  <c r="F205" i="86"/>
  <c r="D205" i="86"/>
  <c r="E250" i="86"/>
  <c r="F250" i="86"/>
  <c r="D250" i="86"/>
  <c r="D282" i="86"/>
  <c r="E282" i="86"/>
  <c r="F282" i="86"/>
  <c r="D308" i="86"/>
  <c r="E308" i="86"/>
  <c r="F308" i="86"/>
  <c r="E356" i="86"/>
  <c r="F356" i="86"/>
  <c r="D356" i="86"/>
  <c r="E398" i="86"/>
  <c r="F398" i="86"/>
  <c r="D398" i="86"/>
  <c r="D562" i="86"/>
  <c r="E562" i="86"/>
  <c r="F562" i="86"/>
  <c r="D612" i="86"/>
  <c r="E612" i="86"/>
  <c r="F612" i="86"/>
  <c r="E1646" i="86"/>
  <c r="F1646" i="86"/>
  <c r="D1646" i="86"/>
  <c r="E1240" i="86"/>
  <c r="F1240" i="86"/>
  <c r="D1240" i="86"/>
  <c r="E1645" i="86"/>
  <c r="F1645" i="86"/>
  <c r="D1645" i="86"/>
  <c r="E1647" i="86"/>
  <c r="F1647" i="86"/>
  <c r="D1647" i="86"/>
  <c r="F1362" i="86"/>
  <c r="C1362" i="86"/>
  <c r="E1362" i="86"/>
  <c r="F1533" i="86"/>
  <c r="C1533" i="86"/>
  <c r="E1533" i="86"/>
  <c r="F1502" i="86"/>
  <c r="C1502" i="86"/>
  <c r="E1502" i="86"/>
  <c r="F1452" i="86"/>
  <c r="C1452" i="86"/>
  <c r="E1452" i="86"/>
  <c r="F1466" i="86"/>
  <c r="C1466" i="86"/>
  <c r="E1466" i="86"/>
  <c r="F1521" i="86"/>
  <c r="C1521" i="86"/>
  <c r="E1521" i="86"/>
  <c r="E1606" i="86"/>
  <c r="F1606" i="86"/>
  <c r="C1606" i="86"/>
  <c r="F1534" i="86"/>
  <c r="C1534" i="86"/>
  <c r="E1534" i="86"/>
  <c r="F1499" i="86"/>
  <c r="C1499" i="86"/>
  <c r="E1499" i="86"/>
  <c r="F1478" i="86"/>
  <c r="C1478" i="86"/>
  <c r="E1478" i="86"/>
  <c r="F1401" i="86"/>
  <c r="C1401" i="86"/>
  <c r="E1401" i="86"/>
  <c r="F1578" i="86"/>
  <c r="C1578" i="86"/>
  <c r="E1578" i="86"/>
  <c r="F1531" i="86"/>
  <c r="C1531" i="86"/>
  <c r="E1531" i="86"/>
  <c r="F1409" i="86"/>
  <c r="C1409" i="86"/>
  <c r="E1409" i="86"/>
  <c r="F1554" i="86"/>
  <c r="C1554" i="86"/>
  <c r="E1554" i="86"/>
  <c r="F1372" i="86"/>
  <c r="C1372" i="86"/>
  <c r="E1372" i="86"/>
  <c r="E1312" i="86"/>
  <c r="F1312" i="86"/>
  <c r="D1312" i="86"/>
  <c r="F1457" i="86"/>
  <c r="C1457" i="86"/>
  <c r="E1457" i="86"/>
  <c r="F1515" i="86"/>
  <c r="C1515" i="86"/>
  <c r="E1515" i="86"/>
  <c r="E1607" i="86"/>
  <c r="F1607" i="86"/>
  <c r="C1607" i="86"/>
  <c r="E1584" i="86"/>
  <c r="F1584" i="86"/>
  <c r="C1584" i="86"/>
  <c r="E1618" i="86"/>
  <c r="F1618" i="86"/>
  <c r="C1618" i="86"/>
  <c r="F1404" i="86"/>
  <c r="C1404" i="86"/>
  <c r="E1404" i="86"/>
  <c r="E1313" i="86"/>
  <c r="F1313" i="86"/>
  <c r="D1313" i="86"/>
  <c r="E1643" i="86"/>
  <c r="F1643" i="86"/>
  <c r="D1643" i="86"/>
  <c r="F1459" i="86"/>
  <c r="C1459" i="86"/>
  <c r="E1459" i="86"/>
  <c r="F1511" i="86"/>
  <c r="C1511" i="86"/>
  <c r="E1511" i="86"/>
  <c r="F1579" i="86"/>
  <c r="C1579" i="86"/>
  <c r="E1579" i="86"/>
  <c r="E743" i="86"/>
  <c r="F743" i="86"/>
  <c r="D743" i="86"/>
  <c r="E893" i="86"/>
  <c r="F893" i="86"/>
  <c r="C893" i="86"/>
  <c r="E748" i="86"/>
  <c r="F748" i="86"/>
  <c r="D748" i="86"/>
  <c r="E782" i="86"/>
  <c r="F782" i="86"/>
  <c r="D782" i="86"/>
  <c r="E1164" i="86"/>
  <c r="F1164" i="86"/>
  <c r="D1164" i="86"/>
  <c r="E1192" i="86"/>
  <c r="F1192" i="86"/>
  <c r="D1192" i="86"/>
  <c r="E1205" i="86"/>
  <c r="F1205" i="86"/>
  <c r="D1205" i="86"/>
  <c r="E871" i="86"/>
  <c r="F871" i="86"/>
  <c r="D871" i="86"/>
  <c r="E969" i="86"/>
  <c r="F969" i="86"/>
  <c r="D969" i="86"/>
  <c r="F1485" i="86"/>
  <c r="C1485" i="86"/>
  <c r="E1485" i="86"/>
  <c r="E1043" i="86"/>
  <c r="F1043" i="86"/>
  <c r="D1043" i="86"/>
  <c r="D674" i="86"/>
  <c r="E674" i="86"/>
  <c r="F674" i="86"/>
  <c r="D707" i="86"/>
  <c r="F707" i="86"/>
  <c r="E707" i="86"/>
  <c r="D36" i="86"/>
  <c r="E36" i="86"/>
  <c r="F36" i="86"/>
  <c r="F1455" i="86"/>
  <c r="C1455" i="86"/>
  <c r="E1455" i="86"/>
  <c r="F1514" i="86"/>
  <c r="C1514" i="86"/>
  <c r="E1514" i="86"/>
  <c r="E1207" i="86"/>
  <c r="F1207" i="86"/>
  <c r="C1207" i="86"/>
  <c r="E1208" i="86"/>
  <c r="F1208" i="86"/>
  <c r="C1208" i="86"/>
  <c r="E941" i="86"/>
  <c r="F941" i="86"/>
  <c r="C941" i="86"/>
  <c r="E897" i="86"/>
  <c r="F897" i="86"/>
  <c r="D897" i="86"/>
  <c r="F443" i="86"/>
  <c r="D443" i="86"/>
  <c r="E443" i="86"/>
  <c r="F456" i="86"/>
  <c r="D456" i="86"/>
  <c r="E456" i="86"/>
  <c r="E505" i="86"/>
  <c r="D505" i="86"/>
  <c r="F505" i="86"/>
  <c r="E540" i="86"/>
  <c r="D540" i="86"/>
  <c r="F540" i="86"/>
  <c r="E1140" i="86"/>
  <c r="F1140" i="86"/>
  <c r="D1140" i="86"/>
  <c r="E909" i="86"/>
  <c r="F909" i="86"/>
  <c r="D909" i="86"/>
  <c r="E939" i="86"/>
  <c r="F939" i="86"/>
  <c r="C939" i="86"/>
  <c r="F1509" i="86"/>
  <c r="C1509" i="86"/>
  <c r="E1509" i="86"/>
  <c r="F1469" i="86"/>
  <c r="C1469" i="86"/>
  <c r="E1469" i="86"/>
  <c r="F1532" i="86"/>
  <c r="C1532" i="86"/>
  <c r="E1532" i="86"/>
  <c r="F1498" i="86"/>
  <c r="C1498" i="86"/>
  <c r="E1498" i="86"/>
  <c r="F1413" i="86"/>
  <c r="C1413" i="86"/>
  <c r="E1413" i="86"/>
  <c r="C17" i="86"/>
  <c r="E17" i="86"/>
  <c r="F17" i="86"/>
  <c r="E1622" i="86"/>
  <c r="F1622" i="86"/>
  <c r="C1622" i="86"/>
  <c r="E1601" i="86"/>
  <c r="F1601" i="86"/>
  <c r="C1601" i="86"/>
  <c r="E1612" i="86"/>
  <c r="F1612" i="86"/>
  <c r="C1612" i="86"/>
  <c r="E1614" i="86"/>
  <c r="F1614" i="86"/>
  <c r="C1614" i="86"/>
  <c r="F1425" i="86"/>
  <c r="D1425" i="86"/>
  <c r="E1425" i="86"/>
  <c r="E1616" i="86"/>
  <c r="F1616" i="86"/>
  <c r="C1616" i="86"/>
  <c r="F1338" i="86"/>
  <c r="C1338" i="86"/>
  <c r="D1338" i="86"/>
  <c r="D23" i="86"/>
  <c r="E23" i="86"/>
  <c r="F23" i="86"/>
  <c r="D88" i="86"/>
  <c r="E88" i="86"/>
  <c r="F88" i="86"/>
  <c r="D70" i="86"/>
  <c r="E70" i="86"/>
  <c r="F70" i="86"/>
  <c r="E101" i="86"/>
  <c r="F101" i="86"/>
  <c r="D101" i="86"/>
  <c r="E139" i="86"/>
  <c r="F139" i="86"/>
  <c r="D139" i="86"/>
  <c r="E194" i="86"/>
  <c r="F194" i="86"/>
  <c r="D194" i="86"/>
  <c r="E208" i="86"/>
  <c r="F208" i="86"/>
  <c r="D208" i="86"/>
  <c r="F251" i="86"/>
  <c r="D251" i="86"/>
  <c r="E251" i="86"/>
  <c r="D318" i="86"/>
  <c r="E318" i="86"/>
  <c r="F318" i="86"/>
  <c r="D336" i="86"/>
  <c r="E336" i="86"/>
  <c r="F336" i="86"/>
  <c r="E359" i="86"/>
  <c r="D359" i="86"/>
  <c r="F359" i="86"/>
  <c r="E379" i="86"/>
  <c r="D379" i="86"/>
  <c r="F379" i="86"/>
  <c r="D555" i="86"/>
  <c r="E555" i="86"/>
  <c r="F555" i="86"/>
  <c r="D576" i="86"/>
  <c r="E576" i="86"/>
  <c r="F576" i="86"/>
  <c r="E1100" i="86"/>
  <c r="F1100" i="86"/>
  <c r="D1100" i="86"/>
  <c r="E1110" i="86"/>
  <c r="F1110" i="86"/>
  <c r="D1110" i="86"/>
  <c r="E1107" i="86"/>
  <c r="F1107" i="86"/>
  <c r="D1107" i="86"/>
  <c r="E1063" i="86"/>
  <c r="F1063" i="86"/>
  <c r="D1063" i="86"/>
  <c r="E1068" i="86"/>
  <c r="F1068" i="86"/>
  <c r="D1068" i="86"/>
  <c r="E729" i="86"/>
  <c r="F729" i="86"/>
  <c r="D729" i="86"/>
  <c r="E766" i="86"/>
  <c r="F766" i="86"/>
  <c r="D766" i="86"/>
  <c r="E790" i="86"/>
  <c r="F790" i="86"/>
  <c r="D790" i="86"/>
  <c r="E1182" i="86"/>
  <c r="F1182" i="86"/>
  <c r="D1182" i="86"/>
  <c r="E1013" i="86"/>
  <c r="F1013" i="86"/>
  <c r="D1013" i="86"/>
  <c r="E1276" i="86"/>
  <c r="F1276" i="86"/>
  <c r="D1276" i="86"/>
  <c r="E1280" i="86"/>
  <c r="F1280" i="86"/>
  <c r="D1280" i="86"/>
  <c r="E888" i="86"/>
  <c r="F888" i="86"/>
  <c r="D888" i="86"/>
  <c r="F429" i="86"/>
  <c r="D429" i="86"/>
  <c r="E429" i="86"/>
  <c r="F415" i="86"/>
  <c r="D415" i="86"/>
  <c r="E415" i="86"/>
  <c r="F434" i="86"/>
  <c r="D434" i="86"/>
  <c r="E434" i="86"/>
  <c r="F462" i="86"/>
  <c r="D462" i="86"/>
  <c r="E462" i="86"/>
  <c r="F488" i="86"/>
  <c r="D488" i="86"/>
  <c r="E488" i="86"/>
  <c r="E503" i="86"/>
  <c r="D503" i="86"/>
  <c r="F503" i="86"/>
  <c r="E517" i="86"/>
  <c r="D517" i="86"/>
  <c r="F517" i="86"/>
  <c r="E534" i="86"/>
  <c r="D534" i="86"/>
  <c r="F534" i="86"/>
  <c r="E1244" i="86"/>
  <c r="F1244" i="86"/>
  <c r="D1244" i="86"/>
  <c r="E1264" i="86"/>
  <c r="F1264" i="86"/>
  <c r="D1264" i="86"/>
  <c r="D626" i="86"/>
  <c r="E626" i="86"/>
  <c r="F626" i="86"/>
  <c r="D630" i="86"/>
  <c r="E630" i="86"/>
  <c r="F630" i="86"/>
  <c r="E1058" i="86"/>
  <c r="F1058" i="86"/>
  <c r="D1058" i="86"/>
  <c r="D635" i="86"/>
  <c r="E635" i="86"/>
  <c r="F635" i="86"/>
  <c r="D653" i="86"/>
  <c r="E653" i="86"/>
  <c r="F653" i="86"/>
  <c r="E1033" i="86"/>
  <c r="F1033" i="86"/>
  <c r="D1033" i="86"/>
  <c r="D677" i="86"/>
  <c r="E677" i="86"/>
  <c r="F677" i="86"/>
  <c r="D688" i="86"/>
  <c r="F688" i="86"/>
  <c r="E688" i="86"/>
  <c r="E713" i="86"/>
  <c r="F713" i="86"/>
  <c r="D713" i="86"/>
  <c r="D706" i="86"/>
  <c r="F706" i="86"/>
  <c r="E706" i="86"/>
  <c r="E1096" i="86"/>
  <c r="F1096" i="86"/>
  <c r="D1096" i="86"/>
  <c r="E927" i="86"/>
  <c r="F927" i="86"/>
  <c r="D927" i="86"/>
  <c r="E864" i="86"/>
  <c r="F864" i="86"/>
  <c r="D864" i="86"/>
  <c r="D25" i="86"/>
  <c r="E25" i="86"/>
  <c r="F25" i="86"/>
  <c r="D66" i="86"/>
  <c r="E66" i="86"/>
  <c r="F66" i="86"/>
  <c r="E136" i="86"/>
  <c r="F136" i="86"/>
  <c r="D136" i="86"/>
  <c r="E119" i="86"/>
  <c r="F119" i="86"/>
  <c r="D119" i="86"/>
  <c r="F164" i="86"/>
  <c r="D164" i="86"/>
  <c r="E164" i="86"/>
  <c r="E198" i="86"/>
  <c r="F198" i="86"/>
  <c r="D198" i="86"/>
  <c r="E221" i="86"/>
  <c r="F221" i="86"/>
  <c r="D221" i="86"/>
  <c r="F254" i="86"/>
  <c r="D254" i="86"/>
  <c r="E254" i="86"/>
  <c r="D286" i="86"/>
  <c r="E286" i="86"/>
  <c r="F286" i="86"/>
  <c r="D325" i="86"/>
  <c r="E325" i="86"/>
  <c r="F325" i="86"/>
  <c r="E370" i="86"/>
  <c r="F370" i="86"/>
  <c r="D370" i="86"/>
  <c r="E400" i="86"/>
  <c r="F400" i="86"/>
  <c r="D400" i="86"/>
  <c r="E873" i="86"/>
  <c r="F873" i="86"/>
  <c r="D873" i="86"/>
  <c r="D607" i="86"/>
  <c r="E607" i="86"/>
  <c r="F607" i="86"/>
  <c r="E1318" i="86"/>
  <c r="F1318" i="86"/>
  <c r="D1318" i="86"/>
  <c r="E1296" i="86"/>
  <c r="F1296" i="86"/>
  <c r="D1296" i="86"/>
  <c r="E1123" i="86"/>
  <c r="F1123" i="86"/>
  <c r="D1123" i="86"/>
  <c r="E753" i="86"/>
  <c r="F753" i="86"/>
  <c r="D753" i="86"/>
  <c r="E738" i="86"/>
  <c r="F738" i="86"/>
  <c r="D738" i="86"/>
  <c r="E769" i="86"/>
  <c r="F769" i="86"/>
  <c r="D769" i="86"/>
  <c r="E1159" i="86"/>
  <c r="F1159" i="86"/>
  <c r="D1159" i="86"/>
  <c r="E1173" i="86"/>
  <c r="F1173" i="86"/>
  <c r="D1173" i="86"/>
  <c r="E1220" i="86"/>
  <c r="F1220" i="86"/>
  <c r="D1220" i="86"/>
  <c r="F428" i="86"/>
  <c r="D428" i="86"/>
  <c r="E428" i="86"/>
  <c r="F449" i="86"/>
  <c r="D449" i="86"/>
  <c r="E449" i="86"/>
  <c r="F458" i="86"/>
  <c r="D458" i="86"/>
  <c r="E458" i="86"/>
  <c r="E509" i="86"/>
  <c r="D509" i="86"/>
  <c r="F509" i="86"/>
  <c r="E537" i="86"/>
  <c r="D537" i="86"/>
  <c r="F537" i="86"/>
  <c r="E1051" i="86"/>
  <c r="F1051" i="86"/>
  <c r="D1051" i="86"/>
  <c r="E1036" i="86"/>
  <c r="F1036" i="86"/>
  <c r="D1036" i="86"/>
  <c r="D668" i="86"/>
  <c r="E668" i="86"/>
  <c r="F668" i="86"/>
  <c r="D699" i="86"/>
  <c r="F699" i="86"/>
  <c r="E699" i="86"/>
  <c r="E910" i="86"/>
  <c r="F910" i="86"/>
  <c r="D910" i="86"/>
  <c r="E862" i="86"/>
  <c r="F862" i="86"/>
  <c r="D862" i="86"/>
  <c r="D35" i="86"/>
  <c r="E35" i="86"/>
  <c r="F35" i="86"/>
  <c r="D40" i="86"/>
  <c r="E40" i="86"/>
  <c r="F40" i="86"/>
  <c r="D73" i="86"/>
  <c r="E73" i="86"/>
  <c r="F73" i="86"/>
  <c r="E100" i="86"/>
  <c r="F100" i="86"/>
  <c r="D100" i="86"/>
  <c r="E150" i="86"/>
  <c r="F150" i="86"/>
  <c r="D150" i="86"/>
  <c r="F167" i="86"/>
  <c r="D167" i="86"/>
  <c r="E167" i="86"/>
  <c r="E218" i="86"/>
  <c r="F218" i="86"/>
  <c r="D218" i="86"/>
  <c r="E228" i="86"/>
  <c r="F228" i="86"/>
  <c r="D228" i="86"/>
  <c r="F257" i="86"/>
  <c r="D257" i="86"/>
  <c r="E257" i="86"/>
  <c r="D281" i="86"/>
  <c r="E281" i="86"/>
  <c r="F281" i="86"/>
  <c r="D300" i="86"/>
  <c r="E300" i="86"/>
  <c r="F300" i="86"/>
  <c r="D334" i="86"/>
  <c r="E334" i="86"/>
  <c r="F334" i="86"/>
  <c r="E383" i="86"/>
  <c r="D383" i="86"/>
  <c r="F383" i="86"/>
  <c r="D565" i="86"/>
  <c r="E565" i="86"/>
  <c r="F565" i="86"/>
  <c r="E881" i="86"/>
  <c r="F881" i="86"/>
  <c r="D881" i="86"/>
  <c r="E1307" i="86"/>
  <c r="F1307" i="86"/>
  <c r="D1307" i="86"/>
  <c r="E1105" i="86"/>
  <c r="F1105" i="86"/>
  <c r="D1105" i="86"/>
  <c r="E1104" i="86"/>
  <c r="F1104" i="86"/>
  <c r="D1104" i="86"/>
  <c r="E1080" i="86"/>
  <c r="F1080" i="86"/>
  <c r="D1080" i="86"/>
  <c r="E1067" i="86"/>
  <c r="F1067" i="86"/>
  <c r="D1067" i="86"/>
  <c r="E722" i="86"/>
  <c r="F722" i="86"/>
  <c r="D722" i="86"/>
  <c r="E725" i="86"/>
  <c r="F725" i="86"/>
  <c r="D725" i="86"/>
  <c r="E772" i="86"/>
  <c r="F772" i="86"/>
  <c r="D772" i="86"/>
  <c r="E784" i="86"/>
  <c r="F784" i="86"/>
  <c r="D784" i="86"/>
  <c r="E1161" i="86"/>
  <c r="F1161" i="86"/>
  <c r="D1161" i="86"/>
  <c r="E1196" i="86"/>
  <c r="F1196" i="86"/>
  <c r="D1196" i="86"/>
  <c r="E906" i="86"/>
  <c r="F906" i="86"/>
  <c r="D906" i="86"/>
  <c r="E1287" i="86"/>
  <c r="F1287" i="86"/>
  <c r="D1287" i="86"/>
  <c r="E1289" i="86"/>
  <c r="F1289" i="86"/>
  <c r="D1289" i="86"/>
  <c r="E892" i="86"/>
  <c r="F892" i="86"/>
  <c r="D892" i="86"/>
  <c r="F433" i="86"/>
  <c r="D433" i="86"/>
  <c r="E433" i="86"/>
  <c r="F431" i="86"/>
  <c r="D431" i="86"/>
  <c r="E431" i="86"/>
  <c r="F437" i="86"/>
  <c r="D437" i="86"/>
  <c r="E437" i="86"/>
  <c r="F479" i="86"/>
  <c r="D479" i="86"/>
  <c r="E479" i="86"/>
  <c r="E492" i="86"/>
  <c r="D492" i="86"/>
  <c r="F492" i="86"/>
  <c r="E499" i="86"/>
  <c r="D499" i="86"/>
  <c r="F499" i="86"/>
  <c r="E524" i="86"/>
  <c r="D524" i="86"/>
  <c r="F524" i="86"/>
  <c r="E532" i="86"/>
  <c r="D532" i="86"/>
  <c r="F532" i="86"/>
  <c r="E1149" i="86"/>
  <c r="F1149" i="86"/>
  <c r="D1149" i="86"/>
  <c r="E1269" i="86"/>
  <c r="F1269" i="86"/>
  <c r="D1269" i="86"/>
  <c r="D616" i="86"/>
  <c r="E616" i="86"/>
  <c r="F616" i="86"/>
  <c r="D624" i="86"/>
  <c r="E624" i="86"/>
  <c r="F624" i="86"/>
  <c r="E1054" i="86"/>
  <c r="F1054" i="86"/>
  <c r="D1054" i="86"/>
  <c r="D636" i="86"/>
  <c r="E636" i="86"/>
  <c r="F636" i="86"/>
  <c r="D654" i="86"/>
  <c r="E654" i="86"/>
  <c r="F654" i="86"/>
  <c r="E1044" i="86"/>
  <c r="F1044" i="86"/>
  <c r="D1044" i="86"/>
  <c r="E1046" i="86"/>
  <c r="F1046" i="86"/>
  <c r="D1046" i="86"/>
  <c r="D667" i="86"/>
  <c r="E667" i="86"/>
  <c r="F667" i="86"/>
  <c r="D675" i="86"/>
  <c r="E675" i="86"/>
  <c r="F675" i="86"/>
  <c r="E714" i="86"/>
  <c r="F714" i="86"/>
  <c r="D714" i="86"/>
  <c r="D696" i="86"/>
  <c r="F696" i="86"/>
  <c r="E696" i="86"/>
  <c r="E902" i="86"/>
  <c r="F902" i="86"/>
  <c r="D902" i="86"/>
  <c r="E805" i="86"/>
  <c r="F805" i="86"/>
  <c r="D805" i="86"/>
  <c r="F470" i="86"/>
  <c r="D470" i="86"/>
  <c r="E470" i="86"/>
  <c r="D656" i="86"/>
  <c r="E656" i="86"/>
  <c r="F656" i="86"/>
  <c r="D31" i="86"/>
  <c r="E31" i="86"/>
  <c r="F31" i="86"/>
  <c r="E974" i="86"/>
  <c r="F974" i="86"/>
  <c r="D974" i="86"/>
  <c r="E730" i="86"/>
  <c r="F730" i="86"/>
  <c r="D730" i="86"/>
  <c r="E742" i="86"/>
  <c r="F742" i="86"/>
  <c r="D742" i="86"/>
  <c r="E779" i="86"/>
  <c r="F779" i="86"/>
  <c r="D779" i="86"/>
  <c r="E1200" i="86"/>
  <c r="F1200" i="86"/>
  <c r="D1200" i="86"/>
  <c r="D639" i="86"/>
  <c r="E639" i="86"/>
  <c r="F639" i="86"/>
  <c r="D41" i="86"/>
  <c r="E41" i="86"/>
  <c r="F41" i="86"/>
  <c r="D90" i="86"/>
  <c r="E90" i="86"/>
  <c r="F90" i="86"/>
  <c r="E111" i="86"/>
  <c r="F111" i="86"/>
  <c r="D111" i="86"/>
  <c r="D84" i="86"/>
  <c r="E84" i="86"/>
  <c r="F84" i="86"/>
  <c r="E137" i="86"/>
  <c r="F137" i="86"/>
  <c r="D137" i="86"/>
  <c r="E201" i="86"/>
  <c r="F201" i="86"/>
  <c r="D201" i="86"/>
  <c r="E223" i="86"/>
  <c r="F223" i="86"/>
  <c r="D223" i="86"/>
  <c r="E241" i="86"/>
  <c r="F241" i="86"/>
  <c r="D241" i="86"/>
  <c r="F270" i="86"/>
  <c r="D270" i="86"/>
  <c r="E270" i="86"/>
  <c r="D295" i="86"/>
  <c r="E295" i="86"/>
  <c r="F295" i="86"/>
  <c r="E970" i="86"/>
  <c r="F970" i="86"/>
  <c r="D970" i="86"/>
  <c r="D316" i="86"/>
  <c r="E316" i="86"/>
  <c r="F316" i="86"/>
  <c r="D309" i="86"/>
  <c r="E309" i="86"/>
  <c r="F309" i="86"/>
  <c r="E388" i="86"/>
  <c r="F388" i="86"/>
  <c r="D388" i="86"/>
  <c r="D548" i="86"/>
  <c r="E548" i="86"/>
  <c r="F548" i="86"/>
  <c r="D575" i="86"/>
  <c r="E575" i="86"/>
  <c r="F575" i="86"/>
  <c r="D593" i="86"/>
  <c r="E593" i="86"/>
  <c r="F593" i="86"/>
  <c r="E1306" i="86"/>
  <c r="F1306" i="86"/>
  <c r="D1306" i="86"/>
  <c r="E984" i="86"/>
  <c r="F984" i="86"/>
  <c r="D984" i="86"/>
  <c r="E1143" i="86"/>
  <c r="F1143" i="86"/>
  <c r="D1143" i="86"/>
  <c r="D37" i="86"/>
  <c r="E37" i="86"/>
  <c r="F37" i="86"/>
  <c r="D22" i="86"/>
  <c r="E22" i="86"/>
  <c r="F22" i="86"/>
  <c r="D93" i="86"/>
  <c r="E93" i="86"/>
  <c r="F93" i="86"/>
  <c r="D96" i="86"/>
  <c r="F96" i="86"/>
  <c r="E96" i="86"/>
  <c r="E117" i="86"/>
  <c r="F117" i="86"/>
  <c r="D117" i="86"/>
  <c r="E141" i="86"/>
  <c r="F141" i="86"/>
  <c r="D141" i="86"/>
  <c r="F168" i="86"/>
  <c r="D168" i="86"/>
  <c r="E168" i="86"/>
  <c r="E200" i="86"/>
  <c r="F200" i="86"/>
  <c r="D200" i="86"/>
  <c r="E242" i="86"/>
  <c r="F242" i="86"/>
  <c r="D242" i="86"/>
  <c r="D285" i="86"/>
  <c r="E285" i="86"/>
  <c r="F285" i="86"/>
  <c r="E361" i="86"/>
  <c r="D361" i="86"/>
  <c r="F361" i="86"/>
  <c r="E366" i="86"/>
  <c r="F366" i="86"/>
  <c r="D366" i="86"/>
  <c r="E390" i="86"/>
  <c r="F390" i="86"/>
  <c r="D390" i="86"/>
  <c r="D556" i="86"/>
  <c r="E556" i="86"/>
  <c r="F556" i="86"/>
  <c r="D582" i="86"/>
  <c r="E582" i="86"/>
  <c r="F582" i="86"/>
  <c r="D600" i="86"/>
  <c r="E600" i="86"/>
  <c r="F600" i="86"/>
  <c r="E1106" i="86"/>
  <c r="F1106" i="86"/>
  <c r="D1106" i="86"/>
  <c r="D15" i="86"/>
  <c r="E15" i="86"/>
  <c r="F15" i="86"/>
  <c r="D58" i="86"/>
  <c r="E58" i="86"/>
  <c r="F58" i="86"/>
  <c r="D81" i="86"/>
  <c r="E81" i="86"/>
  <c r="F81" i="86"/>
  <c r="E131" i="86"/>
  <c r="F131" i="86"/>
  <c r="D131" i="86"/>
  <c r="E188" i="86"/>
  <c r="F188" i="86"/>
  <c r="D188" i="86"/>
  <c r="E226" i="86"/>
  <c r="F226" i="86"/>
  <c r="D226" i="86"/>
  <c r="D273" i="86"/>
  <c r="E273" i="86"/>
  <c r="F273" i="86"/>
  <c r="D315" i="86"/>
  <c r="E315" i="86"/>
  <c r="F315" i="86"/>
  <c r="D332" i="86"/>
  <c r="E332" i="86"/>
  <c r="F332" i="86"/>
  <c r="E387" i="86"/>
  <c r="D387" i="86"/>
  <c r="F387" i="86"/>
  <c r="D608" i="86"/>
  <c r="E608" i="86"/>
  <c r="F608" i="86"/>
  <c r="E751" i="86"/>
  <c r="F751" i="86"/>
  <c r="D751" i="86"/>
  <c r="E752" i="86"/>
  <c r="F752" i="86"/>
  <c r="D752" i="86"/>
  <c r="E1072" i="86"/>
  <c r="F1072" i="86"/>
  <c r="D1072" i="86"/>
  <c r="E795" i="86"/>
  <c r="F795" i="86"/>
  <c r="D795" i="86"/>
  <c r="E1167" i="86"/>
  <c r="F1167" i="86"/>
  <c r="D1167" i="86"/>
  <c r="E1209" i="86"/>
  <c r="F1209" i="86"/>
  <c r="D1209" i="86"/>
  <c r="E898" i="86"/>
  <c r="F898" i="86"/>
  <c r="D898" i="86"/>
  <c r="E1234" i="86"/>
  <c r="F1234" i="86"/>
  <c r="D1234" i="86"/>
  <c r="E1142" i="86"/>
  <c r="F1142" i="86"/>
  <c r="D1142" i="86"/>
  <c r="E989" i="86"/>
  <c r="F989" i="86"/>
  <c r="D989" i="86"/>
  <c r="F410" i="86"/>
  <c r="D410" i="86"/>
  <c r="E410" i="86"/>
  <c r="F424" i="86"/>
  <c r="D424" i="86"/>
  <c r="E424" i="86"/>
  <c r="F466" i="86"/>
  <c r="D466" i="86"/>
  <c r="E466" i="86"/>
  <c r="E494" i="86"/>
  <c r="D494" i="86"/>
  <c r="F494" i="86"/>
  <c r="E539" i="86"/>
  <c r="D539" i="86"/>
  <c r="F539" i="86"/>
  <c r="E1136" i="86"/>
  <c r="F1136" i="86"/>
  <c r="D1136" i="86"/>
  <c r="E1237" i="86"/>
  <c r="F1237" i="86"/>
  <c r="D1237" i="86"/>
  <c r="E1052" i="86"/>
  <c r="F1052" i="86"/>
  <c r="D1052" i="86"/>
  <c r="D649" i="86"/>
  <c r="E649" i="86"/>
  <c r="F649" i="86"/>
  <c r="D663" i="86"/>
  <c r="E663" i="86"/>
  <c r="F663" i="86"/>
  <c r="E1086" i="86"/>
  <c r="F1086" i="86"/>
  <c r="D1086" i="86"/>
  <c r="E929" i="86"/>
  <c r="F929" i="86"/>
  <c r="D929" i="86"/>
  <c r="D62" i="86"/>
  <c r="E62" i="86"/>
  <c r="F62" i="86"/>
  <c r="E132" i="86"/>
  <c r="F132" i="86"/>
  <c r="D132" i="86"/>
  <c r="F156" i="86"/>
  <c r="D156" i="86"/>
  <c r="E156" i="86"/>
  <c r="D181" i="86"/>
  <c r="E181" i="86"/>
  <c r="F181" i="86"/>
  <c r="E197" i="86"/>
  <c r="F197" i="86"/>
  <c r="D197" i="86"/>
  <c r="E210" i="86"/>
  <c r="F210" i="86"/>
  <c r="D210" i="86"/>
  <c r="F261" i="86"/>
  <c r="D261" i="86"/>
  <c r="E261" i="86"/>
  <c r="D288" i="86"/>
  <c r="E288" i="86"/>
  <c r="F288" i="86"/>
  <c r="D312" i="86"/>
  <c r="E312" i="86"/>
  <c r="F312" i="86"/>
  <c r="E355" i="86"/>
  <c r="D355" i="86"/>
  <c r="F355" i="86"/>
  <c r="E395" i="86"/>
  <c r="D395" i="86"/>
  <c r="F395" i="86"/>
  <c r="E876" i="86"/>
  <c r="F876" i="86"/>
  <c r="D876" i="86"/>
  <c r="D610" i="86"/>
  <c r="E610" i="86"/>
  <c r="F610" i="86"/>
  <c r="F1648" i="86"/>
  <c r="D1648" i="86"/>
  <c r="E1648" i="86"/>
  <c r="E1144" i="86"/>
  <c r="F1144" i="86"/>
  <c r="D1144" i="86"/>
  <c r="E1642" i="86"/>
  <c r="F1642" i="86"/>
  <c r="D1642" i="86"/>
  <c r="F1576" i="86"/>
  <c r="C1576" i="86"/>
  <c r="E1576" i="86"/>
  <c r="E1605" i="86"/>
  <c r="F1605" i="86"/>
  <c r="C1605" i="86"/>
  <c r="F1535" i="86"/>
  <c r="C1535" i="86"/>
  <c r="E1535" i="86"/>
  <c r="F1467" i="86"/>
  <c r="C1467" i="86"/>
  <c r="E1467" i="86"/>
  <c r="F1450" i="86"/>
  <c r="C1450" i="86"/>
  <c r="E1450" i="86"/>
  <c r="F1508" i="86"/>
  <c r="C1508" i="86"/>
  <c r="E1508" i="86"/>
  <c r="E1580" i="86"/>
  <c r="F1580" i="86"/>
  <c r="C1580" i="86"/>
  <c r="F1410" i="86"/>
  <c r="C1410" i="86"/>
  <c r="E1410" i="86"/>
  <c r="E1634" i="86"/>
  <c r="F1634" i="86"/>
  <c r="C1634" i="86"/>
  <c r="F1537" i="86"/>
  <c r="C1537" i="86"/>
  <c r="E1537" i="86"/>
  <c r="F1500" i="86"/>
  <c r="C1500" i="86"/>
  <c r="E1500" i="86"/>
  <c r="E1617" i="86"/>
  <c r="F1617" i="86"/>
  <c r="C1617" i="86"/>
  <c r="F1381" i="86"/>
  <c r="C1381" i="86"/>
  <c r="E1381" i="86"/>
  <c r="F1530" i="86"/>
  <c r="C1530" i="86"/>
  <c r="E1530" i="86"/>
  <c r="F1415" i="86"/>
  <c r="C1415" i="86"/>
  <c r="E1415" i="86"/>
  <c r="F1358" i="86"/>
  <c r="C1358" i="86"/>
  <c r="E1358" i="86"/>
  <c r="F1486" i="86"/>
  <c r="C1486" i="86"/>
  <c r="E1486" i="86"/>
  <c r="F1383" i="86"/>
  <c r="C1383" i="86"/>
  <c r="E1383" i="86"/>
  <c r="F1449" i="86"/>
  <c r="C1449" i="86"/>
  <c r="E1449" i="86"/>
  <c r="F1516" i="86"/>
  <c r="C1516" i="86"/>
  <c r="E1516" i="86"/>
  <c r="F1546" i="86"/>
  <c r="C1546" i="86"/>
  <c r="E1546" i="86"/>
  <c r="F1495" i="86"/>
  <c r="C1495" i="86"/>
  <c r="E1495" i="86"/>
  <c r="F1523" i="86"/>
  <c r="C1523" i="86"/>
  <c r="E1523" i="86"/>
  <c r="F1405" i="86"/>
  <c r="C1405" i="86"/>
  <c r="E1405" i="86"/>
  <c r="F1451" i="86"/>
  <c r="C1451" i="86"/>
  <c r="E1451" i="86"/>
  <c r="F1412" i="86"/>
  <c r="C1412" i="86"/>
  <c r="E1412" i="86"/>
  <c r="F1374" i="86"/>
  <c r="C1374" i="86"/>
  <c r="E1374" i="86"/>
  <c r="E1297" i="86"/>
  <c r="F1297" i="86"/>
  <c r="D1297" i="86"/>
  <c r="E1070" i="86"/>
  <c r="F1070" i="86"/>
  <c r="D1070" i="86"/>
  <c r="F1461" i="86"/>
  <c r="C1461" i="86"/>
  <c r="E1461" i="86"/>
  <c r="E740" i="86"/>
  <c r="F740" i="86"/>
  <c r="D740" i="86"/>
  <c r="F1408" i="86"/>
  <c r="C1408" i="86"/>
  <c r="E1408" i="86"/>
  <c r="F1468" i="86"/>
  <c r="C1468" i="86"/>
  <c r="E1468" i="86"/>
  <c r="E1174" i="86"/>
  <c r="F1174" i="86"/>
  <c r="D1174" i="86"/>
  <c r="E1219" i="86"/>
  <c r="F1219" i="86"/>
  <c r="D1219" i="86"/>
  <c r="E975" i="86"/>
  <c r="F975" i="86"/>
  <c r="D975" i="86"/>
  <c r="F1545" i="86"/>
  <c r="C1545" i="86"/>
  <c r="E1545" i="86"/>
  <c r="F1488" i="86"/>
  <c r="C1488" i="86"/>
  <c r="E1488" i="86"/>
  <c r="D662" i="86"/>
  <c r="E662" i="86"/>
  <c r="F662" i="86"/>
  <c r="F1480" i="86"/>
  <c r="C1480" i="86"/>
  <c r="E1480" i="86"/>
  <c r="E1085" i="86"/>
  <c r="F1085" i="86"/>
  <c r="D1085" i="86"/>
  <c r="F1384" i="86"/>
  <c r="C1384" i="86"/>
  <c r="E1384" i="86"/>
  <c r="F1447" i="86"/>
  <c r="C1447" i="86"/>
  <c r="E1447" i="86"/>
  <c r="E1016" i="86"/>
  <c r="F1016" i="86"/>
  <c r="C1016" i="86"/>
  <c r="E1215" i="86"/>
  <c r="F1215" i="86"/>
  <c r="C1215" i="86"/>
  <c r="E938" i="86"/>
  <c r="F938" i="86"/>
  <c r="C938" i="86"/>
  <c r="E946" i="86"/>
  <c r="F946" i="86"/>
  <c r="C946" i="86"/>
  <c r="F469" i="86"/>
  <c r="D469" i="86"/>
  <c r="E469" i="86"/>
  <c r="F420" i="86"/>
  <c r="D420" i="86"/>
  <c r="E420" i="86"/>
  <c r="F455" i="86"/>
  <c r="D455" i="86"/>
  <c r="E455" i="86"/>
  <c r="E512" i="86"/>
  <c r="D512" i="86"/>
  <c r="F512" i="86"/>
  <c r="E1135" i="86"/>
  <c r="F1135" i="86"/>
  <c r="D1135" i="86"/>
  <c r="E1257" i="86"/>
  <c r="F1257" i="86"/>
  <c r="D1257" i="86"/>
  <c r="E932" i="86"/>
  <c r="F932" i="86"/>
  <c r="D932" i="86"/>
  <c r="E945" i="86"/>
  <c r="F945" i="86"/>
  <c r="C945" i="86"/>
  <c r="F1375" i="86"/>
  <c r="C1375" i="86"/>
  <c r="E1375" i="86"/>
  <c r="F1529" i="86"/>
  <c r="C1529" i="86"/>
  <c r="E1529" i="86"/>
  <c r="F1536" i="86"/>
  <c r="C1536" i="86"/>
  <c r="E1536" i="86"/>
  <c r="F1474" i="86"/>
  <c r="C1474" i="86"/>
  <c r="E1474" i="86"/>
  <c r="E937" i="86"/>
  <c r="F937" i="86"/>
  <c r="C937" i="86"/>
  <c r="E203" i="86"/>
  <c r="F203" i="86"/>
  <c r="C203" i="86"/>
  <c r="E967" i="86"/>
  <c r="F967" i="86"/>
  <c r="D967" i="86"/>
  <c r="E1621" i="86"/>
  <c r="F1621" i="86"/>
  <c r="C1621" i="86"/>
  <c r="E1600" i="86"/>
  <c r="F1600" i="86"/>
  <c r="C1600" i="86"/>
  <c r="E1609" i="86"/>
  <c r="F1609" i="86"/>
  <c r="C1609" i="86"/>
  <c r="E1613" i="86"/>
  <c r="F1613" i="86"/>
  <c r="C1613" i="86"/>
  <c r="E1619" i="86"/>
  <c r="F1619" i="86"/>
  <c r="C1619" i="86"/>
  <c r="E983" i="86"/>
  <c r="F983" i="86"/>
  <c r="D983" i="86"/>
  <c r="F1337" i="86"/>
  <c r="C1337" i="86"/>
  <c r="D1337" i="86"/>
  <c r="F1348" i="86"/>
  <c r="C1348" i="86"/>
  <c r="D1348" i="86"/>
  <c r="D32" i="86"/>
  <c r="E32" i="86"/>
  <c r="F32" i="86"/>
  <c r="E1127" i="86"/>
  <c r="F1127" i="86"/>
  <c r="D1127" i="86"/>
  <c r="E745" i="86"/>
  <c r="F745" i="86"/>
  <c r="D745" i="86"/>
  <c r="E734" i="86"/>
  <c r="F734" i="86"/>
  <c r="D734" i="86"/>
  <c r="E787" i="86"/>
  <c r="F787" i="86"/>
  <c r="D787" i="86"/>
  <c r="E1057" i="86"/>
  <c r="F1057" i="86"/>
  <c r="D1057" i="86"/>
  <c r="D645" i="86"/>
  <c r="E645" i="86"/>
  <c r="F645" i="86"/>
  <c r="D27" i="86"/>
  <c r="E27" i="86"/>
  <c r="F27" i="86"/>
  <c r="D89" i="86"/>
  <c r="E89" i="86"/>
  <c r="F89" i="86"/>
  <c r="D79" i="86"/>
  <c r="E79" i="86"/>
  <c r="F79" i="86"/>
  <c r="E128" i="86"/>
  <c r="F128" i="86"/>
  <c r="D128" i="86"/>
  <c r="F158" i="86"/>
  <c r="D158" i="86"/>
  <c r="E158" i="86"/>
  <c r="D342" i="86"/>
  <c r="E342" i="86"/>
  <c r="F342" i="86"/>
  <c r="E225" i="86"/>
  <c r="F225" i="86"/>
  <c r="D225" i="86"/>
  <c r="F256" i="86"/>
  <c r="D256" i="86"/>
  <c r="E256" i="86"/>
  <c r="D276" i="86"/>
  <c r="E276" i="86"/>
  <c r="F276" i="86"/>
  <c r="E1249" i="86"/>
  <c r="F1249" i="86"/>
  <c r="D1249" i="86"/>
  <c r="E976" i="86"/>
  <c r="F976" i="86"/>
  <c r="D976" i="86"/>
  <c r="D301" i="86"/>
  <c r="E301" i="86"/>
  <c r="F301" i="86"/>
  <c r="D333" i="86"/>
  <c r="E333" i="86"/>
  <c r="F333" i="86"/>
  <c r="E378" i="86"/>
  <c r="F378" i="86"/>
  <c r="D378" i="86"/>
  <c r="D557" i="86"/>
  <c r="E557" i="86"/>
  <c r="F557" i="86"/>
  <c r="D578" i="86"/>
  <c r="E578" i="86"/>
  <c r="F578" i="86"/>
  <c r="D603" i="86"/>
  <c r="E603" i="86"/>
  <c r="F603" i="86"/>
  <c r="E1299" i="86"/>
  <c r="F1299" i="86"/>
  <c r="D1299" i="86"/>
  <c r="E1114" i="86"/>
  <c r="F1114" i="86"/>
  <c r="D1114" i="86"/>
  <c r="E968" i="86"/>
  <c r="F968" i="86"/>
  <c r="D968" i="86"/>
  <c r="E1246" i="86"/>
  <c r="F1246" i="86"/>
  <c r="D1246" i="86"/>
  <c r="D20" i="86"/>
  <c r="E20" i="86"/>
  <c r="F20" i="86"/>
  <c r="D55" i="86"/>
  <c r="E55" i="86"/>
  <c r="F55" i="86"/>
  <c r="D75" i="86"/>
  <c r="E75" i="86"/>
  <c r="F75" i="86"/>
  <c r="D97" i="86"/>
  <c r="F97" i="86"/>
  <c r="E97" i="86"/>
  <c r="D85" i="86"/>
  <c r="E85" i="86"/>
  <c r="F85" i="86"/>
  <c r="E125" i="86"/>
  <c r="F125" i="86"/>
  <c r="D125" i="86"/>
  <c r="E184" i="86"/>
  <c r="F184" i="86"/>
  <c r="D184" i="86"/>
  <c r="E191" i="86"/>
  <c r="F191" i="86"/>
  <c r="D191" i="86"/>
  <c r="F259" i="86"/>
  <c r="D259" i="86"/>
  <c r="E259" i="86"/>
  <c r="D296" i="86"/>
  <c r="E296" i="86"/>
  <c r="F296" i="86"/>
  <c r="D330" i="86"/>
  <c r="E330" i="86"/>
  <c r="F330" i="86"/>
  <c r="E358" i="86"/>
  <c r="F358" i="86"/>
  <c r="D358" i="86"/>
  <c r="E389" i="86"/>
  <c r="D389" i="86"/>
  <c r="F389" i="86"/>
  <c r="D550" i="86"/>
  <c r="E550" i="86"/>
  <c r="F550" i="86"/>
  <c r="D570" i="86"/>
  <c r="E570" i="86"/>
  <c r="F570" i="86"/>
  <c r="E1305" i="86"/>
  <c r="F1305" i="86"/>
  <c r="D1305" i="86"/>
  <c r="E980" i="86"/>
  <c r="F980" i="86"/>
  <c r="D980" i="86"/>
  <c r="D42" i="86"/>
  <c r="E42" i="86"/>
  <c r="F42" i="86"/>
  <c r="D65" i="86"/>
  <c r="E65" i="86"/>
  <c r="F65" i="86"/>
  <c r="E120" i="86"/>
  <c r="F120" i="86"/>
  <c r="D120" i="86"/>
  <c r="E130" i="86"/>
  <c r="F130" i="86"/>
  <c r="D130" i="86"/>
  <c r="E217" i="86"/>
  <c r="F217" i="86"/>
  <c r="D217" i="86"/>
  <c r="E230" i="86"/>
  <c r="F230" i="86"/>
  <c r="D230" i="86"/>
  <c r="E249" i="86"/>
  <c r="F249" i="86"/>
  <c r="D249" i="86"/>
  <c r="D291" i="86"/>
  <c r="E291" i="86"/>
  <c r="F291" i="86"/>
  <c r="D320" i="86"/>
  <c r="E320" i="86"/>
  <c r="F320" i="86"/>
  <c r="D346" i="86"/>
  <c r="E346" i="86"/>
  <c r="F346" i="86"/>
  <c r="E392" i="86"/>
  <c r="F392" i="86"/>
  <c r="D392" i="86"/>
  <c r="D613" i="86"/>
  <c r="E613" i="86"/>
  <c r="F613" i="86"/>
  <c r="E1316" i="86"/>
  <c r="F1316" i="86"/>
  <c r="D1316" i="86"/>
  <c r="E735" i="86"/>
  <c r="F735" i="86"/>
  <c r="D735" i="86"/>
  <c r="E744" i="86"/>
  <c r="F744" i="86"/>
  <c r="D744" i="86"/>
  <c r="E783" i="86"/>
  <c r="F783" i="86"/>
  <c r="D783" i="86"/>
  <c r="E788" i="86"/>
  <c r="F788" i="86"/>
  <c r="D788" i="86"/>
  <c r="E1175" i="86"/>
  <c r="F1175" i="86"/>
  <c r="D1175" i="86"/>
  <c r="E1218" i="86"/>
  <c r="F1218" i="86"/>
  <c r="D1218" i="86"/>
  <c r="E890" i="86"/>
  <c r="F890" i="86"/>
  <c r="D890" i="86"/>
  <c r="E1256" i="86"/>
  <c r="F1256" i="86"/>
  <c r="D1256" i="86"/>
  <c r="E987" i="86"/>
  <c r="F987" i="86"/>
  <c r="D987" i="86"/>
  <c r="E981" i="86"/>
  <c r="F981" i="86"/>
  <c r="D981" i="86"/>
  <c r="F425" i="86"/>
  <c r="D425" i="86"/>
  <c r="E425" i="86"/>
  <c r="F441" i="86"/>
  <c r="D441" i="86"/>
  <c r="E441" i="86"/>
  <c r="F465" i="86"/>
  <c r="D465" i="86"/>
  <c r="E465" i="86"/>
  <c r="E513" i="86"/>
  <c r="D513" i="86"/>
  <c r="F513" i="86"/>
  <c r="E1248" i="86"/>
  <c r="F1248" i="86"/>
  <c r="D1248" i="86"/>
  <c r="E1238" i="86"/>
  <c r="F1238" i="86"/>
  <c r="D1238" i="86"/>
  <c r="E1145" i="86"/>
  <c r="F1145" i="86"/>
  <c r="D1145" i="86"/>
  <c r="E1050" i="86"/>
  <c r="F1050" i="86"/>
  <c r="D1050" i="86"/>
  <c r="D644" i="86"/>
  <c r="E644" i="86"/>
  <c r="F644" i="86"/>
  <c r="D673" i="86"/>
  <c r="E673" i="86"/>
  <c r="F673" i="86"/>
  <c r="E962" i="86"/>
  <c r="F962" i="86"/>
  <c r="D962" i="86"/>
  <c r="E949" i="86"/>
  <c r="F949" i="86"/>
  <c r="D949" i="86"/>
  <c r="E108" i="86"/>
  <c r="F108" i="86"/>
  <c r="D108" i="86"/>
  <c r="E118" i="86"/>
  <c r="F118" i="86"/>
  <c r="D118" i="86"/>
  <c r="E143" i="86"/>
  <c r="F143" i="86"/>
  <c r="D143" i="86"/>
  <c r="F172" i="86"/>
  <c r="D172" i="86"/>
  <c r="E172" i="86"/>
  <c r="D344" i="86"/>
  <c r="E344" i="86"/>
  <c r="F344" i="86"/>
  <c r="E232" i="86"/>
  <c r="F232" i="86"/>
  <c r="D232" i="86"/>
  <c r="D279" i="86"/>
  <c r="E279" i="86"/>
  <c r="F279" i="86"/>
  <c r="D298" i="86"/>
  <c r="E298" i="86"/>
  <c r="F298" i="86"/>
  <c r="E364" i="86"/>
  <c r="F364" i="86"/>
  <c r="D364" i="86"/>
  <c r="E371" i="86"/>
  <c r="D371" i="86"/>
  <c r="F371" i="86"/>
  <c r="E403" i="86"/>
  <c r="D403" i="86"/>
  <c r="F403" i="86"/>
  <c r="D596" i="86"/>
  <c r="E596" i="86"/>
  <c r="F596" i="86"/>
  <c r="D609" i="86"/>
  <c r="E609" i="86"/>
  <c r="F609" i="86"/>
  <c r="F1649" i="86"/>
  <c r="E1649" i="86"/>
  <c r="D1649" i="86"/>
  <c r="D33" i="86"/>
  <c r="E33" i="86"/>
  <c r="F33" i="86"/>
  <c r="E988" i="86"/>
  <c r="F988" i="86"/>
  <c r="D988" i="86"/>
  <c r="F1416" i="86"/>
  <c r="C1416" i="86"/>
  <c r="E1416" i="86"/>
  <c r="F1550" i="86"/>
  <c r="C1550" i="86"/>
  <c r="E1550" i="86"/>
  <c r="F1526" i="86"/>
  <c r="C1526" i="86"/>
  <c r="E1526" i="86"/>
  <c r="E1589" i="86"/>
  <c r="F1589" i="86"/>
  <c r="C1589" i="86"/>
  <c r="F1453" i="86"/>
  <c r="C1453" i="86"/>
  <c r="E1453" i="86"/>
  <c r="F1513" i="86"/>
  <c r="C1513" i="86"/>
  <c r="E1513" i="86"/>
  <c r="F1417" i="86"/>
  <c r="C1417" i="86"/>
  <c r="E1417" i="86"/>
  <c r="F1436" i="86"/>
  <c r="C1436" i="86"/>
  <c r="E1436" i="86"/>
  <c r="F1555" i="86"/>
  <c r="C1555" i="86"/>
  <c r="E1555" i="86"/>
  <c r="E1583" i="86"/>
  <c r="F1583" i="86"/>
  <c r="C1583" i="86"/>
  <c r="F1501" i="86"/>
  <c r="C1501" i="86"/>
  <c r="E1501" i="86"/>
  <c r="F1402" i="86"/>
  <c r="C1402" i="86"/>
  <c r="E1402" i="86"/>
  <c r="E1588" i="86"/>
  <c r="F1588" i="86"/>
  <c r="C1588" i="86"/>
  <c r="F1528" i="86"/>
  <c r="C1528" i="86"/>
  <c r="E1528" i="86"/>
  <c r="F1368" i="86"/>
  <c r="C1368" i="86"/>
  <c r="E1368" i="86"/>
  <c r="E1597" i="86"/>
  <c r="F1597" i="86"/>
  <c r="C1597" i="86"/>
  <c r="F1462" i="86"/>
  <c r="C1462" i="86"/>
  <c r="E1462" i="86"/>
  <c r="E1309" i="86"/>
  <c r="F1309" i="86"/>
  <c r="D1309" i="86"/>
  <c r="F1378" i="86"/>
  <c r="C1378" i="86"/>
  <c r="E1378" i="86"/>
  <c r="F1465" i="86"/>
  <c r="C1465" i="86"/>
  <c r="E1465" i="86"/>
  <c r="F1544" i="86"/>
  <c r="C1544" i="86"/>
  <c r="E1544" i="86"/>
  <c r="F1479" i="86"/>
  <c r="C1479" i="86"/>
  <c r="E1479" i="86"/>
  <c r="F1524" i="86"/>
  <c r="C1524" i="86"/>
  <c r="E1524" i="86"/>
  <c r="F1426" i="86"/>
  <c r="C1426" i="86"/>
  <c r="E1426" i="86"/>
  <c r="E1317" i="86"/>
  <c r="F1317" i="86"/>
  <c r="D1317" i="86"/>
  <c r="F1377" i="86"/>
  <c r="C1377" i="86"/>
  <c r="E1377" i="86"/>
  <c r="F1463" i="86"/>
  <c r="C1463" i="86"/>
  <c r="E1463" i="86"/>
  <c r="F1510" i="86"/>
  <c r="C1510" i="86"/>
  <c r="E1510" i="86"/>
  <c r="E741" i="86"/>
  <c r="F741" i="86"/>
  <c r="D741" i="86"/>
  <c r="E917" i="86"/>
  <c r="F917" i="86"/>
  <c r="C917" i="86"/>
  <c r="E732" i="86"/>
  <c r="F732" i="86"/>
  <c r="D732" i="86"/>
  <c r="F1407" i="86"/>
  <c r="C1407" i="86"/>
  <c r="E1407" i="86"/>
  <c r="E1176" i="86"/>
  <c r="F1176" i="86"/>
  <c r="D1176" i="86"/>
  <c r="F1520" i="86"/>
  <c r="C1520" i="86"/>
  <c r="E1520" i="86"/>
  <c r="E1211" i="86"/>
  <c r="F1211" i="86"/>
  <c r="D1211" i="86"/>
  <c r="E985" i="86"/>
  <c r="F985" i="86"/>
  <c r="D985" i="86"/>
  <c r="E1233" i="86"/>
  <c r="F1233" i="86"/>
  <c r="D1233" i="86"/>
  <c r="E1055" i="86"/>
  <c r="F1055" i="86"/>
  <c r="D1055" i="86"/>
  <c r="D669" i="86"/>
  <c r="E669" i="86"/>
  <c r="F669" i="86"/>
  <c r="D691" i="86"/>
  <c r="F691" i="86"/>
  <c r="E691" i="86"/>
  <c r="E955" i="86"/>
  <c r="F955" i="86"/>
  <c r="D955" i="86"/>
  <c r="F1456" i="86"/>
  <c r="C1456" i="86"/>
  <c r="E1456" i="86"/>
  <c r="F1464" i="86"/>
  <c r="C1464" i="86"/>
  <c r="E1464" i="86"/>
  <c r="E1198" i="86"/>
  <c r="F1198" i="86"/>
  <c r="C1198" i="86"/>
  <c r="E1216" i="86"/>
  <c r="F1216" i="86"/>
  <c r="C1216" i="86"/>
  <c r="E944" i="86"/>
  <c r="F944" i="86"/>
  <c r="C944" i="86"/>
  <c r="E952" i="86"/>
  <c r="F952" i="86"/>
  <c r="C952" i="86"/>
  <c r="E407" i="86"/>
  <c r="D407" i="86"/>
  <c r="F407" i="86"/>
  <c r="F438" i="86"/>
  <c r="D438" i="86"/>
  <c r="E438" i="86"/>
  <c r="F486" i="86"/>
  <c r="D486" i="86"/>
  <c r="E486" i="86"/>
  <c r="E520" i="86"/>
  <c r="D520" i="86"/>
  <c r="F520" i="86"/>
  <c r="E1236" i="86"/>
  <c r="F1236" i="86"/>
  <c r="D1236" i="86"/>
  <c r="E1261" i="86"/>
  <c r="F1261" i="86"/>
  <c r="D1261" i="86"/>
  <c r="E930" i="86"/>
  <c r="F930" i="86"/>
  <c r="D930" i="86"/>
  <c r="E953" i="86"/>
  <c r="F953" i="86"/>
  <c r="D953" i="86"/>
  <c r="E1076" i="86"/>
  <c r="F1076" i="86"/>
  <c r="D1076" i="86"/>
  <c r="F1527" i="86"/>
  <c r="C1527" i="86"/>
  <c r="E1527" i="86"/>
  <c r="F1414" i="86"/>
  <c r="C1414" i="86"/>
  <c r="E1414" i="86"/>
  <c r="F1548" i="86"/>
  <c r="C1548" i="86"/>
  <c r="E1548" i="86"/>
  <c r="F1487" i="86"/>
  <c r="C1487" i="86"/>
  <c r="E1487" i="86"/>
  <c r="F1473" i="86"/>
  <c r="C1473" i="86"/>
  <c r="E1473" i="86"/>
  <c r="E947" i="86"/>
  <c r="F947" i="86"/>
  <c r="C947" i="86"/>
  <c r="E1141" i="86"/>
  <c r="F1141" i="86"/>
  <c r="D1141" i="86"/>
  <c r="E1251" i="86"/>
  <c r="F1251" i="86"/>
  <c r="D1251" i="86"/>
  <c r="E1623" i="86"/>
  <c r="F1623" i="86"/>
  <c r="C1623" i="86"/>
  <c r="E1599" i="86"/>
  <c r="F1599" i="86"/>
  <c r="C1599" i="86"/>
  <c r="E1604" i="86"/>
  <c r="F1604" i="86"/>
  <c r="C1604" i="86"/>
  <c r="E1596" i="86"/>
  <c r="F1596" i="86"/>
  <c r="C1596" i="86"/>
  <c r="E1611" i="86"/>
  <c r="F1611" i="86"/>
  <c r="C1611" i="86"/>
  <c r="E1134" i="86"/>
  <c r="F1134" i="86"/>
  <c r="D1134" i="86"/>
  <c r="F1341" i="86"/>
  <c r="C1341" i="86"/>
  <c r="D1341" i="86"/>
  <c r="F1354" i="86"/>
  <c r="C1354" i="86"/>
  <c r="D1354" i="86"/>
  <c r="D63" i="86"/>
  <c r="E63" i="86"/>
  <c r="F63" i="86"/>
  <c r="E99" i="86"/>
  <c r="F99" i="86"/>
  <c r="D99" i="86"/>
  <c r="E123" i="86"/>
  <c r="F123" i="86"/>
  <c r="D123" i="86"/>
  <c r="E199" i="86"/>
  <c r="F199" i="86"/>
  <c r="D199" i="86"/>
  <c r="E214" i="86"/>
  <c r="F214" i="86"/>
  <c r="D214" i="86"/>
  <c r="E248" i="86"/>
  <c r="F248" i="86"/>
  <c r="D248" i="86"/>
  <c r="D292" i="86"/>
  <c r="E292" i="86"/>
  <c r="F292" i="86"/>
  <c r="D299" i="86"/>
  <c r="E299" i="86"/>
  <c r="F299" i="86"/>
  <c r="D331" i="86"/>
  <c r="E331" i="86"/>
  <c r="F331" i="86"/>
  <c r="E369" i="86"/>
  <c r="D369" i="86"/>
  <c r="F369" i="86"/>
  <c r="E401" i="86"/>
  <c r="D401" i="86"/>
  <c r="F401" i="86"/>
  <c r="D606" i="86"/>
  <c r="E606" i="86"/>
  <c r="F606" i="86"/>
  <c r="E1295" i="86"/>
  <c r="F1295" i="86"/>
  <c r="D1295" i="86"/>
  <c r="E1039" i="86"/>
  <c r="F1039" i="86"/>
  <c r="D1039" i="86"/>
  <c r="E1172" i="86"/>
  <c r="F1172" i="86"/>
  <c r="D1172" i="86"/>
  <c r="E900" i="86"/>
  <c r="F900" i="86"/>
  <c r="D900" i="86"/>
  <c r="F450" i="86"/>
  <c r="D450" i="86"/>
  <c r="E450" i="86"/>
  <c r="F457" i="86"/>
  <c r="D457" i="86"/>
  <c r="E457" i="86"/>
  <c r="E500" i="86"/>
  <c r="D500" i="86"/>
  <c r="F500" i="86"/>
  <c r="E519" i="86"/>
  <c r="D519" i="86"/>
  <c r="F519" i="86"/>
  <c r="D589" i="86"/>
  <c r="E589" i="86"/>
  <c r="F589" i="86"/>
  <c r="D682" i="86"/>
  <c r="F682" i="86"/>
  <c r="E682" i="86"/>
  <c r="D698" i="86"/>
  <c r="F698" i="86"/>
  <c r="E698" i="86"/>
  <c r="E798" i="86"/>
  <c r="F798" i="86"/>
  <c r="D798" i="86"/>
  <c r="D60" i="86"/>
  <c r="E60" i="86"/>
  <c r="F60" i="86"/>
  <c r="E148" i="86"/>
  <c r="F148" i="86"/>
  <c r="D148" i="86"/>
  <c r="F155" i="86"/>
  <c r="D155" i="86"/>
  <c r="E155" i="86"/>
  <c r="E215" i="86"/>
  <c r="F215" i="86"/>
  <c r="D215" i="86"/>
  <c r="E238" i="86"/>
  <c r="F238" i="86"/>
  <c r="D238" i="86"/>
  <c r="F260" i="86"/>
  <c r="D260" i="86"/>
  <c r="E260" i="86"/>
  <c r="D287" i="86"/>
  <c r="E287" i="86"/>
  <c r="F287" i="86"/>
  <c r="D303" i="86"/>
  <c r="E303" i="86"/>
  <c r="F303" i="86"/>
  <c r="D345" i="86"/>
  <c r="E345" i="86"/>
  <c r="F345" i="86"/>
  <c r="E377" i="86"/>
  <c r="D377" i="86"/>
  <c r="F377" i="86"/>
  <c r="D561" i="86"/>
  <c r="E561" i="86"/>
  <c r="F561" i="86"/>
  <c r="D614" i="86"/>
  <c r="E614" i="86"/>
  <c r="F614" i="86"/>
  <c r="E1314" i="86"/>
  <c r="F1314" i="86"/>
  <c r="D1314" i="86"/>
  <c r="E761" i="86"/>
  <c r="F761" i="86"/>
  <c r="D761" i="86"/>
  <c r="E1183" i="86"/>
  <c r="F1183" i="86"/>
  <c r="D1183" i="86"/>
  <c r="E1204" i="86"/>
  <c r="F1204" i="86"/>
  <c r="D1204" i="86"/>
  <c r="E408" i="86"/>
  <c r="F408" i="86"/>
  <c r="D408" i="86"/>
  <c r="F445" i="86"/>
  <c r="D445" i="86"/>
  <c r="E445" i="86"/>
  <c r="F484" i="86"/>
  <c r="D484" i="86"/>
  <c r="E484" i="86"/>
  <c r="E501" i="86"/>
  <c r="D501" i="86"/>
  <c r="F501" i="86"/>
  <c r="E530" i="86"/>
  <c r="D530" i="86"/>
  <c r="F530" i="86"/>
  <c r="E1048" i="86"/>
  <c r="F1048" i="86"/>
  <c r="D1048" i="86"/>
  <c r="D690" i="86"/>
  <c r="F690" i="86"/>
  <c r="E690" i="86"/>
  <c r="E1087" i="86"/>
  <c r="F1087" i="86"/>
  <c r="D1087" i="86"/>
  <c r="E866" i="86"/>
  <c r="F866" i="86"/>
  <c r="D866" i="86"/>
  <c r="D26" i="86"/>
  <c r="E26" i="86"/>
  <c r="F26" i="86"/>
  <c r="D86" i="86"/>
  <c r="E86" i="86"/>
  <c r="F86" i="86"/>
  <c r="E109" i="86"/>
  <c r="F109" i="86"/>
  <c r="D109" i="86"/>
  <c r="D82" i="86"/>
  <c r="E82" i="86"/>
  <c r="F82" i="86"/>
  <c r="F160" i="86"/>
  <c r="D160" i="86"/>
  <c r="E160" i="86"/>
  <c r="E202" i="86"/>
  <c r="F202" i="86"/>
  <c r="D202" i="86"/>
  <c r="E235" i="86"/>
  <c r="F235" i="86"/>
  <c r="D235" i="86"/>
  <c r="F263" i="86"/>
  <c r="D263" i="86"/>
  <c r="E263" i="86"/>
  <c r="D327" i="86"/>
  <c r="E327" i="86"/>
  <c r="F327" i="86"/>
  <c r="D335" i="86"/>
  <c r="E335" i="86"/>
  <c r="F335" i="86"/>
  <c r="E386" i="86"/>
  <c r="F386" i="86"/>
  <c r="D386" i="86"/>
  <c r="E992" i="86"/>
  <c r="F992" i="86"/>
  <c r="D992" i="86"/>
  <c r="D547" i="86"/>
  <c r="E547" i="86"/>
  <c r="F547" i="86"/>
  <c r="D564" i="86"/>
  <c r="E564" i="86"/>
  <c r="F564" i="86"/>
  <c r="E1304" i="86"/>
  <c r="F1304" i="86"/>
  <c r="D1304" i="86"/>
  <c r="E1117" i="86"/>
  <c r="F1117" i="86"/>
  <c r="D1117" i="86"/>
  <c r="E1112" i="86"/>
  <c r="F1112" i="86"/>
  <c r="D1112" i="86"/>
  <c r="E1077" i="86"/>
  <c r="F1077" i="86"/>
  <c r="D1077" i="86"/>
  <c r="E716" i="86"/>
  <c r="F716" i="86"/>
  <c r="D716" i="86"/>
  <c r="E1066" i="86"/>
  <c r="F1066" i="86"/>
  <c r="D1066" i="86"/>
  <c r="E721" i="86"/>
  <c r="F721" i="86"/>
  <c r="D721" i="86"/>
  <c r="E771" i="86"/>
  <c r="F771" i="86"/>
  <c r="D771" i="86"/>
  <c r="E1152" i="86"/>
  <c r="F1152" i="86"/>
  <c r="D1152" i="86"/>
  <c r="E1195" i="86"/>
  <c r="F1195" i="86"/>
  <c r="D1195" i="86"/>
  <c r="E899" i="86"/>
  <c r="F899" i="86"/>
  <c r="D899" i="86"/>
  <c r="E1283" i="86"/>
  <c r="F1283" i="86"/>
  <c r="D1283" i="86"/>
  <c r="E1285" i="86"/>
  <c r="F1285" i="86"/>
  <c r="D1285" i="86"/>
  <c r="E990" i="86"/>
  <c r="F990" i="86"/>
  <c r="D990" i="86"/>
  <c r="F476" i="86"/>
  <c r="D476" i="86"/>
  <c r="E476" i="86"/>
  <c r="F418" i="86"/>
  <c r="D418" i="86"/>
  <c r="E418" i="86"/>
  <c r="F419" i="86"/>
  <c r="D419" i="86"/>
  <c r="E419" i="86"/>
  <c r="F461" i="86"/>
  <c r="D461" i="86"/>
  <c r="E461" i="86"/>
  <c r="F489" i="86"/>
  <c r="D489" i="86"/>
  <c r="E489" i="86"/>
  <c r="E496" i="86"/>
  <c r="D496" i="86"/>
  <c r="F496" i="86"/>
  <c r="E527" i="86"/>
  <c r="D527" i="86"/>
  <c r="F527" i="86"/>
  <c r="E544" i="86"/>
  <c r="D544" i="86"/>
  <c r="F544" i="86"/>
  <c r="E1147" i="86"/>
  <c r="F1147" i="86"/>
  <c r="D1147" i="86"/>
  <c r="E1266" i="86"/>
  <c r="F1266" i="86"/>
  <c r="D1266" i="86"/>
  <c r="D631" i="86"/>
  <c r="E631" i="86"/>
  <c r="F631" i="86"/>
  <c r="D633" i="86"/>
  <c r="E633" i="86"/>
  <c r="F633" i="86"/>
  <c r="E1019" i="86"/>
  <c r="F1019" i="86"/>
  <c r="D1019" i="86"/>
  <c r="D648" i="86"/>
  <c r="E648" i="86"/>
  <c r="F648" i="86"/>
  <c r="E1030" i="86"/>
  <c r="F1030" i="86"/>
  <c r="D1030" i="86"/>
  <c r="E1037" i="86"/>
  <c r="F1037" i="86"/>
  <c r="D1037" i="86"/>
  <c r="D670" i="86"/>
  <c r="E670" i="86"/>
  <c r="F670" i="86"/>
  <c r="D683" i="86"/>
  <c r="F683" i="86"/>
  <c r="E683" i="86"/>
  <c r="E712" i="86"/>
  <c r="F712" i="86"/>
  <c r="D712" i="86"/>
  <c r="D703" i="86"/>
  <c r="F703" i="86"/>
  <c r="E703" i="86"/>
  <c r="E1095" i="86"/>
  <c r="F1095" i="86"/>
  <c r="D1095" i="86"/>
  <c r="E806" i="86"/>
  <c r="F806" i="86"/>
  <c r="D806" i="86"/>
  <c r="D46" i="86"/>
  <c r="E46" i="86"/>
  <c r="F46" i="86"/>
  <c r="D98" i="86"/>
  <c r="F98" i="86"/>
  <c r="E98" i="86"/>
  <c r="E149" i="86"/>
  <c r="F149" i="86"/>
  <c r="D149" i="86"/>
  <c r="E129" i="86"/>
  <c r="F129" i="86"/>
  <c r="D129" i="86"/>
  <c r="F170" i="86"/>
  <c r="D170" i="86"/>
  <c r="E170" i="86"/>
  <c r="D343" i="86"/>
  <c r="E343" i="86"/>
  <c r="F343" i="86"/>
  <c r="E244" i="86"/>
  <c r="F244" i="86"/>
  <c r="D244" i="86"/>
  <c r="F269" i="86"/>
  <c r="D269" i="86"/>
  <c r="E269" i="86"/>
  <c r="D319" i="86"/>
  <c r="E319" i="86"/>
  <c r="F319" i="86"/>
  <c r="E368" i="86"/>
  <c r="F368" i="86"/>
  <c r="D368" i="86"/>
  <c r="E396" i="86"/>
  <c r="F396" i="86"/>
  <c r="D396" i="86"/>
  <c r="D563" i="86"/>
  <c r="E563" i="86"/>
  <c r="F563" i="86"/>
  <c r="D595" i="86"/>
  <c r="E595" i="86"/>
  <c r="F595" i="86"/>
  <c r="E1310" i="86"/>
  <c r="F1310" i="86"/>
  <c r="D1310" i="86"/>
  <c r="E1074" i="86"/>
  <c r="F1074" i="86"/>
  <c r="D1074" i="86"/>
  <c r="E755" i="86"/>
  <c r="F755" i="86"/>
  <c r="D755" i="86"/>
  <c r="E754" i="86"/>
  <c r="F754" i="86"/>
  <c r="D754" i="86"/>
  <c r="E763" i="86"/>
  <c r="F763" i="86"/>
  <c r="D763" i="86"/>
  <c r="E793" i="86"/>
  <c r="F793" i="86"/>
  <c r="D793" i="86"/>
  <c r="E1177" i="86"/>
  <c r="F1177" i="86"/>
  <c r="D1177" i="86"/>
  <c r="E1203" i="86"/>
  <c r="F1203" i="86"/>
  <c r="D1203" i="86"/>
  <c r="E905" i="86"/>
  <c r="F905" i="86"/>
  <c r="D905" i="86"/>
  <c r="F427" i="86"/>
  <c r="D427" i="86"/>
  <c r="E427" i="86"/>
  <c r="F422" i="86"/>
  <c r="D422" i="86"/>
  <c r="E422" i="86"/>
  <c r="F485" i="86"/>
  <c r="D485" i="86"/>
  <c r="E485" i="86"/>
  <c r="E522" i="86"/>
  <c r="D522" i="86"/>
  <c r="F522" i="86"/>
  <c r="E1260" i="86"/>
  <c r="F1260" i="86"/>
  <c r="D1260" i="86"/>
  <c r="D651" i="86"/>
  <c r="E651" i="86"/>
  <c r="F651" i="86"/>
  <c r="E1038" i="86"/>
  <c r="F1038" i="86"/>
  <c r="D1038" i="86"/>
  <c r="D681" i="86"/>
  <c r="F681" i="86"/>
  <c r="E681" i="86"/>
  <c r="E954" i="86"/>
  <c r="F954" i="86"/>
  <c r="D954" i="86"/>
  <c r="E931" i="86"/>
  <c r="F931" i="86"/>
  <c r="D931" i="86"/>
  <c r="E868" i="86"/>
  <c r="F868" i="86"/>
  <c r="D868" i="86"/>
  <c r="D24" i="86"/>
  <c r="E24" i="86"/>
  <c r="F24" i="86"/>
  <c r="D94" i="86"/>
  <c r="E94" i="86"/>
  <c r="F94" i="86"/>
  <c r="E110" i="86"/>
  <c r="F110" i="86"/>
  <c r="D110" i="86"/>
  <c r="D83" i="86"/>
  <c r="E83" i="86"/>
  <c r="F83" i="86"/>
  <c r="E127" i="86"/>
  <c r="F127" i="86"/>
  <c r="D127" i="86"/>
  <c r="E192" i="86"/>
  <c r="F192" i="86"/>
  <c r="D192" i="86"/>
  <c r="E211" i="86"/>
  <c r="F211" i="86"/>
  <c r="D211" i="86"/>
  <c r="E234" i="86"/>
  <c r="F234" i="86"/>
  <c r="D234" i="86"/>
  <c r="D271" i="86"/>
  <c r="E271" i="86"/>
  <c r="F271" i="86"/>
  <c r="D297" i="86"/>
  <c r="E297" i="86"/>
  <c r="F297" i="86"/>
  <c r="E360" i="86"/>
  <c r="F360" i="86"/>
  <c r="D360" i="86"/>
  <c r="E385" i="86"/>
  <c r="D385" i="86"/>
  <c r="F385" i="86"/>
  <c r="D546" i="86"/>
  <c r="E546" i="86"/>
  <c r="F546" i="86"/>
  <c r="D580" i="86"/>
  <c r="E580" i="86"/>
  <c r="F580" i="86"/>
  <c r="D602" i="86"/>
  <c r="E602" i="86"/>
  <c r="F602" i="86"/>
  <c r="E1300" i="86"/>
  <c r="F1300" i="86"/>
  <c r="D1300" i="86"/>
  <c r="E1121" i="86"/>
  <c r="F1121" i="86"/>
  <c r="D1121" i="86"/>
  <c r="E1102" i="86"/>
  <c r="F1102" i="86"/>
  <c r="D1102" i="86"/>
  <c r="E1111" i="86"/>
  <c r="F1111" i="86"/>
  <c r="D1111" i="86"/>
  <c r="E1064" i="86"/>
  <c r="F1064" i="86"/>
  <c r="D1064" i="86"/>
  <c r="E727" i="86"/>
  <c r="F727" i="86"/>
  <c r="D727" i="86"/>
  <c r="E1065" i="86"/>
  <c r="F1065" i="86"/>
  <c r="D1065" i="86"/>
  <c r="E768" i="86"/>
  <c r="F768" i="86"/>
  <c r="D768" i="86"/>
  <c r="E775" i="86"/>
  <c r="F775" i="86"/>
  <c r="D775" i="86"/>
  <c r="E1154" i="86"/>
  <c r="F1154" i="86"/>
  <c r="D1154" i="86"/>
  <c r="E1179" i="86"/>
  <c r="F1179" i="86"/>
  <c r="D1179" i="86"/>
  <c r="E1015" i="86"/>
  <c r="F1015" i="86"/>
  <c r="D1015" i="86"/>
  <c r="E1282" i="86"/>
  <c r="F1282" i="86"/>
  <c r="D1282" i="86"/>
  <c r="E1286" i="86"/>
  <c r="F1286" i="86"/>
  <c r="D1286" i="86"/>
  <c r="E959" i="86"/>
  <c r="F959" i="86"/>
  <c r="D959" i="86"/>
  <c r="F412" i="86"/>
  <c r="D412" i="86"/>
  <c r="E412" i="86"/>
  <c r="F432" i="86"/>
  <c r="D432" i="86"/>
  <c r="E432" i="86"/>
  <c r="F416" i="86"/>
  <c r="D416" i="86"/>
  <c r="E416" i="86"/>
  <c r="F452" i="86"/>
  <c r="D452" i="86"/>
  <c r="E452" i="86"/>
  <c r="F481" i="86"/>
  <c r="D481" i="86"/>
  <c r="E481" i="86"/>
  <c r="E502" i="86"/>
  <c r="D502" i="86"/>
  <c r="F502" i="86"/>
  <c r="E515" i="86"/>
  <c r="D515" i="86"/>
  <c r="F515" i="86"/>
  <c r="E526" i="86"/>
  <c r="D526" i="86"/>
  <c r="F526" i="86"/>
  <c r="E545" i="86"/>
  <c r="D545" i="86"/>
  <c r="F545" i="86"/>
  <c r="E1268" i="86"/>
  <c r="F1268" i="86"/>
  <c r="D1268" i="86"/>
  <c r="E1263" i="86"/>
  <c r="F1263" i="86"/>
  <c r="D1263" i="86"/>
  <c r="D627" i="86"/>
  <c r="E627" i="86"/>
  <c r="F627" i="86"/>
  <c r="D629" i="86"/>
  <c r="E629" i="86"/>
  <c r="F629" i="86"/>
  <c r="E1018" i="86"/>
  <c r="F1018" i="86"/>
  <c r="D1018" i="86"/>
  <c r="E1028" i="86"/>
  <c r="F1028" i="86"/>
  <c r="D1028" i="86"/>
  <c r="E1029" i="86"/>
  <c r="F1029" i="86"/>
  <c r="D1029" i="86"/>
  <c r="E1040" i="86"/>
  <c r="F1040" i="86"/>
  <c r="D1040" i="86"/>
  <c r="D660" i="86"/>
  <c r="E660" i="86"/>
  <c r="F660" i="86"/>
  <c r="D671" i="86"/>
  <c r="E671" i="86"/>
  <c r="F671" i="86"/>
  <c r="D684" i="86"/>
  <c r="F684" i="86"/>
  <c r="E684" i="86"/>
  <c r="D705" i="86"/>
  <c r="F705" i="86"/>
  <c r="E705" i="86"/>
  <c r="E1098" i="86"/>
  <c r="F1098" i="86"/>
  <c r="D1098" i="86"/>
  <c r="E924" i="86"/>
  <c r="F924" i="86"/>
  <c r="D924" i="86"/>
  <c r="E1124" i="86"/>
  <c r="F1124" i="86"/>
  <c r="D1124" i="86"/>
  <c r="E794" i="86"/>
  <c r="F794" i="86"/>
  <c r="D794" i="86"/>
  <c r="D638" i="86"/>
  <c r="E638" i="86"/>
  <c r="F638" i="86"/>
  <c r="E1032" i="86"/>
  <c r="F1032" i="86"/>
  <c r="D1032" i="86"/>
  <c r="E13" i="86"/>
  <c r="C13" i="86"/>
  <c r="D13" i="86"/>
  <c r="AF1669" i="86"/>
  <c r="AR1669" i="86"/>
  <c r="BD1669" i="86"/>
  <c r="AI1669" i="86"/>
  <c r="AU1669" i="86"/>
  <c r="BG1669" i="86"/>
  <c r="Z1669" i="86"/>
  <c r="AL1669" i="86"/>
  <c r="AX1669" i="86"/>
  <c r="BJ1669" i="86"/>
  <c r="BM1669" i="86"/>
  <c r="AC1669" i="86"/>
  <c r="AO1669" i="86"/>
  <c r="BA1669" i="86"/>
  <c r="AF1676" i="86"/>
  <c r="AR1676" i="86"/>
  <c r="BD1676" i="86"/>
  <c r="AI1676" i="86"/>
  <c r="AU1676" i="86"/>
  <c r="Z1676" i="86"/>
  <c r="AX1676" i="86"/>
  <c r="BJ1676" i="86"/>
  <c r="BM1676" i="86"/>
  <c r="AO1676" i="86"/>
  <c r="W1669" i="86"/>
  <c r="W1676" i="86"/>
  <c r="BG1676" i="86"/>
  <c r="AL1676" i="86"/>
  <c r="AC1676" i="86"/>
  <c r="BA1676" i="86"/>
  <c r="V1662" i="86"/>
  <c r="V1661" i="86"/>
  <c r="E1332" i="86" l="1"/>
  <c r="E1333" i="86"/>
  <c r="E1336" i="86"/>
  <c r="F1323" i="86"/>
  <c r="D17" i="86"/>
  <c r="C14" i="86"/>
  <c r="E1337" i="86"/>
  <c r="F1324" i="86" l="1"/>
  <c r="E1334" i="86"/>
  <c r="D203" i="86"/>
  <c r="D893" i="86"/>
  <c r="F1325" i="86"/>
  <c r="C15" i="86"/>
  <c r="E1335" i="86" l="1"/>
  <c r="E1338" i="86" s="1"/>
  <c r="E1339" i="86"/>
  <c r="E1340" i="86" s="1"/>
  <c r="F1326" i="86"/>
  <c r="F1327" i="86"/>
  <c r="F1329" i="86"/>
  <c r="D917" i="86"/>
  <c r="D919" i="86"/>
  <c r="C16" i="86"/>
  <c r="E1341" i="86" l="1"/>
  <c r="F1328" i="86"/>
  <c r="E1342" i="86"/>
  <c r="E1343" i="86"/>
  <c r="D928" i="86"/>
  <c r="F1331" i="86"/>
  <c r="C18" i="86"/>
  <c r="F1330" i="86" l="1"/>
  <c r="AP5" i="77" s="1"/>
  <c r="F1335" i="86"/>
  <c r="E1344" i="86"/>
  <c r="D934" i="86"/>
  <c r="D935" i="86"/>
  <c r="E1345" i="86"/>
  <c r="C19" i="86"/>
  <c r="C20" i="86" s="1"/>
  <c r="F7" i="77" l="1"/>
  <c r="T6" i="77"/>
  <c r="N15" i="77"/>
  <c r="J11" i="77"/>
  <c r="U6" i="77"/>
  <c r="R6" i="77"/>
  <c r="O15" i="77"/>
  <c r="T10" i="77"/>
  <c r="T11" i="77"/>
  <c r="P7" i="77"/>
  <c r="K5" i="77"/>
  <c r="O12" i="77"/>
  <c r="M9" i="77"/>
  <c r="P12" i="77"/>
  <c r="U8" i="77"/>
  <c r="T13" i="77"/>
  <c r="J15" i="77"/>
  <c r="U7" i="77"/>
  <c r="U13" i="77"/>
  <c r="L5" i="77"/>
  <c r="K10" i="77"/>
  <c r="Q6" i="77"/>
  <c r="R10" i="77"/>
  <c r="K15" i="77"/>
  <c r="P11" i="77"/>
  <c r="U5" i="77"/>
  <c r="O7" i="77"/>
  <c r="T5" i="77"/>
  <c r="M14" i="77"/>
  <c r="N14" i="77"/>
  <c r="J12" i="77"/>
  <c r="S10" i="77"/>
  <c r="R15" i="77"/>
  <c r="S15" i="77"/>
  <c r="J7" i="77"/>
  <c r="I12" i="77"/>
  <c r="O11" i="77"/>
  <c r="P8" i="77"/>
  <c r="O8" i="77"/>
  <c r="K11" i="77"/>
  <c r="I7" i="77"/>
  <c r="N13" i="77"/>
  <c r="S14" i="77"/>
  <c r="S9" i="77"/>
  <c r="O9" i="77"/>
  <c r="L13" i="77"/>
  <c r="M10" i="77"/>
  <c r="O13" i="77"/>
  <c r="K6" i="77"/>
  <c r="M13" i="77"/>
  <c r="S7" i="77"/>
  <c r="T9" i="77"/>
  <c r="U15" i="77"/>
  <c r="R9" i="77"/>
  <c r="Q8" i="77"/>
  <c r="L15" i="77"/>
  <c r="M15" i="77"/>
  <c r="I8" i="77"/>
  <c r="T8" i="77"/>
  <c r="H13" i="77"/>
  <c r="I13" i="77"/>
  <c r="G9" i="77"/>
  <c r="P13" i="77"/>
  <c r="I11" i="77"/>
  <c r="M6" i="77"/>
  <c r="Q13" i="77"/>
  <c r="H10" i="77"/>
  <c r="L11" i="77"/>
  <c r="O5" i="77"/>
  <c r="AI9" i="77"/>
  <c r="Z8" i="77"/>
  <c r="Q9" i="77"/>
  <c r="AG10" i="77"/>
  <c r="AB7" i="77"/>
  <c r="AF15" i="77"/>
  <c r="AO15" i="77"/>
  <c r="AH7" i="77"/>
  <c r="AF11" i="77"/>
  <c r="AK14" i="77"/>
  <c r="AN5" i="77"/>
  <c r="AO13" i="77"/>
  <c r="Y12" i="77"/>
  <c r="AN11" i="77"/>
  <c r="AK10" i="77"/>
  <c r="AO9" i="77"/>
  <c r="AP9" i="77"/>
  <c r="AP10" i="77"/>
  <c r="AC15" i="77"/>
  <c r="AG9" i="77"/>
  <c r="AP6" i="77"/>
  <c r="AP8" i="77"/>
  <c r="AL8" i="77"/>
  <c r="AD5" i="77"/>
  <c r="F8" i="77"/>
  <c r="AF13" i="77"/>
  <c r="AD6" i="77"/>
  <c r="Y13" i="77"/>
  <c r="X7" i="77"/>
  <c r="Z9" i="77"/>
  <c r="AN13" i="77"/>
  <c r="AF6" i="77"/>
  <c r="AB15" i="77"/>
  <c r="AD15" i="77"/>
  <c r="AM8" i="77"/>
  <c r="AC11" i="77"/>
  <c r="AC14" i="77"/>
  <c r="AE8" i="77"/>
  <c r="AK11" i="77"/>
  <c r="AI13" i="77"/>
  <c r="AA7" i="77"/>
  <c r="Y7" i="77"/>
  <c r="AC7" i="77"/>
  <c r="AD10" i="77"/>
  <c r="AC5" i="77"/>
  <c r="AD7" i="77"/>
  <c r="AM11" i="77"/>
  <c r="AL9" i="77"/>
  <c r="Y8" i="77"/>
  <c r="AA14" i="77"/>
  <c r="Q12" i="77"/>
  <c r="R7" i="77"/>
  <c r="G7" i="77"/>
  <c r="G15" i="77"/>
  <c r="U14" i="77"/>
  <c r="G10" i="77"/>
  <c r="H5" i="77"/>
  <c r="M7" i="77"/>
  <c r="L12" i="77"/>
  <c r="K12" i="77"/>
  <c r="N9" i="77"/>
  <c r="N10" i="77"/>
  <c r="L6" i="77"/>
  <c r="S11" i="77"/>
  <c r="R11" i="77"/>
  <c r="S6" i="77"/>
  <c r="I5" i="77"/>
  <c r="H14" i="77"/>
  <c r="N5" i="77"/>
  <c r="G14" i="77"/>
  <c r="J8" i="77"/>
  <c r="H9" i="77"/>
  <c r="T14" i="77"/>
  <c r="M5" i="77"/>
  <c r="O10" i="77"/>
  <c r="J14" i="77"/>
  <c r="P5" i="77"/>
  <c r="I14" i="77"/>
  <c r="N8" i="77"/>
  <c r="J9" i="77"/>
  <c r="T12" i="77"/>
  <c r="U9" i="77"/>
  <c r="S12" i="77"/>
  <c r="S5" i="77"/>
  <c r="T7" i="77"/>
  <c r="M11" i="77"/>
  <c r="K7" i="77"/>
  <c r="N11" i="77"/>
  <c r="I15" i="77"/>
  <c r="O6" i="77"/>
  <c r="H15" i="77"/>
  <c r="L10" i="77"/>
  <c r="I10" i="77"/>
  <c r="S13" i="77"/>
  <c r="L7" i="77"/>
  <c r="T15" i="77"/>
  <c r="J6" i="77"/>
  <c r="U10" i="77"/>
  <c r="P14" i="77"/>
  <c r="G6" i="77"/>
  <c r="O14" i="77"/>
  <c r="K9" i="77"/>
  <c r="P9" i="77"/>
  <c r="K13" i="77"/>
  <c r="G11" i="77"/>
  <c r="J13" i="77"/>
  <c r="P6" i="77"/>
  <c r="K8" i="77"/>
  <c r="U11" i="77"/>
  <c r="H8" i="77"/>
  <c r="Y4" i="77"/>
  <c r="AF12" i="77"/>
  <c r="AM6" i="77"/>
  <c r="AO6" i="77"/>
  <c r="AH8" i="77"/>
  <c r="Y14" i="77"/>
  <c r="AK9" i="77"/>
  <c r="AP7" i="77"/>
  <c r="AH6" i="77"/>
  <c r="AG15" i="77"/>
  <c r="AL6" i="77"/>
  <c r="AK15" i="77"/>
  <c r="AN12" i="77"/>
  <c r="AI12" i="77"/>
  <c r="AD9" i="77"/>
  <c r="AN10" i="77"/>
  <c r="AB11" i="77"/>
  <c r="AL12" i="77"/>
  <c r="AD14" i="77"/>
  <c r="AI7" i="77"/>
  <c r="X5" i="77"/>
  <c r="Z11" i="77"/>
  <c r="AJ15" i="77"/>
  <c r="AA8" i="77"/>
  <c r="AC13" i="77"/>
  <c r="AL5" i="77"/>
  <c r="AH5" i="77"/>
  <c r="AP11" i="77"/>
  <c r="AJ5" i="77"/>
  <c r="AI6" i="77"/>
  <c r="AO14" i="77"/>
  <c r="AH10" i="77"/>
  <c r="AJ9" i="77"/>
  <c r="AC12" i="77"/>
  <c r="AM13" i="77"/>
  <c r="Y5" i="77"/>
  <c r="X14" i="77"/>
  <c r="AK13" i="77"/>
  <c r="AK8" i="77"/>
  <c r="AF7" i="77"/>
  <c r="AA9" i="77"/>
  <c r="AH9" i="77"/>
  <c r="Y11" i="77"/>
  <c r="AA15" i="77"/>
  <c r="AF8" i="77"/>
  <c r="AE5" i="77"/>
  <c r="AL7" i="77"/>
  <c r="AP13" i="77"/>
  <c r="AO5" i="77"/>
  <c r="AN14" i="77"/>
  <c r="AM9" i="77"/>
  <c r="M8" i="77"/>
  <c r="H12" i="77"/>
  <c r="L8" i="77"/>
  <c r="G12" i="77"/>
  <c r="Q15" i="77"/>
  <c r="H7" i="77"/>
  <c r="P15" i="77"/>
  <c r="Q5" i="77"/>
  <c r="Q10" i="77"/>
  <c r="L14" i="77"/>
  <c r="R5" i="77"/>
  <c r="K14" i="77"/>
  <c r="R8" i="77"/>
  <c r="L9" i="77"/>
  <c r="G13" i="77"/>
  <c r="J10" i="77"/>
  <c r="U12" i="77"/>
  <c r="H6" i="77"/>
  <c r="G8" i="77"/>
  <c r="Q11" i="77"/>
  <c r="J5" i="77"/>
  <c r="R13" i="77"/>
  <c r="Q7" i="77"/>
  <c r="S8" i="77"/>
  <c r="N12" i="77"/>
  <c r="I9" i="77"/>
  <c r="M12" i="77"/>
  <c r="G5" i="77"/>
  <c r="N7" i="77"/>
  <c r="P10" i="77"/>
  <c r="N6" i="77"/>
  <c r="H11" i="77"/>
  <c r="R14" i="77"/>
  <c r="I6" i="77"/>
  <c r="Q14" i="77"/>
  <c r="F4" i="77"/>
  <c r="E4" i="77"/>
  <c r="C13" i="77"/>
  <c r="A4" i="77"/>
  <c r="D4" i="77"/>
  <c r="B4" i="77"/>
  <c r="AE13" i="77"/>
  <c r="AH13" i="77"/>
  <c r="AN6" i="77"/>
  <c r="Y9" i="77"/>
  <c r="AM15" i="77"/>
  <c r="C4" i="77"/>
  <c r="Z15" i="77"/>
  <c r="I4" i="77"/>
  <c r="S4" i="77"/>
  <c r="AH4" i="77"/>
  <c r="L4" i="77"/>
  <c r="AP4" i="77"/>
  <c r="P4" i="77"/>
  <c r="AG4" i="77"/>
  <c r="AO4" i="77"/>
  <c r="AN4" i="77"/>
  <c r="Q4" i="77"/>
  <c r="AI4" i="77"/>
  <c r="J4" i="77"/>
  <c r="AE4" i="77"/>
  <c r="R4" i="77"/>
  <c r="AC4" i="77"/>
  <c r="K4" i="77"/>
  <c r="Z4" i="77"/>
  <c r="G4" i="77"/>
  <c r="AM4" i="77"/>
  <c r="O4" i="77"/>
  <c r="X4" i="77"/>
  <c r="H4" i="77"/>
  <c r="AF4" i="77"/>
  <c r="AB4" i="77"/>
  <c r="AK4" i="77"/>
  <c r="AJ4" i="77"/>
  <c r="AD4" i="77"/>
  <c r="M4" i="77"/>
  <c r="AL4" i="77"/>
  <c r="U4" i="77"/>
  <c r="AA4" i="77"/>
  <c r="N4" i="77"/>
  <c r="T4" i="77"/>
  <c r="D15" i="77"/>
  <c r="E9" i="77"/>
  <c r="B6" i="77"/>
  <c r="F15" i="77"/>
  <c r="E14" i="77"/>
  <c r="B9" i="77"/>
  <c r="A7" i="77"/>
  <c r="D13" i="77"/>
  <c r="E15" i="77"/>
  <c r="D12" i="77"/>
  <c r="C9" i="77"/>
  <c r="C10" i="77"/>
  <c r="F6" i="77"/>
  <c r="E6" i="77"/>
  <c r="D5" i="77"/>
  <c r="E8" i="77"/>
  <c r="D8" i="77"/>
  <c r="B15" i="77"/>
  <c r="A14" i="77"/>
  <c r="E12" i="77"/>
  <c r="E13" i="77"/>
  <c r="C12" i="77"/>
  <c r="B14" i="77"/>
  <c r="F11" i="77"/>
  <c r="E11" i="77"/>
  <c r="C11" i="77"/>
  <c r="C5" i="77"/>
  <c r="A6" i="77"/>
  <c r="F5" i="77"/>
  <c r="F10" i="77"/>
  <c r="D11" i="77"/>
  <c r="D10" i="77"/>
  <c r="A9" i="77"/>
  <c r="C15" i="77"/>
  <c r="A13" i="77"/>
  <c r="F12" i="77"/>
  <c r="F13" i="77"/>
  <c r="B13" i="77"/>
  <c r="F14" i="77"/>
  <c r="C14" i="77"/>
  <c r="A12" i="77"/>
  <c r="B12" i="77"/>
  <c r="A15" i="77"/>
  <c r="D14" i="77"/>
  <c r="E10" i="77"/>
  <c r="B8" i="77"/>
  <c r="C8" i="77"/>
  <c r="A11" i="77"/>
  <c r="B11" i="77"/>
  <c r="A10" i="77"/>
  <c r="A5" i="77"/>
  <c r="E5" i="77"/>
  <c r="D6" i="77"/>
  <c r="C6" i="77"/>
  <c r="B5" i="77"/>
  <c r="A8" i="77"/>
  <c r="B7" i="77"/>
  <c r="C7" i="77"/>
  <c r="D9" i="77"/>
  <c r="B10" i="77"/>
  <c r="F9" i="77"/>
  <c r="D7" i="77"/>
  <c r="E7" i="77"/>
  <c r="AF5" i="77"/>
  <c r="AN15" i="77"/>
  <c r="AA13" i="77"/>
  <c r="R12" i="77"/>
  <c r="AG11" i="77"/>
  <c r="AJ11" i="77"/>
  <c r="AP12" i="77"/>
  <c r="Z13" i="77"/>
  <c r="Z7" i="77"/>
  <c r="Z10" i="77"/>
  <c r="AG14" i="77"/>
  <c r="AK7" i="77"/>
  <c r="AE6" i="77"/>
  <c r="AC10" i="77"/>
  <c r="AI5" i="77"/>
  <c r="AJ8" i="77"/>
  <c r="AE15" i="77"/>
  <c r="AJ10" i="77"/>
  <c r="AM10" i="77"/>
  <c r="AF10" i="77"/>
  <c r="AO8" i="77"/>
  <c r="X13" i="77"/>
  <c r="AB12" i="77"/>
  <c r="AI14" i="77"/>
  <c r="X9" i="77"/>
  <c r="Y15" i="77"/>
  <c r="Z6" i="77"/>
  <c r="X6" i="77"/>
  <c r="AB8" i="77"/>
  <c r="AP14" i="77"/>
  <c r="AD13" i="77"/>
  <c r="AJ14" i="77"/>
  <c r="AK5" i="77"/>
  <c r="AB6" i="77"/>
  <c r="AC9" i="77"/>
  <c r="AJ13" i="77"/>
  <c r="AE9" i="77"/>
  <c r="AJ7" i="77"/>
  <c r="AG7" i="77"/>
  <c r="AC6" i="77"/>
  <c r="AM7" i="77"/>
  <c r="AH14" i="77"/>
  <c r="AD12" i="77"/>
  <c r="AG12" i="77"/>
  <c r="Z12" i="77"/>
  <c r="AI10" i="77"/>
  <c r="AD11" i="77"/>
  <c r="AE11" i="77"/>
  <c r="AL15" i="77"/>
  <c r="AE12" i="77"/>
  <c r="AE14" i="77"/>
  <c r="AI8" i="77"/>
  <c r="AA5" i="77"/>
  <c r="AE7" i="77"/>
  <c r="Z14" i="77"/>
  <c r="AH11" i="77"/>
  <c r="AB5" i="77"/>
  <c r="Z5" i="77"/>
  <c r="AG6" i="77"/>
  <c r="AA6" i="77"/>
  <c r="AG13" i="77"/>
  <c r="AF14" i="77"/>
  <c r="AO12" i="77"/>
  <c r="AH12" i="77"/>
  <c r="X11" i="77"/>
  <c r="AO10" i="77"/>
  <c r="X12" i="77"/>
  <c r="X15" i="77"/>
  <c r="AN9" i="77"/>
  <c r="AM14" i="77"/>
  <c r="AF9" i="77"/>
  <c r="AJ6" i="77"/>
  <c r="AN8" i="77"/>
  <c r="AI15" i="77"/>
  <c r="AB10" i="77"/>
  <c r="AG8" i="77"/>
  <c r="AD8" i="77"/>
  <c r="AC8" i="77"/>
  <c r="AL11" i="77"/>
  <c r="AI11" i="77"/>
  <c r="AP15" i="77"/>
  <c r="AK6" i="77"/>
  <c r="AO7" i="77"/>
  <c r="AN7" i="77"/>
  <c r="AA12" i="77"/>
  <c r="AJ12" i="77"/>
  <c r="AL13" i="77"/>
  <c r="AG5" i="77"/>
  <c r="AB14" i="77"/>
  <c r="AK12" i="77"/>
  <c r="AB9" i="77"/>
  <c r="AA11" i="77"/>
  <c r="AH15" i="77"/>
  <c r="AB13" i="77"/>
  <c r="Y6" i="77"/>
  <c r="AM12" i="77"/>
  <c r="AM5" i="77"/>
  <c r="X8" i="77"/>
  <c r="AL14" i="77"/>
  <c r="AO11" i="77"/>
  <c r="AE10" i="77"/>
  <c r="X10" i="77"/>
  <c r="AA10" i="77"/>
  <c r="Y10" i="77"/>
  <c r="AL10" i="77"/>
  <c r="E1346" i="86"/>
  <c r="C21" i="86"/>
  <c r="D936" i="86"/>
  <c r="V8" i="77" l="1"/>
  <c r="W8" i="77" s="1"/>
  <c r="V15" i="77"/>
  <c r="W15" i="77" s="1"/>
  <c r="V12" i="77"/>
  <c r="W12" i="77" s="1"/>
  <c r="V11" i="77"/>
  <c r="W11" i="77" s="1"/>
  <c r="V9" i="77"/>
  <c r="W9" i="77" s="1"/>
  <c r="V4" i="77"/>
  <c r="W4" i="77" s="1"/>
  <c r="V6" i="77"/>
  <c r="W6" i="77" s="1"/>
  <c r="V7" i="77"/>
  <c r="W7" i="77" s="1"/>
  <c r="V5" i="77"/>
  <c r="W5" i="77" s="1"/>
  <c r="V13" i="77"/>
  <c r="W13" i="77" s="1"/>
  <c r="AQ4" i="77"/>
  <c r="AR4" i="77" s="1"/>
  <c r="V10" i="77"/>
  <c r="W10" i="77" s="1"/>
  <c r="V14" i="77"/>
  <c r="W14" i="77" s="1"/>
  <c r="AQ9" i="77"/>
  <c r="AR9" i="77" s="1"/>
  <c r="AQ6" i="77"/>
  <c r="AR6" i="77" s="1"/>
  <c r="AQ11" i="77"/>
  <c r="AR11" i="77" s="1"/>
  <c r="AQ12" i="77"/>
  <c r="AR12" i="77" s="1"/>
  <c r="AQ13" i="77"/>
  <c r="AR13" i="77" s="1"/>
  <c r="AQ8" i="77"/>
  <c r="AR8" i="77" s="1"/>
  <c r="AQ5" i="77"/>
  <c r="AR5" i="77" s="1"/>
  <c r="AQ7" i="77"/>
  <c r="AR7" i="77" s="1"/>
  <c r="AQ15" i="77"/>
  <c r="AR15" i="77" s="1"/>
  <c r="AQ10" i="77"/>
  <c r="AR10" i="77" s="1"/>
  <c r="AQ14" i="77"/>
  <c r="AR14" i="77" s="1"/>
  <c r="E1347" i="86"/>
  <c r="D937" i="86"/>
  <c r="C22" i="86"/>
  <c r="AS8" i="77" l="1"/>
  <c r="AS7" i="77"/>
  <c r="AS9" i="77"/>
  <c r="AS4" i="77"/>
  <c r="AS6" i="77"/>
  <c r="AS13" i="77"/>
  <c r="AS10" i="77"/>
  <c r="AS11" i="77"/>
  <c r="AS15" i="77"/>
  <c r="AS5" i="77"/>
  <c r="W16" i="77"/>
  <c r="W17" i="77" s="1"/>
  <c r="D6" i="66" s="1"/>
  <c r="AS14" i="77"/>
  <c r="AQ16" i="77"/>
  <c r="E1348" i="86"/>
  <c r="D938" i="86"/>
  <c r="C23" i="86"/>
  <c r="AS12" i="77"/>
  <c r="AR16" i="77"/>
  <c r="AR17" i="77" s="1"/>
  <c r="AS16" i="77" l="1"/>
  <c r="E1349" i="86"/>
  <c r="C24" i="86"/>
  <c r="D939" i="86"/>
  <c r="E6" i="66"/>
  <c r="F6" i="66" s="1"/>
  <c r="AS17" i="77"/>
  <c r="C25" i="86" l="1"/>
  <c r="E1350" i="86"/>
  <c r="D940" i="86"/>
  <c r="C26" i="86" l="1"/>
  <c r="E1351" i="86"/>
  <c r="D941" i="86"/>
  <c r="C27" i="86" l="1"/>
  <c r="E1352" i="86"/>
  <c r="D942" i="86"/>
  <c r="C28" i="86" l="1"/>
  <c r="E1353" i="86"/>
  <c r="D944" i="86"/>
  <c r="C29" i="86" l="1"/>
  <c r="E1354" i="86"/>
  <c r="C4" i="76" s="1"/>
  <c r="D945" i="86"/>
  <c r="D8" i="76" l="1"/>
  <c r="G18" i="76"/>
  <c r="C7" i="76"/>
  <c r="AD10" i="76"/>
  <c r="Y4" i="76"/>
  <c r="A10" i="76"/>
  <c r="AN13" i="76"/>
  <c r="D9" i="76"/>
  <c r="AN9" i="76"/>
  <c r="D7" i="76"/>
  <c r="AL10" i="76"/>
  <c r="I6" i="76"/>
  <c r="AF10" i="76"/>
  <c r="X9" i="76"/>
  <c r="N6" i="76"/>
  <c r="A4" i="76"/>
  <c r="R17" i="76"/>
  <c r="AI7" i="76"/>
  <c r="J8" i="76"/>
  <c r="AB10" i="76"/>
  <c r="S4" i="76"/>
  <c r="K9" i="76"/>
  <c r="Y9" i="76"/>
  <c r="AJ8" i="76"/>
  <c r="AI4" i="76"/>
  <c r="AN7" i="76"/>
  <c r="S6" i="76"/>
  <c r="R10" i="76"/>
  <c r="P11" i="76"/>
  <c r="AD8" i="76"/>
  <c r="T10" i="76"/>
  <c r="F10" i="76"/>
  <c r="AD7" i="76"/>
  <c r="E6" i="76"/>
  <c r="F18" i="76"/>
  <c r="N8" i="76"/>
  <c r="AM6" i="76"/>
  <c r="AP7" i="76"/>
  <c r="AD9" i="76"/>
  <c r="AA8" i="76"/>
  <c r="L8" i="76"/>
  <c r="T6" i="76"/>
  <c r="AA4" i="76"/>
  <c r="AE4" i="76"/>
  <c r="P7" i="76"/>
  <c r="AM8" i="76"/>
  <c r="AI8" i="76"/>
  <c r="A7" i="76"/>
  <c r="S8" i="76"/>
  <c r="AC4" i="76"/>
  <c r="AB4" i="76"/>
  <c r="S7" i="76"/>
  <c r="O7" i="76"/>
  <c r="R8" i="76"/>
  <c r="AL6" i="76"/>
  <c r="E8" i="76"/>
  <c r="L26" i="76"/>
  <c r="AM10" i="76"/>
  <c r="AK8" i="76"/>
  <c r="AG24" i="76"/>
  <c r="C12" i="76"/>
  <c r="H6" i="76"/>
  <c r="A8" i="76"/>
  <c r="AA9" i="76"/>
  <c r="D6" i="76"/>
  <c r="D4" i="76"/>
  <c r="N10" i="76"/>
  <c r="T7" i="76"/>
  <c r="AM4" i="76"/>
  <c r="AF7" i="76"/>
  <c r="Q6" i="76"/>
  <c r="AB23" i="76"/>
  <c r="AB5" i="76"/>
  <c r="AJ4" i="76"/>
  <c r="AA6" i="76"/>
  <c r="AP4" i="76"/>
  <c r="F6" i="76"/>
  <c r="O9" i="76"/>
  <c r="P10" i="76"/>
  <c r="Y10" i="76"/>
  <c r="Z9" i="76"/>
  <c r="H8" i="76"/>
  <c r="O10" i="76"/>
  <c r="AF4" i="76"/>
  <c r="O6" i="76"/>
  <c r="AK4" i="76"/>
  <c r="W6" i="76"/>
  <c r="I10" i="76"/>
  <c r="G9" i="76"/>
  <c r="AH10" i="76"/>
  <c r="I9" i="76"/>
  <c r="AP10" i="76"/>
  <c r="AI10" i="76"/>
  <c r="P8" i="76"/>
  <c r="W9" i="76"/>
  <c r="X5" i="76"/>
  <c r="J4" i="76"/>
  <c r="AG6" i="76"/>
  <c r="H4" i="76"/>
  <c r="Z6" i="76"/>
  <c r="Y6" i="76"/>
  <c r="AP8" i="76"/>
  <c r="W8" i="76"/>
  <c r="AJ10" i="76"/>
  <c r="G8" i="76"/>
  <c r="AB9" i="76"/>
  <c r="W10" i="76"/>
  <c r="F7" i="76"/>
  <c r="AL8" i="76"/>
  <c r="AO9" i="76"/>
  <c r="Z8" i="76"/>
  <c r="F4" i="76"/>
  <c r="K6" i="76"/>
  <c r="E4" i="76"/>
  <c r="L6" i="76"/>
  <c r="AF6" i="76"/>
  <c r="S9" i="76"/>
  <c r="E10" i="76"/>
  <c r="AI9" i="76"/>
  <c r="K8" i="76"/>
  <c r="AC10" i="76"/>
  <c r="AN10" i="76"/>
  <c r="AE8" i="76"/>
  <c r="AH8" i="76"/>
  <c r="Q7" i="76"/>
  <c r="P9" i="76"/>
  <c r="AA10" i="76"/>
  <c r="AP9" i="76"/>
  <c r="Q9" i="76"/>
  <c r="AH9" i="76"/>
  <c r="AO8" i="76"/>
  <c r="T9" i="76"/>
  <c r="M10" i="76"/>
  <c r="Z7" i="76"/>
  <c r="AE7" i="76"/>
  <c r="AE10" i="76"/>
  <c r="R9" i="76"/>
  <c r="AG8" i="76"/>
  <c r="M4" i="76"/>
  <c r="G4" i="76"/>
  <c r="I4" i="76"/>
  <c r="B4" i="76"/>
  <c r="R6" i="76"/>
  <c r="M8" i="76"/>
  <c r="H7" i="76"/>
  <c r="AO7" i="76"/>
  <c r="D10" i="76"/>
  <c r="B9" i="76"/>
  <c r="H9" i="76"/>
  <c r="Q10" i="76"/>
  <c r="AK10" i="76"/>
  <c r="B8" i="76"/>
  <c r="L9" i="76"/>
  <c r="W7" i="76"/>
  <c r="AE5" i="76"/>
  <c r="AO4" i="76"/>
  <c r="AG4" i="76"/>
  <c r="J10" i="76"/>
  <c r="AL9" i="76"/>
  <c r="B10" i="76"/>
  <c r="J7" i="76"/>
  <c r="AJ12" i="76"/>
  <c r="P24" i="76"/>
  <c r="K10" i="76"/>
  <c r="M9" i="76"/>
  <c r="Y8" i="76"/>
  <c r="K7" i="76"/>
  <c r="H10" i="76"/>
  <c r="AB8" i="76"/>
  <c r="AB6" i="76"/>
  <c r="AE6" i="76"/>
  <c r="T4" i="76"/>
  <c r="G6" i="76"/>
  <c r="X4" i="76"/>
  <c r="AH7" i="76"/>
  <c r="AL7" i="76"/>
  <c r="Y7" i="76"/>
  <c r="AK9" i="76"/>
  <c r="C8" i="76"/>
  <c r="G7" i="76"/>
  <c r="AF9" i="76"/>
  <c r="AG10" i="76"/>
  <c r="X8" i="76"/>
  <c r="AN8" i="76"/>
  <c r="M6" i="76"/>
  <c r="C6" i="76"/>
  <c r="Z4" i="76"/>
  <c r="B6" i="76"/>
  <c r="Q5" i="76"/>
  <c r="J9" i="76"/>
  <c r="L10" i="76"/>
  <c r="C10" i="76"/>
  <c r="M7" i="76"/>
  <c r="AG7" i="76"/>
  <c r="X6" i="76"/>
  <c r="L4" i="76"/>
  <c r="N4" i="76"/>
  <c r="I8" i="76"/>
  <c r="J19" i="76"/>
  <c r="R7" i="76"/>
  <c r="AF23" i="76"/>
  <c r="Q8" i="76"/>
  <c r="AC7" i="76"/>
  <c r="AJ7" i="76"/>
  <c r="AD11" i="76"/>
  <c r="AO11" i="76"/>
  <c r="Z10" i="76"/>
  <c r="F8" i="76"/>
  <c r="AK6" i="76"/>
  <c r="AL4" i="76"/>
  <c r="AN4" i="76"/>
  <c r="AG9" i="76"/>
  <c r="AA7" i="76"/>
  <c r="E9" i="76"/>
  <c r="AO10" i="76"/>
  <c r="AE9" i="76"/>
  <c r="AP6" i="76"/>
  <c r="AD6" i="76"/>
  <c r="AF5" i="76"/>
  <c r="AF8" i="76"/>
  <c r="AM7" i="76"/>
  <c r="X7" i="76"/>
  <c r="C9" i="76"/>
  <c r="AD4" i="76"/>
  <c r="AB7" i="76"/>
  <c r="A17" i="76"/>
  <c r="Y11" i="76"/>
  <c r="L7" i="76"/>
  <c r="AH4" i="76"/>
  <c r="AC5" i="76"/>
  <c r="C26" i="76"/>
  <c r="Y20" i="76"/>
  <c r="Q19" i="76"/>
  <c r="AC24" i="76"/>
  <c r="AP24" i="76"/>
  <c r="O17" i="76"/>
  <c r="Q25" i="76"/>
  <c r="AA12" i="76"/>
  <c r="K17" i="76"/>
  <c r="O11" i="76"/>
  <c r="AB25" i="76"/>
  <c r="Z17" i="76"/>
  <c r="AM11" i="76"/>
  <c r="B25" i="76"/>
  <c r="AE23" i="76"/>
  <c r="L25" i="76"/>
  <c r="D21" i="76"/>
  <c r="AJ23" i="76"/>
  <c r="X24" i="76"/>
  <c r="Z12" i="76"/>
  <c r="K24" i="76"/>
  <c r="AK16" i="76"/>
  <c r="F15" i="76"/>
  <c r="B18" i="76"/>
  <c r="L20" i="76"/>
  <c r="N13" i="76"/>
  <c r="E15" i="76"/>
  <c r="O24" i="76"/>
  <c r="AH19" i="76"/>
  <c r="AI26" i="76"/>
  <c r="Q23" i="76"/>
  <c r="I11" i="76"/>
  <c r="G11" i="76"/>
  <c r="T21" i="76"/>
  <c r="W24" i="76"/>
  <c r="E21" i="76"/>
  <c r="S23" i="76"/>
  <c r="AL26" i="76"/>
  <c r="AE16" i="76"/>
  <c r="S15" i="76"/>
  <c r="H20" i="76"/>
  <c r="P20" i="76"/>
  <c r="Y21" i="76"/>
  <c r="K14" i="76"/>
  <c r="E11" i="76"/>
  <c r="AM12" i="76"/>
  <c r="G25" i="76"/>
  <c r="D12" i="76"/>
  <c r="R22" i="76"/>
  <c r="AI14" i="76"/>
  <c r="Z24" i="76"/>
  <c r="AI24" i="76"/>
  <c r="B15" i="76"/>
  <c r="AE22" i="76"/>
  <c r="AM20" i="76"/>
  <c r="R25" i="76"/>
  <c r="Z21" i="76"/>
  <c r="AN15" i="76"/>
  <c r="AN23" i="76"/>
  <c r="G13" i="76"/>
  <c r="O12" i="76"/>
  <c r="AD23" i="76"/>
  <c r="AL11" i="76"/>
  <c r="AM13" i="76"/>
  <c r="B19" i="76"/>
  <c r="AD22" i="76"/>
  <c r="AC22" i="76"/>
  <c r="AG22" i="76"/>
  <c r="M25" i="76"/>
  <c r="T22" i="76"/>
  <c r="O15" i="76"/>
  <c r="Y19" i="76"/>
  <c r="AP13" i="76"/>
  <c r="K25" i="76"/>
  <c r="I22" i="76"/>
  <c r="M22" i="76"/>
  <c r="Q22" i="76"/>
  <c r="AK19" i="76"/>
  <c r="T15" i="76"/>
  <c r="C11" i="76"/>
  <c r="L14" i="76"/>
  <c r="C22" i="76"/>
  <c r="O21" i="76"/>
  <c r="W14" i="76"/>
  <c r="AO24" i="76"/>
  <c r="W15" i="76"/>
  <c r="AO19" i="76"/>
  <c r="L24" i="76"/>
  <c r="Q14" i="76"/>
  <c r="S18" i="76"/>
  <c r="D18" i="76"/>
  <c r="F20" i="76"/>
  <c r="I16" i="76"/>
  <c r="E20" i="76"/>
  <c r="AG25" i="76"/>
  <c r="P18" i="76"/>
  <c r="F22" i="76"/>
  <c r="J22" i="76"/>
  <c r="J11" i="76"/>
  <c r="AJ25" i="76"/>
  <c r="D25" i="76"/>
  <c r="G12" i="76"/>
  <c r="D23" i="76"/>
  <c r="AM16" i="76"/>
  <c r="H14" i="76"/>
  <c r="I18" i="76"/>
  <c r="S14" i="76"/>
  <c r="W23" i="76"/>
  <c r="A20" i="76"/>
  <c r="L12" i="76"/>
  <c r="AF25" i="76"/>
  <c r="T13" i="76"/>
  <c r="AK20" i="76"/>
  <c r="C15" i="76"/>
  <c r="J17" i="76"/>
  <c r="Z19" i="76"/>
  <c r="AG11" i="76"/>
  <c r="X11" i="76"/>
  <c r="AN26" i="76"/>
  <c r="AE21" i="76"/>
  <c r="AA22" i="76"/>
  <c r="AA14" i="76"/>
  <c r="AN12" i="76"/>
  <c r="G26" i="76"/>
  <c r="AN21" i="76"/>
  <c r="C13" i="76"/>
  <c r="AB15" i="76"/>
  <c r="N11" i="76"/>
  <c r="AE24" i="76"/>
  <c r="W20" i="76"/>
  <c r="J25" i="76"/>
  <c r="AL25" i="76"/>
  <c r="Y12" i="76"/>
  <c r="Z16" i="76"/>
  <c r="AH17" i="76"/>
  <c r="L22" i="76"/>
  <c r="AJ18" i="76"/>
  <c r="AB26" i="76"/>
  <c r="N23" i="76"/>
  <c r="O14" i="76"/>
  <c r="AE18" i="76"/>
  <c r="AF16" i="76"/>
  <c r="S12" i="76"/>
  <c r="AC15" i="76"/>
  <c r="K19" i="76"/>
  <c r="A6" i="76"/>
  <c r="H15" i="76"/>
  <c r="AB11" i="76"/>
  <c r="R12" i="76"/>
  <c r="S17" i="76"/>
  <c r="X15" i="76"/>
  <c r="J18" i="76"/>
  <c r="AO16" i="76"/>
  <c r="H17" i="76"/>
  <c r="AJ20" i="76"/>
  <c r="J14" i="76"/>
  <c r="L16" i="76"/>
  <c r="L18" i="76"/>
  <c r="D15" i="76"/>
  <c r="AK22" i="76"/>
  <c r="AI11" i="76"/>
  <c r="G19" i="76"/>
  <c r="K26" i="76"/>
  <c r="AK14" i="76"/>
  <c r="C18" i="76"/>
  <c r="J24" i="76"/>
  <c r="B24" i="76"/>
  <c r="AM23" i="76"/>
  <c r="A13" i="76"/>
  <c r="E24" i="76"/>
  <c r="J16" i="76"/>
  <c r="AE17" i="76"/>
  <c r="D24" i="76"/>
  <c r="AB13" i="76"/>
  <c r="AE15" i="76"/>
  <c r="X25" i="76"/>
  <c r="N18" i="76"/>
  <c r="D17" i="76"/>
  <c r="Z25" i="76"/>
  <c r="O22" i="76"/>
  <c r="F12" i="76"/>
  <c r="AB12" i="76"/>
  <c r="P15" i="76"/>
  <c r="AF19" i="76"/>
  <c r="AG20" i="76"/>
  <c r="R24" i="76"/>
  <c r="AH14" i="76"/>
  <c r="S19" i="76"/>
  <c r="M15" i="76"/>
  <c r="F21" i="76"/>
  <c r="H11" i="76"/>
  <c r="AF18" i="76"/>
  <c r="M12" i="76"/>
  <c r="AC16" i="76"/>
  <c r="B11" i="76"/>
  <c r="AJ24" i="76"/>
  <c r="N16" i="76"/>
  <c r="AI17" i="76"/>
  <c r="AD24" i="76"/>
  <c r="T18" i="76"/>
  <c r="M24" i="76"/>
  <c r="F14" i="76"/>
  <c r="X21" i="76"/>
  <c r="M19" i="76"/>
  <c r="D22" i="76"/>
  <c r="H24" i="76"/>
  <c r="AK21" i="76"/>
  <c r="AD17" i="76"/>
  <c r="AP15" i="76"/>
  <c r="AF20" i="76"/>
  <c r="AK11" i="76"/>
  <c r="B17" i="76"/>
  <c r="AO20" i="76"/>
  <c r="AH23" i="76"/>
  <c r="AL20" i="76"/>
  <c r="AC20" i="76"/>
  <c r="AA19" i="76"/>
  <c r="Z13" i="76"/>
  <c r="AD12" i="76"/>
  <c r="AG15" i="76"/>
  <c r="L21" i="76"/>
  <c r="AC14" i="76"/>
  <c r="P19" i="76"/>
  <c r="K20" i="76"/>
  <c r="C25" i="76"/>
  <c r="I23" i="76"/>
  <c r="AN24" i="76"/>
  <c r="A23" i="76"/>
  <c r="F25" i="76"/>
  <c r="I25" i="76"/>
  <c r="N21" i="76"/>
  <c r="AA17" i="76"/>
  <c r="Z22" i="76"/>
  <c r="AA15" i="76"/>
  <c r="G22" i="76"/>
  <c r="H19" i="76"/>
  <c r="K22" i="76"/>
  <c r="T23" i="76"/>
  <c r="N26" i="76"/>
  <c r="P25" i="76"/>
  <c r="AI15" i="76"/>
  <c r="E23" i="76"/>
  <c r="Z15" i="76"/>
  <c r="AK15" i="76"/>
  <c r="B14" i="76"/>
  <c r="I19" i="76"/>
  <c r="AI25" i="76"/>
  <c r="K11" i="76"/>
  <c r="I26" i="76"/>
  <c r="H12" i="76"/>
  <c r="S11" i="76"/>
  <c r="T25" i="76"/>
  <c r="W19" i="76"/>
  <c r="F19" i="76"/>
  <c r="B13" i="76"/>
  <c r="AE14" i="76"/>
  <c r="AA13" i="76"/>
  <c r="C19" i="76"/>
  <c r="L11" i="76"/>
  <c r="M11" i="76"/>
  <c r="S22" i="76"/>
  <c r="A21" i="76"/>
  <c r="AC25" i="76"/>
  <c r="J15" i="76"/>
  <c r="R20" i="76"/>
  <c r="Q24" i="76"/>
  <c r="H21" i="76"/>
  <c r="AP20" i="76"/>
  <c r="M17" i="76"/>
  <c r="AA18" i="76"/>
  <c r="S20" i="76"/>
  <c r="AL24" i="76"/>
  <c r="S24" i="76"/>
  <c r="AC11" i="76"/>
  <c r="AE12" i="76"/>
  <c r="F16" i="76"/>
  <c r="AE13" i="76"/>
  <c r="AH13" i="76"/>
  <c r="H23" i="76"/>
  <c r="S21" i="76"/>
  <c r="A11" i="76"/>
  <c r="AB17" i="76"/>
  <c r="E12" i="76"/>
  <c r="W22" i="76"/>
  <c r="AK12" i="76"/>
  <c r="AE11" i="76"/>
  <c r="AO14" i="76"/>
  <c r="T24" i="76"/>
  <c r="N15" i="76"/>
  <c r="AJ22" i="76"/>
  <c r="AP19" i="76"/>
  <c r="I20" i="76"/>
  <c r="AF11" i="76"/>
  <c r="AF22" i="76"/>
  <c r="AO26" i="76"/>
  <c r="AF12" i="76"/>
  <c r="I21" i="76"/>
  <c r="Y26" i="76"/>
  <c r="AM22" i="76"/>
  <c r="Y14" i="76"/>
  <c r="A16" i="76"/>
  <c r="AF21" i="76"/>
  <c r="I24" i="76"/>
  <c r="P14" i="76"/>
  <c r="D26" i="76"/>
  <c r="J26" i="76"/>
  <c r="E22" i="76"/>
  <c r="D19" i="76"/>
  <c r="X26" i="76"/>
  <c r="Y22" i="76"/>
  <c r="T26" i="76"/>
  <c r="N22" i="76"/>
  <c r="AM18" i="76"/>
  <c r="Y24" i="76"/>
  <c r="F11" i="76"/>
  <c r="AH20" i="76"/>
  <c r="W13" i="76"/>
  <c r="AP21" i="76"/>
  <c r="AH26" i="76"/>
  <c r="AL21" i="76"/>
  <c r="AD26" i="76"/>
  <c r="AF24" i="76"/>
  <c r="Z26" i="76"/>
  <c r="AB24" i="76"/>
  <c r="AB19" i="76"/>
  <c r="AF17" i="76"/>
  <c r="AJ21" i="76"/>
  <c r="AO12" i="76"/>
  <c r="P22" i="76"/>
  <c r="Q18" i="76"/>
  <c r="AH22" i="76"/>
  <c r="AN22" i="76"/>
  <c r="AL17" i="76"/>
  <c r="AL13" i="76"/>
  <c r="Y17" i="76"/>
  <c r="AA16" i="76"/>
  <c r="AI20" i="76"/>
  <c r="M21" i="76"/>
  <c r="C20" i="76"/>
  <c r="AI12" i="76"/>
  <c r="O23" i="76"/>
  <c r="R11" i="76"/>
  <c r="AJ13" i="76"/>
  <c r="AN19" i="76"/>
  <c r="O18" i="76"/>
  <c r="E13" i="76"/>
  <c r="AE20" i="76"/>
  <c r="AC26" i="76"/>
  <c r="AA20" i="76"/>
  <c r="W25" i="76"/>
  <c r="AC23" i="76"/>
  <c r="AP22" i="76"/>
  <c r="Y23" i="76"/>
  <c r="AN20" i="76"/>
  <c r="H16" i="76"/>
  <c r="AK26" i="76"/>
  <c r="AG21" i="76"/>
  <c r="D13" i="76"/>
  <c r="C23" i="76"/>
  <c r="AN14" i="76"/>
  <c r="AE25" i="76"/>
  <c r="K21" i="76"/>
  <c r="AH15" i="76"/>
  <c r="AP11" i="76"/>
  <c r="H18" i="76"/>
  <c r="AM26" i="76"/>
  <c r="K16" i="76"/>
  <c r="N12" i="76"/>
  <c r="G21" i="76"/>
  <c r="S16" i="76"/>
  <c r="AB18" i="76"/>
  <c r="N20" i="76"/>
  <c r="X13" i="76"/>
  <c r="AC17" i="76"/>
  <c r="O16" i="76"/>
  <c r="P16" i="76"/>
  <c r="W11" i="76"/>
  <c r="N25" i="76"/>
  <c r="AG16" i="76"/>
  <c r="AI16" i="76"/>
  <c r="S25" i="76"/>
  <c r="AP16" i="76"/>
  <c r="AD18" i="76"/>
  <c r="P23" i="76"/>
  <c r="E19" i="76"/>
  <c r="Q11" i="76"/>
  <c r="AO21" i="76"/>
  <c r="J13" i="76"/>
  <c r="AI23" i="76"/>
  <c r="N17" i="76"/>
  <c r="AH11" i="76"/>
  <c r="A22" i="76"/>
  <c r="F17" i="76"/>
  <c r="R21" i="76"/>
  <c r="L15" i="76"/>
  <c r="C14" i="76"/>
  <c r="X23" i="76"/>
  <c r="AN16" i="76"/>
  <c r="AP26" i="76"/>
  <c r="AL18" i="76"/>
  <c r="E14" i="76"/>
  <c r="AD15" i="76"/>
  <c r="N19" i="76"/>
  <c r="A19" i="76"/>
  <c r="AK13" i="76"/>
  <c r="D16" i="76"/>
  <c r="AI21" i="76"/>
  <c r="AO18" i="76"/>
  <c r="AM21" i="76"/>
  <c r="AK23" i="76"/>
  <c r="B22" i="76"/>
  <c r="AO23" i="76"/>
  <c r="AG26" i="76"/>
  <c r="I13" i="76"/>
  <c r="AP23" i="76"/>
  <c r="O26" i="76"/>
  <c r="T11" i="76"/>
  <c r="R23" i="76"/>
  <c r="Q16" i="76"/>
  <c r="L19" i="76"/>
  <c r="AA23" i="76"/>
  <c r="T19" i="76"/>
  <c r="S26" i="76"/>
  <c r="Y25" i="76"/>
  <c r="W21" i="76"/>
  <c r="M23" i="76"/>
  <c r="AA21" i="76"/>
  <c r="X19" i="76"/>
  <c r="M14" i="76"/>
  <c r="P21" i="76"/>
  <c r="AM15" i="76"/>
  <c r="B23" i="76"/>
  <c r="AF14" i="76"/>
  <c r="AE26" i="76"/>
  <c r="X16" i="76"/>
  <c r="E18" i="76"/>
  <c r="I12" i="76"/>
  <c r="AH16" i="76"/>
  <c r="K13" i="76"/>
  <c r="AP18" i="76"/>
  <c r="AN18" i="76"/>
  <c r="A24" i="76"/>
  <c r="E17" i="76"/>
  <c r="P12" i="76"/>
  <c r="AD25" i="76"/>
  <c r="G14" i="76"/>
  <c r="X18" i="76"/>
  <c r="X22" i="76"/>
  <c r="Y15" i="76"/>
  <c r="L13" i="76"/>
  <c r="AJ17" i="76"/>
  <c r="R18" i="76"/>
  <c r="O20" i="76"/>
  <c r="AB16" i="76"/>
  <c r="Y13" i="76"/>
  <c r="F23" i="76"/>
  <c r="AJ15" i="76"/>
  <c r="X14" i="76"/>
  <c r="AH12" i="76"/>
  <c r="AD21" i="76"/>
  <c r="G24" i="76"/>
  <c r="Y18" i="76"/>
  <c r="B21" i="76"/>
  <c r="AM25" i="76"/>
  <c r="J21" i="76"/>
  <c r="AL19" i="76"/>
  <c r="AA26" i="76"/>
  <c r="N24" i="76"/>
  <c r="AB21" i="76"/>
  <c r="AC19" i="76"/>
  <c r="AD20" i="76"/>
  <c r="AM14" i="76"/>
  <c r="AI22" i="76"/>
  <c r="AG13" i="76"/>
  <c r="W26" i="76"/>
  <c r="T16" i="76"/>
  <c r="A18" i="76"/>
  <c r="N14" i="76"/>
  <c r="D14" i="76"/>
  <c r="AN25" i="76"/>
  <c r="I14" i="76"/>
  <c r="AL22" i="76"/>
  <c r="AH18" i="76"/>
  <c r="Q20" i="76"/>
  <c r="AI18" i="76"/>
  <c r="O19" i="76"/>
  <c r="AO17" i="76"/>
  <c r="C21" i="76"/>
  <c r="AJ11" i="76"/>
  <c r="T12" i="76"/>
  <c r="R13" i="76"/>
  <c r="AO13" i="76"/>
  <c r="AC12" i="76"/>
  <c r="J20" i="76"/>
  <c r="AP14" i="76"/>
  <c r="AJ16" i="76"/>
  <c r="B12" i="76"/>
  <c r="AK18" i="76"/>
  <c r="A12" i="76"/>
  <c r="AB14" i="76"/>
  <c r="B20" i="76"/>
  <c r="A25" i="76"/>
  <c r="F26" i="76"/>
  <c r="AD19" i="76"/>
  <c r="K23" i="76"/>
  <c r="AG14" i="76"/>
  <c r="Y16" i="76"/>
  <c r="L23" i="76"/>
  <c r="AN11" i="76"/>
  <c r="W16" i="76"/>
  <c r="D11" i="76"/>
  <c r="R15" i="76"/>
  <c r="AL14" i="76"/>
  <c r="G16" i="76"/>
  <c r="C17" i="76"/>
  <c r="M18" i="76"/>
  <c r="A26" i="76"/>
  <c r="Q26" i="76"/>
  <c r="AG18" i="76"/>
  <c r="E25" i="76"/>
  <c r="J23" i="76"/>
  <c r="AP17" i="76"/>
  <c r="AH21" i="76"/>
  <c r="AK25" i="76"/>
  <c r="G15" i="76"/>
  <c r="X20" i="76"/>
  <c r="AE19" i="76"/>
  <c r="AC21" i="76"/>
  <c r="AG19" i="76"/>
  <c r="Q15" i="76"/>
  <c r="AB22" i="76"/>
  <c r="K18" i="76"/>
  <c r="AF15" i="76"/>
  <c r="AA25" i="76"/>
  <c r="H22" i="76"/>
  <c r="X17" i="76"/>
  <c r="R16" i="76"/>
  <c r="AM19" i="76"/>
  <c r="AI19" i="76"/>
  <c r="AO25" i="76"/>
  <c r="AO22" i="76"/>
  <c r="C24" i="76"/>
  <c r="P26" i="76"/>
  <c r="M16" i="76"/>
  <c r="AN17" i="76"/>
  <c r="AH25" i="76"/>
  <c r="Q12" i="76"/>
  <c r="AF13" i="76"/>
  <c r="AO15" i="76"/>
  <c r="AM24" i="76"/>
  <c r="AD16" i="76"/>
  <c r="AG17" i="76"/>
  <c r="AI13" i="76"/>
  <c r="G23" i="76"/>
  <c r="Z14" i="76"/>
  <c r="W12" i="76"/>
  <c r="AG12" i="76"/>
  <c r="R26" i="76"/>
  <c r="AL23" i="76"/>
  <c r="B16" i="76"/>
  <c r="AJ14" i="76"/>
  <c r="R14" i="76"/>
  <c r="H25" i="76"/>
  <c r="O8" i="76"/>
  <c r="Q17" i="76"/>
  <c r="AL15" i="76"/>
  <c r="D20" i="76"/>
  <c r="H13" i="76"/>
  <c r="AM17" i="76"/>
  <c r="I7" i="76"/>
  <c r="AC9" i="76"/>
  <c r="E7" i="76"/>
  <c r="G10" i="76"/>
  <c r="P17" i="76"/>
  <c r="W18" i="76"/>
  <c r="N7" i="76"/>
  <c r="AA24" i="76"/>
  <c r="AH6" i="76"/>
  <c r="P6" i="76"/>
  <c r="AJ6" i="76"/>
  <c r="AB20" i="76"/>
  <c r="AH24" i="76"/>
  <c r="AG23" i="76"/>
  <c r="B26" i="76"/>
  <c r="AF26" i="76"/>
  <c r="E26" i="76"/>
  <c r="AJ26" i="76"/>
  <c r="M26" i="76"/>
  <c r="T14" i="76"/>
  <c r="Z11" i="76"/>
  <c r="AC8" i="76"/>
  <c r="E16" i="76"/>
  <c r="AK7" i="76"/>
  <c r="I15" i="76"/>
  <c r="W17" i="76"/>
  <c r="AJ9" i="76"/>
  <c r="M20" i="76"/>
  <c r="H26" i="76"/>
  <c r="J12" i="76"/>
  <c r="K12" i="76"/>
  <c r="Q21" i="76"/>
  <c r="A9" i="76"/>
  <c r="K15" i="76"/>
  <c r="Z23" i="76"/>
  <c r="AL16" i="76"/>
  <c r="O13" i="76"/>
  <c r="G17" i="76"/>
  <c r="A14" i="76"/>
  <c r="G20" i="76"/>
  <c r="I17" i="76"/>
  <c r="X12" i="76"/>
  <c r="T20" i="76"/>
  <c r="F9" i="76"/>
  <c r="AD13" i="76"/>
  <c r="C16" i="76"/>
  <c r="X10" i="76"/>
  <c r="P13" i="76"/>
  <c r="B7" i="76"/>
  <c r="Z18" i="76"/>
  <c r="AP25" i="76"/>
  <c r="AA11" i="76"/>
  <c r="T17" i="76"/>
  <c r="M13" i="76"/>
  <c r="AD14" i="76"/>
  <c r="AC13" i="76"/>
  <c r="S10" i="76"/>
  <c r="L17" i="76"/>
  <c r="T8" i="76"/>
  <c r="AL12" i="76"/>
  <c r="AJ19" i="76"/>
  <c r="AI6" i="76"/>
  <c r="AO6" i="76"/>
  <c r="AC6" i="76"/>
  <c r="C30" i="86"/>
  <c r="Z20" i="76"/>
  <c r="AK24" i="76"/>
  <c r="AC18" i="76"/>
  <c r="F24" i="76"/>
  <c r="S13" i="76"/>
  <c r="A15" i="76"/>
  <c r="J6" i="76"/>
  <c r="AM5" i="76"/>
  <c r="F5" i="76"/>
  <c r="G5" i="76"/>
  <c r="B5" i="76"/>
  <c r="T5" i="76"/>
  <c r="AJ5" i="76"/>
  <c r="R5" i="76"/>
  <c r="H5" i="76"/>
  <c r="O5" i="76"/>
  <c r="D5" i="76"/>
  <c r="AL5" i="76"/>
  <c r="AA5" i="76"/>
  <c r="J5" i="76"/>
  <c r="M5" i="76"/>
  <c r="S5" i="76"/>
  <c r="C5" i="76"/>
  <c r="N5" i="76"/>
  <c r="I5" i="76"/>
  <c r="K4" i="76"/>
  <c r="Q4" i="76"/>
  <c r="O4" i="76"/>
  <c r="W4" i="76"/>
  <c r="AH5" i="76"/>
  <c r="E5" i="76"/>
  <c r="AG5" i="76"/>
  <c r="AO5" i="76"/>
  <c r="W5" i="76"/>
  <c r="P5" i="76"/>
  <c r="K5" i="76"/>
  <c r="P4" i="76"/>
  <c r="R4" i="76"/>
  <c r="Y5" i="76"/>
  <c r="AP5" i="76"/>
  <c r="A5" i="76"/>
  <c r="AK5" i="76"/>
  <c r="AD5" i="76"/>
  <c r="L5" i="76"/>
  <c r="AN5" i="76"/>
  <c r="AI5" i="76"/>
  <c r="Z5" i="76"/>
  <c r="Q13" i="76"/>
  <c r="O25" i="76"/>
  <c r="AM9" i="76"/>
  <c r="AP12" i="76"/>
  <c r="R19" i="76"/>
  <c r="AK17" i="76"/>
  <c r="F13" i="76"/>
  <c r="AN6" i="76"/>
  <c r="N9" i="76"/>
  <c r="D946" i="86"/>
  <c r="AQ4" i="76" l="1"/>
  <c r="AR4" i="76" s="1"/>
  <c r="U8" i="76"/>
  <c r="V8" i="76" s="1"/>
  <c r="AQ10" i="76"/>
  <c r="AR10" i="76" s="1"/>
  <c r="AQ7" i="76"/>
  <c r="AR7" i="76" s="1"/>
  <c r="AQ8" i="76"/>
  <c r="AR8" i="76" s="1"/>
  <c r="U21" i="76"/>
  <c r="V21" i="76" s="1"/>
  <c r="AQ26" i="76"/>
  <c r="AR26" i="76" s="1"/>
  <c r="AQ21" i="76"/>
  <c r="AR21" i="76" s="1"/>
  <c r="U11" i="76"/>
  <c r="V11" i="76" s="1"/>
  <c r="AQ22" i="76"/>
  <c r="AR22" i="76" s="1"/>
  <c r="AQ11" i="76"/>
  <c r="AR11" i="76" s="1"/>
  <c r="AQ17" i="76"/>
  <c r="AR17" i="76" s="1"/>
  <c r="U25" i="76"/>
  <c r="V25" i="76" s="1"/>
  <c r="U9" i="76"/>
  <c r="V9" i="76" s="1"/>
  <c r="U6" i="76"/>
  <c r="V6" i="76" s="1"/>
  <c r="AQ18" i="76"/>
  <c r="AR18" i="76" s="1"/>
  <c r="AQ19" i="76"/>
  <c r="AR19" i="76" s="1"/>
  <c r="AQ14" i="76"/>
  <c r="AR14" i="76" s="1"/>
  <c r="AQ25" i="76"/>
  <c r="AR25" i="76" s="1"/>
  <c r="AQ15" i="76"/>
  <c r="AR15" i="76" s="1"/>
  <c r="AQ12" i="76"/>
  <c r="AR12" i="76" s="1"/>
  <c r="U10" i="76"/>
  <c r="V10" i="76" s="1"/>
  <c r="U26" i="76"/>
  <c r="V26" i="76" s="1"/>
  <c r="U20" i="76"/>
  <c r="V20" i="76" s="1"/>
  <c r="U12" i="76"/>
  <c r="V12" i="76" s="1"/>
  <c r="AQ16" i="76"/>
  <c r="AR16" i="76" s="1"/>
  <c r="U14" i="76"/>
  <c r="V14" i="76" s="1"/>
  <c r="AQ20" i="76"/>
  <c r="AR20" i="76" s="1"/>
  <c r="U18" i="76"/>
  <c r="V18" i="76" s="1"/>
  <c r="U16" i="76"/>
  <c r="V16" i="76" s="1"/>
  <c r="AS16" i="76" s="1"/>
  <c r="AQ23" i="76"/>
  <c r="AR23" i="76" s="1"/>
  <c r="U23" i="76"/>
  <c r="V23" i="76" s="1"/>
  <c r="U22" i="76"/>
  <c r="V22" i="76" s="1"/>
  <c r="U19" i="76"/>
  <c r="V19" i="76" s="1"/>
  <c r="AQ9" i="76"/>
  <c r="AR9" i="76" s="1"/>
  <c r="U24" i="76"/>
  <c r="V24" i="76" s="1"/>
  <c r="U13" i="76"/>
  <c r="V13" i="76" s="1"/>
  <c r="U17" i="76"/>
  <c r="V17" i="76" s="1"/>
  <c r="AQ24" i="76"/>
  <c r="AR24" i="76" s="1"/>
  <c r="U15" i="76"/>
  <c r="V15" i="76" s="1"/>
  <c r="AS15" i="76" s="1"/>
  <c r="AQ13" i="76"/>
  <c r="AR13" i="76" s="1"/>
  <c r="U7" i="76"/>
  <c r="V7" i="76" s="1"/>
  <c r="AQ6" i="76"/>
  <c r="AR6" i="76" s="1"/>
  <c r="AS6" i="76" s="1"/>
  <c r="C31" i="86"/>
  <c r="AQ5" i="76"/>
  <c r="AR5" i="76" s="1"/>
  <c r="U4" i="76"/>
  <c r="V4" i="76" s="1"/>
  <c r="U5" i="76"/>
  <c r="V5" i="76" s="1"/>
  <c r="D947" i="86"/>
  <c r="AS20" i="76" l="1"/>
  <c r="AS25" i="76"/>
  <c r="AS11" i="76"/>
  <c r="AS21" i="76"/>
  <c r="AS7" i="76"/>
  <c r="AS17" i="76"/>
  <c r="AS8" i="76"/>
  <c r="AS10" i="76"/>
  <c r="AS26" i="76"/>
  <c r="AS4" i="76"/>
  <c r="V27" i="76"/>
  <c r="V28" i="76" s="1"/>
  <c r="D5" i="66" s="1"/>
  <c r="AS23" i="76"/>
  <c r="AS14" i="76"/>
  <c r="AS18" i="76"/>
  <c r="AS22" i="76"/>
  <c r="AS9" i="76"/>
  <c r="AS13" i="76"/>
  <c r="AS12" i="76"/>
  <c r="AS19" i="76"/>
  <c r="AR27" i="76"/>
  <c r="AR28" i="76" s="1"/>
  <c r="E5" i="66" s="1"/>
  <c r="AS24" i="76"/>
  <c r="C32" i="86"/>
  <c r="AS5" i="76"/>
  <c r="D948" i="86"/>
  <c r="AS27" i="76" l="1"/>
  <c r="C33" i="86"/>
  <c r="AS28" i="76"/>
  <c r="F5" i="66"/>
  <c r="D951" i="86"/>
  <c r="C34" i="86" l="1"/>
  <c r="D952" i="86"/>
  <c r="D1523" i="86"/>
  <c r="D1524" i="86" s="1"/>
  <c r="D1525" i="86" s="1"/>
  <c r="D1526" i="86" s="1"/>
  <c r="D1527" i="86" s="1"/>
  <c r="D1528" i="86" s="1"/>
  <c r="D1529" i="86" s="1"/>
  <c r="C35" i="86" l="1"/>
  <c r="D1014" i="86"/>
  <c r="C36" i="86" l="1"/>
  <c r="D1016" i="86"/>
  <c r="C37" i="86" l="1"/>
  <c r="D1198" i="86"/>
  <c r="C38" i="86" l="1"/>
  <c r="D1207" i="86"/>
  <c r="C39" i="86" l="1"/>
  <c r="D1208" i="86"/>
  <c r="C40" i="86" l="1"/>
  <c r="D1215" i="86"/>
  <c r="C41" i="86" l="1"/>
  <c r="D1216" i="86"/>
  <c r="C42" i="86" l="1"/>
  <c r="D1217" i="86"/>
  <c r="C43" i="86" l="1"/>
  <c r="D1355" i="86"/>
  <c r="C44" i="86" l="1"/>
  <c r="D1356" i="86"/>
  <c r="C45" i="86" l="1"/>
  <c r="D1357" i="86"/>
  <c r="D1358" i="86" l="1"/>
  <c r="C46" i="86"/>
  <c r="D1359" i="86" l="1"/>
  <c r="C47" i="86"/>
  <c r="D1360" i="86" l="1"/>
  <c r="C48" i="86"/>
  <c r="D1361" i="86" l="1"/>
  <c r="C49" i="86"/>
  <c r="D1362" i="86" l="1"/>
  <c r="C50" i="86"/>
  <c r="D1363" i="86" l="1"/>
  <c r="C51" i="86"/>
  <c r="D1365" i="86" l="1"/>
  <c r="C52" i="86"/>
  <c r="D1366" i="86" l="1"/>
  <c r="C53" i="86"/>
  <c r="D1367" i="86" l="1"/>
  <c r="C54" i="86"/>
  <c r="D1368" i="86" l="1"/>
  <c r="C55" i="86"/>
  <c r="D1369" i="86" l="1"/>
  <c r="C56" i="86"/>
  <c r="D1370" i="86" l="1"/>
  <c r="C57" i="86"/>
  <c r="D1371" i="86" l="1"/>
  <c r="C58" i="86"/>
  <c r="D1372" i="86" l="1"/>
  <c r="C59" i="86"/>
  <c r="D1373" i="86" l="1"/>
  <c r="C60" i="86"/>
  <c r="D1374" i="86" l="1"/>
  <c r="C61" i="86"/>
  <c r="D1375" i="86" l="1"/>
  <c r="C62" i="86"/>
  <c r="D1376" i="86" l="1"/>
  <c r="C63" i="86"/>
  <c r="D1377" i="86" l="1"/>
  <c r="C64" i="86"/>
  <c r="D1378" i="86" l="1"/>
  <c r="C65" i="86"/>
  <c r="D1379" i="86" l="1"/>
  <c r="C66" i="86"/>
  <c r="D1380" i="86" l="1"/>
  <c r="D1381" i="86" s="1"/>
  <c r="D1382" i="86" s="1"/>
  <c r="D1383" i="86" s="1"/>
  <c r="D1384" i="86" s="1"/>
  <c r="D1385" i="86" s="1"/>
  <c r="D1386" i="86" s="1"/>
  <c r="D1387" i="86" s="1"/>
  <c r="D1388" i="86" s="1"/>
  <c r="D1389" i="86" s="1"/>
  <c r="D1390" i="86" s="1"/>
  <c r="D1391" i="86" s="1"/>
  <c r="D1392" i="86" s="1"/>
  <c r="D1393" i="86" s="1"/>
  <c r="D1394" i="86" s="1"/>
  <c r="D1395" i="86" s="1"/>
  <c r="D1396" i="86" s="1"/>
  <c r="D1397" i="86" s="1"/>
  <c r="D1398" i="86" s="1"/>
  <c r="D1399" i="86" s="1"/>
  <c r="D1400" i="86" s="1"/>
  <c r="D1401" i="86" s="1"/>
  <c r="D1402" i="86" s="1"/>
  <c r="D1403" i="86" s="1"/>
  <c r="D1404" i="86" s="1"/>
  <c r="D1405" i="86" s="1"/>
  <c r="D1406" i="86" s="1"/>
  <c r="D1407" i="86" s="1"/>
  <c r="D1408" i="86" s="1"/>
  <c r="D1409" i="86" s="1"/>
  <c r="D1410" i="86" s="1"/>
  <c r="D1411" i="86" s="1"/>
  <c r="D1412" i="86" s="1"/>
  <c r="D1413" i="86" s="1"/>
  <c r="D1414" i="86" s="1"/>
  <c r="D1415" i="86" s="1"/>
  <c r="D1416" i="86" s="1"/>
  <c r="D1417" i="86" s="1"/>
  <c r="D1418" i="86" s="1"/>
  <c r="D1419" i="86" s="1"/>
  <c r="D1420" i="86" s="1"/>
  <c r="D1421" i="86" s="1"/>
  <c r="D1422" i="86" s="1"/>
  <c r="D1423" i="86" s="1"/>
  <c r="D1424" i="86" s="1"/>
  <c r="D1426" i="86" s="1"/>
  <c r="D1427" i="86" s="1"/>
  <c r="D1428" i="86" s="1"/>
  <c r="D1429" i="86" s="1"/>
  <c r="D1430" i="86" s="1"/>
  <c r="D1431" i="86" s="1"/>
  <c r="D1432" i="86" s="1"/>
  <c r="D1433" i="86" s="1"/>
  <c r="D1434" i="86" s="1"/>
  <c r="D1435" i="86" s="1"/>
  <c r="D1436" i="86" s="1"/>
  <c r="D1437" i="86" s="1"/>
  <c r="D1438" i="86" s="1"/>
  <c r="D1439" i="86" s="1"/>
  <c r="D1440" i="86" s="1"/>
  <c r="D1441" i="86" s="1"/>
  <c r="D1442" i="86" s="1"/>
  <c r="D1443" i="86" s="1"/>
  <c r="D1444" i="86" s="1"/>
  <c r="D1445" i="86" s="1"/>
  <c r="D1446" i="86" s="1"/>
  <c r="D1447" i="86" s="1"/>
  <c r="D1448" i="86" s="1"/>
  <c r="D1449" i="86" s="1"/>
  <c r="D1450" i="86" s="1"/>
  <c r="D1451" i="86" s="1"/>
  <c r="D1452" i="86" s="1"/>
  <c r="D1453" i="86" s="1"/>
  <c r="D1454" i="86" s="1"/>
  <c r="D1455" i="86" s="1"/>
  <c r="D1456" i="86" s="1"/>
  <c r="D1457" i="86" s="1"/>
  <c r="D1458" i="86" s="1"/>
  <c r="D1459" i="86" s="1"/>
  <c r="D1460" i="86" s="1"/>
  <c r="D1461" i="86" s="1"/>
  <c r="D1462" i="86" s="1"/>
  <c r="D1463" i="86" s="1"/>
  <c r="D1464" i="86" s="1"/>
  <c r="D1465" i="86" s="1"/>
  <c r="D1466" i="86" s="1"/>
  <c r="D1467" i="86" s="1"/>
  <c r="D1468" i="86" s="1"/>
  <c r="D1469" i="86" s="1"/>
  <c r="D1470" i="86" s="1"/>
  <c r="D1471" i="86" s="1"/>
  <c r="D1472" i="86" s="1"/>
  <c r="D1473" i="86" s="1"/>
  <c r="D1474" i="86" s="1"/>
  <c r="D1475" i="86" s="1"/>
  <c r="D1476" i="86" s="1"/>
  <c r="D1477" i="86" s="1"/>
  <c r="D1478" i="86" s="1"/>
  <c r="D1479" i="86" s="1"/>
  <c r="D1480" i="86" s="1"/>
  <c r="D1481" i="86" s="1"/>
  <c r="D1482" i="86" s="1"/>
  <c r="D1483" i="86" s="1"/>
  <c r="D1484" i="86" s="1"/>
  <c r="D1485" i="86" s="1"/>
  <c r="D1486" i="86" s="1"/>
  <c r="D1487" i="86" s="1"/>
  <c r="D1488" i="86" s="1"/>
  <c r="D1489" i="86" s="1"/>
  <c r="D1490" i="86" s="1"/>
  <c r="D1491" i="86" s="1"/>
  <c r="D1492" i="86" s="1"/>
  <c r="D1493" i="86" s="1"/>
  <c r="D1494" i="86" s="1"/>
  <c r="D1495" i="86" s="1"/>
  <c r="D1496" i="86" s="1"/>
  <c r="D1497" i="86" s="1"/>
  <c r="D1498" i="86" s="1"/>
  <c r="D1499" i="86" s="1"/>
  <c r="D1500" i="86" s="1"/>
  <c r="D1501" i="86" s="1"/>
  <c r="D1502" i="86" s="1"/>
  <c r="D1503" i="86" s="1"/>
  <c r="D1504" i="86" s="1"/>
  <c r="D1505" i="86" s="1"/>
  <c r="D1506" i="86" s="1"/>
  <c r="D1507" i="86" s="1"/>
  <c r="D1508" i="86" s="1"/>
  <c r="D1509" i="86" s="1"/>
  <c r="D1510" i="86" s="1"/>
  <c r="D1511" i="86" s="1"/>
  <c r="D1512" i="86" s="1"/>
  <c r="D1513" i="86" s="1"/>
  <c r="D1514" i="86" s="1"/>
  <c r="D1515" i="86" s="1"/>
  <c r="D1516" i="86" s="1"/>
  <c r="D1517" i="86" s="1"/>
  <c r="D1518" i="86" s="1"/>
  <c r="D1519" i="86" s="1"/>
  <c r="D1520" i="86" s="1"/>
  <c r="D1521" i="86" s="1"/>
  <c r="D1522" i="86" s="1"/>
  <c r="C67" i="86"/>
  <c r="D1530" i="86" l="1"/>
  <c r="K4" i="65" s="1"/>
  <c r="J4" i="65"/>
  <c r="AQ4" i="65"/>
  <c r="AA4" i="65"/>
  <c r="AB4" i="65" s="1"/>
  <c r="I4" i="65"/>
  <c r="Z4" i="65"/>
  <c r="AU4" i="65"/>
  <c r="Q4" i="65"/>
  <c r="U4" i="65"/>
  <c r="BG4" i="65"/>
  <c r="AM4" i="65"/>
  <c r="AZ4" i="65"/>
  <c r="T4" i="65"/>
  <c r="AL4" i="65"/>
  <c r="BC4" i="65"/>
  <c r="AO4" i="65"/>
  <c r="AE4" i="65"/>
  <c r="BD4" i="65"/>
  <c r="AS4" i="65"/>
  <c r="Y4" i="65"/>
  <c r="BB4" i="65"/>
  <c r="AW4" i="65"/>
  <c r="AT4" i="65"/>
  <c r="L4" i="65"/>
  <c r="BF4" i="65"/>
  <c r="C4" i="65"/>
  <c r="E4" i="65"/>
  <c r="D4" i="65"/>
  <c r="AX4" i="65"/>
  <c r="AP4" i="65"/>
  <c r="BE4" i="65"/>
  <c r="AV4" i="65"/>
  <c r="X4" i="65"/>
  <c r="AF4" i="65"/>
  <c r="N4" i="65"/>
  <c r="O4" i="65"/>
  <c r="AD4" i="65"/>
  <c r="A4" i="65"/>
  <c r="S4" i="65"/>
  <c r="G4" i="65"/>
  <c r="AK4" i="65"/>
  <c r="AC4" i="65"/>
  <c r="AG4" i="65"/>
  <c r="AY4" i="65"/>
  <c r="M4" i="65"/>
  <c r="AI4" i="65"/>
  <c r="C68" i="86"/>
  <c r="P4" i="65" l="1"/>
  <c r="AN4" i="65"/>
  <c r="BA4" i="65"/>
  <c r="R4" i="65"/>
  <c r="F4" i="65"/>
  <c r="AJ4" i="65"/>
  <c r="B4" i="65"/>
  <c r="AH4" i="65"/>
  <c r="H4" i="65"/>
  <c r="BH4" i="65"/>
  <c r="BJ4" i="65" s="1"/>
  <c r="D1531" i="86"/>
  <c r="C69" i="86"/>
  <c r="V4" i="65" l="1"/>
  <c r="W4" i="65" s="1"/>
  <c r="AR4" i="65"/>
  <c r="BI4" i="65" s="1"/>
  <c r="D1532" i="86"/>
  <c r="C70" i="86"/>
  <c r="BK4" i="65" l="1"/>
  <c r="BL4" i="65"/>
  <c r="D1533" i="86"/>
  <c r="C71" i="86"/>
  <c r="D1534" i="86" l="1"/>
  <c r="C72" i="86"/>
  <c r="D1535" i="86" l="1"/>
  <c r="C73" i="86"/>
  <c r="D1536" i="86" l="1"/>
  <c r="C74" i="86"/>
  <c r="D1537" i="86" l="1"/>
  <c r="C75" i="86"/>
  <c r="D1538" i="86" l="1"/>
  <c r="C76" i="86"/>
  <c r="D1539" i="86" l="1"/>
  <c r="C77" i="86"/>
  <c r="D1540" i="86" l="1"/>
  <c r="D1541" i="86" s="1"/>
  <c r="D1542" i="86" s="1"/>
  <c r="AJ5" i="65"/>
  <c r="M6" i="65"/>
  <c r="X7" i="65"/>
  <c r="BC5" i="65"/>
  <c r="AL7" i="65"/>
  <c r="BA7" i="65"/>
  <c r="BB6" i="65"/>
  <c r="H6" i="65"/>
  <c r="Y7" i="65"/>
  <c r="AX5" i="65"/>
  <c r="D7" i="65"/>
  <c r="AM5" i="65"/>
  <c r="AZ5" i="65"/>
  <c r="F6" i="65"/>
  <c r="P5" i="65"/>
  <c r="AC5" i="65"/>
  <c r="I5" i="65"/>
  <c r="C5" i="65"/>
  <c r="H7" i="65"/>
  <c r="A6" i="65"/>
  <c r="AG5" i="65"/>
  <c r="AI7" i="65"/>
  <c r="M7" i="65"/>
  <c r="AP7" i="65"/>
  <c r="O6" i="65"/>
  <c r="AO5" i="65"/>
  <c r="H5" i="65"/>
  <c r="AL5" i="65"/>
  <c r="L5" i="65"/>
  <c r="T6" i="65"/>
  <c r="I6" i="65"/>
  <c r="X5" i="65"/>
  <c r="AX7" i="65"/>
  <c r="BA6" i="65"/>
  <c r="P7" i="65"/>
  <c r="AW6" i="65"/>
  <c r="AI5" i="65"/>
  <c r="BF5" i="65"/>
  <c r="AP5" i="65"/>
  <c r="AV5" i="65"/>
  <c r="AE7" i="65"/>
  <c r="F7" i="65"/>
  <c r="AQ5" i="65"/>
  <c r="AH5" i="65"/>
  <c r="AS6" i="65"/>
  <c r="AW5" i="65"/>
  <c r="P6" i="65"/>
  <c r="AT7" i="65"/>
  <c r="AY7" i="65"/>
  <c r="BD6" i="65"/>
  <c r="A7" i="65"/>
  <c r="BH7" i="65"/>
  <c r="AA7" i="65"/>
  <c r="AB7" i="65" s="1"/>
  <c r="BH5" i="65"/>
  <c r="AD5" i="65"/>
  <c r="AG6" i="65"/>
  <c r="BG6" i="65"/>
  <c r="AN7" i="65"/>
  <c r="R7" i="65"/>
  <c r="AC6" i="65"/>
  <c r="T7" i="65"/>
  <c r="Q7" i="65"/>
  <c r="G7" i="65"/>
  <c r="U7" i="65"/>
  <c r="AY6" i="65"/>
  <c r="N5" i="65"/>
  <c r="BF7" i="65"/>
  <c r="AI6" i="65"/>
  <c r="AK5" i="65"/>
  <c r="AE6" i="65"/>
  <c r="G6" i="65"/>
  <c r="AJ6" i="65"/>
  <c r="AL6" i="65"/>
  <c r="Q6" i="65"/>
  <c r="BC7" i="65"/>
  <c r="AT6" i="65"/>
  <c r="AX6" i="65"/>
  <c r="J5" i="65"/>
  <c r="AG7" i="65"/>
  <c r="Y5" i="65"/>
  <c r="AF7" i="65"/>
  <c r="BG7" i="65"/>
  <c r="AF6" i="65"/>
  <c r="BE6" i="65"/>
  <c r="O5" i="65"/>
  <c r="AN6" i="65"/>
  <c r="BA5" i="65"/>
  <c r="BH6" i="65"/>
  <c r="K5" i="65"/>
  <c r="BG5" i="65"/>
  <c r="BD7" i="65"/>
  <c r="L7" i="65"/>
  <c r="AD6" i="65"/>
  <c r="AD7" i="65"/>
  <c r="AA6" i="65"/>
  <c r="AB6" i="65" s="1"/>
  <c r="AS5" i="65"/>
  <c r="AA5" i="65"/>
  <c r="AB5" i="65" s="1"/>
  <c r="N7" i="65"/>
  <c r="AF5" i="65"/>
  <c r="E5" i="65"/>
  <c r="E7" i="65"/>
  <c r="K6" i="65"/>
  <c r="AQ6" i="65"/>
  <c r="AP6" i="65"/>
  <c r="S7" i="65"/>
  <c r="R6" i="65"/>
  <c r="BB5" i="65"/>
  <c r="G5" i="65"/>
  <c r="AU7" i="65"/>
  <c r="AQ7" i="65"/>
  <c r="AC7" i="65"/>
  <c r="B5" i="65"/>
  <c r="C6" i="65"/>
  <c r="AM6" i="65"/>
  <c r="Z6" i="65"/>
  <c r="I7" i="65"/>
  <c r="AN5" i="65"/>
  <c r="AH7" i="65"/>
  <c r="AK7" i="65"/>
  <c r="D5" i="65"/>
  <c r="BD5" i="65"/>
  <c r="X6" i="65"/>
  <c r="U5" i="65"/>
  <c r="Y6" i="65"/>
  <c r="AO7" i="65"/>
  <c r="D6" i="65"/>
  <c r="B7" i="65"/>
  <c r="AE5" i="65"/>
  <c r="U6" i="65"/>
  <c r="AV7" i="65"/>
  <c r="O7" i="65"/>
  <c r="AZ7" i="65"/>
  <c r="T5" i="65"/>
  <c r="AS7" i="65"/>
  <c r="K7" i="65"/>
  <c r="BB7" i="65"/>
  <c r="AV6" i="65"/>
  <c r="AU5" i="65"/>
  <c r="Z5" i="65"/>
  <c r="S6" i="65"/>
  <c r="A5" i="65"/>
  <c r="AT5" i="65"/>
  <c r="BC6" i="65"/>
  <c r="AU6" i="65"/>
  <c r="AJ7" i="65"/>
  <c r="L6" i="65"/>
  <c r="Q5" i="65"/>
  <c r="BE5" i="65"/>
  <c r="M5" i="65"/>
  <c r="AM7" i="65"/>
  <c r="AH6" i="65"/>
  <c r="BE7" i="65"/>
  <c r="J7" i="65"/>
  <c r="BF6" i="65"/>
  <c r="S5" i="65"/>
  <c r="Z7" i="65"/>
  <c r="R5" i="65"/>
  <c r="F5" i="65"/>
  <c r="E6" i="65"/>
  <c r="J6" i="65"/>
  <c r="AY5" i="65"/>
  <c r="AK6" i="65"/>
  <c r="C7" i="65"/>
  <c r="AW7" i="65"/>
  <c r="B6" i="65"/>
  <c r="C78" i="86"/>
  <c r="D1543" i="86" l="1"/>
  <c r="BJ7" i="65"/>
  <c r="BJ6" i="65"/>
  <c r="BJ5" i="65"/>
  <c r="V7" i="65"/>
  <c r="W7" i="65" s="1"/>
  <c r="AR7" i="65"/>
  <c r="BI7" i="65" s="1"/>
  <c r="V5" i="65"/>
  <c r="W5" i="65" s="1"/>
  <c r="AR5" i="65"/>
  <c r="BI5" i="65" s="1"/>
  <c r="AO6" i="65"/>
  <c r="AR6" i="65" s="1"/>
  <c r="AZ6" i="65"/>
  <c r="AV8" i="65"/>
  <c r="BD8" i="65"/>
  <c r="R8" i="65"/>
  <c r="AJ8" i="65"/>
  <c r="N6" i="65"/>
  <c r="V6" i="65" s="1"/>
  <c r="W6" i="65" s="1"/>
  <c r="BC8" i="65"/>
  <c r="D8" i="65"/>
  <c r="AP8" i="65"/>
  <c r="C79" i="86"/>
  <c r="D1544" i="86" l="1"/>
  <c r="Z8" i="65"/>
  <c r="AU8" i="65"/>
  <c r="BF8" i="65"/>
  <c r="Q8" i="65"/>
  <c r="AS8" i="65"/>
  <c r="T8" i="65"/>
  <c r="E8" i="65"/>
  <c r="AZ8" i="65"/>
  <c r="AX8" i="65"/>
  <c r="L8" i="65"/>
  <c r="AL8" i="65"/>
  <c r="AW8" i="65"/>
  <c r="BA8" i="65"/>
  <c r="Y8" i="65"/>
  <c r="AH8" i="65"/>
  <c r="K8" i="65"/>
  <c r="J8" i="65"/>
  <c r="S8" i="65"/>
  <c r="AN8" i="65"/>
  <c r="AD8" i="65"/>
  <c r="AO8" i="65"/>
  <c r="BB8" i="65"/>
  <c r="I8" i="65"/>
  <c r="N8" i="65"/>
  <c r="AY8" i="65"/>
  <c r="AI8" i="65"/>
  <c r="AM8" i="65"/>
  <c r="AF8" i="65"/>
  <c r="P8" i="65"/>
  <c r="U8" i="65"/>
  <c r="X8" i="65"/>
  <c r="O8" i="65"/>
  <c r="BG8" i="65"/>
  <c r="G8" i="65"/>
  <c r="F8" i="65"/>
  <c r="AK8" i="65"/>
  <c r="A8" i="65"/>
  <c r="C8" i="65"/>
  <c r="M8" i="65"/>
  <c r="AC8" i="65"/>
  <c r="AA8" i="65"/>
  <c r="AB8" i="65" s="1"/>
  <c r="B8" i="65"/>
  <c r="AQ8" i="65"/>
  <c r="AT8" i="65"/>
  <c r="AE8" i="65"/>
  <c r="H8" i="65"/>
  <c r="AG8" i="65"/>
  <c r="BE8" i="65"/>
  <c r="BH8" i="65"/>
  <c r="D1638" i="86"/>
  <c r="D1639" i="86" s="1"/>
  <c r="D1640" i="86" s="1"/>
  <c r="D1641" i="86" s="1"/>
  <c r="BK5" i="65"/>
  <c r="BK7" i="65"/>
  <c r="AR8" i="65"/>
  <c r="BI6" i="65"/>
  <c r="BK6" i="65" s="1"/>
  <c r="BL6" i="65"/>
  <c r="BL5" i="65"/>
  <c r="BL7" i="65"/>
  <c r="C80" i="86"/>
  <c r="V8" i="65" l="1"/>
  <c r="W8" i="65" s="1"/>
  <c r="D1545" i="86"/>
  <c r="BJ8" i="65"/>
  <c r="D1650" i="86"/>
  <c r="BI8" i="65"/>
  <c r="BL8" i="65"/>
  <c r="C81" i="86"/>
  <c r="D1546" i="86" l="1"/>
  <c r="BK8" i="65"/>
  <c r="C82" i="86"/>
  <c r="D1547" i="86" l="1"/>
  <c r="C83" i="86"/>
  <c r="D1548" i="86" l="1"/>
  <c r="C84" i="86"/>
  <c r="D1549" i="86" l="1"/>
  <c r="C85" i="86"/>
  <c r="D1550" i="86" l="1"/>
  <c r="C86" i="86"/>
  <c r="D1551" i="86" l="1"/>
  <c r="C87" i="86"/>
  <c r="D1552" i="86" l="1"/>
  <c r="C88" i="86"/>
  <c r="D1553" i="86" l="1"/>
  <c r="C89" i="86"/>
  <c r="D1554" i="86" l="1"/>
  <c r="C90" i="86"/>
  <c r="D1555" i="86" l="1"/>
  <c r="C91" i="86"/>
  <c r="D1556" i="86" l="1"/>
  <c r="C92" i="86"/>
  <c r="D1557" i="86" l="1"/>
  <c r="D1558" i="86" s="1"/>
  <c r="D1559" i="86" s="1"/>
  <c r="D1560" i="86" s="1"/>
  <c r="D1561" i="86" s="1"/>
  <c r="D1562" i="86" s="1"/>
  <c r="D1563" i="86" s="1"/>
  <c r="D1564" i="86" s="1"/>
  <c r="D1565" i="86" s="1"/>
  <c r="D1566" i="86" s="1"/>
  <c r="D1567" i="86" s="1"/>
  <c r="D1568" i="86" s="1"/>
  <c r="D1569" i="86" s="1"/>
  <c r="D1570" i="86" s="1"/>
  <c r="D1571" i="86" s="1"/>
  <c r="D1572" i="86" s="1"/>
  <c r="D1573" i="86" s="1"/>
  <c r="D1574" i="86" s="1"/>
  <c r="D1575" i="86" s="1"/>
  <c r="D1576" i="86" s="1"/>
  <c r="D1577" i="86" s="1"/>
  <c r="D1578" i="86" s="1"/>
  <c r="D1579" i="86" s="1"/>
  <c r="D1580" i="86" s="1"/>
  <c r="D1581" i="86" s="1"/>
  <c r="D1582" i="86" s="1"/>
  <c r="D1583" i="86" s="1"/>
  <c r="D1584" i="86" s="1"/>
  <c r="D1585" i="86" s="1"/>
  <c r="D1586" i="86" s="1"/>
  <c r="D1587" i="86" s="1"/>
  <c r="D1588" i="86" s="1"/>
  <c r="D1589" i="86" s="1"/>
  <c r="D1590" i="86" s="1"/>
  <c r="D1591" i="86" s="1"/>
  <c r="D1592" i="86" s="1"/>
  <c r="D1593" i="86" s="1"/>
  <c r="D1596" i="86" s="1"/>
  <c r="D1597" i="86" s="1"/>
  <c r="D1598" i="86" s="1"/>
  <c r="D1599" i="86" s="1"/>
  <c r="D1600" i="86" s="1"/>
  <c r="D1601" i="86" s="1"/>
  <c r="D1602" i="86" s="1"/>
  <c r="D1603" i="86" s="1"/>
  <c r="D1604" i="86" s="1"/>
  <c r="D1605" i="86" s="1"/>
  <c r="D1606" i="86" s="1"/>
  <c r="D1607" i="86" s="1"/>
  <c r="D1608" i="86" s="1"/>
  <c r="D1609" i="86" s="1"/>
  <c r="D1610" i="86" s="1"/>
  <c r="D1611" i="86" s="1"/>
  <c r="D1612" i="86" s="1"/>
  <c r="D1613" i="86" s="1"/>
  <c r="D1614" i="86" s="1"/>
  <c r="D1615" i="86" s="1"/>
  <c r="D1616" i="86" s="1"/>
  <c r="D1617" i="86" s="1"/>
  <c r="D1618" i="86" s="1"/>
  <c r="D1619" i="86" s="1"/>
  <c r="D1620" i="86" s="1"/>
  <c r="D1621" i="86" s="1"/>
  <c r="D1622" i="86" s="1"/>
  <c r="D1623" i="86" s="1"/>
  <c r="D1624" i="86" s="1"/>
  <c r="D1625" i="86" s="1"/>
  <c r="D1626" i="86" s="1"/>
  <c r="D1627" i="86" s="1"/>
  <c r="D1628" i="86" s="1"/>
  <c r="D1629" i="86" s="1"/>
  <c r="D1630" i="86" s="1"/>
  <c r="D1631" i="86" s="1"/>
  <c r="D1632" i="86" s="1"/>
  <c r="D1633" i="86" s="1"/>
  <c r="D1634" i="86" s="1"/>
  <c r="D1635" i="86" s="1"/>
  <c r="D1636" i="86" s="1"/>
  <c r="D1637" i="86" s="1"/>
  <c r="D1651" i="86" s="1"/>
  <c r="AD154" i="65" s="1"/>
  <c r="D25" i="65"/>
  <c r="J126" i="65"/>
  <c r="AZ142" i="65"/>
  <c r="Q202" i="65"/>
  <c r="AO78" i="65"/>
  <c r="AH87" i="65"/>
  <c r="H208" i="65"/>
  <c r="I135" i="65"/>
  <c r="R194" i="65"/>
  <c r="AC223" i="65"/>
  <c r="AS49" i="65"/>
  <c r="Y233" i="65"/>
  <c r="AC40" i="65"/>
  <c r="Y194" i="65"/>
  <c r="AI176" i="65"/>
  <c r="Q224" i="65"/>
  <c r="F199" i="65"/>
  <c r="J110" i="65"/>
  <c r="K59" i="65"/>
  <c r="AM101" i="65"/>
  <c r="BE90" i="65"/>
  <c r="AT237" i="65"/>
  <c r="M209" i="65"/>
  <c r="AZ26" i="65"/>
  <c r="BG120" i="65"/>
  <c r="AT37" i="65"/>
  <c r="AD127" i="65"/>
  <c r="BC128" i="65"/>
  <c r="AO71" i="65"/>
  <c r="AQ228" i="65"/>
  <c r="AG127" i="65"/>
  <c r="AM151" i="65"/>
  <c r="I120" i="65"/>
  <c r="AJ102" i="65"/>
  <c r="E175" i="65"/>
  <c r="AA25" i="65"/>
  <c r="AB25" i="65" s="1"/>
  <c r="AC25" i="65"/>
  <c r="E76" i="65"/>
  <c r="AL52" i="65"/>
  <c r="Z176" i="65"/>
  <c r="AL30" i="65"/>
  <c r="F82" i="65"/>
  <c r="BF154" i="65"/>
  <c r="AY153" i="65"/>
  <c r="N75" i="65"/>
  <c r="E80" i="65"/>
  <c r="AC237" i="65"/>
  <c r="U171" i="65"/>
  <c r="C213" i="65"/>
  <c r="T42" i="65"/>
  <c r="BG180" i="65"/>
  <c r="Y148" i="65"/>
  <c r="AW210" i="65"/>
  <c r="F42" i="65"/>
  <c r="AM212" i="65"/>
  <c r="Y39" i="65"/>
  <c r="G220" i="65"/>
  <c r="AJ168" i="65"/>
  <c r="AH157" i="65"/>
  <c r="C50" i="65"/>
  <c r="AP172" i="65"/>
  <c r="AW32" i="65"/>
  <c r="BA121" i="65"/>
  <c r="Z94" i="65"/>
  <c r="BA157" i="65"/>
  <c r="AP38" i="65"/>
  <c r="X108" i="65"/>
  <c r="AF198" i="65"/>
  <c r="I75" i="65"/>
  <c r="C49" i="65"/>
  <c r="AJ109" i="65"/>
  <c r="Q107" i="65"/>
  <c r="BF238" i="65"/>
  <c r="AV145" i="65"/>
  <c r="X27" i="65"/>
  <c r="AQ198" i="65"/>
  <c r="O199" i="65"/>
  <c r="AV169" i="65"/>
  <c r="F25" i="65"/>
  <c r="Q57" i="65"/>
  <c r="AY55" i="65"/>
  <c r="D186" i="65"/>
  <c r="AE39" i="65"/>
  <c r="AP159" i="65"/>
  <c r="G208" i="65"/>
  <c r="BC113" i="65"/>
  <c r="T111" i="65"/>
  <c r="AW166" i="65"/>
  <c r="AV24" i="65"/>
  <c r="AJ131" i="65"/>
  <c r="P196" i="65"/>
  <c r="AG74" i="65"/>
  <c r="M239" i="65"/>
  <c r="S161" i="65"/>
  <c r="AM153" i="65"/>
  <c r="E83" i="65"/>
  <c r="G199" i="65"/>
  <c r="AY115" i="65"/>
  <c r="AU42" i="65"/>
  <c r="AD98" i="65"/>
  <c r="F185" i="65"/>
  <c r="O37" i="65"/>
  <c r="S128" i="65"/>
  <c r="AQ105" i="65"/>
  <c r="Z150" i="65"/>
  <c r="AP40" i="65"/>
  <c r="AT168" i="65"/>
  <c r="AL104" i="65"/>
  <c r="BH73" i="65"/>
  <c r="K231" i="65"/>
  <c r="BF167" i="65"/>
  <c r="O43" i="65"/>
  <c r="BC194" i="65"/>
  <c r="AI70" i="65"/>
  <c r="AJ237" i="65"/>
  <c r="F222" i="65"/>
  <c r="BF31" i="65"/>
  <c r="AT240" i="65"/>
  <c r="AW170" i="65"/>
  <c r="AY46" i="65"/>
  <c r="BE218" i="65"/>
  <c r="AZ198" i="65"/>
  <c r="H170" i="65"/>
  <c r="C40" i="65"/>
  <c r="AX117" i="65"/>
  <c r="BA101" i="65"/>
  <c r="AI124" i="65"/>
  <c r="AA22" i="65"/>
  <c r="AB22" i="65" s="1"/>
  <c r="AH213" i="65"/>
  <c r="AE107" i="65"/>
  <c r="AU144" i="65"/>
  <c r="AZ48" i="65"/>
  <c r="BE146" i="65"/>
  <c r="I114" i="65"/>
  <c r="X18" i="65"/>
  <c r="F173" i="65"/>
  <c r="H122" i="65"/>
  <c r="R240" i="65"/>
  <c r="Z21" i="65"/>
  <c r="T178" i="65"/>
  <c r="K154" i="65"/>
  <c r="AO231" i="65"/>
  <c r="M236" i="65"/>
  <c r="I63" i="65"/>
  <c r="T88" i="65"/>
  <c r="AZ20" i="65"/>
  <c r="Y149" i="65"/>
  <c r="BH227" i="65"/>
  <c r="BH65" i="65"/>
  <c r="AG52" i="65"/>
  <c r="F168" i="65"/>
  <c r="AN191" i="65"/>
  <c r="AI153" i="65"/>
  <c r="AI200" i="65"/>
  <c r="N150" i="65"/>
  <c r="AD60" i="65"/>
  <c r="I22" i="65"/>
  <c r="AI100" i="65"/>
  <c r="AW171" i="65"/>
  <c r="AS204" i="65"/>
  <c r="AY117" i="65"/>
  <c r="Q186" i="65"/>
  <c r="S19" i="65"/>
  <c r="BF69" i="65"/>
  <c r="AK22" i="65"/>
  <c r="BH235" i="65"/>
  <c r="AO29" i="65"/>
  <c r="R201" i="65"/>
  <c r="AE31" i="65"/>
  <c r="R107" i="65"/>
  <c r="AM214" i="65"/>
  <c r="AW100" i="65"/>
  <c r="AI131" i="65"/>
  <c r="A150" i="65"/>
  <c r="BD22" i="65"/>
  <c r="AD124" i="65"/>
  <c r="AN203" i="65"/>
  <c r="AW200" i="65"/>
  <c r="R121" i="65"/>
  <c r="A91" i="65"/>
  <c r="C172" i="65"/>
  <c r="BG105" i="65"/>
  <c r="AS140" i="65"/>
  <c r="BH127" i="65"/>
  <c r="AD178" i="65"/>
  <c r="C185" i="65"/>
  <c r="AC132" i="65"/>
  <c r="BH135" i="65"/>
  <c r="K16" i="65"/>
  <c r="AL162" i="65"/>
  <c r="B193" i="65"/>
  <c r="Y154" i="65"/>
  <c r="AN116" i="65"/>
  <c r="L94" i="65"/>
  <c r="BG131" i="65"/>
  <c r="AI148" i="65"/>
  <c r="S122" i="65"/>
  <c r="AO234" i="65"/>
  <c r="L23" i="65"/>
  <c r="P180" i="65"/>
  <c r="AV172" i="65"/>
  <c r="AH113" i="65"/>
  <c r="AM39" i="65"/>
  <c r="F44" i="65"/>
  <c r="AP100" i="65"/>
  <c r="BF207" i="65"/>
  <c r="B198" i="65"/>
  <c r="AT55" i="65"/>
  <c r="AU84" i="65"/>
  <c r="BC236" i="65"/>
  <c r="AJ85" i="65"/>
  <c r="AQ57" i="65"/>
  <c r="AM21" i="65"/>
  <c r="AL152" i="65"/>
  <c r="AL49" i="65"/>
  <c r="K57" i="65"/>
  <c r="BD183" i="65"/>
  <c r="AI199" i="65"/>
  <c r="AK236" i="65"/>
  <c r="F162" i="65"/>
  <c r="AL31" i="65"/>
  <c r="AA83" i="65"/>
  <c r="AB83" i="65" s="1"/>
  <c r="B96" i="65"/>
  <c r="Y61" i="65"/>
  <c r="H108" i="65"/>
  <c r="BF151" i="65"/>
  <c r="BA152" i="65"/>
  <c r="G136" i="65"/>
  <c r="O190" i="65"/>
  <c r="BF113" i="65"/>
  <c r="D167" i="65"/>
  <c r="C75" i="65"/>
  <c r="D16" i="65"/>
  <c r="Z208" i="65"/>
  <c r="AV70" i="65"/>
  <c r="AO68" i="65"/>
  <c r="AY238" i="65"/>
  <c r="X22" i="65"/>
  <c r="AV114" i="65"/>
  <c r="O23" i="65"/>
  <c r="AI20" i="65"/>
  <c r="N143" i="65"/>
  <c r="M164" i="65"/>
  <c r="S146" i="65"/>
  <c r="X111" i="65"/>
  <c r="Q223" i="65"/>
  <c r="Z235" i="65"/>
  <c r="BA115" i="65"/>
  <c r="AN213" i="65"/>
  <c r="R172" i="65"/>
  <c r="AZ21" i="65"/>
  <c r="AT212" i="65"/>
  <c r="BC120" i="65"/>
  <c r="AM107" i="65"/>
  <c r="AP239" i="65"/>
  <c r="AE153" i="65"/>
  <c r="I201" i="65"/>
  <c r="U52" i="65"/>
  <c r="AM120" i="65"/>
  <c r="BD34" i="65"/>
  <c r="AO20" i="65"/>
  <c r="BE226" i="65"/>
  <c r="AQ225" i="65"/>
  <c r="BC27" i="65"/>
  <c r="B237" i="65"/>
  <c r="H221" i="65"/>
  <c r="D105" i="65"/>
  <c r="AK60" i="65"/>
  <c r="AD101" i="65"/>
  <c r="BE210" i="65"/>
  <c r="K140" i="65"/>
  <c r="N131" i="65"/>
  <c r="AO146" i="65"/>
  <c r="N46" i="65"/>
  <c r="AX113" i="65"/>
  <c r="O73" i="65"/>
  <c r="AC144" i="65"/>
  <c r="U80" i="65"/>
  <c r="AW147" i="65"/>
  <c r="BA125" i="65"/>
  <c r="Z109" i="65"/>
  <c r="AT101" i="65"/>
  <c r="Q220" i="65"/>
  <c r="O22" i="65"/>
  <c r="K182" i="65"/>
  <c r="BE169" i="65"/>
  <c r="AD169" i="65"/>
  <c r="K64" i="65"/>
  <c r="BG204" i="65"/>
  <c r="BC232" i="65"/>
  <c r="E52" i="65"/>
  <c r="AL98" i="65"/>
  <c r="G99" i="65"/>
  <c r="M179" i="65"/>
  <c r="AH99" i="65"/>
  <c r="I66" i="65"/>
  <c r="AV180" i="65"/>
  <c r="AJ70" i="65"/>
  <c r="J233" i="65"/>
  <c r="Y47" i="65"/>
  <c r="S110" i="65"/>
  <c r="AD115" i="65"/>
  <c r="AE71" i="65"/>
  <c r="AU225" i="65"/>
  <c r="AP72" i="65"/>
  <c r="AL232" i="65"/>
  <c r="BB157" i="65"/>
  <c r="L110" i="65"/>
  <c r="AO129" i="65"/>
  <c r="Q105" i="65"/>
  <c r="AD160" i="65"/>
  <c r="BB31" i="65"/>
  <c r="AK171" i="65"/>
  <c r="H173" i="65"/>
  <c r="AK98" i="65"/>
  <c r="J175" i="65"/>
  <c r="Y40" i="65"/>
  <c r="AG60" i="65"/>
  <c r="AC233" i="65"/>
  <c r="AL217" i="65"/>
  <c r="BC23" i="65"/>
  <c r="AC58" i="65"/>
  <c r="AJ57" i="65"/>
  <c r="AN33" i="65"/>
  <c r="L209" i="65"/>
  <c r="T91" i="65"/>
  <c r="BD204" i="65"/>
  <c r="U223" i="65"/>
  <c r="AL234" i="65"/>
  <c r="AX218" i="65"/>
  <c r="M153" i="65"/>
  <c r="R41" i="65"/>
  <c r="AQ159" i="65"/>
  <c r="T23" i="65"/>
  <c r="BB192" i="65"/>
  <c r="AS161" i="65"/>
  <c r="AN104" i="65"/>
  <c r="AX130" i="65"/>
  <c r="AX176" i="65"/>
  <c r="Y183" i="65"/>
  <c r="AN143" i="65"/>
  <c r="AK222" i="65"/>
  <c r="Q72" i="65"/>
  <c r="H163" i="65"/>
  <c r="AN145" i="65"/>
  <c r="AA150" i="65"/>
  <c r="AB150" i="65" s="1"/>
  <c r="BC69" i="65"/>
  <c r="AN58" i="65"/>
  <c r="AF144" i="65"/>
  <c r="I125" i="65"/>
  <c r="BB129" i="65"/>
  <c r="BD224" i="65"/>
  <c r="AW24" i="65"/>
  <c r="AC142" i="65"/>
  <c r="O160" i="65"/>
  <c r="AH57" i="65"/>
  <c r="AS149" i="65"/>
  <c r="AF63" i="65"/>
  <c r="AE88" i="65"/>
  <c r="P102" i="65"/>
  <c r="BC168" i="65"/>
  <c r="C214" i="65"/>
  <c r="AJ192" i="65"/>
  <c r="AF162" i="65"/>
  <c r="U133" i="65"/>
  <c r="BD154" i="65"/>
  <c r="BC77" i="65"/>
  <c r="BF111" i="65"/>
  <c r="AQ45" i="65"/>
  <c r="Y151" i="65"/>
  <c r="L130" i="65"/>
  <c r="C175" i="65"/>
  <c r="AE229" i="65"/>
  <c r="BH29" i="65"/>
  <c r="AX69" i="65"/>
  <c r="AM149" i="65"/>
  <c r="Y205" i="65"/>
  <c r="R106" i="65"/>
  <c r="AV189" i="65"/>
  <c r="H137" i="65"/>
  <c r="AG139" i="65"/>
  <c r="X202" i="65"/>
  <c r="AZ226" i="65"/>
  <c r="D148" i="65"/>
  <c r="Q102" i="65"/>
  <c r="BH175" i="65"/>
  <c r="AE207" i="65"/>
  <c r="C79" i="65"/>
  <c r="J41" i="65"/>
  <c r="E125" i="65"/>
  <c r="J196" i="65"/>
  <c r="AQ181" i="65"/>
  <c r="Z151" i="65"/>
  <c r="A90" i="65"/>
  <c r="K181" i="65"/>
  <c r="K200" i="65"/>
  <c r="L150" i="65"/>
  <c r="E63" i="65"/>
  <c r="A29" i="65"/>
  <c r="D188" i="65"/>
  <c r="AS206" i="65"/>
  <c r="AI116" i="65"/>
  <c r="E79" i="65"/>
  <c r="F71" i="65"/>
  <c r="AQ196" i="65"/>
  <c r="AV66" i="65"/>
  <c r="BE172" i="65"/>
  <c r="AL46" i="65"/>
  <c r="N157" i="65"/>
  <c r="AC53" i="65"/>
  <c r="AE233" i="65"/>
  <c r="Y130" i="65"/>
  <c r="N71" i="65"/>
  <c r="AF230" i="65"/>
  <c r="AS130" i="65"/>
  <c r="AH234" i="65"/>
  <c r="BA43" i="65"/>
  <c r="M127" i="65"/>
  <c r="BC220" i="65"/>
  <c r="P63" i="65"/>
  <c r="O92" i="65"/>
  <c r="AN85" i="65"/>
  <c r="AX143" i="65"/>
  <c r="AE205" i="65"/>
  <c r="Q101" i="65"/>
  <c r="AT148" i="65"/>
  <c r="BF202" i="65"/>
  <c r="AW153" i="65"/>
  <c r="S149" i="65"/>
  <c r="AL62" i="65"/>
  <c r="BA181" i="65"/>
  <c r="AX21" i="65"/>
  <c r="AL219" i="65"/>
  <c r="AJ21" i="65"/>
  <c r="AT143" i="65"/>
  <c r="K74" i="65"/>
  <c r="AY113" i="65"/>
  <c r="G217" i="65"/>
  <c r="AH215" i="65"/>
  <c r="AL136" i="65"/>
  <c r="BC26" i="65"/>
  <c r="AA201" i="65"/>
  <c r="AB201" i="65" s="1"/>
  <c r="BD181" i="65"/>
  <c r="R167" i="65"/>
  <c r="AP74" i="65"/>
  <c r="J198" i="65"/>
  <c r="AU234" i="65"/>
  <c r="AS220" i="65"/>
  <c r="AQ20" i="65"/>
  <c r="BC124" i="65"/>
  <c r="AZ66" i="65"/>
  <c r="AP229" i="65"/>
  <c r="AC186" i="65"/>
  <c r="AF64" i="65"/>
  <c r="D209" i="65"/>
  <c r="BE16" i="65"/>
  <c r="AM128" i="65"/>
  <c r="AU81" i="65"/>
  <c r="I124" i="65"/>
  <c r="C198" i="65"/>
  <c r="X16" i="65"/>
  <c r="M151" i="65"/>
  <c r="AJ203" i="65"/>
  <c r="BD58" i="65"/>
  <c r="AJ207" i="65"/>
  <c r="AA162" i="65"/>
  <c r="AB162" i="65" s="1"/>
  <c r="AQ27" i="65"/>
  <c r="J226" i="65"/>
  <c r="X230" i="65"/>
  <c r="T183" i="65"/>
  <c r="F178" i="65"/>
  <c r="AK186" i="65"/>
  <c r="F112" i="65"/>
  <c r="X194" i="65"/>
  <c r="BH191" i="65"/>
  <c r="S33" i="65"/>
  <c r="M229" i="65"/>
  <c r="AT159" i="65"/>
  <c r="L93" i="65"/>
  <c r="BD165" i="65"/>
  <c r="AY19" i="65"/>
  <c r="BH180" i="65"/>
  <c r="AP90" i="65"/>
  <c r="AS138" i="65"/>
  <c r="J20" i="65"/>
  <c r="Y20" i="65"/>
  <c r="AX158" i="65"/>
  <c r="BH172" i="65"/>
  <c r="N223" i="65"/>
  <c r="BF223" i="65"/>
  <c r="AO108" i="65"/>
  <c r="B224" i="65"/>
  <c r="O152" i="65"/>
  <c r="AO202" i="65"/>
  <c r="A39" i="65"/>
  <c r="AD58" i="65"/>
  <c r="BC187" i="65"/>
  <c r="AH70" i="65"/>
  <c r="BC24" i="65"/>
  <c r="BF158" i="65"/>
  <c r="BH16" i="65"/>
  <c r="AW56" i="65"/>
  <c r="O163" i="65"/>
  <c r="F125" i="65"/>
  <c r="BE22" i="65"/>
  <c r="BA129" i="65"/>
  <c r="AH60" i="65"/>
  <c r="BH98" i="65"/>
  <c r="AE19" i="65"/>
  <c r="AF35" i="65"/>
  <c r="O63" i="65"/>
  <c r="AT192" i="65"/>
  <c r="AA80" i="65"/>
  <c r="AB80" i="65" s="1"/>
  <c r="AL195" i="65"/>
  <c r="S205" i="65"/>
  <c r="AE20" i="65"/>
  <c r="BC85" i="65"/>
  <c r="AE68" i="65"/>
  <c r="AD54" i="65"/>
  <c r="AP78" i="65"/>
  <c r="AV107" i="65"/>
  <c r="L142" i="65"/>
  <c r="BF148" i="65"/>
  <c r="B170" i="65"/>
  <c r="H153" i="65"/>
  <c r="Q18" i="65"/>
  <c r="AV51" i="65"/>
  <c r="U18" i="65"/>
  <c r="Q22" i="65"/>
  <c r="BA236" i="65"/>
  <c r="C208" i="65"/>
  <c r="AP161" i="65"/>
  <c r="AZ191" i="65"/>
  <c r="I134" i="65"/>
  <c r="X65" i="65"/>
  <c r="K101" i="65"/>
  <c r="AT119" i="65"/>
  <c r="P184" i="65"/>
  <c r="BA228" i="65"/>
  <c r="L156" i="65"/>
  <c r="T213" i="65"/>
  <c r="AG16" i="65"/>
  <c r="AX108" i="65"/>
  <c r="AT160" i="65"/>
  <c r="O215" i="65"/>
  <c r="AL145" i="65"/>
  <c r="BB112" i="65"/>
  <c r="AN121" i="65"/>
  <c r="BE89" i="65"/>
  <c r="Y106" i="65"/>
  <c r="AN200" i="65"/>
  <c r="X138" i="65"/>
  <c r="AX42" i="65"/>
  <c r="D24" i="65"/>
  <c r="J215" i="65"/>
  <c r="A205" i="65"/>
  <c r="BH150" i="65"/>
  <c r="AN170" i="65"/>
  <c r="AS181" i="65"/>
  <c r="AH128" i="65"/>
  <c r="AM106" i="65"/>
  <c r="S17" i="65"/>
  <c r="E91" i="65"/>
  <c r="A132" i="65"/>
  <c r="AT17" i="65"/>
  <c r="O16" i="65"/>
  <c r="X69" i="65"/>
  <c r="Y42" i="65"/>
  <c r="AN159" i="65"/>
  <c r="AK127" i="65"/>
  <c r="AH95" i="65"/>
  <c r="AK191" i="65"/>
  <c r="AF19" i="65"/>
  <c r="BD48" i="65"/>
  <c r="BG176" i="65"/>
  <c r="AT233" i="65"/>
  <c r="O134" i="65"/>
  <c r="AF18" i="65"/>
  <c r="R156" i="65"/>
  <c r="AO69" i="65"/>
  <c r="H155" i="65"/>
  <c r="BH129" i="65"/>
  <c r="H220" i="65"/>
  <c r="BD173" i="65"/>
  <c r="BC225" i="65"/>
  <c r="J184" i="65"/>
  <c r="A131" i="65"/>
  <c r="AV220" i="65"/>
  <c r="AP28" i="65"/>
  <c r="U207" i="65"/>
  <c r="R73" i="65"/>
  <c r="AC28" i="65"/>
  <c r="S186" i="65"/>
  <c r="BB83" i="65"/>
  <c r="AT224" i="65"/>
  <c r="AG195" i="65"/>
  <c r="F237" i="65"/>
  <c r="AM160" i="65"/>
  <c r="L88" i="65"/>
  <c r="BA161" i="65"/>
  <c r="O123" i="65"/>
  <c r="BG101" i="65"/>
  <c r="BA52" i="65"/>
  <c r="AF71" i="65"/>
  <c r="AS229" i="65"/>
  <c r="AG225" i="65"/>
  <c r="AM185" i="65"/>
  <c r="AN122" i="65"/>
  <c r="J74" i="65"/>
  <c r="J82" i="65"/>
  <c r="AS197" i="65"/>
  <c r="AG123" i="65"/>
  <c r="AX154" i="65"/>
  <c r="AS213" i="65"/>
  <c r="AO165" i="65"/>
  <c r="AH122" i="65"/>
  <c r="C26" i="65"/>
  <c r="S233" i="65"/>
  <c r="AZ62" i="65"/>
  <c r="C188" i="65"/>
  <c r="AJ184" i="65"/>
  <c r="Q89" i="65"/>
  <c r="BE197" i="65"/>
  <c r="C232" i="65"/>
  <c r="T218" i="65"/>
  <c r="R191" i="65"/>
  <c r="AF186" i="65"/>
  <c r="AJ170" i="65"/>
  <c r="E214" i="65"/>
  <c r="AS108" i="65"/>
  <c r="BD59" i="65"/>
  <c r="I171" i="65"/>
  <c r="J156" i="65"/>
  <c r="BA91" i="65"/>
  <c r="AQ65" i="65"/>
  <c r="BB51" i="65"/>
  <c r="X148" i="65"/>
  <c r="AE133" i="65"/>
  <c r="AP179" i="65"/>
  <c r="C58" i="65"/>
  <c r="O140" i="65"/>
  <c r="BF30" i="65"/>
  <c r="P207" i="65"/>
  <c r="AN119" i="65"/>
  <c r="AE188" i="65"/>
  <c r="B31" i="65"/>
  <c r="I148" i="65"/>
  <c r="Z160" i="65"/>
  <c r="J235" i="65"/>
  <c r="BC56" i="65"/>
  <c r="AM34" i="65"/>
  <c r="U208" i="65"/>
  <c r="AD39" i="65"/>
  <c r="AY157" i="65"/>
  <c r="C90" i="65"/>
  <c r="T16" i="65"/>
  <c r="D119" i="65"/>
  <c r="F214" i="65"/>
  <c r="AN82" i="65"/>
  <c r="AI140" i="65"/>
  <c r="AF128" i="65"/>
  <c r="P45" i="65"/>
  <c r="AW218" i="65"/>
  <c r="R55" i="65"/>
  <c r="U187" i="65"/>
  <c r="R78" i="65"/>
  <c r="R48" i="65"/>
  <c r="G36" i="65"/>
  <c r="I62" i="65"/>
  <c r="F89" i="65"/>
  <c r="AM78" i="65"/>
  <c r="C227" i="65"/>
  <c r="AS28" i="65"/>
  <c r="AA63" i="65"/>
  <c r="AB63" i="65" s="1"/>
  <c r="AM80" i="65"/>
  <c r="AH67" i="65"/>
  <c r="BA71" i="65"/>
  <c r="AH136" i="65"/>
  <c r="A81" i="65"/>
  <c r="B156" i="65"/>
  <c r="AN205" i="65"/>
  <c r="BE107" i="65"/>
  <c r="AT63" i="65"/>
  <c r="BE183" i="65"/>
  <c r="AX90" i="65"/>
  <c r="AS104" i="65"/>
  <c r="X184" i="65"/>
  <c r="BG130" i="65"/>
  <c r="AP126" i="65"/>
  <c r="P110" i="65"/>
  <c r="AD128" i="65"/>
  <c r="AN70" i="65"/>
  <c r="AW233" i="65"/>
  <c r="BD137" i="65"/>
  <c r="B67" i="65"/>
  <c r="AV214" i="65"/>
  <c r="X151" i="65"/>
  <c r="AK149" i="65"/>
  <c r="B90" i="65"/>
  <c r="AN96" i="65"/>
  <c r="S56" i="65"/>
  <c r="G81" i="65"/>
  <c r="AG112" i="65"/>
  <c r="AI222" i="65"/>
  <c r="N100" i="65"/>
  <c r="F153" i="65"/>
  <c r="G124" i="65"/>
  <c r="AG67" i="65"/>
  <c r="C148" i="65"/>
  <c r="BF130" i="65"/>
  <c r="L111" i="65"/>
  <c r="AC113" i="65"/>
  <c r="BG97" i="65"/>
  <c r="B236" i="65"/>
  <c r="A26" i="65"/>
  <c r="S135" i="65"/>
  <c r="AH211" i="65"/>
  <c r="N33" i="65"/>
  <c r="Q54" i="65"/>
  <c r="T49" i="65"/>
  <c r="U135" i="65"/>
  <c r="C215" i="65"/>
  <c r="AO39" i="65"/>
  <c r="AW143" i="65"/>
  <c r="BE189" i="65"/>
  <c r="AC116" i="65"/>
  <c r="AV96" i="65"/>
  <c r="R236" i="65"/>
  <c r="AF44" i="65"/>
  <c r="P87" i="65"/>
  <c r="K187" i="65"/>
  <c r="AS47" i="65"/>
  <c r="AW208" i="65"/>
  <c r="C42" i="65"/>
  <c r="Q196" i="65"/>
  <c r="AW117" i="65"/>
  <c r="A145" i="65"/>
  <c r="O200" i="65"/>
  <c r="H115" i="65"/>
  <c r="I207" i="65"/>
  <c r="Q218" i="65"/>
  <c r="AU79" i="65"/>
  <c r="AX63" i="65"/>
  <c r="BE68" i="65"/>
  <c r="S159" i="65"/>
  <c r="F36" i="65"/>
  <c r="BE231" i="65"/>
  <c r="Q33" i="65"/>
  <c r="G155" i="65"/>
  <c r="AI66" i="65"/>
  <c r="K84" i="65"/>
  <c r="BC123" i="65"/>
  <c r="N129" i="65"/>
  <c r="BD77" i="65"/>
  <c r="O110" i="65"/>
  <c r="L210" i="65"/>
  <c r="AW215" i="65"/>
  <c r="AK151" i="65"/>
  <c r="BB141" i="65"/>
  <c r="AU99" i="65"/>
  <c r="B41" i="65"/>
  <c r="AE149" i="65"/>
  <c r="T76" i="65"/>
  <c r="A45" i="65"/>
  <c r="AQ46" i="65"/>
  <c r="AH178" i="65"/>
  <c r="AN75" i="65"/>
  <c r="E184" i="65"/>
  <c r="BC114" i="65"/>
  <c r="AI78" i="65"/>
  <c r="AS102" i="65"/>
  <c r="AC92" i="65"/>
  <c r="AL160" i="65"/>
  <c r="O53" i="65"/>
  <c r="AQ237" i="65"/>
  <c r="AD103" i="65"/>
  <c r="E82" i="65"/>
  <c r="O66" i="65"/>
  <c r="AK240" i="65"/>
  <c r="BH59" i="65"/>
  <c r="K230" i="65"/>
  <c r="BH137" i="65"/>
  <c r="S100" i="65"/>
  <c r="O31" i="65"/>
  <c r="BC181" i="65"/>
  <c r="AF203" i="65"/>
  <c r="BF74" i="65"/>
  <c r="O41" i="65"/>
  <c r="B187" i="65"/>
  <c r="O225" i="65"/>
  <c r="D111" i="65"/>
  <c r="O87" i="65"/>
  <c r="BA130" i="65"/>
  <c r="BG74" i="65"/>
  <c r="I156" i="65"/>
  <c r="AQ32" i="65"/>
  <c r="AH226" i="65"/>
  <c r="AC131" i="65"/>
  <c r="AE127" i="65"/>
  <c r="Z125" i="65"/>
  <c r="K116" i="65"/>
  <c r="AX189" i="65"/>
  <c r="M166" i="65"/>
  <c r="AN233" i="65"/>
  <c r="AC93" i="65"/>
  <c r="Z143" i="65"/>
  <c r="AG115" i="65"/>
  <c r="B129" i="65"/>
  <c r="O129" i="65"/>
  <c r="AX125" i="65"/>
  <c r="BG63" i="65"/>
  <c r="K228" i="65"/>
  <c r="AA82" i="65"/>
  <c r="AB82" i="65" s="1"/>
  <c r="AM217" i="65"/>
  <c r="J104" i="65"/>
  <c r="AE96" i="65"/>
  <c r="Z36" i="65"/>
  <c r="N61" i="65"/>
  <c r="BA204" i="65"/>
  <c r="AX172" i="65"/>
  <c r="BF122" i="65"/>
  <c r="BF48" i="65"/>
  <c r="P136" i="65"/>
  <c r="K124" i="65"/>
  <c r="BF197" i="65"/>
  <c r="AO103" i="65"/>
  <c r="A82" i="65"/>
  <c r="BA113" i="65"/>
  <c r="BD164" i="65"/>
  <c r="F143" i="65"/>
  <c r="BD236" i="65"/>
  <c r="Q44" i="65"/>
  <c r="AC117" i="65"/>
  <c r="AJ217" i="65"/>
  <c r="AG168" i="65"/>
  <c r="AK120" i="65"/>
  <c r="AY103" i="65"/>
  <c r="O226" i="65"/>
  <c r="BC44" i="65"/>
  <c r="R211" i="65"/>
  <c r="A64" i="65"/>
  <c r="BD219" i="65"/>
  <c r="AT210" i="65"/>
  <c r="AM155" i="65"/>
  <c r="D199" i="65"/>
  <c r="AU118" i="65"/>
  <c r="AZ100" i="65"/>
  <c r="Y166" i="65"/>
  <c r="AI221" i="65"/>
  <c r="BF68" i="65"/>
  <c r="M24" i="65"/>
  <c r="AU173" i="65"/>
  <c r="AY77" i="65"/>
  <c r="F201" i="65"/>
  <c r="K152" i="65"/>
  <c r="Q180" i="65"/>
  <c r="AF156" i="65"/>
  <c r="AQ38" i="65"/>
  <c r="AG37" i="65"/>
  <c r="Y71" i="65"/>
  <c r="AF191" i="65"/>
  <c r="AM172" i="65"/>
  <c r="R100" i="65"/>
  <c r="AS36" i="65"/>
  <c r="M51" i="65"/>
  <c r="AC45" i="65"/>
  <c r="AN95" i="65"/>
  <c r="I181" i="65"/>
  <c r="BG158" i="65"/>
  <c r="M47" i="65"/>
  <c r="AU106" i="65"/>
  <c r="AE82" i="65"/>
  <c r="AQ172" i="65"/>
  <c r="AV46" i="65"/>
  <c r="U113" i="65"/>
  <c r="AG167" i="65"/>
  <c r="AM52" i="65"/>
  <c r="F98" i="65"/>
  <c r="E105" i="65"/>
  <c r="Y161" i="65"/>
  <c r="Z88" i="65"/>
  <c r="O109" i="65"/>
  <c r="B167" i="65"/>
  <c r="AV61" i="65"/>
  <c r="AK96" i="65"/>
  <c r="AC82" i="65"/>
  <c r="AM139" i="65"/>
  <c r="BG72" i="65"/>
  <c r="G196" i="65"/>
  <c r="P65" i="65"/>
  <c r="J45" i="65"/>
  <c r="H83" i="65"/>
  <c r="Y238" i="65"/>
  <c r="AH119" i="65"/>
  <c r="AE141" i="65"/>
  <c r="AK173" i="65"/>
  <c r="AE125" i="65"/>
  <c r="AT44" i="65"/>
  <c r="R169" i="65"/>
  <c r="AE199" i="65"/>
  <c r="AN51" i="65"/>
  <c r="AC222" i="65"/>
  <c r="R122" i="65"/>
  <c r="J221" i="65"/>
  <c r="S123" i="65"/>
  <c r="T210" i="65"/>
  <c r="AG41" i="65"/>
  <c r="E194" i="65"/>
  <c r="AC230" i="65"/>
  <c r="Q117" i="65"/>
  <c r="AI183" i="65"/>
  <c r="Z40" i="65"/>
  <c r="G184" i="65"/>
  <c r="K137" i="65"/>
  <c r="X239" i="65"/>
  <c r="R138" i="65"/>
  <c r="S72" i="65"/>
  <c r="AD163" i="65"/>
  <c r="H51" i="65"/>
  <c r="AT226" i="65"/>
  <c r="AS75" i="65"/>
  <c r="M204" i="65"/>
  <c r="O236" i="65"/>
  <c r="X45" i="65"/>
  <c r="Z81" i="65"/>
  <c r="BA196" i="65"/>
  <c r="AW93" i="65"/>
  <c r="AQ19" i="65"/>
  <c r="K62" i="65"/>
  <c r="AX22" i="65"/>
  <c r="BH239" i="65"/>
  <c r="AL19" i="65"/>
  <c r="AG192" i="65"/>
  <c r="BE211" i="65"/>
  <c r="U54" i="65"/>
  <c r="AE61" i="65"/>
  <c r="L173" i="65"/>
  <c r="AN187" i="65"/>
  <c r="K39" i="65"/>
  <c r="AD138" i="65"/>
  <c r="AJ211" i="65"/>
  <c r="E72" i="65"/>
  <c r="AD173" i="65"/>
  <c r="AS162" i="65"/>
  <c r="N140" i="65"/>
  <c r="AH29" i="65"/>
  <c r="BG35" i="65"/>
  <c r="C28" i="65"/>
  <c r="Z153" i="65"/>
  <c r="B40" i="65"/>
  <c r="AW94" i="65"/>
  <c r="BD177" i="65"/>
  <c r="AF56" i="65"/>
  <c r="BG60" i="65"/>
  <c r="B110" i="65"/>
  <c r="AF52" i="65"/>
  <c r="K27" i="65"/>
  <c r="AT84" i="65"/>
  <c r="AH24" i="65"/>
  <c r="AN129" i="65"/>
  <c r="S40" i="65"/>
  <c r="AA192" i="65"/>
  <c r="AB192" i="65" s="1"/>
  <c r="AZ83" i="65"/>
  <c r="BF81" i="65"/>
  <c r="BE200" i="65"/>
  <c r="AQ151" i="65"/>
  <c r="U156" i="65"/>
  <c r="U108" i="65"/>
  <c r="U158" i="65"/>
  <c r="Q65" i="65"/>
  <c r="S216" i="65"/>
  <c r="AD66" i="65"/>
  <c r="Q29" i="65"/>
  <c r="N185" i="65"/>
  <c r="AA28" i="65"/>
  <c r="AB28" i="65" s="1"/>
  <c r="BA53" i="65"/>
  <c r="AI76" i="65"/>
  <c r="AZ116" i="65"/>
  <c r="O221" i="65"/>
  <c r="B84" i="65"/>
  <c r="AH104" i="65"/>
  <c r="BA81" i="65"/>
  <c r="D231" i="65"/>
  <c r="AD137" i="65"/>
  <c r="AT144" i="65"/>
  <c r="AG89" i="65"/>
  <c r="I153" i="65"/>
  <c r="AF25" i="65"/>
  <c r="BC97" i="65"/>
  <c r="C119" i="65"/>
  <c r="AT82" i="65"/>
  <c r="AH102" i="65"/>
  <c r="AT19" i="65"/>
  <c r="AH16" i="65"/>
  <c r="AN71" i="65"/>
  <c r="E167" i="65"/>
  <c r="D42" i="65"/>
  <c r="M131" i="65"/>
  <c r="AK81" i="65"/>
  <c r="AE87" i="65"/>
  <c r="BD185" i="65"/>
  <c r="AU238" i="65"/>
  <c r="BD221" i="65"/>
  <c r="S93" i="65"/>
  <c r="BA145" i="65"/>
  <c r="R217" i="65"/>
  <c r="AO25" i="65"/>
  <c r="BG86" i="65"/>
  <c r="N81" i="65"/>
  <c r="T55" i="65"/>
  <c r="AL237" i="65"/>
  <c r="AH42" i="65"/>
  <c r="AY70" i="65"/>
  <c r="AV191" i="65"/>
  <c r="M189" i="65"/>
  <c r="BA112" i="65"/>
  <c r="L63" i="65"/>
  <c r="A54" i="65"/>
  <c r="BH116" i="65"/>
  <c r="AF148" i="65"/>
  <c r="AL197" i="65"/>
  <c r="AH192" i="65"/>
  <c r="C200" i="65"/>
  <c r="AS66" i="65"/>
  <c r="S172" i="65"/>
  <c r="AH140" i="65"/>
  <c r="AT191" i="65"/>
  <c r="AF177" i="65"/>
  <c r="AM86" i="65"/>
  <c r="R149" i="65"/>
  <c r="F50" i="65"/>
  <c r="M174" i="65"/>
  <c r="AP186" i="65"/>
  <c r="AN197" i="65"/>
  <c r="N30" i="65"/>
  <c r="BD115" i="65"/>
  <c r="AA53" i="65"/>
  <c r="AB53" i="65" s="1"/>
  <c r="AY86" i="65"/>
  <c r="U115" i="65"/>
  <c r="AG33" i="65"/>
  <c r="R102" i="65"/>
  <c r="AA143" i="65"/>
  <c r="AB143" i="65" s="1"/>
  <c r="AV104" i="65"/>
  <c r="AT98" i="65"/>
  <c r="BC101" i="65"/>
  <c r="F192" i="65"/>
  <c r="BD210" i="65"/>
  <c r="AQ134" i="65"/>
  <c r="AH35" i="65"/>
  <c r="AF120" i="65"/>
  <c r="AQ85" i="65"/>
  <c r="BB86" i="65"/>
  <c r="AF142" i="65"/>
  <c r="BB150" i="65"/>
  <c r="AU217" i="65"/>
  <c r="C110" i="65"/>
  <c r="M61" i="65"/>
  <c r="O62" i="65"/>
  <c r="I215" i="65"/>
  <c r="AY120" i="65"/>
  <c r="BA167" i="65"/>
  <c r="BG17" i="65"/>
  <c r="AG158" i="65"/>
  <c r="AK50" i="65"/>
  <c r="AO136" i="65"/>
  <c r="Y41" i="65"/>
  <c r="AI64" i="65"/>
  <c r="F68" i="65"/>
  <c r="AA169" i="65"/>
  <c r="AB169" i="65" s="1"/>
  <c r="AE209" i="65"/>
  <c r="D127" i="65"/>
  <c r="H179" i="65"/>
  <c r="AA93" i="65"/>
  <c r="AB93" i="65" s="1"/>
  <c r="F240" i="65"/>
  <c r="A102" i="65"/>
  <c r="L181" i="65"/>
  <c r="BD24" i="65"/>
  <c r="AF175" i="65"/>
  <c r="AJ227" i="65"/>
  <c r="G129" i="65"/>
  <c r="BE209" i="65"/>
  <c r="O196" i="65"/>
  <c r="N125" i="65"/>
  <c r="AV115" i="65"/>
  <c r="AS221" i="65"/>
  <c r="AZ130" i="65"/>
  <c r="O151" i="65"/>
  <c r="E34" i="65"/>
  <c r="X161" i="65"/>
  <c r="O194" i="65"/>
  <c r="AV85" i="65"/>
  <c r="AW221" i="65"/>
  <c r="M232" i="65"/>
  <c r="AF99" i="65"/>
  <c r="AL100" i="65"/>
  <c r="Q131" i="65"/>
  <c r="A185" i="65"/>
  <c r="AH68" i="65"/>
  <c r="T186" i="65"/>
  <c r="U85" i="65"/>
  <c r="X54" i="65"/>
  <c r="P125" i="65"/>
  <c r="R50" i="65"/>
  <c r="P190" i="65"/>
  <c r="X186" i="65"/>
  <c r="AF112" i="65"/>
  <c r="L166" i="65"/>
  <c r="AZ183" i="65"/>
  <c r="BC165" i="65"/>
  <c r="F129" i="65"/>
  <c r="O97" i="65"/>
  <c r="AV26" i="65"/>
  <c r="BG112" i="65"/>
  <c r="N31" i="65"/>
  <c r="AX46" i="65"/>
  <c r="B121" i="65"/>
  <c r="AT139" i="65"/>
  <c r="Y153" i="65"/>
  <c r="AS146" i="65"/>
  <c r="S84" i="65"/>
  <c r="AE24" i="65"/>
  <c r="AY160" i="65"/>
  <c r="N194" i="65"/>
  <c r="BG104" i="65"/>
  <c r="BF41" i="65"/>
  <c r="AS112" i="65"/>
  <c r="BC196" i="65"/>
  <c r="Y54" i="65"/>
  <c r="S77" i="65"/>
  <c r="AC204" i="65"/>
  <c r="BG39" i="65"/>
  <c r="H67" i="65"/>
  <c r="AU44" i="65"/>
  <c r="BG188" i="65"/>
  <c r="AY105" i="65"/>
  <c r="AY90" i="65"/>
  <c r="AE189" i="65"/>
  <c r="AO176" i="65"/>
  <c r="AJ236" i="65"/>
  <c r="J213" i="65"/>
  <c r="AV58" i="65"/>
  <c r="BB127" i="65"/>
  <c r="S147" i="65"/>
  <c r="BA74" i="65"/>
  <c r="AU74" i="65"/>
  <c r="Q182" i="65"/>
  <c r="G84" i="65"/>
  <c r="AP111" i="65"/>
  <c r="J50" i="65"/>
  <c r="AP31" i="65"/>
  <c r="U56" i="65"/>
  <c r="AE179" i="65"/>
  <c r="Q103" i="65"/>
  <c r="AH209" i="65"/>
  <c r="AD33" i="65"/>
  <c r="AL40" i="65"/>
  <c r="AE151" i="65"/>
  <c r="AL101" i="65"/>
  <c r="X216" i="65"/>
  <c r="H139" i="65"/>
  <c r="BA217" i="65"/>
  <c r="H50" i="65"/>
  <c r="L125" i="65"/>
  <c r="BB85" i="65"/>
  <c r="S188" i="65"/>
  <c r="AC96" i="65"/>
  <c r="C61" i="65"/>
  <c r="AK70" i="65"/>
  <c r="Q37" i="65"/>
  <c r="AL90" i="65"/>
  <c r="C145" i="65"/>
  <c r="AF152" i="65"/>
  <c r="AG118" i="65"/>
  <c r="P109" i="65"/>
  <c r="B58" i="65"/>
  <c r="AZ180" i="65"/>
  <c r="O84" i="65"/>
  <c r="AY24" i="65"/>
  <c r="U43" i="65"/>
  <c r="X131" i="65"/>
  <c r="AZ225" i="65"/>
  <c r="BC46" i="65"/>
  <c r="Q62" i="65"/>
  <c r="BC169" i="65"/>
  <c r="AI160" i="65"/>
  <c r="AE29" i="65"/>
  <c r="D28" i="65"/>
  <c r="AK64" i="65"/>
  <c r="AX34" i="65"/>
  <c r="BF198" i="65"/>
  <c r="B178" i="65"/>
  <c r="B199" i="65"/>
  <c r="BH232" i="65"/>
  <c r="L191" i="65"/>
  <c r="AL220" i="65"/>
  <c r="AP184" i="65"/>
  <c r="A60" i="65"/>
  <c r="AH149" i="65"/>
  <c r="N122" i="65"/>
  <c r="P208" i="65"/>
  <c r="AK144" i="65"/>
  <c r="AD113" i="65"/>
  <c r="X55" i="65"/>
  <c r="AQ238" i="65"/>
  <c r="AL107" i="65"/>
  <c r="BB221" i="65"/>
  <c r="Q52" i="65"/>
  <c r="G110" i="65"/>
  <c r="BF140" i="65"/>
  <c r="BH193" i="65"/>
  <c r="Q207" i="65"/>
  <c r="AA30" i="65"/>
  <c r="AB30" i="65" s="1"/>
  <c r="H232" i="65"/>
  <c r="AJ46" i="65"/>
  <c r="AH150" i="65"/>
  <c r="AE158" i="65"/>
  <c r="AN238" i="65"/>
  <c r="Y88" i="65"/>
  <c r="BA153" i="65"/>
  <c r="I161" i="65"/>
  <c r="AP138" i="65"/>
  <c r="AL20" i="65"/>
  <c r="Q213" i="65"/>
  <c r="X126" i="65"/>
  <c r="AJ28" i="65"/>
  <c r="AL29" i="65"/>
  <c r="BD29" i="65"/>
  <c r="X132" i="65"/>
  <c r="BB118" i="65"/>
  <c r="BH183" i="65"/>
  <c r="AU93" i="65"/>
  <c r="J223" i="65"/>
  <c r="F135" i="65"/>
  <c r="AT145" i="65"/>
  <c r="AT83" i="65"/>
  <c r="AP140" i="65"/>
  <c r="K73" i="65"/>
  <c r="D169" i="65"/>
  <c r="BG167" i="65"/>
  <c r="S103" i="65"/>
  <c r="AQ114" i="65"/>
  <c r="P169" i="65"/>
  <c r="AS117" i="65"/>
  <c r="BA210" i="65"/>
  <c r="AW239" i="65"/>
  <c r="AX67" i="65"/>
  <c r="F121" i="65"/>
  <c r="AE52" i="65"/>
  <c r="BB44" i="65"/>
  <c r="AI109" i="65"/>
  <c r="D237" i="65"/>
  <c r="AE143" i="65"/>
  <c r="O27" i="65"/>
  <c r="I223" i="65"/>
  <c r="AP225" i="65"/>
  <c r="D176" i="65"/>
  <c r="I86" i="65"/>
  <c r="L73" i="65"/>
  <c r="P71" i="65"/>
  <c r="S127" i="65"/>
  <c r="AU59" i="65"/>
  <c r="N239" i="65"/>
  <c r="AK235" i="65"/>
  <c r="BF170" i="65"/>
  <c r="AK80" i="65"/>
  <c r="R51" i="65"/>
  <c r="AW48" i="65"/>
  <c r="X33" i="65"/>
  <c r="Q175" i="65"/>
  <c r="M77" i="65"/>
  <c r="AE236" i="65"/>
  <c r="T64" i="65"/>
  <c r="BC29" i="65"/>
  <c r="AJ66" i="65"/>
  <c r="AT75" i="65"/>
  <c r="AV62" i="65"/>
  <c r="AU25" i="65"/>
  <c r="AO143" i="65"/>
  <c r="AF172" i="65"/>
  <c r="G73" i="65"/>
  <c r="N195" i="65"/>
  <c r="C80" i="65"/>
  <c r="L80" i="65"/>
  <c r="BA148" i="65"/>
  <c r="G60" i="65"/>
  <c r="BH139" i="65"/>
  <c r="AH97" i="65"/>
  <c r="AV210" i="65"/>
  <c r="M141" i="65"/>
  <c r="AW91" i="65"/>
  <c r="N184" i="65"/>
  <c r="I98" i="65"/>
  <c r="AC61" i="65"/>
  <c r="AG121" i="65"/>
  <c r="S181" i="65"/>
  <c r="AQ230" i="65"/>
  <c r="Y186" i="65"/>
  <c r="BH168" i="65"/>
  <c r="AY85" i="65"/>
  <c r="C179" i="65"/>
  <c r="BE126" i="65"/>
  <c r="AZ227" i="65"/>
  <c r="AE138" i="65"/>
  <c r="BF29" i="65"/>
  <c r="Q228" i="65"/>
  <c r="H152" i="65"/>
  <c r="AP143" i="65"/>
  <c r="R166" i="65"/>
  <c r="F111" i="65"/>
  <c r="AL70" i="65"/>
  <c r="N217" i="65"/>
  <c r="AG47" i="65"/>
  <c r="N213" i="65"/>
  <c r="BC173" i="65"/>
  <c r="AK176" i="65"/>
  <c r="AS157" i="65"/>
  <c r="U93" i="65"/>
  <c r="Z90" i="65"/>
  <c r="AK58" i="65"/>
  <c r="AS98" i="65"/>
  <c r="C55" i="65"/>
  <c r="Y160" i="65"/>
  <c r="AU18" i="65"/>
  <c r="BG121" i="65"/>
  <c r="AI26" i="65"/>
  <c r="BB167" i="65"/>
  <c r="BE24" i="65"/>
  <c r="BC43" i="65"/>
  <c r="B118" i="65"/>
  <c r="P37" i="65"/>
  <c r="AZ220" i="65"/>
  <c r="BE41" i="65"/>
  <c r="F18" i="65"/>
  <c r="D197" i="65"/>
  <c r="AX27" i="65"/>
  <c r="AI34" i="65"/>
  <c r="AY208" i="65"/>
  <c r="N160" i="65"/>
  <c r="K157" i="65"/>
  <c r="AT36" i="65"/>
  <c r="D123" i="65"/>
  <c r="G137" i="65"/>
  <c r="R96" i="65"/>
  <c r="M222" i="65"/>
  <c r="BF226" i="65"/>
  <c r="AU56" i="65"/>
  <c r="X80" i="65"/>
  <c r="AQ221" i="65"/>
  <c r="U211" i="65"/>
  <c r="O120" i="65"/>
  <c r="A75" i="65"/>
  <c r="AJ136" i="65"/>
  <c r="AD197" i="65"/>
  <c r="U71" i="65"/>
  <c r="E156" i="65"/>
  <c r="AL203" i="65"/>
  <c r="AC214" i="65"/>
  <c r="BA212" i="65"/>
  <c r="BG171" i="65"/>
  <c r="AL199" i="65"/>
  <c r="I59" i="65"/>
  <c r="AO228" i="65"/>
  <c r="AH225" i="65"/>
  <c r="BE201" i="65"/>
  <c r="M68" i="65"/>
  <c r="BC130" i="65"/>
  <c r="D163" i="65"/>
  <c r="B214" i="65"/>
  <c r="AS218" i="65"/>
  <c r="BA226" i="65"/>
  <c r="H127" i="65"/>
  <c r="AT184" i="65"/>
  <c r="D173" i="65"/>
  <c r="J163" i="65"/>
  <c r="A98" i="65"/>
  <c r="BE30" i="65"/>
  <c r="A69" i="65"/>
  <c r="BG43" i="65"/>
  <c r="T166" i="65"/>
  <c r="AS79" i="65"/>
  <c r="AV239" i="65"/>
  <c r="BE164" i="65"/>
  <c r="AE62" i="65"/>
  <c r="AL143" i="65"/>
  <c r="S220" i="65"/>
  <c r="BD95" i="65"/>
  <c r="AZ110" i="65"/>
  <c r="J36" i="65"/>
  <c r="AZ24" i="65"/>
  <c r="AA197" i="65"/>
  <c r="AB197" i="65" s="1"/>
  <c r="AF78" i="65"/>
  <c r="BE123" i="65"/>
  <c r="BH92" i="65"/>
  <c r="BA159" i="65"/>
  <c r="L131" i="65"/>
  <c r="BC49" i="65"/>
  <c r="BG227" i="65"/>
  <c r="AL78" i="65"/>
  <c r="K61" i="65"/>
  <c r="AS106" i="65"/>
  <c r="R69" i="65"/>
  <c r="AY226" i="65"/>
  <c r="BC155" i="65"/>
  <c r="AO66" i="65"/>
  <c r="A194" i="65"/>
  <c r="S47" i="65"/>
  <c r="Y232" i="65"/>
  <c r="AT105" i="65"/>
  <c r="K236" i="65"/>
  <c r="Z118" i="65"/>
  <c r="J179" i="65"/>
  <c r="AA156" i="65"/>
  <c r="AB156" i="65" s="1"/>
  <c r="S104" i="65"/>
  <c r="AM81" i="65"/>
  <c r="Y62" i="65"/>
  <c r="AJ83" i="65"/>
  <c r="A137" i="65"/>
  <c r="E134" i="65"/>
  <c r="AA108" i="65"/>
  <c r="AB108" i="65" s="1"/>
  <c r="AU174" i="65"/>
  <c r="Y170" i="65"/>
  <c r="K97" i="65"/>
  <c r="AU172" i="65"/>
  <c r="X183" i="65"/>
  <c r="AZ228" i="65"/>
  <c r="Y113" i="65"/>
  <c r="Z190" i="65"/>
  <c r="AG65" i="65"/>
  <c r="BA79" i="65"/>
  <c r="O138" i="65"/>
  <c r="AG105" i="65"/>
  <c r="U240" i="65"/>
  <c r="T51" i="65"/>
  <c r="AV17" i="65"/>
  <c r="AU151" i="65"/>
  <c r="B149" i="65"/>
  <c r="BC135" i="65"/>
  <c r="AE227" i="65"/>
  <c r="AQ50" i="65"/>
  <c r="N145" i="65"/>
  <c r="AE164" i="65"/>
  <c r="BF116" i="65"/>
  <c r="AS38" i="65"/>
  <c r="BG178" i="65"/>
  <c r="H164" i="65"/>
  <c r="AE22" i="65"/>
  <c r="AM74" i="65"/>
  <c r="Q187" i="65"/>
  <c r="E132" i="65"/>
  <c r="Q39" i="65"/>
  <c r="I112" i="65"/>
  <c r="G222" i="65"/>
  <c r="AM16" i="65"/>
  <c r="AK84" i="65"/>
  <c r="BA216" i="65"/>
  <c r="AT180" i="65"/>
  <c r="AH171" i="65"/>
  <c r="AO22" i="65"/>
  <c r="AT142" i="65"/>
  <c r="BD231" i="65"/>
  <c r="E18" i="65"/>
  <c r="F19" i="65"/>
  <c r="AJ148" i="65"/>
  <c r="A84" i="65"/>
  <c r="I44" i="65"/>
  <c r="AC123" i="65"/>
  <c r="BF76" i="65"/>
  <c r="C17" i="65"/>
  <c r="AA212" i="65"/>
  <c r="AB212" i="65" s="1"/>
  <c r="A144" i="65"/>
  <c r="H236" i="65"/>
  <c r="L44" i="65"/>
  <c r="K188" i="65"/>
  <c r="AM176" i="65"/>
  <c r="R200" i="65"/>
  <c r="AZ55" i="65"/>
  <c r="AF107" i="65"/>
  <c r="AQ16" i="65"/>
  <c r="O177" i="65"/>
  <c r="AF72" i="65"/>
  <c r="BG118" i="65"/>
  <c r="BB92" i="65"/>
  <c r="BF51" i="65"/>
  <c r="AD229" i="65"/>
  <c r="B21" i="65"/>
  <c r="AJ167" i="65"/>
  <c r="AZ36" i="65"/>
  <c r="AZ216" i="65"/>
  <c r="AZ96" i="65"/>
  <c r="S193" i="65"/>
  <c r="BD198" i="65"/>
  <c r="X41" i="65"/>
  <c r="BD36" i="65"/>
  <c r="AT21" i="65"/>
  <c r="I42" i="65"/>
  <c r="T21" i="65"/>
  <c r="AL193" i="65"/>
  <c r="L158" i="65"/>
  <c r="AV21" i="65"/>
  <c r="AZ168" i="65"/>
  <c r="R17" i="65"/>
  <c r="AZ76" i="65"/>
  <c r="AX139" i="65"/>
  <c r="F167" i="65"/>
  <c r="I163" i="65"/>
  <c r="B138" i="65"/>
  <c r="J210" i="65"/>
  <c r="M155" i="65"/>
  <c r="AS64" i="65"/>
  <c r="M27" i="65"/>
  <c r="BG23" i="65"/>
  <c r="U167" i="65"/>
  <c r="AV222" i="65"/>
  <c r="AY16" i="65"/>
  <c r="AF39" i="65"/>
  <c r="BD229" i="65"/>
  <c r="BF16" i="65"/>
  <c r="Z107" i="65"/>
  <c r="AM144" i="65"/>
  <c r="K204" i="65"/>
  <c r="BD128" i="65"/>
  <c r="A188" i="65"/>
  <c r="H126" i="65"/>
  <c r="AI96" i="65"/>
  <c r="C16" i="65"/>
  <c r="G86" i="65"/>
  <c r="AN204" i="65"/>
  <c r="AH100" i="65"/>
  <c r="N19" i="65"/>
  <c r="AF22" i="65"/>
  <c r="P23" i="65"/>
  <c r="L235" i="65"/>
  <c r="AU28" i="65"/>
  <c r="Y55" i="65"/>
  <c r="AE80" i="65"/>
  <c r="Z105" i="65"/>
  <c r="H116" i="65"/>
  <c r="Z91" i="65"/>
  <c r="A172" i="65"/>
  <c r="AY148" i="65"/>
  <c r="AG191" i="65"/>
  <c r="BH174" i="65"/>
  <c r="AK167" i="65"/>
  <c r="D156" i="65"/>
  <c r="BE191" i="65"/>
  <c r="AM42" i="65"/>
  <c r="AP104" i="65"/>
  <c r="BE184" i="65"/>
  <c r="AW109" i="65"/>
  <c r="Z169" i="65"/>
  <c r="F127" i="65"/>
  <c r="T94" i="65"/>
  <c r="L91" i="65"/>
  <c r="L214" i="65"/>
  <c r="O135" i="65"/>
  <c r="O168" i="65"/>
  <c r="AV149" i="65"/>
  <c r="N72" i="65"/>
  <c r="E36" i="65"/>
  <c r="P234" i="65"/>
  <c r="BG197" i="65"/>
  <c r="AE167" i="65"/>
  <c r="AT122" i="65"/>
  <c r="AU22" i="65"/>
  <c r="BD54" i="65"/>
  <c r="AY229" i="65"/>
  <c r="AZ209" i="65"/>
  <c r="BB23" i="65"/>
  <c r="BG33" i="65"/>
  <c r="C21" i="65"/>
  <c r="K36" i="65"/>
  <c r="T22" i="65"/>
  <c r="BG62" i="65"/>
  <c r="BB72" i="65"/>
  <c r="BH187" i="65"/>
  <c r="AW222" i="65"/>
  <c r="AT71" i="65"/>
  <c r="AG138" i="65"/>
  <c r="C124" i="65"/>
  <c r="I191" i="65"/>
  <c r="AF222" i="65"/>
  <c r="X17" i="65"/>
  <c r="AN226" i="65"/>
  <c r="O191" i="65"/>
  <c r="BG49" i="65"/>
  <c r="AM20" i="65"/>
  <c r="AX197" i="65"/>
  <c r="AJ195" i="65"/>
  <c r="AQ231" i="65"/>
  <c r="AI177" i="65"/>
  <c r="AM210" i="65"/>
  <c r="AX73" i="65"/>
  <c r="AN72" i="65"/>
  <c r="Z223" i="65"/>
  <c r="P32" i="65"/>
  <c r="AP214" i="65"/>
  <c r="BB97" i="65"/>
  <c r="F182" i="65"/>
  <c r="AH233" i="65"/>
  <c r="AA102" i="65"/>
  <c r="AB102" i="65" s="1"/>
  <c r="I40" i="65"/>
  <c r="D41" i="65"/>
  <c r="C151" i="65"/>
  <c r="K93" i="65"/>
  <c r="K202" i="65"/>
  <c r="O188" i="65"/>
  <c r="S176" i="65"/>
  <c r="E84" i="65"/>
  <c r="AT223" i="65"/>
  <c r="A111" i="65"/>
  <c r="N32" i="65"/>
  <c r="AI106" i="65"/>
  <c r="F126" i="65"/>
  <c r="M45" i="65"/>
  <c r="AI68" i="65"/>
  <c r="C54" i="65"/>
  <c r="S194" i="65"/>
  <c r="U134" i="65"/>
  <c r="G218" i="65"/>
  <c r="AQ140" i="65"/>
  <c r="BH163" i="65"/>
  <c r="Z98" i="65"/>
  <c r="AP157" i="65"/>
  <c r="AW146" i="65"/>
  <c r="AW121" i="65"/>
  <c r="AA50" i="65"/>
  <c r="AB50" i="65" s="1"/>
  <c r="BG37" i="65"/>
  <c r="E233" i="65"/>
  <c r="AO203" i="65"/>
  <c r="BA55" i="65"/>
  <c r="N36" i="65"/>
  <c r="AK137" i="65"/>
  <c r="G149" i="65"/>
  <c r="A95" i="65"/>
  <c r="B128" i="65"/>
  <c r="C159" i="65"/>
  <c r="AX75" i="65"/>
  <c r="D162" i="65"/>
  <c r="AZ34" i="65"/>
  <c r="BC210" i="65"/>
  <c r="L176" i="65"/>
  <c r="C45" i="65"/>
  <c r="Y173" i="65"/>
  <c r="X189" i="65"/>
  <c r="M144" i="65"/>
  <c r="D17" i="65"/>
  <c r="AH23" i="65"/>
  <c r="O124" i="65"/>
  <c r="AA101" i="65"/>
  <c r="AB101" i="65" s="1"/>
  <c r="AV92" i="65"/>
  <c r="K75" i="65"/>
  <c r="AF232" i="65"/>
  <c r="AL169" i="65"/>
  <c r="J176" i="65"/>
  <c r="Y134" i="65"/>
  <c r="AK19" i="65"/>
  <c r="BH70" i="65"/>
  <c r="BG233" i="65"/>
  <c r="X240" i="65"/>
  <c r="O211" i="65"/>
  <c r="U103" i="65"/>
  <c r="BB138" i="65"/>
  <c r="B82" i="65"/>
  <c r="BF123" i="65"/>
  <c r="P31" i="65"/>
  <c r="AZ111" i="65"/>
  <c r="AZ144" i="65"/>
  <c r="X28" i="65"/>
  <c r="S140" i="65"/>
  <c r="I165" i="65"/>
  <c r="B205" i="65"/>
  <c r="AU224" i="65"/>
  <c r="AJ134" i="65"/>
  <c r="X93" i="65"/>
  <c r="AG82" i="65"/>
  <c r="T31" i="65"/>
  <c r="AI173" i="65"/>
  <c r="A30" i="65"/>
  <c r="C31" i="65"/>
  <c r="X107" i="65"/>
  <c r="AW229" i="65"/>
  <c r="BG54" i="65"/>
  <c r="A42" i="65"/>
  <c r="AS192" i="65"/>
  <c r="D92" i="65"/>
  <c r="X140" i="65"/>
  <c r="BA51" i="65"/>
  <c r="T197" i="65"/>
  <c r="AN182" i="65"/>
  <c r="BB173" i="65"/>
  <c r="AE174" i="65"/>
  <c r="BC54" i="65"/>
  <c r="X181" i="65"/>
  <c r="AG235" i="65"/>
  <c r="BD42" i="65"/>
  <c r="AJ226" i="65"/>
  <c r="E108" i="65"/>
  <c r="AA146" i="65"/>
  <c r="AB146" i="65" s="1"/>
  <c r="AZ28" i="65"/>
  <c r="Z63" i="65"/>
  <c r="BE95" i="65"/>
  <c r="AX38" i="65"/>
  <c r="AM110" i="65"/>
  <c r="BE217" i="65"/>
  <c r="E202" i="65"/>
  <c r="O164" i="65"/>
  <c r="M129" i="65"/>
  <c r="AY124" i="65"/>
  <c r="AV217" i="65"/>
  <c r="AF30" i="65"/>
  <c r="A56" i="65"/>
  <c r="G223" i="65"/>
  <c r="BG111" i="65"/>
  <c r="M40" i="65"/>
  <c r="BH46" i="65"/>
  <c r="J236" i="65"/>
  <c r="AD82" i="65"/>
  <c r="AX171" i="65"/>
  <c r="K221" i="65"/>
  <c r="L116" i="65"/>
  <c r="AE34" i="65"/>
  <c r="Z25" i="65"/>
  <c r="BF152" i="65"/>
  <c r="P77" i="65"/>
  <c r="B51" i="65"/>
  <c r="AG234" i="65"/>
  <c r="O212" i="65"/>
  <c r="S65" i="65"/>
  <c r="E75" i="65"/>
  <c r="M210" i="65"/>
  <c r="O113" i="65"/>
  <c r="AD36" i="65"/>
  <c r="AL153" i="65"/>
  <c r="AD76" i="65"/>
  <c r="D69" i="65"/>
  <c r="Q237" i="65"/>
  <c r="AA41" i="65"/>
  <c r="AB41" i="65" s="1"/>
  <c r="AG87" i="65"/>
  <c r="Z193" i="65"/>
  <c r="AD209" i="65"/>
  <c r="AS72" i="65"/>
  <c r="R71" i="65"/>
  <c r="R128" i="65"/>
  <c r="L193" i="65"/>
  <c r="AG117" i="65"/>
  <c r="AK234" i="65"/>
  <c r="Z31" i="65"/>
  <c r="AM135" i="65"/>
  <c r="AD75" i="65"/>
  <c r="P156" i="65"/>
  <c r="BH122" i="65"/>
  <c r="AY83" i="65"/>
  <c r="AK155" i="65"/>
  <c r="B95" i="65"/>
  <c r="AC133" i="65"/>
  <c r="O80" i="65"/>
  <c r="AS135" i="65"/>
  <c r="R155" i="65"/>
  <c r="AX150" i="65"/>
  <c r="AN152" i="65"/>
  <c r="O64" i="65"/>
  <c r="AK44" i="65"/>
  <c r="AJ180" i="65"/>
  <c r="BC185" i="65"/>
  <c r="E113" i="65"/>
  <c r="B68" i="65"/>
  <c r="E151" i="65"/>
  <c r="AL94" i="65"/>
  <c r="G18" i="65"/>
  <c r="F29" i="65"/>
  <c r="Z106" i="65"/>
  <c r="AG170" i="65"/>
  <c r="BE122" i="65"/>
  <c r="L57" i="65"/>
  <c r="AG163" i="65"/>
  <c r="D20" i="65"/>
  <c r="D206" i="65"/>
  <c r="AK172" i="65"/>
  <c r="AK203" i="65"/>
  <c r="AV40" i="65"/>
  <c r="AZ164" i="65"/>
  <c r="Q86" i="65"/>
  <c r="AC177" i="65"/>
  <c r="Y95" i="65"/>
  <c r="B101" i="65"/>
  <c r="F94" i="65"/>
  <c r="T44" i="65"/>
  <c r="H100" i="65"/>
  <c r="M233" i="65"/>
  <c r="BD197" i="65"/>
  <c r="Q69" i="65"/>
  <c r="AL113" i="65"/>
  <c r="BG200" i="65"/>
  <c r="BG38" i="65"/>
  <c r="AS21" i="65"/>
  <c r="AK78" i="65"/>
  <c r="B27" i="65"/>
  <c r="AF182" i="65"/>
  <c r="AP231" i="65"/>
  <c r="J165" i="65"/>
  <c r="AW180" i="65"/>
  <c r="AJ58" i="65"/>
  <c r="BH132" i="65"/>
  <c r="R21" i="65"/>
  <c r="A25" i="65"/>
  <c r="E131" i="65"/>
  <c r="AL204" i="65"/>
  <c r="AC159" i="65"/>
  <c r="AS178" i="65"/>
  <c r="AV78" i="65"/>
  <c r="BB78" i="65"/>
  <c r="BH225" i="65"/>
  <c r="AP20" i="65"/>
  <c r="BD200" i="65"/>
  <c r="AF201" i="65"/>
  <c r="BA80" i="65"/>
  <c r="AO23" i="65"/>
  <c r="AX217" i="65"/>
  <c r="AQ202" i="65"/>
  <c r="Z173" i="65"/>
  <c r="AL84" i="65"/>
  <c r="E234" i="65"/>
  <c r="AZ184" i="65"/>
  <c r="BA120" i="65"/>
  <c r="BA186" i="65"/>
  <c r="AW120" i="65"/>
  <c r="F206" i="65"/>
  <c r="K22" i="65"/>
  <c r="BC137" i="65"/>
  <c r="I213" i="65"/>
  <c r="Z19" i="65"/>
  <c r="K18" i="65"/>
  <c r="J65" i="65"/>
  <c r="O49" i="65"/>
  <c r="F99" i="65"/>
  <c r="B230" i="65"/>
  <c r="AQ136" i="65"/>
  <c r="C133" i="65"/>
  <c r="P188" i="65"/>
  <c r="B57" i="65"/>
  <c r="AK178" i="65"/>
  <c r="BA78" i="65"/>
  <c r="BG223" i="65"/>
  <c r="AX93" i="65"/>
  <c r="B43" i="65"/>
  <c r="BA195" i="65"/>
  <c r="Z168" i="65"/>
  <c r="BC195" i="65"/>
  <c r="AF36" i="65"/>
  <c r="AD45" i="65"/>
  <c r="BA38" i="65"/>
  <c r="BC39" i="65"/>
  <c r="AD188" i="65"/>
  <c r="AV147" i="65"/>
  <c r="AP164" i="65"/>
  <c r="B26" i="65"/>
  <c r="AZ81" i="65"/>
  <c r="C18" i="65"/>
  <c r="AV80" i="65"/>
  <c r="G103" i="65"/>
  <c r="BF234" i="65"/>
  <c r="A44" i="65"/>
  <c r="AQ165" i="65"/>
  <c r="BG20" i="65"/>
  <c r="S39" i="65"/>
  <c r="U154" i="65"/>
  <c r="B116" i="65"/>
  <c r="U117" i="65"/>
  <c r="AO104" i="65"/>
  <c r="AJ157" i="65"/>
  <c r="G50" i="65"/>
  <c r="AF119" i="65"/>
  <c r="BG82" i="65"/>
  <c r="Q193" i="65"/>
  <c r="R176" i="65"/>
  <c r="AI146" i="65"/>
  <c r="T18" i="65"/>
  <c r="AA87" i="65"/>
  <c r="AB87" i="65" s="1"/>
  <c r="AN167" i="65"/>
  <c r="BC234" i="65"/>
  <c r="H133" i="65"/>
  <c r="AJ194" i="65"/>
  <c r="AQ194" i="65"/>
  <c r="AN136" i="65"/>
  <c r="C101" i="65"/>
  <c r="R193" i="65"/>
  <c r="AI56" i="65"/>
  <c r="BE120" i="65"/>
  <c r="BD155" i="65"/>
  <c r="J157" i="65"/>
  <c r="Z22" i="65"/>
  <c r="T162" i="65"/>
  <c r="AO208" i="65"/>
  <c r="F238" i="65"/>
  <c r="AU229" i="65"/>
  <c r="AG21" i="65"/>
  <c r="BE147" i="65"/>
  <c r="M182" i="65"/>
  <c r="BB161" i="65"/>
  <c r="G93" i="65"/>
  <c r="AZ19" i="65"/>
  <c r="AN17" i="65"/>
  <c r="S43" i="65"/>
  <c r="K176" i="65"/>
  <c r="AL155" i="65"/>
  <c r="BH223" i="65"/>
  <c r="AS56" i="65"/>
  <c r="BG102" i="65"/>
  <c r="BG124" i="65"/>
  <c r="Z189" i="65"/>
  <c r="BE52" i="65"/>
  <c r="BC154" i="65"/>
  <c r="AJ225" i="65"/>
  <c r="AH167" i="65"/>
  <c r="U107" i="65"/>
  <c r="N196" i="65"/>
  <c r="D78" i="65"/>
  <c r="AW88" i="65"/>
  <c r="D141" i="65"/>
  <c r="R132" i="65"/>
  <c r="Q227" i="65"/>
  <c r="Y57" i="65"/>
  <c r="AH52" i="65"/>
  <c r="X178" i="65"/>
  <c r="AA209" i="65"/>
  <c r="AB209" i="65" s="1"/>
  <c r="AK164" i="65"/>
  <c r="AI72" i="65"/>
  <c r="M159" i="65"/>
  <c r="AZ165" i="65"/>
  <c r="C121" i="65"/>
  <c r="AH185" i="65"/>
  <c r="AK128" i="65"/>
  <c r="L96" i="65"/>
  <c r="AI212" i="65"/>
  <c r="BH146" i="65"/>
  <c r="AU221" i="65"/>
  <c r="AY161" i="65"/>
  <c r="AV118" i="65"/>
  <c r="H230" i="65"/>
  <c r="F221" i="65"/>
  <c r="X187" i="65"/>
  <c r="AN83" i="65"/>
  <c r="AY110" i="65"/>
  <c r="AN194" i="65"/>
  <c r="AL42" i="65"/>
  <c r="H180" i="65"/>
  <c r="I52" i="65"/>
  <c r="B107" i="65"/>
  <c r="BA27" i="65"/>
  <c r="AW240" i="65"/>
  <c r="X156" i="65"/>
  <c r="AW84" i="65"/>
  <c r="K215" i="65"/>
  <c r="L185" i="65"/>
  <c r="D198" i="65"/>
  <c r="I80" i="65"/>
  <c r="L118" i="65"/>
  <c r="AP76" i="65"/>
  <c r="B79" i="65"/>
  <c r="D36" i="65"/>
  <c r="BB200" i="65"/>
  <c r="C33" i="65"/>
  <c r="AN25" i="65"/>
  <c r="X67" i="65"/>
  <c r="BA29" i="65"/>
  <c r="R173" i="65"/>
  <c r="AY102" i="65"/>
  <c r="AN212" i="65"/>
  <c r="BG59" i="65"/>
  <c r="AU186" i="65"/>
  <c r="K219" i="65"/>
  <c r="AQ143" i="65"/>
  <c r="E232" i="65"/>
  <c r="BD89" i="65"/>
  <c r="H90" i="65"/>
  <c r="X180" i="65"/>
  <c r="AC170" i="65"/>
  <c r="AI23" i="65"/>
  <c r="BH56" i="65"/>
  <c r="BH21" i="65"/>
  <c r="T122" i="65"/>
  <c r="BF92" i="65"/>
  <c r="L17" i="65"/>
  <c r="BH236" i="65"/>
  <c r="BC127" i="65"/>
  <c r="Z120" i="65"/>
  <c r="U126" i="65"/>
  <c r="Y142" i="65"/>
  <c r="AO62" i="65"/>
  <c r="BC87" i="65"/>
  <c r="L120" i="65"/>
  <c r="R86" i="65"/>
  <c r="BD235" i="65"/>
  <c r="AC165" i="65"/>
  <c r="AZ134" i="65"/>
  <c r="D230" i="65"/>
  <c r="AW132" i="65"/>
  <c r="BB32" i="65"/>
  <c r="F62" i="65"/>
  <c r="N232" i="65"/>
  <c r="L203" i="65"/>
  <c r="AN99" i="65"/>
  <c r="I142" i="65"/>
  <c r="AX43" i="65"/>
  <c r="Y98" i="65"/>
  <c r="D187" i="65"/>
  <c r="BH106" i="65"/>
  <c r="BB199" i="65"/>
  <c r="BG140" i="65"/>
  <c r="F165" i="65"/>
  <c r="BA67" i="65"/>
  <c r="AO182" i="65"/>
  <c r="AD218" i="65"/>
  <c r="AQ117" i="65"/>
  <c r="AD155" i="65"/>
  <c r="A112" i="65"/>
  <c r="F216" i="65"/>
  <c r="BE186" i="65"/>
  <c r="H33" i="65"/>
  <c r="AW158" i="65"/>
  <c r="L187" i="65"/>
  <c r="E39" i="65"/>
  <c r="X59" i="65"/>
  <c r="E44" i="65"/>
  <c r="BC144" i="65"/>
  <c r="AQ131" i="65"/>
  <c r="M81" i="65"/>
  <c r="A65" i="65"/>
  <c r="N199" i="65"/>
  <c r="S87" i="65"/>
  <c r="L177" i="65"/>
  <c r="AD89" i="65"/>
  <c r="A88" i="65"/>
  <c r="BD70" i="65"/>
  <c r="AD67" i="65"/>
  <c r="U31" i="65"/>
  <c r="AA100" i="65"/>
  <c r="AB100" i="65" s="1"/>
  <c r="AO79" i="65"/>
  <c r="J178" i="65"/>
  <c r="K175" i="65"/>
  <c r="BC156" i="65"/>
  <c r="N60" i="65"/>
  <c r="I169" i="65"/>
  <c r="T70" i="65"/>
  <c r="AV161" i="65"/>
  <c r="Z43" i="65"/>
  <c r="I102" i="65"/>
  <c r="I118" i="65"/>
  <c r="AY93" i="65"/>
  <c r="B50" i="65"/>
  <c r="O204" i="65"/>
  <c r="G212" i="65"/>
  <c r="I111" i="65"/>
  <c r="Y180" i="65"/>
  <c r="AY80" i="65"/>
  <c r="U79" i="65"/>
  <c r="AD56" i="65"/>
  <c r="AM70" i="65"/>
  <c r="Y102" i="65"/>
  <c r="AO91" i="65"/>
  <c r="L183" i="65"/>
  <c r="I53" i="65"/>
  <c r="BC175" i="65"/>
  <c r="AH174" i="65"/>
  <c r="AJ183" i="65"/>
  <c r="O239" i="65"/>
  <c r="F30" i="65"/>
  <c r="AV164" i="65"/>
  <c r="AL76" i="65"/>
  <c r="BC19" i="65"/>
  <c r="AG176" i="65"/>
  <c r="C106" i="65"/>
  <c r="AE98" i="65"/>
  <c r="P133" i="65"/>
  <c r="AY87" i="65"/>
  <c r="L167" i="65"/>
  <c r="J71" i="65"/>
  <c r="AI226" i="65"/>
  <c r="Z230" i="65"/>
  <c r="BH62" i="65"/>
  <c r="AV60" i="65"/>
  <c r="AV141" i="65"/>
  <c r="F114" i="65"/>
  <c r="AJ149" i="65"/>
  <c r="AD216" i="65"/>
  <c r="F51" i="65"/>
  <c r="BF108" i="65"/>
  <c r="AJ50" i="65"/>
  <c r="AG88" i="65"/>
  <c r="T236" i="65"/>
  <c r="H129" i="65"/>
  <c r="AO190" i="65"/>
  <c r="AC97" i="65"/>
  <c r="F109" i="65"/>
  <c r="AK66" i="65"/>
  <c r="U222" i="65"/>
  <c r="BE100" i="65"/>
  <c r="AZ218" i="65"/>
  <c r="AO226" i="65"/>
  <c r="AV155" i="65"/>
  <c r="AO60" i="65"/>
  <c r="J187" i="65"/>
  <c r="AJ176" i="65"/>
  <c r="L74" i="65"/>
  <c r="Y30" i="65"/>
  <c r="AW81" i="65"/>
  <c r="E158" i="65"/>
  <c r="G54" i="65"/>
  <c r="AL211" i="65"/>
  <c r="H191" i="65"/>
  <c r="X165" i="65"/>
  <c r="C189" i="65"/>
  <c r="J239" i="65"/>
  <c r="AQ174" i="65"/>
  <c r="S70" i="65"/>
  <c r="Q145" i="65"/>
  <c r="E41" i="65"/>
  <c r="F169" i="65"/>
  <c r="K179" i="65"/>
  <c r="M70" i="65"/>
  <c r="AN176" i="65"/>
  <c r="AS34" i="65"/>
  <c r="Q84" i="65"/>
  <c r="BB109" i="65"/>
  <c r="AW80" i="65"/>
  <c r="I113" i="65"/>
  <c r="L30" i="65"/>
  <c r="L51" i="65"/>
  <c r="O76" i="65"/>
  <c r="F24" i="65"/>
  <c r="F34" i="65"/>
  <c r="BH142" i="65"/>
  <c r="AE169" i="65"/>
  <c r="AZ39" i="65"/>
  <c r="AN90" i="65"/>
  <c r="BD57" i="65"/>
  <c r="O104" i="65"/>
  <c r="AP232" i="65"/>
  <c r="O231" i="65"/>
  <c r="AE192" i="65"/>
  <c r="N110" i="65"/>
  <c r="N164" i="65"/>
  <c r="AS208" i="65"/>
  <c r="AJ88" i="65"/>
  <c r="A211" i="65"/>
  <c r="B150" i="65"/>
  <c r="H229" i="65"/>
  <c r="C102" i="65"/>
  <c r="AP116" i="65"/>
  <c r="AM235" i="65"/>
  <c r="AE27" i="65"/>
  <c r="AY235" i="65"/>
  <c r="K51" i="65"/>
  <c r="AK184" i="65"/>
  <c r="AZ141" i="65"/>
  <c r="Z212" i="65"/>
  <c r="BB189" i="65"/>
  <c r="BA128" i="65"/>
  <c r="AK97" i="65"/>
  <c r="AH210" i="65"/>
  <c r="G26" i="65"/>
  <c r="AT47" i="65"/>
  <c r="AG55" i="65"/>
  <c r="C68" i="65"/>
  <c r="R130" i="65"/>
  <c r="AN88" i="65"/>
  <c r="A50" i="65"/>
  <c r="H183" i="65"/>
  <c r="AT92" i="65"/>
  <c r="AA47" i="65"/>
  <c r="AB47" i="65" s="1"/>
  <c r="AW139" i="65"/>
  <c r="AX148" i="65"/>
  <c r="I225" i="65"/>
  <c r="U29" i="65"/>
  <c r="AG91" i="65"/>
  <c r="E111" i="65"/>
  <c r="AA84" i="65"/>
  <c r="AB84" i="65" s="1"/>
  <c r="AV168" i="65"/>
  <c r="AE112" i="65"/>
  <c r="Q141" i="65"/>
  <c r="B25" i="65"/>
  <c r="D31" i="65"/>
  <c r="T52" i="65"/>
  <c r="AJ101" i="65"/>
  <c r="O40" i="65"/>
  <c r="L219" i="65"/>
  <c r="G190" i="65"/>
  <c r="E90" i="65"/>
  <c r="AF134" i="65"/>
  <c r="N176" i="65"/>
  <c r="D191" i="65"/>
  <c r="M56" i="65"/>
  <c r="U36" i="65"/>
  <c r="M169" i="65"/>
  <c r="AS154" i="65"/>
  <c r="B53" i="65"/>
  <c r="AO80" i="65"/>
  <c r="AD187" i="65"/>
  <c r="AY227" i="65"/>
  <c r="AJ174" i="65"/>
  <c r="S228" i="65"/>
  <c r="AX224" i="65"/>
  <c r="AF237" i="65"/>
  <c r="AT43" i="65"/>
  <c r="AQ239" i="65"/>
  <c r="AN218" i="65"/>
  <c r="P29" i="65"/>
  <c r="AT28" i="65"/>
  <c r="BC176" i="65"/>
  <c r="A72" i="65"/>
  <c r="I230" i="65"/>
  <c r="AF211" i="65"/>
  <c r="BC106" i="65"/>
  <c r="Y86" i="65"/>
  <c r="P167" i="65"/>
  <c r="AP153" i="65"/>
  <c r="AG25" i="65"/>
  <c r="BC214" i="65"/>
  <c r="G205" i="65"/>
  <c r="Z103" i="65"/>
  <c r="AE95" i="65"/>
  <c r="AS167" i="65"/>
  <c r="E238" i="65"/>
  <c r="AH200" i="65"/>
  <c r="U176" i="65"/>
  <c r="A235" i="65"/>
  <c r="T28" i="65"/>
  <c r="AY221" i="65"/>
  <c r="AX196" i="65"/>
  <c r="AC158" i="65"/>
  <c r="N186" i="65"/>
  <c r="AO31" i="65"/>
  <c r="M28" i="65"/>
  <c r="K210" i="65"/>
  <c r="AD125" i="65"/>
  <c r="AX167" i="65"/>
  <c r="AE239" i="65"/>
  <c r="BC238" i="65"/>
  <c r="L143" i="65"/>
  <c r="AY84" i="65"/>
  <c r="AY182" i="65"/>
  <c r="U195" i="65"/>
  <c r="AL26" i="65"/>
  <c r="AY231" i="65"/>
  <c r="F101" i="65"/>
  <c r="D183" i="65"/>
  <c r="BD126" i="65"/>
  <c r="AJ82" i="65"/>
  <c r="G69" i="65"/>
  <c r="Q26" i="65"/>
  <c r="A17" i="65"/>
  <c r="E109" i="65"/>
  <c r="P35" i="65"/>
  <c r="AO153" i="65"/>
  <c r="AW103" i="65"/>
  <c r="D240" i="65"/>
  <c r="R198" i="65"/>
  <c r="AS129" i="65"/>
  <c r="I96" i="65"/>
  <c r="AV136" i="65"/>
  <c r="AF147" i="65"/>
  <c r="J39" i="65"/>
  <c r="Y219" i="65"/>
  <c r="AW128" i="65"/>
  <c r="AY154" i="65"/>
  <c r="Z26" i="65"/>
  <c r="K99" i="65"/>
  <c r="G168" i="65"/>
  <c r="G142" i="65"/>
  <c r="BH152" i="65"/>
  <c r="H141" i="65"/>
  <c r="N101" i="65"/>
  <c r="AN60" i="65"/>
  <c r="E29" i="65"/>
  <c r="K63" i="65"/>
  <c r="BF133" i="65"/>
  <c r="S164" i="65"/>
  <c r="BH81" i="65"/>
  <c r="C219" i="65"/>
  <c r="AI82" i="65"/>
  <c r="I180" i="65"/>
  <c r="T67" i="65"/>
  <c r="Y177" i="65"/>
  <c r="Z54" i="65"/>
  <c r="Y188" i="65"/>
  <c r="AV238" i="65"/>
  <c r="AE132" i="65"/>
  <c r="BF214" i="65"/>
  <c r="AM116" i="65"/>
  <c r="BD96" i="65"/>
  <c r="AK57" i="65"/>
  <c r="G164" i="65"/>
  <c r="AV173" i="65"/>
  <c r="AE113" i="65"/>
  <c r="AI114" i="65"/>
  <c r="AV179" i="65"/>
  <c r="AG38" i="65"/>
  <c r="L82" i="65"/>
  <c r="AM66" i="65"/>
  <c r="BG47" i="65"/>
  <c r="AC225" i="65"/>
  <c r="S26" i="65"/>
  <c r="BA220" i="65"/>
  <c r="T227" i="65"/>
  <c r="AY144" i="65"/>
  <c r="AZ35" i="65"/>
  <c r="BD228" i="65"/>
  <c r="U160" i="65"/>
  <c r="AE63" i="65"/>
  <c r="K47" i="65"/>
  <c r="AE181" i="65"/>
  <c r="AM103" i="65"/>
  <c r="AW49" i="65"/>
  <c r="AA158" i="65"/>
  <c r="AB158" i="65" s="1"/>
  <c r="AL207" i="65"/>
  <c r="L22" i="65"/>
  <c r="AM209" i="65"/>
  <c r="AY36" i="65"/>
  <c r="AX70" i="65"/>
  <c r="G178" i="65"/>
  <c r="BC104" i="65"/>
  <c r="AW98" i="65"/>
  <c r="AV203" i="65"/>
  <c r="AQ21" i="65"/>
  <c r="D88" i="65"/>
  <c r="J54" i="65"/>
  <c r="U224" i="65"/>
  <c r="R157" i="65"/>
  <c r="AP120" i="65"/>
  <c r="AI40" i="65"/>
  <c r="Q200" i="65"/>
  <c r="X177" i="65"/>
  <c r="Q53" i="65"/>
  <c r="G189" i="65"/>
  <c r="AH131" i="65"/>
  <c r="AC62" i="65"/>
  <c r="Y35" i="65"/>
  <c r="AO205" i="65"/>
  <c r="AS215" i="65"/>
  <c r="BG175" i="65"/>
  <c r="AM161" i="65"/>
  <c r="S62" i="65"/>
  <c r="T126" i="65"/>
  <c r="A129" i="65"/>
  <c r="AY58" i="65"/>
  <c r="AY132" i="65"/>
  <c r="N179" i="65"/>
  <c r="BD160" i="65"/>
  <c r="E104" i="65"/>
  <c r="N21" i="65"/>
  <c r="A105" i="65"/>
  <c r="AZ129" i="65"/>
  <c r="BC33" i="65"/>
  <c r="AD139" i="65"/>
  <c r="AQ24" i="65"/>
  <c r="B19" i="65"/>
  <c r="AX28" i="65"/>
  <c r="BG52" i="65"/>
  <c r="M240" i="65"/>
  <c r="K235" i="65"/>
  <c r="AX129" i="65"/>
  <c r="A222" i="65"/>
  <c r="BF219" i="65"/>
  <c r="BA192" i="65"/>
  <c r="BG184" i="65"/>
  <c r="BA116" i="65"/>
  <c r="AP205" i="65"/>
  <c r="R139" i="65"/>
  <c r="G135" i="65"/>
  <c r="O71" i="65"/>
  <c r="G116" i="65"/>
  <c r="AX76" i="65"/>
  <c r="AU62" i="65"/>
  <c r="AJ224" i="65"/>
  <c r="AQ104" i="65"/>
  <c r="U119" i="65"/>
  <c r="Z187" i="65"/>
  <c r="F120" i="65"/>
  <c r="BG228" i="65"/>
  <c r="O157" i="65"/>
  <c r="A201" i="65"/>
  <c r="Z75" i="65"/>
  <c r="AW119" i="65"/>
  <c r="AC27" i="65"/>
  <c r="S203" i="65"/>
  <c r="S156" i="65"/>
  <c r="I77" i="65"/>
  <c r="AK198" i="65"/>
  <c r="H70" i="65"/>
  <c r="BB223" i="65"/>
  <c r="BB215" i="65"/>
  <c r="AU216" i="65"/>
  <c r="AP132" i="65"/>
  <c r="AN140" i="65"/>
  <c r="AO48" i="65"/>
  <c r="AD206" i="65"/>
  <c r="I100" i="65"/>
  <c r="Y234" i="65"/>
  <c r="AK209" i="65"/>
  <c r="L37" i="65"/>
  <c r="AK200" i="65"/>
  <c r="AC220" i="65"/>
  <c r="AX29" i="65"/>
  <c r="I107" i="65"/>
  <c r="Z67" i="65"/>
  <c r="AC179" i="65"/>
  <c r="AI32" i="65"/>
  <c r="BE48" i="65"/>
  <c r="AK116" i="65"/>
  <c r="L238" i="65"/>
  <c r="K65" i="65"/>
  <c r="AZ167" i="65"/>
  <c r="B137" i="65"/>
  <c r="AI38" i="65"/>
  <c r="AH38" i="65"/>
  <c r="F103" i="65"/>
  <c r="BG139" i="65"/>
  <c r="AL168" i="65"/>
  <c r="AT187" i="65"/>
  <c r="Z76" i="65"/>
  <c r="BD125" i="65"/>
  <c r="AP47" i="65"/>
  <c r="E193" i="65"/>
  <c r="N88" i="65"/>
  <c r="AG94" i="65"/>
  <c r="N181" i="65"/>
  <c r="AV165" i="65"/>
  <c r="AT77" i="65"/>
  <c r="AQ39" i="65"/>
  <c r="AG143" i="65"/>
  <c r="AZ149" i="65"/>
  <c r="BC68" i="65"/>
  <c r="T121" i="65"/>
  <c r="C108" i="65"/>
  <c r="M126" i="65"/>
  <c r="B56" i="65"/>
  <c r="G48" i="65"/>
  <c r="AM200" i="65"/>
  <c r="AS202" i="65"/>
  <c r="Y114" i="65"/>
  <c r="AX119" i="65"/>
  <c r="T89" i="65"/>
  <c r="AZ237" i="65"/>
  <c r="A214" i="65"/>
  <c r="BE190" i="65"/>
  <c r="AI25" i="65"/>
  <c r="AE208" i="65"/>
  <c r="AT202" i="65"/>
  <c r="AD152" i="65"/>
  <c r="AE72" i="65"/>
  <c r="AX202" i="65"/>
  <c r="F148" i="65"/>
  <c r="Q38" i="65"/>
  <c r="D116" i="65"/>
  <c r="AK24" i="65"/>
  <c r="AS235" i="65"/>
  <c r="BH86" i="65"/>
  <c r="J204" i="65"/>
  <c r="AA68" i="65"/>
  <c r="AB68" i="65" s="1"/>
  <c r="AP69" i="65"/>
  <c r="B136" i="65"/>
  <c r="AE234" i="65"/>
  <c r="AP175" i="65"/>
  <c r="O58" i="65"/>
  <c r="K153" i="65"/>
  <c r="T142" i="65"/>
  <c r="BA107" i="65"/>
  <c r="AW172" i="65"/>
  <c r="AA155" i="65"/>
  <c r="AB155" i="65" s="1"/>
  <c r="R210" i="65"/>
  <c r="M33" i="65"/>
  <c r="BF134" i="65"/>
  <c r="O115" i="65"/>
  <c r="BD143" i="65"/>
  <c r="E239" i="65"/>
  <c r="AH108" i="65"/>
  <c r="BG109" i="65"/>
  <c r="AO177" i="65"/>
  <c r="U64" i="65"/>
  <c r="AV117" i="65"/>
  <c r="AA52" i="65"/>
  <c r="AB52" i="65" s="1"/>
  <c r="BB153" i="65"/>
  <c r="AA121" i="65"/>
  <c r="AB121" i="65" s="1"/>
  <c r="Q45" i="65"/>
  <c r="D150" i="65"/>
  <c r="U185" i="65"/>
  <c r="P93" i="65"/>
  <c r="BE178" i="65"/>
  <c r="BG42" i="65"/>
  <c r="AL171" i="65"/>
  <c r="AN130" i="65"/>
  <c r="P206" i="65"/>
  <c r="F65" i="65"/>
  <c r="D179" i="65"/>
  <c r="G187" i="65"/>
  <c r="N97" i="65"/>
  <c r="AZ38" i="65"/>
  <c r="AT69" i="65"/>
  <c r="BH58" i="65"/>
  <c r="X95" i="65"/>
  <c r="X34" i="65"/>
  <c r="AN172" i="65"/>
  <c r="AO101" i="65"/>
  <c r="I93" i="65"/>
  <c r="I147" i="65"/>
  <c r="P89" i="65"/>
  <c r="AW74" i="65"/>
  <c r="AV98" i="65"/>
  <c r="BA122" i="65"/>
  <c r="AZ86" i="65"/>
  <c r="AK55" i="65"/>
  <c r="I61" i="65"/>
  <c r="Q146" i="65"/>
  <c r="S217" i="65"/>
  <c r="AI37" i="65"/>
  <c r="C46" i="65"/>
  <c r="E121" i="65"/>
  <c r="AL41" i="65"/>
  <c r="BF143" i="65"/>
  <c r="AU67" i="65"/>
  <c r="BF73" i="65"/>
  <c r="G239" i="65"/>
  <c r="Z184" i="65"/>
  <c r="F189" i="65"/>
  <c r="AF166" i="65"/>
  <c r="AS155" i="65"/>
  <c r="AE218" i="65"/>
  <c r="S215" i="65"/>
  <c r="AK192" i="65"/>
  <c r="Z42" i="65"/>
  <c r="AI130" i="65"/>
  <c r="AQ125" i="65"/>
  <c r="O42" i="65"/>
  <c r="AY216" i="65"/>
  <c r="AK210" i="65"/>
  <c r="AP151" i="65"/>
  <c r="AQ82" i="65"/>
  <c r="AY48" i="65"/>
  <c r="AC60" i="65"/>
  <c r="BD99" i="65"/>
  <c r="AU129" i="65"/>
  <c r="AD146" i="65"/>
  <c r="BA174" i="65"/>
  <c r="C97" i="65"/>
  <c r="BD39" i="65"/>
  <c r="AL208" i="65"/>
  <c r="G202" i="65"/>
  <c r="K149" i="65"/>
  <c r="AM216" i="65"/>
  <c r="N68" i="65"/>
  <c r="AQ69" i="65"/>
  <c r="F58" i="65"/>
  <c r="D53" i="65"/>
  <c r="BD78" i="65"/>
  <c r="B55" i="65"/>
  <c r="AC121" i="65"/>
  <c r="AI55" i="65"/>
  <c r="J141" i="65"/>
  <c r="K72" i="65"/>
  <c r="AK92" i="65"/>
  <c r="AG34" i="65"/>
  <c r="AW118" i="65"/>
  <c r="Z220" i="65"/>
  <c r="AJ32" i="65"/>
  <c r="AX51" i="65"/>
  <c r="N127" i="65"/>
  <c r="BF153" i="65"/>
  <c r="BA39" i="65"/>
  <c r="AO77" i="65"/>
  <c r="O108" i="65"/>
  <c r="S200" i="65"/>
  <c r="AN65" i="65"/>
  <c r="AQ206" i="65"/>
  <c r="A40" i="65"/>
  <c r="AT234" i="65"/>
  <c r="AM184" i="65"/>
  <c r="J79" i="65"/>
  <c r="L239" i="65"/>
  <c r="AM83" i="65"/>
  <c r="Y53" i="65"/>
  <c r="BF213" i="65"/>
  <c r="U75" i="65"/>
  <c r="K197" i="65"/>
  <c r="AT235" i="65"/>
  <c r="AF228" i="65"/>
  <c r="X39" i="65"/>
  <c r="U232" i="65"/>
  <c r="AM143" i="65"/>
  <c r="BB230" i="65"/>
  <c r="AC83" i="65"/>
  <c r="X228" i="65"/>
  <c r="O216" i="65"/>
  <c r="D223" i="65"/>
  <c r="E103" i="65"/>
  <c r="Z166" i="65"/>
  <c r="AA97" i="65"/>
  <c r="AB97" i="65" s="1"/>
  <c r="C238" i="65"/>
  <c r="G82" i="65"/>
  <c r="L24" i="65"/>
  <c r="AU122" i="65"/>
  <c r="T59" i="65"/>
  <c r="K70" i="65"/>
  <c r="AQ25" i="65"/>
  <c r="BE143" i="65"/>
  <c r="G177" i="65"/>
  <c r="AV31" i="65"/>
  <c r="AT227" i="65"/>
  <c r="AS32" i="65"/>
  <c r="AF236" i="65"/>
  <c r="H53" i="65"/>
  <c r="BF164" i="65"/>
  <c r="AZ155" i="65"/>
  <c r="AC30" i="65"/>
  <c r="AL48" i="65"/>
  <c r="BA234" i="65"/>
  <c r="AP118" i="65"/>
  <c r="AZ232" i="65"/>
  <c r="X160" i="65"/>
  <c r="AT67" i="65"/>
  <c r="Y115" i="65"/>
  <c r="BC118" i="65"/>
  <c r="AX26" i="65"/>
  <c r="AE92" i="65"/>
  <c r="AX225" i="65"/>
  <c r="D80" i="65"/>
  <c r="M76" i="65"/>
  <c r="AK63" i="65"/>
  <c r="R101" i="65"/>
  <c r="BF97" i="65"/>
  <c r="H31" i="65"/>
  <c r="K69" i="65"/>
  <c r="AE212" i="65"/>
  <c r="AD112" i="65"/>
  <c r="BD81" i="65"/>
  <c r="AU230" i="65"/>
  <c r="AJ78" i="65"/>
  <c r="A86" i="65"/>
  <c r="AI118" i="65"/>
  <c r="AQ100" i="65"/>
  <c r="AZ219" i="65"/>
  <c r="BF187" i="65"/>
  <c r="F46" i="65"/>
  <c r="AJ202" i="65"/>
  <c r="O187" i="65"/>
  <c r="L54" i="65"/>
  <c r="BH104" i="65"/>
  <c r="P51" i="65"/>
  <c r="J238" i="65"/>
  <c r="F220" i="65"/>
  <c r="F223" i="65"/>
  <c r="BD195" i="65"/>
  <c r="AO37" i="65"/>
  <c r="BG90" i="65"/>
  <c r="AQ215" i="65"/>
  <c r="E47" i="65"/>
  <c r="AF16" i="65"/>
  <c r="J64" i="65"/>
  <c r="AF137" i="65"/>
  <c r="X139" i="65"/>
  <c r="N52" i="65"/>
  <c r="AV162" i="65"/>
  <c r="D109" i="65"/>
  <c r="C117" i="65"/>
  <c r="BH230" i="65"/>
  <c r="AZ74" i="65"/>
  <c r="AY49" i="65"/>
  <c r="R124" i="65"/>
  <c r="AT86" i="65"/>
  <c r="AI240" i="65"/>
  <c r="Q201" i="65"/>
  <c r="X122" i="65"/>
  <c r="P171" i="65"/>
  <c r="Z136" i="65"/>
  <c r="F79" i="65"/>
  <c r="J75" i="65"/>
  <c r="Q87" i="65"/>
  <c r="I222" i="65"/>
  <c r="BA61" i="65"/>
  <c r="AF149" i="65"/>
  <c r="G230" i="65"/>
  <c r="AF171" i="65"/>
  <c r="AU156" i="65"/>
  <c r="H235" i="65"/>
  <c r="B154" i="65"/>
  <c r="AS115" i="65"/>
  <c r="AY164" i="65"/>
  <c r="AV56" i="65"/>
  <c r="F76" i="65"/>
  <c r="AV102" i="65"/>
  <c r="C82" i="65"/>
  <c r="F177" i="65"/>
  <c r="M73" i="65"/>
  <c r="X208" i="65"/>
  <c r="F27" i="65"/>
  <c r="D185" i="65"/>
  <c r="P229" i="65"/>
  <c r="AO84" i="65"/>
  <c r="S102" i="65"/>
  <c r="O48" i="65"/>
  <c r="AE135" i="65"/>
  <c r="AV39" i="65"/>
  <c r="B181" i="65"/>
  <c r="S83" i="65"/>
  <c r="AP82" i="65"/>
  <c r="Y64" i="65"/>
  <c r="BC200" i="65"/>
  <c r="AJ173" i="65"/>
  <c r="AD47" i="65"/>
  <c r="AA215" i="65"/>
  <c r="AB215" i="65" s="1"/>
  <c r="M112" i="65"/>
  <c r="AL166" i="65"/>
  <c r="G30" i="65"/>
  <c r="AD177" i="65"/>
  <c r="AO107" i="65"/>
  <c r="BH45" i="65"/>
  <c r="AF91" i="65"/>
  <c r="R118" i="65"/>
  <c r="Z215" i="65"/>
  <c r="AI151" i="65"/>
  <c r="A234" i="65"/>
  <c r="A37" i="65"/>
  <c r="AT33" i="65"/>
  <c r="AL159" i="65"/>
  <c r="B54" i="65"/>
  <c r="BG149" i="65"/>
  <c r="AD230" i="65"/>
  <c r="E78" i="65"/>
  <c r="AE232" i="65"/>
  <c r="L231" i="65"/>
  <c r="X220" i="65"/>
  <c r="AS170" i="65"/>
  <c r="AT129" i="65"/>
  <c r="BG201" i="65"/>
  <c r="AI79" i="65"/>
  <c r="AZ118" i="65"/>
  <c r="AT138" i="65"/>
  <c r="I85" i="65"/>
  <c r="M110" i="65"/>
  <c r="D75" i="65"/>
  <c r="AG199" i="65"/>
  <c r="BG116" i="65"/>
  <c r="C174" i="65"/>
  <c r="AD83" i="65"/>
  <c r="X31" i="65"/>
  <c r="AS114" i="65"/>
  <c r="J211" i="65"/>
  <c r="AE219" i="65"/>
  <c r="C193" i="65"/>
  <c r="AH55" i="65"/>
  <c r="AH184" i="65"/>
  <c r="Z142" i="65"/>
  <c r="BE93" i="65"/>
  <c r="BC17" i="65"/>
  <c r="Y150" i="65"/>
  <c r="F38" i="65"/>
  <c r="AG185" i="65"/>
  <c r="BB204" i="65"/>
  <c r="BG141" i="65"/>
  <c r="A106" i="65"/>
  <c r="AO156" i="65"/>
  <c r="AN57" i="65"/>
  <c r="U220" i="65"/>
  <c r="AQ119" i="65"/>
  <c r="AY22" i="65"/>
  <c r="AV67" i="65"/>
  <c r="C36" i="65"/>
  <c r="D149" i="65"/>
  <c r="BF162" i="65"/>
  <c r="BD145" i="65"/>
  <c r="L101" i="65"/>
  <c r="AK65" i="65"/>
  <c r="E116" i="65"/>
  <c r="BD16" i="65"/>
  <c r="BC180" i="65"/>
  <c r="I55" i="65"/>
  <c r="AV125" i="65"/>
  <c r="M108" i="65"/>
  <c r="R189" i="65"/>
  <c r="Q234" i="65"/>
  <c r="AF60" i="65"/>
  <c r="E235" i="65"/>
  <c r="X203" i="65"/>
  <c r="AN98" i="65"/>
  <c r="AG79" i="65"/>
  <c r="M181" i="65"/>
  <c r="P18" i="65"/>
  <c r="AS121" i="65"/>
  <c r="AH90" i="65"/>
  <c r="AP39" i="65"/>
  <c r="AI163" i="65"/>
  <c r="O106" i="65"/>
  <c r="AT42" i="65"/>
  <c r="H201" i="65"/>
  <c r="AC231" i="65"/>
  <c r="AW44" i="65"/>
  <c r="F39" i="65"/>
  <c r="AW87" i="65"/>
  <c r="S225" i="65"/>
  <c r="O111" i="65"/>
  <c r="L223" i="65"/>
  <c r="AL54" i="65"/>
  <c r="BF194" i="65"/>
  <c r="AL149" i="65"/>
  <c r="AV111" i="65"/>
  <c r="AQ72" i="65"/>
  <c r="AL16" i="65"/>
  <c r="AW189" i="65"/>
  <c r="H97" i="65"/>
  <c r="AT30" i="65"/>
  <c r="AN192" i="65"/>
  <c r="AG20" i="65"/>
  <c r="AC16" i="65"/>
  <c r="AQ168" i="65"/>
  <c r="AN164" i="65"/>
  <c r="AN43" i="65"/>
  <c r="BA96" i="65"/>
  <c r="AT215" i="65"/>
  <c r="J32" i="65"/>
  <c r="AC19" i="65"/>
  <c r="AH196" i="65"/>
  <c r="L38" i="65"/>
  <c r="H223" i="65"/>
  <c r="AQ122" i="65"/>
  <c r="BG162" i="65"/>
  <c r="AS180" i="65"/>
  <c r="AK143" i="65"/>
  <c r="D181" i="65"/>
  <c r="AN124" i="65"/>
  <c r="AJ123" i="65"/>
  <c r="U238" i="65"/>
  <c r="AW61" i="65"/>
  <c r="B34" i="65"/>
  <c r="AG164" i="65"/>
  <c r="AK23" i="65"/>
  <c r="AI112" i="65"/>
  <c r="L21" i="65"/>
  <c r="K67" i="65"/>
  <c r="BC86" i="65"/>
  <c r="D86" i="65"/>
  <c r="J78" i="65"/>
  <c r="AT54" i="65"/>
  <c r="G43" i="65"/>
  <c r="T19" i="65"/>
  <c r="E179" i="65"/>
  <c r="C89" i="65"/>
  <c r="Z24" i="65"/>
  <c r="D91" i="65"/>
  <c r="H199" i="65"/>
  <c r="BE156" i="65"/>
  <c r="N103" i="65"/>
  <c r="AG204" i="65"/>
  <c r="AS17" i="65"/>
  <c r="BE74" i="65"/>
  <c r="BG106" i="65"/>
  <c r="AU31" i="65"/>
  <c r="I23" i="65"/>
  <c r="T45" i="65"/>
  <c r="BC21" i="65"/>
  <c r="AK82" i="65"/>
  <c r="BG208" i="65"/>
  <c r="A77" i="65"/>
  <c r="AU162" i="65"/>
  <c r="AW43" i="65"/>
  <c r="R178" i="65"/>
  <c r="F215" i="65"/>
  <c r="AD71" i="65"/>
  <c r="J137" i="65"/>
  <c r="AD164" i="65"/>
  <c r="AZ120" i="65"/>
  <c r="BD45" i="65"/>
  <c r="Z199" i="65"/>
  <c r="Y68" i="65"/>
  <c r="M58" i="65"/>
  <c r="AP130" i="65"/>
  <c r="R18" i="65"/>
  <c r="AN66" i="65"/>
  <c r="BC227" i="65"/>
  <c r="M175" i="65"/>
  <c r="AS171" i="65"/>
  <c r="X168" i="65"/>
  <c r="A195" i="65"/>
  <c r="AU16" i="65"/>
  <c r="N240" i="65"/>
  <c r="BE64" i="65"/>
  <c r="AA203" i="65"/>
  <c r="AB203" i="65" s="1"/>
  <c r="X75" i="65"/>
  <c r="AY178" i="65"/>
  <c r="AH231" i="65"/>
  <c r="BB36" i="65"/>
  <c r="F160" i="65"/>
  <c r="L175" i="65"/>
  <c r="AI115" i="65"/>
  <c r="AO93" i="65"/>
  <c r="X89" i="65"/>
  <c r="AP182" i="65"/>
  <c r="AW57" i="65"/>
  <c r="L157" i="65"/>
  <c r="BF86" i="65"/>
  <c r="U106" i="65"/>
  <c r="AZ223" i="65"/>
  <c r="AT204" i="65"/>
  <c r="M17" i="65"/>
  <c r="T134" i="65"/>
  <c r="BA20" i="65"/>
  <c r="E117" i="65"/>
  <c r="AY214" i="65"/>
  <c r="A99" i="65"/>
  <c r="AC54" i="65"/>
  <c r="AQ86" i="65"/>
  <c r="AN40" i="65"/>
  <c r="BA134" i="65"/>
  <c r="AY155" i="65"/>
  <c r="S238" i="65"/>
  <c r="P185" i="65"/>
  <c r="AN97" i="65"/>
  <c r="AW107" i="65"/>
  <c r="AX20" i="65"/>
  <c r="AI59" i="65"/>
  <c r="I185" i="65"/>
  <c r="AL71" i="65"/>
  <c r="AF67" i="65"/>
  <c r="AZ166" i="65"/>
  <c r="J102" i="65"/>
  <c r="AM98" i="65"/>
  <c r="K20" i="65"/>
  <c r="J58" i="65"/>
  <c r="I179" i="65"/>
  <c r="J118" i="65"/>
  <c r="AZ195" i="65"/>
  <c r="BE153" i="65"/>
  <c r="AG68" i="65"/>
  <c r="AG29" i="65"/>
  <c r="AA81" i="65"/>
  <c r="AB81" i="65" s="1"/>
  <c r="BJ81" i="65" s="1"/>
  <c r="AK88" i="65"/>
  <c r="Y226" i="65"/>
  <c r="AJ104" i="65"/>
  <c r="AO154" i="65"/>
  <c r="Z163" i="65"/>
  <c r="U181" i="65"/>
  <c r="U231" i="65"/>
  <c r="AT217" i="65"/>
  <c r="I50" i="65"/>
  <c r="E33" i="65"/>
  <c r="D114" i="65"/>
  <c r="AJ86" i="65"/>
  <c r="S165" i="65"/>
  <c r="AI158" i="65"/>
  <c r="AG173" i="65"/>
  <c r="Y66" i="65"/>
  <c r="BA218" i="65"/>
  <c r="AV202" i="65"/>
  <c r="Z197" i="65"/>
  <c r="C217" i="65"/>
  <c r="U58" i="65"/>
  <c r="L170" i="65"/>
  <c r="BB55" i="65"/>
  <c r="I88" i="65"/>
  <c r="N152" i="65"/>
  <c r="BH90" i="65"/>
  <c r="H24" i="65"/>
  <c r="AY196" i="65"/>
  <c r="BG51" i="65"/>
  <c r="AQ189" i="65"/>
  <c r="AZ188" i="65"/>
  <c r="AV79" i="65"/>
  <c r="N170" i="65"/>
  <c r="AI87" i="65"/>
  <c r="J205" i="65"/>
  <c r="AM84" i="65"/>
  <c r="E178" i="65"/>
  <c r="B152" i="65"/>
  <c r="G198" i="65"/>
  <c r="Y143" i="65"/>
  <c r="X147" i="65"/>
  <c r="AY189" i="65"/>
  <c r="T29" i="65"/>
  <c r="Z111" i="65"/>
  <c r="P121" i="65"/>
  <c r="E68" i="65"/>
  <c r="AW31" i="65"/>
  <c r="AL51" i="65"/>
  <c r="M36" i="65"/>
  <c r="G215" i="65"/>
  <c r="AQ214" i="65"/>
  <c r="Q97" i="65"/>
  <c r="B111" i="65"/>
  <c r="U104" i="65"/>
  <c r="R87" i="65"/>
  <c r="AJ185" i="65"/>
  <c r="A118" i="65"/>
  <c r="AX219" i="65"/>
  <c r="BB191" i="65"/>
  <c r="AU109" i="65"/>
  <c r="G77" i="65"/>
  <c r="BH109" i="65"/>
  <c r="AE44" i="65"/>
  <c r="O139" i="65"/>
  <c r="AC64" i="65"/>
  <c r="AV93" i="65"/>
  <c r="BG166" i="65"/>
  <c r="AT40" i="65"/>
  <c r="BB177" i="65"/>
  <c r="AW232" i="65"/>
  <c r="AD38" i="65"/>
  <c r="J180" i="65"/>
  <c r="X29" i="65"/>
  <c r="D38" i="65"/>
  <c r="BE203" i="65"/>
  <c r="Y119" i="65"/>
  <c r="AN56" i="65"/>
  <c r="AQ149" i="65"/>
  <c r="BH182" i="65"/>
  <c r="P67" i="65"/>
  <c r="AT79" i="65"/>
  <c r="N98" i="65"/>
  <c r="BF64" i="65"/>
  <c r="AN155" i="65"/>
  <c r="AF41" i="65"/>
  <c r="AZ210" i="65"/>
  <c r="H200" i="65"/>
  <c r="X215" i="65"/>
  <c r="D83" i="65"/>
  <c r="BF181" i="65"/>
  <c r="AG196" i="65"/>
  <c r="AV236" i="65"/>
  <c r="AA99" i="65"/>
  <c r="AB99" i="65" s="1"/>
  <c r="BD193" i="65"/>
  <c r="BE53" i="65"/>
  <c r="G158" i="65"/>
  <c r="AE162" i="65"/>
  <c r="BA235" i="65"/>
  <c r="L56" i="65"/>
  <c r="I173" i="65"/>
  <c r="Q230" i="65"/>
  <c r="AP123" i="65"/>
  <c r="BF38" i="65"/>
  <c r="O36" i="65"/>
  <c r="AG59" i="65"/>
  <c r="T177" i="65"/>
  <c r="AI107" i="65"/>
  <c r="C236" i="65"/>
  <c r="AW106" i="65"/>
  <c r="BE175" i="65"/>
  <c r="BF192" i="65"/>
  <c r="J155" i="65"/>
  <c r="A31" i="65"/>
  <c r="AW177" i="65"/>
  <c r="AF32" i="65"/>
  <c r="AG128" i="65"/>
  <c r="F187" i="65"/>
  <c r="R67" i="65"/>
  <c r="AV95" i="65"/>
  <c r="AG125" i="65"/>
  <c r="J227" i="65"/>
  <c r="M154" i="65"/>
  <c r="Z233" i="65"/>
  <c r="AF161" i="65"/>
  <c r="BC199" i="65"/>
  <c r="AX186" i="65"/>
  <c r="O69" i="65"/>
  <c r="AY184" i="65"/>
  <c r="AL235" i="65"/>
  <c r="J26" i="65"/>
  <c r="AV234" i="65"/>
  <c r="BA140" i="65"/>
  <c r="AM113" i="65"/>
  <c r="AH46" i="65"/>
  <c r="BG110" i="65"/>
  <c r="Q55" i="65"/>
  <c r="BB101" i="65"/>
  <c r="BC51" i="65"/>
  <c r="BH221" i="65"/>
  <c r="M71" i="65"/>
  <c r="AG130" i="65"/>
  <c r="AC162" i="65"/>
  <c r="A78" i="65"/>
  <c r="BE240" i="65"/>
  <c r="AS179" i="65"/>
  <c r="P105" i="65"/>
  <c r="AQ84" i="65"/>
  <c r="AQ162" i="65"/>
  <c r="Y19" i="65"/>
  <c r="BG22" i="65"/>
  <c r="BB205" i="65"/>
  <c r="F33" i="65"/>
  <c r="AI18" i="65"/>
  <c r="AP171" i="65"/>
  <c r="D122" i="65"/>
  <c r="H189" i="65"/>
  <c r="F212" i="65"/>
  <c r="L195" i="65"/>
  <c r="AL174" i="65"/>
  <c r="AZ23" i="65"/>
  <c r="J31" i="65"/>
  <c r="Q83" i="65"/>
  <c r="AA154" i="65"/>
  <c r="AB154" i="65" s="1"/>
  <c r="AM95" i="65"/>
  <c r="BA221" i="65"/>
  <c r="AK49" i="65"/>
  <c r="H218" i="65"/>
  <c r="I51" i="65"/>
  <c r="AU46" i="65"/>
  <c r="AN16" i="65"/>
  <c r="AZ217" i="65"/>
  <c r="BH217" i="65"/>
  <c r="AZ187" i="65"/>
  <c r="BF20" i="65"/>
  <c r="B161" i="65"/>
  <c r="BD131" i="65"/>
  <c r="AX57" i="65"/>
  <c r="BC131" i="65"/>
  <c r="G188" i="65"/>
  <c r="H225" i="65"/>
  <c r="Z17" i="65"/>
  <c r="AZ222" i="65"/>
  <c r="P88" i="65"/>
  <c r="AN21" i="65"/>
  <c r="AT218" i="65"/>
  <c r="AQ180" i="65"/>
  <c r="AU213" i="65"/>
  <c r="BF172" i="65"/>
  <c r="C230" i="65"/>
  <c r="AX192" i="65"/>
  <c r="U136" i="65"/>
  <c r="M107" i="65"/>
  <c r="H125" i="65"/>
  <c r="B18" i="65"/>
  <c r="AT88" i="65"/>
  <c r="AZ49" i="65"/>
  <c r="M132" i="65"/>
  <c r="AQ213" i="65"/>
  <c r="A219" i="65"/>
  <c r="A128" i="65"/>
  <c r="AI192" i="65"/>
  <c r="AT172" i="65"/>
  <c r="B163" i="65"/>
  <c r="AA179" i="65"/>
  <c r="AB179" i="65" s="1"/>
  <c r="I182" i="65"/>
  <c r="AX151" i="65"/>
  <c r="AP45" i="65"/>
  <c r="AL213" i="65"/>
  <c r="F134" i="65"/>
  <c r="AY72" i="65"/>
  <c r="U17" i="65"/>
  <c r="BA160" i="65"/>
  <c r="AW140" i="65"/>
  <c r="AV103" i="65"/>
  <c r="F194" i="65"/>
  <c r="AT95" i="65"/>
  <c r="AT100" i="65"/>
  <c r="F40" i="65"/>
  <c r="AZ79" i="65"/>
  <c r="S185" i="65"/>
  <c r="H157" i="65"/>
  <c r="AP29" i="65"/>
  <c r="O101" i="65"/>
  <c r="U16" i="65"/>
  <c r="AE217" i="65"/>
  <c r="AW234" i="65"/>
  <c r="AO232" i="65"/>
  <c r="F105" i="65"/>
  <c r="Z20" i="65"/>
  <c r="AD20" i="65"/>
  <c r="AW188" i="65"/>
  <c r="R134" i="65"/>
  <c r="AP42" i="65"/>
  <c r="BE220" i="65"/>
  <c r="BF215" i="65"/>
  <c r="BF240" i="65"/>
  <c r="AX107" i="65"/>
  <c r="G22" i="65"/>
  <c r="J112" i="65"/>
  <c r="AO67" i="65"/>
  <c r="B164" i="65"/>
  <c r="O192" i="65"/>
  <c r="AN141" i="65"/>
  <c r="I18" i="65"/>
  <c r="AF95" i="65"/>
  <c r="A133" i="65"/>
  <c r="D175" i="65"/>
  <c r="AZ169" i="65"/>
  <c r="AV37" i="65"/>
  <c r="U229" i="65"/>
  <c r="AV157" i="65"/>
  <c r="AZ200" i="65"/>
  <c r="AO188" i="65"/>
  <c r="AH143" i="65"/>
  <c r="AV76" i="65"/>
  <c r="X204" i="65"/>
  <c r="BH108" i="65"/>
  <c r="AQ200" i="65"/>
  <c r="R110" i="65"/>
  <c r="M104" i="65"/>
  <c r="I211" i="65"/>
  <c r="S44" i="65"/>
  <c r="B219" i="65"/>
  <c r="AF50" i="65"/>
  <c r="AX87" i="65"/>
  <c r="BE97" i="65"/>
  <c r="AL23" i="65"/>
  <c r="AH109" i="65"/>
  <c r="BB139" i="65"/>
  <c r="AL87" i="65"/>
  <c r="E124" i="65"/>
  <c r="AY217" i="65"/>
  <c r="AL137" i="65"/>
  <c r="T159" i="65"/>
  <c r="AS164" i="65"/>
  <c r="U20" i="65"/>
  <c r="P36" i="65"/>
  <c r="BH71" i="65"/>
  <c r="B46" i="65"/>
  <c r="U127" i="65"/>
  <c r="BH178" i="65"/>
  <c r="AI166" i="65"/>
  <c r="AX98" i="65"/>
  <c r="Z229" i="65"/>
  <c r="AW17" i="65"/>
  <c r="R22" i="65"/>
  <c r="AZ231" i="65"/>
  <c r="M168" i="65"/>
  <c r="AT211" i="65"/>
  <c r="AT150" i="65"/>
  <c r="H94" i="65"/>
  <c r="P134" i="65"/>
  <c r="G64" i="65"/>
  <c r="O158" i="65"/>
  <c r="T222" i="65"/>
  <c r="N183" i="65"/>
  <c r="P163" i="65"/>
  <c r="L136" i="65"/>
  <c r="G139" i="65"/>
  <c r="BE20" i="65"/>
  <c r="AV142" i="65"/>
  <c r="AT199" i="65"/>
  <c r="R60" i="65"/>
  <c r="T191" i="65"/>
  <c r="AG90" i="65"/>
  <c r="BC65" i="65"/>
  <c r="AC135" i="65"/>
  <c r="T84" i="65"/>
  <c r="I152" i="65"/>
  <c r="AL240" i="65"/>
  <c r="R170" i="65"/>
  <c r="BH208" i="65"/>
  <c r="O219" i="65"/>
  <c r="E38" i="65"/>
  <c r="BC178" i="65"/>
  <c r="N212" i="65"/>
  <c r="AH154" i="65"/>
  <c r="BB156" i="65"/>
  <c r="K164" i="65"/>
  <c r="AC24" i="65"/>
  <c r="AZ235" i="65"/>
  <c r="AF121" i="65"/>
  <c r="AC79" i="65"/>
  <c r="A215" i="65"/>
  <c r="G174" i="65"/>
  <c r="AX128" i="65"/>
  <c r="D228" i="65"/>
  <c r="AW133" i="65"/>
  <c r="AZ85" i="65"/>
  <c r="AN173" i="65"/>
  <c r="AY78" i="65"/>
  <c r="AW78" i="65"/>
  <c r="P26" i="65"/>
  <c r="AU102" i="65"/>
  <c r="AD176" i="65"/>
  <c r="Q136" i="65"/>
  <c r="Q85" i="65"/>
  <c r="AM187" i="65"/>
  <c r="J164" i="65"/>
  <c r="AX115" i="65"/>
  <c r="O26" i="65"/>
  <c r="BE28" i="65"/>
  <c r="X196" i="65"/>
  <c r="AS230" i="65"/>
  <c r="U205" i="65"/>
  <c r="AG227" i="65"/>
  <c r="BC20" i="65"/>
  <c r="BB119" i="65"/>
  <c r="BB158" i="65"/>
  <c r="A67" i="65"/>
  <c r="F234" i="65"/>
  <c r="AN157" i="65"/>
  <c r="AN42" i="65"/>
  <c r="AP235" i="65"/>
  <c r="AA89" i="65"/>
  <c r="AB89" i="65" s="1"/>
  <c r="A216" i="65"/>
  <c r="N169" i="65"/>
  <c r="K186" i="65"/>
  <c r="A233" i="65"/>
  <c r="L218" i="65"/>
  <c r="AF210" i="65"/>
  <c r="BA106" i="65"/>
  <c r="AH111" i="65"/>
  <c r="AV20" i="65"/>
  <c r="AY21" i="65"/>
  <c r="G154" i="65"/>
  <c r="AD41" i="65"/>
  <c r="P193" i="65"/>
  <c r="BG123" i="65"/>
  <c r="AL188" i="65"/>
  <c r="N74" i="65"/>
  <c r="Y100" i="65"/>
  <c r="AA24" i="65"/>
  <c r="AB24" i="65" s="1"/>
  <c r="AH214" i="65"/>
  <c r="C143" i="65"/>
  <c r="F66" i="65"/>
  <c r="BG85" i="65"/>
  <c r="R153" i="65"/>
  <c r="AO42" i="65"/>
  <c r="D171" i="65"/>
  <c r="AK39" i="65"/>
  <c r="H102" i="65"/>
  <c r="L69" i="65"/>
  <c r="T105" i="65"/>
  <c r="AF79" i="65"/>
  <c r="B36" i="65"/>
  <c r="H91" i="65"/>
  <c r="I209" i="65"/>
  <c r="AE197" i="65"/>
  <c r="AW23" i="65"/>
  <c r="Q74" i="65"/>
  <c r="N44" i="65"/>
  <c r="BD73" i="65"/>
  <c r="L98" i="65"/>
  <c r="AF173" i="65"/>
  <c r="BF77" i="65"/>
  <c r="AP213" i="65"/>
  <c r="BC239" i="65"/>
  <c r="BA214" i="65"/>
  <c r="AJ63" i="65"/>
  <c r="Q99" i="65"/>
  <c r="BC117" i="65"/>
  <c r="AG133" i="65"/>
  <c r="BE42" i="65"/>
  <c r="BC60" i="65"/>
  <c r="H36" i="65"/>
  <c r="Y109" i="65"/>
  <c r="BB56" i="65"/>
  <c r="AK136" i="65"/>
  <c r="AS240" i="65"/>
  <c r="Y128" i="65"/>
  <c r="Y82" i="65"/>
  <c r="X125" i="65"/>
  <c r="AD102" i="65"/>
  <c r="R74" i="65"/>
  <c r="AE139" i="65"/>
  <c r="AY202" i="65"/>
  <c r="E126" i="65"/>
  <c r="A57" i="65"/>
  <c r="AF155" i="65"/>
  <c r="Q194" i="65"/>
  <c r="AD225" i="65"/>
  <c r="R30" i="65"/>
  <c r="X129" i="65"/>
  <c r="Q35" i="65"/>
  <c r="G171" i="65"/>
  <c r="H224" i="65"/>
  <c r="E210" i="65"/>
  <c r="T204" i="65"/>
  <c r="AN128" i="65"/>
  <c r="BB38" i="65"/>
  <c r="O35" i="65"/>
  <c r="AP121" i="65"/>
  <c r="AA115" i="65"/>
  <c r="AB115" i="65" s="1"/>
  <c r="BG92" i="65"/>
  <c r="AX222" i="65"/>
  <c r="AT190" i="65"/>
  <c r="AL140" i="65"/>
  <c r="S192" i="65"/>
  <c r="AP197" i="65"/>
  <c r="N215" i="65"/>
  <c r="AL34" i="65"/>
  <c r="AS82" i="65"/>
  <c r="H177" i="65"/>
  <c r="AL170" i="65"/>
  <c r="AZ211" i="65"/>
  <c r="R162" i="65"/>
  <c r="AE53" i="65"/>
  <c r="AC219" i="65"/>
  <c r="J121" i="65"/>
  <c r="BB124" i="65"/>
  <c r="N233" i="65"/>
  <c r="BE130" i="65"/>
  <c r="J129" i="65"/>
  <c r="N48" i="65"/>
  <c r="AP198" i="65"/>
  <c r="G145" i="65"/>
  <c r="Y199" i="65"/>
  <c r="AH207" i="65"/>
  <c r="J237" i="65"/>
  <c r="BG46" i="65"/>
  <c r="BC111" i="65"/>
  <c r="BB217" i="65"/>
  <c r="D174" i="65"/>
  <c r="C72" i="65"/>
  <c r="AQ62" i="65"/>
  <c r="B175" i="65"/>
  <c r="U140" i="65"/>
  <c r="H112" i="65"/>
  <c r="BA37" i="65"/>
  <c r="X90" i="65"/>
  <c r="B66" i="65"/>
  <c r="Q60" i="65"/>
  <c r="U87" i="65"/>
  <c r="AY116" i="65"/>
  <c r="A173" i="65"/>
  <c r="AM57" i="65"/>
  <c r="P86" i="65"/>
  <c r="BB207" i="65"/>
  <c r="AH155" i="65"/>
  <c r="AE187" i="65"/>
  <c r="A89" i="65"/>
  <c r="BB81" i="65"/>
  <c r="AQ95" i="65"/>
  <c r="F57" i="65"/>
  <c r="B223" i="65"/>
  <c r="H69" i="65"/>
  <c r="O131" i="65"/>
  <c r="AG54" i="65"/>
  <c r="AU100" i="65"/>
  <c r="BB163" i="65"/>
  <c r="BH85" i="65"/>
  <c r="AX221" i="65"/>
  <c r="AX138" i="65"/>
  <c r="F81" i="65"/>
  <c r="AX99" i="65"/>
  <c r="AD121" i="65"/>
  <c r="G173" i="65"/>
  <c r="J103" i="65"/>
  <c r="AC34" i="65"/>
  <c r="H198" i="65"/>
  <c r="BB193" i="65"/>
  <c r="N222" i="65"/>
  <c r="BD186" i="65"/>
  <c r="T124" i="65"/>
  <c r="P173" i="65"/>
  <c r="S239" i="65"/>
  <c r="I210" i="65"/>
  <c r="AV120" i="65"/>
  <c r="BB45" i="65"/>
  <c r="BH102" i="65"/>
  <c r="M134" i="65"/>
  <c r="X145" i="65"/>
  <c r="U57" i="65"/>
  <c r="AN206" i="65"/>
  <c r="AL144" i="65"/>
  <c r="AU61" i="65"/>
  <c r="J61" i="65"/>
  <c r="O56" i="65"/>
  <c r="B145" i="65"/>
  <c r="P62" i="65"/>
  <c r="K112" i="65"/>
  <c r="AJ228" i="65"/>
  <c r="M38" i="65"/>
  <c r="C163" i="65"/>
  <c r="AD227" i="65"/>
  <c r="AA86" i="65"/>
  <c r="AB86" i="65" s="1"/>
  <c r="BJ86" i="65" s="1"/>
  <c r="AH220" i="65"/>
  <c r="AG226" i="65"/>
  <c r="E221" i="65"/>
  <c r="D71" i="65"/>
  <c r="P200" i="65"/>
  <c r="G226" i="65"/>
  <c r="BB75" i="65"/>
  <c r="D84" i="65"/>
  <c r="AO180" i="65"/>
  <c r="AH147" i="65"/>
  <c r="D47" i="65"/>
  <c r="BF63" i="65"/>
  <c r="AD73" i="65"/>
  <c r="R164" i="65"/>
  <c r="BF100" i="65"/>
  <c r="BF218" i="65"/>
  <c r="AH188" i="65"/>
  <c r="AF140" i="65"/>
  <c r="F118" i="65"/>
  <c r="BH212" i="65"/>
  <c r="P120" i="65"/>
  <c r="BF233" i="65"/>
  <c r="J73" i="65"/>
  <c r="AG160" i="65"/>
  <c r="AT186" i="65"/>
  <c r="AS100" i="65"/>
  <c r="K25" i="65"/>
  <c r="BB176" i="65"/>
  <c r="BB143" i="65"/>
  <c r="M135" i="65"/>
  <c r="N210" i="65"/>
  <c r="A36" i="65"/>
  <c r="AS94" i="65"/>
  <c r="AP149" i="65"/>
  <c r="AI138" i="65"/>
  <c r="AF98" i="65"/>
  <c r="Z148" i="65"/>
  <c r="Q156" i="65"/>
  <c r="AM228" i="65"/>
  <c r="J115" i="65"/>
  <c r="AE193" i="65"/>
  <c r="O19" i="65"/>
  <c r="L192" i="65"/>
  <c r="O85" i="65"/>
  <c r="N57" i="65"/>
  <c r="AE145" i="65"/>
  <c r="AS67" i="65"/>
  <c r="L151" i="65"/>
  <c r="N111" i="65"/>
  <c r="AP88" i="65"/>
  <c r="BC35" i="65"/>
  <c r="AD226" i="65"/>
  <c r="B169" i="65"/>
  <c r="C195" i="65"/>
  <c r="AH160" i="65"/>
  <c r="AP204" i="65"/>
  <c r="Q158" i="65"/>
  <c r="BG160" i="65"/>
  <c r="M115" i="65"/>
  <c r="Y141" i="65"/>
  <c r="AQ209" i="65"/>
  <c r="S117" i="65"/>
  <c r="R229" i="65"/>
  <c r="H205" i="65"/>
  <c r="BH237" i="65"/>
  <c r="AW127" i="65"/>
  <c r="F157" i="65"/>
  <c r="AZ27" i="65"/>
  <c r="AP33" i="65"/>
  <c r="C69" i="65"/>
  <c r="AU54" i="65"/>
  <c r="BF132" i="65"/>
  <c r="Y36" i="65"/>
  <c r="AM220" i="65"/>
  <c r="F209" i="65"/>
  <c r="I35" i="65"/>
  <c r="G125" i="65"/>
  <c r="G183" i="65"/>
  <c r="AD203" i="65"/>
  <c r="AO74" i="65"/>
  <c r="G66" i="65"/>
  <c r="AM79" i="65"/>
  <c r="AZ133" i="65"/>
  <c r="AC145" i="65"/>
  <c r="I158" i="65"/>
  <c r="Y229" i="65"/>
  <c r="AQ70" i="65"/>
  <c r="B204" i="65"/>
  <c r="AX120" i="65"/>
  <c r="Q140" i="65"/>
  <c r="AZ190" i="65"/>
  <c r="BD93" i="65"/>
  <c r="AU92" i="65"/>
  <c r="AT123" i="65"/>
  <c r="D153" i="65"/>
  <c r="Z39" i="65"/>
  <c r="AD64" i="65"/>
  <c r="AT97" i="65"/>
  <c r="M225" i="65"/>
  <c r="BF141" i="65"/>
  <c r="AI197" i="65"/>
  <c r="C210" i="65"/>
  <c r="AH144" i="65"/>
  <c r="BB187" i="65"/>
  <c r="K43" i="65"/>
  <c r="AQ183" i="65"/>
  <c r="M136" i="65"/>
  <c r="AJ79" i="65"/>
  <c r="BB175" i="65"/>
  <c r="G156" i="65"/>
  <c r="BA141" i="65"/>
  <c r="AY224" i="65"/>
  <c r="B162" i="65"/>
  <c r="R105" i="65"/>
  <c r="I212" i="65"/>
  <c r="AI51" i="65"/>
  <c r="A85" i="65"/>
  <c r="G234" i="65"/>
  <c r="AI185" i="65"/>
  <c r="AH191" i="65"/>
  <c r="BB99" i="65"/>
  <c r="AF193" i="65"/>
  <c r="R129" i="65"/>
  <c r="BE40" i="65"/>
  <c r="I221" i="65"/>
  <c r="Q229" i="65"/>
  <c r="E114" i="65"/>
  <c r="I110" i="65"/>
  <c r="I154" i="65"/>
  <c r="L72" i="65"/>
  <c r="BE61" i="65"/>
  <c r="P153" i="65"/>
  <c r="AX50" i="65"/>
  <c r="D67" i="65"/>
  <c r="BC31" i="65"/>
  <c r="AO230" i="65"/>
  <c r="H142" i="65"/>
  <c r="U68" i="65"/>
  <c r="AX35" i="65"/>
  <c r="H193" i="65"/>
  <c r="BA117" i="65"/>
  <c r="AM24" i="65"/>
  <c r="BH207" i="65"/>
  <c r="AU142" i="65"/>
  <c r="Z132" i="65"/>
  <c r="AU69" i="65"/>
  <c r="BD207" i="65"/>
  <c r="E46" i="65"/>
  <c r="AN78" i="65"/>
  <c r="O143" i="65"/>
  <c r="J173" i="65"/>
  <c r="G108" i="65"/>
  <c r="I91" i="65"/>
  <c r="AW116" i="65"/>
  <c r="T61" i="65"/>
  <c r="AQ139" i="65"/>
  <c r="AT166" i="65"/>
  <c r="I39" i="65"/>
  <c r="AQ81" i="65"/>
  <c r="AN108" i="65"/>
  <c r="AM29" i="65"/>
  <c r="AH203" i="65"/>
  <c r="AN101" i="65"/>
  <c r="B238" i="65"/>
  <c r="AW136" i="65"/>
  <c r="AW108" i="65"/>
  <c r="AU233" i="65"/>
  <c r="AC91" i="65"/>
  <c r="K139" i="65"/>
  <c r="BH186" i="65"/>
  <c r="BD85" i="65"/>
  <c r="P116" i="65"/>
  <c r="AL103" i="65"/>
  <c r="AS95" i="65"/>
  <c r="I178" i="65"/>
  <c r="AJ159" i="65"/>
  <c r="N18" i="65"/>
  <c r="BG236" i="65"/>
  <c r="L198" i="65"/>
  <c r="H17" i="65"/>
  <c r="F48" i="65"/>
  <c r="AQ77" i="65"/>
  <c r="AA161" i="65"/>
  <c r="AB161" i="65" s="1"/>
  <c r="AC23" i="65"/>
  <c r="E107" i="65"/>
  <c r="AD236" i="65"/>
  <c r="BE106" i="65"/>
  <c r="M145" i="65"/>
  <c r="BC139" i="65"/>
  <c r="AE137" i="65"/>
  <c r="BH60" i="65"/>
  <c r="AH43" i="65"/>
  <c r="AV209" i="65"/>
  <c r="D125" i="65"/>
  <c r="H80" i="65"/>
  <c r="AY198" i="65"/>
  <c r="AL239" i="65"/>
  <c r="D207" i="65"/>
  <c r="BA154" i="65"/>
  <c r="AU89" i="65"/>
  <c r="BF208" i="65"/>
  <c r="O240" i="65"/>
  <c r="K193" i="65"/>
  <c r="D161" i="65"/>
  <c r="BE161" i="65"/>
  <c r="M59" i="65"/>
  <c r="BB84" i="65"/>
  <c r="AK230" i="65"/>
  <c r="U37" i="65"/>
  <c r="N193" i="65"/>
  <c r="Z194" i="65"/>
  <c r="BE50" i="65"/>
  <c r="AT48" i="65"/>
  <c r="AU145" i="65"/>
  <c r="BF136" i="65"/>
  <c r="R91" i="65"/>
  <c r="AY133" i="65"/>
  <c r="N237" i="65"/>
  <c r="AD233" i="65"/>
  <c r="AJ35" i="65"/>
  <c r="AO28" i="65"/>
  <c r="Y215" i="65"/>
  <c r="Q139" i="65"/>
  <c r="H233" i="65"/>
  <c r="G194" i="65"/>
  <c r="U49" i="65"/>
  <c r="X205" i="65"/>
  <c r="P181" i="65"/>
  <c r="S120" i="65"/>
  <c r="Y89" i="65"/>
  <c r="AL225" i="65"/>
  <c r="N94" i="65"/>
  <c r="Z236" i="65"/>
  <c r="T229" i="65"/>
  <c r="AE130" i="65"/>
  <c r="Z175" i="65"/>
  <c r="Y122" i="65"/>
  <c r="AD183" i="65"/>
  <c r="Z74" i="65"/>
  <c r="A109" i="65"/>
  <c r="AT203" i="65"/>
  <c r="G238" i="65"/>
  <c r="A232" i="65"/>
  <c r="AK26" i="65"/>
  <c r="BH66" i="65"/>
  <c r="O118" i="65"/>
  <c r="N136" i="65"/>
  <c r="M26" i="65"/>
  <c r="H78" i="65"/>
  <c r="S101" i="65"/>
  <c r="BB227" i="65"/>
  <c r="AZ70" i="65"/>
  <c r="O179" i="65"/>
  <c r="AX185" i="65"/>
  <c r="AN142" i="65"/>
  <c r="AP109" i="65"/>
  <c r="U35" i="65"/>
  <c r="BD133" i="65"/>
  <c r="AV232" i="65"/>
  <c r="AP162" i="65"/>
  <c r="AO172" i="65"/>
  <c r="AL92" i="65"/>
  <c r="AQ240" i="65"/>
  <c r="X46" i="65"/>
  <c r="B87" i="65"/>
  <c r="I198" i="65"/>
  <c r="S142" i="65"/>
  <c r="BE185" i="65"/>
  <c r="C218" i="65"/>
  <c r="AG231" i="65"/>
  <c r="AH36" i="65"/>
  <c r="AU175" i="65"/>
  <c r="P25" i="65"/>
  <c r="AK93" i="65"/>
  <c r="AQ185" i="65"/>
  <c r="Q116" i="65"/>
  <c r="BH61" i="65"/>
  <c r="BF117" i="65"/>
  <c r="A213" i="65"/>
  <c r="AP56" i="65"/>
  <c r="AA189" i="65"/>
  <c r="AB189" i="65" s="1"/>
  <c r="AI198" i="65"/>
  <c r="R82" i="65"/>
  <c r="AS16" i="65"/>
  <c r="BE182" i="65"/>
  <c r="H86" i="65"/>
  <c r="AK34" i="65"/>
  <c r="AM38" i="65"/>
  <c r="L99" i="65"/>
  <c r="X110" i="65"/>
  <c r="G85" i="65"/>
  <c r="AZ171" i="65"/>
  <c r="BE85" i="65"/>
  <c r="AD105" i="65"/>
  <c r="N73" i="65"/>
  <c r="I47" i="65"/>
  <c r="AI93" i="65"/>
  <c r="Y90" i="65"/>
  <c r="AY131" i="65"/>
  <c r="U132" i="65"/>
  <c r="AJ220" i="65"/>
  <c r="D133" i="65"/>
  <c r="I150" i="65"/>
  <c r="AA42" i="65"/>
  <c r="AB42" i="65" s="1"/>
  <c r="AQ28" i="65"/>
  <c r="BF125" i="65"/>
  <c r="BC164" i="65"/>
  <c r="R146" i="65"/>
  <c r="AF55" i="65"/>
  <c r="AD186" i="65"/>
  <c r="K132" i="65"/>
  <c r="M25" i="65"/>
  <c r="AV33" i="65"/>
  <c r="L139" i="65"/>
  <c r="F164" i="65"/>
  <c r="C158" i="65"/>
  <c r="AO70" i="65"/>
  <c r="BE152" i="65"/>
  <c r="D225" i="65"/>
  <c r="AP185" i="65"/>
  <c r="BC138" i="65"/>
  <c r="BF79" i="65"/>
  <c r="AI33" i="65"/>
  <c r="Z56" i="65"/>
  <c r="Q95" i="65"/>
  <c r="K205" i="65"/>
  <c r="BF129" i="65"/>
  <c r="Q120" i="65"/>
  <c r="L137" i="65"/>
  <c r="AL116" i="65"/>
  <c r="H35" i="65"/>
  <c r="Y216" i="65"/>
  <c r="AM136" i="65"/>
  <c r="AS225" i="65"/>
  <c r="AZ229" i="65"/>
  <c r="K115" i="65"/>
  <c r="D95" i="65"/>
  <c r="AP46" i="65"/>
  <c r="AV200" i="65"/>
  <c r="AO27" i="65"/>
  <c r="A160" i="65"/>
  <c r="K110" i="65"/>
  <c r="Y72" i="65"/>
  <c r="AH141" i="65"/>
  <c r="AC192" i="65"/>
  <c r="G49" i="65"/>
  <c r="BB186" i="65"/>
  <c r="M234" i="65"/>
  <c r="O234" i="65"/>
  <c r="D61" i="65"/>
  <c r="AJ76" i="65"/>
  <c r="D154" i="65"/>
  <c r="AU68" i="65"/>
  <c r="BC141" i="65"/>
  <c r="A182" i="65"/>
  <c r="AU196" i="65"/>
  <c r="BF84" i="65"/>
  <c r="AO140" i="65"/>
  <c r="J134" i="65"/>
  <c r="AN48" i="65"/>
  <c r="AN193" i="65"/>
  <c r="AV174" i="65"/>
  <c r="F43" i="65"/>
  <c r="AM59" i="65"/>
  <c r="AF81" i="65"/>
  <c r="Q47" i="65"/>
  <c r="AJ60" i="65"/>
  <c r="H124" i="65"/>
  <c r="AW155" i="65"/>
  <c r="BH158" i="65"/>
  <c r="Z128" i="65"/>
  <c r="T38" i="65"/>
  <c r="T202" i="65"/>
  <c r="T155" i="65"/>
  <c r="S61" i="65"/>
  <c r="E164" i="65"/>
  <c r="AF116" i="65"/>
  <c r="AO46" i="65"/>
  <c r="AI236" i="65"/>
  <c r="BH195" i="65"/>
  <c r="AI41" i="65"/>
  <c r="AF42" i="65"/>
  <c r="BF237" i="65"/>
  <c r="BF150" i="65"/>
  <c r="M208" i="65"/>
  <c r="BG177" i="65"/>
  <c r="AG61" i="65"/>
  <c r="BG79" i="65"/>
  <c r="J96" i="65"/>
  <c r="X63" i="65"/>
  <c r="BB34" i="65"/>
  <c r="AP181" i="65"/>
  <c r="L105" i="65"/>
  <c r="BF95" i="65"/>
  <c r="BC125" i="65"/>
  <c r="BA176" i="65"/>
  <c r="AD126" i="65"/>
  <c r="BG65" i="65"/>
  <c r="BE145" i="65"/>
  <c r="AT64" i="65"/>
  <c r="AT141" i="65"/>
  <c r="K146" i="65"/>
  <c r="AS166" i="65"/>
  <c r="D115" i="65"/>
  <c r="AX74" i="65"/>
  <c r="Z137" i="65"/>
  <c r="H28" i="65"/>
  <c r="AC228" i="65"/>
  <c r="E37" i="65"/>
  <c r="AA27" i="65"/>
  <c r="AB27" i="65" s="1"/>
  <c r="BB172" i="65"/>
  <c r="AZ25" i="65"/>
  <c r="R187" i="65"/>
  <c r="BD65" i="65"/>
  <c r="E93" i="65"/>
  <c r="BB137" i="65"/>
  <c r="AM31" i="65"/>
  <c r="AU90" i="65"/>
  <c r="AM205" i="65"/>
  <c r="R163" i="65"/>
  <c r="BF209" i="65"/>
  <c r="AE49" i="65"/>
  <c r="AU134" i="65"/>
  <c r="L28" i="65"/>
  <c r="X115" i="65"/>
  <c r="AV32" i="65"/>
  <c r="BH31" i="65"/>
  <c r="BD233" i="65"/>
  <c r="U32" i="65"/>
  <c r="AU64" i="65"/>
  <c r="N34" i="65"/>
  <c r="AA142" i="65"/>
  <c r="AB142" i="65" s="1"/>
  <c r="BJ142" i="65" s="1"/>
  <c r="AY63" i="65"/>
  <c r="E43" i="65"/>
  <c r="BA163" i="65"/>
  <c r="AF183" i="65"/>
  <c r="E48" i="65"/>
  <c r="N174" i="65"/>
  <c r="AP41" i="65"/>
  <c r="AY122" i="65"/>
  <c r="AE79" i="65"/>
  <c r="AZ153" i="65"/>
  <c r="I129" i="65"/>
  <c r="AC149" i="65"/>
  <c r="AI27" i="65"/>
  <c r="N189" i="65"/>
  <c r="X43" i="65"/>
  <c r="R223" i="65"/>
  <c r="BE224" i="65"/>
  <c r="AI220" i="65"/>
  <c r="C48" i="65"/>
  <c r="AF105" i="65"/>
  <c r="AC143" i="65"/>
  <c r="D221" i="65"/>
  <c r="U188" i="65"/>
  <c r="X226" i="65"/>
  <c r="AX30" i="65"/>
  <c r="K223" i="65"/>
  <c r="H73" i="65"/>
  <c r="AF106" i="65"/>
  <c r="L67" i="65"/>
  <c r="AT52" i="65"/>
  <c r="AQ115" i="65"/>
  <c r="AG131" i="65"/>
  <c r="AK40" i="65"/>
  <c r="J131" i="65"/>
  <c r="AD141" i="65"/>
  <c r="AG156" i="65"/>
  <c r="BE110" i="65"/>
  <c r="AL24" i="65"/>
  <c r="U138" i="65"/>
  <c r="R43" i="65"/>
  <c r="E237" i="65"/>
  <c r="BC151" i="65"/>
  <c r="I123" i="65"/>
  <c r="AD118" i="65"/>
  <c r="AS198" i="65"/>
  <c r="Y74" i="65"/>
  <c r="BH63" i="65"/>
  <c r="C115" i="65"/>
  <c r="BC88" i="65"/>
  <c r="AI81" i="65"/>
  <c r="BF89" i="65"/>
  <c r="AM72" i="65"/>
  <c r="AF125" i="65"/>
  <c r="AJ48" i="65"/>
  <c r="D50" i="65"/>
  <c r="Q135" i="65"/>
  <c r="AW73" i="65"/>
  <c r="AW206" i="65"/>
  <c r="I60" i="65"/>
  <c r="AT116" i="65"/>
  <c r="BH47" i="65"/>
  <c r="AF123" i="65"/>
  <c r="I89" i="65"/>
  <c r="E65" i="65"/>
  <c r="P106" i="65"/>
  <c r="AC224" i="65"/>
  <c r="AH212" i="65"/>
  <c r="AG239" i="65"/>
  <c r="N229" i="65"/>
  <c r="J90" i="65"/>
  <c r="BF105" i="65"/>
  <c r="AZ94" i="65"/>
  <c r="AM47" i="65"/>
  <c r="G181" i="65"/>
  <c r="H149" i="65"/>
  <c r="AA18" i="65"/>
  <c r="AB18" i="65" s="1"/>
  <c r="J63" i="65"/>
  <c r="AK108" i="65"/>
  <c r="AS86" i="65"/>
  <c r="AZ84" i="65"/>
  <c r="M221" i="65"/>
  <c r="BB43" i="65"/>
  <c r="AG110" i="65"/>
  <c r="L25" i="65"/>
  <c r="AY118" i="65"/>
  <c r="S151" i="65"/>
  <c r="BD80" i="65"/>
  <c r="AS219" i="65"/>
  <c r="BD202" i="65"/>
  <c r="BF27" i="65"/>
  <c r="AE57" i="65"/>
  <c r="AL44" i="65"/>
  <c r="T36" i="65"/>
  <c r="BG44" i="65"/>
  <c r="AQ93" i="65"/>
  <c r="AA126" i="65"/>
  <c r="AB126" i="65" s="1"/>
  <c r="AS188" i="65"/>
  <c r="P212" i="65"/>
  <c r="AT232" i="65"/>
  <c r="BG150" i="65"/>
  <c r="BG87" i="65"/>
  <c r="AK161" i="65"/>
  <c r="G233" i="65"/>
  <c r="BB162" i="65"/>
  <c r="AG211" i="65"/>
  <c r="Y168" i="65"/>
  <c r="Q134" i="65"/>
  <c r="Z164" i="65"/>
  <c r="AY40" i="65"/>
  <c r="C107" i="65"/>
  <c r="K78" i="65"/>
  <c r="BF216" i="65"/>
  <c r="Z174" i="65"/>
  <c r="T107" i="65"/>
  <c r="AA60" i="65"/>
  <c r="AB60" i="65" s="1"/>
  <c r="BJ60" i="65" s="1"/>
  <c r="D217" i="65"/>
  <c r="AZ102" i="65"/>
  <c r="Y118" i="65"/>
  <c r="Y94" i="65"/>
  <c r="BA143" i="65"/>
  <c r="R131" i="65"/>
  <c r="AJ133" i="65"/>
  <c r="L172" i="65"/>
  <c r="BA180" i="65"/>
  <c r="AU121" i="65"/>
  <c r="E203" i="65"/>
  <c r="BC177" i="65"/>
  <c r="BG67" i="65"/>
  <c r="X137" i="65"/>
  <c r="B38" i="65"/>
  <c r="E172" i="65"/>
  <c r="AA40" i="65"/>
  <c r="AB40" i="65" s="1"/>
  <c r="BG126" i="65"/>
  <c r="B62" i="65"/>
  <c r="BG173" i="65"/>
  <c r="Q157" i="65"/>
  <c r="S224" i="65"/>
  <c r="AE66" i="65"/>
  <c r="AQ53" i="65"/>
  <c r="AC155" i="65"/>
  <c r="Z225" i="65"/>
  <c r="AG150" i="65"/>
  <c r="AM68" i="65"/>
  <c r="AU30" i="65"/>
  <c r="AN69" i="65"/>
  <c r="S214" i="65"/>
  <c r="AY237" i="65"/>
  <c r="H76" i="65"/>
  <c r="I103" i="65"/>
  <c r="X74" i="65"/>
  <c r="BA31" i="65"/>
  <c r="AF80" i="65"/>
  <c r="AW76" i="65"/>
  <c r="BC122" i="65"/>
  <c r="AU206" i="65"/>
  <c r="R40" i="65"/>
  <c r="AX228" i="65"/>
  <c r="AL80" i="65"/>
  <c r="Z79" i="65"/>
  <c r="AX81" i="65"/>
  <c r="BB228" i="65"/>
  <c r="BH83" i="65"/>
  <c r="AX85" i="65"/>
  <c r="G78" i="65"/>
  <c r="AW201" i="65"/>
  <c r="E26" i="65"/>
  <c r="AT175" i="65"/>
  <c r="AP62" i="65"/>
  <c r="BH105" i="65"/>
  <c r="AU112" i="65"/>
  <c r="AL81" i="65"/>
  <c r="AE46" i="65"/>
  <c r="J60" i="65"/>
  <c r="AU49" i="65"/>
  <c r="G91" i="65"/>
  <c r="G119" i="65"/>
  <c r="AL228" i="65"/>
  <c r="G95" i="65"/>
  <c r="BG206" i="65"/>
  <c r="AU136" i="65"/>
  <c r="AY66" i="65"/>
  <c r="BG172" i="65"/>
  <c r="E198" i="65"/>
  <c r="AI179" i="65"/>
  <c r="AZ151" i="65"/>
  <c r="AW22" i="65"/>
  <c r="N126" i="65"/>
  <c r="AL187" i="65"/>
  <c r="AN31" i="65"/>
  <c r="AW142" i="65"/>
  <c r="Q64" i="65"/>
  <c r="AK25" i="65"/>
  <c r="L205" i="65"/>
  <c r="J222" i="65"/>
  <c r="S229" i="65"/>
  <c r="BH181" i="65"/>
  <c r="Y157" i="65"/>
  <c r="Z203" i="65"/>
  <c r="M32" i="65"/>
  <c r="R126" i="65"/>
  <c r="J171" i="65"/>
  <c r="BE214" i="65"/>
  <c r="X109" i="65"/>
  <c r="AA94" i="65"/>
  <c r="AB94" i="65" s="1"/>
  <c r="AI88" i="65"/>
  <c r="AS42" i="65"/>
  <c r="AI16" i="65"/>
  <c r="AK95" i="65"/>
  <c r="AD111" i="65"/>
  <c r="AD147" i="65"/>
  <c r="O171" i="65"/>
  <c r="A22" i="65"/>
  <c r="O21" i="65"/>
  <c r="AH18" i="65"/>
  <c r="AK33" i="65"/>
  <c r="K109" i="65"/>
  <c r="O18" i="65"/>
  <c r="I79" i="65"/>
  <c r="BC25" i="65"/>
  <c r="P72" i="65"/>
  <c r="D112" i="65"/>
  <c r="BC205" i="65"/>
  <c r="D219" i="65"/>
  <c r="J240" i="65"/>
  <c r="AT153" i="65"/>
  <c r="Z62" i="65"/>
  <c r="AX155" i="65"/>
  <c r="AE120" i="65"/>
  <c r="P20" i="65"/>
  <c r="G57" i="65"/>
  <c r="S58" i="65"/>
  <c r="A19" i="65"/>
  <c r="AC41" i="65"/>
  <c r="X175" i="65"/>
  <c r="AN20" i="65"/>
  <c r="AO199" i="65"/>
  <c r="Y147" i="65"/>
  <c r="AM234" i="65"/>
  <c r="BF232" i="65"/>
  <c r="AP64" i="65"/>
  <c r="AO157" i="65"/>
  <c r="O68" i="65"/>
  <c r="Q21" i="65"/>
  <c r="T196" i="65"/>
  <c r="AH98" i="65"/>
  <c r="A120" i="65"/>
  <c r="AX213" i="65"/>
  <c r="Y16" i="65"/>
  <c r="AU148" i="65"/>
  <c r="AQ170" i="65"/>
  <c r="AZ143" i="65"/>
  <c r="P189" i="65"/>
  <c r="T119" i="65"/>
  <c r="BA109" i="65"/>
  <c r="AC200" i="65"/>
  <c r="AE238" i="65"/>
  <c r="T128" i="65"/>
  <c r="BG190" i="65"/>
  <c r="M96" i="65"/>
  <c r="AT50" i="65"/>
  <c r="S184" i="65"/>
  <c r="BG32" i="65"/>
  <c r="C231" i="65"/>
  <c r="AS84" i="65"/>
  <c r="N172" i="65"/>
  <c r="Y93" i="65"/>
  <c r="BF23" i="65"/>
  <c r="Q160" i="65"/>
  <c r="Z158" i="65"/>
  <c r="AA90" i="65"/>
  <c r="AB90" i="65" s="1"/>
  <c r="BJ90" i="65" s="1"/>
  <c r="R224" i="65"/>
  <c r="AS152" i="65"/>
  <c r="AD219" i="65"/>
  <c r="AY210" i="65"/>
  <c r="X73" i="65"/>
  <c r="AK86" i="65"/>
  <c r="M139" i="65"/>
  <c r="AC211" i="65"/>
  <c r="AI237" i="65"/>
  <c r="S235" i="65"/>
  <c r="BD139" i="65"/>
  <c r="O223" i="65"/>
  <c r="J86" i="65"/>
  <c r="AF129" i="65"/>
  <c r="AK150" i="65"/>
  <c r="AH195" i="65"/>
  <c r="AD18" i="65"/>
  <c r="R177" i="65"/>
  <c r="AV150" i="65"/>
  <c r="AU212" i="65"/>
  <c r="AX101" i="65"/>
  <c r="BB219" i="65"/>
  <c r="AV41" i="65"/>
  <c r="C157" i="65"/>
  <c r="F190" i="65"/>
  <c r="Q208" i="65"/>
  <c r="AD195" i="65"/>
  <c r="K237" i="65"/>
  <c r="AW198" i="65"/>
  <c r="AW199" i="65"/>
  <c r="AJ107" i="65"/>
  <c r="AO134" i="65"/>
  <c r="AH217" i="65"/>
  <c r="A21" i="65"/>
  <c r="AJ74" i="65"/>
  <c r="A123" i="65"/>
  <c r="O100" i="65"/>
  <c r="BF19" i="65"/>
  <c r="N45" i="65"/>
  <c r="AK123" i="65"/>
  <c r="A166" i="65"/>
  <c r="BE67" i="65"/>
  <c r="AK94" i="65"/>
  <c r="AQ30" i="65"/>
  <c r="Q198" i="65"/>
  <c r="AF165" i="65"/>
  <c r="BF217" i="65"/>
  <c r="O91" i="65"/>
  <c r="AZ17" i="65"/>
  <c r="L169" i="65"/>
  <c r="E35" i="65"/>
  <c r="AT238" i="65"/>
  <c r="AN175" i="65"/>
  <c r="AJ44" i="65"/>
  <c r="Y164" i="65"/>
  <c r="X238" i="65"/>
  <c r="AH161" i="65"/>
  <c r="AG56" i="65"/>
  <c r="G157" i="65"/>
  <c r="S114" i="65"/>
  <c r="Z231" i="65"/>
  <c r="AZ189" i="65"/>
  <c r="U168" i="65"/>
  <c r="AE64" i="65"/>
  <c r="BE111" i="65"/>
  <c r="AC74" i="65"/>
  <c r="J105" i="65"/>
  <c r="X219" i="65"/>
  <c r="B74" i="65"/>
  <c r="C44" i="65"/>
  <c r="AC44" i="65"/>
  <c r="AJ219" i="65"/>
  <c r="D98" i="65"/>
  <c r="N112" i="65"/>
  <c r="AT27" i="65"/>
  <c r="AH189" i="65"/>
  <c r="AI218" i="65"/>
  <c r="Q171" i="65"/>
  <c r="AP34" i="65"/>
  <c r="AD130" i="65"/>
  <c r="AC199" i="65"/>
  <c r="R154" i="65"/>
  <c r="K126" i="65"/>
  <c r="AD22" i="65"/>
  <c r="AN53" i="65"/>
  <c r="AX193" i="65"/>
  <c r="A16" i="65"/>
  <c r="AG23" i="65"/>
  <c r="O235" i="65"/>
  <c r="R192" i="65"/>
  <c r="L144" i="65"/>
  <c r="R97" i="65"/>
  <c r="Q67" i="65"/>
  <c r="G132" i="65"/>
  <c r="K183" i="65"/>
  <c r="AI132" i="65"/>
  <c r="AF196" i="65"/>
  <c r="A229" i="65"/>
  <c r="AJ29" i="65"/>
  <c r="AN45" i="65"/>
  <c r="J68" i="65"/>
  <c r="AD96" i="65"/>
  <c r="X174" i="65"/>
  <c r="L108" i="65"/>
  <c r="AM125" i="65"/>
  <c r="H96" i="65"/>
  <c r="AY225" i="65"/>
  <c r="AW37" i="65"/>
  <c r="T169" i="65"/>
  <c r="F170" i="65"/>
  <c r="T199" i="65"/>
  <c r="BB160" i="65"/>
  <c r="AY125" i="65"/>
  <c r="AM231" i="65"/>
  <c r="Y73" i="65"/>
  <c r="U100" i="65"/>
  <c r="L79" i="65"/>
  <c r="G170" i="65"/>
  <c r="C176" i="65"/>
  <c r="P100" i="65"/>
  <c r="G42" i="65"/>
  <c r="AC32" i="65"/>
  <c r="B177" i="65"/>
  <c r="AT229" i="65"/>
  <c r="AC197" i="65"/>
  <c r="BA102" i="65"/>
  <c r="T58" i="65"/>
  <c r="AO237" i="65"/>
  <c r="AJ177" i="65"/>
  <c r="U42" i="65"/>
  <c r="B217" i="65"/>
  <c r="AO218" i="65"/>
  <c r="O193" i="65"/>
  <c r="BH162" i="65"/>
  <c r="AY73" i="65"/>
  <c r="L196" i="65"/>
  <c r="M21" i="65"/>
  <c r="AW183" i="65"/>
  <c r="P66" i="65"/>
  <c r="BB166" i="65"/>
  <c r="AJ135" i="65"/>
  <c r="K218" i="65"/>
  <c r="O206" i="65"/>
  <c r="AP219" i="65"/>
  <c r="P79" i="65"/>
  <c r="AY205" i="65"/>
  <c r="AW26" i="65"/>
  <c r="BH196" i="65"/>
  <c r="AQ63" i="65"/>
  <c r="R179" i="65"/>
  <c r="BH184" i="65"/>
  <c r="AG153" i="65"/>
  <c r="S195" i="65"/>
  <c r="M72" i="65"/>
  <c r="BD104" i="65"/>
  <c r="Q216" i="65"/>
  <c r="AK114" i="65"/>
  <c r="F138" i="65"/>
  <c r="AD166" i="65"/>
  <c r="AN227" i="65"/>
  <c r="AY43" i="65"/>
  <c r="Z171" i="65"/>
  <c r="Q221" i="65"/>
  <c r="AF54" i="65"/>
  <c r="AE50" i="65"/>
  <c r="S41" i="65"/>
  <c r="AQ211" i="65"/>
  <c r="BB179" i="65"/>
  <c r="M226" i="65"/>
  <c r="A142" i="65"/>
  <c r="M194" i="65"/>
  <c r="Z112" i="65"/>
  <c r="J88" i="65"/>
  <c r="F136" i="65"/>
  <c r="N228" i="65"/>
  <c r="AL124" i="65"/>
  <c r="BG113" i="65"/>
  <c r="AD172" i="65"/>
  <c r="F64" i="65"/>
  <c r="AD104" i="65"/>
  <c r="BC84" i="65"/>
  <c r="AP203" i="65"/>
  <c r="AM87" i="65"/>
  <c r="Z172" i="65"/>
  <c r="AS163" i="65"/>
  <c r="AH201" i="65"/>
  <c r="A113" i="65"/>
  <c r="BA202" i="65"/>
  <c r="AO115" i="65"/>
  <c r="AM117" i="65"/>
  <c r="AG50" i="65"/>
  <c r="H43" i="65"/>
  <c r="AI85" i="65"/>
  <c r="BC215" i="65"/>
  <c r="N91" i="65"/>
  <c r="AM35" i="65"/>
  <c r="BD86" i="65"/>
  <c r="X229" i="65"/>
  <c r="AL226" i="65"/>
  <c r="P128" i="65"/>
  <c r="B228" i="65"/>
  <c r="BA187" i="65"/>
  <c r="G106" i="65"/>
  <c r="X36" i="65"/>
  <c r="AW227" i="65"/>
  <c r="X163" i="65"/>
  <c r="T117" i="65"/>
  <c r="AS120" i="65"/>
  <c r="BC212" i="65"/>
  <c r="BA172" i="65"/>
  <c r="S167" i="65"/>
  <c r="AJ234" i="65"/>
  <c r="AL135" i="65"/>
  <c r="AK216" i="65"/>
  <c r="AO127" i="65"/>
  <c r="AK188" i="65"/>
  <c r="L178" i="65"/>
  <c r="M146" i="65"/>
  <c r="AI224" i="65"/>
  <c r="AT38" i="65"/>
  <c r="AX118" i="65"/>
  <c r="F144" i="65"/>
  <c r="R147" i="65"/>
  <c r="AW214" i="65"/>
  <c r="J224" i="65"/>
  <c r="AV133" i="65"/>
  <c r="S55" i="65"/>
  <c r="A220" i="65"/>
  <c r="AY190" i="65"/>
  <c r="AA132" i="65"/>
  <c r="AB132" i="65" s="1"/>
  <c r="BJ132" i="65" s="1"/>
  <c r="AC47" i="65"/>
  <c r="AD99" i="65"/>
  <c r="I21" i="65"/>
  <c r="I16" i="65"/>
  <c r="T151" i="65"/>
  <c r="AM41" i="65"/>
  <c r="AQ110" i="65"/>
  <c r="M214" i="65"/>
  <c r="AJ116" i="65"/>
  <c r="N20" i="65"/>
  <c r="K220" i="65"/>
  <c r="Z139" i="65"/>
  <c r="BB115" i="65"/>
  <c r="H154" i="65"/>
  <c r="S46" i="65"/>
  <c r="D55" i="65"/>
  <c r="S133" i="65"/>
  <c r="F59" i="65"/>
  <c r="D129" i="65"/>
  <c r="AM124" i="65"/>
  <c r="C130" i="65"/>
  <c r="F20" i="65"/>
  <c r="AD17" i="65"/>
  <c r="E112" i="65"/>
  <c r="AH63" i="65"/>
  <c r="BD135" i="65"/>
  <c r="AP107" i="65"/>
  <c r="BC22" i="65"/>
  <c r="Y175" i="65"/>
  <c r="AY114" i="65"/>
  <c r="AH39" i="65"/>
  <c r="BE115" i="65"/>
  <c r="AP53" i="65"/>
  <c r="AN179" i="65"/>
  <c r="P34" i="65"/>
  <c r="AA183" i="65"/>
  <c r="AB183" i="65" s="1"/>
  <c r="BJ183" i="65" s="1"/>
  <c r="BE155" i="65"/>
  <c r="AA64" i="65"/>
  <c r="AB64" i="65" s="1"/>
  <c r="BE88" i="65"/>
  <c r="O59" i="65"/>
  <c r="N50" i="65"/>
  <c r="AO145" i="65"/>
  <c r="F131" i="65"/>
  <c r="AK138" i="65"/>
  <c r="BH199" i="65"/>
  <c r="I72" i="65"/>
  <c r="Y197" i="65"/>
  <c r="AX134" i="65"/>
  <c r="G197" i="65"/>
  <c r="AF153" i="65"/>
  <c r="A223" i="65"/>
  <c r="Z227" i="65"/>
  <c r="AG42" i="65"/>
  <c r="J125" i="65"/>
  <c r="AI63" i="65"/>
  <c r="AS33" i="65"/>
  <c r="AQ18" i="65"/>
  <c r="P150" i="65"/>
  <c r="AI49" i="65"/>
  <c r="D22" i="65"/>
  <c r="H123" i="65"/>
  <c r="P202" i="65"/>
  <c r="AH228" i="65"/>
  <c r="AX56" i="65"/>
  <c r="K121" i="65"/>
  <c r="B42" i="65"/>
  <c r="AF160" i="65"/>
  <c r="AY188" i="65"/>
  <c r="H217" i="65"/>
  <c r="AU70" i="65"/>
  <c r="AZ92" i="65"/>
  <c r="N154" i="65"/>
  <c r="AC203" i="65"/>
  <c r="BG129" i="65"/>
  <c r="F107" i="65"/>
  <c r="J17" i="65"/>
  <c r="E23" i="65"/>
  <c r="AI137" i="65"/>
  <c r="AD161" i="65"/>
  <c r="BE151" i="65"/>
  <c r="C114" i="65"/>
  <c r="AD109" i="65"/>
  <c r="L18" i="65"/>
  <c r="AM164" i="65"/>
  <c r="AZ174" i="65"/>
  <c r="G41" i="65"/>
  <c r="T175" i="65"/>
  <c r="AA19" i="65"/>
  <c r="AB19" i="65" s="1"/>
  <c r="B22" i="65"/>
  <c r="AM22" i="65"/>
  <c r="AK89" i="65"/>
  <c r="BD21" i="65"/>
  <c r="Z141" i="65"/>
  <c r="AH175" i="65"/>
  <c r="L16" i="65"/>
  <c r="AU163" i="65"/>
  <c r="AF132" i="65"/>
  <c r="T184" i="65"/>
  <c r="AA26" i="65"/>
  <c r="AB26" i="65" s="1"/>
  <c r="AH162" i="65"/>
  <c r="AI84" i="65"/>
  <c r="U102" i="65"/>
  <c r="AA190" i="65"/>
  <c r="AB190" i="65" s="1"/>
  <c r="B146" i="65"/>
  <c r="A149" i="65"/>
  <c r="C239" i="65"/>
  <c r="Y140" i="65"/>
  <c r="H21" i="65"/>
  <c r="M178" i="65"/>
  <c r="AV75" i="65"/>
  <c r="BG18" i="65"/>
  <c r="AQ146" i="65"/>
  <c r="K207" i="65"/>
  <c r="AC207" i="65"/>
  <c r="BA164" i="65"/>
  <c r="AP105" i="65"/>
  <c r="B226" i="65"/>
  <c r="K199" i="65"/>
  <c r="J225" i="65"/>
  <c r="P205" i="65"/>
  <c r="AV45" i="65"/>
  <c r="AM88" i="65"/>
  <c r="AZ132" i="65"/>
  <c r="Q17" i="65"/>
  <c r="AF86" i="65"/>
  <c r="AA23" i="65"/>
  <c r="AB23" i="65" s="1"/>
  <c r="AT20" i="65"/>
  <c r="S34" i="65"/>
  <c r="BH202" i="65"/>
  <c r="AD150" i="65"/>
  <c r="AS52" i="65"/>
  <c r="AP207" i="65"/>
  <c r="BF17" i="65"/>
  <c r="AF88" i="65"/>
  <c r="BD148" i="65"/>
  <c r="AZ145" i="65"/>
  <c r="AX16" i="65"/>
  <c r="BA138" i="65"/>
  <c r="BF228" i="65"/>
  <c r="A126" i="65"/>
  <c r="AM17" i="65"/>
  <c r="AX97" i="65"/>
  <c r="E17" i="65"/>
  <c r="AD87" i="65"/>
  <c r="I188" i="65"/>
  <c r="A168" i="65"/>
  <c r="F161" i="65"/>
  <c r="BB53" i="65"/>
  <c r="F113" i="65"/>
  <c r="S20" i="65"/>
  <c r="BD190" i="65"/>
  <c r="AK29" i="65"/>
  <c r="S234" i="65"/>
  <c r="AF197" i="65"/>
  <c r="F80" i="65"/>
  <c r="AJ154" i="65"/>
  <c r="BE83" i="65"/>
  <c r="AO51" i="65"/>
  <c r="F218" i="65"/>
  <c r="AH118" i="65"/>
  <c r="M89" i="65"/>
  <c r="AU24" i="65"/>
  <c r="AK130" i="65"/>
  <c r="AE185" i="65"/>
  <c r="M30" i="65"/>
  <c r="AO117" i="65"/>
  <c r="AG155" i="65"/>
  <c r="L60" i="65"/>
  <c r="B98" i="65"/>
  <c r="M67" i="65"/>
  <c r="AX236" i="65"/>
  <c r="AM69" i="65"/>
  <c r="BA48" i="65"/>
  <c r="S231" i="65"/>
  <c r="D192" i="65"/>
  <c r="BA75" i="65"/>
  <c r="AE171" i="65"/>
  <c r="AY143" i="65"/>
  <c r="AS143" i="65"/>
  <c r="BB231" i="65"/>
  <c r="AI184" i="65"/>
  <c r="AU203" i="65"/>
  <c r="AM90" i="65"/>
  <c r="J70" i="65"/>
  <c r="AK196" i="65"/>
  <c r="AM179" i="65"/>
  <c r="S169" i="65"/>
  <c r="BD64" i="65"/>
  <c r="BB144" i="65"/>
  <c r="BF193" i="65"/>
  <c r="AM100" i="65"/>
  <c r="H75" i="65"/>
  <c r="AZ54" i="65"/>
  <c r="AQ232" i="65"/>
  <c r="BE26" i="65"/>
  <c r="U105" i="65"/>
  <c r="AI155" i="65"/>
  <c r="AQ210" i="65"/>
  <c r="AO173" i="65"/>
  <c r="N55" i="65"/>
  <c r="BG198" i="65"/>
  <c r="X128" i="65"/>
  <c r="AA240" i="65"/>
  <c r="AB240" i="65" s="1"/>
  <c r="AP212" i="65"/>
  <c r="AH34" i="65"/>
  <c r="AE148" i="65"/>
  <c r="AV73" i="65"/>
  <c r="AX37" i="65"/>
  <c r="AN231" i="65"/>
  <c r="BA223" i="65"/>
  <c r="AH134" i="65"/>
  <c r="Q195" i="65"/>
  <c r="A143" i="65"/>
  <c r="BA158" i="65"/>
  <c r="AA227" i="65"/>
  <c r="AB227" i="65" s="1"/>
  <c r="BJ227" i="65" s="1"/>
  <c r="AX123" i="65"/>
  <c r="AM108" i="65"/>
  <c r="L32" i="65"/>
  <c r="N35" i="65"/>
  <c r="AV160" i="65"/>
  <c r="R148" i="65"/>
  <c r="BC55" i="65"/>
  <c r="Z69" i="65"/>
  <c r="B191" i="65"/>
  <c r="A62" i="65"/>
  <c r="A55" i="65"/>
  <c r="M18" i="65"/>
  <c r="BA201" i="65"/>
  <c r="A209" i="65"/>
  <c r="X56" i="65"/>
  <c r="AS173" i="65"/>
  <c r="C186" i="65"/>
  <c r="Q40" i="65"/>
  <c r="I227" i="65"/>
  <c r="C235" i="65"/>
  <c r="BD153" i="65"/>
  <c r="AU154" i="65"/>
  <c r="N156" i="65"/>
  <c r="BD238" i="65"/>
  <c r="AI117" i="65"/>
  <c r="BB132" i="65"/>
  <c r="BG117" i="65"/>
  <c r="BB70" i="65"/>
  <c r="X78" i="65"/>
  <c r="AO41" i="65"/>
  <c r="AQ193" i="65"/>
  <c r="D108" i="65"/>
  <c r="I240" i="65"/>
  <c r="T72" i="65"/>
  <c r="S121" i="65"/>
  <c r="E189" i="65"/>
  <c r="BA225" i="65"/>
  <c r="AM218" i="65"/>
  <c r="AJ229" i="65"/>
  <c r="G229" i="65"/>
  <c r="AG126" i="65"/>
  <c r="T60" i="65"/>
  <c r="U91" i="65"/>
  <c r="BC99" i="65"/>
  <c r="J44" i="65"/>
  <c r="AA62" i="65"/>
  <c r="AB62" i="65" s="1"/>
  <c r="BJ62" i="65" s="1"/>
  <c r="Q172" i="65"/>
  <c r="M22" i="65"/>
  <c r="BG103" i="65"/>
  <c r="J166" i="65"/>
  <c r="AP180" i="65"/>
  <c r="AW63" i="65"/>
  <c r="Z198" i="65"/>
  <c r="C128" i="65"/>
  <c r="R85" i="65"/>
  <c r="BH214" i="65"/>
  <c r="AI113" i="65"/>
  <c r="AM232" i="65"/>
  <c r="BA68" i="65"/>
  <c r="P179" i="65"/>
  <c r="X61" i="65"/>
  <c r="AZ136" i="65"/>
  <c r="AF229" i="65"/>
  <c r="Z46" i="65"/>
  <c r="BH52" i="65"/>
  <c r="AZ119" i="65"/>
  <c r="E110" i="65"/>
  <c r="H144" i="65"/>
  <c r="AG101" i="65"/>
  <c r="BA199" i="65"/>
  <c r="AF206" i="65"/>
  <c r="AY88" i="65"/>
  <c r="K55" i="65"/>
  <c r="AM54" i="65"/>
  <c r="Q239" i="65"/>
  <c r="C34" i="65"/>
  <c r="X68" i="65"/>
  <c r="AX100" i="65"/>
  <c r="K229" i="65"/>
  <c r="A134" i="65"/>
  <c r="AD221" i="65"/>
  <c r="AU40" i="65"/>
  <c r="AE172" i="65"/>
  <c r="R208" i="65"/>
  <c r="BH165" i="65"/>
  <c r="AO90" i="65"/>
  <c r="Z211" i="65"/>
  <c r="BA50" i="65"/>
  <c r="AW75" i="65"/>
  <c r="BB89" i="65"/>
  <c r="AY33" i="65"/>
  <c r="AP152" i="65"/>
  <c r="AI159" i="65"/>
  <c r="H143" i="65"/>
  <c r="O44" i="65"/>
  <c r="O230" i="65"/>
  <c r="T181" i="65"/>
  <c r="AJ113" i="65"/>
  <c r="AX136" i="65"/>
  <c r="BC186" i="65"/>
  <c r="M165" i="65"/>
  <c r="AI29" i="65"/>
  <c r="AN177" i="65"/>
  <c r="AH199" i="65"/>
  <c r="F150" i="65"/>
  <c r="BG69" i="65"/>
  <c r="R44" i="65"/>
  <c r="J25" i="65"/>
  <c r="J133" i="65"/>
  <c r="K58" i="65"/>
  <c r="AL53" i="65"/>
  <c r="BF135" i="65"/>
  <c r="T73" i="65"/>
  <c r="BB238" i="65"/>
  <c r="AU50" i="65"/>
  <c r="H190" i="65"/>
  <c r="AW178" i="65"/>
  <c r="R88" i="65"/>
  <c r="AN81" i="65"/>
  <c r="P240" i="65"/>
  <c r="S27" i="65"/>
  <c r="Z102" i="65"/>
  <c r="I116" i="65"/>
  <c r="Q225" i="65"/>
  <c r="BF98" i="65"/>
  <c r="AO111" i="65"/>
  <c r="AU88" i="65"/>
  <c r="AW145" i="65"/>
  <c r="D135" i="65"/>
  <c r="AK51" i="65"/>
  <c r="F227" i="65"/>
  <c r="AZ112" i="65"/>
  <c r="AK107" i="65"/>
  <c r="AP85" i="65"/>
  <c r="AE56" i="65"/>
  <c r="Q205" i="65"/>
  <c r="BB147" i="65"/>
  <c r="J139" i="65"/>
  <c r="T120" i="65"/>
  <c r="E73" i="65"/>
  <c r="Q98" i="65"/>
  <c r="AM162" i="65"/>
  <c r="AM60" i="65"/>
  <c r="M79" i="65"/>
  <c r="R159" i="65"/>
  <c r="X38" i="65"/>
  <c r="X87" i="65"/>
  <c r="T125" i="65"/>
  <c r="AI170" i="65"/>
  <c r="AJ214" i="65"/>
  <c r="O47" i="65"/>
  <c r="L48" i="65"/>
  <c r="BA97" i="65"/>
  <c r="AS30" i="65"/>
  <c r="AZ67" i="65"/>
  <c r="P170" i="65"/>
  <c r="P137" i="65"/>
  <c r="AG202" i="65"/>
  <c r="AQ199" i="65"/>
  <c r="D159" i="65"/>
  <c r="AN107" i="65"/>
  <c r="S88" i="65"/>
  <c r="R72" i="65"/>
  <c r="BE222" i="65"/>
  <c r="BF204" i="65"/>
  <c r="B80" i="65"/>
  <c r="U97" i="65"/>
  <c r="BB151" i="65"/>
  <c r="AD29" i="65"/>
  <c r="AP134" i="65"/>
  <c r="O33" i="65"/>
  <c r="M37" i="65"/>
  <c r="AW124" i="65"/>
  <c r="D210" i="65"/>
  <c r="AH25" i="65"/>
  <c r="AU239" i="65"/>
  <c r="BA150" i="65"/>
  <c r="AV135" i="65"/>
  <c r="BE138" i="65"/>
  <c r="AK174" i="65"/>
  <c r="AL38" i="65"/>
  <c r="X158" i="65"/>
  <c r="AK225" i="65"/>
  <c r="AW165" i="65"/>
  <c r="AL227" i="65"/>
  <c r="T225" i="65"/>
  <c r="AO198" i="65"/>
  <c r="AE129" i="65"/>
  <c r="N107" i="65"/>
  <c r="L115" i="65"/>
  <c r="AP148" i="65"/>
  <c r="O224" i="65"/>
  <c r="BB96" i="65"/>
  <c r="I162" i="65"/>
  <c r="AS74" i="65"/>
  <c r="P64" i="65"/>
  <c r="R104" i="65"/>
  <c r="H87" i="65"/>
  <c r="AO99" i="65"/>
  <c r="Y87" i="65"/>
  <c r="P149" i="65"/>
  <c r="B155" i="65"/>
  <c r="AK147" i="65"/>
  <c r="AL142" i="65"/>
  <c r="AL134" i="65"/>
  <c r="AW54" i="65"/>
  <c r="M184" i="65"/>
  <c r="G235" i="65"/>
  <c r="AN89" i="65"/>
  <c r="BH54" i="65"/>
  <c r="AI105" i="65"/>
  <c r="BD66" i="65"/>
  <c r="J47" i="65"/>
  <c r="C190" i="65"/>
  <c r="O121" i="65"/>
  <c r="BG114" i="65"/>
  <c r="D104" i="65"/>
  <c r="AS186" i="65"/>
  <c r="U66" i="65"/>
  <c r="X223" i="65"/>
  <c r="AA45" i="65"/>
  <c r="AB45" i="65" s="1"/>
  <c r="BJ45" i="65" s="1"/>
  <c r="AY215" i="65"/>
  <c r="AO167" i="65"/>
  <c r="U212" i="65"/>
  <c r="G76" i="65"/>
  <c r="AY128" i="65"/>
  <c r="L89" i="65"/>
  <c r="B61" i="65"/>
  <c r="AW194" i="65"/>
  <c r="N159" i="65"/>
  <c r="BB116" i="65"/>
  <c r="AG198" i="65"/>
  <c r="AP236" i="65"/>
  <c r="BB195" i="65"/>
  <c r="U144" i="65"/>
  <c r="Z115" i="65"/>
  <c r="T157" i="65"/>
  <c r="Z41" i="65"/>
  <c r="AH64" i="65"/>
  <c r="AV212" i="65"/>
  <c r="BD92" i="65"/>
  <c r="Q188" i="65"/>
  <c r="AJ41" i="65"/>
  <c r="S30" i="65"/>
  <c r="AJ49" i="65"/>
  <c r="AP97" i="65"/>
  <c r="H110" i="65"/>
  <c r="AM73" i="65"/>
  <c r="BH99" i="65"/>
  <c r="AG100" i="65"/>
  <c r="AC52" i="65"/>
  <c r="AP183" i="65"/>
  <c r="H23" i="65"/>
  <c r="T209" i="65"/>
  <c r="AG228" i="65"/>
  <c r="M200" i="65"/>
  <c r="N204" i="65"/>
  <c r="AG229" i="65"/>
  <c r="BC170" i="65"/>
  <c r="AM145" i="65"/>
  <c r="M140" i="65"/>
  <c r="AU108" i="65"/>
  <c r="A240" i="65"/>
  <c r="AY96" i="65"/>
  <c r="BF90" i="65"/>
  <c r="BB216" i="65"/>
  <c r="AA216" i="65"/>
  <c r="AB216" i="65" s="1"/>
  <c r="AU47" i="65"/>
  <c r="H171" i="65"/>
  <c r="AS216" i="65"/>
  <c r="BA229" i="65"/>
  <c r="M235" i="65"/>
  <c r="AH40" i="65"/>
  <c r="N26" i="65"/>
  <c r="AJ94" i="65"/>
  <c r="A153" i="65"/>
  <c r="AV138" i="65"/>
  <c r="O112" i="65"/>
  <c r="AD194" i="65"/>
  <c r="AD192" i="65"/>
  <c r="BD222" i="65"/>
  <c r="BD122" i="65"/>
  <c r="AW114" i="65"/>
  <c r="J62" i="65"/>
  <c r="N138" i="65"/>
  <c r="BC226" i="65"/>
  <c r="Y60" i="65"/>
  <c r="AD205" i="65"/>
  <c r="N216" i="65"/>
  <c r="AQ116" i="65"/>
  <c r="AS22" i="65"/>
  <c r="Z52" i="65"/>
  <c r="AK208" i="65"/>
  <c r="B213" i="65"/>
  <c r="AY75" i="65"/>
  <c r="J199" i="65"/>
  <c r="O146" i="65"/>
  <c r="A158" i="65"/>
  <c r="H62" i="65"/>
  <c r="AN76" i="65"/>
  <c r="M92" i="65"/>
  <c r="AZ154" i="65"/>
  <c r="H132" i="65"/>
  <c r="AC229" i="65"/>
  <c r="AT220" i="65"/>
  <c r="BE165" i="65"/>
  <c r="G148" i="65"/>
  <c r="BD52" i="65"/>
  <c r="BG93" i="65"/>
  <c r="F69" i="65"/>
  <c r="AM46" i="65"/>
  <c r="E224" i="65"/>
  <c r="AT221" i="65"/>
  <c r="X103" i="65"/>
  <c r="AT57" i="65"/>
  <c r="AG129" i="65"/>
  <c r="BG222" i="65"/>
  <c r="F41" i="65"/>
  <c r="M123" i="65"/>
  <c r="AF154" i="65"/>
  <c r="AV94" i="65"/>
  <c r="R225" i="65"/>
  <c r="AN195" i="65"/>
  <c r="S24" i="65"/>
  <c r="BE163" i="65"/>
  <c r="G128" i="65"/>
  <c r="BF103" i="65"/>
  <c r="O184" i="65"/>
  <c r="R137" i="65"/>
  <c r="AD117" i="65"/>
  <c r="BD140" i="65"/>
  <c r="AJ189" i="65"/>
  <c r="BA93" i="65"/>
  <c r="BH120" i="65"/>
  <c r="T212" i="65"/>
  <c r="AP215" i="65"/>
  <c r="I202" i="65"/>
  <c r="AI129" i="65"/>
  <c r="AQ163" i="65"/>
  <c r="AI36" i="65"/>
  <c r="Q183" i="65"/>
  <c r="I226" i="65"/>
  <c r="G195" i="65"/>
  <c r="AJ156" i="65"/>
  <c r="BG83" i="65"/>
  <c r="AV42" i="65"/>
  <c r="AS20" i="65"/>
  <c r="BB190" i="65"/>
  <c r="AS39" i="65"/>
  <c r="BD76" i="65"/>
  <c r="S124" i="65"/>
  <c r="AU201" i="65"/>
  <c r="G240" i="65"/>
  <c r="AU194" i="65"/>
  <c r="BB90" i="65"/>
  <c r="BA16" i="65"/>
  <c r="BE94" i="65"/>
  <c r="AH139" i="65"/>
  <c r="S22" i="65"/>
  <c r="C70" i="65"/>
  <c r="BE59" i="65"/>
  <c r="AH48" i="65"/>
  <c r="AW217" i="65"/>
  <c r="F142" i="65"/>
  <c r="AC29" i="65"/>
  <c r="BH226" i="65"/>
  <c r="BE134" i="65"/>
  <c r="AM181" i="65"/>
  <c r="AQ47" i="65"/>
  <c r="AQ141" i="65"/>
  <c r="T152" i="65"/>
  <c r="AJ114" i="65"/>
  <c r="R53" i="65"/>
  <c r="AU150" i="65"/>
  <c r="M113" i="65"/>
  <c r="H138" i="65"/>
  <c r="S152" i="65"/>
  <c r="Q184" i="65"/>
  <c r="C92" i="65"/>
  <c r="J30" i="65"/>
  <c r="AX104" i="65"/>
  <c r="F100" i="65"/>
  <c r="AK185" i="65"/>
  <c r="AK102" i="65"/>
  <c r="AS65" i="65"/>
  <c r="BE237" i="65"/>
  <c r="E31" i="65"/>
  <c r="AV193" i="65"/>
  <c r="O201" i="65"/>
  <c r="AN137" i="65"/>
  <c r="BF93" i="65"/>
  <c r="AS200" i="65"/>
  <c r="AW161" i="65"/>
  <c r="Q173" i="65"/>
  <c r="Q217" i="65"/>
  <c r="AK41" i="65"/>
  <c r="BG154" i="65"/>
  <c r="AK141" i="65"/>
  <c r="BE238" i="65"/>
  <c r="AG58" i="65"/>
  <c r="F211" i="65"/>
  <c r="S183" i="65"/>
  <c r="E55" i="65"/>
  <c r="A104" i="65"/>
  <c r="AW137" i="65"/>
  <c r="AV171" i="65"/>
  <c r="AT118" i="65"/>
  <c r="AT181" i="65"/>
  <c r="N38" i="65"/>
  <c r="AU188" i="65"/>
  <c r="AC89" i="65"/>
  <c r="AA176" i="65"/>
  <c r="AB176" i="65" s="1"/>
  <c r="AW159" i="65"/>
  <c r="AL146" i="65"/>
  <c r="M192" i="65"/>
  <c r="AA223" i="65"/>
  <c r="AB223" i="65" s="1"/>
  <c r="BJ223" i="65" s="1"/>
  <c r="Z156" i="65"/>
  <c r="AK124" i="65"/>
  <c r="AI189" i="65"/>
  <c r="U174" i="65"/>
  <c r="K48" i="65"/>
  <c r="AO33" i="65"/>
  <c r="BD172" i="65"/>
  <c r="AK99" i="65"/>
  <c r="AW220" i="65"/>
  <c r="BB102" i="65"/>
  <c r="AS133" i="65"/>
  <c r="AY91" i="65"/>
  <c r="AE201" i="65"/>
  <c r="E197" i="65"/>
  <c r="BG152" i="65"/>
  <c r="A49" i="65"/>
  <c r="Z209" i="65"/>
  <c r="M95" i="65"/>
  <c r="AT140" i="65"/>
  <c r="AQ78" i="65"/>
  <c r="B185" i="65"/>
  <c r="L27" i="65"/>
  <c r="AV207" i="65"/>
  <c r="H159" i="65"/>
  <c r="BD147" i="65"/>
  <c r="BD161" i="65"/>
  <c r="BH93" i="65"/>
  <c r="AC196" i="65"/>
  <c r="E141" i="65"/>
  <c r="S158" i="65"/>
  <c r="X198" i="65"/>
  <c r="AW179" i="65"/>
  <c r="Z50" i="65"/>
  <c r="AG236" i="65"/>
  <c r="J92" i="65"/>
  <c r="BB74" i="65"/>
  <c r="I141" i="65"/>
  <c r="I28" i="65"/>
  <c r="BC147" i="65"/>
  <c r="M39" i="65"/>
  <c r="BA171" i="65"/>
  <c r="AQ56" i="65"/>
  <c r="M133" i="65"/>
  <c r="BC223" i="65"/>
  <c r="AX194" i="65"/>
  <c r="AW141" i="65"/>
  <c r="D39" i="65"/>
  <c r="AP99" i="65"/>
  <c r="K56" i="65"/>
  <c r="U139" i="65"/>
  <c r="U197" i="65"/>
  <c r="K104" i="65"/>
  <c r="AJ38" i="65"/>
  <c r="AI210" i="65"/>
  <c r="O186" i="65"/>
  <c r="AM93" i="65"/>
  <c r="C237" i="65"/>
  <c r="M29" i="65"/>
  <c r="AS217" i="65"/>
  <c r="T228" i="65"/>
  <c r="AO222" i="65"/>
  <c r="Q226" i="65"/>
  <c r="X88" i="65"/>
  <c r="AC187" i="65"/>
  <c r="AC112" i="65"/>
  <c r="AT111" i="65"/>
  <c r="T198" i="65"/>
  <c r="L62" i="65"/>
  <c r="AX140" i="65"/>
  <c r="AQ133" i="65"/>
  <c r="U84" i="65"/>
  <c r="BE204" i="65"/>
  <c r="M172" i="65"/>
  <c r="AD79" i="65"/>
  <c r="AP173" i="65"/>
  <c r="C47" i="65"/>
  <c r="S227" i="65"/>
  <c r="U114" i="65"/>
  <c r="AX95" i="65"/>
  <c r="T33" i="65"/>
  <c r="AI126" i="65"/>
  <c r="AD129" i="65"/>
  <c r="AJ75" i="65"/>
  <c r="Y51" i="65"/>
  <c r="AI150" i="65"/>
  <c r="U88" i="65"/>
  <c r="AV124" i="65"/>
  <c r="M180" i="65"/>
  <c r="AA104" i="65"/>
  <c r="AB104" i="65" s="1"/>
  <c r="BJ104" i="65" s="1"/>
  <c r="P97" i="65"/>
  <c r="E62" i="65"/>
  <c r="D220" i="65"/>
  <c r="L194" i="65"/>
  <c r="BE131" i="65"/>
  <c r="M54" i="65"/>
  <c r="AM82" i="65"/>
  <c r="R228" i="65"/>
  <c r="AX77" i="65"/>
  <c r="K52" i="65"/>
  <c r="AD93" i="65"/>
  <c r="A117" i="65"/>
  <c r="F70" i="65"/>
  <c r="AZ115" i="65"/>
  <c r="AY81" i="65"/>
  <c r="BD188" i="65"/>
  <c r="H77" i="65"/>
  <c r="BB146" i="65"/>
  <c r="Q165" i="65"/>
  <c r="AW35" i="65"/>
  <c r="BA173" i="65"/>
  <c r="BH94" i="65"/>
  <c r="A51" i="65"/>
  <c r="E169" i="65"/>
  <c r="AP178" i="65"/>
  <c r="L68" i="65"/>
  <c r="AC109" i="65"/>
  <c r="AP124" i="65"/>
  <c r="AU78" i="65"/>
  <c r="AE36" i="65"/>
  <c r="AG145" i="65"/>
  <c r="AQ216" i="65"/>
  <c r="F26" i="65"/>
  <c r="BA149" i="65"/>
  <c r="AZ156" i="65"/>
  <c r="AK227" i="65"/>
  <c r="AX240" i="65"/>
  <c r="AM224" i="65"/>
  <c r="I220" i="65"/>
  <c r="N133" i="65"/>
  <c r="AN79" i="65"/>
  <c r="AT164" i="65"/>
  <c r="AH137" i="65"/>
  <c r="C166" i="65"/>
  <c r="BH185" i="65"/>
  <c r="AU198" i="65"/>
  <c r="AP136" i="65"/>
  <c r="C41" i="65"/>
  <c r="AH49" i="65"/>
  <c r="O52" i="65"/>
  <c r="O214" i="65"/>
  <c r="AM62" i="65"/>
  <c r="AE222" i="65"/>
  <c r="AY139" i="65"/>
  <c r="BG192" i="65"/>
  <c r="AI128" i="65"/>
  <c r="O145" i="65"/>
  <c r="AO211" i="65"/>
  <c r="C111" i="65"/>
  <c r="AK74" i="65"/>
  <c r="AX126" i="65"/>
  <c r="AU95" i="65"/>
  <c r="B63" i="65"/>
  <c r="AI206" i="65"/>
  <c r="AD208" i="65"/>
  <c r="BB123" i="65"/>
  <c r="N115" i="65"/>
  <c r="AZ29" i="65"/>
  <c r="BH149" i="65"/>
  <c r="AM225" i="65"/>
  <c r="AO64" i="65"/>
  <c r="AK121" i="65"/>
  <c r="B141" i="65"/>
  <c r="BA83" i="65"/>
  <c r="D106" i="65"/>
  <c r="BD203" i="65"/>
  <c r="AD200" i="65"/>
  <c r="S86" i="65"/>
  <c r="U130" i="65"/>
  <c r="BC47" i="65"/>
  <c r="AL233" i="65"/>
  <c r="U236" i="65"/>
  <c r="E159" i="65"/>
  <c r="P48" i="65"/>
  <c r="BE77" i="65"/>
  <c r="AL85" i="65"/>
  <c r="Y189" i="65"/>
  <c r="BD182" i="65"/>
  <c r="AU183" i="65"/>
  <c r="U237" i="65"/>
  <c r="BH111" i="65"/>
  <c r="G53" i="65"/>
  <c r="Y110" i="65"/>
  <c r="AU113" i="65"/>
  <c r="AF219" i="65"/>
  <c r="Y105" i="65"/>
  <c r="G100" i="65"/>
  <c r="AJ43" i="65"/>
  <c r="C182" i="65"/>
  <c r="AX103" i="65"/>
  <c r="H214" i="65"/>
  <c r="Q113" i="65"/>
  <c r="AA234" i="65"/>
  <c r="AB234" i="65" s="1"/>
  <c r="AU208" i="65"/>
  <c r="P99" i="65"/>
  <c r="Q51" i="65"/>
  <c r="S137" i="65"/>
  <c r="Q56" i="65"/>
  <c r="C77" i="65"/>
  <c r="E166" i="65"/>
  <c r="AU119" i="65"/>
  <c r="BG146" i="65"/>
  <c r="R79" i="65"/>
  <c r="BA182" i="65"/>
  <c r="BH167" i="65"/>
  <c r="AI157" i="65"/>
  <c r="AY150" i="65"/>
  <c r="E54" i="65"/>
  <c r="B92" i="65"/>
  <c r="AZ204" i="65"/>
  <c r="F204" i="65"/>
  <c r="AS103" i="65"/>
  <c r="BA73" i="65"/>
  <c r="AP68" i="65"/>
  <c r="AT149" i="65"/>
  <c r="AZ139" i="65"/>
  <c r="BA33" i="65"/>
  <c r="AE136" i="65"/>
  <c r="AA236" i="65"/>
  <c r="AB236" i="65" s="1"/>
  <c r="BJ236" i="65" s="1"/>
  <c r="AX190" i="65"/>
  <c r="R220" i="65"/>
  <c r="AL164" i="65"/>
  <c r="AU235" i="65"/>
  <c r="AC172" i="65"/>
  <c r="AX84" i="65"/>
  <c r="J149" i="65"/>
  <c r="E209" i="65"/>
  <c r="X76" i="65"/>
  <c r="AX60" i="65"/>
  <c r="S98" i="65"/>
  <c r="E102" i="65"/>
  <c r="BC71" i="65"/>
  <c r="L47" i="65"/>
  <c r="AG177" i="65"/>
  <c r="AF239" i="65"/>
  <c r="N142" i="65"/>
  <c r="BG95" i="65"/>
  <c r="AI202" i="65"/>
  <c r="AY168" i="65"/>
  <c r="AI156" i="65"/>
  <c r="AH169" i="65"/>
  <c r="N225" i="65"/>
  <c r="AW154" i="65"/>
  <c r="X141" i="65"/>
  <c r="BC78" i="65"/>
  <c r="AZ175" i="65"/>
  <c r="A159" i="65"/>
  <c r="O83" i="65"/>
  <c r="AV105" i="65"/>
  <c r="AY209" i="65"/>
  <c r="AZ101" i="65"/>
  <c r="H121" i="65"/>
  <c r="AK75" i="65"/>
  <c r="AK228" i="65"/>
  <c r="L232" i="65"/>
  <c r="L237" i="65"/>
  <c r="H16" i="65"/>
  <c r="AF205" i="65"/>
  <c r="AF59" i="65"/>
  <c r="L49" i="65"/>
  <c r="BG230" i="65"/>
  <c r="AY54" i="65"/>
  <c r="AD49" i="65"/>
  <c r="R239" i="65"/>
  <c r="P82" i="65"/>
  <c r="AE25" i="65"/>
  <c r="T138" i="65"/>
  <c r="M66" i="65"/>
  <c r="T106" i="65"/>
  <c r="AQ203" i="65"/>
  <c r="K60" i="65"/>
  <c r="AO87" i="65"/>
  <c r="J158" i="65"/>
  <c r="Z60" i="65"/>
  <c r="BA200" i="65"/>
  <c r="D222" i="65"/>
  <c r="BA59" i="65"/>
  <c r="H30" i="65"/>
  <c r="C199" i="65"/>
  <c r="BH117" i="65"/>
  <c r="AA184" i="65"/>
  <c r="AB184" i="65" s="1"/>
  <c r="BJ184" i="65" s="1"/>
  <c r="AI54" i="65"/>
  <c r="AN50" i="65"/>
  <c r="BH50" i="65"/>
  <c r="X154" i="65"/>
  <c r="AZ60" i="65"/>
  <c r="BC40" i="65"/>
  <c r="AY74" i="65"/>
  <c r="T68" i="65"/>
  <c r="AM182" i="65"/>
  <c r="AX45" i="65"/>
  <c r="H161" i="65"/>
  <c r="BA22" i="65"/>
  <c r="AG92" i="65"/>
  <c r="AC81" i="65"/>
  <c r="Z99" i="65"/>
  <c r="R52" i="65"/>
  <c r="AK214" i="65"/>
  <c r="AE160" i="65"/>
  <c r="G55" i="65"/>
  <c r="D193" i="65"/>
  <c r="AL194" i="65"/>
  <c r="BA46" i="65"/>
  <c r="H146" i="65"/>
  <c r="AT196" i="65"/>
  <c r="I136" i="65"/>
  <c r="AQ97" i="65"/>
  <c r="AV170" i="65"/>
  <c r="AD217" i="65"/>
  <c r="X23" i="65"/>
  <c r="B176" i="65"/>
  <c r="AN125" i="65"/>
  <c r="AF34" i="65"/>
  <c r="K103" i="65"/>
  <c r="R238" i="65"/>
  <c r="Y78" i="65"/>
  <c r="AW29" i="65"/>
  <c r="AF102" i="65"/>
  <c r="BF44" i="65"/>
  <c r="S31" i="65"/>
  <c r="AU218" i="65"/>
  <c r="BD209" i="65"/>
  <c r="AV101" i="65"/>
  <c r="O185" i="65"/>
  <c r="AC100" i="65"/>
  <c r="AO149" i="65"/>
  <c r="AF51" i="65"/>
  <c r="AP218" i="65"/>
  <c r="D74" i="65"/>
  <c r="L66" i="65"/>
  <c r="G58" i="65"/>
  <c r="F166" i="65"/>
  <c r="Q50" i="65"/>
  <c r="C100" i="65"/>
  <c r="AM105" i="65"/>
  <c r="AC178" i="65"/>
  <c r="AA217" i="65"/>
  <c r="AB217" i="65" s="1"/>
  <c r="BJ217" i="65" s="1"/>
  <c r="A161" i="65"/>
  <c r="M156" i="65"/>
  <c r="N95" i="65"/>
  <c r="AF133" i="65"/>
  <c r="X121" i="65"/>
  <c r="Y169" i="65"/>
  <c r="BC36" i="65"/>
  <c r="R160" i="65"/>
  <c r="R33" i="65"/>
  <c r="F154" i="65"/>
  <c r="T161" i="65"/>
  <c r="N90" i="65"/>
  <c r="AA120" i="65"/>
  <c r="AB120" i="65" s="1"/>
  <c r="BJ120" i="65" s="1"/>
  <c r="K168" i="65"/>
  <c r="T39" i="65"/>
  <c r="AY26" i="65"/>
  <c r="AA238" i="65"/>
  <c r="AB238" i="65" s="1"/>
  <c r="BE84" i="65"/>
  <c r="X225" i="65"/>
  <c r="AT45" i="65"/>
  <c r="AV154" i="65"/>
  <c r="Y213" i="65"/>
  <c r="BF35" i="65"/>
  <c r="F207" i="65"/>
  <c r="AO34" i="65"/>
  <c r="Z200" i="65"/>
  <c r="O95" i="65"/>
  <c r="AN202" i="65"/>
  <c r="AZ41" i="65"/>
  <c r="BE112" i="65"/>
  <c r="AJ42" i="65"/>
  <c r="AJ61" i="65"/>
  <c r="AX72" i="65"/>
  <c r="C118" i="65"/>
  <c r="BH97" i="65"/>
  <c r="AZ40" i="65"/>
  <c r="BG26" i="65"/>
  <c r="AH71" i="65"/>
  <c r="AU35" i="65"/>
  <c r="G191" i="65"/>
  <c r="AD222" i="65"/>
  <c r="AQ167" i="65"/>
  <c r="M105" i="65"/>
  <c r="AG218" i="65"/>
  <c r="BH89" i="65"/>
  <c r="AK104" i="65"/>
  <c r="AY95" i="65"/>
  <c r="AD142" i="65"/>
  <c r="U41" i="65"/>
  <c r="AD122" i="65"/>
  <c r="AZ202" i="65"/>
  <c r="P130" i="65"/>
  <c r="AC153" i="65"/>
  <c r="Z133" i="65"/>
  <c r="N43" i="65"/>
  <c r="BB220" i="65"/>
  <c r="BD90" i="65"/>
  <c r="M75" i="65"/>
  <c r="Q100" i="65"/>
  <c r="Q159" i="65"/>
  <c r="BE45" i="65"/>
  <c r="Q96" i="65"/>
  <c r="H145" i="65"/>
  <c r="AV131" i="65"/>
  <c r="M147" i="65"/>
  <c r="AH44" i="65"/>
  <c r="O147" i="65"/>
  <c r="E70" i="65"/>
  <c r="AV218" i="65"/>
  <c r="AH193" i="65"/>
  <c r="E195" i="65"/>
  <c r="O103" i="65"/>
  <c r="C164" i="65"/>
  <c r="Y191" i="65"/>
  <c r="J57" i="65"/>
  <c r="D227" i="65"/>
  <c r="AU116" i="65"/>
  <c r="I133" i="65"/>
  <c r="BB164" i="65"/>
  <c r="BD119" i="65"/>
  <c r="BH119" i="65"/>
  <c r="G70" i="65"/>
  <c r="BG137" i="65"/>
  <c r="AU98" i="65"/>
  <c r="E140" i="65"/>
  <c r="C202" i="65"/>
  <c r="L123" i="65"/>
  <c r="AW176" i="65"/>
  <c r="BF71" i="65"/>
  <c r="AD238" i="65"/>
  <c r="AT137" i="65"/>
  <c r="AD211" i="65"/>
  <c r="P58" i="65"/>
  <c r="AH236" i="65"/>
  <c r="AO88" i="65"/>
  <c r="R195" i="65"/>
  <c r="AE42" i="65"/>
  <c r="BE124" i="65"/>
  <c r="AG238" i="65"/>
  <c r="AD145" i="65"/>
  <c r="AL186" i="65"/>
  <c r="AX149" i="65"/>
  <c r="AO191" i="65"/>
  <c r="U203" i="65"/>
  <c r="AM165" i="65"/>
  <c r="AN144" i="65"/>
  <c r="AQ66" i="65"/>
  <c r="AK237" i="65"/>
  <c r="BF191" i="65"/>
  <c r="AO223" i="65"/>
  <c r="AA177" i="65"/>
  <c r="AB177" i="65" s="1"/>
  <c r="AU60" i="65"/>
  <c r="G185" i="65"/>
  <c r="G163" i="65"/>
  <c r="AS45" i="65"/>
  <c r="AA140" i="65"/>
  <c r="AB140" i="65" s="1"/>
  <c r="AL132" i="65"/>
  <c r="Y163" i="65"/>
  <c r="AH219" i="65"/>
  <c r="BF75" i="65"/>
  <c r="T34" i="65"/>
  <c r="AT93" i="65"/>
  <c r="AG175" i="65"/>
  <c r="AC194" i="65"/>
  <c r="AY51" i="65"/>
  <c r="A61" i="65"/>
  <c r="A224" i="65"/>
  <c r="AZ44" i="65"/>
  <c r="Q126" i="65"/>
  <c r="N80" i="65"/>
  <c r="BF146" i="65"/>
  <c r="AZ82" i="65"/>
  <c r="AW85" i="65"/>
  <c r="I174" i="65"/>
  <c r="E51" i="65"/>
  <c r="AX191" i="65"/>
  <c r="R204" i="65"/>
  <c r="C85" i="65"/>
  <c r="X233" i="65"/>
  <c r="AF131" i="65"/>
  <c r="H25" i="65"/>
  <c r="BD101" i="65"/>
  <c r="AO151" i="65"/>
  <c r="BA89" i="65"/>
  <c r="AD90" i="65"/>
  <c r="AX135" i="65"/>
  <c r="I64" i="65"/>
  <c r="R218" i="65"/>
  <c r="AD162" i="65"/>
  <c r="L84" i="65"/>
  <c r="AE108" i="65"/>
  <c r="AY228" i="65"/>
  <c r="AY140" i="65"/>
  <c r="Q109" i="65"/>
  <c r="BF67" i="65"/>
  <c r="AJ175" i="65"/>
  <c r="H228" i="65"/>
  <c r="AW82" i="65"/>
  <c r="AS147" i="65"/>
  <c r="AO98" i="65"/>
  <c r="AD201" i="65"/>
  <c r="P141" i="65"/>
  <c r="E66" i="65"/>
  <c r="U72" i="65"/>
  <c r="BB57" i="65"/>
  <c r="Z145" i="65"/>
  <c r="C132" i="65"/>
  <c r="G101" i="65"/>
  <c r="BE223" i="65"/>
  <c r="AE109" i="65"/>
  <c r="AA180" i="65"/>
  <c r="AB180" i="65" s="1"/>
  <c r="BJ180" i="65" s="1"/>
  <c r="AH112" i="65"/>
  <c r="AT91" i="65"/>
  <c r="BA64" i="65"/>
  <c r="Z234" i="65"/>
  <c r="AA58" i="65"/>
  <c r="AB58" i="65" s="1"/>
  <c r="BJ58" i="65" s="1"/>
  <c r="B47" i="65"/>
  <c r="AM193" i="65"/>
  <c r="AS69" i="65"/>
  <c r="AD158" i="65"/>
  <c r="BC96" i="65"/>
  <c r="BG77" i="65"/>
  <c r="AA65" i="65"/>
  <c r="AB65" i="65" s="1"/>
  <c r="BJ65" i="65" s="1"/>
  <c r="AS158" i="65"/>
  <c r="AP141" i="65"/>
  <c r="BH155" i="65"/>
  <c r="E22" i="65"/>
  <c r="AH78" i="65"/>
  <c r="BH188" i="65"/>
  <c r="H216" i="65"/>
  <c r="BG142" i="65"/>
  <c r="S221" i="65"/>
  <c r="P235" i="65"/>
  <c r="AV184" i="65"/>
  <c r="T81" i="65"/>
  <c r="R140" i="65"/>
  <c r="Y239" i="65"/>
  <c r="L212" i="65"/>
  <c r="R36" i="65"/>
  <c r="BH25" i="65"/>
  <c r="AZ236" i="65"/>
  <c r="AF170" i="65"/>
  <c r="E53" i="65"/>
  <c r="AV128" i="65"/>
  <c r="AC168" i="65"/>
  <c r="BE57" i="65"/>
  <c r="S67" i="65"/>
  <c r="BB131" i="65"/>
  <c r="AV221" i="65"/>
  <c r="D229" i="65"/>
  <c r="AY191" i="65"/>
  <c r="AJ158" i="65"/>
  <c r="AO138" i="65"/>
  <c r="AQ55" i="65"/>
  <c r="AK179" i="65"/>
  <c r="AT32" i="65"/>
  <c r="A139" i="65"/>
  <c r="AQ187" i="65"/>
  <c r="BE91" i="65"/>
  <c r="AO171" i="65"/>
  <c r="J145" i="65"/>
  <c r="AA109" i="65"/>
  <c r="AB109" i="65" s="1"/>
  <c r="BJ109" i="65" s="1"/>
  <c r="AM222" i="65"/>
  <c r="AP112" i="65"/>
  <c r="Z237" i="65"/>
  <c r="M125" i="65"/>
  <c r="BH44" i="65"/>
  <c r="B114" i="65"/>
  <c r="AD119" i="65"/>
  <c r="AX180" i="65"/>
  <c r="AC56" i="65"/>
  <c r="AE55" i="65"/>
  <c r="AO45" i="65"/>
  <c r="BD218" i="65"/>
  <c r="T90" i="65"/>
  <c r="H99" i="65"/>
  <c r="AZ57" i="65"/>
  <c r="AV151" i="65"/>
  <c r="Q79" i="65"/>
  <c r="AJ125" i="65"/>
  <c r="AX223" i="65"/>
  <c r="AL202" i="65"/>
  <c r="BB107" i="65"/>
  <c r="AQ89" i="65"/>
  <c r="S106" i="65"/>
  <c r="AS90" i="65"/>
  <c r="D27" i="65"/>
  <c r="AN236" i="65"/>
  <c r="AZ177" i="65"/>
  <c r="AM196" i="65"/>
  <c r="AE221" i="65"/>
  <c r="Q104" i="65"/>
  <c r="F122" i="65"/>
  <c r="AP222" i="65"/>
  <c r="AC234" i="65"/>
  <c r="AJ200" i="65"/>
  <c r="AF83" i="65"/>
  <c r="Q155" i="65"/>
  <c r="AU58" i="65"/>
  <c r="N173" i="65"/>
  <c r="O46" i="65"/>
  <c r="AA139" i="65"/>
  <c r="AB139" i="65" s="1"/>
  <c r="BJ139" i="65" s="1"/>
  <c r="AY134" i="65"/>
  <c r="AM171" i="65"/>
  <c r="BD118" i="65"/>
  <c r="J52" i="65"/>
  <c r="Z122" i="65"/>
  <c r="AX146" i="65"/>
  <c r="D43" i="65"/>
  <c r="BE177" i="65"/>
  <c r="BC148" i="65"/>
  <c r="AA168" i="65"/>
  <c r="AB168" i="65" s="1"/>
  <c r="BJ168" i="65" s="1"/>
  <c r="J59" i="65"/>
  <c r="F191" i="65"/>
  <c r="L95" i="65"/>
  <c r="AT51" i="65"/>
  <c r="BF195" i="65"/>
  <c r="BE128" i="65"/>
  <c r="M78" i="65"/>
  <c r="AS236" i="65"/>
  <c r="AT239" i="65"/>
  <c r="AK122" i="65"/>
  <c r="AT68" i="65"/>
  <c r="BH136" i="65"/>
  <c r="AN184" i="65"/>
  <c r="BH220" i="65"/>
  <c r="C39" i="65"/>
  <c r="BD192" i="65"/>
  <c r="BB239" i="65"/>
  <c r="G207" i="65"/>
  <c r="AA67" i="65"/>
  <c r="AB67" i="65" s="1"/>
  <c r="AK177" i="65"/>
  <c r="M215" i="65"/>
  <c r="AE186" i="65"/>
  <c r="J136" i="65"/>
  <c r="BF211" i="65"/>
  <c r="AA107" i="65"/>
  <c r="AB107" i="65" s="1"/>
  <c r="BD134" i="65"/>
  <c r="AL200" i="65"/>
  <c r="AC38" i="65"/>
  <c r="E161" i="65"/>
  <c r="K191" i="65"/>
  <c r="M128" i="65"/>
  <c r="T56" i="65"/>
  <c r="Q166" i="65"/>
  <c r="L180" i="65"/>
  <c r="AD237" i="65"/>
  <c r="L127" i="65"/>
  <c r="T93" i="65"/>
  <c r="AH45" i="65"/>
  <c r="AM44" i="65"/>
  <c r="Y182" i="65"/>
  <c r="C63" i="65"/>
  <c r="AL123" i="65"/>
  <c r="AJ190" i="65"/>
  <c r="AY201" i="65"/>
  <c r="BF165" i="65"/>
  <c r="O154" i="65"/>
  <c r="P198" i="65"/>
  <c r="AA230" i="65"/>
  <c r="AB230" i="65" s="1"/>
  <c r="BJ230" i="65" s="1"/>
  <c r="AJ103" i="65"/>
  <c r="Q114" i="65"/>
  <c r="AY179" i="65"/>
  <c r="T40" i="65"/>
  <c r="AX182" i="65"/>
  <c r="AW101" i="65"/>
  <c r="AY212" i="65"/>
  <c r="R45" i="65"/>
  <c r="BG195" i="65"/>
  <c r="AY204" i="65"/>
  <c r="AH229" i="65"/>
  <c r="AI69" i="65"/>
  <c r="AO212" i="65"/>
  <c r="BA168" i="65"/>
  <c r="N49" i="65"/>
  <c r="AZ207" i="65"/>
  <c r="AN147" i="65"/>
  <c r="AO233" i="65"/>
  <c r="AW47" i="65"/>
  <c r="X166" i="65"/>
  <c r="M220" i="65"/>
  <c r="BE58" i="65"/>
  <c r="AH79" i="65"/>
  <c r="AA78" i="65"/>
  <c r="AB78" i="65" s="1"/>
  <c r="Z129" i="65"/>
  <c r="M84" i="65"/>
  <c r="X71" i="65"/>
  <c r="AF213" i="65"/>
  <c r="AA213" i="65"/>
  <c r="AB213" i="65" s="1"/>
  <c r="O82" i="65"/>
  <c r="BH74" i="65"/>
  <c r="AQ88" i="65"/>
  <c r="T174" i="65"/>
  <c r="N137" i="65"/>
  <c r="J181" i="65"/>
  <c r="AF215" i="65"/>
  <c r="AU157" i="65"/>
  <c r="AA77" i="65"/>
  <c r="AB77" i="65" s="1"/>
  <c r="Z185" i="65"/>
  <c r="BB165" i="65"/>
  <c r="AE38" i="65"/>
  <c r="B126" i="65"/>
  <c r="AI186" i="65"/>
  <c r="U48" i="65"/>
  <c r="AG95" i="65"/>
  <c r="BH151" i="65"/>
  <c r="AC190" i="65"/>
  <c r="AI89" i="65"/>
  <c r="K102" i="65"/>
  <c r="G216" i="65"/>
  <c r="Z224" i="65"/>
  <c r="AX198" i="65"/>
  <c r="AU124" i="65"/>
  <c r="A163" i="65"/>
  <c r="AJ91" i="65"/>
  <c r="L71" i="65"/>
  <c r="O74" i="65"/>
  <c r="K211" i="65"/>
  <c r="N42" i="65"/>
  <c r="AH221" i="65"/>
  <c r="AH116" i="65"/>
  <c r="AV71" i="65"/>
  <c r="BG153" i="65"/>
  <c r="AM237" i="65"/>
  <c r="AT25" i="65"/>
  <c r="N39" i="65"/>
  <c r="Z27" i="65"/>
  <c r="AZ238" i="65"/>
  <c r="AS159" i="65"/>
  <c r="BH224" i="65"/>
  <c r="BG119" i="65"/>
  <c r="Y192" i="65"/>
  <c r="BH153" i="65"/>
  <c r="BB218" i="65"/>
  <c r="BE37" i="65"/>
  <c r="AG116" i="65"/>
  <c r="AH54" i="65"/>
  <c r="AC208" i="65"/>
  <c r="BE230" i="65"/>
  <c r="BG84" i="65"/>
  <c r="A221" i="65"/>
  <c r="O90" i="65"/>
  <c r="P151" i="65"/>
  <c r="Z48" i="65"/>
  <c r="AQ207" i="65"/>
  <c r="AO224" i="65"/>
  <c r="AA207" i="65"/>
  <c r="AB207" i="65" s="1"/>
  <c r="BJ207" i="65" s="1"/>
  <c r="AD179" i="65"/>
  <c r="AU193" i="65"/>
  <c r="AN63" i="65"/>
  <c r="AC46" i="65"/>
  <c r="C91" i="65"/>
  <c r="E98" i="65"/>
  <c r="Q41" i="65"/>
  <c r="AZ58" i="65"/>
  <c r="P222" i="65"/>
  <c r="BG148" i="65"/>
  <c r="AU228" i="65"/>
  <c r="T188" i="65"/>
  <c r="M191" i="65"/>
  <c r="AJ147" i="65"/>
  <c r="AT135" i="65"/>
  <c r="D49" i="65"/>
  <c r="AS110" i="65"/>
  <c r="BE101" i="65"/>
  <c r="AT216" i="65"/>
  <c r="O132" i="65"/>
  <c r="BE167" i="65"/>
  <c r="AV90" i="65"/>
  <c r="A171" i="65"/>
  <c r="AI165" i="65"/>
  <c r="G113" i="65"/>
  <c r="AP70" i="65"/>
  <c r="AG44" i="65"/>
  <c r="BA240" i="65"/>
  <c r="BB206" i="65"/>
  <c r="Q28" i="65"/>
  <c r="H227" i="65"/>
  <c r="O99" i="65"/>
  <c r="Z117" i="65"/>
  <c r="AH91" i="65"/>
  <c r="BE170" i="65"/>
  <c r="BB145" i="65"/>
  <c r="D234" i="65"/>
  <c r="P186" i="65"/>
  <c r="AF231" i="65"/>
  <c r="BD67" i="65"/>
  <c r="Q24" i="65"/>
  <c r="A167" i="65"/>
  <c r="AU141" i="65"/>
  <c r="T203" i="65"/>
  <c r="X98" i="65"/>
  <c r="BH219" i="65"/>
  <c r="F73" i="65"/>
  <c r="U125" i="65"/>
  <c r="AK219" i="65"/>
  <c r="Z47" i="65"/>
  <c r="AQ48" i="65"/>
  <c r="I189" i="65"/>
  <c r="BF119" i="65"/>
  <c r="BD111" i="65"/>
  <c r="E181" i="65"/>
  <c r="AP211" i="65"/>
  <c r="BD105" i="65"/>
  <c r="C154" i="65"/>
  <c r="H135" i="65"/>
  <c r="R47" i="65"/>
  <c r="AL223" i="65"/>
  <c r="AJ99" i="65"/>
  <c r="L100" i="65"/>
  <c r="BE215" i="65"/>
  <c r="AH124" i="65"/>
  <c r="A183" i="65"/>
  <c r="AU202" i="65"/>
  <c r="AG31" i="65"/>
  <c r="AO122" i="65"/>
  <c r="AV233" i="65"/>
  <c r="AP189" i="65"/>
  <c r="AA138" i="65"/>
  <c r="AB138" i="65" s="1"/>
  <c r="AC180" i="65"/>
  <c r="AX66" i="65"/>
  <c r="AY67" i="65"/>
  <c r="AF40" i="65"/>
  <c r="C78" i="65"/>
  <c r="AZ179" i="65"/>
  <c r="AV201" i="65"/>
  <c r="C194" i="65"/>
  <c r="BF25" i="65"/>
  <c r="BF121" i="65"/>
  <c r="AY175" i="65"/>
  <c r="AJ69" i="65"/>
  <c r="P217" i="65"/>
  <c r="AU75" i="65"/>
  <c r="X66" i="65"/>
  <c r="AM71" i="65"/>
  <c r="AP25" i="65"/>
  <c r="AU29" i="65"/>
  <c r="X190" i="65"/>
  <c r="R144" i="65"/>
  <c r="AG83" i="65"/>
  <c r="H54" i="65"/>
  <c r="AP187" i="65"/>
  <c r="AO119" i="65"/>
  <c r="AM142" i="65"/>
  <c r="AX200" i="65"/>
  <c r="BG127" i="65"/>
  <c r="AE215" i="65"/>
  <c r="AP26" i="65"/>
  <c r="AX92" i="65"/>
  <c r="AA164" i="65"/>
  <c r="AB164" i="65" s="1"/>
  <c r="AH152" i="65"/>
  <c r="AO235" i="65"/>
  <c r="P90" i="65"/>
  <c r="AO57" i="65"/>
  <c r="S116" i="65"/>
  <c r="S131" i="65"/>
  <c r="T66" i="65"/>
  <c r="AW164" i="65"/>
  <c r="BC189" i="65"/>
  <c r="AW71" i="65"/>
  <c r="BD227" i="65"/>
  <c r="H85" i="65"/>
  <c r="AX83" i="65"/>
  <c r="AH28" i="65"/>
  <c r="AI211" i="65"/>
  <c r="X62" i="65"/>
  <c r="N198" i="65"/>
  <c r="AS187" i="65"/>
  <c r="O38" i="65"/>
  <c r="AH56" i="65"/>
  <c r="AY79" i="65"/>
  <c r="AK103" i="65"/>
  <c r="BE225" i="65"/>
  <c r="AY141" i="65"/>
  <c r="BB224" i="65"/>
  <c r="AQ112" i="65"/>
  <c r="BD88" i="65"/>
  <c r="BG232" i="65"/>
  <c r="BA142" i="65"/>
  <c r="J206" i="65"/>
  <c r="AC88" i="65"/>
  <c r="AW225" i="65"/>
  <c r="AV74" i="65"/>
  <c r="C160" i="65"/>
  <c r="AK166" i="65"/>
  <c r="BH110" i="65"/>
  <c r="B123" i="65"/>
  <c r="AZ51" i="65"/>
  <c r="BG186" i="65"/>
  <c r="K212" i="65"/>
  <c r="AG45" i="65"/>
  <c r="F213" i="65"/>
  <c r="AO63" i="65"/>
  <c r="AS196" i="65"/>
  <c r="AQ236" i="65"/>
  <c r="AE116" i="65"/>
  <c r="AT81" i="65"/>
  <c r="E152" i="65"/>
  <c r="AN188" i="65"/>
  <c r="I32" i="65"/>
  <c r="AN77" i="65"/>
  <c r="K30" i="65"/>
  <c r="F186" i="65"/>
  <c r="H34" i="65"/>
  <c r="AS203" i="65"/>
  <c r="AK38" i="65"/>
  <c r="AU36" i="65"/>
  <c r="AW192" i="65"/>
  <c r="AI46" i="65"/>
  <c r="AW60" i="65"/>
  <c r="T240" i="65"/>
  <c r="AC43" i="65"/>
  <c r="AO178" i="65"/>
  <c r="AT61" i="65"/>
  <c r="BD237" i="65"/>
  <c r="AI39" i="65"/>
  <c r="BF47" i="65"/>
  <c r="AQ235" i="65"/>
  <c r="D155" i="65"/>
  <c r="C86" i="65"/>
  <c r="Y103" i="65"/>
  <c r="E74" i="65"/>
  <c r="AQ87" i="65"/>
  <c r="S95" i="65"/>
  <c r="U200" i="65"/>
  <c r="L36" i="65"/>
  <c r="J208" i="65"/>
  <c r="AC68" i="65"/>
  <c r="M161" i="65"/>
  <c r="I56" i="65"/>
  <c r="G27" i="65"/>
  <c r="AO113" i="65"/>
  <c r="N92" i="65"/>
  <c r="AA214" i="65"/>
  <c r="AB214" i="65" s="1"/>
  <c r="BJ214" i="65" s="1"/>
  <c r="BG27" i="65"/>
  <c r="AA172" i="65"/>
  <c r="AB172" i="65" s="1"/>
  <c r="BJ172" i="65" s="1"/>
  <c r="BH144" i="65"/>
  <c r="AU200" i="65"/>
  <c r="AK153" i="65"/>
  <c r="BG170" i="65"/>
  <c r="U217" i="65"/>
  <c r="S153" i="65"/>
  <c r="Q191" i="65"/>
  <c r="BC184" i="65"/>
  <c r="AI215" i="65"/>
  <c r="AT76" i="65"/>
  <c r="AH151" i="65"/>
  <c r="AK233" i="65"/>
  <c r="AA225" i="65"/>
  <c r="AB225" i="65" s="1"/>
  <c r="BJ225" i="65" s="1"/>
  <c r="Z222" i="65"/>
  <c r="Q119" i="65"/>
  <c r="AN19" i="65"/>
  <c r="AK37" i="65"/>
  <c r="X179" i="65"/>
  <c r="P101" i="65"/>
  <c r="R136" i="65"/>
  <c r="J34" i="65"/>
  <c r="C144" i="65"/>
  <c r="T190" i="65"/>
  <c r="BF72" i="65"/>
  <c r="A115" i="65"/>
  <c r="M94" i="65"/>
  <c r="BC197" i="65"/>
  <c r="AI122" i="65"/>
  <c r="Y212" i="65"/>
  <c r="S148" i="65"/>
  <c r="AW144" i="65"/>
  <c r="AL89" i="65"/>
  <c r="AN151" i="65"/>
  <c r="B194" i="65"/>
  <c r="U53" i="65"/>
  <c r="AX80" i="65"/>
  <c r="R222" i="65"/>
  <c r="S208" i="65"/>
  <c r="BF62" i="65"/>
  <c r="F137" i="65"/>
  <c r="BH170" i="65"/>
  <c r="AF84" i="65"/>
  <c r="G56" i="65"/>
  <c r="AO96" i="65"/>
  <c r="AU159" i="65"/>
  <c r="AY60" i="65"/>
  <c r="AY89" i="65"/>
  <c r="U142" i="65"/>
  <c r="AE216" i="65"/>
  <c r="AL77" i="65"/>
  <c r="D54" i="65"/>
  <c r="BH198" i="65"/>
  <c r="K171" i="65"/>
  <c r="AJ130" i="65"/>
  <c r="K127" i="65"/>
  <c r="Z95" i="65"/>
  <c r="AV69" i="65"/>
  <c r="S138" i="65"/>
  <c r="AU111" i="65"/>
  <c r="G159" i="65"/>
  <c r="E213" i="65"/>
  <c r="N84" i="65"/>
  <c r="AD114" i="65"/>
  <c r="X82" i="65"/>
  <c r="AA159" i="65"/>
  <c r="AB159" i="65" s="1"/>
  <c r="BB73" i="65"/>
  <c r="AU184" i="65"/>
  <c r="Q25" i="65"/>
  <c r="AW168" i="65"/>
  <c r="T103" i="65"/>
  <c r="AV89" i="65"/>
  <c r="K71" i="65"/>
  <c r="AM67" i="65"/>
  <c r="A177" i="65"/>
  <c r="AV163" i="65"/>
  <c r="BF70" i="65"/>
  <c r="N121" i="65"/>
  <c r="B171" i="65"/>
  <c r="BB76" i="65"/>
  <c r="AO76" i="65"/>
  <c r="AM26" i="65"/>
  <c r="AO189" i="65"/>
  <c r="H42" i="65"/>
  <c r="D77" i="65"/>
  <c r="AF192" i="65"/>
  <c r="Q88" i="65"/>
  <c r="AL133" i="65"/>
  <c r="AF33" i="65"/>
  <c r="AU222" i="65"/>
  <c r="BC218" i="65"/>
  <c r="A79" i="65"/>
  <c r="BG211" i="65"/>
  <c r="B29" i="65"/>
  <c r="BH51" i="65"/>
  <c r="BA114" i="65"/>
  <c r="AH66" i="65"/>
  <c r="M187" i="65"/>
  <c r="AA188" i="65"/>
  <c r="AB188" i="65" s="1"/>
  <c r="BJ188" i="65" s="1"/>
  <c r="AD165" i="65"/>
  <c r="AH74" i="65"/>
  <c r="B168" i="65"/>
  <c r="T173" i="65"/>
  <c r="AS131" i="65"/>
  <c r="N82" i="65"/>
  <c r="AT70" i="65"/>
  <c r="BB237" i="65"/>
  <c r="AC42" i="65"/>
  <c r="H172" i="65"/>
  <c r="AC57" i="65"/>
  <c r="BE213" i="65"/>
  <c r="BF168" i="65"/>
  <c r="S136" i="65"/>
  <c r="AG26" i="65"/>
  <c r="AQ108" i="65"/>
  <c r="H165" i="65"/>
  <c r="AN103" i="65"/>
  <c r="D236" i="65"/>
  <c r="AK31" i="65"/>
  <c r="AW86" i="65"/>
  <c r="P118" i="65"/>
  <c r="B30" i="65"/>
  <c r="AP137" i="65"/>
  <c r="BC134" i="65"/>
  <c r="D56" i="65"/>
  <c r="BD121" i="65"/>
  <c r="A147" i="65"/>
  <c r="L213" i="65"/>
  <c r="T235" i="65"/>
  <c r="N128" i="65"/>
  <c r="R89" i="65"/>
  <c r="P140" i="65"/>
  <c r="E192" i="65"/>
  <c r="O170" i="65"/>
  <c r="AL192" i="65"/>
  <c r="AO40" i="65"/>
  <c r="AN92" i="65"/>
  <c r="AG222" i="65"/>
  <c r="Q190" i="65"/>
  <c r="U206" i="65"/>
  <c r="C141" i="65"/>
  <c r="M88" i="65"/>
  <c r="Z70" i="65"/>
  <c r="L64" i="65"/>
  <c r="G33" i="65"/>
  <c r="BG36" i="65"/>
  <c r="P159" i="65"/>
  <c r="P75" i="65"/>
  <c r="M103" i="65"/>
  <c r="E123" i="65"/>
  <c r="BE142" i="65"/>
  <c r="H136" i="65"/>
  <c r="Z78" i="65"/>
  <c r="N23" i="65"/>
  <c r="AN100" i="65"/>
  <c r="A231" i="65"/>
  <c r="BD194" i="65"/>
  <c r="J49" i="65"/>
  <c r="T163" i="65"/>
  <c r="AZ32" i="65"/>
  <c r="BH101" i="65"/>
  <c r="R77" i="65"/>
  <c r="D120" i="65"/>
  <c r="R135" i="65"/>
  <c r="AL206" i="65"/>
  <c r="AN54" i="65"/>
  <c r="G35" i="65"/>
  <c r="BB71" i="65"/>
  <c r="AT126" i="65"/>
  <c r="AQ153" i="65"/>
  <c r="M238" i="65"/>
  <c r="M193" i="65"/>
  <c r="E88" i="65"/>
  <c r="AP36" i="65"/>
  <c r="AT128" i="65"/>
  <c r="Q91" i="65"/>
  <c r="AA229" i="65"/>
  <c r="AB229" i="65" s="1"/>
  <c r="H41" i="65"/>
  <c r="P107" i="65"/>
  <c r="AD167" i="65"/>
  <c r="AF124" i="65"/>
  <c r="AJ144" i="65"/>
  <c r="AY30" i="65"/>
  <c r="AG190" i="65"/>
  <c r="BB210" i="65"/>
  <c r="C129" i="65"/>
  <c r="A58" i="65"/>
  <c r="J217" i="65"/>
  <c r="T135" i="65"/>
  <c r="A121" i="65"/>
  <c r="AZ182" i="65"/>
  <c r="X152" i="65"/>
  <c r="AQ109" i="65"/>
  <c r="BB113" i="65"/>
  <c r="BD150" i="65"/>
  <c r="BE150" i="65"/>
  <c r="B77" i="65"/>
  <c r="K165" i="65"/>
  <c r="P139" i="65"/>
  <c r="AS207" i="65"/>
  <c r="L229" i="65"/>
  <c r="BD38" i="65"/>
  <c r="Z218" i="65"/>
  <c r="AF29" i="65"/>
  <c r="AE48" i="65"/>
  <c r="AE230" i="65"/>
  <c r="G109" i="65"/>
  <c r="Z53" i="65"/>
  <c r="BC63" i="65"/>
  <c r="AQ182" i="65"/>
  <c r="BC133" i="65"/>
  <c r="AG28" i="65"/>
  <c r="AM53" i="65"/>
  <c r="Z127" i="65"/>
  <c r="K232" i="65"/>
  <c r="AL238" i="65"/>
  <c r="AC101" i="65"/>
  <c r="BB80" i="65"/>
  <c r="AY41" i="65"/>
  <c r="AD171" i="65"/>
  <c r="R207" i="65"/>
  <c r="AC51" i="65"/>
  <c r="AF82" i="65"/>
  <c r="BH32" i="65"/>
  <c r="K89" i="65"/>
  <c r="N28" i="65"/>
  <c r="AJ171" i="65"/>
  <c r="BA136" i="65"/>
  <c r="J183" i="65"/>
  <c r="I155" i="65"/>
  <c r="U155" i="65"/>
  <c r="AL181" i="65"/>
  <c r="D124" i="65"/>
  <c r="BF160" i="65"/>
  <c r="BG202" i="65"/>
  <c r="G150" i="65"/>
  <c r="Z77" i="65"/>
  <c r="AZ193" i="65"/>
  <c r="AK156" i="65"/>
  <c r="H32" i="65"/>
  <c r="AS118" i="65"/>
  <c r="I67" i="65"/>
  <c r="U182" i="65"/>
  <c r="AE170" i="65"/>
  <c r="BC206" i="65"/>
  <c r="AH61" i="65"/>
  <c r="AK85" i="65"/>
  <c r="BB60" i="65"/>
  <c r="A174" i="65"/>
  <c r="I71" i="65"/>
  <c r="AU135" i="65"/>
  <c r="D76" i="65"/>
  <c r="D205" i="65"/>
  <c r="AL95" i="65"/>
  <c r="Y203" i="65"/>
  <c r="R70" i="65"/>
  <c r="P195" i="65"/>
  <c r="S130" i="65"/>
  <c r="Q123" i="65"/>
  <c r="AH223" i="65"/>
  <c r="U201" i="65"/>
  <c r="C150" i="65"/>
  <c r="O128" i="65"/>
  <c r="AN87" i="65"/>
  <c r="U159" i="65"/>
  <c r="AQ179" i="65"/>
  <c r="BG240" i="65"/>
  <c r="AA165" i="65"/>
  <c r="AB165" i="65" s="1"/>
  <c r="BJ165" i="65" s="1"/>
  <c r="M90" i="65"/>
  <c r="O150" i="65"/>
  <c r="U210" i="65"/>
  <c r="AV204" i="65"/>
  <c r="AL184" i="65"/>
  <c r="AM148" i="65"/>
  <c r="AI203" i="65"/>
  <c r="AX89" i="65"/>
  <c r="X159" i="65"/>
  <c r="BA40" i="65"/>
  <c r="AF96" i="65"/>
  <c r="G169" i="65"/>
  <c r="AI47" i="65"/>
  <c r="Z108" i="65"/>
  <c r="BF161" i="65"/>
  <c r="K105" i="65"/>
  <c r="AW79" i="65"/>
  <c r="BD98" i="65"/>
  <c r="Q43" i="65"/>
  <c r="L140" i="65"/>
  <c r="AM37" i="65"/>
  <c r="D72" i="65"/>
  <c r="T130" i="65"/>
  <c r="AP103" i="65"/>
  <c r="BB25" i="65"/>
  <c r="J120" i="65"/>
  <c r="AO94" i="65"/>
  <c r="K82" i="65"/>
  <c r="AM32" i="65"/>
  <c r="F106" i="65"/>
  <c r="AG210" i="65"/>
  <c r="AG207" i="65"/>
  <c r="BF80" i="65"/>
  <c r="J154" i="65"/>
  <c r="B120" i="65"/>
  <c r="C140" i="65"/>
  <c r="X53" i="65"/>
  <c r="AV216" i="65"/>
  <c r="U157" i="65"/>
  <c r="G24" i="65"/>
  <c r="K147" i="65"/>
  <c r="BE157" i="65"/>
  <c r="C168" i="65"/>
  <c r="AF174" i="65"/>
  <c r="AG205" i="65"/>
  <c r="AY166" i="65"/>
  <c r="AU120" i="65"/>
  <c r="AE26" i="65"/>
  <c r="P122" i="65"/>
  <c r="BA77" i="65"/>
  <c r="BH113" i="65"/>
  <c r="N106" i="65"/>
  <c r="X232" i="65"/>
  <c r="AD46" i="65"/>
  <c r="Z18" i="65"/>
  <c r="AH103" i="65"/>
  <c r="AE119" i="65"/>
  <c r="E27" i="65"/>
  <c r="U199" i="65"/>
  <c r="Q106" i="65"/>
  <c r="Y50" i="65"/>
  <c r="K33" i="65"/>
  <c r="AQ68" i="65"/>
  <c r="BB67" i="65"/>
  <c r="AP60" i="65"/>
  <c r="Y193" i="65"/>
  <c r="J200" i="65"/>
  <c r="AS160" i="65"/>
  <c r="BC100" i="65"/>
  <c r="AD185" i="65"/>
  <c r="U161" i="65"/>
  <c r="U228" i="65"/>
  <c r="J228" i="65"/>
  <c r="AO227" i="65"/>
  <c r="F117" i="65"/>
  <c r="I143" i="65"/>
  <c r="AX24" i="65"/>
  <c r="P96" i="65"/>
  <c r="AK211" i="65"/>
  <c r="AT183" i="65"/>
  <c r="AI152" i="65"/>
  <c r="AP81" i="65"/>
  <c r="X136" i="65"/>
  <c r="G61" i="65"/>
  <c r="C180" i="65"/>
  <c r="F78" i="65"/>
  <c r="F196" i="65"/>
  <c r="J169" i="65"/>
  <c r="AX40" i="65"/>
  <c r="AP75" i="65"/>
  <c r="Y116" i="65"/>
  <c r="R32" i="65"/>
  <c r="AQ222" i="65"/>
  <c r="C66" i="65"/>
  <c r="A165" i="65"/>
  <c r="S66" i="65"/>
  <c r="AU76" i="65"/>
  <c r="J159" i="65"/>
  <c r="AN217" i="65"/>
  <c r="AF73" i="65"/>
  <c r="Y125" i="65"/>
  <c r="AL119" i="65"/>
  <c r="S32" i="65"/>
  <c r="P113" i="65"/>
  <c r="U82" i="65"/>
  <c r="AO75" i="65"/>
  <c r="K41" i="65"/>
  <c r="AK43" i="65"/>
  <c r="P127" i="65"/>
  <c r="BH35" i="65"/>
  <c r="AQ157" i="65"/>
  <c r="C137" i="65"/>
  <c r="AA43" i="65"/>
  <c r="AB43" i="65" s="1"/>
  <c r="AJ34" i="65"/>
  <c r="A38" i="65"/>
  <c r="AV223" i="65"/>
  <c r="AX212" i="65"/>
  <c r="AC114" i="65"/>
  <c r="L117" i="65"/>
  <c r="AJ117" i="65"/>
  <c r="AU226" i="65"/>
  <c r="AL120" i="65"/>
  <c r="Z110" i="65"/>
  <c r="S204" i="65"/>
  <c r="A70" i="65"/>
  <c r="AZ199" i="65"/>
  <c r="Z207" i="65"/>
  <c r="H140" i="65"/>
  <c r="U230" i="65"/>
  <c r="AT194" i="65"/>
  <c r="X171" i="65"/>
  <c r="AL59" i="65"/>
  <c r="AG237" i="65"/>
  <c r="C240" i="65"/>
  <c r="AI119" i="65"/>
  <c r="O209" i="65"/>
  <c r="T231" i="65"/>
  <c r="AU192" i="65"/>
  <c r="E40" i="65"/>
  <c r="AG140" i="65"/>
  <c r="AJ140" i="65"/>
  <c r="K68" i="65"/>
  <c r="J189" i="65"/>
  <c r="B208" i="65"/>
  <c r="G118" i="65"/>
  <c r="D134" i="65"/>
  <c r="AK117" i="65"/>
  <c r="AJ181" i="65"/>
  <c r="AO174" i="65"/>
  <c r="F208" i="65"/>
  <c r="AF138" i="65"/>
  <c r="AV156" i="65"/>
  <c r="E119" i="65"/>
  <c r="G68" i="65"/>
  <c r="BG21" i="65"/>
  <c r="BC132" i="65"/>
  <c r="E180" i="65"/>
  <c r="BD168" i="65"/>
  <c r="AW129" i="65"/>
  <c r="H89" i="65"/>
  <c r="Q118" i="65"/>
  <c r="AI62" i="65"/>
  <c r="BA58" i="65"/>
  <c r="AD28" i="65"/>
  <c r="F229" i="65"/>
  <c r="I216" i="65"/>
  <c r="Q36" i="65"/>
  <c r="O159" i="65"/>
  <c r="H20" i="65"/>
  <c r="S105" i="65"/>
  <c r="L186" i="65"/>
  <c r="Y158" i="65"/>
  <c r="BG28" i="65"/>
  <c r="AA149" i="65"/>
  <c r="AB149" i="65" s="1"/>
  <c r="BJ149" i="65" s="1"/>
  <c r="AW190" i="65"/>
  <c r="N114" i="65"/>
  <c r="P50" i="65"/>
  <c r="AD134" i="65"/>
  <c r="AS227" i="65"/>
  <c r="AQ137" i="65"/>
  <c r="AG75" i="65"/>
  <c r="AS35" i="65"/>
  <c r="E32" i="65"/>
  <c r="BA188" i="65"/>
  <c r="AM213" i="65"/>
  <c r="X155" i="65"/>
  <c r="AU17" i="65"/>
  <c r="AP233" i="65"/>
  <c r="P16" i="65"/>
  <c r="AP84" i="65"/>
  <c r="N117" i="65"/>
  <c r="AS81" i="65"/>
  <c r="K17" i="65"/>
  <c r="AI60" i="65"/>
  <c r="AX195" i="65"/>
  <c r="C204" i="65"/>
  <c r="AT41" i="65"/>
  <c r="AU190" i="65"/>
  <c r="AS127" i="65"/>
  <c r="I105" i="65"/>
  <c r="BG89" i="65"/>
  <c r="AX174" i="65"/>
  <c r="BC203" i="65"/>
  <c r="A35" i="65"/>
  <c r="S52" i="65"/>
  <c r="N166" i="65"/>
  <c r="BE21" i="65"/>
  <c r="AG17" i="65"/>
  <c r="AC189" i="65"/>
  <c r="AQ178" i="65"/>
  <c r="BB233" i="65"/>
  <c r="AZ59" i="65"/>
  <c r="M197" i="65"/>
  <c r="BH222" i="65"/>
  <c r="AU63" i="65"/>
  <c r="R181" i="65"/>
  <c r="Q214" i="65"/>
  <c r="I184" i="65"/>
  <c r="K198" i="65"/>
  <c r="AP48" i="65"/>
  <c r="AO206" i="65"/>
  <c r="AV126" i="65"/>
  <c r="R84" i="65"/>
  <c r="AV83" i="65"/>
  <c r="BG218" i="65"/>
  <c r="AC87" i="65"/>
  <c r="C171" i="65"/>
  <c r="B89" i="65"/>
  <c r="AE142" i="65"/>
  <c r="BD124" i="65"/>
  <c r="AI77" i="65"/>
  <c r="AL131" i="65"/>
  <c r="L160" i="65"/>
  <c r="BB17" i="65"/>
  <c r="E231" i="65"/>
  <c r="U190" i="65"/>
  <c r="AM133" i="65"/>
  <c r="BB203" i="65"/>
  <c r="AS70" i="65"/>
  <c r="BA190" i="65"/>
  <c r="AF20" i="65"/>
  <c r="I194" i="65"/>
  <c r="AF94" i="65"/>
  <c r="G192" i="65"/>
  <c r="AN23" i="65"/>
  <c r="BF21" i="65"/>
  <c r="AF143" i="65"/>
  <c r="Y22" i="65"/>
  <c r="H52" i="65"/>
  <c r="BF137" i="65"/>
  <c r="AV19" i="65"/>
  <c r="Z162" i="65"/>
  <c r="O17" i="65"/>
  <c r="BA17" i="65"/>
  <c r="BB103" i="65"/>
  <c r="AU170" i="65"/>
  <c r="BA215" i="65"/>
  <c r="J143" i="65"/>
  <c r="AN46" i="65"/>
  <c r="AC49" i="65"/>
  <c r="F28" i="65"/>
  <c r="AC20" i="65"/>
  <c r="B201" i="65"/>
  <c r="X173" i="65"/>
  <c r="AH142" i="65"/>
  <c r="AM147" i="65"/>
  <c r="C105" i="65"/>
  <c r="BH209" i="65"/>
  <c r="E226" i="65"/>
  <c r="BH95" i="65"/>
  <c r="AY52" i="65"/>
  <c r="B32" i="65"/>
  <c r="AN234" i="65"/>
  <c r="A41" i="65"/>
  <c r="BE194" i="65"/>
  <c r="C109" i="65"/>
  <c r="M207" i="65"/>
  <c r="AG151" i="65"/>
  <c r="S171" i="65"/>
  <c r="F147" i="65"/>
  <c r="AL96" i="65"/>
  <c r="M218" i="65"/>
  <c r="AH230" i="65"/>
  <c r="AJ112" i="65"/>
  <c r="AG40" i="65"/>
  <c r="AG35" i="65"/>
  <c r="U137" i="65"/>
  <c r="AS48" i="65"/>
  <c r="O55" i="65"/>
  <c r="AA17" i="65"/>
  <c r="AB17" i="65" s="1"/>
  <c r="F132" i="65"/>
  <c r="AJ186" i="65"/>
  <c r="AA55" i="65"/>
  <c r="AB55" i="65" s="1"/>
  <c r="BB198" i="65"/>
  <c r="U150" i="65"/>
  <c r="BF124" i="65"/>
  <c r="AX19" i="65"/>
  <c r="AJ122" i="65"/>
  <c r="B231" i="65"/>
  <c r="BF235" i="65"/>
  <c r="AJ155" i="65"/>
  <c r="T136" i="65"/>
  <c r="K88" i="65"/>
  <c r="H61" i="65"/>
  <c r="AG80" i="65"/>
  <c r="AH130" i="65"/>
  <c r="K35" i="65"/>
  <c r="O227" i="65"/>
  <c r="L190" i="65"/>
  <c r="AW152" i="65"/>
  <c r="AV59" i="65"/>
  <c r="AA200" i="65"/>
  <c r="AB200" i="65" s="1"/>
  <c r="AM64" i="65"/>
  <c r="AU86" i="65"/>
  <c r="BD167" i="65"/>
  <c r="BB178" i="65"/>
  <c r="AC150" i="65"/>
  <c r="AC128" i="65"/>
  <c r="B206" i="65"/>
  <c r="AA166" i="65"/>
  <c r="AB166" i="65" s="1"/>
  <c r="M130" i="65"/>
  <c r="AL43" i="65"/>
  <c r="R233" i="65"/>
  <c r="C116" i="65"/>
  <c r="X32" i="65"/>
  <c r="AE163" i="65"/>
  <c r="AV153" i="65"/>
  <c r="BE102" i="65"/>
  <c r="N108" i="65"/>
  <c r="G117" i="65"/>
  <c r="B227" i="65"/>
  <c r="H210" i="65"/>
  <c r="AK204" i="65"/>
  <c r="L78" i="65"/>
  <c r="BH205" i="65"/>
  <c r="BB122" i="65"/>
  <c r="AT213" i="65"/>
  <c r="O34" i="65"/>
  <c r="I92" i="65"/>
  <c r="AS124" i="65"/>
  <c r="D101" i="65"/>
  <c r="A32" i="65"/>
  <c r="D33" i="65"/>
  <c r="O24" i="65"/>
  <c r="AG148" i="65"/>
  <c r="AX61" i="65"/>
  <c r="AH202" i="65"/>
  <c r="AW162" i="65"/>
  <c r="Z170" i="65"/>
  <c r="BA119" i="65"/>
  <c r="U204" i="65"/>
  <c r="H40" i="65"/>
  <c r="AP114" i="65"/>
  <c r="R142" i="65"/>
  <c r="A230" i="65"/>
  <c r="I117" i="65"/>
  <c r="D166" i="65"/>
  <c r="AV77" i="65"/>
  <c r="O153" i="65"/>
  <c r="AZ212" i="65"/>
  <c r="Y136" i="65"/>
  <c r="G200" i="65"/>
  <c r="I164" i="65"/>
  <c r="AH126" i="65"/>
  <c r="J46" i="65"/>
  <c r="F174" i="65"/>
  <c r="AD190" i="65"/>
  <c r="G144" i="65"/>
  <c r="AW197" i="65"/>
  <c r="D211" i="65"/>
  <c r="AX187" i="65"/>
  <c r="N56" i="65"/>
  <c r="K145" i="65"/>
  <c r="AY193" i="65"/>
  <c r="L145" i="65"/>
  <c r="Z232" i="65"/>
  <c r="O232" i="65"/>
  <c r="L97" i="65"/>
  <c r="AH182" i="65"/>
  <c r="BA237" i="65"/>
  <c r="AH120" i="65"/>
  <c r="C221" i="65"/>
  <c r="AK59" i="65"/>
  <c r="K53" i="65"/>
  <c r="AV237" i="65"/>
  <c r="AZ91" i="65"/>
  <c r="P80" i="65"/>
  <c r="AK71" i="65"/>
  <c r="X133" i="65"/>
  <c r="H26" i="65"/>
  <c r="AV206" i="65"/>
  <c r="AX32" i="65"/>
  <c r="P57" i="65"/>
  <c r="M86" i="65"/>
  <c r="F202" i="65"/>
  <c r="H39" i="65"/>
  <c r="A202" i="65"/>
  <c r="M124" i="65"/>
  <c r="BG91" i="65"/>
  <c r="R103" i="65"/>
  <c r="AP142" i="65"/>
  <c r="R57" i="65"/>
  <c r="AU125" i="65"/>
  <c r="BE188" i="65"/>
  <c r="AP223" i="65"/>
  <c r="N67" i="65"/>
  <c r="AN215" i="65"/>
  <c r="B153" i="65"/>
  <c r="BG76" i="65"/>
  <c r="H95" i="65"/>
  <c r="BA72" i="65"/>
  <c r="AS136" i="65"/>
  <c r="AX137" i="65"/>
  <c r="K185" i="65"/>
  <c r="AG154" i="65"/>
  <c r="AL210" i="65"/>
  <c r="F179" i="65"/>
  <c r="AL114" i="65"/>
  <c r="AF113" i="65"/>
  <c r="AW138" i="65"/>
  <c r="Q215" i="65"/>
  <c r="K167" i="65"/>
  <c r="AQ175" i="65"/>
  <c r="BA62" i="65"/>
  <c r="Y217" i="65"/>
  <c r="G75" i="65"/>
  <c r="U44" i="65"/>
  <c r="N203" i="65"/>
  <c r="AQ41" i="65"/>
  <c r="O126" i="65"/>
  <c r="AK61" i="65"/>
  <c r="AN220" i="65"/>
  <c r="BG31" i="65"/>
  <c r="AT170" i="65"/>
  <c r="BA90" i="65"/>
  <c r="AY207" i="65"/>
  <c r="S113" i="65"/>
  <c r="H72" i="65"/>
  <c r="T146" i="65"/>
  <c r="AO196" i="65"/>
  <c r="P164" i="65"/>
  <c r="AY177" i="65"/>
  <c r="AE240" i="65"/>
  <c r="BH37" i="65"/>
  <c r="X185" i="65"/>
  <c r="O220" i="65"/>
  <c r="L92" i="65"/>
  <c r="X197" i="65"/>
  <c r="C29" i="65"/>
  <c r="AE214" i="65"/>
  <c r="I140" i="65"/>
  <c r="AA114" i="65"/>
  <c r="AB114" i="65" s="1"/>
  <c r="O25" i="65"/>
  <c r="BA108" i="65"/>
  <c r="AS232" i="65"/>
  <c r="AG220" i="65"/>
  <c r="AJ33" i="65"/>
  <c r="AZ88" i="65"/>
  <c r="BE234" i="65"/>
  <c r="D52" i="65"/>
  <c r="BG99" i="65"/>
  <c r="BA156" i="65"/>
  <c r="L152" i="65"/>
  <c r="AG172" i="65"/>
  <c r="AL127" i="65"/>
  <c r="X101" i="65"/>
  <c r="I232" i="65"/>
  <c r="BF131" i="65"/>
  <c r="E139" i="65"/>
  <c r="A200" i="65"/>
  <c r="AS53" i="65"/>
  <c r="Q137" i="65"/>
  <c r="AU103" i="65"/>
  <c r="T220" i="65"/>
  <c r="AT53" i="65"/>
  <c r="T129" i="65"/>
  <c r="AE203" i="65"/>
  <c r="H18" i="65"/>
  <c r="AZ152" i="65"/>
  <c r="S35" i="65"/>
  <c r="AP17" i="65"/>
  <c r="BH204" i="65"/>
  <c r="AZ128" i="65"/>
  <c r="B197" i="65"/>
  <c r="AJ67" i="65"/>
  <c r="B179" i="65"/>
  <c r="BE174" i="65"/>
  <c r="BC32" i="65"/>
  <c r="H128" i="65"/>
  <c r="AX201" i="65"/>
  <c r="AY169" i="65"/>
  <c r="B97" i="65"/>
  <c r="X224" i="65"/>
  <c r="AS168" i="65"/>
  <c r="Q144" i="65"/>
  <c r="BC229" i="65"/>
  <c r="AG103" i="65"/>
  <c r="AV119" i="65"/>
  <c r="AT151" i="65"/>
  <c r="BB18" i="65"/>
  <c r="AX23" i="65"/>
  <c r="AV129" i="65"/>
  <c r="R174" i="65"/>
  <c r="BC191" i="65"/>
  <c r="AL18" i="65"/>
  <c r="BB135" i="65"/>
  <c r="X86" i="65"/>
  <c r="M34" i="65"/>
  <c r="N161" i="65"/>
  <c r="BE187" i="65"/>
  <c r="AY219" i="65"/>
  <c r="N85" i="65"/>
  <c r="AY18" i="65"/>
  <c r="Y56" i="65"/>
  <c r="AZ45" i="65"/>
  <c r="AN18" i="65"/>
  <c r="AT154" i="65"/>
  <c r="J147" i="65"/>
  <c r="AF185" i="65"/>
  <c r="F95" i="65"/>
  <c r="U191" i="65"/>
  <c r="AF117" i="65"/>
  <c r="AI108" i="65"/>
  <c r="N16" i="65"/>
  <c r="AP163" i="65"/>
  <c r="AH21" i="65"/>
  <c r="P194" i="65"/>
  <c r="X199" i="65"/>
  <c r="R20" i="65"/>
  <c r="AI35" i="65"/>
  <c r="M83" i="65"/>
  <c r="AT198" i="65"/>
  <c r="E20" i="65"/>
  <c r="Y184" i="65"/>
  <c r="C136" i="65"/>
  <c r="BC231" i="65"/>
  <c r="BA70" i="65"/>
  <c r="AS96" i="65"/>
  <c r="BH131" i="65"/>
  <c r="AM195" i="65"/>
  <c r="AJ222" i="65"/>
  <c r="AF27" i="65"/>
  <c r="AE18" i="65"/>
  <c r="AD37" i="65"/>
  <c r="AW25" i="65"/>
  <c r="AQ43" i="65"/>
  <c r="S197" i="65"/>
  <c r="AP147" i="65"/>
  <c r="AK168" i="65"/>
  <c r="F197" i="65"/>
  <c r="AU155" i="65"/>
  <c r="BF53" i="65"/>
  <c r="AG171" i="65"/>
  <c r="Z180" i="65"/>
  <c r="AW157" i="65"/>
  <c r="Y91" i="65"/>
  <c r="AL68" i="65"/>
  <c r="S162" i="65"/>
  <c r="N175" i="65"/>
  <c r="AM150" i="65"/>
  <c r="Y224" i="65"/>
  <c r="K141" i="65"/>
  <c r="K66" i="65"/>
  <c r="L76" i="65"/>
  <c r="H45" i="65"/>
  <c r="K19" i="65"/>
  <c r="AN214" i="65"/>
  <c r="C51" i="65"/>
  <c r="BC76" i="65"/>
  <c r="AL33" i="65"/>
  <c r="AJ198" i="65"/>
  <c r="I121" i="65"/>
  <c r="BF65" i="65"/>
  <c r="AC140" i="65"/>
  <c r="AM221" i="65"/>
  <c r="AW21" i="65"/>
  <c r="AD57" i="65"/>
  <c r="B180" i="65"/>
  <c r="AE152" i="65"/>
  <c r="AO106" i="65"/>
  <c r="C167" i="65"/>
  <c r="AA21" i="65"/>
  <c r="AB21" i="65" s="1"/>
  <c r="BJ21" i="65" s="1"/>
  <c r="AW52" i="65"/>
  <c r="P165" i="65"/>
  <c r="A236" i="65"/>
  <c r="P42" i="65"/>
  <c r="M102" i="65"/>
  <c r="S59" i="65"/>
  <c r="J192" i="65"/>
  <c r="BC83" i="65"/>
  <c r="H238" i="65"/>
  <c r="AK180" i="65"/>
  <c r="D168" i="65"/>
  <c r="BH57" i="65"/>
  <c r="Y18" i="65"/>
  <c r="AK220" i="65"/>
  <c r="AU53" i="65"/>
  <c r="AT158" i="65"/>
  <c r="AO59" i="65"/>
  <c r="AK20" i="65"/>
  <c r="AD212" i="65"/>
  <c r="AP18" i="65"/>
  <c r="BC240" i="65"/>
  <c r="Z55" i="65"/>
  <c r="AT16" i="65"/>
  <c r="F61" i="65"/>
  <c r="AE21" i="65"/>
  <c r="E94" i="65"/>
  <c r="AK18" i="65"/>
  <c r="AA79" i="65"/>
  <c r="AB79" i="65" s="1"/>
  <c r="AG165" i="65"/>
  <c r="BD116" i="65"/>
  <c r="AF223" i="65"/>
  <c r="BE149" i="65"/>
  <c r="BC188" i="65"/>
  <c r="S57" i="65"/>
  <c r="BG224" i="65"/>
  <c r="AZ37" i="65"/>
  <c r="AH159" i="65"/>
  <c r="AL21" i="65"/>
  <c r="BE139" i="65"/>
  <c r="AJ209" i="65"/>
  <c r="H71" i="65"/>
  <c r="BH20" i="65"/>
  <c r="BD205" i="65"/>
  <c r="AN225" i="65"/>
  <c r="AE84" i="65"/>
  <c r="F219" i="65"/>
  <c r="H158" i="65"/>
  <c r="AW104" i="65"/>
  <c r="BG161" i="65"/>
  <c r="AS93" i="65"/>
  <c r="Z192" i="65"/>
  <c r="I33" i="65"/>
  <c r="AV22" i="65"/>
  <c r="AF21" i="65"/>
  <c r="BE70" i="65"/>
  <c r="AK213" i="65"/>
  <c r="BD149" i="65"/>
  <c r="O203" i="65"/>
  <c r="BA169" i="65"/>
  <c r="B23" i="65"/>
  <c r="BC161" i="65"/>
  <c r="AT96" i="65"/>
  <c r="BA41" i="65"/>
  <c r="BF109" i="65"/>
  <c r="E201" i="65"/>
  <c r="S81" i="65"/>
  <c r="AH205" i="65"/>
  <c r="H203" i="65"/>
  <c r="N141" i="65"/>
  <c r="D63" i="65"/>
  <c r="S206" i="65"/>
  <c r="N205" i="65"/>
  <c r="AJ206" i="65"/>
  <c r="AK205" i="65"/>
  <c r="AO81" i="65"/>
  <c r="AD151" i="65"/>
  <c r="S73" i="65"/>
  <c r="BF159" i="65"/>
  <c r="BC119" i="65"/>
  <c r="AH156" i="65"/>
  <c r="T25" i="65"/>
  <c r="AF220" i="65"/>
  <c r="AK139" i="65"/>
  <c r="F146" i="65"/>
  <c r="C233" i="65"/>
  <c r="D201" i="65"/>
  <c r="AJ77" i="65"/>
  <c r="F130" i="65"/>
  <c r="BE82" i="65"/>
  <c r="AG144" i="65"/>
  <c r="Q138" i="65"/>
  <c r="BA209" i="65"/>
  <c r="Z86" i="65"/>
  <c r="AJ129" i="65"/>
  <c r="Q78" i="65"/>
  <c r="AA117" i="65"/>
  <c r="AB117" i="65" s="1"/>
  <c r="BJ117" i="65" s="1"/>
  <c r="AP146" i="65"/>
  <c r="BA86" i="65"/>
  <c r="AI142" i="65"/>
  <c r="AG124" i="65"/>
  <c r="AV54" i="65"/>
  <c r="T43" i="65"/>
  <c r="AC167" i="65"/>
  <c r="BC166" i="65"/>
  <c r="AH181" i="65"/>
  <c r="AD239" i="65"/>
  <c r="BC61" i="65"/>
  <c r="AG97" i="65"/>
  <c r="AJ73" i="65"/>
  <c r="G179" i="65"/>
  <c r="L58" i="65"/>
  <c r="AC90" i="65"/>
  <c r="F200" i="65"/>
  <c r="BB30" i="65"/>
  <c r="AV231" i="65"/>
  <c r="U47" i="65"/>
  <c r="X20" i="65"/>
  <c r="C122" i="65"/>
  <c r="N109" i="65"/>
  <c r="AS182" i="65"/>
  <c r="U192" i="65"/>
  <c r="K114" i="65"/>
  <c r="AM167" i="65"/>
  <c r="AN117" i="65"/>
  <c r="R25" i="65"/>
  <c r="F155" i="65"/>
  <c r="Y202" i="65"/>
  <c r="R64" i="65"/>
  <c r="AD68" i="65"/>
  <c r="AL141" i="65"/>
  <c r="T97" i="65"/>
  <c r="K119" i="65"/>
  <c r="AJ193" i="65"/>
  <c r="AL172" i="65"/>
  <c r="AO207" i="65"/>
  <c r="AG201" i="65"/>
  <c r="AL86" i="65"/>
  <c r="AZ192" i="65"/>
  <c r="E200" i="65"/>
  <c r="BF24" i="65"/>
  <c r="O98" i="65"/>
  <c r="AV29" i="65"/>
  <c r="AC104" i="65"/>
  <c r="H185" i="65"/>
  <c r="AJ120" i="65"/>
  <c r="AD43" i="65"/>
  <c r="AG102" i="65"/>
  <c r="E81" i="65"/>
  <c r="AT167" i="65"/>
  <c r="Q112" i="65"/>
  <c r="Q108" i="65"/>
  <c r="BD189" i="65"/>
  <c r="F23" i="65"/>
  <c r="K50" i="65"/>
  <c r="AJ127" i="65"/>
  <c r="AN93" i="65"/>
  <c r="M149" i="65"/>
  <c r="L135" i="65"/>
  <c r="AH166" i="65"/>
  <c r="G134" i="65"/>
  <c r="Z134" i="65"/>
  <c r="J29" i="65"/>
  <c r="AF180" i="65"/>
  <c r="T207" i="65"/>
  <c r="AN59" i="65"/>
  <c r="H222" i="65"/>
  <c r="AX68" i="65"/>
  <c r="S187" i="65"/>
  <c r="AQ26" i="65"/>
  <c r="S190" i="65"/>
  <c r="AL60" i="65"/>
  <c r="AI225" i="65"/>
  <c r="AD181" i="65"/>
  <c r="BC57" i="65"/>
  <c r="AS238" i="65"/>
  <c r="U227" i="65"/>
  <c r="AF158" i="65"/>
  <c r="AD220" i="65"/>
  <c r="X234" i="65"/>
  <c r="I139" i="65"/>
  <c r="AH82" i="65"/>
  <c r="AX144" i="65"/>
  <c r="K216" i="65"/>
  <c r="AM152" i="65"/>
  <c r="P158" i="65"/>
  <c r="AX58" i="65"/>
  <c r="X30" i="65"/>
  <c r="Y31" i="65"/>
  <c r="AO179" i="65"/>
  <c r="N53" i="65"/>
  <c r="AO112" i="65"/>
  <c r="AA37" i="65"/>
  <c r="AB37" i="65" s="1"/>
  <c r="BJ37" i="65" s="1"/>
  <c r="AP217" i="65"/>
  <c r="AS172" i="65"/>
  <c r="BF142" i="65"/>
  <c r="AM50" i="65"/>
  <c r="BH200" i="65"/>
  <c r="BF126" i="65"/>
  <c r="R168" i="65"/>
  <c r="Y223" i="65"/>
  <c r="BE192" i="65"/>
  <c r="E118" i="65"/>
  <c r="AC183" i="65"/>
  <c r="AT87" i="65"/>
  <c r="S89" i="65"/>
  <c r="AL75" i="65"/>
  <c r="AC71" i="65"/>
  <c r="BF166" i="65"/>
  <c r="T85" i="65"/>
  <c r="AP145" i="65"/>
  <c r="A169" i="65"/>
  <c r="BB69" i="65"/>
  <c r="R202" i="65"/>
  <c r="AE155" i="65"/>
  <c r="Z33" i="65"/>
  <c r="C30" i="65"/>
  <c r="A203" i="65"/>
  <c r="AU237" i="65"/>
  <c r="AT94" i="65"/>
  <c r="I36" i="65"/>
  <c r="AO164" i="65"/>
  <c r="A225" i="65"/>
  <c r="AG78" i="65"/>
  <c r="BA124" i="65"/>
  <c r="R80" i="65"/>
  <c r="BG191" i="65"/>
  <c r="BA151" i="65"/>
  <c r="N224" i="65"/>
  <c r="Y85" i="65"/>
  <c r="BA132" i="65"/>
  <c r="AN196" i="65"/>
  <c r="H168" i="65"/>
  <c r="AP125" i="65"/>
  <c r="H84" i="65"/>
  <c r="AC126" i="65"/>
  <c r="Y230" i="65"/>
  <c r="T82" i="65"/>
  <c r="J231" i="65"/>
  <c r="B190" i="65"/>
  <c r="I217" i="65"/>
  <c r="AP95" i="65"/>
  <c r="BF82" i="65"/>
  <c r="AT207" i="65"/>
  <c r="AT195" i="65"/>
  <c r="D93" i="65"/>
  <c r="AG206" i="65"/>
  <c r="BA144" i="65"/>
  <c r="AN160" i="65"/>
  <c r="Z29" i="65"/>
  <c r="S163" i="65"/>
  <c r="AL115" i="65"/>
  <c r="AY185" i="65"/>
  <c r="AU153" i="65"/>
  <c r="C153" i="65"/>
  <c r="AD27" i="65"/>
  <c r="BH28" i="65"/>
  <c r="S92" i="65"/>
  <c r="L87" i="65"/>
  <c r="BG215" i="65"/>
  <c r="BC112" i="65"/>
  <c r="AV187" i="65"/>
  <c r="B157" i="65"/>
  <c r="Q142" i="65"/>
  <c r="P95" i="65"/>
  <c r="R111" i="65"/>
  <c r="M65" i="65"/>
  <c r="I208" i="65"/>
  <c r="B103" i="65"/>
  <c r="BG214" i="65"/>
  <c r="B59" i="65"/>
  <c r="B195" i="65"/>
  <c r="AK46" i="65"/>
  <c r="M138" i="65"/>
  <c r="AG108" i="65"/>
  <c r="BE160" i="65"/>
  <c r="AE180" i="65"/>
  <c r="AI213" i="65"/>
  <c r="K203" i="65"/>
  <c r="R31" i="65"/>
  <c r="BG29" i="65"/>
  <c r="L59" i="65"/>
  <c r="Z28" i="65"/>
  <c r="U219" i="65"/>
  <c r="AM239" i="65"/>
  <c r="AX237" i="65"/>
  <c r="X134" i="65"/>
  <c r="BD74" i="65"/>
  <c r="AO137" i="65"/>
  <c r="AA134" i="65"/>
  <c r="AB134" i="65" s="1"/>
  <c r="T101" i="65"/>
  <c r="P223" i="65"/>
  <c r="BE56" i="65"/>
  <c r="BD53" i="65"/>
  <c r="AU126" i="65"/>
  <c r="AQ67" i="65"/>
  <c r="AG184" i="65"/>
  <c r="R230" i="65"/>
  <c r="Y45" i="65"/>
  <c r="AA130" i="65"/>
  <c r="AB130" i="65" s="1"/>
  <c r="O136" i="65"/>
  <c r="G127" i="65"/>
  <c r="AW92" i="65"/>
  <c r="AQ217" i="65"/>
  <c r="I106" i="65"/>
  <c r="BD87" i="65"/>
  <c r="BF78" i="65"/>
  <c r="R199" i="65"/>
  <c r="BD226" i="65"/>
  <c r="AS91" i="65"/>
  <c r="O180" i="65"/>
  <c r="BE180" i="65"/>
  <c r="U166" i="65"/>
  <c r="AW99" i="65"/>
  <c r="AC48" i="65"/>
  <c r="I81" i="65"/>
  <c r="G72" i="65"/>
  <c r="AH72" i="65"/>
  <c r="AN127" i="65"/>
  <c r="A184" i="65"/>
  <c r="C177" i="65"/>
  <c r="O72" i="65"/>
  <c r="C38" i="65"/>
  <c r="A154" i="65"/>
  <c r="AH172" i="65"/>
  <c r="AY163" i="65"/>
  <c r="BA227" i="65"/>
  <c r="AT90" i="65"/>
  <c r="O195" i="65"/>
  <c r="AM85" i="65"/>
  <c r="F97" i="65"/>
  <c r="Y49" i="65"/>
  <c r="BB65" i="65"/>
  <c r="Z177" i="65"/>
  <c r="R49" i="65"/>
  <c r="AO214" i="65"/>
  <c r="AS165" i="65"/>
  <c r="A66" i="65"/>
  <c r="K80" i="65"/>
  <c r="B166" i="65"/>
  <c r="I218" i="65"/>
  <c r="AX209" i="65"/>
  <c r="BE206" i="65"/>
  <c r="C161" i="65"/>
  <c r="AM96" i="65"/>
  <c r="BH26" i="65"/>
  <c r="B133" i="65"/>
  <c r="E89" i="65"/>
  <c r="C205" i="65"/>
  <c r="AO124" i="65"/>
  <c r="AU80" i="65"/>
  <c r="AO30" i="65"/>
  <c r="AM240" i="65"/>
  <c r="AW173" i="65"/>
  <c r="R190" i="65"/>
  <c r="R26" i="65"/>
  <c r="C142" i="65"/>
  <c r="D200" i="65"/>
  <c r="C103" i="65"/>
  <c r="BD106" i="65"/>
  <c r="C223" i="65"/>
  <c r="AK159" i="65"/>
  <c r="AP192" i="65"/>
  <c r="AJ142" i="65"/>
  <c r="AJ118" i="65"/>
  <c r="S50" i="65"/>
  <c r="D160" i="65"/>
  <c r="X104" i="65"/>
  <c r="BF54" i="65"/>
  <c r="N135" i="65"/>
  <c r="Y206" i="65"/>
  <c r="C64" i="65"/>
  <c r="C139" i="65"/>
  <c r="AC95" i="65"/>
  <c r="J76" i="65"/>
  <c r="AU130" i="65"/>
  <c r="AE190" i="65"/>
  <c r="BE80" i="65"/>
  <c r="AG142" i="65"/>
  <c r="O125" i="65"/>
  <c r="Q143" i="65"/>
  <c r="BG41" i="65"/>
  <c r="D215" i="65"/>
  <c r="AV91" i="65"/>
  <c r="T154" i="65"/>
  <c r="AE58" i="65"/>
  <c r="R68" i="65"/>
  <c r="J132" i="65"/>
  <c r="N149" i="65"/>
  <c r="AL154" i="65"/>
  <c r="O86" i="65"/>
  <c r="F104" i="65"/>
  <c r="AU20" i="65"/>
  <c r="AW18" i="65"/>
  <c r="H184" i="65"/>
  <c r="J37" i="65"/>
  <c r="BB209" i="65"/>
  <c r="N236" i="65"/>
  <c r="T37" i="65"/>
  <c r="AL150" i="65"/>
  <c r="AO114" i="65"/>
  <c r="AN44" i="65"/>
  <c r="I126" i="65"/>
  <c r="BD220" i="65"/>
  <c r="M228" i="65"/>
  <c r="H151" i="65"/>
  <c r="BG34" i="65"/>
  <c r="AY45" i="65"/>
  <c r="T110" i="65"/>
  <c r="BB188" i="65"/>
  <c r="AY192" i="65"/>
  <c r="AO53" i="65"/>
  <c r="AW33" i="65"/>
  <c r="AD88" i="65"/>
  <c r="M99" i="65"/>
  <c r="AI73" i="65"/>
  <c r="T48" i="65"/>
  <c r="BB28" i="65"/>
  <c r="Z64" i="65"/>
  <c r="A59" i="65"/>
  <c r="AH33" i="65"/>
  <c r="T194" i="65"/>
  <c r="A107" i="65"/>
  <c r="AW50" i="65"/>
  <c r="BC143" i="65"/>
  <c r="AG86" i="65"/>
  <c r="AX114" i="65"/>
  <c r="BC140" i="65"/>
  <c r="AL179" i="65"/>
  <c r="AW115" i="65"/>
  <c r="AH62" i="65"/>
  <c r="AX188" i="65"/>
  <c r="BD31" i="65"/>
  <c r="AX230" i="65"/>
  <c r="E211" i="65"/>
  <c r="G228" i="65"/>
  <c r="BC129" i="65"/>
  <c r="BE35" i="65"/>
  <c r="AC98" i="65"/>
  <c r="AN123" i="65"/>
  <c r="BG234" i="65"/>
  <c r="G166" i="65"/>
  <c r="BB87" i="65"/>
  <c r="AL93" i="65"/>
  <c r="AD62" i="65"/>
  <c r="AE43" i="65"/>
  <c r="O65" i="65"/>
  <c r="AN146" i="65"/>
  <c r="C74" i="65"/>
  <c r="BG134" i="65"/>
  <c r="AL111" i="65"/>
  <c r="AK16" i="65"/>
  <c r="R46" i="65"/>
  <c r="I82" i="65"/>
  <c r="AZ69" i="65"/>
  <c r="BF205" i="65"/>
  <c r="AL183" i="65"/>
  <c r="U19" i="65"/>
  <c r="U202" i="65"/>
  <c r="AU48" i="65"/>
  <c r="Z239" i="65"/>
  <c r="O93" i="65"/>
  <c r="I17" i="65"/>
  <c r="BA155" i="65"/>
  <c r="P230" i="65"/>
  <c r="BA232" i="65"/>
  <c r="AG208" i="65"/>
  <c r="AJ108" i="65"/>
  <c r="BB155" i="65"/>
  <c r="AU189" i="65"/>
  <c r="AN235" i="65"/>
  <c r="M224" i="65"/>
  <c r="L224" i="65"/>
  <c r="X222" i="65"/>
  <c r="BF225" i="65"/>
  <c r="AV113" i="65"/>
  <c r="BD102" i="65"/>
  <c r="AV38" i="65"/>
  <c r="AD40" i="65"/>
  <c r="AE176" i="65"/>
  <c r="AA71" i="65"/>
  <c r="AB71" i="65" s="1"/>
  <c r="BJ71" i="65" s="1"/>
  <c r="Q42" i="65"/>
  <c r="D73" i="65"/>
  <c r="AG174" i="65"/>
  <c r="BF139" i="65"/>
  <c r="U215" i="65"/>
  <c r="AY53" i="65"/>
  <c r="AG135" i="65"/>
  <c r="O30" i="65"/>
  <c r="AV140" i="65"/>
  <c r="P239" i="65"/>
  <c r="AC188" i="65"/>
  <c r="AK134" i="65"/>
  <c r="A114" i="65"/>
  <c r="AP27" i="65"/>
  <c r="AK226" i="65"/>
  <c r="BD152" i="65"/>
  <c r="AY222" i="65"/>
  <c r="L148" i="65"/>
  <c r="T143" i="65"/>
  <c r="AP83" i="65"/>
  <c r="J94" i="65"/>
  <c r="O29" i="65"/>
  <c r="BE108" i="65"/>
  <c r="AP35" i="65"/>
  <c r="AU211" i="65"/>
  <c r="AQ51" i="65"/>
  <c r="AN49" i="65"/>
  <c r="AQ52" i="65"/>
  <c r="BE135" i="65"/>
  <c r="BE232" i="65"/>
  <c r="AK90" i="65"/>
  <c r="P152" i="65"/>
  <c r="BC115" i="65"/>
  <c r="AM170" i="65"/>
  <c r="AX78" i="65"/>
  <c r="X117" i="65"/>
  <c r="Y99" i="65"/>
  <c r="BG165" i="65"/>
  <c r="AN154" i="65"/>
  <c r="AM129" i="65"/>
  <c r="AO133" i="65"/>
  <c r="K158" i="65"/>
  <c r="AJ160" i="65"/>
  <c r="AV112" i="65"/>
  <c r="BH190" i="65"/>
  <c r="G203" i="65"/>
  <c r="BE44" i="65"/>
  <c r="E215" i="65"/>
  <c r="T224" i="65"/>
  <c r="Q121" i="65"/>
  <c r="AW113" i="65"/>
  <c r="AA144" i="65"/>
  <c r="AB144" i="65" s="1"/>
  <c r="BJ144" i="65" s="1"/>
  <c r="E85" i="65"/>
  <c r="AU139" i="65"/>
  <c r="Z182" i="65"/>
  <c r="N120" i="65"/>
  <c r="AZ108" i="65"/>
  <c r="AF31" i="65"/>
  <c r="I229" i="65"/>
  <c r="AY233" i="65"/>
  <c r="AP168" i="65"/>
  <c r="Z121" i="65"/>
  <c r="AF28" i="65"/>
  <c r="AZ150" i="65"/>
  <c r="BB58" i="65"/>
  <c r="AA235" i="65"/>
  <c r="AB235" i="65" s="1"/>
  <c r="BJ235" i="65" s="1"/>
  <c r="BC162" i="65"/>
  <c r="AG197" i="65"/>
  <c r="AI164" i="65"/>
  <c r="AL175" i="65"/>
  <c r="B83" i="65"/>
  <c r="BF91" i="65"/>
  <c r="AX233" i="65"/>
  <c r="O202" i="65"/>
  <c r="BB93" i="65"/>
  <c r="BD180" i="65"/>
  <c r="A101" i="65"/>
  <c r="Q240" i="65"/>
  <c r="N77" i="65"/>
  <c r="P44" i="65"/>
  <c r="AS184" i="65"/>
  <c r="H47" i="65"/>
  <c r="B35" i="65"/>
  <c r="BE158" i="65"/>
  <c r="BF220" i="65"/>
  <c r="S174" i="65"/>
  <c r="AN37" i="65"/>
  <c r="AM146" i="65"/>
  <c r="N211" i="65"/>
  <c r="AP101" i="65"/>
  <c r="C52" i="65"/>
  <c r="AS107" i="65"/>
  <c r="L240" i="65"/>
  <c r="AH165" i="65"/>
  <c r="M53" i="65"/>
  <c r="B86" i="65"/>
  <c r="AG62" i="65"/>
  <c r="AJ232" i="65"/>
  <c r="AT110" i="65"/>
  <c r="BA34" i="65"/>
  <c r="BB94" i="65"/>
  <c r="M117" i="65"/>
  <c r="H82" i="65"/>
  <c r="A48" i="65"/>
  <c r="D152" i="65"/>
  <c r="O51" i="65"/>
  <c r="S63" i="65"/>
  <c r="AL112" i="65"/>
  <c r="U77" i="65"/>
  <c r="BD176" i="65"/>
  <c r="E138" i="65"/>
  <c r="U62" i="65"/>
  <c r="AM207" i="65"/>
  <c r="S199" i="65"/>
  <c r="T86" i="65"/>
  <c r="K31" i="65"/>
  <c r="O175" i="65"/>
  <c r="AQ150" i="65"/>
  <c r="H101" i="65"/>
  <c r="S177" i="65"/>
  <c r="AS234" i="65"/>
  <c r="AJ172" i="65"/>
  <c r="BE60" i="65"/>
  <c r="BE179" i="65"/>
  <c r="BF227" i="65"/>
  <c r="AI231" i="65"/>
  <c r="BD62" i="65"/>
  <c r="M231" i="65"/>
  <c r="S53" i="65"/>
  <c r="S69" i="65"/>
  <c r="AW69" i="65"/>
  <c r="AV108" i="65"/>
  <c r="N87" i="65"/>
  <c r="BB26" i="65"/>
  <c r="J101" i="65"/>
  <c r="U92" i="65"/>
  <c r="AH204" i="65"/>
  <c r="AJ213" i="65"/>
  <c r="Q63" i="65"/>
  <c r="AV181" i="65"/>
  <c r="F232" i="65"/>
  <c r="AK106" i="65"/>
  <c r="K120" i="65"/>
  <c r="AE166" i="65"/>
  <c r="AT157" i="65"/>
  <c r="AD107" i="65"/>
  <c r="BD110" i="65"/>
  <c r="U152" i="65"/>
  <c r="AY171" i="65"/>
  <c r="AK165" i="65"/>
  <c r="AW163" i="65"/>
  <c r="B91" i="65"/>
  <c r="M97" i="65"/>
  <c r="AZ99" i="65"/>
  <c r="AA49" i="65"/>
  <c r="AB49" i="65" s="1"/>
  <c r="AZ159" i="65"/>
  <c r="Z83" i="65"/>
  <c r="T79" i="65"/>
  <c r="Z30" i="65"/>
  <c r="I65" i="65"/>
  <c r="D142" i="65"/>
  <c r="D140" i="65"/>
  <c r="P211" i="65"/>
  <c r="L109" i="65"/>
  <c r="H66" i="65"/>
  <c r="I30" i="65"/>
  <c r="K174" i="65"/>
  <c r="BG231" i="65"/>
  <c r="AL178" i="65"/>
  <c r="BH34" i="65"/>
  <c r="AD143" i="65"/>
  <c r="B222" i="65"/>
  <c r="AT46" i="65"/>
  <c r="S132" i="65"/>
  <c r="AV182" i="65"/>
  <c r="C67" i="65"/>
  <c r="AN105" i="65"/>
  <c r="R221" i="65"/>
  <c r="AJ169" i="65"/>
  <c r="X35" i="65"/>
  <c r="S226" i="65"/>
  <c r="G232" i="65"/>
  <c r="AG181" i="65"/>
  <c r="AH163" i="65"/>
  <c r="AH88" i="65"/>
  <c r="S115" i="65"/>
  <c r="BB77" i="65"/>
  <c r="AL37" i="65"/>
  <c r="BA177" i="65"/>
  <c r="AS87" i="65"/>
  <c r="AQ83" i="65"/>
  <c r="BA230" i="65"/>
  <c r="Y81" i="65"/>
  <c r="G31" i="65"/>
  <c r="BG133" i="65"/>
  <c r="AI169" i="65"/>
  <c r="Y27" i="65"/>
  <c r="AN52" i="65"/>
  <c r="Y200" i="65"/>
  <c r="T144" i="65"/>
  <c r="AJ110" i="65"/>
  <c r="H215" i="65"/>
  <c r="N130" i="65"/>
  <c r="L159" i="65"/>
  <c r="AE191" i="65"/>
  <c r="BC75" i="65"/>
  <c r="M87" i="65"/>
  <c r="AF225" i="65"/>
  <c r="B151" i="65"/>
  <c r="BF85" i="65"/>
  <c r="BF42" i="65"/>
  <c r="C43" i="65"/>
  <c r="AC107" i="65"/>
  <c r="AF195" i="65"/>
  <c r="D170" i="65"/>
  <c r="AF93" i="65"/>
  <c r="J229" i="65"/>
  <c r="BG196" i="65"/>
  <c r="AF43" i="65"/>
  <c r="U175" i="65"/>
  <c r="M203" i="65"/>
  <c r="L129" i="65"/>
  <c r="AZ205" i="65"/>
  <c r="AA72" i="65"/>
  <c r="AB72" i="65" s="1"/>
  <c r="AS193" i="65"/>
  <c r="AW184" i="65"/>
  <c r="C184" i="65"/>
  <c r="AX153" i="65"/>
  <c r="M63" i="65"/>
  <c r="BG159" i="65"/>
  <c r="AL191" i="65"/>
  <c r="AL163" i="65"/>
  <c r="X102" i="65"/>
  <c r="AQ118" i="65"/>
  <c r="AV196" i="65"/>
  <c r="AV178" i="65"/>
  <c r="U50" i="65"/>
  <c r="B140" i="65"/>
  <c r="AF190" i="65"/>
  <c r="J212" i="65"/>
  <c r="AI207" i="65"/>
  <c r="BF32" i="65"/>
  <c r="N218" i="65"/>
  <c r="BA170" i="65"/>
  <c r="AP174" i="65"/>
  <c r="AI193" i="65"/>
  <c r="H105" i="65"/>
  <c r="AN222" i="65"/>
  <c r="Y108" i="65"/>
  <c r="AL148" i="65"/>
  <c r="S118" i="65"/>
  <c r="AN61" i="65"/>
  <c r="AV57" i="65"/>
  <c r="AX211" i="65"/>
  <c r="AZ158" i="65"/>
  <c r="AM189" i="65"/>
  <c r="BD84" i="65"/>
  <c r="E240" i="65"/>
  <c r="BG122" i="65"/>
  <c r="R39" i="65"/>
  <c r="A124" i="65"/>
  <c r="K108" i="65"/>
  <c r="BH169" i="65"/>
  <c r="P218" i="65"/>
  <c r="S178" i="65"/>
  <c r="P114" i="65"/>
  <c r="AE60" i="65"/>
  <c r="P160" i="65"/>
  <c r="X60" i="65"/>
  <c r="N188" i="65"/>
  <c r="BE32" i="65"/>
  <c r="BD239" i="65"/>
  <c r="AJ87" i="65"/>
  <c r="O54" i="65"/>
  <c r="AP79" i="65"/>
  <c r="AC22" i="65"/>
  <c r="AN102" i="65"/>
  <c r="AL147" i="65"/>
  <c r="T75" i="65"/>
  <c r="L161" i="65"/>
  <c r="AY65" i="65"/>
  <c r="Y156" i="65"/>
  <c r="AN228" i="65"/>
  <c r="AN29" i="65"/>
  <c r="BF110" i="65"/>
  <c r="L26" i="65"/>
  <c r="U61" i="65"/>
  <c r="D212" i="65"/>
  <c r="T172" i="65"/>
  <c r="U51" i="65"/>
  <c r="B39" i="65"/>
  <c r="AD25" i="65"/>
  <c r="U78" i="65"/>
  <c r="AN221" i="65"/>
  <c r="N168" i="65"/>
  <c r="AE177" i="65"/>
  <c r="K192" i="65"/>
  <c r="A52" i="65"/>
  <c r="BA131" i="65"/>
  <c r="BD94" i="65"/>
  <c r="Z72" i="65"/>
  <c r="Y210" i="65"/>
  <c r="H29" i="65"/>
  <c r="AW207" i="65"/>
  <c r="N155" i="65"/>
  <c r="P61" i="65"/>
  <c r="AJ182" i="65"/>
  <c r="AE183" i="65"/>
  <c r="AF26" i="65"/>
  <c r="AD199" i="65"/>
  <c r="G47" i="65"/>
  <c r="BG221" i="65"/>
  <c r="Q181" i="65"/>
  <c r="AF61" i="65"/>
  <c r="BE81" i="65"/>
  <c r="T98" i="65"/>
  <c r="AF66" i="65"/>
  <c r="P168" i="65"/>
  <c r="M101" i="65"/>
  <c r="E92" i="65"/>
  <c r="C84" i="65"/>
  <c r="Y38" i="65"/>
  <c r="AW202" i="65"/>
  <c r="AO58" i="65"/>
  <c r="BC136" i="65"/>
  <c r="AP155" i="65"/>
  <c r="Q161" i="65"/>
  <c r="AK229" i="65"/>
  <c r="G214" i="65"/>
  <c r="AT74" i="65"/>
  <c r="AX127" i="65"/>
  <c r="Z149" i="65"/>
  <c r="F75" i="65"/>
  <c r="BD212" i="65"/>
  <c r="AK113" i="65"/>
  <c r="G219" i="65"/>
  <c r="AI98" i="65"/>
  <c r="K107" i="65"/>
  <c r="AW72" i="65"/>
  <c r="M91" i="65"/>
  <c r="BG235" i="65"/>
  <c r="AN138" i="65"/>
  <c r="Q27" i="65"/>
  <c r="R38" i="65"/>
  <c r="S91" i="65"/>
  <c r="O218" i="65"/>
  <c r="AQ177" i="65"/>
  <c r="AI57" i="65"/>
  <c r="BB222" i="65"/>
  <c r="AK101" i="65"/>
  <c r="O122" i="65"/>
  <c r="H63" i="65"/>
  <c r="Y174" i="65"/>
  <c r="AJ196" i="65"/>
  <c r="AN111" i="65"/>
  <c r="T216" i="65"/>
  <c r="AJ119" i="65"/>
  <c r="BH64" i="65"/>
  <c r="AX145" i="65"/>
  <c r="BE47" i="65"/>
  <c r="BC90" i="65"/>
  <c r="Y214" i="65"/>
  <c r="P83" i="65"/>
  <c r="E168" i="65"/>
  <c r="Q80" i="65"/>
  <c r="AO26" i="65"/>
  <c r="AD159" i="65"/>
  <c r="X153" i="65"/>
  <c r="AN161" i="65"/>
  <c r="BC145" i="65"/>
  <c r="AH227" i="65"/>
  <c r="AW175" i="65"/>
  <c r="AM188" i="65"/>
  <c r="BG219" i="65"/>
  <c r="AZ71" i="65"/>
  <c r="AA222" i="65"/>
  <c r="AB222" i="65" s="1"/>
  <c r="BJ222" i="65" s="1"/>
  <c r="BC109" i="65"/>
  <c r="T200" i="65"/>
  <c r="J66" i="65"/>
  <c r="AT193" i="65"/>
  <c r="D204" i="65"/>
  <c r="Z178" i="65"/>
  <c r="AM109" i="65"/>
  <c r="L42" i="65"/>
  <c r="AQ184" i="65"/>
  <c r="AV84" i="65"/>
  <c r="AZ90" i="65"/>
  <c r="AI90" i="65"/>
  <c r="T137" i="65"/>
  <c r="Z219" i="65"/>
  <c r="AK110" i="65"/>
  <c r="O119" i="65"/>
  <c r="L163" i="65"/>
  <c r="G107" i="65"/>
  <c r="K162" i="65"/>
  <c r="X92" i="65"/>
  <c r="AT185" i="65"/>
  <c r="BA208" i="65"/>
  <c r="L126" i="65"/>
  <c r="AG72" i="65"/>
  <c r="B158" i="65"/>
  <c r="T30" i="65"/>
  <c r="AJ124" i="65"/>
  <c r="BH138" i="65"/>
  <c r="S170" i="65"/>
  <c r="U45" i="65"/>
  <c r="AH183" i="65"/>
  <c r="AQ227" i="65"/>
  <c r="AD213" i="65"/>
  <c r="K180" i="65"/>
  <c r="X123" i="65"/>
  <c r="BF59" i="65"/>
  <c r="AO141" i="65"/>
  <c r="AX234" i="65"/>
  <c r="BF57" i="65"/>
  <c r="L207" i="65"/>
  <c r="AF151" i="65"/>
  <c r="AD19" i="65"/>
  <c r="AL161" i="65"/>
  <c r="AX52" i="65"/>
  <c r="AW102" i="65"/>
  <c r="AU23" i="65"/>
  <c r="U120" i="65"/>
  <c r="I204" i="65"/>
  <c r="AJ16" i="65"/>
  <c r="K201" i="65"/>
  <c r="AL222" i="65"/>
  <c r="K26" i="65"/>
  <c r="AN134" i="65"/>
  <c r="AY206" i="65"/>
  <c r="G16" i="65"/>
  <c r="BH82" i="65"/>
  <c r="F87" i="65"/>
  <c r="G17" i="65"/>
  <c r="AH105" i="65"/>
  <c r="F45" i="65"/>
  <c r="AQ192" i="65"/>
  <c r="X135" i="65"/>
  <c r="J197" i="65"/>
  <c r="AY239" i="65"/>
  <c r="X49" i="65"/>
  <c r="AO170" i="65"/>
  <c r="O88" i="65"/>
  <c r="K226" i="65"/>
  <c r="AI141" i="65"/>
  <c r="AF169" i="65"/>
  <c r="AC141" i="65"/>
  <c r="X97" i="65"/>
  <c r="J106" i="65"/>
  <c r="AS210" i="65"/>
  <c r="AM115" i="65"/>
  <c r="O57" i="65"/>
  <c r="A210" i="65"/>
  <c r="E160" i="65"/>
  <c r="Z147" i="65"/>
  <c r="L184" i="65"/>
  <c r="E185" i="65"/>
  <c r="M80" i="65"/>
  <c r="AN133" i="65"/>
  <c r="H226" i="65"/>
  <c r="AM154" i="65"/>
  <c r="AK221" i="65"/>
  <c r="A204" i="65"/>
  <c r="M223" i="65"/>
  <c r="AO135" i="65"/>
  <c r="AE198" i="65"/>
  <c r="U94" i="65"/>
  <c r="F16" i="65"/>
  <c r="AU87" i="65"/>
  <c r="BG70" i="65"/>
  <c r="N190" i="65"/>
  <c r="AZ117" i="65"/>
  <c r="C22" i="65"/>
  <c r="K92" i="65"/>
  <c r="BH79" i="65"/>
  <c r="E42" i="65"/>
  <c r="AK77" i="65"/>
  <c r="BG40" i="65"/>
  <c r="BA18" i="65"/>
  <c r="AM157" i="65"/>
  <c r="AD52" i="65"/>
  <c r="BE54" i="65"/>
  <c r="Y104" i="65"/>
  <c r="AX17" i="65"/>
  <c r="AA73" i="65"/>
  <c r="AB73" i="65" s="1"/>
  <c r="BJ73" i="65" s="1"/>
  <c r="O172" i="65"/>
  <c r="E149" i="65"/>
  <c r="AL22" i="65"/>
  <c r="A93" i="65"/>
  <c r="AG22" i="65"/>
  <c r="AI65" i="65"/>
  <c r="AQ35" i="65"/>
  <c r="AU240" i="65"/>
  <c r="AJ19" i="65"/>
  <c r="AY187" i="65"/>
  <c r="BF87" i="65"/>
  <c r="E64" i="65"/>
  <c r="AA124" i="65"/>
  <c r="AB124" i="65" s="1"/>
  <c r="R213" i="65"/>
  <c r="AC175" i="65"/>
  <c r="B216" i="65"/>
  <c r="AE231" i="65"/>
  <c r="BB117" i="65"/>
  <c r="AH224" i="65"/>
  <c r="AL156" i="65"/>
  <c r="Y34" i="65"/>
  <c r="AG157" i="65"/>
  <c r="B192" i="65"/>
  <c r="X105" i="65"/>
  <c r="A196" i="65"/>
  <c r="AS134" i="65"/>
  <c r="BA87" i="65"/>
  <c r="AJ84" i="65"/>
  <c r="AG19" i="65"/>
  <c r="AC205" i="65"/>
  <c r="AH179" i="65"/>
  <c r="AK202" i="65"/>
  <c r="C225" i="65"/>
  <c r="Q197" i="65"/>
  <c r="BG19" i="65"/>
  <c r="R180" i="65"/>
  <c r="BE154" i="65"/>
  <c r="BA189" i="65"/>
  <c r="F145" i="65"/>
  <c r="R23" i="65"/>
  <c r="M196" i="65"/>
  <c r="T149" i="65"/>
  <c r="BH126" i="65"/>
  <c r="AY111" i="65"/>
  <c r="AY37" i="65"/>
  <c r="AO126" i="65"/>
  <c r="B102" i="65"/>
  <c r="B211" i="65"/>
  <c r="BE227" i="65"/>
  <c r="BD17" i="65"/>
  <c r="Y37" i="65"/>
  <c r="P119" i="65"/>
  <c r="AP22" i="65"/>
  <c r="D224" i="65"/>
  <c r="C191" i="65"/>
  <c r="AV230" i="65"/>
  <c r="BD208" i="65"/>
  <c r="AM19" i="65"/>
  <c r="K209" i="65"/>
  <c r="AO82" i="65"/>
  <c r="AI75" i="65"/>
  <c r="AY44" i="65"/>
  <c r="AM198" i="65"/>
  <c r="F35" i="65"/>
  <c r="B207" i="65"/>
  <c r="Y132" i="65"/>
  <c r="BB46" i="65"/>
  <c r="A96" i="65"/>
  <c r="P94" i="65"/>
  <c r="X209" i="65"/>
  <c r="AF17" i="65"/>
  <c r="AY174" i="65"/>
  <c r="L141" i="65"/>
  <c r="U129" i="65"/>
  <c r="AD21" i="65"/>
  <c r="J23" i="65"/>
  <c r="AS174" i="65"/>
  <c r="BF184" i="65"/>
  <c r="P21" i="65"/>
  <c r="L189" i="65"/>
  <c r="AU180" i="65"/>
  <c r="N62" i="65"/>
  <c r="AJ233" i="65"/>
  <c r="G193" i="65"/>
  <c r="AP108" i="65"/>
  <c r="AF37" i="65"/>
  <c r="P27" i="65"/>
  <c r="AG69" i="65"/>
  <c r="R109" i="65"/>
  <c r="AZ181" i="65"/>
  <c r="AV25" i="65"/>
  <c r="AU127" i="65"/>
  <c r="AA74" i="65"/>
  <c r="AB74" i="65" s="1"/>
  <c r="BJ74" i="65" s="1"/>
  <c r="G97" i="65"/>
  <c r="BA239" i="65"/>
  <c r="AO21" i="65"/>
  <c r="AG232" i="65"/>
  <c r="G162" i="65"/>
  <c r="AV122" i="65"/>
  <c r="Z181" i="65"/>
  <c r="K240" i="65"/>
  <c r="F52" i="65"/>
  <c r="J107" i="65"/>
  <c r="P70" i="65"/>
  <c r="AC17" i="65"/>
  <c r="E122" i="65"/>
  <c r="AW65" i="65"/>
  <c r="AV137" i="65"/>
  <c r="P176" i="65"/>
  <c r="P174" i="65"/>
  <c r="AY200" i="65"/>
  <c r="AA148" i="65"/>
  <c r="AB148" i="65" s="1"/>
  <c r="J219" i="65"/>
  <c r="AM55" i="65"/>
  <c r="AN34" i="65"/>
  <c r="G121" i="65"/>
  <c r="AD74" i="65"/>
  <c r="BD170" i="65"/>
  <c r="E154" i="65"/>
  <c r="BF203" i="65"/>
  <c r="AM208" i="65"/>
  <c r="L215" i="65"/>
  <c r="J56" i="65"/>
  <c r="L102" i="65"/>
  <c r="H65" i="65"/>
  <c r="O107" i="65"/>
  <c r="AF135" i="65"/>
  <c r="H98" i="65"/>
  <c r="AC221" i="65"/>
  <c r="C203" i="65"/>
  <c r="AG152" i="65"/>
  <c r="AZ31" i="65"/>
  <c r="S230" i="65"/>
  <c r="AY146" i="65"/>
  <c r="X212" i="65"/>
  <c r="P30" i="65"/>
  <c r="R62" i="65"/>
  <c r="J161" i="65"/>
  <c r="AE103" i="65"/>
  <c r="Z37" i="65"/>
  <c r="AL212" i="65"/>
  <c r="X193" i="65"/>
  <c r="Y127" i="65"/>
  <c r="BA95" i="65"/>
  <c r="AV99" i="65"/>
  <c r="BF149" i="65"/>
  <c r="C222" i="65"/>
  <c r="B64" i="65"/>
  <c r="AQ126" i="65"/>
  <c r="AE184" i="65"/>
  <c r="AA224" i="65"/>
  <c r="AB224" i="65" s="1"/>
  <c r="AV211" i="65"/>
  <c r="B17" i="65"/>
  <c r="Q238" i="65"/>
  <c r="BD108" i="65"/>
  <c r="BA118" i="65"/>
  <c r="X70" i="65"/>
  <c r="BH118" i="65"/>
  <c r="AK212" i="65"/>
  <c r="N119" i="65"/>
  <c r="AO38" i="65"/>
  <c r="AQ54" i="65"/>
  <c r="AA131" i="65"/>
  <c r="AB131" i="65" s="1"/>
  <c r="BJ131" i="65" s="1"/>
  <c r="G211" i="65"/>
  <c r="O94" i="65"/>
  <c r="AD86" i="65"/>
  <c r="U149" i="65"/>
  <c r="Y107" i="65"/>
  <c r="AX178" i="65"/>
  <c r="D46" i="65"/>
  <c r="L119" i="65"/>
  <c r="AZ50" i="65"/>
  <c r="AQ128" i="65"/>
  <c r="H207" i="65"/>
  <c r="AW228" i="65"/>
  <c r="J28" i="65"/>
  <c r="X83" i="65"/>
  <c r="AV68" i="65"/>
  <c r="L236" i="65"/>
  <c r="Y146" i="65"/>
  <c r="AS83" i="65"/>
  <c r="AN84" i="65"/>
  <c r="AV213" i="65"/>
  <c r="Q93" i="65"/>
  <c r="AS145" i="65"/>
  <c r="S90" i="65"/>
  <c r="G115" i="65"/>
  <c r="AS151" i="65"/>
  <c r="AJ52" i="65"/>
  <c r="P46" i="65"/>
  <c r="F230" i="65"/>
  <c r="AK133" i="65"/>
  <c r="O116" i="65"/>
  <c r="I145" i="65"/>
  <c r="R152" i="65"/>
  <c r="D139" i="65"/>
  <c r="BC219" i="65"/>
  <c r="BE103" i="65"/>
  <c r="BB170" i="65"/>
  <c r="AV176" i="65"/>
  <c r="BE73" i="65"/>
  <c r="AP66" i="65"/>
  <c r="AL102" i="65"/>
  <c r="AD144" i="65"/>
  <c r="U70" i="65"/>
  <c r="BA137" i="65"/>
  <c r="AP144" i="65"/>
  <c r="T27" i="65"/>
  <c r="T69" i="65"/>
  <c r="AP199" i="65"/>
  <c r="BH75" i="65"/>
  <c r="AJ105" i="65"/>
  <c r="AP106" i="65"/>
  <c r="S154" i="65"/>
  <c r="BF196" i="65"/>
  <c r="BG145" i="65"/>
  <c r="AM175" i="65"/>
  <c r="BC204" i="65"/>
  <c r="AT156" i="65"/>
  <c r="P213" i="65"/>
  <c r="C224" i="65"/>
  <c r="AV199" i="65"/>
  <c r="AQ145" i="65"/>
  <c r="AK129" i="65"/>
  <c r="AG233" i="65"/>
  <c r="BH30" i="65"/>
  <c r="U194" i="65"/>
  <c r="E225" i="65"/>
  <c r="H56" i="65"/>
  <c r="BE233" i="65"/>
  <c r="AU114" i="65"/>
  <c r="U30" i="65"/>
  <c r="K94" i="65"/>
  <c r="AZ42" i="65"/>
  <c r="G126" i="65"/>
  <c r="AG183" i="65"/>
  <c r="Q231" i="65"/>
  <c r="AT58" i="65"/>
  <c r="BD174" i="65"/>
  <c r="Y26" i="65"/>
  <c r="B117" i="65"/>
  <c r="K125" i="65"/>
  <c r="AO239" i="65"/>
  <c r="K217" i="65"/>
  <c r="AU85" i="65"/>
  <c r="AQ132" i="65"/>
  <c r="B221" i="65"/>
  <c r="T108" i="65"/>
  <c r="R215" i="65"/>
  <c r="AP119" i="65"/>
  <c r="AS25" i="65"/>
  <c r="L146" i="65"/>
  <c r="AO16" i="65"/>
  <c r="AO159" i="65"/>
  <c r="AY107" i="65"/>
  <c r="E49" i="65"/>
  <c r="BF18" i="65"/>
  <c r="AO18" i="65"/>
  <c r="AU236" i="65"/>
  <c r="AP89" i="65"/>
  <c r="M64" i="65"/>
  <c r="BF224" i="65"/>
  <c r="BH123" i="65"/>
  <c r="E227" i="65"/>
  <c r="AG107" i="65"/>
  <c r="AZ234" i="65"/>
  <c r="B202" i="65"/>
  <c r="B20" i="65"/>
  <c r="AP196" i="65"/>
  <c r="K148" i="65"/>
  <c r="BH48" i="65"/>
  <c r="AJ179" i="65"/>
  <c r="U21" i="65"/>
  <c r="AA116" i="65"/>
  <c r="AB116" i="65" s="1"/>
  <c r="BJ116" i="65" s="1"/>
  <c r="AC139" i="65"/>
  <c r="BE23" i="65"/>
  <c r="J146" i="65"/>
  <c r="AN135" i="65"/>
  <c r="F151" i="65"/>
  <c r="X51" i="65"/>
  <c r="AT134" i="65"/>
  <c r="J201" i="65"/>
  <c r="AT231" i="65"/>
  <c r="O102" i="65"/>
  <c r="BE87" i="65"/>
  <c r="E204" i="65"/>
  <c r="F141" i="65"/>
  <c r="Q90" i="65"/>
  <c r="AS132" i="65"/>
  <c r="L20" i="65"/>
  <c r="AJ152" i="65"/>
  <c r="A23" i="65"/>
  <c r="F226" i="65"/>
  <c r="AZ206" i="65"/>
  <c r="AQ205" i="65"/>
  <c r="F149" i="65"/>
  <c r="AE23" i="65"/>
  <c r="AZ56" i="65"/>
  <c r="BA203" i="65"/>
  <c r="AV97" i="65"/>
  <c r="AZ30" i="65"/>
  <c r="U83" i="65"/>
  <c r="AL63" i="65"/>
  <c r="M176" i="65"/>
  <c r="D59" i="65"/>
  <c r="A46" i="65"/>
  <c r="AU27" i="65"/>
  <c r="X19" i="65"/>
  <c r="K90" i="65"/>
  <c r="H231" i="65"/>
  <c r="AN28" i="65"/>
  <c r="AH208" i="65"/>
  <c r="AJ215" i="65"/>
  <c r="Z165" i="65"/>
  <c r="F193" i="65"/>
  <c r="AA122" i="65"/>
  <c r="AB122" i="65" s="1"/>
  <c r="BJ122" i="65" s="1"/>
  <c r="AU171" i="65"/>
  <c r="AI196" i="65"/>
  <c r="BD19" i="65"/>
  <c r="E212" i="65"/>
  <c r="BB213" i="65"/>
  <c r="AX47" i="65"/>
  <c r="AV23" i="65"/>
  <c r="AM226" i="65"/>
  <c r="S150" i="65"/>
  <c r="H192" i="65"/>
  <c r="B78" i="65"/>
  <c r="AZ138" i="65"/>
  <c r="BD109" i="65"/>
  <c r="B233" i="65"/>
  <c r="AF103" i="65"/>
  <c r="AT177" i="65"/>
  <c r="I219" i="65"/>
  <c r="T32" i="65"/>
  <c r="F22" i="65"/>
  <c r="AC18" i="65"/>
  <c r="G20" i="65"/>
  <c r="AS37" i="65"/>
  <c r="BC235" i="65"/>
  <c r="AF101" i="65"/>
  <c r="AK193" i="65"/>
  <c r="AY199" i="65"/>
  <c r="N63" i="65"/>
  <c r="J91" i="65"/>
  <c r="R161" i="65"/>
  <c r="AN169" i="65"/>
  <c r="AE17" i="65"/>
  <c r="AE32" i="65"/>
  <c r="C229" i="65"/>
  <c r="AG73" i="65"/>
  <c r="N51" i="65"/>
  <c r="K133" i="65"/>
  <c r="L226" i="65"/>
  <c r="M19" i="65"/>
  <c r="K169" i="65"/>
  <c r="AJ106" i="65"/>
  <c r="AO19" i="65"/>
  <c r="AK181" i="65"/>
  <c r="AV18" i="65"/>
  <c r="T53" i="65"/>
  <c r="T132" i="65"/>
  <c r="D196" i="65"/>
  <c r="H46" i="65"/>
  <c r="AJ96" i="65"/>
  <c r="K95" i="65"/>
  <c r="BC79" i="65"/>
  <c r="AI31" i="65"/>
  <c r="T232" i="65"/>
  <c r="H237" i="65"/>
  <c r="AE86" i="65"/>
  <c r="U116" i="65"/>
  <c r="AG179" i="65"/>
  <c r="BE118" i="65"/>
  <c r="Y138" i="65"/>
  <c r="AT173" i="65"/>
  <c r="J168" i="65"/>
  <c r="AH235" i="65"/>
  <c r="M216" i="65"/>
  <c r="AG51" i="65"/>
  <c r="H131" i="65"/>
  <c r="AP50" i="65"/>
  <c r="U23" i="65"/>
  <c r="BB88" i="65"/>
  <c r="AS111" i="65"/>
  <c r="BE65" i="65"/>
  <c r="AX131" i="65"/>
  <c r="AH58" i="65"/>
  <c r="P216" i="65"/>
  <c r="D18" i="65"/>
  <c r="AG106" i="65"/>
  <c r="AY165" i="65"/>
  <c r="BF56" i="65"/>
  <c r="AV143" i="65"/>
  <c r="AI17" i="65"/>
  <c r="J27" i="65"/>
  <c r="AL74" i="65"/>
  <c r="P209" i="65"/>
  <c r="AK239" i="65"/>
  <c r="BB208" i="65"/>
  <c r="BF144" i="65"/>
  <c r="AE73" i="65"/>
  <c r="M157" i="65"/>
  <c r="BG212" i="65"/>
  <c r="BG207" i="65"/>
  <c r="S209" i="65"/>
  <c r="BF177" i="65"/>
  <c r="J151" i="65"/>
  <c r="AU21" i="65"/>
  <c r="AG18" i="65"/>
  <c r="P177" i="65"/>
  <c r="BH23" i="65"/>
  <c r="BB19" i="65"/>
  <c r="BD23" i="65"/>
  <c r="P132" i="65"/>
  <c r="BB104" i="65"/>
  <c r="AV188" i="65"/>
  <c r="P144" i="65"/>
  <c r="M48" i="65"/>
  <c r="BH69" i="65"/>
  <c r="AA181" i="65"/>
  <c r="AB181" i="65" s="1"/>
  <c r="BJ181" i="65" s="1"/>
  <c r="BE136" i="65"/>
  <c r="T214" i="65"/>
  <c r="M44" i="65"/>
  <c r="Z57" i="65"/>
  <c r="N102" i="65"/>
  <c r="AO217" i="65"/>
  <c r="BG216" i="65"/>
  <c r="AZ126" i="65"/>
  <c r="BG147" i="65"/>
  <c r="AD44" i="65"/>
  <c r="Y144" i="65"/>
  <c r="R197" i="65"/>
  <c r="C87" i="65"/>
  <c r="AQ92" i="65"/>
  <c r="AV82" i="65"/>
  <c r="AJ37" i="65"/>
  <c r="Z84" i="65"/>
  <c r="AQ138" i="65"/>
  <c r="AE117" i="65"/>
  <c r="U172" i="65"/>
  <c r="AU181" i="65"/>
  <c r="H55" i="65"/>
  <c r="J203" i="65"/>
  <c r="AO210" i="65"/>
  <c r="G141" i="65"/>
  <c r="N27" i="65"/>
  <c r="G104" i="65"/>
  <c r="M188" i="65"/>
  <c r="BF114" i="65"/>
  <c r="N54" i="65"/>
  <c r="X214" i="65"/>
  <c r="N47" i="65"/>
  <c r="Q125" i="65"/>
  <c r="N29" i="65"/>
  <c r="Y237" i="65"/>
  <c r="BB24" i="65"/>
  <c r="AA135" i="65"/>
  <c r="AB135" i="65" s="1"/>
  <c r="BJ135" i="65" s="1"/>
  <c r="AP102" i="65"/>
  <c r="AA205" i="65"/>
  <c r="AB205" i="65" s="1"/>
  <c r="BJ205" i="65" s="1"/>
  <c r="AV228" i="65"/>
  <c r="AN163" i="65"/>
  <c r="AO221" i="65"/>
  <c r="AG219" i="65"/>
  <c r="I234" i="65"/>
  <c r="BB185" i="65"/>
  <c r="AM127" i="65"/>
  <c r="AU51" i="65"/>
  <c r="BH49" i="65"/>
  <c r="AY101" i="65"/>
  <c r="G236" i="65"/>
  <c r="AG27" i="65"/>
  <c r="M206" i="65"/>
  <c r="AH20" i="65"/>
  <c r="AT162" i="65"/>
  <c r="AP30" i="65"/>
  <c r="AZ18" i="65"/>
  <c r="AS55" i="65"/>
  <c r="AC76" i="65"/>
  <c r="AO204" i="65"/>
  <c r="AG214" i="65"/>
  <c r="BC228" i="65"/>
  <c r="BH100" i="65"/>
  <c r="AQ102" i="65"/>
  <c r="AX157" i="65"/>
  <c r="Q232" i="65"/>
  <c r="Q127" i="65"/>
  <c r="AO225" i="65"/>
  <c r="T96" i="65"/>
  <c r="AE105" i="65"/>
  <c r="K160" i="65"/>
  <c r="AL61" i="65"/>
  <c r="X99" i="65"/>
  <c r="AQ111" i="65"/>
  <c r="BH43" i="65"/>
  <c r="AU77" i="65"/>
  <c r="AD189" i="65"/>
  <c r="J100" i="65"/>
  <c r="AO116" i="65"/>
  <c r="Z126" i="65"/>
  <c r="Q75" i="65"/>
  <c r="AE85" i="65"/>
  <c r="AI194" i="65"/>
  <c r="AS119" i="65"/>
  <c r="R206" i="65"/>
  <c r="BF156" i="65"/>
  <c r="AW181" i="65"/>
  <c r="BB134" i="65"/>
  <c r="C192" i="65"/>
  <c r="BB95" i="65"/>
  <c r="B85" i="65"/>
  <c r="M211" i="65"/>
  <c r="AP234" i="65"/>
  <c r="O61" i="65"/>
  <c r="J182" i="65"/>
  <c r="J117" i="65"/>
  <c r="AF92" i="65"/>
  <c r="AL139" i="65"/>
  <c r="N104" i="65"/>
  <c r="AO216" i="65"/>
  <c r="Z68" i="65"/>
  <c r="AE91" i="65"/>
  <c r="R175" i="65"/>
  <c r="N200" i="65"/>
  <c r="K29" i="65"/>
  <c r="AN55" i="65"/>
  <c r="T54" i="65"/>
  <c r="K86" i="65"/>
  <c r="M205" i="65"/>
  <c r="AI235" i="65"/>
  <c r="AC99" i="65"/>
  <c r="BB48" i="65"/>
  <c r="AY99" i="65"/>
  <c r="S201" i="65"/>
  <c r="R237" i="65"/>
  <c r="T217" i="65"/>
  <c r="D126" i="65"/>
  <c r="AY173" i="65"/>
  <c r="AI208" i="65"/>
  <c r="C94" i="65"/>
  <c r="AN232" i="65"/>
  <c r="AC184" i="65"/>
  <c r="AF74" i="65"/>
  <c r="Q49" i="65"/>
  <c r="R54" i="65"/>
  <c r="L86" i="65"/>
  <c r="AA232" i="65"/>
  <c r="AB232" i="65" s="1"/>
  <c r="BJ232" i="65" s="1"/>
  <c r="AI44" i="65"/>
  <c r="AY240" i="65"/>
  <c r="K177" i="65"/>
  <c r="AI134" i="65"/>
  <c r="AH86" i="65"/>
  <c r="BH215" i="65"/>
  <c r="I190" i="65"/>
  <c r="P124" i="65"/>
  <c r="L234" i="65"/>
  <c r="AD148" i="65"/>
  <c r="L113" i="65"/>
  <c r="K163" i="65"/>
  <c r="AP131" i="65"/>
  <c r="Q150" i="65"/>
  <c r="I58" i="65"/>
  <c r="S212" i="65"/>
  <c r="AD78" i="65"/>
  <c r="A27" i="65"/>
  <c r="BF102" i="65"/>
  <c r="BH189" i="65"/>
  <c r="BD47" i="65"/>
  <c r="AC108" i="65"/>
  <c r="S180" i="65"/>
  <c r="AM236" i="65"/>
  <c r="AE41" i="65"/>
  <c r="T230" i="65"/>
  <c r="F183" i="65"/>
  <c r="AG189" i="65"/>
  <c r="AD108" i="65"/>
  <c r="H117" i="65"/>
  <c r="AE118" i="65"/>
  <c r="AP91" i="65"/>
  <c r="BB126" i="65"/>
  <c r="AT201" i="65"/>
  <c r="Z138" i="65"/>
  <c r="AQ219" i="65"/>
  <c r="BF221" i="65"/>
  <c r="R214" i="65"/>
  <c r="B52" i="65"/>
  <c r="K170" i="65"/>
  <c r="A226" i="65"/>
  <c r="AK62" i="65"/>
  <c r="AU197" i="65"/>
  <c r="AJ68" i="65"/>
  <c r="AY127" i="65"/>
  <c r="R209" i="65"/>
  <c r="G112" i="65"/>
  <c r="BH77" i="65"/>
  <c r="O233" i="65"/>
  <c r="I31" i="65"/>
  <c r="AD69" i="65"/>
  <c r="AM223" i="65"/>
  <c r="AW219" i="65"/>
  <c r="P43" i="65"/>
  <c r="AK238" i="65"/>
  <c r="O81" i="65"/>
  <c r="AX65" i="65"/>
  <c r="BB42" i="65"/>
  <c r="AE237" i="65"/>
  <c r="A140" i="65"/>
  <c r="AF100" i="65"/>
  <c r="BD63" i="65"/>
  <c r="P204" i="65"/>
  <c r="AE33" i="65"/>
  <c r="AN219" i="65"/>
  <c r="AA141" i="65"/>
  <c r="AB141" i="65" s="1"/>
  <c r="AP167" i="65"/>
  <c r="AX199" i="65"/>
  <c r="AH17" i="65"/>
  <c r="BC153" i="65"/>
  <c r="R114" i="65"/>
  <c r="S36" i="65"/>
  <c r="Y196" i="65"/>
  <c r="BG237" i="65"/>
  <c r="AY57" i="65"/>
  <c r="AI61" i="65"/>
  <c r="T115" i="65"/>
  <c r="AM25" i="65"/>
  <c r="AV194" i="65"/>
  <c r="H206" i="65"/>
  <c r="AP201" i="65"/>
  <c r="S29" i="65"/>
  <c r="Q233" i="65"/>
  <c r="BD223" i="65"/>
  <c r="AC37" i="65"/>
  <c r="AT107" i="65"/>
  <c r="S198" i="65"/>
  <c r="F231" i="65"/>
  <c r="R94" i="65"/>
  <c r="Z179" i="65"/>
  <c r="H219" i="65"/>
  <c r="AT104" i="65"/>
  <c r="L122" i="65"/>
  <c r="Y76" i="65"/>
  <c r="AM91" i="65"/>
  <c r="B215" i="65"/>
  <c r="N230" i="65"/>
  <c r="BG78" i="65"/>
  <c r="AA35" i="65"/>
  <c r="AB35" i="65" s="1"/>
  <c r="BJ35" i="65" s="1"/>
  <c r="G146" i="65"/>
  <c r="D238" i="65"/>
  <c r="G83" i="65"/>
  <c r="AW90" i="65"/>
  <c r="Y236" i="65"/>
  <c r="R231" i="65"/>
  <c r="BG143" i="65"/>
  <c r="AP92" i="65"/>
  <c r="BB226" i="65"/>
  <c r="AJ71" i="65"/>
  <c r="AA160" i="65"/>
  <c r="AB160" i="65" s="1"/>
  <c r="Y84" i="65"/>
  <c r="Q170" i="65"/>
  <c r="I128" i="65"/>
  <c r="J43" i="65"/>
  <c r="F180" i="65"/>
  <c r="AI161" i="65"/>
  <c r="BH53" i="65"/>
  <c r="AG215" i="65"/>
  <c r="AM36" i="65"/>
  <c r="AC77" i="65"/>
  <c r="C35" i="65"/>
  <c r="B76" i="65"/>
  <c r="AQ130" i="65"/>
  <c r="BG96" i="65"/>
  <c r="AW134" i="65"/>
  <c r="J190" i="65"/>
  <c r="P236" i="65"/>
  <c r="O144" i="65"/>
  <c r="J87" i="65"/>
  <c r="BD30" i="65"/>
  <c r="AA199" i="65"/>
  <c r="AB199" i="65" s="1"/>
  <c r="BJ199" i="65" s="1"/>
  <c r="AK223" i="65"/>
  <c r="D102" i="65"/>
  <c r="BD56" i="65"/>
  <c r="B147" i="65"/>
  <c r="AH158" i="65"/>
  <c r="AW58" i="65"/>
  <c r="AT99" i="65"/>
  <c r="AU147" i="65"/>
  <c r="AG98" i="65"/>
  <c r="BB240" i="65"/>
  <c r="G94" i="65"/>
  <c r="BG220" i="65"/>
  <c r="AO229" i="65"/>
  <c r="AJ205" i="65"/>
  <c r="BH130" i="65"/>
  <c r="AO200" i="65"/>
  <c r="O222" i="65"/>
  <c r="AO24" i="65"/>
  <c r="AE144" i="65"/>
  <c r="BH157" i="65"/>
  <c r="S210" i="65"/>
  <c r="AH115" i="65"/>
  <c r="E153" i="65"/>
  <c r="N192" i="65"/>
  <c r="A192" i="65"/>
  <c r="E137" i="65"/>
  <c r="AV48" i="65"/>
  <c r="AZ213" i="65"/>
  <c r="C123" i="65"/>
  <c r="AP113" i="65"/>
  <c r="AU32" i="65"/>
  <c r="AM229" i="65"/>
  <c r="Q154" i="65"/>
  <c r="AU187" i="65"/>
  <c r="AX152" i="65"/>
  <c r="AL56" i="65"/>
  <c r="AW36" i="65"/>
  <c r="BF101" i="65"/>
  <c r="AF89" i="65"/>
  <c r="E143" i="65"/>
  <c r="BH17" i="65"/>
  <c r="AT125" i="65"/>
  <c r="AL177" i="65"/>
  <c r="AU82" i="65"/>
  <c r="BB98" i="65"/>
  <c r="AY123" i="65"/>
  <c r="BC59" i="65"/>
  <c r="AE101" i="65"/>
  <c r="X37" i="65"/>
  <c r="BE51" i="65"/>
  <c r="AJ80" i="65"/>
  <c r="BH159" i="65"/>
  <c r="AN132" i="65"/>
  <c r="U173" i="65"/>
  <c r="O182" i="65"/>
  <c r="AD55" i="65"/>
  <c r="G79" i="65"/>
  <c r="BG107" i="65"/>
  <c r="BA84" i="65"/>
  <c r="H169" i="65"/>
  <c r="BG71" i="65"/>
  <c r="Q68" i="65"/>
  <c r="AP122" i="65"/>
  <c r="AE81" i="65"/>
  <c r="AW156" i="65"/>
  <c r="AE131" i="65"/>
  <c r="BC72" i="65"/>
  <c r="S97" i="65"/>
  <c r="X79" i="65"/>
  <c r="Q153" i="65"/>
  <c r="X91" i="65"/>
  <c r="T17" i="65"/>
  <c r="F88" i="65"/>
  <c r="X40" i="65"/>
  <c r="N202" i="65"/>
  <c r="BC198" i="65"/>
  <c r="M230" i="65"/>
  <c r="AK68" i="65"/>
  <c r="I186" i="65"/>
  <c r="BB27" i="65"/>
  <c r="BF94" i="65"/>
  <c r="E106" i="65"/>
  <c r="BF106" i="65"/>
  <c r="P182" i="65"/>
  <c r="AK142" i="65"/>
  <c r="J230" i="65"/>
  <c r="T153" i="65"/>
  <c r="AJ239" i="65"/>
  <c r="AL165" i="65"/>
  <c r="AW193" i="65"/>
  <c r="AX54" i="65"/>
  <c r="K173" i="65"/>
  <c r="AV100" i="65"/>
  <c r="AJ165" i="65"/>
  <c r="BB229" i="65"/>
  <c r="F228" i="65"/>
  <c r="BB125" i="65"/>
  <c r="AQ188" i="65"/>
  <c r="AA191" i="65"/>
  <c r="AB191" i="65" s="1"/>
  <c r="BJ191" i="65" s="1"/>
  <c r="BC163" i="65"/>
  <c r="AC151" i="65"/>
  <c r="AQ160" i="65"/>
  <c r="Y240" i="65"/>
  <c r="AL229" i="65"/>
  <c r="O96" i="65"/>
  <c r="L154" i="65"/>
  <c r="T165" i="65"/>
  <c r="AE114" i="65"/>
  <c r="AV35" i="65"/>
  <c r="AQ201" i="65"/>
  <c r="U28" i="65"/>
  <c r="B60" i="65"/>
  <c r="K118" i="65"/>
  <c r="AC218" i="65"/>
  <c r="K239" i="65"/>
  <c r="Z116" i="65"/>
  <c r="AM89" i="65"/>
  <c r="AI52" i="65"/>
  <c r="J216" i="65"/>
  <c r="B182" i="65"/>
  <c r="R112" i="65"/>
  <c r="AG161" i="65"/>
  <c r="BC182" i="65"/>
  <c r="E129" i="65"/>
  <c r="AQ113" i="65"/>
  <c r="BG144" i="65"/>
  <c r="G59" i="65"/>
  <c r="BH72" i="65"/>
  <c r="BG183" i="65"/>
  <c r="K196" i="65"/>
  <c r="AF90" i="65"/>
  <c r="S96" i="65"/>
  <c r="A191" i="65"/>
  <c r="AO169" i="65"/>
  <c r="AV123" i="65"/>
  <c r="N147" i="65"/>
  <c r="K28" i="65"/>
  <c r="X227" i="65"/>
  <c r="AM23" i="65"/>
  <c r="A148" i="65"/>
  <c r="AN67" i="65"/>
  <c r="AZ240" i="65"/>
  <c r="BH42" i="65"/>
  <c r="AO181" i="65"/>
  <c r="AE77" i="65"/>
  <c r="AQ98" i="65"/>
  <c r="P183" i="65"/>
  <c r="AA195" i="65"/>
  <c r="AB195" i="65" s="1"/>
  <c r="BJ195" i="65" s="1"/>
  <c r="AT178" i="65"/>
  <c r="Z80" i="65"/>
  <c r="BD175" i="65"/>
  <c r="G131" i="65"/>
  <c r="Q132" i="65"/>
  <c r="AL17" i="65"/>
  <c r="BD35" i="65"/>
  <c r="A190" i="65"/>
  <c r="BH36" i="65"/>
  <c r="J40" i="65"/>
  <c r="X85" i="65"/>
  <c r="AF202" i="65"/>
  <c r="AP160" i="65"/>
  <c r="AQ154" i="65"/>
  <c r="AC173" i="65"/>
  <c r="AH164" i="65"/>
  <c r="B119" i="65"/>
  <c r="E135" i="65"/>
  <c r="P221" i="65"/>
  <c r="T95" i="65"/>
  <c r="BG179" i="65"/>
  <c r="BH76" i="65"/>
  <c r="AC35" i="65"/>
  <c r="AF235" i="65"/>
  <c r="A87" i="65"/>
  <c r="BC142" i="65"/>
  <c r="AD228" i="65"/>
  <c r="AJ98" i="65"/>
  <c r="L53" i="65"/>
  <c r="AG30" i="65"/>
  <c r="Q76" i="65"/>
  <c r="P187" i="65"/>
  <c r="H93" i="65"/>
  <c r="AH121" i="65"/>
  <c r="AK91" i="65"/>
  <c r="Z93" i="65"/>
  <c r="BD136" i="65"/>
  <c r="N227" i="65"/>
  <c r="E228" i="65"/>
  <c r="L77" i="65"/>
  <c r="AQ101" i="65"/>
  <c r="F55" i="65"/>
  <c r="C25" i="65"/>
  <c r="BF176" i="65"/>
  <c r="AA174" i="65"/>
  <c r="AB174" i="65" s="1"/>
  <c r="BJ174" i="65" s="1"/>
  <c r="Q66" i="65"/>
  <c r="H37" i="65"/>
  <c r="X58" i="65"/>
  <c r="AY92" i="65"/>
  <c r="I236" i="65"/>
  <c r="AK53" i="65"/>
  <c r="N132" i="65"/>
  <c r="X25" i="65"/>
  <c r="AI30" i="65"/>
  <c r="M74" i="65"/>
  <c r="AC212" i="65"/>
  <c r="AN229" i="65"/>
  <c r="C173" i="65"/>
  <c r="Q92" i="65"/>
  <c r="M158" i="65"/>
  <c r="AL230" i="65"/>
  <c r="J193" i="65"/>
  <c r="AK30" i="65"/>
  <c r="X207" i="65"/>
  <c r="T223" i="65"/>
  <c r="Y97" i="65"/>
  <c r="AU176" i="65"/>
  <c r="AP67" i="65"/>
  <c r="A83" i="65"/>
  <c r="BB105" i="65"/>
  <c r="AH145" i="65"/>
  <c r="R28" i="65"/>
  <c r="AG141" i="65"/>
  <c r="AC21" i="65"/>
  <c r="AZ157" i="65"/>
  <c r="AJ95" i="65"/>
  <c r="H209" i="65"/>
  <c r="BF230" i="65"/>
  <c r="AC138" i="65"/>
  <c r="S173" i="65"/>
  <c r="AS205" i="65"/>
  <c r="Y176" i="65"/>
  <c r="K151" i="65"/>
  <c r="F115" i="65"/>
  <c r="AV106" i="65"/>
  <c r="Y178" i="65"/>
  <c r="P138" i="65"/>
  <c r="BE25" i="65"/>
  <c r="F96" i="65"/>
  <c r="AH238" i="65"/>
  <c r="N25" i="65"/>
  <c r="AO61" i="65"/>
  <c r="AU133" i="65"/>
  <c r="C138" i="65"/>
  <c r="AG36" i="65"/>
  <c r="C155" i="65"/>
  <c r="AM180" i="65"/>
  <c r="C152" i="65"/>
  <c r="AS190" i="65"/>
  <c r="BF112" i="65"/>
  <c r="AS113" i="65"/>
  <c r="AP44" i="65"/>
  <c r="J51" i="65"/>
  <c r="AW150" i="65"/>
  <c r="BD49" i="65"/>
  <c r="AI143" i="65"/>
  <c r="F86" i="65"/>
  <c r="AA147" i="65"/>
  <c r="AB147" i="65" s="1"/>
  <c r="AJ139" i="65"/>
  <c r="Q211" i="65"/>
  <c r="M50" i="65"/>
  <c r="S111" i="65"/>
  <c r="AY230" i="65"/>
  <c r="AJ223" i="65"/>
  <c r="E120" i="65"/>
  <c r="AJ111" i="65"/>
  <c r="AP209" i="65"/>
  <c r="AZ201" i="65"/>
  <c r="C181" i="65"/>
  <c r="BH88" i="65"/>
  <c r="P68" i="65"/>
  <c r="J234" i="65"/>
  <c r="Y167" i="65"/>
  <c r="AE115" i="65"/>
  <c r="H202" i="65"/>
  <c r="AX215" i="65"/>
  <c r="E24" i="65"/>
  <c r="AG49" i="65"/>
  <c r="AV55" i="65"/>
  <c r="N123" i="65"/>
  <c r="BG64" i="65"/>
  <c r="K131" i="65"/>
  <c r="S76" i="65"/>
  <c r="K222" i="65"/>
  <c r="AW27" i="65"/>
  <c r="AP221" i="65"/>
  <c r="AC122" i="65"/>
  <c r="P131" i="65"/>
  <c r="C228" i="65"/>
  <c r="AT103" i="65"/>
  <c r="BF183" i="65"/>
  <c r="AU26" i="65"/>
  <c r="AD140" i="65"/>
  <c r="AF209" i="65"/>
  <c r="AY28" i="65"/>
  <c r="AC106" i="65"/>
  <c r="L85" i="65"/>
  <c r="G114" i="65"/>
  <c r="I193" i="65"/>
  <c r="F128" i="65"/>
  <c r="AP110" i="65"/>
  <c r="AN68" i="65"/>
  <c r="AO183" i="65"/>
  <c r="S207" i="65"/>
  <c r="BE31" i="65"/>
  <c r="BA42" i="65"/>
  <c r="BD60" i="65"/>
  <c r="AD136" i="65"/>
  <c r="BD72" i="65"/>
  <c r="AV49" i="65"/>
  <c r="AJ230" i="65"/>
  <c r="BE55" i="65"/>
  <c r="AH53" i="65"/>
  <c r="BF185" i="65"/>
  <c r="AG188" i="65"/>
  <c r="AY76" i="65"/>
  <c r="AS148" i="65"/>
  <c r="AK201" i="65"/>
  <c r="AO220" i="65"/>
  <c r="AT29" i="65"/>
  <c r="J89" i="65"/>
  <c r="AL25" i="65"/>
  <c r="AI204" i="65"/>
  <c r="AC102" i="65"/>
  <c r="D110" i="65"/>
  <c r="AD80" i="65"/>
  <c r="L153" i="65"/>
  <c r="Q178" i="65"/>
  <c r="U221" i="65"/>
  <c r="AS46" i="65"/>
  <c r="AE147" i="65"/>
  <c r="BD113" i="65"/>
  <c r="Z131" i="65"/>
  <c r="AS89" i="65"/>
  <c r="A181" i="65"/>
  <c r="AK112" i="65"/>
  <c r="AY170" i="65"/>
  <c r="AK169" i="65"/>
  <c r="AU165" i="65"/>
  <c r="A180" i="65"/>
  <c r="AY35" i="65"/>
  <c r="E133" i="65"/>
  <c r="AY59" i="65"/>
  <c r="AP210" i="65"/>
  <c r="AL173" i="65"/>
  <c r="E59" i="65"/>
  <c r="U109" i="65"/>
  <c r="AI239" i="65"/>
  <c r="AX71" i="65"/>
  <c r="AS156" i="65"/>
  <c r="O162" i="65"/>
  <c r="AJ126" i="65"/>
  <c r="AO192" i="65"/>
  <c r="AA96" i="65"/>
  <c r="AB96" i="65" s="1"/>
  <c r="AI101" i="65"/>
  <c r="AA105" i="65"/>
  <c r="AB105" i="65" s="1"/>
  <c r="BJ105" i="65" s="1"/>
  <c r="P233" i="65"/>
  <c r="P103" i="65"/>
  <c r="BH177" i="65"/>
  <c r="D113" i="65"/>
  <c r="K111" i="65"/>
  <c r="G39" i="65"/>
  <c r="AA123" i="65"/>
  <c r="AB123" i="65" s="1"/>
  <c r="BJ123" i="65" s="1"/>
  <c r="AT200" i="65"/>
  <c r="R232" i="65"/>
  <c r="J138" i="65"/>
  <c r="AF126" i="65"/>
  <c r="P117" i="65"/>
  <c r="R83" i="65"/>
  <c r="Y171" i="65"/>
  <c r="AA175" i="65"/>
  <c r="AB175" i="65" s="1"/>
  <c r="BJ175" i="65" s="1"/>
  <c r="D137" i="65"/>
  <c r="U143" i="65"/>
  <c r="AZ33" i="65"/>
  <c r="BH176" i="65"/>
  <c r="H57" i="65"/>
  <c r="AH173" i="65"/>
  <c r="AE126" i="65"/>
  <c r="AT236" i="65"/>
  <c r="U76" i="65"/>
  <c r="BD151" i="65"/>
  <c r="AP169" i="65"/>
  <c r="AI92" i="65"/>
  <c r="S191" i="65"/>
  <c r="Q128" i="65"/>
  <c r="BF212" i="65"/>
  <c r="T187" i="65"/>
  <c r="X100" i="65"/>
  <c r="AP58" i="65"/>
  <c r="AY195" i="65"/>
  <c r="Q174" i="65"/>
  <c r="D82" i="65"/>
  <c r="AT73" i="65"/>
  <c r="AS142" i="65"/>
  <c r="AO147" i="65"/>
  <c r="Z202" i="65"/>
  <c r="AE69" i="65"/>
  <c r="AF214" i="65"/>
  <c r="AI110" i="65"/>
  <c r="K227" i="65"/>
  <c r="AJ128" i="65"/>
  <c r="AV16" i="65"/>
  <c r="X50" i="65"/>
  <c r="AX220" i="65"/>
  <c r="AX88" i="65"/>
  <c r="Z34" i="65"/>
  <c r="BA49" i="65"/>
  <c r="AV134" i="65"/>
  <c r="BF120" i="65"/>
  <c r="Z97" i="65"/>
  <c r="U33" i="65"/>
  <c r="D145" i="65"/>
  <c r="AI97" i="65"/>
  <c r="S179" i="65"/>
  <c r="T170" i="65"/>
  <c r="G209" i="65"/>
  <c r="K142" i="65"/>
  <c r="P52" i="65"/>
  <c r="AE83" i="65"/>
  <c r="AH198" i="65"/>
  <c r="E188" i="65"/>
  <c r="AA92" i="65"/>
  <c r="AB92" i="65" s="1"/>
  <c r="BJ92" i="65" s="1"/>
  <c r="AD196" i="65"/>
  <c r="B65" i="65"/>
  <c r="G52" i="65"/>
  <c r="AO52" i="65"/>
  <c r="AS222" i="65"/>
  <c r="D44" i="65"/>
  <c r="BH96" i="65"/>
  <c r="J99" i="65"/>
  <c r="AE47" i="65"/>
  <c r="BC92" i="65"/>
  <c r="I239" i="65"/>
  <c r="AH117" i="65"/>
  <c r="AF150" i="65"/>
  <c r="H150" i="65"/>
  <c r="BD32" i="65"/>
  <c r="B174" i="65"/>
  <c r="AM177" i="65"/>
  <c r="BH125" i="65"/>
  <c r="BD156" i="65"/>
  <c r="AI149" i="65"/>
  <c r="S48" i="65"/>
  <c r="A119" i="65"/>
  <c r="BE121" i="65"/>
  <c r="AW96" i="65"/>
  <c r="Z152" i="65"/>
  <c r="N40" i="65"/>
  <c r="P39" i="65"/>
  <c r="AV88" i="65"/>
  <c r="E30" i="65"/>
  <c r="AA182" i="65"/>
  <c r="AB182" i="65" s="1"/>
  <c r="BJ182" i="65" s="1"/>
  <c r="AA56" i="65"/>
  <c r="AB56" i="65" s="1"/>
  <c r="BJ56" i="65" s="1"/>
  <c r="AE182" i="65"/>
  <c r="BC233" i="65"/>
  <c r="BD50" i="65"/>
  <c r="AA66" i="65"/>
  <c r="AB66" i="65" s="1"/>
  <c r="BJ66" i="65" s="1"/>
  <c r="BD100" i="65"/>
  <c r="Y228" i="65"/>
  <c r="BH145" i="65"/>
  <c r="AZ95" i="65"/>
  <c r="Z123" i="65"/>
  <c r="Z204" i="65"/>
  <c r="AM158" i="65"/>
  <c r="AO95" i="65"/>
  <c r="T62" i="65"/>
  <c r="BH39" i="65"/>
  <c r="AU52" i="65"/>
  <c r="E171" i="65"/>
  <c r="AF189" i="65"/>
  <c r="X195" i="65"/>
  <c r="BF178" i="65"/>
  <c r="E128" i="65"/>
  <c r="AU96" i="65"/>
  <c r="AP224" i="65"/>
  <c r="U178" i="65"/>
  <c r="AD153" i="65"/>
  <c r="AN139" i="65"/>
  <c r="N78" i="65"/>
  <c r="AT146" i="65"/>
  <c r="F85" i="65"/>
  <c r="BE173" i="65"/>
  <c r="G105" i="65"/>
  <c r="BH115" i="65"/>
  <c r="AE173" i="65"/>
  <c r="AZ163" i="65"/>
  <c r="G67" i="65"/>
  <c r="AN240" i="65"/>
  <c r="AH176" i="65"/>
  <c r="AM215" i="65"/>
  <c r="AU97" i="65"/>
  <c r="AL64" i="65"/>
  <c r="AQ142" i="65"/>
  <c r="M170" i="65"/>
  <c r="AE121" i="65"/>
  <c r="K172" i="65"/>
  <c r="AC80" i="65"/>
  <c r="Z130" i="65"/>
  <c r="I203" i="65"/>
  <c r="C134" i="65"/>
  <c r="BE119" i="65"/>
  <c r="AC75" i="65"/>
  <c r="AZ186" i="65"/>
  <c r="G172" i="65"/>
  <c r="M121" i="65"/>
  <c r="T195" i="65"/>
  <c r="L222" i="65"/>
  <c r="AP156" i="65"/>
  <c r="AA186" i="65"/>
  <c r="AB186" i="65" s="1"/>
  <c r="BJ186" i="65" s="1"/>
  <c r="B135" i="65"/>
  <c r="AI120" i="65"/>
  <c r="E99" i="65"/>
  <c r="AH69" i="65"/>
  <c r="AM178" i="65"/>
  <c r="AN62" i="65"/>
  <c r="AH73" i="65"/>
  <c r="AX112" i="65"/>
  <c r="AS176" i="65"/>
  <c r="H118" i="65"/>
  <c r="AZ148" i="65"/>
  <c r="F181" i="65"/>
  <c r="AE210" i="65"/>
  <c r="C207" i="65"/>
  <c r="BG73" i="65"/>
  <c r="AP54" i="65"/>
  <c r="AX105" i="65"/>
  <c r="BE239" i="65"/>
  <c r="BB212" i="65"/>
  <c r="Y28" i="65"/>
  <c r="A97" i="65"/>
  <c r="AS128" i="65"/>
  <c r="BD91" i="65"/>
  <c r="AC33" i="65"/>
  <c r="R95" i="65"/>
  <c r="S236" i="65"/>
  <c r="Q169" i="65"/>
  <c r="K117" i="65"/>
  <c r="R29" i="65"/>
  <c r="K106" i="65"/>
  <c r="P108" i="65"/>
  <c r="AE159" i="65"/>
  <c r="AU104" i="65"/>
  <c r="K138" i="65"/>
  <c r="AW46" i="65"/>
  <c r="BG194" i="65"/>
  <c r="H187" i="65"/>
  <c r="Z221" i="65"/>
  <c r="AE194" i="65"/>
  <c r="AT132" i="65"/>
  <c r="T238" i="65"/>
  <c r="B28" i="65"/>
  <c r="J77" i="65"/>
  <c r="AG166" i="65"/>
  <c r="AV34" i="65"/>
  <c r="AC216" i="65"/>
  <c r="AG136" i="65"/>
  <c r="Z205" i="65"/>
  <c r="T193" i="65"/>
  <c r="X57" i="65"/>
  <c r="AU34" i="65"/>
  <c r="AJ238" i="65"/>
  <c r="T141" i="65"/>
  <c r="AH197" i="65"/>
  <c r="BF55" i="65"/>
  <c r="D172" i="65"/>
  <c r="D121" i="65"/>
  <c r="AW83" i="65"/>
  <c r="AO86" i="65"/>
  <c r="AN185" i="65"/>
  <c r="AL196" i="65"/>
  <c r="AA211" i="65"/>
  <c r="AB211" i="65" s="1"/>
  <c r="K134" i="65"/>
  <c r="Q16" i="65"/>
  <c r="AL55" i="65"/>
  <c r="AI139" i="65"/>
  <c r="AF179" i="65"/>
  <c r="I132" i="65"/>
  <c r="BC121" i="65"/>
  <c r="AO185" i="65"/>
  <c r="D158" i="65"/>
  <c r="BD162" i="65"/>
  <c r="AQ166" i="65"/>
  <c r="A187" i="65"/>
  <c r="BD138" i="65"/>
  <c r="U22" i="65"/>
  <c r="BG58" i="65"/>
  <c r="AP200" i="65"/>
  <c r="D30" i="65"/>
  <c r="AM94" i="65"/>
  <c r="D194" i="65"/>
  <c r="AU177" i="65"/>
  <c r="BD146" i="65"/>
  <c r="AA153" i="65"/>
  <c r="AB153" i="65" s="1"/>
  <c r="BJ153" i="65" s="1"/>
  <c r="AC127" i="65"/>
  <c r="AG159" i="65"/>
  <c r="BG156" i="65"/>
  <c r="BA127" i="65"/>
  <c r="BC18" i="65"/>
  <c r="J130" i="65"/>
  <c r="AS44" i="65"/>
  <c r="AX239" i="65"/>
  <c r="BG75" i="65"/>
  <c r="AO219" i="65"/>
  <c r="C53" i="65"/>
  <c r="BA28" i="65"/>
  <c r="AU57" i="65"/>
  <c r="BD141" i="65"/>
  <c r="BC50" i="65"/>
  <c r="E208" i="65"/>
  <c r="AS26" i="65"/>
  <c r="BG226" i="65"/>
  <c r="AP117" i="65"/>
  <c r="AW122" i="65"/>
  <c r="Y220" i="65"/>
  <c r="AA16" i="65"/>
  <c r="AB16" i="65" s="1"/>
  <c r="BJ16" i="65" s="1"/>
  <c r="X113" i="65"/>
  <c r="AG200" i="65"/>
  <c r="O183" i="65"/>
  <c r="BG16" i="65"/>
  <c r="AZ105" i="65"/>
  <c r="AP80" i="65"/>
  <c r="AX227" i="65"/>
  <c r="BG25" i="65"/>
  <c r="X237" i="65"/>
  <c r="AU105" i="65"/>
  <c r="AT85" i="65"/>
  <c r="AL91" i="65"/>
  <c r="BB20" i="65"/>
  <c r="BC172" i="65"/>
  <c r="AT109" i="65"/>
  <c r="BD201" i="65"/>
  <c r="AT31" i="65"/>
  <c r="B70" i="65"/>
  <c r="AE175" i="65"/>
  <c r="N17" i="65"/>
  <c r="AG193" i="65"/>
  <c r="BD18" i="65"/>
  <c r="L121" i="65"/>
  <c r="AO175" i="65"/>
  <c r="U67" i="65"/>
  <c r="S112" i="65"/>
  <c r="AN199" i="65"/>
  <c r="AE157" i="65"/>
  <c r="AD214" i="65"/>
  <c r="AW209" i="65"/>
  <c r="AY17" i="65"/>
  <c r="AP21" i="65"/>
  <c r="H213" i="65"/>
  <c r="BA219" i="65"/>
  <c r="AQ42" i="65"/>
  <c r="AA34" i="65"/>
  <c r="AB34" i="65" s="1"/>
  <c r="BJ34" i="65" s="1"/>
  <c r="I192" i="65"/>
  <c r="AP230" i="65"/>
  <c r="AO49" i="65"/>
  <c r="AH51" i="65"/>
  <c r="D23" i="65"/>
  <c r="P238" i="65"/>
  <c r="BA19" i="65"/>
  <c r="AJ22" i="65"/>
  <c r="BA231" i="65"/>
  <c r="BC201" i="65"/>
  <c r="P84" i="65"/>
  <c r="R58" i="65"/>
  <c r="O173" i="65"/>
  <c r="P69" i="65"/>
  <c r="AD180" i="65"/>
  <c r="AO162" i="65"/>
  <c r="BE66" i="65"/>
  <c r="M143" i="65"/>
  <c r="T109" i="65"/>
  <c r="AT23" i="65"/>
  <c r="AD198" i="65"/>
  <c r="AM132" i="65"/>
  <c r="AO186" i="65"/>
  <c r="BG66" i="65"/>
  <c r="AW20" i="65"/>
  <c r="AQ73" i="65"/>
  <c r="O20" i="65"/>
  <c r="AJ20" i="65"/>
  <c r="AY159" i="65"/>
  <c r="Q236" i="65"/>
  <c r="BG45" i="65"/>
  <c r="BH19" i="65"/>
  <c r="B183" i="65"/>
  <c r="AE30" i="65"/>
  <c r="J42" i="65"/>
  <c r="C165" i="65"/>
  <c r="AY149" i="65"/>
  <c r="AI174" i="65"/>
  <c r="AT230" i="65"/>
  <c r="AJ210" i="65"/>
  <c r="D64" i="65"/>
  <c r="AO50" i="65"/>
  <c r="AK217" i="65"/>
  <c r="M152" i="65"/>
  <c r="AG149" i="65"/>
  <c r="B188" i="65"/>
  <c r="P142" i="65"/>
  <c r="A34" i="65"/>
  <c r="F133" i="65"/>
  <c r="Y172" i="65"/>
  <c r="AA118" i="65"/>
  <c r="AB118" i="65" s="1"/>
  <c r="BJ118" i="65" s="1"/>
  <c r="BG155" i="65"/>
  <c r="AL105" i="65"/>
  <c r="AG53" i="65"/>
  <c r="J172" i="65"/>
  <c r="AK175" i="65"/>
  <c r="AL167" i="65"/>
  <c r="Y32" i="65"/>
  <c r="D85" i="65"/>
  <c r="I70" i="65"/>
  <c r="AZ22" i="65"/>
  <c r="AI232" i="65"/>
  <c r="D178" i="65"/>
  <c r="BG181" i="65"/>
  <c r="AK32" i="65"/>
  <c r="L197" i="65"/>
  <c r="T80" i="65"/>
  <c r="T41" i="65"/>
  <c r="AN211" i="65"/>
  <c r="H22" i="65"/>
  <c r="AJ45" i="65"/>
  <c r="AF76" i="65"/>
  <c r="Y225" i="65"/>
  <c r="G63" i="65"/>
  <c r="BB182" i="65"/>
  <c r="AJ204" i="65"/>
  <c r="Z23" i="65"/>
  <c r="A218" i="65"/>
  <c r="AE223" i="65"/>
  <c r="BD43" i="65"/>
  <c r="AH132" i="65"/>
  <c r="BE27" i="65"/>
  <c r="BA47" i="65"/>
  <c r="AO120" i="65"/>
  <c r="J191" i="65"/>
  <c r="K81" i="65"/>
  <c r="A178" i="65"/>
  <c r="AM219" i="65"/>
  <c r="AQ135" i="65"/>
  <c r="X21" i="65"/>
  <c r="A53" i="65"/>
  <c r="AE28" i="65"/>
  <c r="BG239" i="65"/>
  <c r="BB120" i="65"/>
  <c r="I109" i="65"/>
  <c r="X167" i="65"/>
  <c r="BF99" i="65"/>
  <c r="AM99" i="65"/>
  <c r="AO85" i="65"/>
  <c r="BC207" i="65"/>
  <c r="AX33" i="65"/>
  <c r="BB168" i="65"/>
  <c r="AS80" i="65"/>
  <c r="AA185" i="65"/>
  <c r="AB185" i="65" s="1"/>
  <c r="BJ185" i="65" s="1"/>
  <c r="AZ194" i="65"/>
  <c r="AW30" i="65"/>
  <c r="D68" i="65"/>
  <c r="A24" i="65"/>
  <c r="AE70" i="65"/>
  <c r="BE216" i="65"/>
  <c r="J81" i="65"/>
  <c r="AV130" i="65"/>
  <c r="L65" i="65"/>
  <c r="BF66" i="65"/>
  <c r="U216" i="65"/>
  <c r="AO105" i="65"/>
  <c r="AJ164" i="65"/>
  <c r="BC209" i="65"/>
  <c r="S74" i="65"/>
  <c r="AV28" i="65"/>
  <c r="AY129" i="65"/>
  <c r="AQ223" i="65"/>
  <c r="AQ99" i="65"/>
  <c r="AX141" i="65"/>
  <c r="G153" i="65"/>
  <c r="G206" i="65"/>
  <c r="AC156" i="65"/>
  <c r="D32" i="65"/>
  <c r="AC161" i="65"/>
  <c r="U235" i="65"/>
  <c r="AA125" i="65"/>
  <c r="AB125" i="65" s="1"/>
  <c r="BJ125" i="65" s="1"/>
  <c r="P210" i="65"/>
  <c r="K128" i="65"/>
  <c r="P104" i="65"/>
  <c r="AQ17" i="65"/>
  <c r="AW105" i="65"/>
  <c r="BH121" i="65"/>
  <c r="B148" i="65"/>
  <c r="AM118" i="65"/>
  <c r="S218" i="65"/>
  <c r="AH80" i="65"/>
  <c r="AL36" i="65"/>
  <c r="X176" i="65"/>
  <c r="F184" i="65"/>
  <c r="B124" i="65"/>
  <c r="BE208" i="65"/>
  <c r="AN114" i="65"/>
  <c r="O114" i="65"/>
  <c r="AY162" i="65"/>
  <c r="H130" i="65"/>
  <c r="G51" i="65"/>
  <c r="AW237" i="65"/>
  <c r="M160" i="65"/>
  <c r="BA198" i="65"/>
  <c r="BE195" i="65"/>
  <c r="B88" i="65"/>
  <c r="AP32" i="65"/>
  <c r="BH240" i="65"/>
  <c r="L211" i="65"/>
  <c r="X112" i="65"/>
  <c r="F102" i="65"/>
  <c r="AH218" i="65"/>
  <c r="AF212" i="65"/>
  <c r="AU33" i="65"/>
  <c r="AQ234" i="65"/>
  <c r="S109" i="65"/>
  <c r="AA76" i="65"/>
  <c r="AB76" i="65" s="1"/>
  <c r="BJ76" i="65" s="1"/>
  <c r="K46" i="65"/>
  <c r="AL109" i="65"/>
  <c r="BC179" i="65"/>
  <c r="AN126" i="65"/>
  <c r="BF145" i="65"/>
  <c r="AL32" i="65"/>
  <c r="AW160" i="65"/>
  <c r="AO160" i="65"/>
  <c r="BE36" i="65"/>
  <c r="AU71" i="65"/>
  <c r="U26" i="65"/>
  <c r="BG151" i="65"/>
  <c r="G180" i="65"/>
  <c r="BB39" i="65"/>
  <c r="AF68" i="65"/>
  <c r="AP24" i="65"/>
  <c r="I168" i="65"/>
  <c r="AM186" i="65"/>
  <c r="AK54" i="65"/>
  <c r="AK158" i="65"/>
  <c r="L31" i="65"/>
  <c r="X182" i="65"/>
  <c r="M52" i="65"/>
  <c r="AH133" i="65"/>
  <c r="X146" i="65"/>
  <c r="H178" i="65"/>
  <c r="M167" i="65"/>
  <c r="AZ73" i="65"/>
  <c r="Z101" i="65"/>
  <c r="BG56" i="65"/>
  <c r="AZ78" i="65"/>
  <c r="AO168" i="65"/>
  <c r="AE195" i="65"/>
  <c r="F53" i="65"/>
  <c r="BC202" i="65"/>
  <c r="BC81" i="65"/>
  <c r="AJ62" i="65"/>
  <c r="AE67" i="65"/>
  <c r="K98" i="65"/>
  <c r="AM130" i="65"/>
  <c r="AP202" i="65"/>
  <c r="F171" i="65"/>
  <c r="AH114" i="65"/>
  <c r="A136" i="65"/>
  <c r="M49" i="65"/>
  <c r="Y117" i="65"/>
  <c r="A103" i="65"/>
  <c r="BF175" i="65"/>
  <c r="AW224" i="65"/>
  <c r="BC183" i="65"/>
  <c r="AS88" i="65"/>
  <c r="AV52" i="65"/>
  <c r="R35" i="65"/>
  <c r="AN115" i="65"/>
  <c r="Z135" i="65"/>
  <c r="A28" i="65"/>
  <c r="AD95" i="65"/>
  <c r="BG125" i="65"/>
  <c r="AJ40" i="65"/>
  <c r="A92" i="65"/>
  <c r="C57" i="65"/>
  <c r="AJ51" i="65"/>
  <c r="AT214" i="65"/>
  <c r="AH206" i="65"/>
  <c r="A116" i="65"/>
  <c r="BB62" i="65"/>
  <c r="AA110" i="65"/>
  <c r="AB110" i="65" s="1"/>
  <c r="BJ110" i="65" s="1"/>
  <c r="H181" i="65"/>
  <c r="BE219" i="65"/>
  <c r="Q133" i="65"/>
  <c r="J124" i="65"/>
  <c r="P225" i="65"/>
  <c r="AZ46" i="65"/>
  <c r="AF240" i="65"/>
  <c r="Z16" i="65"/>
  <c r="AV158" i="65"/>
  <c r="BA206" i="65"/>
  <c r="E16" i="65"/>
  <c r="AN150" i="65"/>
  <c r="M195" i="65"/>
  <c r="G111" i="65"/>
  <c r="AV30" i="65"/>
  <c r="AY234" i="65"/>
  <c r="BC89" i="65"/>
  <c r="U112" i="65"/>
  <c r="AS18" i="65"/>
  <c r="Y23" i="65"/>
  <c r="P19" i="65"/>
  <c r="BA147" i="65"/>
  <c r="AS63" i="65"/>
  <c r="S21" i="65"/>
  <c r="AM33" i="65"/>
  <c r="BG57" i="65"/>
  <c r="I119" i="65"/>
  <c r="BF186" i="65"/>
  <c r="AF115" i="65"/>
  <c r="Z191" i="65"/>
  <c r="AY130" i="65"/>
  <c r="AL214" i="65"/>
  <c r="E205" i="65"/>
  <c r="B172" i="65"/>
  <c r="R119" i="65"/>
  <c r="BB16" i="65"/>
  <c r="AY152" i="65"/>
  <c r="Z113" i="65"/>
  <c r="H176" i="65"/>
  <c r="BE96" i="65"/>
  <c r="BH78" i="65"/>
  <c r="AQ156" i="65"/>
  <c r="Y92" i="65"/>
  <c r="AS125" i="65"/>
  <c r="AE235" i="65"/>
  <c r="AI178" i="65"/>
  <c r="BA139" i="65"/>
  <c r="T46" i="65"/>
  <c r="AI91" i="65"/>
  <c r="D21" i="65"/>
  <c r="AD59" i="65"/>
  <c r="E19" i="65"/>
  <c r="BH33" i="65"/>
  <c r="AL190" i="65"/>
  <c r="AE106" i="65"/>
  <c r="AT106" i="65"/>
  <c r="BH38" i="65"/>
  <c r="AF157" i="65"/>
  <c r="AV152" i="65"/>
  <c r="BH55" i="65"/>
  <c r="T164" i="65"/>
  <c r="Y96" i="65"/>
  <c r="AL57" i="65"/>
  <c r="AC195" i="65"/>
  <c r="Y21" i="65"/>
  <c r="BC152" i="65"/>
  <c r="G19" i="65"/>
  <c r="Y155" i="65"/>
  <c r="C146" i="65"/>
  <c r="K166" i="65"/>
  <c r="A20" i="65"/>
  <c r="L133" i="65"/>
  <c r="I38" i="65"/>
  <c r="S16" i="65"/>
  <c r="AX79" i="65"/>
  <c r="AQ197" i="65"/>
  <c r="J53" i="65"/>
  <c r="T133" i="65"/>
  <c r="BA24" i="65"/>
  <c r="BB61" i="65"/>
  <c r="AI162" i="65"/>
  <c r="BG115" i="65"/>
  <c r="AJ23" i="65"/>
  <c r="P17" i="65"/>
  <c r="AL176" i="65"/>
  <c r="E95" i="65"/>
  <c r="F224" i="65"/>
  <c r="AU223" i="65"/>
  <c r="N177" i="65"/>
  <c r="AH27" i="65"/>
  <c r="BE19" i="65"/>
  <c r="I90" i="65"/>
  <c r="I183" i="65"/>
  <c r="AX96" i="65"/>
  <c r="D89" i="65"/>
  <c r="AK187" i="65"/>
  <c r="Q23" i="65"/>
  <c r="BG55" i="65"/>
  <c r="M162" i="65"/>
  <c r="X201" i="65"/>
  <c r="BB181" i="65"/>
  <c r="C120" i="65"/>
  <c r="AY32" i="65"/>
  <c r="AS68" i="65"/>
  <c r="BD28" i="65"/>
  <c r="R76" i="65"/>
  <c r="AD175" i="65"/>
  <c r="AF216" i="65"/>
  <c r="BC91" i="65"/>
  <c r="AW135" i="65"/>
  <c r="BH233" i="65"/>
  <c r="J170" i="65"/>
  <c r="BH18" i="65"/>
  <c r="AD85" i="65"/>
  <c r="J185" i="65"/>
  <c r="P161" i="65"/>
  <c r="S38" i="65"/>
  <c r="R19" i="65"/>
  <c r="AH19" i="65"/>
  <c r="BG138" i="65"/>
  <c r="Q19" i="65"/>
  <c r="T77" i="65"/>
  <c r="AV198" i="65"/>
  <c r="BC193" i="65"/>
  <c r="G210" i="65"/>
  <c r="T171" i="65"/>
  <c r="Z32" i="65"/>
  <c r="Z195" i="65"/>
  <c r="S85" i="65"/>
  <c r="S25" i="65"/>
  <c r="AK231" i="65"/>
  <c r="AP176" i="65"/>
  <c r="AV219" i="65"/>
  <c r="AY82" i="65"/>
  <c r="Z186" i="65"/>
  <c r="BF182" i="65"/>
  <c r="S23" i="65"/>
  <c r="AZ87" i="65"/>
  <c r="AN26" i="65"/>
  <c r="U170" i="65"/>
  <c r="G21" i="65"/>
  <c r="BD112" i="65"/>
  <c r="M171" i="65"/>
  <c r="E207" i="65"/>
  <c r="AE150" i="65"/>
  <c r="AX18" i="65"/>
  <c r="AQ173" i="65"/>
  <c r="BE205" i="65"/>
  <c r="AK190" i="65"/>
  <c r="AN158" i="65"/>
  <c r="U141" i="65"/>
  <c r="AF227" i="65"/>
  <c r="N96" i="65"/>
  <c r="AE178" i="65"/>
  <c r="M120" i="65"/>
  <c r="G138" i="65"/>
  <c r="AC73" i="65"/>
  <c r="F90" i="65"/>
  <c r="AM137" i="65"/>
  <c r="AX226" i="65"/>
  <c r="AZ109" i="65"/>
  <c r="G74" i="65"/>
  <c r="T26" i="65"/>
  <c r="AW55" i="65"/>
  <c r="Z61" i="65"/>
  <c r="AT171" i="65"/>
  <c r="G133" i="65"/>
  <c r="AL180" i="65"/>
  <c r="AO36" i="65"/>
  <c r="P81" i="65"/>
  <c r="AL224" i="65"/>
  <c r="AU164" i="65"/>
  <c r="I238" i="65"/>
  <c r="F140" i="65"/>
  <c r="I146" i="65"/>
  <c r="Q192" i="65"/>
  <c r="BA92" i="65"/>
  <c r="C149" i="65"/>
  <c r="I122" i="65"/>
  <c r="Y59" i="65"/>
  <c r="E144" i="65"/>
  <c r="AT39" i="65"/>
  <c r="C73" i="65"/>
  <c r="I73" i="65"/>
  <c r="AV225" i="65"/>
  <c r="AY213" i="65"/>
  <c r="BC116" i="65"/>
  <c r="R143" i="65"/>
  <c r="B115" i="65"/>
  <c r="BF157" i="65"/>
  <c r="Q189" i="65"/>
  <c r="AV110" i="65"/>
  <c r="G186" i="65"/>
  <c r="AK118" i="65"/>
  <c r="AS97" i="65"/>
  <c r="AD204" i="65"/>
  <c r="AL215" i="65"/>
  <c r="E58" i="65"/>
  <c r="R216" i="65"/>
  <c r="K49" i="65"/>
  <c r="BA185" i="65"/>
  <c r="P38" i="65"/>
  <c r="AA113" i="65"/>
  <c r="AB113" i="65" s="1"/>
  <c r="BJ113" i="65" s="1"/>
  <c r="AE196" i="65"/>
  <c r="L155" i="65"/>
  <c r="BD107" i="65"/>
  <c r="J188" i="65"/>
  <c r="AZ197" i="65"/>
  <c r="R113" i="65"/>
  <c r="AS150" i="65"/>
  <c r="AO197" i="65"/>
  <c r="J35" i="65"/>
  <c r="BA56" i="65"/>
  <c r="M98" i="65"/>
  <c r="N144" i="65"/>
  <c r="E25" i="65"/>
  <c r="BH210" i="65"/>
  <c r="AG48" i="65"/>
  <c r="AI205" i="65"/>
  <c r="Q48" i="65"/>
  <c r="BF22" i="65"/>
  <c r="J174" i="65"/>
  <c r="H88" i="65"/>
  <c r="AX44" i="65"/>
  <c r="X44" i="65"/>
  <c r="AY71" i="65"/>
  <c r="AX179" i="65"/>
  <c r="B209" i="65"/>
  <c r="E196" i="65"/>
  <c r="AW39" i="65"/>
  <c r="AJ166" i="65"/>
  <c r="I131" i="65"/>
  <c r="BH112" i="65"/>
  <c r="BB21" i="65"/>
  <c r="U151" i="65"/>
  <c r="AW226" i="65"/>
  <c r="K129" i="65"/>
  <c r="U183" i="65"/>
  <c r="AK21" i="65"/>
  <c r="AA136" i="65"/>
  <c r="AB136" i="65" s="1"/>
  <c r="BJ136" i="65" s="1"/>
  <c r="D235" i="65"/>
  <c r="N206" i="65"/>
  <c r="AD53" i="65"/>
  <c r="K225" i="65"/>
  <c r="G96" i="65"/>
  <c r="BA162" i="65"/>
  <c r="P228" i="65"/>
  <c r="AH237" i="65"/>
  <c r="AF167" i="65"/>
  <c r="AW231" i="65"/>
  <c r="AF69" i="65"/>
  <c r="K224" i="65"/>
  <c r="AY135" i="65"/>
  <c r="AW131" i="65"/>
  <c r="AP226" i="65"/>
  <c r="AA119" i="65"/>
  <c r="AB119" i="65" s="1"/>
  <c r="BJ119" i="65" s="1"/>
  <c r="AT228" i="65"/>
  <c r="N59" i="65"/>
  <c r="I48" i="65"/>
  <c r="AG224" i="65"/>
  <c r="I83" i="65"/>
  <c r="R81" i="65"/>
  <c r="J140" i="65"/>
  <c r="AF226" i="65"/>
  <c r="E145" i="65"/>
  <c r="X77" i="65"/>
  <c r="AO139" i="65"/>
  <c r="Y44" i="65"/>
  <c r="R66" i="65"/>
  <c r="BB82" i="65"/>
  <c r="P192" i="65"/>
  <c r="BA222" i="65"/>
  <c r="M217" i="65"/>
  <c r="BG61" i="65"/>
  <c r="AP43" i="65"/>
  <c r="AH180" i="65"/>
  <c r="AJ81" i="65"/>
  <c r="M42" i="65"/>
  <c r="AC120" i="65"/>
  <c r="AL182" i="65"/>
  <c r="A71" i="65"/>
  <c r="P197" i="65"/>
  <c r="Z217" i="65"/>
  <c r="AO213" i="65"/>
  <c r="BC52" i="65"/>
  <c r="AF77" i="65"/>
  <c r="AC26" i="65"/>
  <c r="AJ188" i="65"/>
  <c r="BG53" i="65"/>
  <c r="BD40" i="65"/>
  <c r="AJ64" i="65"/>
  <c r="B106" i="65"/>
  <c r="AT124" i="65"/>
  <c r="M227" i="65"/>
  <c r="BA54" i="65"/>
  <c r="I233" i="65"/>
  <c r="I127" i="65"/>
  <c r="AL117" i="65"/>
  <c r="G98" i="65"/>
  <c r="U179" i="65"/>
  <c r="AG213" i="65"/>
  <c r="L35" i="65"/>
  <c r="AH190" i="65"/>
  <c r="AS153" i="65"/>
  <c r="B144" i="65"/>
  <c r="AI86" i="65"/>
  <c r="AQ76" i="65"/>
  <c r="AM51" i="65"/>
  <c r="AE90" i="65"/>
  <c r="AL47" i="65"/>
  <c r="AL216" i="65"/>
  <c r="X149" i="65"/>
  <c r="AF145" i="65"/>
  <c r="AG169" i="65"/>
  <c r="N89" i="65"/>
  <c r="U110" i="65"/>
  <c r="AV229" i="65"/>
  <c r="AS85" i="65"/>
  <c r="AF62" i="65"/>
  <c r="Z183" i="65"/>
  <c r="Y65" i="65"/>
  <c r="AQ148" i="65"/>
  <c r="O148" i="65"/>
  <c r="AI53" i="65"/>
  <c r="Q177" i="65"/>
  <c r="I167" i="65"/>
  <c r="Z146" i="65"/>
  <c r="AY97" i="65"/>
  <c r="AC166" i="65"/>
  <c r="G34" i="65"/>
  <c r="AG104" i="65"/>
  <c r="Y159" i="65"/>
  <c r="C162" i="65"/>
  <c r="A76" i="65"/>
  <c r="AP129" i="65"/>
  <c r="I195" i="65"/>
  <c r="AE104" i="65"/>
  <c r="F225" i="65"/>
  <c r="AK76" i="65"/>
  <c r="P214" i="65"/>
  <c r="K150" i="65"/>
  <c r="I170" i="65"/>
  <c r="H79" i="65"/>
  <c r="I108" i="65"/>
  <c r="AU179" i="65"/>
  <c r="AF122" i="65"/>
  <c r="AZ53" i="65"/>
  <c r="AD34" i="65"/>
  <c r="BE117" i="65"/>
  <c r="P91" i="65"/>
  <c r="S71" i="65"/>
  <c r="AT189" i="65"/>
  <c r="P172" i="65"/>
  <c r="B109" i="65"/>
  <c r="AM166" i="65"/>
  <c r="Y201" i="65"/>
  <c r="AO100" i="65"/>
  <c r="AA103" i="65"/>
  <c r="AB103" i="65" s="1"/>
  <c r="BF188" i="65"/>
  <c r="I205" i="65"/>
  <c r="AQ107" i="65"/>
  <c r="BH91" i="65"/>
  <c r="BE236" i="65"/>
  <c r="AH194" i="65"/>
  <c r="Y25" i="65"/>
  <c r="X52" i="65"/>
  <c r="A125" i="65"/>
  <c r="AQ152" i="65"/>
  <c r="F83" i="65"/>
  <c r="H194" i="65"/>
  <c r="AT102" i="65"/>
  <c r="AE225" i="65"/>
  <c r="BD213" i="65"/>
  <c r="AZ214" i="65"/>
  <c r="O167" i="65"/>
  <c r="AK105" i="65"/>
  <c r="AH84" i="65"/>
  <c r="C183" i="65"/>
  <c r="AC111" i="65"/>
  <c r="H196" i="65"/>
  <c r="R205" i="65"/>
  <c r="AW59" i="65"/>
  <c r="R34" i="65"/>
  <c r="AG223" i="65"/>
  <c r="AU45" i="65"/>
  <c r="R182" i="65"/>
  <c r="C81" i="65"/>
  <c r="U165" i="65"/>
  <c r="E217" i="65"/>
  <c r="AN38" i="65"/>
  <c r="Q58" i="65"/>
  <c r="U213" i="65"/>
  <c r="AK182" i="65"/>
  <c r="A189" i="65"/>
  <c r="AQ34" i="65"/>
  <c r="S211" i="65"/>
  <c r="C99" i="65"/>
  <c r="AY158" i="65"/>
  <c r="E50" i="65"/>
  <c r="B49" i="65"/>
  <c r="L52" i="65"/>
  <c r="G23" i="65"/>
  <c r="AJ92" i="65"/>
  <c r="AZ107" i="65"/>
  <c r="AP191" i="65"/>
  <c r="F172" i="65"/>
  <c r="AS78" i="65"/>
  <c r="BF231" i="65"/>
  <c r="AK152" i="65"/>
  <c r="N235" i="65"/>
  <c r="B113" i="65"/>
  <c r="L138" i="65"/>
  <c r="O198" i="65"/>
  <c r="AZ178" i="65"/>
  <c r="T148" i="65"/>
  <c r="AQ155" i="65"/>
  <c r="J202" i="65"/>
  <c r="E127" i="65"/>
  <c r="N70" i="65"/>
  <c r="O149" i="65"/>
  <c r="O77" i="65"/>
  <c r="K178" i="65"/>
  <c r="AO215" i="65"/>
  <c r="AL221" i="65"/>
  <c r="T239" i="65"/>
  <c r="B240" i="65"/>
  <c r="AY236" i="65"/>
  <c r="I34" i="65"/>
  <c r="AY64" i="65"/>
  <c r="BE221" i="65"/>
  <c r="S80" i="65"/>
  <c r="BD132" i="65"/>
  <c r="BH67" i="65"/>
  <c r="AE122" i="65"/>
  <c r="AW149" i="65"/>
  <c r="N58" i="65"/>
  <c r="AC238" i="65"/>
  <c r="AW123" i="65"/>
  <c r="AC210" i="65"/>
  <c r="BB54" i="65"/>
  <c r="D157" i="65"/>
  <c r="Z100" i="65"/>
  <c r="N171" i="65"/>
  <c r="B105" i="65"/>
  <c r="BA99" i="65"/>
  <c r="AP52" i="65"/>
  <c r="J98" i="65"/>
  <c r="K143" i="65"/>
  <c r="P85" i="65"/>
  <c r="A151" i="65"/>
  <c r="E219" i="65"/>
  <c r="BH103" i="65"/>
  <c r="BF40" i="65"/>
  <c r="AS77" i="65"/>
  <c r="U184" i="65"/>
  <c r="AJ235" i="65"/>
  <c r="AM131" i="65"/>
  <c r="BD144" i="65"/>
  <c r="AH168" i="65"/>
  <c r="T185" i="65"/>
  <c r="Q162" i="65"/>
  <c r="BA76" i="65"/>
  <c r="BD25" i="65"/>
  <c r="N191" i="65"/>
  <c r="A100" i="65"/>
  <c r="AV47" i="65"/>
  <c r="AO32" i="65"/>
  <c r="AX53" i="65"/>
  <c r="M60" i="65"/>
  <c r="AG162" i="65"/>
  <c r="AH146" i="65"/>
  <c r="O79" i="65"/>
  <c r="U162" i="65"/>
  <c r="A207" i="65"/>
  <c r="A217" i="65"/>
  <c r="AQ59" i="65"/>
  <c r="AY142" i="65"/>
  <c r="AH96" i="65"/>
  <c r="AJ93" i="65"/>
  <c r="AT80" i="65"/>
  <c r="AF108" i="65"/>
  <c r="BD171" i="65"/>
  <c r="AE40" i="65"/>
  <c r="B37" i="65"/>
  <c r="AA38" i="65"/>
  <c r="AB38" i="65" s="1"/>
  <c r="BJ38" i="65" s="1"/>
  <c r="P162" i="65"/>
  <c r="U234" i="65"/>
  <c r="F158" i="65"/>
  <c r="AM199" i="65"/>
  <c r="BH206" i="65"/>
  <c r="I172" i="65"/>
  <c r="AK140" i="65"/>
  <c r="BC64" i="65"/>
  <c r="AX208" i="65"/>
  <c r="F54" i="65"/>
  <c r="S166" i="65"/>
  <c r="AA57" i="65"/>
  <c r="AB57" i="65" s="1"/>
  <c r="BJ57" i="65" s="1"/>
  <c r="AM201" i="65"/>
  <c r="AF199" i="65"/>
  <c r="T112" i="65"/>
  <c r="H81" i="65"/>
  <c r="AS224" i="65"/>
  <c r="BF180" i="65"/>
  <c r="AF38" i="65"/>
  <c r="AI214" i="65"/>
  <c r="AY197" i="65"/>
  <c r="AI233" i="65"/>
  <c r="AF65" i="65"/>
  <c r="O197" i="65"/>
  <c r="BB154" i="65"/>
  <c r="BF155" i="65"/>
  <c r="AN110" i="65"/>
  <c r="I68" i="65"/>
  <c r="S119" i="65"/>
  <c r="AC206" i="65"/>
  <c r="BF229" i="65"/>
  <c r="AT121" i="65"/>
  <c r="S45" i="65"/>
  <c r="AX162" i="65"/>
  <c r="U96" i="65"/>
  <c r="S141" i="65"/>
  <c r="AI74" i="65"/>
  <c r="AM77" i="65"/>
  <c r="AC124" i="65"/>
  <c r="R226" i="65"/>
  <c r="AW67" i="65"/>
  <c r="T74" i="65"/>
  <c r="AG77" i="65"/>
  <c r="F110" i="65"/>
  <c r="AC72" i="65"/>
  <c r="AZ176" i="65"/>
  <c r="BE46" i="65"/>
  <c r="AX142" i="65"/>
  <c r="BH68" i="65"/>
  <c r="AM202" i="65"/>
  <c r="M148" i="65"/>
  <c r="U233" i="65"/>
  <c r="BF88" i="65"/>
  <c r="AU131" i="65"/>
  <c r="BA146" i="65"/>
  <c r="L164" i="65"/>
  <c r="O155" i="65"/>
  <c r="AW77" i="65"/>
  <c r="AN153" i="65"/>
  <c r="H107" i="65"/>
  <c r="C27" i="65"/>
  <c r="AT112" i="65"/>
  <c r="P24" i="65"/>
  <c r="BF96" i="65"/>
  <c r="AO65" i="65"/>
  <c r="AW16" i="65"/>
  <c r="U40" i="65"/>
  <c r="T131" i="65"/>
  <c r="AC227" i="65"/>
  <c r="J123" i="65"/>
  <c r="C201" i="65"/>
  <c r="B142" i="65"/>
  <c r="J114" i="65"/>
  <c r="AQ79" i="65"/>
  <c r="AA111" i="65"/>
  <c r="AB111" i="65" s="1"/>
  <c r="BJ111" i="65" s="1"/>
  <c r="AL189" i="65"/>
  <c r="C127" i="65"/>
  <c r="BB47" i="65"/>
  <c r="AC239" i="65"/>
  <c r="AJ212" i="65"/>
  <c r="BC73" i="65"/>
  <c r="BG210" i="65"/>
  <c r="E101" i="65"/>
  <c r="AL198" i="65"/>
  <c r="P145" i="65"/>
  <c r="AZ140" i="65"/>
  <c r="AA152" i="65"/>
  <c r="AB152" i="65" s="1"/>
  <c r="BJ152" i="65" s="1"/>
  <c r="R93" i="65"/>
  <c r="K238" i="65"/>
  <c r="P22" i="65"/>
  <c r="AC193" i="65"/>
  <c r="M163" i="65"/>
  <c r="AT108" i="65"/>
  <c r="AD26" i="65"/>
  <c r="BA60" i="65"/>
  <c r="BE17" i="65"/>
  <c r="J142" i="65"/>
  <c r="AN94" i="65"/>
  <c r="I78" i="65"/>
  <c r="BC66" i="65"/>
  <c r="BB159" i="65"/>
  <c r="BA69" i="65"/>
  <c r="K87" i="65"/>
  <c r="P201" i="65"/>
  <c r="I187" i="65"/>
  <c r="BB196" i="65"/>
  <c r="I94" i="65"/>
  <c r="P115" i="65"/>
  <c r="J128" i="65"/>
  <c r="F77" i="65"/>
  <c r="AK42" i="65"/>
  <c r="I27" i="65"/>
  <c r="AO163" i="65"/>
  <c r="AU191" i="65"/>
  <c r="AY181" i="65"/>
  <c r="G38" i="65"/>
  <c r="T167" i="65"/>
  <c r="AC125" i="65"/>
  <c r="AU195" i="65"/>
  <c r="T179" i="65"/>
  <c r="BH238" i="65"/>
  <c r="AN118" i="65"/>
  <c r="BF34" i="65"/>
  <c r="K40" i="65"/>
  <c r="B94" i="65"/>
  <c r="AT208" i="65"/>
  <c r="AQ191" i="65"/>
  <c r="AA51" i="65"/>
  <c r="AB51" i="65" s="1"/>
  <c r="BJ51" i="65" s="1"/>
  <c r="E142" i="65"/>
  <c r="M177" i="65"/>
  <c r="BH211" i="65"/>
  <c r="AE204" i="65"/>
  <c r="AE99" i="65"/>
  <c r="Y29" i="65"/>
  <c r="C71" i="65"/>
  <c r="R145" i="65"/>
  <c r="X47" i="65"/>
  <c r="AC70" i="65"/>
  <c r="AF87" i="65"/>
  <c r="AI42" i="65"/>
  <c r="AP190" i="65"/>
  <c r="K144" i="65"/>
  <c r="J93" i="65"/>
  <c r="X64" i="65"/>
  <c r="BE133" i="65"/>
  <c r="X150" i="65"/>
  <c r="T127" i="65"/>
  <c r="R141" i="65"/>
  <c r="BH148" i="65"/>
  <c r="D190" i="65"/>
  <c r="M100" i="65"/>
  <c r="P191" i="65"/>
  <c r="X231" i="65"/>
  <c r="BG128" i="65"/>
  <c r="S125" i="65"/>
  <c r="AF207" i="65"/>
  <c r="AT219" i="65"/>
  <c r="AV139" i="65"/>
  <c r="A47" i="65"/>
  <c r="AK47" i="65"/>
  <c r="B44" i="65"/>
  <c r="K83" i="65"/>
  <c r="AK111" i="65"/>
  <c r="AI154" i="65"/>
  <c r="B112" i="65"/>
  <c r="BG187" i="65"/>
  <c r="L40" i="65"/>
  <c r="BD75" i="65"/>
  <c r="Z238" i="65"/>
  <c r="F91" i="65"/>
  <c r="Y235" i="65"/>
  <c r="BB197" i="65"/>
  <c r="BE193" i="65"/>
  <c r="A206" i="65"/>
  <c r="BE229" i="65"/>
  <c r="BE207" i="65"/>
  <c r="BH154" i="65"/>
  <c r="BA103" i="65"/>
  <c r="BH147" i="65"/>
  <c r="BE116" i="65"/>
  <c r="AC39" i="65"/>
  <c r="K190" i="65"/>
  <c r="AI136" i="65"/>
  <c r="AG132" i="65"/>
  <c r="AW34" i="65"/>
  <c r="N219" i="65"/>
  <c r="Y124" i="65"/>
  <c r="AU128" i="65"/>
  <c r="AH129" i="65"/>
  <c r="AG119" i="65"/>
  <c r="AO161" i="65"/>
  <c r="AD202" i="65"/>
  <c r="BF49" i="65"/>
  <c r="AJ197" i="65"/>
  <c r="T71" i="65"/>
  <c r="H49" i="65"/>
  <c r="AA61" i="65"/>
  <c r="AB61" i="65" s="1"/>
  <c r="BJ61" i="65" s="1"/>
  <c r="AK194" i="65"/>
  <c r="Y112" i="65"/>
  <c r="AU160" i="65"/>
  <c r="I74" i="65"/>
  <c r="I101" i="65"/>
  <c r="N167" i="65"/>
  <c r="AE89" i="65"/>
  <c r="AI102" i="65"/>
  <c r="AI145" i="65"/>
  <c r="T205" i="65"/>
  <c r="D239" i="65"/>
  <c r="AA208" i="65"/>
  <c r="AB208" i="65" s="1"/>
  <c r="BJ208" i="65" s="1"/>
  <c r="AK170" i="65"/>
  <c r="AE123" i="65"/>
  <c r="O117" i="65"/>
  <c r="U95" i="65"/>
  <c r="Y67" i="65"/>
  <c r="AU73" i="65"/>
  <c r="AI190" i="65"/>
  <c r="AX122" i="65"/>
  <c r="BB106" i="65"/>
  <c r="L45" i="65"/>
  <c r="P28" i="65"/>
  <c r="AM104" i="65"/>
  <c r="N76" i="65"/>
  <c r="R196" i="65"/>
  <c r="AC185" i="65"/>
  <c r="AV192" i="65"/>
  <c r="K91" i="65"/>
  <c r="AA171" i="65"/>
  <c r="AB171" i="65" s="1"/>
  <c r="J214" i="65"/>
  <c r="BB148" i="65"/>
  <c r="BA25" i="65"/>
  <c r="BH160" i="65"/>
  <c r="AZ146" i="65"/>
  <c r="Y209" i="65"/>
  <c r="N41" i="65"/>
  <c r="A130" i="65"/>
  <c r="AF188" i="65"/>
  <c r="AO72" i="65"/>
  <c r="T215" i="65"/>
  <c r="AH83" i="65"/>
  <c r="B232" i="65"/>
  <c r="G231" i="65"/>
  <c r="AG109" i="65"/>
  <c r="BD117" i="65"/>
  <c r="AE154" i="65"/>
  <c r="BD97" i="65"/>
  <c r="AH77" i="65"/>
  <c r="P73" i="65"/>
  <c r="BE144" i="65"/>
  <c r="BF236" i="65"/>
  <c r="P203" i="65"/>
  <c r="P60" i="65"/>
  <c r="F60" i="65"/>
  <c r="AM123" i="65"/>
  <c r="R171" i="65"/>
  <c r="BE181" i="65"/>
  <c r="AS226" i="65"/>
  <c r="AX147" i="65"/>
  <c r="AY203" i="65"/>
  <c r="BA207" i="65"/>
  <c r="AC110" i="65"/>
  <c r="AS185" i="65"/>
  <c r="T156" i="65"/>
  <c r="AL126" i="65"/>
  <c r="AF48" i="65"/>
  <c r="E155" i="65"/>
  <c r="AK83" i="65"/>
  <c r="C226" i="65"/>
  <c r="BH114" i="65"/>
  <c r="AV144" i="65"/>
  <c r="AW235" i="65"/>
  <c r="J21" i="65"/>
  <c r="Q235" i="65"/>
  <c r="I228" i="65"/>
  <c r="AD61" i="65"/>
  <c r="BE75" i="65"/>
  <c r="AA95" i="65"/>
  <c r="AB95" i="65" s="1"/>
  <c r="BJ95" i="65" s="1"/>
  <c r="N197" i="65"/>
  <c r="AN74" i="65"/>
  <c r="X192" i="65"/>
  <c r="P175" i="65"/>
  <c r="AZ122" i="65"/>
  <c r="BB37" i="65"/>
  <c r="U163" i="65"/>
  <c r="E230" i="65"/>
  <c r="BA36" i="65"/>
  <c r="D144" i="65"/>
  <c r="AQ147" i="65"/>
  <c r="BH201" i="65"/>
  <c r="Q124" i="65"/>
  <c r="AD42" i="65"/>
  <c r="AY104" i="65"/>
  <c r="AS169" i="65"/>
  <c r="BA45" i="65"/>
  <c r="AS239" i="65"/>
  <c r="AD123" i="65"/>
  <c r="AK100" i="65"/>
  <c r="AS73" i="65"/>
  <c r="AZ97" i="65"/>
  <c r="F205" i="65"/>
  <c r="BF60" i="65"/>
  <c r="O89" i="65"/>
  <c r="AJ72" i="65"/>
  <c r="P143" i="65"/>
  <c r="BC146" i="65"/>
  <c r="P53" i="65"/>
  <c r="Q219" i="65"/>
  <c r="AZ147" i="65"/>
  <c r="AY172" i="65"/>
  <c r="S223" i="65"/>
  <c r="AD215" i="65"/>
  <c r="Q168" i="65"/>
  <c r="BF46" i="65"/>
  <c r="AC236" i="65"/>
  <c r="M106" i="65"/>
  <c r="AI168" i="65"/>
  <c r="I104" i="65"/>
  <c r="G71" i="65"/>
  <c r="F203" i="65"/>
  <c r="BF199" i="65"/>
  <c r="AP128" i="65"/>
  <c r="AQ61" i="65"/>
  <c r="P74" i="65"/>
  <c r="B165" i="65"/>
  <c r="J148" i="65"/>
  <c r="Y129" i="65"/>
  <c r="AG122" i="65"/>
  <c r="I87" i="65"/>
  <c r="D103" i="65"/>
  <c r="S107" i="65"/>
  <c r="BC150" i="65"/>
  <c r="AS228" i="65"/>
  <c r="R227" i="65"/>
  <c r="BH143" i="65"/>
  <c r="AO152" i="65"/>
  <c r="AY56" i="65"/>
  <c r="AP193" i="65"/>
  <c r="R61" i="65"/>
  <c r="AH31" i="65"/>
  <c r="R234" i="65"/>
  <c r="BC174" i="65"/>
  <c r="AJ178" i="65"/>
  <c r="C197" i="65"/>
  <c r="BD196" i="65"/>
  <c r="J113" i="65"/>
  <c r="A141" i="65"/>
  <c r="A175" i="65"/>
  <c r="S237" i="65"/>
  <c r="AM159" i="65"/>
  <c r="AM27" i="65"/>
  <c r="AS76" i="65"/>
  <c r="K37" i="65"/>
  <c r="J167" i="65"/>
  <c r="BB202" i="65"/>
  <c r="AF141" i="65"/>
  <c r="Y231" i="65"/>
  <c r="C206" i="65"/>
  <c r="P54" i="65"/>
  <c r="AS27" i="65"/>
  <c r="AK154" i="65"/>
  <c r="Y58" i="65"/>
  <c r="D87" i="65"/>
  <c r="AH239" i="65"/>
  <c r="D216" i="65"/>
  <c r="BB183" i="65"/>
  <c r="Z45" i="65"/>
  <c r="A239" i="65"/>
  <c r="BF169" i="65"/>
  <c r="A176" i="65"/>
  <c r="AA48" i="65"/>
  <c r="AB48" i="65" s="1"/>
  <c r="BJ48" i="65" s="1"/>
  <c r="AH125" i="65"/>
  <c r="AP86" i="65"/>
  <c r="E163" i="65"/>
  <c r="BG229" i="65"/>
  <c r="AG134" i="65"/>
  <c r="D107" i="65"/>
  <c r="AP49" i="65"/>
  <c r="AD35" i="65"/>
  <c r="AI95" i="65"/>
  <c r="AG113" i="65"/>
  <c r="H111" i="65"/>
  <c r="D57" i="65"/>
  <c r="AU149" i="65"/>
  <c r="AG70" i="65"/>
  <c r="E69" i="65"/>
  <c r="AC169" i="65"/>
  <c r="AU207" i="65"/>
  <c r="Z226" i="65"/>
  <c r="AP57" i="65"/>
  <c r="M111" i="65"/>
  <c r="AT66" i="65"/>
  <c r="AS214" i="65"/>
  <c r="P224" i="65"/>
  <c r="BD130" i="65"/>
  <c r="B131" i="65"/>
  <c r="AC84" i="65"/>
  <c r="AZ162" i="65"/>
  <c r="BC192" i="65"/>
  <c r="X169" i="65"/>
  <c r="BA32" i="65"/>
  <c r="K96" i="65"/>
  <c r="AK224" i="65"/>
  <c r="I224" i="65"/>
  <c r="AU143" i="65"/>
  <c r="Z58" i="65"/>
  <c r="AU140" i="65"/>
  <c r="BC94" i="65"/>
  <c r="Y70" i="65"/>
  <c r="AO118" i="65"/>
  <c r="AO155" i="65"/>
  <c r="E157" i="65"/>
  <c r="AN32" i="65"/>
  <c r="S49" i="65"/>
  <c r="AF217" i="65"/>
  <c r="AN168" i="65"/>
  <c r="AN190" i="65"/>
  <c r="A33" i="65"/>
  <c r="R37" i="65"/>
  <c r="BC149" i="65"/>
  <c r="BC216" i="65"/>
  <c r="AD97" i="65"/>
  <c r="H212" i="65"/>
  <c r="P215" i="65"/>
  <c r="R56" i="65"/>
  <c r="Z73" i="65"/>
  <c r="X217" i="65"/>
  <c r="M85" i="65"/>
  <c r="L217" i="65"/>
  <c r="AH232" i="65"/>
  <c r="AJ54" i="65"/>
  <c r="R183" i="65"/>
  <c r="H156" i="65"/>
  <c r="AH22" i="65"/>
  <c r="AS92" i="65"/>
  <c r="AD50" i="65"/>
  <c r="B72" i="65"/>
  <c r="N83" i="65"/>
  <c r="AF45" i="65"/>
  <c r="AA198" i="65"/>
  <c r="AB198" i="65" s="1"/>
  <c r="BJ198" i="65" s="1"/>
  <c r="N86" i="65"/>
  <c r="Q148" i="65"/>
  <c r="P157" i="65"/>
  <c r="AE93" i="65"/>
  <c r="E222" i="65"/>
  <c r="AC171" i="65"/>
  <c r="K77" i="65"/>
  <c r="AQ23" i="65"/>
  <c r="AX169" i="65"/>
  <c r="M213" i="65"/>
  <c r="Y181" i="65"/>
  <c r="AQ169" i="65"/>
  <c r="D146" i="65"/>
  <c r="D213" i="65"/>
  <c r="AJ138" i="65"/>
  <c r="BA191" i="65"/>
  <c r="AG186" i="65"/>
  <c r="AL99" i="65"/>
  <c r="Z210" i="65"/>
  <c r="AU204" i="65"/>
  <c r="AO150" i="65"/>
  <c r="BD129" i="65"/>
  <c r="AS51" i="65"/>
  <c r="BC108" i="65"/>
  <c r="AZ89" i="65"/>
  <c r="AX164" i="65"/>
  <c r="BC37" i="65"/>
  <c r="BC38" i="65"/>
  <c r="R63" i="65"/>
  <c r="AM76" i="65"/>
  <c r="Z38" i="65"/>
  <c r="M122" i="65"/>
  <c r="A155" i="65"/>
  <c r="AW95" i="65"/>
  <c r="AN36" i="65"/>
  <c r="T226" i="65"/>
  <c r="AJ47" i="65"/>
  <c r="AQ44" i="65"/>
  <c r="AC78" i="65"/>
  <c r="Z87" i="65"/>
  <c r="A127" i="65"/>
  <c r="T24" i="65"/>
  <c r="AZ61" i="65"/>
  <c r="AK145" i="65"/>
  <c r="F32" i="65"/>
  <c r="S60" i="65"/>
  <c r="S240" i="65"/>
  <c r="D70" i="65"/>
  <c r="M185" i="65"/>
  <c r="R65" i="65"/>
  <c r="AD207" i="65"/>
  <c r="BD103" i="65"/>
  <c r="N148" i="65"/>
  <c r="AY186" i="65"/>
  <c r="A162" i="65"/>
  <c r="AP133" i="65"/>
  <c r="AA36" i="65"/>
  <c r="AB36" i="65" s="1"/>
  <c r="BJ36" i="65" s="1"/>
  <c r="AP227" i="65"/>
  <c r="AD156" i="65"/>
  <c r="J220" i="65"/>
  <c r="T208" i="65"/>
  <c r="C170" i="65"/>
  <c r="BA88" i="65"/>
  <c r="AO201" i="65"/>
  <c r="BD44" i="65"/>
  <c r="AG43" i="65"/>
  <c r="BB35" i="65"/>
  <c r="AP61" i="65"/>
  <c r="AX216" i="65"/>
  <c r="AV208" i="65"/>
  <c r="AQ36" i="65"/>
  <c r="BB66" i="65"/>
  <c r="P59" i="65"/>
  <c r="F92" i="65"/>
  <c r="L149" i="65"/>
  <c r="BC98" i="65"/>
  <c r="AE97" i="65"/>
  <c r="L206" i="65"/>
  <c r="AS105" i="65"/>
  <c r="S232" i="65"/>
  <c r="AI181" i="65"/>
  <c r="BC82" i="65"/>
  <c r="AH110" i="65"/>
  <c r="BE43" i="65"/>
  <c r="BB121" i="65"/>
  <c r="G165" i="65"/>
  <c r="M190" i="65"/>
  <c r="AS40" i="65"/>
  <c r="AQ29" i="65"/>
  <c r="AD48" i="65"/>
  <c r="AM227" i="65"/>
  <c r="O78" i="65"/>
  <c r="S213" i="65"/>
  <c r="P92" i="65"/>
  <c r="J19" i="65"/>
  <c r="M118" i="65"/>
  <c r="K32" i="65"/>
  <c r="AN39" i="65"/>
  <c r="AQ161" i="65"/>
  <c r="R16" i="65"/>
  <c r="D97" i="65"/>
  <c r="C60" i="65"/>
  <c r="AK162" i="65"/>
  <c r="BA111" i="65"/>
  <c r="AJ137" i="65"/>
  <c r="AT147" i="65"/>
  <c r="G140" i="65"/>
  <c r="AD84" i="65"/>
  <c r="BF174" i="65"/>
  <c r="AS19" i="65"/>
  <c r="AM56" i="65"/>
  <c r="AH216" i="65"/>
  <c r="Y135" i="65"/>
  <c r="Q61" i="65"/>
  <c r="AL88" i="65"/>
  <c r="Y77" i="65"/>
  <c r="A18" i="65"/>
  <c r="AS139" i="65"/>
  <c r="Q130" i="65"/>
  <c r="BG81" i="65"/>
  <c r="AJ153" i="65"/>
  <c r="Q31" i="65"/>
  <c r="Q164" i="65"/>
  <c r="R203" i="65"/>
  <c r="AO73" i="65"/>
  <c r="K23" i="65"/>
  <c r="AO56" i="65"/>
  <c r="Z92" i="65"/>
  <c r="AM233" i="65"/>
  <c r="BA205" i="65"/>
  <c r="AD157" i="65"/>
  <c r="AN162" i="65"/>
  <c r="P148" i="65"/>
  <c r="AF136" i="65"/>
  <c r="F17" i="65"/>
  <c r="M150" i="65"/>
  <c r="S99" i="65"/>
  <c r="I20" i="65"/>
  <c r="AJ141" i="65"/>
  <c r="E61" i="65"/>
  <c r="C23" i="65"/>
  <c r="Q73" i="65"/>
  <c r="AO131" i="65"/>
  <c r="AU210" i="65"/>
  <c r="BB63" i="65"/>
  <c r="L202" i="65"/>
  <c r="AU167" i="65"/>
  <c r="AJ18" i="65"/>
  <c r="U209" i="65"/>
  <c r="D203" i="65"/>
  <c r="P41" i="65"/>
  <c r="AA20" i="65"/>
  <c r="AB20" i="65" s="1"/>
  <c r="BJ20" i="65" s="1"/>
  <c r="AP216" i="65"/>
  <c r="R185" i="65"/>
  <c r="P219" i="65"/>
  <c r="BE62" i="65"/>
  <c r="AA194" i="65"/>
  <c r="AB194" i="65" s="1"/>
  <c r="R99" i="65"/>
  <c r="X118" i="65"/>
  <c r="L61" i="65"/>
  <c r="X116" i="65"/>
  <c r="C104" i="65"/>
  <c r="BB136" i="65"/>
  <c r="AO17" i="65"/>
  <c r="M23" i="65"/>
  <c r="Q163" i="65"/>
  <c r="AQ71" i="65"/>
  <c r="BE71" i="65"/>
  <c r="AU152" i="65"/>
  <c r="AD91" i="65"/>
  <c r="AI71" i="65"/>
  <c r="AF238" i="65"/>
  <c r="I19" i="65"/>
  <c r="BH179" i="65"/>
  <c r="F123" i="65"/>
  <c r="AY27" i="65"/>
  <c r="AI219" i="65"/>
  <c r="AZ160" i="65"/>
  <c r="I237" i="65"/>
  <c r="F21" i="65"/>
  <c r="AF164" i="65"/>
  <c r="AT197" i="65"/>
  <c r="AA187" i="65"/>
  <c r="AB187" i="65" s="1"/>
  <c r="BJ187" i="65" s="1"/>
  <c r="AX121" i="65"/>
  <c r="U148" i="65"/>
  <c r="AC136" i="65"/>
  <c r="AR136" i="65" s="1"/>
  <c r="BI136" i="65" s="1"/>
  <c r="H188" i="65"/>
  <c r="F217" i="65"/>
  <c r="Q111" i="65"/>
  <c r="B16" i="65"/>
  <c r="I231" i="65"/>
  <c r="O229" i="65"/>
  <c r="D195" i="65"/>
  <c r="AZ203" i="65"/>
  <c r="AE226" i="65"/>
  <c r="Q199" i="65"/>
  <c r="Q71" i="65"/>
  <c r="AY68" i="65"/>
  <c r="U169" i="65"/>
  <c r="AA145" i="65"/>
  <c r="AB145" i="65" s="1"/>
  <c r="BJ145" i="65" s="1"/>
  <c r="AA178" i="65"/>
  <c r="AB178" i="65" s="1"/>
  <c r="BJ178" i="65" s="1"/>
  <c r="AY20" i="65"/>
  <c r="AJ24" i="65"/>
  <c r="AS137" i="65"/>
  <c r="AJ221" i="65"/>
  <c r="D60" i="65"/>
  <c r="L225" i="65"/>
  <c r="AC163" i="65"/>
  <c r="L201" i="65"/>
  <c r="AN210" i="65"/>
  <c r="AM168" i="65"/>
  <c r="Q20" i="65"/>
  <c r="T20" i="65"/>
  <c r="E21" i="65"/>
  <c r="G176" i="65"/>
  <c r="E165" i="65"/>
  <c r="O28" i="65"/>
  <c r="AL209" i="65"/>
  <c r="G201" i="65"/>
  <c r="H174" i="65"/>
  <c r="X127" i="65"/>
  <c r="Q212" i="65"/>
  <c r="AX49" i="65"/>
  <c r="J186" i="65"/>
  <c r="AT115" i="65"/>
  <c r="AK17" i="65"/>
  <c r="AS57" i="65"/>
  <c r="Y75" i="65"/>
  <c r="C65" i="65"/>
  <c r="AT136" i="65"/>
  <c r="AH177" i="65"/>
  <c r="A199" i="65"/>
  <c r="AN181" i="65"/>
  <c r="T147" i="65"/>
  <c r="BD166" i="65"/>
  <c r="AQ103" i="65"/>
  <c r="R115" i="65"/>
  <c r="B73" i="65"/>
  <c r="AQ106" i="65"/>
  <c r="U131" i="65"/>
  <c r="A197" i="65"/>
  <c r="Y137" i="65"/>
  <c r="P199" i="65"/>
  <c r="D131" i="65"/>
  <c r="AE110" i="65"/>
  <c r="C93" i="65"/>
  <c r="AC129" i="65"/>
  <c r="F152" i="65"/>
  <c r="D233" i="65"/>
  <c r="D164" i="65"/>
  <c r="D65" i="65"/>
  <c r="AW151" i="65"/>
  <c r="AL27" i="65"/>
  <c r="L182" i="65"/>
  <c r="N182" i="65"/>
  <c r="AP154" i="65"/>
  <c r="J22" i="65"/>
  <c r="B200" i="65"/>
  <c r="AZ239" i="65"/>
  <c r="X94" i="65"/>
  <c r="U99" i="65"/>
  <c r="BE86" i="65"/>
  <c r="AS189" i="65"/>
  <c r="G123" i="65"/>
  <c r="AM49" i="65"/>
  <c r="AS23" i="65"/>
  <c r="U89" i="65"/>
  <c r="U90" i="65"/>
  <c r="AX36" i="65"/>
  <c r="Q46" i="65"/>
  <c r="AN27" i="65"/>
  <c r="BG205" i="65"/>
  <c r="AW169" i="65"/>
  <c r="AS191" i="65"/>
  <c r="AQ208" i="65"/>
  <c r="AZ75" i="65"/>
  <c r="U39" i="65"/>
  <c r="Y52" i="65"/>
  <c r="AC157" i="65"/>
  <c r="H120" i="65"/>
  <c r="T99" i="65"/>
  <c r="I37" i="65"/>
  <c r="M137" i="65"/>
  <c r="AT34" i="65"/>
  <c r="G65" i="65"/>
  <c r="AC176" i="65"/>
  <c r="AW125" i="65"/>
  <c r="B104" i="65"/>
  <c r="BG168" i="65"/>
  <c r="AC146" i="65"/>
  <c r="AV205" i="65"/>
  <c r="AQ40" i="65"/>
  <c r="AS41" i="65"/>
  <c r="AM58" i="65"/>
  <c r="AP194" i="65"/>
  <c r="E190" i="65"/>
  <c r="J160" i="65"/>
  <c r="AH135" i="65"/>
  <c r="AI99" i="65"/>
  <c r="AM174" i="65"/>
  <c r="AQ22" i="65"/>
  <c r="AU166" i="65"/>
  <c r="BC160" i="65"/>
  <c r="AS71" i="65"/>
  <c r="AW230" i="65"/>
  <c r="Y211" i="65"/>
  <c r="AM191" i="65"/>
  <c r="BF206" i="65"/>
  <c r="AW187" i="65"/>
  <c r="C178" i="65"/>
  <c r="AY147" i="65"/>
  <c r="BF190" i="65"/>
  <c r="D48" i="65"/>
  <c r="BA233" i="65"/>
  <c r="AE111" i="65"/>
  <c r="I137" i="65"/>
  <c r="B203" i="65"/>
  <c r="AF85" i="65"/>
  <c r="K208" i="65"/>
  <c r="BA165" i="65"/>
  <c r="O50" i="65"/>
  <c r="N24" i="65"/>
  <c r="F56" i="65"/>
  <c r="AT209" i="65"/>
  <c r="AC154" i="65"/>
  <c r="U147" i="65"/>
  <c r="AO144" i="65"/>
  <c r="AX231" i="65"/>
  <c r="E177" i="65"/>
  <c r="E96" i="65"/>
  <c r="AH240" i="65"/>
  <c r="R24" i="65"/>
  <c r="AM122" i="65"/>
  <c r="BD33" i="65"/>
  <c r="AC240" i="65"/>
  <c r="BF128" i="65"/>
  <c r="E57" i="65"/>
  <c r="M237" i="65"/>
  <c r="G167" i="65"/>
  <c r="D35" i="65"/>
  <c r="AH59" i="65"/>
  <c r="B69" i="65"/>
  <c r="F239" i="65"/>
  <c r="J85" i="65"/>
  <c r="AQ90" i="65"/>
  <c r="C125" i="65"/>
  <c r="F175" i="65"/>
  <c r="E229" i="65"/>
  <c r="AD210" i="65"/>
  <c r="AJ31" i="65"/>
  <c r="AA133" i="65"/>
  <c r="AB133" i="65" s="1"/>
  <c r="I214" i="65"/>
  <c r="AL125" i="65"/>
  <c r="AT35" i="65"/>
  <c r="AE75" i="65"/>
  <c r="AW196" i="65"/>
  <c r="BH164" i="65"/>
  <c r="BG50" i="65"/>
  <c r="I115" i="65"/>
  <c r="AQ96" i="65"/>
  <c r="AZ68" i="65"/>
  <c r="A237" i="65"/>
  <c r="AH127" i="65"/>
  <c r="A164" i="65"/>
  <c r="N220" i="65"/>
  <c r="S129" i="65"/>
  <c r="AP59" i="65"/>
  <c r="AJ218" i="65"/>
  <c r="BG203" i="65"/>
  <c r="T201" i="65"/>
  <c r="BG189" i="65"/>
  <c r="AE228" i="65"/>
  <c r="C220" i="65"/>
  <c r="Y152" i="65"/>
  <c r="E223" i="65"/>
  <c r="N139" i="65"/>
  <c r="F156" i="65"/>
  <c r="BA224" i="65"/>
  <c r="AZ124" i="65"/>
  <c r="Y145" i="65"/>
  <c r="AQ233" i="65"/>
  <c r="AP55" i="65"/>
  <c r="AC152" i="65"/>
  <c r="AR152" i="65" s="1"/>
  <c r="BI152" i="65" s="1"/>
  <c r="Z157" i="65"/>
  <c r="AV240" i="65"/>
  <c r="D62" i="65"/>
  <c r="AM102" i="65"/>
  <c r="BF171" i="65"/>
  <c r="A227" i="65"/>
  <c r="AM63" i="65"/>
  <c r="BD79" i="65"/>
  <c r="BH213" i="65"/>
  <c r="I84" i="65"/>
  <c r="AO92" i="65"/>
  <c r="AJ151" i="65"/>
  <c r="P98" i="65"/>
  <c r="S222" i="65"/>
  <c r="BC208" i="65"/>
  <c r="D177" i="65"/>
  <c r="AD24" i="65"/>
  <c r="BC53" i="65"/>
  <c r="AJ36" i="65"/>
  <c r="K155" i="65"/>
  <c r="Q82" i="65"/>
  <c r="C37" i="65"/>
  <c r="AK119" i="65"/>
  <c r="AE16" i="65"/>
  <c r="AM18" i="65"/>
  <c r="AI22" i="65"/>
  <c r="AI182" i="65"/>
  <c r="AN223" i="65"/>
  <c r="M173" i="65"/>
  <c r="AQ218" i="65"/>
  <c r="BF83" i="65"/>
  <c r="AQ144" i="65"/>
  <c r="G62" i="65"/>
  <c r="E191" i="65"/>
  <c r="AN112" i="65"/>
  <c r="BD159" i="65"/>
  <c r="AN64" i="65"/>
  <c r="AI80" i="65"/>
  <c r="BC34" i="65"/>
  <c r="AI172" i="65"/>
  <c r="O60" i="65"/>
  <c r="Z124" i="65"/>
  <c r="J38" i="65"/>
  <c r="O181" i="65"/>
  <c r="I175" i="65"/>
  <c r="D90" i="65"/>
  <c r="H92" i="65"/>
  <c r="D208" i="65"/>
  <c r="AI19" i="65"/>
  <c r="H204" i="65"/>
  <c r="C216" i="65"/>
  <c r="BC224" i="65"/>
  <c r="AE51" i="65"/>
  <c r="BD234" i="65"/>
  <c r="AX175" i="65"/>
  <c r="U124" i="65"/>
  <c r="AM183" i="65"/>
  <c r="D79" i="65"/>
  <c r="AP16" i="65"/>
  <c r="B225" i="65"/>
  <c r="AQ33" i="65"/>
  <c r="T63" i="65"/>
  <c r="AJ90" i="65"/>
  <c r="AT114" i="65"/>
  <c r="H167" i="65"/>
  <c r="Z196" i="65"/>
  <c r="AQ212" i="65"/>
  <c r="BD82" i="65"/>
  <c r="BD191" i="65"/>
  <c r="BB22" i="65"/>
  <c r="AC232" i="65"/>
  <c r="AQ158" i="65"/>
  <c r="K233" i="65"/>
  <c r="AW111" i="65"/>
  <c r="AI201" i="65"/>
  <c r="B127" i="65"/>
  <c r="AX203" i="65"/>
  <c r="P232" i="65"/>
  <c r="AA151" i="65"/>
  <c r="AB151" i="65" s="1"/>
  <c r="BJ151" i="65" s="1"/>
  <c r="AZ16" i="65"/>
  <c r="S160" i="65"/>
  <c r="AA173" i="65"/>
  <c r="AB173" i="65" s="1"/>
  <c r="Y198" i="65"/>
  <c r="AW110" i="65"/>
  <c r="BF127" i="65"/>
  <c r="AN198" i="65"/>
  <c r="AM230" i="65"/>
  <c r="Y185" i="65"/>
  <c r="I130" i="65"/>
  <c r="M16" i="65"/>
  <c r="AA193" i="65"/>
  <c r="AB193" i="65" s="1"/>
  <c r="BJ193" i="65" s="1"/>
  <c r="BA23" i="65"/>
  <c r="AD72" i="65"/>
  <c r="F93" i="65"/>
  <c r="AC50" i="65"/>
  <c r="AW62" i="65"/>
  <c r="AW174" i="65"/>
  <c r="N65" i="65"/>
  <c r="AV197" i="65"/>
  <c r="Z140" i="65"/>
  <c r="BC74" i="65"/>
  <c r="AJ17" i="65"/>
  <c r="BB184" i="65"/>
  <c r="D34" i="65"/>
  <c r="G204" i="65"/>
  <c r="AO142" i="65"/>
  <c r="AV109" i="65"/>
  <c r="AD120" i="65"/>
  <c r="B196" i="65"/>
  <c r="AX31" i="65"/>
  <c r="AT127" i="65"/>
  <c r="S144" i="65"/>
  <c r="S18" i="65"/>
  <c r="AW70" i="65"/>
  <c r="L103" i="65"/>
  <c r="U186" i="65"/>
  <c r="AD23" i="65"/>
  <c r="AN91" i="65"/>
  <c r="AA206" i="65"/>
  <c r="AB206" i="65" s="1"/>
  <c r="BJ206" i="65" s="1"/>
  <c r="I138" i="65"/>
  <c r="L29" i="65"/>
  <c r="I176" i="65"/>
  <c r="N22" i="65"/>
  <c r="AU41" i="65"/>
  <c r="G130" i="65"/>
  <c r="AC137" i="65"/>
  <c r="AS201" i="65"/>
  <c r="J16" i="65"/>
  <c r="M20" i="65"/>
  <c r="AA204" i="65"/>
  <c r="AB204" i="65" s="1"/>
  <c r="BJ204" i="65" s="1"/>
  <c r="C126" i="65"/>
  <c r="AY156" i="65"/>
  <c r="BH22" i="65"/>
  <c r="BH192" i="65"/>
  <c r="D19" i="65"/>
  <c r="P33" i="65"/>
  <c r="AE161" i="65"/>
  <c r="U177" i="65"/>
  <c r="K21" i="65"/>
  <c r="K135" i="65"/>
  <c r="AK52" i="65"/>
  <c r="G45" i="65"/>
  <c r="AE140" i="65"/>
  <c r="BG136" i="65"/>
  <c r="AD224" i="65"/>
  <c r="AV36" i="65"/>
  <c r="AI216" i="65"/>
  <c r="O161" i="65"/>
  <c r="AX64" i="65"/>
  <c r="G25" i="65"/>
  <c r="AE211" i="65"/>
  <c r="H19" i="65"/>
  <c r="S75" i="65"/>
  <c r="AN180" i="65"/>
  <c r="AC148" i="65"/>
  <c r="AJ25" i="65"/>
  <c r="AD182" i="65"/>
  <c r="BB214" i="65"/>
  <c r="AE45" i="65"/>
  <c r="AS199" i="65"/>
  <c r="O237" i="65"/>
  <c r="AN156" i="65"/>
  <c r="L216" i="65"/>
  <c r="T65" i="65"/>
  <c r="AD132" i="65"/>
  <c r="BC16" i="65"/>
  <c r="AX163" i="65"/>
  <c r="N158" i="65"/>
  <c r="Z65" i="65"/>
  <c r="AX170" i="65"/>
  <c r="L168" i="65"/>
  <c r="BE18" i="65"/>
  <c r="AP19" i="65"/>
  <c r="AU19" i="65"/>
  <c r="Z240" i="65"/>
  <c r="X188" i="65"/>
  <c r="AX116" i="65"/>
  <c r="BA21" i="65"/>
  <c r="AU231" i="65"/>
  <c r="Z44" i="65"/>
  <c r="AT120" i="65"/>
  <c r="AK132" i="65"/>
  <c r="AS54" i="65"/>
  <c r="BG164" i="65"/>
  <c r="S157" i="65"/>
  <c r="J33" i="65"/>
  <c r="BD20" i="65"/>
  <c r="AI21" i="65"/>
  <c r="Y17" i="65"/>
  <c r="J18" i="65"/>
  <c r="AO102" i="65"/>
  <c r="D151" i="65"/>
  <c r="AV185" i="65"/>
  <c r="AW186" i="65"/>
  <c r="N99" i="65"/>
  <c r="T104" i="65"/>
  <c r="AK56" i="65"/>
  <c r="AH186" i="65"/>
  <c r="J55" i="65"/>
  <c r="E67" i="65"/>
  <c r="AX173" i="65"/>
  <c r="D218" i="65"/>
  <c r="AI227" i="65"/>
  <c r="AT169" i="65"/>
  <c r="AY106" i="65"/>
  <c r="AX82" i="65"/>
  <c r="AQ127" i="65"/>
  <c r="AX166" i="65"/>
  <c r="G120" i="65"/>
  <c r="U69" i="65"/>
  <c r="I24" i="65"/>
  <c r="T50" i="65"/>
  <c r="D232" i="65"/>
  <c r="AM156" i="65"/>
  <c r="BC237" i="65"/>
  <c r="Q110" i="65"/>
  <c r="E87" i="65"/>
  <c r="AE220" i="65"/>
  <c r="AW38" i="65"/>
  <c r="BC211" i="65"/>
  <c r="S145" i="65"/>
  <c r="P220" i="65"/>
  <c r="AY176" i="65"/>
  <c r="BA110" i="65"/>
  <c r="AP195" i="65"/>
  <c r="AI103" i="65"/>
  <c r="AZ103" i="65"/>
  <c r="AL28" i="65"/>
  <c r="J207" i="65"/>
  <c r="AM211" i="65"/>
  <c r="X26" i="65"/>
  <c r="A135" i="65"/>
  <c r="AC226" i="65"/>
  <c r="O208" i="65"/>
  <c r="AN41" i="65"/>
  <c r="Y222" i="65"/>
  <c r="BH141" i="65"/>
  <c r="F159" i="65"/>
  <c r="H103" i="65"/>
  <c r="AP37" i="65"/>
  <c r="BE34" i="65"/>
  <c r="BG68" i="65"/>
  <c r="AG146" i="65"/>
  <c r="AS211" i="65"/>
  <c r="AU43" i="65"/>
  <c r="F124" i="65"/>
  <c r="D143" i="65"/>
  <c r="P146" i="65"/>
  <c r="AY23" i="65"/>
  <c r="L162" i="65"/>
  <c r="C20" i="65"/>
  <c r="AU209" i="65"/>
  <c r="M183" i="65"/>
  <c r="U128" i="65"/>
  <c r="AG39" i="65"/>
  <c r="AU178" i="65"/>
  <c r="AQ49" i="65"/>
  <c r="H182" i="65"/>
  <c r="AU137" i="65"/>
  <c r="AY109" i="65"/>
  <c r="AK73" i="65"/>
  <c r="AX110" i="65"/>
  <c r="BF33" i="65"/>
  <c r="AC119" i="65"/>
  <c r="AP158" i="65"/>
  <c r="AV132" i="65"/>
  <c r="AY151" i="65"/>
  <c r="U122" i="65"/>
  <c r="BF147" i="65"/>
  <c r="BH231" i="65"/>
  <c r="AC31" i="65"/>
  <c r="Q151" i="65"/>
  <c r="L75" i="65"/>
  <c r="AY183" i="65"/>
  <c r="C131" i="65"/>
  <c r="B189" i="65"/>
  <c r="BC62" i="65"/>
  <c r="BA85" i="65"/>
  <c r="AA237" i="65"/>
  <c r="AB237" i="65" s="1"/>
  <c r="BJ237" i="65" s="1"/>
  <c r="AZ215" i="65"/>
  <c r="AH65" i="65"/>
  <c r="BA98" i="65"/>
  <c r="N151" i="65"/>
  <c r="BE140" i="65"/>
  <c r="S42" i="65"/>
  <c r="X191" i="65"/>
  <c r="AH92" i="65"/>
  <c r="AD31" i="65"/>
  <c r="AJ162" i="65"/>
  <c r="L165" i="65"/>
  <c r="AE78" i="65"/>
  <c r="AC63" i="65"/>
  <c r="AI187" i="65"/>
  <c r="AK72" i="65"/>
  <c r="BA179" i="65"/>
  <c r="K159" i="65"/>
  <c r="AI121" i="65"/>
  <c r="K76" i="65"/>
  <c r="Q185" i="65"/>
  <c r="BB171" i="65"/>
  <c r="N207" i="65"/>
  <c r="O67" i="65"/>
  <c r="AG194" i="65"/>
  <c r="BH218" i="65"/>
  <c r="AD51" i="65"/>
  <c r="BD69" i="65"/>
  <c r="B139" i="65"/>
  <c r="AM114" i="65"/>
  <c r="H64" i="65"/>
  <c r="AV167" i="65"/>
  <c r="A122" i="65"/>
  <c r="AJ143" i="65"/>
  <c r="AC69" i="65"/>
  <c r="AA69" i="65"/>
  <c r="AB69" i="65" s="1"/>
  <c r="BJ69" i="65" s="1"/>
  <c r="Q176" i="65"/>
  <c r="A186" i="65"/>
  <c r="BB79" i="65"/>
  <c r="Y165" i="65"/>
  <c r="AJ39" i="65"/>
  <c r="AK218" i="65"/>
  <c r="AQ121" i="65"/>
  <c r="AQ123" i="65"/>
  <c r="AX124" i="65"/>
  <c r="X170" i="65"/>
  <c r="AV146" i="65"/>
  <c r="D118" i="65"/>
  <c r="L227" i="65"/>
  <c r="G143" i="65"/>
  <c r="BB235" i="65"/>
  <c r="U153" i="65"/>
  <c r="BE29" i="65"/>
  <c r="AY31" i="65"/>
  <c r="Z49" i="65"/>
  <c r="BC230" i="65"/>
  <c r="AK206" i="65"/>
  <c r="U180" i="65"/>
  <c r="AC86" i="65"/>
  <c r="AH89" i="65"/>
  <c r="AV224" i="65"/>
  <c r="AY180" i="65"/>
  <c r="G152" i="65"/>
  <c r="AF163" i="65"/>
  <c r="N118" i="65"/>
  <c r="J69" i="65"/>
  <c r="E60" i="65"/>
  <c r="G44" i="65"/>
  <c r="AK189" i="65"/>
  <c r="AQ124" i="65"/>
  <c r="BC48" i="65"/>
  <c r="Q152" i="65"/>
  <c r="N231" i="65"/>
  <c r="AM112" i="65"/>
  <c r="BB133" i="65"/>
  <c r="AY42" i="65"/>
  <c r="AA221" i="65"/>
  <c r="AB221" i="65" s="1"/>
  <c r="BJ221" i="65" s="1"/>
  <c r="X96" i="65"/>
  <c r="AV121" i="65"/>
  <c r="M114" i="65"/>
  <c r="G175" i="65"/>
  <c r="O130" i="65"/>
  <c r="T123" i="65"/>
  <c r="AW51" i="65"/>
  <c r="D99" i="65"/>
  <c r="AY98" i="65"/>
  <c r="AV166" i="65"/>
  <c r="AH148" i="65"/>
  <c r="BC70" i="65"/>
  <c r="R127" i="65"/>
  <c r="L200" i="65"/>
  <c r="AO184" i="65"/>
  <c r="U118" i="65"/>
  <c r="AF49" i="65"/>
  <c r="AT56" i="65"/>
  <c r="AF23" i="65"/>
  <c r="AZ224" i="65"/>
  <c r="AG203" i="65"/>
  <c r="AS177" i="65"/>
  <c r="AC164" i="65"/>
  <c r="BA211" i="65"/>
  <c r="S54" i="65"/>
  <c r="AY232" i="65"/>
  <c r="O75" i="65"/>
  <c r="AT24" i="65"/>
  <c r="AY29" i="65"/>
  <c r="K194" i="65"/>
  <c r="AU185" i="65"/>
  <c r="H239" i="65"/>
  <c r="AT117" i="65"/>
  <c r="A108" i="65"/>
  <c r="AC67" i="65"/>
  <c r="AA157" i="65"/>
  <c r="AB157" i="65" s="1"/>
  <c r="BJ157" i="65" s="1"/>
  <c r="AL157" i="65"/>
  <c r="C212" i="65"/>
  <c r="Y126" i="65"/>
  <c r="AQ64" i="65"/>
  <c r="AZ221" i="65"/>
  <c r="AS231" i="65"/>
  <c r="R184" i="65"/>
  <c r="H38" i="65"/>
  <c r="AE102" i="65"/>
  <c r="AW195" i="65"/>
  <c r="T87" i="65"/>
  <c r="AO55" i="65"/>
  <c r="AN186" i="65"/>
  <c r="AS116" i="65"/>
  <c r="AN183" i="65"/>
  <c r="BB201" i="65"/>
  <c r="AV148" i="65"/>
  <c r="T83" i="65"/>
  <c r="BF61" i="65"/>
  <c r="BC93" i="65"/>
  <c r="BC58" i="65"/>
  <c r="K213" i="65"/>
  <c r="L55" i="65"/>
  <c r="C135" i="65"/>
  <c r="AW203" i="65"/>
  <c r="I54" i="65"/>
  <c r="P112" i="65"/>
  <c r="BA105" i="65"/>
  <c r="B24" i="65"/>
  <c r="AF53" i="65"/>
  <c r="AD223" i="65"/>
  <c r="F49" i="65"/>
  <c r="AL50" i="65"/>
  <c r="AF187" i="65"/>
  <c r="B210" i="65"/>
  <c r="AF58" i="65"/>
  <c r="D81" i="65"/>
  <c r="AD81" i="65"/>
  <c r="U46" i="65"/>
  <c r="AA32" i="65"/>
  <c r="AB32" i="65" s="1"/>
  <c r="BJ32" i="65" s="1"/>
  <c r="AD168" i="65"/>
  <c r="AC217" i="65"/>
  <c r="BD83" i="65"/>
  <c r="AT130" i="65"/>
  <c r="D147" i="65"/>
  <c r="AZ121" i="65"/>
  <c r="B45" i="65"/>
  <c r="O141" i="65"/>
  <c r="N208" i="65"/>
  <c r="E136" i="65"/>
  <c r="K184" i="65"/>
  <c r="AZ63" i="65"/>
  <c r="AT89" i="65"/>
  <c r="S189" i="65"/>
  <c r="C156" i="65"/>
  <c r="AX161" i="65"/>
  <c r="B71" i="65"/>
  <c r="AX177" i="65"/>
  <c r="E162" i="65"/>
  <c r="AA33" i="65"/>
  <c r="AB33" i="65" s="1"/>
  <c r="BJ33" i="65" s="1"/>
  <c r="AQ195" i="65"/>
  <c r="BA94" i="65"/>
  <c r="L128" i="65"/>
  <c r="N113" i="65"/>
  <c r="N238" i="65"/>
  <c r="I159" i="65"/>
  <c r="BB234" i="65"/>
  <c r="S108" i="65"/>
  <c r="H48" i="65"/>
  <c r="X81" i="65"/>
  <c r="AK87" i="65"/>
  <c r="AI94" i="65"/>
  <c r="G182" i="65"/>
  <c r="AD94" i="65"/>
  <c r="M202" i="65"/>
  <c r="P237" i="65"/>
  <c r="AO148" i="65"/>
  <c r="A212" i="65"/>
  <c r="K206" i="65"/>
  <c r="BE159" i="65"/>
  <c r="M41" i="65"/>
  <c r="L50" i="65"/>
  <c r="Z154" i="65"/>
  <c r="B235" i="65"/>
  <c r="AY121" i="65"/>
  <c r="M198" i="65"/>
  <c r="K85" i="65"/>
  <c r="AM204" i="65"/>
  <c r="U74" i="65"/>
  <c r="AI58" i="65"/>
  <c r="AK109" i="65"/>
  <c r="Y24" i="65"/>
  <c r="I199" i="65"/>
  <c r="AX48" i="65"/>
  <c r="H160" i="65"/>
  <c r="O70" i="65"/>
  <c r="Z82" i="65"/>
  <c r="AH138" i="65"/>
  <c r="M69" i="65"/>
  <c r="AG57" i="65"/>
  <c r="AG217" i="65"/>
  <c r="AP127" i="65"/>
  <c r="AZ43" i="65"/>
  <c r="AK146" i="65"/>
  <c r="AG114" i="65"/>
  <c r="AZ104" i="65"/>
  <c r="BH87" i="65"/>
  <c r="P123" i="65"/>
  <c r="G221" i="65"/>
  <c r="AZ137" i="65"/>
  <c r="H195" i="65"/>
  <c r="AG120" i="65"/>
  <c r="X210" i="65"/>
  <c r="M109" i="65"/>
  <c r="BF50" i="65"/>
  <c r="AU138" i="65"/>
  <c r="S68" i="65"/>
  <c r="AX55" i="65"/>
  <c r="Y139" i="65"/>
  <c r="AF130" i="65"/>
  <c r="AZ125" i="65"/>
  <c r="AL82" i="65"/>
  <c r="AA112" i="65"/>
  <c r="AB112" i="65" s="1"/>
  <c r="BJ112" i="65" s="1"/>
  <c r="AS29" i="65"/>
  <c r="R108" i="65"/>
  <c r="BA126" i="65"/>
  <c r="AY25" i="65"/>
  <c r="P40" i="65"/>
  <c r="L19" i="65"/>
  <c r="BB236" i="65"/>
  <c r="AM141" i="65"/>
  <c r="T100" i="65"/>
  <c r="AW19" i="65"/>
  <c r="AD16" i="65"/>
  <c r="AW191" i="65"/>
  <c r="AP23" i="65"/>
  <c r="X142" i="65"/>
  <c r="BD157" i="65"/>
  <c r="BE196" i="65"/>
  <c r="AA137" i="65"/>
  <c r="AB137" i="65" s="1"/>
  <c r="BJ137" i="65" s="1"/>
  <c r="E183" i="65"/>
  <c r="D37" i="65"/>
  <c r="E199" i="65"/>
  <c r="N66" i="65"/>
  <c r="AO187" i="65"/>
  <c r="AW126" i="65"/>
  <c r="N234" i="65"/>
  <c r="U146" i="65"/>
  <c r="P49" i="65"/>
  <c r="E45" i="65"/>
  <c r="Z71" i="65"/>
  <c r="BF163" i="65"/>
  <c r="AU123" i="65"/>
  <c r="U164" i="65"/>
  <c r="O210" i="65"/>
  <c r="BH156" i="65"/>
  <c r="BF45" i="65"/>
  <c r="AS141" i="65"/>
  <c r="A110" i="65"/>
  <c r="AO158" i="65"/>
  <c r="AY136" i="65"/>
  <c r="C196" i="65"/>
  <c r="A80" i="65"/>
  <c r="X164" i="65"/>
  <c r="K156" i="65"/>
  <c r="U27" i="65"/>
  <c r="K136" i="65"/>
  <c r="BH107" i="65"/>
  <c r="AL35" i="65"/>
  <c r="AW182" i="65"/>
  <c r="L124" i="65"/>
  <c r="BC80" i="65"/>
  <c r="AF75" i="65"/>
  <c r="BG108" i="65"/>
  <c r="AA127" i="65"/>
  <c r="AB127" i="65" s="1"/>
  <c r="BJ127" i="65" s="1"/>
  <c r="T211" i="65"/>
  <c r="BE148" i="65"/>
  <c r="AG84" i="65"/>
  <c r="BE235" i="65"/>
  <c r="AU83" i="65"/>
  <c r="B186" i="65"/>
  <c r="H27" i="65"/>
  <c r="AI45" i="65"/>
  <c r="F37" i="65"/>
  <c r="Y221" i="65"/>
  <c r="BH161" i="65"/>
  <c r="I45" i="65"/>
  <c r="L83" i="65"/>
  <c r="BE166" i="65"/>
  <c r="AP165" i="65"/>
  <c r="BA166" i="65"/>
  <c r="AC130" i="65"/>
  <c r="O217" i="65"/>
  <c r="AZ65" i="65"/>
  <c r="F67" i="65"/>
  <c r="Q209" i="65"/>
  <c r="C19" i="65"/>
  <c r="AP98" i="65"/>
  <c r="O207" i="65"/>
  <c r="BB142" i="65"/>
  <c r="BE198" i="65"/>
  <c r="R75" i="65"/>
  <c r="H74" i="65"/>
  <c r="AH123" i="65"/>
  <c r="U145" i="65"/>
  <c r="X119" i="65"/>
  <c r="BH27" i="65"/>
  <c r="AG180" i="65"/>
  <c r="I69" i="65"/>
  <c r="N165" i="65"/>
  <c r="T219" i="65"/>
  <c r="AQ91" i="65"/>
  <c r="G46" i="65"/>
  <c r="BG213" i="65"/>
  <c r="AF97" i="65"/>
  <c r="AU158" i="65"/>
  <c r="AX214" i="65"/>
  <c r="Q203" i="65"/>
  <c r="X172" i="65"/>
  <c r="BD51" i="65"/>
  <c r="N178" i="65"/>
  <c r="AK28" i="65"/>
  <c r="S94" i="65"/>
  <c r="R188" i="65"/>
  <c r="BF28" i="65"/>
  <c r="E236" i="65"/>
  <c r="X236" i="65"/>
  <c r="Q167" i="65"/>
  <c r="BG199" i="65"/>
  <c r="D96" i="65"/>
  <c r="H134" i="65"/>
  <c r="A198" i="65"/>
  <c r="I41" i="65"/>
  <c r="U86" i="65"/>
  <c r="AC85" i="65"/>
  <c r="BD127" i="65"/>
  <c r="AF178" i="65"/>
  <c r="B33" i="65"/>
  <c r="Y46" i="65"/>
  <c r="Y195" i="65"/>
  <c r="Y187" i="65"/>
  <c r="AK125" i="65"/>
  <c r="BG135" i="65"/>
  <c r="L171" i="65"/>
  <c r="AD63" i="65"/>
  <c r="Q149" i="65"/>
  <c r="O45" i="65"/>
  <c r="A146" i="65"/>
  <c r="AT188" i="65"/>
  <c r="AX229" i="65"/>
  <c r="G237" i="65"/>
  <c r="AX238" i="65"/>
  <c r="AG240" i="65"/>
  <c r="AX111" i="65"/>
  <c r="Y227" i="65"/>
  <c r="AC103" i="65"/>
  <c r="AR103" i="65" s="1"/>
  <c r="BI103" i="65" s="1"/>
  <c r="AD184" i="65"/>
  <c r="D29" i="65"/>
  <c r="M116" i="65"/>
  <c r="B229" i="65"/>
  <c r="BA66" i="65"/>
  <c r="H147" i="65"/>
  <c r="AV159" i="65"/>
  <c r="R212" i="65"/>
  <c r="X124" i="65"/>
  <c r="AL83" i="65"/>
  <c r="J67" i="65"/>
  <c r="AE134" i="65"/>
  <c r="AJ26" i="65"/>
  <c r="E148" i="65"/>
  <c r="AU39" i="65"/>
  <c r="AX181" i="65"/>
  <c r="AG221" i="65"/>
  <c r="M43" i="65"/>
  <c r="AF233" i="65"/>
  <c r="AV27" i="65"/>
  <c r="AZ93" i="65"/>
  <c r="P47" i="65"/>
  <c r="H109" i="65"/>
  <c r="X157" i="65"/>
  <c r="R186" i="65"/>
  <c r="B132" i="65"/>
  <c r="E146" i="65"/>
  <c r="BB108" i="65"/>
  <c r="BE129" i="65"/>
  <c r="T113" i="65"/>
  <c r="L230" i="65"/>
  <c r="Y133" i="65"/>
  <c r="J153" i="65"/>
  <c r="AF104" i="65"/>
  <c r="S28" i="65"/>
  <c r="AO209" i="65"/>
  <c r="S37" i="65"/>
  <c r="I25" i="65"/>
  <c r="I206" i="65"/>
  <c r="B48" i="65"/>
  <c r="AH170" i="65"/>
  <c r="BA26" i="65"/>
  <c r="AG66" i="65"/>
  <c r="P155" i="65"/>
  <c r="I76" i="65"/>
  <c r="AU38" i="65"/>
  <c r="R42" i="65"/>
  <c r="AN166" i="65"/>
  <c r="BA197" i="65"/>
  <c r="P129" i="65"/>
  <c r="AZ172" i="65"/>
  <c r="X84" i="65"/>
  <c r="AC65" i="65"/>
  <c r="BC190" i="65"/>
  <c r="AJ56" i="65"/>
  <c r="BH134" i="65"/>
  <c r="AT152" i="65"/>
  <c r="Q81" i="65"/>
  <c r="AP93" i="65"/>
  <c r="AJ163" i="65"/>
  <c r="Q32" i="65"/>
  <c r="E187" i="65"/>
  <c r="D180" i="65"/>
  <c r="L107" i="65"/>
  <c r="AX207" i="65"/>
  <c r="AU199" i="65"/>
  <c r="AS31" i="65"/>
  <c r="L204" i="65"/>
  <c r="AI28" i="65"/>
  <c r="S155" i="65"/>
  <c r="AW211" i="65"/>
  <c r="AY137" i="65"/>
  <c r="D128" i="65"/>
  <c r="AY62" i="65"/>
  <c r="T145" i="65"/>
  <c r="Y218" i="65"/>
  <c r="C113" i="65"/>
  <c r="F210" i="65"/>
  <c r="AS59" i="65"/>
  <c r="AX205" i="65"/>
  <c r="BD184" i="65"/>
  <c r="AG137" i="65"/>
  <c r="AJ187" i="65"/>
  <c r="L90" i="65"/>
  <c r="R133" i="65"/>
  <c r="BA104" i="65"/>
  <c r="BB29" i="65"/>
  <c r="AK69" i="65"/>
  <c r="P178" i="65"/>
  <c r="BE114" i="65"/>
  <c r="AX41" i="65"/>
  <c r="H240" i="65"/>
  <c r="C83" i="65"/>
  <c r="Z96" i="65"/>
  <c r="AZ123" i="65"/>
  <c r="H119" i="65"/>
  <c r="BE98" i="65"/>
  <c r="AN131" i="65"/>
  <c r="AU91" i="65"/>
  <c r="AM140" i="65"/>
  <c r="N134" i="65"/>
  <c r="Z214" i="65"/>
  <c r="X143" i="65"/>
  <c r="E182" i="65"/>
  <c r="AM119" i="65"/>
  <c r="BD187" i="65"/>
  <c r="D100" i="65"/>
  <c r="AL236" i="65"/>
  <c r="B93" i="65"/>
  <c r="D189" i="65"/>
  <c r="AP96" i="65"/>
  <c r="AO43" i="65"/>
  <c r="AM197" i="65"/>
  <c r="AM92" i="65"/>
  <c r="AW40" i="65"/>
  <c r="BF115" i="65"/>
  <c r="AS122" i="65"/>
  <c r="Z35" i="65"/>
  <c r="B173" i="65"/>
  <c r="AA59" i="65"/>
  <c r="AB59" i="65" s="1"/>
  <c r="BJ59" i="65" s="1"/>
  <c r="Q179" i="65"/>
  <c r="Z161" i="65"/>
  <c r="AL39" i="65"/>
  <c r="U189" i="65"/>
  <c r="AL218" i="65"/>
  <c r="AK35" i="65"/>
  <c r="U214" i="65"/>
  <c r="AU65" i="65"/>
  <c r="AT163" i="65"/>
  <c r="E130" i="65"/>
  <c r="G80" i="65"/>
  <c r="AM48" i="65"/>
  <c r="I160" i="65"/>
  <c r="AP51" i="65"/>
  <c r="N37" i="65"/>
  <c r="AJ199" i="65"/>
  <c r="AS144" i="65"/>
  <c r="L106" i="65"/>
  <c r="Z85" i="65"/>
  <c r="BB52" i="65"/>
  <c r="D117" i="65"/>
  <c r="AK148" i="65"/>
  <c r="AJ146" i="65"/>
  <c r="AA91" i="65"/>
  <c r="AB91" i="65" s="1"/>
  <c r="BJ91" i="65" s="1"/>
  <c r="BC217" i="65"/>
  <c r="AF110" i="65"/>
  <c r="AN216" i="65"/>
  <c r="AA31" i="65"/>
  <c r="AB31" i="65" s="1"/>
  <c r="BJ31" i="65" s="1"/>
  <c r="J97" i="65"/>
  <c r="AW204" i="65"/>
  <c r="A238" i="65"/>
  <c r="X206" i="65"/>
  <c r="Q94" i="65"/>
  <c r="BH128" i="65"/>
  <c r="M46" i="65"/>
  <c r="I43" i="65"/>
  <c r="BG209" i="65"/>
  <c r="AA239" i="65"/>
  <c r="AB239" i="65" s="1"/>
  <c r="BJ239" i="65" s="1"/>
  <c r="AM138" i="65"/>
  <c r="AV81" i="65"/>
  <c r="AK126" i="65"/>
  <c r="AT22" i="65"/>
  <c r="H186" i="65"/>
  <c r="AI228" i="65"/>
  <c r="AT182" i="65"/>
  <c r="H197" i="65"/>
  <c r="BC158" i="65"/>
  <c r="P227" i="65"/>
  <c r="AF114" i="65"/>
  <c r="BF200" i="65"/>
  <c r="AX91" i="65"/>
  <c r="L132" i="65"/>
  <c r="AI83" i="65"/>
  <c r="AT206" i="65"/>
  <c r="AV177" i="65"/>
  <c r="AW112" i="65"/>
  <c r="F233" i="65"/>
  <c r="A228" i="65"/>
  <c r="K44" i="65"/>
  <c r="G122" i="65"/>
  <c r="Z159" i="65"/>
  <c r="AK197" i="65"/>
  <c r="AO97" i="65"/>
  <c r="AC198" i="65"/>
  <c r="AR198" i="65" s="1"/>
  <c r="BI198" i="65" s="1"/>
  <c r="N163" i="65"/>
  <c r="U111" i="65"/>
  <c r="U101" i="65"/>
  <c r="AD70" i="65"/>
  <c r="K214" i="65"/>
  <c r="E115" i="65"/>
  <c r="Q115" i="65"/>
  <c r="AO110" i="65"/>
  <c r="AX25" i="65"/>
  <c r="AZ114" i="65"/>
  <c r="E220" i="65"/>
  <c r="G88" i="65"/>
  <c r="V88" i="65" s="1"/>
  <c r="W88" i="65" s="1"/>
  <c r="AH47" i="65"/>
  <c r="R98" i="65"/>
  <c r="AI191" i="65"/>
  <c r="M219" i="65"/>
  <c r="AE100" i="65"/>
  <c r="BB140" i="65"/>
  <c r="R235" i="65"/>
  <c r="L147" i="65"/>
  <c r="B130" i="65"/>
  <c r="AY69" i="65"/>
  <c r="B143" i="65"/>
  <c r="Y69" i="65"/>
  <c r="AC235" i="65"/>
  <c r="AQ190" i="65"/>
  <c r="AV235" i="65"/>
  <c r="BC213" i="65"/>
  <c r="AO240" i="65"/>
  <c r="E174" i="65"/>
  <c r="AT222" i="65"/>
  <c r="BF179" i="65"/>
  <c r="AH222" i="65"/>
  <c r="I177" i="65"/>
  <c r="N124" i="65"/>
  <c r="E147" i="65"/>
  <c r="BA65" i="65"/>
  <c r="P135" i="65"/>
  <c r="AZ230" i="65"/>
  <c r="AA46" i="65"/>
  <c r="AB46" i="65" s="1"/>
  <c r="BJ46" i="65" s="1"/>
  <c r="AE65" i="65"/>
  <c r="X200" i="65"/>
  <c r="BF239" i="65"/>
  <c r="BB149" i="65"/>
  <c r="B81" i="65"/>
  <c r="Q30" i="65"/>
  <c r="E28" i="65"/>
  <c r="AK67" i="65"/>
  <c r="AD231" i="65"/>
  <c r="AX59" i="65"/>
  <c r="O127" i="65"/>
  <c r="BF201" i="65"/>
  <c r="BD114" i="65"/>
  <c r="D94" i="65"/>
  <c r="J116" i="65"/>
  <c r="AH30" i="65"/>
  <c r="BG80" i="65"/>
  <c r="L208" i="65"/>
  <c r="BA82" i="65"/>
  <c r="AC201" i="65"/>
  <c r="K79" i="65"/>
  <c r="AA226" i="65"/>
  <c r="AB226" i="65" s="1"/>
  <c r="BJ226" i="65" s="1"/>
  <c r="L104" i="65"/>
  <c r="AM238" i="65"/>
  <c r="K123" i="65"/>
  <c r="C98" i="65"/>
  <c r="AM61" i="65"/>
  <c r="G40" i="65"/>
  <c r="V40" i="65" s="1"/>
  <c r="W40" i="65" s="1"/>
  <c r="AC36" i="65"/>
  <c r="T182" i="65"/>
  <c r="AX232" i="65"/>
  <c r="AC59" i="65"/>
  <c r="AT174" i="65"/>
  <c r="C24" i="65"/>
  <c r="AV87" i="65"/>
  <c r="AH50" i="65"/>
  <c r="BF43" i="65"/>
  <c r="AL69" i="65"/>
  <c r="AQ75" i="65"/>
  <c r="AN149" i="65"/>
  <c r="BF52" i="65"/>
  <c r="H104" i="65"/>
  <c r="BH194" i="65"/>
  <c r="BA35" i="65"/>
  <c r="R150" i="65"/>
  <c r="AF181" i="65"/>
  <c r="B159" i="65"/>
  <c r="L41" i="65"/>
  <c r="BH229" i="65"/>
  <c r="AL66" i="65"/>
  <c r="AA228" i="65"/>
  <c r="AB228" i="65" s="1"/>
  <c r="M201" i="65"/>
  <c r="AS43" i="65"/>
  <c r="D226" i="65"/>
  <c r="AD30" i="65"/>
  <c r="R120" i="65"/>
  <c r="AU115" i="65"/>
  <c r="AK79" i="65"/>
  <c r="Y111" i="65"/>
  <c r="AQ220" i="65"/>
  <c r="AI175" i="65"/>
  <c r="AO238" i="65"/>
  <c r="AV215" i="65"/>
  <c r="BG24" i="65"/>
  <c r="I196" i="65"/>
  <c r="AT65" i="65"/>
  <c r="BD240" i="65"/>
  <c r="BC45" i="65"/>
  <c r="AD77" i="65"/>
  <c r="E150" i="65"/>
  <c r="L228" i="65"/>
  <c r="AJ89" i="65"/>
  <c r="AD116" i="65"/>
  <c r="BE199" i="65"/>
  <c r="T168" i="65"/>
  <c r="AA210" i="65"/>
  <c r="AB210" i="65" s="1"/>
  <c r="BJ210" i="65" s="1"/>
  <c r="AH32" i="65"/>
  <c r="O165" i="65"/>
  <c r="L220" i="65"/>
  <c r="I144" i="65"/>
  <c r="AA29" i="65"/>
  <c r="AB29" i="65" s="1"/>
  <c r="BJ29" i="65" s="1"/>
  <c r="AS109" i="65"/>
  <c r="BC107" i="65"/>
  <c r="AN224" i="65"/>
  <c r="M82" i="65"/>
  <c r="BD41" i="65"/>
  <c r="C88" i="65"/>
  <c r="P166" i="65"/>
  <c r="BF58" i="65"/>
  <c r="U121" i="65"/>
  <c r="AG32" i="65"/>
  <c r="AG178" i="65"/>
  <c r="AN178" i="65"/>
  <c r="BA184" i="65"/>
  <c r="BH228" i="65"/>
  <c r="M57" i="65"/>
  <c r="J95" i="65"/>
  <c r="H113" i="65"/>
  <c r="T189" i="65"/>
  <c r="Y131" i="65"/>
  <c r="AE202" i="65"/>
  <c r="AA202" i="65"/>
  <c r="AB202" i="65" s="1"/>
  <c r="BJ202" i="65" s="1"/>
  <c r="H162" i="65"/>
  <c r="K130" i="65"/>
  <c r="BA213" i="65"/>
  <c r="AA233" i="65"/>
  <c r="AB233" i="65" s="1"/>
  <c r="BJ233" i="65" s="1"/>
  <c r="AM45" i="65"/>
  <c r="AZ52" i="65"/>
  <c r="BC221" i="65"/>
  <c r="G29" i="65"/>
  <c r="BH124" i="65"/>
  <c r="AM65" i="65"/>
  <c r="H114" i="65"/>
  <c r="AO35" i="65"/>
  <c r="AD240" i="65"/>
  <c r="AW97" i="65"/>
  <c r="AO54" i="65"/>
  <c r="AT49" i="65"/>
  <c r="AF47" i="65"/>
  <c r="AH37" i="65"/>
  <c r="Q70" i="65"/>
  <c r="AS209" i="65"/>
  <c r="M93" i="65"/>
  <c r="BF173" i="65"/>
  <c r="AW185" i="65"/>
  <c r="L188" i="65"/>
  <c r="X221" i="65"/>
  <c r="O156" i="65"/>
  <c r="AU161" i="65"/>
  <c r="AT225" i="65"/>
  <c r="N209" i="65"/>
  <c r="BG182" i="65"/>
  <c r="AN106" i="65"/>
  <c r="T139" i="65"/>
  <c r="AH85" i="65"/>
  <c r="Z114" i="65"/>
  <c r="BF37" i="65"/>
  <c r="F195" i="65"/>
  <c r="T237" i="65"/>
  <c r="T35" i="65"/>
  <c r="AA218" i="65"/>
  <c r="AB218" i="65" s="1"/>
  <c r="BJ218" i="65" s="1"/>
  <c r="AQ37" i="65"/>
  <c r="BB169" i="65"/>
  <c r="AW28" i="65"/>
  <c r="AL205" i="65"/>
  <c r="L174" i="65"/>
  <c r="F119" i="65"/>
  <c r="AV227" i="65"/>
  <c r="AA75" i="65"/>
  <c r="AB75" i="65" s="1"/>
  <c r="BJ75" i="65" s="1"/>
  <c r="AJ191" i="65"/>
  <c r="AS60" i="65"/>
  <c r="J135" i="65"/>
  <c r="AG93" i="65"/>
  <c r="AX235" i="65"/>
  <c r="G37" i="65"/>
  <c r="V37" i="65" s="1"/>
  <c r="W37" i="65" s="1"/>
  <c r="AZ98" i="65"/>
  <c r="D66" i="65"/>
  <c r="AA163" i="65"/>
  <c r="AB163" i="65" s="1"/>
  <c r="BJ163" i="65" s="1"/>
  <c r="U38" i="65"/>
  <c r="AF109" i="65"/>
  <c r="BE162" i="65"/>
  <c r="A73" i="65"/>
  <c r="AW66" i="65"/>
  <c r="AT113" i="65"/>
  <c r="Y179" i="65"/>
  <c r="AC94" i="65"/>
  <c r="AE94" i="65"/>
  <c r="A179" i="65"/>
  <c r="BE125" i="65"/>
  <c r="Y207" i="65"/>
  <c r="L43" i="65"/>
  <c r="BD68" i="65"/>
  <c r="BE212" i="65"/>
  <c r="O228" i="65"/>
  <c r="AE76" i="65"/>
  <c r="BH234" i="65"/>
  <c r="AI135" i="65"/>
  <c r="J119" i="65"/>
  <c r="P56" i="65"/>
  <c r="N162" i="65"/>
  <c r="H68" i="65"/>
  <c r="AU94" i="65"/>
  <c r="AQ186" i="65"/>
  <c r="AC147" i="65"/>
  <c r="AO130" i="65"/>
  <c r="AN208" i="65"/>
  <c r="U25" i="65"/>
  <c r="BE72" i="65"/>
  <c r="AP73" i="65"/>
  <c r="H234" i="65"/>
  <c r="AZ233" i="65"/>
  <c r="AA54" i="65"/>
  <c r="AB54" i="65" s="1"/>
  <c r="BJ54" i="65" s="1"/>
  <c r="L199" i="65"/>
  <c r="T176" i="65"/>
  <c r="AN73" i="65"/>
  <c r="AG64" i="65"/>
  <c r="AZ80" i="65"/>
  <c r="BC159" i="65"/>
  <c r="B99" i="65"/>
  <c r="Z155" i="65"/>
  <c r="H175" i="65"/>
  <c r="AJ201" i="65"/>
  <c r="AS237" i="65"/>
  <c r="I95" i="65"/>
  <c r="J127" i="65"/>
  <c r="AS233" i="65"/>
  <c r="AG209" i="65"/>
  <c r="BD215" i="65"/>
  <c r="AP87" i="65"/>
  <c r="U63" i="65"/>
  <c r="AN165" i="65"/>
  <c r="AD193" i="65"/>
  <c r="AY50" i="65"/>
  <c r="B134" i="65"/>
  <c r="P154" i="65"/>
  <c r="O169" i="65"/>
  <c r="BD206" i="65"/>
  <c r="AN35" i="65"/>
  <c r="BB64" i="65"/>
  <c r="BE137" i="65"/>
  <c r="AM203" i="65"/>
  <c r="AF146" i="65"/>
  <c r="S143" i="65"/>
  <c r="AP170" i="65"/>
  <c r="AY119" i="65"/>
  <c r="AT78" i="65"/>
  <c r="BB114" i="65"/>
  <c r="BD217" i="65"/>
  <c r="AM43" i="65"/>
  <c r="A157" i="65"/>
  <c r="AX39" i="65"/>
  <c r="AS123" i="65"/>
  <c r="F74" i="65"/>
  <c r="BC102" i="65"/>
  <c r="AF176" i="65"/>
  <c r="G213" i="65"/>
  <c r="AT165" i="65"/>
  <c r="K161" i="65"/>
  <c r="K42" i="65"/>
  <c r="AI167" i="65"/>
  <c r="AU215" i="65"/>
  <c r="C95" i="65"/>
  <c r="AP150" i="65"/>
  <c r="AS194" i="65"/>
  <c r="AC215" i="65"/>
  <c r="BB152" i="65"/>
  <c r="AG46" i="65"/>
  <c r="AK48" i="65"/>
  <c r="BB68" i="65"/>
  <c r="AM134" i="65"/>
  <c r="AF168" i="65"/>
  <c r="AG187" i="65"/>
  <c r="AO193" i="65"/>
  <c r="AI171" i="65"/>
  <c r="AI195" i="65"/>
  <c r="B212" i="65"/>
  <c r="BE105" i="65"/>
  <c r="R117" i="65"/>
  <c r="AA128" i="65"/>
  <c r="AB128" i="65" s="1"/>
  <c r="BJ128" i="65" s="1"/>
  <c r="BE132" i="65"/>
  <c r="BB111" i="65"/>
  <c r="BC110" i="65"/>
  <c r="BD211" i="65"/>
  <c r="K195" i="65"/>
  <c r="AO236" i="65"/>
  <c r="AF194" i="65"/>
  <c r="E186" i="65"/>
  <c r="M31" i="65"/>
  <c r="N146" i="65"/>
  <c r="AI217" i="65"/>
  <c r="BF189" i="65"/>
  <c r="I57" i="65"/>
  <c r="O166" i="65"/>
  <c r="C211" i="65"/>
  <c r="F84" i="65"/>
  <c r="AD110" i="65"/>
  <c r="D58" i="65"/>
  <c r="AN120" i="65"/>
  <c r="AL58" i="65"/>
  <c r="BD37" i="65"/>
  <c r="AE213" i="65"/>
  <c r="E206" i="65"/>
  <c r="BE168" i="65"/>
  <c r="AS61" i="65"/>
  <c r="AX204" i="65"/>
  <c r="AV64" i="65"/>
  <c r="BE109" i="65"/>
  <c r="AQ204" i="65"/>
  <c r="AN113" i="65"/>
  <c r="AD32" i="65"/>
  <c r="AG71" i="65"/>
  <c r="AT18" i="65"/>
  <c r="Z51" i="65"/>
  <c r="C234" i="65"/>
  <c r="Y162" i="65"/>
  <c r="T180" i="65"/>
  <c r="AM206" i="65"/>
  <c r="X235" i="65"/>
  <c r="N105" i="65"/>
  <c r="BE76" i="65"/>
  <c r="AD235" i="65"/>
  <c r="BB59" i="65"/>
  <c r="BB50" i="65"/>
  <c r="AG24" i="65"/>
  <c r="AD92" i="65"/>
  <c r="AQ74" i="65"/>
  <c r="BG30" i="65"/>
  <c r="AS126" i="65"/>
  <c r="AV116" i="65"/>
  <c r="AC209" i="65"/>
  <c r="O39" i="65"/>
  <c r="AV186" i="65"/>
  <c r="AK163" i="65"/>
  <c r="AN109" i="65"/>
  <c r="O205" i="65"/>
  <c r="M186" i="65"/>
  <c r="F235" i="65"/>
  <c r="BD46" i="65"/>
  <c r="AY34" i="65"/>
  <c r="BC167" i="65"/>
  <c r="U60" i="65"/>
  <c r="BC41" i="65"/>
  <c r="AL79" i="65"/>
  <c r="AN86" i="65"/>
  <c r="BA178" i="65"/>
  <c r="J144" i="65"/>
  <c r="BE99" i="65"/>
  <c r="Y101" i="65"/>
  <c r="E170" i="65"/>
  <c r="U193" i="65"/>
  <c r="AD133" i="65"/>
  <c r="AM121" i="65"/>
  <c r="G160" i="65"/>
  <c r="Z119" i="65"/>
  <c r="AU72" i="65"/>
  <c r="AV226" i="65"/>
  <c r="B75" i="65"/>
  <c r="AW238" i="65"/>
  <c r="BG48" i="65"/>
  <c r="M199" i="65"/>
  <c r="AZ106" i="65"/>
  <c r="AT161" i="65"/>
  <c r="AT155" i="65"/>
  <c r="AU37" i="65"/>
  <c r="B108" i="65"/>
  <c r="AH41" i="65"/>
  <c r="J122" i="65"/>
  <c r="AJ208" i="65"/>
  <c r="BF138" i="65"/>
  <c r="H106" i="65"/>
  <c r="F116" i="65"/>
  <c r="AG212" i="65"/>
  <c r="Z206" i="65"/>
  <c r="J218" i="65"/>
  <c r="J109" i="65"/>
  <c r="AY112" i="65"/>
  <c r="G32" i="65"/>
  <c r="AD135" i="65"/>
  <c r="AE74" i="65"/>
  <c r="AX86" i="65"/>
  <c r="AQ129" i="65"/>
  <c r="AP63" i="65"/>
  <c r="AY194" i="65"/>
  <c r="AL128" i="65"/>
  <c r="AK199" i="65"/>
  <c r="AH81" i="65"/>
  <c r="AZ161" i="65"/>
  <c r="AC134" i="65"/>
  <c r="AR134" i="65" s="1"/>
  <c r="BI134" i="65" s="1"/>
  <c r="F63" i="65"/>
  <c r="AJ53" i="65"/>
  <c r="B239" i="65"/>
  <c r="F139" i="65"/>
  <c r="T192" i="65"/>
  <c r="B125" i="65"/>
  <c r="AS195" i="65"/>
  <c r="AI43" i="65"/>
  <c r="AM97" i="65"/>
  <c r="Q147" i="65"/>
  <c r="AX156" i="65"/>
  <c r="AK232" i="65"/>
  <c r="AP94" i="65"/>
  <c r="AX165" i="65"/>
  <c r="Z201" i="65"/>
  <c r="F188" i="65"/>
  <c r="AI50" i="65"/>
  <c r="AW236" i="65"/>
  <c r="J162" i="65"/>
  <c r="AA85" i="65"/>
  <c r="AB85" i="65" s="1"/>
  <c r="BJ85" i="65" s="1"/>
  <c r="P55" i="65"/>
  <c r="AN80" i="65"/>
  <c r="AW212" i="65"/>
  <c r="AU214" i="65"/>
  <c r="AK183" i="65"/>
  <c r="D182" i="65"/>
  <c r="P126" i="65"/>
  <c r="AG230" i="65"/>
  <c r="U218" i="65"/>
  <c r="I166" i="65"/>
  <c r="AO89" i="65"/>
  <c r="BE176" i="65"/>
  <c r="Y204" i="65"/>
  <c r="AH75" i="65"/>
  <c r="AX132" i="65"/>
  <c r="BF107" i="65"/>
  <c r="AD234" i="65"/>
  <c r="BH197" i="65"/>
  <c r="AN22" i="65"/>
  <c r="AC115" i="65"/>
  <c r="AD174" i="65"/>
  <c r="AO109" i="65"/>
  <c r="P78" i="65"/>
  <c r="U24" i="65"/>
  <c r="I99" i="65"/>
  <c r="N221" i="65"/>
  <c r="I46" i="65"/>
  <c r="AM111" i="65"/>
  <c r="I157" i="65"/>
  <c r="BF222" i="65"/>
  <c r="AH106" i="65"/>
  <c r="AK207" i="65"/>
  <c r="I26" i="65"/>
  <c r="BB100" i="65"/>
  <c r="AE146" i="65"/>
  <c r="AU169" i="65"/>
  <c r="AD100" i="65"/>
  <c r="AM163" i="65"/>
  <c r="AJ231" i="65"/>
  <c r="AN230" i="65"/>
  <c r="U59" i="65"/>
  <c r="T78" i="65"/>
  <c r="BD230" i="65"/>
  <c r="AV65" i="65"/>
  <c r="AT179" i="65"/>
  <c r="AA167" i="65"/>
  <c r="AB167" i="65" s="1"/>
  <c r="BJ167" i="65" s="1"/>
  <c r="AN209" i="65"/>
  <c r="J195" i="65"/>
  <c r="AF118" i="65"/>
  <c r="AX183" i="65"/>
  <c r="AU117" i="65"/>
  <c r="Y48" i="65"/>
  <c r="G161" i="65"/>
  <c r="V161" i="65" s="1"/>
  <c r="W161" i="65" s="1"/>
  <c r="AL185" i="65"/>
  <c r="S182" i="65"/>
  <c r="J111" i="65"/>
  <c r="AF218" i="65"/>
  <c r="AE168" i="65"/>
  <c r="BE92" i="65"/>
  <c r="AD65" i="65"/>
  <c r="AN189" i="65"/>
  <c r="AD191" i="65"/>
  <c r="BG193" i="65"/>
  <c r="X106" i="65"/>
  <c r="AJ161" i="65"/>
  <c r="K38" i="65"/>
  <c r="U81" i="65"/>
  <c r="AF184" i="65"/>
  <c r="AE200" i="65"/>
  <c r="AG99" i="65"/>
  <c r="BE171" i="65"/>
  <c r="AN148" i="65"/>
  <c r="AJ100" i="65"/>
  <c r="Z216" i="65"/>
  <c r="AN30" i="65"/>
  <c r="AW68" i="65"/>
  <c r="AJ240" i="65"/>
  <c r="BE69" i="65"/>
  <c r="AL151" i="65"/>
  <c r="L81" i="65"/>
  <c r="AH76" i="65"/>
  <c r="I29" i="65"/>
  <c r="G227" i="65"/>
  <c r="V227" i="65" s="1"/>
  <c r="W227" i="65" s="1"/>
  <c r="AL231" i="65"/>
  <c r="H59" i="65"/>
  <c r="C209" i="65"/>
  <c r="AP237" i="65"/>
  <c r="T160" i="65"/>
  <c r="AE156" i="65"/>
  <c r="AJ216" i="65"/>
  <c r="G147" i="65"/>
  <c r="BC42" i="65"/>
  <c r="Y80" i="65"/>
  <c r="BB110" i="65"/>
  <c r="AX106" i="65"/>
  <c r="BA63" i="65"/>
  <c r="AY61" i="65"/>
  <c r="AI223" i="65"/>
  <c r="BB49" i="65"/>
  <c r="AC191" i="65"/>
  <c r="AR191" i="65" s="1"/>
  <c r="BI191" i="65" s="1"/>
  <c r="BA123" i="65"/>
  <c r="E173" i="65"/>
  <c r="C76" i="65"/>
  <c r="AH26" i="65"/>
  <c r="AW223" i="65"/>
  <c r="AD149" i="65"/>
  <c r="AY138" i="65"/>
  <c r="L70" i="65"/>
  <c r="AF208" i="65"/>
  <c r="C147" i="65"/>
  <c r="AF200" i="65"/>
  <c r="AM40" i="65"/>
  <c r="BG174" i="65"/>
  <c r="AV43" i="65"/>
  <c r="D165" i="65"/>
  <c r="AI147" i="65"/>
  <c r="BH41" i="65"/>
  <c r="AI125" i="65"/>
  <c r="L134" i="65"/>
  <c r="AW148" i="65"/>
  <c r="O174" i="65"/>
  <c r="AI127" i="65"/>
  <c r="T116" i="65"/>
  <c r="C96" i="65"/>
  <c r="K54" i="65"/>
  <c r="AL45" i="65"/>
  <c r="AM30" i="65"/>
  <c r="X218" i="65"/>
  <c r="BH84" i="65"/>
  <c r="AH93" i="65"/>
  <c r="BG132" i="65"/>
  <c r="AD170" i="65"/>
  <c r="AE224" i="65"/>
  <c r="BE141" i="65"/>
  <c r="BE63" i="65"/>
  <c r="AV63" i="65"/>
  <c r="G89" i="65"/>
  <c r="V89" i="65" s="1"/>
  <c r="W89" i="65" s="1"/>
  <c r="O176" i="65"/>
  <c r="S139" i="65"/>
  <c r="AQ171" i="65"/>
  <c r="M62" i="65"/>
  <c r="I97" i="65"/>
  <c r="AI188" i="65"/>
  <c r="AI133" i="65"/>
  <c r="S78" i="65"/>
  <c r="AZ77" i="65"/>
  <c r="T118" i="65"/>
  <c r="BA238" i="65"/>
  <c r="X114" i="65"/>
  <c r="AK215" i="65"/>
  <c r="O32" i="65"/>
  <c r="BB232" i="65"/>
  <c r="BC222" i="65"/>
  <c r="AM194" i="65"/>
  <c r="K45" i="65"/>
  <c r="AA219" i="65"/>
  <c r="AB219" i="65" s="1"/>
  <c r="BJ219" i="65" s="1"/>
  <c r="C59" i="65"/>
  <c r="N69" i="65"/>
  <c r="AP77" i="65"/>
  <c r="BB128" i="65"/>
  <c r="AL201" i="65"/>
  <c r="AT26" i="65"/>
  <c r="Y208" i="65"/>
  <c r="R90" i="65"/>
  <c r="AL121" i="65"/>
  <c r="J108" i="65"/>
  <c r="G102" i="65"/>
  <c r="AU227" i="65"/>
  <c r="O189" i="65"/>
  <c r="B234" i="65"/>
  <c r="AK131" i="65"/>
  <c r="M142" i="65"/>
  <c r="AL106" i="65"/>
  <c r="AO166" i="65"/>
  <c r="I151" i="65"/>
  <c r="M55" i="65"/>
  <c r="AL72" i="65"/>
  <c r="L114" i="65"/>
  <c r="AN237" i="65"/>
  <c r="N153" i="65"/>
  <c r="BD55" i="65"/>
  <c r="BD179" i="65"/>
  <c r="AF234" i="65"/>
  <c r="AT131" i="65"/>
  <c r="BC28" i="65"/>
  <c r="A152" i="65"/>
  <c r="P111" i="65"/>
  <c r="K189" i="65"/>
  <c r="AF139" i="65"/>
  <c r="BC126" i="65"/>
  <c r="AU107" i="65"/>
  <c r="Y190" i="65"/>
  <c r="AX109" i="65"/>
  <c r="N201" i="65"/>
  <c r="AQ58" i="65"/>
  <c r="AU232" i="65"/>
  <c r="AY220" i="65"/>
  <c r="Y43" i="65"/>
  <c r="AJ145" i="65"/>
  <c r="S126" i="65"/>
  <c r="U226" i="65"/>
  <c r="AH153" i="65"/>
  <c r="Z89" i="65"/>
  <c r="AP220" i="65"/>
  <c r="BA30" i="65"/>
  <c r="BD178" i="65"/>
  <c r="H148" i="65"/>
  <c r="BE104" i="65"/>
  <c r="AX206" i="65"/>
  <c r="U196" i="65"/>
  <c r="T114" i="65"/>
  <c r="L233" i="65"/>
  <c r="BE78" i="65"/>
  <c r="AW42" i="65"/>
  <c r="AU168" i="65"/>
  <c r="AM169" i="65"/>
  <c r="J83" i="65"/>
  <c r="AG76" i="65"/>
  <c r="O105" i="65"/>
  <c r="BD26" i="65"/>
  <c r="Q204" i="65"/>
  <c r="N214" i="65"/>
  <c r="T57" i="65"/>
  <c r="AZ208" i="65"/>
  <c r="H58" i="65"/>
  <c r="T233" i="65"/>
  <c r="AP188" i="65"/>
  <c r="BD216" i="65"/>
  <c r="AI180" i="65"/>
  <c r="D138" i="65"/>
  <c r="R27" i="65"/>
  <c r="AQ229" i="65"/>
  <c r="BD163" i="65"/>
  <c r="D26" i="65"/>
  <c r="AI238" i="65"/>
  <c r="AS62" i="65"/>
  <c r="A68" i="65"/>
  <c r="R125" i="65"/>
  <c r="G224" i="65"/>
  <c r="V224" i="65" s="1"/>
  <c r="W224" i="65" s="1"/>
  <c r="D51" i="65"/>
  <c r="Z228" i="65"/>
  <c r="AZ135" i="65"/>
  <c r="S175" i="65"/>
  <c r="AN201" i="65"/>
  <c r="Z104" i="65"/>
  <c r="AS101" i="65"/>
  <c r="BD123" i="65"/>
  <c r="BC30" i="65"/>
  <c r="AS175" i="65"/>
  <c r="F47" i="65"/>
  <c r="L46" i="65"/>
  <c r="AD106" i="65"/>
  <c r="AP240" i="65"/>
  <c r="AE206" i="65"/>
  <c r="J152" i="65"/>
  <c r="M119" i="65"/>
  <c r="D45" i="65"/>
  <c r="AP228" i="65"/>
  <c r="AK27" i="65"/>
  <c r="AQ60" i="65"/>
  <c r="AF70" i="65"/>
  <c r="BG185" i="65"/>
  <c r="H166" i="65"/>
  <c r="AH101" i="65"/>
  <c r="U65" i="65"/>
  <c r="P147" i="65"/>
  <c r="AJ59" i="65"/>
  <c r="BA133" i="65"/>
  <c r="J194" i="65"/>
  <c r="AL73" i="65"/>
  <c r="AU219" i="65"/>
  <c r="BG169" i="65"/>
  <c r="BH140" i="65"/>
  <c r="A138" i="65"/>
  <c r="AK135" i="65"/>
  <c r="AE124" i="65"/>
  <c r="C56" i="65"/>
  <c r="F108" i="65"/>
  <c r="AY100" i="65"/>
  <c r="AZ47" i="65"/>
  <c r="O213" i="65"/>
  <c r="BB174" i="65"/>
  <c r="AA220" i="65"/>
  <c r="AB220" i="65" s="1"/>
  <c r="BJ220" i="65" s="1"/>
  <c r="AA106" i="65"/>
  <c r="AB106" i="65" s="1"/>
  <c r="BJ106" i="65" s="1"/>
  <c r="AW130" i="65"/>
  <c r="U239" i="65"/>
  <c r="D132" i="65"/>
  <c r="AU182" i="65"/>
  <c r="B184" i="65"/>
  <c r="E71" i="65"/>
  <c r="J150" i="65"/>
  <c r="A208" i="65"/>
  <c r="AU132" i="65"/>
  <c r="L33" i="65"/>
  <c r="AJ27" i="65"/>
  <c r="G151" i="65"/>
  <c r="AW216" i="65"/>
  <c r="C32" i="65"/>
  <c r="E86" i="65"/>
  <c r="E218" i="65"/>
  <c r="N64" i="65"/>
  <c r="L112" i="65"/>
  <c r="AU55" i="65"/>
  <c r="BA175" i="65"/>
  <c r="AX210" i="65"/>
  <c r="AT205" i="65"/>
  <c r="AE59" i="65"/>
  <c r="AQ80" i="65"/>
  <c r="AJ55" i="65"/>
  <c r="AC182" i="65"/>
  <c r="AL67" i="65"/>
  <c r="Y123" i="65"/>
  <c r="N116" i="65"/>
  <c r="F31" i="65"/>
  <c r="U123" i="65"/>
  <c r="Z167" i="65"/>
  <c r="AT60" i="65"/>
  <c r="Y79" i="65"/>
  <c r="BA57" i="65"/>
  <c r="AI144" i="65"/>
  <c r="AK115" i="65"/>
  <c r="AP135" i="65"/>
  <c r="AP71" i="65"/>
  <c r="J24" i="65"/>
  <c r="BD169" i="65"/>
  <c r="S134" i="65"/>
  <c r="E77" i="65"/>
  <c r="AW64" i="65"/>
  <c r="AL118" i="65"/>
  <c r="AV53" i="65"/>
  <c r="AY39" i="65"/>
  <c r="AT62" i="65"/>
  <c r="J209" i="65"/>
  <c r="S79" i="65"/>
  <c r="AK36" i="65"/>
  <c r="AS223" i="65"/>
  <c r="S168" i="65"/>
  <c r="U198" i="65"/>
  <c r="AJ65" i="65"/>
  <c r="AF159" i="65"/>
  <c r="G225" i="65"/>
  <c r="BD120" i="65"/>
  <c r="AC160" i="65"/>
  <c r="AW213" i="65"/>
  <c r="AI24" i="65"/>
  <c r="AW45" i="65"/>
  <c r="AW167" i="65"/>
  <c r="K113" i="65"/>
  <c r="AK195" i="65"/>
  <c r="Q222" i="65"/>
  <c r="J48" i="65"/>
  <c r="AT59" i="65"/>
  <c r="BE228" i="65"/>
  <c r="AW89" i="65"/>
  <c r="AJ97" i="65"/>
  <c r="F72" i="65"/>
  <c r="AY108" i="65"/>
  <c r="AZ185" i="65"/>
  <c r="AS24" i="65"/>
  <c r="AF204" i="65"/>
  <c r="BC67" i="65"/>
  <c r="AN239" i="65"/>
  <c r="Y83" i="65"/>
  <c r="BH133" i="65"/>
  <c r="AS99" i="65"/>
  <c r="AM173" i="65"/>
  <c r="AI111" i="65"/>
  <c r="AX160" i="65"/>
  <c r="AL110" i="65"/>
  <c r="AJ121" i="65"/>
  <c r="T92" i="65"/>
  <c r="Z59" i="65"/>
  <c r="AN47" i="65"/>
  <c r="AX159" i="65"/>
  <c r="AY94" i="65"/>
  <c r="AY145" i="65"/>
  <c r="AO121" i="65"/>
  <c r="BC105" i="65"/>
  <c r="T234" i="65"/>
  <c r="AM190" i="65"/>
  <c r="AQ94" i="65"/>
  <c r="AL65" i="65"/>
  <c r="S202" i="65"/>
  <c r="C187" i="65"/>
  <c r="AQ31" i="65"/>
  <c r="BG225" i="65"/>
  <c r="BB180" i="65"/>
  <c r="AK45" i="65"/>
  <c r="P231" i="65"/>
  <c r="P76" i="65"/>
  <c r="AI48" i="65"/>
  <c r="AL138" i="65"/>
  <c r="O142" i="65"/>
  <c r="BB91" i="65"/>
  <c r="U225" i="65"/>
  <c r="AZ113" i="65"/>
  <c r="A170" i="65"/>
  <c r="BG98" i="65"/>
  <c r="X48" i="65"/>
  <c r="BE127" i="65"/>
  <c r="O137" i="65"/>
  <c r="AI229" i="65"/>
  <c r="AF221" i="65"/>
  <c r="AA88" i="65"/>
  <c r="AB88" i="65" s="1"/>
  <c r="BJ88" i="65" s="1"/>
  <c r="Z213" i="65"/>
  <c r="T206" i="65"/>
  <c r="X72" i="65"/>
  <c r="R165" i="65"/>
  <c r="J80" i="65"/>
  <c r="Q210" i="65"/>
  <c r="M212" i="65"/>
  <c r="BA194" i="65"/>
  <c r="U73" i="65"/>
  <c r="AP166" i="65"/>
  <c r="J84" i="65"/>
  <c r="AD232" i="65"/>
  <c r="AC202" i="65"/>
  <c r="AR202" i="65" s="1"/>
  <c r="BI202" i="65" s="1"/>
  <c r="AM75" i="65"/>
  <c r="N180" i="65"/>
  <c r="BH203" i="65"/>
  <c r="BB225" i="65"/>
  <c r="BD158" i="65"/>
  <c r="AF127" i="65"/>
  <c r="AF57" i="65"/>
  <c r="AA44" i="65"/>
  <c r="AB44" i="65" s="1"/>
  <c r="BJ44" i="65" s="1"/>
  <c r="AG111" i="65"/>
  <c r="K24" i="65"/>
  <c r="BB41" i="65"/>
  <c r="BG157" i="65"/>
  <c r="AJ132" i="65"/>
  <c r="D202" i="65"/>
  <c r="S219" i="65"/>
  <c r="K234" i="65"/>
  <c r="A63" i="65"/>
  <c r="AA70" i="65"/>
  <c r="AB70" i="65" s="1"/>
  <c r="BJ70" i="65" s="1"/>
  <c r="AO125" i="65"/>
  <c r="AU205" i="65"/>
  <c r="R151" i="65"/>
  <c r="K34" i="65"/>
  <c r="AQ164" i="65"/>
  <c r="AP177" i="65"/>
  <c r="BG88" i="65"/>
  <c r="O178" i="65"/>
  <c r="BB211" i="65"/>
  <c r="I49" i="65"/>
  <c r="D184" i="65"/>
  <c r="AY218" i="65"/>
  <c r="L34" i="65"/>
  <c r="AA170" i="65"/>
  <c r="AB170" i="65" s="1"/>
  <c r="BJ170" i="65" s="1"/>
  <c r="AE54" i="65"/>
  <c r="O133" i="65"/>
  <c r="O238" i="65"/>
  <c r="AN171" i="65"/>
  <c r="AX102" i="65"/>
  <c r="AO44" i="65"/>
  <c r="AH187" i="65"/>
  <c r="AJ150" i="65"/>
  <c r="AV127" i="65"/>
  <c r="AX62" i="65"/>
  <c r="S51" i="65"/>
  <c r="AY223" i="65"/>
  <c r="S64" i="65"/>
  <c r="AT176" i="65"/>
  <c r="H44" i="65"/>
  <c r="AC213" i="65"/>
  <c r="AR213" i="65" s="1"/>
  <c r="BI213" i="65" s="1"/>
  <c r="AA129" i="65"/>
  <c r="AB129" i="65" s="1"/>
  <c r="BJ129" i="65" s="1"/>
  <c r="X213" i="65"/>
  <c r="E100" i="65"/>
  <c r="AP206" i="65"/>
  <c r="BC171" i="65"/>
  <c r="AQ224" i="65"/>
  <c r="AU146" i="65"/>
  <c r="Q129" i="65"/>
  <c r="AV72" i="65"/>
  <c r="AL122" i="65"/>
  <c r="J177" i="65"/>
  <c r="N187" i="65"/>
  <c r="AG182" i="65"/>
  <c r="AD131" i="65"/>
  <c r="F198" i="65"/>
  <c r="BE39" i="65"/>
  <c r="I200" i="65"/>
  <c r="X211" i="65"/>
  <c r="AO194" i="65"/>
  <c r="F176" i="65"/>
  <c r="BA135" i="65"/>
  <c r="L39" i="65"/>
  <c r="AY38" i="65"/>
  <c r="AO195" i="65"/>
  <c r="J72" i="65"/>
  <c r="BG238" i="65"/>
  <c r="AP115" i="65"/>
  <c r="BE38" i="65"/>
  <c r="AG81" i="65"/>
  <c r="AF46" i="65"/>
  <c r="B100" i="65"/>
  <c r="AU110" i="65"/>
  <c r="BD142" i="65"/>
  <c r="AT72" i="65"/>
  <c r="BD199" i="65"/>
  <c r="C169" i="65"/>
  <c r="AC66" i="65"/>
  <c r="AR66" i="65" s="1"/>
  <c r="BI66" i="65" s="1"/>
  <c r="AZ170" i="65"/>
  <c r="P226" i="65"/>
  <c r="R158" i="65"/>
  <c r="G28" i="65"/>
  <c r="V28" i="65" s="1"/>
  <c r="W28" i="65" s="1"/>
  <c r="AH94" i="65"/>
  <c r="AI230" i="65"/>
  <c r="AG63" i="65"/>
  <c r="AS212" i="65"/>
  <c r="BD71" i="65"/>
  <c r="AN207" i="65"/>
  <c r="G92" i="65"/>
  <c r="BB33" i="65"/>
  <c r="BA183" i="65"/>
  <c r="AI209" i="65"/>
  <c r="BE79" i="65"/>
  <c r="AL130" i="65"/>
  <c r="T150" i="65"/>
  <c r="D130" i="65"/>
  <c r="AG216" i="65"/>
  <c r="AG147" i="65"/>
  <c r="BC103" i="65"/>
  <c r="BE113" i="65"/>
  <c r="AJ30" i="65"/>
  <c r="BA100" i="65"/>
  <c r="AE37" i="65"/>
  <c r="BG163" i="65"/>
  <c r="AX168" i="65"/>
  <c r="L179" i="65"/>
  <c r="K122" i="65"/>
  <c r="Y120" i="65"/>
  <c r="AC174" i="65"/>
  <c r="H211" i="65"/>
  <c r="AV44" i="65"/>
  <c r="BH173" i="65"/>
  <c r="BF118" i="65"/>
  <c r="S82" i="65"/>
  <c r="L221" i="65"/>
  <c r="N226" i="65"/>
  <c r="AO132" i="65"/>
  <c r="BA44" i="65"/>
  <c r="D136" i="65"/>
  <c r="A193" i="65"/>
  <c r="K100" i="65"/>
  <c r="A43" i="65"/>
  <c r="BE49" i="65"/>
  <c r="AK157" i="65"/>
  <c r="AC55" i="65"/>
  <c r="AR55" i="65" s="1"/>
  <c r="BI55" i="65" s="1"/>
  <c r="B160" i="65"/>
  <c r="AZ64" i="65"/>
  <c r="AS183" i="65"/>
  <c r="F236" i="65"/>
  <c r="AS50" i="65"/>
  <c r="AA39" i="65"/>
  <c r="AB39" i="65" s="1"/>
  <c r="BJ39" i="65" s="1"/>
  <c r="Y33" i="65"/>
  <c r="Q59" i="65"/>
  <c r="Q206" i="65"/>
  <c r="BB130" i="65"/>
  <c r="AK160" i="65"/>
  <c r="BH80" i="65"/>
  <c r="S196" i="65"/>
  <c r="BF36" i="65"/>
  <c r="AP139" i="65"/>
  <c r="Z188" i="65"/>
  <c r="D214" i="65"/>
  <c r="AQ120" i="65"/>
  <c r="BG217" i="65"/>
  <c r="E56" i="65"/>
  <c r="AQ226" i="65"/>
  <c r="I149" i="65"/>
  <c r="Q77" i="65"/>
  <c r="AI104" i="65"/>
  <c r="AU220" i="65"/>
  <c r="AZ131" i="65"/>
  <c r="BF39" i="65"/>
  <c r="AE165" i="65"/>
  <c r="BF26" i="65"/>
  <c r="X120" i="65"/>
  <c r="AV183" i="65"/>
  <c r="BH216" i="65"/>
  <c r="BE202" i="65"/>
  <c r="X162" i="65"/>
  <c r="AY126" i="65"/>
  <c r="AO47" i="65"/>
  <c r="AF24" i="65"/>
  <c r="AH107" i="65"/>
  <c r="BF104" i="65"/>
  <c r="AV50" i="65"/>
  <c r="G90" i="65"/>
  <c r="V90" i="65" s="1"/>
  <c r="W90" i="65" s="1"/>
  <c r="AW53" i="65"/>
  <c r="BC95" i="65"/>
  <c r="U98" i="65"/>
  <c r="E216" i="65"/>
  <c r="AZ196" i="65"/>
  <c r="AX94" i="65"/>
  <c r="T47" i="65"/>
  <c r="AA98" i="65"/>
  <c r="AB98" i="65" s="1"/>
  <c r="BJ98" i="65" s="1"/>
  <c r="AX133" i="65"/>
  <c r="E97" i="65"/>
  <c r="AT133" i="65"/>
  <c r="AN24" i="65"/>
  <c r="AO123" i="65"/>
  <c r="G87" i="65"/>
  <c r="V87" i="65" s="1"/>
  <c r="W87" i="65" s="1"/>
  <c r="AJ115" i="65"/>
  <c r="X42" i="65"/>
  <c r="BG100" i="65"/>
  <c r="Z66" i="65"/>
  <c r="BC157" i="65"/>
  <c r="AW205" i="65"/>
  <c r="AM28" i="65"/>
  <c r="BG94" i="65"/>
  <c r="AO83" i="65"/>
  <c r="AP208" i="65"/>
  <c r="AC181" i="65"/>
  <c r="AR181" i="65" s="1"/>
  <c r="BI181" i="65" s="1"/>
  <c r="Y121" i="65"/>
  <c r="AV190" i="65"/>
  <c r="AF111" i="65"/>
  <c r="T140" i="65"/>
  <c r="X144" i="65"/>
  <c r="AF224" i="65"/>
  <c r="R123" i="65"/>
  <c r="AQ176" i="65"/>
  <c r="AP65" i="65"/>
  <c r="N93" i="65"/>
  <c r="H60" i="65"/>
  <c r="AM192" i="65"/>
  <c r="AP238" i="65"/>
  <c r="Q34" i="65"/>
  <c r="R92" i="65"/>
  <c r="A156" i="65"/>
  <c r="E176" i="65"/>
  <c r="AG85" i="65"/>
  <c r="BH166" i="65"/>
  <c r="BB194" i="65"/>
  <c r="BD225" i="65"/>
  <c r="AS58" i="65"/>
  <c r="AC105" i="65"/>
  <c r="AR105" i="65" s="1"/>
  <c r="BI105" i="65" s="1"/>
  <c r="X24" i="65"/>
  <c r="U34" i="65"/>
  <c r="AC118" i="65"/>
  <c r="AR118" i="65" s="1"/>
  <c r="BI118" i="65" s="1"/>
  <c r="T158" i="65"/>
  <c r="AI67" i="65"/>
  <c r="B218" i="65"/>
  <c r="AW41" i="65"/>
  <c r="AM126" i="65"/>
  <c r="M35" i="65"/>
  <c r="AU101" i="65"/>
  <c r="AY211" i="65"/>
  <c r="AO128" i="65"/>
  <c r="T102" i="65"/>
  <c r="BB40" i="65"/>
  <c r="AG96" i="65"/>
  <c r="N79" i="65"/>
  <c r="I235" i="65"/>
  <c r="AZ173" i="65"/>
  <c r="AX184" i="65"/>
  <c r="B122" i="65"/>
  <c r="AE128" i="65"/>
  <c r="BD27" i="65"/>
  <c r="AL97" i="65"/>
  <c r="BD61" i="65"/>
  <c r="AY167" i="65"/>
  <c r="T221" i="65"/>
  <c r="AN174" i="65"/>
  <c r="BH24" i="65"/>
  <c r="AV175" i="65"/>
  <c r="C112" i="65"/>
  <c r="AV86" i="65"/>
  <c r="I197" i="65"/>
  <c r="BD214" i="65"/>
  <c r="BH171" i="65"/>
  <c r="J232" i="65"/>
  <c r="AY47" i="65"/>
  <c r="Z144" i="65"/>
  <c r="AL129" i="65"/>
  <c r="BF210" i="65"/>
  <c r="A74" i="65"/>
  <c r="Y63" i="65"/>
  <c r="BA193" i="65"/>
  <c r="AL158" i="65"/>
  <c r="R59" i="65"/>
  <c r="BE33" i="65"/>
  <c r="AU66" i="65"/>
  <c r="AL108" i="65"/>
  <c r="Q122" i="65"/>
  <c r="AI123" i="65"/>
  <c r="B220" i="65"/>
  <c r="X130" i="65"/>
  <c r="AE35" i="65"/>
  <c r="AA231" i="65"/>
  <c r="AB231" i="65" s="1"/>
  <c r="BJ231" i="65" s="1"/>
  <c r="AZ72" i="65"/>
  <c r="A94" i="65"/>
  <c r="AZ127" i="65"/>
  <c r="BD232" i="65"/>
  <c r="AA196" i="65"/>
  <c r="AB196" i="65" s="1"/>
  <c r="BJ196" i="65" s="1"/>
  <c r="R116" i="65"/>
  <c r="D40" i="65"/>
  <c r="AV195" i="65"/>
  <c r="BH40" i="65"/>
  <c r="AI234" i="65"/>
  <c r="R219" i="65"/>
  <c r="F163" i="65"/>
  <c r="U55" i="65"/>
  <c r="C93" i="86"/>
  <c r="C62" i="65" l="1"/>
  <c r="AR154" i="65"/>
  <c r="BI154" i="65" s="1"/>
  <c r="AR174" i="65"/>
  <c r="BI174" i="65" s="1"/>
  <c r="V92" i="65"/>
  <c r="W92" i="65" s="1"/>
  <c r="AR160" i="65"/>
  <c r="BI160" i="65" s="1"/>
  <c r="V225" i="65"/>
  <c r="W225" i="65" s="1"/>
  <c r="V102" i="65"/>
  <c r="W102" i="65" s="1"/>
  <c r="V147" i="65"/>
  <c r="W147" i="65" s="1"/>
  <c r="V32" i="65"/>
  <c r="W32" i="65" s="1"/>
  <c r="V160" i="65"/>
  <c r="W160" i="65" s="1"/>
  <c r="AR215" i="65"/>
  <c r="BI215" i="65" s="1"/>
  <c r="BJ228" i="65"/>
  <c r="AR36" i="65"/>
  <c r="BI36" i="65" s="1"/>
  <c r="AR235" i="65"/>
  <c r="BI235" i="65" s="1"/>
  <c r="V80" i="65"/>
  <c r="W80" i="65" s="1"/>
  <c r="AR65" i="65"/>
  <c r="BI65" i="65" s="1"/>
  <c r="V237" i="65"/>
  <c r="W237" i="65" s="1"/>
  <c r="AR85" i="65"/>
  <c r="BI85" i="65" s="1"/>
  <c r="V46" i="65"/>
  <c r="W46" i="65" s="1"/>
  <c r="V221" i="65"/>
  <c r="W221" i="65" s="1"/>
  <c r="V182" i="65"/>
  <c r="W182" i="65" s="1"/>
  <c r="AR67" i="65"/>
  <c r="BI67" i="65" s="1"/>
  <c r="AR164" i="65"/>
  <c r="BI164" i="65" s="1"/>
  <c r="V44" i="65"/>
  <c r="W44" i="65" s="1"/>
  <c r="V143" i="65"/>
  <c r="W143" i="65" s="1"/>
  <c r="AR63" i="65"/>
  <c r="BI63" i="65" s="1"/>
  <c r="AR119" i="65"/>
  <c r="BI119" i="65" s="1"/>
  <c r="V25" i="65"/>
  <c r="W25" i="65" s="1"/>
  <c r="V45" i="65"/>
  <c r="W45" i="65" s="1"/>
  <c r="AR137" i="65"/>
  <c r="BI137" i="65" s="1"/>
  <c r="BJ173" i="65"/>
  <c r="BJ133" i="65"/>
  <c r="V167" i="65"/>
  <c r="W167" i="65" s="1"/>
  <c r="AR240" i="65"/>
  <c r="BI240" i="65" s="1"/>
  <c r="V65" i="65"/>
  <c r="W65" i="65" s="1"/>
  <c r="AR157" i="65"/>
  <c r="BI157" i="65" s="1"/>
  <c r="AR129" i="65"/>
  <c r="BI129" i="65" s="1"/>
  <c r="V201" i="65"/>
  <c r="W201" i="65" s="1"/>
  <c r="V176" i="65"/>
  <c r="W176" i="65" s="1"/>
  <c r="BJ194" i="65"/>
  <c r="V140" i="65"/>
  <c r="W140" i="65" s="1"/>
  <c r="AR78" i="65"/>
  <c r="BI78" i="65" s="1"/>
  <c r="AR84" i="65"/>
  <c r="BI84" i="65" s="1"/>
  <c r="AR169" i="65"/>
  <c r="BI169" i="65" s="1"/>
  <c r="V71" i="65"/>
  <c r="W71" i="65" s="1"/>
  <c r="AR236" i="65"/>
  <c r="BI236" i="65" s="1"/>
  <c r="V231" i="65"/>
  <c r="W231" i="65" s="1"/>
  <c r="BL160" i="65"/>
  <c r="BJ171" i="65"/>
  <c r="AR39" i="65"/>
  <c r="BI39" i="65" s="1"/>
  <c r="AR193" i="65"/>
  <c r="BI193" i="65" s="1"/>
  <c r="AR239" i="65"/>
  <c r="BI239" i="65" s="1"/>
  <c r="AR227" i="65"/>
  <c r="BI227" i="65" s="1"/>
  <c r="BK227" i="65" s="1"/>
  <c r="AR72" i="65"/>
  <c r="BI72" i="65" s="1"/>
  <c r="AR124" i="65"/>
  <c r="BI124" i="65" s="1"/>
  <c r="V23" i="65"/>
  <c r="W23" i="65" s="1"/>
  <c r="BJ103" i="65"/>
  <c r="V34" i="65"/>
  <c r="W34" i="65" s="1"/>
  <c r="V74" i="65"/>
  <c r="W74" i="65" s="1"/>
  <c r="V138" i="65"/>
  <c r="W138" i="65" s="1"/>
  <c r="AR195" i="65"/>
  <c r="BI195" i="65" s="1"/>
  <c r="V111" i="65"/>
  <c r="W111" i="65" s="1"/>
  <c r="V180" i="65"/>
  <c r="W180" i="65" s="1"/>
  <c r="V206" i="65"/>
  <c r="W206" i="65" s="1"/>
  <c r="V63" i="65"/>
  <c r="W63" i="65" s="1"/>
  <c r="BJ211" i="65"/>
  <c r="AR216" i="65"/>
  <c r="BI216" i="65" s="1"/>
  <c r="AR33" i="65"/>
  <c r="BI33" i="65" s="1"/>
  <c r="AR80" i="65"/>
  <c r="BI80" i="65" s="1"/>
  <c r="V67" i="65"/>
  <c r="W67" i="65" s="1"/>
  <c r="V105" i="65"/>
  <c r="W105" i="65" s="1"/>
  <c r="V52" i="65"/>
  <c r="W52" i="65" s="1"/>
  <c r="AR122" i="65"/>
  <c r="BI122" i="65" s="1"/>
  <c r="AR138" i="65"/>
  <c r="BI138" i="65" s="1"/>
  <c r="AR35" i="65"/>
  <c r="BI35" i="65" s="1"/>
  <c r="AR173" i="65"/>
  <c r="BI173" i="65" s="1"/>
  <c r="V59" i="65"/>
  <c r="W59" i="65" s="1"/>
  <c r="AR151" i="65"/>
  <c r="BI151" i="65" s="1"/>
  <c r="V79" i="65"/>
  <c r="W79" i="65" s="1"/>
  <c r="V94" i="65"/>
  <c r="W94" i="65" s="1"/>
  <c r="AR77" i="65"/>
  <c r="BI77" i="65" s="1"/>
  <c r="BJ160" i="65"/>
  <c r="V83" i="65"/>
  <c r="W83" i="65" s="1"/>
  <c r="V146" i="65"/>
  <c r="W146" i="65" s="1"/>
  <c r="BJ141" i="65"/>
  <c r="AR108" i="65"/>
  <c r="BI108" i="65" s="1"/>
  <c r="AR99" i="65"/>
  <c r="BI99" i="65" s="1"/>
  <c r="AR76" i="65"/>
  <c r="BI76" i="65" s="1"/>
  <c r="V236" i="65"/>
  <c r="W236" i="65" s="1"/>
  <c r="AR18" i="65"/>
  <c r="BI18" i="65" s="1"/>
  <c r="V211" i="65"/>
  <c r="W211" i="65" s="1"/>
  <c r="V121" i="65"/>
  <c r="W121" i="65" s="1"/>
  <c r="BJ148" i="65"/>
  <c r="V162" i="65"/>
  <c r="W162" i="65" s="1"/>
  <c r="V97" i="65"/>
  <c r="W97" i="65" s="1"/>
  <c r="V193" i="65"/>
  <c r="W193" i="65" s="1"/>
  <c r="AR205" i="65"/>
  <c r="BI205" i="65" s="1"/>
  <c r="AR141" i="65"/>
  <c r="BI141" i="65" s="1"/>
  <c r="V214" i="65"/>
  <c r="W214" i="65" s="1"/>
  <c r="V47" i="65"/>
  <c r="W47" i="65" s="1"/>
  <c r="AR107" i="65"/>
  <c r="BI107" i="65" s="1"/>
  <c r="BJ49" i="65"/>
  <c r="AR188" i="65"/>
  <c r="BI188" i="65" s="1"/>
  <c r="V166" i="65"/>
  <c r="W166" i="65" s="1"/>
  <c r="V228" i="65"/>
  <c r="W228" i="65" s="1"/>
  <c r="AR95" i="65"/>
  <c r="BI95" i="65" s="1"/>
  <c r="V127" i="65"/>
  <c r="W127" i="65" s="1"/>
  <c r="BJ130" i="65"/>
  <c r="BJ134" i="65"/>
  <c r="AR126" i="65"/>
  <c r="BI126" i="65" s="1"/>
  <c r="AR71" i="65"/>
  <c r="BI71" i="65" s="1"/>
  <c r="BK71" i="65" s="1"/>
  <c r="AR183" i="65"/>
  <c r="BI183" i="65" s="1"/>
  <c r="AR104" i="65"/>
  <c r="BI104" i="65" s="1"/>
  <c r="AR167" i="65"/>
  <c r="BI167" i="65" s="1"/>
  <c r="BK167" i="65" s="1"/>
  <c r="AR150" i="65"/>
  <c r="BI150" i="65" s="1"/>
  <c r="BJ55" i="65"/>
  <c r="AR189" i="65"/>
  <c r="BI189" i="65" s="1"/>
  <c r="V118" i="65"/>
  <c r="W118" i="65" s="1"/>
  <c r="BK118" i="65" s="1"/>
  <c r="BJ43" i="65"/>
  <c r="AR101" i="65"/>
  <c r="BI101" i="65" s="1"/>
  <c r="V109" i="65"/>
  <c r="W109" i="65" s="1"/>
  <c r="BJ229" i="65"/>
  <c r="V35" i="65"/>
  <c r="W35" i="65" s="1"/>
  <c r="V33" i="65"/>
  <c r="W33" i="65" s="1"/>
  <c r="V159" i="65"/>
  <c r="W159" i="65" s="1"/>
  <c r="AR19" i="65"/>
  <c r="BI19" i="65" s="1"/>
  <c r="AR68" i="65"/>
  <c r="BI68" i="65" s="1"/>
  <c r="AR43" i="65"/>
  <c r="BI43" i="65" s="1"/>
  <c r="BJ164" i="65"/>
  <c r="AR180" i="65"/>
  <c r="BI180" i="65" s="1"/>
  <c r="BK180" i="65" s="1"/>
  <c r="V113" i="65"/>
  <c r="W113" i="65" s="1"/>
  <c r="AR208" i="65"/>
  <c r="BI208" i="65" s="1"/>
  <c r="BJ224" i="65"/>
  <c r="V216" i="65"/>
  <c r="W216" i="65" s="1"/>
  <c r="BJ77" i="65"/>
  <c r="BJ78" i="65"/>
  <c r="AR38" i="65"/>
  <c r="BI38" i="65" s="1"/>
  <c r="V207" i="65"/>
  <c r="W207" i="65" s="1"/>
  <c r="V101" i="65"/>
  <c r="W101" i="65" s="1"/>
  <c r="AR194" i="65"/>
  <c r="BI194" i="65" s="1"/>
  <c r="BJ140" i="65"/>
  <c r="V163" i="65"/>
  <c r="W163" i="65" s="1"/>
  <c r="V70" i="65"/>
  <c r="W70" i="65" s="1"/>
  <c r="V191" i="65"/>
  <c r="W191" i="65" s="1"/>
  <c r="V58" i="65"/>
  <c r="W58" i="65" s="1"/>
  <c r="AR100" i="65"/>
  <c r="BI100" i="65" s="1"/>
  <c r="AR81" i="65"/>
  <c r="BI81" i="65" s="1"/>
  <c r="V16" i="65"/>
  <c r="W16" i="65" s="1"/>
  <c r="BJ234" i="65"/>
  <c r="V100" i="65"/>
  <c r="W100" i="65" s="1"/>
  <c r="AR109" i="65"/>
  <c r="BI109" i="65" s="1"/>
  <c r="BK109" i="65" s="1"/>
  <c r="AR187" i="65"/>
  <c r="BI187" i="65" s="1"/>
  <c r="AR196" i="65"/>
  <c r="BI196" i="65" s="1"/>
  <c r="BJ176" i="65"/>
  <c r="V128" i="65"/>
  <c r="W128" i="65" s="1"/>
  <c r="AR229" i="65"/>
  <c r="BI229" i="65" s="1"/>
  <c r="V235" i="65"/>
  <c r="W235" i="65" s="1"/>
  <c r="V229" i="65"/>
  <c r="W229" i="65" s="1"/>
  <c r="BJ240" i="65"/>
  <c r="BJ190" i="65"/>
  <c r="BJ26" i="65"/>
  <c r="AR203" i="65"/>
  <c r="BI203" i="65" s="1"/>
  <c r="V197" i="65"/>
  <c r="W197" i="65" s="1"/>
  <c r="AR47" i="65"/>
  <c r="BI47" i="65" s="1"/>
  <c r="V106" i="65"/>
  <c r="W106" i="65" s="1"/>
  <c r="AR197" i="65"/>
  <c r="BI197" i="65" s="1"/>
  <c r="V42" i="65"/>
  <c r="W42" i="65" s="1"/>
  <c r="AR199" i="65"/>
  <c r="BI199" i="65" s="1"/>
  <c r="AR44" i="65"/>
  <c r="BI44" i="65" s="1"/>
  <c r="BK44" i="65" s="1"/>
  <c r="V157" i="65"/>
  <c r="W157" i="65" s="1"/>
  <c r="AR200" i="65"/>
  <c r="BI200" i="65" s="1"/>
  <c r="AR41" i="65"/>
  <c r="BI41" i="65" s="1"/>
  <c r="V91" i="65"/>
  <c r="W91" i="65" s="1"/>
  <c r="BL105" i="65"/>
  <c r="V233" i="65"/>
  <c r="W233" i="65" s="1"/>
  <c r="AR143" i="65"/>
  <c r="BI143" i="65" s="1"/>
  <c r="AR192" i="65"/>
  <c r="BI192" i="65" s="1"/>
  <c r="V85" i="65"/>
  <c r="W85" i="65" s="1"/>
  <c r="BJ189" i="65"/>
  <c r="V194" i="65"/>
  <c r="W194" i="65" s="1"/>
  <c r="BJ161" i="65"/>
  <c r="V66" i="65"/>
  <c r="W66" i="65" s="1"/>
  <c r="BK66" i="65" s="1"/>
  <c r="V125" i="65"/>
  <c r="W125" i="65" s="1"/>
  <c r="AR34" i="65"/>
  <c r="BI34" i="65" s="1"/>
  <c r="BK34" i="65" s="1"/>
  <c r="V173" i="65"/>
  <c r="W173" i="65" s="1"/>
  <c r="BL85" i="65"/>
  <c r="BJ115" i="65"/>
  <c r="V171" i="65"/>
  <c r="W171" i="65" s="1"/>
  <c r="V154" i="65"/>
  <c r="W154" i="65" s="1"/>
  <c r="AR24" i="65"/>
  <c r="BI24" i="65" s="1"/>
  <c r="BL71" i="65"/>
  <c r="V22" i="65"/>
  <c r="W22" i="65" s="1"/>
  <c r="BJ179" i="65"/>
  <c r="AR162" i="65"/>
  <c r="BI162" i="65" s="1"/>
  <c r="V158" i="65"/>
  <c r="W158" i="65" s="1"/>
  <c r="BL109" i="65"/>
  <c r="V215" i="65"/>
  <c r="W215" i="65" s="1"/>
  <c r="BJ203" i="65"/>
  <c r="BJ215" i="65"/>
  <c r="AR30" i="65"/>
  <c r="BI30" i="65" s="1"/>
  <c r="V177" i="65"/>
  <c r="W177" i="65" s="1"/>
  <c r="V202" i="65"/>
  <c r="W202" i="65" s="1"/>
  <c r="BK202" i="65" s="1"/>
  <c r="AR60" i="65"/>
  <c r="BI60" i="65" s="1"/>
  <c r="V187" i="65"/>
  <c r="W187" i="65" s="1"/>
  <c r="BJ121" i="65"/>
  <c r="BJ52" i="65"/>
  <c r="BJ155" i="65"/>
  <c r="BJ68" i="65"/>
  <c r="V48" i="65"/>
  <c r="W48" i="65" s="1"/>
  <c r="V116" i="65"/>
  <c r="W116" i="65" s="1"/>
  <c r="V135" i="65"/>
  <c r="W135" i="65" s="1"/>
  <c r="AR225" i="65"/>
  <c r="BI225" i="65" s="1"/>
  <c r="BK225" i="65" s="1"/>
  <c r="V142" i="65"/>
  <c r="W142" i="65" s="1"/>
  <c r="V69" i="65"/>
  <c r="W69" i="65" s="1"/>
  <c r="V205" i="65"/>
  <c r="W205" i="65" s="1"/>
  <c r="V190" i="65"/>
  <c r="W190" i="65" s="1"/>
  <c r="BJ84" i="65"/>
  <c r="V26" i="65"/>
  <c r="W26" i="65" s="1"/>
  <c r="AR97" i="65"/>
  <c r="BI97" i="65" s="1"/>
  <c r="BJ100" i="65"/>
  <c r="AR170" i="65"/>
  <c r="BI170" i="65" s="1"/>
  <c r="BJ209" i="65"/>
  <c r="V50" i="65"/>
  <c r="W50" i="65" s="1"/>
  <c r="AR177" i="65"/>
  <c r="BI177" i="65" s="1"/>
  <c r="V18" i="65"/>
  <c r="W18" i="65" s="1"/>
  <c r="AR133" i="65"/>
  <c r="BI133" i="65" s="1"/>
  <c r="BJ41" i="65"/>
  <c r="BJ101" i="65"/>
  <c r="V149" i="65"/>
  <c r="W149" i="65" s="1"/>
  <c r="V218" i="65"/>
  <c r="W218" i="65" s="1"/>
  <c r="BJ212" i="65"/>
  <c r="BJ108" i="65"/>
  <c r="AR214" i="65"/>
  <c r="BI214" i="65" s="1"/>
  <c r="BK214" i="65" s="1"/>
  <c r="AR61" i="65"/>
  <c r="BI61" i="65" s="1"/>
  <c r="V60" i="65"/>
  <c r="W60" i="65" s="1"/>
  <c r="V84" i="65"/>
  <c r="W84" i="65" s="1"/>
  <c r="BJ93" i="65"/>
  <c r="BJ169" i="65"/>
  <c r="BJ53" i="65"/>
  <c r="BJ28" i="65"/>
  <c r="V184" i="65"/>
  <c r="W184" i="65" s="1"/>
  <c r="AR230" i="65"/>
  <c r="BI230" i="65" s="1"/>
  <c r="V196" i="65"/>
  <c r="W196" i="65" s="1"/>
  <c r="AR117" i="65"/>
  <c r="BI117" i="65" s="1"/>
  <c r="BJ82" i="65"/>
  <c r="AR93" i="65"/>
  <c r="BI93" i="65" s="1"/>
  <c r="V155" i="65"/>
  <c r="W155" i="65" s="1"/>
  <c r="V124" i="65"/>
  <c r="W124" i="65" s="1"/>
  <c r="BJ80" i="65"/>
  <c r="AR186" i="65"/>
  <c r="BI186" i="65" s="1"/>
  <c r="AR233" i="65"/>
  <c r="BI233" i="65" s="1"/>
  <c r="V99" i="65"/>
  <c r="W99" i="65" s="1"/>
  <c r="AR144" i="65"/>
  <c r="BI144" i="65" s="1"/>
  <c r="AR132" i="65"/>
  <c r="BI132" i="65" s="1"/>
  <c r="V199" i="65"/>
  <c r="W199" i="65" s="1"/>
  <c r="V208" i="65"/>
  <c r="W208" i="65" s="1"/>
  <c r="V220" i="65"/>
  <c r="W220" i="65" s="1"/>
  <c r="AR237" i="65"/>
  <c r="BI237" i="65" s="1"/>
  <c r="BK237" i="65" s="1"/>
  <c r="AR25" i="65"/>
  <c r="BI25" i="65" s="1"/>
  <c r="AR40" i="65"/>
  <c r="BI40" i="65" s="1"/>
  <c r="BK105" i="65"/>
  <c r="BL173" i="65"/>
  <c r="AR182" i="65"/>
  <c r="BI182" i="65" s="1"/>
  <c r="V151" i="65"/>
  <c r="W151" i="65" s="1"/>
  <c r="BK191" i="65"/>
  <c r="AR115" i="65"/>
  <c r="BI115" i="65" s="1"/>
  <c r="BL197" i="65"/>
  <c r="AR209" i="65"/>
  <c r="BI209" i="65" s="1"/>
  <c r="V213" i="65"/>
  <c r="W213" i="65" s="1"/>
  <c r="AR147" i="65"/>
  <c r="BI147" i="65" s="1"/>
  <c r="AR94" i="65"/>
  <c r="BI94" i="65" s="1"/>
  <c r="V29" i="65"/>
  <c r="W29" i="65" s="1"/>
  <c r="AR59" i="65"/>
  <c r="BI59" i="65" s="1"/>
  <c r="AR201" i="65"/>
  <c r="BI201" i="65" s="1"/>
  <c r="V122" i="65"/>
  <c r="W122" i="65" s="1"/>
  <c r="AR130" i="65"/>
  <c r="BI130" i="65" s="1"/>
  <c r="AR217" i="65"/>
  <c r="BI217" i="65" s="1"/>
  <c r="V175" i="65"/>
  <c r="W175" i="65" s="1"/>
  <c r="V152" i="65"/>
  <c r="W152" i="65" s="1"/>
  <c r="BK152" i="65" s="1"/>
  <c r="AR86" i="65"/>
  <c r="BI86" i="65" s="1"/>
  <c r="AR69" i="65"/>
  <c r="BI69" i="65" s="1"/>
  <c r="AR31" i="65"/>
  <c r="BI31" i="65" s="1"/>
  <c r="AR226" i="65"/>
  <c r="BI226" i="65" s="1"/>
  <c r="V120" i="65"/>
  <c r="W120" i="65" s="1"/>
  <c r="AR148" i="65"/>
  <c r="BI148" i="65" s="1"/>
  <c r="V130" i="65"/>
  <c r="W130" i="65" s="1"/>
  <c r="V204" i="65"/>
  <c r="W204" i="65" s="1"/>
  <c r="AR50" i="65"/>
  <c r="BI50" i="65" s="1"/>
  <c r="AR232" i="65"/>
  <c r="BI232" i="65" s="1"/>
  <c r="V62" i="65"/>
  <c r="W62" i="65" s="1"/>
  <c r="AR146" i="65"/>
  <c r="BI146" i="65" s="1"/>
  <c r="AR176" i="65"/>
  <c r="BI176" i="65" s="1"/>
  <c r="V123" i="65"/>
  <c r="W123" i="65" s="1"/>
  <c r="AR163" i="65"/>
  <c r="BI163" i="65" s="1"/>
  <c r="V165" i="65"/>
  <c r="W165" i="65" s="1"/>
  <c r="AR171" i="65"/>
  <c r="BI171" i="65" s="1"/>
  <c r="BL201" i="65"/>
  <c r="AR110" i="65"/>
  <c r="BI110" i="65" s="1"/>
  <c r="AR185" i="65"/>
  <c r="BI185" i="65" s="1"/>
  <c r="AR70" i="65"/>
  <c r="BI70" i="65" s="1"/>
  <c r="BK70" i="65" s="1"/>
  <c r="AR125" i="65"/>
  <c r="BI125" i="65" s="1"/>
  <c r="V38" i="65"/>
  <c r="W38" i="65" s="1"/>
  <c r="AR206" i="65"/>
  <c r="BI206" i="65" s="1"/>
  <c r="BK206" i="65" s="1"/>
  <c r="AR210" i="65"/>
  <c r="BI210" i="65" s="1"/>
  <c r="AR238" i="65"/>
  <c r="BI238" i="65" s="1"/>
  <c r="AR111" i="65"/>
  <c r="BI111" i="65" s="1"/>
  <c r="AR166" i="65"/>
  <c r="BI166" i="65" s="1"/>
  <c r="V98" i="65"/>
  <c r="W98" i="65" s="1"/>
  <c r="AR26" i="65"/>
  <c r="BI26" i="65" s="1"/>
  <c r="AR120" i="65"/>
  <c r="BI120" i="65" s="1"/>
  <c r="BK120" i="65" s="1"/>
  <c r="V96" i="65"/>
  <c r="W96" i="65" s="1"/>
  <c r="BL210" i="65"/>
  <c r="V186" i="65"/>
  <c r="W186" i="65" s="1"/>
  <c r="V133" i="65"/>
  <c r="W133" i="65" s="1"/>
  <c r="AR73" i="65"/>
  <c r="BI73" i="65" s="1"/>
  <c r="V21" i="65"/>
  <c r="W21" i="65" s="1"/>
  <c r="V210" i="65"/>
  <c r="W210" i="65" s="1"/>
  <c r="BL18" i="65"/>
  <c r="BL38" i="65"/>
  <c r="V51" i="65"/>
  <c r="W51" i="65" s="1"/>
  <c r="AR161" i="65"/>
  <c r="BI161" i="65" s="1"/>
  <c r="BK161" i="65" s="1"/>
  <c r="AR156" i="65"/>
  <c r="BI156" i="65" s="1"/>
  <c r="V153" i="65"/>
  <c r="W153" i="65" s="1"/>
  <c r="AR127" i="65"/>
  <c r="BI127" i="65" s="1"/>
  <c r="BK127" i="65" s="1"/>
  <c r="V172" i="65"/>
  <c r="W172" i="65" s="1"/>
  <c r="AR75" i="65"/>
  <c r="BI75" i="65" s="1"/>
  <c r="V209" i="65"/>
  <c r="W209" i="65" s="1"/>
  <c r="BK209" i="65" s="1"/>
  <c r="V39" i="65"/>
  <c r="W39" i="65" s="1"/>
  <c r="BJ96" i="65"/>
  <c r="AR102" i="65"/>
  <c r="BI102" i="65" s="1"/>
  <c r="V114" i="65"/>
  <c r="W114" i="65" s="1"/>
  <c r="AR106" i="65"/>
  <c r="BI106" i="65" s="1"/>
  <c r="BJ147" i="65"/>
  <c r="AR21" i="65"/>
  <c r="BI21" i="65" s="1"/>
  <c r="AR212" i="65"/>
  <c r="BI212" i="65" s="1"/>
  <c r="V131" i="65"/>
  <c r="W131" i="65" s="1"/>
  <c r="AR218" i="65"/>
  <c r="BI218" i="65" s="1"/>
  <c r="AR37" i="65"/>
  <c r="BI37" i="65" s="1"/>
  <c r="BK37" i="65" s="1"/>
  <c r="AR17" i="65"/>
  <c r="BI17" i="65" s="1"/>
  <c r="V112" i="65"/>
  <c r="W112" i="65" s="1"/>
  <c r="AR184" i="65"/>
  <c r="BI184" i="65" s="1"/>
  <c r="BK184" i="65" s="1"/>
  <c r="V104" i="65"/>
  <c r="W104" i="65" s="1"/>
  <c r="V141" i="65"/>
  <c r="W141" i="65" s="1"/>
  <c r="V20" i="65"/>
  <c r="W20" i="65" s="1"/>
  <c r="AR139" i="65"/>
  <c r="BI139" i="65" s="1"/>
  <c r="V126" i="65"/>
  <c r="W126" i="65" s="1"/>
  <c r="V115" i="65"/>
  <c r="W115" i="65" s="1"/>
  <c r="AR221" i="65"/>
  <c r="BI221" i="65" s="1"/>
  <c r="AR175" i="65"/>
  <c r="BI175" i="65" s="1"/>
  <c r="BK175" i="65" s="1"/>
  <c r="BJ124" i="65"/>
  <c r="V17" i="65"/>
  <c r="W17" i="65" s="1"/>
  <c r="V107" i="65"/>
  <c r="W107" i="65" s="1"/>
  <c r="V219" i="65"/>
  <c r="W219" i="65" s="1"/>
  <c r="AR22" i="65"/>
  <c r="BI22" i="65" s="1"/>
  <c r="BJ72" i="65"/>
  <c r="V31" i="65"/>
  <c r="W31" i="65" s="1"/>
  <c r="V232" i="65"/>
  <c r="W232" i="65" s="1"/>
  <c r="BL34" i="65"/>
  <c r="V203" i="65"/>
  <c r="W203" i="65" s="1"/>
  <c r="AR98" i="65"/>
  <c r="BI98" i="65" s="1"/>
  <c r="BK98" i="65" s="1"/>
  <c r="V72" i="65"/>
  <c r="W72" i="65" s="1"/>
  <c r="AR48" i="65"/>
  <c r="BI48" i="65" s="1"/>
  <c r="BK48" i="65" s="1"/>
  <c r="V134" i="65"/>
  <c r="W134" i="65" s="1"/>
  <c r="BK134" i="65" s="1"/>
  <c r="AR90" i="65"/>
  <c r="BI90" i="65" s="1"/>
  <c r="BK90" i="65" s="1"/>
  <c r="V179" i="65"/>
  <c r="W179" i="65" s="1"/>
  <c r="BJ79" i="65"/>
  <c r="AR140" i="65"/>
  <c r="BI140" i="65" s="1"/>
  <c r="BK140" i="65" s="1"/>
  <c r="BJ114" i="65"/>
  <c r="BL37" i="65"/>
  <c r="V75" i="65"/>
  <c r="W75" i="65" s="1"/>
  <c r="V144" i="65"/>
  <c r="W144" i="65" s="1"/>
  <c r="V200" i="65"/>
  <c r="W200" i="65" s="1"/>
  <c r="V117" i="65"/>
  <c r="W117" i="65" s="1"/>
  <c r="BJ166" i="65"/>
  <c r="AR128" i="65"/>
  <c r="BI128" i="65" s="1"/>
  <c r="BJ200" i="65"/>
  <c r="BJ17" i="65"/>
  <c r="AR49" i="65"/>
  <c r="BI49" i="65" s="1"/>
  <c r="V192" i="65"/>
  <c r="W192" i="65" s="1"/>
  <c r="AR87" i="65"/>
  <c r="BI87" i="65" s="1"/>
  <c r="V68" i="65"/>
  <c r="W68" i="65" s="1"/>
  <c r="AR114" i="65"/>
  <c r="BI114" i="65" s="1"/>
  <c r="BL35" i="65"/>
  <c r="V61" i="65"/>
  <c r="W61" i="65" s="1"/>
  <c r="V24" i="65"/>
  <c r="W24" i="65" s="1"/>
  <c r="V169" i="65"/>
  <c r="W169" i="65" s="1"/>
  <c r="V150" i="65"/>
  <c r="W150" i="65" s="1"/>
  <c r="AR51" i="65"/>
  <c r="BI51" i="65" s="1"/>
  <c r="BK51" i="65" s="1"/>
  <c r="AR57" i="65"/>
  <c r="BI57" i="65" s="1"/>
  <c r="AR42" i="65"/>
  <c r="BI42" i="65" s="1"/>
  <c r="BJ159" i="65"/>
  <c r="V56" i="65"/>
  <c r="W56" i="65" s="1"/>
  <c r="BL144" i="65"/>
  <c r="V27" i="65"/>
  <c r="W27" i="65" s="1"/>
  <c r="AR88" i="65"/>
  <c r="BI88" i="65" s="1"/>
  <c r="BK88" i="65" s="1"/>
  <c r="BJ138" i="65"/>
  <c r="AR46" i="65"/>
  <c r="BI46" i="65" s="1"/>
  <c r="AR190" i="65"/>
  <c r="BI190" i="65" s="1"/>
  <c r="BJ213" i="65"/>
  <c r="BJ107" i="65"/>
  <c r="BJ67" i="65"/>
  <c r="AR234" i="65"/>
  <c r="BI234" i="65" s="1"/>
  <c r="AR56" i="65"/>
  <c r="BI56" i="65" s="1"/>
  <c r="BL44" i="65"/>
  <c r="AR168" i="65"/>
  <c r="BI168" i="65" s="1"/>
  <c r="V185" i="65"/>
  <c r="W185" i="65" s="1"/>
  <c r="BJ177" i="65"/>
  <c r="AR153" i="65"/>
  <c r="BI153" i="65" s="1"/>
  <c r="BK153" i="65" s="1"/>
  <c r="BL97" i="65"/>
  <c r="BJ238" i="65"/>
  <c r="AR178" i="65"/>
  <c r="BI178" i="65" s="1"/>
  <c r="V55" i="65"/>
  <c r="W55" i="65" s="1"/>
  <c r="BL117" i="65"/>
  <c r="AR172" i="65"/>
  <c r="BI172" i="65" s="1"/>
  <c r="V53" i="65"/>
  <c r="W53" i="65" s="1"/>
  <c r="BL94" i="65"/>
  <c r="AR112" i="65"/>
  <c r="BI112" i="65" s="1"/>
  <c r="BK112" i="65" s="1"/>
  <c r="AR89" i="65"/>
  <c r="BI89" i="65" s="1"/>
  <c r="AR29" i="65"/>
  <c r="BI29" i="65" s="1"/>
  <c r="V240" i="65"/>
  <c r="W240" i="65" s="1"/>
  <c r="V195" i="65"/>
  <c r="W195" i="65" s="1"/>
  <c r="V148" i="65"/>
  <c r="W148" i="65" s="1"/>
  <c r="BJ216" i="65"/>
  <c r="AR52" i="65"/>
  <c r="BI52" i="65" s="1"/>
  <c r="BK52" i="65" s="1"/>
  <c r="V76" i="65"/>
  <c r="W76" i="65" s="1"/>
  <c r="BL52" i="65"/>
  <c r="BJ23" i="65"/>
  <c r="AR207" i="65"/>
  <c r="BI207" i="65" s="1"/>
  <c r="BK207" i="65" s="1"/>
  <c r="BJ19" i="65"/>
  <c r="V41" i="65"/>
  <c r="W41" i="65" s="1"/>
  <c r="BJ64" i="65"/>
  <c r="BL196" i="65"/>
  <c r="AR32" i="65"/>
  <c r="BI32" i="65" s="1"/>
  <c r="BK32" i="65" s="1"/>
  <c r="V170" i="65"/>
  <c r="W170" i="65" s="1"/>
  <c r="V132" i="65"/>
  <c r="W132" i="65" s="1"/>
  <c r="AR74" i="65"/>
  <c r="BI74" i="65" s="1"/>
  <c r="AR211" i="65"/>
  <c r="BI211" i="65" s="1"/>
  <c r="V57" i="65"/>
  <c r="W57" i="65" s="1"/>
  <c r="BJ94" i="65"/>
  <c r="V95" i="65"/>
  <c r="W95" i="65" s="1"/>
  <c r="V119" i="65"/>
  <c r="W119" i="65" s="1"/>
  <c r="V78" i="65"/>
  <c r="W78" i="65" s="1"/>
  <c r="AR155" i="65"/>
  <c r="BI155" i="65" s="1"/>
  <c r="BJ40" i="65"/>
  <c r="BJ126" i="65"/>
  <c r="BJ18" i="65"/>
  <c r="BK18" i="65" s="1"/>
  <c r="V181" i="65"/>
  <c r="W181" i="65" s="1"/>
  <c r="BK181" i="65" s="1"/>
  <c r="AR224" i="65"/>
  <c r="BI224" i="65" s="1"/>
  <c r="AR149" i="65"/>
  <c r="BI149" i="65" s="1"/>
  <c r="BK149" i="65" s="1"/>
  <c r="BJ27" i="65"/>
  <c r="AR228" i="65"/>
  <c r="BI228" i="65" s="1"/>
  <c r="BJ158" i="65"/>
  <c r="V49" i="65"/>
  <c r="W49" i="65" s="1"/>
  <c r="BJ42" i="65"/>
  <c r="V238" i="65"/>
  <c r="W238" i="65" s="1"/>
  <c r="AR23" i="65"/>
  <c r="BI23" i="65" s="1"/>
  <c r="AR91" i="65"/>
  <c r="BI91" i="65" s="1"/>
  <c r="BK91" i="65" s="1"/>
  <c r="V108" i="65"/>
  <c r="W108" i="65" s="1"/>
  <c r="V234" i="65"/>
  <c r="W234" i="65" s="1"/>
  <c r="V156" i="65"/>
  <c r="W156" i="65" s="1"/>
  <c r="AR145" i="65"/>
  <c r="BI145" i="65" s="1"/>
  <c r="V183" i="65"/>
  <c r="W183" i="65" s="1"/>
  <c r="V19" i="65"/>
  <c r="W19" i="65" s="1"/>
  <c r="V226" i="65"/>
  <c r="W226" i="65" s="1"/>
  <c r="BL102" i="65"/>
  <c r="V145" i="65"/>
  <c r="W145" i="65" s="1"/>
  <c r="AR219" i="65"/>
  <c r="BI219" i="65" s="1"/>
  <c r="BK219" i="65" s="1"/>
  <c r="BJ24" i="65"/>
  <c r="BJ89" i="65"/>
  <c r="V174" i="65"/>
  <c r="W174" i="65" s="1"/>
  <c r="AR79" i="65"/>
  <c r="BI79" i="65" s="1"/>
  <c r="BK79" i="65" s="1"/>
  <c r="AR135" i="65"/>
  <c r="BI135" i="65" s="1"/>
  <c r="BK135" i="65" s="1"/>
  <c r="V139" i="65"/>
  <c r="W139" i="65" s="1"/>
  <c r="V64" i="65"/>
  <c r="W64" i="65" s="1"/>
  <c r="V188" i="65"/>
  <c r="W188" i="65" s="1"/>
  <c r="BJ154" i="65"/>
  <c r="BL221" i="65"/>
  <c r="BJ99" i="65"/>
  <c r="BL182" i="65"/>
  <c r="AR64" i="65"/>
  <c r="BI64" i="65" s="1"/>
  <c r="BK64" i="65" s="1"/>
  <c r="V77" i="65"/>
  <c r="W77" i="65" s="1"/>
  <c r="V198" i="65"/>
  <c r="W198" i="65" s="1"/>
  <c r="BK198" i="65" s="1"/>
  <c r="AR54" i="65"/>
  <c r="BI54" i="65" s="1"/>
  <c r="V43" i="65"/>
  <c r="W43" i="65" s="1"/>
  <c r="AR16" i="65"/>
  <c r="BI16" i="65" s="1"/>
  <c r="BK16" i="65" s="1"/>
  <c r="AR231" i="65"/>
  <c r="BI231" i="65" s="1"/>
  <c r="BK231" i="65" s="1"/>
  <c r="V30" i="65"/>
  <c r="W30" i="65" s="1"/>
  <c r="V230" i="65"/>
  <c r="W230" i="65" s="1"/>
  <c r="BL230" i="65"/>
  <c r="BL104" i="65"/>
  <c r="V82" i="65"/>
  <c r="W82" i="65" s="1"/>
  <c r="BJ97" i="65"/>
  <c r="AR83" i="65"/>
  <c r="BI83" i="65" s="1"/>
  <c r="AR121" i="65"/>
  <c r="BI121" i="65" s="1"/>
  <c r="V239" i="65"/>
  <c r="W239" i="65" s="1"/>
  <c r="AR179" i="65"/>
  <c r="BI179" i="65" s="1"/>
  <c r="AR220" i="65"/>
  <c r="BI220" i="65" s="1"/>
  <c r="BK220" i="65" s="1"/>
  <c r="AR27" i="65"/>
  <c r="BI27" i="65" s="1"/>
  <c r="AR62" i="65"/>
  <c r="BI62" i="65" s="1"/>
  <c r="BK62" i="65" s="1"/>
  <c r="V189" i="65"/>
  <c r="W189" i="65" s="1"/>
  <c r="V178" i="65"/>
  <c r="W178" i="65" s="1"/>
  <c r="V164" i="65"/>
  <c r="W164" i="65" s="1"/>
  <c r="BL152" i="65"/>
  <c r="V168" i="65"/>
  <c r="W168" i="65" s="1"/>
  <c r="AR158" i="65"/>
  <c r="BI158" i="65" s="1"/>
  <c r="BJ47" i="65"/>
  <c r="V54" i="65"/>
  <c r="W54" i="65" s="1"/>
  <c r="V212" i="65"/>
  <c r="W212" i="65" s="1"/>
  <c r="AR165" i="65"/>
  <c r="BI165" i="65" s="1"/>
  <c r="V93" i="65"/>
  <c r="W93" i="65" s="1"/>
  <c r="BJ87" i="65"/>
  <c r="V103" i="65"/>
  <c r="W103" i="65" s="1"/>
  <c r="BK103" i="65" s="1"/>
  <c r="AR159" i="65"/>
  <c r="BI159" i="65" s="1"/>
  <c r="V223" i="65"/>
  <c r="W223" i="65" s="1"/>
  <c r="BJ146" i="65"/>
  <c r="BJ50" i="65"/>
  <c r="BK50" i="65" s="1"/>
  <c r="BJ102" i="65"/>
  <c r="BL174" i="65"/>
  <c r="V86" i="65"/>
  <c r="W86" i="65" s="1"/>
  <c r="AR123" i="65"/>
  <c r="BI123" i="65" s="1"/>
  <c r="V222" i="65"/>
  <c r="W222" i="65" s="1"/>
  <c r="BJ156" i="65"/>
  <c r="BJ197" i="65"/>
  <c r="V137" i="65"/>
  <c r="W137" i="65" s="1"/>
  <c r="BL139" i="65"/>
  <c r="V73" i="65"/>
  <c r="W73" i="65" s="1"/>
  <c r="BL183" i="65"/>
  <c r="AR20" i="65"/>
  <c r="BI20" i="65" s="1"/>
  <c r="BJ30" i="65"/>
  <c r="V110" i="65"/>
  <c r="W110" i="65" s="1"/>
  <c r="AR96" i="65"/>
  <c r="BI96" i="65" s="1"/>
  <c r="AR204" i="65"/>
  <c r="BI204" i="65" s="1"/>
  <c r="V129" i="65"/>
  <c r="W129" i="65" s="1"/>
  <c r="BJ143" i="65"/>
  <c r="BJ192" i="65"/>
  <c r="AR222" i="65"/>
  <c r="BI222" i="65" s="1"/>
  <c r="AR82" i="65"/>
  <c r="BI82" i="65" s="1"/>
  <c r="AR45" i="65"/>
  <c r="BI45" i="65" s="1"/>
  <c r="BK45" i="65" s="1"/>
  <c r="AR131" i="65"/>
  <c r="BI131" i="65" s="1"/>
  <c r="BK131" i="65" s="1"/>
  <c r="AR92" i="65"/>
  <c r="BI92" i="65" s="1"/>
  <c r="BK92" i="65" s="1"/>
  <c r="AR116" i="65"/>
  <c r="BI116" i="65" s="1"/>
  <c r="AR113" i="65"/>
  <c r="BI113" i="65" s="1"/>
  <c r="BK113" i="65" s="1"/>
  <c r="V81" i="65"/>
  <c r="W81" i="65" s="1"/>
  <c r="BJ63" i="65"/>
  <c r="V36" i="65"/>
  <c r="W36" i="65" s="1"/>
  <c r="AR28" i="65"/>
  <c r="BI28" i="65" s="1"/>
  <c r="BK28" i="65" s="1"/>
  <c r="BL172" i="65"/>
  <c r="BJ162" i="65"/>
  <c r="BJ201" i="65"/>
  <c r="V217" i="65"/>
  <c r="W217" i="65" s="1"/>
  <c r="AR53" i="65"/>
  <c r="BI53" i="65" s="1"/>
  <c r="BL29" i="65"/>
  <c r="AR142" i="65"/>
  <c r="BI142" i="65" s="1"/>
  <c r="BK142" i="65" s="1"/>
  <c r="BJ150" i="65"/>
  <c r="AR58" i="65"/>
  <c r="BI58" i="65" s="1"/>
  <c r="V136" i="65"/>
  <c r="W136" i="65" s="1"/>
  <c r="BK136" i="65" s="1"/>
  <c r="BJ83" i="65"/>
  <c r="BL135" i="65"/>
  <c r="BJ22" i="65"/>
  <c r="BJ25" i="65"/>
  <c r="AR223" i="65"/>
  <c r="BI223" i="65" s="1"/>
  <c r="BK223" i="65" s="1"/>
  <c r="A9" i="65"/>
  <c r="L9" i="65"/>
  <c r="AI9" i="65"/>
  <c r="R9" i="65"/>
  <c r="T9" i="65"/>
  <c r="AE9" i="65"/>
  <c r="AQ9" i="65"/>
  <c r="P9" i="65"/>
  <c r="D9" i="65"/>
  <c r="AA9" i="65"/>
  <c r="AB9" i="65" s="1"/>
  <c r="AS9" i="65"/>
  <c r="AD9" i="65"/>
  <c r="AP9" i="65"/>
  <c r="AU9" i="65"/>
  <c r="BF9" i="65"/>
  <c r="C9" i="65"/>
  <c r="BH9" i="65"/>
  <c r="S9" i="65"/>
  <c r="AJ9" i="65"/>
  <c r="AH9" i="65"/>
  <c r="X9" i="65"/>
  <c r="J9" i="65"/>
  <c r="M9" i="65"/>
  <c r="B9" i="65"/>
  <c r="K9" i="65"/>
  <c r="BE9" i="65"/>
  <c r="H9" i="65"/>
  <c r="U9" i="65"/>
  <c r="AO9" i="65"/>
  <c r="AT9" i="65"/>
  <c r="AW9" i="65"/>
  <c r="E9" i="65"/>
  <c r="BA9" i="65"/>
  <c r="N9" i="65"/>
  <c r="AM9" i="65"/>
  <c r="AK9" i="65"/>
  <c r="AV9" i="65"/>
  <c r="AF9" i="65"/>
  <c r="AG9" i="65"/>
  <c r="I9" i="65"/>
  <c r="O9" i="65"/>
  <c r="Q9" i="65"/>
  <c r="BG9" i="65"/>
  <c r="Y9" i="65"/>
  <c r="AL9" i="65"/>
  <c r="AY9" i="65"/>
  <c r="BD9" i="65"/>
  <c r="AN9" i="65"/>
  <c r="BB9" i="65"/>
  <c r="Z9" i="65"/>
  <c r="AC9" i="65"/>
  <c r="AZ9" i="65"/>
  <c r="G9" i="65"/>
  <c r="BC9" i="65"/>
  <c r="F9" i="65"/>
  <c r="AI11" i="65"/>
  <c r="AM12" i="65"/>
  <c r="AS11" i="65"/>
  <c r="AZ13" i="65"/>
  <c r="G15" i="65"/>
  <c r="AW12" i="65"/>
  <c r="AF15" i="65"/>
  <c r="BD15" i="65"/>
  <c r="D15" i="65"/>
  <c r="I12" i="65"/>
  <c r="BA12" i="65"/>
  <c r="BB14" i="65"/>
  <c r="O10" i="65"/>
  <c r="A10" i="65"/>
  <c r="AA10" i="65"/>
  <c r="AB10" i="65" s="1"/>
  <c r="Q13" i="65"/>
  <c r="X15" i="65"/>
  <c r="I11" i="65"/>
  <c r="X12" i="65"/>
  <c r="AK14" i="65"/>
  <c r="L11" i="65"/>
  <c r="BH10" i="65"/>
  <c r="AP13" i="65"/>
  <c r="AL15" i="65"/>
  <c r="H12" i="65"/>
  <c r="AQ15" i="65"/>
  <c r="AG13" i="65"/>
  <c r="AG10" i="65"/>
  <c r="AE14" i="65"/>
  <c r="AO14" i="65"/>
  <c r="U14" i="65"/>
  <c r="AQ12" i="65"/>
  <c r="F15" i="65"/>
  <c r="BB13" i="65"/>
  <c r="Z10" i="65"/>
  <c r="AK12" i="65"/>
  <c r="C10" i="65"/>
  <c r="M14" i="65"/>
  <c r="AI14" i="65"/>
  <c r="C15" i="65"/>
  <c r="K14" i="65"/>
  <c r="AL11" i="65"/>
  <c r="AK10" i="65"/>
  <c r="AD13" i="65"/>
  <c r="BF15" i="65"/>
  <c r="AP15" i="65"/>
  <c r="N10" i="65"/>
  <c r="F10" i="65"/>
  <c r="BA14" i="65"/>
  <c r="BC14" i="65"/>
  <c r="AF11" i="65"/>
  <c r="M11" i="65"/>
  <c r="S14" i="65"/>
  <c r="O15" i="65"/>
  <c r="AN10" i="65"/>
  <c r="AC10" i="65"/>
  <c r="AM11" i="65"/>
  <c r="BE15" i="65"/>
  <c r="AS10" i="65"/>
  <c r="AK13" i="65"/>
  <c r="O11" i="65"/>
  <c r="BF11" i="65"/>
  <c r="AZ10" i="65"/>
  <c r="BE10" i="65"/>
  <c r="T11" i="65"/>
  <c r="K12" i="65"/>
  <c r="BA15" i="65"/>
  <c r="AZ14" i="65"/>
  <c r="AX12" i="65"/>
  <c r="BC11" i="65"/>
  <c r="Y11" i="65"/>
  <c r="B10" i="65"/>
  <c r="R10" i="65"/>
  <c r="BG15" i="65"/>
  <c r="Z13" i="65"/>
  <c r="H10" i="65"/>
  <c r="AN14" i="65"/>
  <c r="AC13" i="65"/>
  <c r="O14" i="65"/>
  <c r="D10" i="65"/>
  <c r="AA13" i="65"/>
  <c r="AB13" i="65" s="1"/>
  <c r="AG11" i="65"/>
  <c r="AS12" i="65"/>
  <c r="AX15" i="65"/>
  <c r="AV14" i="65"/>
  <c r="X10" i="65"/>
  <c r="S13" i="65"/>
  <c r="G11" i="65"/>
  <c r="I10" i="65"/>
  <c r="BF14" i="65"/>
  <c r="BG10" i="65"/>
  <c r="AU12" i="65"/>
  <c r="AP11" i="65"/>
  <c r="J12" i="65"/>
  <c r="BG14" i="65"/>
  <c r="AO12" i="65"/>
  <c r="AC14" i="65"/>
  <c r="AS13" i="65"/>
  <c r="R12" i="65"/>
  <c r="H11" i="65"/>
  <c r="N15" i="65"/>
  <c r="L15" i="65"/>
  <c r="N13" i="65"/>
  <c r="S11" i="65"/>
  <c r="A14" i="65"/>
  <c r="Q15" i="65"/>
  <c r="L13" i="65"/>
  <c r="J15" i="65"/>
  <c r="BF12" i="65"/>
  <c r="L14" i="65"/>
  <c r="AN13" i="65"/>
  <c r="AD15" i="65"/>
  <c r="AG14" i="65"/>
  <c r="AX14" i="65"/>
  <c r="AW14" i="65"/>
  <c r="AP10" i="65"/>
  <c r="X11" i="65"/>
  <c r="BE11" i="65"/>
  <c r="H14" i="65"/>
  <c r="Y10" i="65"/>
  <c r="Y12" i="65"/>
  <c r="BE12" i="65"/>
  <c r="BH12" i="65"/>
  <c r="R11" i="65"/>
  <c r="M12" i="65"/>
  <c r="AM14" i="65"/>
  <c r="C13" i="65"/>
  <c r="BA11" i="65"/>
  <c r="AJ15" i="65"/>
  <c r="B15" i="65"/>
  <c r="B13" i="65"/>
  <c r="AU15" i="65"/>
  <c r="AA14" i="65"/>
  <c r="AB14" i="65" s="1"/>
  <c r="K11" i="65"/>
  <c r="H13" i="65"/>
  <c r="AO10" i="65"/>
  <c r="Q14" i="65"/>
  <c r="AE15" i="65"/>
  <c r="U15" i="65"/>
  <c r="AX13" i="65"/>
  <c r="AE13" i="65"/>
  <c r="AK15" i="65"/>
  <c r="C12" i="65"/>
  <c r="F14" i="65"/>
  <c r="G12" i="65"/>
  <c r="AI13" i="65"/>
  <c r="M10" i="65"/>
  <c r="P12" i="65"/>
  <c r="C14" i="65"/>
  <c r="A11" i="65"/>
  <c r="I13" i="65"/>
  <c r="D12" i="65"/>
  <c r="AD11" i="65"/>
  <c r="BA10" i="65"/>
  <c r="AT11" i="65"/>
  <c r="AL14" i="65"/>
  <c r="O13" i="65"/>
  <c r="AM13" i="65"/>
  <c r="AZ11" i="65"/>
  <c r="BC12" i="65"/>
  <c r="J11" i="65"/>
  <c r="AK11" i="65"/>
  <c r="BG13" i="65"/>
  <c r="L12" i="65"/>
  <c r="BC15" i="65"/>
  <c r="BB10" i="65"/>
  <c r="AJ12" i="65"/>
  <c r="T14" i="65"/>
  <c r="AF10" i="65"/>
  <c r="BC13" i="65"/>
  <c r="AG15" i="65"/>
  <c r="BD11" i="65"/>
  <c r="AA11" i="65"/>
  <c r="AB11" i="65" s="1"/>
  <c r="AX11" i="65"/>
  <c r="AO11" i="65"/>
  <c r="R13" i="65"/>
  <c r="Q10" i="65"/>
  <c r="AJ14" i="65"/>
  <c r="AY11" i="65"/>
  <c r="X14" i="65"/>
  <c r="E14" i="65"/>
  <c r="Y13" i="65"/>
  <c r="AM10" i="65"/>
  <c r="AA12" i="65"/>
  <c r="AB12" i="65" s="1"/>
  <c r="AW11" i="65"/>
  <c r="BG12" i="65"/>
  <c r="F11" i="65"/>
  <c r="AD14" i="65"/>
  <c r="AC12" i="65"/>
  <c r="P11" i="65"/>
  <c r="AX10" i="65"/>
  <c r="AJ11" i="65"/>
  <c r="E13" i="65"/>
  <c r="AT10" i="65"/>
  <c r="AV13" i="65"/>
  <c r="AU13" i="65"/>
  <c r="BH13" i="65"/>
  <c r="T15" i="65"/>
  <c r="AV11" i="65"/>
  <c r="AU11" i="65"/>
  <c r="AQ13" i="65"/>
  <c r="U13" i="65"/>
  <c r="O12" i="65"/>
  <c r="I15" i="65"/>
  <c r="BA13" i="65"/>
  <c r="BE13" i="65"/>
  <c r="AN12" i="65"/>
  <c r="R14" i="65"/>
  <c r="AY10" i="65"/>
  <c r="P10" i="65"/>
  <c r="AO15" i="65"/>
  <c r="BE14" i="65"/>
  <c r="BH11" i="65"/>
  <c r="AY12" i="65"/>
  <c r="L10" i="65"/>
  <c r="B12" i="65"/>
  <c r="K15" i="65"/>
  <c r="P15" i="65"/>
  <c r="E15" i="65"/>
  <c r="AH14" i="65"/>
  <c r="AI10" i="65"/>
  <c r="AD12" i="65"/>
  <c r="M15" i="65"/>
  <c r="E12" i="65"/>
  <c r="AT12" i="65"/>
  <c r="P14" i="65"/>
  <c r="AH13" i="65"/>
  <c r="AH10" i="65"/>
  <c r="G10" i="65"/>
  <c r="BH15" i="65"/>
  <c r="AW13" i="65"/>
  <c r="U10" i="65"/>
  <c r="AA15" i="65"/>
  <c r="AB15" i="65" s="1"/>
  <c r="BJ15" i="65" s="1"/>
  <c r="BC10" i="65"/>
  <c r="K10" i="65"/>
  <c r="BD14" i="65"/>
  <c r="N14" i="65"/>
  <c r="AE12" i="65"/>
  <c r="AS14" i="65"/>
  <c r="K13" i="65"/>
  <c r="AI12" i="65"/>
  <c r="X13" i="65"/>
  <c r="P13" i="65"/>
  <c r="AV10" i="65"/>
  <c r="Z11" i="65"/>
  <c r="AY14" i="65"/>
  <c r="N12" i="65"/>
  <c r="AQ11" i="65"/>
  <c r="T12" i="65"/>
  <c r="AF14" i="65"/>
  <c r="Z15" i="65"/>
  <c r="R15" i="65"/>
  <c r="AO13" i="65"/>
  <c r="A13" i="65"/>
  <c r="I14" i="65"/>
  <c r="AY13" i="65"/>
  <c r="Q12" i="65"/>
  <c r="AL12" i="65"/>
  <c r="H15" i="65"/>
  <c r="BF10" i="65"/>
  <c r="AY15" i="65"/>
  <c r="Z12" i="65"/>
  <c r="AH11" i="65"/>
  <c r="N11" i="65"/>
  <c r="AN11" i="65"/>
  <c r="AH12" i="65"/>
  <c r="BD12" i="65"/>
  <c r="S12" i="65"/>
  <c r="AQ14" i="65"/>
  <c r="AM15" i="65"/>
  <c r="AF12" i="65"/>
  <c r="AG12" i="65"/>
  <c r="AU10" i="65"/>
  <c r="AS15" i="65"/>
  <c r="AJ10" i="65"/>
  <c r="AL10" i="65"/>
  <c r="J13" i="65"/>
  <c r="U11" i="65"/>
  <c r="B14" i="65"/>
  <c r="C11" i="65"/>
  <c r="BD10" i="65"/>
  <c r="AJ13" i="65"/>
  <c r="Z14" i="65"/>
  <c r="Y14" i="65"/>
  <c r="AP14" i="65"/>
  <c r="AZ15" i="65"/>
  <c r="U12" i="65"/>
  <c r="BG11" i="65"/>
  <c r="E11" i="65"/>
  <c r="AT13" i="65"/>
  <c r="A12" i="65"/>
  <c r="AW15" i="65"/>
  <c r="D13" i="65"/>
  <c r="D11" i="65"/>
  <c r="AP12" i="65"/>
  <c r="J14" i="65"/>
  <c r="J10" i="65"/>
  <c r="Y15" i="65"/>
  <c r="G14" i="65"/>
  <c r="V14" i="65" s="1"/>
  <c r="W14" i="65" s="1"/>
  <c r="BB11" i="65"/>
  <c r="AC11" i="65"/>
  <c r="G13" i="65"/>
  <c r="AN15" i="65"/>
  <c r="AD10" i="65"/>
  <c r="BH14" i="65"/>
  <c r="AU14" i="65"/>
  <c r="AT14" i="65"/>
  <c r="T13" i="65"/>
  <c r="M13" i="65"/>
  <c r="BB12" i="65"/>
  <c r="AW10" i="65"/>
  <c r="S15" i="65"/>
  <c r="BF13" i="65"/>
  <c r="AV12" i="65"/>
  <c r="F12" i="65"/>
  <c r="AE11" i="65"/>
  <c r="AT15" i="65"/>
  <c r="AL13" i="65"/>
  <c r="AE10" i="65"/>
  <c r="D14" i="65"/>
  <c r="BB15" i="65"/>
  <c r="BD13" i="65"/>
  <c r="F13" i="65"/>
  <c r="AV15" i="65"/>
  <c r="AH15" i="65"/>
  <c r="AC15" i="65"/>
  <c r="AQ10" i="65"/>
  <c r="T10" i="65"/>
  <c r="AI15" i="65"/>
  <c r="B11" i="65"/>
  <c r="E10" i="65"/>
  <c r="Q11" i="65"/>
  <c r="A15" i="65"/>
  <c r="S10" i="65"/>
  <c r="AF13" i="65"/>
  <c r="AZ12" i="65"/>
  <c r="AX9" i="65"/>
  <c r="C94" i="86"/>
  <c r="BL235" i="65" l="1"/>
  <c r="BK53" i="65"/>
  <c r="BK201" i="65"/>
  <c r="BL180" i="65"/>
  <c r="BL98" i="65"/>
  <c r="BL137" i="65"/>
  <c r="BK222" i="65"/>
  <c r="BK204" i="65"/>
  <c r="BK123" i="65"/>
  <c r="BL225" i="65"/>
  <c r="BL236" i="65"/>
  <c r="BK27" i="65"/>
  <c r="BK154" i="65"/>
  <c r="BL186" i="65"/>
  <c r="BK228" i="65"/>
  <c r="BK155" i="65"/>
  <c r="BK211" i="65"/>
  <c r="BK68" i="65"/>
  <c r="BL138" i="65"/>
  <c r="BK221" i="65"/>
  <c r="BL233" i="65"/>
  <c r="BK26" i="65"/>
  <c r="BL67" i="65"/>
  <c r="BK163" i="65"/>
  <c r="BK233" i="65"/>
  <c r="BL191" i="65"/>
  <c r="BL187" i="65"/>
  <c r="BL47" i="65"/>
  <c r="BL167" i="65"/>
  <c r="AR11" i="65"/>
  <c r="BI11" i="65" s="1"/>
  <c r="BJ10" i="65"/>
  <c r="BJ9" i="65"/>
  <c r="BK56" i="65"/>
  <c r="BK42" i="65"/>
  <c r="BL64" i="65"/>
  <c r="BL126" i="65"/>
  <c r="BL23" i="65"/>
  <c r="BL145" i="65"/>
  <c r="BK210" i="65"/>
  <c r="BK86" i="65"/>
  <c r="BL161" i="65"/>
  <c r="BL203" i="65"/>
  <c r="BL171" i="65"/>
  <c r="BK186" i="65"/>
  <c r="BL232" i="65"/>
  <c r="BK61" i="65"/>
  <c r="BL58" i="65"/>
  <c r="BK192" i="65"/>
  <c r="BK199" i="65"/>
  <c r="BK197" i="65"/>
  <c r="BK203" i="65"/>
  <c r="BL25" i="65"/>
  <c r="BL215" i="65"/>
  <c r="BL176" i="65"/>
  <c r="BK80" i="65"/>
  <c r="BK195" i="65"/>
  <c r="BL206" i="65"/>
  <c r="BK72" i="65"/>
  <c r="BL154" i="65"/>
  <c r="BK129" i="65"/>
  <c r="BL229" i="65"/>
  <c r="BK215" i="65"/>
  <c r="BK174" i="65"/>
  <c r="BL81" i="65"/>
  <c r="BK83" i="65"/>
  <c r="BK234" i="65"/>
  <c r="BL74" i="65"/>
  <c r="BL159" i="65"/>
  <c r="BL72" i="65"/>
  <c r="BL121" i="65"/>
  <c r="BK146" i="65"/>
  <c r="BK226" i="65"/>
  <c r="BL128" i="65"/>
  <c r="BK213" i="65"/>
  <c r="BK40" i="65"/>
  <c r="BL73" i="65"/>
  <c r="BL90" i="65"/>
  <c r="BK162" i="65"/>
  <c r="BL60" i="65"/>
  <c r="BL66" i="65"/>
  <c r="BL214" i="65"/>
  <c r="BK81" i="65"/>
  <c r="BK43" i="65"/>
  <c r="BK55" i="65"/>
  <c r="BL205" i="65"/>
  <c r="BK205" i="65"/>
  <c r="BL36" i="65"/>
  <c r="BK122" i="65"/>
  <c r="BK193" i="65"/>
  <c r="BK39" i="65"/>
  <c r="BK236" i="65"/>
  <c r="BK119" i="65"/>
  <c r="BK36" i="65"/>
  <c r="V10" i="65"/>
  <c r="W10" i="65" s="1"/>
  <c r="AR12" i="65"/>
  <c r="BI12" i="65" s="1"/>
  <c r="BJ11" i="65"/>
  <c r="V12" i="65"/>
  <c r="W12" i="65" s="1"/>
  <c r="BJ14" i="65"/>
  <c r="BL12" i="65"/>
  <c r="AR14" i="65"/>
  <c r="BI14" i="65" s="1"/>
  <c r="BJ13" i="65"/>
  <c r="V15" i="65"/>
  <c r="W15" i="65" s="1"/>
  <c r="BL223" i="65"/>
  <c r="BK54" i="65"/>
  <c r="BL178" i="65"/>
  <c r="BL212" i="65"/>
  <c r="BK89" i="65"/>
  <c r="BK178" i="65"/>
  <c r="BL188" i="65"/>
  <c r="BL153" i="65"/>
  <c r="BL219" i="65"/>
  <c r="BK87" i="65"/>
  <c r="BK49" i="65"/>
  <c r="BL95" i="65"/>
  <c r="BL75" i="65"/>
  <c r="BL123" i="65"/>
  <c r="BK139" i="65"/>
  <c r="BL53" i="65"/>
  <c r="BL76" i="65"/>
  <c r="BL88" i="65"/>
  <c r="BK75" i="65"/>
  <c r="BK156" i="65"/>
  <c r="BL78" i="65"/>
  <c r="BK21" i="65"/>
  <c r="BK166" i="65"/>
  <c r="BK110" i="65"/>
  <c r="BK148" i="65"/>
  <c r="BK31" i="65"/>
  <c r="BL156" i="65"/>
  <c r="BL234" i="65"/>
  <c r="BK132" i="65"/>
  <c r="BL16" i="65"/>
  <c r="BL150" i="65"/>
  <c r="BL92" i="65"/>
  <c r="BL70" i="65"/>
  <c r="BK133" i="65"/>
  <c r="BK177" i="65"/>
  <c r="BL146" i="65"/>
  <c r="BL56" i="65"/>
  <c r="BL86" i="65"/>
  <c r="BK30" i="65"/>
  <c r="BL45" i="65"/>
  <c r="BK24" i="65"/>
  <c r="BL207" i="65"/>
  <c r="BK143" i="65"/>
  <c r="BK41" i="65"/>
  <c r="BL199" i="65"/>
  <c r="BL54" i="65"/>
  <c r="BL226" i="65"/>
  <c r="BK196" i="65"/>
  <c r="BL149" i="65"/>
  <c r="BL220" i="65"/>
  <c r="BK38" i="65"/>
  <c r="BL113" i="65"/>
  <c r="BL200" i="65"/>
  <c r="BK95" i="65"/>
  <c r="BL190" i="65"/>
  <c r="BK107" i="65"/>
  <c r="BK141" i="65"/>
  <c r="BL118" i="65"/>
  <c r="BL30" i="65"/>
  <c r="BL49" i="65"/>
  <c r="BK76" i="65"/>
  <c r="BL43" i="65"/>
  <c r="BK108" i="65"/>
  <c r="BK77" i="65"/>
  <c r="BL130" i="65"/>
  <c r="BK35" i="65"/>
  <c r="BL96" i="65"/>
  <c r="BK216" i="65"/>
  <c r="BL240" i="65"/>
  <c r="BL211" i="65"/>
  <c r="BL143" i="65"/>
  <c r="BK240" i="65"/>
  <c r="BK137" i="65"/>
  <c r="BK63" i="65"/>
  <c r="BK164" i="65"/>
  <c r="BK182" i="65"/>
  <c r="BL228" i="65"/>
  <c r="BL41" i="65"/>
  <c r="BL80" i="65"/>
  <c r="AR15" i="65"/>
  <c r="BI15" i="65" s="1"/>
  <c r="BK15" i="65" s="1"/>
  <c r="V13" i="65"/>
  <c r="W13" i="65" s="1"/>
  <c r="BL15" i="65"/>
  <c r="BJ12" i="65"/>
  <c r="BJ241" i="65" s="1"/>
  <c r="BJ242" i="65" s="1"/>
  <c r="V11" i="65"/>
  <c r="W11" i="65" s="1"/>
  <c r="AR13" i="65"/>
  <c r="BI13" i="65" s="1"/>
  <c r="AR10" i="65"/>
  <c r="BI10" i="65" s="1"/>
  <c r="BK10" i="65" s="1"/>
  <c r="V9" i="65"/>
  <c r="W9" i="65" s="1"/>
  <c r="W241" i="65" s="1"/>
  <c r="W242" i="65" s="1"/>
  <c r="D4" i="66" s="1"/>
  <c r="AR9" i="65"/>
  <c r="BI9" i="65" s="1"/>
  <c r="BL9" i="65"/>
  <c r="BL227" i="65"/>
  <c r="BL127" i="65"/>
  <c r="BK58" i="65"/>
  <c r="BL175" i="65"/>
  <c r="BL129" i="65"/>
  <c r="BK116" i="65"/>
  <c r="BL59" i="65"/>
  <c r="BK82" i="65"/>
  <c r="BK96" i="65"/>
  <c r="BL193" i="65"/>
  <c r="BL168" i="65"/>
  <c r="BK159" i="65"/>
  <c r="BL21" i="65"/>
  <c r="BK165" i="65"/>
  <c r="BL62" i="65"/>
  <c r="BL142" i="65"/>
  <c r="BK158" i="65"/>
  <c r="BK179" i="65"/>
  <c r="BK121" i="65"/>
  <c r="BL108" i="65"/>
  <c r="BK145" i="65"/>
  <c r="BK23" i="65"/>
  <c r="BL158" i="65"/>
  <c r="BL195" i="65"/>
  <c r="BK224" i="65"/>
  <c r="BL83" i="65"/>
  <c r="BL181" i="65"/>
  <c r="BK74" i="65"/>
  <c r="BL162" i="65"/>
  <c r="BK19" i="65"/>
  <c r="BL165" i="65"/>
  <c r="BL99" i="65"/>
  <c r="BK29" i="65"/>
  <c r="BL93" i="65"/>
  <c r="BL89" i="65"/>
  <c r="BL119" i="65"/>
  <c r="BK168" i="65"/>
  <c r="BK190" i="65"/>
  <c r="BK46" i="65"/>
  <c r="BL170" i="65"/>
  <c r="BK57" i="65"/>
  <c r="BL32" i="65"/>
  <c r="BK114" i="65"/>
  <c r="BL222" i="65"/>
  <c r="BL209" i="65"/>
  <c r="BK17" i="65"/>
  <c r="BK128" i="65"/>
  <c r="BL204" i="65"/>
  <c r="BL57" i="65"/>
  <c r="BL20" i="65"/>
  <c r="BL28" i="65"/>
  <c r="BL82" i="65"/>
  <c r="BL48" i="65"/>
  <c r="BK20" i="65"/>
  <c r="BL69" i="65"/>
  <c r="BL157" i="65"/>
  <c r="BK218" i="65"/>
  <c r="BK212" i="65"/>
  <c r="BK106" i="65"/>
  <c r="BK102" i="65"/>
  <c r="BL125" i="65"/>
  <c r="BL115" i="65"/>
  <c r="BK172" i="65"/>
  <c r="BL33" i="65"/>
  <c r="BK73" i="65"/>
  <c r="BL112" i="65"/>
  <c r="BK111" i="65"/>
  <c r="BK238" i="65"/>
  <c r="BK125" i="65"/>
  <c r="BK185" i="65"/>
  <c r="BL114" i="65"/>
  <c r="BK171" i="65"/>
  <c r="BL179" i="65"/>
  <c r="BK176" i="65"/>
  <c r="BL213" i="65"/>
  <c r="BK232" i="65"/>
  <c r="BL22" i="65"/>
  <c r="BL141" i="65"/>
  <c r="BK69" i="65"/>
  <c r="BK217" i="65"/>
  <c r="BL107" i="65"/>
  <c r="BK130" i="65"/>
  <c r="BL134" i="65"/>
  <c r="BK59" i="65"/>
  <c r="BK94" i="65"/>
  <c r="BK147" i="65"/>
  <c r="BK115" i="65"/>
  <c r="BL133" i="65"/>
  <c r="BL166" i="65"/>
  <c r="BL24" i="65"/>
  <c r="BL40" i="65"/>
  <c r="BK25" i="65"/>
  <c r="BL65" i="65"/>
  <c r="BK144" i="65"/>
  <c r="BK93" i="65"/>
  <c r="BK117" i="65"/>
  <c r="BK230" i="65"/>
  <c r="BL239" i="65"/>
  <c r="BL116" i="65"/>
  <c r="BK84" i="65"/>
  <c r="BL163" i="65"/>
  <c r="BK101" i="65"/>
  <c r="BL46" i="65"/>
  <c r="BL122" i="65"/>
  <c r="BL132" i="65"/>
  <c r="BK170" i="65"/>
  <c r="BL106" i="65"/>
  <c r="BK97" i="65"/>
  <c r="BK60" i="65"/>
  <c r="BL217" i="65"/>
  <c r="BK22" i="65"/>
  <c r="BL208" i="65"/>
  <c r="BL237" i="65"/>
  <c r="BL61" i="65"/>
  <c r="BL31" i="65"/>
  <c r="BL63" i="65"/>
  <c r="BK200" i="65"/>
  <c r="BL184" i="65"/>
  <c r="BK47" i="65"/>
  <c r="BL202" i="65"/>
  <c r="BK229" i="65"/>
  <c r="BL120" i="65"/>
  <c r="BK187" i="65"/>
  <c r="BL185" i="65"/>
  <c r="BL111" i="65"/>
  <c r="BK100" i="65"/>
  <c r="BK194" i="65"/>
  <c r="BL155" i="65"/>
  <c r="BL136" i="65"/>
  <c r="BL151" i="65"/>
  <c r="BL224" i="65"/>
  <c r="BK208" i="65"/>
  <c r="BL110" i="65"/>
  <c r="BL198" i="65"/>
  <c r="BL51" i="65"/>
  <c r="BL101" i="65"/>
  <c r="BK189" i="65"/>
  <c r="BK150" i="65"/>
  <c r="BL131" i="65"/>
  <c r="BK104" i="65"/>
  <c r="BK183" i="65"/>
  <c r="BK126" i="65"/>
  <c r="BL26" i="65"/>
  <c r="BK188" i="65"/>
  <c r="BL169" i="65"/>
  <c r="BL79" i="65"/>
  <c r="BL100" i="65"/>
  <c r="BK99" i="65"/>
  <c r="BL189" i="65"/>
  <c r="BL77" i="65"/>
  <c r="BL17" i="65"/>
  <c r="BK151" i="65"/>
  <c r="BL42" i="65"/>
  <c r="BK173" i="65"/>
  <c r="BK138" i="65"/>
  <c r="BL177" i="65"/>
  <c r="BL39" i="65"/>
  <c r="BK33" i="65"/>
  <c r="BL19" i="65"/>
  <c r="BL55" i="65"/>
  <c r="BL91" i="65"/>
  <c r="BL103" i="65"/>
  <c r="BK124" i="65"/>
  <c r="BL68" i="65"/>
  <c r="BK239" i="65"/>
  <c r="BL238" i="65"/>
  <c r="BL148" i="65"/>
  <c r="BL147" i="65"/>
  <c r="BK169" i="65"/>
  <c r="BK78" i="65"/>
  <c r="BK157" i="65"/>
  <c r="BL164" i="65"/>
  <c r="BL192" i="65"/>
  <c r="BL231" i="65"/>
  <c r="BL218" i="65"/>
  <c r="BK67" i="65"/>
  <c r="BL87" i="65"/>
  <c r="BL27" i="65"/>
  <c r="BK85" i="65"/>
  <c r="BK65" i="65"/>
  <c r="BK235" i="65"/>
  <c r="BL194" i="65"/>
  <c r="BL124" i="65"/>
  <c r="BL84" i="65"/>
  <c r="BL140" i="65"/>
  <c r="BK160" i="65"/>
  <c r="BL216" i="65"/>
  <c r="C95" i="86"/>
  <c r="BI241" i="65" l="1"/>
  <c r="BI242" i="65" s="1"/>
  <c r="E4" i="66" s="1"/>
  <c r="F4" i="66" s="1"/>
  <c r="BL10" i="65"/>
  <c r="BK9" i="65"/>
  <c r="BK14" i="65"/>
  <c r="BK11" i="65"/>
  <c r="BL13" i="65"/>
  <c r="BK13" i="65"/>
  <c r="BK12" i="65"/>
  <c r="BL11" i="65"/>
  <c r="BL14" i="65"/>
  <c r="C96" i="86"/>
  <c r="BK242" i="65" l="1"/>
  <c r="BK241" i="65"/>
  <c r="C97" i="86"/>
  <c r="C98" i="86" l="1"/>
  <c r="C99" i="86" l="1"/>
  <c r="C100" i="86" l="1"/>
  <c r="C101" i="86" l="1"/>
  <c r="C102" i="86" l="1"/>
  <c r="C103" i="86" l="1"/>
  <c r="C104" i="86" l="1"/>
  <c r="C105" i="86" l="1"/>
  <c r="C106" i="86" l="1"/>
  <c r="C107" i="86" l="1"/>
  <c r="C108" i="86" l="1"/>
  <c r="C109" i="86" l="1"/>
  <c r="C110" i="86" l="1"/>
  <c r="C111" i="86" l="1"/>
  <c r="C112" i="86" l="1"/>
  <c r="C113" i="86" l="1"/>
  <c r="C114" i="86" l="1"/>
  <c r="C115" i="86" l="1"/>
  <c r="C116" i="86" l="1"/>
  <c r="C117" i="86" l="1"/>
  <c r="C118" i="86" l="1"/>
  <c r="C119" i="86" l="1"/>
  <c r="C120" i="86" l="1"/>
  <c r="C121" i="86" l="1"/>
  <c r="C122" i="86" l="1"/>
  <c r="C123" i="86" s="1"/>
  <c r="C124" i="86" s="1"/>
  <c r="C125" i="86" s="1"/>
  <c r="C126" i="86" s="1"/>
  <c r="C127" i="86" s="1"/>
  <c r="C128" i="86" s="1"/>
  <c r="C129" i="86" s="1"/>
  <c r="C130" i="86" s="1"/>
  <c r="C131" i="86" s="1"/>
  <c r="C132" i="86" s="1"/>
  <c r="C133" i="86" s="1"/>
  <c r="C134" i="86" s="1"/>
  <c r="C135" i="86" s="1"/>
  <c r="C136" i="86" s="1"/>
  <c r="C137" i="86" s="1"/>
  <c r="C138" i="86" s="1"/>
  <c r="C139" i="86" s="1"/>
  <c r="C140" i="86" s="1"/>
  <c r="C141" i="86" s="1"/>
  <c r="C142" i="86" s="1"/>
  <c r="C143" i="86" s="1"/>
  <c r="C144" i="86" s="1"/>
  <c r="C145" i="86" s="1"/>
  <c r="C146" i="86" s="1"/>
  <c r="C147" i="86" s="1"/>
  <c r="C148" i="86" s="1"/>
  <c r="C149" i="86" s="1"/>
  <c r="C150" i="86" s="1"/>
  <c r="C151" i="86" s="1"/>
  <c r="C152" i="86" s="1"/>
  <c r="C153" i="86" s="1"/>
  <c r="C154" i="86" s="1"/>
  <c r="C155" i="86" s="1"/>
  <c r="C156" i="86" s="1"/>
  <c r="C157" i="86" s="1"/>
  <c r="C158" i="86" s="1"/>
  <c r="C159" i="86" s="1"/>
  <c r="C160" i="86" s="1"/>
  <c r="C161" i="86" s="1"/>
  <c r="C162" i="86" s="1"/>
  <c r="C163" i="86" s="1"/>
  <c r="C164" i="86" s="1"/>
  <c r="C165" i="86" s="1"/>
  <c r="C166" i="86" s="1"/>
  <c r="C167" i="86" s="1"/>
  <c r="C168" i="86" s="1"/>
  <c r="C169" i="86" s="1"/>
  <c r="C170" i="86" s="1"/>
  <c r="C171" i="86" s="1"/>
  <c r="C172" i="86" s="1"/>
  <c r="C173" i="86" s="1"/>
  <c r="C174" i="86" s="1"/>
  <c r="C175" i="86" s="1"/>
  <c r="C176" i="86" s="1"/>
  <c r="C177" i="86" s="1"/>
  <c r="C178" i="86" s="1"/>
  <c r="C179" i="86" s="1"/>
  <c r="C180" i="86" s="1"/>
  <c r="C181" i="86" s="1"/>
  <c r="C182" i="86" s="1"/>
  <c r="C183" i="86" s="1"/>
  <c r="C184" i="86" s="1"/>
  <c r="C185" i="86" s="1"/>
  <c r="C186" i="86" s="1"/>
  <c r="C187" i="86" s="1"/>
  <c r="C188" i="86" s="1"/>
  <c r="C189" i="86" s="1"/>
  <c r="C190" i="86" s="1"/>
  <c r="C191" i="86" s="1"/>
  <c r="C192" i="86" s="1"/>
  <c r="C193" i="86" s="1"/>
  <c r="C194" i="86" s="1"/>
  <c r="C195" i="86" s="1"/>
  <c r="C196" i="86" s="1"/>
  <c r="C197" i="86" s="1"/>
  <c r="C198" i="86" s="1"/>
  <c r="C199" i="86" s="1"/>
  <c r="C200" i="86" s="1"/>
  <c r="C201" i="86" s="1"/>
  <c r="C202" i="86" s="1"/>
  <c r="C204" i="86" s="1"/>
  <c r="C205" i="86" s="1"/>
  <c r="C206" i="86" s="1"/>
  <c r="C207" i="86" s="1"/>
  <c r="C208" i="86" s="1"/>
  <c r="C209" i="86" s="1"/>
  <c r="C210" i="86" s="1"/>
  <c r="C211" i="86" s="1"/>
  <c r="C212" i="86" s="1"/>
  <c r="C213" i="86" s="1"/>
  <c r="C214" i="86" s="1"/>
  <c r="C215" i="86" s="1"/>
  <c r="C216" i="86" s="1"/>
  <c r="C217" i="86" s="1"/>
  <c r="C218" i="86" s="1"/>
  <c r="C219" i="86" s="1"/>
  <c r="C220" i="86" s="1"/>
  <c r="C221" i="86" s="1"/>
  <c r="C222" i="86" s="1"/>
  <c r="C223" i="86" s="1"/>
  <c r="C224" i="86" s="1"/>
  <c r="C225" i="86" s="1"/>
  <c r="C226" i="86" s="1"/>
  <c r="C227" i="86" s="1"/>
  <c r="C228" i="86" s="1"/>
  <c r="C229" i="86" s="1"/>
  <c r="C230" i="86" s="1"/>
  <c r="C231" i="86" s="1"/>
  <c r="C232" i="86" s="1"/>
  <c r="C233" i="86" s="1"/>
  <c r="C234" i="86" s="1"/>
  <c r="C235" i="86" s="1"/>
  <c r="C236" i="86" s="1"/>
  <c r="C237" i="86" s="1"/>
  <c r="C238" i="86" s="1"/>
  <c r="C239" i="86" s="1"/>
  <c r="C240" i="86" s="1"/>
  <c r="C241" i="86" s="1"/>
  <c r="C242" i="86" s="1"/>
  <c r="C243" i="86" s="1"/>
  <c r="C244" i="86" s="1"/>
  <c r="C245" i="86" s="1"/>
  <c r="C246" i="86" s="1"/>
  <c r="C247" i="86" s="1"/>
  <c r="C248" i="86" s="1"/>
  <c r="C249" i="86" s="1"/>
  <c r="C250" i="86" s="1"/>
  <c r="C251" i="86" s="1"/>
  <c r="C252" i="86" s="1"/>
  <c r="C253" i="86" s="1"/>
  <c r="C254" i="86" s="1"/>
  <c r="C255" i="86" s="1"/>
  <c r="C256" i="86" s="1"/>
  <c r="C257" i="86" s="1"/>
  <c r="C258" i="86" s="1"/>
  <c r="C259" i="86" s="1"/>
  <c r="C260" i="86" s="1"/>
  <c r="C261" i="86" s="1"/>
  <c r="C262" i="86" s="1"/>
  <c r="C263" i="86" s="1"/>
  <c r="C264" i="86" s="1"/>
  <c r="C265" i="86" s="1"/>
  <c r="C266" i="86" s="1"/>
  <c r="C267" i="86" s="1"/>
  <c r="C268" i="86" s="1"/>
  <c r="C269" i="86" s="1"/>
  <c r="C270" i="86" s="1"/>
  <c r="C271" i="86" s="1"/>
  <c r="C272" i="86" s="1"/>
  <c r="C273" i="86" s="1"/>
  <c r="C274" i="86" s="1"/>
  <c r="C275" i="86" s="1"/>
  <c r="C276" i="86" s="1"/>
  <c r="C277" i="86" s="1"/>
  <c r="C278" i="86" s="1"/>
  <c r="C279" i="86" s="1"/>
  <c r="C280" i="86" s="1"/>
  <c r="C281" i="86" s="1"/>
  <c r="C282" i="86" s="1"/>
  <c r="C283" i="86" s="1"/>
  <c r="C284" i="86" s="1"/>
  <c r="C285" i="86" s="1"/>
  <c r="C286" i="86" s="1"/>
  <c r="C287" i="86" s="1"/>
  <c r="C288" i="86" s="1"/>
  <c r="C289" i="86" s="1"/>
  <c r="C290" i="86" s="1"/>
  <c r="C291" i="86" s="1"/>
  <c r="C292" i="86" s="1"/>
  <c r="C293" i="86" s="1"/>
  <c r="C294" i="86" s="1"/>
  <c r="C295" i="86" s="1"/>
  <c r="C296" i="86" s="1"/>
  <c r="C297" i="86" s="1"/>
  <c r="C298" i="86" s="1"/>
  <c r="C299" i="86" s="1"/>
  <c r="C300" i="86" s="1"/>
  <c r="C301" i="86" s="1"/>
  <c r="C302" i="86" s="1"/>
  <c r="C303" i="86" s="1"/>
  <c r="C304" i="86" s="1"/>
  <c r="C305" i="86" s="1"/>
  <c r="C306" i="86" s="1"/>
  <c r="C307" i="86" s="1"/>
  <c r="C308" i="86" s="1"/>
  <c r="C309" i="86" s="1"/>
  <c r="C310" i="86" s="1"/>
  <c r="C311" i="86" s="1"/>
  <c r="C312" i="86" s="1"/>
  <c r="C313" i="86" s="1"/>
  <c r="C314" i="86" s="1"/>
  <c r="C315" i="86" s="1"/>
  <c r="C316" i="86" s="1"/>
  <c r="C317" i="86" s="1"/>
  <c r="C318" i="86" s="1"/>
  <c r="C319" i="86" s="1"/>
  <c r="C320" i="86" s="1"/>
  <c r="C321" i="86" s="1"/>
  <c r="C322" i="86" s="1"/>
  <c r="C323" i="86" s="1"/>
  <c r="C324" i="86" s="1"/>
  <c r="C325" i="86" s="1"/>
  <c r="C326" i="86" s="1"/>
  <c r="C327" i="86" s="1"/>
  <c r="C328" i="86" s="1"/>
  <c r="C329" i="86" s="1"/>
  <c r="C330" i="86" s="1"/>
  <c r="C331" i="86" s="1"/>
  <c r="C332" i="86" s="1"/>
  <c r="C333" i="86" s="1"/>
  <c r="C334" i="86" s="1"/>
  <c r="C335" i="86" s="1"/>
  <c r="C336" i="86" s="1"/>
  <c r="C337" i="86" s="1"/>
  <c r="C338" i="86" s="1"/>
  <c r="C339" i="86" s="1"/>
  <c r="C340" i="86" s="1"/>
  <c r="C341" i="86" s="1"/>
  <c r="C342" i="86" s="1"/>
  <c r="C343" i="86" s="1"/>
  <c r="C344" i="86" s="1"/>
  <c r="C345" i="86" s="1"/>
  <c r="C346" i="86" s="1"/>
  <c r="C347" i="86" s="1"/>
  <c r="C348" i="86" s="1"/>
  <c r="C349" i="86" s="1"/>
  <c r="C350" i="86" s="1"/>
  <c r="C351" i="86" s="1"/>
  <c r="C352" i="86" s="1"/>
  <c r="C353" i="86" s="1"/>
  <c r="C354" i="86" s="1"/>
  <c r="C355" i="86" s="1"/>
  <c r="C356" i="86" s="1"/>
  <c r="C357" i="86" s="1"/>
  <c r="C358" i="86" s="1"/>
  <c r="C359" i="86" s="1"/>
  <c r="C360" i="86" s="1"/>
  <c r="C361" i="86" s="1"/>
  <c r="C362" i="86" s="1"/>
  <c r="C363" i="86" s="1"/>
  <c r="C364" i="86" s="1"/>
  <c r="C365" i="86" s="1"/>
  <c r="C366" i="86" s="1"/>
  <c r="C367" i="86" s="1"/>
  <c r="C368" i="86" s="1"/>
  <c r="C369" i="86" s="1"/>
  <c r="C370" i="86" s="1"/>
  <c r="C371" i="86" s="1"/>
  <c r="C372" i="86" s="1"/>
  <c r="C373" i="86" s="1"/>
  <c r="C374" i="86" s="1"/>
  <c r="C375" i="86" s="1"/>
  <c r="C376" i="86" s="1"/>
  <c r="C377" i="86" s="1"/>
  <c r="C378" i="86" s="1"/>
  <c r="C379" i="86" s="1"/>
  <c r="C380" i="86" s="1"/>
  <c r="C381" i="86" s="1"/>
  <c r="C382" i="86" s="1"/>
  <c r="C383" i="86" s="1"/>
  <c r="C384" i="86" s="1"/>
  <c r="C385" i="86" s="1"/>
  <c r="C386" i="86" s="1"/>
  <c r="C387" i="86" s="1"/>
  <c r="C388" i="86" s="1"/>
  <c r="C389" i="86" s="1"/>
  <c r="C390" i="86" s="1"/>
  <c r="C391" i="86" s="1"/>
  <c r="C392" i="86" s="1"/>
  <c r="C393" i="86" s="1"/>
  <c r="C394" i="86" s="1"/>
  <c r="C395" i="86" s="1"/>
  <c r="C396" i="86" s="1"/>
  <c r="C397" i="86" s="1"/>
  <c r="C398" i="86" s="1"/>
  <c r="C399" i="86" s="1"/>
  <c r="C400" i="86" s="1"/>
  <c r="C401" i="86" s="1"/>
  <c r="C402" i="86" s="1"/>
  <c r="C403" i="86" s="1"/>
  <c r="C404" i="86" s="1"/>
  <c r="C405" i="86" s="1"/>
  <c r="C406" i="86" s="1"/>
  <c r="C407" i="86" s="1"/>
  <c r="C408" i="86" s="1"/>
  <c r="C409" i="86" s="1"/>
  <c r="C410" i="86" s="1"/>
  <c r="C411" i="86" s="1"/>
  <c r="C412" i="86" s="1"/>
  <c r="C413" i="86" s="1"/>
  <c r="C414" i="86" s="1"/>
  <c r="C415" i="86" s="1"/>
  <c r="C416" i="86" s="1"/>
  <c r="C417" i="86" s="1"/>
  <c r="C418" i="86" s="1"/>
  <c r="C419" i="86" s="1"/>
  <c r="C420" i="86" s="1"/>
  <c r="C421" i="86" s="1"/>
  <c r="C422" i="86" s="1"/>
  <c r="C423" i="86" s="1"/>
  <c r="C424" i="86" s="1"/>
  <c r="C425" i="86" s="1"/>
  <c r="C426" i="86" s="1"/>
  <c r="C427" i="86" s="1"/>
  <c r="C428" i="86" s="1"/>
  <c r="C429" i="86" s="1"/>
  <c r="C430" i="86" s="1"/>
  <c r="C431" i="86" s="1"/>
  <c r="C432" i="86" s="1"/>
  <c r="C433" i="86" s="1"/>
  <c r="C434" i="86" s="1"/>
  <c r="C435" i="86" s="1"/>
  <c r="C436" i="86" s="1"/>
  <c r="C437" i="86" s="1"/>
  <c r="C438" i="86" s="1"/>
  <c r="C439" i="86" s="1"/>
  <c r="C440" i="86" s="1"/>
  <c r="C441" i="86" s="1"/>
  <c r="C442" i="86" s="1"/>
  <c r="C443" i="86" s="1"/>
  <c r="C444" i="86" s="1"/>
  <c r="C445" i="86" s="1"/>
  <c r="C446" i="86" s="1"/>
  <c r="C447" i="86" s="1"/>
  <c r="C448" i="86" s="1"/>
  <c r="C449" i="86" s="1"/>
  <c r="C450" i="86" s="1"/>
  <c r="C451" i="86" s="1"/>
  <c r="C452" i="86" s="1"/>
  <c r="C453" i="86" s="1"/>
  <c r="C454" i="86" s="1"/>
  <c r="C455" i="86" s="1"/>
  <c r="C456" i="86" s="1"/>
  <c r="C457" i="86" s="1"/>
  <c r="C458" i="86" s="1"/>
  <c r="C459" i="86" s="1"/>
  <c r="C460" i="86" s="1"/>
  <c r="C461" i="86" s="1"/>
  <c r="C462" i="86" s="1"/>
  <c r="C463" i="86" s="1"/>
  <c r="C464" i="86" s="1"/>
  <c r="C465" i="86" s="1"/>
  <c r="C466" i="86" s="1"/>
  <c r="C467" i="86" s="1"/>
  <c r="C468" i="86" s="1"/>
  <c r="C469" i="86" s="1"/>
  <c r="C470" i="86" s="1"/>
  <c r="C471" i="86" s="1"/>
  <c r="C472" i="86" s="1"/>
  <c r="C473" i="86" s="1"/>
  <c r="C474" i="86" s="1"/>
  <c r="C475" i="86" s="1"/>
  <c r="C476" i="86" s="1"/>
  <c r="C477" i="86" s="1"/>
  <c r="C478" i="86" s="1"/>
  <c r="C479" i="86" s="1"/>
  <c r="C480" i="86" s="1"/>
  <c r="C481" i="86" s="1"/>
  <c r="C482" i="86" s="1"/>
  <c r="C483" i="86" s="1"/>
  <c r="C484" i="86" s="1"/>
  <c r="C485" i="86" s="1"/>
  <c r="C486" i="86" s="1"/>
  <c r="C487" i="86" s="1"/>
  <c r="C488" i="86" s="1"/>
  <c r="C489" i="86" s="1"/>
  <c r="C490" i="86" s="1"/>
  <c r="C491" i="86" s="1"/>
  <c r="C492" i="86" s="1"/>
  <c r="C493" i="86" s="1"/>
  <c r="C494" i="86" s="1"/>
  <c r="C495" i="86" s="1"/>
  <c r="C496" i="86" s="1"/>
  <c r="C497" i="86" s="1"/>
  <c r="C498" i="86" s="1"/>
  <c r="C499" i="86" s="1"/>
  <c r="C500" i="86" s="1"/>
  <c r="C501" i="86" s="1"/>
  <c r="C502" i="86" s="1"/>
  <c r="C503" i="86" s="1"/>
  <c r="C504" i="86" s="1"/>
  <c r="C505" i="86" s="1"/>
  <c r="C506" i="86" s="1"/>
  <c r="C507" i="86" s="1"/>
  <c r="C508" i="86" s="1"/>
  <c r="C509" i="86" s="1"/>
  <c r="C510" i="86" s="1"/>
  <c r="C511" i="86" s="1"/>
  <c r="C512" i="86" s="1"/>
  <c r="C513" i="86" s="1"/>
  <c r="C514" i="86" s="1"/>
  <c r="C515" i="86" s="1"/>
  <c r="C516" i="86" s="1"/>
  <c r="C517" i="86" s="1"/>
  <c r="C518" i="86" s="1"/>
  <c r="C519" i="86" s="1"/>
  <c r="C520" i="86" s="1"/>
  <c r="C521" i="86" s="1"/>
  <c r="C522" i="86" s="1"/>
  <c r="C523" i="86" s="1"/>
  <c r="C524" i="86" s="1"/>
  <c r="C525" i="86" s="1"/>
  <c r="C526" i="86" s="1"/>
  <c r="C527" i="86" s="1"/>
  <c r="C528" i="86" s="1"/>
  <c r="C529" i="86" s="1"/>
  <c r="C530" i="86" s="1"/>
  <c r="C531" i="86" s="1"/>
  <c r="C532" i="86" s="1"/>
  <c r="C533" i="86" s="1"/>
  <c r="C534" i="86" s="1"/>
  <c r="C535" i="86" s="1"/>
  <c r="C536" i="86" s="1"/>
  <c r="C537" i="86" s="1"/>
  <c r="C538" i="86" s="1"/>
  <c r="C539" i="86" s="1"/>
  <c r="C540" i="86" s="1"/>
  <c r="C541" i="86" s="1"/>
  <c r="C542" i="86" s="1"/>
  <c r="C543" i="86" s="1"/>
  <c r="C544" i="86" s="1"/>
  <c r="C545" i="86" s="1"/>
  <c r="C546" i="86" s="1"/>
  <c r="C547" i="86" s="1"/>
  <c r="C548" i="86" s="1"/>
  <c r="C549" i="86" s="1"/>
  <c r="C550" i="86" s="1"/>
  <c r="C551" i="86" s="1"/>
  <c r="C552" i="86" s="1"/>
  <c r="C553" i="86" s="1"/>
  <c r="C554" i="86" s="1"/>
  <c r="C555" i="86" s="1"/>
  <c r="C556" i="86" s="1"/>
  <c r="C557" i="86" s="1"/>
  <c r="C558" i="86" s="1"/>
  <c r="C559" i="86" s="1"/>
  <c r="C560" i="86" s="1"/>
  <c r="C561" i="86" s="1"/>
  <c r="C562" i="86" s="1"/>
  <c r="C563" i="86" s="1"/>
  <c r="C564" i="86" s="1"/>
  <c r="C565" i="86" s="1"/>
  <c r="C566" i="86" s="1"/>
  <c r="C567" i="86" s="1"/>
  <c r="C568" i="86" s="1"/>
  <c r="C569" i="86" s="1"/>
  <c r="C570" i="86" s="1"/>
  <c r="C571" i="86" s="1"/>
  <c r="C572" i="86" s="1"/>
  <c r="C573" i="86" s="1"/>
  <c r="C574" i="86" s="1"/>
  <c r="C575" i="86" s="1"/>
  <c r="C576" i="86" s="1"/>
  <c r="C577" i="86" s="1"/>
  <c r="C578" i="86" s="1"/>
  <c r="C579" i="86" s="1"/>
  <c r="C580" i="86" s="1"/>
  <c r="C581" i="86" s="1"/>
  <c r="C582" i="86" s="1"/>
  <c r="C583" i="86" s="1"/>
  <c r="C584" i="86" s="1"/>
  <c r="C585" i="86" s="1"/>
  <c r="C586" i="86" s="1"/>
  <c r="C587" i="86" s="1"/>
  <c r="C588" i="86" s="1"/>
  <c r="C589" i="86" s="1"/>
  <c r="C590" i="86" s="1"/>
  <c r="C591" i="86" s="1"/>
  <c r="C592" i="86" s="1"/>
  <c r="C593" i="86" s="1"/>
  <c r="C594" i="86" s="1"/>
  <c r="C595" i="86" s="1"/>
  <c r="C596" i="86" s="1"/>
  <c r="C597" i="86" s="1"/>
  <c r="C598" i="86" s="1"/>
  <c r="C599" i="86" s="1"/>
  <c r="C600" i="86" s="1"/>
  <c r="C601" i="86" s="1"/>
  <c r="C602" i="86" s="1"/>
  <c r="C603" i="86" s="1"/>
  <c r="C604" i="86" s="1"/>
  <c r="C605" i="86" s="1"/>
  <c r="C606" i="86" s="1"/>
  <c r="C607" i="86" s="1"/>
  <c r="C608" i="86" s="1"/>
  <c r="C609" i="86" s="1"/>
  <c r="C610" i="86" s="1"/>
  <c r="C611" i="86" s="1"/>
  <c r="C612" i="86" s="1"/>
  <c r="C613" i="86" s="1"/>
  <c r="C614" i="86" s="1"/>
  <c r="C615" i="86" s="1"/>
  <c r="C616" i="86" s="1"/>
  <c r="C617" i="86" s="1"/>
  <c r="C618" i="86" s="1"/>
  <c r="C619" i="86" s="1"/>
  <c r="C620" i="86" s="1"/>
  <c r="C621" i="86" s="1"/>
  <c r="C622" i="86" s="1"/>
  <c r="C623" i="86" s="1"/>
  <c r="C624" i="86" s="1"/>
  <c r="C625" i="86" s="1"/>
  <c r="C626" i="86" s="1"/>
  <c r="C627" i="86" s="1"/>
  <c r="C628" i="86" s="1"/>
  <c r="C629" i="86" s="1"/>
  <c r="C630" i="86" s="1"/>
  <c r="C631" i="86" s="1"/>
  <c r="C632" i="86" s="1"/>
  <c r="C633" i="86" s="1"/>
  <c r="C634" i="86" s="1"/>
  <c r="C635" i="86" s="1"/>
  <c r="C636" i="86" s="1"/>
  <c r="C637" i="86" s="1"/>
  <c r="C638" i="86" s="1"/>
  <c r="C639" i="86" s="1"/>
  <c r="C640" i="86" s="1"/>
  <c r="C641" i="86" s="1"/>
  <c r="C642" i="86" s="1"/>
  <c r="C643" i="86" s="1"/>
  <c r="C644" i="86" s="1"/>
  <c r="C645" i="86" s="1"/>
  <c r="C646" i="86" s="1"/>
  <c r="C647" i="86" s="1"/>
  <c r="C648" i="86" s="1"/>
  <c r="C649" i="86" s="1"/>
  <c r="C650" i="86" s="1"/>
  <c r="C651" i="86" s="1"/>
  <c r="C652" i="86" s="1"/>
  <c r="C653" i="86" s="1"/>
  <c r="C654" i="86" s="1"/>
  <c r="C655" i="86" s="1"/>
  <c r="C656" i="86" s="1"/>
  <c r="C657" i="86" s="1"/>
  <c r="C658" i="86" s="1"/>
  <c r="C659" i="86" s="1"/>
  <c r="C660" i="86" s="1"/>
  <c r="C661" i="86" s="1"/>
  <c r="C662" i="86" s="1"/>
  <c r="C663" i="86" s="1"/>
  <c r="C664" i="86" s="1"/>
  <c r="C665" i="86" s="1"/>
  <c r="C666" i="86" s="1"/>
  <c r="C667" i="86" s="1"/>
  <c r="C668" i="86" s="1"/>
  <c r="C669" i="86" s="1"/>
  <c r="C670" i="86" s="1"/>
  <c r="C671" i="86" s="1"/>
  <c r="C672" i="86" s="1"/>
  <c r="C673" i="86" s="1"/>
  <c r="C674" i="86" s="1"/>
  <c r="C675" i="86" s="1"/>
  <c r="C676" i="86" s="1"/>
  <c r="C677" i="86" s="1"/>
  <c r="C678" i="86" s="1"/>
  <c r="C679" i="86" s="1"/>
  <c r="C680" i="86" s="1"/>
  <c r="C681" i="86" s="1"/>
  <c r="C682" i="86" s="1"/>
  <c r="C683" i="86" s="1"/>
  <c r="C684" i="86" s="1"/>
  <c r="C685" i="86" s="1"/>
  <c r="C686" i="86" s="1"/>
  <c r="C687" i="86" s="1"/>
  <c r="C688" i="86" s="1"/>
  <c r="C689" i="86" s="1"/>
  <c r="C690" i="86" s="1"/>
  <c r="C691" i="86" s="1"/>
  <c r="C692" i="86" s="1"/>
  <c r="C693" i="86" s="1"/>
  <c r="C694" i="86" s="1"/>
  <c r="C695" i="86" s="1"/>
  <c r="C696" i="86" s="1"/>
  <c r="C697" i="86" s="1"/>
  <c r="C698" i="86" s="1"/>
  <c r="C699" i="86" s="1"/>
  <c r="C700" i="86" s="1"/>
  <c r="C701" i="86" s="1"/>
  <c r="C702" i="86" s="1"/>
  <c r="C703" i="86" s="1"/>
  <c r="C704" i="86" s="1"/>
  <c r="C705" i="86" s="1"/>
  <c r="C706" i="86" s="1"/>
  <c r="C707" i="86" s="1"/>
  <c r="C708" i="86" s="1"/>
  <c r="C709" i="86" s="1"/>
  <c r="C710" i="86" s="1"/>
  <c r="C711" i="86" s="1"/>
  <c r="C712" i="86" s="1"/>
  <c r="C713" i="86" s="1"/>
  <c r="C714" i="86" s="1"/>
  <c r="C715" i="86" s="1"/>
  <c r="C716" i="86" s="1"/>
  <c r="C717" i="86" s="1"/>
  <c r="C718" i="86" s="1"/>
  <c r="C719" i="86" s="1"/>
  <c r="C720" i="86" s="1"/>
  <c r="C721" i="86" s="1"/>
  <c r="C722" i="86" s="1"/>
  <c r="C723" i="86" s="1"/>
  <c r="C724" i="86" s="1"/>
  <c r="C725" i="86" s="1"/>
  <c r="C726" i="86" s="1"/>
  <c r="C727" i="86" s="1"/>
  <c r="C728" i="86" s="1"/>
  <c r="C729" i="86" s="1"/>
  <c r="C730" i="86" s="1"/>
  <c r="C731" i="86" s="1"/>
  <c r="C732" i="86" s="1"/>
  <c r="C733" i="86" s="1"/>
  <c r="C734" i="86" s="1"/>
  <c r="C735" i="86" s="1"/>
  <c r="C736" i="86" s="1"/>
  <c r="C737" i="86" s="1"/>
  <c r="C738" i="86" s="1"/>
  <c r="C739" i="86" s="1"/>
  <c r="C740" i="86" s="1"/>
  <c r="C741" i="86" s="1"/>
  <c r="C742" i="86" s="1"/>
  <c r="C743" i="86" s="1"/>
  <c r="C744" i="86" s="1"/>
  <c r="C745" i="86" s="1"/>
  <c r="C746" i="86" s="1"/>
  <c r="C747" i="86" s="1"/>
  <c r="C748" i="86" s="1"/>
  <c r="C749" i="86" s="1"/>
  <c r="C750" i="86" s="1"/>
  <c r="C751" i="86" s="1"/>
  <c r="C752" i="86" s="1"/>
  <c r="C753" i="86" s="1"/>
  <c r="C754" i="86" s="1"/>
  <c r="C755" i="86" s="1"/>
  <c r="C756" i="86" s="1"/>
  <c r="C757" i="86" s="1"/>
  <c r="C758" i="86" s="1"/>
  <c r="C759" i="86" s="1"/>
  <c r="C760" i="86" s="1"/>
  <c r="C761" i="86" s="1"/>
  <c r="C762" i="86" s="1"/>
  <c r="C763" i="86" s="1"/>
  <c r="C764" i="86" s="1"/>
  <c r="C765" i="86" s="1"/>
  <c r="C766" i="86" s="1"/>
  <c r="C767" i="86" s="1"/>
  <c r="C768" i="86" s="1"/>
  <c r="C769" i="86" s="1"/>
  <c r="C770" i="86" s="1"/>
  <c r="C771" i="86" s="1"/>
  <c r="C772" i="86" s="1"/>
  <c r="C773" i="86" s="1"/>
  <c r="C774" i="86" s="1"/>
  <c r="C775" i="86" s="1"/>
  <c r="C776" i="86" s="1"/>
  <c r="C777" i="86" s="1"/>
  <c r="C778" i="86" s="1"/>
  <c r="C779" i="86" s="1"/>
  <c r="C780" i="86" s="1"/>
  <c r="C781" i="86" s="1"/>
  <c r="C782" i="86" s="1"/>
  <c r="C783" i="86" s="1"/>
  <c r="C784" i="86" s="1"/>
  <c r="C785" i="86" s="1"/>
  <c r="C786" i="86" s="1"/>
  <c r="C787" i="86" s="1"/>
  <c r="C788" i="86" s="1"/>
  <c r="C789" i="86" s="1"/>
  <c r="C790" i="86" s="1"/>
  <c r="C791" i="86" s="1"/>
  <c r="C792" i="86" s="1"/>
  <c r="C793" i="86" s="1"/>
  <c r="C794" i="86" s="1"/>
  <c r="C795" i="86" s="1"/>
  <c r="C796" i="86" s="1"/>
  <c r="C797" i="86" s="1"/>
  <c r="C798" i="86" s="1"/>
  <c r="C799" i="86" s="1"/>
  <c r="C800" i="86" s="1"/>
  <c r="C801" i="86" s="1"/>
  <c r="C802" i="86" s="1"/>
  <c r="C803" i="86" s="1"/>
  <c r="C804" i="86" s="1"/>
  <c r="C805" i="86" s="1"/>
  <c r="C806" i="86" s="1"/>
  <c r="C807" i="86" s="1"/>
  <c r="C808" i="86" s="1"/>
  <c r="C809" i="86" s="1"/>
  <c r="C810" i="86" s="1"/>
  <c r="C811" i="86" s="1"/>
  <c r="C812" i="86" s="1"/>
  <c r="C813" i="86" s="1"/>
  <c r="C814" i="86" s="1"/>
  <c r="C815" i="86" s="1"/>
  <c r="C816" i="86" s="1"/>
  <c r="C817" i="86" s="1"/>
  <c r="C818" i="86" s="1"/>
  <c r="C819" i="86" s="1"/>
  <c r="C820" i="86" s="1"/>
  <c r="C821" i="86" s="1"/>
  <c r="C822" i="86" s="1"/>
  <c r="C823" i="86" s="1"/>
  <c r="C824" i="86" s="1"/>
  <c r="C825" i="86" s="1"/>
  <c r="C826" i="86" s="1"/>
  <c r="C827" i="86" s="1"/>
  <c r="C828" i="86" s="1"/>
  <c r="C829" i="86" s="1"/>
  <c r="C830" i="86" s="1"/>
  <c r="C831" i="86" s="1"/>
  <c r="C832" i="86" s="1"/>
  <c r="C833" i="86" s="1"/>
  <c r="C834" i="86" s="1"/>
  <c r="C835" i="86" s="1"/>
  <c r="C836" i="86" s="1"/>
  <c r="C837" i="86" s="1"/>
  <c r="C838" i="86" s="1"/>
  <c r="C839" i="86" s="1"/>
  <c r="C840" i="86" s="1"/>
  <c r="C841" i="86" s="1"/>
  <c r="C842" i="86" s="1"/>
  <c r="C843" i="86" s="1"/>
  <c r="C844" i="86" s="1"/>
  <c r="C845" i="86" s="1"/>
  <c r="C846" i="86" s="1"/>
  <c r="C847" i="86" s="1"/>
  <c r="C848" i="86" s="1"/>
  <c r="C849" i="86" s="1"/>
  <c r="C850" i="86" s="1"/>
  <c r="C851" i="86" s="1"/>
  <c r="C852" i="86" s="1"/>
  <c r="C853" i="86" s="1"/>
  <c r="C854" i="86" s="1"/>
  <c r="C855" i="86" s="1"/>
  <c r="C856" i="86" s="1"/>
  <c r="C857" i="86" s="1"/>
  <c r="C858" i="86" s="1"/>
  <c r="C859" i="86" s="1"/>
  <c r="C860" i="86" s="1"/>
  <c r="C861" i="86" s="1"/>
  <c r="C862" i="86" s="1"/>
  <c r="C863" i="86" s="1"/>
  <c r="C864" i="86" s="1"/>
  <c r="C865" i="86" s="1"/>
  <c r="C866" i="86" s="1"/>
  <c r="C867" i="86" s="1"/>
  <c r="C868" i="86" s="1"/>
  <c r="C869" i="86" s="1"/>
  <c r="C870" i="86" s="1"/>
  <c r="C871" i="86" s="1"/>
  <c r="C872" i="86" s="1"/>
  <c r="C873" i="86" s="1"/>
  <c r="C874" i="86" s="1"/>
  <c r="C875" i="86" s="1"/>
  <c r="C876" i="86" s="1"/>
  <c r="C877" i="86" s="1"/>
  <c r="C878" i="86" s="1"/>
  <c r="C879" i="86" s="1"/>
  <c r="C880" i="86" s="1"/>
  <c r="C881" i="86" s="1"/>
  <c r="C882" i="86" s="1"/>
  <c r="C883" i="86" s="1"/>
  <c r="C884" i="86" l="1"/>
  <c r="C885" i="86" l="1"/>
  <c r="C886" i="86" l="1"/>
  <c r="C887" i="86" l="1"/>
  <c r="C888" i="86" l="1"/>
  <c r="C889" i="86" l="1"/>
  <c r="C890" i="86" l="1"/>
  <c r="C891" i="86" l="1"/>
  <c r="C892" i="86" l="1"/>
  <c r="C894" i="86" l="1"/>
  <c r="C895" i="86" l="1"/>
  <c r="C896" i="86" l="1"/>
  <c r="C897" i="86" l="1"/>
  <c r="C898" i="86" l="1"/>
  <c r="C899" i="86" l="1"/>
  <c r="C900" i="86" l="1"/>
  <c r="C901" i="86" s="1"/>
  <c r="C902" i="86" s="1"/>
  <c r="C903" i="86" s="1"/>
  <c r="C904" i="86" s="1"/>
  <c r="C905" i="86" s="1"/>
  <c r="C906" i="86" s="1"/>
  <c r="C907" i="86" s="1"/>
  <c r="C908" i="86" s="1"/>
  <c r="C909" i="86" s="1"/>
  <c r="C910" i="86" s="1"/>
  <c r="C911" i="86" s="1"/>
  <c r="C912" i="86" s="1"/>
  <c r="C913" i="86" s="1"/>
  <c r="C914" i="86" s="1"/>
  <c r="C915" i="86" s="1"/>
  <c r="C916" i="86" s="1"/>
  <c r="C918" i="86" s="1"/>
  <c r="C920" i="86" s="1"/>
  <c r="C921" i="86" s="1"/>
  <c r="C922" i="86" s="1"/>
  <c r="C923" i="86" s="1"/>
  <c r="C924" i="86" s="1"/>
  <c r="C925" i="86" s="1"/>
  <c r="C926" i="86" s="1"/>
  <c r="C927" i="86" s="1"/>
  <c r="C929" i="86" s="1"/>
  <c r="C930" i="86" s="1"/>
  <c r="C931" i="86" s="1"/>
  <c r="C932" i="86" s="1"/>
  <c r="C933" i="86" s="1"/>
  <c r="C943" i="86" s="1"/>
  <c r="C949" i="86" s="1"/>
  <c r="C950" i="86" s="1"/>
  <c r="C953" i="86" s="1"/>
  <c r="C954" i="86" s="1"/>
  <c r="C955" i="86" s="1"/>
  <c r="C956" i="86" s="1"/>
  <c r="C957" i="86" s="1"/>
  <c r="C958" i="86" s="1"/>
  <c r="C959" i="86" s="1"/>
  <c r="C960" i="86" s="1"/>
  <c r="C961" i="86" s="1"/>
  <c r="C962" i="86" s="1"/>
  <c r="C963" i="86" s="1"/>
  <c r="C964" i="86" s="1"/>
  <c r="C965" i="86" s="1"/>
  <c r="C966" i="86" s="1"/>
  <c r="C967" i="86" s="1"/>
  <c r="C968" i="86" s="1"/>
  <c r="C969" i="86" s="1"/>
  <c r="C970" i="86" s="1"/>
  <c r="C971" i="86" s="1"/>
  <c r="C972" i="86" s="1"/>
  <c r="C973" i="86" s="1"/>
  <c r="C974" i="86" s="1"/>
  <c r="C975" i="86" s="1"/>
  <c r="C976" i="86" s="1"/>
  <c r="C977" i="86" s="1"/>
  <c r="C978" i="86" s="1"/>
  <c r="C979" i="86" s="1"/>
  <c r="C980" i="86" s="1"/>
  <c r="C981" i="86" s="1"/>
  <c r="C982" i="86" s="1"/>
  <c r="C983" i="86" s="1"/>
  <c r="C984" i="86" s="1"/>
  <c r="C985" i="86" s="1"/>
  <c r="C986" i="86" s="1"/>
  <c r="C987" i="86" s="1"/>
  <c r="C988" i="86" s="1"/>
  <c r="C989" i="86" s="1"/>
  <c r="C990" i="86" s="1"/>
  <c r="C991" i="86" s="1"/>
  <c r="C992" i="86" s="1"/>
  <c r="C993" i="86" s="1"/>
  <c r="C994" i="86" s="1"/>
  <c r="C995" i="86" s="1"/>
  <c r="C996" i="86" s="1"/>
  <c r="C997" i="86" s="1"/>
  <c r="C998" i="86" s="1"/>
  <c r="C999" i="86" s="1"/>
  <c r="C1000" i="86" s="1"/>
  <c r="C1001" i="86" s="1"/>
  <c r="C1002" i="86" s="1"/>
  <c r="C1003" i="86" s="1"/>
  <c r="C1004" i="86" s="1"/>
  <c r="C1005" i="86" s="1"/>
  <c r="C1006" i="86" s="1"/>
  <c r="C1007" i="86" s="1"/>
  <c r="C1008" i="86" s="1"/>
  <c r="C1009" i="86" s="1"/>
  <c r="C1010" i="86" s="1"/>
  <c r="C1011" i="86" s="1"/>
  <c r="C1012" i="86" s="1"/>
  <c r="C1013" i="86" s="1"/>
  <c r="C1015" i="86" s="1"/>
  <c r="C1017" i="86" s="1"/>
  <c r="C1018" i="86" s="1"/>
  <c r="C1019" i="86" s="1"/>
  <c r="C1020" i="86" s="1"/>
  <c r="C1021" i="86" s="1"/>
  <c r="C1022" i="86" s="1"/>
  <c r="C1023" i="86" s="1"/>
  <c r="C1024" i="86" s="1"/>
  <c r="C1025" i="86" s="1"/>
  <c r="C1026" i="86" s="1"/>
  <c r="C1027" i="86" s="1"/>
  <c r="C1028" i="86" s="1"/>
  <c r="C1029" i="86" s="1"/>
  <c r="C1030" i="86" s="1"/>
  <c r="C1031" i="86" s="1"/>
  <c r="C1032" i="86" s="1"/>
  <c r="C1033" i="86" s="1"/>
  <c r="C1034" i="86" s="1"/>
  <c r="C1035" i="86" s="1"/>
  <c r="C1036" i="86" s="1"/>
  <c r="C1037" i="86" s="1"/>
  <c r="C1038" i="86" s="1"/>
  <c r="C1039" i="86" s="1"/>
  <c r="C1040" i="86" s="1"/>
  <c r="C1041" i="86" s="1"/>
  <c r="C1042" i="86" s="1"/>
  <c r="C1043" i="86" s="1"/>
  <c r="C1044" i="86" s="1"/>
  <c r="C1045" i="86" s="1"/>
  <c r="C1046" i="86" s="1"/>
  <c r="C1047" i="86" s="1"/>
  <c r="C1048" i="86" s="1"/>
  <c r="C1049" i="86" s="1"/>
  <c r="C1050" i="86" s="1"/>
  <c r="C1051" i="86" s="1"/>
  <c r="C1052" i="86" s="1"/>
  <c r="C1053" i="86" s="1"/>
  <c r="C1054" i="86" s="1"/>
  <c r="C1055" i="86" s="1"/>
  <c r="C1056" i="86" s="1"/>
  <c r="C1057" i="86" s="1"/>
  <c r="C1058" i="86" s="1"/>
  <c r="C1059" i="86" s="1"/>
  <c r="C1060" i="86" s="1"/>
  <c r="C1061" i="86" s="1"/>
  <c r="C1062" i="86" s="1"/>
  <c r="C1063" i="86" s="1"/>
  <c r="C1064" i="86" s="1"/>
  <c r="C1065" i="86" s="1"/>
  <c r="C1066" i="86" s="1"/>
  <c r="C1067" i="86" s="1"/>
  <c r="C1068" i="86" s="1"/>
  <c r="C1069" i="86" s="1"/>
  <c r="C1070" i="86" s="1"/>
  <c r="C1071" i="86" s="1"/>
  <c r="C1072" i="86" s="1"/>
  <c r="C1073" i="86" s="1"/>
  <c r="C1074" i="86" s="1"/>
  <c r="C1075" i="86" s="1"/>
  <c r="C1076" i="86" s="1"/>
  <c r="C1077" i="86" s="1"/>
  <c r="C1078" i="86" s="1"/>
  <c r="C1079" i="86" s="1"/>
  <c r="C1080" i="86" s="1"/>
  <c r="C1081" i="86" s="1"/>
  <c r="C1082" i="86" s="1"/>
  <c r="C1083" i="86" s="1"/>
  <c r="C1084" i="86" s="1"/>
  <c r="C1085" i="86" s="1"/>
  <c r="C1086" i="86" s="1"/>
  <c r="C1087" i="86" s="1"/>
  <c r="C1088" i="86" s="1"/>
  <c r="C1089" i="86" s="1"/>
  <c r="C1090" i="86" s="1"/>
  <c r="C1091" i="86" s="1"/>
  <c r="C1092" i="86" s="1"/>
  <c r="C1093" i="86" s="1"/>
  <c r="C1094" i="86" s="1"/>
  <c r="C1095" i="86" s="1"/>
  <c r="C1096" i="86" s="1"/>
  <c r="C1097" i="86" s="1"/>
  <c r="C1098" i="86" s="1"/>
  <c r="C1099" i="86" s="1"/>
  <c r="C1100" i="86" s="1"/>
  <c r="C1101" i="86" s="1"/>
  <c r="C1102" i="86" s="1"/>
  <c r="C1103" i="86" s="1"/>
  <c r="C1104" i="86" s="1"/>
  <c r="C1105" i="86" s="1"/>
  <c r="C1106" i="86" s="1"/>
  <c r="C1107" i="86" s="1"/>
  <c r="C1108" i="86" s="1"/>
  <c r="C1109" i="86" s="1"/>
  <c r="C1110" i="86" s="1"/>
  <c r="C1111" i="86" s="1"/>
  <c r="C1112" i="86" s="1"/>
  <c r="C1113" i="86" s="1"/>
  <c r="C1114" i="86" s="1"/>
  <c r="C1115" i="86" s="1"/>
  <c r="C1116" i="86" s="1"/>
  <c r="C1117" i="86" s="1"/>
  <c r="C1118" i="86" s="1"/>
  <c r="C1119" i="86" s="1"/>
  <c r="C1120" i="86" s="1"/>
  <c r="C1121" i="86" s="1"/>
  <c r="C1122" i="86" s="1"/>
  <c r="C1123" i="86" s="1"/>
  <c r="C1124" i="86" s="1"/>
  <c r="C1125" i="86" s="1"/>
  <c r="C1126" i="86" s="1"/>
  <c r="C1127" i="86" s="1"/>
  <c r="C1128" i="86" s="1"/>
  <c r="C1129" i="86" s="1"/>
  <c r="C1130" i="86" s="1"/>
  <c r="C1131" i="86" s="1"/>
  <c r="C1132" i="86" s="1"/>
  <c r="C1133" i="86" s="1"/>
  <c r="C1134" i="86" s="1"/>
  <c r="C1135" i="86" s="1"/>
  <c r="C1136" i="86" s="1"/>
  <c r="C1137" i="86" s="1"/>
  <c r="C1138" i="86" s="1"/>
  <c r="C1139" i="86" s="1"/>
  <c r="C1140" i="86" s="1"/>
  <c r="C1141" i="86" s="1"/>
  <c r="C1142" i="86" s="1"/>
  <c r="C1143" i="86" s="1"/>
  <c r="C1144" i="86" s="1"/>
  <c r="C1145" i="86" s="1"/>
  <c r="C1146" i="86" s="1"/>
  <c r="C1147" i="86" s="1"/>
  <c r="C1148" i="86" s="1"/>
  <c r="C1149" i="86" s="1"/>
  <c r="C1150" i="86" s="1"/>
  <c r="C1151" i="86" s="1"/>
  <c r="C1152" i="86" s="1"/>
  <c r="C1153" i="86" s="1"/>
  <c r="C1154" i="86" s="1"/>
  <c r="C1155" i="86" s="1"/>
  <c r="C1156" i="86" s="1"/>
  <c r="C1157" i="86" s="1"/>
  <c r="C1158" i="86" s="1"/>
  <c r="C1159" i="86" s="1"/>
  <c r="C1160" i="86" s="1"/>
  <c r="C1161" i="86" s="1"/>
  <c r="C1162" i="86" s="1"/>
  <c r="C1163" i="86" s="1"/>
  <c r="C1164" i="86" s="1"/>
  <c r="C1165" i="86" s="1"/>
  <c r="C1166" i="86" s="1"/>
  <c r="C1167" i="86" s="1"/>
  <c r="C1168" i="86" s="1"/>
  <c r="C1169" i="86" s="1"/>
  <c r="C1170" i="86" s="1"/>
  <c r="C1171" i="86" s="1"/>
  <c r="C1172" i="86" s="1"/>
  <c r="C1173" i="86" s="1"/>
  <c r="C1174" i="86" s="1"/>
  <c r="C1175" i="86" s="1"/>
  <c r="C1176" i="86" s="1"/>
  <c r="C1177" i="86" s="1"/>
  <c r="C1178" i="86" s="1"/>
  <c r="C1179" i="86" s="1"/>
  <c r="C1180" i="86" s="1"/>
  <c r="C1181" i="86" s="1"/>
  <c r="C1182" i="86" s="1"/>
  <c r="C1183" i="86" s="1"/>
  <c r="C1184" i="86" s="1"/>
  <c r="C1185" i="86" s="1"/>
  <c r="C1186" i="86" s="1"/>
  <c r="C1187" i="86" s="1"/>
  <c r="C1188" i="86" s="1"/>
  <c r="C1189" i="86" s="1"/>
  <c r="C1190" i="86" s="1"/>
  <c r="C1191" i="86" s="1"/>
  <c r="C1192" i="86" s="1"/>
  <c r="C1193" i="86" s="1"/>
  <c r="C1194" i="86" s="1"/>
  <c r="C1195" i="86" s="1"/>
  <c r="C1196" i="86" s="1"/>
  <c r="C1197" i="86" s="1"/>
  <c r="C1199" i="86" s="1"/>
  <c r="C1200" i="86" s="1"/>
  <c r="C1201" i="86" s="1"/>
  <c r="C1202" i="86" s="1"/>
  <c r="C1203" i="86" s="1"/>
  <c r="C1204" i="86" s="1"/>
  <c r="C1205" i="86" s="1"/>
  <c r="C1206" i="86" s="1"/>
  <c r="C1209" i="86" s="1"/>
  <c r="C1210" i="86" s="1"/>
  <c r="C1211" i="86" s="1"/>
  <c r="C1212" i="86" s="1"/>
  <c r="C1213" i="86" s="1"/>
  <c r="C1214" i="86" s="1"/>
  <c r="C1218" i="86" s="1"/>
  <c r="C1219" i="86" s="1"/>
  <c r="C1220" i="86" s="1"/>
  <c r="C1221" i="86" s="1"/>
  <c r="C1222" i="86" s="1"/>
  <c r="C1223" i="86" s="1"/>
  <c r="C1224" i="86" s="1"/>
  <c r="C1225" i="86" s="1"/>
  <c r="C1226" i="86" s="1"/>
  <c r="C1227" i="86" s="1"/>
  <c r="C1228" i="86" s="1"/>
  <c r="C1229" i="86" s="1"/>
  <c r="C1230" i="86" s="1"/>
  <c r="C1231" i="86" s="1"/>
  <c r="C1232" i="86" s="1"/>
  <c r="C1233" i="86" s="1"/>
  <c r="C1234" i="86" s="1"/>
  <c r="C1235" i="86" s="1"/>
  <c r="C1236" i="86" s="1"/>
  <c r="C1237" i="86" s="1"/>
  <c r="C1238" i="86" s="1"/>
  <c r="C1239" i="86" s="1"/>
  <c r="C1240" i="86" s="1"/>
  <c r="C1241" i="86" s="1"/>
  <c r="C1242" i="86" s="1"/>
  <c r="C1243" i="86" s="1"/>
  <c r="C1244" i="86" s="1"/>
  <c r="C1245" i="86" s="1"/>
  <c r="C1246" i="86" s="1"/>
  <c r="C1247" i="86" s="1"/>
  <c r="C1248" i="86" s="1"/>
  <c r="C1249" i="86" s="1"/>
  <c r="C1250" i="86" s="1"/>
  <c r="C1251" i="86" s="1"/>
  <c r="C1252" i="86" s="1"/>
  <c r="C1253" i="86" s="1"/>
  <c r="C1254" i="86" s="1"/>
  <c r="C1255" i="86" s="1"/>
  <c r="C1256" i="86" s="1"/>
  <c r="C1257" i="86" s="1"/>
  <c r="C1258" i="86" s="1"/>
  <c r="C1259" i="86" s="1"/>
  <c r="C1260" i="86" s="1"/>
  <c r="C1261" i="86" s="1"/>
  <c r="C1262" i="86" s="1"/>
  <c r="C1263" i="86" s="1"/>
  <c r="C1264" i="86" s="1"/>
  <c r="C1265" i="86" s="1"/>
  <c r="C1266" i="86" s="1"/>
  <c r="C1267" i="86" s="1"/>
  <c r="C1268" i="86" s="1"/>
  <c r="C1269" i="86" s="1"/>
  <c r="C1270" i="86" s="1"/>
  <c r="C1271" i="86" s="1"/>
  <c r="C1272" i="86" s="1"/>
  <c r="C1273" i="86" s="1"/>
  <c r="C1274" i="86" s="1"/>
  <c r="C1275" i="86" s="1"/>
  <c r="C1276" i="86" s="1"/>
  <c r="C1277" i="86" s="1"/>
  <c r="C1278" i="86" s="1"/>
  <c r="C1279" i="86" s="1"/>
  <c r="C1280" i="86" s="1"/>
  <c r="C1281" i="86" s="1"/>
  <c r="C1282" i="86" s="1"/>
  <c r="C1283" i="86" s="1"/>
  <c r="C1284" i="86" s="1"/>
  <c r="C1285" i="86" s="1"/>
  <c r="C1286" i="86" s="1"/>
  <c r="C1287" i="86" s="1"/>
  <c r="C1288" i="86" s="1"/>
  <c r="C1289" i="86" s="1"/>
  <c r="C1290" i="86" s="1"/>
  <c r="C1291" i="86" s="1"/>
  <c r="C1292" i="86" s="1"/>
  <c r="C1293" i="86" s="1"/>
  <c r="C1294" i="86" s="1"/>
  <c r="C1295" i="86" s="1"/>
  <c r="C1296" i="86" s="1"/>
  <c r="C1297" i="86" s="1"/>
  <c r="C1298" i="86" s="1"/>
  <c r="C1299" i="86" s="1"/>
  <c r="C1300" i="86" s="1"/>
  <c r="C1301" i="86" s="1"/>
  <c r="C1302" i="86" s="1"/>
  <c r="C1303" i="86" s="1"/>
  <c r="C1304" i="86" s="1"/>
  <c r="C1305" i="86" s="1"/>
  <c r="C1306" i="86" s="1"/>
  <c r="C1307" i="86" s="1"/>
  <c r="C1308" i="86" s="1"/>
  <c r="C1309" i="86" s="1"/>
  <c r="C1310" i="86" s="1"/>
  <c r="C1311" i="86" s="1"/>
  <c r="C1312" i="86" s="1"/>
  <c r="C1313" i="86" s="1"/>
  <c r="C1314" i="86" s="1"/>
  <c r="C1315" i="86" s="1"/>
  <c r="C1316" i="86" s="1"/>
  <c r="C1317" i="86" s="1"/>
  <c r="C1318" i="86" s="1"/>
  <c r="C1319" i="86" s="1"/>
  <c r="C1320" i="86" s="1"/>
  <c r="C1321" i="86" s="1"/>
  <c r="C1322" i="86" s="1"/>
  <c r="C1364" i="86" s="1"/>
  <c r="C1425" i="86" s="1"/>
  <c r="C1594" i="86" s="1"/>
  <c r="C1595" i="86" s="1"/>
  <c r="C1642" i="86" s="1"/>
  <c r="C1643" i="86" s="1"/>
  <c r="C1644" i="86" s="1"/>
  <c r="C1645" i="86" s="1"/>
  <c r="C1646" i="86" s="1"/>
  <c r="C1647" i="86" s="1"/>
  <c r="C1648" i="86" s="1"/>
  <c r="C1649" i="86" s="1"/>
  <c r="N164" i="5" s="1"/>
  <c r="B14" i="5"/>
  <c r="R15" i="5"/>
  <c r="AI15" i="5"/>
  <c r="BE26" i="5"/>
  <c r="AY14" i="5"/>
  <c r="AM23" i="5"/>
  <c r="E14" i="5"/>
  <c r="AM17" i="5"/>
  <c r="Y13" i="5"/>
  <c r="AS22" i="5"/>
  <c r="F18" i="5"/>
  <c r="I29" i="5"/>
  <c r="AJ20" i="5"/>
  <c r="C30" i="5"/>
  <c r="S14" i="5"/>
  <c r="G34" i="5"/>
  <c r="AD23" i="5"/>
  <c r="AG19" i="5"/>
  <c r="K24" i="5"/>
  <c r="AP17" i="5"/>
  <c r="AX13" i="5"/>
  <c r="C31" i="5"/>
  <c r="BG29" i="5"/>
  <c r="AO31" i="5"/>
  <c r="G28" i="5"/>
  <c r="AU328" i="5"/>
  <c r="AZ17" i="5"/>
  <c r="BC25" i="5"/>
  <c r="S21" i="5"/>
  <c r="I42" i="5"/>
  <c r="AQ27" i="5"/>
  <c r="AA29" i="5"/>
  <c r="AB29" i="5" s="1"/>
  <c r="AJ22" i="5"/>
  <c r="AY41" i="5"/>
  <c r="AJ30" i="5"/>
  <c r="AA26" i="5"/>
  <c r="AB26" i="5" s="1"/>
  <c r="AS34" i="5"/>
  <c r="AC38" i="5"/>
  <c r="E18" i="5"/>
  <c r="BE60" i="5"/>
  <c r="AO34" i="5"/>
  <c r="Y30" i="5"/>
  <c r="C15" i="5"/>
  <c r="F23" i="5"/>
  <c r="K29" i="5"/>
  <c r="AF19" i="5"/>
  <c r="BC40" i="5"/>
  <c r="AD38" i="5"/>
  <c r="AM309" i="5"/>
  <c r="AG230" i="5"/>
  <c r="F170" i="5"/>
  <c r="AN23" i="5"/>
  <c r="BB368" i="5"/>
  <c r="K364" i="5"/>
  <c r="L192" i="5"/>
  <c r="A478" i="5"/>
  <c r="O361" i="5"/>
  <c r="Q298" i="5"/>
  <c r="AU192" i="5"/>
  <c r="L119" i="5"/>
  <c r="E423" i="5"/>
  <c r="C239" i="5"/>
  <c r="AL409" i="5"/>
  <c r="AL263" i="5"/>
  <c r="Y210" i="5"/>
  <c r="M309" i="5"/>
  <c r="BF80" i="5"/>
  <c r="AY386" i="5"/>
  <c r="E126" i="5"/>
  <c r="BG339" i="5"/>
  <c r="AQ325" i="5"/>
  <c r="AH25" i="5"/>
  <c r="AT333" i="5"/>
  <c r="AF331" i="5"/>
  <c r="D95" i="5"/>
  <c r="BD360" i="5"/>
  <c r="A208" i="5"/>
  <c r="K485" i="5"/>
  <c r="AW293" i="5"/>
  <c r="D349" i="5"/>
  <c r="AT155" i="5"/>
  <c r="AF291" i="5"/>
  <c r="J212" i="5"/>
  <c r="AD271" i="5"/>
  <c r="BE307" i="5"/>
  <c r="BD374" i="5"/>
  <c r="AQ497" i="5"/>
  <c r="F328" i="5"/>
  <c r="AD228" i="5"/>
  <c r="AW141" i="5"/>
  <c r="AZ427" i="5"/>
  <c r="F433" i="5"/>
  <c r="BB171" i="5"/>
  <c r="BH423" i="5"/>
  <c r="L414" i="5"/>
  <c r="I464" i="5"/>
  <c r="AO239" i="5"/>
  <c r="C356" i="5"/>
  <c r="J439" i="5"/>
  <c r="A305" i="5"/>
  <c r="AP435" i="5"/>
  <c r="AX126" i="5"/>
  <c r="AN47" i="5"/>
  <c r="AM415" i="5"/>
  <c r="BG179" i="5"/>
  <c r="BD123" i="5"/>
  <c r="R447" i="5"/>
  <c r="BE349" i="5"/>
  <c r="AD131" i="5"/>
  <c r="AV425" i="5"/>
  <c r="Z300" i="5"/>
  <c r="BH156" i="5"/>
  <c r="Z450" i="5"/>
  <c r="O182" i="5"/>
  <c r="AZ75" i="5"/>
  <c r="AO103" i="5"/>
  <c r="X410" i="5"/>
  <c r="J474" i="5"/>
  <c r="D233" i="5"/>
  <c r="AT142" i="5"/>
  <c r="AM357" i="5"/>
  <c r="K162" i="5"/>
  <c r="B102" i="5"/>
  <c r="Q258" i="5"/>
  <c r="AF363" i="5"/>
  <c r="AE38" i="5"/>
  <c r="A81" i="5"/>
  <c r="AA328" i="5"/>
  <c r="AB328" i="5" s="1"/>
  <c r="BF311" i="5"/>
  <c r="AJ297" i="5"/>
  <c r="D381" i="5"/>
  <c r="M67" i="5"/>
  <c r="J96" i="5"/>
  <c r="AD177" i="5"/>
  <c r="E70" i="5"/>
  <c r="N107" i="5"/>
  <c r="BE421" i="5"/>
  <c r="L183" i="5"/>
  <c r="AV164" i="5"/>
  <c r="N331" i="5"/>
  <c r="AJ39" i="5"/>
  <c r="AK337" i="5"/>
  <c r="AY72" i="5"/>
  <c r="AA476" i="5"/>
  <c r="AB476" i="5" s="1"/>
  <c r="P342" i="5"/>
  <c r="AL339" i="5"/>
  <c r="BA34" i="5"/>
  <c r="AJ144" i="5"/>
  <c r="AL79" i="5"/>
  <c r="K44" i="5"/>
  <c r="P463" i="5"/>
  <c r="AD436" i="5"/>
  <c r="AQ140" i="5"/>
  <c r="BB88" i="5"/>
  <c r="AD466" i="5"/>
  <c r="K423" i="5"/>
  <c r="AQ128" i="5"/>
  <c r="AU319" i="5"/>
  <c r="AA270" i="5"/>
  <c r="AB270" i="5" s="1"/>
  <c r="Q63" i="5"/>
  <c r="AK89" i="5"/>
  <c r="J46" i="5"/>
  <c r="G91" i="5"/>
  <c r="F466" i="5"/>
  <c r="BE367" i="5"/>
  <c r="B366" i="5"/>
  <c r="AK418" i="5"/>
  <c r="AU129" i="5"/>
  <c r="BD66" i="5"/>
  <c r="AQ196" i="5"/>
  <c r="BF493" i="5"/>
  <c r="AH319" i="5"/>
  <c r="B148" i="5"/>
  <c r="AI322" i="5"/>
  <c r="K377" i="5"/>
  <c r="BH58" i="5"/>
  <c r="BD318" i="5"/>
  <c r="BE208" i="5"/>
  <c r="C371" i="5"/>
  <c r="U57" i="5"/>
  <c r="BD262" i="5"/>
  <c r="AL299" i="5"/>
  <c r="AE101" i="5"/>
  <c r="AY361" i="5"/>
  <c r="AQ488" i="5"/>
  <c r="AZ488" i="5"/>
  <c r="AT326" i="5"/>
  <c r="B24" i="5"/>
  <c r="Q401" i="5"/>
  <c r="BD207" i="5"/>
  <c r="AZ111" i="5"/>
  <c r="T221" i="5"/>
  <c r="AQ477" i="5"/>
  <c r="BH154" i="5"/>
  <c r="J364" i="5"/>
  <c r="T491" i="5"/>
  <c r="N235" i="5"/>
  <c r="L464" i="5"/>
  <c r="AW33" i="5"/>
  <c r="AD483" i="5"/>
  <c r="AK494" i="5"/>
  <c r="AF392" i="5"/>
  <c r="AP409" i="5"/>
  <c r="AI442" i="5"/>
  <c r="AC183" i="5"/>
  <c r="AZ163" i="5"/>
  <c r="D468" i="5"/>
  <c r="X364" i="5"/>
  <c r="BA412" i="5"/>
  <c r="AU303" i="5"/>
  <c r="D390" i="5"/>
  <c r="M23" i="5"/>
  <c r="AL153" i="5"/>
  <c r="AI143" i="5"/>
  <c r="AT273" i="5"/>
  <c r="J19" i="5"/>
  <c r="S419" i="5"/>
  <c r="AJ382" i="5"/>
  <c r="AD180" i="5"/>
  <c r="AU345" i="5"/>
  <c r="AH130" i="5"/>
  <c r="AD448" i="5"/>
  <c r="AH228" i="5"/>
  <c r="L197" i="5"/>
  <c r="AC371" i="5"/>
  <c r="F131" i="5"/>
  <c r="B225" i="5"/>
  <c r="AN422" i="5"/>
  <c r="AH485" i="5"/>
  <c r="J298" i="5"/>
  <c r="AV267" i="5"/>
  <c r="C41" i="5"/>
  <c r="T493" i="5"/>
  <c r="AO44" i="5"/>
  <c r="AC494" i="5"/>
  <c r="Q183" i="5"/>
  <c r="J281" i="5"/>
  <c r="C370" i="5"/>
  <c r="Y435" i="5"/>
  <c r="M297" i="5"/>
  <c r="C354" i="5"/>
  <c r="BG351" i="5"/>
  <c r="O220" i="5"/>
  <c r="AD470" i="5"/>
  <c r="AU427" i="5"/>
  <c r="AM352" i="5"/>
  <c r="M453" i="5"/>
  <c r="P76" i="5"/>
  <c r="AU422" i="5"/>
  <c r="BA72" i="5"/>
  <c r="BB376" i="5"/>
  <c r="AL493" i="5"/>
  <c r="M139" i="5"/>
  <c r="AF311" i="5"/>
  <c r="J401" i="5"/>
  <c r="I426" i="5"/>
  <c r="I205" i="5"/>
  <c r="AQ300" i="5"/>
  <c r="AX472" i="5"/>
  <c r="AF210" i="5"/>
  <c r="AD50" i="5"/>
  <c r="N332" i="5"/>
  <c r="AC465" i="5"/>
  <c r="AH311" i="5"/>
  <c r="M179" i="5"/>
  <c r="AA448" i="5"/>
  <c r="AB448" i="5" s="1"/>
  <c r="BD486" i="5"/>
  <c r="Z299" i="5"/>
  <c r="AU425" i="5"/>
  <c r="AW84" i="5"/>
  <c r="AL288" i="5"/>
  <c r="N131" i="5"/>
  <c r="AM276" i="5"/>
  <c r="N72" i="5"/>
  <c r="AI145" i="5"/>
  <c r="X246" i="5"/>
  <c r="AQ155" i="5"/>
  <c r="AC266" i="5"/>
  <c r="AM160" i="5"/>
  <c r="O254" i="5"/>
  <c r="T351" i="5"/>
  <c r="L109" i="5"/>
  <c r="BC297" i="5"/>
  <c r="BF382" i="5"/>
  <c r="O251" i="5"/>
  <c r="BC157" i="5"/>
  <c r="Y312" i="5"/>
  <c r="F192" i="5"/>
  <c r="I74" i="5"/>
  <c r="C25" i="5"/>
  <c r="BC372" i="5"/>
  <c r="Z478" i="5"/>
  <c r="AM370" i="5"/>
  <c r="T279" i="5"/>
  <c r="M117" i="5"/>
  <c r="C393" i="5"/>
  <c r="AN54" i="5"/>
  <c r="O74" i="5"/>
  <c r="I443" i="5"/>
  <c r="AJ240" i="5"/>
  <c r="BG360" i="5"/>
  <c r="AJ156" i="5"/>
  <c r="AU254" i="5"/>
  <c r="H36" i="5"/>
  <c r="AG346" i="5"/>
  <c r="BB258" i="5"/>
  <c r="BD174" i="5"/>
  <c r="L279" i="5"/>
  <c r="BF81" i="5"/>
  <c r="AP397" i="5"/>
  <c r="M329" i="5"/>
  <c r="AN285" i="5"/>
  <c r="AF238" i="5"/>
  <c r="AH404" i="5"/>
  <c r="X295" i="5"/>
  <c r="P107" i="5"/>
  <c r="BH221" i="5"/>
  <c r="AK82" i="5"/>
  <c r="AT279" i="5"/>
  <c r="K268" i="5"/>
  <c r="BB423" i="5"/>
  <c r="BF378" i="5"/>
  <c r="AS422" i="5"/>
  <c r="BD259" i="5"/>
  <c r="AY278" i="5"/>
  <c r="H418" i="5"/>
  <c r="BB355" i="5"/>
  <c r="O500" i="5"/>
  <c r="BH48" i="5"/>
  <c r="AH437" i="5"/>
  <c r="AU493" i="5"/>
  <c r="P218" i="5"/>
  <c r="AZ76" i="5"/>
  <c r="AK320" i="5"/>
  <c r="AF64" i="5"/>
  <c r="A16" i="5"/>
  <c r="AO372" i="5"/>
  <c r="AO321" i="5"/>
  <c r="BF444" i="5"/>
  <c r="AX403" i="5"/>
  <c r="AY428" i="5"/>
  <c r="BF110" i="5"/>
  <c r="AC428" i="5"/>
  <c r="AX494" i="5"/>
  <c r="I202" i="5"/>
  <c r="G89" i="5"/>
  <c r="AY281" i="5"/>
  <c r="AA454" i="5"/>
  <c r="AB454" i="5" s="1"/>
  <c r="D491" i="5"/>
  <c r="BE141" i="5"/>
  <c r="AA398" i="5"/>
  <c r="AB398" i="5" s="1"/>
  <c r="BH385" i="5"/>
  <c r="J335" i="5"/>
  <c r="H161" i="5"/>
  <c r="D314" i="5"/>
  <c r="AJ211" i="5"/>
  <c r="AJ287" i="5"/>
  <c r="AO444" i="5"/>
  <c r="G173" i="5"/>
  <c r="N197" i="5"/>
  <c r="AO96" i="5"/>
  <c r="AN50" i="5"/>
  <c r="BD222" i="5"/>
  <c r="BD193" i="5"/>
  <c r="S187" i="5"/>
  <c r="AJ298" i="5"/>
  <c r="Y329" i="5"/>
  <c r="O409" i="5"/>
  <c r="L413" i="5"/>
  <c r="Y245" i="5"/>
  <c r="AH124" i="5"/>
  <c r="AF485" i="5"/>
  <c r="S393" i="5"/>
  <c r="R353" i="5"/>
  <c r="AD75" i="5"/>
  <c r="I78" i="5"/>
  <c r="BE200" i="5"/>
  <c r="R23" i="5"/>
  <c r="I86" i="5"/>
  <c r="K465" i="5"/>
  <c r="BC374" i="5"/>
  <c r="AY70" i="5"/>
  <c r="I58" i="5"/>
  <c r="AL202" i="5"/>
  <c r="BD117" i="5"/>
  <c r="K72" i="5"/>
  <c r="X146" i="5"/>
  <c r="AF458" i="5"/>
  <c r="BG34" i="5"/>
  <c r="AY204" i="5"/>
  <c r="J362" i="5"/>
  <c r="BF184" i="5"/>
  <c r="AU158" i="5"/>
  <c r="C172" i="5"/>
  <c r="Q246" i="5"/>
  <c r="BD367" i="5"/>
  <c r="N309" i="5"/>
  <c r="AS490" i="5"/>
  <c r="T138" i="5"/>
  <c r="I351" i="5"/>
  <c r="O25" i="5"/>
  <c r="AZ288" i="5"/>
  <c r="AF298" i="5"/>
  <c r="R394" i="5"/>
  <c r="BB471" i="5"/>
  <c r="G128" i="5"/>
  <c r="F498" i="5"/>
  <c r="B426" i="5"/>
  <c r="AJ283" i="5"/>
  <c r="Q414" i="5"/>
  <c r="U21" i="5"/>
  <c r="AE386" i="5"/>
  <c r="AW62" i="5"/>
  <c r="AF284" i="5"/>
  <c r="K269" i="5"/>
  <c r="T361" i="5"/>
  <c r="AW130" i="5"/>
  <c r="R175" i="5"/>
  <c r="Q23" i="5"/>
  <c r="F486" i="5"/>
  <c r="AQ346" i="5"/>
  <c r="AQ402" i="5"/>
  <c r="AI96" i="5"/>
  <c r="F315" i="5"/>
  <c r="M256" i="5"/>
  <c r="AG41" i="5"/>
  <c r="C322" i="5"/>
  <c r="BF338" i="5"/>
  <c r="AE441" i="5"/>
  <c r="BF202" i="5"/>
  <c r="L352" i="5"/>
  <c r="B22" i="5"/>
  <c r="B417" i="5"/>
  <c r="Y26" i="5"/>
  <c r="BC208" i="5"/>
  <c r="E105" i="5"/>
  <c r="BC475" i="5"/>
  <c r="X390" i="5"/>
  <c r="U151" i="5"/>
  <c r="BE448" i="5"/>
  <c r="R167" i="5"/>
  <c r="L439" i="5"/>
  <c r="AC378" i="5"/>
  <c r="AU121" i="5"/>
  <c r="AJ413" i="5"/>
  <c r="AJ409" i="5"/>
  <c r="BA325" i="5"/>
  <c r="AX474" i="5"/>
  <c r="AL226" i="5"/>
  <c r="AV51" i="5"/>
  <c r="R421" i="5"/>
  <c r="I127" i="5"/>
  <c r="P444" i="5"/>
  <c r="AQ369" i="5"/>
  <c r="P375" i="5"/>
  <c r="F377" i="5"/>
  <c r="BE452" i="5"/>
  <c r="X496" i="5"/>
  <c r="L340" i="5"/>
  <c r="A427" i="5"/>
  <c r="E367" i="5"/>
  <c r="AO200" i="5"/>
  <c r="F285" i="5"/>
  <c r="AO119" i="5"/>
  <c r="C419" i="5"/>
  <c r="AL395" i="5"/>
  <c r="AL302" i="5"/>
  <c r="AV112" i="5"/>
  <c r="R102" i="5"/>
  <c r="U294" i="5"/>
  <c r="BG170" i="5"/>
  <c r="I168" i="5"/>
  <c r="AG471" i="5"/>
  <c r="AM402" i="5"/>
  <c r="BG232" i="5"/>
  <c r="H220" i="5"/>
  <c r="BD158" i="5"/>
  <c r="N266" i="5"/>
  <c r="F348" i="5"/>
  <c r="AW415" i="5"/>
  <c r="Y298" i="5"/>
  <c r="N414" i="5"/>
  <c r="F390" i="5"/>
  <c r="AJ398" i="5"/>
  <c r="AF174" i="5"/>
  <c r="AT260" i="5"/>
  <c r="J151" i="5"/>
  <c r="L55" i="5"/>
  <c r="AN63" i="5"/>
  <c r="AD344" i="5"/>
  <c r="S370" i="5"/>
  <c r="AY108" i="5"/>
  <c r="O168" i="5"/>
  <c r="AO125" i="5"/>
  <c r="BH82" i="5"/>
  <c r="AC186" i="5"/>
  <c r="J32" i="5"/>
  <c r="S307" i="5"/>
  <c r="P161" i="5"/>
  <c r="M239" i="5"/>
  <c r="M298" i="5"/>
  <c r="BH57" i="5"/>
  <c r="D160" i="5"/>
  <c r="AN167" i="5"/>
  <c r="AU304" i="5"/>
  <c r="AQ370" i="5"/>
  <c r="R177" i="5"/>
  <c r="AU75" i="5"/>
  <c r="AS464" i="5"/>
  <c r="G290" i="5"/>
  <c r="AD460" i="5"/>
  <c r="AU350" i="5"/>
  <c r="E364" i="5"/>
  <c r="AE188" i="5"/>
  <c r="BA440" i="5"/>
  <c r="L322" i="5"/>
  <c r="BG82" i="5"/>
  <c r="BE447" i="5"/>
  <c r="AA480" i="5"/>
  <c r="AB480" i="5" s="1"/>
  <c r="AM367" i="5"/>
  <c r="D276" i="5"/>
  <c r="AA106" i="5"/>
  <c r="AB106" i="5" s="1"/>
  <c r="BF428" i="5"/>
  <c r="AZ54" i="5"/>
  <c r="AT425" i="5"/>
  <c r="L399" i="5"/>
  <c r="AK437" i="5"/>
  <c r="AL179" i="5"/>
  <c r="AQ328" i="5"/>
  <c r="AA175" i="5"/>
  <c r="AB175" i="5" s="1"/>
  <c r="AM51" i="5"/>
  <c r="I175" i="5"/>
  <c r="AI320" i="5"/>
  <c r="AP467" i="5"/>
  <c r="AA500" i="5"/>
  <c r="AB500" i="5" s="1"/>
  <c r="I302" i="5"/>
  <c r="AL272" i="5"/>
  <c r="AU267" i="5"/>
  <c r="S16" i="5"/>
  <c r="D377" i="5"/>
  <c r="BE91" i="5"/>
  <c r="P468" i="5"/>
  <c r="K354" i="5"/>
  <c r="BC347" i="5"/>
  <c r="L400" i="5"/>
  <c r="BF498" i="5"/>
  <c r="BG377" i="5"/>
  <c r="AZ152" i="5"/>
  <c r="BA279" i="5"/>
  <c r="Y451" i="5"/>
  <c r="J479" i="5"/>
  <c r="BC250" i="5"/>
  <c r="F201" i="5"/>
  <c r="P365" i="5"/>
  <c r="A209" i="5"/>
  <c r="L404" i="5"/>
  <c r="AW296" i="5"/>
  <c r="B280" i="5"/>
  <c r="BF415" i="5"/>
  <c r="AS18" i="5"/>
  <c r="P285" i="5"/>
  <c r="BG126" i="5"/>
  <c r="AP160" i="5"/>
  <c r="BF205" i="5"/>
  <c r="T459" i="5"/>
  <c r="AK178" i="5"/>
  <c r="B485" i="5"/>
  <c r="C379" i="5"/>
  <c r="AP493" i="5"/>
  <c r="P387" i="5"/>
  <c r="BD444" i="5"/>
  <c r="AC152" i="5"/>
  <c r="P435" i="5"/>
  <c r="L426" i="5"/>
  <c r="U330" i="5"/>
  <c r="P86" i="5"/>
  <c r="BG97" i="5"/>
  <c r="M260" i="5"/>
  <c r="U356" i="5"/>
  <c r="AM239" i="5"/>
  <c r="AE430" i="5"/>
  <c r="AY410" i="5"/>
  <c r="K488" i="5"/>
  <c r="AQ487" i="5"/>
  <c r="AM97" i="5"/>
  <c r="BE455" i="5"/>
  <c r="Y21" i="5"/>
  <c r="AK440" i="5"/>
  <c r="AL406" i="5"/>
  <c r="BG211" i="5"/>
  <c r="BH23" i="5"/>
  <c r="AW247" i="5"/>
  <c r="AH373" i="5"/>
  <c r="BG63" i="5"/>
  <c r="K285" i="5"/>
  <c r="O36" i="5"/>
  <c r="AV383" i="5"/>
  <c r="BG433" i="5"/>
  <c r="AA363" i="5"/>
  <c r="AB363" i="5" s="1"/>
  <c r="AT466" i="5"/>
  <c r="AZ190" i="5"/>
  <c r="L48" i="5"/>
  <c r="AT256" i="5"/>
  <c r="AG480" i="5"/>
  <c r="BD102" i="5"/>
  <c r="AC239" i="5"/>
  <c r="P331" i="5"/>
  <c r="BG106" i="5"/>
  <c r="N287" i="5"/>
  <c r="AL432" i="5"/>
  <c r="O495" i="5"/>
  <c r="AY326" i="5"/>
  <c r="E302" i="5"/>
  <c r="AJ302" i="5"/>
  <c r="AI66" i="5"/>
  <c r="T22" i="5"/>
  <c r="AO420" i="5"/>
  <c r="BD476" i="5"/>
  <c r="AF494" i="5"/>
  <c r="K93" i="5"/>
  <c r="R443" i="5"/>
  <c r="T46" i="5"/>
  <c r="AV296" i="5"/>
  <c r="AK368" i="5"/>
  <c r="BE496" i="5"/>
  <c r="AQ211" i="5"/>
  <c r="AW398" i="5"/>
  <c r="AC255" i="5"/>
  <c r="AG396" i="5"/>
  <c r="BF491" i="5"/>
  <c r="H286" i="5"/>
  <c r="B99" i="5"/>
  <c r="C251" i="5"/>
  <c r="BA263" i="5"/>
  <c r="AL352" i="5"/>
  <c r="AE137" i="5"/>
  <c r="BG381" i="5"/>
  <c r="BG163" i="5"/>
  <c r="BE279" i="5"/>
  <c r="E185" i="5"/>
  <c r="AS432" i="5"/>
  <c r="AW107" i="5"/>
  <c r="AZ41" i="5"/>
  <c r="BH447" i="5"/>
  <c r="G374" i="5"/>
  <c r="AH447" i="5"/>
  <c r="AG195" i="5"/>
  <c r="BC390" i="5"/>
  <c r="U42" i="5"/>
  <c r="J475" i="5"/>
  <c r="Q373" i="5"/>
  <c r="Y154" i="5"/>
  <c r="BA339" i="5"/>
  <c r="AP441" i="5"/>
  <c r="O360" i="5"/>
  <c r="AO387" i="5"/>
  <c r="AW441" i="5"/>
  <c r="O130" i="5"/>
  <c r="BH286" i="5"/>
  <c r="AH499" i="5"/>
  <c r="AS219" i="5"/>
  <c r="J354" i="5"/>
  <c r="Z447" i="5"/>
  <c r="R497" i="5"/>
  <c r="AT418" i="5"/>
  <c r="E139" i="5"/>
  <c r="M154" i="5"/>
  <c r="AH258" i="5"/>
  <c r="Y230" i="5"/>
  <c r="BD426" i="5"/>
  <c r="BE97" i="5"/>
  <c r="BG387" i="5"/>
  <c r="F79" i="5"/>
  <c r="AM55" i="5"/>
  <c r="AY159" i="5"/>
  <c r="I324" i="5"/>
  <c r="K272" i="5"/>
  <c r="E92" i="5"/>
  <c r="AN226" i="5"/>
  <c r="L472" i="5"/>
  <c r="BC277" i="5"/>
  <c r="AK116" i="5"/>
  <c r="O280" i="5"/>
  <c r="AM89" i="5"/>
  <c r="AW115" i="5"/>
  <c r="L302" i="5"/>
  <c r="Y193" i="5"/>
  <c r="U457" i="5"/>
  <c r="AM467" i="5"/>
  <c r="C422" i="5"/>
  <c r="T444" i="5"/>
  <c r="U428" i="5"/>
  <c r="O275" i="5"/>
  <c r="S217" i="5"/>
  <c r="AJ372" i="5"/>
  <c r="BC21" i="5"/>
  <c r="AN461" i="5"/>
  <c r="J499" i="5"/>
  <c r="Z225" i="5"/>
  <c r="AP300" i="5"/>
  <c r="AL162" i="5"/>
  <c r="N224" i="5"/>
  <c r="AN295" i="5"/>
  <c r="AD278" i="5"/>
  <c r="AH494" i="5"/>
  <c r="AI465" i="5"/>
  <c r="AD274" i="5"/>
  <c r="Q27" i="5"/>
  <c r="F254" i="5"/>
  <c r="AU206" i="5"/>
  <c r="AJ222" i="5"/>
  <c r="AW73" i="5"/>
  <c r="AO376" i="5"/>
  <c r="AJ374" i="5"/>
  <c r="AK423" i="5"/>
  <c r="Q309" i="5"/>
  <c r="AA373" i="5"/>
  <c r="AB373" i="5" s="1"/>
  <c r="BB149" i="5"/>
  <c r="AQ148" i="5"/>
  <c r="AV333" i="5"/>
  <c r="R128" i="5"/>
  <c r="BE397" i="5"/>
  <c r="K466" i="5"/>
  <c r="J81" i="5"/>
  <c r="BF464" i="5"/>
  <c r="AJ441" i="5"/>
  <c r="D124" i="5"/>
  <c r="E58" i="5"/>
  <c r="K391" i="5"/>
  <c r="AP292" i="5"/>
  <c r="AG108" i="5"/>
  <c r="G489" i="5"/>
  <c r="D367" i="5"/>
  <c r="AP173" i="5"/>
  <c r="AO278" i="5"/>
  <c r="BC300" i="5"/>
  <c r="O318" i="5"/>
  <c r="AE334" i="5"/>
  <c r="N347" i="5"/>
  <c r="C284" i="5"/>
  <c r="AA351" i="5"/>
  <c r="AB351" i="5" s="1"/>
  <c r="D252" i="5"/>
  <c r="R86" i="5"/>
  <c r="AK145" i="5"/>
  <c r="F72" i="5"/>
  <c r="N353" i="5"/>
  <c r="AT238" i="5"/>
  <c r="I261" i="5"/>
  <c r="BD59" i="5"/>
  <c r="AY261" i="5"/>
  <c r="AK398" i="5"/>
  <c r="AD212" i="5"/>
  <c r="L161" i="5"/>
  <c r="AZ281" i="5"/>
  <c r="S432" i="5"/>
  <c r="BB283" i="5"/>
  <c r="BH323" i="5"/>
  <c r="AP469" i="5"/>
  <c r="AS493" i="5"/>
  <c r="AF98" i="5"/>
  <c r="Y403" i="5"/>
  <c r="R216" i="5"/>
  <c r="AO171" i="5"/>
  <c r="AQ201" i="5"/>
  <c r="P349" i="5"/>
  <c r="BC481" i="5"/>
  <c r="AY273" i="5"/>
  <c r="AW471" i="5"/>
  <c r="AQ136" i="5"/>
  <c r="BF41" i="5"/>
  <c r="BD47" i="5"/>
  <c r="AF411" i="5"/>
  <c r="AF190" i="5"/>
  <c r="BD408" i="5"/>
  <c r="BC166" i="5"/>
  <c r="AC329" i="5"/>
  <c r="AY188" i="5"/>
  <c r="L496" i="5"/>
  <c r="C463" i="5"/>
  <c r="BH37" i="5"/>
  <c r="AF28" i="5"/>
  <c r="U481" i="5"/>
  <c r="AH184" i="5"/>
  <c r="I251" i="5"/>
  <c r="S190" i="5"/>
  <c r="AH486" i="5"/>
  <c r="AK120" i="5"/>
  <c r="N184" i="5"/>
  <c r="J215" i="5"/>
  <c r="AD231" i="5"/>
  <c r="T230" i="5"/>
  <c r="N448" i="5"/>
  <c r="Y477" i="5"/>
  <c r="E71" i="5"/>
  <c r="AN351" i="5"/>
  <c r="AZ29" i="5"/>
  <c r="AQ298" i="5"/>
  <c r="AQ350" i="5"/>
  <c r="B359" i="5"/>
  <c r="AG33" i="5"/>
  <c r="AI264" i="5"/>
  <c r="AV340" i="5"/>
  <c r="N99" i="5"/>
  <c r="J223" i="5"/>
  <c r="A319" i="5"/>
  <c r="AH141" i="5"/>
  <c r="AW416" i="5"/>
  <c r="I348" i="5"/>
  <c r="B441" i="5"/>
  <c r="AV88" i="5"/>
  <c r="U139" i="5"/>
  <c r="AH344" i="5"/>
  <c r="Z312" i="5"/>
  <c r="S361" i="5"/>
  <c r="N291" i="5"/>
  <c r="AD395" i="5"/>
  <c r="AX326" i="5"/>
  <c r="I432" i="5"/>
  <c r="D443" i="5"/>
  <c r="O324" i="5"/>
  <c r="C487" i="5"/>
  <c r="G479" i="5"/>
  <c r="BC251" i="5"/>
  <c r="AT480" i="5"/>
  <c r="AK257" i="5"/>
  <c r="AO430" i="5"/>
  <c r="BE77" i="5"/>
  <c r="U394" i="5"/>
  <c r="BH444" i="5"/>
  <c r="T212" i="5"/>
  <c r="Z174" i="5"/>
  <c r="U209" i="5"/>
  <c r="AU487" i="5"/>
  <c r="AI254" i="5"/>
  <c r="AX500" i="5"/>
  <c r="I87" i="5"/>
  <c r="AQ498" i="5"/>
  <c r="AL424" i="5"/>
  <c r="F274" i="5"/>
  <c r="X214" i="5"/>
  <c r="AQ184" i="5"/>
  <c r="AA30" i="5"/>
  <c r="AB30" i="5" s="1"/>
  <c r="N376" i="5"/>
  <c r="BH350" i="5"/>
  <c r="Y345" i="5"/>
  <c r="AU478" i="5"/>
  <c r="AD76" i="5"/>
  <c r="AD234" i="5"/>
  <c r="AK358" i="5"/>
  <c r="AW136" i="5"/>
  <c r="AE396" i="5"/>
  <c r="D39" i="5"/>
  <c r="S320" i="5"/>
  <c r="AS241" i="5"/>
  <c r="AU211" i="5"/>
  <c r="AC454" i="5"/>
  <c r="AS238" i="5"/>
  <c r="X367" i="5"/>
  <c r="AA260" i="5"/>
  <c r="AB260" i="5" s="1"/>
  <c r="T218" i="5"/>
  <c r="BF398" i="5"/>
  <c r="AE449" i="5"/>
  <c r="AC411" i="5"/>
  <c r="BB129" i="5"/>
  <c r="AE226" i="5"/>
  <c r="T267" i="5"/>
  <c r="AY368" i="5"/>
  <c r="AH400" i="5"/>
  <c r="B443" i="5"/>
  <c r="AY88" i="5"/>
  <c r="D350" i="5"/>
  <c r="BC384" i="5"/>
  <c r="M466" i="5"/>
  <c r="AS60" i="5"/>
  <c r="L29" i="5"/>
  <c r="K412" i="5"/>
  <c r="O65" i="5"/>
  <c r="P472" i="5"/>
  <c r="S87" i="5"/>
  <c r="AA183" i="5"/>
  <c r="AB183" i="5" s="1"/>
  <c r="Z291" i="5"/>
  <c r="M183" i="5"/>
  <c r="D388" i="5"/>
  <c r="N158" i="5"/>
  <c r="AK401" i="5"/>
  <c r="AL481" i="5"/>
  <c r="B478" i="5"/>
  <c r="I299" i="5"/>
  <c r="AH482" i="5"/>
  <c r="BH204" i="5"/>
  <c r="BG121" i="5"/>
  <c r="R258" i="5"/>
  <c r="AI132" i="5"/>
  <c r="BH231" i="5"/>
  <c r="U196" i="5"/>
  <c r="R461" i="5"/>
  <c r="Z480" i="5"/>
  <c r="A253" i="5"/>
  <c r="I68" i="5"/>
  <c r="M495" i="5"/>
  <c r="AA451" i="5"/>
  <c r="AB451" i="5" s="1"/>
  <c r="BF486" i="5"/>
  <c r="AG111" i="5"/>
  <c r="BC111" i="5"/>
  <c r="AP33" i="5"/>
  <c r="R336" i="5"/>
  <c r="Z320" i="5"/>
  <c r="AZ259" i="5"/>
  <c r="BE189" i="5"/>
  <c r="P250" i="5"/>
  <c r="AI236" i="5"/>
  <c r="B402" i="5"/>
  <c r="AJ326" i="5"/>
  <c r="AS476" i="5"/>
  <c r="E494" i="5"/>
  <c r="AC346" i="5"/>
  <c r="AW406" i="5"/>
  <c r="X389" i="5"/>
  <c r="AT91" i="5"/>
  <c r="AS31" i="5"/>
  <c r="AW447" i="5"/>
  <c r="C149" i="5"/>
  <c r="H390" i="5"/>
  <c r="AH201" i="5"/>
  <c r="AC453" i="5"/>
  <c r="AW37" i="5"/>
  <c r="Y274" i="5"/>
  <c r="H322" i="5"/>
  <c r="AK37" i="5"/>
  <c r="BA270" i="5"/>
  <c r="Z22" i="5"/>
  <c r="AQ493" i="5"/>
  <c r="S391" i="5"/>
  <c r="P370" i="5"/>
  <c r="BE231" i="5"/>
  <c r="AI370" i="5"/>
  <c r="I54" i="5"/>
  <c r="BG421" i="5"/>
  <c r="U178" i="5"/>
  <c r="AX174" i="5"/>
  <c r="N236" i="5"/>
  <c r="Z408" i="5"/>
  <c r="T77" i="5"/>
  <c r="AW481" i="5"/>
  <c r="AS462" i="5"/>
  <c r="AG448" i="5"/>
  <c r="S349" i="5"/>
  <c r="AQ353" i="5"/>
  <c r="S470" i="5"/>
  <c r="AO329" i="5"/>
  <c r="D370" i="5"/>
  <c r="R446" i="5"/>
  <c r="G189" i="5"/>
  <c r="BF300" i="5"/>
  <c r="C163" i="5"/>
  <c r="D174" i="5"/>
  <c r="F153" i="5"/>
  <c r="AW110" i="5"/>
  <c r="AX88" i="5"/>
  <c r="AS174" i="5"/>
  <c r="AZ126" i="5"/>
  <c r="L167" i="5"/>
  <c r="AW288" i="5"/>
  <c r="X233" i="5"/>
  <c r="P389" i="5"/>
  <c r="S173" i="5"/>
  <c r="BE29" i="5"/>
  <c r="AO225" i="5"/>
  <c r="J466" i="5"/>
  <c r="AL16" i="5"/>
  <c r="AW69" i="5"/>
  <c r="AQ313" i="5"/>
  <c r="D353" i="5"/>
  <c r="AG485" i="5"/>
  <c r="Q43" i="5"/>
  <c r="AO198" i="5"/>
  <c r="AX225" i="5"/>
  <c r="H61" i="5"/>
  <c r="BH90" i="5"/>
  <c r="I243" i="5"/>
  <c r="AN119" i="5"/>
  <c r="Q114" i="5"/>
  <c r="AL494" i="5"/>
  <c r="BG73" i="5"/>
  <c r="AW419" i="5"/>
  <c r="G352" i="5"/>
  <c r="AX293" i="5"/>
  <c r="BG422" i="5"/>
  <c r="U364" i="5"/>
  <c r="AQ451" i="5"/>
  <c r="BF104" i="5"/>
  <c r="I410" i="5"/>
  <c r="I185" i="5"/>
  <c r="AF319" i="5"/>
  <c r="P235" i="5"/>
  <c r="AM431" i="5"/>
  <c r="K411" i="5"/>
  <c r="AY297" i="5"/>
  <c r="AK428" i="5"/>
  <c r="T185" i="5"/>
  <c r="AZ266" i="5"/>
  <c r="AW251" i="5"/>
  <c r="U487" i="5"/>
  <c r="P300" i="5"/>
  <c r="C158" i="5"/>
  <c r="AT241" i="5"/>
  <c r="AS383" i="5"/>
  <c r="AK48" i="5"/>
  <c r="C299" i="5"/>
  <c r="AM464" i="5"/>
  <c r="BB82" i="5"/>
  <c r="BF416" i="5"/>
  <c r="AK30" i="5"/>
  <c r="AW203" i="5"/>
  <c r="I441" i="5"/>
  <c r="AQ163" i="5"/>
  <c r="Z348" i="5"/>
  <c r="C333" i="5"/>
  <c r="BG36" i="5"/>
  <c r="BH466" i="5"/>
  <c r="C411" i="5"/>
  <c r="L100" i="5"/>
  <c r="AU327" i="5"/>
  <c r="AS401" i="5"/>
  <c r="BD314" i="5"/>
  <c r="BC357" i="5"/>
  <c r="AS160" i="5"/>
  <c r="AE262" i="5"/>
  <c r="Z327" i="5"/>
  <c r="L52" i="5"/>
  <c r="AC389" i="5"/>
  <c r="F437" i="5"/>
  <c r="AT407" i="5"/>
  <c r="L120" i="5"/>
  <c r="AL470" i="5"/>
  <c r="BF404" i="5"/>
  <c r="N281" i="5"/>
  <c r="Z27" i="5"/>
  <c r="X161" i="5"/>
  <c r="D359" i="5"/>
  <c r="P333" i="5"/>
  <c r="R103" i="5"/>
  <c r="H200" i="5"/>
  <c r="Z330" i="5"/>
  <c r="AA87" i="5"/>
  <c r="AB87" i="5" s="1"/>
  <c r="AG260" i="5"/>
  <c r="N357" i="5"/>
  <c r="L298" i="5"/>
  <c r="AL260" i="5"/>
  <c r="AY187" i="5"/>
  <c r="BF241" i="5"/>
  <c r="I472" i="5"/>
  <c r="Y50" i="5"/>
  <c r="L138" i="5"/>
  <c r="BG229" i="5"/>
  <c r="O295" i="5"/>
  <c r="AO26" i="5"/>
  <c r="Q412" i="5"/>
  <c r="AU342" i="5"/>
  <c r="AC199" i="5"/>
  <c r="AX178" i="5"/>
  <c r="AT495" i="5"/>
  <c r="AW95" i="5"/>
  <c r="AO480" i="5"/>
  <c r="T325" i="5"/>
  <c r="Y326" i="5"/>
  <c r="BC431" i="5"/>
  <c r="BH84" i="5"/>
  <c r="AY153" i="5"/>
  <c r="AU118" i="5"/>
  <c r="BG35" i="5"/>
  <c r="AM433" i="5"/>
  <c r="BG185" i="5"/>
  <c r="AY240" i="5"/>
  <c r="G295" i="5"/>
  <c r="AJ344" i="5"/>
  <c r="AN253" i="5"/>
  <c r="C403" i="5"/>
  <c r="L136" i="5"/>
  <c r="D464" i="5"/>
  <c r="AC164" i="5"/>
  <c r="AP293" i="5"/>
  <c r="AV436" i="5"/>
  <c r="B396" i="5"/>
  <c r="K499" i="5"/>
  <c r="AZ411" i="5"/>
  <c r="L326" i="5"/>
  <c r="Y108" i="5"/>
  <c r="AY374" i="5"/>
  <c r="BE488" i="5"/>
  <c r="AJ72" i="5"/>
  <c r="AC104" i="5"/>
  <c r="R489" i="5"/>
  <c r="D310" i="5"/>
  <c r="R53" i="5"/>
  <c r="AO475" i="5"/>
  <c r="AN152" i="5"/>
  <c r="G382" i="5"/>
  <c r="AU468" i="5"/>
  <c r="E321" i="5"/>
  <c r="AY68" i="5"/>
  <c r="AA176" i="5"/>
  <c r="AB176" i="5" s="1"/>
  <c r="BA182" i="5"/>
  <c r="AT366" i="5"/>
  <c r="AW499" i="5"/>
  <c r="BB412" i="5"/>
  <c r="E294" i="5"/>
  <c r="AG287" i="5"/>
  <c r="N427" i="5"/>
  <c r="AQ121" i="5"/>
  <c r="AO117" i="5"/>
  <c r="AD351" i="5"/>
  <c r="AW423" i="5"/>
  <c r="AM14" i="5"/>
  <c r="BF145" i="5"/>
  <c r="AQ292" i="5"/>
  <c r="BH347" i="5"/>
  <c r="AX359" i="5"/>
  <c r="O190" i="5"/>
  <c r="L395" i="5"/>
  <c r="AU352" i="5"/>
  <c r="P280" i="5"/>
  <c r="BD272" i="5"/>
  <c r="AJ91" i="5"/>
  <c r="AT247" i="5"/>
  <c r="AA435" i="5"/>
  <c r="AB435" i="5" s="1"/>
  <c r="AY162" i="5"/>
  <c r="N146" i="5"/>
  <c r="AM101" i="5"/>
  <c r="M97" i="5"/>
  <c r="AX434" i="5"/>
  <c r="BC476" i="5"/>
  <c r="AS136" i="5"/>
  <c r="G394" i="5"/>
  <c r="BF316" i="5"/>
  <c r="BH114" i="5"/>
  <c r="E110" i="5"/>
  <c r="AA170" i="5"/>
  <c r="AB170" i="5" s="1"/>
  <c r="S59" i="5"/>
  <c r="BA359" i="5"/>
  <c r="AT72" i="5"/>
  <c r="AF500" i="5"/>
  <c r="AV380" i="5"/>
  <c r="AJ266" i="5"/>
  <c r="AJ388" i="5"/>
  <c r="T161" i="5"/>
  <c r="T188" i="5"/>
  <c r="F413" i="5"/>
  <c r="BC62" i="5"/>
  <c r="AF34" i="5"/>
  <c r="BH479" i="5"/>
  <c r="AK330" i="5"/>
  <c r="AO137" i="5"/>
  <c r="BE277" i="5"/>
  <c r="AW307" i="5"/>
  <c r="AP280" i="5"/>
  <c r="AD350" i="5"/>
  <c r="P130" i="5"/>
  <c r="AQ61" i="5"/>
  <c r="AJ282" i="5"/>
  <c r="Z474" i="5"/>
  <c r="T31" i="5"/>
  <c r="X22" i="5"/>
  <c r="U465" i="5"/>
  <c r="BC493" i="5"/>
  <c r="AX456" i="5"/>
  <c r="AA283" i="5"/>
  <c r="AB283" i="5" s="1"/>
  <c r="AM477" i="5"/>
  <c r="J419" i="5"/>
  <c r="AE88" i="5"/>
  <c r="U108" i="5"/>
  <c r="AI453" i="5"/>
  <c r="AX53" i="5"/>
  <c r="AM460" i="5"/>
  <c r="F347" i="5"/>
  <c r="AP378" i="5"/>
  <c r="AE434" i="5"/>
  <c r="AW300" i="5"/>
  <c r="I378" i="5"/>
  <c r="I143" i="5"/>
  <c r="BC425" i="5"/>
  <c r="F271" i="5"/>
  <c r="O393" i="5"/>
  <c r="AH119" i="5"/>
  <c r="AT393" i="5"/>
  <c r="T319" i="5"/>
  <c r="BG265" i="5"/>
  <c r="X488" i="5"/>
  <c r="AY392" i="5"/>
  <c r="AT282" i="5"/>
  <c r="AJ192" i="5"/>
  <c r="AP261" i="5"/>
  <c r="AZ374" i="5"/>
  <c r="C178" i="5"/>
  <c r="T107" i="5"/>
  <c r="BF439" i="5"/>
  <c r="N226" i="5"/>
  <c r="I292" i="5"/>
  <c r="AS76" i="5"/>
  <c r="C227" i="5"/>
  <c r="AO105" i="5"/>
  <c r="AF400" i="5"/>
  <c r="AG102" i="5"/>
  <c r="R476" i="5"/>
  <c r="H44" i="5"/>
  <c r="BG346" i="5"/>
  <c r="AP294" i="5"/>
  <c r="AV179" i="5"/>
  <c r="H39" i="5"/>
  <c r="T259" i="5"/>
  <c r="AM163" i="5"/>
  <c r="AC348" i="5"/>
  <c r="AP385" i="5"/>
  <c r="Y142" i="5"/>
  <c r="D45" i="5"/>
  <c r="H315" i="5"/>
  <c r="AX59" i="5"/>
  <c r="AV409" i="5"/>
  <c r="O400" i="5"/>
  <c r="AC383" i="5"/>
  <c r="AA46" i="5"/>
  <c r="AB46" i="5" s="1"/>
  <c r="AT459" i="5"/>
  <c r="N411" i="5"/>
  <c r="P400" i="5"/>
  <c r="B400" i="5"/>
  <c r="BA400" i="5"/>
  <c r="BA42" i="5"/>
  <c r="BA19" i="5"/>
  <c r="AU297" i="5"/>
  <c r="AT364" i="5"/>
  <c r="O302" i="5"/>
  <c r="AW339" i="5"/>
  <c r="AU298" i="5"/>
  <c r="AG318" i="5"/>
  <c r="AP277" i="5"/>
  <c r="A260" i="5"/>
  <c r="I193" i="5"/>
  <c r="AJ472" i="5"/>
  <c r="AJ128" i="5"/>
  <c r="AN455" i="5"/>
  <c r="AH78" i="5"/>
  <c r="AE169" i="5"/>
  <c r="O103" i="5"/>
  <c r="AT426" i="5"/>
  <c r="E495" i="5"/>
  <c r="L467" i="5"/>
  <c r="F277" i="5"/>
  <c r="O285" i="5"/>
  <c r="BA349" i="5"/>
  <c r="AU264" i="5"/>
  <c r="Q240" i="5"/>
  <c r="AD465" i="5"/>
  <c r="AV83" i="5"/>
  <c r="AO493" i="5"/>
  <c r="D61" i="5"/>
  <c r="AF13" i="5"/>
  <c r="AK17" i="5"/>
  <c r="BF387" i="5"/>
  <c r="P220" i="5"/>
  <c r="AW323" i="5"/>
  <c r="L145" i="5"/>
  <c r="AI297" i="5"/>
  <c r="BH367" i="5"/>
  <c r="A388" i="5"/>
  <c r="D136" i="5"/>
  <c r="BG136" i="5"/>
  <c r="AA439" i="5"/>
  <c r="AB439" i="5" s="1"/>
  <c r="BD399" i="5"/>
  <c r="AN57" i="5"/>
  <c r="BH135" i="5"/>
  <c r="BH197" i="5"/>
  <c r="D438" i="5"/>
  <c r="U193" i="5"/>
  <c r="BD466" i="5"/>
  <c r="AG349" i="5"/>
  <c r="L97" i="5"/>
  <c r="T396" i="5"/>
  <c r="S483" i="5"/>
  <c r="J118" i="5"/>
  <c r="H26" i="5"/>
  <c r="BD184" i="5"/>
  <c r="K339" i="5"/>
  <c r="P253" i="5"/>
  <c r="K369" i="5"/>
  <c r="B149" i="5"/>
  <c r="J242" i="5"/>
  <c r="G414" i="5"/>
  <c r="A120" i="5"/>
  <c r="AJ79" i="5"/>
  <c r="BH100" i="5"/>
  <c r="M192" i="5"/>
  <c r="BA183" i="5"/>
  <c r="K462" i="5"/>
  <c r="M485" i="5"/>
  <c r="T379" i="5"/>
  <c r="AU463" i="5"/>
  <c r="AX226" i="5"/>
  <c r="Y360" i="5"/>
  <c r="AV166" i="5"/>
  <c r="AW426" i="5"/>
  <c r="AV311" i="5"/>
  <c r="AK472" i="5"/>
  <c r="AX457" i="5"/>
  <c r="AS215" i="5"/>
  <c r="A343" i="5"/>
  <c r="N494" i="5"/>
  <c r="U403" i="5"/>
  <c r="BH374" i="5"/>
  <c r="AK419" i="5"/>
  <c r="BC435" i="5"/>
  <c r="AT69" i="5"/>
  <c r="AM34" i="5"/>
  <c r="O333" i="5"/>
  <c r="AA194" i="5"/>
  <c r="AB194" i="5" s="1"/>
  <c r="P351" i="5"/>
  <c r="BH248" i="5"/>
  <c r="E270" i="5"/>
  <c r="AS46" i="5"/>
  <c r="E28" i="5"/>
  <c r="U27" i="5"/>
  <c r="B470" i="5"/>
  <c r="AG379" i="5"/>
  <c r="BG130" i="5"/>
  <c r="AF414" i="5"/>
  <c r="BC385" i="5"/>
  <c r="AS163" i="5"/>
  <c r="BA88" i="5"/>
  <c r="AZ238" i="5"/>
  <c r="Q389" i="5"/>
  <c r="BF209" i="5"/>
  <c r="S464" i="5"/>
  <c r="P227" i="5"/>
  <c r="AJ365" i="5"/>
  <c r="AH145" i="5"/>
  <c r="AA68" i="5"/>
  <c r="AB68" i="5" s="1"/>
  <c r="M369" i="5"/>
  <c r="J235" i="5"/>
  <c r="N320" i="5"/>
  <c r="N243" i="5"/>
  <c r="AV174" i="5"/>
  <c r="AO453" i="5"/>
  <c r="AQ446" i="5"/>
  <c r="I197" i="5"/>
  <c r="AJ95" i="5"/>
  <c r="E275" i="5"/>
  <c r="M305" i="5"/>
  <c r="AT264" i="5"/>
  <c r="Y63" i="5"/>
  <c r="X86" i="5"/>
  <c r="Y454" i="5"/>
  <c r="D215" i="5"/>
  <c r="U239" i="5"/>
  <c r="S319" i="5"/>
  <c r="AQ469" i="5"/>
  <c r="AF456" i="5"/>
  <c r="S406" i="5"/>
  <c r="AI240" i="5"/>
  <c r="AO130" i="5"/>
  <c r="AM349" i="5"/>
  <c r="AX254" i="5"/>
  <c r="P41" i="5"/>
  <c r="N313" i="5"/>
  <c r="Q244" i="5"/>
  <c r="A321" i="5"/>
  <c r="AJ262" i="5"/>
  <c r="O320" i="5"/>
  <c r="A165" i="5"/>
  <c r="Q451" i="5"/>
  <c r="AH352" i="5"/>
  <c r="A306" i="5"/>
  <c r="BG269" i="5"/>
  <c r="AO246" i="5"/>
  <c r="AP348" i="5"/>
  <c r="L174" i="5"/>
  <c r="AO393" i="5"/>
  <c r="A485" i="5"/>
  <c r="N120" i="5"/>
  <c r="AA143" i="5"/>
  <c r="AB143" i="5" s="1"/>
  <c r="BD485" i="5"/>
  <c r="BF342" i="5"/>
  <c r="AX455" i="5"/>
  <c r="BD276" i="5"/>
  <c r="BG96" i="5"/>
  <c r="P186" i="5"/>
  <c r="T352" i="5"/>
  <c r="AQ188" i="5"/>
  <c r="AY75" i="5"/>
  <c r="AY360" i="5"/>
  <c r="BB45" i="5"/>
  <c r="AF440" i="5"/>
  <c r="AA94" i="5"/>
  <c r="AB94" i="5" s="1"/>
  <c r="AW277" i="5"/>
  <c r="AX439" i="5"/>
  <c r="A176" i="5"/>
  <c r="Q359" i="5"/>
  <c r="X73" i="5"/>
  <c r="AT318" i="5"/>
  <c r="Y151" i="5"/>
  <c r="X466" i="5"/>
  <c r="BD429" i="5"/>
  <c r="O127" i="5"/>
  <c r="AJ486" i="5"/>
  <c r="S126" i="5"/>
  <c r="AH433" i="5"/>
  <c r="AN325" i="5"/>
  <c r="AN485" i="5"/>
  <c r="AX354" i="5"/>
  <c r="AX77" i="5"/>
  <c r="AS397" i="5"/>
  <c r="AU428" i="5"/>
  <c r="AD202" i="5"/>
  <c r="O217" i="5"/>
  <c r="O88" i="5"/>
  <c r="AO39" i="5"/>
  <c r="D259" i="5"/>
  <c r="R374" i="5"/>
  <c r="AQ98" i="5"/>
  <c r="M219" i="5"/>
  <c r="BE212" i="5"/>
  <c r="AL104" i="5"/>
  <c r="H209" i="5"/>
  <c r="M366" i="5"/>
  <c r="AN297" i="5"/>
  <c r="A493" i="5"/>
  <c r="E359" i="5"/>
  <c r="AH111" i="5"/>
  <c r="G344" i="5"/>
  <c r="AI402" i="5"/>
  <c r="Y275" i="5"/>
  <c r="I201" i="5"/>
  <c r="BF407" i="5"/>
  <c r="R390" i="5"/>
  <c r="AE406" i="5"/>
  <c r="L35" i="5"/>
  <c r="AK466" i="5"/>
  <c r="AZ457" i="5"/>
  <c r="AT355" i="5"/>
  <c r="AF182" i="5"/>
  <c r="U313" i="5"/>
  <c r="X322" i="5"/>
  <c r="AA400" i="5"/>
  <c r="AB400" i="5" s="1"/>
  <c r="E291" i="5"/>
  <c r="A117" i="5"/>
  <c r="Z401" i="5"/>
  <c r="AI335" i="5"/>
  <c r="AC132" i="5"/>
  <c r="AE313" i="5"/>
  <c r="I179" i="5"/>
  <c r="E219" i="5"/>
  <c r="U435" i="5"/>
  <c r="R315" i="5"/>
  <c r="AZ320" i="5"/>
  <c r="BB299" i="5"/>
  <c r="AH104" i="5"/>
  <c r="AM369" i="5"/>
  <c r="D429" i="5"/>
  <c r="U426" i="5"/>
  <c r="AC190" i="5"/>
  <c r="AZ362" i="5"/>
  <c r="AJ187" i="5"/>
  <c r="X378" i="5"/>
  <c r="AU332" i="5"/>
  <c r="AE307" i="5"/>
  <c r="K455" i="5"/>
  <c r="E221" i="5"/>
  <c r="AX363" i="5"/>
  <c r="AN223" i="5"/>
  <c r="AI375" i="5"/>
  <c r="AZ363" i="5"/>
  <c r="L106" i="5"/>
  <c r="BC176" i="5"/>
  <c r="E213" i="5"/>
  <c r="N271" i="5"/>
  <c r="F241" i="5"/>
  <c r="BD189" i="5"/>
  <c r="K356" i="5"/>
  <c r="BF78" i="5"/>
  <c r="AI141" i="5"/>
  <c r="BG371" i="5"/>
  <c r="AC76" i="5"/>
  <c r="AF224" i="5"/>
  <c r="Q128" i="5"/>
  <c r="AY100" i="5"/>
  <c r="T143" i="5"/>
  <c r="S267" i="5"/>
  <c r="AJ416" i="5"/>
  <c r="D426" i="5"/>
  <c r="AA406" i="5"/>
  <c r="AB406" i="5" s="1"/>
  <c r="AI51" i="5"/>
  <c r="AK205" i="5"/>
  <c r="Z448" i="5"/>
  <c r="R247" i="5"/>
  <c r="X141" i="5"/>
  <c r="Z479" i="5"/>
  <c r="AJ114" i="5"/>
  <c r="D130" i="5"/>
  <c r="AF65" i="5"/>
  <c r="R233" i="5"/>
  <c r="AG214" i="5"/>
  <c r="Y322" i="5"/>
  <c r="AA334" i="5"/>
  <c r="AB334" i="5" s="1"/>
  <c r="C359" i="5"/>
  <c r="AH221" i="5"/>
  <c r="L429" i="5"/>
  <c r="D453" i="5"/>
  <c r="BE109" i="5"/>
  <c r="AC73" i="5"/>
  <c r="BD310" i="5"/>
  <c r="L470" i="5"/>
  <c r="C96" i="5"/>
  <c r="G310" i="5"/>
  <c r="BF489" i="5"/>
  <c r="AF460" i="5"/>
  <c r="O486" i="5"/>
  <c r="AE283" i="5"/>
  <c r="AG43" i="5"/>
  <c r="AK467" i="5"/>
  <c r="U390" i="5"/>
  <c r="E260" i="5"/>
  <c r="AD139" i="5"/>
  <c r="AJ250" i="5"/>
  <c r="AD440" i="5"/>
  <c r="K468" i="5"/>
  <c r="AZ216" i="5"/>
  <c r="Z298" i="5"/>
  <c r="AN336" i="5"/>
  <c r="S407" i="5"/>
  <c r="AG119" i="5"/>
  <c r="AJ340" i="5"/>
  <c r="O89" i="5"/>
  <c r="BA475" i="5"/>
  <c r="AJ363" i="5"/>
  <c r="BG32" i="5"/>
  <c r="S32" i="5"/>
  <c r="AG250" i="5"/>
  <c r="Q261" i="5"/>
  <c r="AZ140" i="5"/>
  <c r="AZ226" i="5"/>
  <c r="BB264" i="5"/>
  <c r="AM411" i="5"/>
  <c r="N340" i="5"/>
  <c r="BB379" i="5"/>
  <c r="BA237" i="5"/>
  <c r="T339" i="5"/>
  <c r="AV295" i="5"/>
  <c r="R225" i="5"/>
  <c r="E464" i="5"/>
  <c r="B428" i="5"/>
  <c r="M16" i="5"/>
  <c r="P94" i="5"/>
  <c r="AD488" i="5"/>
  <c r="N283" i="5"/>
  <c r="D417" i="5"/>
  <c r="AA337" i="5"/>
  <c r="AB337" i="5" s="1"/>
  <c r="X54" i="5"/>
  <c r="BE299" i="5"/>
  <c r="AM135" i="5"/>
  <c r="K444" i="5"/>
  <c r="AV303" i="5"/>
  <c r="AT218" i="5"/>
  <c r="S428" i="5"/>
  <c r="BE126" i="5"/>
  <c r="AF475" i="5"/>
  <c r="BG239" i="5"/>
  <c r="AT428" i="5"/>
  <c r="K389" i="5"/>
  <c r="BB74" i="5"/>
  <c r="B144" i="5"/>
  <c r="P45" i="5"/>
  <c r="BG64" i="5"/>
  <c r="AA443" i="5"/>
  <c r="AB443" i="5" s="1"/>
  <c r="BA350" i="5"/>
  <c r="O30" i="5"/>
  <c r="R123" i="5"/>
  <c r="AF94" i="5"/>
  <c r="AF251" i="5"/>
  <c r="R406" i="5"/>
  <c r="Y431" i="5"/>
  <c r="L321" i="5"/>
  <c r="AL307" i="5"/>
  <c r="T479" i="5"/>
  <c r="L437" i="5"/>
  <c r="BD377" i="5"/>
  <c r="H187" i="5"/>
  <c r="G280" i="5"/>
  <c r="L113" i="5"/>
  <c r="AM203" i="5"/>
  <c r="AW48" i="5"/>
  <c r="BG374" i="5"/>
  <c r="G36" i="5"/>
  <c r="AE198" i="5"/>
  <c r="J350" i="5"/>
  <c r="AM249" i="5"/>
  <c r="L419" i="5"/>
  <c r="AI244" i="5"/>
  <c r="AA376" i="5"/>
  <c r="AB376" i="5" s="1"/>
  <c r="B266" i="5"/>
  <c r="F107" i="5"/>
  <c r="AT472" i="5"/>
  <c r="Z39" i="5"/>
  <c r="C253" i="5"/>
  <c r="AD141" i="5"/>
  <c r="H389" i="5"/>
  <c r="N136" i="5"/>
  <c r="F396" i="5"/>
  <c r="BB252" i="5"/>
  <c r="P411" i="5"/>
  <c r="C88" i="5"/>
  <c r="AM265" i="5"/>
  <c r="AK442" i="5"/>
  <c r="BE168" i="5"/>
  <c r="AF416" i="5"/>
  <c r="AX136" i="5"/>
  <c r="AT314" i="5"/>
  <c r="R285" i="5"/>
  <c r="Z212" i="5"/>
  <c r="AX345" i="5"/>
  <c r="AG305" i="5"/>
  <c r="Q447" i="5"/>
  <c r="A335" i="5"/>
  <c r="AQ420" i="5"/>
  <c r="AK414" i="5"/>
  <c r="C182" i="5"/>
  <c r="B202" i="5"/>
  <c r="L422" i="5"/>
  <c r="AY499" i="5"/>
  <c r="AA411" i="5"/>
  <c r="AB411" i="5" s="1"/>
  <c r="AJ393" i="5"/>
  <c r="AT358" i="5"/>
  <c r="AY370" i="5"/>
  <c r="AJ103" i="5"/>
  <c r="BF199" i="5"/>
  <c r="AN36" i="5"/>
  <c r="U110" i="5"/>
  <c r="AN43" i="5"/>
  <c r="T125" i="5"/>
  <c r="BD48" i="5"/>
  <c r="K98" i="5"/>
  <c r="C352" i="5"/>
  <c r="AM59" i="5"/>
  <c r="AN173" i="5"/>
  <c r="I114" i="5"/>
  <c r="BA33" i="5"/>
  <c r="AX378" i="5"/>
  <c r="AV249" i="5"/>
  <c r="S249" i="5"/>
  <c r="AN305" i="5"/>
  <c r="AE106" i="5"/>
  <c r="I250" i="5"/>
  <c r="AH53" i="5"/>
  <c r="BA92" i="5"/>
  <c r="AA355" i="5"/>
  <c r="AB355" i="5" s="1"/>
  <c r="AD291" i="5"/>
  <c r="AC233" i="5"/>
  <c r="I122" i="5"/>
  <c r="F47" i="5"/>
  <c r="A177" i="5"/>
  <c r="C279" i="5"/>
  <c r="H214" i="5"/>
  <c r="G469" i="5"/>
  <c r="AM42" i="5"/>
  <c r="P361" i="5"/>
  <c r="N118" i="5"/>
  <c r="AL473" i="5"/>
  <c r="L178" i="5"/>
  <c r="BH357" i="5"/>
  <c r="BA147" i="5"/>
  <c r="AQ282" i="5"/>
  <c r="U125" i="5"/>
  <c r="AJ417" i="5"/>
  <c r="T424" i="5"/>
  <c r="AA248" i="5"/>
  <c r="AB248" i="5" s="1"/>
  <c r="BJ248" i="5" s="1"/>
  <c r="AS481" i="5"/>
  <c r="AS209" i="5"/>
  <c r="N240" i="5"/>
  <c r="D355" i="5"/>
  <c r="BC359" i="5"/>
  <c r="AZ217" i="5"/>
  <c r="BA383" i="5"/>
  <c r="AE210" i="5"/>
  <c r="BD78" i="5"/>
  <c r="AZ495" i="5"/>
  <c r="X429" i="5"/>
  <c r="AD227" i="5"/>
  <c r="Y182" i="5"/>
  <c r="AJ219" i="5"/>
  <c r="AZ205" i="5"/>
  <c r="Y391" i="5"/>
  <c r="F409" i="5"/>
  <c r="R32" i="5"/>
  <c r="AX459" i="5"/>
  <c r="Y442" i="5"/>
  <c r="O365" i="5"/>
  <c r="AO428" i="5"/>
  <c r="R151" i="5"/>
  <c r="AF403" i="5"/>
  <c r="BD442" i="5"/>
  <c r="AQ92" i="5"/>
  <c r="M459" i="5"/>
  <c r="M121" i="5"/>
  <c r="BD181" i="5"/>
  <c r="L457" i="5"/>
  <c r="P310" i="5"/>
  <c r="O425" i="5"/>
  <c r="AJ461" i="5"/>
  <c r="AC33" i="5"/>
  <c r="AQ338" i="5"/>
  <c r="AA329" i="5"/>
  <c r="AB329" i="5" s="1"/>
  <c r="H436" i="5"/>
  <c r="AW89" i="5"/>
  <c r="K225" i="5"/>
  <c r="P154" i="5"/>
  <c r="AT220" i="5"/>
  <c r="BG330" i="5"/>
  <c r="AJ104" i="5"/>
  <c r="AX224" i="5"/>
  <c r="AF306" i="5"/>
  <c r="BC375" i="5"/>
  <c r="AJ349" i="5"/>
  <c r="AL438" i="5"/>
  <c r="AL496" i="5"/>
  <c r="AX340" i="5"/>
  <c r="AZ280" i="5"/>
  <c r="BF336" i="5"/>
  <c r="AP102" i="5"/>
  <c r="P71" i="5"/>
  <c r="AV461" i="5"/>
  <c r="Y72" i="5"/>
  <c r="M145" i="5"/>
  <c r="N499" i="5"/>
  <c r="A400" i="5"/>
  <c r="AN81" i="5"/>
  <c r="AO205" i="5"/>
  <c r="AP386" i="5"/>
  <c r="BA31" i="5"/>
  <c r="O389" i="5"/>
  <c r="AS297" i="5"/>
  <c r="AP376" i="5"/>
  <c r="P497" i="5"/>
  <c r="AZ172" i="5"/>
  <c r="AD42" i="5"/>
  <c r="AK131" i="5"/>
  <c r="AP392" i="5"/>
  <c r="Y106" i="5"/>
  <c r="F334" i="5"/>
  <c r="AO161" i="5"/>
  <c r="Z426" i="5"/>
  <c r="Q26" i="5"/>
  <c r="AG71" i="5"/>
  <c r="I40" i="5"/>
  <c r="AE246" i="5"/>
  <c r="U321" i="5"/>
  <c r="N382" i="5"/>
  <c r="O133" i="5"/>
  <c r="M68" i="5"/>
  <c r="BB24" i="5"/>
  <c r="G485" i="5"/>
  <c r="AO144" i="5"/>
  <c r="BA444" i="5"/>
  <c r="AX173" i="5"/>
  <c r="C122" i="5"/>
  <c r="O310" i="5"/>
  <c r="AZ303" i="5"/>
  <c r="AX409" i="5"/>
  <c r="F446" i="5"/>
  <c r="AT44" i="5"/>
  <c r="AP273" i="5"/>
  <c r="AS292" i="5"/>
  <c r="AU222" i="5"/>
  <c r="AD194" i="5"/>
  <c r="T141" i="5"/>
  <c r="Z69" i="5"/>
  <c r="T33" i="5"/>
  <c r="AV289" i="5"/>
  <c r="BH170" i="5"/>
  <c r="AD472" i="5"/>
  <c r="BG195" i="5"/>
  <c r="AK344" i="5"/>
  <c r="BB313" i="5"/>
  <c r="BH380" i="5"/>
  <c r="BB99" i="5"/>
  <c r="AS308" i="5"/>
  <c r="Z493" i="5"/>
  <c r="AU170" i="5"/>
  <c r="U72" i="5"/>
  <c r="BF45" i="5"/>
  <c r="F200" i="5"/>
  <c r="AW341" i="5"/>
  <c r="AA352" i="5"/>
  <c r="AB352" i="5" s="1"/>
  <c r="AK228" i="5"/>
  <c r="BC162" i="5"/>
  <c r="AD62" i="5"/>
  <c r="P33" i="5"/>
  <c r="AF219" i="5"/>
  <c r="AX318" i="5"/>
  <c r="F237" i="5"/>
  <c r="J134" i="5"/>
  <c r="T372" i="5"/>
  <c r="AC234" i="5"/>
  <c r="AX115" i="5"/>
  <c r="G55" i="5"/>
  <c r="AQ453" i="5"/>
  <c r="BC278" i="5"/>
  <c r="G454" i="5"/>
  <c r="T234" i="5"/>
  <c r="AI422" i="5"/>
  <c r="S389" i="5"/>
  <c r="AV49" i="5"/>
  <c r="AT193" i="5"/>
  <c r="BG441" i="5"/>
  <c r="AH451" i="5"/>
  <c r="X80" i="5"/>
  <c r="J68" i="5"/>
  <c r="AA436" i="5"/>
  <c r="AB436" i="5" s="1"/>
  <c r="AH240" i="5"/>
  <c r="AY90" i="5"/>
  <c r="AT322" i="5"/>
  <c r="AW469" i="5"/>
  <c r="BF373" i="5"/>
  <c r="H35" i="5"/>
  <c r="AQ407" i="5"/>
  <c r="M498" i="5"/>
  <c r="AI120" i="5"/>
  <c r="X494" i="5"/>
  <c r="BF173" i="5"/>
  <c r="AQ288" i="5"/>
  <c r="BG447" i="5"/>
  <c r="R256" i="5"/>
  <c r="BA399" i="5"/>
  <c r="Q386" i="5"/>
  <c r="AE353" i="5"/>
  <c r="AF294" i="5"/>
  <c r="A45" i="5"/>
  <c r="O123" i="5"/>
  <c r="U425" i="5"/>
  <c r="T376" i="5"/>
  <c r="AG218" i="5"/>
  <c r="AM222" i="5"/>
  <c r="G258" i="5"/>
  <c r="K177" i="5"/>
  <c r="D214" i="5"/>
  <c r="Y383" i="5"/>
  <c r="R61" i="5"/>
  <c r="AF413" i="5"/>
  <c r="AA487" i="5"/>
  <c r="AB487" i="5" s="1"/>
  <c r="AP263" i="5"/>
  <c r="Q436" i="5"/>
  <c r="AP258" i="5"/>
  <c r="AT372" i="5"/>
  <c r="AC95" i="5"/>
  <c r="BD364" i="5"/>
  <c r="AF35" i="5"/>
  <c r="AM458" i="5"/>
  <c r="P100" i="5"/>
  <c r="AH242" i="5"/>
  <c r="AM441" i="5"/>
  <c r="AF296" i="5"/>
  <c r="A428" i="5"/>
  <c r="A440" i="5"/>
  <c r="S178" i="5"/>
  <c r="I34" i="5"/>
  <c r="I347" i="5"/>
  <c r="AC446" i="5"/>
  <c r="AZ397" i="5"/>
  <c r="T165" i="5"/>
  <c r="N360" i="5"/>
  <c r="X301" i="5"/>
  <c r="AO363" i="5"/>
  <c r="AN148" i="5"/>
  <c r="R38" i="5"/>
  <c r="AZ310" i="5"/>
  <c r="AY488" i="5"/>
  <c r="J292" i="5"/>
  <c r="K116" i="5"/>
  <c r="I26" i="5"/>
  <c r="K449" i="5"/>
  <c r="BC233" i="5"/>
  <c r="N378" i="5"/>
  <c r="BG491" i="5"/>
  <c r="AX364" i="5"/>
  <c r="AI461" i="5"/>
  <c r="AY448" i="5"/>
  <c r="AJ256" i="5"/>
  <c r="AA428" i="5"/>
  <c r="AB428" i="5" s="1"/>
  <c r="AI147" i="5"/>
  <c r="D435" i="5"/>
  <c r="AS417" i="5"/>
  <c r="Z260" i="5"/>
  <c r="AO236" i="5"/>
  <c r="BG28" i="5"/>
  <c r="K372" i="5"/>
  <c r="S322" i="5"/>
  <c r="AC118" i="5"/>
  <c r="BC382" i="5"/>
  <c r="AE178" i="5"/>
  <c r="AJ145" i="5"/>
  <c r="AI92" i="5"/>
  <c r="AA109" i="5"/>
  <c r="AB109" i="5" s="1"/>
  <c r="AU470" i="5"/>
  <c r="I310" i="5"/>
  <c r="Q475" i="5"/>
  <c r="AY274" i="5"/>
  <c r="AI194" i="5"/>
  <c r="Q470" i="5"/>
  <c r="H377" i="5"/>
  <c r="R98" i="5"/>
  <c r="F361" i="5"/>
  <c r="AZ290" i="5"/>
  <c r="AF343" i="5"/>
  <c r="Y145" i="5"/>
  <c r="AN294" i="5"/>
  <c r="T57" i="5"/>
  <c r="AN252" i="5"/>
  <c r="AS451" i="5"/>
  <c r="AC409" i="5"/>
  <c r="AC442" i="5"/>
  <c r="AO109" i="5"/>
  <c r="AM154" i="5"/>
  <c r="AM429" i="5"/>
  <c r="R391" i="5"/>
  <c r="AM57" i="5"/>
  <c r="BG52" i="5"/>
  <c r="AC81" i="5"/>
  <c r="BA449" i="5"/>
  <c r="AM389" i="5"/>
  <c r="AI87" i="5"/>
  <c r="C132" i="5"/>
  <c r="AZ222" i="5"/>
  <c r="E493" i="5"/>
  <c r="AA485" i="5"/>
  <c r="AB485" i="5" s="1"/>
  <c r="S405" i="5"/>
  <c r="AX406" i="5"/>
  <c r="Y359" i="5"/>
  <c r="P453" i="5"/>
  <c r="BD388" i="5"/>
  <c r="AJ237" i="5"/>
  <c r="K425" i="5"/>
  <c r="T332" i="5"/>
  <c r="AA222" i="5"/>
  <c r="AB222" i="5" s="1"/>
  <c r="F477" i="5"/>
  <c r="AY495" i="5"/>
  <c r="Z494" i="5"/>
  <c r="AE339" i="5"/>
  <c r="A434" i="5"/>
  <c r="F495" i="5"/>
  <c r="AM39" i="5"/>
  <c r="Y199" i="5"/>
  <c r="BH500" i="5"/>
  <c r="AP56" i="5"/>
  <c r="BC438" i="5"/>
  <c r="AM130" i="5"/>
  <c r="F119" i="5"/>
  <c r="I362" i="5"/>
  <c r="A482" i="5"/>
  <c r="AY344" i="5"/>
  <c r="AH172" i="5"/>
  <c r="T450" i="5"/>
  <c r="AT55" i="5"/>
  <c r="AQ367" i="5"/>
  <c r="AH19" i="5"/>
  <c r="AG194" i="5"/>
  <c r="AF222" i="5"/>
  <c r="A194" i="5"/>
  <c r="L290" i="5"/>
  <c r="BA41" i="5"/>
  <c r="C127" i="5"/>
  <c r="BF17" i="5"/>
  <c r="AH292" i="5"/>
  <c r="BH386" i="5"/>
  <c r="N441" i="5"/>
  <c r="O264" i="5"/>
  <c r="C58" i="5"/>
  <c r="AY85" i="5"/>
  <c r="O304" i="5"/>
  <c r="Q192" i="5"/>
  <c r="O490" i="5"/>
  <c r="AU173" i="5"/>
  <c r="P462" i="5"/>
  <c r="Q19" i="5"/>
  <c r="B288" i="5"/>
  <c r="C126" i="5"/>
  <c r="E381" i="5"/>
  <c r="AE389" i="5"/>
  <c r="AW397" i="5"/>
  <c r="Q494" i="5"/>
  <c r="C248" i="5"/>
  <c r="AU414" i="5"/>
  <c r="P99" i="5"/>
  <c r="AV216" i="5"/>
  <c r="AG213" i="5"/>
  <c r="AD179" i="5"/>
  <c r="AI489" i="5"/>
  <c r="AF409" i="5"/>
  <c r="AK311" i="5"/>
  <c r="AF482" i="5"/>
  <c r="AN37" i="5"/>
  <c r="Z254" i="5"/>
  <c r="AI379" i="5"/>
  <c r="I85" i="5"/>
  <c r="AX388" i="5"/>
  <c r="AH459" i="5"/>
  <c r="Q387" i="5"/>
  <c r="AU45" i="5"/>
  <c r="AD415" i="5"/>
  <c r="AC365" i="5"/>
  <c r="T462" i="5"/>
  <c r="BA373" i="5"/>
  <c r="AJ481" i="5"/>
  <c r="G494" i="5"/>
  <c r="Y198" i="5"/>
  <c r="AI394" i="5"/>
  <c r="AI171" i="5"/>
  <c r="D459" i="5"/>
  <c r="N333" i="5"/>
  <c r="AG51" i="5"/>
  <c r="AI71" i="5"/>
  <c r="L345" i="5"/>
  <c r="AA396" i="5"/>
  <c r="AB396" i="5" s="1"/>
  <c r="Q249" i="5"/>
  <c r="AU243" i="5"/>
  <c r="AF196" i="5"/>
  <c r="X460" i="5"/>
  <c r="AH147" i="5"/>
  <c r="A139" i="5"/>
  <c r="AF195" i="5"/>
  <c r="BF317" i="5"/>
  <c r="X500" i="5"/>
  <c r="AI352" i="5"/>
  <c r="AE243" i="5"/>
  <c r="AA253" i="5"/>
  <c r="AB253" i="5" s="1"/>
  <c r="AE416" i="5"/>
  <c r="B247" i="5"/>
  <c r="I63" i="5"/>
  <c r="BG110" i="5"/>
  <c r="AH275" i="5"/>
  <c r="D415" i="5"/>
  <c r="AO54" i="5"/>
  <c r="AE295" i="5"/>
  <c r="BG356" i="5"/>
  <c r="AZ135" i="5"/>
  <c r="BG472" i="5"/>
  <c r="AA55" i="5"/>
  <c r="AB55" i="5" s="1"/>
  <c r="AJ295" i="5"/>
  <c r="AS149" i="5"/>
  <c r="AX17" i="5"/>
  <c r="S279" i="5"/>
  <c r="Q348" i="5"/>
  <c r="K61" i="5"/>
  <c r="AX246" i="5"/>
  <c r="N489" i="5"/>
  <c r="H292" i="5"/>
  <c r="T202" i="5"/>
  <c r="AG45" i="5"/>
  <c r="AJ87" i="5"/>
  <c r="AY66" i="5"/>
  <c r="AF118" i="5"/>
  <c r="AZ318" i="5"/>
  <c r="I379" i="5"/>
  <c r="AP115" i="5"/>
  <c r="AG304" i="5"/>
  <c r="BF101" i="5"/>
  <c r="B265" i="5"/>
  <c r="AH391" i="5"/>
  <c r="AC51" i="5"/>
  <c r="H155" i="5"/>
  <c r="AN278" i="5"/>
  <c r="AF423" i="5"/>
  <c r="BG389" i="5"/>
  <c r="K100" i="5"/>
  <c r="A394" i="5"/>
  <c r="AG460" i="5"/>
  <c r="AC53" i="5"/>
  <c r="AF22" i="5"/>
  <c r="H492" i="5"/>
  <c r="AL349" i="5"/>
  <c r="N429" i="5"/>
  <c r="F408" i="5"/>
  <c r="BE116" i="5"/>
  <c r="K431" i="5"/>
  <c r="AI229" i="5"/>
  <c r="AP171" i="5"/>
  <c r="AH110" i="5"/>
  <c r="BD52" i="5"/>
  <c r="BE422" i="5"/>
  <c r="AQ50" i="5"/>
  <c r="E25" i="5"/>
  <c r="AN225" i="5"/>
  <c r="AF370" i="5"/>
  <c r="O326" i="5"/>
  <c r="AQ134" i="5"/>
  <c r="BG392" i="5"/>
  <c r="C179" i="5"/>
  <c r="E373" i="5"/>
  <c r="BA354" i="5"/>
  <c r="A488" i="5"/>
  <c r="U169" i="5"/>
  <c r="AA482" i="5"/>
  <c r="AB482" i="5" s="1"/>
  <c r="Y348" i="5"/>
  <c r="R179" i="5"/>
  <c r="C244" i="5"/>
  <c r="I453" i="5"/>
  <c r="BD293" i="5"/>
  <c r="AX250" i="5"/>
  <c r="AQ108" i="5"/>
  <c r="A181" i="5"/>
  <c r="Y157" i="5"/>
  <c r="BC238" i="5"/>
  <c r="K181" i="5"/>
  <c r="L473" i="5"/>
  <c r="BE413" i="5"/>
  <c r="AC485" i="5"/>
  <c r="AT63" i="5"/>
  <c r="AO271" i="5"/>
  <c r="AP349" i="5"/>
  <c r="AG303" i="5"/>
  <c r="AO307" i="5"/>
  <c r="T48" i="5"/>
  <c r="AD434" i="5"/>
  <c r="AV364" i="5"/>
  <c r="Z461" i="5"/>
  <c r="AK206" i="5"/>
  <c r="AE172" i="5"/>
  <c r="Q333" i="5"/>
  <c r="AI333" i="5"/>
  <c r="I325" i="5"/>
  <c r="BE454" i="5"/>
  <c r="T65" i="5"/>
  <c r="AT331" i="5"/>
  <c r="C316" i="5"/>
  <c r="Y200" i="5"/>
  <c r="AK388" i="5"/>
  <c r="N358" i="5"/>
  <c r="C180" i="5"/>
  <c r="BC155" i="5"/>
  <c r="A55" i="5"/>
  <c r="AX124" i="5"/>
  <c r="AI250" i="5"/>
  <c r="E358" i="5"/>
  <c r="X172" i="5"/>
  <c r="AS351" i="5"/>
  <c r="AI273" i="5"/>
  <c r="R401" i="5"/>
  <c r="F405" i="5"/>
  <c r="AU394" i="5"/>
  <c r="K496" i="5"/>
  <c r="R451" i="5"/>
  <c r="Z435" i="5"/>
  <c r="AP306" i="5"/>
  <c r="X321" i="5"/>
  <c r="I305" i="5"/>
  <c r="N416" i="5"/>
  <c r="AY388" i="5"/>
  <c r="I218" i="5"/>
  <c r="AE413" i="5"/>
  <c r="D470" i="5"/>
  <c r="AO74" i="5"/>
  <c r="AE87" i="5"/>
  <c r="AJ477" i="5"/>
  <c r="AH138" i="5"/>
  <c r="AN189" i="5"/>
  <c r="Z475" i="5"/>
  <c r="J106" i="5"/>
  <c r="O472" i="5"/>
  <c r="BD21" i="5"/>
  <c r="P358" i="5"/>
  <c r="D457" i="5"/>
  <c r="AI365" i="5"/>
  <c r="AX334" i="5"/>
  <c r="BE306" i="5"/>
  <c r="AC294" i="5"/>
  <c r="AK169" i="5"/>
  <c r="A310" i="5"/>
  <c r="U247" i="5"/>
  <c r="BA438" i="5"/>
  <c r="G396" i="5"/>
  <c r="AO41" i="5"/>
  <c r="AO56" i="5"/>
  <c r="P484" i="5"/>
  <c r="AF292" i="5"/>
  <c r="H265" i="5"/>
  <c r="Z407" i="5"/>
  <c r="B209" i="5"/>
  <c r="D230" i="5"/>
  <c r="BD449" i="5"/>
  <c r="AM366" i="5"/>
  <c r="H89" i="5"/>
  <c r="BF119" i="5"/>
  <c r="P248" i="5"/>
  <c r="BG469" i="5"/>
  <c r="Q467" i="5"/>
  <c r="Z275" i="5"/>
  <c r="BE156" i="5"/>
  <c r="AO183" i="5"/>
  <c r="BH490" i="5"/>
  <c r="AX317" i="5"/>
  <c r="AD223" i="5"/>
  <c r="E361" i="5"/>
  <c r="J216" i="5"/>
  <c r="N305" i="5"/>
  <c r="I207" i="5"/>
  <c r="AX208" i="5"/>
  <c r="D152" i="5"/>
  <c r="J104" i="5"/>
  <c r="AC470" i="5"/>
  <c r="S412" i="5"/>
  <c r="I395" i="5"/>
  <c r="R271" i="5"/>
  <c r="AC30" i="5"/>
  <c r="AV150" i="5"/>
  <c r="AY468" i="5"/>
  <c r="AY400" i="5"/>
  <c r="K279" i="5"/>
  <c r="BA322" i="5"/>
  <c r="AK212" i="5"/>
  <c r="BC328" i="5"/>
  <c r="BA261" i="5"/>
  <c r="AS152" i="5"/>
  <c r="AZ450" i="5"/>
  <c r="H185" i="5"/>
  <c r="BB467" i="5"/>
  <c r="AQ489" i="5"/>
  <c r="M78" i="5"/>
  <c r="Z498" i="5"/>
  <c r="G76" i="5"/>
  <c r="AK292" i="5"/>
  <c r="R330" i="5"/>
  <c r="J393" i="5"/>
  <c r="AN93" i="5"/>
  <c r="BE112" i="5"/>
  <c r="P403" i="5"/>
  <c r="BE160" i="5"/>
  <c r="AV55" i="5"/>
  <c r="BF36" i="5"/>
  <c r="AU210" i="5"/>
  <c r="Z376" i="5"/>
  <c r="AA305" i="5"/>
  <c r="AB305" i="5" s="1"/>
  <c r="BD227" i="5"/>
  <c r="BA142" i="5"/>
  <c r="BA35" i="5"/>
  <c r="AZ361" i="5"/>
  <c r="H141" i="5"/>
  <c r="AY55" i="5"/>
  <c r="AH129" i="5"/>
  <c r="BF356" i="5"/>
  <c r="M102" i="5"/>
  <c r="AZ425" i="5"/>
  <c r="AP338" i="5"/>
  <c r="S374" i="5"/>
  <c r="B453" i="5"/>
  <c r="AW126" i="5"/>
  <c r="BA371" i="5"/>
  <c r="BD232" i="5"/>
  <c r="BA358" i="5"/>
  <c r="AF260" i="5"/>
  <c r="BC447" i="5"/>
  <c r="AA495" i="5"/>
  <c r="AB495" i="5" s="1"/>
  <c r="BG383" i="5"/>
  <c r="AZ461" i="5"/>
  <c r="AP408" i="5"/>
  <c r="AQ101" i="5"/>
  <c r="AF321" i="5"/>
  <c r="L172" i="5"/>
  <c r="J316" i="5"/>
  <c r="Q187" i="5"/>
  <c r="G132" i="5"/>
  <c r="AS78" i="5"/>
  <c r="X421" i="5"/>
  <c r="P454" i="5"/>
  <c r="AD421" i="5"/>
  <c r="AS446" i="5"/>
  <c r="AF83" i="5"/>
  <c r="R35" i="5"/>
  <c r="AZ194" i="5"/>
  <c r="AE83" i="5"/>
  <c r="AN186" i="5"/>
  <c r="AD332" i="5"/>
  <c r="L329" i="5"/>
  <c r="E370" i="5"/>
  <c r="BB185" i="5"/>
  <c r="AP74" i="5"/>
  <c r="BG44" i="5"/>
  <c r="AK52" i="5"/>
  <c r="Z286" i="5"/>
  <c r="AE35" i="5"/>
  <c r="BE300" i="5"/>
  <c r="D452" i="5"/>
  <c r="AC265" i="5"/>
  <c r="D371" i="5"/>
  <c r="Z83" i="5"/>
  <c r="AE414" i="5"/>
  <c r="AN396" i="5"/>
  <c r="F416" i="5"/>
  <c r="Z371" i="5"/>
  <c r="G267" i="5"/>
  <c r="AY457" i="5"/>
  <c r="AZ77" i="5"/>
  <c r="AZ102" i="5"/>
  <c r="C293" i="5"/>
  <c r="BG93" i="5"/>
  <c r="D121" i="5"/>
  <c r="AD405" i="5"/>
  <c r="AP447" i="5"/>
  <c r="J357" i="5"/>
  <c r="L366" i="5"/>
  <c r="A43" i="5"/>
  <c r="BE469" i="5"/>
  <c r="R438" i="5"/>
  <c r="AZ121" i="5"/>
  <c r="M31" i="5"/>
  <c r="S196" i="5"/>
  <c r="B432" i="5"/>
  <c r="S182" i="5"/>
  <c r="BF123" i="5"/>
  <c r="D305" i="5"/>
  <c r="I460" i="5"/>
  <c r="AG351" i="5"/>
  <c r="K240" i="5"/>
  <c r="E39" i="5"/>
  <c r="AZ470" i="5"/>
  <c r="BH450" i="5"/>
  <c r="AO438" i="5"/>
  <c r="AZ436" i="5"/>
  <c r="AF161" i="5"/>
  <c r="AI316" i="5"/>
  <c r="C56" i="5"/>
  <c r="M226" i="5"/>
  <c r="N350" i="5"/>
  <c r="Y352" i="5"/>
  <c r="D378" i="5"/>
  <c r="AF439" i="5"/>
  <c r="L43" i="5"/>
  <c r="AV442" i="5"/>
  <c r="AO52" i="5"/>
  <c r="K164" i="5"/>
  <c r="AK138" i="5"/>
  <c r="AO179" i="5"/>
  <c r="AQ413" i="5"/>
  <c r="AI499" i="5"/>
  <c r="I414" i="5"/>
  <c r="F450" i="5"/>
  <c r="S140" i="5"/>
  <c r="AP452" i="5"/>
  <c r="A110" i="5"/>
  <c r="B261" i="5"/>
  <c r="I320" i="5"/>
  <c r="AL374" i="5"/>
  <c r="Z213" i="5"/>
  <c r="BE96" i="5"/>
  <c r="AH343" i="5"/>
  <c r="F118" i="5"/>
  <c r="L276" i="5"/>
  <c r="O477" i="5"/>
  <c r="AQ162" i="5"/>
  <c r="BC87" i="5"/>
  <c r="AA130" i="5"/>
  <c r="AB130" i="5" s="1"/>
  <c r="BG475" i="5"/>
  <c r="AD419" i="5"/>
  <c r="P108" i="5"/>
  <c r="AG399" i="5"/>
  <c r="BH333" i="5"/>
  <c r="K430" i="5"/>
  <c r="AO478" i="5"/>
  <c r="AU381" i="5"/>
  <c r="AJ458" i="5"/>
  <c r="C164" i="5"/>
  <c r="H296" i="5"/>
  <c r="Z392" i="5"/>
  <c r="AJ273" i="5"/>
  <c r="AQ379" i="5"/>
  <c r="F287" i="5"/>
  <c r="AH154" i="5"/>
  <c r="BF364" i="5"/>
  <c r="AJ236" i="5"/>
  <c r="I293" i="5"/>
  <c r="BE263" i="5"/>
  <c r="AQ220" i="5"/>
  <c r="BD344" i="5"/>
  <c r="R229" i="5"/>
  <c r="AK434" i="5"/>
  <c r="AI454" i="5"/>
  <c r="AM391" i="5"/>
  <c r="R487" i="5"/>
  <c r="BE466" i="5"/>
  <c r="AS270" i="5"/>
  <c r="AC390" i="5"/>
  <c r="AL123" i="5"/>
  <c r="AO134" i="5"/>
  <c r="AV413" i="5"/>
  <c r="AK149" i="5"/>
  <c r="AA245" i="5"/>
  <c r="AB245" i="5" s="1"/>
  <c r="E180" i="5"/>
  <c r="B188" i="5"/>
  <c r="P217" i="5"/>
  <c r="AS37" i="5"/>
  <c r="G263" i="5"/>
  <c r="D279" i="5"/>
  <c r="AJ404" i="5"/>
  <c r="BC18" i="5"/>
  <c r="E379" i="5"/>
  <c r="BE82" i="5"/>
  <c r="AE73" i="5"/>
  <c r="P467" i="5"/>
  <c r="AQ432" i="5"/>
  <c r="A131" i="5"/>
  <c r="Y441" i="5"/>
  <c r="Z495" i="5"/>
  <c r="S117" i="5"/>
  <c r="M281" i="5"/>
  <c r="AU61" i="5"/>
  <c r="C243" i="5"/>
  <c r="X325" i="5"/>
  <c r="A376" i="5"/>
  <c r="R119" i="5"/>
  <c r="K180" i="5"/>
  <c r="Y229" i="5"/>
  <c r="AW436" i="5"/>
  <c r="AH375" i="5"/>
  <c r="S30" i="5"/>
  <c r="A447" i="5"/>
  <c r="C367" i="5"/>
  <c r="X42" i="5"/>
  <c r="K333" i="5"/>
  <c r="Z183" i="5"/>
  <c r="AE409" i="5"/>
  <c r="AP418" i="5"/>
  <c r="Q188" i="5"/>
  <c r="AY184" i="5"/>
  <c r="BD210" i="5"/>
  <c r="AW363" i="5"/>
  <c r="BE437" i="5"/>
  <c r="I254" i="5"/>
  <c r="BC147" i="5"/>
  <c r="AU365" i="5"/>
  <c r="AJ364" i="5"/>
  <c r="AG145" i="5"/>
  <c r="M491" i="5"/>
  <c r="BF400" i="5"/>
  <c r="AQ204" i="5"/>
  <c r="T416" i="5"/>
  <c r="BG87" i="5"/>
  <c r="AV41" i="5"/>
  <c r="Z179" i="5"/>
  <c r="X456" i="5"/>
  <c r="AS305" i="5"/>
  <c r="AU498" i="5"/>
  <c r="AD159" i="5"/>
  <c r="AG240" i="5"/>
  <c r="BE252" i="5"/>
  <c r="AA427" i="5"/>
  <c r="AB427" i="5" s="1"/>
  <c r="AT305" i="5"/>
  <c r="BH438" i="5"/>
  <c r="B279" i="5"/>
  <c r="AD380" i="5"/>
  <c r="P408" i="5"/>
  <c r="AU122" i="5"/>
  <c r="AZ415" i="5"/>
  <c r="AK22" i="5"/>
  <c r="R66" i="5"/>
  <c r="AD399" i="5"/>
  <c r="AI26" i="5"/>
  <c r="BE487" i="5"/>
  <c r="AM278" i="5"/>
  <c r="AZ392" i="5"/>
  <c r="AJ487" i="5"/>
  <c r="AU176" i="5"/>
  <c r="AW388" i="5"/>
  <c r="AK233" i="5"/>
  <c r="R24" i="5"/>
  <c r="Z210" i="5"/>
  <c r="AJ147" i="5"/>
  <c r="AM253" i="5"/>
  <c r="Y439" i="5"/>
  <c r="P53" i="5"/>
  <c r="AD409" i="5"/>
  <c r="H477" i="5"/>
  <c r="AX121" i="5"/>
  <c r="K66" i="5"/>
  <c r="C194" i="5"/>
  <c r="J391" i="5"/>
  <c r="Z430" i="5"/>
  <c r="AT265" i="5"/>
  <c r="AP222" i="5"/>
  <c r="AK322" i="5"/>
  <c r="AW488" i="5"/>
  <c r="BD359" i="5"/>
  <c r="AP299" i="5"/>
  <c r="AW202" i="5"/>
  <c r="AY275" i="5"/>
  <c r="BD490" i="5"/>
  <c r="AH166" i="5"/>
  <c r="A439" i="5"/>
  <c r="AT243" i="5"/>
  <c r="AO442" i="5"/>
  <c r="AA279" i="5"/>
  <c r="AB279" i="5" s="1"/>
  <c r="AP274" i="5"/>
  <c r="AF88" i="5"/>
  <c r="C64" i="5"/>
  <c r="AS379" i="5"/>
  <c r="BB163" i="5"/>
  <c r="AQ229" i="5"/>
  <c r="Z353" i="5"/>
  <c r="Z218" i="5"/>
  <c r="AJ370" i="5"/>
  <c r="N114" i="5"/>
  <c r="AW460" i="5"/>
  <c r="B30" i="5"/>
  <c r="AF469" i="5"/>
  <c r="G52" i="5"/>
  <c r="R355" i="5"/>
  <c r="C286" i="5"/>
  <c r="A70" i="5"/>
  <c r="B344" i="5"/>
  <c r="AG491" i="5"/>
  <c r="J356" i="5"/>
  <c r="AV211" i="5"/>
  <c r="AT482" i="5"/>
  <c r="Z440" i="5"/>
  <c r="G360" i="5"/>
  <c r="AA44" i="5"/>
  <c r="AB44" i="5" s="1"/>
  <c r="M428" i="5"/>
  <c r="S358" i="5"/>
  <c r="BB409" i="5"/>
  <c r="R237" i="5"/>
  <c r="I238" i="5"/>
  <c r="AE201" i="5"/>
  <c r="AL158" i="5"/>
  <c r="BG84" i="5"/>
  <c r="U472" i="5"/>
  <c r="S344" i="5"/>
  <c r="AY173" i="5"/>
  <c r="BA477" i="5"/>
  <c r="AI399" i="5"/>
  <c r="T139" i="5"/>
  <c r="AK281" i="5"/>
  <c r="AY20" i="5"/>
  <c r="A119" i="5"/>
  <c r="BG290" i="5"/>
  <c r="R52" i="5"/>
  <c r="AP473" i="5"/>
  <c r="C33" i="5"/>
  <c r="AH420" i="5"/>
  <c r="AF349" i="5"/>
  <c r="H176" i="5"/>
  <c r="AD239" i="5"/>
  <c r="AA304" i="5"/>
  <c r="AB304" i="5" s="1"/>
  <c r="AF131" i="5"/>
  <c r="F88" i="5"/>
  <c r="N30" i="5"/>
  <c r="BF298" i="5"/>
  <c r="BE33" i="5"/>
  <c r="G407" i="5"/>
  <c r="BE30" i="5"/>
  <c r="P439" i="5"/>
  <c r="J137" i="5"/>
  <c r="AS74" i="5"/>
  <c r="BF127" i="5"/>
  <c r="AV122" i="5"/>
  <c r="H245" i="5"/>
  <c r="Z157" i="5"/>
  <c r="U444" i="5"/>
  <c r="AE440" i="5"/>
  <c r="M109" i="5"/>
  <c r="U334" i="5"/>
  <c r="Q418" i="5"/>
  <c r="BC437" i="5"/>
  <c r="AN316" i="5"/>
  <c r="E313" i="5"/>
  <c r="AL277" i="5"/>
  <c r="H206" i="5"/>
  <c r="S180" i="5"/>
  <c r="AV54" i="5"/>
  <c r="AK270" i="5"/>
  <c r="S373" i="5"/>
  <c r="AF420" i="5"/>
  <c r="P69" i="5"/>
  <c r="Y128" i="5"/>
  <c r="AP117" i="5"/>
  <c r="S144" i="5"/>
  <c r="AK490" i="5"/>
  <c r="AW342" i="5"/>
  <c r="AJ172" i="5"/>
  <c r="G247" i="5"/>
  <c r="C374" i="5"/>
  <c r="AW316" i="5"/>
  <c r="O334" i="5"/>
  <c r="H419" i="5"/>
  <c r="AH339" i="5"/>
  <c r="BF484" i="5"/>
  <c r="AT411" i="5"/>
  <c r="AF152" i="5"/>
  <c r="BA144" i="5"/>
  <c r="AS170" i="5"/>
  <c r="AO87" i="5"/>
  <c r="AL234" i="5"/>
  <c r="B29" i="5"/>
  <c r="AG389" i="5"/>
  <c r="Z123" i="5"/>
  <c r="AW233" i="5"/>
  <c r="E238" i="5"/>
  <c r="N496" i="5"/>
  <c r="D120" i="5"/>
  <c r="J361" i="5"/>
  <c r="I341" i="5"/>
  <c r="BD101" i="5"/>
  <c r="AI395" i="5"/>
  <c r="U401" i="5"/>
  <c r="AS489" i="5"/>
  <c r="AP369" i="5"/>
  <c r="BE217" i="5"/>
  <c r="AK331" i="5"/>
  <c r="AJ37" i="5"/>
  <c r="AA346" i="5"/>
  <c r="AB346" i="5" s="1"/>
  <c r="AX180" i="5"/>
  <c r="AK470" i="5"/>
  <c r="N150" i="5"/>
  <c r="AC423" i="5"/>
  <c r="F294" i="5"/>
  <c r="AX395" i="5"/>
  <c r="BB275" i="5"/>
  <c r="BH198" i="5"/>
  <c r="E390" i="5"/>
  <c r="E442" i="5"/>
  <c r="AA323" i="5"/>
  <c r="AB323" i="5" s="1"/>
  <c r="AK500" i="5"/>
  <c r="AF479" i="5"/>
  <c r="AO459" i="5"/>
  <c r="I376" i="5"/>
  <c r="I186" i="5"/>
  <c r="I145" i="5"/>
  <c r="B145" i="5"/>
  <c r="U68" i="5"/>
  <c r="BG168" i="5"/>
  <c r="AH402" i="5"/>
  <c r="U261" i="5"/>
  <c r="BG260" i="5"/>
  <c r="Q356" i="5"/>
  <c r="BH470" i="5"/>
  <c r="A322" i="5"/>
  <c r="P262" i="5"/>
  <c r="AJ274" i="5"/>
  <c r="AS104" i="5"/>
  <c r="AV64" i="5"/>
  <c r="K469" i="5"/>
  <c r="BF206" i="5"/>
  <c r="AJ316" i="5"/>
  <c r="AN408" i="5"/>
  <c r="T389" i="5"/>
  <c r="AD382" i="5"/>
  <c r="AK51" i="5"/>
  <c r="N447" i="5"/>
  <c r="BF351" i="5"/>
  <c r="S363" i="5"/>
  <c r="AX304" i="5"/>
  <c r="AE217" i="5"/>
  <c r="L207" i="5"/>
  <c r="AV368" i="5"/>
  <c r="N90" i="5"/>
  <c r="BE396" i="5"/>
  <c r="C205" i="5"/>
  <c r="AI113" i="5"/>
  <c r="S53" i="5"/>
  <c r="AC319" i="5"/>
  <c r="BC153" i="5"/>
  <c r="AM492" i="5"/>
  <c r="BA162" i="5"/>
  <c r="A311" i="5"/>
  <c r="AG125" i="5"/>
  <c r="AK250" i="5"/>
  <c r="AH396" i="5"/>
  <c r="E137" i="5"/>
  <c r="AQ444" i="5"/>
  <c r="L61" i="5"/>
  <c r="Y419" i="5"/>
  <c r="Q140" i="5"/>
  <c r="AP148" i="5"/>
  <c r="AL221" i="5"/>
  <c r="BD404" i="5"/>
  <c r="AJ63" i="5"/>
  <c r="Y375" i="5"/>
  <c r="AZ210" i="5"/>
  <c r="J24" i="5"/>
  <c r="U19" i="5"/>
  <c r="P40" i="5"/>
  <c r="L99" i="5"/>
  <c r="AI300" i="5"/>
  <c r="S195" i="5"/>
  <c r="Y187" i="5"/>
  <c r="AD355" i="5"/>
  <c r="AL415" i="5"/>
  <c r="C455" i="5"/>
  <c r="AZ489" i="5"/>
  <c r="G105" i="5"/>
  <c r="AE46" i="5"/>
  <c r="E64" i="5"/>
  <c r="AP403" i="5"/>
  <c r="AK286" i="5"/>
  <c r="T200" i="5"/>
  <c r="N294" i="5"/>
  <c r="AY105" i="5"/>
  <c r="AY290" i="5"/>
  <c r="B413" i="5"/>
  <c r="AH350" i="5"/>
  <c r="BB180" i="5"/>
  <c r="F255" i="5"/>
  <c r="M299" i="5"/>
  <c r="AE392" i="5"/>
  <c r="AP153" i="5"/>
  <c r="AS467" i="5"/>
  <c r="M341" i="5"/>
  <c r="AU294" i="5"/>
  <c r="AK175" i="5"/>
  <c r="K202" i="5"/>
  <c r="BC394" i="5"/>
  <c r="U483" i="5"/>
  <c r="B383" i="5"/>
  <c r="D244" i="5"/>
  <c r="Q221" i="5"/>
  <c r="P82" i="5"/>
  <c r="I123" i="5"/>
  <c r="Y90" i="5"/>
  <c r="AA34" i="5"/>
  <c r="AB34" i="5" s="1"/>
  <c r="M358" i="5"/>
  <c r="AG493" i="5"/>
  <c r="BB369" i="5"/>
  <c r="AQ143" i="5"/>
  <c r="AA417" i="5"/>
  <c r="AB417" i="5" s="1"/>
  <c r="Z466" i="5"/>
  <c r="L477" i="5"/>
  <c r="AT132" i="5"/>
  <c r="B207" i="5"/>
  <c r="C271" i="5"/>
  <c r="X435" i="5"/>
  <c r="AZ408" i="5"/>
  <c r="O458" i="5"/>
  <c r="BC276" i="5"/>
  <c r="U115" i="5"/>
  <c r="AK427" i="5"/>
  <c r="J274" i="5"/>
  <c r="AQ437" i="5"/>
  <c r="AZ369" i="5"/>
  <c r="AD134" i="5"/>
  <c r="AQ408" i="5"/>
  <c r="BA82" i="5"/>
  <c r="B394" i="5"/>
  <c r="Q29" i="5"/>
  <c r="AT444" i="5"/>
  <c r="BE310" i="5"/>
  <c r="S167" i="5"/>
  <c r="G231" i="5"/>
  <c r="Q299" i="5"/>
  <c r="D497" i="5"/>
  <c r="E401" i="5"/>
  <c r="BH246" i="5"/>
  <c r="L451" i="5"/>
  <c r="J394" i="5"/>
  <c r="AV485" i="5"/>
  <c r="T451" i="5"/>
  <c r="AJ403" i="5"/>
  <c r="BC77" i="5"/>
  <c r="BF85" i="5"/>
  <c r="BD112" i="5"/>
  <c r="AD338" i="5"/>
  <c r="Z53" i="5"/>
  <c r="G63" i="5"/>
  <c r="AT140" i="5"/>
  <c r="AV187" i="5"/>
  <c r="BF121" i="5"/>
  <c r="D272" i="5"/>
  <c r="AU215" i="5"/>
  <c r="B263" i="5"/>
  <c r="U367" i="5"/>
  <c r="AT311" i="5"/>
  <c r="U144" i="5"/>
  <c r="AQ218" i="5"/>
  <c r="AZ367" i="5"/>
  <c r="AI161" i="5"/>
  <c r="AJ99" i="5"/>
  <c r="AU344" i="5"/>
  <c r="BD341" i="5"/>
  <c r="BD175" i="5"/>
  <c r="N490" i="5"/>
  <c r="AZ50" i="5"/>
  <c r="R110" i="5"/>
  <c r="C247" i="5"/>
  <c r="AI89" i="5"/>
  <c r="BE472" i="5"/>
  <c r="BC188" i="5"/>
  <c r="AQ430" i="5"/>
  <c r="S70" i="5"/>
  <c r="AA284" i="5"/>
  <c r="AB284" i="5" s="1"/>
  <c r="G201" i="5"/>
  <c r="Q465" i="5"/>
  <c r="BC84" i="5"/>
  <c r="AJ113" i="5"/>
  <c r="AV467" i="5"/>
  <c r="U132" i="5"/>
  <c r="BB319" i="5"/>
  <c r="AJ69" i="5"/>
  <c r="AK70" i="5"/>
  <c r="B459" i="5"/>
  <c r="AM413" i="5"/>
  <c r="BC483" i="5"/>
  <c r="BG251" i="5"/>
  <c r="AD464" i="5"/>
  <c r="L168" i="5"/>
  <c r="A57" i="5"/>
  <c r="BD62" i="5"/>
  <c r="AQ410" i="5"/>
  <c r="S447" i="5"/>
  <c r="AQ361" i="5"/>
  <c r="N104" i="5"/>
  <c r="M227" i="5"/>
  <c r="Y351" i="5"/>
  <c r="S476" i="5"/>
  <c r="J470" i="5"/>
  <c r="C368" i="5"/>
  <c r="AZ284" i="5"/>
  <c r="AM302" i="5"/>
  <c r="E203" i="5"/>
  <c r="AP223" i="5"/>
  <c r="AE62" i="5"/>
  <c r="O232" i="5"/>
  <c r="C130" i="5"/>
  <c r="BA30" i="5"/>
  <c r="AO36" i="5"/>
  <c r="J492" i="5"/>
  <c r="AH96" i="5"/>
  <c r="A193" i="5"/>
  <c r="D368" i="5"/>
  <c r="Y44" i="5"/>
  <c r="AJ448" i="5"/>
  <c r="AC211" i="5"/>
  <c r="AY496" i="5"/>
  <c r="BH336" i="5"/>
  <c r="K361" i="5"/>
  <c r="BD273" i="5"/>
  <c r="M257" i="5"/>
  <c r="F489" i="5"/>
  <c r="AM359" i="5"/>
  <c r="P214" i="5"/>
  <c r="AL402" i="5"/>
  <c r="BD470" i="5"/>
  <c r="O211" i="5"/>
  <c r="BB329" i="5"/>
  <c r="AL81" i="5"/>
  <c r="BB266" i="5"/>
  <c r="A498" i="5"/>
  <c r="AC188" i="5"/>
  <c r="AO275" i="5"/>
  <c r="O178" i="5"/>
  <c r="AK443" i="5"/>
  <c r="U103" i="5"/>
  <c r="AH496" i="5"/>
  <c r="AO325" i="5"/>
  <c r="Q252" i="5"/>
  <c r="BF485" i="5"/>
  <c r="AL214" i="5"/>
  <c r="AV275" i="5"/>
  <c r="AW325" i="5"/>
  <c r="F275" i="5"/>
  <c r="AE268" i="5"/>
  <c r="BG496" i="5"/>
  <c r="S121" i="5"/>
  <c r="M482" i="5"/>
  <c r="T445" i="5"/>
  <c r="D398" i="5"/>
  <c r="AO49" i="5"/>
  <c r="AH450" i="5"/>
  <c r="AN334" i="5"/>
  <c r="AM405" i="5"/>
  <c r="D445" i="5"/>
  <c r="AT84" i="5"/>
  <c r="O142" i="5"/>
  <c r="AX38" i="5"/>
  <c r="U186" i="5"/>
  <c r="F430" i="5"/>
  <c r="D421" i="5"/>
  <c r="K34" i="5"/>
  <c r="C49" i="5"/>
  <c r="F479" i="5"/>
  <c r="T400" i="5"/>
  <c r="R64" i="5"/>
  <c r="AY42" i="5"/>
  <c r="AZ426" i="5"/>
  <c r="K146" i="5"/>
  <c r="AD498" i="5"/>
  <c r="AV176" i="5"/>
  <c r="AS302" i="5"/>
  <c r="AM45" i="5"/>
  <c r="AQ16" i="5"/>
  <c r="AS268" i="5"/>
  <c r="BE62" i="5"/>
  <c r="AZ252" i="5"/>
  <c r="AY467" i="5"/>
  <c r="BB367" i="5"/>
  <c r="AX258" i="5"/>
  <c r="Y483" i="5"/>
  <c r="G43" i="5"/>
  <c r="S341" i="5"/>
  <c r="O367" i="5"/>
  <c r="P209" i="5"/>
  <c r="Y299" i="5"/>
  <c r="AW129" i="5"/>
  <c r="AG167" i="5"/>
  <c r="AY270" i="5"/>
  <c r="D460" i="5"/>
  <c r="AQ110" i="5"/>
  <c r="AY267" i="5"/>
  <c r="AT458" i="5"/>
  <c r="P258" i="5"/>
  <c r="AY67" i="5"/>
  <c r="BF124" i="5"/>
  <c r="F336" i="5"/>
  <c r="R360" i="5"/>
  <c r="AE131" i="5"/>
  <c r="C335" i="5"/>
  <c r="AJ265" i="5"/>
  <c r="D495" i="5"/>
  <c r="BG222" i="5"/>
  <c r="AI486" i="5"/>
  <c r="AG356" i="5"/>
  <c r="AM260" i="5"/>
  <c r="AT104" i="5"/>
  <c r="AX368" i="5"/>
  <c r="E125" i="5"/>
  <c r="N345" i="5"/>
  <c r="AS260" i="5"/>
  <c r="AJ423" i="5"/>
  <c r="BF231" i="5"/>
  <c r="AQ135" i="5"/>
  <c r="AS284" i="5"/>
  <c r="Q472" i="5"/>
  <c r="AJ445" i="5"/>
  <c r="P113" i="5"/>
  <c r="AU283" i="5"/>
  <c r="G281" i="5"/>
  <c r="G108" i="5"/>
  <c r="BE151" i="5"/>
  <c r="AM478" i="5"/>
  <c r="F32" i="5"/>
  <c r="BD448" i="5"/>
  <c r="Z389" i="5"/>
  <c r="AC225" i="5"/>
  <c r="BC232" i="5"/>
  <c r="BF125" i="5"/>
  <c r="K401" i="5"/>
  <c r="AJ360" i="5"/>
  <c r="BH89" i="5"/>
  <c r="B449" i="5"/>
  <c r="AL375" i="5"/>
  <c r="AS452" i="5"/>
  <c r="BE56" i="5"/>
  <c r="E340" i="5"/>
  <c r="L358" i="5"/>
  <c r="C305" i="5"/>
  <c r="AG373" i="5"/>
  <c r="AA263" i="5"/>
  <c r="AB263" i="5" s="1"/>
  <c r="AN110" i="5"/>
  <c r="AK436" i="5"/>
  <c r="AM68" i="5"/>
  <c r="J299" i="5"/>
  <c r="AW68" i="5"/>
  <c r="P112" i="5"/>
  <c r="AI287" i="5"/>
  <c r="AK420" i="5"/>
  <c r="BG405" i="5"/>
  <c r="D175" i="5"/>
  <c r="T120" i="5"/>
  <c r="AN87" i="5"/>
  <c r="N424" i="5"/>
  <c r="B42" i="5"/>
  <c r="AC111" i="5"/>
  <c r="O300" i="5"/>
  <c r="O281" i="5"/>
  <c r="AJ88" i="5"/>
  <c r="F250" i="5"/>
  <c r="D449" i="5"/>
  <c r="AO65" i="5"/>
  <c r="BF83" i="5"/>
  <c r="G468" i="5"/>
  <c r="AT465" i="5"/>
  <c r="AF351" i="5"/>
  <c r="U250" i="5"/>
  <c r="O378" i="5"/>
  <c r="AG467" i="5"/>
  <c r="R85" i="5"/>
  <c r="K187" i="5"/>
  <c r="AI70" i="5"/>
  <c r="AW440" i="5"/>
  <c r="A99" i="5"/>
  <c r="H237" i="5"/>
  <c r="AI33" i="5"/>
  <c r="AN174" i="5"/>
  <c r="AV228" i="5"/>
  <c r="P475" i="5"/>
  <c r="AQ380" i="5"/>
  <c r="BH346" i="5"/>
  <c r="D85" i="5"/>
  <c r="AY265" i="5"/>
  <c r="F480" i="5"/>
  <c r="BA305" i="5"/>
  <c r="AW31" i="5"/>
  <c r="I364" i="5"/>
  <c r="BA43" i="5"/>
  <c r="K477" i="5"/>
  <c r="U272" i="5"/>
  <c r="BC395" i="5"/>
  <c r="AO95" i="5"/>
  <c r="AO447" i="5"/>
  <c r="E165" i="5"/>
  <c r="O430" i="5"/>
  <c r="BA207" i="5"/>
  <c r="AD247" i="5"/>
  <c r="D131" i="5"/>
  <c r="AG319" i="5"/>
  <c r="AP283" i="5"/>
  <c r="AZ330" i="5"/>
  <c r="U275" i="5"/>
  <c r="B256" i="5"/>
  <c r="C65" i="5"/>
  <c r="G336" i="5"/>
  <c r="F97" i="5"/>
  <c r="F473" i="5"/>
  <c r="AE452" i="5"/>
  <c r="L354" i="5"/>
  <c r="AM371" i="5"/>
  <c r="AF373" i="5"/>
  <c r="BA427" i="5"/>
  <c r="AF61" i="5"/>
  <c r="D82" i="5"/>
  <c r="BA353" i="5"/>
  <c r="AA286" i="5"/>
  <c r="AB286" i="5" s="1"/>
  <c r="BJ286" i="5" s="1"/>
  <c r="BE351" i="5"/>
  <c r="AZ387" i="5"/>
  <c r="AM274" i="5"/>
  <c r="F69" i="5"/>
  <c r="I418" i="5"/>
  <c r="BG172" i="5"/>
  <c r="AW434" i="5"/>
  <c r="BD170" i="5"/>
  <c r="AP365" i="5"/>
  <c r="AQ82" i="5"/>
  <c r="Q277" i="5"/>
  <c r="AU174" i="5"/>
  <c r="AQ326" i="5"/>
  <c r="K126" i="5"/>
  <c r="O484" i="5"/>
  <c r="AS415" i="5"/>
  <c r="BH210" i="5"/>
  <c r="AP151" i="5"/>
  <c r="AX325" i="5"/>
  <c r="P180" i="5"/>
  <c r="J318" i="5"/>
  <c r="AZ366" i="5"/>
  <c r="J265" i="5"/>
  <c r="J493" i="5"/>
  <c r="Y201" i="5"/>
  <c r="AL450" i="5"/>
  <c r="AC398" i="5"/>
  <c r="BD137" i="5"/>
  <c r="AL468" i="5"/>
  <c r="AL88" i="5"/>
  <c r="AS354" i="5"/>
  <c r="AF350" i="5"/>
  <c r="A500" i="5"/>
  <c r="BA191" i="5"/>
  <c r="AD301" i="5"/>
  <c r="Y148" i="5"/>
  <c r="AO455" i="5"/>
  <c r="U106" i="5"/>
  <c r="S128" i="5"/>
  <c r="G277" i="5"/>
  <c r="Q486" i="5"/>
  <c r="AM71" i="5"/>
  <c r="A135" i="5"/>
  <c r="AV393" i="5"/>
  <c r="AY414" i="5"/>
  <c r="AW171" i="5"/>
  <c r="B404" i="5"/>
  <c r="U107" i="5"/>
  <c r="BH164" i="5"/>
  <c r="R28" i="5"/>
  <c r="AZ265" i="5"/>
  <c r="U354" i="5"/>
  <c r="BE216" i="5"/>
  <c r="C308" i="5"/>
  <c r="AO162" i="5"/>
  <c r="X346" i="5"/>
  <c r="AV285" i="5"/>
  <c r="AW45" i="5"/>
  <c r="AG163" i="5"/>
  <c r="BB222" i="5"/>
  <c r="BF34" i="5"/>
  <c r="R343" i="5"/>
  <c r="AH169" i="5"/>
  <c r="AM437" i="5"/>
  <c r="BA119" i="5"/>
  <c r="B486" i="5"/>
  <c r="S340" i="5"/>
  <c r="I498" i="5"/>
  <c r="AO255" i="5"/>
  <c r="AT113" i="5"/>
  <c r="BH144" i="5"/>
  <c r="Z85" i="5"/>
  <c r="K271" i="5"/>
  <c r="AV473" i="5"/>
  <c r="AW199" i="5"/>
  <c r="AT339" i="5"/>
  <c r="BH188" i="5"/>
  <c r="L398" i="5"/>
  <c r="AE333" i="5"/>
  <c r="A100" i="5"/>
  <c r="AS342" i="5"/>
  <c r="AL492" i="5"/>
  <c r="AP353" i="5"/>
  <c r="AF393" i="5"/>
  <c r="G309" i="5"/>
  <c r="T103" i="5"/>
  <c r="D170" i="5"/>
  <c r="AC278" i="5"/>
  <c r="AW378" i="5"/>
  <c r="AP245" i="5"/>
  <c r="AL285" i="5"/>
  <c r="AC393" i="5"/>
  <c r="P291" i="5"/>
  <c r="G41" i="5"/>
  <c r="AD121" i="5"/>
  <c r="BC129" i="5"/>
  <c r="AE42" i="5"/>
  <c r="Q22" i="5"/>
  <c r="AS392" i="5"/>
  <c r="P381" i="5"/>
  <c r="M394" i="5"/>
  <c r="AU236" i="5"/>
  <c r="AQ458" i="5"/>
  <c r="AP401" i="5"/>
  <c r="BH427" i="5"/>
  <c r="D320" i="5"/>
  <c r="AQ281" i="5"/>
  <c r="S243" i="5"/>
  <c r="A275" i="5"/>
  <c r="AM77" i="5"/>
  <c r="U52" i="5"/>
  <c r="Y110" i="5"/>
  <c r="J459" i="5"/>
  <c r="AT324" i="5"/>
  <c r="AL178" i="5"/>
  <c r="BA460" i="5"/>
  <c r="Q488" i="5"/>
  <c r="AP470" i="5"/>
  <c r="AV42" i="5"/>
  <c r="F394" i="5"/>
  <c r="D484" i="5"/>
  <c r="BH17" i="5"/>
  <c r="BC73" i="5"/>
  <c r="AD252" i="5"/>
  <c r="S445" i="5"/>
  <c r="AD401" i="5"/>
  <c r="R130" i="5"/>
  <c r="R47" i="5"/>
  <c r="BC466" i="5"/>
  <c r="BG295" i="5"/>
  <c r="L226" i="5"/>
  <c r="G355" i="5"/>
  <c r="BA255" i="5"/>
  <c r="G483" i="5"/>
  <c r="C249" i="5"/>
  <c r="Y269" i="5"/>
  <c r="AS353" i="5"/>
  <c r="AZ308" i="5"/>
  <c r="AI230" i="5"/>
  <c r="AJ306" i="5"/>
  <c r="E409" i="5"/>
  <c r="D62" i="5"/>
  <c r="P494" i="5"/>
  <c r="L65" i="5"/>
  <c r="BF433" i="5"/>
  <c r="I349" i="5"/>
  <c r="L150" i="5"/>
  <c r="U337" i="5"/>
  <c r="AV153" i="5"/>
  <c r="BC498" i="5"/>
  <c r="D407" i="5"/>
  <c r="D448" i="5"/>
  <c r="AZ99" i="5"/>
  <c r="M461" i="5"/>
  <c r="S72" i="5"/>
  <c r="S332" i="5"/>
  <c r="O111" i="5"/>
  <c r="U360" i="5"/>
  <c r="U306" i="5"/>
  <c r="AJ378" i="5"/>
  <c r="AS455" i="5"/>
  <c r="B450" i="5"/>
  <c r="A141" i="5"/>
  <c r="AM64" i="5"/>
  <c r="AG13" i="5"/>
  <c r="R82" i="5"/>
  <c r="AO157" i="5"/>
  <c r="BA340" i="5"/>
  <c r="E119" i="5"/>
  <c r="P360" i="5"/>
  <c r="O435" i="5"/>
  <c r="Z285" i="5"/>
  <c r="AP84" i="5"/>
  <c r="BA141" i="5"/>
  <c r="H195" i="5"/>
  <c r="AT225" i="5"/>
  <c r="AU106" i="5"/>
  <c r="S60" i="5"/>
  <c r="O448" i="5"/>
  <c r="BF301" i="5"/>
  <c r="AC490" i="5"/>
  <c r="AZ196" i="5"/>
  <c r="M118" i="5"/>
  <c r="G209" i="5"/>
  <c r="G74" i="5"/>
  <c r="M71" i="5"/>
  <c r="AH495" i="5"/>
  <c r="AW128" i="5"/>
  <c r="N168" i="5"/>
  <c r="AF496" i="5"/>
  <c r="AP239" i="5"/>
  <c r="P257" i="5"/>
  <c r="D423" i="5"/>
  <c r="BE308" i="5"/>
  <c r="AP491" i="5"/>
  <c r="D195" i="5"/>
  <c r="AP454" i="5"/>
  <c r="J28" i="5"/>
  <c r="F176" i="5"/>
  <c r="AM472" i="5"/>
  <c r="X261" i="5"/>
  <c r="Q410" i="5"/>
  <c r="BC369" i="5"/>
  <c r="C311" i="5"/>
  <c r="X310" i="5"/>
  <c r="O431" i="5"/>
  <c r="BF15" i="5"/>
  <c r="AZ383" i="5"/>
  <c r="P474" i="5"/>
  <c r="AY378" i="5"/>
  <c r="X303" i="5"/>
  <c r="AG198" i="5"/>
  <c r="BA480" i="5"/>
  <c r="AG367" i="5"/>
  <c r="AT382" i="5"/>
  <c r="G460" i="5"/>
  <c r="F110" i="5"/>
  <c r="AX436" i="5"/>
  <c r="R300" i="5"/>
  <c r="AM432" i="5"/>
  <c r="AS15" i="5"/>
  <c r="BH50" i="5"/>
  <c r="U98" i="5"/>
  <c r="C437" i="5"/>
  <c r="U477" i="5"/>
  <c r="AS220" i="5"/>
  <c r="A381" i="5"/>
  <c r="H474" i="5"/>
  <c r="BH260" i="5"/>
  <c r="AQ440" i="5"/>
  <c r="BG308" i="5"/>
  <c r="AS492" i="5"/>
  <c r="AU387" i="5"/>
  <c r="X302" i="5"/>
  <c r="BD489" i="5"/>
  <c r="AC140" i="5"/>
  <c r="AF225" i="5"/>
  <c r="BF172" i="5"/>
  <c r="AF159" i="5"/>
  <c r="AL175" i="5"/>
  <c r="R160" i="5"/>
  <c r="AJ55" i="5"/>
  <c r="BC103" i="5"/>
  <c r="BF331" i="5"/>
  <c r="L243" i="5"/>
  <c r="M391" i="5"/>
  <c r="I473" i="5"/>
  <c r="AZ302" i="5"/>
  <c r="A199" i="5"/>
  <c r="BH407" i="5"/>
  <c r="R260" i="5"/>
  <c r="AJ98" i="5"/>
  <c r="T430" i="5"/>
  <c r="AE177" i="5"/>
  <c r="AM171" i="5"/>
  <c r="F148" i="5"/>
  <c r="K56" i="5"/>
  <c r="BG435" i="5"/>
  <c r="J291" i="5"/>
  <c r="AH456" i="5"/>
  <c r="BD415" i="5"/>
  <c r="AK106" i="5"/>
  <c r="BB65" i="5"/>
  <c r="L72" i="5"/>
  <c r="AK213" i="5"/>
  <c r="AI405" i="5"/>
  <c r="AY140" i="5"/>
  <c r="D494" i="5"/>
  <c r="AZ414" i="5"/>
  <c r="BG455" i="5"/>
  <c r="J262" i="5"/>
  <c r="L261" i="5"/>
  <c r="Y43" i="5"/>
  <c r="AU364" i="5"/>
  <c r="AC476" i="5"/>
  <c r="G343" i="5"/>
  <c r="BD37" i="5"/>
  <c r="AI288" i="5"/>
  <c r="AF383" i="5"/>
  <c r="Q357" i="5"/>
  <c r="BB473" i="5"/>
  <c r="AS407" i="5"/>
  <c r="E132" i="5"/>
  <c r="M200" i="5"/>
  <c r="BF252" i="5"/>
  <c r="AV371" i="5"/>
  <c r="T258" i="5"/>
  <c r="G313" i="5"/>
  <c r="AA23" i="5"/>
  <c r="AB23" i="5" s="1"/>
  <c r="BJ23" i="5" s="1"/>
  <c r="B63" i="5"/>
  <c r="Q288" i="5"/>
  <c r="BF323" i="5"/>
  <c r="R482" i="5"/>
  <c r="AC417" i="5"/>
  <c r="X41" i="5"/>
  <c r="O131" i="5"/>
  <c r="AX233" i="5"/>
  <c r="BG348" i="5"/>
  <c r="AU41" i="5"/>
  <c r="AN137" i="5"/>
  <c r="P299" i="5"/>
  <c r="BF283" i="5"/>
  <c r="AE161" i="5"/>
  <c r="BF228" i="5"/>
  <c r="AK200" i="5"/>
  <c r="AF40" i="5"/>
  <c r="AM81" i="5"/>
  <c r="E336" i="5"/>
  <c r="R230" i="5"/>
  <c r="BA361" i="5"/>
  <c r="AA197" i="5"/>
  <c r="AB197" i="5" s="1"/>
  <c r="BJ197" i="5" s="1"/>
  <c r="G170" i="5"/>
  <c r="AX451" i="5"/>
  <c r="F266" i="5"/>
  <c r="AI183" i="5"/>
  <c r="T174" i="5"/>
  <c r="C148" i="5"/>
  <c r="Z177" i="5"/>
  <c r="S199" i="5"/>
  <c r="AX410" i="5"/>
  <c r="AZ71" i="5"/>
  <c r="B64" i="5"/>
  <c r="C112" i="5"/>
  <c r="G487" i="5"/>
  <c r="BH196" i="5"/>
  <c r="AO167" i="5"/>
  <c r="F465" i="5"/>
  <c r="AZ257" i="5"/>
  <c r="AT38" i="5"/>
  <c r="AP413" i="5"/>
  <c r="AA217" i="5"/>
  <c r="AB217" i="5" s="1"/>
  <c r="D141" i="5"/>
  <c r="AX33" i="5"/>
  <c r="BD186" i="5"/>
  <c r="Z104" i="5"/>
  <c r="AZ90" i="5"/>
  <c r="AS294" i="5"/>
  <c r="L382" i="5"/>
  <c r="BA140" i="5"/>
  <c r="A391" i="5"/>
  <c r="BH399" i="5"/>
  <c r="F132" i="5"/>
  <c r="AX360" i="5"/>
  <c r="BF30" i="5"/>
  <c r="BE236" i="5"/>
  <c r="AO53" i="5"/>
  <c r="H115" i="5"/>
  <c r="AQ222" i="5"/>
  <c r="P268" i="5"/>
  <c r="AU449" i="5"/>
  <c r="I174" i="5"/>
  <c r="AK479" i="5"/>
  <c r="BE436" i="5"/>
  <c r="B78" i="5"/>
  <c r="H189" i="5"/>
  <c r="C216" i="5"/>
  <c r="AT462" i="5"/>
  <c r="M170" i="5"/>
  <c r="X451" i="5"/>
  <c r="AN419" i="5"/>
  <c r="X189" i="5"/>
  <c r="BD23" i="5"/>
  <c r="AW404" i="5"/>
  <c r="AA96" i="5"/>
  <c r="AB96" i="5" s="1"/>
  <c r="BC463" i="5"/>
  <c r="AC283" i="5"/>
  <c r="X106" i="5"/>
  <c r="X257" i="5"/>
  <c r="AD113" i="5"/>
  <c r="J324" i="5"/>
  <c r="H188" i="5"/>
  <c r="Q388" i="5"/>
  <c r="BF146" i="5"/>
  <c r="R158" i="5"/>
  <c r="C193" i="5"/>
  <c r="T477" i="5"/>
  <c r="BB448" i="5"/>
  <c r="S482" i="5"/>
  <c r="BG103" i="5"/>
  <c r="AS298" i="5"/>
  <c r="AE173" i="5"/>
  <c r="BA249" i="5"/>
  <c r="AD435" i="5"/>
  <c r="BC189" i="5"/>
  <c r="AJ209" i="5"/>
  <c r="AS285" i="5"/>
  <c r="BC444" i="5"/>
  <c r="Q137" i="5"/>
  <c r="BD335" i="5"/>
  <c r="AW402" i="5"/>
  <c r="C259" i="5"/>
  <c r="AI475" i="5"/>
  <c r="AP50" i="5"/>
  <c r="AW259" i="5"/>
  <c r="X368" i="5"/>
  <c r="AL267" i="5"/>
  <c r="AY25" i="5"/>
  <c r="T147" i="5"/>
  <c r="BC105" i="5"/>
  <c r="AC207" i="5"/>
  <c r="AQ141" i="5"/>
  <c r="AI64" i="5"/>
  <c r="Q223" i="5"/>
  <c r="X124" i="5"/>
  <c r="H198" i="5"/>
  <c r="AN262" i="5"/>
  <c r="J207" i="5"/>
  <c r="BF191" i="5"/>
  <c r="AG323" i="5"/>
  <c r="AE149" i="5"/>
  <c r="Z297" i="5"/>
  <c r="AU301" i="5"/>
  <c r="AW207" i="5"/>
  <c r="S220" i="5"/>
  <c r="BC402" i="5"/>
  <c r="AO294" i="5"/>
  <c r="BG296" i="5"/>
  <c r="Q215" i="5"/>
  <c r="C474" i="5"/>
  <c r="AP211" i="5"/>
  <c r="BC405" i="5"/>
  <c r="BC304" i="5"/>
  <c r="J319" i="5"/>
  <c r="Z302" i="5"/>
  <c r="AH465" i="5"/>
  <c r="AX353" i="5"/>
  <c r="AS113" i="5"/>
  <c r="AG286" i="5"/>
  <c r="T420" i="5"/>
  <c r="Q268" i="5"/>
  <c r="BB466" i="5"/>
  <c r="AU257" i="5"/>
  <c r="BC72" i="5"/>
  <c r="AU444" i="5"/>
  <c r="BF372" i="5"/>
  <c r="AT57" i="5"/>
  <c r="AZ145" i="5"/>
  <c r="F373" i="5"/>
  <c r="AX306" i="5"/>
  <c r="E415" i="5"/>
  <c r="BG122" i="5"/>
  <c r="T383" i="5"/>
  <c r="BE416" i="5"/>
  <c r="A91" i="5"/>
  <c r="C318" i="5"/>
  <c r="U352" i="5"/>
  <c r="AP464" i="5"/>
  <c r="AP124" i="5"/>
  <c r="U353" i="5"/>
  <c r="BE271" i="5"/>
  <c r="E419" i="5"/>
  <c r="I217" i="5"/>
  <c r="O112" i="5"/>
  <c r="L236" i="5"/>
  <c r="AA31" i="5"/>
  <c r="AB31" i="5" s="1"/>
  <c r="AQ424" i="5"/>
  <c r="M465" i="5"/>
  <c r="AU25" i="5"/>
  <c r="BB154" i="5"/>
  <c r="AT266" i="5"/>
  <c r="G72" i="5"/>
  <c r="BA396" i="5"/>
  <c r="AF130" i="5"/>
  <c r="AX418" i="5"/>
  <c r="AK406" i="5"/>
  <c r="J460" i="5"/>
  <c r="BA24" i="5"/>
  <c r="M312" i="5"/>
  <c r="AT417" i="5"/>
  <c r="BF43" i="5"/>
  <c r="AO63" i="5"/>
  <c r="E67" i="5"/>
  <c r="AP230" i="5"/>
  <c r="T472" i="5"/>
  <c r="AM74" i="5"/>
  <c r="AF150" i="5"/>
  <c r="AS371" i="5"/>
  <c r="H100" i="5"/>
  <c r="AG469" i="5"/>
  <c r="R94" i="5"/>
  <c r="Q312" i="5"/>
  <c r="AW206" i="5"/>
  <c r="C45" i="5"/>
  <c r="AI24" i="5"/>
  <c r="S169" i="5"/>
  <c r="R92" i="5"/>
  <c r="AW108" i="5"/>
  <c r="AK307" i="5"/>
  <c r="BD113" i="5"/>
  <c r="BE21" i="5"/>
  <c r="AW320" i="5"/>
  <c r="AJ42" i="5"/>
  <c r="U85" i="5"/>
  <c r="BC464" i="5"/>
  <c r="AP107" i="5"/>
  <c r="A42" i="5"/>
  <c r="AU389" i="5"/>
  <c r="AP362" i="5"/>
  <c r="B210" i="5"/>
  <c r="Q445" i="5"/>
  <c r="AK246" i="5"/>
  <c r="O341" i="5"/>
  <c r="N326" i="5"/>
  <c r="AI345" i="5"/>
  <c r="AO312" i="5"/>
  <c r="B465" i="5"/>
  <c r="D395" i="5"/>
  <c r="BD393" i="5"/>
  <c r="AA79" i="5"/>
  <c r="AB79" i="5" s="1"/>
  <c r="AM382" i="5"/>
  <c r="AW257" i="5"/>
  <c r="A85" i="5"/>
  <c r="M163" i="5"/>
  <c r="H411" i="5"/>
  <c r="BG487" i="5"/>
  <c r="R108" i="5"/>
  <c r="AK469" i="5"/>
  <c r="AV412" i="5"/>
  <c r="AI393" i="5"/>
  <c r="AY489" i="5"/>
  <c r="AY373" i="5"/>
  <c r="BH73" i="5"/>
  <c r="AQ321" i="5"/>
  <c r="P200" i="5"/>
  <c r="T308" i="5"/>
  <c r="Y432" i="5"/>
  <c r="Z167" i="5"/>
  <c r="BG458" i="5"/>
  <c r="AN468" i="5"/>
  <c r="AP422" i="5"/>
  <c r="BE261" i="5"/>
  <c r="AT149" i="5"/>
  <c r="U257" i="5"/>
  <c r="AM328" i="5"/>
  <c r="BB165" i="5"/>
  <c r="AI193" i="5"/>
  <c r="AP442" i="5"/>
  <c r="O237" i="5"/>
  <c r="G321" i="5"/>
  <c r="K31" i="5"/>
  <c r="C226" i="5"/>
  <c r="AH337" i="5"/>
  <c r="S179" i="5"/>
  <c r="X397" i="5"/>
  <c r="S402" i="5"/>
  <c r="AK495" i="5"/>
  <c r="K229" i="5"/>
  <c r="AF274" i="5"/>
  <c r="L296" i="5"/>
  <c r="AL171" i="5"/>
  <c r="O260" i="5"/>
  <c r="BD406" i="5"/>
  <c r="AH348" i="5"/>
  <c r="AN92" i="5"/>
  <c r="C131" i="5"/>
  <c r="AD116" i="5"/>
  <c r="G265" i="5"/>
  <c r="BH138" i="5"/>
  <c r="Z377" i="5"/>
  <c r="AP219" i="5"/>
  <c r="BC254" i="5"/>
  <c r="G452" i="5"/>
  <c r="AV196" i="5"/>
  <c r="AH497" i="5"/>
  <c r="AA83" i="5"/>
  <c r="AB83" i="5" s="1"/>
  <c r="AC414" i="5"/>
  <c r="AX292" i="5"/>
  <c r="BE484" i="5"/>
  <c r="AJ239" i="5"/>
  <c r="AA382" i="5"/>
  <c r="AB382" i="5" s="1"/>
  <c r="AO451" i="5"/>
  <c r="AJ33" i="5"/>
  <c r="BH111" i="5"/>
  <c r="BG90" i="5"/>
  <c r="AG68" i="5"/>
  <c r="AJ386" i="5"/>
  <c r="AU435" i="5"/>
  <c r="BE264" i="5"/>
  <c r="BC362" i="5"/>
  <c r="AG402" i="5"/>
  <c r="AM167" i="5"/>
  <c r="S449" i="5"/>
  <c r="O64" i="5"/>
  <c r="BD71" i="5"/>
  <c r="AN269" i="5"/>
  <c r="H302" i="5"/>
  <c r="AU232" i="5"/>
  <c r="AD367" i="5"/>
  <c r="AS447" i="5"/>
  <c r="AU178" i="5"/>
  <c r="AA447" i="5"/>
  <c r="AB447" i="5" s="1"/>
  <c r="BJ447" i="5" s="1"/>
  <c r="Z141" i="5"/>
  <c r="AH359" i="5"/>
  <c r="T429" i="5"/>
  <c r="M115" i="5"/>
  <c r="B353" i="5"/>
  <c r="P140" i="5"/>
  <c r="AO435" i="5"/>
  <c r="AK66" i="5"/>
  <c r="AH212" i="5"/>
  <c r="AH98" i="5"/>
  <c r="BD480" i="5"/>
  <c r="F445" i="5"/>
  <c r="AH309" i="5"/>
  <c r="I144" i="5"/>
  <c r="T180" i="5"/>
  <c r="AQ317" i="5"/>
  <c r="AL236" i="5"/>
  <c r="N284" i="5"/>
  <c r="K291" i="5"/>
  <c r="BC285" i="5"/>
  <c r="AD107" i="5"/>
  <c r="AG335" i="5"/>
  <c r="Z393" i="5"/>
  <c r="B257" i="5"/>
  <c r="X227" i="5"/>
  <c r="AO83" i="5"/>
  <c r="A372" i="5"/>
  <c r="AN160" i="5"/>
  <c r="BE41" i="5"/>
  <c r="M125" i="5"/>
  <c r="AZ500" i="5"/>
  <c r="S326" i="5"/>
  <c r="AJ186" i="5"/>
  <c r="M379" i="5"/>
  <c r="Q361" i="5"/>
  <c r="BD140" i="5"/>
  <c r="AE205" i="5"/>
  <c r="S324" i="5"/>
  <c r="F160" i="5"/>
  <c r="AH417" i="5"/>
  <c r="O180" i="5"/>
  <c r="AM182" i="5"/>
  <c r="E27" i="5"/>
  <c r="AU260" i="5"/>
  <c r="A143" i="5"/>
  <c r="BA176" i="5"/>
  <c r="K256" i="5"/>
  <c r="AU451" i="5"/>
  <c r="BE344" i="5"/>
  <c r="AK85" i="5"/>
  <c r="S68" i="5"/>
  <c r="K135" i="5"/>
  <c r="T146" i="5"/>
  <c r="S348" i="5"/>
  <c r="AH360" i="5"/>
  <c r="Z107" i="5"/>
  <c r="AW158" i="5"/>
  <c r="Q254" i="5"/>
  <c r="BG450" i="5"/>
  <c r="C91" i="5"/>
  <c r="BB140" i="5"/>
  <c r="BB491" i="5"/>
  <c r="T291" i="5"/>
  <c r="T217" i="5"/>
  <c r="AM63" i="5"/>
  <c r="AS336" i="5"/>
  <c r="AG377" i="5"/>
  <c r="BF157" i="5"/>
  <c r="AS367" i="5"/>
  <c r="AP112" i="5"/>
  <c r="BA355" i="5"/>
  <c r="AX445" i="5"/>
  <c r="AH126" i="5"/>
  <c r="X411" i="5"/>
  <c r="AH188" i="5"/>
  <c r="R457" i="5"/>
  <c r="AL478" i="5"/>
  <c r="AM305" i="5"/>
  <c r="Z471" i="5"/>
  <c r="T238" i="5"/>
  <c r="AC308" i="5"/>
  <c r="I471" i="5"/>
  <c r="BC323" i="5"/>
  <c r="AY473" i="5"/>
  <c r="AP322" i="5"/>
  <c r="BE445" i="5"/>
  <c r="Q423" i="5"/>
  <c r="AI277" i="5"/>
  <c r="AY455" i="5"/>
  <c r="BD487" i="5"/>
  <c r="BD363" i="5"/>
  <c r="L392" i="5"/>
  <c r="AY126" i="5"/>
  <c r="BC292" i="5"/>
  <c r="C414" i="5"/>
  <c r="BD75" i="5"/>
  <c r="AG80" i="5"/>
  <c r="AD356" i="5"/>
  <c r="BA375" i="5"/>
  <c r="AL495" i="5"/>
  <c r="BD400" i="5"/>
  <c r="G362" i="5"/>
  <c r="AP389" i="5"/>
  <c r="BA437" i="5"/>
  <c r="AI439" i="5"/>
  <c r="AU250" i="5"/>
  <c r="O189" i="5"/>
  <c r="AV403" i="5"/>
  <c r="AV434" i="5"/>
  <c r="AO261" i="5"/>
  <c r="AV432" i="5"/>
  <c r="U149" i="5"/>
  <c r="BH177" i="5"/>
  <c r="AU154" i="5"/>
  <c r="U452" i="5"/>
  <c r="K456" i="5"/>
  <c r="AE311" i="5"/>
  <c r="I317" i="5"/>
  <c r="U220" i="5"/>
  <c r="T455" i="5"/>
  <c r="BC397" i="5"/>
  <c r="U150" i="5"/>
  <c r="AF266" i="5"/>
  <c r="AY255" i="5"/>
  <c r="BG297" i="5"/>
  <c r="AF155" i="5"/>
  <c r="G492" i="5"/>
  <c r="G308" i="5"/>
  <c r="U408" i="5"/>
  <c r="AU185" i="5"/>
  <c r="E149" i="5"/>
  <c r="AS186" i="5"/>
  <c r="AS418" i="5"/>
  <c r="A399" i="5"/>
  <c r="BD144" i="5"/>
  <c r="AC362" i="5"/>
  <c r="T387" i="5"/>
  <c r="BC185" i="5"/>
  <c r="BF490" i="5"/>
  <c r="J251" i="5"/>
  <c r="T261" i="5"/>
  <c r="AF240" i="5"/>
  <c r="BE123" i="5"/>
  <c r="F392" i="5"/>
  <c r="AA466" i="5"/>
  <c r="AB466" i="5" s="1"/>
  <c r="BE87" i="5"/>
  <c r="X289" i="5"/>
  <c r="P260" i="5"/>
  <c r="AG481" i="5"/>
  <c r="BA487" i="5"/>
  <c r="AG142" i="5"/>
  <c r="BH132" i="5"/>
  <c r="Y499" i="5"/>
  <c r="G299" i="5"/>
  <c r="M38" i="5"/>
  <c r="AD79" i="5"/>
  <c r="U420" i="5"/>
  <c r="J200" i="5"/>
  <c r="AP23" i="5"/>
  <c r="G436" i="5"/>
  <c r="AA229" i="5"/>
  <c r="AB229" i="5" s="1"/>
  <c r="N391" i="5"/>
  <c r="BH412" i="5"/>
  <c r="B498" i="5"/>
  <c r="P221" i="5"/>
  <c r="BE418" i="5"/>
  <c r="X212" i="5"/>
  <c r="AZ297" i="5"/>
  <c r="AS68" i="5"/>
  <c r="N312" i="5"/>
  <c r="H333" i="5"/>
  <c r="F364" i="5"/>
  <c r="S371" i="5"/>
  <c r="B37" i="5"/>
  <c r="AV104" i="5"/>
  <c r="BF25" i="5"/>
  <c r="BC55" i="5"/>
  <c r="AH385" i="5"/>
  <c r="AE261" i="5"/>
  <c r="C165" i="5"/>
  <c r="AG370" i="5"/>
  <c r="A190" i="5"/>
  <c r="AC141" i="5"/>
  <c r="L93" i="5"/>
  <c r="I16" i="5"/>
  <c r="AM376" i="5"/>
  <c r="AA330" i="5"/>
  <c r="AB330" i="5" s="1"/>
  <c r="AA167" i="5"/>
  <c r="AB167" i="5" s="1"/>
  <c r="AJ119" i="5"/>
  <c r="AT65" i="5"/>
  <c r="I64" i="5"/>
  <c r="R200" i="5"/>
  <c r="AA56" i="5"/>
  <c r="AB56" i="5" s="1"/>
  <c r="AI460" i="5"/>
  <c r="AX195" i="5"/>
  <c r="O176" i="5"/>
  <c r="BG338" i="5"/>
  <c r="AJ424" i="5"/>
  <c r="BD345" i="5"/>
  <c r="Q492" i="5"/>
  <c r="L370" i="5"/>
  <c r="AN60" i="5"/>
  <c r="AE54" i="5"/>
  <c r="AZ176" i="5"/>
  <c r="AF488" i="5"/>
  <c r="AK347" i="5"/>
  <c r="AQ428" i="5"/>
  <c r="AL19" i="5"/>
  <c r="AK25" i="5"/>
  <c r="K257" i="5"/>
  <c r="BE128" i="5"/>
  <c r="Q421" i="5"/>
  <c r="AC181" i="5"/>
  <c r="BE482" i="5"/>
  <c r="Z222" i="5"/>
  <c r="AU87" i="5"/>
  <c r="AW210" i="5"/>
  <c r="AF295" i="5"/>
  <c r="R235" i="5"/>
  <c r="T343" i="5"/>
  <c r="BH491" i="5"/>
  <c r="J231" i="5"/>
  <c r="Z150" i="5"/>
  <c r="AV261" i="5"/>
  <c r="AW71" i="5"/>
  <c r="N366" i="5"/>
  <c r="AS389" i="5"/>
  <c r="AD343" i="5"/>
  <c r="F197" i="5"/>
  <c r="AU93" i="5"/>
  <c r="L455" i="5"/>
  <c r="AK201" i="5"/>
  <c r="AA256" i="5"/>
  <c r="AB256" i="5" s="1"/>
  <c r="I133" i="5"/>
  <c r="F22" i="5"/>
  <c r="E461" i="5"/>
  <c r="AE236" i="5"/>
  <c r="AN171" i="5"/>
  <c r="AM339" i="5"/>
  <c r="AX307" i="5"/>
  <c r="AU320" i="5"/>
  <c r="AM158" i="5"/>
  <c r="AJ268" i="5"/>
  <c r="B364" i="5"/>
  <c r="L495" i="5"/>
  <c r="AP81" i="5"/>
  <c r="BG397" i="5"/>
  <c r="AM31" i="5"/>
  <c r="AU361" i="5"/>
  <c r="S427" i="5"/>
  <c r="BF475" i="5"/>
  <c r="AF234" i="5"/>
  <c r="AV418" i="5"/>
  <c r="O191" i="5"/>
  <c r="AS232" i="5"/>
  <c r="A136" i="5"/>
  <c r="BH272" i="5"/>
  <c r="AQ185" i="5"/>
  <c r="F224" i="5"/>
  <c r="M285" i="5"/>
  <c r="AQ32" i="5"/>
  <c r="AX282" i="5"/>
  <c r="AX310" i="5"/>
  <c r="AX267" i="5"/>
  <c r="BE201" i="5"/>
  <c r="I158" i="5"/>
  <c r="S211" i="5"/>
  <c r="B275" i="5"/>
  <c r="BE243" i="5"/>
  <c r="F86" i="5"/>
  <c r="BE158" i="5"/>
  <c r="BC221" i="5"/>
  <c r="X386" i="5"/>
  <c r="AD244" i="5"/>
  <c r="F268" i="5"/>
  <c r="U421" i="5"/>
  <c r="X353" i="5"/>
  <c r="AZ14" i="5"/>
  <c r="BE258" i="5"/>
  <c r="C24" i="5"/>
  <c r="BF368" i="5"/>
  <c r="A419" i="5"/>
  <c r="AJ227" i="5"/>
  <c r="BH160" i="5"/>
  <c r="AF181" i="5"/>
  <c r="AF270" i="5"/>
  <c r="D319" i="5"/>
  <c r="I314" i="5"/>
  <c r="AZ379" i="5"/>
  <c r="X120" i="5"/>
  <c r="G216" i="5"/>
  <c r="M249" i="5"/>
  <c r="AG354" i="5"/>
  <c r="X369" i="5"/>
  <c r="O474" i="5"/>
  <c r="N247" i="5"/>
  <c r="AX383" i="5"/>
  <c r="AX97" i="5"/>
  <c r="S321" i="5"/>
  <c r="AC223" i="5"/>
  <c r="R364" i="5"/>
  <c r="H204" i="5"/>
  <c r="K329" i="5"/>
  <c r="AL304" i="5"/>
  <c r="AN35" i="5"/>
  <c r="R415" i="5"/>
  <c r="O84" i="5"/>
  <c r="J256" i="5"/>
  <c r="F384" i="5"/>
  <c r="X264" i="5"/>
  <c r="Y160" i="5"/>
  <c r="AH419" i="5"/>
  <c r="AV337" i="5"/>
  <c r="L51" i="5"/>
  <c r="AH323" i="5"/>
  <c r="Y434" i="5"/>
  <c r="BE439" i="5"/>
  <c r="N167" i="5"/>
  <c r="BD317" i="5"/>
  <c r="AE118" i="5"/>
  <c r="B360" i="5"/>
  <c r="A63" i="5"/>
  <c r="N458" i="5"/>
  <c r="AS441" i="5"/>
  <c r="BH56" i="5"/>
  <c r="BD261" i="5"/>
  <c r="AD410" i="5"/>
  <c r="AC455" i="5"/>
  <c r="I116" i="5"/>
  <c r="AJ175" i="5"/>
  <c r="H219" i="5"/>
  <c r="AJ359" i="5"/>
  <c r="BB435" i="5"/>
  <c r="AJ394" i="5"/>
  <c r="M22" i="5"/>
  <c r="E68" i="5"/>
  <c r="AA465" i="5"/>
  <c r="AB465" i="5" s="1"/>
  <c r="AH427" i="5"/>
  <c r="AN350" i="5"/>
  <c r="J378" i="5"/>
  <c r="AU407" i="5"/>
  <c r="AO118" i="5"/>
  <c r="AL271" i="5"/>
  <c r="A382" i="5"/>
  <c r="N367" i="5"/>
  <c r="BA494" i="5"/>
  <c r="I25" i="5"/>
  <c r="BA277" i="5"/>
  <c r="AH235" i="5"/>
  <c r="AC341" i="5"/>
  <c r="AC331" i="5"/>
  <c r="BC212" i="5"/>
  <c r="AZ400" i="5"/>
  <c r="BG301" i="5"/>
  <c r="L338" i="5"/>
  <c r="H487" i="5"/>
  <c r="AG306" i="5"/>
  <c r="AL461" i="5"/>
  <c r="AC361" i="5"/>
  <c r="J87" i="5"/>
  <c r="AC343" i="5"/>
  <c r="AJ141" i="5"/>
  <c r="BF455" i="5"/>
  <c r="N60" i="5"/>
  <c r="X187" i="5"/>
  <c r="AW191" i="5"/>
  <c r="G367" i="5"/>
  <c r="AW67" i="5"/>
  <c r="BG340" i="5"/>
  <c r="BH410" i="5"/>
  <c r="AE25" i="5"/>
  <c r="AD199" i="5"/>
  <c r="AZ67" i="5"/>
  <c r="H73" i="5"/>
  <c r="BE55" i="5"/>
  <c r="AN190" i="5"/>
  <c r="AC191" i="5"/>
  <c r="M413" i="5"/>
  <c r="AK226" i="5"/>
  <c r="AT27" i="5"/>
  <c r="U283" i="5"/>
  <c r="AX200" i="5"/>
  <c r="P414" i="5"/>
  <c r="R488" i="5"/>
  <c r="AJ420" i="5"/>
  <c r="T419" i="5"/>
  <c r="U126" i="5"/>
  <c r="BA169" i="5"/>
  <c r="AE273" i="5"/>
  <c r="BD465" i="5"/>
  <c r="AY333" i="5"/>
  <c r="T307" i="5"/>
  <c r="AQ296" i="5"/>
  <c r="BE66" i="5"/>
  <c r="AW29" i="5"/>
  <c r="R75" i="5"/>
  <c r="BD316" i="5"/>
  <c r="BD212" i="5"/>
  <c r="BC312" i="5"/>
  <c r="AS425" i="5"/>
  <c r="BF159" i="5"/>
  <c r="AQ332" i="5"/>
  <c r="S43" i="5"/>
  <c r="AU92" i="5"/>
  <c r="N267" i="5"/>
  <c r="AZ104" i="5"/>
  <c r="AC165" i="5"/>
  <c r="AO234" i="5"/>
  <c r="AX290" i="5"/>
  <c r="J105" i="5"/>
  <c r="AT464" i="5"/>
  <c r="AE209" i="5"/>
  <c r="AN136" i="5"/>
  <c r="AX382" i="5"/>
  <c r="C355" i="5"/>
  <c r="AI270" i="5"/>
  <c r="R449" i="5"/>
  <c r="X396" i="5"/>
  <c r="O113" i="5"/>
  <c r="U177" i="5"/>
  <c r="AW104" i="5"/>
  <c r="BE350" i="5"/>
  <c r="AJ202" i="5"/>
  <c r="AT341" i="5"/>
  <c r="BA210" i="5"/>
  <c r="R321" i="5"/>
  <c r="I487" i="5"/>
  <c r="G183" i="5"/>
  <c r="Z90" i="5"/>
  <c r="AT302" i="5"/>
  <c r="AE94" i="5"/>
  <c r="AT214" i="5"/>
  <c r="AV103" i="5"/>
  <c r="AP439" i="5"/>
  <c r="N407" i="5"/>
  <c r="O114" i="5"/>
  <c r="AG406" i="5"/>
  <c r="X203" i="5"/>
  <c r="AG61" i="5"/>
  <c r="T422" i="5"/>
  <c r="AU84" i="5"/>
  <c r="AH229" i="5"/>
  <c r="Q468" i="5"/>
  <c r="AW479" i="5"/>
  <c r="X135" i="5"/>
  <c r="AH233" i="5"/>
  <c r="AD33" i="5"/>
  <c r="AN416" i="5"/>
  <c r="S69" i="5"/>
  <c r="Q120" i="5"/>
  <c r="BB67" i="5"/>
  <c r="AU391" i="5"/>
  <c r="U383" i="5"/>
  <c r="AU181" i="5"/>
  <c r="R25" i="5"/>
  <c r="BE411" i="5"/>
  <c r="F56" i="5"/>
  <c r="AT315" i="5"/>
  <c r="AN118" i="5"/>
  <c r="AW399" i="5"/>
  <c r="T297" i="5"/>
  <c r="AU228" i="5"/>
  <c r="Q422" i="5"/>
  <c r="D91" i="5"/>
  <c r="AM311" i="5"/>
  <c r="AI339" i="5"/>
  <c r="H38" i="5"/>
  <c r="AG256" i="5"/>
  <c r="AT304" i="5"/>
  <c r="P25" i="5"/>
  <c r="O408" i="5"/>
  <c r="AF466" i="5"/>
  <c r="G409" i="5"/>
  <c r="Z404" i="5"/>
  <c r="Y191" i="5"/>
  <c r="AT121" i="5"/>
  <c r="BA75" i="5"/>
  <c r="AT500" i="5"/>
  <c r="AU475" i="5"/>
  <c r="D68" i="5"/>
  <c r="S496" i="5"/>
  <c r="AZ373" i="5"/>
  <c r="AA455" i="5"/>
  <c r="AB455" i="5" s="1"/>
  <c r="AJ53" i="5"/>
  <c r="AC187" i="5"/>
  <c r="AT267" i="5"/>
  <c r="AS236" i="5"/>
  <c r="AF261" i="5"/>
  <c r="AI479" i="5"/>
  <c r="AE19" i="5"/>
  <c r="AU256" i="5"/>
  <c r="S485" i="5"/>
  <c r="BD450" i="5"/>
  <c r="P246" i="5"/>
  <c r="AK122" i="5"/>
  <c r="K296" i="5"/>
  <c r="E435" i="5"/>
  <c r="Z227" i="5"/>
  <c r="I134" i="5"/>
  <c r="AM449" i="5"/>
  <c r="BH24" i="5"/>
  <c r="AC177" i="5"/>
  <c r="R250" i="5"/>
  <c r="Q455" i="5"/>
  <c r="BE64" i="5"/>
  <c r="AT293" i="5"/>
  <c r="I227" i="5"/>
  <c r="L421" i="5"/>
  <c r="BC34" i="5"/>
  <c r="D389" i="5"/>
  <c r="AM62" i="5"/>
  <c r="AL35" i="5"/>
  <c r="L452" i="5"/>
  <c r="D477" i="5"/>
  <c r="AS176" i="5"/>
  <c r="S201" i="5"/>
  <c r="BA153" i="5"/>
  <c r="A246" i="5"/>
  <c r="R356" i="5"/>
  <c r="C399" i="5"/>
  <c r="BC422" i="5"/>
  <c r="H249" i="5"/>
  <c r="AY292" i="5"/>
  <c r="AI131" i="5"/>
  <c r="AL373" i="5"/>
  <c r="AM401" i="5"/>
  <c r="C442" i="5"/>
  <c r="AM428" i="5"/>
  <c r="BD17" i="5"/>
  <c r="J457" i="5"/>
  <c r="E311" i="5"/>
  <c r="AJ176" i="5"/>
  <c r="AI219" i="5"/>
  <c r="AG107" i="5"/>
  <c r="AE96" i="5"/>
  <c r="L335" i="5"/>
  <c r="D306" i="5"/>
  <c r="J197" i="5"/>
  <c r="AH369" i="5"/>
  <c r="G200" i="5"/>
  <c r="AH428" i="5"/>
  <c r="F349" i="5"/>
  <c r="BD366" i="5"/>
  <c r="AJ449" i="5"/>
  <c r="AK243" i="5"/>
  <c r="P319" i="5"/>
  <c r="AQ190" i="5"/>
  <c r="O244" i="5"/>
  <c r="BC114" i="5"/>
  <c r="AW86" i="5"/>
  <c r="R342" i="5"/>
  <c r="O276" i="5"/>
  <c r="M294" i="5"/>
  <c r="BE280" i="5"/>
  <c r="A316" i="5"/>
  <c r="Q453" i="5"/>
  <c r="J284" i="5"/>
  <c r="BH88" i="5"/>
  <c r="BF326" i="5"/>
  <c r="AP270" i="5"/>
  <c r="B393" i="5"/>
  <c r="L498" i="5"/>
  <c r="AL97" i="5"/>
  <c r="O18" i="5"/>
  <c r="AM412" i="5"/>
  <c r="Y144" i="5"/>
  <c r="AT170" i="5"/>
  <c r="AG83" i="5"/>
  <c r="AD326" i="5"/>
  <c r="Q271" i="5"/>
  <c r="AN342" i="5"/>
  <c r="BF129" i="5"/>
  <c r="AF474" i="5"/>
  <c r="R243" i="5"/>
  <c r="AY60" i="5"/>
  <c r="AQ441" i="5"/>
  <c r="O446" i="5"/>
  <c r="N329" i="5"/>
  <c r="AP118" i="5"/>
  <c r="AE102" i="5"/>
  <c r="D342" i="5"/>
  <c r="AA311" i="5"/>
  <c r="AB311" i="5" s="1"/>
  <c r="BH496" i="5"/>
  <c r="AI266" i="5"/>
  <c r="AE60" i="5"/>
  <c r="AW431" i="5"/>
  <c r="I75" i="5"/>
  <c r="AY343" i="5"/>
  <c r="AL410" i="5"/>
  <c r="C473" i="5"/>
  <c r="B186" i="5"/>
  <c r="AC438" i="5"/>
  <c r="AD240" i="5"/>
  <c r="AW23" i="5"/>
  <c r="U36" i="5"/>
  <c r="AE80" i="5"/>
  <c r="AM403" i="5"/>
  <c r="BB451" i="5"/>
  <c r="F109" i="5"/>
  <c r="BG335" i="5"/>
  <c r="AM261" i="5"/>
  <c r="L438" i="5"/>
  <c r="AI485" i="5"/>
  <c r="Z311" i="5"/>
  <c r="R62" i="5"/>
  <c r="AV278" i="5"/>
  <c r="H164" i="5"/>
  <c r="L16" i="5"/>
  <c r="Q207" i="5"/>
  <c r="AV288" i="5"/>
  <c r="BD173" i="5"/>
  <c r="M477" i="5"/>
  <c r="AX467" i="5"/>
  <c r="Y475" i="5"/>
  <c r="X44" i="5"/>
  <c r="AQ381" i="5"/>
  <c r="O153" i="5"/>
  <c r="A258" i="5"/>
  <c r="AA43" i="5"/>
  <c r="AB43" i="5" s="1"/>
  <c r="G353" i="5"/>
  <c r="BG268" i="5"/>
  <c r="X467" i="5"/>
  <c r="BF385" i="5"/>
  <c r="AL119" i="5"/>
  <c r="AA36" i="5"/>
  <c r="AB36" i="5" s="1"/>
  <c r="AS320" i="5"/>
  <c r="M195" i="5"/>
  <c r="K117" i="5"/>
  <c r="AO264" i="5"/>
  <c r="BD297" i="5"/>
  <c r="Q379" i="5"/>
  <c r="AZ299" i="5"/>
  <c r="AS88" i="5"/>
  <c r="M319" i="5"/>
  <c r="AS361" i="5"/>
  <c r="T201" i="5"/>
  <c r="BB498" i="5"/>
  <c r="Y227" i="5"/>
  <c r="AG440" i="5"/>
  <c r="AO326" i="5"/>
  <c r="K275" i="5"/>
  <c r="M175" i="5"/>
  <c r="P102" i="5"/>
  <c r="O398" i="5"/>
  <c r="AI471" i="5"/>
  <c r="AI150" i="5"/>
  <c r="BH361" i="5"/>
  <c r="AU83" i="5"/>
  <c r="AF345" i="5"/>
  <c r="E79" i="5"/>
  <c r="AV304" i="5"/>
  <c r="C181" i="5"/>
  <c r="BB464" i="5"/>
  <c r="AF49" i="5"/>
  <c r="M33" i="5"/>
  <c r="A473" i="5"/>
  <c r="S439" i="5"/>
  <c r="L248" i="5"/>
  <c r="BD91" i="5"/>
  <c r="AN117" i="5"/>
  <c r="C452" i="5"/>
  <c r="AD101" i="5"/>
  <c r="X379" i="5"/>
  <c r="AT206" i="5"/>
  <c r="AX369" i="5"/>
  <c r="AQ334" i="5"/>
  <c r="Q460" i="5"/>
  <c r="BE331" i="5"/>
  <c r="AF184" i="5"/>
  <c r="U442" i="5"/>
  <c r="AP266" i="5"/>
  <c r="AV129" i="5"/>
  <c r="H420" i="5"/>
  <c r="A451" i="5"/>
  <c r="AD164" i="5"/>
  <c r="Y277" i="5"/>
  <c r="S185" i="5"/>
  <c r="AU253" i="5"/>
  <c r="AT483" i="5"/>
  <c r="BF165" i="5"/>
  <c r="AL18" i="5"/>
  <c r="T153" i="5"/>
  <c r="AX371" i="5"/>
  <c r="B160" i="5"/>
  <c r="BD194" i="5"/>
  <c r="F456" i="5"/>
  <c r="S259" i="5"/>
  <c r="R208" i="5"/>
  <c r="C42" i="5"/>
  <c r="T488" i="5"/>
  <c r="AC201" i="5"/>
  <c r="AF86" i="5"/>
  <c r="AM120" i="5"/>
  <c r="AH445" i="5"/>
  <c r="BA311" i="5"/>
  <c r="BF405" i="5"/>
  <c r="M427" i="5"/>
  <c r="BA156" i="5"/>
  <c r="Y426" i="5"/>
  <c r="BB29" i="5"/>
  <c r="AD294" i="5"/>
  <c r="D376" i="5"/>
  <c r="BB192" i="5"/>
  <c r="BF478" i="5"/>
  <c r="Z400" i="5"/>
  <c r="AM75" i="5"/>
  <c r="N199" i="5"/>
  <c r="K57" i="5"/>
  <c r="AI430" i="5"/>
  <c r="Z500" i="5"/>
  <c r="R157" i="5"/>
  <c r="L249" i="5"/>
  <c r="N286" i="5"/>
  <c r="P429" i="5"/>
  <c r="AK372" i="5"/>
  <c r="AO355" i="5"/>
  <c r="AM395" i="5"/>
  <c r="AA92" i="5"/>
  <c r="AB92" i="5" s="1"/>
  <c r="B169" i="5"/>
  <c r="L159" i="5"/>
  <c r="L456" i="5"/>
  <c r="BF57" i="5"/>
  <c r="M449" i="5"/>
  <c r="H123" i="5"/>
  <c r="AU360" i="5"/>
  <c r="AZ156" i="5"/>
  <c r="AV23" i="5"/>
  <c r="B126" i="5"/>
  <c r="AH394" i="5"/>
  <c r="AW347" i="5"/>
  <c r="Y207" i="5"/>
  <c r="I476" i="5"/>
  <c r="BG132" i="5"/>
  <c r="AM138" i="5"/>
  <c r="BA493" i="5"/>
  <c r="AF366" i="5"/>
  <c r="AU50" i="5"/>
  <c r="G293" i="5"/>
  <c r="AJ419" i="5"/>
  <c r="AV341" i="5"/>
  <c r="N65" i="5"/>
  <c r="AG350" i="5"/>
  <c r="BB332" i="5"/>
  <c r="BF170" i="5"/>
  <c r="S433" i="5"/>
  <c r="C280" i="5"/>
  <c r="O327" i="5"/>
  <c r="P460" i="5"/>
  <c r="T117" i="5"/>
  <c r="BB349" i="5"/>
  <c r="AH288" i="5"/>
  <c r="T114" i="5"/>
  <c r="AX118" i="5"/>
  <c r="Z194" i="5"/>
  <c r="BB116" i="5"/>
  <c r="Q390" i="5"/>
  <c r="AO416" i="5"/>
  <c r="R252" i="5"/>
  <c r="BF346" i="5"/>
  <c r="L54" i="5"/>
  <c r="Y479" i="5"/>
  <c r="X255" i="5"/>
  <c r="AG140" i="5"/>
  <c r="AM103" i="5"/>
  <c r="R232" i="5"/>
  <c r="Z347" i="5"/>
  <c r="H274" i="5"/>
  <c r="P38" i="5"/>
  <c r="AV163" i="5"/>
  <c r="AI241" i="5"/>
  <c r="I359" i="5"/>
  <c r="Z139" i="5"/>
  <c r="AH401" i="5"/>
  <c r="AM387" i="5"/>
  <c r="BG70" i="5"/>
  <c r="BH406" i="5"/>
  <c r="A354" i="5"/>
  <c r="Q101" i="5"/>
  <c r="AD17" i="5"/>
  <c r="AC109" i="5"/>
  <c r="AQ476" i="5"/>
  <c r="AT174" i="5"/>
  <c r="AO441" i="5"/>
  <c r="AL283" i="5"/>
  <c r="AS98" i="5"/>
  <c r="AX297" i="5"/>
  <c r="AW138" i="5"/>
  <c r="O69" i="5"/>
  <c r="AG341" i="5"/>
  <c r="M126" i="5"/>
  <c r="AV265" i="5"/>
  <c r="L274" i="5"/>
  <c r="O92" i="5"/>
  <c r="B331" i="5"/>
  <c r="BH409" i="5"/>
  <c r="AP398" i="5"/>
  <c r="P296" i="5"/>
  <c r="AQ415" i="5"/>
  <c r="AC41" i="5"/>
  <c r="A244" i="5"/>
  <c r="U351" i="5"/>
  <c r="AN487" i="5"/>
  <c r="AI227" i="5"/>
  <c r="K139" i="5"/>
  <c r="O397" i="5"/>
  <c r="AN323" i="5"/>
  <c r="AV300" i="5"/>
  <c r="AX421" i="5"/>
  <c r="M127" i="5"/>
  <c r="H267" i="5"/>
  <c r="P413" i="5"/>
  <c r="BD396" i="5"/>
  <c r="AO374" i="5"/>
  <c r="BB452" i="5"/>
  <c r="AT167" i="5"/>
  <c r="AP311" i="5"/>
  <c r="AE207" i="5"/>
  <c r="BA86" i="5"/>
  <c r="D155" i="5"/>
  <c r="AJ29" i="5"/>
  <c r="H51" i="5"/>
  <c r="AH168" i="5"/>
  <c r="AN300" i="5"/>
  <c r="M130" i="5"/>
  <c r="AV330" i="5"/>
  <c r="AT467" i="5"/>
  <c r="AX464" i="5"/>
  <c r="N459" i="5"/>
  <c r="AD109" i="5"/>
  <c r="AU120" i="5"/>
  <c r="A377" i="5"/>
  <c r="BG17" i="5"/>
  <c r="D158" i="5"/>
  <c r="BF376" i="5"/>
  <c r="AZ402" i="5"/>
  <c r="BB364" i="5"/>
  <c r="AQ417" i="5"/>
  <c r="AE64" i="5"/>
  <c r="BH112" i="5"/>
  <c r="AI436" i="5"/>
  <c r="AK40" i="5"/>
  <c r="H105" i="5"/>
  <c r="AZ486" i="5"/>
  <c r="AX370" i="5"/>
  <c r="E431" i="5"/>
  <c r="L480" i="5"/>
  <c r="AQ279" i="5"/>
  <c r="AC449" i="5"/>
  <c r="Q491" i="5"/>
  <c r="AP206" i="5"/>
  <c r="AX158" i="5"/>
  <c r="M63" i="5"/>
  <c r="AC394" i="5"/>
  <c r="AF402" i="5"/>
  <c r="O72" i="5"/>
  <c r="AE151" i="5"/>
  <c r="K322" i="5"/>
  <c r="AU177" i="5"/>
  <c r="F302" i="5"/>
  <c r="B283" i="5"/>
  <c r="AX379" i="5"/>
  <c r="H136" i="5"/>
  <c r="BF462" i="5"/>
  <c r="X95" i="5"/>
  <c r="BC191" i="5"/>
  <c r="AC217" i="5"/>
  <c r="Z428" i="5"/>
  <c r="X313" i="5"/>
  <c r="AA113" i="5"/>
  <c r="AB113" i="5" s="1"/>
  <c r="U304" i="5"/>
  <c r="BD256" i="5"/>
  <c r="AV212" i="5"/>
  <c r="G403" i="5"/>
  <c r="U344" i="5"/>
  <c r="AG439" i="5"/>
  <c r="AO163" i="5"/>
  <c r="B167" i="5"/>
  <c r="AP70" i="5"/>
  <c r="AC291" i="5"/>
  <c r="BH487" i="5"/>
  <c r="AQ159" i="5"/>
  <c r="H486" i="5"/>
  <c r="AV489" i="5"/>
  <c r="X175" i="5"/>
  <c r="AS437" i="5"/>
  <c r="BF349" i="5"/>
  <c r="BC281" i="5"/>
  <c r="AN412" i="5"/>
  <c r="AM291" i="5"/>
  <c r="AN64" i="5"/>
  <c r="BB176" i="5"/>
  <c r="Z338" i="5"/>
  <c r="Q281" i="5"/>
  <c r="AV468" i="5"/>
  <c r="L14" i="5"/>
  <c r="AW360" i="5"/>
  <c r="AE421" i="5"/>
  <c r="AX497" i="5"/>
  <c r="AO492" i="5"/>
  <c r="T482" i="5"/>
  <c r="AG253" i="5"/>
  <c r="AN202" i="5"/>
  <c r="B398" i="5"/>
  <c r="BH446" i="5"/>
  <c r="AD447" i="5"/>
  <c r="Q156" i="5"/>
  <c r="AQ443" i="5"/>
  <c r="AZ342" i="5"/>
  <c r="U133" i="5"/>
  <c r="BC236" i="5"/>
  <c r="AX295" i="5"/>
  <c r="BD327" i="5"/>
  <c r="E196" i="5"/>
  <c r="BB287" i="5"/>
  <c r="P142" i="5"/>
  <c r="AQ462" i="5"/>
  <c r="AZ110" i="5"/>
  <c r="G453" i="5"/>
  <c r="X462" i="5"/>
  <c r="Y79" i="5"/>
  <c r="I18" i="5"/>
  <c r="AA453" i="5"/>
  <c r="AB453" i="5" s="1"/>
  <c r="F309" i="5"/>
  <c r="U392" i="5"/>
  <c r="BH186" i="5"/>
  <c r="I367" i="5"/>
  <c r="N470" i="5"/>
  <c r="BE73" i="5"/>
  <c r="L350" i="5"/>
  <c r="BD79" i="5"/>
  <c r="E454" i="5"/>
  <c r="AV325" i="5"/>
  <c r="M182" i="5"/>
  <c r="BE423" i="5"/>
  <c r="AM303" i="5"/>
  <c r="T119" i="5"/>
  <c r="F427" i="5"/>
  <c r="AW308" i="5"/>
  <c r="P252" i="5"/>
  <c r="I474" i="5"/>
  <c r="AL13" i="5"/>
  <c r="Z460" i="5"/>
  <c r="G359" i="5"/>
  <c r="L222" i="5"/>
  <c r="AK384" i="5"/>
  <c r="U373" i="5"/>
  <c r="O370" i="5"/>
  <c r="AU343" i="5"/>
  <c r="F54" i="5"/>
  <c r="BB450" i="5"/>
  <c r="AY175" i="5"/>
  <c r="BF242" i="5"/>
  <c r="AW125" i="5"/>
  <c r="BC398" i="5"/>
  <c r="AW445" i="5"/>
  <c r="R433" i="5"/>
  <c r="A401" i="5"/>
  <c r="C448" i="5"/>
  <c r="AU292" i="5"/>
  <c r="K350" i="5"/>
  <c r="T275" i="5"/>
  <c r="AJ294" i="5"/>
  <c r="Y194" i="5"/>
  <c r="AN438" i="5"/>
  <c r="AJ229" i="5"/>
  <c r="Q462" i="5"/>
  <c r="AG419" i="5"/>
  <c r="R484" i="5"/>
  <c r="AI144" i="5"/>
  <c r="G59" i="5"/>
  <c r="G214" i="5"/>
  <c r="L205" i="5"/>
  <c r="AY435" i="5"/>
  <c r="AP26" i="5"/>
  <c r="AZ351" i="5"/>
  <c r="BE220" i="5"/>
  <c r="K497" i="5"/>
  <c r="AX153" i="5"/>
  <c r="BF443" i="5"/>
  <c r="AF431" i="5"/>
  <c r="AF325" i="5"/>
  <c r="AC263" i="5"/>
  <c r="AU482" i="5"/>
  <c r="BC403" i="5"/>
  <c r="AT289" i="5"/>
  <c r="AE432" i="5"/>
  <c r="BB137" i="5"/>
  <c r="E328" i="5"/>
  <c r="BB52" i="5"/>
  <c r="AV59" i="5"/>
  <c r="G366" i="5"/>
  <c r="E430" i="5"/>
  <c r="AA496" i="5"/>
  <c r="AB496" i="5" s="1"/>
  <c r="AI468" i="5"/>
  <c r="AU217" i="5"/>
  <c r="AU488" i="5"/>
  <c r="T335" i="5"/>
  <c r="AZ105" i="5"/>
  <c r="AH54" i="5"/>
  <c r="I438" i="5"/>
  <c r="D112" i="5"/>
  <c r="BC196" i="5"/>
  <c r="AN66" i="5"/>
  <c r="AN308" i="5"/>
  <c r="T327" i="5"/>
  <c r="Y385" i="5"/>
  <c r="BB479" i="5"/>
  <c r="AH411" i="5"/>
  <c r="BA214" i="5"/>
  <c r="L15" i="5"/>
  <c r="BG483" i="5"/>
  <c r="K362" i="5"/>
  <c r="BF305" i="5"/>
  <c r="AD111" i="5"/>
  <c r="AG345" i="5"/>
  <c r="L341" i="5"/>
  <c r="F259" i="5"/>
  <c r="Q425" i="5"/>
  <c r="G42" i="5"/>
  <c r="BB444" i="5"/>
  <c r="AN244" i="5"/>
  <c r="T439" i="5"/>
  <c r="J397" i="5"/>
  <c r="J282" i="5"/>
  <c r="BD132" i="5"/>
  <c r="E32" i="5"/>
  <c r="F270" i="5"/>
  <c r="K458" i="5"/>
  <c r="AP238" i="5"/>
  <c r="AX384" i="5"/>
  <c r="K489" i="5"/>
  <c r="AN364" i="5"/>
  <c r="AT406" i="5"/>
  <c r="G252" i="5"/>
  <c r="AS487" i="5"/>
  <c r="AK162" i="5"/>
  <c r="AY319" i="5"/>
  <c r="AC154" i="5"/>
  <c r="BG227" i="5"/>
  <c r="BB346" i="5"/>
  <c r="AA154" i="5"/>
  <c r="AB154" i="5" s="1"/>
  <c r="BJ154" i="5" s="1"/>
  <c r="BC310" i="5"/>
  <c r="BB382" i="5"/>
  <c r="BE225" i="5"/>
  <c r="AS269" i="5"/>
  <c r="AU193" i="5"/>
  <c r="AC356" i="5"/>
  <c r="T338" i="5"/>
  <c r="AO469" i="5"/>
  <c r="AQ468" i="5"/>
  <c r="BG281" i="5"/>
  <c r="AD27" i="5"/>
  <c r="AJ476" i="5"/>
  <c r="G312" i="5"/>
  <c r="A456" i="5"/>
  <c r="AF381" i="5"/>
  <c r="E475" i="5"/>
  <c r="S497" i="5"/>
  <c r="BG400" i="5"/>
  <c r="BC30" i="5"/>
  <c r="BC414" i="5"/>
  <c r="E306" i="5"/>
  <c r="BD135" i="5"/>
  <c r="Q205" i="5"/>
  <c r="Q119" i="5"/>
  <c r="BE275" i="5"/>
  <c r="AL215" i="5"/>
  <c r="AU104" i="5"/>
  <c r="BA194" i="5"/>
  <c r="F38" i="5"/>
  <c r="C47" i="5"/>
  <c r="AL130" i="5"/>
  <c r="AW491" i="5"/>
  <c r="Y429" i="5"/>
  <c r="BF77" i="5"/>
  <c r="U241" i="5"/>
  <c r="AW146" i="5"/>
  <c r="N45" i="5"/>
  <c r="AI178" i="5"/>
  <c r="AK242" i="5"/>
  <c r="N495" i="5"/>
  <c r="L57" i="5"/>
  <c r="Y284" i="5"/>
  <c r="BE278" i="5"/>
  <c r="C301" i="5"/>
  <c r="X34" i="5"/>
  <c r="AV270" i="5"/>
  <c r="BB446" i="5"/>
  <c r="S216" i="5"/>
  <c r="BC413" i="5"/>
  <c r="AW328" i="5"/>
  <c r="BF239" i="5"/>
  <c r="B134" i="5"/>
  <c r="J478" i="5"/>
  <c r="AE455" i="5"/>
  <c r="Y316" i="5"/>
  <c r="BE293" i="5"/>
  <c r="L259" i="5"/>
  <c r="U45" i="5"/>
  <c r="BE244" i="5"/>
  <c r="A122" i="5"/>
  <c r="AX350" i="5"/>
  <c r="D338" i="5"/>
  <c r="AE362" i="5"/>
  <c r="AN457" i="5"/>
  <c r="L41" i="5"/>
  <c r="C43" i="5"/>
  <c r="AS233" i="5"/>
  <c r="AY235" i="5"/>
  <c r="BC350" i="5"/>
  <c r="C61" i="5"/>
  <c r="BB270" i="5"/>
  <c r="A106" i="5"/>
  <c r="AX185" i="5"/>
  <c r="U308" i="5"/>
  <c r="AU386" i="5"/>
  <c r="AE135" i="5"/>
  <c r="AG312" i="5"/>
  <c r="AF415" i="5"/>
  <c r="J390" i="5"/>
  <c r="G381" i="5"/>
  <c r="AT254" i="5"/>
  <c r="G25" i="5"/>
  <c r="AM110" i="5"/>
  <c r="C73" i="5"/>
  <c r="A87" i="5"/>
  <c r="L416" i="5"/>
  <c r="AX227" i="5"/>
  <c r="AF242" i="5"/>
  <c r="BG233" i="5"/>
  <c r="AQ15" i="5"/>
  <c r="AA72" i="5"/>
  <c r="AB72" i="5" s="1"/>
  <c r="G222" i="5"/>
  <c r="BC79" i="5"/>
  <c r="AA336" i="5"/>
  <c r="AB336" i="5" s="1"/>
  <c r="BJ336" i="5" s="1"/>
  <c r="N208" i="5"/>
  <c r="D408" i="5"/>
  <c r="AM230" i="5"/>
  <c r="M222" i="5"/>
  <c r="R429" i="5"/>
  <c r="AZ321" i="5"/>
  <c r="AA153" i="5"/>
  <c r="AB153" i="5" s="1"/>
  <c r="Y300" i="5"/>
  <c r="AT41" i="5"/>
  <c r="AL487" i="5"/>
  <c r="AV266" i="5"/>
  <c r="AN122" i="5"/>
  <c r="AP163" i="5"/>
  <c r="AG88" i="5"/>
  <c r="N487" i="5"/>
  <c r="AY474" i="5"/>
  <c r="BB34" i="5"/>
  <c r="AJ369" i="5"/>
  <c r="AD500" i="5"/>
  <c r="G139" i="5"/>
  <c r="O496" i="5"/>
  <c r="AH405" i="5"/>
  <c r="D211" i="5"/>
  <c r="D335" i="5"/>
  <c r="M360" i="5"/>
  <c r="F70" i="5"/>
  <c r="BC286" i="5"/>
  <c r="AV444" i="5"/>
  <c r="G153" i="5"/>
  <c r="Y205" i="5"/>
  <c r="BA336" i="5"/>
  <c r="A370" i="5"/>
  <c r="T115" i="5"/>
  <c r="P103" i="5"/>
  <c r="AM363" i="5"/>
  <c r="H179" i="5"/>
  <c r="A416" i="5"/>
  <c r="BF471" i="5"/>
  <c r="M488" i="5"/>
  <c r="G390" i="5"/>
  <c r="X469" i="5"/>
  <c r="N400" i="5"/>
  <c r="M119" i="5"/>
  <c r="AW389" i="5"/>
  <c r="AT60" i="5"/>
  <c r="BH31" i="5"/>
  <c r="Z46" i="5"/>
  <c r="AX51" i="5"/>
  <c r="T74" i="5"/>
  <c r="AS244" i="5"/>
  <c r="AO500" i="5"/>
  <c r="BH79" i="5"/>
  <c r="BF238" i="5"/>
  <c r="BH320" i="5"/>
  <c r="AM455" i="5"/>
  <c r="N301" i="5"/>
  <c r="AC145" i="5"/>
  <c r="L425" i="5"/>
  <c r="B300" i="5"/>
  <c r="BE431" i="5"/>
  <c r="E94" i="5"/>
  <c r="Y112" i="5"/>
  <c r="F183" i="5"/>
  <c r="AF218" i="5"/>
  <c r="AD459" i="5"/>
  <c r="BA228" i="5"/>
  <c r="AE50" i="5"/>
  <c r="N492" i="5"/>
  <c r="AE39" i="5"/>
  <c r="Z351" i="5"/>
  <c r="AX411" i="5"/>
  <c r="AV79" i="5"/>
  <c r="A295" i="5"/>
  <c r="AD433" i="5"/>
  <c r="L186" i="5"/>
  <c r="U350" i="5"/>
  <c r="A80" i="5"/>
  <c r="AT380" i="5"/>
  <c r="Y338" i="5"/>
  <c r="AL331" i="5"/>
  <c r="Y135" i="5"/>
  <c r="D332" i="5"/>
  <c r="F303" i="5"/>
  <c r="B199" i="5"/>
  <c r="BC54" i="5"/>
  <c r="AK410" i="5"/>
  <c r="BH202" i="5"/>
  <c r="BF42" i="5"/>
  <c r="AG55" i="5"/>
  <c r="AE181" i="5"/>
  <c r="AV202" i="5"/>
  <c r="AP159" i="5"/>
  <c r="AW346" i="5"/>
  <c r="AS39" i="5"/>
  <c r="AD253" i="5"/>
  <c r="AH162" i="5"/>
  <c r="AI303" i="5"/>
  <c r="N434" i="5"/>
  <c r="AI182" i="5"/>
  <c r="X454" i="5"/>
  <c r="U18" i="5"/>
  <c r="BB33" i="5"/>
  <c r="AS198" i="5"/>
  <c r="AF408" i="5"/>
  <c r="AN381" i="5"/>
  <c r="BC13" i="5"/>
  <c r="AV446" i="5"/>
  <c r="BC117" i="5"/>
  <c r="I358" i="5"/>
  <c r="AI245" i="5"/>
  <c r="B176" i="5"/>
  <c r="AD262" i="5"/>
  <c r="AX447" i="5"/>
  <c r="AF480" i="5"/>
  <c r="AA290" i="5"/>
  <c r="AB290" i="5" s="1"/>
  <c r="AI91" i="5"/>
  <c r="Y171" i="5"/>
  <c r="AW118" i="5"/>
  <c r="AG334" i="5"/>
  <c r="Y478" i="5"/>
  <c r="AM396" i="5"/>
  <c r="AW163" i="5"/>
  <c r="N109" i="5"/>
  <c r="AS173" i="5"/>
  <c r="AA385" i="5"/>
  <c r="AB385" i="5" s="1"/>
  <c r="BJ385" i="5" s="1"/>
  <c r="AC445" i="5"/>
  <c r="BC226" i="5"/>
  <c r="U469" i="5"/>
  <c r="AH338" i="5"/>
  <c r="AZ325" i="5"/>
  <c r="H326" i="5"/>
  <c r="BF234" i="5"/>
  <c r="AT471" i="5"/>
  <c r="AX36" i="5"/>
  <c r="H498" i="5"/>
  <c r="BG479" i="5"/>
  <c r="J122" i="5"/>
  <c r="D232" i="5"/>
  <c r="BA111" i="5"/>
  <c r="AO120" i="5"/>
  <c r="BA380" i="5"/>
  <c r="X65" i="5"/>
  <c r="N123" i="5"/>
  <c r="AE489" i="5"/>
  <c r="U218" i="5"/>
  <c r="U362" i="5"/>
  <c r="L188" i="5"/>
  <c r="AV307" i="5"/>
  <c r="AJ204" i="5"/>
  <c r="AK343" i="5"/>
  <c r="AI22" i="5"/>
  <c r="AU331" i="5"/>
  <c r="AE271" i="5"/>
  <c r="AA140" i="5"/>
  <c r="AB140" i="5" s="1"/>
  <c r="O377" i="5"/>
  <c r="AX263" i="5"/>
  <c r="AA102" i="5"/>
  <c r="AB102" i="5" s="1"/>
  <c r="Z388" i="5"/>
  <c r="O429" i="5"/>
  <c r="U99" i="5"/>
  <c r="BA37" i="5"/>
  <c r="AJ169" i="5"/>
  <c r="Q265" i="5"/>
  <c r="BE296" i="5"/>
  <c r="K250" i="5"/>
  <c r="AH395" i="5"/>
  <c r="R302" i="5"/>
  <c r="AN34" i="5"/>
  <c r="BA495" i="5"/>
  <c r="L208" i="5"/>
  <c r="O402" i="5"/>
  <c r="U225" i="5"/>
  <c r="AD69" i="5"/>
  <c r="AV379" i="5"/>
  <c r="BG329" i="5"/>
  <c r="AF255" i="5"/>
  <c r="AL135" i="5"/>
  <c r="N279" i="5"/>
  <c r="BA258" i="5"/>
  <c r="BG139" i="5"/>
  <c r="F104" i="5"/>
  <c r="L115" i="5"/>
  <c r="AY354" i="5"/>
  <c r="N500" i="5"/>
  <c r="AE269" i="5"/>
  <c r="Z84" i="5"/>
  <c r="U298" i="5"/>
  <c r="AQ391" i="5"/>
  <c r="BE444" i="5"/>
  <c r="AK153" i="5"/>
  <c r="AS423" i="5"/>
  <c r="G195" i="5"/>
  <c r="J406" i="5"/>
  <c r="AY224" i="5"/>
  <c r="P436" i="5"/>
  <c r="BG354" i="5"/>
  <c r="AL144" i="5"/>
  <c r="BD95" i="5"/>
  <c r="E463" i="5"/>
  <c r="B376" i="5"/>
  <c r="AS190" i="5"/>
  <c r="A496" i="5"/>
  <c r="AF54" i="5"/>
  <c r="AH408" i="5"/>
  <c r="I45" i="5"/>
  <c r="Z251" i="5"/>
  <c r="G73" i="5"/>
  <c r="H76" i="5"/>
  <c r="L418" i="5"/>
  <c r="AC447" i="5"/>
  <c r="AU399" i="5"/>
  <c r="AI190" i="5"/>
  <c r="AN473" i="5"/>
  <c r="AF102" i="5"/>
  <c r="D107" i="5"/>
  <c r="Q108" i="5"/>
  <c r="J370" i="5"/>
  <c r="AU338" i="5"/>
  <c r="BE288" i="5"/>
  <c r="I319" i="5"/>
  <c r="BA269" i="5"/>
  <c r="AE260" i="5"/>
  <c r="F488" i="5"/>
  <c r="R89" i="5"/>
  <c r="AW349" i="5"/>
  <c r="S488" i="5"/>
  <c r="BG404" i="5"/>
  <c r="M86" i="5"/>
  <c r="J250" i="5"/>
  <c r="BB290" i="5"/>
  <c r="Q461" i="5"/>
  <c r="I162" i="5"/>
  <c r="R124" i="5"/>
  <c r="BA233" i="5"/>
  <c r="AN196" i="5"/>
  <c r="AW318" i="5"/>
  <c r="L81" i="5"/>
  <c r="AC285" i="5"/>
  <c r="E410" i="5"/>
  <c r="AM174" i="5"/>
  <c r="J422" i="5"/>
  <c r="AL348" i="5"/>
  <c r="BG359" i="5"/>
  <c r="AI307" i="5"/>
  <c r="AJ149" i="5"/>
  <c r="AF438" i="5"/>
  <c r="J221" i="5"/>
  <c r="G496" i="5"/>
  <c r="B13" i="5"/>
  <c r="R112" i="5"/>
  <c r="X398" i="5"/>
  <c r="S281" i="5"/>
  <c r="Y416" i="5"/>
  <c r="AV96" i="5"/>
  <c r="J192" i="5"/>
  <c r="J139" i="5"/>
  <c r="AE123" i="5"/>
  <c r="AA474" i="5"/>
  <c r="AB474" i="5" s="1"/>
  <c r="Z73" i="5"/>
  <c r="AK461" i="5"/>
  <c r="A331" i="5"/>
  <c r="B193" i="5"/>
  <c r="H449" i="5"/>
  <c r="Z394" i="5"/>
  <c r="AC44" i="5"/>
  <c r="U269" i="5"/>
  <c r="O493" i="5"/>
  <c r="F344" i="5"/>
  <c r="AO241" i="5"/>
  <c r="BH366" i="5"/>
  <c r="AQ392" i="5"/>
  <c r="AC252" i="5"/>
  <c r="AP154" i="5"/>
  <c r="I221" i="5"/>
  <c r="N396" i="5"/>
  <c r="AW275" i="5"/>
  <c r="AU22" i="5"/>
  <c r="AT171" i="5"/>
  <c r="D374" i="5"/>
  <c r="AQ83" i="5"/>
  <c r="Z421" i="5"/>
  <c r="AV206" i="5"/>
  <c r="BF18" i="5"/>
  <c r="AS494" i="5"/>
  <c r="AT359" i="5"/>
  <c r="X15" i="5"/>
  <c r="J237" i="5"/>
  <c r="L134" i="5"/>
  <c r="AH266" i="5"/>
  <c r="AH34" i="5"/>
  <c r="AI168" i="5"/>
  <c r="AJ391" i="5"/>
  <c r="BG494" i="5"/>
  <c r="R210" i="5"/>
  <c r="AC208" i="5"/>
  <c r="S54" i="5"/>
  <c r="AS193" i="5"/>
  <c r="H494" i="5"/>
  <c r="AI323" i="5"/>
  <c r="X138" i="5"/>
  <c r="AC387" i="5"/>
  <c r="AO93" i="5"/>
  <c r="AW433" i="5"/>
  <c r="AN103" i="5"/>
  <c r="BG368" i="5"/>
  <c r="B405" i="5"/>
  <c r="F133" i="5"/>
  <c r="I130" i="5"/>
  <c r="AL419" i="5"/>
  <c r="BE340" i="5"/>
  <c r="B422" i="5"/>
  <c r="AE358" i="5"/>
  <c r="AT62" i="5"/>
  <c r="AO484" i="5"/>
  <c r="N420" i="5"/>
  <c r="AX385" i="5"/>
  <c r="A196" i="5"/>
  <c r="AG97" i="5"/>
  <c r="AD206" i="5"/>
  <c r="AP64" i="5"/>
  <c r="N359" i="5"/>
  <c r="AQ202" i="5"/>
  <c r="AQ54" i="5"/>
  <c r="AV126" i="5"/>
  <c r="C169" i="5"/>
  <c r="AS36" i="5"/>
  <c r="AN208" i="5"/>
  <c r="AM65" i="5"/>
  <c r="G251" i="5"/>
  <c r="U315" i="5"/>
  <c r="F496" i="5"/>
  <c r="M405" i="5"/>
  <c r="AE31" i="5"/>
  <c r="M95" i="5"/>
  <c r="AL344" i="5"/>
  <c r="AF280" i="5"/>
  <c r="AW131" i="5"/>
  <c r="Q411" i="5"/>
  <c r="BG470" i="5"/>
  <c r="AG210" i="5"/>
  <c r="N392" i="5"/>
  <c r="E229" i="5"/>
  <c r="AE420" i="5"/>
  <c r="BD55" i="5"/>
  <c r="R346" i="5"/>
  <c r="AJ34" i="5"/>
  <c r="AP213" i="5"/>
  <c r="BC337" i="5"/>
  <c r="C488" i="5"/>
  <c r="AS391" i="5"/>
  <c r="BF362" i="5"/>
  <c r="AD119" i="5"/>
  <c r="AX487" i="5"/>
  <c r="F231" i="5"/>
  <c r="BF420" i="5"/>
  <c r="A360" i="5"/>
  <c r="AT474" i="5"/>
  <c r="AP357" i="5"/>
  <c r="AI369" i="5"/>
  <c r="G408" i="5"/>
  <c r="AY471" i="5"/>
  <c r="BE391" i="5"/>
  <c r="G385" i="5"/>
  <c r="AW392" i="5"/>
  <c r="AD347" i="5"/>
  <c r="X339" i="5"/>
  <c r="AA481" i="5"/>
  <c r="AB481" i="5" s="1"/>
  <c r="F352" i="5"/>
  <c r="N163" i="5"/>
  <c r="AP334" i="5"/>
  <c r="AP52" i="5"/>
  <c r="H403" i="5"/>
  <c r="I264" i="5"/>
  <c r="E277" i="5"/>
  <c r="AQ55" i="5"/>
  <c r="AX335" i="5"/>
  <c r="BC144" i="5"/>
  <c r="BH194" i="5"/>
  <c r="I281" i="5"/>
  <c r="AA201" i="5"/>
  <c r="AB201" i="5" s="1"/>
  <c r="AW127" i="5"/>
  <c r="D467" i="5"/>
  <c r="AP451" i="5"/>
  <c r="BE99" i="5"/>
  <c r="F95" i="5"/>
  <c r="AY398" i="5"/>
  <c r="P312" i="5"/>
  <c r="AK450" i="5"/>
  <c r="C87" i="5"/>
  <c r="BE119" i="5"/>
  <c r="D32" i="5"/>
  <c r="AH146" i="5"/>
  <c r="AV199" i="5"/>
  <c r="Y231" i="5"/>
  <c r="AT485" i="5"/>
  <c r="AV29" i="5"/>
  <c r="AX137" i="5"/>
  <c r="S292" i="5"/>
  <c r="AP42" i="5"/>
  <c r="AG355" i="5"/>
  <c r="AX420" i="5"/>
  <c r="Q33" i="5"/>
  <c r="AA91" i="5"/>
  <c r="AB91" i="5" s="1"/>
  <c r="AM397" i="5"/>
  <c r="U87" i="5"/>
  <c r="AC443" i="5"/>
  <c r="A170" i="5"/>
  <c r="F112" i="5"/>
  <c r="AA174" i="5"/>
  <c r="AB174" i="5" s="1"/>
  <c r="AA339" i="5"/>
  <c r="AB339" i="5" s="1"/>
  <c r="BB443" i="5"/>
  <c r="AV462" i="5"/>
  <c r="AQ396" i="5"/>
  <c r="AE224" i="5"/>
  <c r="A38" i="5"/>
  <c r="AZ447" i="5"/>
  <c r="C267" i="5"/>
  <c r="AV400" i="5"/>
  <c r="X273" i="5"/>
  <c r="AK433" i="5"/>
  <c r="AC313" i="5"/>
  <c r="E259" i="5"/>
  <c r="AS326" i="5"/>
  <c r="AZ390" i="5"/>
  <c r="A290" i="5"/>
  <c r="S161" i="5"/>
  <c r="BF117" i="5"/>
  <c r="BG191" i="5"/>
  <c r="BH247" i="5"/>
  <c r="Q497" i="5"/>
  <c r="AI97" i="5"/>
  <c r="AV245" i="5"/>
  <c r="BG449" i="5"/>
  <c r="BD461" i="5"/>
  <c r="C220" i="5"/>
  <c r="L331" i="5"/>
  <c r="Q344" i="5"/>
  <c r="AV373" i="5"/>
  <c r="AK160" i="5"/>
  <c r="AP58" i="5"/>
  <c r="AQ382" i="5"/>
  <c r="AX72" i="5"/>
  <c r="P261" i="5"/>
  <c r="AO332" i="5"/>
  <c r="P483" i="5"/>
  <c r="AH304" i="5"/>
  <c r="H348" i="5"/>
  <c r="Z148" i="5"/>
  <c r="AT258" i="5"/>
  <c r="O215" i="5"/>
  <c r="AO431" i="5"/>
  <c r="AM124" i="5"/>
  <c r="AK445" i="5"/>
  <c r="AZ346" i="5"/>
  <c r="Q39" i="5"/>
  <c r="AZ487" i="5"/>
  <c r="F459" i="5"/>
  <c r="BB197" i="5"/>
  <c r="Z357" i="5"/>
  <c r="F108" i="5"/>
  <c r="F318" i="5"/>
  <c r="L262" i="5"/>
  <c r="AX66" i="5"/>
  <c r="BE130" i="5"/>
  <c r="AM79" i="5"/>
  <c r="AX446" i="5"/>
  <c r="AI79" i="5"/>
  <c r="AM263" i="5"/>
  <c r="AZ267" i="5"/>
  <c r="Y179" i="5"/>
  <c r="AZ412" i="5"/>
  <c r="AN335" i="5"/>
  <c r="L484" i="5"/>
  <c r="Y250" i="5"/>
  <c r="AM360" i="5"/>
  <c r="AY52" i="5"/>
  <c r="X422" i="5"/>
  <c r="K464" i="5"/>
  <c r="N181" i="5"/>
  <c r="AZ256" i="5"/>
  <c r="BC139" i="5"/>
  <c r="AY277" i="5"/>
  <c r="P378" i="5"/>
  <c r="BH481" i="5"/>
  <c r="AT296" i="5"/>
  <c r="BF375" i="5"/>
  <c r="AU249" i="5"/>
  <c r="P98" i="5"/>
  <c r="G372" i="5"/>
  <c r="M303" i="5"/>
  <c r="AX204" i="5"/>
  <c r="AP237" i="5"/>
  <c r="Y436" i="5"/>
  <c r="AX266" i="5"/>
  <c r="AU355" i="5"/>
  <c r="AE100" i="5"/>
  <c r="AS459" i="5"/>
  <c r="AH466" i="5"/>
  <c r="X402" i="5"/>
  <c r="AD319" i="5"/>
  <c r="Z230" i="5"/>
  <c r="AC298" i="5"/>
  <c r="Q92" i="5"/>
  <c r="L280" i="5"/>
  <c r="O439" i="5"/>
  <c r="AN435" i="5"/>
  <c r="BG42" i="5"/>
  <c r="AZ347" i="5"/>
  <c r="H213" i="5"/>
  <c r="AH101" i="5"/>
  <c r="H432" i="5"/>
  <c r="AN344" i="5"/>
  <c r="AS77" i="5"/>
  <c r="AE220" i="5"/>
  <c r="AS458" i="5"/>
  <c r="H455" i="5"/>
  <c r="BF327" i="5"/>
  <c r="AV169" i="5"/>
  <c r="AK272" i="5"/>
  <c r="C245" i="5"/>
  <c r="AV298" i="5"/>
  <c r="R341" i="5"/>
  <c r="BC37" i="5"/>
  <c r="AJ97" i="5"/>
  <c r="BD208" i="5"/>
  <c r="I346" i="5"/>
  <c r="AG348" i="5"/>
  <c r="AM408" i="5"/>
  <c r="BA424" i="5"/>
  <c r="AX269" i="5"/>
  <c r="B497" i="5"/>
  <c r="I141" i="5"/>
  <c r="A288" i="5"/>
  <c r="Z180" i="5"/>
  <c r="S18" i="5"/>
  <c r="H476" i="5"/>
  <c r="D245" i="5"/>
  <c r="AM168" i="5"/>
  <c r="AT285" i="5"/>
  <c r="AT95" i="5"/>
  <c r="AG468" i="5"/>
  <c r="AK297" i="5"/>
  <c r="E293" i="5"/>
  <c r="AO29" i="5"/>
  <c r="AE267" i="5"/>
  <c r="AH438" i="5"/>
  <c r="AU317" i="5"/>
  <c r="Y283" i="5"/>
  <c r="AO297" i="5"/>
  <c r="Y78" i="5"/>
  <c r="H409" i="5"/>
  <c r="BA372" i="5"/>
  <c r="BD498" i="5"/>
  <c r="S258" i="5"/>
  <c r="AU423" i="5"/>
  <c r="E177" i="5"/>
  <c r="AT410" i="5"/>
  <c r="BE268" i="5"/>
  <c r="BG75" i="5"/>
  <c r="F313" i="5"/>
  <c r="BB227" i="5"/>
  <c r="H159" i="5"/>
  <c r="AF170" i="5"/>
  <c r="E300" i="5"/>
  <c r="AA157" i="5"/>
  <c r="AB157" i="5" s="1"/>
  <c r="E375" i="5"/>
  <c r="AU473" i="5"/>
  <c r="Y379" i="5"/>
  <c r="AW101" i="5"/>
  <c r="BC28" i="5"/>
  <c r="AF171" i="5"/>
  <c r="E341" i="5"/>
  <c r="C222" i="5"/>
  <c r="AY431" i="5"/>
  <c r="BD343" i="5"/>
  <c r="P176" i="5"/>
  <c r="AP494" i="5"/>
  <c r="C470" i="5"/>
  <c r="J358" i="5"/>
  <c r="AT340" i="5"/>
  <c r="AF120" i="5"/>
  <c r="AH149" i="5"/>
  <c r="N352" i="5"/>
  <c r="G421" i="5"/>
  <c r="BE232" i="5"/>
  <c r="G38" i="5"/>
  <c r="AO249" i="5"/>
  <c r="F457" i="5"/>
  <c r="AO27" i="5"/>
  <c r="Y280" i="5"/>
  <c r="B328" i="5"/>
  <c r="D49" i="5"/>
  <c r="P303" i="5"/>
  <c r="K47" i="5"/>
  <c r="BG459" i="5"/>
  <c r="L444" i="5"/>
  <c r="AO139" i="5"/>
  <c r="BD81" i="5"/>
  <c r="AW372" i="5"/>
  <c r="Q399" i="5"/>
  <c r="AJ478" i="5"/>
  <c r="BG490" i="5"/>
  <c r="AH305" i="5"/>
  <c r="E366" i="5"/>
  <c r="J224" i="5"/>
  <c r="M435" i="5"/>
  <c r="BE72" i="5"/>
  <c r="S395" i="5"/>
  <c r="AA412" i="5"/>
  <c r="AB412" i="5" s="1"/>
  <c r="H387" i="5"/>
  <c r="AG455" i="5"/>
  <c r="D212" i="5"/>
  <c r="AQ486" i="5"/>
  <c r="AO129" i="5"/>
  <c r="AE256" i="5"/>
  <c r="I153" i="5"/>
  <c r="AH410" i="5"/>
  <c r="X96" i="5"/>
  <c r="AM374" i="5"/>
  <c r="AF21" i="5"/>
  <c r="X465" i="5"/>
  <c r="R386" i="5"/>
  <c r="AE369" i="5"/>
  <c r="AE445" i="5"/>
  <c r="AO132" i="5"/>
  <c r="D287" i="5"/>
  <c r="BG349" i="5"/>
  <c r="AJ166" i="5"/>
  <c r="AO390" i="5"/>
  <c r="AD123" i="5"/>
  <c r="AC305" i="5"/>
  <c r="AS91" i="5"/>
  <c r="AA413" i="5"/>
  <c r="AB413" i="5" s="1"/>
  <c r="AU368" i="5"/>
  <c r="AF248" i="5"/>
  <c r="BC205" i="5"/>
  <c r="O492" i="5"/>
  <c r="Y440" i="5"/>
  <c r="AZ200" i="5"/>
  <c r="BA80" i="5"/>
  <c r="Q161" i="5"/>
  <c r="AL321" i="5"/>
  <c r="Z206" i="5"/>
  <c r="BA241" i="5"/>
  <c r="AI351" i="5"/>
  <c r="BD263" i="5"/>
  <c r="AJ170" i="5"/>
  <c r="AO151" i="5"/>
  <c r="B235" i="5"/>
  <c r="AY336" i="5"/>
  <c r="Z360" i="5"/>
  <c r="F363" i="5"/>
  <c r="BE315" i="5"/>
  <c r="A462" i="5"/>
  <c r="X319" i="5"/>
  <c r="D116" i="5"/>
  <c r="K493" i="5"/>
  <c r="BB428" i="5"/>
  <c r="H366" i="5"/>
  <c r="AJ148" i="5"/>
  <c r="K19" i="5"/>
  <c r="K53" i="5"/>
  <c r="AV225" i="5"/>
  <c r="AX268" i="5"/>
  <c r="AA295" i="5"/>
  <c r="AB295" i="5" s="1"/>
  <c r="R308" i="5"/>
  <c r="H346" i="5"/>
  <c r="E244" i="5"/>
  <c r="AI156" i="5"/>
  <c r="BA278" i="5"/>
  <c r="AG92" i="5"/>
  <c r="BE297" i="5"/>
  <c r="E349" i="5"/>
  <c r="T414" i="5"/>
  <c r="AQ330" i="5"/>
  <c r="Y470" i="5"/>
  <c r="D363" i="5"/>
  <c r="X478" i="5"/>
  <c r="AG397" i="5"/>
  <c r="AF226" i="5"/>
  <c r="O46" i="5"/>
  <c r="G46" i="5"/>
  <c r="AN195" i="5"/>
  <c r="B105" i="5"/>
  <c r="Q134" i="5"/>
  <c r="AN392" i="5"/>
  <c r="A479" i="5"/>
  <c r="AI283" i="5"/>
  <c r="U188" i="5"/>
  <c r="K36" i="5"/>
  <c r="AF38" i="5"/>
  <c r="D207" i="5"/>
  <c r="AP180" i="5"/>
  <c r="P233" i="5"/>
  <c r="L269" i="5"/>
  <c r="R383" i="5"/>
  <c r="AP331" i="5"/>
  <c r="AU348" i="5"/>
  <c r="AD97" i="5"/>
  <c r="AQ123" i="5"/>
  <c r="X334" i="5"/>
  <c r="O224" i="5"/>
  <c r="R463" i="5"/>
  <c r="AX229" i="5"/>
  <c r="AP370" i="5"/>
  <c r="AG246" i="5"/>
  <c r="X89" i="5"/>
  <c r="AW298" i="5"/>
  <c r="AO279" i="5"/>
  <c r="BA456" i="5"/>
  <c r="AH277" i="5"/>
  <c r="BA377" i="5"/>
  <c r="AE211" i="5"/>
  <c r="K69" i="5"/>
  <c r="T426" i="5"/>
  <c r="AG381" i="5"/>
  <c r="AA182" i="5"/>
  <c r="AB182" i="5" s="1"/>
  <c r="B84" i="5"/>
  <c r="P265" i="5"/>
  <c r="D466" i="5"/>
  <c r="BH145" i="5"/>
  <c r="AX492" i="5"/>
  <c r="AL486" i="5"/>
  <c r="AU69" i="5"/>
  <c r="H483" i="5"/>
  <c r="AI151" i="5"/>
  <c r="AL398" i="5"/>
  <c r="BE127" i="5"/>
  <c r="Z467" i="5"/>
  <c r="Y290" i="5"/>
  <c r="AJ290" i="5"/>
  <c r="A180" i="5"/>
  <c r="BB208" i="5"/>
  <c r="E428" i="5"/>
  <c r="P123" i="5"/>
  <c r="AK325" i="5"/>
  <c r="AM461" i="5"/>
  <c r="H439" i="5"/>
  <c r="AY490" i="5"/>
  <c r="AQ464" i="5"/>
  <c r="AZ74" i="5"/>
  <c r="AJ203" i="5"/>
  <c r="AV121" i="5"/>
  <c r="AJ489" i="5"/>
  <c r="BA408" i="5"/>
  <c r="BH208" i="5"/>
  <c r="L78" i="5"/>
  <c r="J449" i="5"/>
  <c r="E326" i="5"/>
  <c r="I161" i="5"/>
  <c r="AI94" i="5"/>
  <c r="AD198" i="5"/>
  <c r="T490" i="5"/>
  <c r="S365" i="5"/>
  <c r="AJ397" i="5"/>
  <c r="E385" i="5"/>
  <c r="H336" i="5"/>
  <c r="AW303" i="5"/>
  <c r="L50" i="5"/>
  <c r="AK157" i="5"/>
  <c r="G401" i="5"/>
  <c r="AY436" i="5"/>
  <c r="Z165" i="5"/>
  <c r="J229" i="5"/>
  <c r="AX373" i="5"/>
  <c r="BG492" i="5"/>
  <c r="Z54" i="5"/>
  <c r="F25" i="5"/>
  <c r="BD248" i="5"/>
  <c r="AC415" i="5"/>
  <c r="BD338" i="5"/>
  <c r="K214" i="5"/>
  <c r="U155" i="5"/>
  <c r="AT291" i="5"/>
  <c r="J206" i="5"/>
  <c r="AV326" i="5"/>
  <c r="C142" i="5"/>
  <c r="AT31" i="5"/>
  <c r="K273" i="5"/>
  <c r="AI476" i="5"/>
  <c r="AF399" i="5"/>
  <c r="AT153" i="5"/>
  <c r="L56" i="5"/>
  <c r="BG325" i="5"/>
  <c r="BF328" i="5"/>
  <c r="BE163" i="5"/>
  <c r="AH462" i="5"/>
  <c r="BC125" i="5"/>
  <c r="BE45" i="5"/>
  <c r="AS360" i="5"/>
  <c r="M142" i="5"/>
  <c r="P368" i="5"/>
  <c r="C269" i="5"/>
  <c r="M486" i="5"/>
  <c r="AX470" i="5"/>
  <c r="AN358" i="5"/>
  <c r="O76" i="5"/>
  <c r="AK492" i="5"/>
  <c r="I374" i="5"/>
  <c r="AP327" i="5"/>
  <c r="AX213" i="5"/>
  <c r="AL194" i="5"/>
  <c r="G286" i="5"/>
  <c r="AM482" i="5"/>
  <c r="AD124" i="5"/>
  <c r="A41" i="5"/>
  <c r="Q341" i="5"/>
  <c r="M473" i="5"/>
  <c r="E492" i="5"/>
  <c r="BA209" i="5"/>
  <c r="AX343" i="5"/>
  <c r="AF99" i="5"/>
  <c r="AD418" i="5"/>
  <c r="AS486" i="5"/>
  <c r="P418" i="5"/>
  <c r="AW152" i="5"/>
  <c r="N415" i="5"/>
  <c r="AO62" i="5"/>
  <c r="S452" i="5"/>
  <c r="AL155" i="5"/>
  <c r="AU186" i="5"/>
  <c r="Y150" i="5"/>
  <c r="L431" i="5"/>
  <c r="I223" i="5"/>
  <c r="J303" i="5"/>
  <c r="AD437" i="5"/>
  <c r="AH205" i="5"/>
  <c r="BD133" i="5"/>
  <c r="BC23" i="5"/>
  <c r="AO175" i="5"/>
  <c r="E51" i="5"/>
  <c r="BC128" i="5"/>
  <c r="B60" i="5"/>
  <c r="Q220" i="5"/>
  <c r="BF302" i="5"/>
  <c r="AD359" i="5"/>
  <c r="E398" i="5"/>
  <c r="BB371" i="5"/>
  <c r="AA392" i="5"/>
  <c r="AB392" i="5" s="1"/>
  <c r="BF31" i="5"/>
  <c r="BA425" i="5"/>
  <c r="AL256" i="5"/>
  <c r="BA273" i="5"/>
  <c r="O17" i="5"/>
  <c r="AN332" i="5"/>
  <c r="AP304" i="5"/>
  <c r="AM344" i="5"/>
  <c r="AQ429" i="5"/>
  <c r="D396" i="5"/>
  <c r="AO426" i="5"/>
  <c r="L28" i="5"/>
  <c r="AQ36" i="5"/>
  <c r="AX181" i="5"/>
  <c r="Z305" i="5"/>
  <c r="M173" i="5"/>
  <c r="AG126" i="5"/>
  <c r="AK438" i="5"/>
  <c r="Y42" i="5"/>
  <c r="U90" i="5"/>
  <c r="AX463" i="5"/>
  <c r="AI349" i="5"/>
  <c r="AJ355" i="5"/>
  <c r="I177" i="5"/>
  <c r="C500" i="5"/>
  <c r="BD424" i="5"/>
  <c r="I48" i="5"/>
  <c r="H347" i="5"/>
  <c r="AX85" i="5"/>
  <c r="AP381" i="5"/>
  <c r="A375" i="5"/>
  <c r="AM335" i="5"/>
  <c r="I381" i="5"/>
  <c r="H91" i="5"/>
  <c r="C362" i="5"/>
  <c r="G234" i="5"/>
  <c r="AW302" i="5"/>
  <c r="X495" i="5"/>
  <c r="D146" i="5"/>
  <c r="AK59" i="5"/>
  <c r="AT195" i="5"/>
  <c r="F114" i="5"/>
  <c r="U476" i="5"/>
  <c r="U162" i="5"/>
  <c r="F190" i="5"/>
  <c r="AO61" i="5"/>
  <c r="H279" i="5"/>
  <c r="U319" i="5"/>
  <c r="Z41" i="5"/>
  <c r="BF210" i="5"/>
  <c r="AP51" i="5"/>
  <c r="Q417" i="5"/>
  <c r="H167" i="5"/>
  <c r="D328" i="5"/>
  <c r="BG461" i="5"/>
  <c r="R467" i="5"/>
  <c r="AI186" i="5"/>
  <c r="Y123" i="5"/>
  <c r="M354" i="5"/>
  <c r="A423" i="5"/>
  <c r="AH159" i="5"/>
  <c r="AY113" i="5"/>
  <c r="BH41" i="5"/>
  <c r="AJ399" i="5"/>
  <c r="AZ101" i="5"/>
  <c r="K208" i="5"/>
  <c r="AE143" i="5"/>
  <c r="AJ315" i="5"/>
  <c r="AP373" i="5"/>
  <c r="AC369" i="5"/>
  <c r="C303" i="5"/>
  <c r="D265" i="5"/>
  <c r="AH317" i="5"/>
  <c r="AC452" i="5"/>
  <c r="AA187" i="5"/>
  <c r="AB187" i="5" s="1"/>
  <c r="E356" i="5"/>
  <c r="U455" i="5"/>
  <c r="BE137" i="5"/>
  <c r="H129" i="5"/>
  <c r="AP123" i="5"/>
  <c r="AE185" i="5"/>
  <c r="AI93" i="5"/>
  <c r="A362" i="5"/>
  <c r="BC341" i="5"/>
  <c r="AX83" i="5"/>
  <c r="AS349" i="5"/>
  <c r="Y353" i="5"/>
  <c r="A33" i="5"/>
  <c r="Y247" i="5"/>
  <c r="BA151" i="5"/>
  <c r="AA316" i="5"/>
  <c r="AB316" i="5" s="1"/>
  <c r="AV420" i="5"/>
  <c r="AX440" i="5"/>
  <c r="S289" i="5"/>
  <c r="J480" i="5"/>
  <c r="AY174" i="5"/>
  <c r="AO409" i="5"/>
  <c r="Y456" i="5"/>
  <c r="AT379" i="5"/>
  <c r="AU56" i="5"/>
  <c r="AI417" i="5"/>
  <c r="AV394" i="5"/>
  <c r="X370" i="5"/>
  <c r="L163" i="5"/>
  <c r="H58" i="5"/>
  <c r="D356" i="5"/>
  <c r="AO467" i="5"/>
  <c r="A303" i="5"/>
  <c r="AX296" i="5"/>
  <c r="R362" i="5"/>
  <c r="AM251" i="5"/>
  <c r="M41" i="5"/>
  <c r="Q347" i="5"/>
  <c r="O404" i="5"/>
  <c r="K352" i="5"/>
  <c r="R437" i="5"/>
  <c r="BE246" i="5"/>
  <c r="BG462" i="5"/>
  <c r="AV183" i="5"/>
  <c r="AI38" i="5"/>
  <c r="AM234" i="5"/>
  <c r="N482" i="5"/>
  <c r="Y237" i="5"/>
  <c r="BA201" i="5"/>
  <c r="C428" i="5"/>
  <c r="M201" i="5"/>
  <c r="F332" i="5"/>
  <c r="AX65" i="5"/>
  <c r="BD100" i="5"/>
  <c r="AZ485" i="5"/>
  <c r="AD276" i="5"/>
  <c r="BB295" i="5"/>
  <c r="BG206" i="5"/>
  <c r="BC451" i="5"/>
  <c r="J159" i="5"/>
  <c r="AS164" i="5"/>
  <c r="BC223" i="5"/>
  <c r="F248" i="5"/>
  <c r="C489" i="5"/>
  <c r="AY403" i="5"/>
  <c r="AL38" i="5"/>
  <c r="AP253" i="5"/>
  <c r="M384" i="5"/>
  <c r="H70" i="5"/>
  <c r="AC353" i="5"/>
  <c r="AP139" i="5"/>
  <c r="AX105" i="5"/>
  <c r="AQ23" i="5"/>
  <c r="F90" i="5"/>
  <c r="N442" i="5"/>
  <c r="Q442" i="5"/>
  <c r="BH493" i="5"/>
  <c r="BD125" i="5"/>
  <c r="R400" i="5"/>
  <c r="P499" i="5"/>
  <c r="AS101" i="5"/>
  <c r="BB306" i="5"/>
  <c r="BD63" i="5"/>
  <c r="H341" i="5"/>
  <c r="G471" i="5"/>
  <c r="N339" i="5"/>
  <c r="R498" i="5"/>
  <c r="B17" i="5"/>
  <c r="K310" i="5"/>
  <c r="BC115" i="5"/>
  <c r="AQ406" i="5"/>
  <c r="AK321" i="5"/>
  <c r="AJ450" i="5"/>
  <c r="AA227" i="5"/>
  <c r="AB227" i="5" s="1"/>
  <c r="BD287" i="5"/>
  <c r="AA237" i="5"/>
  <c r="AB237" i="5" s="1"/>
  <c r="BE44" i="5"/>
  <c r="G119" i="5"/>
  <c r="BC195" i="5"/>
  <c r="BF181" i="5"/>
  <c r="BC401" i="5"/>
  <c r="R192" i="5"/>
  <c r="N39" i="5"/>
  <c r="AH21" i="5"/>
  <c r="BB345" i="5"/>
  <c r="AI65" i="5"/>
  <c r="N37" i="5"/>
  <c r="AW383" i="5"/>
  <c r="AY427" i="5"/>
  <c r="BG99" i="5"/>
  <c r="S90" i="5"/>
  <c r="K280" i="5"/>
  <c r="H385" i="5"/>
  <c r="BF270" i="5"/>
  <c r="C281" i="5"/>
  <c r="AO153" i="5"/>
  <c r="BD233" i="5"/>
  <c r="BA453" i="5"/>
  <c r="S284" i="5"/>
  <c r="AU335" i="5"/>
  <c r="E214" i="5"/>
  <c r="M381" i="5"/>
  <c r="BC355" i="5"/>
  <c r="N246" i="5"/>
  <c r="AE433" i="5"/>
  <c r="AS134" i="5"/>
  <c r="X388" i="5"/>
  <c r="Z387" i="5"/>
  <c r="BH326" i="5"/>
  <c r="Z70" i="5"/>
  <c r="T20" i="5"/>
  <c r="M206" i="5"/>
  <c r="AI242" i="5"/>
  <c r="BA485" i="5"/>
  <c r="AQ58" i="5"/>
  <c r="X371" i="5"/>
  <c r="F359" i="5"/>
  <c r="BH315" i="5"/>
  <c r="AI474" i="5"/>
  <c r="AA470" i="5"/>
  <c r="AB470" i="5" s="1"/>
  <c r="BJ470" i="5" s="1"/>
  <c r="AC237" i="5"/>
  <c r="AT216" i="5"/>
  <c r="P264" i="5"/>
  <c r="BG350" i="5"/>
  <c r="AY242" i="5"/>
  <c r="BF268" i="5"/>
  <c r="AW327" i="5"/>
  <c r="BE429" i="5"/>
  <c r="U326" i="5"/>
  <c r="AZ137" i="5"/>
  <c r="AK453" i="5"/>
  <c r="J44" i="5"/>
  <c r="H74" i="5"/>
  <c r="F44" i="5"/>
  <c r="AD476" i="5"/>
  <c r="AD306" i="5"/>
  <c r="BD230" i="5"/>
  <c r="AQ156" i="5"/>
  <c r="C107" i="5"/>
  <c r="AA403" i="5"/>
  <c r="AB403" i="5" s="1"/>
  <c r="B435" i="5"/>
  <c r="BG333" i="5"/>
  <c r="Q302" i="5"/>
  <c r="R399" i="5"/>
  <c r="BD188" i="5"/>
  <c r="AO272" i="5"/>
  <c r="AY154" i="5"/>
  <c r="BA334" i="5"/>
  <c r="P212" i="5"/>
  <c r="AH303" i="5"/>
  <c r="J101" i="5"/>
  <c r="BA118" i="5"/>
  <c r="AG431" i="5"/>
  <c r="N253" i="5"/>
  <c r="C189" i="5"/>
  <c r="AQ483" i="5"/>
  <c r="X430" i="5"/>
  <c r="Y204" i="5"/>
  <c r="AW181" i="5"/>
  <c r="BD281" i="5"/>
  <c r="O149" i="5"/>
  <c r="E131" i="5"/>
  <c r="H417" i="5"/>
  <c r="AV106" i="5"/>
  <c r="M143" i="5"/>
  <c r="AM453" i="5"/>
  <c r="BE494" i="5"/>
  <c r="AY465" i="5"/>
  <c r="F325" i="5"/>
  <c r="Q213" i="5"/>
  <c r="L312" i="5"/>
  <c r="H399" i="5"/>
  <c r="X282" i="5"/>
  <c r="G413" i="5"/>
  <c r="AX104" i="5"/>
  <c r="G465" i="5"/>
  <c r="C221" i="5"/>
  <c r="AV20" i="5"/>
  <c r="AZ286" i="5"/>
  <c r="AS442" i="5"/>
  <c r="M353" i="5"/>
  <c r="O335" i="5"/>
  <c r="J30" i="5"/>
  <c r="Y136" i="5"/>
  <c r="AN163" i="5"/>
  <c r="I76" i="5"/>
  <c r="AZ229" i="5"/>
  <c r="AI72" i="5"/>
  <c r="AV407" i="5"/>
  <c r="BA346" i="5"/>
  <c r="C258" i="5"/>
  <c r="A67" i="5"/>
  <c r="BA45" i="5"/>
  <c r="AH232" i="5"/>
  <c r="AL98" i="5"/>
  <c r="BH269" i="5"/>
  <c r="AL159" i="5"/>
  <c r="AT124" i="5"/>
  <c r="AL310" i="5"/>
  <c r="BA430" i="5"/>
  <c r="BD162" i="5"/>
  <c r="AI114" i="5"/>
  <c r="AF20" i="5"/>
  <c r="AV429" i="5"/>
  <c r="S98" i="5"/>
  <c r="AH80" i="5"/>
  <c r="Z246" i="5"/>
  <c r="P347" i="5"/>
  <c r="M166" i="5"/>
  <c r="BC177" i="5"/>
  <c r="BC241" i="5"/>
  <c r="Y22" i="5"/>
  <c r="R435" i="5"/>
  <c r="S474" i="5"/>
  <c r="L156" i="5"/>
  <c r="AJ270" i="5"/>
  <c r="E438" i="5"/>
  <c r="R363" i="5"/>
  <c r="D416" i="5"/>
  <c r="AP367" i="5"/>
  <c r="I323" i="5"/>
  <c r="X441" i="5"/>
  <c r="D385" i="5"/>
  <c r="Z335" i="5"/>
  <c r="AQ387" i="5"/>
  <c r="AT401" i="5"/>
  <c r="AH248" i="5"/>
  <c r="BF225" i="5"/>
  <c r="AM272" i="5"/>
  <c r="Y53" i="5"/>
  <c r="AL28" i="5"/>
  <c r="O455" i="5"/>
  <c r="Q433" i="5"/>
  <c r="AD217" i="5"/>
  <c r="AZ42" i="5"/>
  <c r="BB122" i="5"/>
  <c r="X115" i="5"/>
  <c r="G21" i="5"/>
  <c r="AX381" i="5"/>
  <c r="BF422" i="5"/>
  <c r="BE209" i="5"/>
  <c r="AK53" i="5"/>
  <c r="AZ453" i="5"/>
  <c r="Y32" i="5"/>
  <c r="I182" i="5"/>
  <c r="AV423" i="5"/>
  <c r="C199" i="5"/>
  <c r="AD275" i="5"/>
  <c r="BF168" i="5"/>
  <c r="BG23" i="5"/>
  <c r="AM398" i="5"/>
  <c r="C476" i="5"/>
  <c r="X464" i="5"/>
  <c r="AS412" i="5"/>
  <c r="M419" i="5"/>
  <c r="C317" i="5"/>
  <c r="AT21" i="5"/>
  <c r="AU290" i="5"/>
  <c r="Q194" i="5"/>
  <c r="N185" i="5"/>
  <c r="G116" i="5"/>
  <c r="AO385" i="5"/>
  <c r="BE205" i="5"/>
  <c r="AY87" i="5"/>
  <c r="T91" i="5"/>
  <c r="AJ198" i="5"/>
  <c r="AL457" i="5"/>
  <c r="J66" i="5"/>
  <c r="AP498" i="5"/>
  <c r="AX349" i="5"/>
  <c r="AY233" i="5"/>
  <c r="AC192" i="5"/>
  <c r="I246" i="5"/>
  <c r="BH126" i="5"/>
  <c r="AQ213" i="5"/>
  <c r="BC346" i="5"/>
  <c r="C143" i="5"/>
  <c r="B108" i="5"/>
  <c r="BB274" i="5"/>
  <c r="AD254" i="5"/>
  <c r="Y400" i="5"/>
  <c r="AD403" i="5"/>
  <c r="X306" i="5"/>
  <c r="AF405" i="5"/>
  <c r="AP287" i="5"/>
  <c r="AI279" i="5"/>
  <c r="G317" i="5"/>
  <c r="BB399" i="5"/>
  <c r="T353" i="5"/>
  <c r="D57" i="5"/>
  <c r="C377" i="5"/>
  <c r="Y167" i="5"/>
  <c r="K152" i="5"/>
  <c r="AC339" i="5"/>
  <c r="BB265" i="5"/>
  <c r="BB271" i="5"/>
  <c r="BH478" i="5"/>
  <c r="AA433" i="5"/>
  <c r="AB433" i="5" s="1"/>
  <c r="AI239" i="5"/>
  <c r="R220" i="5"/>
  <c r="AI305" i="5"/>
  <c r="AN470" i="5"/>
  <c r="AM430" i="5"/>
  <c r="AF29" i="5"/>
  <c r="AN291" i="5"/>
  <c r="J198" i="5"/>
  <c r="BE468" i="5"/>
  <c r="AK277" i="5"/>
  <c r="S280" i="5"/>
  <c r="AZ385" i="5"/>
  <c r="F324" i="5"/>
  <c r="G493" i="5"/>
  <c r="BB276" i="5"/>
  <c r="H460" i="5"/>
  <c r="N180" i="5"/>
  <c r="N233" i="5"/>
  <c r="E334" i="5"/>
  <c r="BG256" i="5"/>
  <c r="Y468" i="5"/>
  <c r="P390" i="5"/>
  <c r="AO311" i="5"/>
  <c r="Z146" i="5"/>
  <c r="AH72" i="5"/>
  <c r="A172" i="5"/>
  <c r="D242" i="5"/>
  <c r="BB321" i="5"/>
  <c r="AY183" i="5"/>
  <c r="BG379" i="5"/>
  <c r="G32" i="5"/>
  <c r="AQ77" i="5"/>
  <c r="T495" i="5"/>
  <c r="AA265" i="5"/>
  <c r="AB265" i="5" s="1"/>
  <c r="A93" i="5"/>
  <c r="AU397" i="5"/>
  <c r="F424" i="5"/>
  <c r="Q415" i="5"/>
  <c r="AN177" i="5"/>
  <c r="AP432" i="5"/>
  <c r="H72" i="5"/>
  <c r="D271" i="5"/>
  <c r="R428" i="5"/>
  <c r="BD419" i="5"/>
  <c r="L488" i="5"/>
  <c r="AD160" i="5"/>
  <c r="AZ480" i="5"/>
  <c r="AC288" i="5"/>
  <c r="BG364" i="5"/>
  <c r="L333" i="5"/>
  <c r="BH161" i="5"/>
  <c r="D113" i="5"/>
  <c r="BF437" i="5"/>
  <c r="BH477" i="5"/>
  <c r="AF453" i="5"/>
  <c r="AJ322" i="5"/>
  <c r="Z61" i="5"/>
  <c r="AJ452" i="5"/>
  <c r="S463" i="5"/>
  <c r="AE329" i="5"/>
  <c r="AH326" i="5"/>
  <c r="AI337" i="5"/>
  <c r="AD136" i="5"/>
  <c r="BF136" i="5"/>
  <c r="AV443" i="5"/>
  <c r="E500" i="5"/>
  <c r="BD97" i="5"/>
  <c r="AX386" i="5"/>
  <c r="AI142" i="5"/>
  <c r="BB17" i="5"/>
  <c r="S106" i="5"/>
  <c r="AV91" i="5"/>
  <c r="D220" i="5"/>
  <c r="AD296" i="5"/>
  <c r="AO147" i="5"/>
  <c r="L18" i="5"/>
  <c r="AD246" i="5"/>
  <c r="BB210" i="5"/>
  <c r="BF70" i="5"/>
  <c r="AI463" i="5"/>
  <c r="AM364" i="5"/>
  <c r="Y430" i="5"/>
  <c r="BC270" i="5"/>
  <c r="BE125" i="5"/>
  <c r="AE23" i="5"/>
  <c r="AJ368" i="5"/>
  <c r="AK378" i="5"/>
  <c r="C304" i="5"/>
  <c r="P294" i="5"/>
  <c r="BH279" i="5"/>
  <c r="E250" i="5"/>
  <c r="B452" i="5"/>
  <c r="BE451" i="5"/>
  <c r="X360" i="5"/>
  <c r="G137" i="5"/>
  <c r="AH92" i="5"/>
  <c r="AC224" i="5"/>
  <c r="AM76" i="5"/>
  <c r="AW351" i="5"/>
  <c r="AF194" i="5"/>
  <c r="Q62" i="5"/>
  <c r="BF156" i="5"/>
  <c r="Z340" i="5"/>
  <c r="BA290" i="5"/>
  <c r="H374" i="5"/>
  <c r="AG475" i="5"/>
  <c r="AO341" i="5"/>
  <c r="D147" i="5"/>
  <c r="X285" i="5"/>
  <c r="AN275" i="5"/>
  <c r="I353" i="5"/>
  <c r="BD475" i="5"/>
  <c r="U274" i="5"/>
  <c r="Z370" i="5"/>
  <c r="O263" i="5"/>
  <c r="Q150" i="5"/>
  <c r="AP472" i="5"/>
  <c r="P440" i="5"/>
  <c r="T298" i="5"/>
  <c r="AX63" i="5"/>
  <c r="AL362" i="5"/>
  <c r="AD243" i="5"/>
  <c r="BA225" i="5"/>
  <c r="A346" i="5"/>
  <c r="B356" i="5"/>
  <c r="H360" i="5"/>
  <c r="Q85" i="5"/>
  <c r="AV424" i="5"/>
  <c r="AM347" i="5"/>
  <c r="AK62" i="5"/>
  <c r="AT368" i="5"/>
  <c r="L59" i="5"/>
  <c r="N460" i="5"/>
  <c r="Q466" i="5"/>
  <c r="T271" i="5"/>
  <c r="AH435" i="5"/>
  <c r="AZ227" i="5"/>
  <c r="P466" i="5"/>
  <c r="BF55" i="5"/>
  <c r="AQ53" i="5"/>
  <c r="BC118" i="5"/>
  <c r="E158" i="5"/>
  <c r="D151" i="5"/>
  <c r="AA64" i="5"/>
  <c r="AB64" i="5" s="1"/>
  <c r="Q67" i="5"/>
  <c r="H254" i="5"/>
  <c r="AS352" i="5"/>
  <c r="AE475" i="5"/>
  <c r="AM193" i="5"/>
  <c r="G149" i="5"/>
  <c r="AS331" i="5"/>
  <c r="Q166" i="5"/>
  <c r="E292" i="5"/>
  <c r="P79" i="5"/>
  <c r="S25" i="5"/>
  <c r="AX478" i="5"/>
  <c r="S240" i="5"/>
  <c r="AL421" i="5"/>
  <c r="BF399" i="5"/>
  <c r="AA129" i="5"/>
  <c r="AB129" i="5" s="1"/>
  <c r="I206" i="5"/>
  <c r="AX127" i="5"/>
  <c r="AO16" i="5"/>
  <c r="BD482" i="5"/>
  <c r="AT166" i="5"/>
  <c r="J47" i="5"/>
  <c r="P316" i="5"/>
  <c r="AN193" i="5"/>
  <c r="AQ478" i="5"/>
  <c r="BD192" i="5"/>
  <c r="BE247" i="5"/>
  <c r="X377" i="5"/>
  <c r="AL357" i="5"/>
  <c r="H295" i="5"/>
  <c r="AA243" i="5"/>
  <c r="AB243" i="5" s="1"/>
  <c r="AA266" i="5"/>
  <c r="AB266" i="5" s="1"/>
  <c r="AJ60" i="5"/>
  <c r="BC348" i="5"/>
  <c r="AY401" i="5"/>
  <c r="AG400" i="5"/>
  <c r="AQ49" i="5"/>
  <c r="AM94" i="5"/>
  <c r="AZ292" i="5"/>
  <c r="C133" i="5"/>
  <c r="AS385" i="5"/>
  <c r="L406" i="5"/>
  <c r="AT213" i="5"/>
  <c r="AD157" i="5"/>
  <c r="Z62" i="5"/>
  <c r="AC307" i="5"/>
  <c r="Z60" i="5"/>
  <c r="AE132" i="5"/>
  <c r="BA165" i="5"/>
  <c r="E451" i="5"/>
  <c r="K165" i="5"/>
  <c r="P461" i="5"/>
  <c r="AC80" i="5"/>
  <c r="AP193" i="5"/>
  <c r="AK353" i="5"/>
  <c r="AD352" i="5"/>
  <c r="AE154" i="5"/>
  <c r="C349" i="5"/>
  <c r="BB48" i="5"/>
  <c r="Z279" i="5"/>
  <c r="AI140" i="5"/>
  <c r="AU299" i="5"/>
  <c r="AP340" i="5"/>
  <c r="AT145" i="5"/>
  <c r="AO68" i="5"/>
  <c r="AY219" i="5"/>
  <c r="AC220" i="5"/>
  <c r="AO197" i="5"/>
  <c r="F346" i="5"/>
  <c r="H110" i="5"/>
  <c r="BE338" i="5"/>
  <c r="BE495" i="5"/>
  <c r="AX498" i="5"/>
  <c r="Y107" i="5"/>
  <c r="AF133" i="5"/>
  <c r="AU224" i="5"/>
  <c r="L30" i="5"/>
  <c r="Y409" i="5"/>
  <c r="AN254" i="5"/>
  <c r="T241" i="5"/>
  <c r="BD372" i="5"/>
  <c r="BD458" i="5"/>
  <c r="BH55" i="5"/>
  <c r="Q496" i="5"/>
  <c r="BH105" i="5"/>
  <c r="AL380" i="5"/>
  <c r="B171" i="5"/>
  <c r="BH258" i="5"/>
  <c r="M374" i="5"/>
  <c r="Q426" i="5"/>
  <c r="AJ243" i="5"/>
  <c r="L143" i="5"/>
  <c r="H246" i="5"/>
  <c r="AN30" i="5"/>
  <c r="P371" i="5"/>
  <c r="H350" i="5"/>
  <c r="Z446" i="5"/>
  <c r="AF68" i="5"/>
  <c r="AH46" i="5"/>
  <c r="AZ430" i="5"/>
  <c r="R470" i="5"/>
  <c r="G412" i="5"/>
  <c r="BC411" i="5"/>
  <c r="N36" i="5"/>
  <c r="AH123" i="5"/>
  <c r="H228" i="5"/>
  <c r="N62" i="5"/>
  <c r="AJ261" i="5"/>
  <c r="B438" i="5"/>
  <c r="K55" i="5"/>
  <c r="T305" i="5"/>
  <c r="AT367" i="5"/>
  <c r="O392" i="5"/>
  <c r="BE199" i="5"/>
  <c r="AL276" i="5"/>
  <c r="AP384" i="5"/>
  <c r="AW38" i="5"/>
  <c r="AG241" i="5"/>
  <c r="BB320" i="5"/>
  <c r="O428" i="5"/>
  <c r="U66" i="5"/>
  <c r="I495" i="5"/>
  <c r="B330" i="5"/>
  <c r="BH44" i="5"/>
  <c r="AU403" i="5"/>
  <c r="AH267" i="5"/>
  <c r="AF404" i="5"/>
  <c r="BE373" i="5"/>
  <c r="P30" i="5"/>
  <c r="N425" i="5"/>
  <c r="N368" i="5"/>
  <c r="Z122" i="5"/>
  <c r="AS271" i="5"/>
  <c r="AL224" i="5"/>
  <c r="G445" i="5"/>
  <c r="AC388" i="5"/>
  <c r="AV36" i="5"/>
  <c r="BE255" i="5"/>
  <c r="BB475" i="5"/>
  <c r="AL223" i="5"/>
  <c r="X455" i="5"/>
  <c r="AN73" i="5"/>
  <c r="P476" i="5"/>
  <c r="BB372" i="5"/>
  <c r="AF203" i="5"/>
  <c r="AO400" i="5"/>
  <c r="Z333" i="5"/>
  <c r="AI165" i="5"/>
  <c r="M385" i="5"/>
  <c r="BF197" i="5"/>
  <c r="BA257" i="5"/>
  <c r="T406" i="5"/>
  <c r="AS267" i="5"/>
  <c r="J325" i="5"/>
  <c r="AS445" i="5"/>
  <c r="I210" i="5"/>
  <c r="AH85" i="5"/>
  <c r="BC264" i="5"/>
  <c r="AU197" i="5"/>
  <c r="AO146" i="5"/>
  <c r="BD495" i="5"/>
  <c r="A220" i="5"/>
  <c r="X202" i="5"/>
  <c r="AN306" i="5"/>
  <c r="AJ331" i="5"/>
  <c r="J144" i="5"/>
  <c r="E396" i="5"/>
  <c r="M468" i="5"/>
  <c r="AH48" i="5"/>
  <c r="C348" i="5"/>
  <c r="AA492" i="5"/>
  <c r="AB492" i="5" s="1"/>
  <c r="BA343" i="5"/>
  <c r="AA312" i="5"/>
  <c r="AB312" i="5" s="1"/>
  <c r="G114" i="5"/>
  <c r="AM365" i="5"/>
  <c r="X220" i="5"/>
  <c r="P230" i="5"/>
  <c r="Z427" i="5"/>
  <c r="AF489" i="5"/>
  <c r="B412" i="5"/>
  <c r="AP217" i="5"/>
  <c r="AT111" i="5"/>
  <c r="T171" i="5"/>
  <c r="T182" i="5"/>
  <c r="Y125" i="5"/>
  <c r="C499" i="5"/>
  <c r="U365" i="5"/>
  <c r="BD251" i="5"/>
  <c r="AM49" i="5"/>
  <c r="U219" i="5"/>
  <c r="AC277" i="5"/>
  <c r="AH157" i="5"/>
  <c r="AM288" i="5"/>
  <c r="AU415" i="5"/>
  <c r="AY243" i="5"/>
  <c r="AI373" i="5"/>
  <c r="AX198" i="5"/>
  <c r="AO445" i="5"/>
  <c r="AC78" i="5"/>
  <c r="G335" i="5"/>
  <c r="K199" i="5"/>
  <c r="AA432" i="5"/>
  <c r="AB432" i="5" s="1"/>
  <c r="M75" i="5"/>
  <c r="AL418" i="5"/>
  <c r="BE326" i="5"/>
  <c r="Y480" i="5"/>
  <c r="BE312" i="5"/>
  <c r="Y162" i="5"/>
  <c r="Z469" i="5"/>
  <c r="U467" i="5"/>
  <c r="AS363" i="5"/>
  <c r="AA378" i="5"/>
  <c r="AB378" i="5" s="1"/>
  <c r="AX134" i="5"/>
  <c r="I396" i="5"/>
  <c r="R340" i="5"/>
  <c r="P254" i="5"/>
  <c r="AL364" i="5"/>
  <c r="K81" i="5"/>
  <c r="R73" i="5"/>
  <c r="L373" i="5"/>
  <c r="AM385" i="5"/>
  <c r="Y94" i="5"/>
  <c r="BB402" i="5"/>
  <c r="D191" i="5"/>
  <c r="Z132" i="5"/>
  <c r="AQ266" i="5"/>
  <c r="F412" i="5"/>
  <c r="S263" i="5"/>
  <c r="AF287" i="5"/>
  <c r="AI433" i="5"/>
  <c r="BA376" i="5"/>
  <c r="AO439" i="5"/>
  <c r="G232" i="5"/>
  <c r="BH339" i="5"/>
  <c r="B192" i="5"/>
  <c r="S331" i="5"/>
  <c r="BA192" i="5"/>
  <c r="AC380" i="5"/>
  <c r="N153" i="5"/>
  <c r="N486" i="5"/>
  <c r="G109" i="5"/>
  <c r="AX404" i="5"/>
  <c r="BH205" i="5"/>
  <c r="H275" i="5"/>
  <c r="AP402" i="5"/>
  <c r="E176" i="5"/>
  <c r="J15" i="5"/>
  <c r="AW375" i="5"/>
  <c r="Q320" i="5"/>
  <c r="AQ207" i="5"/>
  <c r="M455" i="5"/>
  <c r="F155" i="5"/>
  <c r="BH327" i="5"/>
  <c r="X403" i="5"/>
  <c r="N480" i="5"/>
  <c r="AM38" i="5"/>
  <c r="AD148" i="5"/>
  <c r="AI275" i="5"/>
  <c r="AF84" i="5"/>
  <c r="R59" i="5"/>
  <c r="BB240" i="5"/>
  <c r="AN401" i="5"/>
  <c r="AU483" i="5"/>
  <c r="AQ364" i="5"/>
  <c r="BB478" i="5"/>
  <c r="AG22" i="5"/>
  <c r="S469" i="5"/>
  <c r="AZ181" i="5"/>
  <c r="AM129" i="5"/>
  <c r="AG236" i="5"/>
  <c r="J227" i="5"/>
  <c r="R87" i="5"/>
  <c r="AX182" i="5"/>
  <c r="AV43" i="5"/>
  <c r="P362" i="5"/>
  <c r="L110" i="5"/>
  <c r="AT210" i="5"/>
  <c r="AI35" i="5"/>
  <c r="A339" i="5"/>
  <c r="AJ216" i="5"/>
  <c r="S456" i="5"/>
  <c r="M301" i="5"/>
  <c r="AA341" i="5"/>
  <c r="AB341" i="5" s="1"/>
  <c r="R137" i="5"/>
  <c r="AM137" i="5"/>
  <c r="AL279" i="5"/>
  <c r="AE435" i="5"/>
  <c r="AA296" i="5"/>
  <c r="AB296" i="5" s="1"/>
  <c r="F329" i="5"/>
  <c r="AK28" i="5"/>
  <c r="AT229" i="5"/>
  <c r="AY399" i="5"/>
  <c r="S493" i="5"/>
  <c r="AA364" i="5"/>
  <c r="AB364" i="5" s="1"/>
  <c r="AH302" i="5"/>
  <c r="E148" i="5"/>
  <c r="BF256" i="5"/>
  <c r="K201" i="5"/>
  <c r="AU372" i="5"/>
  <c r="BF369" i="5"/>
  <c r="AM473" i="5"/>
  <c r="AX202" i="5"/>
  <c r="AA423" i="5"/>
  <c r="AB423" i="5" s="1"/>
  <c r="BJ423" i="5" s="1"/>
  <c r="Y189" i="5"/>
  <c r="AU136" i="5"/>
  <c r="AO380" i="5"/>
  <c r="AM451" i="5"/>
  <c r="BF274" i="5"/>
  <c r="F306" i="5"/>
  <c r="AI234" i="5"/>
  <c r="BF396" i="5"/>
  <c r="BA246" i="5"/>
  <c r="AE299" i="5"/>
  <c r="D478" i="5"/>
  <c r="AP400" i="5"/>
  <c r="BE371" i="5"/>
  <c r="Q481" i="5"/>
  <c r="L397" i="5"/>
  <c r="K467" i="5"/>
  <c r="AY367" i="5"/>
  <c r="AW63" i="5"/>
  <c r="AI429" i="5"/>
  <c r="AW312" i="5"/>
  <c r="AN418" i="5"/>
  <c r="X318" i="5"/>
  <c r="BG294" i="5"/>
  <c r="Z243" i="5"/>
  <c r="F81" i="5"/>
  <c r="AJ400" i="5"/>
  <c r="X308" i="5"/>
  <c r="BD51" i="5"/>
  <c r="A344" i="5"/>
  <c r="AK366" i="5"/>
  <c r="AJ428" i="5"/>
  <c r="BB168" i="5"/>
  <c r="AA463" i="5"/>
  <c r="AB463" i="5" s="1"/>
  <c r="Q283" i="5"/>
  <c r="BC215" i="5"/>
  <c r="AV188" i="5"/>
  <c r="AV482" i="5"/>
  <c r="L121" i="5"/>
  <c r="AW70" i="5"/>
  <c r="AN229" i="5"/>
  <c r="M412" i="5"/>
  <c r="AI344" i="5"/>
  <c r="AK477" i="5"/>
  <c r="AQ72" i="5"/>
  <c r="E445" i="5"/>
  <c r="Q290" i="5"/>
  <c r="S277" i="5"/>
  <c r="R223" i="5"/>
  <c r="AN144" i="5"/>
  <c r="AE255" i="5"/>
  <c r="S239" i="5"/>
  <c r="Q127" i="5"/>
  <c r="BF339" i="5"/>
  <c r="U170" i="5"/>
  <c r="D238" i="5"/>
  <c r="AX387" i="5"/>
  <c r="C125" i="5"/>
  <c r="U407" i="5"/>
  <c r="AO456" i="5"/>
  <c r="Z64" i="5"/>
  <c r="B456" i="5"/>
  <c r="AP271" i="5"/>
  <c r="AK273" i="5"/>
  <c r="AP396" i="5"/>
  <c r="AD346" i="5"/>
  <c r="AU330" i="5"/>
  <c r="M363" i="5"/>
  <c r="AU461" i="5"/>
  <c r="K478" i="5"/>
  <c r="BE98" i="5"/>
  <c r="A358" i="5"/>
  <c r="R477" i="5"/>
  <c r="AY394" i="5"/>
  <c r="AK99" i="5"/>
  <c r="AC437" i="5"/>
  <c r="E78" i="5"/>
  <c r="AH175" i="5"/>
  <c r="AV213" i="5"/>
  <c r="T433" i="5"/>
  <c r="J97" i="5"/>
  <c r="K107" i="5"/>
  <c r="AN242" i="5"/>
  <c r="AN251" i="5"/>
  <c r="B379" i="5"/>
  <c r="AH367" i="5"/>
  <c r="BD292" i="5"/>
  <c r="AM27" i="5"/>
  <c r="AC77" i="5"/>
  <c r="F167" i="5"/>
  <c r="BC210" i="5"/>
  <c r="AO358" i="5"/>
  <c r="AZ304" i="5"/>
  <c r="E146" i="5"/>
  <c r="AD445" i="5"/>
  <c r="AX422" i="5"/>
  <c r="AT327" i="5"/>
  <c r="Y220" i="5"/>
  <c r="G369" i="5"/>
  <c r="AX26" i="5"/>
  <c r="Q397" i="5"/>
  <c r="P451" i="5"/>
  <c r="A291" i="5"/>
  <c r="AX461" i="5"/>
  <c r="AJ171" i="5"/>
  <c r="E202" i="5"/>
  <c r="AD446" i="5"/>
  <c r="AK197" i="5"/>
  <c r="AE290" i="5"/>
  <c r="N450" i="5"/>
  <c r="AZ174" i="5"/>
  <c r="O314" i="5"/>
  <c r="AQ107" i="5"/>
  <c r="AJ218" i="5"/>
  <c r="Z301" i="5"/>
  <c r="AK412" i="5"/>
  <c r="AA434" i="5"/>
  <c r="AB434" i="5" s="1"/>
  <c r="Y476" i="5"/>
  <c r="BF394" i="5"/>
  <c r="AD280" i="5"/>
  <c r="AI317" i="5"/>
  <c r="AY57" i="5"/>
  <c r="E173" i="5"/>
  <c r="J296" i="5"/>
  <c r="A183" i="5"/>
  <c r="Z310" i="5"/>
  <c r="AK113" i="5"/>
  <c r="AK188" i="5"/>
  <c r="AA27" i="5"/>
  <c r="AB27" i="5" s="1"/>
  <c r="AT61" i="5"/>
  <c r="AY318" i="5"/>
  <c r="AQ200" i="5"/>
  <c r="L139" i="5"/>
  <c r="U138" i="5"/>
  <c r="C22" i="5"/>
  <c r="B357" i="5"/>
  <c r="AN222" i="5"/>
  <c r="I181" i="5"/>
  <c r="AQ456" i="5"/>
  <c r="BA167" i="5"/>
  <c r="AH256" i="5"/>
  <c r="K424" i="5"/>
  <c r="N342" i="5"/>
  <c r="O436" i="5"/>
  <c r="BB347" i="5"/>
  <c r="AZ24" i="5"/>
  <c r="AT81" i="5"/>
  <c r="AL268" i="5"/>
  <c r="AO313" i="5"/>
  <c r="AT405" i="5"/>
  <c r="AX356" i="5"/>
  <c r="R304" i="5"/>
  <c r="AS301" i="5"/>
  <c r="BD351" i="5"/>
  <c r="AE117" i="5"/>
  <c r="C210" i="5"/>
  <c r="J41" i="5"/>
  <c r="A113" i="5"/>
  <c r="AA457" i="5"/>
  <c r="AB457" i="5" s="1"/>
  <c r="BD30" i="5"/>
  <c r="K132" i="5"/>
  <c r="BC235" i="5"/>
  <c r="AF186" i="5"/>
  <c r="BC211" i="5"/>
  <c r="P498" i="5"/>
  <c r="O434" i="5"/>
  <c r="BB257" i="5"/>
  <c r="U478" i="5"/>
  <c r="B277" i="5"/>
  <c r="AL80" i="5"/>
  <c r="AK386" i="5"/>
  <c r="AY131" i="5"/>
  <c r="BG91" i="5"/>
  <c r="E167" i="5"/>
  <c r="G406" i="5"/>
  <c r="X250" i="5"/>
  <c r="P203" i="5"/>
  <c r="BE103" i="5"/>
  <c r="AG393" i="5"/>
  <c r="D254" i="5"/>
  <c r="AA327" i="5"/>
  <c r="AB327" i="5" s="1"/>
  <c r="Q351" i="5"/>
  <c r="J312" i="5"/>
  <c r="T228" i="5"/>
  <c r="AI306" i="5"/>
  <c r="D101" i="5"/>
  <c r="AT119" i="5"/>
  <c r="AH498" i="5"/>
  <c r="N317" i="5"/>
  <c r="AL106" i="5"/>
  <c r="BB394" i="5"/>
  <c r="BE213" i="5"/>
  <c r="A386" i="5"/>
  <c r="AN357" i="5"/>
  <c r="AV365" i="5"/>
  <c r="N259" i="5"/>
  <c r="C69" i="5"/>
  <c r="D404" i="5"/>
  <c r="AL91" i="5"/>
  <c r="H173" i="5"/>
  <c r="BH216" i="5"/>
  <c r="AU416" i="5"/>
  <c r="BH345" i="5"/>
  <c r="D210" i="5"/>
  <c r="AZ68" i="5"/>
  <c r="L379" i="5"/>
  <c r="D221" i="5"/>
  <c r="I160" i="5"/>
  <c r="AH238" i="5"/>
  <c r="AC497" i="5"/>
  <c r="AT178" i="5"/>
  <c r="C373" i="5"/>
  <c r="BG152" i="5"/>
  <c r="AL209" i="5"/>
  <c r="Q171" i="5"/>
  <c r="X448" i="5"/>
  <c r="BD53" i="5"/>
  <c r="N384" i="5"/>
  <c r="AJ210" i="5"/>
  <c r="AV165" i="5"/>
  <c r="AK118" i="5"/>
  <c r="AZ407" i="5"/>
  <c r="Z99" i="5"/>
  <c r="BA200" i="5"/>
  <c r="BA498" i="5"/>
  <c r="BE317" i="5"/>
  <c r="BA406" i="5"/>
  <c r="AH278" i="5"/>
  <c r="AD453" i="5"/>
  <c r="AX270" i="5"/>
  <c r="BE405" i="5"/>
  <c r="U363" i="5"/>
  <c r="Y376" i="5"/>
  <c r="BH147" i="5"/>
  <c r="AV24" i="5"/>
  <c r="I475" i="5"/>
  <c r="AE428" i="5"/>
  <c r="T310" i="5"/>
  <c r="A53" i="5"/>
  <c r="BE343" i="5"/>
  <c r="BB356" i="5"/>
  <c r="AH407" i="5"/>
  <c r="AU318" i="5"/>
  <c r="AG482" i="5"/>
  <c r="AW117" i="5"/>
  <c r="BE356" i="5"/>
  <c r="BH141" i="5"/>
  <c r="BD322" i="5"/>
  <c r="BA62" i="5"/>
  <c r="AT200" i="5"/>
  <c r="AZ235" i="5"/>
  <c r="BH468" i="5"/>
  <c r="AW405" i="5"/>
  <c r="J17" i="5"/>
  <c r="C124" i="5"/>
  <c r="F490" i="5"/>
  <c r="J438" i="5"/>
  <c r="BF180" i="5"/>
  <c r="BE195" i="5"/>
  <c r="AI90" i="5"/>
  <c r="BH280" i="5"/>
  <c r="J278" i="5"/>
  <c r="J345" i="5"/>
  <c r="AX321" i="5"/>
  <c r="AJ406" i="5"/>
  <c r="AL30" i="5"/>
  <c r="Z344" i="5"/>
  <c r="AE241" i="5"/>
  <c r="M356" i="5"/>
  <c r="AL422" i="5"/>
  <c r="AE57" i="5"/>
  <c r="P147" i="5"/>
  <c r="Q353" i="5"/>
  <c r="BA302" i="5"/>
  <c r="L463" i="5"/>
  <c r="AL342" i="5"/>
  <c r="T112" i="5"/>
  <c r="P410" i="5"/>
  <c r="AW96" i="5"/>
  <c r="N369" i="5"/>
  <c r="AF129" i="5"/>
  <c r="G426" i="5"/>
  <c r="G87" i="5"/>
  <c r="I409" i="5"/>
  <c r="O449" i="5"/>
  <c r="B374" i="5"/>
  <c r="AN200" i="5"/>
  <c r="BB415" i="5"/>
  <c r="AD307" i="5"/>
  <c r="AU401" i="5"/>
  <c r="BE359" i="5"/>
  <c r="AS185" i="5"/>
  <c r="F125" i="5"/>
  <c r="G81" i="5"/>
  <c r="C363" i="5"/>
  <c r="AX135" i="5"/>
  <c r="AO182" i="5"/>
  <c r="L491" i="5"/>
  <c r="AQ485" i="5"/>
  <c r="G404" i="5"/>
  <c r="AK430" i="5"/>
  <c r="AZ420" i="5"/>
  <c r="G320" i="5"/>
  <c r="A249" i="5"/>
  <c r="BC320" i="5"/>
  <c r="AG285" i="5"/>
  <c r="AI310" i="5"/>
  <c r="AG259" i="5"/>
  <c r="AJ77" i="5"/>
  <c r="AO362" i="5"/>
  <c r="C68" i="5"/>
  <c r="AU409" i="5"/>
  <c r="K145" i="5"/>
  <c r="J233" i="5"/>
  <c r="BB87" i="5"/>
  <c r="AS359" i="5"/>
  <c r="BC53" i="5"/>
  <c r="AP87" i="5"/>
  <c r="J158" i="5"/>
  <c r="BC353" i="5"/>
  <c r="AH436" i="5"/>
  <c r="AH191" i="5"/>
  <c r="F105" i="5"/>
  <c r="N262" i="5"/>
  <c r="AS203" i="5"/>
  <c r="BB164" i="5"/>
  <c r="AY346" i="5"/>
  <c r="AY420" i="5"/>
  <c r="BD270" i="5"/>
  <c r="A489" i="5"/>
  <c r="BG157" i="5"/>
  <c r="T425" i="5"/>
  <c r="AV185" i="5"/>
  <c r="AH83" i="5"/>
  <c r="K125" i="5"/>
  <c r="AL378" i="5"/>
  <c r="AS93" i="5"/>
  <c r="AZ440" i="5"/>
  <c r="BB234" i="5"/>
  <c r="AS473" i="5"/>
  <c r="AV347" i="5"/>
  <c r="AV492" i="5"/>
  <c r="AL78" i="5"/>
  <c r="BF499" i="5"/>
  <c r="B221" i="5"/>
  <c r="AC59" i="5"/>
  <c r="AA67" i="5"/>
  <c r="AB67" i="5" s="1"/>
  <c r="AO172" i="5"/>
  <c r="AH128" i="5"/>
  <c r="G272" i="5"/>
  <c r="AF57" i="5"/>
  <c r="BH229" i="5"/>
  <c r="AT58" i="5"/>
  <c r="AI326" i="5"/>
  <c r="AI195" i="5"/>
  <c r="AC113" i="5"/>
  <c r="AK261" i="5"/>
  <c r="AP72" i="5"/>
  <c r="AD477" i="5"/>
  <c r="R249" i="5"/>
  <c r="BG69" i="5"/>
  <c r="G420" i="5"/>
  <c r="D365" i="5"/>
  <c r="L461" i="5"/>
  <c r="Z409" i="5"/>
  <c r="BB246" i="5"/>
  <c r="F141" i="5"/>
  <c r="AT236" i="5"/>
  <c r="T322" i="5"/>
  <c r="AH131" i="5"/>
  <c r="D54" i="5"/>
  <c r="U479" i="5"/>
  <c r="AG433" i="5"/>
  <c r="BB79" i="5"/>
  <c r="AI382" i="5"/>
  <c r="R381" i="5"/>
  <c r="L122" i="5"/>
  <c r="P120" i="5"/>
  <c r="AD216" i="5"/>
  <c r="AA42" i="5"/>
  <c r="AB42" i="5" s="1"/>
  <c r="BA23" i="5"/>
  <c r="BF35" i="5"/>
  <c r="BB219" i="5"/>
  <c r="L466" i="5"/>
  <c r="P74" i="5"/>
  <c r="BF467" i="5"/>
  <c r="H321" i="5"/>
  <c r="S112" i="5"/>
  <c r="E81" i="5"/>
  <c r="AM287" i="5"/>
  <c r="AG267" i="5"/>
  <c r="AP220" i="5"/>
  <c r="U484" i="5"/>
  <c r="AA298" i="5"/>
  <c r="AB298" i="5" s="1"/>
  <c r="T208" i="5"/>
  <c r="C106" i="5"/>
  <c r="G399" i="5"/>
  <c r="M418" i="5"/>
  <c r="E107" i="5"/>
  <c r="A64" i="5"/>
  <c r="T278" i="5"/>
  <c r="J84" i="5"/>
  <c r="BG246" i="5"/>
  <c r="AS394" i="5"/>
  <c r="H437" i="5"/>
  <c r="AF432" i="5"/>
  <c r="AH74" i="5"/>
  <c r="P328" i="5"/>
  <c r="B447" i="5"/>
  <c r="AM424" i="5"/>
  <c r="N385" i="5"/>
  <c r="AO383" i="5"/>
  <c r="Z342" i="5"/>
  <c r="AZ395" i="5"/>
  <c r="AX327" i="5"/>
  <c r="S375" i="5"/>
  <c r="AO199" i="5"/>
  <c r="C213" i="5"/>
  <c r="O274" i="5"/>
  <c r="BH226" i="5"/>
  <c r="AF367" i="5"/>
  <c r="A156" i="5"/>
  <c r="AK241" i="5"/>
  <c r="B184" i="5"/>
  <c r="A340" i="5"/>
  <c r="AL365" i="5"/>
  <c r="E103" i="5"/>
  <c r="P480" i="5"/>
  <c r="J183" i="5"/>
  <c r="BB43" i="5"/>
  <c r="D248" i="5"/>
  <c r="Q352" i="5"/>
  <c r="BA474" i="5"/>
  <c r="D156" i="5"/>
  <c r="E56" i="5"/>
  <c r="I119" i="5"/>
  <c r="E342" i="5"/>
  <c r="AS309" i="5"/>
  <c r="B92" i="5"/>
  <c r="A402" i="5"/>
  <c r="E486" i="5"/>
  <c r="Y243" i="5"/>
  <c r="AV460" i="5"/>
  <c r="AZ445" i="5"/>
  <c r="R204" i="5"/>
  <c r="P402" i="5"/>
  <c r="U70" i="5"/>
  <c r="C381" i="5"/>
  <c r="BA367" i="5"/>
  <c r="S353" i="5"/>
  <c r="BG224" i="5"/>
  <c r="N200" i="5"/>
  <c r="E467" i="5"/>
  <c r="AN424" i="5"/>
  <c r="AC92" i="5"/>
  <c r="AA431" i="5"/>
  <c r="AB431" i="5" s="1"/>
  <c r="AG146" i="5"/>
  <c r="BD267" i="5"/>
  <c r="BC227" i="5"/>
  <c r="BE446" i="5"/>
  <c r="BG385" i="5"/>
  <c r="N203" i="5"/>
  <c r="J33" i="5"/>
  <c r="AJ442" i="5"/>
  <c r="AI466" i="5"/>
  <c r="BB439" i="5"/>
  <c r="AC357" i="5"/>
  <c r="AN346" i="5"/>
  <c r="A281" i="5"/>
  <c r="AD98" i="5"/>
  <c r="Q314" i="5"/>
  <c r="O26" i="5"/>
  <c r="D153" i="5"/>
  <c r="AN477" i="5"/>
  <c r="G287" i="5"/>
  <c r="I49" i="5"/>
  <c r="AQ71" i="5"/>
  <c r="AG444" i="5"/>
  <c r="BC85" i="5"/>
  <c r="G449" i="5"/>
  <c r="AD408" i="5"/>
  <c r="Q284" i="5"/>
  <c r="AL393" i="5"/>
  <c r="AF322" i="5"/>
  <c r="AM327" i="5"/>
  <c r="P286" i="5"/>
  <c r="S441" i="5"/>
  <c r="AY73" i="5"/>
  <c r="BF195" i="5"/>
  <c r="D250" i="5"/>
  <c r="AJ342" i="5"/>
  <c r="H118" i="5"/>
  <c r="AG410" i="5"/>
  <c r="Z121" i="5"/>
  <c r="AE18" i="5"/>
  <c r="AJ155" i="5"/>
  <c r="J471" i="5"/>
  <c r="G49" i="5"/>
  <c r="BA364" i="5"/>
  <c r="H174" i="5"/>
  <c r="AX415" i="5"/>
  <c r="E261" i="5"/>
  <c r="K169" i="5"/>
  <c r="AW472" i="5"/>
  <c r="AA65" i="5"/>
  <c r="AB65" i="5" s="1"/>
  <c r="E130" i="5"/>
  <c r="AL370" i="5"/>
  <c r="A326" i="5"/>
  <c r="K382" i="5"/>
  <c r="AZ311" i="5"/>
  <c r="AJ454" i="5"/>
  <c r="BC490" i="5"/>
  <c r="AF106" i="5"/>
  <c r="AJ426" i="5"/>
  <c r="AW244" i="5"/>
  <c r="AE301" i="5"/>
  <c r="G472" i="5"/>
  <c r="AI290" i="5"/>
  <c r="AO94" i="5"/>
  <c r="AM244" i="5"/>
  <c r="E426" i="5"/>
  <c r="BC351" i="5"/>
  <c r="AK474" i="5"/>
  <c r="T87" i="5"/>
  <c r="AT288" i="5"/>
  <c r="AZ484" i="5"/>
  <c r="AG187" i="5"/>
  <c r="L251" i="5"/>
  <c r="M333" i="5"/>
  <c r="AT233" i="5"/>
  <c r="AE232" i="5"/>
  <c r="M287" i="5"/>
  <c r="AD197" i="5"/>
  <c r="AI265" i="5"/>
  <c r="J163" i="5"/>
  <c r="AW480" i="5"/>
  <c r="B131" i="5"/>
  <c r="P318" i="5"/>
  <c r="AA425" i="5"/>
  <c r="AB425" i="5" s="1"/>
  <c r="BA390" i="5"/>
  <c r="F414" i="5"/>
  <c r="G442" i="5"/>
  <c r="R211" i="5"/>
  <c r="K228" i="5"/>
  <c r="S334" i="5"/>
  <c r="AZ177" i="5"/>
  <c r="AE278" i="5"/>
  <c r="S165" i="5"/>
  <c r="X350" i="5"/>
  <c r="B445" i="5"/>
  <c r="A34" i="5"/>
  <c r="P397" i="5"/>
  <c r="AK124" i="5"/>
  <c r="AQ46" i="5"/>
  <c r="AU259" i="5"/>
  <c r="AC248" i="5"/>
  <c r="AH330" i="5"/>
  <c r="AG489" i="5"/>
  <c r="K25" i="5"/>
  <c r="BF413" i="5"/>
  <c r="H327" i="5"/>
  <c r="S200" i="5"/>
  <c r="BB477" i="5"/>
  <c r="AF337" i="5"/>
  <c r="AF397" i="5"/>
  <c r="BA341" i="5"/>
  <c r="AN362" i="5"/>
  <c r="G107" i="5"/>
  <c r="O52" i="5"/>
  <c r="U423" i="5"/>
  <c r="AF158" i="5"/>
  <c r="Z397" i="5"/>
  <c r="AK43" i="5"/>
  <c r="BF126" i="5"/>
  <c r="E485" i="5"/>
  <c r="AY16" i="5"/>
  <c r="AN168" i="5"/>
  <c r="I327" i="5"/>
  <c r="X147" i="5"/>
  <c r="N129" i="5"/>
  <c r="J179" i="5"/>
  <c r="F193" i="5"/>
  <c r="Y75" i="5"/>
  <c r="AN366" i="5"/>
  <c r="AX341" i="5"/>
  <c r="BA110" i="5"/>
  <c r="AW52" i="5"/>
  <c r="AY120" i="5"/>
  <c r="O58" i="5"/>
  <c r="BD156" i="5"/>
  <c r="O411" i="5"/>
  <c r="AF364" i="5"/>
  <c r="AI177" i="5"/>
  <c r="O482" i="5"/>
  <c r="AC413" i="5"/>
  <c r="A261" i="5"/>
  <c r="BA468" i="5"/>
  <c r="BE266" i="5"/>
  <c r="AA128" i="5"/>
  <c r="AB128" i="5" s="1"/>
  <c r="J463" i="5"/>
  <c r="C334" i="5"/>
  <c r="AF464" i="5"/>
  <c r="AZ410" i="5"/>
  <c r="AE471" i="5"/>
  <c r="AS474" i="5"/>
  <c r="D110" i="5"/>
  <c r="AY282" i="5"/>
  <c r="B318" i="5"/>
  <c r="H22" i="5"/>
  <c r="AP393" i="5"/>
  <c r="AN65" i="5"/>
  <c r="C84" i="5"/>
  <c r="AX94" i="5"/>
  <c r="AX222" i="5"/>
  <c r="E191" i="5"/>
  <c r="I164" i="5"/>
  <c r="N445" i="5"/>
  <c r="U372" i="5"/>
  <c r="X434" i="5"/>
  <c r="AA118" i="5"/>
  <c r="AB118" i="5" s="1"/>
  <c r="AV439" i="5"/>
  <c r="BG81" i="5"/>
  <c r="AM28" i="5"/>
  <c r="AA37" i="5"/>
  <c r="AB37" i="5" s="1"/>
  <c r="BJ37" i="5" s="1"/>
  <c r="Z449" i="5"/>
  <c r="BG403" i="5"/>
  <c r="B50" i="5"/>
  <c r="L273" i="5"/>
  <c r="P149" i="5"/>
  <c r="AX14" i="5"/>
  <c r="BH445" i="5"/>
  <c r="AW144" i="5"/>
  <c r="AK15" i="5"/>
  <c r="Y394" i="5"/>
  <c r="AJ206" i="5"/>
  <c r="AQ233" i="5"/>
  <c r="S226" i="5"/>
  <c r="AF377" i="5"/>
  <c r="BG326" i="5"/>
  <c r="AW294" i="5"/>
  <c r="BC492" i="5"/>
  <c r="M104" i="5"/>
  <c r="AY63" i="5"/>
  <c r="M24" i="5"/>
  <c r="I356" i="5"/>
  <c r="AY26" i="5"/>
  <c r="AP434" i="5"/>
  <c r="T368" i="5"/>
  <c r="T49" i="5"/>
  <c r="BG266" i="5"/>
  <c r="BG498" i="5"/>
  <c r="AZ46" i="5"/>
  <c r="Y114" i="5"/>
  <c r="G93" i="5"/>
  <c r="AC320" i="5"/>
  <c r="K205" i="5"/>
  <c r="BH313" i="5"/>
  <c r="S99" i="5"/>
  <c r="AZ349" i="5"/>
  <c r="Z368" i="5"/>
  <c r="AP96" i="5"/>
  <c r="N220" i="5"/>
  <c r="X428" i="5"/>
  <c r="AL284" i="5"/>
  <c r="AT134" i="5"/>
  <c r="AF110" i="5"/>
  <c r="AZ305" i="5"/>
  <c r="Z276" i="5"/>
  <c r="N258" i="5"/>
  <c r="BE442" i="5"/>
  <c r="BD472" i="5"/>
  <c r="L377" i="5"/>
  <c r="AG339" i="5"/>
  <c r="O136" i="5"/>
  <c r="AP415" i="5"/>
  <c r="BA271" i="5"/>
  <c r="AS216" i="5"/>
  <c r="AD396" i="5"/>
  <c r="H236" i="5"/>
  <c r="Z17" i="5"/>
  <c r="AT489" i="5"/>
  <c r="I419" i="5"/>
  <c r="F368" i="5"/>
  <c r="S437" i="5"/>
  <c r="AA414" i="5"/>
  <c r="AB414" i="5" s="1"/>
  <c r="H454" i="5"/>
  <c r="AO379" i="5"/>
  <c r="C28" i="5"/>
  <c r="S308" i="5"/>
  <c r="AO243" i="5"/>
  <c r="BB205" i="5"/>
  <c r="Q196" i="5"/>
  <c r="AP460" i="5"/>
  <c r="AL282" i="5"/>
  <c r="O375" i="5"/>
  <c r="AA310" i="5"/>
  <c r="AB310" i="5" s="1"/>
  <c r="AH366" i="5"/>
  <c r="BA53" i="5"/>
  <c r="AK395" i="5"/>
  <c r="H134" i="5"/>
  <c r="Y159" i="5"/>
  <c r="I266" i="5"/>
  <c r="I449" i="5"/>
  <c r="P144" i="5"/>
  <c r="O478" i="5"/>
  <c r="AY40" i="5"/>
  <c r="N422" i="5"/>
  <c r="AN204" i="5"/>
  <c r="AT283" i="5"/>
  <c r="AW456" i="5"/>
  <c r="AJ61" i="5"/>
  <c r="N419" i="5"/>
  <c r="AC57" i="5"/>
  <c r="H408" i="5"/>
  <c r="B324" i="5"/>
  <c r="AW459" i="5"/>
  <c r="Z476" i="5"/>
  <c r="X446" i="5"/>
  <c r="A114" i="5"/>
  <c r="AF157" i="5"/>
  <c r="R345" i="5"/>
  <c r="D23" i="5"/>
  <c r="AJ320" i="5"/>
  <c r="AG278" i="5"/>
  <c r="AJ249" i="5"/>
  <c r="J452" i="5"/>
  <c r="A323" i="5"/>
  <c r="AL154" i="5"/>
  <c r="AO481" i="5"/>
  <c r="AZ360" i="5"/>
  <c r="H427" i="5"/>
  <c r="BA208" i="5"/>
  <c r="AD41" i="5"/>
  <c r="G402" i="5"/>
  <c r="M378" i="5"/>
  <c r="N365" i="5"/>
  <c r="A83" i="5"/>
  <c r="N361" i="5"/>
  <c r="AN72" i="5"/>
  <c r="K85" i="5"/>
  <c r="AT100" i="5"/>
  <c r="AS469" i="5"/>
  <c r="AS75" i="5"/>
  <c r="P422" i="5"/>
  <c r="AT475" i="5"/>
  <c r="AO202" i="5"/>
  <c r="D75" i="5"/>
  <c r="F51" i="5"/>
  <c r="BG60" i="5"/>
  <c r="J326" i="5"/>
  <c r="AM148" i="5"/>
  <c r="AH472" i="5"/>
  <c r="B406" i="5"/>
  <c r="AM180" i="5"/>
  <c r="X240" i="5"/>
  <c r="AZ32" i="5"/>
  <c r="C156" i="5"/>
  <c r="E239" i="5"/>
  <c r="AJ338" i="5"/>
  <c r="AK289" i="5"/>
  <c r="C260" i="5"/>
  <c r="AF424" i="5"/>
  <c r="AZ169" i="5"/>
  <c r="AG85" i="5"/>
  <c r="AG151" i="5"/>
  <c r="AC489" i="5"/>
  <c r="X109" i="5"/>
  <c r="AI372" i="5"/>
  <c r="I297" i="5"/>
  <c r="BA330" i="5"/>
  <c r="A284" i="5"/>
  <c r="BB293" i="5"/>
  <c r="AE153" i="5"/>
  <c r="AQ342" i="5"/>
  <c r="R324" i="5"/>
  <c r="G130" i="5"/>
  <c r="AM144" i="5"/>
  <c r="AP27" i="5"/>
  <c r="I494" i="5"/>
  <c r="AJ234" i="5"/>
  <c r="AL246" i="5"/>
  <c r="AZ307" i="5"/>
  <c r="AF332" i="5"/>
  <c r="AU225" i="5"/>
  <c r="X424" i="5"/>
  <c r="BE169" i="5"/>
  <c r="BH72" i="5"/>
  <c r="BC392" i="5"/>
  <c r="AT337" i="5"/>
  <c r="T349" i="5"/>
  <c r="A366" i="5"/>
  <c r="C171" i="5"/>
  <c r="AQ291" i="5"/>
  <c r="R465" i="5"/>
  <c r="AG488" i="5"/>
  <c r="O139" i="5"/>
  <c r="AM322" i="5"/>
  <c r="AH374" i="5"/>
  <c r="F281" i="5"/>
  <c r="AT433" i="5"/>
  <c r="AT392" i="5"/>
  <c r="AZ443" i="5"/>
  <c r="AP257" i="5"/>
  <c r="AQ465" i="5"/>
  <c r="BA268" i="5"/>
  <c r="AD245" i="5"/>
  <c r="AS414" i="5"/>
  <c r="B222" i="5"/>
  <c r="AZ493" i="5"/>
  <c r="X213" i="5"/>
  <c r="T405" i="5"/>
  <c r="AF245" i="5"/>
  <c r="X269" i="5"/>
  <c r="AJ470" i="5"/>
  <c r="AZ298" i="5"/>
  <c r="BH451" i="5"/>
  <c r="AC432" i="5"/>
  <c r="AL405" i="5"/>
  <c r="L194" i="5"/>
  <c r="AG357" i="5"/>
  <c r="AO310" i="5"/>
  <c r="L407" i="5"/>
  <c r="AU393" i="5"/>
  <c r="K95" i="5"/>
  <c r="BF456" i="5"/>
  <c r="AW50" i="5"/>
  <c r="BE456" i="5"/>
  <c r="BG15" i="5"/>
  <c r="T155" i="5"/>
  <c r="D322" i="5"/>
  <c r="AD204" i="5"/>
  <c r="BA428" i="5"/>
  <c r="AS465" i="5"/>
  <c r="L448" i="5"/>
  <c r="AC218" i="5"/>
  <c r="AC229" i="5"/>
  <c r="AY353" i="5"/>
  <c r="BE346" i="5"/>
  <c r="AZ365" i="5"/>
  <c r="AG180" i="5"/>
  <c r="AQ205" i="5"/>
  <c r="AL465" i="5"/>
  <c r="S491" i="5"/>
  <c r="AD337" i="5"/>
  <c r="Y471" i="5"/>
  <c r="AJ343" i="5"/>
  <c r="S458" i="5"/>
  <c r="AO184" i="5"/>
  <c r="X297" i="5"/>
  <c r="AM214" i="5"/>
  <c r="BD414" i="5"/>
  <c r="AZ289" i="5"/>
  <c r="AG409" i="5"/>
  <c r="AY151" i="5"/>
  <c r="J426" i="5"/>
  <c r="BC452" i="5"/>
  <c r="AL174" i="5"/>
  <c r="C347" i="5"/>
  <c r="AS132" i="5"/>
  <c r="AE121" i="5"/>
  <c r="AY453" i="5"/>
  <c r="K188" i="5"/>
  <c r="AC401" i="5"/>
  <c r="BH130" i="5"/>
  <c r="AX264" i="5"/>
  <c r="AE453" i="5"/>
  <c r="M54" i="5"/>
  <c r="S232" i="5"/>
  <c r="AM85" i="5"/>
  <c r="T60" i="5"/>
  <c r="A259" i="5"/>
  <c r="T334" i="5"/>
  <c r="Q242" i="5"/>
  <c r="F375" i="5"/>
  <c r="BG197" i="5"/>
  <c r="Y474" i="5"/>
  <c r="AL416" i="5"/>
  <c r="AG270" i="5"/>
  <c r="Y412" i="5"/>
  <c r="AG104" i="5"/>
  <c r="BC66" i="5"/>
  <c r="BG74" i="5"/>
  <c r="N133" i="5"/>
  <c r="AK290" i="5"/>
  <c r="AJ310" i="5"/>
  <c r="AN109" i="5"/>
  <c r="AW498" i="5"/>
  <c r="P117" i="5"/>
  <c r="AI163" i="5"/>
  <c r="AZ69" i="5"/>
  <c r="BE269" i="5"/>
  <c r="N321" i="5"/>
  <c r="BG62" i="5"/>
  <c r="AW282" i="5"/>
  <c r="P282" i="5"/>
  <c r="BD167" i="5"/>
  <c r="AT403" i="5"/>
  <c r="AA302" i="5"/>
  <c r="AB302" i="5" s="1"/>
  <c r="AS253" i="5"/>
  <c r="T156" i="5"/>
  <c r="AI347" i="5"/>
  <c r="H227" i="5"/>
  <c r="AF115" i="5"/>
  <c r="AV448" i="5"/>
  <c r="AL466" i="5"/>
  <c r="BH448" i="5"/>
  <c r="AG186" i="5"/>
  <c r="BH471" i="5"/>
  <c r="Y296" i="5"/>
  <c r="Y489" i="5"/>
  <c r="BG165" i="5"/>
  <c r="F362" i="5"/>
  <c r="Q74" i="5"/>
  <c r="BG53" i="5"/>
  <c r="AN287" i="5"/>
  <c r="AJ366" i="5"/>
  <c r="BG424" i="5"/>
  <c r="AJ276" i="5"/>
  <c r="AV386" i="5"/>
  <c r="N403" i="5"/>
  <c r="AV390" i="5"/>
  <c r="AW36" i="5"/>
  <c r="E417" i="5"/>
  <c r="BC26" i="5"/>
  <c r="A15" i="5"/>
  <c r="K445" i="5"/>
  <c r="R458" i="5"/>
  <c r="AX377" i="5"/>
  <c r="F143" i="5"/>
  <c r="AF252" i="5"/>
  <c r="AK364" i="5"/>
  <c r="AW113" i="5"/>
  <c r="Q310" i="5"/>
  <c r="P332" i="5"/>
  <c r="BC110" i="5"/>
  <c r="AI112" i="5"/>
  <c r="BC336" i="5"/>
  <c r="BF244" i="5"/>
  <c r="BE301" i="5"/>
  <c r="J288" i="5"/>
  <c r="BH80" i="5"/>
  <c r="AH449" i="5"/>
  <c r="D392" i="5"/>
  <c r="I72" i="5"/>
  <c r="AP240" i="5"/>
  <c r="AC462" i="5"/>
  <c r="AS67" i="5"/>
  <c r="AX333" i="5"/>
  <c r="AV332" i="5"/>
  <c r="X365" i="5"/>
  <c r="BE498" i="5"/>
  <c r="AW336" i="5"/>
  <c r="R234" i="5"/>
  <c r="A438" i="5"/>
  <c r="AZ456" i="5"/>
  <c r="Y301" i="5"/>
  <c r="AJ89" i="5"/>
  <c r="AO489" i="5"/>
  <c r="AW478" i="5"/>
  <c r="AF117" i="5"/>
  <c r="BG419" i="5"/>
  <c r="G463" i="5"/>
  <c r="T39" i="5"/>
  <c r="H217" i="5"/>
  <c r="AV343" i="5"/>
  <c r="S48" i="5"/>
  <c r="X40" i="5"/>
  <c r="AO350" i="5"/>
  <c r="BE493" i="5"/>
  <c r="AF167" i="5"/>
  <c r="O313" i="5"/>
  <c r="E456" i="5"/>
  <c r="M377" i="5"/>
  <c r="BB408" i="5"/>
  <c r="BB416" i="5"/>
  <c r="AF79" i="5"/>
  <c r="AJ463" i="5"/>
  <c r="AE85" i="5"/>
  <c r="AH477" i="5"/>
  <c r="E482" i="5"/>
  <c r="AO412" i="5"/>
  <c r="AD412" i="5"/>
  <c r="AZ124" i="5"/>
  <c r="AW334" i="5"/>
  <c r="I61" i="5"/>
  <c r="AW400" i="5"/>
  <c r="I331" i="5"/>
  <c r="F92" i="5"/>
  <c r="H378" i="5"/>
  <c r="AZ499" i="5"/>
  <c r="AD398" i="5"/>
  <c r="AJ108" i="5"/>
  <c r="T436" i="5"/>
  <c r="AZ465" i="5"/>
  <c r="X125" i="5"/>
  <c r="Z410" i="5"/>
  <c r="X84" i="5"/>
  <c r="AN162" i="5"/>
  <c r="AO283" i="5"/>
  <c r="G500" i="5"/>
  <c r="J384" i="5"/>
  <c r="Z223" i="5"/>
  <c r="I199" i="5"/>
  <c r="BH250" i="5"/>
  <c r="AI221" i="5"/>
  <c r="BC133" i="5"/>
  <c r="BC303" i="5"/>
  <c r="X499" i="5"/>
  <c r="BE47" i="5"/>
  <c r="A37" i="5"/>
  <c r="Y472" i="5"/>
  <c r="I65" i="5"/>
  <c r="AE300" i="5"/>
  <c r="AE111" i="5"/>
  <c r="R361" i="5"/>
  <c r="Y234" i="5"/>
  <c r="AL205" i="5"/>
  <c r="AC89" i="5"/>
  <c r="AQ419" i="5"/>
  <c r="E460" i="5"/>
  <c r="AS426" i="5"/>
  <c r="AY443" i="5"/>
  <c r="H465" i="5"/>
  <c r="AU497" i="5"/>
  <c r="AV207" i="5"/>
  <c r="Y295" i="5"/>
  <c r="AG173" i="5"/>
  <c r="AM340" i="5"/>
  <c r="F71" i="5"/>
  <c r="AE359" i="5"/>
  <c r="K215" i="5"/>
  <c r="D34" i="5"/>
  <c r="F381" i="5"/>
  <c r="X425" i="5"/>
  <c r="BH165" i="5"/>
  <c r="AK456" i="5"/>
  <c r="AT461" i="5"/>
  <c r="X408" i="5"/>
  <c r="X438" i="5"/>
  <c r="AV466" i="5"/>
  <c r="AA321" i="5"/>
  <c r="AB321" i="5" s="1"/>
  <c r="AG386" i="5"/>
  <c r="AE417" i="5"/>
  <c r="BC193" i="5"/>
  <c r="AK291" i="5"/>
  <c r="Z263" i="5"/>
  <c r="AJ221" i="5"/>
  <c r="AI243" i="5"/>
  <c r="AL186" i="5"/>
  <c r="K442" i="5"/>
  <c r="L104" i="5"/>
  <c r="AE332" i="5"/>
  <c r="D164" i="5"/>
  <c r="BB235" i="5"/>
  <c r="P157" i="5"/>
  <c r="O345" i="5"/>
  <c r="BF412" i="5"/>
  <c r="N82" i="5"/>
  <c r="K224" i="5"/>
  <c r="D462" i="5"/>
  <c r="AE328" i="5"/>
  <c r="L286" i="5"/>
  <c r="AX431" i="5"/>
  <c r="J293" i="5"/>
  <c r="BG390" i="5"/>
  <c r="BB26" i="5"/>
  <c r="AT404" i="5"/>
  <c r="AM394" i="5"/>
  <c r="AT432" i="5"/>
  <c r="M437" i="5"/>
  <c r="BC489" i="5"/>
  <c r="AN498" i="5"/>
  <c r="J455" i="5"/>
  <c r="BF438" i="5"/>
  <c r="BA356" i="5"/>
  <c r="F229" i="5"/>
  <c r="C90" i="5"/>
  <c r="AV78" i="5"/>
  <c r="P384" i="5"/>
  <c r="F205" i="5"/>
  <c r="Z417" i="5"/>
  <c r="I184" i="5"/>
  <c r="R366" i="5"/>
  <c r="AS300" i="5"/>
  <c r="F404" i="5"/>
  <c r="AF142" i="5"/>
  <c r="AC459" i="5"/>
  <c r="AQ378" i="5"/>
  <c r="AE472" i="5"/>
  <c r="AX150" i="5"/>
  <c r="Z337" i="5"/>
  <c r="Y319" i="5"/>
  <c r="BE124" i="5"/>
  <c r="R50" i="5"/>
  <c r="L86" i="5"/>
  <c r="Y344" i="5"/>
  <c r="BA173" i="5"/>
  <c r="M332" i="5"/>
  <c r="BA415" i="5"/>
  <c r="D300" i="5"/>
  <c r="AL122" i="5"/>
  <c r="J36" i="5"/>
  <c r="T437" i="5"/>
  <c r="Y365" i="5"/>
  <c r="J382" i="5"/>
  <c r="BC198" i="5"/>
  <c r="AE227" i="5"/>
  <c r="S206" i="5"/>
  <c r="I117" i="5"/>
  <c r="H480" i="5"/>
  <c r="S477" i="5"/>
  <c r="BE177" i="5"/>
  <c r="AH246" i="5"/>
  <c r="Q17" i="5"/>
  <c r="M61" i="5"/>
  <c r="AH202" i="5"/>
  <c r="A472" i="5"/>
  <c r="BD409" i="5"/>
  <c r="BD417" i="5"/>
  <c r="BH219" i="5"/>
  <c r="AM420" i="5"/>
  <c r="B252" i="5"/>
  <c r="K161" i="5"/>
  <c r="AW169" i="5"/>
  <c r="AM248" i="5"/>
  <c r="AP143" i="5"/>
  <c r="AS114" i="5"/>
  <c r="O473" i="5"/>
  <c r="AV361" i="5"/>
  <c r="AT486" i="5"/>
  <c r="BH175" i="5"/>
  <c r="AY107" i="5"/>
  <c r="BD306" i="5"/>
  <c r="U111" i="5"/>
  <c r="BA65" i="5"/>
  <c r="T381" i="5"/>
  <c r="BG473" i="5"/>
  <c r="T428" i="5"/>
  <c r="AG311" i="5"/>
  <c r="E276" i="5"/>
  <c r="BD68" i="5"/>
  <c r="C294" i="5"/>
  <c r="H67" i="5"/>
  <c r="AW371" i="5"/>
  <c r="AZ340" i="5"/>
  <c r="X279" i="5"/>
  <c r="BB262" i="5"/>
  <c r="AF30" i="5"/>
  <c r="BC246" i="5"/>
  <c r="P488" i="5"/>
  <c r="AA365" i="5"/>
  <c r="AB365" i="5" s="1"/>
  <c r="Y80" i="5"/>
  <c r="BA439" i="5"/>
  <c r="Q219" i="5"/>
  <c r="BA63" i="5"/>
  <c r="T142" i="5"/>
  <c r="AU155" i="5"/>
  <c r="F383" i="5"/>
  <c r="AC405" i="5"/>
  <c r="AD365" i="5"/>
  <c r="BB316" i="5"/>
  <c r="AL434" i="5"/>
  <c r="AF257" i="5"/>
  <c r="AF483" i="5"/>
  <c r="D29" i="5"/>
  <c r="AE325" i="5"/>
  <c r="O267" i="5"/>
  <c r="U338" i="5"/>
  <c r="U64" i="5"/>
  <c r="F338" i="5"/>
  <c r="AN326" i="5"/>
  <c r="AA115" i="5"/>
  <c r="AB115" i="5" s="1"/>
  <c r="J392" i="5"/>
  <c r="AI383" i="5"/>
  <c r="AO460" i="5"/>
  <c r="S85" i="5"/>
  <c r="O154" i="5"/>
  <c r="I377" i="5"/>
  <c r="AG479" i="5"/>
  <c r="Q434" i="5"/>
  <c r="C323" i="5"/>
  <c r="AV87" i="5"/>
  <c r="AO113" i="5"/>
  <c r="BD76" i="5"/>
  <c r="BG431" i="5"/>
  <c r="U453" i="5"/>
  <c r="S84" i="5"/>
  <c r="F304" i="5"/>
  <c r="BC472" i="5"/>
  <c r="BA215" i="5"/>
  <c r="AG79" i="5"/>
  <c r="BH223" i="5"/>
  <c r="AE113" i="5"/>
  <c r="BA490" i="5"/>
  <c r="H330" i="5"/>
  <c r="BD397" i="5"/>
  <c r="AJ312" i="5"/>
  <c r="AH474" i="5"/>
  <c r="AP319" i="5"/>
  <c r="AM273" i="5"/>
  <c r="H148" i="5"/>
  <c r="BB420" i="5"/>
  <c r="U461" i="5"/>
  <c r="AF455" i="5"/>
  <c r="H138" i="5"/>
  <c r="AT250" i="5"/>
  <c r="Z375" i="5"/>
  <c r="C162" i="5"/>
  <c r="BD168" i="5"/>
  <c r="U81" i="5"/>
  <c r="BF322" i="5"/>
  <c r="AI215" i="5"/>
  <c r="AN490" i="5"/>
  <c r="N57" i="5"/>
  <c r="S380" i="5"/>
  <c r="AM390" i="5"/>
  <c r="AM471" i="5"/>
  <c r="BD198" i="5"/>
  <c r="U236" i="5"/>
  <c r="AE98" i="5"/>
  <c r="AM246" i="5"/>
  <c r="Z114" i="5"/>
  <c r="O372" i="5"/>
  <c r="AG359" i="5"/>
  <c r="AI293" i="5"/>
  <c r="B337" i="5"/>
  <c r="AH33" i="5"/>
  <c r="AN301" i="5"/>
  <c r="M335" i="5"/>
  <c r="AQ59" i="5"/>
  <c r="BA289" i="5"/>
  <c r="BH460" i="5"/>
  <c r="BD350" i="5"/>
  <c r="BG38" i="5"/>
  <c r="O233" i="5"/>
  <c r="AX399" i="5"/>
  <c r="AL187" i="5"/>
  <c r="Y117" i="5"/>
  <c r="AV449" i="5"/>
  <c r="X139" i="5"/>
  <c r="BF334" i="5"/>
  <c r="AP485" i="5"/>
  <c r="S495" i="5"/>
  <c r="AG372" i="5"/>
  <c r="X393" i="5"/>
  <c r="S461" i="5"/>
  <c r="AQ494" i="5"/>
  <c r="AN454" i="5"/>
  <c r="BF59" i="5"/>
  <c r="E282" i="5"/>
  <c r="D329" i="5"/>
  <c r="AN17" i="5"/>
  <c r="AZ424" i="5"/>
  <c r="O23" i="5"/>
  <c r="AU347" i="5"/>
  <c r="Y453" i="5"/>
  <c r="Y185" i="5"/>
  <c r="C360" i="5"/>
  <c r="M367" i="5"/>
  <c r="Z184" i="5"/>
  <c r="S431" i="5"/>
  <c r="I237" i="5"/>
  <c r="AE199" i="5"/>
  <c r="AQ254" i="5"/>
  <c r="F497" i="5"/>
  <c r="I60" i="5"/>
  <c r="E350" i="5"/>
  <c r="AK340" i="5"/>
  <c r="Y267" i="5"/>
  <c r="Z23" i="5"/>
  <c r="J496" i="5"/>
  <c r="AF454" i="5"/>
  <c r="AZ131" i="5"/>
  <c r="AO331" i="5"/>
  <c r="AO327" i="5"/>
  <c r="G285" i="5"/>
  <c r="AV445" i="5"/>
  <c r="G330" i="5"/>
  <c r="H464" i="5"/>
  <c r="J150" i="5"/>
  <c r="K336" i="5"/>
  <c r="K428" i="5"/>
  <c r="AW438" i="5"/>
  <c r="BA164" i="5"/>
  <c r="BH14" i="5"/>
  <c r="AX392" i="5"/>
  <c r="AE474" i="5"/>
  <c r="AM181" i="5"/>
  <c r="BG312" i="5"/>
  <c r="D402" i="5"/>
  <c r="BF281" i="5"/>
  <c r="A341" i="5"/>
  <c r="P92" i="5"/>
  <c r="U496" i="5"/>
  <c r="AQ306" i="5"/>
  <c r="G296" i="5"/>
  <c r="AX402" i="5"/>
  <c r="AS266" i="5"/>
  <c r="AW57" i="5"/>
  <c r="BD25" i="5"/>
  <c r="AV419" i="5"/>
  <c r="G125" i="5"/>
  <c r="A480" i="5"/>
  <c r="AL441" i="5"/>
  <c r="L187" i="5"/>
  <c r="S51" i="5"/>
  <c r="AL436" i="5"/>
  <c r="AN139" i="5"/>
  <c r="AD432" i="5"/>
  <c r="AY220" i="5"/>
  <c r="AT141" i="5"/>
  <c r="A125" i="5"/>
  <c r="T290" i="5"/>
  <c r="AG338" i="5"/>
  <c r="AT446" i="5"/>
  <c r="BC39" i="5"/>
  <c r="R257" i="5"/>
  <c r="AQ191" i="5"/>
  <c r="AV360" i="5"/>
  <c r="G237" i="5"/>
  <c r="E478" i="5"/>
  <c r="G481" i="5"/>
  <c r="Z487" i="5"/>
  <c r="AP93" i="5"/>
  <c r="BD370" i="5"/>
  <c r="BH34" i="5"/>
  <c r="A72" i="5"/>
  <c r="BE238" i="5"/>
  <c r="AC98" i="5"/>
  <c r="AF361" i="5"/>
  <c r="H291" i="5"/>
  <c r="AQ324" i="5"/>
  <c r="T483" i="5"/>
  <c r="M483" i="5"/>
  <c r="C201" i="5"/>
  <c r="AX75" i="5"/>
  <c r="BH140" i="5"/>
  <c r="BJ140" i="5" s="1"/>
  <c r="AD264" i="5"/>
  <c r="AM40" i="5"/>
  <c r="BB196" i="5"/>
  <c r="AV35" i="5"/>
  <c r="BH67" i="5"/>
  <c r="E72" i="5"/>
  <c r="AG190" i="5"/>
  <c r="E414" i="5"/>
  <c r="AS275" i="5"/>
  <c r="BE378" i="5"/>
  <c r="AZ127" i="5"/>
  <c r="Q306" i="5"/>
  <c r="B172" i="5"/>
  <c r="AG420" i="5"/>
  <c r="Q132" i="5"/>
  <c r="A104" i="5"/>
  <c r="D162" i="5"/>
  <c r="AA107" i="5"/>
  <c r="AB107" i="5" s="1"/>
  <c r="AS213" i="5"/>
  <c r="AJ228" i="5"/>
  <c r="AN212" i="5"/>
  <c r="BG51" i="5"/>
  <c r="BH251" i="5"/>
  <c r="Q226" i="5"/>
  <c r="G373" i="5"/>
  <c r="AQ144" i="5"/>
  <c r="Q124" i="5"/>
  <c r="BH312" i="5"/>
  <c r="BG249" i="5"/>
  <c r="N406" i="5"/>
  <c r="BE188" i="5"/>
  <c r="N323" i="5"/>
  <c r="T500" i="5"/>
  <c r="AK327" i="5"/>
  <c r="X217" i="5"/>
  <c r="AK253" i="5"/>
  <c r="F137" i="5"/>
  <c r="AX199" i="5"/>
  <c r="M380" i="5"/>
  <c r="M156" i="5"/>
  <c r="R382" i="5"/>
  <c r="AT186" i="5"/>
  <c r="L203" i="5"/>
  <c r="N375" i="5"/>
  <c r="E76" i="5"/>
  <c r="M223" i="5"/>
  <c r="AN296" i="5"/>
  <c r="BH437" i="5"/>
  <c r="O31" i="5"/>
  <c r="C200" i="5"/>
  <c r="F48" i="5"/>
  <c r="F442" i="5"/>
  <c r="AJ332" i="5"/>
  <c r="H84" i="5"/>
  <c r="BC387" i="5"/>
  <c r="X93" i="5"/>
  <c r="AK163" i="5"/>
  <c r="F30" i="5"/>
  <c r="AU113" i="5"/>
  <c r="BE117" i="5"/>
  <c r="A35" i="5"/>
  <c r="BB362" i="5"/>
  <c r="G118" i="5"/>
  <c r="BG412" i="5"/>
  <c r="AQ499" i="5"/>
  <c r="AF74" i="5"/>
  <c r="AM435" i="5"/>
  <c r="S387" i="5"/>
  <c r="H484" i="5"/>
  <c r="M346" i="5"/>
  <c r="BA500" i="5"/>
  <c r="C160" i="5"/>
  <c r="J411" i="5"/>
  <c r="F380" i="5"/>
  <c r="AI484" i="5"/>
  <c r="AC367" i="5"/>
  <c r="AA111" i="5"/>
  <c r="AB111" i="5" s="1"/>
  <c r="BJ111" i="5" s="1"/>
  <c r="AP329" i="5"/>
  <c r="N446" i="5"/>
  <c r="AD375" i="5"/>
  <c r="AG347" i="5"/>
  <c r="BG317" i="5"/>
  <c r="L453" i="5"/>
  <c r="AH425" i="5"/>
  <c r="BG300" i="5"/>
  <c r="AC441" i="5"/>
  <c r="Z159" i="5"/>
  <c r="AN384" i="5"/>
  <c r="U262" i="5"/>
  <c r="AC231" i="5"/>
  <c r="P325" i="5"/>
  <c r="K207" i="5"/>
  <c r="AN320" i="5"/>
  <c r="B343" i="5"/>
  <c r="AU91" i="5"/>
  <c r="AN317" i="5"/>
  <c r="N186" i="5"/>
  <c r="L230" i="5"/>
  <c r="AN243" i="5"/>
  <c r="C390" i="5"/>
  <c r="L368" i="5"/>
  <c r="AA313" i="5"/>
  <c r="AB313" i="5" s="1"/>
  <c r="A161" i="5"/>
  <c r="AY341" i="5"/>
  <c r="B223" i="5"/>
  <c r="AS28" i="5"/>
  <c r="BF430" i="5"/>
  <c r="AS25" i="5"/>
  <c r="BH71" i="5"/>
  <c r="AM406" i="5"/>
  <c r="AT228" i="5"/>
  <c r="AH469" i="5"/>
  <c r="Q68" i="5"/>
  <c r="AP479" i="5"/>
  <c r="BB263" i="5"/>
  <c r="AS161" i="5"/>
  <c r="M484" i="5"/>
  <c r="BD305" i="5"/>
  <c r="BE492" i="5"/>
  <c r="AN91" i="5"/>
  <c r="AT381" i="5"/>
  <c r="BA324" i="5"/>
  <c r="AD390" i="5"/>
  <c r="AY351" i="5"/>
  <c r="BA73" i="5"/>
  <c r="AW446" i="5"/>
  <c r="Y92" i="5"/>
  <c r="AW242" i="5"/>
  <c r="G241" i="5"/>
  <c r="I113" i="5"/>
  <c r="AD295" i="5"/>
  <c r="AY82" i="5"/>
  <c r="AM417" i="5"/>
  <c r="AL190" i="5"/>
  <c r="X64" i="5"/>
  <c r="D282" i="5"/>
  <c r="T157" i="5"/>
  <c r="AX18" i="5"/>
  <c r="BA387" i="5"/>
  <c r="Y373" i="5"/>
  <c r="AL95" i="5"/>
  <c r="AK381" i="5"/>
  <c r="K63" i="5"/>
  <c r="AA224" i="5"/>
  <c r="AB224" i="5" s="1"/>
  <c r="AE175" i="5"/>
  <c r="AJ405" i="5"/>
  <c r="U83" i="5"/>
  <c r="AU189" i="5"/>
  <c r="AG252" i="5"/>
  <c r="F175" i="5"/>
  <c r="U273" i="5"/>
  <c r="BH426" i="5"/>
  <c r="AJ102" i="5"/>
  <c r="AQ255" i="5"/>
  <c r="S36" i="5"/>
  <c r="R278" i="5"/>
  <c r="J367" i="5"/>
  <c r="AV426" i="5"/>
  <c r="AI329" i="5"/>
  <c r="AF138" i="5"/>
  <c r="H257" i="5"/>
  <c r="AH237" i="5"/>
  <c r="S499" i="5"/>
  <c r="P452" i="5"/>
  <c r="J53" i="5"/>
  <c r="AG109" i="5"/>
  <c r="F59" i="5"/>
  <c r="BC57" i="5"/>
  <c r="AF307" i="5"/>
  <c r="J95" i="5"/>
  <c r="AH320" i="5"/>
  <c r="K459" i="5"/>
  <c r="N433" i="5"/>
  <c r="AY492" i="5"/>
  <c r="AP91" i="5"/>
  <c r="AP325" i="5"/>
  <c r="Y102" i="5"/>
  <c r="BC19" i="5"/>
  <c r="I132" i="5"/>
  <c r="Q97" i="5"/>
  <c r="E320" i="5"/>
  <c r="AG366" i="5"/>
  <c r="AC275" i="5"/>
  <c r="BG241" i="5"/>
  <c r="B427" i="5"/>
  <c r="AD150" i="5"/>
  <c r="BD357" i="5"/>
  <c r="Z25" i="5"/>
  <c r="AA172" i="5"/>
  <c r="AB172" i="5" s="1"/>
  <c r="D73" i="5"/>
  <c r="F240" i="5"/>
  <c r="AN478" i="5"/>
  <c r="BH217" i="5"/>
  <c r="AA180" i="5"/>
  <c r="AB180" i="5" s="1"/>
  <c r="AY335" i="5"/>
  <c r="AY262" i="5"/>
  <c r="AP259" i="5"/>
  <c r="BA134" i="5"/>
  <c r="AL316" i="5"/>
  <c r="AU15" i="5"/>
  <c r="B290" i="5"/>
  <c r="X239" i="5"/>
  <c r="E280" i="5"/>
  <c r="J300" i="5"/>
  <c r="AN230" i="5"/>
  <c r="AC62" i="5"/>
  <c r="AJ499" i="5"/>
  <c r="AG447" i="5"/>
  <c r="AY247" i="5"/>
  <c r="F177" i="5"/>
  <c r="H259" i="5"/>
  <c r="AW357" i="5"/>
  <c r="X299" i="5"/>
  <c r="J388" i="5"/>
  <c r="AM30" i="5"/>
  <c r="AO472" i="5"/>
  <c r="BG305" i="5"/>
  <c r="B38" i="5"/>
  <c r="Q489" i="5"/>
  <c r="C366" i="5"/>
  <c r="AS217" i="5"/>
  <c r="AF176" i="5"/>
  <c r="BF290" i="5"/>
  <c r="U333" i="5"/>
  <c r="AO425" i="5"/>
  <c r="P202" i="5"/>
  <c r="BE453" i="5"/>
  <c r="AK165" i="5"/>
  <c r="Z125" i="5"/>
  <c r="BH189" i="5"/>
  <c r="P344" i="5"/>
  <c r="AT317" i="5"/>
  <c r="AY439" i="5"/>
  <c r="AD213" i="5"/>
  <c r="Q400" i="5"/>
  <c r="N475" i="5"/>
  <c r="AS224" i="5"/>
  <c r="H310" i="5"/>
  <c r="L235" i="5"/>
  <c r="N43" i="5"/>
  <c r="I338" i="5"/>
  <c r="AI338" i="5"/>
  <c r="AQ265" i="5"/>
  <c r="BF203" i="5"/>
  <c r="AD277" i="5"/>
  <c r="BB182" i="5"/>
  <c r="AK342" i="5"/>
  <c r="AY298" i="5"/>
  <c r="AA258" i="5"/>
  <c r="AB258" i="5" s="1"/>
  <c r="BJ258" i="5" s="1"/>
  <c r="BD496" i="5"/>
  <c r="AL222" i="5"/>
  <c r="R334" i="5"/>
  <c r="A228" i="5"/>
  <c r="AV309" i="5"/>
  <c r="B424" i="5"/>
  <c r="AF450" i="5"/>
  <c r="Q377" i="5"/>
  <c r="AD455" i="5"/>
  <c r="AI226" i="5"/>
  <c r="A247" i="5"/>
  <c r="AP330" i="5"/>
  <c r="A266" i="5"/>
  <c r="AC477" i="5"/>
  <c r="O82" i="5"/>
  <c r="AN413" i="5"/>
  <c r="AW239" i="5"/>
  <c r="R16" i="5"/>
  <c r="AH97" i="5"/>
  <c r="S133" i="5"/>
  <c r="AF228" i="5"/>
  <c r="L17" i="5"/>
  <c r="C431" i="5"/>
  <c r="AG395" i="5"/>
  <c r="AY323" i="5"/>
  <c r="AX31" i="5"/>
  <c r="AF286" i="5"/>
  <c r="AV282" i="5"/>
  <c r="H232" i="5"/>
  <c r="AK399" i="5"/>
  <c r="B448" i="5"/>
  <c r="AH347" i="5"/>
  <c r="E420" i="5"/>
  <c r="AI216" i="5"/>
  <c r="O391" i="5"/>
  <c r="AV470" i="5"/>
  <c r="AW161" i="5"/>
  <c r="J271" i="5"/>
  <c r="AP382" i="5"/>
  <c r="AH31" i="5"/>
  <c r="AA324" i="5"/>
  <c r="AB324" i="5" s="1"/>
  <c r="D461" i="5"/>
  <c r="X486" i="5"/>
  <c r="X224" i="5"/>
  <c r="X27" i="5"/>
  <c r="AF109" i="5"/>
  <c r="P153" i="5"/>
  <c r="AQ295" i="5"/>
  <c r="AW468" i="5"/>
  <c r="X312" i="5"/>
  <c r="M478" i="5"/>
  <c r="BA296" i="5"/>
  <c r="BB267" i="5"/>
  <c r="AY178" i="5"/>
  <c r="AP92" i="5"/>
  <c r="BA213" i="5"/>
  <c r="AS229" i="5"/>
  <c r="F209" i="5"/>
  <c r="N469" i="5"/>
  <c r="P66" i="5"/>
  <c r="J244" i="5"/>
  <c r="L95" i="5"/>
  <c r="AN312" i="5"/>
  <c r="AD342" i="5"/>
  <c r="AL21" i="5"/>
  <c r="AH418" i="5"/>
  <c r="Y93" i="5"/>
  <c r="AV255" i="5"/>
  <c r="P110" i="5"/>
  <c r="A373" i="5"/>
  <c r="AD284" i="5"/>
  <c r="AA105" i="5"/>
  <c r="AB105" i="5" s="1"/>
  <c r="BE262" i="5"/>
  <c r="BG357" i="5"/>
  <c r="AU119" i="5"/>
  <c r="K60" i="5"/>
  <c r="S154" i="5"/>
  <c r="U223" i="5"/>
  <c r="F207" i="5"/>
  <c r="AQ89" i="5"/>
  <c r="D465" i="5"/>
  <c r="I287" i="5"/>
  <c r="X484" i="5"/>
  <c r="AZ21" i="5"/>
  <c r="AK441" i="5"/>
  <c r="AD85" i="5"/>
  <c r="AX316" i="5"/>
  <c r="AY449" i="5"/>
  <c r="Q228" i="5"/>
  <c r="AF477" i="5"/>
  <c r="X150" i="5"/>
  <c r="J500" i="5"/>
  <c r="D268" i="5"/>
  <c r="AW354" i="5"/>
  <c r="BH245" i="5"/>
  <c r="E465" i="5"/>
  <c r="AH354" i="5"/>
  <c r="AI321" i="5"/>
  <c r="AH430" i="5"/>
  <c r="C416" i="5"/>
  <c r="J245" i="5"/>
  <c r="AA416" i="5"/>
  <c r="AB416" i="5" s="1"/>
  <c r="AY434" i="5"/>
  <c r="M111" i="5"/>
  <c r="H497" i="5"/>
  <c r="BB350" i="5"/>
  <c r="BA129" i="5"/>
  <c r="AD491" i="5"/>
  <c r="BF389" i="5"/>
  <c r="AK49" i="5"/>
  <c r="D237" i="5"/>
  <c r="A417" i="5"/>
  <c r="T170" i="5"/>
  <c r="AS382" i="5"/>
  <c r="N210" i="5"/>
  <c r="AF198" i="5"/>
  <c r="AA225" i="5"/>
  <c r="AB225" i="5" s="1"/>
  <c r="U205" i="5"/>
  <c r="J51" i="5"/>
  <c r="AO114" i="5"/>
  <c r="AF448" i="5"/>
  <c r="BF460" i="5"/>
  <c r="E55" i="5"/>
  <c r="K252" i="5"/>
  <c r="AY103" i="5"/>
  <c r="AT278" i="5"/>
  <c r="AF247" i="5"/>
  <c r="BC160" i="5"/>
  <c r="R79" i="5"/>
  <c r="R350" i="5"/>
  <c r="N183" i="5"/>
  <c r="BG344" i="5"/>
  <c r="BB418" i="5"/>
  <c r="J39" i="5"/>
  <c r="AI69" i="5"/>
  <c r="AX214" i="5"/>
  <c r="Y278" i="5"/>
  <c r="AO336" i="5"/>
  <c r="AO73" i="5"/>
  <c r="AS106" i="5"/>
  <c r="O366" i="5"/>
  <c r="H438" i="5"/>
  <c r="AI180" i="5"/>
  <c r="AC52" i="5"/>
  <c r="AX62" i="5"/>
  <c r="AT301" i="5"/>
  <c r="AM468" i="5"/>
  <c r="AT139" i="5"/>
  <c r="AL439" i="5"/>
  <c r="BG89" i="5"/>
  <c r="AC106" i="5"/>
  <c r="U37" i="5"/>
  <c r="AT448" i="5"/>
  <c r="O181" i="5"/>
  <c r="I216" i="5"/>
  <c r="AM21" i="5"/>
  <c r="U430" i="5"/>
  <c r="AT157" i="5"/>
  <c r="L380" i="5"/>
  <c r="R289" i="5"/>
  <c r="P131" i="5"/>
  <c r="G473" i="5"/>
  <c r="B371" i="5"/>
  <c r="P377" i="5"/>
  <c r="G78" i="5"/>
  <c r="AW92" i="5"/>
  <c r="X90" i="5"/>
  <c r="N430" i="5"/>
  <c r="AE190" i="5"/>
  <c r="AS277" i="5"/>
  <c r="AG157" i="5"/>
  <c r="AZ195" i="5"/>
  <c r="AS355" i="5"/>
  <c r="F410" i="5"/>
  <c r="BF457" i="5"/>
  <c r="X127" i="5"/>
  <c r="A232" i="5"/>
  <c r="AT421" i="5"/>
  <c r="AG325" i="5"/>
  <c r="BH224" i="5"/>
  <c r="AI63" i="5"/>
  <c r="BC225" i="5"/>
  <c r="AU42" i="5"/>
  <c r="AV219" i="5"/>
  <c r="AP295" i="5"/>
  <c r="AT192" i="5"/>
  <c r="AL379" i="5"/>
  <c r="A486" i="5"/>
  <c r="AY459" i="5"/>
  <c r="J446" i="5"/>
  <c r="AV251" i="5"/>
  <c r="AZ48" i="5"/>
  <c r="Q338" i="5"/>
  <c r="AJ433" i="5"/>
  <c r="C351" i="5"/>
  <c r="AF346" i="5"/>
  <c r="C387" i="5"/>
  <c r="C146" i="5"/>
  <c r="M400" i="5"/>
  <c r="AG257" i="5"/>
  <c r="AD272" i="5"/>
  <c r="T89" i="5"/>
  <c r="F355" i="5"/>
  <c r="H278" i="5"/>
  <c r="L320" i="5"/>
  <c r="N280" i="5"/>
  <c r="AH57" i="5"/>
  <c r="T489" i="5"/>
  <c r="BA426" i="5"/>
  <c r="AX454" i="5"/>
  <c r="D119" i="5"/>
  <c r="B392" i="5"/>
  <c r="AM481" i="5"/>
  <c r="L76" i="5"/>
  <c r="Y153" i="5"/>
  <c r="AI390" i="5"/>
  <c r="O242" i="5"/>
  <c r="T359" i="5"/>
  <c r="BB157" i="5"/>
  <c r="AD147" i="5"/>
  <c r="AG57" i="5"/>
  <c r="M264" i="5"/>
  <c r="AQ405" i="5"/>
  <c r="K206" i="5"/>
  <c r="O160" i="5"/>
  <c r="O146" i="5"/>
  <c r="AA317" i="5"/>
  <c r="AB317" i="5" s="1"/>
  <c r="L299" i="5"/>
  <c r="T299" i="5"/>
  <c r="AL116" i="5"/>
  <c r="AA303" i="5"/>
  <c r="AB303" i="5" s="1"/>
  <c r="AJ353" i="5"/>
  <c r="AO397" i="5"/>
  <c r="BH29" i="5"/>
  <c r="AX156" i="5"/>
  <c r="BA304" i="5"/>
  <c r="AA353" i="5"/>
  <c r="AB353" i="5" s="1"/>
  <c r="E480" i="5"/>
  <c r="C339" i="5"/>
  <c r="K446" i="5"/>
  <c r="Z197" i="5"/>
  <c r="H467" i="5"/>
  <c r="I336" i="5"/>
  <c r="I439" i="5"/>
  <c r="A383" i="5"/>
  <c r="AI313" i="5"/>
  <c r="L469" i="5"/>
  <c r="J248" i="5"/>
  <c r="BD348" i="5"/>
  <c r="L215" i="5"/>
  <c r="H143" i="5"/>
  <c r="I499" i="5"/>
  <c r="B123" i="5"/>
  <c r="G491" i="5"/>
  <c r="A465" i="5"/>
  <c r="AT451" i="5"/>
  <c r="B114" i="5"/>
  <c r="AK223" i="5"/>
  <c r="X323" i="5"/>
  <c r="I387" i="5"/>
  <c r="BA447" i="5"/>
  <c r="AK184" i="5"/>
  <c r="AC487" i="5"/>
  <c r="P409" i="5"/>
  <c r="E168" i="5"/>
  <c r="AJ464" i="5"/>
  <c r="AY137" i="5"/>
  <c r="AT498" i="5"/>
  <c r="P495" i="5"/>
  <c r="J63" i="5"/>
  <c r="BC454" i="5"/>
  <c r="O54" i="5"/>
  <c r="N97" i="5"/>
  <c r="AX312" i="5"/>
  <c r="B262" i="5"/>
  <c r="O353" i="5"/>
  <c r="AU339" i="5"/>
  <c r="AU85" i="5"/>
  <c r="AF24" i="5"/>
  <c r="AC26" i="5"/>
  <c r="Z16" i="5"/>
  <c r="F420" i="5"/>
  <c r="AE304" i="5"/>
  <c r="X208" i="5"/>
  <c r="AU308" i="5"/>
  <c r="N315" i="5"/>
  <c r="AI446" i="5"/>
  <c r="AC272" i="5"/>
  <c r="AS439" i="5"/>
  <c r="AJ496" i="5"/>
  <c r="AC379" i="5"/>
  <c r="BB228" i="5"/>
  <c r="J195" i="5"/>
  <c r="K157" i="5"/>
  <c r="AW386" i="5"/>
  <c r="BA395" i="5"/>
  <c r="AE381" i="5"/>
  <c r="BE157" i="5"/>
  <c r="BD304" i="5"/>
  <c r="X335" i="5"/>
  <c r="H344" i="5"/>
  <c r="AK180" i="5"/>
  <c r="AO217" i="5"/>
  <c r="AH376" i="5"/>
  <c r="AQ351" i="5"/>
  <c r="C486" i="5"/>
  <c r="BG254" i="5"/>
  <c r="AD461" i="5"/>
  <c r="L289" i="5"/>
  <c r="J280" i="5"/>
  <c r="AN77" i="5"/>
  <c r="X265" i="5"/>
  <c r="N27" i="5" l="1"/>
  <c r="Y28" i="5"/>
  <c r="BA316" i="5"/>
  <c r="AO28" i="5"/>
  <c r="AN26" i="5"/>
  <c r="X24" i="5"/>
  <c r="R27" i="5"/>
  <c r="S23" i="5"/>
  <c r="O41" i="5"/>
  <c r="AE36" i="5"/>
  <c r="Q267" i="5"/>
  <c r="F28" i="5"/>
  <c r="O395" i="5"/>
  <c r="AF430" i="5"/>
  <c r="U301" i="5"/>
  <c r="AH321" i="5"/>
  <c r="P327" i="5"/>
  <c r="AU431" i="5"/>
  <c r="K262" i="5"/>
  <c r="U393" i="5"/>
  <c r="BG293" i="5"/>
  <c r="D400" i="5"/>
  <c r="AH152" i="5"/>
  <c r="I298" i="5"/>
  <c r="AQ112" i="5"/>
  <c r="T485" i="5"/>
  <c r="Y85" i="5"/>
  <c r="AY347" i="5"/>
  <c r="AN221" i="5"/>
  <c r="S386" i="5"/>
  <c r="BD299" i="5"/>
  <c r="X284" i="5"/>
  <c r="AV127" i="5"/>
  <c r="AS69" i="5"/>
  <c r="AX324" i="5"/>
  <c r="M462" i="5"/>
  <c r="J234" i="5"/>
  <c r="AF348" i="5"/>
  <c r="O282" i="5"/>
  <c r="BG156" i="5"/>
  <c r="M80" i="5"/>
  <c r="BA254" i="5"/>
  <c r="AH116" i="5"/>
  <c r="Y417" i="5"/>
  <c r="P124" i="5"/>
  <c r="M186" i="5"/>
  <c r="AU252" i="5"/>
  <c r="AA488" i="5"/>
  <c r="AB488" i="5" s="1"/>
  <c r="BF288" i="5"/>
  <c r="AX435" i="5"/>
  <c r="AQ452" i="5"/>
  <c r="D96" i="5"/>
  <c r="H301" i="5"/>
  <c r="F151" i="5"/>
  <c r="I322" i="5"/>
  <c r="AO288" i="5"/>
  <c r="AV242" i="5"/>
  <c r="R155" i="5"/>
  <c r="P197" i="5"/>
  <c r="S158" i="5"/>
  <c r="I263" i="5"/>
  <c r="BA363" i="5"/>
  <c r="AH316" i="5"/>
  <c r="BH122" i="5"/>
  <c r="AL367" i="5"/>
  <c r="AP436" i="5"/>
  <c r="G215" i="5"/>
  <c r="AF73" i="5"/>
  <c r="Y119" i="5"/>
  <c r="O172" i="5"/>
  <c r="AF216" i="5"/>
  <c r="BC393" i="5"/>
  <c r="AJ259" i="5"/>
  <c r="AL458" i="5"/>
  <c r="J482" i="5"/>
  <c r="B215" i="5"/>
  <c r="T394" i="5"/>
  <c r="AI204" i="5"/>
  <c r="AJ286" i="5"/>
  <c r="AW321" i="5"/>
  <c r="O159" i="5"/>
  <c r="BB385" i="5"/>
  <c r="G213" i="5"/>
  <c r="Z405" i="5"/>
  <c r="E207" i="5"/>
  <c r="AY272" i="5"/>
  <c r="AE233" i="5"/>
  <c r="BA84" i="5"/>
  <c r="AQ372" i="5"/>
  <c r="AE350" i="5"/>
  <c r="AE158" i="5"/>
  <c r="AS483" i="5"/>
  <c r="Y302" i="5"/>
  <c r="R388" i="5"/>
  <c r="AQ393" i="5"/>
  <c r="K436" i="5"/>
  <c r="AI296" i="5"/>
  <c r="AP182" i="5"/>
  <c r="BD260" i="5"/>
  <c r="AY196" i="5"/>
  <c r="BE86" i="5"/>
  <c r="I392" i="5"/>
  <c r="AS315" i="5"/>
  <c r="B101" i="5"/>
  <c r="O494" i="5"/>
  <c r="F233" i="5"/>
  <c r="AI470" i="5"/>
  <c r="Y437" i="5"/>
  <c r="BC497" i="5"/>
  <c r="E101" i="5"/>
  <c r="X376" i="5"/>
  <c r="BE345" i="5"/>
  <c r="AV495" i="5"/>
  <c r="R172" i="5"/>
  <c r="C337" i="5"/>
  <c r="AG115" i="5"/>
  <c r="Q300" i="5"/>
  <c r="AG437" i="5"/>
  <c r="AS500" i="5"/>
  <c r="AT430" i="5"/>
  <c r="M253" i="5"/>
  <c r="AH362" i="5"/>
  <c r="B436" i="5"/>
  <c r="AX197" i="5"/>
  <c r="BB161" i="5"/>
  <c r="BF196" i="5"/>
  <c r="BF227" i="5"/>
  <c r="K397" i="5"/>
  <c r="AO291" i="5"/>
  <c r="AJ75" i="5"/>
  <c r="AH285" i="5"/>
  <c r="AO461" i="5"/>
  <c r="O157" i="5"/>
  <c r="H424" i="5"/>
  <c r="AA307" i="5"/>
  <c r="AB307" i="5" s="1"/>
  <c r="AY106" i="5"/>
  <c r="AL49" i="5"/>
  <c r="Y317" i="5"/>
  <c r="AN88" i="5"/>
  <c r="T253" i="5"/>
  <c r="C340" i="5"/>
  <c r="M122" i="5"/>
  <c r="AQ250" i="5"/>
  <c r="A359" i="5"/>
  <c r="M158" i="5"/>
  <c r="AJ485" i="5"/>
  <c r="AS239" i="5"/>
  <c r="AN399" i="5"/>
  <c r="AZ134" i="5"/>
  <c r="E247" i="5"/>
  <c r="D344" i="5"/>
  <c r="L378" i="5"/>
  <c r="C383" i="5"/>
  <c r="AC83" i="5"/>
  <c r="BG413" i="5"/>
  <c r="S221" i="5"/>
  <c r="G361" i="5"/>
  <c r="G300" i="5"/>
  <c r="Y155" i="5"/>
  <c r="AO394" i="5"/>
  <c r="BF189" i="5"/>
  <c r="AN157" i="5"/>
  <c r="AE206" i="5"/>
  <c r="AV430" i="5"/>
  <c r="K335" i="5"/>
  <c r="AH252" i="5"/>
  <c r="AH140" i="5"/>
  <c r="BG171" i="5"/>
  <c r="J59" i="5"/>
  <c r="AU78" i="5"/>
  <c r="R171" i="5"/>
  <c r="BC333" i="5"/>
  <c r="Q473" i="5"/>
  <c r="Q203" i="5"/>
  <c r="P442" i="5"/>
  <c r="I361" i="5"/>
  <c r="E127" i="5"/>
  <c r="AJ207" i="5"/>
  <c r="BA291" i="5"/>
  <c r="BD431" i="5"/>
  <c r="I226" i="5"/>
  <c r="U396" i="5"/>
  <c r="S414" i="5"/>
  <c r="AK194" i="5"/>
  <c r="BD92" i="5"/>
  <c r="Q340" i="5"/>
  <c r="BB244" i="5"/>
  <c r="L213" i="5"/>
  <c r="D179" i="5"/>
  <c r="E91" i="5"/>
  <c r="BA385" i="5"/>
  <c r="AU278" i="5"/>
  <c r="T101" i="5"/>
  <c r="R259" i="5"/>
  <c r="AN241" i="5"/>
  <c r="J461" i="5"/>
  <c r="BD228" i="5"/>
  <c r="AP231" i="5"/>
  <c r="AT89" i="5"/>
  <c r="AC444" i="5"/>
  <c r="AP328" i="5"/>
  <c r="AW278" i="5"/>
  <c r="D231" i="5"/>
  <c r="AU156" i="5"/>
  <c r="AN329" i="5"/>
  <c r="AL111" i="5"/>
  <c r="BB57" i="5"/>
  <c r="AU216" i="5"/>
  <c r="AK362" i="5"/>
  <c r="E114" i="5"/>
  <c r="Q235" i="5"/>
  <c r="N161" i="5"/>
  <c r="AE157" i="5"/>
  <c r="B317" i="5"/>
  <c r="E112" i="5"/>
  <c r="AO421" i="5"/>
  <c r="BD346" i="5"/>
  <c r="T172" i="5"/>
  <c r="AM474" i="5"/>
  <c r="I478" i="5"/>
  <c r="S227" i="5"/>
  <c r="AE138" i="5"/>
  <c r="AC287" i="5"/>
  <c r="BC308" i="5"/>
  <c r="AK154" i="5"/>
  <c r="O122" i="5"/>
  <c r="S345" i="5"/>
  <c r="I497" i="5"/>
  <c r="AZ306" i="5"/>
  <c r="F245" i="5"/>
  <c r="K113" i="5"/>
  <c r="K140" i="5"/>
  <c r="AE367" i="5"/>
  <c r="T306" i="5"/>
  <c r="C302" i="5"/>
  <c r="AG219" i="5"/>
  <c r="K174" i="5"/>
  <c r="D441" i="5"/>
  <c r="M338" i="5"/>
  <c r="BC101" i="5"/>
  <c r="BE483" i="5"/>
  <c r="AH86" i="5"/>
  <c r="L346" i="5"/>
  <c r="BA262" i="5"/>
  <c r="N174" i="5"/>
  <c r="BF90" i="5"/>
  <c r="BG176" i="5"/>
  <c r="I406" i="5"/>
  <c r="A450" i="5"/>
  <c r="I457" i="5"/>
  <c r="AX480" i="5"/>
  <c r="AZ88" i="5"/>
  <c r="X206" i="5"/>
  <c r="E377" i="5"/>
  <c r="AW240" i="5"/>
  <c r="BE146" i="5"/>
  <c r="T196" i="5"/>
  <c r="AN327" i="5"/>
  <c r="AS225" i="5"/>
  <c r="AQ439" i="5"/>
  <c r="AA491" i="5"/>
  <c r="AB491" i="5" s="1"/>
  <c r="AG63" i="5"/>
  <c r="Z398" i="5"/>
  <c r="AT207" i="5"/>
  <c r="L271" i="5"/>
  <c r="M247" i="5"/>
  <c r="AL414" i="5"/>
  <c r="S149" i="5"/>
  <c r="BA378" i="5"/>
  <c r="G51" i="5"/>
  <c r="AC478" i="5"/>
  <c r="G223" i="5"/>
  <c r="Z482" i="5"/>
  <c r="AC290" i="5"/>
  <c r="AE355" i="5"/>
  <c r="AP419" i="5"/>
  <c r="BC229" i="5"/>
  <c r="AN338" i="5"/>
  <c r="Z395" i="5"/>
  <c r="M410" i="5"/>
  <c r="G288" i="5"/>
  <c r="BD116" i="5"/>
  <c r="AG266" i="5"/>
  <c r="AE347" i="5"/>
  <c r="H42" i="5"/>
  <c r="BC181" i="5"/>
  <c r="I273" i="5"/>
  <c r="O362" i="5"/>
  <c r="C263" i="5"/>
  <c r="BE497" i="5"/>
  <c r="BG378" i="5"/>
  <c r="E392" i="5"/>
  <c r="BE253" i="5"/>
  <c r="BC249" i="5"/>
  <c r="AF495" i="5"/>
  <c r="R126" i="5"/>
  <c r="BB386" i="5"/>
  <c r="AN96" i="5"/>
  <c r="BE393" i="5"/>
  <c r="C185" i="5"/>
  <c r="C217" i="5"/>
  <c r="BG102" i="5"/>
  <c r="AC125" i="5"/>
  <c r="L198" i="5"/>
  <c r="AD397" i="5"/>
  <c r="AC143" i="5"/>
  <c r="C342" i="5"/>
  <c r="AQ186" i="5"/>
  <c r="M190" i="5"/>
  <c r="M406" i="5"/>
  <c r="F467" i="5"/>
  <c r="AY300" i="5"/>
  <c r="J100" i="5"/>
  <c r="AO262" i="5"/>
  <c r="H255" i="5"/>
  <c r="AH349" i="5"/>
  <c r="AQ414" i="5"/>
  <c r="AE448" i="5"/>
  <c r="AG307" i="5"/>
  <c r="AP425" i="5"/>
  <c r="AE103" i="5"/>
  <c r="I89" i="5"/>
  <c r="AF46" i="5"/>
  <c r="AK303" i="5"/>
  <c r="Z204" i="5"/>
  <c r="T268" i="5"/>
  <c r="AP456" i="5"/>
  <c r="BA252" i="5"/>
  <c r="J83" i="5"/>
  <c r="AK415" i="5"/>
  <c r="AW335" i="5"/>
  <c r="AG289" i="5"/>
  <c r="AZ80" i="5"/>
  <c r="AG161" i="5"/>
  <c r="AE499" i="5"/>
  <c r="S194" i="5"/>
  <c r="AW297" i="5"/>
  <c r="AW217" i="5"/>
  <c r="AY358" i="5"/>
  <c r="BA394" i="5"/>
  <c r="BH465" i="5"/>
  <c r="BJ465" i="5" s="1"/>
  <c r="AT419" i="5"/>
  <c r="AA232" i="5"/>
  <c r="AB232" i="5" s="1"/>
  <c r="T220" i="5"/>
  <c r="S310" i="5"/>
  <c r="AU385" i="5"/>
  <c r="T169" i="5"/>
  <c r="BG238" i="5"/>
  <c r="U340" i="5"/>
  <c r="AX47" i="5"/>
  <c r="AE407" i="5"/>
  <c r="AD420" i="5"/>
  <c r="AF374" i="5"/>
  <c r="AG314" i="5"/>
  <c r="AW420" i="5"/>
  <c r="AC433" i="5"/>
  <c r="AM109" i="5"/>
  <c r="AO116" i="5"/>
  <c r="AZ248" i="5"/>
  <c r="BB488" i="5"/>
  <c r="BG174" i="5"/>
  <c r="AC129" i="5"/>
  <c r="Z149" i="5"/>
  <c r="AJ288" i="5"/>
  <c r="BE95" i="5"/>
  <c r="AI374" i="5"/>
  <c r="L440" i="5"/>
  <c r="N484" i="5"/>
  <c r="BE321" i="5"/>
  <c r="AZ45" i="5"/>
  <c r="AV195" i="5"/>
  <c r="B177" i="5"/>
  <c r="S342" i="5"/>
  <c r="AA249" i="5"/>
  <c r="AB249" i="5" s="1"/>
  <c r="AN131" i="5"/>
  <c r="AA440" i="5"/>
  <c r="AB440" i="5" s="1"/>
  <c r="BC376" i="5"/>
  <c r="A463" i="5"/>
  <c r="AZ405" i="5"/>
  <c r="AO169" i="5"/>
  <c r="AO316" i="5"/>
  <c r="P374" i="5"/>
  <c r="AC281" i="5"/>
  <c r="K315" i="5"/>
  <c r="BB150" i="5"/>
  <c r="C307" i="5"/>
  <c r="AI251" i="5"/>
  <c r="C103" i="5"/>
  <c r="AG200" i="5"/>
  <c r="H92" i="5"/>
  <c r="S480" i="5"/>
  <c r="AS419" i="5"/>
  <c r="AC269" i="5"/>
  <c r="BB268" i="5"/>
  <c r="AN68" i="5"/>
  <c r="AU455" i="5"/>
  <c r="AQ65" i="5"/>
  <c r="C105" i="5"/>
  <c r="O45" i="5"/>
  <c r="M209" i="5"/>
  <c r="AK121" i="5"/>
  <c r="G477" i="5"/>
  <c r="AC385" i="5"/>
  <c r="BD58" i="5"/>
  <c r="T303" i="5"/>
  <c r="AZ391" i="5"/>
  <c r="AD292" i="5"/>
  <c r="BC412" i="5"/>
  <c r="AV264" i="5"/>
  <c r="P132" i="5"/>
  <c r="BG118" i="5"/>
  <c r="BD499" i="5"/>
  <c r="AY462" i="5"/>
  <c r="BG223" i="5"/>
  <c r="E134" i="5"/>
  <c r="BA193" i="5"/>
  <c r="BD224" i="5"/>
  <c r="N379" i="5"/>
  <c r="AW484" i="5"/>
  <c r="G260" i="5"/>
  <c r="M463" i="5"/>
  <c r="AL451" i="5"/>
  <c r="BF434" i="5"/>
  <c r="U328" i="5"/>
  <c r="BB159" i="5"/>
  <c r="AW449" i="5"/>
  <c r="AI498" i="5"/>
  <c r="I188" i="5"/>
  <c r="AX93" i="5"/>
  <c r="BA105" i="5"/>
  <c r="BG425" i="5"/>
  <c r="X348" i="5"/>
  <c r="AP162" i="5"/>
  <c r="BF286" i="5"/>
  <c r="AH41" i="5"/>
  <c r="U491" i="5"/>
  <c r="AZ271" i="5"/>
  <c r="BA362" i="5"/>
  <c r="U158" i="5"/>
  <c r="U359" i="5"/>
  <c r="T116" i="5"/>
  <c r="D326" i="5"/>
  <c r="BH396" i="5"/>
  <c r="AL296" i="5"/>
  <c r="AM277" i="5"/>
  <c r="AW403" i="5"/>
  <c r="K429" i="5"/>
  <c r="AA499" i="5"/>
  <c r="AB499" i="5" s="1"/>
  <c r="AU325" i="5"/>
  <c r="Y259" i="5"/>
  <c r="I423" i="5"/>
  <c r="P158" i="5"/>
  <c r="BH255" i="5"/>
  <c r="AC499" i="5"/>
  <c r="BG423" i="5"/>
  <c r="I249" i="5"/>
  <c r="M149" i="5"/>
  <c r="AW106" i="5"/>
  <c r="AD81" i="5"/>
  <c r="AU491" i="5"/>
  <c r="C92" i="5"/>
  <c r="AM295" i="5"/>
  <c r="BC182" i="5"/>
  <c r="I146" i="5"/>
  <c r="BH262" i="5"/>
  <c r="AJ158" i="5"/>
  <c r="O218" i="5"/>
  <c r="AI201" i="5"/>
  <c r="AO85" i="5"/>
  <c r="E307" i="5"/>
  <c r="AC392" i="5"/>
  <c r="AT395" i="5"/>
  <c r="AC493" i="5"/>
  <c r="K238" i="5"/>
  <c r="T448" i="5"/>
  <c r="O315" i="5"/>
  <c r="AM314" i="5"/>
  <c r="AF285" i="5"/>
  <c r="L181" i="5"/>
  <c r="AN466" i="5"/>
  <c r="AV201" i="5"/>
  <c r="BE500" i="5"/>
  <c r="K159" i="5"/>
  <c r="AI155" i="5"/>
  <c r="AW497" i="5"/>
  <c r="O336" i="5"/>
  <c r="BB413" i="5"/>
  <c r="E113" i="5"/>
  <c r="T99" i="5"/>
  <c r="B336" i="5"/>
  <c r="BE110" i="5"/>
  <c r="BC363" i="5"/>
  <c r="AK98" i="5"/>
  <c r="BC170" i="5"/>
  <c r="AV280" i="5"/>
  <c r="AX361" i="5"/>
  <c r="P471" i="5"/>
  <c r="L133" i="5"/>
  <c r="AZ120" i="5"/>
  <c r="I402" i="5"/>
  <c r="Z283" i="5"/>
  <c r="AI450" i="5"/>
  <c r="AK236" i="5"/>
  <c r="AW337" i="5"/>
  <c r="AF314" i="5"/>
  <c r="AW227" i="5"/>
  <c r="AN355" i="5"/>
  <c r="J472" i="5"/>
  <c r="A108" i="5"/>
  <c r="AW197" i="5"/>
  <c r="BC80" i="5"/>
  <c r="F426" i="5"/>
  <c r="AD361" i="5"/>
  <c r="G322" i="5"/>
  <c r="AO298" i="5"/>
  <c r="O259" i="5"/>
  <c r="L74" i="5"/>
  <c r="AQ179" i="5"/>
  <c r="M93" i="5"/>
  <c r="H266" i="5"/>
  <c r="BE234" i="5"/>
  <c r="F434" i="5"/>
  <c r="P255" i="5"/>
  <c r="AG331" i="5"/>
  <c r="AG404" i="5"/>
  <c r="AD438" i="5"/>
  <c r="AC173" i="5"/>
  <c r="C233" i="5"/>
  <c r="Y369" i="5"/>
  <c r="AN147" i="5"/>
  <c r="AP426" i="5"/>
  <c r="AC397" i="5"/>
  <c r="BA442" i="5"/>
  <c r="Z396" i="5"/>
  <c r="T411" i="5"/>
  <c r="AE67" i="5"/>
  <c r="B316" i="5"/>
  <c r="P322" i="5"/>
  <c r="I212" i="5"/>
  <c r="BC494" i="5"/>
  <c r="AD364" i="5"/>
  <c r="AE155" i="5"/>
  <c r="P128" i="5"/>
  <c r="K331" i="5"/>
  <c r="AL303" i="5"/>
  <c r="T385" i="5"/>
  <c r="Z492" i="5"/>
  <c r="X144" i="5"/>
  <c r="Y272" i="5"/>
  <c r="K368" i="5"/>
  <c r="X232" i="5"/>
  <c r="AD258" i="5"/>
  <c r="Q60" i="5"/>
  <c r="AF330" i="5"/>
  <c r="J494" i="5"/>
  <c r="BE178" i="5"/>
  <c r="AQ492" i="5"/>
  <c r="G253" i="5"/>
  <c r="BB189" i="5"/>
  <c r="AU175" i="5"/>
  <c r="A304" i="5"/>
  <c r="C427" i="5"/>
  <c r="AP360" i="5"/>
  <c r="AP488" i="5"/>
  <c r="H180" i="5"/>
  <c r="F180" i="5"/>
  <c r="D213" i="5"/>
  <c r="R440" i="5"/>
  <c r="AM300" i="5"/>
  <c r="E405" i="5"/>
  <c r="AY104" i="5"/>
  <c r="BC484" i="5"/>
  <c r="A178" i="5"/>
  <c r="AJ182" i="5"/>
  <c r="AE429" i="5"/>
  <c r="AD373" i="5"/>
  <c r="AO191" i="5"/>
  <c r="AO434" i="5"/>
  <c r="AM483" i="5"/>
  <c r="AW370" i="5"/>
  <c r="M147" i="5"/>
  <c r="G259" i="5"/>
  <c r="O86" i="5"/>
  <c r="H151" i="5"/>
  <c r="BB194" i="5"/>
  <c r="J201" i="5"/>
  <c r="X340" i="5"/>
  <c r="AS357" i="5"/>
  <c r="G490" i="5"/>
  <c r="AE114" i="5"/>
  <c r="H342" i="5"/>
  <c r="H86" i="5"/>
  <c r="AG75" i="5"/>
  <c r="E490" i="5"/>
  <c r="K124" i="5"/>
  <c r="AI255" i="5"/>
  <c r="AX165" i="5"/>
  <c r="B55" i="5"/>
  <c r="AT332" i="5"/>
  <c r="Q229" i="5"/>
  <c r="H231" i="5"/>
  <c r="E333" i="5"/>
  <c r="BC455" i="5"/>
  <c r="AA472" i="5"/>
  <c r="AB472" i="5" s="1"/>
  <c r="G227" i="5"/>
  <c r="E155" i="5"/>
  <c r="BF214" i="5"/>
  <c r="AQ398" i="5"/>
  <c r="X267" i="5"/>
  <c r="U468" i="5"/>
  <c r="U331" i="5"/>
  <c r="BD54" i="5"/>
  <c r="AV292" i="5"/>
  <c r="AD211" i="5"/>
  <c r="X39" i="5"/>
  <c r="A297" i="5"/>
  <c r="BG500" i="5"/>
  <c r="L233" i="5"/>
  <c r="AP352" i="5"/>
  <c r="T160" i="5"/>
  <c r="AT334" i="5"/>
  <c r="S62" i="5"/>
  <c r="O214" i="5"/>
  <c r="S74" i="5"/>
  <c r="Q484" i="5"/>
  <c r="AS485" i="5"/>
  <c r="B178" i="5"/>
  <c r="M396" i="5"/>
  <c r="AU271" i="5"/>
  <c r="I371" i="5"/>
  <c r="BE40" i="5"/>
  <c r="AO371" i="5"/>
  <c r="AY397" i="5"/>
  <c r="AA366" i="5"/>
  <c r="AB366" i="5" s="1"/>
  <c r="R460" i="5"/>
  <c r="AN397" i="5"/>
  <c r="J109" i="5"/>
  <c r="AF354" i="5"/>
  <c r="AI128" i="5"/>
  <c r="U287" i="5"/>
  <c r="AO121" i="5"/>
  <c r="AY479" i="5"/>
  <c r="U312" i="5"/>
  <c r="AV268" i="5"/>
  <c r="Z262" i="5"/>
  <c r="AV352" i="5"/>
  <c r="AW241" i="5"/>
  <c r="AV109" i="5"/>
  <c r="G289" i="5"/>
  <c r="AV132" i="5"/>
  <c r="L278" i="5"/>
  <c r="AZ201" i="5"/>
  <c r="Y146" i="5"/>
  <c r="S453" i="5"/>
  <c r="AG154" i="5"/>
  <c r="A200" i="5"/>
  <c r="T384" i="5"/>
  <c r="AC410" i="5"/>
  <c r="AG464" i="5"/>
  <c r="AS56" i="5"/>
  <c r="BG186" i="5"/>
  <c r="AL225" i="5"/>
  <c r="Z382" i="5"/>
  <c r="D422" i="5"/>
  <c r="N55" i="5"/>
  <c r="AI438" i="5"/>
  <c r="D123" i="5"/>
  <c r="N238" i="5"/>
  <c r="AN290" i="5"/>
  <c r="BG216" i="5"/>
  <c r="AE179" i="5"/>
  <c r="BE197" i="5"/>
  <c r="BB495" i="5"/>
  <c r="L337" i="5"/>
  <c r="AC469" i="5"/>
  <c r="BB344" i="5"/>
  <c r="R273" i="5"/>
  <c r="AY304" i="5"/>
  <c r="AJ230" i="5"/>
  <c r="N134" i="5"/>
  <c r="E182" i="5"/>
  <c r="AV456" i="5"/>
  <c r="AP358" i="5"/>
  <c r="AQ411" i="5"/>
  <c r="Q224" i="5"/>
  <c r="AD44" i="5"/>
  <c r="AM229" i="5"/>
  <c r="BG334" i="5"/>
  <c r="N454" i="5"/>
  <c r="AE150" i="5"/>
  <c r="J484" i="5"/>
  <c r="X154" i="5"/>
  <c r="AK481" i="5"/>
  <c r="T67" i="5"/>
  <c r="AZ89" i="5"/>
  <c r="AH489" i="5"/>
  <c r="BB336" i="5"/>
  <c r="O257" i="5"/>
  <c r="AS323" i="5"/>
  <c r="AH120" i="5"/>
  <c r="AD144" i="5"/>
  <c r="AC404" i="5"/>
  <c r="AD183" i="5"/>
  <c r="BC260" i="5"/>
  <c r="AT488" i="5"/>
  <c r="AA90" i="5"/>
  <c r="AB90" i="5" s="1"/>
  <c r="AT347" i="5"/>
  <c r="AC203" i="5"/>
  <c r="AA74" i="5"/>
  <c r="AB74" i="5" s="1"/>
  <c r="AM448" i="5"/>
  <c r="B268" i="5"/>
  <c r="BH146" i="5"/>
  <c r="AI259" i="5"/>
  <c r="AE134" i="5"/>
  <c r="AH40" i="5"/>
  <c r="AH403" i="5"/>
  <c r="AA407" i="5"/>
  <c r="AB407" i="5" s="1"/>
  <c r="AE237" i="5"/>
  <c r="AJ435" i="5"/>
  <c r="T418" i="5"/>
  <c r="AW483" i="5"/>
  <c r="Q160" i="5"/>
  <c r="T283" i="5"/>
  <c r="F305" i="5"/>
  <c r="BB106" i="5"/>
  <c r="S283" i="5"/>
  <c r="BA199" i="5"/>
  <c r="AP83" i="5"/>
  <c r="E192" i="5"/>
  <c r="AW286" i="5"/>
  <c r="AM199" i="5"/>
  <c r="J121" i="5"/>
  <c r="AM289" i="5"/>
  <c r="AC407" i="5"/>
  <c r="AT187" i="5"/>
  <c r="U200" i="5"/>
  <c r="M414" i="5"/>
  <c r="BA66" i="5"/>
  <c r="AY382" i="5"/>
  <c r="AH284" i="5"/>
  <c r="F440" i="5"/>
  <c r="AU102" i="5"/>
  <c r="AQ57" i="5"/>
  <c r="R282" i="5"/>
  <c r="AE363" i="5"/>
  <c r="B115" i="5"/>
  <c r="Y378" i="5"/>
  <c r="X134" i="5"/>
  <c r="AW486" i="5"/>
  <c r="AJ383" i="5"/>
  <c r="AP424" i="5"/>
  <c r="AF254" i="5"/>
  <c r="Q394" i="5"/>
  <c r="B251" i="5"/>
  <c r="AE403" i="5"/>
  <c r="X103" i="5"/>
  <c r="AQ293" i="5"/>
  <c r="BB120" i="5"/>
  <c r="Y405" i="5"/>
  <c r="AS259" i="5"/>
  <c r="BD255" i="5"/>
  <c r="AQ403" i="5"/>
  <c r="T284" i="5"/>
  <c r="J429" i="5"/>
  <c r="G230" i="5"/>
  <c r="Q371" i="5"/>
  <c r="T467" i="5"/>
  <c r="Y438" i="5"/>
  <c r="BC140" i="5"/>
  <c r="U386" i="5"/>
  <c r="BB139" i="5"/>
  <c r="BE186" i="5"/>
  <c r="AK425" i="5"/>
  <c r="T478" i="5"/>
  <c r="U216" i="5"/>
  <c r="AJ434" i="5"/>
  <c r="BG98" i="5"/>
  <c r="BD386" i="5"/>
  <c r="A421" i="5"/>
  <c r="BF371" i="5"/>
  <c r="P423" i="5"/>
  <c r="Q391" i="5"/>
  <c r="AA250" i="5"/>
  <c r="AB250" i="5" s="1"/>
  <c r="BJ250" i="5" s="1"/>
  <c r="AL289" i="5"/>
  <c r="G117" i="5"/>
  <c r="A235" i="5"/>
  <c r="AF45" i="5"/>
  <c r="AA139" i="5"/>
  <c r="AB139" i="5" s="1"/>
  <c r="AN496" i="5"/>
  <c r="G478" i="5"/>
  <c r="AU145" i="5"/>
  <c r="C187" i="5"/>
  <c r="A298" i="5"/>
  <c r="E339" i="5"/>
  <c r="BD41" i="5"/>
  <c r="AL320" i="5"/>
  <c r="BD497" i="5"/>
  <c r="AE487" i="5"/>
  <c r="G430" i="5"/>
  <c r="BH418" i="5"/>
  <c r="AD143" i="5"/>
  <c r="A452" i="5"/>
  <c r="AO302" i="5"/>
  <c r="AC67" i="5"/>
  <c r="AE398" i="5"/>
  <c r="M185" i="5"/>
  <c r="A145" i="5"/>
  <c r="AZ171" i="5"/>
  <c r="D249" i="5"/>
  <c r="R369" i="5"/>
  <c r="AC193" i="5"/>
  <c r="BB326" i="5"/>
  <c r="AA462" i="5"/>
  <c r="AB462" i="5" s="1"/>
  <c r="P315" i="5"/>
  <c r="AK476" i="5"/>
  <c r="AU484" i="5"/>
  <c r="AL377" i="5"/>
  <c r="AL443" i="5"/>
  <c r="AU420" i="5"/>
  <c r="C292" i="5"/>
  <c r="Z162" i="5"/>
  <c r="AN286" i="5"/>
  <c r="AE107" i="5"/>
  <c r="AU495" i="5"/>
  <c r="BA295" i="5"/>
  <c r="Z295" i="5"/>
  <c r="AX45" i="5"/>
  <c r="R422" i="5"/>
  <c r="AT423" i="5"/>
  <c r="AI341" i="5"/>
  <c r="AP176" i="5"/>
  <c r="H444" i="5"/>
  <c r="K375" i="5"/>
  <c r="BA272" i="5"/>
  <c r="BE281" i="5"/>
  <c r="AL449" i="5"/>
  <c r="AU359" i="5"/>
  <c r="BB363" i="5"/>
  <c r="AG233" i="5"/>
  <c r="K359" i="5"/>
  <c r="BD191" i="5"/>
  <c r="AG37" i="5"/>
  <c r="AC114" i="5"/>
  <c r="AJ460" i="5"/>
  <c r="AM444" i="5"/>
  <c r="BF381" i="5"/>
  <c r="AY402" i="5"/>
  <c r="AI78" i="5"/>
  <c r="AJ361" i="5"/>
  <c r="BB281" i="5"/>
  <c r="O53" i="5"/>
  <c r="AZ438" i="5"/>
  <c r="BF482" i="5"/>
  <c r="Y197" i="5"/>
  <c r="C460" i="5"/>
  <c r="BB447" i="5"/>
  <c r="U119" i="5"/>
  <c r="L305" i="5"/>
  <c r="AC436" i="5"/>
  <c r="AI217" i="5"/>
  <c r="Q162" i="5"/>
  <c r="A60" i="5"/>
  <c r="A458" i="5"/>
  <c r="AO180" i="5"/>
  <c r="AO214" i="5"/>
  <c r="BA76" i="5"/>
  <c r="AZ401" i="5"/>
  <c r="D299" i="5"/>
  <c r="AH467" i="5"/>
  <c r="J114" i="5"/>
  <c r="A223" i="5"/>
  <c r="L311" i="5"/>
  <c r="BF306" i="5"/>
  <c r="BB470" i="5"/>
  <c r="AT146" i="5"/>
  <c r="BE327" i="5"/>
  <c r="AC136" i="5"/>
  <c r="AU436" i="5"/>
  <c r="A494" i="5"/>
  <c r="AH135" i="5"/>
  <c r="BE274" i="5"/>
  <c r="BA335" i="5"/>
  <c r="F388" i="5"/>
  <c r="K417" i="5"/>
  <c r="S351" i="5"/>
  <c r="L347" i="5"/>
  <c r="BF213" i="5"/>
  <c r="L405" i="5"/>
  <c r="AE156" i="5"/>
  <c r="AA135" i="5"/>
  <c r="AB135" i="5" s="1"/>
  <c r="BJ135" i="5" s="1"/>
  <c r="O269" i="5"/>
  <c r="AZ490" i="5"/>
  <c r="AF97" i="5"/>
  <c r="S368" i="5"/>
  <c r="AM342" i="5"/>
  <c r="B124" i="5"/>
  <c r="AL444" i="5"/>
  <c r="A267" i="5"/>
  <c r="R150" i="5"/>
  <c r="F186" i="5"/>
  <c r="Y371" i="5"/>
  <c r="C376" i="5"/>
  <c r="AE469" i="5"/>
  <c r="AI106" i="5"/>
  <c r="AE104" i="5"/>
  <c r="AZ478" i="5"/>
  <c r="AL67" i="5"/>
  <c r="A426" i="5"/>
  <c r="AE425" i="5"/>
  <c r="H113" i="5"/>
  <c r="BA198" i="5"/>
  <c r="T285" i="5"/>
  <c r="AD120" i="5"/>
  <c r="AZ225" i="5"/>
  <c r="X176" i="5"/>
  <c r="P341" i="5"/>
  <c r="BA321" i="5"/>
  <c r="BE153" i="5"/>
  <c r="A168" i="5"/>
  <c r="AE293" i="5"/>
  <c r="A352" i="5"/>
  <c r="AA233" i="5"/>
  <c r="AB233" i="5" s="1"/>
  <c r="Q237" i="5"/>
  <c r="AE71" i="5"/>
  <c r="AY268" i="5"/>
  <c r="AF53" i="5"/>
  <c r="AY203" i="5"/>
  <c r="BC263" i="5"/>
  <c r="BB136" i="5"/>
  <c r="AV116" i="5"/>
  <c r="BA338" i="5"/>
  <c r="AY359" i="5"/>
  <c r="F150" i="5"/>
  <c r="AY404" i="5"/>
  <c r="BF130" i="5"/>
  <c r="R288" i="5"/>
  <c r="AX145" i="5"/>
  <c r="AW236" i="5"/>
  <c r="AX466" i="5"/>
  <c r="BD221" i="5"/>
  <c r="D430" i="5"/>
  <c r="AG390" i="5"/>
  <c r="AJ110" i="5"/>
  <c r="A405" i="5"/>
  <c r="M416" i="5"/>
  <c r="AA173" i="5"/>
  <c r="AB173" i="5" s="1"/>
  <c r="X91" i="5"/>
  <c r="AH439" i="5"/>
  <c r="AZ341" i="5"/>
  <c r="G88" i="5"/>
  <c r="AX95" i="5"/>
  <c r="Y260" i="5"/>
  <c r="BH381" i="5"/>
  <c r="Q278" i="5"/>
  <c r="O158" i="5"/>
  <c r="A380" i="5"/>
  <c r="Q110" i="5"/>
  <c r="BJ412" i="5"/>
  <c r="AU80" i="5"/>
  <c r="H443" i="5"/>
  <c r="AZ173" i="5"/>
  <c r="AM196" i="5"/>
  <c r="AJ377" i="5"/>
  <c r="F58" i="5"/>
  <c r="O489" i="5"/>
  <c r="AO220" i="5"/>
  <c r="E136" i="5"/>
  <c r="C62" i="5"/>
  <c r="B181" i="5"/>
  <c r="AI281" i="5"/>
  <c r="K265" i="5"/>
  <c r="AY322" i="5"/>
  <c r="O340" i="5"/>
  <c r="AD88" i="5"/>
  <c r="X56" i="5"/>
  <c r="J435" i="5"/>
  <c r="R444" i="5"/>
  <c r="AQ96" i="5"/>
  <c r="BA404" i="5"/>
  <c r="BB308" i="5"/>
  <c r="T164" i="5"/>
  <c r="BH40" i="5"/>
  <c r="AQ496" i="5"/>
  <c r="BE366" i="5"/>
  <c r="K120" i="5"/>
  <c r="B304" i="5"/>
  <c r="AK164" i="5"/>
  <c r="X241" i="5"/>
  <c r="BA451" i="5"/>
  <c r="O171" i="5"/>
  <c r="AY185" i="5"/>
  <c r="BD432" i="5"/>
  <c r="BE147" i="5"/>
  <c r="AP34" i="5"/>
  <c r="F290" i="5"/>
  <c r="BF179" i="5"/>
  <c r="K144" i="5"/>
  <c r="AJ466" i="5"/>
  <c r="AF166" i="5"/>
  <c r="G425" i="5"/>
  <c r="I284" i="5"/>
  <c r="AJ160" i="5"/>
  <c r="AU220" i="5"/>
  <c r="L171" i="5"/>
  <c r="AV440" i="5"/>
  <c r="H125" i="5"/>
  <c r="AG176" i="5"/>
  <c r="AX376" i="5"/>
  <c r="O307" i="5"/>
  <c r="BE403" i="5"/>
  <c r="Q123" i="5"/>
  <c r="AF481" i="5"/>
  <c r="BG314" i="5"/>
  <c r="AA218" i="5"/>
  <c r="AB218" i="5" s="1"/>
  <c r="AK373" i="5"/>
  <c r="E89" i="5"/>
  <c r="AJ159" i="5"/>
  <c r="BB352" i="5"/>
  <c r="BH352" i="5"/>
  <c r="BJ352" i="5" s="1"/>
  <c r="AW290" i="5"/>
  <c r="U263" i="5"/>
  <c r="Z48" i="5"/>
  <c r="X374" i="5"/>
  <c r="AJ92" i="5"/>
  <c r="L244" i="5"/>
  <c r="AA390" i="5"/>
  <c r="AB390" i="5" s="1"/>
  <c r="BA85" i="5"/>
  <c r="AY393" i="5"/>
  <c r="BF496" i="5"/>
  <c r="E35" i="5"/>
  <c r="X437" i="5"/>
  <c r="AF468" i="5"/>
  <c r="AH88" i="5"/>
  <c r="AS109" i="5"/>
  <c r="D331" i="5"/>
  <c r="I211" i="5"/>
  <c r="S253" i="5"/>
  <c r="BA348" i="5"/>
  <c r="Q402" i="5"/>
  <c r="AC137" i="5"/>
  <c r="O93" i="5"/>
  <c r="AP242" i="5"/>
  <c r="AV197" i="5"/>
  <c r="AQ221" i="5"/>
  <c r="U413" i="5"/>
  <c r="B93" i="5"/>
  <c r="I304" i="5"/>
  <c r="AU396" i="5"/>
  <c r="K186" i="5"/>
  <c r="AD407" i="5"/>
  <c r="L111" i="5"/>
  <c r="X431" i="5"/>
  <c r="K150" i="5"/>
  <c r="H482" i="5"/>
  <c r="U416" i="5"/>
  <c r="AW367" i="5"/>
  <c r="AC352" i="5"/>
  <c r="AT94" i="5"/>
  <c r="AY411" i="5"/>
  <c r="C331" i="5"/>
  <c r="F134" i="5"/>
  <c r="AU244" i="5"/>
  <c r="O379" i="5"/>
  <c r="S286" i="5"/>
  <c r="BC107" i="5"/>
  <c r="U317" i="5"/>
  <c r="AC479" i="5"/>
  <c r="P190" i="5"/>
  <c r="BD283" i="5"/>
  <c r="K294" i="5"/>
  <c r="BA87" i="5"/>
  <c r="AE270" i="5"/>
  <c r="M469" i="5"/>
  <c r="AQ299" i="5"/>
  <c r="P224" i="5"/>
  <c r="L446" i="5"/>
  <c r="Q94" i="5"/>
  <c r="AC209" i="5"/>
  <c r="Q319" i="5"/>
  <c r="T199" i="5"/>
  <c r="M152" i="5"/>
  <c r="AT120" i="5"/>
  <c r="AM331" i="5"/>
  <c r="Q485" i="5"/>
  <c r="Y236" i="5"/>
  <c r="L258" i="5"/>
  <c r="AS373" i="5"/>
  <c r="L149" i="5"/>
  <c r="C195" i="5"/>
  <c r="AK191" i="5"/>
  <c r="AX468" i="5"/>
  <c r="O143" i="5"/>
  <c r="AF92" i="5"/>
  <c r="Q408" i="5"/>
  <c r="J64" i="5"/>
  <c r="BG95" i="5"/>
  <c r="AY381" i="5"/>
  <c r="AP241" i="5"/>
  <c r="AK196" i="5"/>
  <c r="AH49" i="5"/>
  <c r="F474" i="5"/>
  <c r="X223" i="5"/>
  <c r="AX462" i="5"/>
  <c r="AT316" i="5"/>
  <c r="AY110" i="5"/>
  <c r="AC311" i="5"/>
  <c r="AN302" i="5"/>
  <c r="BD153" i="5"/>
  <c r="N404" i="5"/>
  <c r="AF42" i="5"/>
  <c r="AQ264" i="5"/>
  <c r="D302" i="5"/>
  <c r="AN112" i="5"/>
  <c r="Y420" i="5"/>
  <c r="T248" i="5"/>
  <c r="Q266" i="5"/>
  <c r="BA393" i="5"/>
  <c r="D97" i="5"/>
  <c r="I370" i="5"/>
  <c r="AO128" i="5"/>
  <c r="N316" i="5"/>
  <c r="F204" i="5"/>
  <c r="K129" i="5"/>
  <c r="AE495" i="5"/>
  <c r="BB223" i="5"/>
  <c r="AA358" i="5"/>
  <c r="AB358" i="5" s="1"/>
  <c r="O488" i="5"/>
  <c r="BF452" i="5"/>
  <c r="BH398" i="5"/>
  <c r="BJ398" i="5" s="1"/>
  <c r="AE186" i="5"/>
  <c r="H210" i="5"/>
  <c r="BD238" i="5"/>
  <c r="AF278" i="5"/>
  <c r="J269" i="5"/>
  <c r="H258" i="5"/>
  <c r="A121" i="5"/>
  <c r="D35" i="5"/>
  <c r="AY419" i="5"/>
  <c r="P55" i="5"/>
  <c r="F40" i="5"/>
  <c r="AU203" i="5"/>
  <c r="AJ62" i="5"/>
  <c r="AX245" i="5"/>
  <c r="AU223" i="5"/>
  <c r="C395" i="5"/>
  <c r="AO432" i="5"/>
  <c r="Z219" i="5"/>
  <c r="BA307" i="5"/>
  <c r="AY472" i="5"/>
  <c r="P447" i="5"/>
  <c r="AJ336" i="5"/>
  <c r="D239" i="5"/>
  <c r="Y134" i="5"/>
  <c r="AO333" i="5"/>
  <c r="AA89" i="5"/>
  <c r="AB89" i="5" s="1"/>
  <c r="BJ89" i="5" s="1"/>
  <c r="Q297" i="5"/>
  <c r="BE122" i="5"/>
  <c r="X489" i="5"/>
  <c r="B269" i="5"/>
  <c r="AH68" i="5"/>
  <c r="T223" i="5"/>
  <c r="F189" i="5"/>
  <c r="AK318" i="5"/>
  <c r="Z94" i="5"/>
  <c r="BA326" i="5"/>
  <c r="X362" i="5"/>
  <c r="M100" i="5"/>
  <c r="AD474" i="5"/>
  <c r="R434" i="5"/>
  <c r="N219" i="5"/>
  <c r="B490" i="5"/>
  <c r="X479" i="5"/>
  <c r="Z40" i="5"/>
  <c r="AV110" i="5"/>
  <c r="AY375" i="5"/>
  <c r="J338" i="5"/>
  <c r="O67" i="5"/>
  <c r="BC473" i="5"/>
  <c r="G150" i="5"/>
  <c r="T273" i="5"/>
  <c r="AH478" i="5"/>
  <c r="AV453" i="5"/>
  <c r="R274" i="5"/>
  <c r="U234" i="5"/>
  <c r="AP166" i="5"/>
  <c r="AZ337" i="5"/>
  <c r="AK237" i="5"/>
  <c r="I126" i="5"/>
  <c r="G56" i="5"/>
  <c r="BD353" i="5"/>
  <c r="AA63" i="5"/>
  <c r="AB63" i="5" s="1"/>
  <c r="AW382" i="5"/>
  <c r="S152" i="5"/>
  <c r="BB411" i="5"/>
  <c r="AI235" i="5"/>
  <c r="AT263" i="5"/>
  <c r="J412" i="5"/>
  <c r="AJ309" i="5"/>
  <c r="AJ167" i="5"/>
  <c r="BG411" i="5"/>
  <c r="AF486" i="5"/>
  <c r="AD425" i="5"/>
  <c r="AY480" i="5"/>
  <c r="AF208" i="5"/>
  <c r="P431" i="5"/>
  <c r="BC356" i="5"/>
  <c r="R231" i="5"/>
  <c r="BA443" i="5"/>
  <c r="U451" i="5"/>
  <c r="L359" i="5"/>
  <c r="X266" i="5"/>
  <c r="AA185" i="5"/>
  <c r="AB185" i="5" s="1"/>
  <c r="AD362" i="5"/>
  <c r="BG437" i="5"/>
  <c r="H457" i="5"/>
  <c r="G311" i="5"/>
  <c r="H260" i="5"/>
  <c r="BG358" i="5"/>
  <c r="G440" i="5"/>
  <c r="O42" i="5"/>
  <c r="S434" i="5"/>
  <c r="BC69" i="5"/>
  <c r="AH55" i="5"/>
  <c r="AA399" i="5"/>
  <c r="AB399" i="5" s="1"/>
  <c r="T417" i="5"/>
  <c r="C429" i="5"/>
  <c r="BF133" i="5"/>
  <c r="AY246" i="5"/>
  <c r="BH330" i="5"/>
  <c r="BJ330" i="5" s="1"/>
  <c r="Y311" i="5"/>
  <c r="E352" i="5"/>
  <c r="AO80" i="5"/>
  <c r="AN61" i="5"/>
  <c r="BC343" i="5"/>
  <c r="BB324" i="5"/>
  <c r="BB250" i="5"/>
  <c r="C497" i="5"/>
  <c r="AI392" i="5"/>
  <c r="Y241" i="5"/>
  <c r="E297" i="5"/>
  <c r="H370" i="5"/>
  <c r="AO369" i="5"/>
  <c r="Z58" i="5"/>
  <c r="AL32" i="5"/>
  <c r="AZ301" i="5"/>
  <c r="A365" i="5"/>
  <c r="AP196" i="5"/>
  <c r="AE444" i="5"/>
  <c r="U305" i="5"/>
  <c r="G188" i="5"/>
  <c r="BG315" i="5"/>
  <c r="AS53" i="5"/>
  <c r="AD80" i="5"/>
  <c r="P416" i="5"/>
  <c r="J481" i="5"/>
  <c r="AY340" i="5"/>
  <c r="L229" i="5"/>
  <c r="BG66" i="5"/>
  <c r="AW396" i="5"/>
  <c r="N269" i="5"/>
  <c r="Q384" i="5"/>
  <c r="AH39" i="5"/>
  <c r="O187" i="5"/>
  <c r="I257" i="5"/>
  <c r="A69" i="5"/>
  <c r="AZ462" i="5"/>
  <c r="AH226" i="5"/>
  <c r="BG56" i="5"/>
  <c r="AG288" i="5"/>
  <c r="AY446" i="5"/>
  <c r="AP399" i="5"/>
  <c r="L231" i="5"/>
  <c r="BC92" i="5"/>
  <c r="G154" i="5"/>
  <c r="C479" i="5"/>
  <c r="F468" i="5"/>
  <c r="BH309" i="5"/>
  <c r="P205" i="5"/>
  <c r="AZ228" i="5"/>
  <c r="AN385" i="5"/>
  <c r="D247" i="5"/>
  <c r="S376" i="5"/>
  <c r="B416" i="5"/>
  <c r="O364" i="5"/>
  <c r="AP347" i="5"/>
  <c r="AA422" i="5"/>
  <c r="AB422" i="5" s="1"/>
  <c r="AK483" i="5"/>
  <c r="H97" i="5"/>
  <c r="N273" i="5"/>
  <c r="AG470" i="5"/>
  <c r="BB404" i="5"/>
  <c r="N228" i="5"/>
  <c r="AC482" i="5"/>
  <c r="BA471" i="5"/>
  <c r="AG263" i="5"/>
  <c r="B173" i="5"/>
  <c r="P242" i="5"/>
  <c r="C32" i="5"/>
  <c r="Q243" i="5"/>
  <c r="R241" i="5"/>
  <c r="AD384" i="5"/>
  <c r="AD454" i="5"/>
  <c r="U492" i="5"/>
  <c r="AX449" i="5"/>
  <c r="AK189" i="5"/>
  <c r="AA442" i="5"/>
  <c r="AB442" i="5" s="1"/>
  <c r="AY460" i="5"/>
  <c r="AN135" i="5"/>
  <c r="AN238" i="5"/>
  <c r="S465" i="5"/>
  <c r="L384" i="5"/>
  <c r="P443" i="5"/>
  <c r="BC389" i="5"/>
  <c r="Z465" i="5"/>
  <c r="AZ498" i="5"/>
  <c r="AI285" i="5"/>
  <c r="O303" i="5"/>
  <c r="I260" i="5"/>
  <c r="O456" i="5"/>
  <c r="BJ312" i="5"/>
  <c r="AL203" i="5"/>
  <c r="AK252" i="5"/>
  <c r="AG408" i="5"/>
  <c r="AH483" i="5"/>
  <c r="AG422" i="5"/>
  <c r="R162" i="5"/>
  <c r="AK211" i="5"/>
  <c r="X373" i="5"/>
  <c r="AN304" i="5"/>
  <c r="S58" i="5"/>
  <c r="Q231" i="5"/>
  <c r="AW41" i="5"/>
  <c r="AM245" i="5"/>
  <c r="AY288" i="5"/>
  <c r="X192" i="5"/>
  <c r="BD474" i="5"/>
  <c r="BA432" i="5"/>
  <c r="E122" i="5"/>
  <c r="AO59" i="5"/>
  <c r="BE291" i="5"/>
  <c r="C167" i="5"/>
  <c r="C404" i="5"/>
  <c r="A31" i="5"/>
  <c r="X328" i="5"/>
  <c r="AL343" i="5"/>
  <c r="D281" i="5"/>
  <c r="AF398" i="5"/>
  <c r="AG129" i="5"/>
  <c r="X48" i="5"/>
  <c r="S422" i="5"/>
  <c r="AD84" i="5"/>
  <c r="L342" i="5"/>
  <c r="D194" i="5"/>
  <c r="G345" i="5"/>
  <c r="P156" i="5"/>
  <c r="I493" i="5"/>
  <c r="L182" i="5"/>
  <c r="AV76" i="5"/>
  <c r="BD369" i="5"/>
  <c r="AX48" i="5"/>
  <c r="O328" i="5"/>
  <c r="AE109" i="5"/>
  <c r="AN449" i="5"/>
  <c r="AU200" i="5"/>
  <c r="AD439" i="5"/>
  <c r="M351" i="5"/>
  <c r="N143" i="5"/>
  <c r="D205" i="5"/>
  <c r="AX475" i="5"/>
  <c r="AK42" i="5"/>
  <c r="AE291" i="5"/>
  <c r="AY229" i="5"/>
  <c r="P297" i="5"/>
  <c r="AG203" i="5"/>
  <c r="AY423" i="5"/>
  <c r="M178" i="5"/>
  <c r="AW39" i="5"/>
  <c r="AF111" i="5"/>
  <c r="G111" i="5"/>
  <c r="AN388" i="5"/>
  <c r="A367" i="5"/>
  <c r="S275" i="5"/>
  <c r="J448" i="5"/>
  <c r="I270" i="5"/>
  <c r="Y152" i="5"/>
  <c r="X61" i="5"/>
  <c r="H122" i="5"/>
  <c r="AN417" i="5"/>
  <c r="A278" i="5"/>
  <c r="BG446" i="5"/>
  <c r="A203" i="5"/>
  <c r="AJ213" i="5"/>
  <c r="O405" i="5"/>
  <c r="Z496" i="5"/>
  <c r="AW444" i="5"/>
  <c r="AJ395" i="5"/>
  <c r="U176" i="5"/>
  <c r="K242" i="5"/>
  <c r="Y40" i="5"/>
  <c r="BH459" i="5"/>
  <c r="X226" i="5"/>
  <c r="AM32" i="5"/>
  <c r="B469" i="5"/>
  <c r="AH393" i="5"/>
  <c r="H40" i="5"/>
  <c r="E324" i="5"/>
  <c r="AF490" i="5"/>
  <c r="AK408" i="5"/>
  <c r="AJ468" i="5"/>
  <c r="M302" i="5"/>
  <c r="AQ470" i="5"/>
  <c r="N276" i="5"/>
  <c r="C166" i="5"/>
  <c r="O100" i="5"/>
  <c r="AI137" i="5"/>
  <c r="BB378" i="5"/>
  <c r="AM184" i="5"/>
  <c r="AU139" i="5"/>
  <c r="X130" i="5"/>
  <c r="AI261" i="5"/>
  <c r="AA71" i="5"/>
  <c r="AB71" i="5" s="1"/>
  <c r="BJ71" i="5" s="1"/>
  <c r="H83" i="5"/>
  <c r="AQ457" i="5"/>
  <c r="K295" i="5"/>
  <c r="Y465" i="5"/>
  <c r="BC36" i="5"/>
  <c r="BH467" i="5"/>
  <c r="B302" i="5"/>
  <c r="AL454" i="5"/>
  <c r="B314" i="5"/>
  <c r="AJ314" i="5"/>
  <c r="AQ294" i="5"/>
  <c r="AU187" i="5"/>
  <c r="AL83" i="5"/>
  <c r="AF215" i="5"/>
  <c r="AV152" i="5"/>
  <c r="G250" i="5"/>
  <c r="Y223" i="5"/>
  <c r="AP135" i="5"/>
  <c r="AI247" i="5"/>
  <c r="AV254" i="5"/>
  <c r="AV194" i="5"/>
  <c r="BD492" i="5"/>
  <c r="P489" i="5"/>
  <c r="AF315" i="5"/>
  <c r="AC122" i="5"/>
  <c r="AW364" i="5"/>
  <c r="L130" i="5"/>
  <c r="G326" i="5"/>
  <c r="AT59" i="5"/>
  <c r="A499" i="5"/>
  <c r="Z216" i="5"/>
  <c r="AP394" i="5"/>
  <c r="N432" i="5"/>
  <c r="L282" i="5"/>
  <c r="AT437" i="5"/>
  <c r="Q321" i="5"/>
  <c r="S417" i="5"/>
  <c r="AG208" i="5"/>
  <c r="A348" i="5"/>
  <c r="BE407" i="5"/>
  <c r="K486" i="5"/>
  <c r="AI493" i="5"/>
  <c r="S246" i="5"/>
  <c r="E466" i="5"/>
  <c r="BD443" i="5"/>
  <c r="J306" i="5"/>
  <c r="N265" i="5"/>
  <c r="BA496" i="5"/>
  <c r="BD149" i="5"/>
  <c r="M383" i="5"/>
  <c r="AZ277" i="5"/>
  <c r="G349" i="5"/>
  <c r="AI496" i="5"/>
  <c r="R280" i="5"/>
  <c r="G151" i="5"/>
  <c r="K204" i="5"/>
  <c r="E314" i="5"/>
  <c r="AM362" i="5"/>
  <c r="BA344" i="5"/>
  <c r="Y291" i="5"/>
  <c r="BC149" i="5"/>
  <c r="X37" i="5"/>
  <c r="BG408" i="5"/>
  <c r="AC321" i="5"/>
  <c r="F320" i="5"/>
  <c r="AQ416" i="5"/>
  <c r="AQ472" i="5"/>
  <c r="AH398" i="5"/>
  <c r="B341" i="5"/>
  <c r="Q222" i="5"/>
  <c r="AN386" i="5"/>
  <c r="AF267" i="5"/>
  <c r="BB286" i="5"/>
  <c r="AC355" i="5"/>
  <c r="AQ333" i="5"/>
  <c r="AY53" i="5"/>
  <c r="Y455" i="5"/>
  <c r="AH421" i="5"/>
  <c r="Y381" i="5"/>
  <c r="U427" i="5"/>
  <c r="L328" i="5"/>
  <c r="D218" i="5"/>
  <c r="BD332" i="5"/>
  <c r="R136" i="5"/>
  <c r="AM299" i="5"/>
  <c r="AS457" i="5"/>
  <c r="H63" i="5"/>
  <c r="AW151" i="5"/>
  <c r="BF436" i="5"/>
  <c r="G275" i="5"/>
  <c r="C396" i="5"/>
  <c r="BH193" i="5"/>
  <c r="A469" i="5"/>
  <c r="H435" i="5"/>
  <c r="AL328" i="5"/>
  <c r="I308" i="5"/>
  <c r="M76" i="5"/>
  <c r="U204" i="5"/>
  <c r="O452" i="5"/>
  <c r="AE337" i="5"/>
  <c r="G270" i="5"/>
  <c r="D473" i="5"/>
  <c r="Y397" i="5"/>
  <c r="Q86" i="5"/>
  <c r="D177" i="5"/>
  <c r="A225" i="5"/>
  <c r="AL309" i="5"/>
  <c r="U323" i="5"/>
  <c r="D253" i="5"/>
  <c r="A274" i="5"/>
  <c r="BE424" i="5"/>
  <c r="AQ104" i="5"/>
  <c r="T254" i="5"/>
  <c r="AU218" i="5"/>
  <c r="AI49" i="5"/>
  <c r="BE479" i="5"/>
  <c r="BD447" i="5"/>
  <c r="AK439" i="5"/>
  <c r="AW407" i="5"/>
  <c r="AK156" i="5"/>
  <c r="M162" i="5"/>
  <c r="X58" i="5"/>
  <c r="AL33" i="5"/>
  <c r="B395" i="5"/>
  <c r="AY320" i="5"/>
  <c r="U316" i="5"/>
  <c r="R459" i="5"/>
  <c r="AN67" i="5"/>
  <c r="BC269" i="5"/>
  <c r="T344" i="5"/>
  <c r="BE480" i="5"/>
  <c r="J287" i="5"/>
  <c r="AH106" i="5"/>
  <c r="BB317" i="5"/>
  <c r="AV322" i="5"/>
  <c r="AM127" i="5"/>
  <c r="AH378" i="5"/>
  <c r="AN474" i="5"/>
  <c r="AQ193" i="5"/>
  <c r="S125" i="5"/>
  <c r="P145" i="5"/>
  <c r="S378" i="5"/>
  <c r="AM452" i="5"/>
  <c r="AJ184" i="5"/>
  <c r="AG40" i="5"/>
  <c r="AA342" i="5"/>
  <c r="AB342" i="5" s="1"/>
  <c r="AC134" i="5"/>
  <c r="E88" i="5"/>
  <c r="K492" i="5"/>
  <c r="M438" i="5"/>
  <c r="BB425" i="5"/>
  <c r="BH115" i="5"/>
  <c r="BJ115" i="5" s="1"/>
  <c r="AD495" i="5"/>
  <c r="L218" i="5"/>
  <c r="B495" i="5"/>
  <c r="BE412" i="5"/>
  <c r="A477" i="5"/>
  <c r="BH91" i="5"/>
  <c r="BJ91" i="5" s="1"/>
  <c r="AY253" i="5"/>
  <c r="AP308" i="5"/>
  <c r="BF495" i="5"/>
  <c r="Z292" i="5"/>
  <c r="AE240" i="5"/>
  <c r="AX50" i="5"/>
  <c r="F441" i="5"/>
  <c r="M404" i="5"/>
  <c r="M439" i="5"/>
  <c r="AP497" i="5"/>
  <c r="L256" i="5"/>
  <c r="U474" i="5"/>
  <c r="BG365" i="5"/>
  <c r="AX109" i="5"/>
  <c r="BE198" i="5"/>
  <c r="Y265" i="5"/>
  <c r="AN210" i="5"/>
  <c r="AV102" i="5"/>
  <c r="AN283" i="5"/>
  <c r="AI37" i="5"/>
  <c r="AT306" i="5"/>
  <c r="X291" i="5"/>
  <c r="AC317" i="5"/>
  <c r="I442" i="5"/>
  <c r="G248" i="5"/>
  <c r="P399" i="5"/>
  <c r="BC325" i="5"/>
  <c r="E369" i="5"/>
  <c r="BD86" i="5"/>
  <c r="AT246" i="5"/>
  <c r="E195" i="5"/>
  <c r="AK336" i="5"/>
  <c r="AT343" i="5"/>
  <c r="AV141" i="5"/>
  <c r="N173" i="5"/>
  <c r="AJ105" i="5"/>
  <c r="AD26" i="5"/>
  <c r="AK279" i="5"/>
  <c r="AZ293" i="5"/>
  <c r="BB118" i="5"/>
  <c r="B401" i="5"/>
  <c r="K28" i="5"/>
  <c r="N372" i="5"/>
  <c r="Q25" i="5"/>
  <c r="J405" i="5"/>
  <c r="AF368" i="5"/>
  <c r="BD172" i="5"/>
  <c r="AO281" i="5"/>
  <c r="B370" i="5"/>
  <c r="AN74" i="5"/>
  <c r="Y399" i="5"/>
  <c r="AV359" i="5"/>
  <c r="AZ313" i="5"/>
  <c r="L494" i="5"/>
  <c r="U488" i="5"/>
  <c r="AF172" i="5"/>
  <c r="O305" i="5"/>
  <c r="R499" i="5"/>
  <c r="C278" i="5"/>
  <c r="AP244" i="5"/>
  <c r="L247" i="5"/>
  <c r="AH94" i="5"/>
  <c r="O390" i="5"/>
  <c r="E411" i="5"/>
  <c r="D496" i="5"/>
  <c r="AX348" i="5"/>
  <c r="O201" i="5"/>
  <c r="AP129" i="5"/>
  <c r="AD471" i="5"/>
  <c r="BJ496" i="5"/>
  <c r="H433" i="5"/>
  <c r="BB230" i="5"/>
  <c r="AI272" i="5"/>
  <c r="AE195" i="5"/>
  <c r="D94" i="5"/>
  <c r="BF432" i="5"/>
  <c r="L308" i="5"/>
  <c r="T92" i="5"/>
  <c r="N314" i="5"/>
  <c r="S244" i="5"/>
  <c r="AO70" i="5"/>
  <c r="M150" i="5"/>
  <c r="AN232" i="5"/>
  <c r="F353" i="5"/>
  <c r="Y346" i="5"/>
  <c r="K114" i="5"/>
  <c r="P239" i="5"/>
  <c r="T287" i="5"/>
  <c r="AG450" i="5"/>
  <c r="AP24" i="5"/>
  <c r="A182" i="5"/>
  <c r="Y457" i="5"/>
  <c r="X244" i="5"/>
  <c r="BA187" i="5"/>
  <c r="Q72" i="5"/>
  <c r="AZ413" i="5"/>
  <c r="Z423" i="5"/>
  <c r="R395" i="5"/>
  <c r="H312" i="5"/>
  <c r="AF444" i="5"/>
  <c r="BB338" i="5"/>
  <c r="BJ396" i="5"/>
  <c r="AE412" i="5"/>
  <c r="H34" i="5"/>
  <c r="Y279" i="5"/>
  <c r="BC315" i="5"/>
  <c r="AC327" i="5"/>
  <c r="F421" i="5"/>
  <c r="BB370" i="5"/>
  <c r="Q122" i="5"/>
  <c r="BC459" i="5"/>
  <c r="C37" i="5"/>
  <c r="AF39" i="5"/>
  <c r="S134" i="5"/>
  <c r="AK413" i="5"/>
  <c r="BG155" i="5"/>
  <c r="S189" i="5"/>
  <c r="AJ124" i="5"/>
  <c r="BH43" i="5"/>
  <c r="BJ43" i="5" s="1"/>
  <c r="AX70" i="5"/>
  <c r="F159" i="5"/>
  <c r="AH45" i="5"/>
  <c r="BG54" i="5"/>
  <c r="F206" i="5"/>
  <c r="G262" i="5"/>
  <c r="R96" i="5"/>
  <c r="X230" i="5"/>
  <c r="M212" i="5"/>
  <c r="AW376" i="5"/>
  <c r="I288" i="5"/>
  <c r="AO32" i="5"/>
  <c r="I479" i="5"/>
  <c r="AM304" i="5"/>
  <c r="T390" i="5"/>
  <c r="Q318" i="5"/>
  <c r="K210" i="5"/>
  <c r="AO407" i="5"/>
  <c r="AN497" i="5"/>
  <c r="BJ323" i="5"/>
  <c r="U197" i="5"/>
  <c r="Q454" i="5"/>
  <c r="AT123" i="5"/>
  <c r="AQ365" i="5"/>
  <c r="A347" i="5"/>
  <c r="AS346" i="5"/>
  <c r="BJ327" i="5"/>
  <c r="AO491" i="5"/>
  <c r="AC40" i="5"/>
  <c r="AQ115" i="5"/>
  <c r="AS497" i="5"/>
  <c r="AI246" i="5"/>
  <c r="Q487" i="5"/>
  <c r="P314" i="5"/>
  <c r="BJ313" i="5"/>
  <c r="BJ224" i="5"/>
  <c r="BJ481" i="5"/>
  <c r="BJ279" i="5"/>
  <c r="BJ245" i="5"/>
  <c r="BJ55" i="5"/>
  <c r="BJ194" i="5"/>
  <c r="BJ170" i="5"/>
  <c r="BJ175" i="5"/>
  <c r="BJ448" i="5"/>
  <c r="BJ407" i="5"/>
  <c r="M83" i="5"/>
  <c r="BJ79" i="5"/>
  <c r="BJ34" i="5"/>
  <c r="BJ427" i="5"/>
  <c r="BJ487" i="5"/>
  <c r="BJ451" i="5"/>
  <c r="BJ491" i="5"/>
  <c r="BJ29" i="5"/>
  <c r="BJ90" i="5"/>
  <c r="E254" i="5"/>
  <c r="BJ339" i="5"/>
  <c r="BJ56" i="5"/>
  <c r="BJ229" i="5"/>
  <c r="BJ346" i="5"/>
  <c r="BJ406" i="5"/>
  <c r="BJ466" i="5"/>
  <c r="BJ399" i="5"/>
  <c r="BJ67" i="5"/>
  <c r="BJ105" i="5"/>
  <c r="BJ72" i="5"/>
  <c r="BJ31" i="5"/>
  <c r="BJ217" i="5"/>
  <c r="BJ44" i="5"/>
  <c r="BJ130" i="5"/>
  <c r="BJ260" i="5"/>
  <c r="BJ500" i="5"/>
  <c r="BJ366" i="5"/>
  <c r="AI105" i="5"/>
  <c r="T240" i="5"/>
  <c r="J307" i="5"/>
  <c r="G271" i="5"/>
  <c r="Y52" i="5"/>
  <c r="AV74" i="5"/>
  <c r="R135" i="5"/>
  <c r="X432" i="5"/>
  <c r="AE228" i="5"/>
  <c r="BH25" i="5"/>
  <c r="BF255" i="5"/>
  <c r="BE114" i="5"/>
  <c r="C98" i="5"/>
  <c r="AG283" i="5"/>
  <c r="AE490" i="5"/>
  <c r="BB414" i="5"/>
  <c r="AH139" i="5"/>
  <c r="BH368" i="5"/>
  <c r="AC197" i="5"/>
  <c r="E441" i="5"/>
  <c r="AX338" i="5"/>
  <c r="AF70" i="5"/>
  <c r="AI315" i="5"/>
  <c r="C115" i="5"/>
  <c r="AE286" i="5"/>
  <c r="AT92" i="5"/>
  <c r="AY451" i="5"/>
  <c r="K97" i="5"/>
  <c r="AQ482" i="5"/>
  <c r="O81" i="5"/>
  <c r="H165" i="5"/>
  <c r="BD154" i="5"/>
  <c r="AL207" i="5"/>
  <c r="A466" i="5"/>
  <c r="AI126" i="5"/>
  <c r="X315" i="5"/>
  <c r="N56" i="5"/>
  <c r="Q106" i="5"/>
  <c r="S329" i="5"/>
  <c r="Y91" i="5"/>
  <c r="AG86" i="5"/>
  <c r="B83" i="5"/>
  <c r="L79" i="5"/>
  <c r="B339" i="5"/>
  <c r="BA154" i="5"/>
  <c r="Z406" i="5"/>
  <c r="R217" i="5"/>
  <c r="BA297" i="5"/>
  <c r="E378" i="5"/>
  <c r="E42" i="5"/>
  <c r="AI368" i="5"/>
  <c r="J174" i="5"/>
  <c r="U276" i="5"/>
  <c r="AY47" i="5"/>
  <c r="Y126" i="5"/>
  <c r="P290" i="5"/>
  <c r="BD253" i="5"/>
  <c r="Z345" i="5"/>
  <c r="G255" i="5"/>
  <c r="BD19" i="5"/>
  <c r="AC157" i="5"/>
  <c r="H372" i="5"/>
  <c r="D337" i="5"/>
  <c r="AF425" i="5"/>
  <c r="BA68" i="5"/>
  <c r="BC228" i="5"/>
  <c r="BA186" i="5"/>
  <c r="I440" i="5"/>
  <c r="G115" i="5"/>
  <c r="AJ451" i="5"/>
  <c r="AG445" i="5"/>
  <c r="AX69" i="5"/>
  <c r="AQ463" i="5"/>
  <c r="K137" i="5"/>
  <c r="AA101" i="5"/>
  <c r="AB101" i="5" s="1"/>
  <c r="AV319" i="5"/>
  <c r="S272" i="5"/>
  <c r="I333" i="5"/>
  <c r="AZ394" i="5"/>
  <c r="Z485" i="5"/>
  <c r="E400" i="5"/>
  <c r="AE26" i="5"/>
  <c r="C78" i="5"/>
  <c r="BF454" i="5"/>
  <c r="AA331" i="5"/>
  <c r="AB331" i="5" s="1"/>
  <c r="E448" i="5"/>
  <c r="BG324" i="5"/>
  <c r="D38" i="5"/>
  <c r="X128" i="5"/>
  <c r="K344" i="5"/>
  <c r="AS158" i="5"/>
  <c r="AV111" i="5"/>
  <c r="AW246" i="5"/>
  <c r="AH107" i="5"/>
  <c r="I467" i="5"/>
  <c r="AP77" i="5"/>
  <c r="AQ63" i="5"/>
  <c r="AC25" i="5"/>
  <c r="AP492" i="5"/>
  <c r="BA121" i="5"/>
  <c r="BC380" i="5"/>
  <c r="AC350" i="5"/>
  <c r="AE231" i="5"/>
  <c r="AF95" i="5"/>
  <c r="J232" i="5"/>
  <c r="AT188" i="5"/>
  <c r="BD410" i="5"/>
  <c r="U424" i="5"/>
  <c r="BD425" i="5"/>
  <c r="AM399" i="5"/>
  <c r="O174" i="5"/>
  <c r="BA188" i="5"/>
  <c r="AL149" i="5"/>
  <c r="N282" i="5"/>
  <c r="AY237" i="5"/>
  <c r="AY349" i="5"/>
  <c r="K306" i="5"/>
  <c r="AA15" i="5"/>
  <c r="AB15" i="5" s="1"/>
  <c r="AV377" i="5"/>
  <c r="O162" i="5"/>
  <c r="R165" i="5"/>
  <c r="P292" i="5"/>
  <c r="Y281" i="5"/>
  <c r="Y24" i="5"/>
  <c r="AV186" i="5"/>
  <c r="AN382" i="5"/>
  <c r="F289" i="5"/>
  <c r="AY15" i="5"/>
  <c r="AE72" i="5"/>
  <c r="O234" i="5"/>
  <c r="AF491" i="5"/>
  <c r="AK143" i="5"/>
  <c r="L415" i="5"/>
  <c r="R115" i="5"/>
  <c r="AM375" i="5"/>
  <c r="BA217" i="5"/>
  <c r="AH89" i="5"/>
  <c r="P81" i="5"/>
  <c r="AQ374" i="5"/>
  <c r="G338" i="5"/>
  <c r="AQ386" i="5"/>
  <c r="AK207" i="5"/>
  <c r="AI136" i="5"/>
  <c r="U400" i="5"/>
  <c r="AZ107" i="5"/>
  <c r="BG113" i="5"/>
  <c r="AQ427" i="5"/>
  <c r="P195" i="5"/>
  <c r="AD196" i="5"/>
  <c r="AC135" i="5"/>
  <c r="T36" i="5"/>
  <c r="H297" i="5"/>
  <c r="AO248" i="5"/>
  <c r="AC349" i="5"/>
  <c r="AP448" i="5"/>
  <c r="E197" i="5"/>
  <c r="T229" i="5"/>
  <c r="BG477" i="5"/>
  <c r="AZ386" i="5"/>
  <c r="AL338" i="5"/>
  <c r="AN489" i="5"/>
  <c r="AO101" i="5"/>
  <c r="X347" i="5"/>
  <c r="AH388" i="5"/>
  <c r="AL347" i="5"/>
  <c r="E230" i="5"/>
  <c r="D292" i="5"/>
  <c r="AJ292" i="5"/>
  <c r="AG310" i="5"/>
  <c r="L284" i="5"/>
  <c r="BD381" i="5"/>
  <c r="AG401" i="5"/>
  <c r="AP188" i="5"/>
  <c r="G208" i="5"/>
  <c r="L108" i="5"/>
  <c r="AV47" i="5"/>
  <c r="K498" i="5"/>
  <c r="X252" i="5"/>
  <c r="BC209" i="5"/>
  <c r="F327" i="5"/>
  <c r="AV354" i="5"/>
  <c r="P396" i="5"/>
  <c r="AV81" i="5"/>
  <c r="D475" i="5"/>
  <c r="C498" i="5"/>
  <c r="AO495" i="5"/>
  <c r="J148" i="5"/>
  <c r="Q178" i="5"/>
  <c r="BB305" i="5"/>
  <c r="Q247" i="5"/>
  <c r="AS94" i="5"/>
  <c r="AE192" i="5"/>
  <c r="J225" i="5"/>
  <c r="AE462" i="5"/>
  <c r="BA264" i="5"/>
  <c r="BH278" i="5"/>
  <c r="Y100" i="5"/>
  <c r="I265" i="5"/>
  <c r="Q80" i="5"/>
  <c r="AE467" i="5"/>
  <c r="AS142" i="5"/>
  <c r="BB133" i="5"/>
  <c r="AH113" i="5"/>
  <c r="F218" i="5"/>
  <c r="AM37" i="5"/>
  <c r="AO107" i="5"/>
  <c r="B116" i="5"/>
  <c r="H468" i="5"/>
  <c r="P434" i="5"/>
  <c r="BB457" i="5"/>
  <c r="AW59" i="5"/>
  <c r="AF52" i="5"/>
  <c r="BA416" i="5"/>
  <c r="I462" i="5"/>
  <c r="H325" i="5"/>
  <c r="U123" i="5"/>
  <c r="BF82" i="5"/>
  <c r="O49" i="5"/>
  <c r="R431" i="5"/>
  <c r="F341" i="5"/>
  <c r="C79" i="5"/>
  <c r="AA299" i="5"/>
  <c r="AB299" i="5" s="1"/>
  <c r="BA67" i="5"/>
  <c r="BE470" i="5"/>
  <c r="BE402" i="5"/>
  <c r="AK426" i="5"/>
  <c r="AP108" i="5"/>
  <c r="L293" i="5"/>
  <c r="S132" i="5"/>
  <c r="AF214" i="5"/>
  <c r="BF112" i="5"/>
  <c r="P350" i="5"/>
  <c r="C20" i="5"/>
  <c r="BB175" i="5"/>
  <c r="T348" i="5"/>
  <c r="U258" i="5"/>
  <c r="AM211" i="5"/>
  <c r="O94" i="5"/>
  <c r="X94" i="5"/>
  <c r="AL361" i="5"/>
  <c r="F199" i="5"/>
  <c r="AS303" i="5"/>
  <c r="B419" i="5"/>
  <c r="AD279" i="5"/>
  <c r="AK231" i="5"/>
  <c r="I372" i="5"/>
  <c r="BD196" i="5"/>
  <c r="BE170" i="5"/>
  <c r="BC443" i="5"/>
  <c r="AE308" i="5"/>
  <c r="Q438" i="5"/>
  <c r="A302" i="5"/>
  <c r="BE322" i="5"/>
  <c r="K395" i="5"/>
  <c r="BH428" i="5"/>
  <c r="BJ428" i="5" s="1"/>
  <c r="L428" i="5"/>
  <c r="AH44" i="5"/>
  <c r="R197" i="5"/>
  <c r="AP284" i="5"/>
  <c r="K264" i="5"/>
  <c r="AI451" i="5"/>
  <c r="Q158" i="5"/>
  <c r="AT43" i="5"/>
  <c r="AW332" i="5"/>
  <c r="AH244" i="5"/>
  <c r="BD387" i="5"/>
  <c r="BC424" i="5"/>
  <c r="AD311" i="5"/>
  <c r="G441" i="5"/>
  <c r="AO185" i="5"/>
  <c r="AE242" i="5"/>
  <c r="AC230" i="5"/>
  <c r="AQ258" i="5"/>
  <c r="AC169" i="5"/>
  <c r="AP321" i="5"/>
  <c r="AF149" i="5"/>
  <c r="BC146" i="5"/>
  <c r="AL292" i="5"/>
  <c r="A368" i="5"/>
  <c r="AA234" i="5"/>
  <c r="AB234" i="5" s="1"/>
  <c r="AD170" i="5"/>
  <c r="AJ205" i="5"/>
  <c r="BE490" i="5"/>
  <c r="AJ57" i="5"/>
  <c r="D19" i="5"/>
  <c r="AZ247" i="5"/>
  <c r="AY387" i="5"/>
  <c r="B323" i="5"/>
  <c r="BH484" i="5"/>
  <c r="AG417" i="5"/>
  <c r="BC366" i="5"/>
  <c r="AZ215" i="5"/>
  <c r="AS479" i="5"/>
  <c r="AA477" i="5"/>
  <c r="AB477" i="5" s="1"/>
  <c r="BJ477" i="5" s="1"/>
  <c r="BG24" i="5"/>
  <c r="BB302" i="5"/>
  <c r="X70" i="5"/>
  <c r="S315" i="5"/>
  <c r="AQ29" i="5"/>
  <c r="AE124" i="5"/>
  <c r="E288" i="5"/>
  <c r="Y343" i="5"/>
  <c r="BG267" i="5"/>
  <c r="AL184" i="5"/>
  <c r="BC279" i="5"/>
  <c r="C413" i="5"/>
  <c r="AZ185" i="5"/>
  <c r="AD257" i="5"/>
  <c r="BD77" i="5"/>
  <c r="BC113" i="5"/>
  <c r="C159" i="5"/>
  <c r="AD381" i="5"/>
  <c r="BH379" i="5"/>
  <c r="AN38" i="5"/>
  <c r="AT129" i="5"/>
  <c r="K404" i="5"/>
  <c r="AL280" i="5"/>
  <c r="X30" i="5"/>
  <c r="BG169" i="5"/>
  <c r="AD348" i="5"/>
  <c r="G261" i="5"/>
  <c r="AN41" i="5"/>
  <c r="AO450" i="5"/>
  <c r="M19" i="5"/>
  <c r="BH169" i="5"/>
  <c r="D316" i="5"/>
  <c r="X413" i="5"/>
  <c r="B250" i="5"/>
  <c r="P465" i="5"/>
  <c r="AY371" i="5"/>
  <c r="G187" i="5"/>
  <c r="AM131" i="5"/>
  <c r="E96" i="5"/>
  <c r="T150" i="5"/>
  <c r="AV13" i="5"/>
  <c r="BC409" i="5"/>
  <c r="S17" i="5"/>
  <c r="AD92" i="5"/>
  <c r="C257" i="5"/>
  <c r="AO330" i="5"/>
  <c r="AO254" i="5"/>
  <c r="AO263" i="5"/>
  <c r="AI127" i="5"/>
  <c r="AY315" i="5"/>
  <c r="AV243" i="5"/>
  <c r="AI134" i="5"/>
  <c r="R469" i="5"/>
  <c r="BC491" i="5"/>
  <c r="P277" i="5"/>
  <c r="AD308" i="5"/>
  <c r="O498" i="5"/>
  <c r="AA108" i="5"/>
  <c r="AB108" i="5" s="1"/>
  <c r="BA223" i="5"/>
  <c r="BA454" i="5"/>
  <c r="AT17" i="5"/>
  <c r="AC43" i="5"/>
  <c r="N42" i="5"/>
  <c r="C480" i="5"/>
  <c r="BE287" i="5"/>
  <c r="N216" i="5"/>
  <c r="F431" i="5"/>
  <c r="O316" i="5"/>
  <c r="AJ183" i="5"/>
  <c r="S109" i="5"/>
  <c r="AF356" i="5"/>
  <c r="Z130" i="5"/>
  <c r="BG164" i="5"/>
  <c r="Z268" i="5"/>
  <c r="AU315" i="5"/>
  <c r="P63" i="5"/>
  <c r="AL394" i="5"/>
  <c r="AT353" i="5"/>
  <c r="B382" i="5"/>
  <c r="S28" i="5"/>
  <c r="AX366" i="5"/>
  <c r="R31" i="5"/>
  <c r="C113" i="5"/>
  <c r="AX91" i="5"/>
  <c r="BA133" i="5"/>
  <c r="AN499" i="5"/>
  <c r="AG362" i="5"/>
  <c r="AW81" i="5"/>
  <c r="AK498" i="5"/>
  <c r="H442" i="5"/>
  <c r="AA163" i="5"/>
  <c r="AB163" i="5" s="1"/>
  <c r="N444" i="5"/>
  <c r="AU44" i="5"/>
  <c r="AV422" i="5"/>
  <c r="S268" i="5"/>
  <c r="AK334" i="5"/>
  <c r="U206" i="5"/>
  <c r="X178" i="5"/>
  <c r="AP85" i="5"/>
  <c r="AQ117" i="5"/>
  <c r="AQ314" i="5"/>
  <c r="M325" i="5"/>
  <c r="AS62" i="5"/>
  <c r="A226" i="5"/>
  <c r="AW255" i="5"/>
  <c r="AL500" i="5"/>
  <c r="BE111" i="5"/>
  <c r="R191" i="5"/>
  <c r="Z332" i="5"/>
  <c r="AU150" i="5"/>
  <c r="O356" i="5"/>
  <c r="BB461" i="5"/>
  <c r="AQ312" i="5"/>
  <c r="AL92" i="5"/>
  <c r="BC152" i="5"/>
  <c r="AO470" i="5"/>
  <c r="BH178" i="5"/>
  <c r="AJ215" i="5"/>
  <c r="U40" i="5"/>
  <c r="AV276" i="5"/>
  <c r="C341" i="5"/>
  <c r="AU430" i="5"/>
  <c r="BD236" i="5"/>
  <c r="E403" i="5"/>
  <c r="AA146" i="5"/>
  <c r="AB146" i="5" s="1"/>
  <c r="BJ146" i="5" s="1"/>
  <c r="H353" i="5"/>
  <c r="AE221" i="5"/>
  <c r="P104" i="5"/>
  <c r="AU469" i="5"/>
  <c r="AE95" i="5"/>
  <c r="AO140" i="5"/>
  <c r="BA366" i="5"/>
  <c r="AU169" i="5"/>
  <c r="O239" i="5"/>
  <c r="K16" i="5"/>
  <c r="BD242" i="5"/>
  <c r="AE309" i="5"/>
  <c r="AG192" i="5"/>
  <c r="AW250" i="5"/>
  <c r="Q227" i="5"/>
  <c r="AG164" i="5"/>
  <c r="AH187" i="5"/>
  <c r="AN491" i="5"/>
  <c r="J417" i="5"/>
  <c r="AH155" i="5"/>
  <c r="X475" i="5"/>
  <c r="N103" i="5"/>
  <c r="AH365" i="5"/>
  <c r="AY217" i="5"/>
  <c r="AX413" i="5"/>
  <c r="AM334" i="5"/>
  <c r="D28" i="5"/>
  <c r="BG175" i="5"/>
  <c r="BG196" i="5"/>
  <c r="AI289" i="5"/>
  <c r="BH351" i="5"/>
  <c r="BJ351" i="5" s="1"/>
  <c r="C408" i="5"/>
  <c r="P458" i="5"/>
  <c r="AH220" i="5"/>
  <c r="AJ293" i="5"/>
  <c r="Y249" i="5"/>
  <c r="BH475" i="5"/>
  <c r="B245" i="5"/>
  <c r="M225" i="5"/>
  <c r="G123" i="5"/>
  <c r="I14" i="5"/>
  <c r="Q358" i="5"/>
  <c r="Z217" i="5"/>
  <c r="AD32" i="5"/>
  <c r="AW201" i="5"/>
  <c r="AK75" i="5"/>
  <c r="AI458" i="5"/>
  <c r="AX289" i="5"/>
  <c r="AQ368" i="5"/>
  <c r="E272" i="5"/>
  <c r="T203" i="5"/>
  <c r="AE422" i="5"/>
  <c r="N137" i="5"/>
  <c r="AK293" i="5"/>
  <c r="BA299" i="5"/>
  <c r="BG203" i="5"/>
  <c r="AK356" i="5"/>
  <c r="U201" i="5"/>
  <c r="AE375" i="5"/>
  <c r="AT16" i="5"/>
  <c r="BD390" i="5"/>
  <c r="BD286" i="5"/>
  <c r="AA386" i="5"/>
  <c r="AB386" i="5" s="1"/>
  <c r="BJ386" i="5" s="1"/>
  <c r="AP30" i="5"/>
  <c r="D401" i="5"/>
  <c r="Y287" i="5"/>
  <c r="D410" i="5"/>
  <c r="D52" i="5"/>
  <c r="E109" i="5"/>
  <c r="U470" i="5"/>
  <c r="BH201" i="5"/>
  <c r="BJ201" i="5" s="1"/>
  <c r="AF369" i="5"/>
  <c r="E353" i="5"/>
  <c r="AI47" i="5"/>
  <c r="AX391" i="5"/>
  <c r="Z287" i="5"/>
  <c r="AP18" i="5"/>
  <c r="J18" i="5"/>
  <c r="AE128" i="5"/>
  <c r="M330" i="5"/>
  <c r="T373" i="5"/>
  <c r="AV363" i="5"/>
  <c r="AM337" i="5"/>
  <c r="G423" i="5"/>
  <c r="A30" i="5"/>
  <c r="AQ70" i="5"/>
  <c r="P170" i="5"/>
  <c r="AP80" i="5"/>
  <c r="AQ14" i="5"/>
  <c r="AG292" i="5"/>
  <c r="AP235" i="5"/>
  <c r="T471" i="5"/>
  <c r="G461" i="5"/>
  <c r="BD128" i="5"/>
  <c r="BB153" i="5"/>
  <c r="T56" i="5"/>
  <c r="AO498" i="5"/>
  <c r="BG386" i="5"/>
  <c r="Q381" i="5"/>
  <c r="S298" i="5"/>
  <c r="R418" i="5"/>
  <c r="X352" i="5"/>
  <c r="J320" i="5"/>
  <c r="BD159" i="5"/>
  <c r="G176" i="5"/>
  <c r="AT240" i="5"/>
  <c r="AT374" i="5"/>
  <c r="AJ357" i="5"/>
  <c r="E472" i="5"/>
  <c r="O47" i="5"/>
  <c r="E363" i="5"/>
  <c r="AC424" i="5"/>
  <c r="AK256" i="5"/>
  <c r="K312" i="5"/>
  <c r="A475" i="5"/>
  <c r="C262" i="5"/>
  <c r="AW266" i="5"/>
  <c r="AL386" i="5"/>
  <c r="AK486" i="5"/>
  <c r="AK448" i="5"/>
  <c r="AX400" i="5"/>
  <c r="AK204" i="5"/>
  <c r="BD64" i="5"/>
  <c r="AM324" i="5"/>
  <c r="AZ262" i="5"/>
  <c r="AI238" i="5"/>
  <c r="AY78" i="5"/>
  <c r="D36" i="5"/>
  <c r="O270" i="5"/>
  <c r="AY58" i="5"/>
  <c r="AZ81" i="5"/>
  <c r="U243" i="5"/>
  <c r="H287" i="5"/>
  <c r="BH324" i="5"/>
  <c r="BJ324" i="5" s="1"/>
  <c r="T367" i="5"/>
  <c r="BA171" i="5"/>
  <c r="C153" i="5"/>
  <c r="E443" i="5"/>
  <c r="AC337" i="5"/>
  <c r="J450" i="5"/>
  <c r="BE107" i="5"/>
  <c r="AI414" i="5"/>
  <c r="T377" i="5"/>
  <c r="J173" i="5"/>
  <c r="H428" i="5"/>
  <c r="L454" i="5"/>
  <c r="B306" i="5"/>
  <c r="AX374" i="5"/>
  <c r="E46" i="5"/>
  <c r="L327" i="5"/>
  <c r="BD325" i="5"/>
  <c r="P304" i="5"/>
  <c r="AO24" i="5"/>
  <c r="AZ164" i="5"/>
  <c r="AN213" i="5"/>
  <c r="N50" i="5"/>
  <c r="AA497" i="5"/>
  <c r="AB497" i="5" s="1"/>
  <c r="BC17" i="5"/>
  <c r="AA216" i="5"/>
  <c r="AB216" i="5" s="1"/>
  <c r="BJ216" i="5" s="1"/>
  <c r="O301" i="5"/>
  <c r="AQ327" i="5"/>
  <c r="AO446" i="5"/>
  <c r="R91" i="5"/>
  <c r="P85" i="5"/>
  <c r="AT133" i="5"/>
  <c r="AH70" i="5"/>
  <c r="AG295" i="5"/>
  <c r="AY169" i="5"/>
  <c r="M372" i="5"/>
  <c r="BG94" i="5"/>
  <c r="U291" i="5"/>
  <c r="BG187" i="5"/>
  <c r="AZ491" i="5"/>
  <c r="BF277" i="5"/>
  <c r="C177" i="5"/>
  <c r="BE241" i="5"/>
  <c r="Z166" i="5"/>
  <c r="AS72" i="5"/>
  <c r="AF233" i="5"/>
  <c r="BA195" i="5"/>
  <c r="AI420" i="5"/>
  <c r="AO48" i="5"/>
  <c r="AW409" i="5"/>
  <c r="AZ399" i="5"/>
  <c r="N341" i="5"/>
  <c r="AV321" i="5"/>
  <c r="AF434" i="5"/>
  <c r="N264" i="5"/>
  <c r="Y212" i="5"/>
  <c r="Q407" i="5"/>
  <c r="A29" i="5"/>
  <c r="BF22" i="5"/>
  <c r="AI107" i="5"/>
  <c r="O164" i="5"/>
  <c r="AP35" i="5"/>
  <c r="BB95" i="5"/>
  <c r="P301" i="5"/>
  <c r="AP476" i="5"/>
  <c r="BF153" i="5"/>
  <c r="BB269" i="5"/>
  <c r="H303" i="5"/>
  <c r="AC322" i="5"/>
  <c r="BA239" i="5"/>
  <c r="AN271" i="5"/>
  <c r="AV454" i="5"/>
  <c r="BD38" i="5"/>
  <c r="G264" i="5"/>
  <c r="AQ359" i="5"/>
  <c r="AY133" i="5"/>
  <c r="R313" i="5"/>
  <c r="AV234" i="5"/>
  <c r="AW285" i="5"/>
  <c r="O374" i="5"/>
  <c r="AN100" i="5"/>
  <c r="Q250" i="5"/>
  <c r="AY433" i="5"/>
  <c r="BD412" i="5"/>
  <c r="AW234" i="5"/>
  <c r="BG146" i="5"/>
  <c r="K427" i="5"/>
  <c r="Q103" i="5"/>
  <c r="AA62" i="5"/>
  <c r="AB62" i="5" s="1"/>
  <c r="B219" i="5"/>
  <c r="AZ220" i="5"/>
  <c r="BH243" i="5"/>
  <c r="BJ243" i="5" s="1"/>
  <c r="N393" i="5"/>
  <c r="BE139" i="5"/>
  <c r="L92" i="5"/>
  <c r="BF276" i="5"/>
  <c r="AY405" i="5"/>
  <c r="AC61" i="5"/>
  <c r="D474" i="5"/>
  <c r="AE461" i="5"/>
  <c r="T168" i="5"/>
  <c r="O87" i="5"/>
  <c r="AA127" i="5"/>
  <c r="AB127" i="5" s="1"/>
  <c r="AG279" i="5"/>
  <c r="BH159" i="5"/>
  <c r="AO223" i="5"/>
  <c r="H85" i="5"/>
  <c r="T346" i="5"/>
  <c r="AZ199" i="5"/>
  <c r="AA159" i="5"/>
  <c r="AB159" i="5" s="1"/>
  <c r="AE473" i="5"/>
  <c r="O155" i="5"/>
  <c r="AS23" i="5"/>
  <c r="BB229" i="5"/>
  <c r="BG261" i="5"/>
  <c r="AS165" i="5"/>
  <c r="AV272" i="5"/>
  <c r="BD452" i="5"/>
  <c r="AN391" i="5"/>
  <c r="Y121" i="5"/>
  <c r="AI202" i="5"/>
  <c r="AX73" i="5"/>
  <c r="Z89" i="5"/>
  <c r="I155" i="5"/>
  <c r="AS66" i="5"/>
  <c r="J445" i="5"/>
  <c r="AL430" i="5"/>
  <c r="BB203" i="5"/>
  <c r="Z80" i="5"/>
  <c r="E310" i="5"/>
  <c r="N157" i="5"/>
  <c r="AJ178" i="5"/>
  <c r="O197" i="5"/>
  <c r="AJ415" i="5"/>
  <c r="BG429" i="5"/>
  <c r="G495" i="5"/>
  <c r="AI179" i="5"/>
  <c r="AT276" i="5"/>
  <c r="AM99" i="5"/>
  <c r="BH400" i="5"/>
  <c r="BJ400" i="5" s="1"/>
  <c r="AK276" i="5"/>
  <c r="J413" i="5"/>
  <c r="M72" i="5"/>
  <c r="AY132" i="5"/>
  <c r="AJ482" i="5"/>
  <c r="AG294" i="5"/>
  <c r="AF180" i="5"/>
  <c r="H479" i="5"/>
  <c r="AL460" i="5"/>
  <c r="AP405" i="5"/>
  <c r="AH148" i="5"/>
  <c r="AF445" i="5"/>
  <c r="AF276" i="5"/>
  <c r="L386" i="5"/>
  <c r="Y261" i="5"/>
  <c r="AI380" i="5"/>
  <c r="F174" i="5"/>
  <c r="AO422" i="5"/>
  <c r="B191" i="5"/>
  <c r="AQ125" i="5"/>
  <c r="N76" i="5"/>
  <c r="BA175" i="5"/>
  <c r="R298" i="5"/>
  <c r="AH210" i="5"/>
  <c r="F98" i="5"/>
  <c r="E26" i="5"/>
  <c r="BF303" i="5"/>
  <c r="AI449" i="5"/>
  <c r="P199" i="5"/>
  <c r="AD357" i="5"/>
  <c r="X275" i="5"/>
  <c r="B249" i="5"/>
  <c r="BD371" i="5"/>
  <c r="N399" i="5"/>
  <c r="N285" i="5"/>
  <c r="AY64" i="5"/>
  <c r="E87" i="5"/>
  <c r="N421" i="5"/>
  <c r="O222" i="5"/>
  <c r="I309" i="5"/>
  <c r="BG271" i="5"/>
  <c r="K209" i="5"/>
  <c r="AD389" i="5"/>
  <c r="AQ90" i="5"/>
  <c r="Y118" i="5"/>
  <c r="X131" i="5"/>
  <c r="F19" i="5"/>
  <c r="B271" i="5"/>
  <c r="AA349" i="5"/>
  <c r="AB349" i="5" s="1"/>
  <c r="AM93" i="5"/>
  <c r="U211" i="5"/>
  <c r="R154" i="5"/>
  <c r="X170" i="5"/>
  <c r="O219" i="5"/>
  <c r="AC93" i="5"/>
  <c r="Q483" i="5"/>
  <c r="BH75" i="5"/>
  <c r="AW393" i="5"/>
  <c r="BG140" i="5"/>
  <c r="R224" i="5"/>
  <c r="AY408" i="5"/>
  <c r="AN404" i="5"/>
  <c r="I255" i="5"/>
  <c r="I290" i="5"/>
  <c r="AG380" i="5"/>
  <c r="BG134" i="5"/>
  <c r="BE240" i="5"/>
  <c r="AL325" i="5"/>
  <c r="AY89" i="5"/>
  <c r="I235" i="5"/>
  <c r="AQ352" i="5"/>
  <c r="AD282" i="5"/>
  <c r="I96" i="5"/>
  <c r="AA41" i="5"/>
  <c r="AB41" i="5" s="1"/>
  <c r="BJ41" i="5" s="1"/>
  <c r="L33" i="5"/>
  <c r="AK56" i="5"/>
  <c r="BC70" i="5"/>
  <c r="AE22" i="5"/>
  <c r="R69" i="5"/>
  <c r="BG440" i="5"/>
  <c r="Q276" i="5"/>
  <c r="U450" i="5"/>
  <c r="AC219" i="5"/>
  <c r="M28" i="5"/>
  <c r="M51" i="5"/>
  <c r="Q393" i="5"/>
  <c r="B313" i="5"/>
  <c r="S42" i="5"/>
  <c r="AK309" i="5"/>
  <c r="AS126" i="5"/>
  <c r="G198" i="5"/>
  <c r="AJ291" i="5"/>
  <c r="AZ97" i="5"/>
  <c r="AN356" i="5"/>
  <c r="AL26" i="5"/>
  <c r="AY228" i="5"/>
  <c r="J74" i="5"/>
  <c r="AN247" i="5"/>
  <c r="M25" i="5"/>
  <c r="AL211" i="5"/>
  <c r="AG202" i="5"/>
  <c r="BF320" i="5"/>
  <c r="AP471" i="5"/>
  <c r="U369" i="5"/>
  <c r="AP407" i="5"/>
  <c r="H386" i="5"/>
  <c r="N426" i="5"/>
  <c r="AM232" i="5"/>
  <c r="AN321" i="5"/>
  <c r="AU353" i="5"/>
  <c r="E97" i="5"/>
  <c r="AC71" i="5"/>
  <c r="K231" i="5"/>
  <c r="AC18" i="5"/>
  <c r="Y240" i="5"/>
  <c r="F106" i="5"/>
  <c r="AV34" i="5"/>
  <c r="M392" i="5"/>
  <c r="AG136" i="5"/>
  <c r="AH77" i="5"/>
  <c r="AE356" i="5"/>
  <c r="AT376" i="5"/>
  <c r="AU79" i="5"/>
  <c r="AK93" i="5"/>
  <c r="X351" i="5"/>
  <c r="AU496" i="5"/>
  <c r="I421" i="5"/>
  <c r="P148" i="5"/>
  <c r="E243" i="5"/>
  <c r="M110" i="5"/>
  <c r="AC200" i="5"/>
  <c r="N172" i="5"/>
  <c r="AV50" i="5"/>
  <c r="AV94" i="5"/>
  <c r="X423" i="5"/>
  <c r="AG141" i="5"/>
  <c r="Y49" i="5"/>
  <c r="U270" i="5"/>
  <c r="BH16" i="5"/>
  <c r="BG311" i="5"/>
  <c r="E279" i="5"/>
  <c r="BD103" i="5"/>
  <c r="AP221" i="5"/>
  <c r="P437" i="5"/>
  <c r="S229" i="5"/>
  <c r="H379" i="5"/>
  <c r="AT66" i="5"/>
  <c r="AD379" i="5"/>
  <c r="AE275" i="5"/>
  <c r="T63" i="5"/>
  <c r="M140" i="5"/>
  <c r="M218" i="5"/>
  <c r="AX243" i="5"/>
  <c r="P189" i="5"/>
  <c r="AE400" i="5"/>
  <c r="A357" i="5"/>
  <c r="L353" i="5"/>
  <c r="BA320" i="5"/>
  <c r="E374" i="5"/>
  <c r="H229" i="5"/>
  <c r="AM445" i="5"/>
  <c r="T167" i="5"/>
  <c r="A467" i="5"/>
  <c r="BH370" i="5"/>
  <c r="AV48" i="5"/>
  <c r="AH174" i="5"/>
  <c r="AG112" i="5"/>
  <c r="C17" i="5"/>
  <c r="AJ414" i="5"/>
  <c r="G207" i="5"/>
  <c r="E355" i="5"/>
  <c r="AF75" i="5"/>
  <c r="AM457" i="5"/>
  <c r="AX133" i="5"/>
  <c r="D125" i="5"/>
  <c r="D169" i="5"/>
  <c r="AA18" i="5"/>
  <c r="AB18" i="5" s="1"/>
  <c r="J108" i="5"/>
  <c r="I490" i="5"/>
  <c r="J309" i="5"/>
  <c r="AL448" i="5"/>
  <c r="X129" i="5"/>
  <c r="AV262" i="5"/>
  <c r="AI176" i="5"/>
  <c r="AX164" i="5"/>
  <c r="AS50" i="5"/>
  <c r="AQ44" i="5"/>
  <c r="AN52" i="5"/>
  <c r="BB365" i="5"/>
  <c r="Q148" i="5"/>
  <c r="AD100" i="5"/>
  <c r="Y97" i="5"/>
  <c r="AT160" i="5"/>
  <c r="BB237" i="5"/>
  <c r="G165" i="5"/>
  <c r="Q71" i="5"/>
  <c r="I456" i="5"/>
  <c r="AS151" i="5"/>
  <c r="L357" i="5"/>
  <c r="BB84" i="5"/>
  <c r="AX103" i="5"/>
  <c r="P457" i="5"/>
  <c r="AE63" i="5"/>
  <c r="J161" i="5"/>
  <c r="AN169" i="5"/>
  <c r="AP97" i="5"/>
  <c r="S177" i="5"/>
  <c r="X300" i="5"/>
  <c r="AF135" i="5"/>
  <c r="X344" i="5"/>
  <c r="K263" i="5"/>
  <c r="AM161" i="5"/>
  <c r="BF257" i="5"/>
  <c r="A242" i="5"/>
  <c r="BC327" i="5"/>
  <c r="C29" i="5"/>
  <c r="T375" i="5"/>
  <c r="AD328" i="5"/>
  <c r="AK155" i="5"/>
  <c r="AK185" i="5"/>
  <c r="AX481" i="5"/>
  <c r="AZ269" i="5"/>
  <c r="BH109" i="5"/>
  <c r="BJ109" i="5" s="1"/>
  <c r="AM266" i="5"/>
  <c r="AE287" i="5"/>
  <c r="F308" i="5"/>
  <c r="D182" i="5"/>
  <c r="AK387" i="5"/>
  <c r="BD42" i="5"/>
  <c r="AS279" i="5"/>
  <c r="AL391" i="5"/>
  <c r="E169" i="5"/>
  <c r="AD267" i="5"/>
  <c r="AI260" i="5"/>
  <c r="C114" i="5"/>
  <c r="M456" i="5"/>
  <c r="L309" i="5"/>
  <c r="AS54" i="5"/>
  <c r="BA145" i="5"/>
  <c r="U145" i="5"/>
  <c r="N463" i="5"/>
  <c r="AF78" i="5"/>
  <c r="AJ151" i="5"/>
  <c r="BB359" i="5"/>
  <c r="S420" i="5"/>
  <c r="AO462" i="5"/>
  <c r="BB188" i="5"/>
  <c r="BH443" i="5"/>
  <c r="BJ443" i="5" s="1"/>
  <c r="R176" i="5"/>
  <c r="Z228" i="5"/>
  <c r="K223" i="5"/>
  <c r="AA387" i="5"/>
  <c r="AB387" i="5" s="1"/>
  <c r="AJ48" i="5"/>
  <c r="AX167" i="5"/>
  <c r="N223" i="5"/>
  <c r="B267" i="5"/>
  <c r="BG262" i="5"/>
  <c r="AS116" i="5"/>
  <c r="AF200" i="5"/>
  <c r="AS197" i="5"/>
  <c r="A251" i="5"/>
  <c r="L277" i="5"/>
  <c r="M169" i="5"/>
  <c r="AU500" i="5"/>
  <c r="AF279" i="5"/>
  <c r="BA236" i="5"/>
  <c r="E497" i="5"/>
  <c r="AI103" i="5"/>
  <c r="M66" i="5"/>
  <c r="AW271" i="5"/>
  <c r="Y65" i="5"/>
  <c r="BA288" i="5"/>
  <c r="AF340" i="5"/>
  <c r="AX441" i="5"/>
  <c r="Y458" i="5"/>
  <c r="X221" i="5"/>
  <c r="X121" i="5"/>
  <c r="AY293" i="5"/>
  <c r="AC144" i="5"/>
  <c r="O102" i="5"/>
  <c r="AL36" i="5"/>
  <c r="AX141" i="5"/>
  <c r="BH473" i="5"/>
  <c r="BF185" i="5"/>
  <c r="Q350" i="5"/>
  <c r="U384" i="5"/>
  <c r="AX78" i="5"/>
  <c r="AW494" i="5"/>
  <c r="AA350" i="5"/>
  <c r="AB350" i="5" s="1"/>
  <c r="BJ350" i="5" s="1"/>
  <c r="X29" i="5"/>
  <c r="S255" i="5"/>
  <c r="K166" i="5"/>
  <c r="BG399" i="5"/>
  <c r="T71" i="5"/>
  <c r="N148" i="5"/>
  <c r="Y257" i="5"/>
  <c r="S150" i="5"/>
  <c r="BB278" i="5"/>
  <c r="BB201" i="5"/>
  <c r="J363" i="5"/>
  <c r="I339" i="5"/>
  <c r="BC204" i="5"/>
  <c r="N13" i="5"/>
  <c r="N125" i="5"/>
  <c r="X407" i="5"/>
  <c r="AS299" i="5"/>
  <c r="D354" i="5"/>
  <c r="AH59" i="5"/>
  <c r="Y288" i="5"/>
  <c r="I369" i="5"/>
  <c r="T341" i="5"/>
  <c r="E380" i="5"/>
  <c r="B429" i="5"/>
  <c r="X380" i="5"/>
  <c r="N449" i="5"/>
  <c r="AE371" i="5"/>
  <c r="J110" i="5"/>
  <c r="AW119" i="5"/>
  <c r="AK203" i="5"/>
  <c r="Z378" i="5"/>
  <c r="A252" i="5"/>
  <c r="A272" i="5"/>
  <c r="AG368" i="5"/>
  <c r="AA275" i="5"/>
  <c r="AB275" i="5" s="1"/>
  <c r="J177" i="5"/>
  <c r="AU266" i="5"/>
  <c r="A116" i="5"/>
  <c r="R77" i="5"/>
  <c r="M291" i="5"/>
  <c r="T399" i="5"/>
  <c r="AW18" i="5"/>
  <c r="B310" i="5"/>
  <c r="AT286" i="5"/>
  <c r="AK300" i="5"/>
  <c r="AX201" i="5"/>
  <c r="AN484" i="5"/>
  <c r="AT245" i="5"/>
  <c r="BG486" i="5"/>
  <c r="BH299" i="5"/>
  <c r="C188" i="5"/>
  <c r="AW452" i="5"/>
  <c r="U189" i="5"/>
  <c r="Y303" i="5"/>
  <c r="B110" i="5"/>
  <c r="AD430" i="5"/>
  <c r="BD126" i="5"/>
  <c r="AF103" i="5"/>
  <c r="AN146" i="5"/>
  <c r="H338" i="5"/>
  <c r="AC391" i="5"/>
  <c r="AE259" i="5"/>
  <c r="C19" i="5"/>
  <c r="AT235" i="5"/>
  <c r="P427" i="5"/>
  <c r="P276" i="5"/>
  <c r="H276" i="5"/>
  <c r="L117" i="5"/>
  <c r="AU329" i="5"/>
  <c r="AH81" i="5"/>
  <c r="AO317" i="5"/>
  <c r="I43" i="5"/>
  <c r="AW74" i="5"/>
  <c r="C457" i="5"/>
  <c r="AU229" i="5"/>
  <c r="D293" i="5"/>
  <c r="AE68" i="5"/>
  <c r="AT494" i="5"/>
  <c r="U22" i="5"/>
  <c r="AM439" i="5"/>
  <c r="K158" i="5"/>
  <c r="AS182" i="5"/>
  <c r="C418" i="5"/>
  <c r="AV402" i="5"/>
  <c r="BC404" i="5"/>
  <c r="AM223" i="5"/>
  <c r="A89" i="5"/>
  <c r="AL257" i="5"/>
  <c r="AY424" i="5"/>
  <c r="AV410" i="5"/>
  <c r="A234" i="5"/>
  <c r="U157" i="5"/>
  <c r="R65" i="5"/>
  <c r="AM423" i="5"/>
  <c r="L420" i="5"/>
  <c r="K415" i="5"/>
  <c r="X99" i="5"/>
  <c r="M336" i="5"/>
  <c r="H48" i="5"/>
  <c r="AH383" i="5"/>
  <c r="T313" i="5"/>
  <c r="AW473" i="5"/>
  <c r="AW30" i="5"/>
  <c r="J322" i="5"/>
  <c r="M289" i="5"/>
  <c r="N354" i="5"/>
  <c r="AJ430" i="5"/>
  <c r="AW377" i="5"/>
  <c r="N468" i="5"/>
  <c r="AA188" i="5"/>
  <c r="AB188" i="5" s="1"/>
  <c r="BJ188" i="5" s="1"/>
  <c r="Y141" i="5"/>
  <c r="AD122" i="5"/>
  <c r="O148" i="5"/>
  <c r="AS177" i="5"/>
  <c r="R311" i="5"/>
  <c r="P59" i="5"/>
  <c r="E422" i="5"/>
  <c r="I350" i="5"/>
  <c r="N255" i="5"/>
  <c r="G363" i="5"/>
  <c r="BF315" i="5"/>
  <c r="AC202" i="5"/>
  <c r="F20" i="5"/>
  <c r="AH500" i="5"/>
  <c r="AO78" i="5"/>
  <c r="BE329" i="5"/>
  <c r="BB392" i="5"/>
  <c r="E273" i="5"/>
  <c r="X204" i="5"/>
  <c r="AF207" i="5"/>
  <c r="B233" i="5"/>
  <c r="AG65" i="5"/>
  <c r="J48" i="5"/>
  <c r="AL232" i="5"/>
  <c r="P206" i="5"/>
  <c r="E228" i="5"/>
  <c r="AO189" i="5"/>
  <c r="AT237" i="5"/>
  <c r="AN398" i="5"/>
  <c r="AL76" i="5"/>
  <c r="U148" i="5"/>
  <c r="AJ339" i="5"/>
  <c r="BF325" i="5"/>
  <c r="A103" i="5"/>
  <c r="Y413" i="5"/>
  <c r="BE175" i="5"/>
  <c r="B104" i="5"/>
  <c r="AG477" i="5"/>
  <c r="AE285" i="5"/>
  <c r="AS282" i="5"/>
  <c r="AJ54" i="5"/>
  <c r="E439" i="5"/>
  <c r="AO354" i="5"/>
  <c r="K463" i="5"/>
  <c r="E329" i="5"/>
  <c r="Y14" i="5"/>
  <c r="F195" i="5"/>
  <c r="B224" i="5"/>
  <c r="AO286" i="5"/>
  <c r="AL70" i="5"/>
  <c r="AE115" i="5"/>
  <c r="AN27" i="5"/>
  <c r="AM361" i="5"/>
  <c r="BD124" i="5"/>
  <c r="E93" i="5"/>
  <c r="Q83" i="5"/>
  <c r="BG451" i="5"/>
  <c r="AS334" i="5"/>
  <c r="AY241" i="5"/>
  <c r="I344" i="5"/>
  <c r="J253" i="5"/>
  <c r="AI138" i="5"/>
  <c r="AA354" i="5"/>
  <c r="AB354" i="5" s="1"/>
  <c r="BE432" i="5"/>
  <c r="X155" i="5"/>
  <c r="AZ418" i="5"/>
  <c r="J483" i="5"/>
  <c r="O147" i="5"/>
  <c r="B153" i="5"/>
  <c r="BB342" i="5"/>
  <c r="AC495" i="5"/>
  <c r="BC175" i="5"/>
  <c r="G464" i="5"/>
  <c r="E140" i="5"/>
  <c r="Q84" i="5"/>
  <c r="I93" i="5"/>
  <c r="M286" i="5"/>
  <c r="C310" i="5"/>
  <c r="AT409" i="5"/>
  <c r="AN191" i="5"/>
  <c r="AI187" i="5"/>
  <c r="K308" i="5"/>
  <c r="R377" i="5"/>
  <c r="O450" i="5"/>
  <c r="E227" i="5"/>
  <c r="AH295" i="5"/>
  <c r="U332" i="5"/>
  <c r="AV113" i="5"/>
  <c r="Q413" i="5"/>
  <c r="BB289" i="5"/>
  <c r="O66" i="5"/>
  <c r="AH314" i="5"/>
  <c r="AS410" i="5"/>
  <c r="B255" i="5"/>
  <c r="AW358" i="5"/>
  <c r="AZ244" i="5"/>
  <c r="AK421" i="5"/>
  <c r="AX249" i="5"/>
  <c r="BD321" i="5"/>
  <c r="O309" i="5"/>
  <c r="BA39" i="5"/>
  <c r="O105" i="5"/>
  <c r="BC180" i="5"/>
  <c r="D24" i="5"/>
  <c r="J172" i="5"/>
  <c r="AH109" i="5"/>
  <c r="AC170" i="5"/>
  <c r="AX437" i="5"/>
  <c r="AG248" i="5"/>
  <c r="O97" i="5"/>
  <c r="AG330" i="5"/>
  <c r="AA421" i="5"/>
  <c r="AB421" i="5" s="1"/>
  <c r="AL420" i="5"/>
  <c r="O80" i="5"/>
  <c r="O289" i="5"/>
  <c r="AS322" i="5"/>
  <c r="AC426" i="5"/>
  <c r="AL293" i="5"/>
  <c r="I458" i="5"/>
  <c r="O329" i="5"/>
  <c r="AF205" i="5"/>
  <c r="AJ121" i="5"/>
  <c r="C242" i="5"/>
  <c r="BF383" i="5"/>
  <c r="AH293" i="5"/>
  <c r="AL238" i="5"/>
  <c r="AC475" i="5"/>
  <c r="T78" i="5"/>
  <c r="I272" i="5"/>
  <c r="AL138" i="5"/>
  <c r="AV452" i="5"/>
  <c r="AS450" i="5"/>
  <c r="AA58" i="5"/>
  <c r="AB58" i="5" s="1"/>
  <c r="BJ58" i="5" s="1"/>
  <c r="BE133" i="5"/>
  <c r="J67" i="5"/>
  <c r="Q16" i="5"/>
  <c r="X28" i="5"/>
  <c r="E347" i="5"/>
  <c r="AT284" i="5"/>
  <c r="E262" i="5"/>
  <c r="AL497" i="5"/>
  <c r="R380" i="5"/>
  <c r="AN423" i="5"/>
  <c r="BF151" i="5"/>
  <c r="BF279" i="5"/>
  <c r="AL274" i="5"/>
  <c r="AJ133" i="5"/>
  <c r="G235" i="5"/>
  <c r="AK432" i="5"/>
  <c r="AI257" i="5"/>
  <c r="BD441" i="5"/>
  <c r="AN421" i="5"/>
  <c r="AZ202" i="5"/>
  <c r="H31" i="5"/>
  <c r="BB242" i="5"/>
  <c r="BA328" i="5"/>
  <c r="X235" i="5"/>
  <c r="BB28" i="5"/>
  <c r="H394" i="5"/>
  <c r="AY276" i="5"/>
  <c r="AQ138" i="5"/>
  <c r="Q52" i="5"/>
  <c r="AF447" i="5"/>
  <c r="AW292" i="5"/>
  <c r="AN452" i="5"/>
  <c r="AC241" i="5"/>
  <c r="AY208" i="5"/>
  <c r="AV53" i="5"/>
  <c r="Z321" i="5"/>
  <c r="B159" i="5"/>
  <c r="AU111" i="5"/>
  <c r="AL354" i="5"/>
  <c r="R413" i="5"/>
  <c r="Z189" i="5"/>
  <c r="AM155" i="5"/>
  <c r="AH300" i="5"/>
  <c r="K170" i="5"/>
  <c r="M407" i="5"/>
  <c r="AW100" i="5"/>
  <c r="AF492" i="5"/>
  <c r="AD225" i="5"/>
  <c r="Y186" i="5"/>
  <c r="AS154" i="5"/>
  <c r="AZ446" i="5"/>
  <c r="AG378" i="5"/>
  <c r="AK20" i="5"/>
  <c r="BC305" i="5"/>
  <c r="A82" i="5"/>
  <c r="AP210" i="5"/>
  <c r="AO465" i="5"/>
  <c r="R199" i="5"/>
  <c r="AW205" i="5"/>
  <c r="R384" i="5"/>
  <c r="BG45" i="5"/>
  <c r="AV378" i="5"/>
  <c r="K246" i="5"/>
  <c r="AN432" i="5"/>
  <c r="BF161" i="5"/>
  <c r="AK47" i="5"/>
  <c r="AL317" i="5"/>
  <c r="AQ475" i="5"/>
  <c r="AA59" i="5"/>
  <c r="AB59" i="5" s="1"/>
  <c r="C462" i="5"/>
  <c r="U71" i="5"/>
  <c r="S75" i="5"/>
  <c r="AX56" i="5"/>
  <c r="AS478" i="5"/>
  <c r="G347" i="5"/>
  <c r="AH158" i="5"/>
  <c r="AZ296" i="5"/>
  <c r="AP234" i="5"/>
  <c r="AW455" i="5"/>
  <c r="AE494" i="5"/>
  <c r="AL172" i="5"/>
  <c r="AI328" i="5"/>
  <c r="K42" i="5"/>
  <c r="U128" i="5"/>
  <c r="AG261" i="5"/>
  <c r="BF344" i="5"/>
  <c r="U58" i="5"/>
  <c r="BF111" i="5"/>
  <c r="AS343" i="5"/>
  <c r="AS102" i="5"/>
  <c r="A443" i="5"/>
  <c r="BE145" i="5"/>
  <c r="Q464" i="5"/>
  <c r="AG56" i="5"/>
  <c r="AN121" i="5"/>
  <c r="M270" i="5"/>
  <c r="BA409" i="5"/>
  <c r="AD493" i="5"/>
  <c r="H445" i="5"/>
  <c r="A287" i="5"/>
  <c r="R272" i="5"/>
  <c r="O59" i="5"/>
  <c r="T469" i="5"/>
  <c r="BB75" i="5"/>
  <c r="BF19" i="5"/>
  <c r="BF236" i="5"/>
  <c r="B86" i="5"/>
  <c r="AF421" i="5"/>
  <c r="AX82" i="5"/>
  <c r="BC132" i="5"/>
  <c r="AN111" i="5"/>
  <c r="N398" i="5"/>
  <c r="AJ387" i="5"/>
  <c r="AT387" i="5"/>
  <c r="D22" i="5"/>
  <c r="AF355" i="5"/>
  <c r="L332" i="5"/>
  <c r="L295" i="5"/>
  <c r="R426" i="5"/>
  <c r="AW226" i="5"/>
  <c r="D347" i="5"/>
  <c r="F128" i="5"/>
  <c r="I102" i="5"/>
  <c r="AU316" i="5"/>
  <c r="AA137" i="5"/>
  <c r="AB137" i="5" s="1"/>
  <c r="AQ263" i="5"/>
  <c r="BA197" i="5"/>
  <c r="B299" i="5"/>
  <c r="AG249" i="5"/>
  <c r="AN333" i="5"/>
  <c r="AP351" i="5"/>
  <c r="AP228" i="5"/>
  <c r="F399" i="5"/>
  <c r="AY164" i="5"/>
  <c r="D383" i="5"/>
  <c r="AO20" i="5"/>
  <c r="BE375" i="5"/>
  <c r="D84" i="5"/>
  <c r="AT487" i="5"/>
  <c r="AE496" i="5"/>
  <c r="AS366" i="5"/>
  <c r="BE355" i="5"/>
  <c r="BD122" i="5"/>
  <c r="AE411" i="5"/>
  <c r="M365" i="5"/>
  <c r="E376" i="5"/>
  <c r="BG497" i="5"/>
  <c r="BG83" i="5"/>
  <c r="Q253" i="5"/>
  <c r="BA231" i="5"/>
  <c r="BB124" i="5"/>
  <c r="AM123" i="5"/>
  <c r="AC338" i="5"/>
  <c r="X337" i="5"/>
  <c r="AY421" i="5"/>
  <c r="P353" i="5"/>
  <c r="B135" i="5"/>
  <c r="P425" i="5"/>
  <c r="BA36" i="5"/>
  <c r="X453" i="5"/>
  <c r="C421" i="5"/>
  <c r="AM56" i="5"/>
  <c r="D37" i="5"/>
  <c r="AS73" i="5"/>
  <c r="S234" i="5"/>
  <c r="AT110" i="5"/>
  <c r="AA22" i="5"/>
  <c r="AB22" i="5" s="1"/>
  <c r="S372" i="5"/>
  <c r="AX344" i="5"/>
  <c r="H475" i="5"/>
  <c r="G66" i="5"/>
  <c r="BD88" i="5"/>
  <c r="AZ15" i="5"/>
  <c r="BG133" i="5"/>
  <c r="AU151" i="5"/>
  <c r="P37" i="5"/>
  <c r="P184" i="5"/>
  <c r="AJ93" i="5"/>
  <c r="Q153" i="5"/>
  <c r="AC256" i="5"/>
  <c r="AP82" i="5"/>
  <c r="S440" i="5"/>
  <c r="AK346" i="5"/>
  <c r="BF391" i="5"/>
  <c r="AS312" i="5"/>
  <c r="AW174" i="5"/>
  <c r="N70" i="5"/>
  <c r="BD45" i="5"/>
  <c r="L124" i="5"/>
  <c r="AE17" i="5"/>
  <c r="I444" i="5"/>
  <c r="AA226" i="5"/>
  <c r="AB226" i="5" s="1"/>
  <c r="BJ226" i="5" s="1"/>
  <c r="AV237" i="5"/>
  <c r="BF200" i="5"/>
  <c r="AX397" i="5"/>
  <c r="X166" i="5"/>
  <c r="I295" i="5"/>
  <c r="BE37" i="5"/>
  <c r="P354" i="5"/>
  <c r="AS287" i="5"/>
  <c r="I88" i="5"/>
  <c r="AK86" i="5"/>
  <c r="BD407" i="5"/>
  <c r="C361" i="5"/>
  <c r="O497" i="5"/>
  <c r="AZ473" i="5"/>
  <c r="AJ325" i="5"/>
  <c r="K22" i="5"/>
  <c r="AS263" i="5"/>
  <c r="AS488" i="5"/>
  <c r="B58" i="5"/>
  <c r="BG247" i="5"/>
  <c r="AM54" i="5"/>
  <c r="BE214" i="5"/>
  <c r="T345" i="5"/>
  <c r="C268" i="5"/>
  <c r="AQ310" i="5"/>
  <c r="K281" i="5"/>
  <c r="BF258" i="5"/>
  <c r="AG113" i="5"/>
  <c r="S247" i="5"/>
  <c r="BH387" i="5"/>
  <c r="AO473" i="5"/>
  <c r="B334" i="5"/>
  <c r="BD34" i="5"/>
  <c r="K92" i="5"/>
  <c r="AZ150" i="5"/>
  <c r="BF343" i="5"/>
  <c r="AI403" i="5"/>
  <c r="AX330" i="5"/>
  <c r="AN216" i="5"/>
  <c r="BH415" i="5"/>
  <c r="N138" i="5"/>
  <c r="AT50" i="5"/>
  <c r="BG327" i="5"/>
  <c r="Z171" i="5"/>
  <c r="BB214" i="5"/>
  <c r="Q69" i="5"/>
  <c r="K426" i="5"/>
  <c r="G315" i="5"/>
  <c r="AA147" i="5"/>
  <c r="AB147" i="5" s="1"/>
  <c r="BJ147" i="5" s="1"/>
  <c r="AY99" i="5"/>
  <c r="AI173" i="5"/>
  <c r="AA444" i="5"/>
  <c r="AB444" i="5" s="1"/>
  <c r="BJ444" i="5" s="1"/>
  <c r="AT144" i="5"/>
  <c r="AM323" i="5"/>
  <c r="E285" i="5"/>
  <c r="F80" i="5"/>
  <c r="AH272" i="5"/>
  <c r="B243" i="5"/>
  <c r="AP375" i="5"/>
  <c r="AA278" i="5"/>
  <c r="AB278" i="5" s="1"/>
  <c r="BJ278" i="5" s="1"/>
  <c r="BB58" i="5"/>
  <c r="R378" i="5"/>
  <c r="F449" i="5"/>
  <c r="AV101" i="5"/>
  <c r="AL50" i="5"/>
  <c r="E150" i="5"/>
  <c r="AV250" i="5"/>
  <c r="AL330" i="5"/>
  <c r="AF188" i="5"/>
  <c r="AH227" i="5"/>
  <c r="O243" i="5"/>
  <c r="U47" i="5"/>
  <c r="BE132" i="5"/>
  <c r="AI434" i="5"/>
  <c r="E483" i="5"/>
  <c r="X38" i="5"/>
  <c r="B155" i="5"/>
  <c r="M342" i="5"/>
  <c r="U251" i="5"/>
  <c r="G245" i="5"/>
  <c r="AQ78" i="5"/>
  <c r="L40" i="5"/>
  <c r="AX265" i="5"/>
  <c r="AX309" i="5"/>
  <c r="Q269" i="5"/>
  <c r="D143" i="5"/>
  <c r="X123" i="5"/>
  <c r="AS393" i="5"/>
  <c r="Z317" i="5"/>
  <c r="AY305" i="5"/>
  <c r="K324" i="5"/>
  <c r="AJ70" i="5"/>
  <c r="AO348" i="5"/>
  <c r="AI133" i="5"/>
  <c r="BG65" i="5"/>
  <c r="BD383" i="5"/>
  <c r="AM24" i="5"/>
  <c r="AA468" i="5"/>
  <c r="AB468" i="5" s="1"/>
  <c r="BJ468" i="5" s="1"/>
  <c r="M480" i="5"/>
  <c r="AX64" i="5"/>
  <c r="AX499" i="5"/>
  <c r="M73" i="5"/>
  <c r="BF463" i="5"/>
  <c r="BC27" i="5"/>
  <c r="AD429" i="5"/>
  <c r="C353" i="5"/>
  <c r="X443" i="5"/>
  <c r="AG211" i="5"/>
  <c r="X470" i="5"/>
  <c r="AD451" i="5"/>
  <c r="AG462" i="5"/>
  <c r="I53" i="5"/>
  <c r="AL366" i="5"/>
  <c r="N17" i="5"/>
  <c r="A461" i="5"/>
  <c r="Z96" i="5"/>
  <c r="U371" i="5"/>
  <c r="AF417" i="5"/>
  <c r="AX252" i="5"/>
  <c r="AF256" i="5"/>
  <c r="AE340" i="5"/>
  <c r="AY409" i="5"/>
  <c r="J21" i="5"/>
  <c r="BG471" i="5"/>
  <c r="H320" i="5"/>
  <c r="X450" i="5"/>
  <c r="M441" i="5"/>
  <c r="AG484" i="5"/>
  <c r="C174" i="5"/>
  <c r="I215" i="5"/>
  <c r="M135" i="5"/>
  <c r="AL463" i="5"/>
  <c r="AK288" i="5"/>
  <c r="AS372" i="5"/>
  <c r="AF148" i="5"/>
  <c r="Y73" i="5"/>
  <c r="M124" i="5"/>
  <c r="U14" i="5"/>
  <c r="AD323" i="5"/>
  <c r="L83" i="5"/>
  <c r="AW467" i="5"/>
  <c r="J204" i="5"/>
  <c r="G410" i="5"/>
  <c r="AN256" i="5"/>
  <c r="L300" i="5"/>
  <c r="A289" i="5"/>
  <c r="AC195" i="5"/>
  <c r="K366" i="5"/>
  <c r="AL210" i="5"/>
  <c r="AT199" i="5"/>
  <c r="AO256" i="5"/>
  <c r="H448" i="5"/>
  <c r="M47" i="5"/>
  <c r="R156" i="5"/>
  <c r="BD413" i="5"/>
  <c r="BH307" i="5"/>
  <c r="BJ307" i="5" s="1"/>
  <c r="AF333" i="5"/>
  <c r="Y402" i="5"/>
  <c r="K87" i="5"/>
  <c r="AG193" i="5"/>
  <c r="C168" i="5"/>
  <c r="L20" i="5"/>
  <c r="Q90" i="5"/>
  <c r="S383" i="5"/>
  <c r="AC133" i="5"/>
  <c r="T159" i="5"/>
  <c r="BG119" i="5"/>
  <c r="N154" i="5"/>
  <c r="AC463" i="5"/>
  <c r="C300" i="5"/>
  <c r="H305" i="5"/>
  <c r="BA90" i="5"/>
  <c r="O141" i="5"/>
  <c r="K452" i="5"/>
  <c r="B276" i="5"/>
  <c r="AP43" i="5"/>
  <c r="B44" i="5"/>
  <c r="L148" i="5"/>
  <c r="AN154" i="5"/>
  <c r="F103" i="5"/>
  <c r="BC383" i="5"/>
  <c r="N44" i="5"/>
  <c r="AA28" i="5"/>
  <c r="AB28" i="5" s="1"/>
  <c r="BC136" i="5"/>
  <c r="AU322" i="5"/>
  <c r="AL484" i="5"/>
  <c r="R84" i="5"/>
  <c r="AN378" i="5"/>
  <c r="R49" i="5"/>
  <c r="AO499" i="5"/>
  <c r="AE388" i="5"/>
  <c r="AT330" i="5"/>
  <c r="BB497" i="5"/>
  <c r="AN265" i="5"/>
  <c r="I461" i="5"/>
  <c r="AX43" i="5"/>
  <c r="AZ382" i="5"/>
  <c r="U402" i="5"/>
  <c r="R253" i="5"/>
  <c r="AI224" i="5"/>
  <c r="P122" i="5"/>
  <c r="Y492" i="5"/>
  <c r="AQ377" i="5"/>
  <c r="BD234" i="5"/>
  <c r="AH260" i="5"/>
  <c r="T486" i="5"/>
  <c r="AS304" i="5"/>
  <c r="AN482" i="5"/>
  <c r="AG459" i="5"/>
  <c r="BC275" i="5"/>
  <c r="K147" i="5"/>
  <c r="AD322" i="5"/>
  <c r="AQ252" i="5"/>
  <c r="BC65" i="5"/>
  <c r="BH456" i="5"/>
  <c r="I411" i="5"/>
  <c r="BC199" i="5"/>
  <c r="AV427" i="5"/>
  <c r="BG149" i="5"/>
  <c r="AQ276" i="5"/>
  <c r="L264" i="5"/>
  <c r="BD438" i="5"/>
  <c r="J14" i="5"/>
  <c r="B36" i="5"/>
  <c r="O382" i="5"/>
  <c r="BF390" i="5"/>
  <c r="AY23" i="5"/>
  <c r="AI148" i="5"/>
  <c r="AW221" i="5"/>
  <c r="L177" i="5"/>
  <c r="N436" i="5"/>
  <c r="AK158" i="5"/>
  <c r="O226" i="5"/>
  <c r="R290" i="5"/>
  <c r="AT309" i="5"/>
  <c r="AN288" i="5"/>
  <c r="I30" i="5"/>
  <c r="P478" i="5"/>
  <c r="C358" i="5"/>
  <c r="AQ484" i="5"/>
  <c r="AS146" i="5"/>
  <c r="AJ480" i="5"/>
  <c r="P211" i="5"/>
  <c r="AS247" i="5"/>
  <c r="K236" i="5"/>
  <c r="H184" i="5"/>
  <c r="AF419" i="5"/>
  <c r="AK478" i="5"/>
  <c r="P77" i="5"/>
  <c r="BA55" i="5"/>
  <c r="B91" i="5"/>
  <c r="G168" i="5"/>
  <c r="AE397" i="5"/>
  <c r="C104" i="5"/>
  <c r="AS206" i="5"/>
  <c r="AW76" i="5"/>
  <c r="T148" i="5"/>
  <c r="AK463" i="5"/>
  <c r="U292" i="5"/>
  <c r="AY432" i="5"/>
  <c r="AZ371" i="5"/>
  <c r="A88" i="5"/>
  <c r="F94" i="5"/>
  <c r="S421" i="5"/>
  <c r="Y86" i="5"/>
  <c r="L25" i="5"/>
  <c r="AA343" i="5"/>
  <c r="AB343" i="5" s="1"/>
  <c r="M283" i="5"/>
  <c r="AW430" i="5"/>
  <c r="AU54" i="5"/>
  <c r="AC247" i="5"/>
  <c r="AZ422" i="5"/>
  <c r="AV39" i="5"/>
  <c r="BC467" i="5"/>
  <c r="B25" i="5"/>
  <c r="D487" i="5"/>
  <c r="BC194" i="5"/>
  <c r="AL475" i="5"/>
  <c r="BD27" i="5"/>
  <c r="X87" i="5"/>
  <c r="AM173" i="5"/>
  <c r="AH35" i="5"/>
  <c r="AC31" i="5"/>
  <c r="H66" i="5"/>
  <c r="O44" i="5"/>
  <c r="AV324" i="5"/>
  <c r="BC429" i="5"/>
  <c r="U15" i="5"/>
  <c r="N440" i="5"/>
  <c r="BD246" i="5"/>
  <c r="D343" i="5"/>
  <c r="BH124" i="5"/>
  <c r="AN219" i="5"/>
  <c r="Q115" i="5"/>
  <c r="B421" i="5"/>
  <c r="O266" i="5"/>
  <c r="AV135" i="5"/>
  <c r="L362" i="5"/>
  <c r="A292" i="5"/>
  <c r="BA81" i="5"/>
  <c r="AQ433" i="5"/>
  <c r="AP354" i="5"/>
  <c r="AP78" i="5"/>
  <c r="BH440" i="5"/>
  <c r="BJ440" i="5" s="1"/>
  <c r="BE388" i="5"/>
  <c r="AC280" i="5"/>
  <c r="Z105" i="5"/>
  <c r="AD305" i="5"/>
  <c r="AL489" i="5"/>
  <c r="AJ390" i="5"/>
  <c r="J42" i="5"/>
  <c r="AH27" i="5"/>
  <c r="AG244" i="5"/>
  <c r="AY160" i="5"/>
  <c r="BC121" i="5"/>
  <c r="C150" i="5"/>
  <c r="AI212" i="5"/>
  <c r="P60" i="5"/>
  <c r="E62" i="5"/>
  <c r="L75" i="5"/>
  <c r="AP212" i="5"/>
  <c r="AG426" i="5"/>
  <c r="AJ21" i="5"/>
  <c r="AS118" i="5"/>
  <c r="AG91" i="5"/>
  <c r="F262" i="5"/>
  <c r="BG150" i="5"/>
  <c r="AA383" i="5"/>
  <c r="AB383" i="5" s="1"/>
  <c r="N334" i="5"/>
  <c r="AC377" i="5"/>
  <c r="BD339" i="5"/>
  <c r="S362" i="5"/>
  <c r="S202" i="5"/>
  <c r="AL65" i="5"/>
  <c r="BG402" i="5"/>
  <c r="AF452" i="5"/>
  <c r="AI334" i="5"/>
  <c r="AU209" i="5"/>
  <c r="AJ385" i="5"/>
  <c r="AD48" i="5"/>
  <c r="AW366" i="5"/>
  <c r="AZ139" i="5"/>
  <c r="AD270" i="5"/>
  <c r="D486" i="5"/>
  <c r="BH133" i="5"/>
  <c r="L394" i="5"/>
  <c r="AH415" i="5"/>
  <c r="AI198" i="5"/>
  <c r="AH269" i="5"/>
  <c r="G379" i="5"/>
  <c r="AX140" i="5"/>
  <c r="AU351" i="5"/>
  <c r="AS250" i="5"/>
  <c r="B248" i="5"/>
  <c r="P490" i="5"/>
  <c r="AX96" i="5"/>
  <c r="S367" i="5"/>
  <c r="Y404" i="5"/>
  <c r="BC86" i="5"/>
  <c r="BB193" i="5"/>
  <c r="N111" i="5"/>
  <c r="AL471" i="5"/>
  <c r="Z36" i="5"/>
  <c r="R190" i="5"/>
  <c r="B254" i="5"/>
  <c r="AM442" i="5"/>
  <c r="R475" i="5"/>
  <c r="S325" i="5"/>
  <c r="S191" i="5"/>
  <c r="K494" i="5"/>
  <c r="Z481" i="5"/>
  <c r="K45" i="5"/>
  <c r="BA22" i="5"/>
  <c r="BE155" i="5"/>
  <c r="C495" i="5"/>
  <c r="AV491" i="5"/>
  <c r="AS477" i="5"/>
  <c r="BG245" i="5"/>
  <c r="N471" i="5"/>
  <c r="AU453" i="5"/>
  <c r="Z95" i="5"/>
  <c r="AY170" i="5"/>
  <c r="AK88" i="5"/>
  <c r="O165" i="5"/>
  <c r="AD370" i="5"/>
  <c r="Z205" i="5"/>
  <c r="BF201" i="5"/>
  <c r="AH43" i="5"/>
  <c r="AM409" i="5"/>
  <c r="AN276" i="5"/>
  <c r="BB39" i="5"/>
  <c r="BB16" i="5"/>
  <c r="AL63" i="5"/>
  <c r="BG418" i="5"/>
  <c r="AS482" i="5"/>
  <c r="AS243" i="5"/>
  <c r="BG101" i="5"/>
  <c r="AQ247" i="5"/>
  <c r="AK333" i="5"/>
  <c r="A407" i="5"/>
  <c r="BB100" i="5"/>
  <c r="BF132" i="5"/>
  <c r="O56" i="5"/>
  <c r="P143" i="5"/>
  <c r="N85" i="5"/>
  <c r="B217" i="5"/>
  <c r="E386" i="5"/>
  <c r="AG483" i="5"/>
  <c r="AX142" i="5"/>
  <c r="AQ376" i="5"/>
  <c r="BG79" i="5"/>
  <c r="AS362" i="5"/>
  <c r="AF395" i="5"/>
  <c r="BE415" i="5"/>
  <c r="M423" i="5"/>
  <c r="AX429" i="5"/>
  <c r="BG20" i="5"/>
  <c r="O199" i="5"/>
  <c r="AP256" i="5"/>
  <c r="L465" i="5"/>
  <c r="AQ278" i="5"/>
  <c r="F288" i="5"/>
  <c r="AU144" i="5"/>
  <c r="BA79" i="5"/>
  <c r="BB151" i="5"/>
  <c r="F319" i="5"/>
  <c r="AO88" i="5"/>
  <c r="AV214" i="5"/>
  <c r="U494" i="5"/>
  <c r="AG178" i="5"/>
  <c r="AV498" i="5"/>
  <c r="BD402" i="5"/>
  <c r="O170" i="5"/>
  <c r="AQ323" i="5"/>
  <c r="AT389" i="5"/>
  <c r="A75" i="5"/>
  <c r="O331" i="5"/>
  <c r="BH98" i="5"/>
  <c r="E157" i="5"/>
  <c r="D149" i="5"/>
  <c r="L225" i="5"/>
  <c r="AT46" i="5"/>
  <c r="AX301" i="5"/>
  <c r="K73" i="5"/>
  <c r="R184" i="5"/>
  <c r="Y213" i="5"/>
  <c r="AS235" i="5"/>
  <c r="Z68" i="5"/>
  <c r="AY289" i="5"/>
  <c r="Y270" i="5"/>
  <c r="AO168" i="5"/>
  <c r="B48" i="5"/>
  <c r="AV286" i="5"/>
  <c r="AC108" i="5"/>
  <c r="AE322" i="5"/>
  <c r="AA33" i="5"/>
  <c r="AB33" i="5" s="1"/>
  <c r="AH265" i="5"/>
  <c r="AI62" i="5"/>
  <c r="AQ51" i="5"/>
  <c r="I468" i="5"/>
  <c r="AF290" i="5"/>
  <c r="I248" i="5"/>
  <c r="AZ476" i="5"/>
  <c r="AN272" i="5"/>
  <c r="AU307" i="5"/>
  <c r="L462" i="5"/>
  <c r="N298" i="5"/>
  <c r="AY145" i="5"/>
  <c r="N479" i="5"/>
  <c r="AA429" i="5"/>
  <c r="AB429" i="5" s="1"/>
  <c r="AP179" i="5"/>
  <c r="E190" i="5"/>
  <c r="U60" i="5"/>
  <c r="BB53" i="5"/>
  <c r="BD378" i="5"/>
  <c r="AJ498" i="5"/>
  <c r="U385" i="5"/>
  <c r="AX28" i="5"/>
  <c r="O195" i="5"/>
  <c r="T401" i="5"/>
  <c r="BH181" i="5"/>
  <c r="O417" i="5"/>
  <c r="AU457" i="5"/>
  <c r="B230" i="5"/>
  <c r="R140" i="5"/>
  <c r="AA374" i="5"/>
  <c r="AB374" i="5" s="1"/>
  <c r="BJ374" i="5" s="1"/>
  <c r="AY226" i="5"/>
  <c r="BC38" i="5"/>
  <c r="AI404" i="5"/>
  <c r="A92" i="5"/>
  <c r="O413" i="5"/>
  <c r="BF350" i="5"/>
  <c r="N437" i="5"/>
  <c r="F447" i="5"/>
  <c r="D308" i="5"/>
  <c r="AA254" i="5"/>
  <c r="AB254" i="5" s="1"/>
  <c r="AL359" i="5"/>
  <c r="M493" i="5"/>
  <c r="BA448" i="5"/>
  <c r="AE176" i="5"/>
  <c r="AH133" i="5"/>
  <c r="AC54" i="5"/>
  <c r="B70" i="5"/>
  <c r="AY141" i="5"/>
  <c r="X69" i="5"/>
  <c r="AN198" i="5"/>
  <c r="AT412" i="5"/>
  <c r="Z383" i="5"/>
  <c r="AC296" i="5"/>
  <c r="L303" i="5"/>
  <c r="R105" i="5"/>
  <c r="AI56" i="5"/>
  <c r="H317" i="5"/>
  <c r="AD268" i="5"/>
  <c r="BE242" i="5"/>
  <c r="AY29" i="5"/>
  <c r="J374" i="5"/>
  <c r="BH220" i="5"/>
  <c r="AN434" i="5"/>
  <c r="Y113" i="5"/>
  <c r="AO485" i="5"/>
  <c r="AL313" i="5"/>
  <c r="AS137" i="5"/>
  <c r="BD295" i="5"/>
  <c r="BB32" i="5"/>
  <c r="AJ38" i="5"/>
  <c r="AG463" i="5"/>
  <c r="L175" i="5"/>
  <c r="AF250" i="5"/>
  <c r="AM355" i="5"/>
  <c r="R398" i="5"/>
  <c r="AE377" i="5"/>
  <c r="L471" i="5"/>
  <c r="P401" i="5"/>
  <c r="AI256" i="5"/>
  <c r="G14" i="5"/>
  <c r="AE79" i="5"/>
  <c r="R214" i="5"/>
  <c r="Y484" i="5"/>
  <c r="R450" i="5"/>
  <c r="N251" i="5"/>
  <c r="S120" i="5"/>
  <c r="AX401" i="5"/>
  <c r="AX336" i="5"/>
  <c r="B67" i="5"/>
  <c r="BB101" i="5"/>
  <c r="A188" i="5"/>
  <c r="M77" i="5"/>
  <c r="A296" i="5"/>
  <c r="AX98" i="5"/>
  <c r="AH372" i="5"/>
  <c r="R34" i="5"/>
  <c r="Z63" i="5"/>
  <c r="I445" i="5"/>
  <c r="AQ231" i="5"/>
  <c r="BC261" i="5"/>
  <c r="BG43" i="5"/>
  <c r="AH63" i="5"/>
  <c r="BG236" i="5"/>
  <c r="BA422" i="5"/>
  <c r="G342" i="5"/>
  <c r="L412" i="5"/>
  <c r="N59" i="5"/>
  <c r="X49" i="5"/>
  <c r="G331" i="5"/>
  <c r="AY142" i="5"/>
  <c r="AM157" i="5"/>
  <c r="Q32" i="5"/>
  <c r="AK458" i="5"/>
  <c r="AK173" i="5"/>
  <c r="AT169" i="5"/>
  <c r="I192" i="5"/>
  <c r="E408" i="5"/>
  <c r="L47" i="5"/>
  <c r="U174" i="5"/>
  <c r="P26" i="5"/>
  <c r="BA13" i="5"/>
  <c r="AI122" i="5"/>
  <c r="AP157" i="5"/>
  <c r="AL431" i="5"/>
  <c r="AP120" i="5"/>
  <c r="AI218" i="5"/>
  <c r="BH494" i="5"/>
  <c r="B72" i="5"/>
  <c r="T326" i="5"/>
  <c r="X286" i="5"/>
  <c r="X294" i="5"/>
  <c r="AM268" i="5"/>
  <c r="AU86" i="5"/>
  <c r="P105" i="5"/>
  <c r="B411" i="5"/>
  <c r="BC433" i="5"/>
  <c r="AI146" i="5"/>
  <c r="I485" i="5"/>
  <c r="BG259" i="5"/>
  <c r="AJ224" i="5"/>
  <c r="BG406" i="5"/>
  <c r="G467" i="5"/>
  <c r="Z242" i="5"/>
  <c r="T337" i="5"/>
  <c r="AL488" i="5"/>
  <c r="AT150" i="5"/>
  <c r="K438" i="5"/>
  <c r="Q480" i="5"/>
  <c r="T21" i="5"/>
  <c r="AF202" i="5"/>
  <c r="AF265" i="5"/>
  <c r="Z350" i="5"/>
  <c r="AI121" i="5"/>
  <c r="AY225" i="5"/>
  <c r="P386" i="5"/>
  <c r="AE51" i="5"/>
  <c r="B229" i="5"/>
  <c r="M69" i="5"/>
  <c r="BB213" i="5"/>
  <c r="BB285" i="5"/>
  <c r="A418" i="5"/>
  <c r="T255" i="5"/>
  <c r="AK357" i="5"/>
  <c r="D180" i="5"/>
  <c r="U181" i="5"/>
  <c r="X113" i="5"/>
  <c r="BB484" i="5"/>
  <c r="BC217" i="5"/>
  <c r="E249" i="5"/>
  <c r="X47" i="5"/>
  <c r="AH185" i="5"/>
  <c r="BF116" i="5"/>
  <c r="M141" i="5"/>
  <c r="M99" i="5"/>
  <c r="AM350" i="5"/>
  <c r="AQ17" i="5"/>
  <c r="AT196" i="5"/>
  <c r="AW156" i="5"/>
  <c r="C223" i="5"/>
  <c r="Z21" i="5"/>
  <c r="Q116" i="5"/>
  <c r="AX283" i="5"/>
  <c r="Z425" i="5"/>
  <c r="AL308" i="5"/>
  <c r="F156" i="5"/>
  <c r="BE192" i="5"/>
  <c r="AS256" i="5"/>
  <c r="F471" i="5"/>
  <c r="K260" i="5"/>
  <c r="J175" i="5"/>
  <c r="AV435" i="5"/>
  <c r="J38" i="5"/>
  <c r="Z158" i="5"/>
  <c r="BE404" i="5"/>
  <c r="T281" i="5"/>
  <c r="A212" i="5"/>
  <c r="AV162" i="5"/>
  <c r="AS321" i="5"/>
  <c r="P320" i="5"/>
  <c r="BH413" i="5"/>
  <c r="BJ413" i="5" s="1"/>
  <c r="B430" i="5"/>
  <c r="R348" i="5"/>
  <c r="AY202" i="5"/>
  <c r="AY116" i="5"/>
  <c r="P17" i="5"/>
  <c r="I139" i="5"/>
  <c r="AL31" i="5"/>
  <c r="BB358" i="5"/>
  <c r="J154" i="5"/>
  <c r="BG303" i="5"/>
  <c r="E421" i="5"/>
  <c r="BE129" i="5"/>
  <c r="T83" i="5"/>
  <c r="AA449" i="5"/>
  <c r="AB449" i="5" s="1"/>
  <c r="S116" i="5"/>
  <c r="AI188" i="5"/>
  <c r="R468" i="5"/>
  <c r="I398" i="5"/>
  <c r="AF81" i="5"/>
  <c r="Z101" i="5"/>
  <c r="AE215" i="5"/>
  <c r="BF221" i="5"/>
  <c r="B346" i="5"/>
  <c r="G256" i="5"/>
  <c r="BA179" i="5"/>
  <c r="AZ60" i="5"/>
  <c r="E205" i="5"/>
  <c r="AK148" i="5"/>
  <c r="BD22" i="5"/>
  <c r="AF268" i="5"/>
  <c r="U307" i="5"/>
  <c r="Z119" i="5"/>
  <c r="G102" i="5"/>
  <c r="I313" i="5"/>
  <c r="AV161" i="5"/>
  <c r="BG332" i="5"/>
  <c r="H53" i="5"/>
  <c r="P363" i="5"/>
  <c r="K178" i="5"/>
  <c r="X97" i="5"/>
  <c r="O342" i="5"/>
  <c r="H199" i="5"/>
  <c r="BD93" i="5"/>
  <c r="T249" i="5"/>
  <c r="X458" i="5"/>
  <c r="AS205" i="5"/>
  <c r="H222" i="5"/>
  <c r="AG182" i="5"/>
  <c r="P352" i="5"/>
  <c r="P482" i="5"/>
  <c r="AM380" i="5"/>
  <c r="BF477" i="5"/>
  <c r="AY43" i="5"/>
  <c r="BE85" i="5"/>
  <c r="AJ157" i="5"/>
  <c r="AO284" i="5"/>
  <c r="AQ34" i="5"/>
  <c r="E124" i="5"/>
  <c r="AO365" i="5"/>
  <c r="AT208" i="5"/>
  <c r="U374" i="5"/>
  <c r="AD462" i="5"/>
  <c r="BF140" i="5"/>
  <c r="AY422" i="5"/>
  <c r="AY280" i="5"/>
  <c r="E40" i="5"/>
  <c r="Y255" i="5"/>
  <c r="AC488" i="5"/>
  <c r="AO104" i="5"/>
  <c r="K195" i="5"/>
  <c r="AX469" i="5"/>
  <c r="AH397" i="5"/>
  <c r="AC376" i="5"/>
  <c r="L307" i="5"/>
  <c r="AM271" i="5"/>
  <c r="H489" i="5"/>
  <c r="Y98" i="5"/>
  <c r="AO477" i="5"/>
  <c r="AG423" i="5"/>
  <c r="M430" i="5"/>
  <c r="A94" i="5"/>
  <c r="S184" i="5"/>
  <c r="BD82" i="5"/>
  <c r="AQ286" i="5"/>
  <c r="AV353" i="5"/>
  <c r="X372" i="5"/>
  <c r="AF328" i="5"/>
  <c r="AZ147" i="5"/>
  <c r="BF152" i="5"/>
  <c r="Q457" i="5"/>
  <c r="AT354" i="5"/>
  <c r="AC267" i="5"/>
  <c r="AO112" i="5"/>
  <c r="I452" i="5"/>
  <c r="AC282" i="5"/>
  <c r="J283" i="5"/>
  <c r="K342" i="5"/>
  <c r="Q230" i="5"/>
  <c r="AU464" i="5"/>
  <c r="AK258" i="5"/>
  <c r="BH259" i="5"/>
  <c r="AQ19" i="5"/>
  <c r="AL231" i="5"/>
  <c r="AX275" i="5"/>
  <c r="AI207" i="5"/>
  <c r="P72" i="5"/>
  <c r="G110" i="5"/>
  <c r="X330" i="5"/>
  <c r="Y340" i="5"/>
  <c r="X36" i="5"/>
  <c r="AU131" i="5"/>
  <c r="BE314" i="5"/>
  <c r="D209" i="5"/>
  <c r="Y246" i="5"/>
  <c r="D188" i="5"/>
  <c r="H109" i="5"/>
  <c r="AS115" i="5"/>
  <c r="AF302" i="5"/>
  <c r="X148" i="5"/>
  <c r="H106" i="5"/>
  <c r="AI494" i="5"/>
  <c r="L85" i="5"/>
  <c r="T32" i="5"/>
  <c r="AN53" i="5"/>
  <c r="J69" i="5"/>
  <c r="AU182" i="5"/>
  <c r="AU168" i="5"/>
  <c r="Y226" i="5"/>
  <c r="Q146" i="5"/>
  <c r="BC186" i="5"/>
  <c r="G334" i="5"/>
  <c r="AE248" i="5"/>
  <c r="BE430" i="5"/>
  <c r="AZ188" i="5"/>
  <c r="AJ43" i="5"/>
  <c r="AY251" i="5"/>
  <c r="T42" i="5"/>
  <c r="AV198" i="5"/>
  <c r="AH386" i="5"/>
  <c r="AM226" i="5"/>
  <c r="BE144" i="5"/>
  <c r="AG64" i="5"/>
  <c r="AW461" i="5"/>
  <c r="AE120" i="5"/>
  <c r="BD303" i="5"/>
  <c r="M415" i="5"/>
  <c r="AS87" i="5"/>
  <c r="O83" i="5"/>
  <c r="H124" i="5"/>
  <c r="AQ316" i="5"/>
  <c r="Q50" i="5"/>
  <c r="D284" i="5"/>
  <c r="AD302" i="5"/>
  <c r="AQ389" i="5"/>
  <c r="N351" i="5"/>
  <c r="AF136" i="5"/>
  <c r="BE167" i="5"/>
  <c r="BD151" i="5"/>
  <c r="AV233" i="5"/>
  <c r="BH51" i="5"/>
  <c r="D163" i="5"/>
  <c r="H43" i="5"/>
  <c r="R245" i="5"/>
  <c r="AQ52" i="5"/>
  <c r="AC271" i="5"/>
  <c r="P52" i="5"/>
  <c r="J93" i="5"/>
  <c r="J375" i="5"/>
  <c r="N383" i="5"/>
  <c r="AC148" i="5"/>
  <c r="BC339" i="5"/>
  <c r="AZ148" i="5"/>
  <c r="C111" i="5"/>
  <c r="BC164" i="5"/>
  <c r="AL235" i="5"/>
  <c r="H68" i="5"/>
  <c r="AD40" i="5"/>
  <c r="P380" i="5"/>
  <c r="S339" i="5"/>
  <c r="AF211" i="5"/>
  <c r="L490" i="5"/>
  <c r="P179" i="5"/>
  <c r="AT183" i="5"/>
  <c r="AL136" i="5"/>
  <c r="AE66" i="5"/>
  <c r="F297" i="5"/>
  <c r="S56" i="5"/>
  <c r="R56" i="5"/>
  <c r="AJ471" i="5"/>
  <c r="AE208" i="5"/>
  <c r="AQ197" i="5"/>
  <c r="AP198" i="5"/>
  <c r="J398" i="5"/>
  <c r="AD112" i="5"/>
  <c r="AT67" i="5"/>
  <c r="AV349" i="5"/>
  <c r="BF355" i="5"/>
  <c r="BD241" i="5"/>
  <c r="AA207" i="5"/>
  <c r="AB207" i="5" s="1"/>
  <c r="AA335" i="5"/>
  <c r="AB335" i="5" s="1"/>
  <c r="AO186" i="5"/>
  <c r="P39" i="5"/>
  <c r="M112" i="5"/>
  <c r="G380" i="5"/>
  <c r="AP71" i="5"/>
  <c r="BA25" i="5"/>
  <c r="BH375" i="5"/>
  <c r="AE45" i="5"/>
  <c r="E236" i="5"/>
  <c r="R141" i="5"/>
  <c r="P16" i="5"/>
  <c r="BH203" i="5"/>
  <c r="BG111" i="5"/>
  <c r="AU198" i="5"/>
  <c r="S94" i="5"/>
  <c r="AD417" i="5"/>
  <c r="BD179" i="5"/>
  <c r="AO22" i="5"/>
  <c r="AO149" i="5"/>
  <c r="AI376" i="5"/>
  <c r="BF406" i="5"/>
  <c r="T404" i="5"/>
  <c r="BG398" i="5"/>
  <c r="AK144" i="5"/>
  <c r="AS384" i="5"/>
  <c r="AS83" i="5"/>
  <c r="AM72" i="5"/>
  <c r="AW477" i="5"/>
  <c r="D285" i="5"/>
  <c r="AM86" i="5"/>
  <c r="H242" i="5"/>
  <c r="S390" i="5"/>
  <c r="AS421" i="5"/>
  <c r="BB233" i="5"/>
  <c r="AG110" i="5"/>
  <c r="K495" i="5"/>
  <c r="AS307" i="5"/>
  <c r="AY81" i="5"/>
  <c r="BC109" i="5"/>
  <c r="BC239" i="5"/>
  <c r="X314" i="5"/>
  <c r="AC172" i="5"/>
  <c r="AH239" i="5"/>
  <c r="T454" i="5"/>
  <c r="AQ390" i="5"/>
  <c r="BA83" i="5"/>
  <c r="AN369" i="5"/>
  <c r="AP312" i="5"/>
  <c r="AW462" i="5"/>
  <c r="C129" i="5"/>
  <c r="AM270" i="5"/>
  <c r="C219" i="5"/>
  <c r="BG415" i="5"/>
  <c r="BH390" i="5"/>
  <c r="BJ390" i="5" s="1"/>
  <c r="A413" i="5"/>
  <c r="AV318" i="5"/>
  <c r="AG336" i="5"/>
  <c r="Q105" i="5"/>
  <c r="AL259" i="5"/>
  <c r="Z439" i="5"/>
  <c r="BF353" i="5"/>
  <c r="AV236" i="5"/>
  <c r="AE92" i="5"/>
  <c r="AJ251" i="5"/>
  <c r="AG243" i="5"/>
  <c r="AC235" i="5"/>
  <c r="BB96" i="5"/>
  <c r="U175" i="5"/>
  <c r="A330" i="5"/>
  <c r="G145" i="5"/>
  <c r="AA199" i="5"/>
  <c r="AB199" i="5" s="1"/>
  <c r="BG478" i="5"/>
  <c r="AC15" i="5"/>
  <c r="H462" i="5"/>
  <c r="AH28" i="5"/>
  <c r="BD323" i="5"/>
  <c r="AK55" i="5"/>
  <c r="R473" i="5"/>
  <c r="AV99" i="5"/>
  <c r="BG226" i="5"/>
  <c r="AG58" i="5"/>
  <c r="R43" i="5"/>
  <c r="AD205" i="5"/>
  <c r="BG212" i="5"/>
  <c r="AE488" i="5"/>
  <c r="BC52" i="5"/>
  <c r="AK480" i="5"/>
  <c r="AW273" i="5"/>
  <c r="Z221" i="5"/>
  <c r="R244" i="5"/>
  <c r="X452" i="5"/>
  <c r="R226" i="5"/>
  <c r="AO386" i="5"/>
  <c r="G282" i="5"/>
  <c r="AX210" i="5"/>
  <c r="AX87" i="5"/>
  <c r="AX203" i="5"/>
  <c r="AV450" i="5"/>
  <c r="BD328" i="5"/>
  <c r="AW133" i="5"/>
  <c r="AY38" i="5"/>
  <c r="Y368" i="5"/>
  <c r="Z488" i="5"/>
  <c r="AD167" i="5"/>
  <c r="G358" i="5"/>
  <c r="O467" i="5"/>
  <c r="U336" i="5"/>
  <c r="AY425" i="5"/>
  <c r="AI129" i="5"/>
  <c r="M134" i="5"/>
  <c r="I415" i="5"/>
  <c r="AC344" i="5"/>
  <c r="AA281" i="5"/>
  <c r="AB281" i="5" s="1"/>
  <c r="M165" i="5"/>
  <c r="G60" i="5"/>
  <c r="Z249" i="5"/>
  <c r="AX262" i="5"/>
  <c r="U254" i="5"/>
  <c r="J344" i="5"/>
  <c r="AK454" i="5"/>
  <c r="D456" i="5"/>
  <c r="BF335" i="5"/>
  <c r="J310" i="5"/>
  <c r="AI388" i="5"/>
  <c r="B100" i="5"/>
  <c r="AZ448" i="5"/>
  <c r="B472" i="5"/>
  <c r="AD473" i="5"/>
  <c r="Z234" i="5"/>
  <c r="S38" i="5"/>
  <c r="AN128" i="5"/>
  <c r="I131" i="5"/>
  <c r="AY406" i="5"/>
  <c r="AY285" i="5"/>
  <c r="B119" i="5"/>
  <c r="T175" i="5"/>
  <c r="AU88" i="5"/>
  <c r="S271" i="5"/>
  <c r="AT434" i="5"/>
  <c r="B226" i="5"/>
  <c r="AT39" i="5"/>
  <c r="AG487" i="5"/>
  <c r="T88" i="5"/>
  <c r="A248" i="5"/>
  <c r="S213" i="5"/>
  <c r="AA69" i="5"/>
  <c r="AB69" i="5" s="1"/>
  <c r="AK217" i="5"/>
  <c r="AO381" i="5"/>
  <c r="H95" i="5"/>
  <c r="AN337" i="5"/>
  <c r="AS103" i="5"/>
  <c r="AS201" i="5"/>
  <c r="AJ168" i="5"/>
  <c r="U217" i="5"/>
  <c r="AU143" i="5"/>
  <c r="AD388" i="5"/>
  <c r="BH256" i="5"/>
  <c r="BJ256" i="5" s="1"/>
  <c r="C485" i="5"/>
  <c r="K343" i="5"/>
  <c r="BG183" i="5"/>
  <c r="T269" i="5"/>
  <c r="BA137" i="5"/>
  <c r="AS24" i="5"/>
  <c r="S26" i="5"/>
  <c r="O319" i="5"/>
  <c r="B475" i="5"/>
  <c r="BH405" i="5"/>
  <c r="B132" i="5"/>
  <c r="BE457" i="5"/>
  <c r="T449" i="5"/>
  <c r="T195" i="5"/>
  <c r="AG223" i="5"/>
  <c r="AL109" i="5"/>
  <c r="Q428" i="5"/>
  <c r="AQ47" i="5"/>
  <c r="C447" i="5"/>
  <c r="BD289" i="5"/>
  <c r="AW149" i="5"/>
  <c r="BC470" i="5"/>
  <c r="G20" i="5"/>
  <c r="BE473" i="5"/>
  <c r="AQ93" i="5"/>
  <c r="Q427" i="5"/>
  <c r="AD208" i="5"/>
  <c r="Z265" i="5"/>
  <c r="X277" i="5"/>
  <c r="S450" i="5"/>
  <c r="AF143" i="5"/>
  <c r="J180" i="5"/>
  <c r="BA459" i="5"/>
  <c r="AV355" i="5"/>
  <c r="AO89" i="5"/>
  <c r="AA239" i="5"/>
  <c r="AB239" i="5" s="1"/>
  <c r="B278" i="5"/>
  <c r="P160" i="5"/>
  <c r="AA347" i="5"/>
  <c r="AB347" i="5" s="1"/>
  <c r="BJ347" i="5" s="1"/>
  <c r="X477" i="5"/>
  <c r="E382" i="5"/>
  <c r="AW99" i="5"/>
  <c r="AU230" i="5"/>
  <c r="B345" i="5"/>
  <c r="AW274" i="5"/>
  <c r="H156" i="5"/>
  <c r="AS339" i="5"/>
  <c r="AP207" i="5"/>
  <c r="D42" i="5"/>
  <c r="AA169" i="5"/>
  <c r="AB169" i="5" s="1"/>
  <c r="BJ169" i="5" s="1"/>
  <c r="S66" i="5"/>
  <c r="Y19" i="5"/>
  <c r="Q190" i="5"/>
  <c r="D427" i="5"/>
  <c r="AT217" i="5"/>
  <c r="AK332" i="5"/>
  <c r="A76" i="5"/>
  <c r="AY376" i="5"/>
  <c r="AC47" i="5"/>
  <c r="J489" i="5"/>
  <c r="G294" i="5"/>
  <c r="AY19" i="5"/>
  <c r="AJ267" i="5"/>
  <c r="AQ69" i="5"/>
  <c r="AU26" i="5"/>
  <c r="AX375" i="5"/>
  <c r="AP484" i="5"/>
  <c r="E477" i="5"/>
  <c r="S333" i="5"/>
  <c r="R270" i="5"/>
  <c r="AT56" i="5"/>
  <c r="A128" i="5"/>
  <c r="M220" i="5"/>
  <c r="D357" i="5"/>
  <c r="AU286" i="5"/>
  <c r="BH137" i="5"/>
  <c r="AT399" i="5"/>
  <c r="BH87" i="5"/>
  <c r="BJ87" i="5" s="1"/>
  <c r="BE352" i="5"/>
  <c r="G418" i="5"/>
  <c r="AM479" i="5"/>
  <c r="X472" i="5"/>
  <c r="AJ115" i="5"/>
  <c r="BG454" i="5"/>
  <c r="U259" i="5"/>
  <c r="AY466" i="5"/>
  <c r="C100" i="5"/>
  <c r="J308" i="5"/>
  <c r="F238" i="5"/>
  <c r="O138" i="5"/>
  <c r="C89" i="5"/>
  <c r="N488" i="5"/>
  <c r="S135" i="5"/>
  <c r="P171" i="5"/>
  <c r="S138" i="5"/>
  <c r="T231" i="5"/>
  <c r="B241" i="5"/>
  <c r="BE150" i="5"/>
  <c r="AU246" i="5"/>
  <c r="BB312" i="5"/>
  <c r="AE58" i="5"/>
  <c r="AW381" i="5"/>
  <c r="AD43" i="5"/>
  <c r="AD142" i="5"/>
  <c r="BB396" i="5"/>
  <c r="BD278" i="5"/>
  <c r="AG196" i="5"/>
  <c r="AM258" i="5"/>
  <c r="AH257" i="5"/>
  <c r="I137" i="5"/>
  <c r="AC403" i="5"/>
  <c r="X345" i="5"/>
  <c r="R404" i="5"/>
  <c r="D251" i="5"/>
  <c r="J290" i="5"/>
  <c r="AM377" i="5"/>
  <c r="X32" i="5"/>
  <c r="G157" i="5"/>
  <c r="BG13" i="5"/>
  <c r="BF223" i="5"/>
  <c r="AI13" i="5"/>
  <c r="BA411" i="5"/>
  <c r="E220" i="5"/>
  <c r="BB465" i="5"/>
  <c r="Z203" i="5"/>
  <c r="U366" i="5"/>
  <c r="AX315" i="5"/>
  <c r="A197" i="5"/>
  <c r="AK380" i="5"/>
  <c r="AX286" i="5"/>
  <c r="P346" i="5"/>
  <c r="O106" i="5"/>
  <c r="AX302" i="5"/>
  <c r="E36" i="5"/>
  <c r="AW268" i="5"/>
  <c r="AL340" i="5"/>
  <c r="AA479" i="5"/>
  <c r="AB479" i="5" s="1"/>
  <c r="BJ479" i="5" s="1"/>
  <c r="AG271" i="5"/>
  <c r="C170" i="5"/>
  <c r="G94" i="5"/>
  <c r="AG436" i="5"/>
  <c r="F43" i="5"/>
  <c r="I225" i="5"/>
  <c r="J56" i="5"/>
  <c r="H87" i="5"/>
  <c r="BF218" i="5"/>
  <c r="BH184" i="5"/>
  <c r="AT313" i="5"/>
  <c r="BB489" i="5"/>
  <c r="AM317" i="5"/>
  <c r="AW238" i="5"/>
  <c r="AY487" i="5"/>
  <c r="AL446" i="5"/>
  <c r="U120" i="5"/>
  <c r="H491" i="5"/>
  <c r="Y218" i="5"/>
  <c r="T34" i="5"/>
  <c r="K385" i="5"/>
  <c r="AF36" i="5"/>
  <c r="BA436" i="5"/>
  <c r="H107" i="5"/>
  <c r="M171" i="5"/>
  <c r="AU334" i="5"/>
  <c r="F483" i="5"/>
  <c r="Q88" i="5"/>
  <c r="J113" i="5"/>
  <c r="BH236" i="5"/>
  <c r="AD463" i="5"/>
  <c r="AH211" i="5"/>
  <c r="BD356" i="5"/>
  <c r="AY418" i="5"/>
  <c r="BC482" i="5"/>
  <c r="Q324" i="5"/>
  <c r="AC427" i="5"/>
  <c r="BH300" i="5"/>
  <c r="AE476" i="5"/>
  <c r="AA293" i="5"/>
  <c r="AB293" i="5" s="1"/>
  <c r="BB327" i="5"/>
  <c r="O179" i="5"/>
  <c r="AX398" i="5"/>
  <c r="I373" i="5"/>
  <c r="AK287" i="5"/>
  <c r="F247" i="5"/>
  <c r="O441" i="5"/>
  <c r="F253" i="5"/>
  <c r="BG366" i="5"/>
  <c r="AY286" i="5"/>
  <c r="J276" i="5"/>
  <c r="AC253" i="5"/>
  <c r="Z318" i="5"/>
  <c r="AH461" i="5"/>
  <c r="F331" i="5"/>
  <c r="AO458" i="5"/>
  <c r="F181" i="5"/>
  <c r="R358" i="5"/>
  <c r="J80" i="5"/>
  <c r="I274" i="5"/>
  <c r="AG147" i="5"/>
  <c r="BF299" i="5"/>
  <c r="AN428" i="5"/>
  <c r="AI80" i="5"/>
  <c r="AF253" i="5"/>
  <c r="BF73" i="5"/>
  <c r="B458" i="5"/>
  <c r="I316" i="5"/>
  <c r="P366" i="5"/>
  <c r="AN427" i="5"/>
  <c r="BA294" i="5"/>
  <c r="B122" i="5"/>
  <c r="AI88" i="5"/>
  <c r="AP343" i="5"/>
  <c r="BH290" i="5"/>
  <c r="BJ290" i="5" s="1"/>
  <c r="M241" i="5"/>
  <c r="B415" i="5"/>
  <c r="S350" i="5"/>
  <c r="AA357" i="5"/>
  <c r="AB357" i="5" s="1"/>
  <c r="BJ357" i="5" s="1"/>
  <c r="Q429" i="5"/>
  <c r="AY98" i="5"/>
  <c r="AO468" i="5"/>
  <c r="AQ394" i="5"/>
  <c r="D198" i="5"/>
  <c r="AE218" i="5"/>
  <c r="AT287" i="5"/>
  <c r="AT75" i="5"/>
  <c r="K88" i="5"/>
  <c r="X498" i="5"/>
  <c r="F345" i="5"/>
  <c r="Q456" i="5"/>
  <c r="AH163" i="5"/>
  <c r="AV136" i="5"/>
  <c r="H192" i="5"/>
  <c r="G291" i="5"/>
  <c r="S143" i="5"/>
  <c r="AI39" i="5"/>
  <c r="M56" i="5"/>
  <c r="Z309" i="5"/>
  <c r="U240" i="5"/>
  <c r="AJ130" i="5"/>
  <c r="Q368" i="5"/>
  <c r="T311" i="5"/>
  <c r="T62" i="5"/>
  <c r="B195" i="5"/>
  <c r="AY249" i="5"/>
  <c r="U252" i="5"/>
  <c r="AC293" i="5"/>
  <c r="AW103" i="5"/>
  <c r="Z499" i="5"/>
  <c r="AJ346" i="5"/>
  <c r="P355" i="5"/>
  <c r="AO90" i="5"/>
  <c r="BF483" i="5"/>
  <c r="AF220" i="5"/>
  <c r="BH268" i="5"/>
  <c r="AC24" i="5"/>
  <c r="C211" i="5"/>
  <c r="BH362" i="5"/>
  <c r="AM187" i="5"/>
  <c r="BB61" i="5"/>
  <c r="AM108" i="5"/>
  <c r="Q198" i="5"/>
  <c r="U463" i="5"/>
  <c r="AY372" i="5"/>
  <c r="AQ126" i="5"/>
  <c r="AU110" i="5"/>
  <c r="AZ191" i="5"/>
  <c r="X316" i="5"/>
  <c r="C123" i="5"/>
  <c r="AM116" i="5"/>
  <c r="BG220" i="5"/>
  <c r="K481" i="5"/>
  <c r="AM410" i="5"/>
  <c r="Y46" i="5"/>
  <c r="BF366" i="5"/>
  <c r="AC153" i="5"/>
  <c r="AO449" i="5"/>
  <c r="C237" i="5"/>
  <c r="J26" i="5"/>
  <c r="Q420" i="5"/>
  <c r="AK170" i="5"/>
  <c r="BF44" i="5"/>
  <c r="S399" i="5"/>
  <c r="AG84" i="5"/>
  <c r="AY207" i="5"/>
  <c r="AH103" i="5"/>
  <c r="BB339" i="5"/>
  <c r="AY430" i="5"/>
  <c r="F478" i="5"/>
  <c r="M318" i="5"/>
  <c r="F123" i="5"/>
  <c r="AF91" i="5"/>
  <c r="H64" i="5"/>
  <c r="BE376" i="5"/>
  <c r="N232" i="5"/>
  <c r="P95" i="5"/>
  <c r="X324" i="5"/>
  <c r="AC421" i="5"/>
  <c r="T304" i="5"/>
  <c r="L266" i="5"/>
  <c r="H256" i="5"/>
  <c r="AG158" i="5"/>
  <c r="AV486" i="5"/>
  <c r="O470" i="5"/>
  <c r="AX351" i="5"/>
  <c r="BF273" i="5"/>
  <c r="BB114" i="5"/>
  <c r="BH74" i="5"/>
  <c r="BJ74" i="5" s="1"/>
  <c r="T205" i="5"/>
  <c r="G417" i="5"/>
  <c r="J153" i="5"/>
  <c r="AJ447" i="5"/>
  <c r="AQ460" i="5"/>
  <c r="J368" i="5"/>
  <c r="S97" i="5"/>
  <c r="O137" i="5"/>
  <c r="U377" i="5"/>
  <c r="A429" i="5"/>
  <c r="AU341" i="5"/>
  <c r="AM436" i="5"/>
  <c r="Y190" i="5"/>
  <c r="AT203" i="5"/>
  <c r="AY205" i="5"/>
  <c r="BB429" i="5"/>
  <c r="BD477" i="5"/>
  <c r="AY311" i="5"/>
  <c r="BE210" i="5"/>
  <c r="Y341" i="5"/>
  <c r="BB481" i="5"/>
  <c r="A98" i="5"/>
  <c r="AK45" i="5"/>
  <c r="AC324" i="5"/>
  <c r="AY294" i="5"/>
  <c r="BB486" i="5"/>
  <c r="AP315" i="5"/>
  <c r="BG18" i="5"/>
  <c r="AV415" i="5"/>
  <c r="AG76" i="5"/>
  <c r="AA291" i="5"/>
  <c r="AB291" i="5" s="1"/>
  <c r="AW195" i="5"/>
  <c r="E436" i="5"/>
  <c r="AO187" i="5"/>
  <c r="X62" i="5"/>
  <c r="AK285" i="5"/>
  <c r="H196" i="5"/>
  <c r="BE39" i="5"/>
  <c r="AY454" i="5"/>
  <c r="AG89" i="5"/>
  <c r="N306" i="5"/>
  <c r="Z81" i="5"/>
  <c r="BA130" i="5"/>
  <c r="AM117" i="5"/>
  <c r="J456" i="5"/>
  <c r="BC145" i="5"/>
  <c r="A411" i="5"/>
  <c r="AS119" i="5"/>
  <c r="BB407" i="5"/>
  <c r="AE451" i="5"/>
  <c r="Q170" i="5"/>
  <c r="F436" i="5"/>
  <c r="AX465" i="5"/>
  <c r="AG135" i="5"/>
  <c r="B45" i="5"/>
  <c r="Z363" i="5"/>
  <c r="BB18" i="5"/>
  <c r="A369" i="5"/>
  <c r="M50" i="5"/>
  <c r="M15" i="5"/>
  <c r="BC76" i="5"/>
  <c r="AV395" i="5"/>
  <c r="BF109" i="5"/>
  <c r="I140" i="5"/>
  <c r="E85" i="5"/>
  <c r="B270" i="5"/>
  <c r="BC324" i="5"/>
  <c r="BA212" i="5"/>
  <c r="N213" i="5"/>
  <c r="Y297" i="5"/>
  <c r="G283" i="5"/>
  <c r="AY177" i="5"/>
  <c r="AE247" i="5"/>
  <c r="AW183" i="5"/>
  <c r="B294" i="5"/>
  <c r="AH341" i="5"/>
  <c r="R480" i="5"/>
  <c r="C475" i="5"/>
  <c r="AO305" i="5"/>
  <c r="AA40" i="5"/>
  <c r="AB40" i="5" s="1"/>
  <c r="BJ40" i="5" s="1"/>
  <c r="M271" i="5"/>
  <c r="B237" i="5"/>
  <c r="G75" i="5"/>
  <c r="M89" i="5"/>
  <c r="AE223" i="5"/>
  <c r="Q57" i="5"/>
  <c r="BD285" i="5"/>
  <c r="P111" i="5"/>
  <c r="BA122" i="5"/>
  <c r="AY244" i="5"/>
  <c r="M273" i="5"/>
  <c r="B140" i="5"/>
  <c r="T122" i="5"/>
  <c r="P78" i="5"/>
  <c r="Y173" i="5"/>
  <c r="BG299" i="5"/>
  <c r="B350" i="5"/>
  <c r="BG288" i="5"/>
  <c r="AI327" i="5"/>
  <c r="BB343" i="5"/>
  <c r="N194" i="5"/>
  <c r="BD67" i="5"/>
  <c r="AW500" i="5"/>
  <c r="T177" i="5"/>
  <c r="BE185" i="5"/>
  <c r="AL254" i="5"/>
  <c r="U67" i="5"/>
  <c r="BF131" i="5"/>
  <c r="AX67" i="5"/>
  <c r="BF249" i="5"/>
  <c r="AU392" i="5"/>
  <c r="Z202" i="5"/>
  <c r="BH329" i="5"/>
  <c r="BJ329" i="5" s="1"/>
  <c r="T26" i="5"/>
  <c r="U449" i="5"/>
  <c r="AI232" i="5"/>
  <c r="AW228" i="5"/>
  <c r="AN331" i="5"/>
  <c r="AU489" i="5"/>
  <c r="U329" i="5"/>
  <c r="AH69" i="5"/>
  <c r="Q478" i="5"/>
  <c r="AJ191" i="5"/>
  <c r="BG199" i="5"/>
  <c r="AJ174" i="5"/>
  <c r="AY283" i="5"/>
  <c r="X445" i="5"/>
  <c r="AL358" i="5"/>
  <c r="BB393" i="5"/>
  <c r="X385" i="5"/>
  <c r="S265" i="5"/>
  <c r="A150" i="5"/>
  <c r="AZ354" i="5"/>
  <c r="R240" i="5"/>
  <c r="AT112" i="5"/>
  <c r="BB247" i="5"/>
  <c r="AG411" i="5"/>
  <c r="BD358" i="5"/>
  <c r="AJ220" i="5"/>
  <c r="AC48" i="5"/>
  <c r="BH373" i="5"/>
  <c r="BJ373" i="5" s="1"/>
  <c r="BE194" i="5"/>
  <c r="S45" i="5"/>
  <c r="K358" i="5"/>
  <c r="AY500" i="5"/>
  <c r="AK83" i="5"/>
  <c r="Y36" i="5"/>
  <c r="AC222" i="5"/>
  <c r="BF16" i="5"/>
  <c r="BG204" i="5"/>
  <c r="AZ260" i="5"/>
  <c r="AO224" i="5"/>
  <c r="AS495" i="5"/>
  <c r="BF193" i="5"/>
  <c r="AA461" i="5"/>
  <c r="AB461" i="5" s="1"/>
  <c r="AC56" i="5"/>
  <c r="BD416" i="5"/>
  <c r="BG173" i="5"/>
  <c r="AM107" i="5"/>
  <c r="AH315" i="5"/>
  <c r="AO196" i="5"/>
  <c r="BG178" i="5"/>
  <c r="R372" i="5"/>
  <c r="G122" i="5"/>
  <c r="AH281" i="5"/>
  <c r="AT54" i="5"/>
  <c r="AI455" i="5"/>
  <c r="C54" i="5"/>
  <c r="G297" i="5"/>
  <c r="E20" i="5"/>
  <c r="BG240" i="5"/>
  <c r="AL275" i="5"/>
  <c r="AI492" i="5"/>
  <c r="AN260" i="5"/>
  <c r="AL108" i="5"/>
  <c r="AU132" i="5"/>
  <c r="E284" i="5"/>
  <c r="AI115" i="5"/>
  <c r="AQ249" i="5"/>
  <c r="AD458" i="5"/>
  <c r="Z77" i="5"/>
  <c r="X231" i="5"/>
  <c r="G303" i="5"/>
  <c r="AW166" i="5"/>
  <c r="F33" i="5"/>
  <c r="H57" i="5"/>
  <c r="Q167" i="5"/>
  <c r="AO314" i="5"/>
  <c r="K237" i="5"/>
  <c r="X76" i="5"/>
  <c r="E258" i="5"/>
  <c r="Y450" i="5"/>
  <c r="AG54" i="5"/>
  <c r="B128" i="5"/>
  <c r="A179" i="5"/>
  <c r="J369" i="5"/>
  <c r="Y497" i="5"/>
  <c r="N322" i="5"/>
  <c r="T302" i="5"/>
  <c r="AE274" i="5"/>
  <c r="N307" i="5"/>
  <c r="U237" i="5"/>
  <c r="AK21" i="5"/>
  <c r="Q360" i="5"/>
  <c r="AX89" i="5"/>
  <c r="K290" i="5"/>
  <c r="AA210" i="5"/>
  <c r="AB210" i="5" s="1"/>
  <c r="BJ210" i="5" s="1"/>
  <c r="AW310" i="5"/>
  <c r="R80" i="5"/>
  <c r="AH289" i="5"/>
  <c r="AC29" i="5"/>
  <c r="AZ481" i="5"/>
  <c r="A241" i="5"/>
  <c r="AS416" i="5"/>
  <c r="AG77" i="5"/>
  <c r="N66" i="5"/>
  <c r="M317" i="5"/>
  <c r="AL273" i="5"/>
  <c r="AZ159" i="5"/>
  <c r="AG152" i="5"/>
  <c r="S174" i="5"/>
  <c r="AP480" i="5"/>
  <c r="AH194" i="5"/>
  <c r="D165" i="5"/>
  <c r="C273" i="5"/>
  <c r="S105" i="5"/>
  <c r="AK135" i="5"/>
  <c r="O483" i="5"/>
  <c r="BC243" i="5"/>
  <c r="Z215" i="5"/>
  <c r="N47" i="5"/>
  <c r="M300" i="5"/>
  <c r="BE115" i="5"/>
  <c r="Q41" i="5"/>
  <c r="E218" i="5"/>
  <c r="AA325" i="5"/>
  <c r="AB325" i="5" s="1"/>
  <c r="BG162" i="5"/>
  <c r="BA150" i="5"/>
  <c r="AI425" i="5"/>
  <c r="AK84" i="5"/>
  <c r="K422" i="5"/>
  <c r="I496" i="5"/>
  <c r="B87" i="5"/>
  <c r="N229" i="5"/>
  <c r="AK105" i="5"/>
  <c r="AL297" i="5"/>
  <c r="BA44" i="5"/>
  <c r="O132" i="5"/>
  <c r="BD44" i="5"/>
  <c r="AC131" i="5"/>
  <c r="AL176" i="5"/>
  <c r="B500" i="5"/>
  <c r="S71" i="5"/>
  <c r="K149" i="5"/>
  <c r="E123" i="5"/>
  <c r="H71" i="5"/>
  <c r="E235" i="5"/>
  <c r="Q313" i="5"/>
  <c r="BD258" i="5"/>
  <c r="BD320" i="5"/>
  <c r="AC474" i="5"/>
  <c r="L62" i="5"/>
  <c r="AQ130" i="5"/>
  <c r="AZ393" i="5"/>
  <c r="A277" i="5"/>
  <c r="AQ455" i="5"/>
  <c r="AS100" i="5"/>
  <c r="AH51" i="5"/>
  <c r="AN143" i="5"/>
  <c r="BD300" i="5"/>
  <c r="AT249" i="5"/>
  <c r="AA73" i="5"/>
  <c r="AB73" i="5" s="1"/>
  <c r="BJ73" i="5" s="1"/>
  <c r="AS86" i="5"/>
  <c r="G375" i="5"/>
  <c r="BC102" i="5"/>
  <c r="AU149" i="5"/>
  <c r="A115" i="5"/>
  <c r="AD499" i="5"/>
  <c r="G279" i="5"/>
  <c r="AP200" i="5"/>
  <c r="AF144" i="5"/>
  <c r="D140" i="5"/>
  <c r="Q376" i="5"/>
  <c r="AK193" i="5"/>
  <c r="AH58" i="5"/>
  <c r="AX311" i="5"/>
  <c r="AI205" i="5"/>
  <c r="C183" i="5"/>
  <c r="T111" i="5"/>
  <c r="AU65" i="5"/>
  <c r="F428" i="5"/>
  <c r="AW443" i="5"/>
  <c r="BG153" i="5"/>
  <c r="AM384" i="5"/>
  <c r="BB90" i="5"/>
  <c r="S118" i="5"/>
  <c r="I368" i="5"/>
  <c r="N149" i="5"/>
  <c r="AT259" i="5"/>
  <c r="BF46" i="5"/>
  <c r="AW154" i="5"/>
  <c r="AP175" i="5"/>
  <c r="M113" i="5"/>
  <c r="K460" i="5"/>
  <c r="AV58" i="5"/>
  <c r="AV497" i="5"/>
  <c r="AN188" i="5"/>
  <c r="AP105" i="5"/>
  <c r="AJ81" i="5"/>
  <c r="BG286" i="5"/>
  <c r="AJ165" i="5"/>
  <c r="BC41" i="5"/>
  <c r="D458" i="5"/>
  <c r="X278" i="5"/>
  <c r="B444" i="5"/>
  <c r="P432" i="5"/>
  <c r="M326" i="5"/>
  <c r="Y361" i="5"/>
  <c r="E325" i="5"/>
  <c r="BF245" i="5"/>
  <c r="AH23" i="5"/>
  <c r="AH66" i="5"/>
  <c r="AO293" i="5"/>
  <c r="J424" i="5"/>
  <c r="A107" i="5"/>
  <c r="E181" i="5"/>
  <c r="AM425" i="5"/>
  <c r="T215" i="5"/>
  <c r="BG128" i="5"/>
  <c r="AA240" i="5"/>
  <c r="AB240" i="5" s="1"/>
  <c r="Z239" i="5"/>
  <c r="O118" i="5"/>
  <c r="U121" i="5"/>
  <c r="AM166" i="5"/>
  <c r="AD54" i="5"/>
  <c r="AD309" i="5"/>
  <c r="AI166" i="5"/>
  <c r="BA253" i="5"/>
  <c r="J467" i="5"/>
  <c r="AU458" i="5"/>
  <c r="AF192" i="5"/>
  <c r="AM421" i="5"/>
  <c r="BH212" i="5"/>
  <c r="O416" i="5"/>
  <c r="O223" i="5"/>
  <c r="K49" i="5"/>
  <c r="G144" i="5"/>
  <c r="F16" i="5"/>
  <c r="AE316" i="5"/>
  <c r="A207" i="5"/>
  <c r="AL132" i="5"/>
  <c r="AP335" i="5"/>
  <c r="H132" i="5"/>
  <c r="AL46" i="5"/>
  <c r="AT52" i="5"/>
  <c r="BD500" i="5"/>
  <c r="AD173" i="5"/>
  <c r="AQ26" i="5"/>
  <c r="BE309" i="5"/>
  <c r="A471" i="5"/>
  <c r="AV191" i="5"/>
  <c r="AI319" i="5"/>
  <c r="AD368" i="5"/>
  <c r="B23" i="5"/>
  <c r="BG345" i="5"/>
  <c r="AZ234" i="5"/>
  <c r="AV75" i="5"/>
  <c r="AN76" i="5"/>
  <c r="AG446" i="5"/>
  <c r="U242" i="5"/>
  <c r="P65" i="5"/>
  <c r="BH127" i="5"/>
  <c r="Y332" i="5"/>
  <c r="AO304" i="5"/>
  <c r="C236" i="5"/>
  <c r="Z88" i="5"/>
  <c r="R248" i="5"/>
  <c r="R178" i="5"/>
  <c r="AN104" i="5"/>
  <c r="AX216" i="5"/>
  <c r="AT77" i="5"/>
  <c r="O298" i="5"/>
  <c r="T183" i="5"/>
  <c r="AZ112" i="5"/>
  <c r="BE476" i="5"/>
  <c r="AU28" i="5"/>
  <c r="M194" i="5"/>
  <c r="Z187" i="5"/>
  <c r="Q326" i="5"/>
  <c r="X98" i="5"/>
  <c r="J141" i="5"/>
  <c r="AS139" i="5"/>
  <c r="AF353" i="5"/>
  <c r="AL140" i="5"/>
  <c r="M424" i="5"/>
  <c r="F34" i="5"/>
  <c r="Y138" i="5"/>
  <c r="R238" i="5"/>
  <c r="P284" i="5"/>
  <c r="AU277" i="5"/>
  <c r="X276" i="5"/>
  <c r="AH142" i="5"/>
  <c r="M272" i="5"/>
  <c r="BH136" i="5"/>
  <c r="AN133" i="5"/>
  <c r="X71" i="5"/>
  <c r="AU412" i="5"/>
  <c r="AA51" i="5"/>
  <c r="AB51" i="5" s="1"/>
  <c r="I340" i="5"/>
  <c r="D79" i="5"/>
  <c r="AQ397" i="5"/>
  <c r="AH254" i="5"/>
  <c r="AC303" i="5"/>
  <c r="L24" i="5"/>
  <c r="AA379" i="5"/>
  <c r="AB379" i="5" s="1"/>
  <c r="BJ379" i="5" s="1"/>
  <c r="B322" i="5"/>
  <c r="A425" i="5"/>
  <c r="AL74" i="5"/>
  <c r="AX146" i="5"/>
  <c r="Q96" i="5"/>
  <c r="K27" i="5"/>
  <c r="H434" i="5"/>
  <c r="BA96" i="5"/>
  <c r="BE51" i="5"/>
  <c r="AP140" i="5"/>
  <c r="BH13" i="5"/>
  <c r="AH102" i="5"/>
  <c r="AJ255" i="5"/>
  <c r="AK360" i="5"/>
  <c r="AK283" i="5"/>
  <c r="AA193" i="5"/>
  <c r="AB193" i="5" s="1"/>
  <c r="BJ193" i="5" s="1"/>
  <c r="AT154" i="5"/>
  <c r="B80" i="5"/>
  <c r="B434" i="5"/>
  <c r="Q159" i="5"/>
  <c r="Y461" i="5"/>
  <c r="BD264" i="5"/>
  <c r="J275" i="5"/>
  <c r="AT168" i="5"/>
  <c r="AL318" i="5"/>
  <c r="X394" i="5"/>
  <c r="J22" i="5"/>
  <c r="AG212" i="5"/>
  <c r="AN31" i="5"/>
  <c r="AC384" i="5"/>
  <c r="Q238" i="5"/>
  <c r="BD114" i="5"/>
  <c r="R42" i="5"/>
  <c r="Y422" i="5"/>
  <c r="AV73" i="5"/>
  <c r="AJ254" i="5"/>
  <c r="BC156" i="5"/>
  <c r="AS380" i="5"/>
  <c r="AP46" i="5"/>
  <c r="B141" i="5"/>
  <c r="Q406" i="5"/>
  <c r="AG34" i="5"/>
  <c r="AY493" i="5"/>
  <c r="G68" i="5"/>
  <c r="Z267" i="5"/>
  <c r="M114" i="5"/>
  <c r="AN264" i="5"/>
  <c r="AK64" i="5"/>
  <c r="A66" i="5"/>
  <c r="T440" i="5"/>
  <c r="Z50" i="5"/>
  <c r="A155" i="5"/>
  <c r="AC45" i="5"/>
  <c r="S237" i="5"/>
  <c r="H131" i="5"/>
  <c r="AO181" i="5"/>
  <c r="AK77" i="5"/>
  <c r="AM41" i="5"/>
  <c r="D109" i="5"/>
  <c r="AS281" i="5"/>
  <c r="Z120" i="5"/>
  <c r="BA365" i="5"/>
  <c r="D126" i="5"/>
  <c r="Y406" i="5"/>
  <c r="BC262" i="5"/>
  <c r="C446" i="5"/>
  <c r="AM201" i="5"/>
  <c r="AX175" i="5"/>
  <c r="S301" i="5"/>
  <c r="N101" i="5"/>
  <c r="AL94" i="5"/>
  <c r="BF465" i="5"/>
  <c r="G424" i="5"/>
  <c r="AP248" i="5"/>
  <c r="AC85" i="5"/>
  <c r="N78" i="5"/>
  <c r="BA419" i="5"/>
  <c r="AY461" i="5"/>
  <c r="AF31" i="5"/>
  <c r="AS184" i="5"/>
  <c r="AW258" i="5"/>
  <c r="AY139" i="5"/>
  <c r="F226" i="5"/>
  <c r="X329" i="5"/>
  <c r="BH274" i="5"/>
  <c r="BD434" i="5"/>
  <c r="M42" i="5"/>
  <c r="L387" i="5"/>
  <c r="AV209" i="5"/>
  <c r="AU60" i="5"/>
  <c r="BB108" i="5"/>
  <c r="H212" i="5"/>
  <c r="BA101" i="5"/>
  <c r="AL490" i="5"/>
  <c r="AE238" i="5"/>
  <c r="N408" i="5"/>
  <c r="X122" i="5"/>
  <c r="AS261" i="5"/>
  <c r="AK221" i="5"/>
  <c r="AT108" i="5"/>
  <c r="AE401" i="5"/>
  <c r="U499" i="5"/>
  <c r="U154" i="5"/>
  <c r="S40" i="5"/>
  <c r="B386" i="5"/>
  <c r="AN24" i="5"/>
  <c r="E255" i="5"/>
  <c r="R266" i="5"/>
  <c r="AS26" i="5"/>
  <c r="BE24" i="5"/>
  <c r="AF37" i="5"/>
  <c r="A219" i="5"/>
  <c r="AL426" i="5"/>
  <c r="AP89" i="5"/>
  <c r="AD241" i="5"/>
  <c r="G266" i="5"/>
  <c r="C491" i="5"/>
  <c r="BB37" i="5"/>
  <c r="AP310" i="5"/>
  <c r="AV421" i="5"/>
  <c r="B273" i="5"/>
  <c r="G325" i="5"/>
  <c r="AE34" i="5"/>
  <c r="BG250" i="5"/>
  <c r="K127" i="5"/>
  <c r="AX416" i="5"/>
  <c r="AP53" i="5"/>
  <c r="N214" i="5"/>
  <c r="AA235" i="5"/>
  <c r="AB235" i="5" s="1"/>
  <c r="J182" i="5"/>
  <c r="B487" i="5"/>
  <c r="J285" i="5"/>
  <c r="K156" i="5"/>
  <c r="B372" i="5"/>
  <c r="U296" i="5"/>
  <c r="A127" i="5"/>
  <c r="E143" i="5"/>
  <c r="E234" i="5"/>
  <c r="K471" i="5"/>
  <c r="AS332" i="5"/>
  <c r="AK35" i="5"/>
  <c r="BB77" i="5"/>
  <c r="X361" i="5"/>
  <c r="AH318" i="5"/>
  <c r="AI271" i="5"/>
  <c r="BG68" i="5"/>
  <c r="R129" i="5"/>
  <c r="G357" i="5"/>
  <c r="B284" i="5"/>
  <c r="AN257" i="5"/>
  <c r="AG201" i="5"/>
  <c r="AL39" i="5"/>
  <c r="D313" i="5"/>
  <c r="BE477" i="5"/>
  <c r="AW184" i="5"/>
  <c r="AY331" i="5"/>
  <c r="Y325" i="5"/>
  <c r="AQ354" i="5"/>
  <c r="H146" i="5"/>
  <c r="AV95" i="5"/>
  <c r="AI222" i="5"/>
  <c r="BD148" i="5"/>
  <c r="B309" i="5"/>
  <c r="S314" i="5"/>
  <c r="E145" i="5"/>
  <c r="BB400" i="5"/>
  <c r="T219" i="5"/>
  <c r="AT413" i="5"/>
  <c r="R60" i="5"/>
  <c r="BD165" i="5"/>
  <c r="I200" i="5"/>
  <c r="H241" i="5"/>
  <c r="AN293" i="5"/>
  <c r="BH240" i="5"/>
  <c r="P136" i="5"/>
  <c r="B362" i="5"/>
  <c r="AS99" i="5"/>
  <c r="Y395" i="5"/>
  <c r="L39" i="5"/>
  <c r="AY313" i="5"/>
  <c r="F453" i="5"/>
  <c r="Z236" i="5"/>
  <c r="N159" i="5"/>
  <c r="Z172" i="5"/>
  <c r="C336" i="5"/>
  <c r="T98" i="5"/>
  <c r="Y143" i="5"/>
  <c r="AE387" i="5"/>
  <c r="I345" i="5"/>
  <c r="AL206" i="5"/>
  <c r="BH314" i="5"/>
  <c r="I62" i="5"/>
  <c r="A457" i="5"/>
  <c r="AY37" i="5"/>
  <c r="T163" i="5"/>
  <c r="AS20" i="5"/>
  <c r="BE166" i="5"/>
  <c r="AI361" i="5"/>
  <c r="AF443" i="5"/>
  <c r="BD226" i="5"/>
  <c r="AN40" i="5"/>
  <c r="AY122" i="5"/>
  <c r="T82" i="5"/>
  <c r="N343" i="5"/>
  <c r="AX79" i="5"/>
  <c r="G146" i="5"/>
  <c r="T438" i="5"/>
  <c r="AE229" i="5"/>
  <c r="E252" i="5"/>
  <c r="BA434" i="5"/>
  <c r="B47" i="5"/>
  <c r="BE65" i="5"/>
  <c r="AT416" i="5"/>
  <c r="AS396" i="5"/>
  <c r="S164" i="5"/>
  <c r="AN405" i="5"/>
  <c r="Q274" i="5"/>
  <c r="A95" i="5"/>
  <c r="Z259" i="5"/>
  <c r="AW304" i="5"/>
  <c r="M229" i="5"/>
  <c r="R393" i="5"/>
  <c r="AC226" i="5"/>
  <c r="N189" i="5"/>
  <c r="AI280" i="5"/>
  <c r="AT274" i="5"/>
  <c r="AL382" i="5"/>
  <c r="AT34" i="5"/>
  <c r="AJ143" i="5"/>
  <c r="S291" i="5"/>
  <c r="H269" i="5"/>
  <c r="AS374" i="5"/>
  <c r="S46" i="5"/>
  <c r="E45" i="5"/>
  <c r="BA16" i="5"/>
  <c r="F64" i="5"/>
  <c r="AX358" i="5"/>
  <c r="AL161" i="5"/>
  <c r="N473" i="5"/>
  <c r="AM87" i="5"/>
  <c r="E172" i="5"/>
  <c r="AU72" i="5"/>
  <c r="AN129" i="5"/>
  <c r="AX188" i="5"/>
  <c r="AN255" i="5"/>
  <c r="M387" i="5"/>
  <c r="AF47" i="5"/>
  <c r="F256" i="5"/>
  <c r="BC240" i="5"/>
  <c r="AE164" i="5"/>
  <c r="C255" i="5"/>
  <c r="U212" i="5"/>
  <c r="U378" i="5"/>
  <c r="A269" i="5"/>
  <c r="Y410" i="5"/>
  <c r="AQ284" i="5"/>
  <c r="BH93" i="5"/>
  <c r="AK112" i="5"/>
  <c r="K357" i="5"/>
  <c r="E265" i="5"/>
  <c r="Q47" i="5"/>
  <c r="AW55" i="5"/>
  <c r="AZ213" i="5"/>
  <c r="P219" i="5"/>
  <c r="BG341" i="5"/>
  <c r="AG148" i="5"/>
  <c r="J437" i="5"/>
  <c r="AL170" i="5"/>
  <c r="AS431" i="5"/>
  <c r="U397" i="5"/>
  <c r="AJ132" i="5"/>
  <c r="BC318" i="5"/>
  <c r="AJ313" i="5"/>
  <c r="X391" i="5"/>
  <c r="AC406" i="5"/>
  <c r="P83" i="5"/>
  <c r="M290" i="5"/>
  <c r="AW422" i="5"/>
  <c r="AD377" i="5"/>
  <c r="BH293" i="5"/>
  <c r="AJ321" i="5"/>
  <c r="T272" i="5"/>
  <c r="Z468" i="5"/>
  <c r="BB483" i="5"/>
  <c r="AT492" i="5"/>
  <c r="BF459" i="5"/>
  <c r="AL264" i="5"/>
  <c r="O70" i="5"/>
  <c r="BA48" i="5"/>
  <c r="AN192" i="5"/>
  <c r="I224" i="5"/>
  <c r="AY130" i="5"/>
  <c r="AF185" i="5"/>
  <c r="AI44" i="5"/>
  <c r="E194" i="5"/>
  <c r="AE152" i="5"/>
  <c r="AO418" i="5"/>
  <c r="AP79" i="5"/>
  <c r="K103" i="5"/>
  <c r="AO216" i="5"/>
  <c r="AC260" i="5"/>
  <c r="BA329" i="5"/>
  <c r="C410" i="5"/>
  <c r="AS254" i="5"/>
  <c r="AJ134" i="5"/>
  <c r="Y33" i="5"/>
  <c r="AI130" i="5"/>
  <c r="G447" i="5"/>
  <c r="AU439" i="5"/>
  <c r="AN460" i="5"/>
  <c r="AJ177" i="5"/>
  <c r="BC474" i="5"/>
  <c r="I397" i="5"/>
  <c r="C409" i="5"/>
  <c r="E43" i="5"/>
  <c r="AG123" i="5"/>
  <c r="AX221" i="5"/>
  <c r="Z255" i="5"/>
  <c r="AO23" i="5"/>
  <c r="E287" i="5"/>
  <c r="BD145" i="5"/>
  <c r="AZ35" i="5"/>
  <c r="H466" i="5"/>
  <c r="AM179" i="5"/>
  <c r="AL118" i="5"/>
  <c r="I470" i="5"/>
  <c r="U233" i="5"/>
  <c r="AW88" i="5"/>
  <c r="L447" i="5"/>
  <c r="AI149" i="5"/>
  <c r="Z336" i="5"/>
  <c r="AO194" i="5"/>
  <c r="AQ74" i="5"/>
  <c r="AV366" i="5"/>
  <c r="BC462" i="5"/>
  <c r="BG33" i="5"/>
  <c r="BC242" i="5"/>
  <c r="Z136" i="5"/>
  <c r="AL346" i="5"/>
  <c r="Q104" i="5"/>
  <c r="E179" i="5"/>
  <c r="AY484" i="5"/>
  <c r="AT184" i="5"/>
  <c r="BC317" i="5"/>
  <c r="BA479" i="5"/>
  <c r="G143" i="5"/>
  <c r="BC295" i="5"/>
  <c r="AZ203" i="5"/>
  <c r="AN486" i="5"/>
  <c r="N89" i="5"/>
  <c r="AN370" i="5"/>
  <c r="AC58" i="5"/>
  <c r="AT415" i="5"/>
  <c r="E365" i="5"/>
  <c r="O338" i="5"/>
  <c r="Z100" i="5"/>
  <c r="AM264" i="5"/>
  <c r="Q155" i="5"/>
  <c r="AJ484" i="5"/>
  <c r="Q165" i="5"/>
  <c r="I252" i="5"/>
  <c r="L283" i="5"/>
  <c r="Z477" i="5"/>
  <c r="AP366" i="5"/>
  <c r="BH404" i="5"/>
  <c r="F87" i="5"/>
  <c r="AQ267" i="5"/>
  <c r="BD180" i="5"/>
  <c r="AZ482" i="5"/>
  <c r="O453" i="5"/>
  <c r="Z18" i="5"/>
  <c r="AV320" i="5"/>
  <c r="AK375" i="5"/>
  <c r="AO14" i="5"/>
  <c r="R153" i="5"/>
  <c r="AY475" i="5"/>
  <c r="J486" i="5"/>
  <c r="BC183" i="5"/>
  <c r="AU349" i="5"/>
  <c r="AM146" i="5"/>
  <c r="AD320" i="5"/>
  <c r="R106" i="5"/>
  <c r="P376" i="5"/>
  <c r="F369" i="5"/>
  <c r="P420" i="5"/>
  <c r="J196" i="5"/>
  <c r="AH105" i="5"/>
  <c r="B127" i="5"/>
  <c r="Y494" i="5"/>
  <c r="AQ25" i="5"/>
  <c r="AK341" i="5"/>
  <c r="I390" i="5"/>
  <c r="AP100" i="5"/>
  <c r="O277" i="5"/>
  <c r="K219" i="5"/>
  <c r="AG127" i="5"/>
  <c r="T24" i="5"/>
  <c r="P70" i="5"/>
  <c r="B307" i="5"/>
  <c r="AG428" i="5"/>
  <c r="G350" i="5"/>
  <c r="AK174" i="5"/>
  <c r="X68" i="5"/>
  <c r="AI325" i="5"/>
  <c r="L38" i="5"/>
  <c r="AT177" i="5"/>
  <c r="O21" i="5"/>
  <c r="X287" i="5"/>
  <c r="E13" i="5"/>
  <c r="AV350" i="5"/>
  <c r="A307" i="5"/>
  <c r="Y328" i="5"/>
  <c r="AJ181" i="5"/>
  <c r="AM475" i="5"/>
  <c r="AG160" i="5"/>
  <c r="AO289" i="5"/>
  <c r="G220" i="5"/>
  <c r="AJ173" i="5"/>
  <c r="AN85" i="5"/>
  <c r="BE409" i="5"/>
  <c r="AK60" i="5"/>
  <c r="F387" i="5"/>
  <c r="T294" i="5"/>
  <c r="N106" i="5"/>
  <c r="AF134" i="5"/>
  <c r="T312" i="5"/>
  <c r="Z129" i="5"/>
  <c r="P330" i="5"/>
  <c r="T186" i="5"/>
  <c r="B32" i="5"/>
  <c r="AN140" i="5"/>
  <c r="BA489" i="5"/>
  <c r="K155" i="5"/>
  <c r="M421" i="5"/>
  <c r="AF384" i="5"/>
  <c r="AH416" i="5"/>
  <c r="AD327" i="5"/>
  <c r="N221" i="5"/>
  <c r="H281" i="5"/>
  <c r="L189" i="5"/>
  <c r="A23" i="5"/>
  <c r="S356" i="5"/>
  <c r="AF293" i="5"/>
  <c r="AZ123" i="5"/>
  <c r="AS377" i="5"/>
  <c r="AZ338" i="5"/>
  <c r="AQ283" i="5"/>
  <c r="AY166" i="5"/>
  <c r="X209" i="5"/>
  <c r="X234" i="5"/>
  <c r="BA499" i="5"/>
  <c r="BE467" i="5"/>
  <c r="AP216" i="5"/>
  <c r="S478" i="5"/>
  <c r="AG238" i="5"/>
  <c r="BH20" i="5"/>
  <c r="BA251" i="5"/>
  <c r="Z72" i="5"/>
  <c r="H369" i="5"/>
  <c r="B238" i="5"/>
  <c r="Y273" i="5"/>
  <c r="B71" i="5"/>
  <c r="G384" i="5"/>
  <c r="P274" i="5"/>
  <c r="G164" i="5"/>
  <c r="J102" i="5"/>
  <c r="AH206" i="5"/>
  <c r="AJ493" i="5"/>
  <c r="AK487" i="5"/>
  <c r="AV45" i="5"/>
  <c r="BH227" i="5"/>
  <c r="BJ227" i="5" s="1"/>
  <c r="BC313" i="5"/>
  <c r="J199" i="5"/>
  <c r="AE266" i="5"/>
  <c r="Y384" i="5"/>
  <c r="AW317" i="5"/>
  <c r="Z402" i="5"/>
  <c r="AI428" i="5"/>
  <c r="K259" i="5"/>
  <c r="AL319" i="5"/>
  <c r="L267" i="5"/>
  <c r="Q121" i="5"/>
  <c r="BC81" i="5"/>
  <c r="G85" i="5"/>
  <c r="Z240" i="5"/>
  <c r="S489" i="5"/>
  <c r="I289" i="5"/>
  <c r="AL43" i="5"/>
  <c r="AM285" i="5"/>
  <c r="AC82" i="5"/>
  <c r="AX357" i="5"/>
  <c r="AC49" i="5"/>
  <c r="BB280" i="5"/>
  <c r="BA158" i="5"/>
  <c r="BB221" i="5"/>
  <c r="L36" i="5"/>
  <c r="BF24" i="5"/>
  <c r="AS306" i="5"/>
  <c r="BE267" i="5"/>
  <c r="C208" i="5"/>
  <c r="BD330" i="5"/>
  <c r="BG273" i="5"/>
  <c r="R37" i="5"/>
  <c r="H392" i="5"/>
  <c r="AT107" i="5"/>
  <c r="AU161" i="5"/>
  <c r="AD354" i="5"/>
  <c r="Y214" i="5"/>
  <c r="AU40" i="5"/>
  <c r="AA388" i="5"/>
  <c r="AB388" i="5" s="1"/>
  <c r="BB322" i="5"/>
  <c r="S61" i="5"/>
  <c r="AA450" i="5"/>
  <c r="AB450" i="5" s="1"/>
  <c r="BJ450" i="5" s="1"/>
  <c r="AC240" i="5"/>
  <c r="BB160" i="5"/>
  <c r="H472" i="5"/>
  <c r="AK259" i="5"/>
  <c r="AK227" i="5"/>
  <c r="BF395" i="5"/>
  <c r="BE36" i="5"/>
  <c r="AV27" i="5"/>
  <c r="AP342" i="5"/>
  <c r="AJ329" i="5"/>
  <c r="AO218" i="5"/>
  <c r="U282" i="5"/>
  <c r="S457" i="5"/>
  <c r="U343" i="5"/>
  <c r="AW315" i="5"/>
  <c r="AK111" i="5"/>
  <c r="U418" i="5"/>
  <c r="M234" i="5"/>
  <c r="AU398" i="5"/>
  <c r="AP109" i="5"/>
  <c r="Y137" i="5"/>
  <c r="T423" i="5"/>
  <c r="B98" i="5"/>
  <c r="M240" i="5"/>
  <c r="D471" i="5"/>
  <c r="H32" i="5"/>
  <c r="S487" i="5"/>
  <c r="A129" i="5"/>
  <c r="Z28" i="5"/>
  <c r="AT497" i="5"/>
  <c r="O173" i="5"/>
  <c r="AD497" i="5"/>
  <c r="AV488" i="5"/>
  <c r="T410" i="5"/>
  <c r="BC469" i="5"/>
  <c r="AZ439" i="5"/>
  <c r="AO342" i="5"/>
  <c r="E338" i="5"/>
  <c r="BF380" i="5"/>
  <c r="AO466" i="5"/>
  <c r="AP202" i="5"/>
  <c r="Z38" i="5"/>
  <c r="AA333" i="5"/>
  <c r="AB333" i="5" s="1"/>
  <c r="BJ333" i="5" s="1"/>
  <c r="BF58" i="5"/>
  <c r="AI407" i="5"/>
  <c r="B451" i="5"/>
  <c r="X92" i="5"/>
  <c r="P485" i="5"/>
  <c r="AD452" i="5"/>
  <c r="X215" i="5"/>
  <c r="AW254" i="5"/>
  <c r="AL363" i="5"/>
  <c r="AU418" i="5"/>
  <c r="BE52" i="5"/>
  <c r="O403" i="5"/>
  <c r="AE354" i="5"/>
  <c r="A332" i="5"/>
  <c r="S81" i="5"/>
  <c r="AZ326" i="5"/>
  <c r="AX57" i="5"/>
  <c r="AY44" i="5"/>
  <c r="AW299" i="5"/>
  <c r="AG14" i="5"/>
  <c r="BA392" i="5"/>
  <c r="BH325" i="5"/>
  <c r="P135" i="5"/>
  <c r="AQ275" i="5"/>
  <c r="AP333" i="5"/>
  <c r="AU311" i="5"/>
  <c r="AS33" i="5"/>
  <c r="D171" i="5"/>
  <c r="BH200" i="5"/>
  <c r="R307" i="5"/>
  <c r="AV374" i="5"/>
  <c r="K267" i="5"/>
  <c r="O57" i="5"/>
  <c r="AL134" i="5"/>
  <c r="AY328" i="5"/>
  <c r="AL350" i="5"/>
  <c r="A130" i="5"/>
  <c r="AT165" i="5"/>
  <c r="G95" i="5"/>
  <c r="AM114" i="5"/>
  <c r="BF38" i="5"/>
  <c r="I232" i="5"/>
  <c r="AD250" i="5"/>
  <c r="U341" i="5"/>
  <c r="BF476" i="5"/>
  <c r="Y195" i="5"/>
  <c r="AI409" i="5"/>
  <c r="P47" i="5"/>
  <c r="L475" i="5"/>
  <c r="J188" i="5"/>
  <c r="N29" i="5"/>
  <c r="AM496" i="5"/>
  <c r="AK13" i="5"/>
  <c r="Q260" i="5"/>
  <c r="AG185" i="5"/>
  <c r="AK328" i="5"/>
  <c r="L195" i="5"/>
  <c r="AS48" i="5"/>
  <c r="BD166" i="5"/>
  <c r="O207" i="5"/>
  <c r="S408" i="5"/>
  <c r="AM383" i="5"/>
  <c r="BD411" i="5"/>
  <c r="AV247" i="5"/>
  <c r="AI54" i="5"/>
  <c r="AI448" i="5"/>
  <c r="T66" i="5"/>
  <c r="AD226" i="5"/>
  <c r="BC365" i="5"/>
  <c r="A233" i="5"/>
  <c r="M268" i="5"/>
  <c r="C140" i="5"/>
  <c r="R90" i="5"/>
  <c r="AN349" i="5"/>
  <c r="AU426" i="5"/>
  <c r="AN170" i="5"/>
  <c r="E163" i="5"/>
  <c r="A167" i="5"/>
  <c r="AJ163" i="5"/>
  <c r="M408" i="5"/>
  <c r="AO164" i="5"/>
  <c r="AJ84" i="5"/>
  <c r="C204" i="5"/>
  <c r="AU109" i="5"/>
  <c r="AW350" i="5"/>
  <c r="AO233" i="5"/>
  <c r="Y87" i="5"/>
  <c r="M371" i="5"/>
  <c r="M409" i="5"/>
  <c r="U166" i="5"/>
  <c r="S490" i="5"/>
  <c r="AP114" i="5"/>
  <c r="AL181" i="5"/>
  <c r="BD209" i="5"/>
  <c r="BE272" i="5"/>
  <c r="K211" i="5"/>
  <c r="BB78" i="5"/>
  <c r="B18" i="5"/>
  <c r="I97" i="5"/>
  <c r="AO126" i="5"/>
  <c r="AZ474" i="5"/>
  <c r="AT365" i="5"/>
  <c r="AA97" i="5"/>
  <c r="AB97" i="5" s="1"/>
  <c r="BH439" i="5"/>
  <c r="BJ439" i="5" s="1"/>
  <c r="M464" i="5"/>
  <c r="G302" i="5"/>
  <c r="BD129" i="5"/>
  <c r="AT102" i="5"/>
  <c r="AP383" i="5"/>
  <c r="BD50" i="5"/>
  <c r="AE105" i="5"/>
  <c r="AZ459" i="5"/>
  <c r="H398" i="5"/>
  <c r="BD111" i="5"/>
  <c r="R125" i="5"/>
  <c r="AV388" i="5"/>
  <c r="Y216" i="5"/>
  <c r="R261" i="5"/>
  <c r="AW224" i="5"/>
  <c r="P152" i="5"/>
  <c r="BH32" i="5"/>
  <c r="B121" i="5"/>
  <c r="AL128" i="5"/>
  <c r="N151" i="5"/>
  <c r="H431" i="5"/>
  <c r="Q169" i="5"/>
  <c r="AX319" i="5"/>
  <c r="O13" i="5"/>
  <c r="AH183" i="5"/>
  <c r="S103" i="5"/>
  <c r="D325" i="5"/>
  <c r="BB314" i="5"/>
  <c r="BC283" i="5"/>
  <c r="AJ439" i="5"/>
  <c r="D185" i="5"/>
  <c r="B468" i="5"/>
  <c r="E357" i="5"/>
  <c r="AA246" i="5"/>
  <c r="AB246" i="5" s="1"/>
  <c r="BJ246" i="5" s="1"/>
  <c r="T280" i="5"/>
  <c r="T496" i="5"/>
  <c r="B187" i="5"/>
  <c r="AP286" i="5"/>
  <c r="I267" i="5"/>
  <c r="Q322" i="5"/>
  <c r="O293" i="5"/>
  <c r="K190" i="5"/>
  <c r="AW492" i="5"/>
  <c r="AD182" i="5"/>
  <c r="S330" i="5"/>
  <c r="B293" i="5"/>
  <c r="BA345" i="5"/>
  <c r="AA35" i="5"/>
  <c r="AB35" i="5" s="1"/>
  <c r="AY79" i="5"/>
  <c r="J211" i="5"/>
  <c r="AU55" i="5"/>
  <c r="BG181" i="5"/>
  <c r="X405" i="5"/>
  <c r="AN187" i="5"/>
  <c r="G427" i="5"/>
  <c r="AK296" i="5"/>
  <c r="AY134" i="5"/>
  <c r="R331" i="5"/>
  <c r="AW188" i="5"/>
  <c r="AV329" i="5"/>
  <c r="O461" i="5"/>
  <c r="AL25" i="5"/>
  <c r="AH306" i="5"/>
  <c r="AG264" i="5"/>
  <c r="J140" i="5"/>
  <c r="AV401" i="5"/>
  <c r="BE368" i="5"/>
  <c r="H80" i="5"/>
  <c r="AT86" i="5"/>
  <c r="Z71" i="5"/>
  <c r="BE75" i="5"/>
  <c r="J355" i="5"/>
  <c r="D321" i="5"/>
  <c r="AX320" i="5"/>
  <c r="E16" i="5"/>
  <c r="AS444" i="5"/>
  <c r="AD140" i="5"/>
  <c r="N49" i="5"/>
  <c r="AE342" i="5"/>
  <c r="AF89" i="5"/>
  <c r="BD202" i="5"/>
  <c r="O265" i="5"/>
  <c r="J25" i="5"/>
  <c r="P137" i="5"/>
  <c r="K289" i="5"/>
  <c r="BD26" i="5"/>
  <c r="AM281" i="5"/>
  <c r="BD389" i="5"/>
  <c r="Z277" i="5"/>
  <c r="AG276" i="5"/>
  <c r="I365" i="5"/>
  <c r="O236" i="5"/>
  <c r="BC230" i="5"/>
  <c r="X298" i="5"/>
  <c r="AD55" i="5"/>
  <c r="D235" i="5"/>
  <c r="AS42" i="5"/>
  <c r="AG452" i="5"/>
  <c r="AG451" i="5"/>
  <c r="A79" i="5"/>
  <c r="Q294" i="5"/>
  <c r="AT394" i="5"/>
  <c r="Z483" i="5"/>
  <c r="AQ151" i="5"/>
  <c r="AE330" i="5"/>
  <c r="AV314" i="5"/>
  <c r="P164" i="5"/>
  <c r="A484" i="5"/>
  <c r="AJ375" i="5"/>
  <c r="AZ467" i="5"/>
  <c r="Q332" i="5"/>
  <c r="AP387" i="5"/>
  <c r="L123" i="5"/>
  <c r="BD398" i="5"/>
  <c r="L242" i="5"/>
  <c r="AH230" i="5"/>
  <c r="J336" i="5"/>
  <c r="BF254" i="5"/>
  <c r="AU336" i="5"/>
  <c r="AQ13" i="5"/>
  <c r="BB297" i="5"/>
  <c r="L64" i="5"/>
  <c r="T480" i="5"/>
  <c r="AK240" i="5"/>
  <c r="AD184" i="5"/>
  <c r="B471" i="5"/>
  <c r="BG108" i="5"/>
  <c r="A410" i="5"/>
  <c r="AJ126" i="5"/>
  <c r="AO30" i="5"/>
  <c r="AD25" i="5"/>
  <c r="S472" i="5"/>
  <c r="AH446" i="5"/>
  <c r="AC142" i="5"/>
  <c r="AT80" i="5"/>
  <c r="BH106" i="5"/>
  <c r="BJ106" i="5" s="1"/>
  <c r="K440" i="5"/>
  <c r="AA168" i="5"/>
  <c r="AB168" i="5" s="1"/>
  <c r="AK268" i="5"/>
  <c r="E437" i="5"/>
  <c r="AH282" i="5"/>
  <c r="AU47" i="5"/>
  <c r="AY83" i="5"/>
  <c r="AY413" i="5"/>
  <c r="BB438" i="5"/>
  <c r="AQ76" i="5"/>
  <c r="AV33" i="5"/>
  <c r="S129" i="5"/>
  <c r="AO166" i="5"/>
  <c r="AK391" i="5"/>
  <c r="AS208" i="5"/>
  <c r="J410" i="5"/>
  <c r="AK255" i="5"/>
  <c r="BC124" i="5"/>
  <c r="AK265" i="5"/>
  <c r="Z361" i="5"/>
  <c r="Y166" i="5"/>
  <c r="AI57" i="5"/>
  <c r="AJ396" i="5"/>
  <c r="AC28" i="5"/>
  <c r="L162" i="5"/>
  <c r="AS153" i="5"/>
  <c r="AO178" i="5"/>
  <c r="AS403" i="5"/>
  <c r="BD257" i="5"/>
  <c r="BA467" i="5"/>
  <c r="Z30" i="5"/>
  <c r="BC171" i="5"/>
  <c r="AQ481" i="5"/>
  <c r="AM164" i="5"/>
  <c r="L169" i="5"/>
  <c r="AL329" i="5"/>
  <c r="AY182" i="5"/>
  <c r="AX417" i="5"/>
  <c r="AK41" i="5"/>
  <c r="AV408" i="5"/>
  <c r="AZ460" i="5"/>
  <c r="Y268" i="5"/>
  <c r="BA190" i="5"/>
  <c r="F330" i="5"/>
  <c r="L478" i="5"/>
  <c r="AF288" i="5"/>
  <c r="AV98" i="5"/>
  <c r="J218" i="5"/>
  <c r="BA138" i="5"/>
  <c r="Z108" i="5"/>
  <c r="AH208" i="5"/>
  <c r="AA141" i="5"/>
  <c r="AB141" i="5" s="1"/>
  <c r="BJ141" i="5" s="1"/>
  <c r="BC477" i="5"/>
  <c r="AT143" i="5"/>
  <c r="AW35" i="5"/>
  <c r="AV65" i="5"/>
  <c r="AL69" i="5"/>
  <c r="BF148" i="5"/>
  <c r="AI385" i="5"/>
  <c r="AS428" i="5"/>
  <c r="E156" i="5"/>
  <c r="F236" i="5"/>
  <c r="J149" i="5"/>
  <c r="U185" i="5"/>
  <c r="AN231" i="5"/>
  <c r="AJ479" i="5"/>
  <c r="BG210" i="5"/>
  <c r="L363" i="5"/>
  <c r="BC449" i="5"/>
  <c r="C191" i="5"/>
  <c r="AJ494" i="5"/>
  <c r="BE427" i="5"/>
  <c r="AN183" i="5"/>
  <c r="AZ441" i="5"/>
  <c r="AS402" i="5"/>
  <c r="BG270" i="5"/>
  <c r="R55" i="5"/>
  <c r="E144" i="5"/>
  <c r="AK63" i="5"/>
  <c r="AZ26" i="5"/>
  <c r="AS130" i="5"/>
  <c r="A263" i="5"/>
  <c r="H293" i="5"/>
  <c r="AN340" i="5"/>
  <c r="AO148" i="5"/>
  <c r="AJ457" i="5"/>
  <c r="X35" i="5"/>
  <c r="I332" i="5"/>
  <c r="C176" i="5"/>
  <c r="K392" i="5"/>
  <c r="AW437" i="5"/>
  <c r="D394" i="5"/>
  <c r="R58" i="5"/>
  <c r="AX300" i="5"/>
  <c r="S261" i="5"/>
  <c r="AQ243" i="5"/>
  <c r="BH308" i="5"/>
  <c r="AN25" i="5"/>
  <c r="N162" i="5"/>
  <c r="AF338" i="5"/>
  <c r="AH322" i="5"/>
  <c r="T370" i="5"/>
  <c r="AQ127" i="5"/>
  <c r="BF278" i="5"/>
  <c r="AT28" i="5"/>
  <c r="J379" i="5"/>
  <c r="C444" i="5"/>
  <c r="F67" i="5"/>
  <c r="AJ231" i="5"/>
  <c r="Q98" i="5"/>
  <c r="AH286" i="5"/>
  <c r="N390" i="5"/>
  <c r="AP232" i="5"/>
  <c r="AY76" i="5"/>
  <c r="M282" i="5"/>
  <c r="AH357" i="5"/>
  <c r="X140" i="5"/>
  <c r="N176" i="5"/>
  <c r="T309" i="5"/>
  <c r="H150" i="5"/>
  <c r="AC151" i="5"/>
  <c r="F397" i="5"/>
  <c r="BE254" i="5"/>
  <c r="R203" i="5"/>
  <c r="Q117" i="5"/>
  <c r="AC124" i="5"/>
  <c r="J485" i="5"/>
  <c r="I109" i="5"/>
  <c r="BD60" i="5"/>
  <c r="AL335" i="5"/>
  <c r="AV67" i="5"/>
  <c r="AK249" i="5"/>
  <c r="C401" i="5"/>
  <c r="AW208" i="5"/>
  <c r="AI364" i="5"/>
  <c r="BE131" i="5"/>
  <c r="AK190" i="5"/>
  <c r="AM378" i="5"/>
  <c r="D311" i="5"/>
  <c r="BH449" i="5"/>
  <c r="AK493" i="5"/>
  <c r="BA114" i="5"/>
  <c r="O288" i="5"/>
  <c r="AC66" i="5"/>
  <c r="S34" i="5"/>
  <c r="BH297" i="5"/>
  <c r="AF275" i="5"/>
  <c r="I100" i="5"/>
  <c r="AN184" i="5"/>
  <c r="BD190" i="5"/>
  <c r="AG153" i="5"/>
  <c r="T409" i="5"/>
  <c r="S73" i="5"/>
  <c r="AW385" i="5"/>
  <c r="BH348" i="5"/>
  <c r="AE415" i="5"/>
  <c r="Z214" i="5"/>
  <c r="AG353" i="5"/>
  <c r="C224" i="5"/>
  <c r="N318" i="5"/>
  <c r="Z459" i="5"/>
  <c r="BG352" i="5"/>
  <c r="AA356" i="5"/>
  <c r="AB356" i="5" s="1"/>
  <c r="Y34" i="5"/>
  <c r="D192" i="5"/>
  <c r="BG302" i="5"/>
  <c r="I277" i="5"/>
  <c r="AQ86" i="5"/>
  <c r="E30" i="5"/>
  <c r="X283" i="5"/>
  <c r="Y467" i="5"/>
  <c r="AX352" i="5"/>
  <c r="K490" i="5"/>
  <c r="AX144" i="5"/>
  <c r="AP459" i="5"/>
  <c r="AQ329" i="5"/>
  <c r="H294" i="5"/>
  <c r="A97" i="5"/>
  <c r="C256" i="5"/>
  <c r="B20" i="5"/>
  <c r="K473" i="5"/>
  <c r="L214" i="5"/>
  <c r="O291" i="5"/>
  <c r="D219" i="5"/>
  <c r="L411" i="5"/>
  <c r="AS448" i="5"/>
  <c r="AU248" i="5"/>
  <c r="AA273" i="5"/>
  <c r="AB273" i="5" s="1"/>
  <c r="L241" i="5"/>
  <c r="AG27" i="5"/>
  <c r="AK248" i="5"/>
  <c r="F293" i="5"/>
  <c r="Z314" i="5"/>
  <c r="AF313" i="5"/>
  <c r="AG360" i="5"/>
  <c r="H166" i="5"/>
  <c r="AI441" i="5"/>
  <c r="AC60" i="5"/>
  <c r="BH139" i="5"/>
  <c r="BJ139" i="5" s="1"/>
  <c r="AW114" i="5"/>
  <c r="I276" i="5"/>
  <c r="X43" i="5"/>
  <c r="BE31" i="5"/>
  <c r="J366" i="5"/>
  <c r="AQ285" i="5"/>
  <c r="BA455" i="5"/>
  <c r="AZ331" i="5"/>
  <c r="AU309" i="5"/>
  <c r="C295" i="5"/>
  <c r="AL249" i="5"/>
  <c r="C155" i="5"/>
  <c r="F257" i="5"/>
  <c r="U480" i="5"/>
  <c r="J120" i="5"/>
  <c r="BB245" i="5"/>
  <c r="AL437" i="5"/>
  <c r="T317" i="5"/>
  <c r="AI170" i="5"/>
  <c r="AT173" i="5"/>
  <c r="BG50" i="5"/>
  <c r="AA116" i="5"/>
  <c r="AB116" i="5" s="1"/>
  <c r="BB401" i="5"/>
  <c r="O343" i="5"/>
  <c r="AG24" i="5"/>
  <c r="BH211" i="5"/>
  <c r="BD36" i="5"/>
  <c r="AM325" i="5"/>
  <c r="AQ174" i="5"/>
  <c r="BA313" i="5"/>
  <c r="L485" i="5"/>
  <c r="AG144" i="5"/>
  <c r="AJ150" i="5"/>
  <c r="AU402" i="5"/>
  <c r="AH331" i="5"/>
  <c r="AU103" i="5"/>
  <c r="BB238" i="5"/>
  <c r="Z281" i="5"/>
  <c r="AV170" i="5"/>
  <c r="AC295" i="5"/>
  <c r="AP275" i="5"/>
  <c r="AC297" i="5"/>
  <c r="AA384" i="5"/>
  <c r="AB384" i="5" s="1"/>
  <c r="AT363" i="5"/>
  <c r="S209" i="5"/>
  <c r="AD89" i="5"/>
  <c r="BC248" i="5"/>
  <c r="J70" i="5"/>
  <c r="F219" i="5"/>
  <c r="AZ179" i="5"/>
  <c r="E418" i="5"/>
  <c r="K328" i="5"/>
  <c r="J86" i="5"/>
  <c r="E66" i="5"/>
  <c r="AX276" i="5"/>
  <c r="J387" i="5"/>
  <c r="BB69" i="5"/>
  <c r="I311" i="5"/>
  <c r="AA276" i="5"/>
  <c r="AB276" i="5" s="1"/>
  <c r="A163" i="5"/>
  <c r="BB288" i="5"/>
  <c r="AY444" i="5"/>
  <c r="BA265" i="5"/>
  <c r="R371" i="5"/>
  <c r="AD288" i="5"/>
  <c r="E271" i="5"/>
  <c r="H404" i="5"/>
  <c r="AS41" i="5"/>
  <c r="BH353" i="5"/>
  <c r="BJ353" i="5" s="1"/>
  <c r="AI41" i="5"/>
  <c r="G316" i="5"/>
  <c r="AU261" i="5"/>
  <c r="C203" i="5"/>
  <c r="T210" i="5"/>
  <c r="AV336" i="5"/>
  <c r="AZ178" i="5"/>
  <c r="AZ132" i="5"/>
  <c r="AP136" i="5"/>
  <c r="F371" i="5"/>
  <c r="N35" i="5"/>
  <c r="AH216" i="5"/>
  <c r="O469" i="5"/>
  <c r="BE68" i="5"/>
  <c r="AY190" i="5"/>
  <c r="T366" i="5"/>
  <c r="AK235" i="5"/>
  <c r="AP371" i="5"/>
  <c r="O322" i="5"/>
  <c r="AE483" i="5"/>
  <c r="AQ147" i="5"/>
  <c r="AU437" i="5"/>
  <c r="X183" i="5"/>
  <c r="AA54" i="5"/>
  <c r="AB54" i="5" s="1"/>
  <c r="D16" i="5"/>
  <c r="O440" i="5"/>
  <c r="AY144" i="5"/>
  <c r="AJ201" i="5"/>
  <c r="AS155" i="5"/>
  <c r="AI125" i="5"/>
  <c r="BB417" i="5"/>
  <c r="AX151" i="5"/>
  <c r="E308" i="5"/>
  <c r="BB207" i="5"/>
  <c r="A192" i="5"/>
  <c r="AT137" i="5"/>
  <c r="J99" i="5"/>
  <c r="BG275" i="5"/>
  <c r="D380" i="5"/>
  <c r="BC126" i="5"/>
  <c r="L441" i="5"/>
  <c r="AC492" i="5"/>
  <c r="AV459" i="5"/>
  <c r="AE43" i="5"/>
  <c r="AT114" i="5"/>
  <c r="S394" i="5"/>
  <c r="A454" i="5"/>
  <c r="AW147" i="5"/>
  <c r="Y45" i="5"/>
  <c r="Y222" i="5"/>
  <c r="A268" i="5"/>
  <c r="AW173" i="5"/>
  <c r="B136" i="5"/>
  <c r="B319" i="5"/>
  <c r="M436" i="5"/>
  <c r="AG364" i="5"/>
  <c r="AN217" i="5"/>
  <c r="Y96" i="5"/>
  <c r="L69" i="5"/>
  <c r="BG489" i="5"/>
  <c r="U266" i="5"/>
  <c r="BA457" i="5"/>
  <c r="AI276" i="5"/>
  <c r="AP499" i="5"/>
  <c r="AD152" i="5"/>
  <c r="AU474" i="5"/>
  <c r="M252" i="5"/>
  <c r="BC421" i="5"/>
  <c r="AS218" i="5"/>
  <c r="AA80" i="5"/>
  <c r="AB80" i="5" s="1"/>
  <c r="BJ80" i="5" s="1"/>
  <c r="U28" i="5"/>
  <c r="U26" i="5"/>
  <c r="M116" i="5"/>
  <c r="P73" i="5"/>
  <c r="X200" i="5"/>
  <c r="BE179" i="5"/>
  <c r="AN495" i="5"/>
  <c r="AG78" i="5"/>
  <c r="AA306" i="5"/>
  <c r="AB306" i="5" s="1"/>
  <c r="A349" i="5"/>
  <c r="X420" i="5"/>
  <c r="AX92" i="5"/>
  <c r="AC74" i="5"/>
  <c r="BA163" i="5"/>
  <c r="AT281" i="5"/>
  <c r="AZ197" i="5"/>
  <c r="Q107" i="5"/>
  <c r="AQ418" i="5"/>
  <c r="G444" i="5"/>
  <c r="L468" i="5"/>
  <c r="S176" i="5"/>
  <c r="AI189" i="5"/>
  <c r="BF134" i="5"/>
  <c r="H352" i="5"/>
  <c r="AS125" i="5"/>
  <c r="AM29" i="5"/>
  <c r="AY48" i="5"/>
  <c r="AA362" i="5"/>
  <c r="AB362" i="5" s="1"/>
  <c r="AV271" i="5"/>
  <c r="T162" i="5"/>
  <c r="G278" i="5"/>
  <c r="P459" i="5"/>
  <c r="AU382" i="5"/>
  <c r="AT222" i="5"/>
  <c r="AZ109" i="5"/>
  <c r="BG279" i="5"/>
  <c r="BG407" i="5"/>
  <c r="AS430" i="5"/>
  <c r="Y293" i="5"/>
  <c r="AT255" i="5"/>
  <c r="BC487" i="5"/>
  <c r="H117" i="5"/>
  <c r="BF190" i="5"/>
  <c r="AC314" i="5"/>
  <c r="U324" i="5"/>
  <c r="BC203" i="5"/>
  <c r="R491" i="5"/>
  <c r="BH99" i="5"/>
  <c r="BA148" i="5"/>
  <c r="K234" i="5"/>
  <c r="O37" i="5"/>
  <c r="U202" i="5"/>
  <c r="C459" i="5"/>
  <c r="BE79" i="5"/>
  <c r="AZ419" i="5"/>
  <c r="AO488" i="5"/>
  <c r="BF348" i="5"/>
  <c r="BG115" i="5"/>
  <c r="AA340" i="5"/>
  <c r="AB340" i="5" s="1"/>
  <c r="I283" i="5"/>
  <c r="BG321" i="5"/>
  <c r="O363" i="5"/>
  <c r="T27" i="5"/>
  <c r="BB31" i="5"/>
  <c r="T474" i="5"/>
  <c r="AH75" i="5"/>
  <c r="AC306" i="5"/>
  <c r="BF449" i="5"/>
  <c r="S311" i="5"/>
  <c r="AG172" i="5"/>
  <c r="E222" i="5"/>
  <c r="BD361" i="5"/>
  <c r="AU20" i="5"/>
  <c r="I159" i="5"/>
  <c r="AC458" i="5"/>
  <c r="AW209" i="5"/>
  <c r="BG208" i="5"/>
  <c r="AC14" i="5"/>
  <c r="BB422" i="5"/>
  <c r="AK208" i="5"/>
  <c r="K48" i="5"/>
  <c r="AU452" i="5"/>
  <c r="G64" i="5"/>
  <c r="Z373" i="5"/>
  <c r="E289" i="5"/>
  <c r="AA418" i="5"/>
  <c r="AB418" i="5" s="1"/>
  <c r="BJ418" i="5" s="1"/>
  <c r="AG429" i="5"/>
  <c r="AE391" i="5"/>
  <c r="S35" i="5"/>
  <c r="H495" i="5"/>
  <c r="AC216" i="5"/>
  <c r="T192" i="5"/>
  <c r="AN42" i="5"/>
  <c r="BH332" i="5"/>
  <c r="P441" i="5"/>
  <c r="F460" i="5"/>
  <c r="AW172" i="5"/>
  <c r="G166" i="5"/>
  <c r="Z245" i="5"/>
  <c r="F172" i="5"/>
  <c r="C38" i="5"/>
  <c r="AP477" i="5"/>
  <c r="J130" i="5"/>
  <c r="Q233" i="5"/>
  <c r="AO71" i="5"/>
  <c r="AJ263" i="5"/>
  <c r="BG465" i="5"/>
  <c r="A374" i="5"/>
  <c r="AN59" i="5"/>
  <c r="AD15" i="5"/>
  <c r="AW326" i="5"/>
  <c r="Y239" i="5"/>
  <c r="F451" i="5"/>
  <c r="AV481" i="5"/>
  <c r="S27" i="5"/>
  <c r="BH86" i="5"/>
  <c r="AZ380" i="5"/>
  <c r="F208" i="5"/>
  <c r="AC399" i="5"/>
  <c r="I111" i="5"/>
  <c r="N477" i="5"/>
  <c r="BG237" i="5"/>
  <c r="O287" i="5"/>
  <c r="AN292" i="5"/>
  <c r="Y358" i="5"/>
  <c r="BG474" i="5"/>
  <c r="D351" i="5"/>
  <c r="AZ167" i="5"/>
  <c r="AK371" i="5"/>
  <c r="AV306" i="5"/>
  <c r="C385" i="5"/>
  <c r="AJ136" i="5"/>
  <c r="AN114" i="5"/>
  <c r="AQ109" i="5"/>
  <c r="AI312" i="5"/>
  <c r="Z237" i="5"/>
  <c r="N455" i="5"/>
  <c r="N209" i="5"/>
  <c r="AN39" i="5"/>
  <c r="J77" i="5"/>
  <c r="D138" i="5"/>
  <c r="N54" i="5"/>
  <c r="AH479" i="5"/>
  <c r="BF341" i="5"/>
  <c r="K94" i="5"/>
  <c r="G276" i="5"/>
  <c r="BA29" i="5"/>
  <c r="BA357" i="5"/>
  <c r="BF289" i="5"/>
  <c r="Z115" i="5"/>
  <c r="AL96" i="5"/>
  <c r="BB427" i="5"/>
  <c r="AJ258" i="5"/>
  <c r="A262" i="5"/>
  <c r="AI426" i="5"/>
  <c r="M376" i="5"/>
  <c r="AG273" i="5"/>
  <c r="AG299" i="5"/>
  <c r="P44" i="5"/>
  <c r="N467" i="5"/>
  <c r="M278" i="5"/>
  <c r="AO403" i="5"/>
  <c r="BA319" i="5"/>
  <c r="AY417" i="5"/>
  <c r="B481" i="5"/>
  <c r="BH435" i="5"/>
  <c r="BJ435" i="5" s="1"/>
  <c r="BG499" i="5"/>
  <c r="AQ474" i="5"/>
  <c r="X482" i="5"/>
  <c r="AD236" i="5"/>
  <c r="AQ168" i="5"/>
  <c r="BF240" i="5"/>
  <c r="M399" i="5"/>
  <c r="AA203" i="5"/>
  <c r="AB203" i="5" s="1"/>
  <c r="C451" i="5"/>
  <c r="BE27" i="5"/>
  <c r="AI443" i="5"/>
  <c r="Y407" i="5"/>
  <c r="F31" i="5"/>
  <c r="BB158" i="5"/>
  <c r="AC292" i="5"/>
  <c r="AP66" i="5"/>
  <c r="AC342" i="5"/>
  <c r="Y445" i="5"/>
  <c r="AZ477" i="5"/>
  <c r="AN156" i="5"/>
  <c r="Q82" i="5"/>
  <c r="K305" i="5"/>
  <c r="AW134" i="5"/>
  <c r="BH383" i="5"/>
  <c r="BE14" i="5"/>
  <c r="AS212" i="5"/>
  <c r="AC16" i="5"/>
  <c r="AJ152" i="5"/>
  <c r="AW28" i="5"/>
  <c r="O423" i="5"/>
  <c r="AJ492" i="5"/>
  <c r="Q443" i="5"/>
  <c r="AU432" i="5"/>
  <c r="J380" i="5"/>
  <c r="K448" i="5"/>
  <c r="AO389" i="5"/>
  <c r="BC58" i="5"/>
  <c r="O386" i="5"/>
  <c r="AE424" i="5"/>
  <c r="U173" i="5"/>
  <c r="H60" i="5"/>
  <c r="AX365" i="5"/>
  <c r="R132" i="5"/>
  <c r="O38" i="5"/>
  <c r="AY227" i="5"/>
  <c r="AE99" i="5"/>
  <c r="C338" i="5"/>
  <c r="AS40" i="5"/>
  <c r="U92" i="5"/>
  <c r="AK54" i="5"/>
  <c r="BD13" i="5"/>
  <c r="AI406" i="5"/>
  <c r="F227" i="5"/>
  <c r="AL287" i="5"/>
  <c r="F333" i="5"/>
  <c r="B477" i="5"/>
  <c r="BB38" i="5"/>
  <c r="AK424" i="5"/>
  <c r="AU94" i="5"/>
  <c r="AK354" i="5"/>
  <c r="K173" i="5"/>
  <c r="AP121" i="5"/>
  <c r="AM310" i="5"/>
  <c r="C36" i="5"/>
  <c r="R107" i="5"/>
  <c r="AI472" i="5"/>
  <c r="M467" i="5"/>
  <c r="BG109" i="5"/>
  <c r="AK102" i="5"/>
  <c r="AX196" i="5"/>
  <c r="C53" i="5"/>
  <c r="E413" i="5"/>
  <c r="L144" i="5"/>
  <c r="AF41" i="5"/>
  <c r="H400" i="5"/>
  <c r="AI50" i="5"/>
  <c r="H422" i="5"/>
  <c r="AO496" i="5"/>
  <c r="AG365" i="5"/>
  <c r="S473" i="5"/>
  <c r="R455" i="5"/>
  <c r="U387" i="5"/>
  <c r="BG225" i="5"/>
  <c r="AH377" i="5"/>
  <c r="AJ376" i="5"/>
  <c r="L224" i="5"/>
  <c r="AX242" i="5"/>
  <c r="AK452" i="5"/>
  <c r="E52" i="5"/>
  <c r="R284" i="5"/>
  <c r="AL147" i="5"/>
  <c r="N245" i="5"/>
  <c r="BD240" i="5"/>
  <c r="AU199" i="5"/>
  <c r="F161" i="5"/>
  <c r="E269" i="5"/>
  <c r="Q295" i="5"/>
  <c r="AH441" i="5"/>
  <c r="AM282" i="5"/>
  <c r="T463" i="5"/>
  <c r="N278" i="5"/>
  <c r="BD493" i="5"/>
  <c r="BD427" i="5"/>
  <c r="H402" i="5"/>
  <c r="K141" i="5"/>
  <c r="D436" i="5"/>
  <c r="AK214" i="5"/>
  <c r="BF100" i="5"/>
  <c r="BE414" i="5"/>
  <c r="AO244" i="5"/>
  <c r="G181" i="5"/>
  <c r="U443" i="5"/>
  <c r="AZ435" i="5"/>
  <c r="AJ462" i="5"/>
  <c r="AF16" i="5"/>
  <c r="Y69" i="5"/>
  <c r="S479" i="5"/>
  <c r="BF154" i="5"/>
  <c r="G400" i="5"/>
  <c r="AT402" i="5"/>
  <c r="P337" i="5"/>
  <c r="BF160" i="5"/>
  <c r="T85" i="5"/>
  <c r="O357" i="5"/>
  <c r="AI117" i="5"/>
  <c r="B340" i="5"/>
  <c r="AW235" i="5"/>
  <c r="BC163" i="5"/>
  <c r="AA133" i="5"/>
  <c r="AB133" i="5" s="1"/>
  <c r="BJ133" i="5" s="1"/>
  <c r="N117" i="5"/>
  <c r="BC150" i="5"/>
  <c r="C246" i="5"/>
  <c r="AG434" i="5"/>
  <c r="AI421" i="5"/>
  <c r="BC45" i="5"/>
  <c r="U436" i="5"/>
  <c r="D348" i="5"/>
  <c r="AS45" i="5"/>
  <c r="N178" i="5"/>
  <c r="BH296" i="5"/>
  <c r="BJ296" i="5" s="1"/>
  <c r="BH68" i="5"/>
  <c r="BJ68" i="5" s="1"/>
  <c r="AX161" i="5"/>
  <c r="X136" i="5"/>
  <c r="B111" i="5"/>
  <c r="AZ434" i="5"/>
  <c r="Q55" i="5"/>
  <c r="AQ371" i="5"/>
  <c r="AG473" i="5"/>
  <c r="K198" i="5"/>
  <c r="Z490" i="5"/>
  <c r="AV428" i="5"/>
  <c r="BE239" i="5"/>
  <c r="U207" i="5"/>
  <c r="A164" i="5"/>
  <c r="A74" i="5"/>
  <c r="AJ373" i="5"/>
  <c r="AP197" i="5"/>
  <c r="Y225" i="5"/>
  <c r="AQ242" i="5"/>
  <c r="Q59" i="5"/>
  <c r="D406" i="5"/>
  <c r="A441" i="5"/>
  <c r="I437" i="5"/>
  <c r="U278" i="5"/>
  <c r="Z32" i="5"/>
  <c r="BC59" i="5"/>
  <c r="AX32" i="5"/>
  <c r="G474" i="5"/>
  <c r="AP31" i="5"/>
  <c r="AO340" i="5"/>
  <c r="C290" i="5"/>
  <c r="AG474" i="5"/>
  <c r="AP483" i="5"/>
  <c r="BG396" i="5"/>
  <c r="AF223" i="5"/>
  <c r="AD188" i="5"/>
  <c r="BG202" i="5"/>
  <c r="U391" i="5"/>
  <c r="BE106" i="5"/>
  <c r="O126" i="5"/>
  <c r="D334" i="5"/>
  <c r="AQ467" i="5"/>
  <c r="AS150" i="5"/>
  <c r="I422" i="5"/>
  <c r="M174" i="5"/>
  <c r="AI100" i="5"/>
  <c r="P263" i="5"/>
  <c r="AX211" i="5"/>
  <c r="AD176" i="5"/>
  <c r="AO58" i="5"/>
  <c r="BG257" i="5"/>
  <c r="O261" i="5"/>
  <c r="BG343" i="5"/>
  <c r="P192" i="5"/>
  <c r="AL404" i="5"/>
  <c r="BA174" i="5"/>
  <c r="AJ431" i="5"/>
  <c r="AE191" i="5"/>
  <c r="AD207" i="5"/>
  <c r="AP161" i="5"/>
  <c r="B264" i="5"/>
  <c r="BD200" i="5"/>
  <c r="AT18" i="5"/>
  <c r="BC137" i="5"/>
  <c r="BH474" i="5"/>
  <c r="BJ474" i="5" s="1"/>
  <c r="C152" i="5"/>
  <c r="E384" i="5"/>
  <c r="AW490" i="5"/>
  <c r="AO411" i="5"/>
  <c r="Y217" i="5"/>
  <c r="BB260" i="5"/>
  <c r="BE420" i="5"/>
  <c r="L281" i="5"/>
  <c r="F122" i="5"/>
  <c r="F242" i="5"/>
  <c r="AQ172" i="5"/>
  <c r="AT442" i="5"/>
  <c r="AM368" i="5"/>
  <c r="AT122" i="5"/>
  <c r="BC95" i="5"/>
  <c r="AX305" i="5"/>
  <c r="AP431" i="5"/>
  <c r="I35" i="5"/>
  <c r="T256" i="5"/>
  <c r="AT125" i="5"/>
  <c r="BA132" i="5"/>
  <c r="U357" i="5"/>
  <c r="I98" i="5"/>
  <c r="O212" i="5"/>
  <c r="I170" i="5"/>
  <c r="AA20" i="5"/>
  <c r="AB20" i="5" s="1"/>
  <c r="AD392" i="5"/>
  <c r="C116" i="5"/>
  <c r="AX120" i="5"/>
  <c r="BD56" i="5"/>
  <c r="K226" i="5"/>
  <c r="Y55" i="5"/>
  <c r="AX473" i="5"/>
  <c r="L374" i="5"/>
  <c r="AN90" i="5"/>
  <c r="BH476" i="5"/>
  <c r="BJ476" i="5" s="1"/>
  <c r="BG434" i="5"/>
  <c r="AY54" i="5"/>
  <c r="BE364" i="5"/>
  <c r="BA232" i="5"/>
  <c r="AH389" i="5"/>
  <c r="AH313" i="5"/>
  <c r="AY214" i="5"/>
  <c r="AT325" i="5"/>
  <c r="BG394" i="5"/>
  <c r="AQ366" i="5"/>
  <c r="Z31" i="5"/>
  <c r="AN120" i="5"/>
  <c r="AV291" i="5"/>
  <c r="BH123" i="5"/>
  <c r="L67" i="5"/>
  <c r="Z163" i="5"/>
  <c r="H343" i="5"/>
  <c r="AO486" i="5"/>
  <c r="AE466" i="5"/>
  <c r="R436" i="5"/>
  <c r="AP326" i="5"/>
  <c r="BE354" i="5"/>
  <c r="Z257" i="5"/>
  <c r="M306" i="5"/>
  <c r="I383" i="5"/>
  <c r="BA146" i="5"/>
  <c r="AD479" i="5"/>
  <c r="AJ31" i="5"/>
  <c r="AQ225" i="5"/>
  <c r="AA285" i="5"/>
  <c r="AB285" i="5" s="1"/>
  <c r="AM134" i="5"/>
  <c r="AF472" i="5"/>
  <c r="K80" i="5"/>
  <c r="AV119" i="5"/>
  <c r="M177" i="5"/>
  <c r="H416" i="5"/>
  <c r="AK324" i="5"/>
  <c r="BB70" i="5"/>
  <c r="T131" i="5"/>
  <c r="H496" i="5"/>
  <c r="AD59" i="5"/>
  <c r="B369" i="5"/>
  <c r="BF106" i="5"/>
  <c r="AE493" i="5"/>
  <c r="B236" i="5"/>
  <c r="BE284" i="5"/>
  <c r="T382" i="5"/>
  <c r="T108" i="5"/>
  <c r="BC184" i="5"/>
  <c r="AQ320" i="5"/>
  <c r="AV159" i="5"/>
  <c r="AK230" i="5"/>
  <c r="Z86" i="5"/>
  <c r="B227" i="5"/>
  <c r="BC274" i="5"/>
  <c r="AH274" i="5"/>
  <c r="AG498" i="5"/>
  <c r="BG48" i="5"/>
  <c r="BF296" i="5"/>
  <c r="AK282" i="5"/>
  <c r="L336" i="5"/>
  <c r="X33" i="5"/>
  <c r="U281" i="5"/>
  <c r="AT478" i="5"/>
  <c r="AQ449" i="5"/>
  <c r="AT456" i="5"/>
  <c r="BB224" i="5"/>
  <c r="X20" i="5"/>
  <c r="X201" i="5"/>
  <c r="AF436" i="5"/>
  <c r="H262" i="5"/>
  <c r="AD51" i="5"/>
  <c r="AO158" i="5"/>
  <c r="Y370" i="5"/>
  <c r="BH174" i="5"/>
  <c r="BJ174" i="5" s="1"/>
  <c r="R297" i="5"/>
  <c r="AY236" i="5"/>
  <c r="BB456" i="5"/>
  <c r="E251" i="5"/>
  <c r="BG144" i="5"/>
  <c r="AP390" i="5"/>
  <c r="Y258" i="5"/>
  <c r="L234" i="5"/>
  <c r="O204" i="5"/>
  <c r="BB273" i="5"/>
  <c r="T245" i="5"/>
  <c r="AO77" i="5"/>
  <c r="AD172" i="5"/>
  <c r="AO35" i="5"/>
  <c r="BE265" i="5"/>
  <c r="T412" i="5"/>
  <c r="BD183" i="5"/>
  <c r="AW112" i="5"/>
  <c r="BB13" i="5"/>
  <c r="J191" i="5"/>
  <c r="AM213" i="5"/>
  <c r="T447" i="5"/>
  <c r="AL150" i="5"/>
  <c r="Z169" i="5"/>
  <c r="AP468" i="5"/>
  <c r="K334" i="5"/>
  <c r="B69" i="5"/>
  <c r="K353" i="5"/>
  <c r="A118" i="5"/>
  <c r="T113" i="5"/>
  <c r="AH379" i="5"/>
  <c r="U118" i="5"/>
  <c r="AO64" i="5"/>
  <c r="BD139" i="5"/>
  <c r="AP150" i="5"/>
  <c r="Z14" i="5"/>
  <c r="Z224" i="5"/>
  <c r="J131" i="5"/>
  <c r="AH468" i="5"/>
  <c r="E354" i="5"/>
  <c r="AF55" i="5"/>
  <c r="BE152" i="5"/>
  <c r="D222" i="5"/>
  <c r="X349" i="5"/>
  <c r="AZ327" i="5"/>
  <c r="Z419" i="5"/>
  <c r="B200" i="5"/>
  <c r="AN433" i="5"/>
  <c r="AV210" i="5"/>
  <c r="AK146" i="5"/>
  <c r="AK496" i="5"/>
  <c r="J433" i="5"/>
  <c r="AV465" i="5"/>
  <c r="AO21" i="5"/>
  <c r="AZ364" i="5"/>
  <c r="BD147" i="5"/>
  <c r="BC417" i="5"/>
  <c r="AJ25" i="5"/>
  <c r="BA247" i="5"/>
  <c r="P237" i="5"/>
  <c r="AW178" i="5"/>
  <c r="BD313" i="5"/>
  <c r="BA405" i="5"/>
  <c r="AM284" i="5"/>
  <c r="AM136" i="5"/>
  <c r="AD30" i="5"/>
  <c r="M216" i="5"/>
  <c r="AT292" i="5"/>
  <c r="F216" i="5"/>
  <c r="F295" i="5"/>
  <c r="I382" i="5"/>
  <c r="AG421" i="5"/>
  <c r="AC368" i="5"/>
  <c r="U380" i="5"/>
  <c r="P308" i="5"/>
  <c r="H406" i="5"/>
  <c r="P430" i="5"/>
  <c r="AU71" i="5"/>
  <c r="AW65" i="5"/>
  <c r="K484" i="5"/>
  <c r="BC465" i="5"/>
  <c r="M128" i="5"/>
  <c r="BD225" i="5"/>
  <c r="BD468" i="5"/>
  <c r="BA379" i="5"/>
  <c r="P54" i="5"/>
  <c r="K52" i="5"/>
  <c r="AZ264" i="5"/>
  <c r="Z153" i="5"/>
  <c r="X72" i="5"/>
  <c r="Q343" i="5"/>
  <c r="AP278" i="5"/>
  <c r="AN407" i="5"/>
  <c r="BC245" i="5"/>
  <c r="BD24" i="5"/>
  <c r="X23" i="5"/>
  <c r="BC345" i="5"/>
  <c r="AX99" i="5"/>
  <c r="AI346" i="5"/>
  <c r="Y469" i="5"/>
  <c r="BG190" i="5"/>
  <c r="BF319" i="5"/>
  <c r="AZ250" i="5"/>
  <c r="AV181" i="5"/>
  <c r="AI491" i="5"/>
  <c r="BH209" i="5"/>
  <c r="AZ317" i="5"/>
  <c r="AC210" i="5"/>
  <c r="AW401" i="5"/>
  <c r="Y188" i="5"/>
  <c r="AH353" i="5"/>
  <c r="T276" i="5"/>
  <c r="Z390" i="5"/>
  <c r="AI431" i="5"/>
  <c r="L176" i="5"/>
  <c r="AS35" i="5"/>
  <c r="BE408" i="5"/>
  <c r="BG230" i="5"/>
  <c r="BA310" i="5"/>
  <c r="BC453" i="5"/>
  <c r="E210" i="5"/>
  <c r="AU73" i="5"/>
  <c r="D44" i="5"/>
  <c r="AT371" i="5"/>
  <c r="R20" i="5"/>
  <c r="B21" i="5"/>
  <c r="AS409" i="5"/>
  <c r="Y350" i="5"/>
  <c r="I91" i="5"/>
  <c r="AP433" i="5"/>
  <c r="H183" i="5"/>
  <c r="AH203" i="5"/>
  <c r="AY365" i="5"/>
  <c r="BA181" i="5"/>
  <c r="AE314" i="5"/>
  <c r="AD128" i="5"/>
  <c r="AW22" i="5"/>
  <c r="AK100" i="5"/>
  <c r="AG32" i="5"/>
  <c r="S471" i="5"/>
  <c r="P57" i="5"/>
  <c r="Z470" i="5"/>
  <c r="E183" i="5"/>
  <c r="T282" i="5"/>
  <c r="AT323" i="5"/>
  <c r="J123" i="5"/>
  <c r="BB405" i="5"/>
  <c r="Q275" i="5"/>
  <c r="P75" i="5"/>
  <c r="BA238" i="5"/>
  <c r="S156" i="5"/>
  <c r="A256" i="5"/>
  <c r="K74" i="5"/>
  <c r="C234" i="5"/>
  <c r="AY125" i="5"/>
  <c r="BG342" i="5"/>
  <c r="BB103" i="5"/>
  <c r="M323" i="5"/>
  <c r="BH215" i="5"/>
  <c r="K403" i="5"/>
  <c r="AZ273" i="5"/>
  <c r="BD104" i="5"/>
  <c r="AT338" i="5"/>
  <c r="AY438" i="5"/>
  <c r="AQ230" i="5"/>
  <c r="BD302" i="5"/>
  <c r="D261" i="5"/>
  <c r="T216" i="5"/>
  <c r="AF426" i="5"/>
  <c r="Z170" i="5"/>
  <c r="Q270" i="5"/>
  <c r="E206" i="5"/>
  <c r="J279" i="5"/>
  <c r="AN313" i="5"/>
  <c r="AI206" i="5"/>
  <c r="BE173" i="5"/>
  <c r="E201" i="5"/>
  <c r="AJ180" i="5"/>
  <c r="AM26" i="5"/>
  <c r="K121" i="5"/>
  <c r="H149" i="5"/>
  <c r="K325" i="5"/>
  <c r="P48" i="5"/>
  <c r="AG121" i="5"/>
  <c r="AP59" i="5"/>
  <c r="AF100" i="5"/>
  <c r="BG263" i="5"/>
  <c r="AT156" i="5"/>
  <c r="AD155" i="5"/>
  <c r="AX168" i="5"/>
  <c r="BG192" i="5"/>
  <c r="AS257" i="5"/>
  <c r="AF329" i="5"/>
  <c r="M417" i="5"/>
  <c r="G160" i="5"/>
  <c r="AK389" i="5"/>
  <c r="B305" i="5"/>
  <c r="T296" i="5"/>
  <c r="BD456" i="5"/>
  <c r="AY384" i="5"/>
  <c r="K311" i="5"/>
  <c r="D48" i="5"/>
  <c r="M321" i="5"/>
  <c r="J416" i="5"/>
  <c r="AL477" i="5"/>
  <c r="Y178" i="5"/>
  <c r="AL479" i="5"/>
  <c r="AZ73" i="5"/>
  <c r="AU429" i="5"/>
  <c r="AZ323" i="5"/>
  <c r="BH113" i="5"/>
  <c r="BJ113" i="5" s="1"/>
  <c r="BB307" i="5"/>
  <c r="P166" i="5"/>
  <c r="AZ166" i="5"/>
  <c r="BB255" i="5"/>
  <c r="M390" i="5"/>
  <c r="AM427" i="5"/>
  <c r="I352" i="5"/>
  <c r="AC246" i="5"/>
  <c r="AE187" i="5"/>
  <c r="N91" i="5"/>
  <c r="AC370" i="5"/>
  <c r="AK218" i="5"/>
  <c r="A144" i="5"/>
  <c r="AI84" i="5"/>
  <c r="BE25" i="5"/>
  <c r="AX186" i="5"/>
  <c r="AS280" i="5"/>
  <c r="AL440" i="5"/>
  <c r="D59" i="5"/>
  <c r="O271" i="5"/>
  <c r="K351" i="5"/>
  <c r="AA247" i="5"/>
  <c r="AB247" i="5" s="1"/>
  <c r="BJ247" i="5" s="1"/>
  <c r="N395" i="5"/>
  <c r="AM292" i="5"/>
  <c r="D263" i="5"/>
  <c r="AX191" i="5"/>
  <c r="AI203" i="5"/>
  <c r="Y88" i="5"/>
  <c r="F454" i="5"/>
  <c r="BC99" i="5"/>
  <c r="BB209" i="5"/>
  <c r="Z133" i="5"/>
  <c r="H423" i="5"/>
  <c r="AJ67" i="5"/>
  <c r="AU159" i="5"/>
  <c r="BG476" i="5"/>
  <c r="AX257" i="5"/>
  <c r="AF309" i="5"/>
  <c r="L500" i="5"/>
  <c r="M497" i="5"/>
  <c r="AN166" i="5"/>
  <c r="I455" i="5"/>
  <c r="A384" i="5"/>
  <c r="AT14" i="5"/>
  <c r="BF23" i="5"/>
  <c r="AT490" i="5"/>
  <c r="J107" i="5"/>
  <c r="F499" i="5"/>
  <c r="AQ273" i="5"/>
  <c r="Q109" i="5"/>
  <c r="AJ226" i="5"/>
  <c r="E204" i="5"/>
  <c r="S423" i="5"/>
  <c r="L227" i="5"/>
  <c r="F452" i="5"/>
  <c r="F286" i="5"/>
  <c r="Q141" i="5"/>
  <c r="BG443" i="5"/>
  <c r="AN494" i="5"/>
  <c r="O14" i="5"/>
  <c r="AS484" i="5"/>
  <c r="D176" i="5"/>
  <c r="B212" i="5"/>
  <c r="BH430" i="5"/>
  <c r="AY195" i="5"/>
  <c r="AI357" i="5"/>
  <c r="C477" i="5"/>
  <c r="P445" i="5"/>
  <c r="BE50" i="5"/>
  <c r="BC373" i="5"/>
  <c r="X440" i="5"/>
  <c r="S166" i="5"/>
  <c r="P91" i="5"/>
  <c r="G210" i="5"/>
  <c r="AE53" i="5"/>
  <c r="BC78" i="5"/>
  <c r="AL388" i="5"/>
  <c r="AI61" i="5"/>
  <c r="AO287" i="5"/>
  <c r="H337" i="5"/>
  <c r="Y366" i="5"/>
  <c r="AG231" i="5"/>
  <c r="Q301" i="5"/>
  <c r="R338" i="5"/>
  <c r="AP260" i="5"/>
  <c r="AP94" i="5"/>
  <c r="AH443" i="5"/>
  <c r="D262" i="5"/>
  <c r="X16" i="5"/>
  <c r="AZ232" i="5"/>
  <c r="F358" i="5"/>
  <c r="AA393" i="5"/>
  <c r="AB393" i="5" s="1"/>
  <c r="I389" i="5"/>
  <c r="F300" i="5"/>
  <c r="K65" i="5"/>
  <c r="O419" i="5"/>
  <c r="S403" i="5"/>
  <c r="BD40" i="5"/>
  <c r="BC197" i="5"/>
  <c r="AI164" i="5"/>
  <c r="AC382" i="5"/>
  <c r="AO494" i="5"/>
  <c r="BH441" i="5"/>
  <c r="AC420" i="5"/>
  <c r="G388" i="5"/>
  <c r="C289" i="5"/>
  <c r="Y122" i="5"/>
  <c r="AP168" i="5"/>
  <c r="AQ356" i="5"/>
  <c r="F57" i="5"/>
  <c r="Z307" i="5"/>
  <c r="AV133" i="5"/>
  <c r="AG116" i="5"/>
  <c r="AX380" i="5"/>
  <c r="X311" i="5"/>
  <c r="U221" i="5"/>
  <c r="AL336" i="5"/>
  <c r="AM255" i="5"/>
  <c r="AA370" i="5"/>
  <c r="AB370" i="5" s="1"/>
  <c r="J142" i="5"/>
  <c r="AN108" i="5"/>
  <c r="T499" i="5"/>
  <c r="I198" i="5"/>
  <c r="X497" i="5"/>
  <c r="AS240" i="5"/>
  <c r="AP204" i="5"/>
  <c r="AF197" i="5"/>
  <c r="AO299" i="5"/>
  <c r="BA285" i="5"/>
  <c r="AG382" i="5"/>
  <c r="A133" i="5"/>
  <c r="AN389" i="5"/>
  <c r="BH172" i="5"/>
  <c r="BJ172" i="5" s="1"/>
  <c r="AV30" i="5"/>
  <c r="S93" i="5"/>
  <c r="AP133" i="5"/>
  <c r="BF324" i="5"/>
  <c r="Q493" i="5"/>
  <c r="D25" i="5"/>
  <c r="AI30" i="5"/>
  <c r="O325" i="5"/>
  <c r="S460" i="5"/>
  <c r="I128" i="5"/>
  <c r="AE349" i="5"/>
  <c r="A56" i="5"/>
  <c r="K376" i="5"/>
  <c r="U195" i="5"/>
  <c r="BA50" i="5"/>
  <c r="K148" i="5"/>
  <c r="AW212" i="5"/>
  <c r="AE159" i="5"/>
  <c r="F78" i="5"/>
  <c r="AH18" i="5"/>
  <c r="AI410" i="5"/>
  <c r="AD18" i="5"/>
  <c r="BB318" i="5"/>
  <c r="F225" i="5"/>
  <c r="I220" i="5"/>
  <c r="AW44" i="5"/>
  <c r="AN220" i="5"/>
  <c r="AT491" i="5"/>
  <c r="AX443" i="5"/>
  <c r="AM489" i="5"/>
  <c r="AN211" i="5"/>
  <c r="C270" i="5"/>
  <c r="B467" i="5"/>
  <c r="E63" i="5"/>
  <c r="D21" i="5"/>
  <c r="N156" i="5"/>
  <c r="BF229" i="5"/>
  <c r="AD185" i="5"/>
  <c r="Z51" i="5"/>
  <c r="O77" i="5"/>
  <c r="O272" i="5"/>
  <c r="BC60" i="5"/>
  <c r="E473" i="5"/>
  <c r="N206" i="5"/>
  <c r="AW262" i="5"/>
  <c r="G161" i="5"/>
  <c r="AV158" i="5"/>
  <c r="K482" i="5"/>
  <c r="Z434" i="5"/>
  <c r="AJ17" i="5"/>
  <c r="C291" i="5"/>
  <c r="AG38" i="5"/>
  <c r="K232" i="5"/>
  <c r="N472" i="5"/>
  <c r="L165" i="5"/>
  <c r="N51" i="5"/>
  <c r="L263" i="5"/>
  <c r="BF177" i="5"/>
  <c r="F21" i="5"/>
  <c r="AF289" i="5"/>
  <c r="Q195" i="5"/>
  <c r="Y327" i="5"/>
  <c r="AN347" i="5"/>
  <c r="AU273" i="5"/>
  <c r="AG313" i="5"/>
  <c r="AI391" i="5"/>
  <c r="X473" i="5"/>
  <c r="P35" i="5"/>
  <c r="AV203" i="5"/>
  <c r="AH134" i="5"/>
  <c r="E199" i="5"/>
  <c r="AW213" i="5"/>
  <c r="AY312" i="5"/>
  <c r="AN348" i="5"/>
  <c r="AD106" i="5"/>
  <c r="N438" i="5"/>
  <c r="O167" i="5"/>
  <c r="AI299" i="5"/>
  <c r="AI419" i="5"/>
  <c r="AZ332" i="5"/>
  <c r="M481" i="5"/>
  <c r="BC179" i="5"/>
  <c r="R170" i="5"/>
  <c r="L105" i="5"/>
  <c r="P210" i="5"/>
  <c r="AQ277" i="5"/>
  <c r="AV484" i="5"/>
  <c r="L315" i="5"/>
  <c r="BB310" i="5"/>
  <c r="BH301" i="5"/>
  <c r="T79" i="5"/>
  <c r="AZ377" i="5"/>
  <c r="B129" i="5"/>
  <c r="S260" i="5"/>
  <c r="AO204" i="5"/>
  <c r="P118" i="5"/>
  <c r="AP181" i="5"/>
  <c r="AP60" i="5"/>
  <c r="AH290" i="5"/>
  <c r="F379" i="5"/>
  <c r="AC46" i="5"/>
  <c r="M34" i="5"/>
  <c r="S130" i="5"/>
  <c r="AE296" i="5"/>
  <c r="AD135" i="5"/>
  <c r="AO406" i="5"/>
  <c r="U44" i="5"/>
  <c r="O292" i="5"/>
  <c r="G450" i="5"/>
  <c r="AO229" i="5"/>
  <c r="D99" i="5"/>
  <c r="BF215" i="5"/>
  <c r="D274" i="5"/>
  <c r="B320" i="5"/>
  <c r="E61" i="5"/>
  <c r="N21" i="5"/>
  <c r="BG253" i="5"/>
  <c r="I106" i="5"/>
  <c r="G437" i="5"/>
  <c r="AG478" i="5"/>
  <c r="AK119" i="5"/>
  <c r="I268" i="5"/>
  <c r="AM379" i="5"/>
  <c r="AK68" i="5"/>
  <c r="N182" i="5"/>
  <c r="J372" i="5"/>
  <c r="AL412" i="5"/>
  <c r="BC267" i="5"/>
  <c r="D83" i="5"/>
  <c r="S415" i="5"/>
  <c r="AE142" i="5"/>
  <c r="AC422" i="5"/>
  <c r="T47" i="5"/>
  <c r="BB144" i="5"/>
  <c r="J333" i="5"/>
  <c r="H221" i="5"/>
  <c r="B189" i="5"/>
  <c r="L23" i="5"/>
  <c r="X247" i="5"/>
  <c r="AQ401" i="5"/>
  <c r="BF442" i="5"/>
  <c r="AK172" i="5"/>
  <c r="T178" i="5"/>
  <c r="AE140" i="5"/>
  <c r="T102" i="5"/>
  <c r="AM88" i="5"/>
  <c r="N121" i="5"/>
  <c r="H375" i="5"/>
  <c r="AT219" i="5"/>
  <c r="BA286" i="5"/>
  <c r="D333" i="5"/>
  <c r="BC441" i="5"/>
  <c r="AZ84" i="5"/>
  <c r="A49" i="5"/>
  <c r="BD115" i="5"/>
  <c r="AC21" i="5"/>
  <c r="AH251" i="5"/>
  <c r="G462" i="5"/>
  <c r="BH83" i="5"/>
  <c r="BJ83" i="5" s="1"/>
  <c r="H376" i="5"/>
  <c r="AJ188" i="5"/>
  <c r="B112" i="5"/>
  <c r="M224" i="5"/>
  <c r="BC296" i="5"/>
  <c r="BD84" i="5"/>
  <c r="BH455" i="5"/>
  <c r="BJ455" i="5" s="1"/>
  <c r="AI20" i="5"/>
  <c r="H240" i="5"/>
  <c r="AQ358" i="5"/>
  <c r="AL298" i="5"/>
  <c r="P191" i="5"/>
  <c r="AA405" i="5"/>
  <c r="AB405" i="5" s="1"/>
  <c r="BJ405" i="5" s="1"/>
  <c r="AA300" i="5"/>
  <c r="AB300" i="5" s="1"/>
  <c r="AG343" i="5"/>
  <c r="R445" i="5"/>
  <c r="K101" i="5"/>
  <c r="BH128" i="5"/>
  <c r="BJ128" i="5" s="1"/>
  <c r="AF463" i="5"/>
  <c r="BG125" i="5"/>
  <c r="D60" i="5"/>
  <c r="G148" i="5"/>
  <c r="BH102" i="5"/>
  <c r="BJ102" i="5" s="1"/>
  <c r="AH150" i="5"/>
  <c r="L297" i="5"/>
  <c r="B197" i="5"/>
  <c r="BB388" i="5"/>
  <c r="BE101" i="5"/>
  <c r="AC251" i="5"/>
  <c r="AC425" i="5"/>
  <c r="Z334" i="5"/>
  <c r="AA445" i="5"/>
  <c r="AB445" i="5" s="1"/>
  <c r="BJ445" i="5" s="1"/>
  <c r="M164" i="5"/>
  <c r="BF99" i="5"/>
  <c r="AO45" i="5"/>
  <c r="AF51" i="5"/>
  <c r="BC440" i="5"/>
  <c r="Y104" i="5"/>
  <c r="AF446" i="5"/>
  <c r="R114" i="5"/>
  <c r="N40" i="5"/>
  <c r="BD141" i="5"/>
  <c r="AE306" i="5"/>
  <c r="AK497" i="5"/>
  <c r="BH289" i="5"/>
  <c r="AV500" i="5"/>
  <c r="I386" i="5"/>
  <c r="O321" i="5"/>
  <c r="BD282" i="5"/>
  <c r="BE302" i="5"/>
  <c r="X116" i="5"/>
  <c r="D74" i="5"/>
  <c r="BD395" i="5"/>
  <c r="O438" i="5"/>
  <c r="I165" i="5"/>
  <c r="AA13" i="5"/>
  <c r="AB13" i="5" s="1"/>
  <c r="BJ13" i="5" s="1"/>
  <c r="AD108" i="5"/>
  <c r="AU138" i="5"/>
  <c r="AE276" i="5"/>
  <c r="G391" i="5"/>
  <c r="BA497" i="5"/>
  <c r="AQ373" i="5"/>
  <c r="AH358" i="5"/>
  <c r="I39" i="5"/>
  <c r="AW340" i="5"/>
  <c r="X326" i="5"/>
  <c r="H371" i="5"/>
  <c r="BH419" i="5"/>
  <c r="AI211" i="5"/>
  <c r="AL269" i="5"/>
  <c r="H456" i="5"/>
  <c r="E484" i="5"/>
  <c r="AC261" i="5"/>
  <c r="AA95" i="5"/>
  <c r="AB95" i="5" s="1"/>
  <c r="AS65" i="5"/>
  <c r="AQ344" i="5"/>
  <c r="J315" i="5"/>
  <c r="F292" i="5"/>
  <c r="AX452" i="5"/>
  <c r="D56" i="5"/>
  <c r="T277" i="5"/>
  <c r="AZ492" i="5"/>
  <c r="G332" i="5"/>
  <c r="Q323" i="5"/>
  <c r="H461" i="5"/>
  <c r="AD345" i="5"/>
  <c r="AN315" i="5"/>
  <c r="AW355" i="5"/>
  <c r="C282" i="5"/>
  <c r="F220" i="5"/>
  <c r="U228" i="5"/>
  <c r="AH121" i="5"/>
  <c r="BD284" i="5"/>
  <c r="Z399" i="5"/>
  <c r="Z191" i="5"/>
  <c r="AI286" i="5"/>
  <c r="AJ107" i="5"/>
  <c r="BC61" i="5"/>
  <c r="AU269" i="5"/>
  <c r="F386" i="5"/>
  <c r="AH91" i="5"/>
  <c r="H335" i="5"/>
  <c r="AC434" i="5"/>
  <c r="AG162" i="5"/>
  <c r="M277" i="5"/>
  <c r="Z103" i="5"/>
  <c r="B49" i="5"/>
  <c r="AY115" i="5"/>
  <c r="AS404" i="5"/>
  <c r="AK32" i="5"/>
  <c r="AM25" i="5"/>
  <c r="T13" i="5"/>
  <c r="AH364" i="5"/>
  <c r="J246" i="5"/>
  <c r="AD45" i="5"/>
  <c r="AD441" i="5"/>
  <c r="I112" i="5"/>
  <c r="AC180" i="5"/>
  <c r="Q28" i="5"/>
  <c r="BB119" i="5"/>
  <c r="AK38" i="5"/>
  <c r="AS138" i="5"/>
  <c r="U215" i="5"/>
  <c r="BE18" i="5"/>
  <c r="D114" i="5"/>
  <c r="AS461" i="5"/>
  <c r="U33" i="5"/>
  <c r="BB383" i="5"/>
  <c r="Y163" i="5"/>
  <c r="AG150" i="5"/>
  <c r="AP147" i="5"/>
  <c r="BH117" i="5"/>
  <c r="G140" i="5"/>
  <c r="D142" i="5"/>
  <c r="AM259" i="5"/>
  <c r="G397" i="5"/>
  <c r="AN483" i="5"/>
  <c r="BG138" i="5"/>
  <c r="D234" i="5"/>
  <c r="AJ118" i="5"/>
  <c r="O406" i="5"/>
  <c r="A162" i="5"/>
  <c r="AD233" i="5"/>
  <c r="AH329" i="5"/>
  <c r="J37" i="5"/>
  <c r="Z79" i="5"/>
  <c r="AJ429" i="5"/>
  <c r="AA294" i="5"/>
  <c r="AB294" i="5" s="1"/>
  <c r="G273" i="5"/>
  <c r="K89" i="5"/>
  <c r="AM354" i="5"/>
  <c r="BD74" i="5"/>
  <c r="T288" i="5"/>
  <c r="AX108" i="5"/>
  <c r="AG443" i="5"/>
  <c r="AQ238" i="5"/>
  <c r="AE380" i="5"/>
  <c r="AF429" i="5"/>
  <c r="AS183" i="5"/>
  <c r="AU146" i="5"/>
  <c r="AY478" i="5"/>
  <c r="B19" i="5"/>
  <c r="L265" i="5"/>
  <c r="AG234" i="5"/>
  <c r="A22" i="5"/>
  <c r="AY80" i="5"/>
  <c r="Z97" i="5"/>
  <c r="J423" i="5"/>
  <c r="AL356" i="5"/>
  <c r="AU194" i="5"/>
  <c r="G438" i="5"/>
  <c r="S141" i="5"/>
  <c r="AN48" i="5"/>
  <c r="C274" i="5"/>
  <c r="BH15" i="5"/>
  <c r="AO476" i="5"/>
  <c r="Z66" i="5"/>
  <c r="A160" i="5"/>
  <c r="AS107" i="5"/>
  <c r="BA332" i="5"/>
  <c r="BE248" i="5"/>
  <c r="L497" i="5"/>
  <c r="AX218" i="5"/>
  <c r="M443" i="5"/>
  <c r="U62" i="5"/>
  <c r="AQ40" i="5"/>
  <c r="AK393" i="5"/>
  <c r="R392" i="5"/>
  <c r="AQ199" i="5"/>
  <c r="AP412" i="5"/>
  <c r="BC329" i="5"/>
  <c r="M58" i="5"/>
  <c r="BB357" i="5"/>
  <c r="X249" i="5"/>
  <c r="D379" i="5"/>
  <c r="E447" i="5"/>
  <c r="AU99" i="5"/>
  <c r="C218" i="5"/>
  <c r="C202" i="5"/>
  <c r="AH215" i="5"/>
  <c r="AI74" i="5"/>
  <c r="AL456" i="5"/>
  <c r="BE441" i="5"/>
  <c r="AN403" i="5"/>
  <c r="T465" i="5"/>
  <c r="Q303" i="5"/>
  <c r="AX60" i="5"/>
  <c r="L476" i="5"/>
  <c r="L89" i="5"/>
  <c r="D154" i="5"/>
  <c r="AU160" i="5"/>
  <c r="F316" i="5"/>
  <c r="T130" i="5"/>
  <c r="G120" i="5"/>
  <c r="BD216" i="5"/>
  <c r="BB141" i="5"/>
  <c r="BD268" i="5"/>
  <c r="N218" i="5"/>
  <c r="AZ34" i="5"/>
  <c r="J208" i="5"/>
  <c r="B312" i="5"/>
  <c r="H112" i="5"/>
  <c r="AJ305" i="5"/>
  <c r="S442" i="5"/>
  <c r="A151" i="5"/>
  <c r="AG388" i="5"/>
  <c r="AN141" i="5"/>
  <c r="AH368" i="5"/>
  <c r="AO215" i="5"/>
  <c r="D361" i="5"/>
  <c r="BE63" i="5"/>
  <c r="Y314" i="5"/>
  <c r="AT457" i="5"/>
  <c r="AA181" i="5"/>
  <c r="AB181" i="5" s="1"/>
  <c r="BJ181" i="5" s="1"/>
  <c r="AZ95" i="5"/>
  <c r="AQ307" i="5"/>
  <c r="H99" i="5"/>
  <c r="AE86" i="5"/>
  <c r="AQ152" i="5"/>
  <c r="N207" i="5"/>
  <c r="AW264" i="5"/>
  <c r="AS398" i="5"/>
  <c r="P419" i="5"/>
  <c r="C59" i="5"/>
  <c r="K399" i="5"/>
  <c r="A236" i="5"/>
  <c r="AZ142" i="5"/>
  <c r="BH372" i="5"/>
  <c r="AU124" i="5"/>
  <c r="G415" i="5"/>
  <c r="G169" i="5"/>
  <c r="BB173" i="5"/>
  <c r="BC316" i="5"/>
  <c r="AK407" i="5"/>
  <c r="AA309" i="5"/>
  <c r="AB309" i="5" s="1"/>
  <c r="BJ309" i="5" s="1"/>
  <c r="Z116" i="5"/>
  <c r="Y304" i="5"/>
  <c r="S148" i="5"/>
  <c r="E84" i="5"/>
  <c r="J383" i="5"/>
  <c r="BC434" i="5"/>
  <c r="AZ25" i="5"/>
  <c r="AO471" i="5"/>
  <c r="BG92" i="5"/>
  <c r="D266" i="5"/>
  <c r="AU128" i="5"/>
  <c r="E69" i="5"/>
  <c r="G77" i="5"/>
  <c r="M315" i="5"/>
  <c r="O186" i="5"/>
  <c r="AA242" i="5"/>
  <c r="AB242" i="5" s="1"/>
  <c r="BC42" i="5"/>
  <c r="O91" i="5"/>
  <c r="AN469" i="5"/>
  <c r="H319" i="5"/>
  <c r="AW305" i="5"/>
  <c r="L474" i="5"/>
  <c r="AI354" i="5"/>
  <c r="AE454" i="5"/>
  <c r="I279" i="5"/>
  <c r="R485" i="5"/>
  <c r="AE338" i="5"/>
  <c r="M242" i="5"/>
  <c r="AD90" i="5"/>
  <c r="F179" i="5"/>
  <c r="H478" i="5"/>
  <c r="BH65" i="5"/>
  <c r="BJ65" i="5" s="1"/>
  <c r="BD430" i="5"/>
  <c r="AK97" i="5"/>
  <c r="AA17" i="5"/>
  <c r="AB17" i="5" s="1"/>
  <c r="BJ17" i="5" s="1"/>
  <c r="O73" i="5"/>
  <c r="BE59" i="5"/>
  <c r="BF310" i="5"/>
  <c r="R287" i="5"/>
  <c r="AG26" i="5"/>
  <c r="AD385" i="5"/>
  <c r="I52" i="5"/>
  <c r="H23" i="5"/>
  <c r="AH291" i="5"/>
  <c r="F273" i="5"/>
  <c r="AC429" i="5"/>
  <c r="K380" i="5"/>
  <c r="H93" i="5"/>
  <c r="D315" i="5"/>
  <c r="BE233" i="5"/>
  <c r="T127" i="5"/>
  <c r="L80" i="5"/>
  <c r="M255" i="5"/>
  <c r="AD266" i="5"/>
  <c r="AU346" i="5"/>
  <c r="AZ170" i="5"/>
  <c r="AI342" i="5"/>
  <c r="AV458" i="5"/>
  <c r="T232" i="5"/>
  <c r="AS420" i="5"/>
  <c r="AT329" i="5"/>
  <c r="AK298" i="5"/>
  <c r="N217" i="5"/>
  <c r="AF18" i="5"/>
  <c r="AX230" i="5"/>
  <c r="Q432" i="5"/>
  <c r="AZ31" i="5"/>
  <c r="D133" i="5"/>
  <c r="BG362" i="5"/>
  <c r="AT253" i="5"/>
  <c r="BA126" i="5"/>
  <c r="BA71" i="5"/>
  <c r="B35" i="5"/>
  <c r="AW139" i="5"/>
  <c r="N87" i="5"/>
  <c r="AJ94" i="5"/>
  <c r="BE474" i="5"/>
  <c r="BA178" i="5"/>
  <c r="BB361" i="5"/>
  <c r="BE245" i="5"/>
  <c r="BE19" i="5"/>
  <c r="Y25" i="5"/>
  <c r="S312" i="5"/>
  <c r="AC206" i="5"/>
  <c r="AC50" i="5"/>
  <c r="A490" i="5"/>
  <c r="S251" i="5"/>
  <c r="AI108" i="5"/>
  <c r="BE218" i="5"/>
  <c r="AF199" i="5"/>
  <c r="AS466" i="5"/>
  <c r="AN373" i="5"/>
  <c r="F46" i="5"/>
  <c r="M370" i="5"/>
  <c r="AV38" i="5"/>
  <c r="N443" i="5"/>
  <c r="AJ217" i="5"/>
  <c r="M208" i="5"/>
  <c r="AM169" i="5"/>
  <c r="G456" i="5"/>
  <c r="AP458" i="5"/>
  <c r="R335" i="5"/>
  <c r="BF52" i="5"/>
  <c r="AF177" i="5"/>
  <c r="N394" i="5"/>
  <c r="A218" i="5"/>
  <c r="X272" i="5"/>
  <c r="I107" i="5"/>
  <c r="H82" i="5"/>
  <c r="AT342" i="5"/>
  <c r="AC419" i="5"/>
  <c r="AH471" i="5"/>
  <c r="AM465" i="5"/>
  <c r="AX30" i="5"/>
  <c r="E211" i="5"/>
  <c r="J152" i="5"/>
  <c r="A158" i="5"/>
  <c r="AZ146" i="5"/>
  <c r="AG344" i="5"/>
  <c r="AX261" i="5"/>
  <c r="T134" i="5"/>
  <c r="AK460" i="5"/>
  <c r="AS316" i="5"/>
  <c r="AL237" i="5"/>
  <c r="S78" i="5"/>
  <c r="K347" i="5"/>
  <c r="AF105" i="5"/>
  <c r="BE394" i="5"/>
  <c r="AJ285" i="5"/>
  <c r="U229" i="5"/>
  <c r="T395" i="5"/>
  <c r="H25" i="5"/>
  <c r="AM400" i="5"/>
  <c r="R314" i="5"/>
  <c r="AQ305" i="5"/>
  <c r="M39" i="5"/>
  <c r="AV145" i="5"/>
  <c r="BG410" i="5"/>
  <c r="AV123" i="5"/>
  <c r="D327" i="5"/>
  <c r="G13" i="5"/>
  <c r="A186" i="5"/>
  <c r="BF421" i="5"/>
  <c r="O454" i="5"/>
  <c r="AK468" i="5"/>
  <c r="S24" i="5"/>
  <c r="U61" i="5"/>
  <c r="L34" i="5"/>
  <c r="AZ431" i="5"/>
  <c r="AF347" i="5"/>
  <c r="AS108" i="5"/>
  <c r="AD235" i="5"/>
  <c r="N110" i="5"/>
  <c r="AJ189" i="5"/>
  <c r="D286" i="5"/>
  <c r="AQ131" i="5"/>
  <c r="S64" i="5"/>
  <c r="AI152" i="5"/>
  <c r="U104" i="5"/>
  <c r="AD178" i="5"/>
  <c r="AK125" i="5"/>
  <c r="AZ70" i="5"/>
  <c r="AD24" i="5"/>
  <c r="AX428" i="5"/>
  <c r="L449" i="5"/>
  <c r="R439" i="5"/>
  <c r="B182" i="5"/>
  <c r="BC370" i="5"/>
  <c r="AK351" i="5"/>
  <c r="AP252" i="5"/>
  <c r="B133" i="5"/>
  <c r="AL220" i="5"/>
  <c r="AL428" i="5"/>
  <c r="AY150" i="5"/>
  <c r="BD69" i="5"/>
  <c r="AW230" i="5"/>
  <c r="AZ204" i="5"/>
  <c r="AU97" i="5"/>
  <c r="O286" i="5"/>
  <c r="Q385" i="5"/>
  <c r="T388" i="5"/>
  <c r="AO344" i="5"/>
  <c r="I228" i="5"/>
  <c r="AI48" i="5"/>
  <c r="AF334" i="5"/>
  <c r="AM381" i="5"/>
  <c r="AL383" i="5"/>
  <c r="AZ141" i="5"/>
  <c r="Z359" i="5"/>
  <c r="AX61" i="5"/>
  <c r="C388" i="5"/>
  <c r="D100" i="5"/>
  <c r="AI336" i="5"/>
  <c r="AH422" i="5"/>
  <c r="AA142" i="5"/>
  <c r="AB142" i="5" s="1"/>
  <c r="BB490" i="5"/>
  <c r="AW122" i="5"/>
  <c r="A404" i="5"/>
  <c r="U224" i="5"/>
  <c r="E457" i="5"/>
  <c r="X363" i="5"/>
  <c r="P287" i="5"/>
  <c r="S188" i="5"/>
  <c r="AW418" i="5"/>
  <c r="Y18" i="5"/>
  <c r="L73" i="5"/>
  <c r="AW353" i="5"/>
  <c r="G476" i="5"/>
  <c r="BH187" i="5"/>
  <c r="BJ187" i="5" s="1"/>
  <c r="AX323" i="5"/>
  <c r="L270" i="5"/>
  <c r="BH249" i="5"/>
  <c r="BJ249" i="5" s="1"/>
  <c r="AK310" i="5"/>
  <c r="Q477" i="5"/>
  <c r="S122" i="5"/>
  <c r="O387" i="5"/>
  <c r="S303" i="5"/>
  <c r="AC91" i="5"/>
  <c r="AA117" i="5"/>
  <c r="AB117" i="5" s="1"/>
  <c r="AZ335" i="5"/>
  <c r="BB66" i="5"/>
  <c r="AY192" i="5"/>
  <c r="AL89" i="5"/>
  <c r="Z186" i="5"/>
  <c r="AG159" i="5"/>
  <c r="M82" i="5"/>
  <c r="AW435" i="5"/>
  <c r="K381" i="5"/>
  <c r="C265" i="5"/>
  <c r="BC495" i="5"/>
  <c r="BE478" i="5"/>
  <c r="Q476" i="5"/>
  <c r="B242" i="5"/>
  <c r="BB170" i="5"/>
  <c r="M196" i="5"/>
  <c r="A19" i="5"/>
  <c r="AQ88" i="5"/>
  <c r="I483" i="5"/>
  <c r="AQ216" i="5"/>
  <c r="AH127" i="5"/>
  <c r="M471" i="5"/>
  <c r="Z264" i="5"/>
  <c r="BC202" i="5"/>
  <c r="A24" i="5"/>
  <c r="AK95" i="5"/>
  <c r="AQ113" i="5"/>
  <c r="BC340" i="5"/>
  <c r="AW40" i="5"/>
  <c r="H59" i="5"/>
  <c r="AX90" i="5"/>
  <c r="F415" i="5"/>
  <c r="AI469" i="5"/>
  <c r="BC119" i="5"/>
  <c r="BF291" i="5"/>
  <c r="Z274" i="5"/>
  <c r="L372" i="5"/>
  <c r="AU413" i="5"/>
  <c r="Q339" i="5"/>
  <c r="AM47" i="5"/>
  <c r="AG337" i="5"/>
  <c r="M148" i="5"/>
  <c r="BB63" i="5"/>
  <c r="F443" i="5"/>
  <c r="J117" i="5"/>
  <c r="AQ454" i="5"/>
  <c r="AZ314" i="5"/>
  <c r="BB480" i="5"/>
  <c r="BF365" i="5"/>
  <c r="F168" i="5"/>
  <c r="AK199" i="5"/>
  <c r="N231" i="5"/>
  <c r="AC315" i="5"/>
  <c r="Q208" i="5"/>
  <c r="AS311" i="5"/>
  <c r="AS95" i="5"/>
  <c r="U182" i="5"/>
  <c r="AO145" i="5"/>
  <c r="BA95" i="5"/>
  <c r="AX114" i="5"/>
  <c r="AG361" i="5"/>
  <c r="AD450" i="5"/>
  <c r="AA280" i="5"/>
  <c r="AB280" i="5" s="1"/>
  <c r="BJ280" i="5" s="1"/>
  <c r="Q225" i="5"/>
  <c r="C212" i="5"/>
  <c r="L107" i="5"/>
  <c r="B433" i="5"/>
  <c r="D412" i="5"/>
  <c r="F41" i="5"/>
  <c r="Y66" i="5"/>
  <c r="AK72" i="5"/>
  <c r="AW263" i="5"/>
  <c r="AA484" i="5"/>
  <c r="AB484" i="5" s="1"/>
  <c r="BJ484" i="5" s="1"/>
  <c r="U406" i="5"/>
  <c r="AZ429" i="5"/>
  <c r="BG480" i="5"/>
  <c r="AF168" i="5"/>
  <c r="D482" i="5"/>
  <c r="E118" i="5"/>
  <c r="J27" i="5"/>
  <c r="AL23" i="5"/>
  <c r="B174" i="5"/>
  <c r="G348" i="5"/>
  <c r="AH340" i="5"/>
  <c r="AU443" i="5"/>
  <c r="AE189" i="5"/>
  <c r="BD16" i="5"/>
  <c r="U439" i="5"/>
  <c r="H52" i="5"/>
  <c r="AS295" i="5"/>
  <c r="BC252" i="5"/>
  <c r="I231" i="5"/>
  <c r="AL66" i="5"/>
  <c r="C225" i="5"/>
  <c r="AP455" i="5"/>
  <c r="Z140" i="5"/>
  <c r="AX247" i="5"/>
  <c r="BE181" i="5"/>
  <c r="AK376" i="5"/>
  <c r="AP106" i="5"/>
  <c r="AG251" i="5"/>
  <c r="AJ455" i="5"/>
  <c r="B332" i="5"/>
  <c r="G172" i="5"/>
  <c r="BG117" i="5"/>
  <c r="D260" i="5"/>
  <c r="AD393" i="5"/>
  <c r="BG298" i="5"/>
  <c r="AJ85" i="5"/>
  <c r="BC289" i="5"/>
  <c r="K68" i="5"/>
  <c r="S76" i="5"/>
  <c r="R133" i="5"/>
  <c r="D159" i="5"/>
  <c r="BH234" i="5"/>
  <c r="J337" i="5"/>
  <c r="AF121" i="5"/>
  <c r="AH38" i="5"/>
  <c r="Q48" i="5"/>
  <c r="K115" i="5"/>
  <c r="BF329" i="5"/>
  <c r="AF229" i="5"/>
  <c r="AG374" i="5"/>
  <c r="AW314" i="5"/>
  <c r="AE351" i="5"/>
  <c r="AV218" i="5"/>
  <c r="AC138" i="5"/>
  <c r="H108" i="5"/>
  <c r="Y313" i="5"/>
  <c r="L94" i="5"/>
  <c r="Y362" i="5"/>
  <c r="AJ47" i="5"/>
  <c r="K283" i="5"/>
  <c r="AO240" i="5"/>
  <c r="AU152" i="5"/>
  <c r="BF248" i="5"/>
  <c r="AJ362" i="5"/>
  <c r="S270" i="5"/>
  <c r="AZ230" i="5"/>
  <c r="AA361" i="5"/>
  <c r="AB361" i="5" s="1"/>
  <c r="BJ361" i="5" s="1"/>
  <c r="X237" i="5"/>
  <c r="AD339" i="5"/>
  <c r="AC328" i="5"/>
  <c r="AW493" i="5"/>
  <c r="S429" i="5"/>
  <c r="L445" i="5"/>
  <c r="T129" i="5"/>
  <c r="I103" i="5"/>
  <c r="AK219" i="5"/>
  <c r="K249" i="5"/>
  <c r="A433" i="5"/>
  <c r="F472" i="5"/>
  <c r="L367" i="5"/>
  <c r="AD335" i="5"/>
  <c r="AO368" i="5"/>
  <c r="BA484" i="5"/>
  <c r="AH276" i="5"/>
  <c r="BB19" i="5"/>
  <c r="BB462" i="5"/>
  <c r="AP103" i="5"/>
  <c r="AF339" i="5"/>
  <c r="AT181" i="5"/>
  <c r="P232" i="5"/>
  <c r="Q292" i="5"/>
  <c r="O35" i="5"/>
  <c r="BC258" i="5"/>
  <c r="AJ247" i="5"/>
  <c r="AJ469" i="5"/>
  <c r="BE69" i="5"/>
  <c r="AN89" i="5"/>
  <c r="AS364" i="5"/>
  <c r="BH257" i="5"/>
  <c r="E489" i="5"/>
  <c r="BH355" i="5"/>
  <c r="BJ355" i="5" s="1"/>
  <c r="X288" i="5"/>
  <c r="BA222" i="5"/>
  <c r="BB35" i="5"/>
  <c r="AF77" i="5"/>
  <c r="Z352" i="5"/>
  <c r="AE288" i="5"/>
  <c r="AF56" i="5"/>
  <c r="AD248" i="5"/>
  <c r="H314" i="5"/>
  <c r="AU167" i="5"/>
  <c r="AU64" i="5"/>
  <c r="BH244" i="5"/>
  <c r="X77" i="5"/>
  <c r="AN475" i="5"/>
  <c r="G121" i="5"/>
  <c r="AU262" i="5"/>
  <c r="AC101" i="5"/>
  <c r="BC190" i="5"/>
  <c r="AS84" i="5"/>
  <c r="S65" i="5"/>
  <c r="Q308" i="5"/>
  <c r="M193" i="5"/>
  <c r="Z82" i="5"/>
  <c r="G233" i="5"/>
  <c r="T398" i="5"/>
  <c r="B457" i="5"/>
  <c r="N256" i="5"/>
  <c r="G386" i="5"/>
  <c r="Y310" i="5"/>
  <c r="X184" i="5"/>
  <c r="F402" i="5"/>
  <c r="F24" i="5"/>
  <c r="AD293" i="5"/>
  <c r="F89" i="5"/>
  <c r="AM112" i="5"/>
  <c r="AG320" i="5"/>
  <c r="Q35" i="5"/>
  <c r="AN236" i="5"/>
  <c r="BB442" i="5"/>
  <c r="J135" i="5"/>
  <c r="D172" i="5"/>
  <c r="AF125" i="5"/>
  <c r="BH168" i="5"/>
  <c r="AC496" i="5"/>
  <c r="BA219" i="5"/>
  <c r="BF216" i="5"/>
  <c r="C72" i="5"/>
  <c r="Q329" i="5"/>
  <c r="AI386" i="5"/>
  <c r="R120" i="5"/>
  <c r="AW157" i="5"/>
  <c r="BA60" i="5"/>
  <c r="AQ435" i="5"/>
  <c r="G389" i="5"/>
  <c r="BA450" i="5"/>
  <c r="U284" i="5"/>
  <c r="BH78" i="5"/>
  <c r="R68" i="5"/>
  <c r="D14" i="5"/>
  <c r="AY223" i="5"/>
  <c r="BH241" i="5"/>
  <c r="BA185" i="5"/>
  <c r="I329" i="5"/>
  <c r="BH148" i="5"/>
  <c r="AQ445" i="5"/>
  <c r="AH165" i="5"/>
  <c r="AT115" i="5"/>
  <c r="AO290" i="5"/>
  <c r="C461" i="5"/>
  <c r="B39" i="5"/>
  <c r="BH319" i="5"/>
  <c r="AE125" i="5"/>
  <c r="BF232" i="5"/>
  <c r="N141" i="5"/>
  <c r="K59" i="5"/>
  <c r="F163" i="5"/>
  <c r="O323" i="5"/>
  <c r="F374" i="5"/>
  <c r="Q448" i="5"/>
  <c r="R48" i="5"/>
  <c r="O29" i="5"/>
  <c r="AI252" i="5"/>
  <c r="C190" i="5"/>
  <c r="AN390" i="5"/>
  <c r="AX432" i="5"/>
  <c r="U63" i="5"/>
  <c r="Q111" i="5"/>
  <c r="AJ438" i="5"/>
  <c r="BE434" i="5"/>
  <c r="BC71" i="5"/>
  <c r="I241" i="5"/>
  <c r="AI452" i="5"/>
  <c r="A202" i="5"/>
  <c r="E268" i="5"/>
  <c r="I424" i="5"/>
  <c r="X260" i="5"/>
  <c r="AD304" i="5"/>
  <c r="AF341" i="5"/>
  <c r="AC364" i="5"/>
  <c r="L316" i="5"/>
  <c r="AT48" i="5"/>
  <c r="Q144" i="5"/>
  <c r="BC299" i="5"/>
  <c r="AK150" i="5"/>
  <c r="BH497" i="5"/>
  <c r="T453" i="5"/>
  <c r="Z91" i="5"/>
  <c r="AX460" i="5"/>
  <c r="BD266" i="5"/>
  <c r="AD20" i="5"/>
  <c r="BB239" i="5"/>
  <c r="AC402" i="5"/>
  <c r="AY165" i="5"/>
  <c r="AQ422" i="5"/>
  <c r="O116" i="5"/>
  <c r="S67" i="5"/>
  <c r="AI213" i="5"/>
  <c r="BA170" i="5"/>
  <c r="A422" i="5"/>
  <c r="AO176" i="5"/>
  <c r="AK33" i="5"/>
  <c r="BE486" i="5"/>
  <c r="AE303" i="5"/>
  <c r="BD108" i="5"/>
  <c r="AW17" i="5"/>
  <c r="Y485" i="5"/>
  <c r="AN218" i="5"/>
  <c r="AT73" i="5"/>
  <c r="AJ212" i="5"/>
  <c r="AS43" i="5"/>
  <c r="AG138" i="5"/>
  <c r="AI157" i="5"/>
  <c r="F210" i="5"/>
  <c r="AS226" i="5"/>
  <c r="BD130" i="5"/>
  <c r="AW98" i="5"/>
  <c r="AS202" i="5"/>
  <c r="AY238" i="5"/>
  <c r="AV348" i="5"/>
  <c r="K309" i="5"/>
  <c r="AI311" i="5"/>
  <c r="AX123" i="5"/>
  <c r="BH291" i="5"/>
  <c r="C453" i="5"/>
  <c r="AI291" i="5"/>
  <c r="AV57" i="5"/>
  <c r="J332" i="5"/>
  <c r="AM204" i="5"/>
  <c r="AL242" i="5"/>
  <c r="E242" i="5"/>
  <c r="AA391" i="5"/>
  <c r="AB391" i="5" s="1"/>
  <c r="AD402" i="5"/>
  <c r="AS199" i="5"/>
  <c r="I46" i="5"/>
  <c r="AY167" i="5"/>
  <c r="H171" i="5"/>
  <c r="BC287" i="5"/>
  <c r="E499" i="5"/>
  <c r="S381" i="5"/>
  <c r="AL151" i="5"/>
  <c r="N389" i="5"/>
  <c r="AV14" i="5"/>
  <c r="AE419" i="5"/>
  <c r="BC108" i="5"/>
  <c r="K90" i="5"/>
  <c r="E90" i="5"/>
  <c r="AO247" i="5"/>
  <c r="BB98" i="5"/>
  <c r="BD382" i="5"/>
  <c r="AM150" i="5"/>
  <c r="I163" i="5"/>
  <c r="BD169" i="5"/>
  <c r="R148" i="5"/>
  <c r="AZ336" i="5"/>
  <c r="R101" i="5"/>
  <c r="Y58" i="5"/>
  <c r="AH444" i="5"/>
  <c r="Z76" i="5"/>
  <c r="E15" i="5"/>
  <c r="AN380" i="5"/>
  <c r="R161" i="5"/>
  <c r="O481" i="5"/>
  <c r="I354" i="5"/>
  <c r="AL90" i="5"/>
  <c r="AJ246" i="5"/>
  <c r="AE279" i="5"/>
  <c r="H177" i="5"/>
  <c r="AU237" i="5"/>
  <c r="P302" i="5"/>
  <c r="BE328" i="5"/>
  <c r="G435" i="5"/>
  <c r="I500" i="5"/>
  <c r="AA48" i="5"/>
  <c r="AB48" i="5" s="1"/>
  <c r="BJ48" i="5" s="1"/>
  <c r="U213" i="5"/>
  <c r="AD316" i="5"/>
  <c r="AN500" i="5"/>
  <c r="AE482" i="5"/>
  <c r="AI73" i="5"/>
  <c r="AF33" i="5"/>
  <c r="E286" i="5"/>
  <c r="M328" i="5"/>
  <c r="AV316" i="5"/>
  <c r="AZ494" i="5"/>
  <c r="AZ272" i="5"/>
  <c r="P406" i="5"/>
  <c r="AU280" i="5"/>
  <c r="K379" i="5"/>
  <c r="AM231" i="5"/>
  <c r="AY197" i="5"/>
  <c r="AN86" i="5"/>
  <c r="AG124" i="5"/>
  <c r="O380" i="5"/>
  <c r="BH485" i="5"/>
  <c r="BJ485" i="5" s="1"/>
  <c r="A44" i="5"/>
  <c r="S250" i="5"/>
  <c r="AD37" i="5"/>
  <c r="C74" i="5"/>
  <c r="AZ207" i="5"/>
  <c r="Z250" i="5"/>
  <c r="AO377" i="5"/>
  <c r="J146" i="5"/>
  <c r="Q383" i="5"/>
  <c r="AP22" i="5"/>
  <c r="R462" i="5"/>
  <c r="Q291" i="5"/>
  <c r="AG327" i="5"/>
  <c r="AC381" i="5"/>
  <c r="A320" i="5"/>
  <c r="I391" i="5"/>
  <c r="AW120" i="5"/>
  <c r="AF82" i="5"/>
  <c r="Q354" i="5"/>
  <c r="AX471" i="5"/>
  <c r="AZ343" i="5"/>
  <c r="BG391" i="5"/>
  <c r="U137" i="5"/>
  <c r="D296" i="5"/>
  <c r="T110" i="5"/>
  <c r="BB248" i="5"/>
  <c r="AZ471" i="5"/>
  <c r="AG87" i="5"/>
  <c r="P339" i="5"/>
  <c r="AE249" i="5"/>
  <c r="O213" i="5"/>
  <c r="AK471" i="5"/>
  <c r="T126" i="5"/>
  <c r="L275" i="5"/>
  <c r="AQ256" i="5"/>
  <c r="AH199" i="5"/>
  <c r="Q337" i="5"/>
  <c r="AI214" i="5"/>
  <c r="K400" i="5"/>
  <c r="Z192" i="5"/>
  <c r="H473" i="5"/>
  <c r="D240" i="5"/>
  <c r="AE468" i="5"/>
  <c r="H361" i="5"/>
  <c r="BF272" i="5"/>
  <c r="AI418" i="5"/>
  <c r="P67" i="5"/>
  <c r="N330" i="5"/>
  <c r="AV474" i="5"/>
  <c r="H331" i="5"/>
  <c r="AV339" i="5"/>
  <c r="AF154" i="5"/>
  <c r="AU82" i="5"/>
  <c r="AO359" i="5"/>
  <c r="AH214" i="5"/>
  <c r="N112" i="5"/>
  <c r="I337" i="5"/>
  <c r="AC375" i="5"/>
  <c r="BA177" i="5"/>
  <c r="BF175" i="5"/>
  <c r="B390" i="5"/>
  <c r="F130" i="5"/>
  <c r="AA489" i="5"/>
  <c r="AB489" i="5" s="1"/>
  <c r="BH276" i="5"/>
  <c r="BG25" i="5"/>
  <c r="M364" i="5"/>
  <c r="BE377" i="5"/>
  <c r="O258" i="5"/>
  <c r="AA112" i="5"/>
  <c r="AB112" i="5" s="1"/>
  <c r="BJ112" i="5" s="1"/>
  <c r="AW165" i="5"/>
  <c r="U194" i="5"/>
  <c r="BF494" i="5"/>
  <c r="AG207" i="5"/>
  <c r="A54" i="5"/>
  <c r="Z413" i="5"/>
  <c r="AL121" i="5"/>
  <c r="K14" i="5"/>
  <c r="Z37" i="5"/>
  <c r="AY299" i="5"/>
  <c r="F370" i="5"/>
  <c r="AV391" i="5"/>
  <c r="AY296" i="5"/>
  <c r="AD169" i="5"/>
  <c r="BC46" i="5"/>
  <c r="M348" i="5"/>
  <c r="AH255" i="5"/>
  <c r="AL99" i="5"/>
  <c r="AQ459" i="5"/>
  <c r="AQ259" i="5"/>
  <c r="AA460" i="5"/>
  <c r="AB460" i="5" s="1"/>
  <c r="BJ460" i="5" s="1"/>
  <c r="AD255" i="5"/>
  <c r="AW148" i="5"/>
  <c r="BH403" i="5"/>
  <c r="BJ403" i="5" s="1"/>
  <c r="AP332" i="5"/>
  <c r="E100" i="5"/>
  <c r="B61" i="5"/>
  <c r="AG74" i="5"/>
  <c r="BB251" i="5"/>
  <c r="AT176" i="5"/>
  <c r="AX76" i="5"/>
  <c r="AJ443" i="5"/>
  <c r="AQ129" i="5"/>
  <c r="AI424" i="5"/>
  <c r="P183" i="5"/>
  <c r="N115" i="5"/>
  <c r="AS265" i="5"/>
  <c r="G443" i="5"/>
  <c r="G54" i="5"/>
  <c r="AI210" i="5"/>
  <c r="P335" i="5"/>
  <c r="J60" i="5"/>
  <c r="I306" i="5"/>
  <c r="AC300" i="5"/>
  <c r="AC374" i="5"/>
  <c r="R291" i="5"/>
  <c r="AP28" i="5"/>
  <c r="AL482" i="5"/>
  <c r="D420" i="5"/>
  <c r="AQ431" i="5"/>
  <c r="G84" i="5"/>
  <c r="S274" i="5"/>
  <c r="AX483" i="5"/>
  <c r="U112" i="5"/>
  <c r="AL369" i="5"/>
  <c r="BB177" i="5"/>
  <c r="AF241" i="5"/>
  <c r="C466" i="5"/>
  <c r="AT33" i="5"/>
  <c r="Z176" i="5"/>
  <c r="AU241" i="5"/>
  <c r="BH472" i="5"/>
  <c r="BJ472" i="5" s="1"/>
  <c r="J373" i="5"/>
  <c r="AN21" i="5"/>
  <c r="Q209" i="5"/>
  <c r="AF359" i="5"/>
  <c r="AM236" i="5"/>
  <c r="G393" i="5"/>
  <c r="BH322" i="5"/>
  <c r="M211" i="5"/>
  <c r="Q474" i="5"/>
  <c r="AV392" i="5"/>
  <c r="AK385" i="5"/>
  <c r="BD215" i="5"/>
  <c r="N86" i="5"/>
  <c r="AO334" i="5"/>
  <c r="AD181" i="5"/>
  <c r="AG449" i="5"/>
  <c r="AV433" i="5"/>
  <c r="D492" i="5"/>
  <c r="AA437" i="5"/>
  <c r="AB437" i="5" s="1"/>
  <c r="BJ437" i="5" s="1"/>
  <c r="AN58" i="5"/>
  <c r="H65" i="5"/>
  <c r="AP152" i="5"/>
  <c r="N292" i="5"/>
  <c r="AL332" i="5"/>
  <c r="Y262" i="5"/>
  <c r="I230" i="5"/>
  <c r="A334" i="5"/>
  <c r="D186" i="5"/>
  <c r="AI40" i="5"/>
  <c r="F356" i="5"/>
  <c r="D291" i="5"/>
  <c r="R205" i="5"/>
  <c r="Z473" i="5"/>
  <c r="L37" i="5"/>
  <c r="AP69" i="5"/>
  <c r="Q95" i="5"/>
  <c r="AS245" i="5"/>
  <c r="AS449" i="5"/>
  <c r="H88" i="5"/>
  <c r="BC478" i="5"/>
  <c r="N337" i="5"/>
  <c r="AM470" i="5"/>
  <c r="A184" i="5"/>
  <c r="E23" i="5"/>
  <c r="R22" i="5"/>
  <c r="BG244" i="5"/>
  <c r="O415" i="5"/>
  <c r="C405" i="5"/>
  <c r="C117" i="5"/>
  <c r="BC231" i="5"/>
  <c r="L31" i="5"/>
  <c r="AG114" i="5"/>
  <c r="D424" i="5"/>
  <c r="S223" i="5"/>
  <c r="AI53" i="5"/>
  <c r="F323" i="5"/>
  <c r="D362" i="5"/>
  <c r="F485" i="5"/>
  <c r="AF132" i="5"/>
  <c r="BE42" i="5"/>
  <c r="M159" i="5"/>
  <c r="AZ452" i="5"/>
  <c r="AL315" i="5"/>
  <c r="O79" i="5"/>
  <c r="AD117" i="5"/>
  <c r="X480" i="5"/>
  <c r="C386" i="5"/>
  <c r="AV469" i="5"/>
  <c r="AV63" i="5"/>
  <c r="BG388" i="5"/>
  <c r="AQ171" i="5"/>
  <c r="BE219" i="5"/>
  <c r="S80" i="5"/>
  <c r="P385" i="5"/>
  <c r="AT42" i="5"/>
  <c r="K38" i="5"/>
  <c r="P251" i="5"/>
  <c r="O262" i="5"/>
  <c r="S466" i="5"/>
  <c r="BA224" i="5"/>
  <c r="Q193" i="5"/>
  <c r="S347" i="5"/>
  <c r="AC372" i="5"/>
  <c r="R262" i="5"/>
  <c r="D201" i="5"/>
  <c r="P329" i="5"/>
  <c r="R174" i="5"/>
  <c r="AL129" i="5"/>
  <c r="BH167" i="5"/>
  <c r="BJ167" i="5" s="1"/>
  <c r="Q287" i="5"/>
  <c r="D128" i="5"/>
  <c r="G475" i="5"/>
  <c r="AA441" i="5"/>
  <c r="AB441" i="5" s="1"/>
  <c r="BC112" i="5"/>
  <c r="AS273" i="5"/>
  <c r="AP478" i="5"/>
  <c r="AN324" i="5"/>
  <c r="B41" i="5"/>
  <c r="Y196" i="5"/>
  <c r="R36" i="5"/>
  <c r="AW64" i="5"/>
  <c r="F278" i="5"/>
  <c r="AQ246" i="5"/>
  <c r="J186" i="5"/>
  <c r="E82" i="5"/>
  <c r="BA260" i="5"/>
  <c r="AA368" i="5"/>
  <c r="AB368" i="5" s="1"/>
  <c r="BJ368" i="5" s="1"/>
  <c r="BA308" i="5"/>
  <c r="AF407" i="5"/>
  <c r="L237" i="5"/>
  <c r="AE108" i="5"/>
  <c r="K142" i="5"/>
  <c r="AT345" i="5"/>
  <c r="AX184" i="5"/>
  <c r="BF403" i="5"/>
  <c r="AG122" i="5"/>
  <c r="K112" i="5"/>
  <c r="AH186" i="5"/>
  <c r="BD391" i="5"/>
  <c r="AE219" i="5"/>
  <c r="T213" i="5"/>
  <c r="AQ272" i="5"/>
  <c r="BF92" i="5"/>
  <c r="D373" i="5"/>
  <c r="AT159" i="5"/>
  <c r="G225" i="5"/>
  <c r="AN263" i="5"/>
  <c r="J442" i="5"/>
  <c r="AX279" i="5"/>
  <c r="B333" i="5"/>
  <c r="BE273" i="5"/>
  <c r="Z278" i="5"/>
  <c r="AS89" i="5"/>
  <c r="Q79" i="5"/>
  <c r="BE49" i="5"/>
  <c r="B329" i="5"/>
  <c r="AH90" i="5"/>
  <c r="AV357" i="5"/>
  <c r="AV142" i="5"/>
  <c r="AF230" i="5"/>
  <c r="AD334" i="5"/>
  <c r="AZ79" i="5"/>
  <c r="AF244" i="5"/>
  <c r="F340" i="5"/>
  <c r="Z432" i="5"/>
  <c r="AA438" i="5"/>
  <c r="AB438" i="5" s="1"/>
  <c r="BJ438" i="5" s="1"/>
  <c r="BD422" i="5"/>
  <c r="AY491" i="5"/>
  <c r="AO227" i="5"/>
  <c r="Q181" i="5"/>
  <c r="R368" i="5"/>
  <c r="AF209" i="5"/>
  <c r="AI81" i="5"/>
  <c r="U447" i="5"/>
  <c r="BA32" i="5"/>
  <c r="AG81" i="5"/>
  <c r="AL34" i="5"/>
  <c r="AH137" i="5"/>
  <c r="U419" i="5"/>
  <c r="AF96" i="5"/>
  <c r="AW380" i="5"/>
  <c r="AW313" i="5"/>
  <c r="AH60" i="5"/>
  <c r="BE182" i="5"/>
  <c r="T239" i="5"/>
  <c r="E446" i="5"/>
  <c r="AY330" i="5"/>
  <c r="AC232" i="5"/>
  <c r="AV328" i="5"/>
  <c r="M94" i="5"/>
  <c r="AF358" i="5"/>
  <c r="C454" i="5"/>
  <c r="AZ144" i="5"/>
  <c r="BE140" i="5"/>
  <c r="AC461" i="5"/>
  <c r="AT90" i="5"/>
  <c r="A86" i="5"/>
  <c r="S486" i="5"/>
  <c r="AH213" i="5"/>
  <c r="L458" i="5"/>
  <c r="AU81" i="5"/>
  <c r="AF433" i="5"/>
  <c r="AY256" i="5"/>
  <c r="O491" i="5"/>
  <c r="AP86" i="5"/>
  <c r="AY308" i="5"/>
  <c r="BD120" i="5"/>
  <c r="P138" i="5"/>
  <c r="AY458" i="5"/>
  <c r="BD401" i="5"/>
  <c r="AA493" i="5"/>
  <c r="AB493" i="5" s="1"/>
  <c r="BJ493" i="5" s="1"/>
  <c r="B117" i="5"/>
  <c r="A355" i="5"/>
  <c r="BB353" i="5"/>
  <c r="BH420" i="5"/>
  <c r="AC120" i="5"/>
  <c r="L128" i="5"/>
  <c r="Z195" i="5"/>
  <c r="R483" i="5"/>
  <c r="AL54" i="5"/>
  <c r="AT268" i="5"/>
  <c r="X190" i="5"/>
  <c r="G127" i="5"/>
  <c r="AS399" i="5"/>
  <c r="K104" i="5"/>
  <c r="AA238" i="5"/>
  <c r="AB238" i="5" s="1"/>
  <c r="T300" i="5"/>
  <c r="R33" i="5"/>
  <c r="AG298" i="5"/>
  <c r="T166" i="5"/>
  <c r="BE381" i="5"/>
  <c r="BA155" i="5"/>
  <c r="O216" i="5"/>
  <c r="AN447" i="5"/>
  <c r="N68" i="5"/>
  <c r="D493" i="5"/>
  <c r="AQ240" i="5"/>
  <c r="AA82" i="5"/>
  <c r="AB82" i="5" s="1"/>
  <c r="BJ82" i="5" s="1"/>
  <c r="Y183" i="5"/>
  <c r="R493" i="5"/>
  <c r="AP427" i="5"/>
  <c r="AC325" i="5"/>
  <c r="AJ52" i="5"/>
  <c r="Z457" i="5"/>
  <c r="AA287" i="5"/>
  <c r="AB287" i="5" s="1"/>
  <c r="D189" i="5"/>
  <c r="Y389" i="5"/>
  <c r="AX39" i="5"/>
  <c r="BA462" i="5"/>
  <c r="AK499" i="5"/>
  <c r="Q311" i="5"/>
  <c r="AV252" i="5"/>
  <c r="AA19" i="5"/>
  <c r="AB19" i="5" s="1"/>
  <c r="K318" i="5"/>
  <c r="AK224" i="5"/>
  <c r="AT261" i="5"/>
  <c r="S96" i="5"/>
  <c r="AG168" i="5"/>
  <c r="K184" i="5"/>
  <c r="BC326" i="5"/>
  <c r="O32" i="5"/>
  <c r="D469" i="5"/>
  <c r="AG265" i="5"/>
  <c r="S300" i="5"/>
  <c r="Y446" i="5"/>
  <c r="BG137" i="5"/>
  <c r="M375" i="5"/>
  <c r="Q424" i="5"/>
  <c r="AA134" i="5"/>
  <c r="AB134" i="5" s="1"/>
  <c r="C206" i="5"/>
  <c r="AT469" i="5"/>
  <c r="O466" i="5"/>
  <c r="B338" i="5"/>
  <c r="R18" i="5"/>
  <c r="AV148" i="5"/>
  <c r="AF48" i="5"/>
  <c r="M153" i="5"/>
  <c r="AN451" i="5"/>
  <c r="U79" i="5"/>
  <c r="AO42" i="5"/>
  <c r="J353" i="5"/>
  <c r="AN372" i="5"/>
  <c r="AC249" i="5"/>
  <c r="AJ488" i="5"/>
  <c r="G171" i="5"/>
  <c r="AC115" i="5"/>
  <c r="AJ131" i="5"/>
  <c r="AX477" i="5"/>
  <c r="AN20" i="5"/>
  <c r="BC24" i="5"/>
  <c r="P428" i="5"/>
  <c r="G182" i="5"/>
  <c r="M447" i="5"/>
  <c r="AI174" i="5"/>
  <c r="AT35" i="5"/>
  <c r="AI116" i="5"/>
  <c r="AO490" i="5"/>
  <c r="AP411" i="5"/>
  <c r="AM338" i="5"/>
  <c r="N79" i="5"/>
  <c r="AL40" i="5"/>
  <c r="AU390" i="5"/>
  <c r="AS365" i="5"/>
  <c r="AC90" i="5"/>
  <c r="AV451" i="5"/>
  <c r="AV231" i="5"/>
  <c r="BB296" i="5"/>
  <c r="L348" i="5"/>
  <c r="AY28" i="5"/>
  <c r="U39" i="5"/>
  <c r="N304" i="5"/>
  <c r="AU163" i="5"/>
  <c r="AE21" i="5"/>
  <c r="BH306" i="5"/>
  <c r="AX220" i="5"/>
  <c r="O352" i="5"/>
  <c r="AW124" i="5"/>
  <c r="I360" i="5"/>
  <c r="BE162" i="5"/>
  <c r="L157" i="5"/>
  <c r="AI75" i="5"/>
  <c r="AG412" i="5"/>
  <c r="Q444" i="5"/>
  <c r="AH195" i="5"/>
  <c r="BB453" i="5"/>
  <c r="AX253" i="5"/>
  <c r="I59" i="5"/>
  <c r="AO115" i="5"/>
  <c r="C326" i="5"/>
  <c r="BF481" i="5"/>
  <c r="AE464" i="5"/>
  <c r="BG231" i="5"/>
  <c r="AI408" i="5"/>
  <c r="AK176" i="5"/>
  <c r="AK446" i="5"/>
  <c r="AC373" i="5"/>
  <c r="E208" i="5"/>
  <c r="AL403" i="5"/>
  <c r="F280" i="5"/>
  <c r="P449" i="5"/>
  <c r="P93" i="5"/>
  <c r="K110" i="5"/>
  <c r="BA470" i="5"/>
  <c r="L152" i="5"/>
  <c r="Q293" i="5"/>
  <c r="P382" i="5"/>
  <c r="T320" i="5"/>
  <c r="A123" i="5"/>
  <c r="J126" i="5"/>
  <c r="T380" i="5"/>
  <c r="C151" i="5"/>
  <c r="AK400" i="5"/>
  <c r="U460" i="5"/>
  <c r="AS262" i="5"/>
  <c r="AC363" i="5"/>
  <c r="AP279" i="5"/>
  <c r="BB398" i="5"/>
  <c r="BB500" i="5"/>
  <c r="AA241" i="5"/>
  <c r="AB241" i="5" s="1"/>
  <c r="C394" i="5"/>
  <c r="U375" i="5"/>
  <c r="BA139" i="5"/>
  <c r="M221" i="5"/>
  <c r="AS318" i="5"/>
  <c r="AU90" i="5"/>
  <c r="AY329" i="5"/>
  <c r="AT390" i="5"/>
  <c r="X459" i="5"/>
  <c r="M48" i="5"/>
  <c r="AD52" i="5"/>
  <c r="A398" i="5"/>
  <c r="Q81" i="5"/>
  <c r="Y321" i="5"/>
  <c r="AG50" i="5"/>
  <c r="K341" i="5"/>
  <c r="I394" i="5"/>
  <c r="AL188" i="5"/>
  <c r="AY109" i="5"/>
  <c r="AU490" i="5"/>
  <c r="AH79" i="5"/>
  <c r="AS117" i="5"/>
  <c r="K106" i="5"/>
  <c r="BD201" i="5"/>
  <c r="AP225" i="5"/>
  <c r="B16" i="5"/>
  <c r="A379" i="5"/>
  <c r="AT362" i="5"/>
  <c r="M388" i="5"/>
  <c r="BD203" i="5"/>
  <c r="AS237" i="5"/>
  <c r="Y168" i="5"/>
  <c r="AK304" i="5"/>
  <c r="BH261" i="5"/>
  <c r="AV301" i="5"/>
  <c r="Q282" i="5"/>
  <c r="AQ192" i="5"/>
  <c r="R481" i="5"/>
  <c r="U399" i="5"/>
  <c r="AI109" i="5"/>
  <c r="AH189" i="5"/>
  <c r="BA403" i="5"/>
  <c r="I178" i="5"/>
  <c r="AC468" i="5"/>
  <c r="Y333" i="5"/>
  <c r="T457" i="5"/>
  <c r="BD298" i="5"/>
  <c r="BH77" i="5"/>
  <c r="AX215" i="5"/>
  <c r="BA20" i="5"/>
  <c r="AD224" i="5"/>
  <c r="BF50" i="5"/>
  <c r="AA98" i="5"/>
  <c r="AB98" i="5" s="1"/>
  <c r="BJ98" i="5" s="1"/>
  <c r="H373" i="5"/>
  <c r="O273" i="5"/>
  <c r="AZ33" i="5"/>
  <c r="AI473" i="5"/>
  <c r="BF26" i="5"/>
  <c r="AJ80" i="5"/>
  <c r="A276" i="5"/>
  <c r="AX163" i="5"/>
  <c r="AI274" i="5"/>
  <c r="AF187" i="5"/>
  <c r="BF143" i="5"/>
  <c r="G31" i="5"/>
  <c r="AF23" i="5"/>
  <c r="AC100" i="5"/>
  <c r="G17" i="5"/>
  <c r="AX390" i="5"/>
  <c r="B89" i="5"/>
  <c r="AY321" i="5"/>
  <c r="AO108" i="5"/>
  <c r="AY302" i="5"/>
  <c r="AS159" i="5"/>
  <c r="P42" i="5"/>
  <c r="N93" i="5"/>
  <c r="S218" i="5"/>
  <c r="A385" i="5"/>
  <c r="AN178" i="5"/>
  <c r="H69" i="5"/>
  <c r="AY316" i="5"/>
  <c r="B146" i="5"/>
  <c r="AD73" i="5"/>
  <c r="AM407" i="5"/>
  <c r="F53" i="5"/>
  <c r="AK465" i="5"/>
  <c r="AO207" i="5"/>
  <c r="AN375" i="5"/>
  <c r="L151" i="5"/>
  <c r="AO190" i="5"/>
  <c r="AP337" i="5"/>
  <c r="U50" i="5"/>
  <c r="C306" i="5"/>
  <c r="M180" i="5"/>
  <c r="C468" i="5"/>
  <c r="AP146" i="5"/>
  <c r="A309" i="5"/>
  <c r="AW301" i="5"/>
  <c r="A432" i="5"/>
  <c r="S462" i="5"/>
  <c r="H102" i="5"/>
  <c r="BG481" i="5"/>
  <c r="J476" i="5"/>
  <c r="AC274" i="5"/>
  <c r="O129" i="5"/>
  <c r="L70" i="5"/>
  <c r="AO269" i="5"/>
  <c r="AF320" i="5"/>
  <c r="AM315" i="5"/>
  <c r="Y408" i="5"/>
  <c r="AX488" i="5"/>
  <c r="O150" i="5"/>
  <c r="AO464" i="5"/>
  <c r="C77" i="5"/>
  <c r="AN134" i="5"/>
  <c r="H469" i="5"/>
  <c r="AM247" i="5"/>
  <c r="AE257" i="5"/>
  <c r="D193" i="5"/>
  <c r="BH495" i="5"/>
  <c r="BJ495" i="5" s="1"/>
  <c r="Q232" i="5"/>
  <c r="AJ341" i="5"/>
  <c r="G351" i="5"/>
  <c r="G432" i="5"/>
  <c r="M451" i="5"/>
  <c r="L217" i="5"/>
  <c r="AA282" i="5"/>
  <c r="AB282" i="5" s="1"/>
  <c r="AI268" i="5"/>
  <c r="AE481" i="5"/>
  <c r="A32" i="5"/>
  <c r="U163" i="5"/>
  <c r="D106" i="5"/>
  <c r="AJ138" i="5"/>
  <c r="AF406" i="5"/>
  <c r="N481" i="5"/>
  <c r="AG316" i="5"/>
  <c r="S384" i="5"/>
  <c r="M133" i="5"/>
  <c r="Q305" i="5"/>
  <c r="AM227" i="5"/>
  <c r="I318" i="5"/>
  <c r="R121" i="5"/>
  <c r="AN207" i="5"/>
  <c r="BB178" i="5"/>
  <c r="B418" i="5"/>
  <c r="AV86" i="5"/>
  <c r="Y487" i="5"/>
  <c r="S313" i="5"/>
  <c r="AC102" i="5"/>
  <c r="H50" i="5"/>
  <c r="D137" i="5"/>
  <c r="AW425" i="5"/>
  <c r="AT158" i="5"/>
  <c r="BC259" i="5"/>
  <c r="J286" i="5"/>
  <c r="AY245" i="5"/>
  <c r="P133" i="5"/>
  <c r="AK475" i="5"/>
  <c r="AW168" i="5"/>
  <c r="T44" i="5"/>
  <c r="S448" i="5"/>
  <c r="U183" i="5"/>
  <c r="R13" i="5"/>
  <c r="AZ381" i="5"/>
  <c r="A25" i="5"/>
  <c r="AW79" i="5"/>
  <c r="BD375" i="5"/>
  <c r="AV414" i="5"/>
  <c r="AP116" i="5"/>
  <c r="J136" i="5"/>
  <c r="AL173" i="5"/>
  <c r="G196" i="5"/>
  <c r="AA402" i="5"/>
  <c r="AB402" i="5" s="1"/>
  <c r="J162" i="5"/>
  <c r="BE458" i="5"/>
  <c r="BF66" i="5"/>
  <c r="BD252" i="5"/>
  <c r="AU191" i="5"/>
  <c r="BD301" i="5"/>
  <c r="AN32" i="5"/>
  <c r="AC160" i="5"/>
  <c r="AL103" i="5"/>
  <c r="AW432" i="5"/>
  <c r="AL265" i="5"/>
  <c r="S409" i="5"/>
  <c r="AP457" i="5"/>
  <c r="E241" i="5"/>
  <c r="G377" i="5"/>
  <c r="AP137" i="5"/>
  <c r="Q362" i="5"/>
  <c r="BE121" i="5"/>
  <c r="E120" i="5"/>
  <c r="T193" i="5"/>
  <c r="C94" i="5"/>
  <c r="BH429" i="5"/>
  <c r="Z316" i="5"/>
  <c r="AP309" i="5"/>
  <c r="G416" i="5"/>
  <c r="BA374" i="5"/>
  <c r="B143" i="5"/>
  <c r="AV227" i="5"/>
  <c r="AO33" i="5"/>
  <c r="AJ223" i="5"/>
  <c r="Y174" i="5"/>
  <c r="AX16" i="5"/>
  <c r="AT223" i="5"/>
  <c r="BB22" i="5"/>
  <c r="AD19" i="5"/>
  <c r="B493" i="5"/>
  <c r="AK152" i="5"/>
  <c r="AO391" i="5"/>
  <c r="P21" i="5"/>
  <c r="AI416" i="5"/>
  <c r="K483" i="5"/>
  <c r="AN158" i="5"/>
  <c r="F463" i="5"/>
  <c r="AP125" i="5"/>
  <c r="L351" i="5"/>
  <c r="D323" i="5"/>
  <c r="N75" i="5"/>
  <c r="AF442" i="5"/>
  <c r="X253" i="5"/>
  <c r="AH65" i="5"/>
  <c r="AS97" i="5"/>
  <c r="Z211" i="5"/>
  <c r="B326" i="5"/>
  <c r="BB303" i="5"/>
  <c r="L223" i="5"/>
  <c r="AX179" i="5"/>
  <c r="AC27" i="5"/>
  <c r="C389" i="5"/>
  <c r="AX241" i="5"/>
  <c r="AM152" i="5"/>
  <c r="AN94" i="5"/>
  <c r="A328" i="5"/>
  <c r="AM297" i="5"/>
  <c r="N22" i="5"/>
  <c r="J31" i="5"/>
  <c r="AW345" i="5"/>
  <c r="G80" i="5"/>
  <c r="U89" i="5"/>
  <c r="BG309" i="5"/>
  <c r="P177" i="5"/>
  <c r="AU115" i="5"/>
  <c r="J52" i="5"/>
  <c r="F351" i="5"/>
  <c r="BE399" i="5"/>
  <c r="AY498" i="5"/>
  <c r="E159" i="5"/>
  <c r="AA132" i="5"/>
  <c r="AB132" i="5" s="1"/>
  <c r="BJ132" i="5" s="1"/>
  <c r="X409" i="5"/>
  <c r="AG255" i="5"/>
  <c r="AK449" i="5"/>
  <c r="AT257" i="5"/>
  <c r="AC299" i="5"/>
  <c r="BF71" i="5"/>
  <c r="Z282" i="5"/>
  <c r="BD471" i="5"/>
  <c r="AK46" i="5"/>
  <c r="E404" i="5"/>
  <c r="AQ253" i="5"/>
  <c r="BF96" i="5"/>
  <c r="AJ35" i="5"/>
  <c r="AT447" i="5"/>
  <c r="AH298" i="5"/>
  <c r="AG118" i="5"/>
  <c r="AI124" i="5"/>
  <c r="AO237" i="5"/>
  <c r="BD121" i="5"/>
  <c r="AE368" i="5"/>
  <c r="AK284" i="5"/>
  <c r="AE423" i="5"/>
  <c r="D41" i="5"/>
  <c r="D341" i="5"/>
  <c r="AI32" i="5"/>
  <c r="U208" i="5"/>
  <c r="BB127" i="5"/>
  <c r="AK359" i="5"/>
  <c r="AZ211" i="5"/>
  <c r="AK171" i="5"/>
  <c r="BF230" i="5"/>
  <c r="J404" i="5"/>
  <c r="O368" i="5"/>
  <c r="BH192" i="5"/>
  <c r="AE382" i="5"/>
  <c r="AF50" i="5"/>
  <c r="BE325" i="5"/>
  <c r="Y99" i="5"/>
  <c r="T144" i="5"/>
  <c r="I190" i="5"/>
  <c r="Y354" i="5"/>
  <c r="T124" i="5"/>
  <c r="AZ57" i="5"/>
  <c r="O185" i="5"/>
  <c r="F203" i="5"/>
  <c r="U135" i="5"/>
  <c r="AT477" i="5"/>
  <c r="AM198" i="5"/>
  <c r="BF54" i="5"/>
  <c r="Q479" i="5"/>
  <c r="AU321" i="5"/>
  <c r="AJ233" i="5"/>
  <c r="E424" i="5"/>
  <c r="AT370" i="5"/>
  <c r="AU456" i="5"/>
  <c r="G65" i="5"/>
  <c r="BH486" i="5"/>
  <c r="BG427" i="5"/>
  <c r="H101" i="5"/>
  <c r="BF187" i="5"/>
  <c r="F252" i="5"/>
  <c r="H289" i="5"/>
  <c r="AQ87" i="5"/>
  <c r="BC216" i="5"/>
  <c r="AC96" i="5"/>
  <c r="AH192" i="5"/>
  <c r="BD90" i="5"/>
  <c r="AE32" i="5"/>
  <c r="E462" i="5"/>
  <c r="AU313" i="5"/>
  <c r="BF188" i="5"/>
  <c r="E19" i="5"/>
  <c r="L245" i="5"/>
  <c r="S153" i="5"/>
  <c r="AP178" i="5"/>
  <c r="AT20" i="5"/>
  <c r="O412" i="5"/>
  <c r="AO343" i="5"/>
  <c r="U471" i="5"/>
  <c r="AJ142" i="5"/>
  <c r="AC273" i="5"/>
  <c r="AU362" i="5"/>
  <c r="E309" i="5"/>
  <c r="X88" i="5"/>
  <c r="E47" i="5"/>
  <c r="F455" i="5"/>
  <c r="BF137" i="5"/>
  <c r="AI220" i="5"/>
  <c r="P187" i="5"/>
  <c r="K172" i="5"/>
  <c r="AS471" i="5"/>
  <c r="AX138" i="5"/>
  <c r="AP267" i="5"/>
  <c r="AO419" i="5"/>
  <c r="BA491" i="5"/>
  <c r="I136" i="5"/>
  <c r="AS124" i="5"/>
  <c r="BD418" i="5"/>
  <c r="U82" i="5"/>
  <c r="AL152" i="5"/>
  <c r="AG490" i="5"/>
  <c r="H30" i="5"/>
  <c r="AX80" i="5"/>
  <c r="AY494" i="5"/>
  <c r="AQ56" i="5"/>
  <c r="AV362" i="5"/>
  <c r="Z138" i="5"/>
  <c r="N201" i="5"/>
  <c r="AT499" i="5"/>
  <c r="BG214" i="5"/>
  <c r="AH76" i="5"/>
  <c r="BB231" i="5"/>
  <c r="AC457" i="5"/>
  <c r="BE88" i="5"/>
  <c r="AV417" i="5"/>
  <c r="AG332" i="5"/>
  <c r="BC480" i="5"/>
  <c r="AV331" i="5"/>
  <c r="AG239" i="5"/>
  <c r="BF56" i="5"/>
  <c r="AW231" i="5"/>
  <c r="BC338" i="5"/>
  <c r="BA435" i="5"/>
  <c r="L220" i="5"/>
  <c r="G249" i="5"/>
  <c r="R164" i="5"/>
  <c r="U190" i="5"/>
  <c r="AA369" i="5"/>
  <c r="AB369" i="5" s="1"/>
  <c r="AQ212" i="5"/>
  <c r="B484" i="5"/>
  <c r="Y81" i="5"/>
  <c r="AV297" i="5"/>
  <c r="F102" i="5"/>
  <c r="BH228" i="5"/>
  <c r="BC432" i="5"/>
  <c r="BF333" i="5"/>
  <c r="AQ490" i="5"/>
  <c r="C493" i="5"/>
  <c r="A397" i="5"/>
  <c r="AI432" i="5"/>
  <c r="AG500" i="5"/>
  <c r="BF304" i="5"/>
  <c r="BC201" i="5"/>
  <c r="M228" i="5"/>
  <c r="BG414" i="5"/>
  <c r="AP145" i="5"/>
  <c r="Q51" i="5"/>
  <c r="Y336" i="5"/>
  <c r="AH297" i="5"/>
  <c r="AZ231" i="5"/>
  <c r="AD423" i="5"/>
  <c r="T355" i="5"/>
  <c r="AN199" i="5"/>
  <c r="J103" i="5"/>
  <c r="U24" i="5"/>
  <c r="AN400" i="5"/>
  <c r="F354" i="5"/>
  <c r="AW46" i="5"/>
  <c r="AO238" i="5"/>
  <c r="BH454" i="5"/>
  <c r="BJ454" i="5" s="1"/>
  <c r="O140" i="5"/>
  <c r="AE130" i="5"/>
  <c r="N191" i="5"/>
  <c r="AY119" i="5"/>
  <c r="E216" i="5"/>
  <c r="AF66" i="5"/>
  <c r="M198" i="5"/>
  <c r="AW343" i="5"/>
  <c r="AA446" i="5"/>
  <c r="AB446" i="5" s="1"/>
  <c r="BJ446" i="5" s="1"/>
  <c r="AE484" i="5"/>
  <c r="AV496" i="5"/>
  <c r="AX205" i="5"/>
  <c r="AD406" i="5"/>
  <c r="AP481" i="5"/>
  <c r="AQ187" i="5"/>
  <c r="AJ392" i="5"/>
  <c r="B211" i="5"/>
  <c r="D241" i="5"/>
  <c r="AA424" i="5"/>
  <c r="AB424" i="5" s="1"/>
  <c r="K314" i="5"/>
  <c r="A14" i="5"/>
  <c r="BD269" i="5"/>
  <c r="E316" i="5"/>
  <c r="AA344" i="5"/>
  <c r="AB344" i="5" s="1"/>
  <c r="T18" i="5"/>
  <c r="AH280" i="5"/>
  <c r="AD87" i="5"/>
  <c r="AV441" i="5"/>
  <c r="U29" i="5"/>
  <c r="AG130" i="5"/>
  <c r="A430" i="5"/>
  <c r="AU288" i="5"/>
  <c r="K196" i="5"/>
  <c r="Q77" i="5"/>
  <c r="AF461" i="5"/>
  <c r="C207" i="5"/>
  <c r="AH87" i="5"/>
  <c r="AT385" i="5"/>
  <c r="B196" i="5"/>
  <c r="AN266" i="5"/>
  <c r="K367" i="5"/>
  <c r="AE263" i="5"/>
  <c r="I219" i="5"/>
  <c r="AM208" i="5"/>
  <c r="AP269" i="5"/>
  <c r="U309" i="5"/>
  <c r="U379" i="5"/>
  <c r="AY362" i="5"/>
  <c r="BA206" i="5"/>
  <c r="J62" i="5"/>
  <c r="A495" i="5"/>
  <c r="B298" i="5"/>
  <c r="AC259" i="5"/>
  <c r="E44" i="5"/>
  <c r="H253" i="5"/>
  <c r="AD259" i="5"/>
  <c r="AF271" i="5"/>
  <c r="BB437" i="5"/>
  <c r="AI258" i="5"/>
  <c r="AO60" i="5"/>
  <c r="AA415" i="5"/>
  <c r="AB415" i="5" s="1"/>
  <c r="BJ415" i="5" s="1"/>
  <c r="AO301" i="5"/>
  <c r="S20" i="5"/>
  <c r="AA49" i="5"/>
  <c r="AB49" i="5" s="1"/>
  <c r="AP62" i="5"/>
  <c r="Z235" i="5"/>
  <c r="AZ294" i="5"/>
  <c r="J329" i="5"/>
  <c r="BG107" i="5"/>
  <c r="AP20" i="5"/>
  <c r="AT96" i="5"/>
  <c r="AM149" i="5"/>
  <c r="AQ495" i="5"/>
  <c r="BF269" i="5"/>
  <c r="AH56" i="5"/>
  <c r="AU375" i="5"/>
  <c r="K363" i="5"/>
  <c r="AA289" i="5"/>
  <c r="AB289" i="5" s="1"/>
  <c r="J498" i="5"/>
  <c r="AT15" i="5"/>
  <c r="AO392" i="5"/>
  <c r="AS468" i="5"/>
  <c r="A361" i="5"/>
  <c r="AW25" i="5"/>
  <c r="AY35" i="5"/>
  <c r="BF479" i="5"/>
  <c r="AA272" i="5"/>
  <c r="AB272" i="5" s="1"/>
  <c r="BJ272" i="5" s="1"/>
  <c r="AT83" i="5"/>
  <c r="Q24" i="5"/>
  <c r="U409" i="5"/>
  <c r="BE202" i="5"/>
  <c r="E416" i="5"/>
  <c r="AF478" i="5"/>
  <c r="AY263" i="5"/>
  <c r="AE282" i="5"/>
  <c r="AK81" i="5"/>
  <c r="AZ417" i="5"/>
  <c r="BA59" i="5"/>
  <c r="AZ151" i="5"/>
  <c r="P51" i="5"/>
  <c r="AC99" i="5"/>
  <c r="B15" i="5"/>
  <c r="S418" i="5"/>
  <c r="AS443" i="5"/>
  <c r="S233" i="5"/>
  <c r="AO280" i="5"/>
  <c r="U142" i="5"/>
  <c r="U500" i="5"/>
  <c r="F378" i="5"/>
  <c r="AZ258" i="5"/>
  <c r="AM332" i="5"/>
  <c r="AJ45" i="5"/>
  <c r="AY221" i="5"/>
  <c r="F117" i="5"/>
  <c r="R430" i="5"/>
  <c r="AD61" i="5"/>
  <c r="AH484" i="5"/>
  <c r="AN250" i="5"/>
  <c r="K320" i="5"/>
  <c r="B85" i="5"/>
  <c r="B473" i="5"/>
  <c r="AF126" i="5"/>
  <c r="X149" i="5"/>
  <c r="T226" i="5"/>
  <c r="AA156" i="5"/>
  <c r="AB156" i="5" s="1"/>
  <c r="BJ156" i="5" s="1"/>
  <c r="AA177" i="5"/>
  <c r="AB177" i="5" s="1"/>
  <c r="BJ177" i="5" s="1"/>
  <c r="BE463" i="5"/>
  <c r="AJ179" i="5"/>
  <c r="Y282" i="5"/>
  <c r="AF183" i="5"/>
  <c r="M57" i="5"/>
  <c r="AZ27" i="5"/>
  <c r="AT454" i="5"/>
  <c r="A90" i="5"/>
  <c r="D455" i="5"/>
  <c r="H311" i="5"/>
  <c r="D490" i="5"/>
  <c r="BE259" i="5"/>
  <c r="Y339" i="5"/>
  <c r="H430" i="5"/>
  <c r="H14" i="5"/>
  <c r="BC257" i="5"/>
  <c r="AV18" i="5"/>
  <c r="AD74" i="5"/>
  <c r="AV134" i="5"/>
  <c r="AE393" i="5"/>
  <c r="AI350" i="5"/>
  <c r="AT431" i="5"/>
  <c r="H488" i="5"/>
  <c r="Z453" i="5"/>
  <c r="E86" i="5"/>
  <c r="AY287" i="5"/>
  <c r="R264" i="5"/>
  <c r="E188" i="5"/>
  <c r="AF499" i="5"/>
  <c r="H313" i="5"/>
  <c r="O480" i="5"/>
  <c r="AP111" i="5"/>
  <c r="C63" i="5"/>
  <c r="U358" i="5"/>
  <c r="H285" i="5"/>
  <c r="H277" i="5"/>
  <c r="G221" i="5"/>
  <c r="AO232" i="5"/>
  <c r="T301" i="5"/>
  <c r="AY102" i="5"/>
  <c r="AX238" i="5"/>
  <c r="A73" i="5"/>
  <c r="AE365" i="5"/>
  <c r="T64" i="5"/>
  <c r="AQ31" i="5"/>
  <c r="R194" i="5"/>
  <c r="B46" i="5"/>
  <c r="AN289" i="5"/>
  <c r="AX308" i="5"/>
  <c r="AX147" i="5"/>
  <c r="R496" i="5"/>
  <c r="E335" i="5"/>
  <c r="I486" i="5"/>
  <c r="A409" i="5"/>
  <c r="BE84" i="5"/>
  <c r="BF183" i="5"/>
  <c r="AE165" i="5"/>
  <c r="AO285" i="5"/>
  <c r="BC294" i="5"/>
  <c r="R277" i="5"/>
  <c r="AY483" i="5"/>
  <c r="K233" i="5"/>
  <c r="AI119" i="5"/>
  <c r="AN280" i="5"/>
  <c r="Y54" i="5"/>
  <c r="AZ212" i="5"/>
  <c r="AL101" i="5"/>
  <c r="AX362" i="5"/>
  <c r="AY111" i="5"/>
  <c r="BD439" i="5"/>
  <c r="AT135" i="5"/>
  <c r="AA395" i="5"/>
  <c r="AB395" i="5" s="1"/>
  <c r="X463" i="5"/>
  <c r="BH359" i="5"/>
  <c r="F49" i="5"/>
  <c r="T242" i="5"/>
  <c r="BC100" i="5"/>
  <c r="AX453" i="5"/>
  <c r="X404" i="5"/>
  <c r="BF88" i="5"/>
  <c r="G498" i="5"/>
  <c r="R276" i="5"/>
  <c r="N348" i="5"/>
  <c r="AX236" i="5"/>
  <c r="AL14" i="5"/>
  <c r="AU481" i="5"/>
  <c r="AS314" i="5"/>
  <c r="BC456" i="5"/>
  <c r="AA52" i="5"/>
  <c r="AB52" i="5" s="1"/>
  <c r="AI401" i="5"/>
  <c r="H130" i="5"/>
  <c r="AZ279" i="5"/>
  <c r="AW252" i="5"/>
  <c r="AZ315" i="5"/>
  <c r="AU134" i="5"/>
  <c r="Y39" i="5"/>
  <c r="AP104" i="5"/>
  <c r="O317" i="5"/>
  <c r="D161" i="5"/>
  <c r="AX183" i="5"/>
  <c r="AH15" i="5"/>
  <c r="AZ458" i="5"/>
  <c r="AP192" i="5"/>
  <c r="I194" i="5"/>
  <c r="O444" i="5"/>
  <c r="Q317" i="5"/>
  <c r="N270" i="5"/>
  <c r="BF292" i="5"/>
  <c r="BB309" i="5"/>
  <c r="AV344" i="5"/>
  <c r="BE387" i="5"/>
  <c r="AT179" i="5"/>
  <c r="O50" i="5"/>
  <c r="BH152" i="5"/>
  <c r="I81" i="5"/>
  <c r="Q307" i="5"/>
  <c r="O98" i="5"/>
  <c r="BA370" i="5"/>
  <c r="L460" i="5"/>
  <c r="AW260" i="5"/>
  <c r="AI423" i="5"/>
  <c r="Z231" i="5"/>
  <c r="O210" i="5"/>
  <c r="E393" i="5"/>
  <c r="AY30" i="5"/>
  <c r="F66" i="5"/>
  <c r="C136" i="5"/>
  <c r="AW83" i="5"/>
  <c r="AM240" i="5"/>
  <c r="K434" i="5"/>
  <c r="A224" i="5"/>
  <c r="J194" i="5"/>
  <c r="BB191" i="5"/>
  <c r="BA410" i="5"/>
  <c r="U255" i="5"/>
  <c r="AE212" i="5"/>
  <c r="AL27" i="5"/>
  <c r="I385" i="5"/>
  <c r="AT109" i="5"/>
  <c r="AU29" i="5"/>
  <c r="AC69" i="5"/>
  <c r="BA160" i="5"/>
  <c r="AP438" i="5"/>
  <c r="J458" i="5"/>
  <c r="AX20" i="5"/>
  <c r="AV229" i="5"/>
  <c r="AG143" i="5"/>
  <c r="AW331" i="5"/>
  <c r="BE318" i="5"/>
  <c r="AF213" i="5"/>
  <c r="B380" i="5"/>
  <c r="C438" i="5"/>
  <c r="AT383" i="5"/>
  <c r="AI282" i="5"/>
  <c r="X427" i="5"/>
  <c r="H334" i="5"/>
  <c r="AW359" i="5"/>
  <c r="AP149" i="5"/>
  <c r="AK76" i="5"/>
  <c r="BD352" i="5"/>
  <c r="D275" i="5"/>
  <c r="T323" i="5"/>
  <c r="AN80" i="5"/>
  <c r="AK104" i="5"/>
  <c r="AK69" i="5"/>
  <c r="D419" i="5"/>
  <c r="AT484" i="5"/>
  <c r="E73" i="5"/>
  <c r="K79" i="5"/>
  <c r="F215" i="5"/>
  <c r="F152" i="5"/>
  <c r="E491" i="5"/>
  <c r="T470" i="5"/>
  <c r="BF107" i="5"/>
  <c r="G190" i="5"/>
  <c r="BH499" i="5"/>
  <c r="BJ499" i="5" s="1"/>
  <c r="AJ235" i="5"/>
  <c r="AJ13" i="5"/>
  <c r="AC312" i="5"/>
  <c r="AO69" i="5"/>
  <c r="I83" i="5"/>
  <c r="AN410" i="5"/>
  <c r="C75" i="5"/>
  <c r="D105" i="5"/>
  <c r="BE149" i="5"/>
  <c r="BA104" i="5"/>
  <c r="AN309" i="5"/>
  <c r="L443" i="5"/>
  <c r="O350" i="5"/>
  <c r="AV499" i="5"/>
  <c r="BH265" i="5"/>
  <c r="BJ265" i="5" s="1"/>
  <c r="I167" i="5"/>
  <c r="S385" i="5"/>
  <c r="B295" i="5"/>
  <c r="D13" i="5"/>
  <c r="X171" i="5"/>
  <c r="AY191" i="5"/>
  <c r="AC117" i="5"/>
  <c r="AT300" i="5"/>
  <c r="BB215" i="5"/>
  <c r="P357" i="5"/>
  <c r="BC104" i="5"/>
  <c r="AI378" i="5"/>
  <c r="M359" i="5"/>
  <c r="D397" i="5"/>
  <c r="AG175" i="5"/>
  <c r="AV140" i="5"/>
  <c r="AS57" i="5"/>
  <c r="I105" i="5"/>
  <c r="P13" i="5"/>
  <c r="AH122" i="5"/>
  <c r="BB41" i="5"/>
  <c r="BD340" i="5"/>
  <c r="X193" i="5"/>
  <c r="AO81" i="5"/>
  <c r="O27" i="5"/>
  <c r="Y109" i="5"/>
  <c r="BC169" i="5"/>
  <c r="Z431" i="5"/>
  <c r="AD145" i="5"/>
  <c r="L364" i="5"/>
  <c r="AD300" i="5"/>
  <c r="Z491" i="5"/>
  <c r="X188" i="5"/>
  <c r="AD138" i="5"/>
  <c r="A254" i="5"/>
  <c r="A231" i="5"/>
  <c r="AL245" i="5"/>
  <c r="AF156" i="5"/>
  <c r="AQ400" i="5"/>
  <c r="AL192" i="5"/>
  <c r="J124" i="5"/>
  <c r="AA372" i="5"/>
  <c r="AB372" i="5" s="1"/>
  <c r="BJ372" i="5" s="1"/>
  <c r="AK31" i="5"/>
  <c r="AU276" i="5"/>
  <c r="AK108" i="5"/>
  <c r="AJ380" i="5"/>
  <c r="AD242" i="5"/>
  <c r="AX346" i="5"/>
  <c r="K21" i="5"/>
  <c r="AL73" i="5"/>
  <c r="J230" i="5"/>
  <c r="U191" i="5"/>
  <c r="X142" i="5"/>
  <c r="E99" i="5"/>
  <c r="X333" i="5"/>
  <c r="AO474" i="5"/>
  <c r="AY407" i="5"/>
  <c r="S19" i="5"/>
  <c r="F425" i="5"/>
  <c r="AO141" i="5"/>
  <c r="Z102" i="5"/>
  <c r="J35" i="5"/>
  <c r="AE216" i="5"/>
  <c r="BD127" i="5"/>
  <c r="AP215" i="5"/>
  <c r="AE59" i="5"/>
  <c r="I434" i="5"/>
  <c r="AX347" i="5"/>
  <c r="G434" i="5"/>
  <c r="AJ422" i="5"/>
  <c r="AE373" i="5"/>
  <c r="BH304" i="5"/>
  <c r="BJ304" i="5" s="1"/>
  <c r="AE410" i="5"/>
  <c r="AZ421" i="5"/>
  <c r="C449" i="5"/>
  <c r="J20" i="5"/>
  <c r="I294" i="5"/>
  <c r="AV241" i="5"/>
  <c r="AV370" i="5"/>
  <c r="C109" i="5"/>
  <c r="BB433" i="5"/>
  <c r="AM495" i="5"/>
  <c r="G101" i="5"/>
  <c r="P126" i="5"/>
  <c r="AE385" i="5"/>
  <c r="AZ63" i="5"/>
  <c r="F62" i="5"/>
  <c r="AN101" i="5"/>
  <c r="AM159" i="5"/>
  <c r="O348" i="5"/>
  <c r="AI412" i="5"/>
  <c r="AP344" i="5"/>
  <c r="AN106" i="5"/>
  <c r="Q440" i="5"/>
  <c r="Z339" i="5"/>
  <c r="AF232" i="5"/>
  <c r="AX81" i="5"/>
  <c r="BD249" i="5"/>
  <c r="C86" i="5"/>
  <c r="AE20" i="5"/>
  <c r="AF101" i="5"/>
  <c r="J189" i="5"/>
  <c r="H355" i="5"/>
  <c r="L323" i="5"/>
  <c r="Z497" i="5"/>
  <c r="E469" i="5"/>
  <c r="BH252" i="5"/>
  <c r="AA389" i="5"/>
  <c r="AB389" i="5" s="1"/>
  <c r="AP423" i="5"/>
  <c r="AS255" i="5"/>
  <c r="AM219" i="5"/>
  <c r="AC279" i="5"/>
  <c r="J85" i="5"/>
  <c r="X483" i="5"/>
  <c r="AW111" i="5"/>
  <c r="AT361" i="5"/>
  <c r="S127" i="5"/>
  <c r="AU214" i="5"/>
  <c r="BD254" i="5"/>
  <c r="R365" i="5"/>
  <c r="AM13" i="5"/>
  <c r="J260" i="5"/>
  <c r="Q58" i="5"/>
  <c r="O121" i="5"/>
  <c r="J381" i="5"/>
  <c r="BE159" i="5"/>
  <c r="BF149" i="5"/>
  <c r="BC400" i="5"/>
  <c r="AW390" i="5"/>
  <c r="K194" i="5"/>
  <c r="Z226" i="5"/>
  <c r="E368" i="5"/>
  <c r="J92" i="5"/>
  <c r="AX244" i="5"/>
  <c r="O156" i="5"/>
  <c r="AO335" i="5"/>
  <c r="R265" i="5"/>
  <c r="H250" i="5"/>
  <c r="O457" i="5"/>
  <c r="N498" i="5"/>
  <c r="BD119" i="5"/>
  <c r="AG352" i="5"/>
  <c r="AD200" i="5"/>
  <c r="G202" i="5"/>
  <c r="R352" i="5"/>
  <c r="P194" i="5"/>
  <c r="AH180" i="5"/>
  <c r="AG155" i="5"/>
  <c r="T105" i="5"/>
  <c r="O43" i="5"/>
  <c r="D204" i="5"/>
  <c r="AY447" i="5"/>
  <c r="H459" i="5"/>
  <c r="AS381" i="5"/>
  <c r="B325" i="5"/>
  <c r="Q89" i="5"/>
  <c r="G174" i="5"/>
  <c r="I363" i="5"/>
  <c r="R97" i="5"/>
  <c r="R221" i="5"/>
  <c r="AA152" i="5"/>
  <c r="AB152" i="5" s="1"/>
  <c r="AU448" i="5"/>
  <c r="D393" i="5"/>
  <c r="BG306" i="5"/>
  <c r="AG416" i="5"/>
  <c r="B168" i="5"/>
  <c r="BH110" i="5"/>
  <c r="P426" i="5"/>
  <c r="AD428" i="5"/>
  <c r="AP462" i="5"/>
  <c r="B166" i="5"/>
  <c r="AD414" i="5"/>
  <c r="BG456" i="5"/>
  <c r="C382" i="5"/>
  <c r="AE214" i="5"/>
  <c r="M189" i="5"/>
  <c r="S346" i="5"/>
  <c r="AH219" i="5"/>
  <c r="AL476" i="5"/>
  <c r="Z306" i="5"/>
  <c r="AN476" i="5"/>
  <c r="O48" i="5"/>
  <c r="U462" i="5"/>
  <c r="BH45" i="5"/>
  <c r="BA300" i="5"/>
  <c r="C138" i="5"/>
  <c r="AY476" i="5"/>
  <c r="D55" i="5"/>
  <c r="AW276" i="5"/>
  <c r="AG466" i="5"/>
  <c r="AU492" i="5"/>
  <c r="Y202" i="5"/>
  <c r="U109" i="5"/>
  <c r="BA312" i="5"/>
  <c r="AF484" i="5"/>
  <c r="G152" i="5"/>
  <c r="L292" i="5"/>
  <c r="P407" i="5"/>
  <c r="AT321" i="5"/>
  <c r="AN97" i="5"/>
  <c r="D104" i="5"/>
  <c r="AM215" i="5"/>
  <c r="T136" i="5"/>
  <c r="R396" i="5"/>
  <c r="BH253" i="5"/>
  <c r="BJ253" i="5" s="1"/>
  <c r="BE324" i="5"/>
  <c r="Q30" i="5"/>
  <c r="G163" i="5"/>
  <c r="U95" i="5"/>
  <c r="F164" i="5"/>
  <c r="AP285" i="5"/>
  <c r="Z303" i="5"/>
  <c r="BH153" i="5"/>
  <c r="BJ153" i="5" s="1"/>
  <c r="Q211" i="5"/>
  <c r="AO402" i="5"/>
  <c r="AL199" i="5"/>
  <c r="AT127" i="5"/>
  <c r="T295" i="5"/>
  <c r="BB232" i="5"/>
  <c r="BF435" i="5"/>
  <c r="AA267" i="5"/>
  <c r="AB267" i="5" s="1"/>
  <c r="M151" i="5"/>
  <c r="AD63" i="5"/>
  <c r="F246" i="5"/>
  <c r="AK126" i="5"/>
  <c r="X416" i="5"/>
  <c r="J79" i="5"/>
  <c r="AP39" i="5"/>
  <c r="AI19" i="5"/>
  <c r="BE229" i="5"/>
  <c r="J339" i="5"/>
  <c r="D270" i="5"/>
  <c r="AG309" i="5"/>
  <c r="AA110" i="5"/>
  <c r="AB110" i="5" s="1"/>
  <c r="BF426" i="5"/>
  <c r="T118" i="5"/>
  <c r="N100" i="5"/>
  <c r="D58" i="5"/>
  <c r="AU300" i="5"/>
  <c r="K67" i="5"/>
  <c r="X259" i="5"/>
  <c r="AZ193" i="5"/>
  <c r="Q64" i="5"/>
  <c r="AQ399" i="5"/>
  <c r="AU58" i="5"/>
  <c r="AM353" i="5"/>
  <c r="BA106" i="5"/>
  <c r="AP187" i="5"/>
  <c r="D80" i="5"/>
  <c r="AA161" i="5"/>
  <c r="AB161" i="5" s="1"/>
  <c r="BJ161" i="5" s="1"/>
  <c r="BD464" i="5"/>
  <c r="AD66" i="5"/>
  <c r="AP368" i="5"/>
  <c r="O135" i="5"/>
  <c r="A205" i="5"/>
  <c r="BB241" i="5"/>
  <c r="D258" i="5"/>
  <c r="D167" i="5"/>
  <c r="BC419" i="5"/>
  <c r="AD391" i="5"/>
  <c r="X50" i="5"/>
  <c r="AJ248" i="5"/>
  <c r="R332" i="5"/>
  <c r="H395" i="5"/>
  <c r="N23" i="5"/>
  <c r="AF169" i="5"/>
  <c r="BA458" i="5"/>
  <c r="AN197" i="5"/>
  <c r="AW216" i="5"/>
  <c r="AH325" i="5"/>
  <c r="BE70" i="5"/>
  <c r="AH382" i="5"/>
  <c r="BA54" i="5"/>
  <c r="N295" i="5"/>
  <c r="AU13" i="5"/>
  <c r="AA320" i="5"/>
  <c r="AB320" i="5" s="1"/>
  <c r="BJ320" i="5" s="1"/>
  <c r="C23" i="5"/>
  <c r="AV257" i="5"/>
  <c r="BB445" i="5"/>
  <c r="AP350" i="5"/>
  <c r="AN95" i="5"/>
  <c r="AN303" i="5"/>
  <c r="M347" i="5"/>
  <c r="AJ432" i="5"/>
  <c r="Q398" i="5"/>
  <c r="AC168" i="5"/>
  <c r="Z193" i="5"/>
  <c r="BA94" i="5"/>
  <c r="R186" i="5"/>
  <c r="AQ22" i="5"/>
  <c r="AO401" i="5"/>
  <c r="AP226" i="5"/>
  <c r="A327" i="5"/>
  <c r="AE457" i="5"/>
  <c r="AW451" i="5"/>
  <c r="B460" i="5"/>
  <c r="AY176" i="5"/>
  <c r="AI208" i="5"/>
  <c r="AG432" i="5"/>
  <c r="X476" i="5"/>
  <c r="AT378" i="5"/>
  <c r="H37" i="5"/>
  <c r="AE15" i="5"/>
  <c r="AV68" i="5"/>
  <c r="AI135" i="5"/>
  <c r="S443" i="5"/>
  <c r="G126" i="5"/>
  <c r="Z403" i="5"/>
  <c r="AY364" i="5"/>
  <c r="AF342" i="5"/>
  <c r="X218" i="5"/>
  <c r="AW450" i="5"/>
  <c r="I285" i="5"/>
  <c r="U124" i="5"/>
  <c r="N77" i="5"/>
  <c r="AD251" i="5"/>
  <c r="AL180" i="5"/>
  <c r="AW135" i="5"/>
  <c r="Z248" i="5"/>
  <c r="M284" i="5"/>
  <c r="A243" i="5"/>
  <c r="AJ15" i="5"/>
  <c r="P165" i="5"/>
  <c r="AL41" i="5"/>
  <c r="T415" i="5"/>
  <c r="AG391" i="5"/>
  <c r="AS395" i="5"/>
  <c r="AP291" i="5"/>
  <c r="AO192" i="5"/>
  <c r="J294" i="5"/>
  <c r="M393" i="5"/>
  <c r="BH61" i="5"/>
  <c r="AS140" i="5"/>
  <c r="AW43" i="5"/>
  <c r="BD355" i="5"/>
  <c r="T362" i="5"/>
  <c r="BB421" i="5"/>
  <c r="BF27" i="5"/>
  <c r="BF448" i="5"/>
  <c r="AV61" i="5"/>
  <c r="AG29" i="5"/>
  <c r="AD269" i="5"/>
  <c r="D273" i="5"/>
  <c r="AN443" i="5"/>
  <c r="BB284" i="5"/>
  <c r="G124" i="5"/>
  <c r="I101" i="5"/>
  <c r="AQ60" i="5"/>
  <c r="AW414" i="5"/>
  <c r="N119" i="5"/>
  <c r="AJ36" i="5"/>
  <c r="AK260" i="5"/>
  <c r="AY36" i="5"/>
  <c r="AG177" i="5"/>
  <c r="BF314" i="5"/>
  <c r="AK239" i="5"/>
  <c r="Y203" i="5"/>
  <c r="AE336" i="5"/>
  <c r="BD185" i="5"/>
  <c r="AQ169" i="5"/>
  <c r="I176" i="5"/>
  <c r="AS214" i="5"/>
  <c r="BG282" i="5"/>
  <c r="BH163" i="5"/>
  <c r="BB410" i="5"/>
  <c r="AM447" i="5"/>
  <c r="Q93" i="5"/>
  <c r="AN126" i="5"/>
  <c r="AZ86" i="5"/>
  <c r="X100" i="5"/>
  <c r="T432" i="5"/>
  <c r="AU472" i="5"/>
  <c r="BF441" i="5"/>
  <c r="H41" i="5"/>
  <c r="BE100" i="5"/>
  <c r="BC439" i="5"/>
  <c r="D483" i="5"/>
  <c r="U498" i="5"/>
  <c r="AM84" i="5"/>
  <c r="AU184" i="5"/>
  <c r="AA223" i="5"/>
  <c r="AB223" i="5" s="1"/>
  <c r="BJ223" i="5" s="1"/>
  <c r="F162" i="5"/>
  <c r="BB46" i="5"/>
  <c r="AD132" i="5"/>
  <c r="BE61" i="5"/>
  <c r="AQ268" i="5"/>
  <c r="S304" i="5"/>
  <c r="AI262" i="5"/>
  <c r="E399" i="5"/>
  <c r="AU196" i="5"/>
  <c r="AJ475" i="5"/>
  <c r="L272" i="5"/>
  <c r="AA190" i="5"/>
  <c r="AB190" i="5" s="1"/>
  <c r="D431" i="5"/>
  <c r="C372" i="5"/>
  <c r="G104" i="5"/>
  <c r="A61" i="5"/>
  <c r="AQ45" i="5"/>
  <c r="AJ308" i="5"/>
  <c r="L132" i="5"/>
  <c r="BG426" i="5"/>
  <c r="AV77" i="5"/>
  <c r="AI17" i="5"/>
  <c r="B185" i="5"/>
  <c r="AW153" i="5"/>
  <c r="AN387" i="5"/>
  <c r="BF431" i="5"/>
  <c r="AQ99" i="5"/>
  <c r="N81" i="5"/>
  <c r="I70" i="5"/>
  <c r="AS230" i="5"/>
  <c r="R320" i="5"/>
  <c r="AV232" i="5"/>
  <c r="AT439" i="5"/>
  <c r="AA155" i="5"/>
  <c r="AB155" i="5" s="1"/>
  <c r="U493" i="5"/>
  <c r="AK314" i="5"/>
  <c r="R30" i="5"/>
  <c r="B194" i="5"/>
  <c r="I138" i="5"/>
  <c r="A137" i="5"/>
  <c r="Z293" i="5"/>
  <c r="A314" i="5"/>
  <c r="Z33" i="5"/>
  <c r="AJ116" i="5"/>
  <c r="AH30" i="5"/>
  <c r="AZ300" i="5"/>
  <c r="AL240" i="5"/>
  <c r="AX139" i="5"/>
  <c r="AV177" i="5"/>
  <c r="AU27" i="5"/>
  <c r="AQ114" i="5"/>
  <c r="J217" i="5"/>
  <c r="BA77" i="5"/>
  <c r="AX207" i="5"/>
  <c r="BE462" i="5"/>
  <c r="O109" i="5"/>
  <c r="T315" i="5"/>
  <c r="AT230" i="5"/>
  <c r="AD475" i="5"/>
  <c r="AM235" i="5"/>
  <c r="BG304" i="5"/>
  <c r="N187" i="5"/>
  <c r="X426" i="5"/>
  <c r="AD190" i="5"/>
  <c r="AZ38" i="5"/>
  <c r="AJ112" i="5"/>
  <c r="Q53" i="5"/>
  <c r="AV258" i="5"/>
  <c r="N319" i="5"/>
  <c r="AN78" i="5"/>
  <c r="AQ448" i="5"/>
  <c r="AV184" i="5"/>
  <c r="AX23" i="5"/>
  <c r="BC290" i="5"/>
  <c r="A250" i="5"/>
  <c r="A350" i="5"/>
  <c r="B496" i="5"/>
  <c r="S388" i="5"/>
  <c r="AJ356" i="5"/>
  <c r="AP122" i="5"/>
  <c r="T53" i="5"/>
  <c r="AE202" i="5"/>
  <c r="BG198" i="5"/>
  <c r="J160" i="5"/>
  <c r="BG258" i="5"/>
  <c r="Z437" i="5"/>
  <c r="AF387" i="5"/>
  <c r="N83" i="5"/>
  <c r="M457" i="5"/>
  <c r="O462" i="5"/>
  <c r="H299" i="5"/>
  <c r="BA314" i="5"/>
  <c r="U203" i="5"/>
  <c r="AG215" i="5"/>
  <c r="O359" i="5"/>
  <c r="AS79" i="5"/>
  <c r="U248" i="5"/>
  <c r="AM153" i="5"/>
  <c r="AE458" i="5"/>
  <c r="E425" i="5"/>
  <c r="Z134" i="5"/>
  <c r="N95" i="5"/>
  <c r="AJ281" i="5"/>
  <c r="AV382" i="5"/>
  <c r="BE481" i="5"/>
  <c r="AI332" i="5"/>
  <c r="AH164" i="5"/>
  <c r="B68" i="5"/>
  <c r="AO483" i="5"/>
  <c r="C415" i="5"/>
  <c r="BG131" i="5"/>
  <c r="T252" i="5"/>
  <c r="K35" i="5"/>
  <c r="BE251" i="5"/>
  <c r="AX172" i="5"/>
  <c r="F403" i="5"/>
  <c r="G177" i="5"/>
  <c r="AU411" i="5"/>
  <c r="N462" i="5"/>
  <c r="BF309" i="5"/>
  <c r="A112" i="5"/>
  <c r="BA397" i="5"/>
  <c r="U102" i="5"/>
  <c r="BG120" i="5"/>
  <c r="F366" i="5"/>
  <c r="AK417" i="5"/>
  <c r="R219" i="5"/>
  <c r="AD468" i="5"/>
  <c r="D481" i="5"/>
  <c r="AF336" i="5"/>
  <c r="AM301" i="5"/>
  <c r="AI480" i="5"/>
  <c r="AN339" i="5"/>
  <c r="AX110" i="5"/>
  <c r="AO405" i="5"/>
  <c r="AO143" i="5"/>
  <c r="AE460" i="5"/>
  <c r="BB354" i="5"/>
  <c r="AV384" i="5"/>
  <c r="AY95" i="5"/>
  <c r="G304" i="5"/>
  <c r="AV204" i="5"/>
  <c r="AN175" i="5"/>
  <c r="BG319" i="5"/>
  <c r="AY248" i="5"/>
  <c r="AF204" i="5"/>
  <c r="BE104" i="5"/>
  <c r="E233" i="5"/>
  <c r="A124" i="5"/>
  <c r="AP90" i="5"/>
  <c r="AI397" i="5"/>
  <c r="AN425" i="5"/>
  <c r="N241" i="5"/>
  <c r="BF243" i="5"/>
  <c r="AO322" i="5"/>
  <c r="R104" i="5"/>
  <c r="BC342" i="5"/>
  <c r="AQ251" i="5"/>
  <c r="AO282" i="5"/>
  <c r="S198" i="5"/>
  <c r="T260" i="5"/>
  <c r="AM73" i="5"/>
  <c r="BG432" i="5"/>
  <c r="AG492" i="5"/>
  <c r="J82" i="5"/>
  <c r="AH171" i="5"/>
  <c r="BC461" i="5"/>
  <c r="AM96" i="5"/>
  <c r="AE402" i="5"/>
  <c r="R432" i="5"/>
  <c r="E433" i="5"/>
  <c r="AJ425" i="5"/>
  <c r="F145" i="5"/>
  <c r="C467" i="5"/>
  <c r="AA121" i="5"/>
  <c r="AB121" i="5" s="1"/>
  <c r="D139" i="5"/>
  <c r="AS194" i="5"/>
  <c r="O34" i="5"/>
  <c r="BF259" i="5"/>
  <c r="P448" i="5"/>
  <c r="I15" i="5"/>
  <c r="L199" i="5"/>
  <c r="AI464" i="5"/>
  <c r="P450" i="5"/>
  <c r="AW424" i="5"/>
  <c r="AJ50" i="5"/>
  <c r="AU284" i="5"/>
  <c r="AW269" i="5"/>
  <c r="AL241" i="5"/>
  <c r="P356" i="5"/>
  <c r="AN402" i="5"/>
  <c r="AN318" i="5"/>
  <c r="B285" i="5"/>
  <c r="F376" i="5"/>
  <c r="AY497" i="5"/>
  <c r="J203" i="5"/>
  <c r="AA66" i="5"/>
  <c r="AB66" i="5" s="1"/>
  <c r="Z354" i="5"/>
  <c r="A435" i="5"/>
  <c r="O61" i="5"/>
  <c r="AO309" i="5"/>
  <c r="AG322" i="5"/>
  <c r="L204" i="5"/>
  <c r="AL127" i="5"/>
  <c r="AT460" i="5"/>
  <c r="AP254" i="5"/>
  <c r="AE235" i="5"/>
  <c r="H98" i="5"/>
  <c r="BA431" i="5"/>
  <c r="BG67" i="5"/>
  <c r="BF167" i="5"/>
  <c r="AY363" i="5"/>
  <c r="AI295" i="5"/>
  <c r="AZ125" i="5"/>
  <c r="F470" i="5"/>
  <c r="J427" i="5"/>
  <c r="AE404" i="5"/>
  <c r="AE193" i="5"/>
  <c r="X210" i="5"/>
  <c r="Y347" i="5"/>
  <c r="AU388" i="5"/>
  <c r="AA32" i="5"/>
  <c r="AB32" i="5" s="1"/>
  <c r="BJ32" i="5" s="1"/>
  <c r="X375" i="5"/>
  <c r="G158" i="5"/>
  <c r="AM95" i="5"/>
  <c r="B75" i="5"/>
  <c r="Q482" i="5"/>
  <c r="Y308" i="5"/>
  <c r="AD299" i="5"/>
  <c r="AO452" i="5"/>
  <c r="M120" i="5"/>
  <c r="BF14" i="5"/>
  <c r="BB172" i="5"/>
  <c r="BB113" i="5"/>
  <c r="AX86" i="5"/>
  <c r="Z111" i="5"/>
  <c r="O85" i="5"/>
  <c r="B240" i="5"/>
  <c r="M108" i="5"/>
  <c r="X271" i="5"/>
  <c r="O40" i="5"/>
  <c r="H55" i="5"/>
  <c r="AU485" i="5"/>
  <c r="M91" i="5"/>
  <c r="BB389" i="5"/>
  <c r="AC416" i="5"/>
  <c r="BH222" i="5"/>
  <c r="BJ222" i="5" s="1"/>
  <c r="K419" i="5"/>
  <c r="AL37" i="5"/>
  <c r="T137" i="5"/>
  <c r="AJ44" i="5"/>
  <c r="AD86" i="5"/>
  <c r="AO323" i="5"/>
  <c r="AV115" i="5"/>
  <c r="Q21" i="5"/>
  <c r="AS70" i="5"/>
  <c r="AC431" i="5"/>
  <c r="N127" i="5"/>
  <c r="AS30" i="5"/>
  <c r="G40" i="5"/>
  <c r="AX68" i="5"/>
  <c r="AL114" i="5"/>
  <c r="AT226" i="5"/>
  <c r="G129" i="5"/>
  <c r="AO259" i="5"/>
  <c r="C369" i="5"/>
  <c r="S323" i="5"/>
  <c r="I482" i="5"/>
  <c r="G254" i="5"/>
  <c r="AV26" i="5"/>
  <c r="A185" i="5"/>
  <c r="BF487" i="5"/>
  <c r="AH50" i="5"/>
  <c r="BH482" i="5"/>
  <c r="BJ482" i="5" s="1"/>
  <c r="BH143" i="5"/>
  <c r="BJ143" i="5" s="1"/>
  <c r="C443" i="5"/>
  <c r="AE370" i="5"/>
  <c r="AA430" i="5"/>
  <c r="AB430" i="5" s="1"/>
  <c r="BJ430" i="5" s="1"/>
  <c r="P269" i="5"/>
  <c r="M13" i="5"/>
  <c r="C27" i="5"/>
  <c r="BF263" i="5"/>
  <c r="AF385" i="5"/>
  <c r="X487" i="5"/>
  <c r="C483" i="5"/>
  <c r="AV244" i="5"/>
  <c r="T93" i="5"/>
  <c r="G466" i="5"/>
  <c r="AD64" i="5"/>
  <c r="AJ76" i="5"/>
  <c r="AM243" i="5"/>
  <c r="M425" i="5"/>
  <c r="B74" i="5"/>
  <c r="M29" i="5"/>
  <c r="Y390" i="5"/>
  <c r="AW219" i="5"/>
  <c r="E106" i="5"/>
  <c r="H81" i="5"/>
  <c r="BH30" i="5"/>
  <c r="BJ30" i="5" s="1"/>
  <c r="K50" i="5"/>
  <c r="AY310" i="5"/>
  <c r="BA115" i="5"/>
  <c r="Z412" i="5"/>
  <c r="H238" i="5"/>
  <c r="AK107" i="5"/>
  <c r="J45" i="5"/>
  <c r="D301" i="5"/>
  <c r="AY271" i="5"/>
  <c r="AW429" i="5"/>
  <c r="C494" i="5"/>
  <c r="U143" i="5"/>
  <c r="AY138" i="5"/>
  <c r="BG285" i="5"/>
  <c r="AW194" i="5"/>
  <c r="A448" i="5"/>
  <c r="AI304" i="5"/>
  <c r="BH414" i="5"/>
  <c r="BJ414" i="5" s="1"/>
  <c r="AC13" i="5"/>
  <c r="AA277" i="5"/>
  <c r="AB277" i="5" s="1"/>
  <c r="AH261" i="5"/>
  <c r="BE228" i="5"/>
  <c r="T17" i="5"/>
  <c r="AF471" i="5"/>
  <c r="Q452" i="5"/>
  <c r="AK355" i="5"/>
  <c r="H270" i="5"/>
  <c r="Z463" i="5"/>
  <c r="AZ356" i="5"/>
  <c r="X307" i="5"/>
  <c r="AF457" i="5"/>
  <c r="BB212" i="5"/>
  <c r="BA143" i="5"/>
  <c r="A265" i="5"/>
  <c r="AX37" i="5"/>
  <c r="AX426" i="5"/>
  <c r="AK462" i="5"/>
  <c r="AN165" i="5"/>
  <c r="BF171" i="5"/>
  <c r="A105" i="5"/>
  <c r="AZ466" i="5"/>
  <c r="X384" i="5"/>
  <c r="AZ82" i="5"/>
  <c r="E31" i="5"/>
  <c r="A84" i="5"/>
  <c r="K193" i="5"/>
  <c r="AN465" i="5"/>
  <c r="Z445" i="5"/>
  <c r="AL312" i="5"/>
  <c r="U171" i="5"/>
  <c r="AY481" i="5"/>
  <c r="BC426" i="5"/>
  <c r="AG72" i="5"/>
  <c r="AK141" i="5"/>
  <c r="AJ324" i="5"/>
  <c r="AX192" i="5"/>
  <c r="AZ175" i="5"/>
  <c r="B368" i="5"/>
  <c r="M322" i="5"/>
  <c r="BA15" i="5"/>
  <c r="U349" i="5"/>
  <c r="AF283" i="5"/>
  <c r="AQ170" i="5"/>
  <c r="E266" i="5"/>
  <c r="P215" i="5"/>
  <c r="AN360" i="5"/>
  <c r="L288" i="5"/>
  <c r="BA398" i="5"/>
  <c r="AL413" i="5"/>
  <c r="AE320" i="5"/>
  <c r="AP298" i="5"/>
  <c r="R337" i="5"/>
  <c r="AA360" i="5"/>
  <c r="AB360" i="5" s="1"/>
  <c r="B151" i="5"/>
  <c r="I27" i="5"/>
  <c r="AG442" i="5"/>
  <c r="AF163" i="5"/>
  <c r="AC70" i="5"/>
  <c r="Q370" i="5"/>
  <c r="AE203" i="5"/>
  <c r="Z164" i="5"/>
  <c r="AO463" i="5"/>
  <c r="AG25" i="5"/>
  <c r="BF141" i="5"/>
  <c r="AS175" i="5"/>
  <c r="M295" i="5"/>
  <c r="AY482" i="5"/>
  <c r="AM194" i="5"/>
  <c r="AZ378" i="5"/>
  <c r="E232" i="5"/>
  <c r="K111" i="5"/>
  <c r="H358" i="5"/>
  <c r="BG466" i="5"/>
  <c r="D294" i="5"/>
  <c r="BB44" i="5"/>
  <c r="AG392" i="5"/>
  <c r="C71" i="5"/>
  <c r="N242" i="5"/>
  <c r="AJ381" i="5"/>
  <c r="P68" i="5"/>
  <c r="BH295" i="5"/>
  <c r="BJ295" i="5" s="1"/>
  <c r="D67" i="5"/>
  <c r="AI181" i="5"/>
  <c r="AC42" i="5"/>
  <c r="BE330" i="5"/>
  <c r="AV172" i="5"/>
  <c r="A318" i="5"/>
  <c r="M489" i="5"/>
  <c r="BB115" i="5"/>
  <c r="T431" i="5"/>
  <c r="AH161" i="5"/>
  <c r="AA145" i="5"/>
  <c r="AB145" i="5" s="1"/>
  <c r="BJ145" i="5" s="1"/>
  <c r="T23" i="5"/>
  <c r="AZ223" i="5"/>
  <c r="Z288" i="5"/>
  <c r="S222" i="5"/>
  <c r="AL105" i="5"/>
  <c r="I33" i="5"/>
  <c r="AT422" i="5"/>
  <c r="F461" i="5"/>
  <c r="AZ56" i="5"/>
  <c r="C60" i="5"/>
  <c r="N374" i="5"/>
  <c r="AW306" i="5"/>
  <c r="AM286" i="5"/>
  <c r="AE89" i="5"/>
  <c r="AM183" i="5"/>
  <c r="BC14" i="5"/>
  <c r="BD39" i="5"/>
  <c r="Q336" i="5"/>
  <c r="AK422" i="5"/>
  <c r="AM202" i="5"/>
  <c r="AG105" i="5"/>
  <c r="AG430" i="5"/>
  <c r="O90" i="5"/>
  <c r="AW457" i="5"/>
  <c r="AJ137" i="5"/>
  <c r="AI77" i="5"/>
  <c r="BE249" i="5"/>
  <c r="G364" i="5"/>
  <c r="B361" i="5"/>
  <c r="BB272" i="5"/>
  <c r="AY186" i="5"/>
  <c r="AI167" i="5"/>
  <c r="Z269" i="5"/>
  <c r="AT231" i="5"/>
  <c r="AN492" i="5"/>
  <c r="BG493" i="5"/>
  <c r="U264" i="5"/>
  <c r="AO328" i="5"/>
  <c r="E111" i="5"/>
  <c r="AV226" i="5"/>
  <c r="C397" i="5"/>
  <c r="K30" i="5"/>
  <c r="BE148" i="5"/>
  <c r="U249" i="5"/>
  <c r="AU405" i="5"/>
  <c r="AG363" i="5"/>
  <c r="AG18" i="5"/>
  <c r="AQ175" i="5"/>
  <c r="BA318" i="5"/>
  <c r="F296" i="5"/>
  <c r="AP127" i="5"/>
  <c r="AN82" i="5"/>
  <c r="AQ118" i="5"/>
  <c r="AD82" i="5"/>
  <c r="A147" i="5"/>
  <c r="BE204" i="5"/>
  <c r="N122" i="5"/>
  <c r="AG383" i="5"/>
  <c r="BB226" i="5"/>
  <c r="Q102" i="5"/>
  <c r="X151" i="5"/>
  <c r="I466" i="5"/>
  <c r="BG255" i="5"/>
  <c r="P298" i="5"/>
  <c r="Q40" i="5"/>
  <c r="AY356" i="5"/>
  <c r="AP297" i="5"/>
  <c r="X159" i="5"/>
  <c r="AJ49" i="5"/>
  <c r="BD235" i="5"/>
  <c r="AW487" i="5"/>
  <c r="AT29" i="5"/>
  <c r="AW319" i="5"/>
  <c r="AQ248" i="5"/>
  <c r="P141" i="5"/>
  <c r="BA168" i="5"/>
  <c r="Q14" i="5"/>
  <c r="A142" i="5"/>
  <c r="AT479" i="5"/>
  <c r="AE230" i="5"/>
  <c r="AW329" i="5"/>
  <c r="AU337" i="5"/>
  <c r="AU202" i="5"/>
  <c r="AY17" i="5"/>
  <c r="F213" i="5"/>
  <c r="J249" i="5"/>
  <c r="AX425" i="5"/>
  <c r="R187" i="5"/>
  <c r="AA262" i="5"/>
  <c r="AB262" i="5" s="1"/>
  <c r="BJ262" i="5" s="1"/>
  <c r="N32" i="5"/>
  <c r="AV351" i="5"/>
  <c r="BB25" i="5"/>
  <c r="AT290" i="5"/>
  <c r="AE491" i="5"/>
  <c r="AV28" i="5"/>
  <c r="E237" i="5"/>
  <c r="AK397" i="5"/>
  <c r="AY327" i="5"/>
  <c r="O230" i="5"/>
  <c r="BH364" i="5"/>
  <c r="BJ364" i="5" s="1"/>
  <c r="BB64" i="5"/>
  <c r="BD392" i="5"/>
  <c r="AY21" i="5"/>
  <c r="AW270" i="5"/>
  <c r="AS64" i="5"/>
  <c r="AQ241" i="5"/>
  <c r="AJ436" i="5"/>
  <c r="AZ233" i="5"/>
  <c r="Y488" i="5"/>
  <c r="Q304" i="5"/>
  <c r="AT202" i="5"/>
  <c r="BB183" i="5"/>
  <c r="Q334" i="5"/>
  <c r="K276" i="5"/>
  <c r="AD260" i="5"/>
  <c r="B204" i="5"/>
  <c r="AX476" i="5"/>
  <c r="AZ406" i="5"/>
  <c r="I408" i="5"/>
  <c r="U94" i="5"/>
  <c r="BH60" i="5"/>
  <c r="U271" i="5"/>
  <c r="H429" i="5"/>
  <c r="I151" i="5"/>
  <c r="Q217" i="5"/>
  <c r="AP486" i="5"/>
  <c r="AI123" i="5"/>
  <c r="BH273" i="5"/>
  <c r="Z229" i="5"/>
  <c r="AD489" i="5"/>
  <c r="K179" i="5"/>
  <c r="P193" i="5"/>
  <c r="P395" i="5"/>
  <c r="E65" i="5"/>
  <c r="AZ333" i="5"/>
  <c r="Q369" i="5"/>
  <c r="AY383" i="5"/>
  <c r="BA57" i="5"/>
  <c r="AD161" i="5"/>
  <c r="BD204" i="5"/>
  <c r="AE383" i="5"/>
  <c r="M470" i="5"/>
  <c r="N289" i="5"/>
  <c r="D117" i="5"/>
  <c r="B66" i="5"/>
  <c r="E171" i="5"/>
  <c r="BD244" i="5"/>
  <c r="E305" i="5"/>
  <c r="T81" i="5"/>
  <c r="AY201" i="5"/>
  <c r="AD484" i="5"/>
  <c r="F301" i="5"/>
  <c r="E429" i="5"/>
  <c r="T354" i="5"/>
  <c r="U256" i="5"/>
  <c r="F439" i="5"/>
  <c r="AG52" i="5"/>
  <c r="AY442" i="5"/>
  <c r="AL390" i="5"/>
  <c r="AH458" i="5"/>
  <c r="D336" i="5"/>
  <c r="J71" i="5"/>
  <c r="M357" i="5"/>
  <c r="BC256" i="5"/>
  <c r="AF263" i="5"/>
  <c r="AT26" i="5"/>
  <c r="AU240" i="5"/>
  <c r="K355" i="5"/>
  <c r="Q210" i="5"/>
  <c r="AQ461" i="5"/>
  <c r="AZ138" i="5"/>
  <c r="BA478" i="5"/>
  <c r="Q197" i="5"/>
  <c r="K227" i="5"/>
  <c r="AW352" i="5"/>
  <c r="M176" i="5"/>
  <c r="AO195" i="5"/>
  <c r="AP165" i="5"/>
  <c r="AJ335" i="5"/>
  <c r="Y95" i="5"/>
  <c r="BH389" i="5"/>
  <c r="BD96" i="5"/>
  <c r="Y372" i="5"/>
  <c r="Y149" i="5"/>
  <c r="E129" i="5"/>
  <c r="E481" i="5"/>
  <c r="BD488" i="5"/>
  <c r="J311" i="5"/>
  <c r="BF474" i="5"/>
  <c r="AD378" i="5"/>
  <c r="AE294" i="5"/>
  <c r="AK195" i="5"/>
  <c r="D181" i="5"/>
  <c r="M26" i="5"/>
  <c r="K373" i="5"/>
  <c r="AJ16" i="5"/>
  <c r="AS278" i="5"/>
  <c r="E283" i="5"/>
  <c r="BB426" i="5"/>
  <c r="BA216" i="5"/>
  <c r="G133" i="5"/>
  <c r="N67" i="5"/>
  <c r="K298" i="5"/>
  <c r="G53" i="5"/>
  <c r="J469" i="5"/>
  <c r="BE332" i="5"/>
  <c r="AE405" i="5"/>
  <c r="AI34" i="5"/>
  <c r="K479" i="5"/>
  <c r="AQ217" i="5"/>
  <c r="U454" i="5"/>
  <c r="E371" i="5"/>
  <c r="AA151" i="5"/>
  <c r="AB151" i="5" s="1"/>
  <c r="AJ26" i="5"/>
  <c r="BH64" i="5"/>
  <c r="BJ64" i="5" s="1"/>
  <c r="AX234" i="5"/>
  <c r="BF235" i="5"/>
  <c r="P343" i="5"/>
  <c r="AC130" i="5"/>
  <c r="AU96" i="5"/>
  <c r="BF359" i="5"/>
  <c r="AC146" i="5"/>
  <c r="U368" i="5"/>
  <c r="B231" i="5"/>
  <c r="R95" i="5"/>
  <c r="AU270" i="5"/>
  <c r="J317" i="5"/>
  <c r="O104" i="5"/>
  <c r="AQ177" i="5"/>
  <c r="AL75" i="5"/>
  <c r="K51" i="5"/>
  <c r="AD314" i="5"/>
  <c r="AA301" i="5"/>
  <c r="AB301" i="5" s="1"/>
  <c r="M96" i="5"/>
  <c r="AG268" i="5"/>
  <c r="BH328" i="5"/>
  <c r="BJ328" i="5" s="1"/>
  <c r="AU53" i="5"/>
  <c r="J428" i="5"/>
  <c r="AF304" i="5"/>
  <c r="AQ232" i="5"/>
  <c r="BD455" i="5"/>
  <c r="AH279" i="5"/>
  <c r="AY450" i="5"/>
  <c r="AM61" i="5"/>
  <c r="BH395" i="5"/>
  <c r="N310" i="5"/>
  <c r="AH176" i="5"/>
  <c r="AJ303" i="5"/>
  <c r="Y15" i="5"/>
  <c r="BF114" i="5"/>
  <c r="AM241" i="5"/>
  <c r="C343" i="5"/>
  <c r="AE52" i="5"/>
  <c r="BB440" i="5"/>
  <c r="BC322" i="5"/>
  <c r="AT175" i="5"/>
  <c r="AY477" i="5"/>
  <c r="AT455" i="5"/>
  <c r="BE164" i="5"/>
  <c r="AF63" i="5"/>
  <c r="I172" i="5"/>
  <c r="BB14" i="5"/>
  <c r="D433" i="5"/>
  <c r="BB261" i="5"/>
  <c r="AT375" i="5"/>
  <c r="AF264" i="5"/>
  <c r="AL230" i="5"/>
  <c r="I366" i="5"/>
  <c r="BD290" i="5"/>
  <c r="T190" i="5"/>
  <c r="AH263" i="5"/>
  <c r="J420" i="5"/>
  <c r="C250" i="5"/>
  <c r="R387" i="5"/>
  <c r="BF76" i="5"/>
  <c r="AT106" i="5"/>
  <c r="E22" i="5"/>
  <c r="C319" i="5"/>
  <c r="AZ328" i="5"/>
  <c r="AP110" i="5"/>
  <c r="AN493" i="5"/>
  <c r="AI42" i="5"/>
  <c r="D93" i="5"/>
  <c r="AN249" i="5"/>
  <c r="M87" i="5"/>
  <c r="AH179" i="5"/>
  <c r="BH129" i="5"/>
  <c r="BJ129" i="5" s="1"/>
  <c r="BF352" i="5"/>
  <c r="AU380" i="5"/>
  <c r="AU135" i="5"/>
  <c r="B180" i="5"/>
  <c r="H160" i="5"/>
  <c r="Z433" i="5"/>
  <c r="BE419" i="5"/>
  <c r="D257" i="5"/>
  <c r="AN379" i="5"/>
  <c r="B208" i="5"/>
  <c r="BG320" i="5"/>
  <c r="O312" i="5"/>
  <c r="BG369" i="5"/>
  <c r="I233" i="5"/>
  <c r="AG340" i="5"/>
  <c r="U475" i="5"/>
  <c r="E323" i="5"/>
  <c r="O227" i="5"/>
  <c r="AF193" i="5"/>
  <c r="AW85" i="5"/>
  <c r="F139" i="5"/>
  <c r="AA14" i="5"/>
  <c r="AB14" i="5" s="1"/>
  <c r="BJ14" i="5" s="1"/>
  <c r="AD485" i="5"/>
  <c r="I50" i="5"/>
  <c r="AA93" i="5"/>
  <c r="AB93" i="5" s="1"/>
  <c r="BJ93" i="5" s="1"/>
  <c r="B342" i="5"/>
  <c r="AU35" i="5"/>
  <c r="L58" i="5"/>
  <c r="AL212" i="5"/>
  <c r="AW87" i="5"/>
  <c r="AH488" i="5"/>
  <c r="AS192" i="5"/>
  <c r="U311" i="5"/>
  <c r="K77" i="5"/>
  <c r="G22" i="5"/>
  <c r="AA206" i="5"/>
  <c r="AB206" i="5" s="1"/>
  <c r="N142" i="5"/>
  <c r="E53" i="5"/>
  <c r="E240" i="5"/>
  <c r="A245" i="5"/>
  <c r="R411" i="5"/>
  <c r="AM141" i="5"/>
  <c r="AT473" i="5"/>
  <c r="BF367" i="5"/>
  <c r="P90" i="5"/>
  <c r="BG47" i="5"/>
  <c r="S411" i="5"/>
  <c r="BH230" i="5"/>
  <c r="AX485" i="5"/>
  <c r="Z341" i="5"/>
  <c r="Q31" i="5"/>
  <c r="O107" i="5"/>
  <c r="E57" i="5"/>
  <c r="AZ52" i="5"/>
  <c r="BB15" i="5"/>
  <c r="AS147" i="5"/>
  <c r="C481" i="5"/>
  <c r="Z386" i="5"/>
  <c r="AL392" i="5"/>
  <c r="BE135" i="5"/>
  <c r="U113" i="5"/>
  <c r="Q404" i="5"/>
  <c r="BF492" i="5"/>
  <c r="A210" i="5"/>
  <c r="AU148" i="5"/>
  <c r="Z98" i="5"/>
  <c r="U348" i="5"/>
  <c r="AI456" i="5"/>
  <c r="AJ90" i="5"/>
  <c r="AQ210" i="5"/>
  <c r="I92" i="5"/>
  <c r="AF300" i="5"/>
  <c r="U25" i="5"/>
  <c r="M203" i="5"/>
  <c r="S86" i="5"/>
  <c r="BA184" i="5"/>
  <c r="AH32" i="5"/>
  <c r="M280" i="5"/>
  <c r="AZ108" i="5"/>
  <c r="AH457" i="5"/>
  <c r="AG42" i="5"/>
  <c r="Z247" i="5"/>
  <c r="BA112" i="5"/>
  <c r="L140" i="5"/>
  <c r="AA471" i="5"/>
  <c r="AB471" i="5" s="1"/>
  <c r="BJ471" i="5" s="1"/>
  <c r="Q201" i="5"/>
  <c r="Q395" i="5"/>
  <c r="AM140" i="5"/>
  <c r="AO361" i="5"/>
  <c r="BA473" i="5"/>
  <c r="AG269" i="5"/>
  <c r="R169" i="5"/>
  <c r="Y89" i="5"/>
  <c r="AW42" i="5"/>
  <c r="BB166" i="5"/>
  <c r="AE225" i="5"/>
  <c r="Y324" i="5"/>
  <c r="E256" i="5"/>
  <c r="A301" i="5"/>
  <c r="AZ404" i="5"/>
  <c r="AW395" i="5"/>
  <c r="BC399" i="5"/>
  <c r="AE277" i="5"/>
  <c r="L499" i="5"/>
  <c r="U464" i="5"/>
  <c r="AU377" i="5"/>
  <c r="AV294" i="5"/>
  <c r="AY51" i="5"/>
  <c r="AS221" i="5"/>
  <c r="Y235" i="5"/>
  <c r="Z325" i="5"/>
  <c r="BB469" i="5"/>
  <c r="E200" i="5"/>
  <c r="AF27" i="5"/>
  <c r="N417" i="5"/>
  <c r="N497" i="5"/>
  <c r="BG14" i="5"/>
  <c r="Y449" i="5"/>
  <c r="AE112" i="5"/>
  <c r="R441" i="5"/>
  <c r="S294" i="5"/>
  <c r="AU213" i="5"/>
  <c r="Z117" i="5"/>
  <c r="AU63" i="5"/>
  <c r="AN281" i="5"/>
  <c r="AO212" i="5"/>
  <c r="AC87" i="5"/>
  <c r="BB174" i="5"/>
  <c r="AM43" i="5"/>
  <c r="BA117" i="5"/>
  <c r="X194" i="5"/>
  <c r="AN311" i="5"/>
  <c r="T328" i="5"/>
  <c r="R279" i="5"/>
  <c r="G99" i="5"/>
  <c r="AS348" i="5"/>
  <c r="AY415" i="5"/>
  <c r="AU77" i="5"/>
  <c r="BE335" i="5"/>
  <c r="Y177" i="5"/>
  <c r="AT360" i="5"/>
  <c r="AU477" i="5"/>
  <c r="AY485" i="5"/>
  <c r="T403" i="5"/>
  <c r="BD349" i="5"/>
  <c r="K348" i="5"/>
  <c r="AQ383" i="5"/>
  <c r="AE163" i="5"/>
  <c r="BC386" i="5"/>
  <c r="AA297" i="5"/>
  <c r="AB297" i="5" s="1"/>
  <c r="BJ297" i="5" s="1"/>
  <c r="BE206" i="5"/>
  <c r="BF480" i="5"/>
  <c r="AY46" i="5"/>
  <c r="Q157" i="5"/>
  <c r="AE82" i="5"/>
  <c r="AY49" i="5"/>
  <c r="X108" i="5"/>
  <c r="BD307" i="5"/>
  <c r="BE348" i="5"/>
  <c r="AD366" i="5"/>
  <c r="U73" i="5"/>
  <c r="AX55" i="5"/>
  <c r="BH338" i="5"/>
  <c r="J185" i="5"/>
  <c r="AZ221" i="5"/>
  <c r="AJ68" i="5"/>
  <c r="T135" i="5"/>
  <c r="BE237" i="5"/>
  <c r="O432" i="5"/>
  <c r="AT76" i="5"/>
  <c r="AL195" i="5"/>
  <c r="K160" i="5"/>
  <c r="Y357" i="5"/>
  <c r="R268" i="5"/>
  <c r="AV277" i="5"/>
  <c r="AO25" i="5"/>
  <c r="N71" i="5"/>
  <c r="Y57" i="5"/>
  <c r="U253" i="5"/>
  <c r="A406" i="5"/>
  <c r="Q125" i="5"/>
  <c r="BF297" i="5"/>
  <c r="BF246" i="5"/>
  <c r="AJ467" i="5"/>
  <c r="C14" i="5"/>
  <c r="BE207" i="5"/>
  <c r="U165" i="5"/>
  <c r="P106" i="5"/>
  <c r="BA333" i="5"/>
  <c r="AO72" i="5"/>
  <c r="U91" i="5"/>
  <c r="E186" i="5"/>
  <c r="A449" i="5"/>
  <c r="A65" i="5"/>
  <c r="N14" i="5"/>
  <c r="P229" i="5"/>
  <c r="BF115" i="5"/>
  <c r="AO242" i="5"/>
  <c r="AK319" i="5"/>
  <c r="Y219" i="5"/>
  <c r="D228" i="5"/>
  <c r="BA242" i="5"/>
  <c r="AU180" i="5"/>
  <c r="AV149" i="5"/>
  <c r="G242" i="5"/>
  <c r="AC155" i="5"/>
  <c r="AC351" i="5"/>
  <c r="AE162" i="5"/>
  <c r="AZ282" i="5"/>
  <c r="O151" i="5"/>
  <c r="BG200" i="5"/>
  <c r="C420" i="5"/>
  <c r="AD72" i="5"/>
  <c r="O433" i="5"/>
  <c r="AS162" i="5"/>
  <c r="Q446" i="5"/>
  <c r="BD218" i="5"/>
  <c r="Q214" i="5"/>
  <c r="U156" i="5"/>
  <c r="BD342" i="5"/>
  <c r="AO274" i="5"/>
  <c r="AW368" i="5"/>
  <c r="I95" i="5"/>
  <c r="O101" i="5"/>
  <c r="N431" i="5"/>
  <c r="Z429" i="5"/>
  <c r="AK36" i="5"/>
  <c r="AE145" i="5"/>
  <c r="G86" i="5"/>
  <c r="AC254" i="5"/>
  <c r="AQ236" i="5"/>
  <c r="AO315" i="5"/>
  <c r="AL239" i="5"/>
  <c r="BB492" i="5"/>
  <c r="AZ345" i="5"/>
  <c r="H223" i="5"/>
  <c r="D77" i="5"/>
  <c r="L483" i="5"/>
  <c r="A206" i="5"/>
  <c r="AL351" i="5"/>
  <c r="AC244" i="5"/>
  <c r="Z35" i="5"/>
  <c r="AE168" i="5"/>
  <c r="AM480" i="5"/>
  <c r="AV283" i="5"/>
  <c r="K487" i="5"/>
  <c r="K20" i="5"/>
  <c r="H446" i="5"/>
  <c r="S382" i="5"/>
  <c r="AS211" i="5"/>
  <c r="AF262" i="5"/>
  <c r="AV62" i="5"/>
  <c r="B106" i="5"/>
  <c r="C261" i="5"/>
  <c r="R185" i="5"/>
  <c r="AT209" i="5"/>
  <c r="B34" i="5"/>
  <c r="AK90" i="5"/>
  <c r="BD61" i="5"/>
  <c r="C327" i="5"/>
  <c r="AQ30" i="5"/>
  <c r="AP265" i="5"/>
  <c r="AS59" i="5"/>
  <c r="BG167" i="5"/>
  <c r="H230" i="5"/>
  <c r="AF189" i="5"/>
  <c r="K218" i="5"/>
  <c r="AQ260" i="5"/>
  <c r="Q364" i="5"/>
  <c r="BH498" i="5"/>
  <c r="M199" i="5"/>
  <c r="F65" i="5"/>
  <c r="AP68" i="5"/>
  <c r="J431" i="5"/>
  <c r="BD85" i="5"/>
  <c r="AH223" i="5"/>
  <c r="M389" i="5"/>
  <c r="R116" i="5"/>
  <c r="BG453" i="5"/>
  <c r="F187" i="5"/>
  <c r="Z294" i="5"/>
  <c r="AH177" i="5"/>
  <c r="BB126" i="5"/>
  <c r="O145" i="5"/>
  <c r="G206" i="5"/>
  <c r="AF410" i="5"/>
  <c r="AD449" i="5"/>
  <c r="AH209" i="5"/>
  <c r="A431" i="5"/>
  <c r="BH134" i="5"/>
  <c r="T274" i="5"/>
  <c r="BC168" i="5"/>
  <c r="AZ13" i="5"/>
  <c r="AY234" i="5"/>
  <c r="N48" i="5"/>
  <c r="AD285" i="5"/>
  <c r="AR285" i="5" s="1"/>
  <c r="BI285" i="5" s="1"/>
  <c r="AF179" i="5"/>
  <c r="J236" i="5"/>
  <c r="BG180" i="5"/>
  <c r="Q206" i="5"/>
  <c r="Y156" i="5"/>
  <c r="U297" i="5"/>
  <c r="BE385" i="5"/>
  <c r="AI172" i="5"/>
  <c r="AU289" i="5"/>
  <c r="AD289" i="5"/>
  <c r="AK447" i="5"/>
  <c r="H452" i="5"/>
  <c r="L206" i="5"/>
  <c r="AW413" i="5"/>
  <c r="B387" i="5"/>
  <c r="K176" i="5"/>
  <c r="AO165" i="5"/>
  <c r="U446" i="5"/>
  <c r="AQ473" i="5"/>
  <c r="AU16" i="5"/>
  <c r="AG101" i="5"/>
  <c r="AZ285" i="5"/>
  <c r="AT470" i="5"/>
  <c r="AO352" i="5"/>
  <c r="Q257" i="5"/>
  <c r="AS335" i="5"/>
  <c r="K167" i="5"/>
  <c r="AT234" i="5"/>
  <c r="BB225" i="5"/>
  <c r="AQ319" i="5"/>
  <c r="R403" i="5"/>
  <c r="F407" i="5"/>
  <c r="L21" i="5"/>
  <c r="AS246" i="5"/>
  <c r="AP190" i="5"/>
  <c r="I21" i="5"/>
  <c r="J34" i="5"/>
  <c r="AF124" i="5"/>
  <c r="AQ438" i="5"/>
  <c r="AY212" i="5"/>
  <c r="AG106" i="5"/>
  <c r="R409" i="5"/>
  <c r="AM18" i="5"/>
  <c r="AJ146" i="5"/>
  <c r="AQ228" i="5"/>
  <c r="K133" i="5"/>
  <c r="AO437" i="5"/>
  <c r="C232" i="5"/>
  <c r="E80" i="5"/>
  <c r="AT377" i="5"/>
  <c r="BA113" i="5"/>
  <c r="BF37" i="5"/>
  <c r="AU38" i="5"/>
  <c r="AM217" i="5"/>
  <c r="X81" i="5"/>
  <c r="AJ71" i="5"/>
  <c r="BG243" i="5"/>
  <c r="AK234" i="5"/>
  <c r="M85" i="5"/>
  <c r="N128" i="5"/>
  <c r="G428" i="5"/>
  <c r="AF462" i="5"/>
  <c r="F264" i="5"/>
  <c r="AT51" i="5"/>
  <c r="AW26" i="5"/>
  <c r="B164" i="5"/>
  <c r="A229" i="5"/>
  <c r="A270" i="5"/>
  <c r="D369" i="5"/>
  <c r="AP490" i="5"/>
  <c r="P243" i="5"/>
  <c r="AL102" i="5"/>
  <c r="Y342" i="5"/>
  <c r="R389" i="5"/>
  <c r="N61" i="5"/>
  <c r="C141" i="5"/>
  <c r="BD478" i="5"/>
  <c r="BF72" i="5"/>
  <c r="R201" i="5"/>
  <c r="S410" i="5"/>
  <c r="M334" i="5"/>
  <c r="G23" i="5"/>
  <c r="AU233" i="5"/>
  <c r="AE33" i="5"/>
  <c r="AO296" i="5"/>
  <c r="F171" i="5"/>
  <c r="BB330" i="5"/>
  <c r="T456" i="5"/>
  <c r="AC214" i="5"/>
  <c r="Y83" i="5"/>
  <c r="AY86" i="5"/>
  <c r="AQ119" i="5"/>
  <c r="U265" i="5"/>
  <c r="F357" i="5"/>
  <c r="AL400" i="5"/>
  <c r="AD422" i="5"/>
  <c r="AE343" i="5"/>
  <c r="BF410" i="5"/>
  <c r="AD186" i="5"/>
  <c r="F284" i="5"/>
  <c r="AA114" i="5"/>
  <c r="AB114" i="5" s="1"/>
  <c r="BJ114" i="5" s="1"/>
  <c r="AW94" i="5"/>
  <c r="C85" i="5"/>
  <c r="X258" i="5"/>
  <c r="N268" i="5"/>
  <c r="U355" i="5"/>
  <c r="A395" i="5"/>
  <c r="BD250" i="5"/>
  <c r="BA280" i="5"/>
  <c r="AX25" i="5"/>
  <c r="K254" i="5"/>
  <c r="O78" i="5"/>
  <c r="M266" i="5"/>
  <c r="AH100" i="5"/>
  <c r="BF370" i="5"/>
  <c r="O422" i="5"/>
  <c r="F185" i="5"/>
  <c r="BE362" i="5"/>
  <c r="T58" i="5"/>
  <c r="BE89" i="5"/>
  <c r="U167" i="5"/>
  <c r="A238" i="5"/>
  <c r="A47" i="5"/>
  <c r="AM118" i="5"/>
  <c r="AC301" i="5"/>
  <c r="T435" i="5"/>
  <c r="U141" i="5"/>
  <c r="AM115" i="5"/>
  <c r="AH190" i="5"/>
  <c r="AK352" i="5"/>
  <c r="AO479" i="5"/>
  <c r="AX438" i="5"/>
  <c r="E215" i="5"/>
  <c r="D227" i="5"/>
  <c r="M324" i="5"/>
  <c r="J352" i="5"/>
  <c r="AX189" i="5"/>
  <c r="Y464" i="5"/>
  <c r="K439" i="5"/>
  <c r="AQ426" i="5"/>
  <c r="AL45" i="5"/>
  <c r="AN411" i="5"/>
  <c r="S278" i="5"/>
  <c r="AV447" i="5"/>
  <c r="AK210" i="5"/>
  <c r="BC51" i="5"/>
  <c r="AV146" i="5"/>
  <c r="AE174" i="5"/>
  <c r="AA397" i="5"/>
  <c r="AB397" i="5" s="1"/>
  <c r="BG160" i="5"/>
  <c r="BB381" i="5"/>
  <c r="AO429" i="5"/>
  <c r="P129" i="5"/>
  <c r="BG141" i="5"/>
  <c r="L45" i="5"/>
  <c r="AO482" i="5"/>
  <c r="A280" i="5"/>
  <c r="AA268" i="5"/>
  <c r="AB268" i="5" s="1"/>
  <c r="BJ268" i="5" s="1"/>
  <c r="AQ153" i="5"/>
  <c r="BD99" i="5"/>
  <c r="AS178" i="5"/>
  <c r="U53" i="5"/>
  <c r="AU142" i="5"/>
  <c r="AC150" i="5"/>
  <c r="P88" i="5"/>
  <c r="X256" i="5"/>
  <c r="C320" i="5"/>
  <c r="P481" i="5"/>
  <c r="Y306" i="5"/>
  <c r="BE92" i="5"/>
  <c r="D243" i="5"/>
  <c r="A221" i="5"/>
  <c r="BB277" i="5"/>
  <c r="J313" i="5"/>
  <c r="AW421" i="5"/>
  <c r="R166" i="5"/>
  <c r="AY216" i="5"/>
  <c r="BH21" i="5"/>
  <c r="N98" i="5"/>
  <c r="AU52" i="5"/>
  <c r="AD426" i="5"/>
  <c r="AG333" i="5"/>
  <c r="AQ24" i="5"/>
  <c r="AT244" i="5"/>
  <c r="AP44" i="5"/>
  <c r="AX29" i="5"/>
  <c r="S168" i="5"/>
  <c r="X418" i="5"/>
  <c r="M107" i="5"/>
  <c r="AE75" i="5"/>
  <c r="AZ113" i="5"/>
  <c r="AC268" i="5"/>
  <c r="Y130" i="5"/>
  <c r="AQ48" i="5"/>
  <c r="M292" i="5"/>
  <c r="S455" i="5"/>
  <c r="AS375" i="5"/>
  <c r="K435" i="5"/>
  <c r="BA203" i="5"/>
  <c r="C346" i="5"/>
  <c r="A175" i="5"/>
  <c r="J220" i="5"/>
  <c r="BC306" i="5"/>
  <c r="Q100" i="5"/>
  <c r="AO38" i="5"/>
  <c r="T90" i="5"/>
  <c r="BC122" i="5"/>
  <c r="AF236" i="5"/>
  <c r="P14" i="5"/>
  <c r="AL53" i="5"/>
  <c r="AU21" i="5"/>
  <c r="M129" i="5"/>
  <c r="A96" i="5"/>
  <c r="X60" i="5"/>
  <c r="T198" i="5"/>
  <c r="AE459" i="5"/>
  <c r="Q164" i="5"/>
  <c r="AL253" i="5"/>
  <c r="O22" i="5"/>
  <c r="AA171" i="5"/>
  <c r="AB171" i="5" s="1"/>
  <c r="AE167" i="5"/>
  <c r="AV406" i="5"/>
  <c r="Q439" i="5"/>
  <c r="AD118" i="5"/>
  <c r="Y76" i="5"/>
  <c r="AE439" i="5"/>
  <c r="U411" i="5"/>
  <c r="R196" i="5"/>
  <c r="L26" i="5"/>
  <c r="L216" i="5"/>
  <c r="BB102" i="5"/>
  <c r="F188" i="5"/>
  <c r="AQ28" i="5"/>
  <c r="AJ319" i="5"/>
  <c r="AO357" i="5"/>
  <c r="J497" i="5"/>
  <c r="S245" i="5"/>
  <c r="E217" i="5"/>
  <c r="J138" i="5"/>
  <c r="Y244" i="5"/>
  <c r="B201" i="5"/>
  <c r="N230" i="5"/>
  <c r="T133" i="5"/>
  <c r="P348" i="5"/>
  <c r="AC221" i="5"/>
  <c r="D418" i="5"/>
  <c r="I120" i="5"/>
  <c r="Y377" i="5"/>
  <c r="AG170" i="5"/>
  <c r="AZ143" i="5"/>
  <c r="H152" i="5"/>
  <c r="AQ297" i="5"/>
  <c r="N452" i="5"/>
  <c r="AV217" i="5"/>
  <c r="B33" i="5"/>
  <c r="AL52" i="5"/>
  <c r="C450" i="5"/>
  <c r="BC178" i="5"/>
  <c r="H368" i="5"/>
  <c r="X359" i="5"/>
  <c r="D246" i="5"/>
  <c r="AK115" i="5"/>
  <c r="BA293" i="5"/>
  <c r="BD331" i="5"/>
  <c r="E21" i="5"/>
  <c r="AN395" i="5"/>
  <c r="M279" i="5"/>
  <c r="AS110" i="5"/>
  <c r="AC473" i="5"/>
  <c r="K62" i="5"/>
  <c r="AI324" i="5"/>
  <c r="AP395" i="5"/>
  <c r="AX190" i="5"/>
  <c r="AK186" i="5"/>
  <c r="BH179" i="5"/>
  <c r="AP416" i="5"/>
  <c r="T176" i="5"/>
  <c r="Y61" i="5"/>
  <c r="AN155" i="5"/>
  <c r="AD168" i="5"/>
  <c r="AP186" i="5"/>
  <c r="AM46" i="5"/>
  <c r="Z355" i="5"/>
  <c r="AQ235" i="5"/>
  <c r="K244" i="5"/>
  <c r="L129" i="5"/>
  <c r="BC148" i="5"/>
  <c r="BC391" i="5"/>
  <c r="Q328" i="5"/>
  <c r="AJ244" i="5"/>
  <c r="BE16" i="5"/>
  <c r="BH305" i="5"/>
  <c r="BJ305" i="5" s="1"/>
  <c r="AQ100" i="5"/>
  <c r="I104" i="5"/>
  <c r="M276" i="5"/>
  <c r="F263" i="5"/>
  <c r="AW177" i="5"/>
  <c r="L82" i="5"/>
  <c r="AL62" i="5"/>
  <c r="BG158" i="5"/>
  <c r="M20" i="5"/>
  <c r="M232" i="5"/>
  <c r="BE295" i="5"/>
  <c r="B408" i="5"/>
  <c r="AS187" i="5"/>
  <c r="Z372" i="5"/>
  <c r="BC479" i="5"/>
  <c r="AV399" i="5"/>
  <c r="Q44" i="5"/>
  <c r="E104" i="5"/>
  <c r="AG258" i="5"/>
  <c r="K319" i="5"/>
  <c r="AD14" i="5"/>
  <c r="B65" i="5"/>
  <c r="AI318" i="5"/>
  <c r="BD217" i="5"/>
  <c r="L402" i="5"/>
  <c r="AS435" i="5"/>
  <c r="S288" i="5"/>
  <c r="AF281" i="5"/>
  <c r="M52" i="5"/>
  <c r="AX176" i="5"/>
  <c r="J351" i="5"/>
  <c r="AN268" i="5"/>
  <c r="AT397" i="5"/>
  <c r="AG414" i="5"/>
  <c r="AQ38" i="5"/>
  <c r="L287" i="5"/>
  <c r="R329" i="5"/>
  <c r="AX479" i="5"/>
  <c r="H351" i="5"/>
  <c r="B423" i="5"/>
  <c r="Z44" i="5"/>
  <c r="I196" i="5"/>
  <c r="AX496" i="5"/>
  <c r="BC219" i="5"/>
  <c r="G175" i="5"/>
  <c r="U417" i="5"/>
  <c r="M448" i="5"/>
  <c r="E322" i="5"/>
  <c r="AZ214" i="5"/>
  <c r="BH463" i="5"/>
  <c r="BJ463" i="5" s="1"/>
  <c r="AP268" i="5"/>
  <c r="O75" i="5"/>
  <c r="D290" i="5"/>
  <c r="BE361" i="5"/>
  <c r="Q73" i="5"/>
  <c r="M288" i="5"/>
  <c r="L403" i="5"/>
  <c r="B291" i="5"/>
  <c r="BB282" i="5"/>
  <c r="AQ165" i="5"/>
  <c r="E142" i="5"/>
  <c r="S446" i="5"/>
  <c r="D132" i="5"/>
  <c r="AI490" i="5"/>
  <c r="BD155" i="5"/>
  <c r="BF265" i="5"/>
  <c r="BG322" i="5"/>
  <c r="Z233" i="5"/>
  <c r="B103" i="5"/>
  <c r="AD127" i="5"/>
  <c r="C412" i="5"/>
  <c r="AW51" i="5"/>
  <c r="H280" i="5"/>
  <c r="BG467" i="5"/>
  <c r="D27" i="5"/>
  <c r="K461" i="5"/>
  <c r="K241" i="5"/>
  <c r="AP249" i="5"/>
  <c r="BF253" i="5"/>
  <c r="B303" i="5"/>
  <c r="I157" i="5"/>
  <c r="BH66" i="5"/>
  <c r="AQ133" i="5"/>
  <c r="AH224" i="5"/>
  <c r="P369" i="5"/>
  <c r="AY230" i="5"/>
  <c r="AK27" i="5"/>
  <c r="P404" i="5"/>
  <c r="E152" i="5"/>
  <c r="AO306" i="5"/>
  <c r="AF80" i="5"/>
  <c r="L125" i="5"/>
  <c r="AC310" i="5"/>
  <c r="N16" i="5"/>
  <c r="F42" i="5"/>
  <c r="O464" i="5"/>
  <c r="AD203" i="5"/>
  <c r="E174" i="5"/>
  <c r="AY117" i="5"/>
  <c r="AL381" i="5"/>
  <c r="AT82" i="5"/>
  <c r="R51" i="5"/>
  <c r="AP446" i="5"/>
  <c r="AV284" i="5"/>
  <c r="T68" i="5"/>
  <c r="N28" i="5"/>
  <c r="AH387" i="5"/>
  <c r="J89" i="5"/>
  <c r="AN258" i="5"/>
  <c r="T37" i="5"/>
  <c r="M214" i="5"/>
  <c r="AW333" i="5"/>
  <c r="BF466" i="5"/>
  <c r="D382" i="5"/>
  <c r="P412" i="5"/>
  <c r="O427" i="5"/>
  <c r="R310" i="5"/>
  <c r="F260" i="5"/>
  <c r="AO339" i="5"/>
  <c r="AS14" i="5"/>
  <c r="S316" i="5"/>
  <c r="AA24" i="5"/>
  <c r="AB24" i="5" s="1"/>
  <c r="BJ24" i="5" s="1"/>
  <c r="D92" i="5"/>
  <c r="L260" i="5"/>
  <c r="F144" i="5"/>
  <c r="X55" i="5"/>
  <c r="U293" i="5"/>
  <c r="AK159" i="5"/>
  <c r="P28" i="5"/>
  <c r="AU373" i="5"/>
  <c r="AD341" i="5"/>
  <c r="AD56" i="5"/>
  <c r="AH371" i="5"/>
  <c r="R466" i="5"/>
  <c r="AC110" i="5"/>
  <c r="BG58" i="5"/>
  <c r="X104" i="5"/>
  <c r="AA271" i="5"/>
  <c r="AB271" i="5" s="1"/>
  <c r="AO364" i="5"/>
  <c r="X442" i="5"/>
  <c r="BH275" i="5"/>
  <c r="F494" i="5"/>
  <c r="AE56" i="5"/>
  <c r="AJ127" i="5"/>
  <c r="AW412" i="5"/>
  <c r="D64" i="5"/>
  <c r="AK58" i="5"/>
  <c r="AE394" i="5"/>
  <c r="AP229" i="5"/>
  <c r="M368" i="5"/>
  <c r="T347" i="5"/>
  <c r="BH125" i="5"/>
  <c r="X197" i="5"/>
  <c r="AJ23" i="5"/>
  <c r="X152" i="5"/>
  <c r="F212" i="5"/>
  <c r="F84" i="5"/>
  <c r="G405" i="5"/>
  <c r="AK71" i="5"/>
  <c r="R292" i="5"/>
  <c r="AD13" i="5"/>
  <c r="BC96" i="5"/>
  <c r="AG308" i="5"/>
  <c r="AH243" i="5"/>
  <c r="J252" i="5"/>
  <c r="AP323" i="5"/>
  <c r="AS111" i="5"/>
  <c r="BE184" i="5"/>
  <c r="P455" i="5"/>
  <c r="AO253" i="5"/>
  <c r="AU171" i="5"/>
  <c r="U17" i="5"/>
  <c r="AG274" i="5"/>
  <c r="S55" i="5"/>
  <c r="BF363" i="5"/>
  <c r="H323" i="5"/>
  <c r="AV56" i="5"/>
  <c r="J23" i="5"/>
  <c r="BG417" i="5"/>
  <c r="BD31" i="5"/>
  <c r="AZ43" i="5"/>
  <c r="M344" i="5"/>
  <c r="BA463" i="5"/>
  <c r="J94" i="5"/>
  <c r="BA386" i="5"/>
  <c r="AP32" i="5"/>
  <c r="AK379" i="5"/>
  <c r="BB474" i="5"/>
  <c r="I135" i="5"/>
  <c r="H471" i="5"/>
  <c r="AZ287" i="5"/>
  <c r="I55" i="5"/>
  <c r="AE479" i="5"/>
  <c r="AK329" i="5"/>
  <c r="P236" i="5"/>
  <c r="AO213" i="5"/>
  <c r="AA236" i="5"/>
  <c r="AB236" i="5" s="1"/>
  <c r="BJ236" i="5" s="1"/>
  <c r="Y495" i="5"/>
  <c r="R424" i="5"/>
  <c r="AF14" i="5"/>
  <c r="H193" i="5"/>
  <c r="U288" i="5"/>
  <c r="C235" i="5"/>
  <c r="R405" i="5"/>
  <c r="AO366" i="5"/>
  <c r="H300" i="5"/>
  <c r="AK44" i="5"/>
  <c r="AX339" i="5"/>
  <c r="BG310" i="5"/>
  <c r="O471" i="5"/>
  <c r="BH421" i="5"/>
  <c r="BJ421" i="5" s="1"/>
  <c r="S49" i="5"/>
  <c r="E343" i="5"/>
  <c r="AM256" i="5"/>
  <c r="K26" i="5"/>
  <c r="BA244" i="5"/>
  <c r="Y82" i="5"/>
  <c r="S181" i="5"/>
  <c r="AO346" i="5"/>
  <c r="X270" i="5"/>
  <c r="N225" i="5"/>
  <c r="P321" i="5"/>
  <c r="O198" i="5"/>
  <c r="T487" i="5"/>
  <c r="AG245" i="5"/>
  <c r="BC68" i="5"/>
  <c r="AU108" i="5"/>
  <c r="Z323" i="5"/>
  <c r="BE365" i="5"/>
  <c r="R168" i="5"/>
  <c r="C215" i="5"/>
  <c r="AV327" i="5"/>
  <c r="AG242" i="5"/>
  <c r="N155" i="5"/>
  <c r="U136" i="5"/>
  <c r="G392" i="5"/>
  <c r="AJ117" i="5"/>
  <c r="Y256" i="5"/>
  <c r="AS347" i="5"/>
  <c r="R147" i="5"/>
  <c r="Z367" i="5"/>
  <c r="BG112" i="5"/>
  <c r="AE315" i="5"/>
  <c r="AH64" i="5"/>
  <c r="AM210" i="5"/>
  <c r="C93" i="5"/>
  <c r="AD387" i="5"/>
  <c r="AU282" i="5"/>
  <c r="C275" i="5"/>
  <c r="BB132" i="5"/>
  <c r="A257" i="5"/>
  <c r="AX331" i="5"/>
  <c r="AS290" i="5"/>
  <c r="Z331" i="5"/>
  <c r="P116" i="5"/>
  <c r="S413" i="5"/>
  <c r="M308" i="5"/>
  <c r="AP314" i="5"/>
  <c r="AG232" i="5"/>
  <c r="I417" i="5"/>
  <c r="AK16" i="5"/>
  <c r="T225" i="5"/>
  <c r="AU68" i="5"/>
  <c r="H426" i="5"/>
  <c r="L306" i="5"/>
  <c r="AD149" i="5"/>
  <c r="AQ257" i="5"/>
  <c r="R472" i="5"/>
  <c r="AX162" i="5"/>
  <c r="F83" i="5"/>
  <c r="BH173" i="5"/>
  <c r="BJ173" i="5" s="1"/>
  <c r="AO19" i="5"/>
  <c r="Y264" i="5"/>
  <c r="B491" i="5"/>
  <c r="O68" i="5"/>
  <c r="BH69" i="5"/>
  <c r="AA498" i="5"/>
  <c r="AB498" i="5" s="1"/>
  <c r="U310" i="5"/>
  <c r="I321" i="5"/>
  <c r="J166" i="5"/>
  <c r="BF69" i="5"/>
  <c r="F500" i="5"/>
  <c r="H470" i="5"/>
  <c r="AG181" i="5"/>
  <c r="AI398" i="5"/>
  <c r="AW369" i="5"/>
  <c r="AD102" i="5"/>
  <c r="H357" i="5"/>
  <c r="AD238" i="5"/>
  <c r="O39" i="5"/>
  <c r="AZ275" i="5"/>
  <c r="AO424" i="5"/>
  <c r="AN314" i="5"/>
  <c r="P208" i="5"/>
  <c r="AO349" i="5"/>
  <c r="E59" i="5"/>
  <c r="AX294" i="5"/>
  <c r="G50" i="5"/>
  <c r="BB335" i="5"/>
  <c r="AC149" i="5"/>
  <c r="L91" i="5"/>
  <c r="AI43" i="5"/>
  <c r="AI196" i="5"/>
  <c r="BC187" i="5"/>
  <c r="Q45" i="5"/>
  <c r="C285" i="5"/>
  <c r="AL160" i="5"/>
  <c r="S214" i="5"/>
  <c r="S37" i="5"/>
  <c r="AK182" i="5"/>
  <c r="AH136" i="5"/>
  <c r="BH59" i="5"/>
  <c r="BJ59" i="5" s="1"/>
  <c r="M411" i="5"/>
  <c r="AD171" i="5"/>
  <c r="AW211" i="5"/>
  <c r="AG229" i="5"/>
  <c r="AY332" i="5"/>
  <c r="B216" i="5"/>
  <c r="E108" i="5"/>
  <c r="F299" i="5"/>
  <c r="AF145" i="5"/>
  <c r="AN277" i="5"/>
  <c r="AL252" i="5"/>
  <c r="J268" i="5"/>
  <c r="AE65" i="5"/>
  <c r="X162" i="5"/>
  <c r="AN471" i="5"/>
  <c r="AS51" i="5"/>
  <c r="AT190" i="5"/>
  <c r="AW162" i="5"/>
  <c r="P34" i="5"/>
  <c r="BD405" i="5"/>
  <c r="Q46" i="5"/>
  <c r="Q279" i="5"/>
  <c r="AW428" i="5"/>
  <c r="N145" i="5"/>
  <c r="F464" i="5"/>
  <c r="BE380" i="5"/>
  <c r="D269" i="5"/>
  <c r="Z143" i="5"/>
  <c r="AZ428" i="5"/>
  <c r="Y292" i="5"/>
  <c r="AN448" i="5"/>
  <c r="BB391" i="5"/>
  <c r="AI459" i="5"/>
  <c r="J205" i="5"/>
  <c r="AZ239" i="5"/>
  <c r="J78" i="5"/>
  <c r="AJ154" i="5"/>
  <c r="Y363" i="5"/>
  <c r="AA259" i="5"/>
  <c r="AB259" i="5" s="1"/>
  <c r="BJ259" i="5" s="1"/>
  <c r="AU107" i="5"/>
  <c r="AA78" i="5"/>
  <c r="AB78" i="5" s="1"/>
  <c r="BJ78" i="5" s="1"/>
  <c r="AD77" i="5"/>
  <c r="R143" i="5"/>
  <c r="AT396" i="5"/>
  <c r="AS358" i="5"/>
  <c r="B494" i="5"/>
  <c r="AL301" i="5"/>
  <c r="X399" i="5"/>
  <c r="AY279" i="5"/>
  <c r="AJ46" i="5"/>
  <c r="AV269" i="5"/>
  <c r="AE463" i="5"/>
  <c r="AL126" i="5"/>
  <c r="AW182" i="5"/>
  <c r="AT320" i="5"/>
  <c r="Y463" i="5"/>
  <c r="Y140" i="5"/>
  <c r="AU499" i="5"/>
  <c r="AY317" i="5"/>
  <c r="N493" i="5"/>
  <c r="I154" i="5"/>
  <c r="U214" i="5"/>
  <c r="X168" i="5"/>
  <c r="AM419" i="5"/>
  <c r="X59" i="5"/>
  <c r="BB315" i="5"/>
  <c r="Q13" i="5"/>
  <c r="AX448" i="5"/>
  <c r="L180" i="5"/>
  <c r="N364" i="5"/>
  <c r="AG48" i="5"/>
  <c r="AE321" i="5"/>
  <c r="T244" i="5"/>
  <c r="AX209" i="5"/>
  <c r="AQ215" i="5"/>
  <c r="R419" i="5"/>
  <c r="BG380" i="5"/>
  <c r="AY440" i="5"/>
  <c r="BF332" i="5"/>
  <c r="AM91" i="5"/>
  <c r="L253" i="5"/>
  <c r="N64" i="5"/>
  <c r="AO135" i="5"/>
  <c r="R349" i="5"/>
  <c r="AZ153" i="5"/>
  <c r="X387" i="5"/>
  <c r="AD174" i="5"/>
  <c r="B381" i="5"/>
  <c r="AH61" i="5"/>
  <c r="AZ389" i="5"/>
  <c r="AH346" i="5"/>
  <c r="S248" i="5"/>
  <c r="H316" i="5"/>
  <c r="AC418" i="5"/>
  <c r="AS207" i="5"/>
  <c r="O144" i="5"/>
  <c r="AY355" i="5"/>
  <c r="AC127" i="5"/>
  <c r="R326" i="5"/>
  <c r="U318" i="5"/>
  <c r="C192" i="5"/>
  <c r="AK101" i="5"/>
  <c r="AD125" i="5"/>
  <c r="AI427" i="5"/>
  <c r="A408" i="5"/>
  <c r="AY303" i="5"/>
  <c r="AA404" i="5"/>
  <c r="AB404" i="5" s="1"/>
  <c r="BJ404" i="5" s="1"/>
  <c r="U127" i="5"/>
  <c r="AM459" i="5"/>
  <c r="P383" i="5"/>
  <c r="P87" i="5"/>
  <c r="U398" i="5"/>
  <c r="E193" i="5"/>
  <c r="AX143" i="5"/>
  <c r="S467" i="5"/>
  <c r="AS71" i="5"/>
  <c r="BA472" i="5"/>
  <c r="AU434" i="5"/>
  <c r="AD162" i="5"/>
  <c r="L239" i="5"/>
  <c r="AL480" i="5"/>
  <c r="AX27" i="5"/>
  <c r="AF231" i="5"/>
  <c r="H410" i="5"/>
  <c r="U86" i="5"/>
  <c r="C51" i="5"/>
  <c r="AM36" i="5"/>
  <c r="Z175" i="5"/>
  <c r="B40" i="5"/>
  <c r="D386" i="5"/>
  <c r="N387" i="5"/>
  <c r="F14" i="5"/>
  <c r="BH378" i="5"/>
  <c r="BJ378" i="5" s="1"/>
  <c r="N346" i="5"/>
  <c r="AN383" i="5"/>
  <c r="G70" i="5"/>
  <c r="E257" i="5"/>
  <c r="H197" i="5"/>
  <c r="A216" i="5"/>
  <c r="D345" i="5"/>
  <c r="AY156" i="5"/>
  <c r="AV263" i="5"/>
  <c r="D280" i="5"/>
  <c r="R188" i="5"/>
  <c r="U34" i="5"/>
  <c r="T446" i="5"/>
  <c r="E346" i="5"/>
  <c r="P146" i="5"/>
  <c r="AD191" i="5"/>
  <c r="BG287" i="5"/>
  <c r="BF217" i="5"/>
  <c r="G371" i="5"/>
  <c r="D463" i="5"/>
  <c r="O253" i="5"/>
  <c r="BH206" i="5"/>
  <c r="R122" i="5"/>
  <c r="A412" i="5"/>
  <c r="AI356" i="5"/>
  <c r="AS19" i="5"/>
  <c r="AY232" i="5"/>
  <c r="AJ491" i="5"/>
  <c r="O206" i="5"/>
  <c r="N363" i="5"/>
  <c r="T140" i="5"/>
  <c r="AH14" i="5"/>
  <c r="AS454" i="5"/>
  <c r="G112" i="5"/>
  <c r="BH62" i="5"/>
  <c r="AK274" i="5"/>
  <c r="D330" i="5"/>
  <c r="AS408" i="5"/>
  <c r="D399" i="5"/>
  <c r="F198" i="5"/>
  <c r="BA123" i="5"/>
  <c r="AD46" i="5"/>
  <c r="AJ58" i="5"/>
  <c r="BB143" i="5"/>
  <c r="AV472" i="5"/>
  <c r="AT93" i="5"/>
  <c r="AA251" i="5"/>
  <c r="AB251" i="5" s="1"/>
  <c r="BJ251" i="5" s="1"/>
  <c r="U432" i="5"/>
  <c r="BC410" i="5"/>
  <c r="AG300" i="5"/>
  <c r="J386" i="5"/>
  <c r="X75" i="5"/>
  <c r="A437" i="5"/>
  <c r="BF357" i="5"/>
  <c r="AU219" i="5"/>
  <c r="AH336" i="5"/>
  <c r="AZ398" i="5"/>
  <c r="S142" i="5"/>
  <c r="AM404" i="5"/>
  <c r="AP251" i="5"/>
  <c r="T494" i="5"/>
  <c r="D403" i="5"/>
  <c r="AJ465" i="5"/>
  <c r="I94" i="5"/>
  <c r="BB148" i="5"/>
  <c r="B94" i="5"/>
  <c r="BB156" i="5"/>
  <c r="AK264" i="5"/>
  <c r="AA200" i="5"/>
  <c r="AB200" i="5" s="1"/>
  <c r="BJ200" i="5" s="1"/>
  <c r="AC65" i="5"/>
  <c r="AS148" i="5"/>
  <c r="Y382" i="5"/>
  <c r="X191" i="5"/>
  <c r="BH185" i="5"/>
  <c r="BJ185" i="5" s="1"/>
  <c r="R479" i="5"/>
  <c r="B389" i="5"/>
  <c r="BB110" i="5"/>
  <c r="AJ354" i="5"/>
  <c r="X238" i="5"/>
  <c r="AG134" i="5"/>
  <c r="Q56" i="5"/>
  <c r="AG425" i="5"/>
  <c r="AA57" i="5"/>
  <c r="AB57" i="5" s="1"/>
  <c r="BJ57" i="5" s="1"/>
  <c r="AT118" i="5"/>
  <c r="AW267" i="5"/>
  <c r="S256" i="5"/>
  <c r="Q199" i="5"/>
  <c r="AT99" i="5"/>
  <c r="U482" i="5"/>
  <c r="AF318" i="5"/>
  <c r="AQ442" i="5"/>
  <c r="AJ278" i="5"/>
  <c r="AP474" i="5"/>
  <c r="AV208" i="5"/>
  <c r="BA482" i="5"/>
  <c r="AO414" i="5"/>
  <c r="BB50" i="5"/>
  <c r="BH70" i="5"/>
  <c r="G323" i="5"/>
  <c r="AA202" i="5"/>
  <c r="AB202" i="5" s="1"/>
  <c r="BJ202" i="5" s="1"/>
  <c r="AU116" i="5"/>
  <c r="G167" i="5"/>
  <c r="AX122" i="5"/>
  <c r="L383" i="5"/>
  <c r="AX100" i="5"/>
  <c r="T498" i="5"/>
  <c r="BH397" i="5"/>
  <c r="L170" i="5"/>
  <c r="BB55" i="5"/>
  <c r="Z271" i="5"/>
  <c r="T100" i="5"/>
  <c r="G135" i="5"/>
  <c r="AS123" i="5"/>
  <c r="J447" i="5"/>
  <c r="AM207" i="5"/>
  <c r="BH157" i="5"/>
  <c r="BJ157" i="5" s="1"/>
  <c r="K23" i="5"/>
  <c r="AX42" i="5"/>
  <c r="A455" i="5"/>
  <c r="F52" i="5"/>
  <c r="B190" i="5"/>
  <c r="AK295" i="5"/>
  <c r="J76" i="5"/>
  <c r="D480" i="5"/>
  <c r="AL429" i="5"/>
  <c r="BG77" i="5"/>
  <c r="BB449" i="5"/>
  <c r="AV107" i="5"/>
  <c r="BH151" i="5"/>
  <c r="BF408" i="5"/>
  <c r="AA214" i="5"/>
  <c r="AB214" i="5" s="1"/>
  <c r="L317" i="5"/>
  <c r="BF285" i="5"/>
  <c r="J328" i="5"/>
  <c r="BB485" i="5"/>
  <c r="AD214" i="5"/>
  <c r="BF207" i="5"/>
  <c r="D288" i="5"/>
  <c r="AU190" i="5"/>
  <c r="AU95" i="5"/>
  <c r="AY129" i="5"/>
  <c r="Z124" i="5"/>
  <c r="AT242" i="5"/>
  <c r="AD154" i="5"/>
  <c r="AF390" i="5"/>
  <c r="AJ296" i="5"/>
  <c r="B385" i="5"/>
  <c r="BF40" i="5"/>
  <c r="AP341" i="5"/>
  <c r="X174" i="5"/>
  <c r="Z442" i="5"/>
  <c r="BA465" i="5"/>
  <c r="AD290" i="5"/>
  <c r="BE320" i="5"/>
  <c r="K251" i="5"/>
  <c r="Q138" i="5"/>
  <c r="AG131" i="5"/>
  <c r="AG73" i="5"/>
  <c r="A363" i="5"/>
  <c r="K416" i="5"/>
  <c r="BA303" i="5"/>
  <c r="AC359" i="5"/>
  <c r="AY389" i="5"/>
  <c r="AU201" i="5"/>
  <c r="Y443" i="5"/>
  <c r="AL407" i="5"/>
  <c r="H133" i="5"/>
  <c r="BD380" i="5"/>
  <c r="AO436" i="5"/>
  <c r="BA40" i="5"/>
  <c r="BA124" i="5"/>
  <c r="BC174" i="5"/>
  <c r="AS438" i="5"/>
  <c r="G45" i="5"/>
  <c r="C76" i="5"/>
  <c r="AP453" i="5"/>
  <c r="AE327" i="5"/>
  <c r="AD404" i="5"/>
  <c r="AT280" i="5"/>
  <c r="B82" i="5"/>
  <c r="AG156" i="5"/>
  <c r="BC367" i="5"/>
  <c r="AI294" i="5"/>
  <c r="L46" i="5"/>
  <c r="BC282" i="5"/>
  <c r="AL387" i="5"/>
  <c r="D283" i="5"/>
  <c r="AU486" i="5"/>
  <c r="AE344" i="5"/>
  <c r="AG398" i="5"/>
  <c r="F50" i="5"/>
  <c r="A464" i="5"/>
  <c r="AK34" i="5"/>
  <c r="AI371" i="5"/>
  <c r="AN115" i="5"/>
  <c r="BG372" i="5"/>
  <c r="AS135" i="5"/>
  <c r="AQ97" i="5"/>
  <c r="Q145" i="5"/>
  <c r="J226" i="5"/>
  <c r="AI400" i="5"/>
  <c r="AS388" i="5"/>
  <c r="L102" i="5"/>
  <c r="AX277" i="5"/>
  <c r="BC75" i="5"/>
  <c r="B165" i="5"/>
  <c r="BE154" i="5"/>
  <c r="AM90" i="5"/>
  <c r="O445" i="5"/>
  <c r="AX256" i="5"/>
  <c r="AC323" i="5"/>
  <c r="AM83" i="5"/>
  <c r="AL305" i="5"/>
  <c r="AK18" i="5"/>
  <c r="BH76" i="5"/>
  <c r="AI21" i="5"/>
  <c r="J421" i="5"/>
  <c r="A62" i="5"/>
  <c r="F448" i="5"/>
  <c r="A420" i="5"/>
  <c r="AQ388" i="5"/>
  <c r="M496" i="5"/>
  <c r="AX217" i="5"/>
  <c r="K406" i="5"/>
  <c r="AP250" i="5"/>
  <c r="O401" i="5"/>
  <c r="O373" i="5"/>
  <c r="AQ404" i="5"/>
  <c r="AH294" i="5"/>
  <c r="AP320" i="5"/>
  <c r="AT37" i="5"/>
  <c r="AN161" i="5"/>
  <c r="AK390" i="5"/>
  <c r="AX155" i="5"/>
  <c r="H90" i="5"/>
  <c r="C380" i="5"/>
  <c r="AM242" i="5"/>
  <c r="BH190" i="5"/>
  <c r="N412" i="5"/>
  <c r="BB36" i="5"/>
  <c r="BH108" i="5"/>
  <c r="J243" i="5"/>
  <c r="E362" i="5"/>
  <c r="T251" i="5"/>
  <c r="Z365" i="5"/>
  <c r="AD318" i="5"/>
  <c r="AM189" i="5"/>
  <c r="AY301" i="5"/>
  <c r="E128" i="5"/>
  <c r="BH18" i="5"/>
  <c r="H19" i="5"/>
  <c r="U74" i="5"/>
  <c r="N485" i="5"/>
  <c r="AI355" i="5"/>
  <c r="S252" i="5"/>
  <c r="M445" i="5"/>
  <c r="BD28" i="5"/>
  <c r="AU231" i="5"/>
  <c r="E318" i="5"/>
  <c r="AW200" i="5"/>
  <c r="AZ161" i="5"/>
  <c r="BF453" i="5"/>
  <c r="AS344" i="5"/>
  <c r="Z379" i="5"/>
  <c r="AV323" i="5"/>
  <c r="U280" i="5"/>
  <c r="AQ355" i="5"/>
  <c r="S160" i="5"/>
  <c r="AL408" i="5"/>
  <c r="AT400" i="5"/>
  <c r="AP48" i="5"/>
  <c r="AY24" i="5"/>
  <c r="BA93" i="5"/>
  <c r="BA38" i="5"/>
  <c r="S435" i="5"/>
  <c r="H62" i="5"/>
  <c r="Z200" i="5"/>
  <c r="K299" i="5"/>
  <c r="H332" i="5"/>
  <c r="K261" i="5"/>
  <c r="F121" i="5"/>
  <c r="J341" i="5"/>
  <c r="Z207" i="5"/>
  <c r="AQ189" i="5"/>
  <c r="I269" i="5"/>
  <c r="O124" i="5"/>
  <c r="BE499" i="5"/>
  <c r="G180" i="5"/>
  <c r="AE477" i="5"/>
  <c r="N355" i="5"/>
  <c r="I156" i="5"/>
  <c r="J399" i="5"/>
  <c r="AX54" i="5"/>
  <c r="R367" i="5"/>
  <c r="AZ249" i="5"/>
  <c r="B81" i="5"/>
  <c r="F342" i="5"/>
  <c r="AT307" i="5"/>
  <c r="P159" i="5"/>
  <c r="H396" i="5"/>
  <c r="AX223" i="5"/>
  <c r="AU310" i="5"/>
  <c r="AP14" i="5"/>
  <c r="AH144" i="5"/>
  <c r="BH155" i="5"/>
  <c r="AL47" i="5"/>
  <c r="AA81" i="5"/>
  <c r="AB81" i="5" s="1"/>
  <c r="AQ139" i="5"/>
  <c r="BC213" i="5"/>
  <c r="AV338" i="5"/>
  <c r="J266" i="5"/>
  <c r="AG221" i="5"/>
  <c r="G395" i="5"/>
  <c r="AL145" i="5"/>
  <c r="AK294" i="5"/>
  <c r="BG205" i="5"/>
  <c r="O384" i="5"/>
  <c r="AE360" i="5"/>
  <c r="E337" i="5"/>
  <c r="D297" i="5"/>
  <c r="O252" i="5"/>
  <c r="AZ352" i="5"/>
  <c r="U458" i="5"/>
  <c r="O447" i="5"/>
  <c r="BF347" i="5"/>
  <c r="AN453" i="5"/>
  <c r="AE197" i="5"/>
  <c r="AZ451" i="5"/>
  <c r="AT252" i="5"/>
  <c r="AJ24" i="5"/>
  <c r="AV372" i="5"/>
  <c r="AZ100" i="5"/>
  <c r="O202" i="5"/>
  <c r="AT391" i="5"/>
  <c r="AI191" i="5"/>
  <c r="P275" i="5"/>
  <c r="AV387" i="5"/>
  <c r="U285" i="5"/>
  <c r="BB97" i="5"/>
  <c r="X196" i="5"/>
  <c r="U489" i="5"/>
  <c r="AW60" i="5"/>
  <c r="AH332" i="5"/>
  <c r="Q143" i="5"/>
  <c r="F335" i="5"/>
  <c r="AM35" i="5"/>
  <c r="H49" i="5"/>
  <c r="T149" i="5"/>
  <c r="BD446" i="5"/>
  <c r="AF212" i="5"/>
  <c r="AQ261" i="5"/>
  <c r="AT443" i="5"/>
  <c r="X45" i="5"/>
  <c r="AQ308" i="5"/>
  <c r="BC172" i="5"/>
  <c r="AZ295" i="5"/>
  <c r="AD394" i="5"/>
  <c r="AL360" i="5"/>
  <c r="N192" i="5"/>
  <c r="BG76" i="5"/>
  <c r="AO150" i="5"/>
  <c r="AL385" i="5"/>
  <c r="M64" i="5"/>
  <c r="N179" i="5"/>
  <c r="I447" i="5"/>
  <c r="BA189" i="5"/>
  <c r="E147" i="5"/>
  <c r="AF249" i="5"/>
  <c r="AQ95" i="5"/>
  <c r="I41" i="5"/>
  <c r="F184" i="5"/>
  <c r="I84" i="5"/>
  <c r="AL247" i="5"/>
  <c r="AD369" i="5"/>
  <c r="BB432" i="5"/>
  <c r="AG280" i="5"/>
  <c r="AG206" i="5"/>
  <c r="AF221" i="5"/>
  <c r="BC48" i="5"/>
  <c r="AU33" i="5"/>
  <c r="O19" i="5"/>
  <c r="AY168" i="5"/>
  <c r="BH391" i="5"/>
  <c r="Z256" i="5"/>
  <c r="BA149" i="5"/>
  <c r="F75" i="5"/>
  <c r="BA281" i="5"/>
  <c r="H225" i="5"/>
  <c r="AD358" i="5"/>
  <c r="AX239" i="5"/>
  <c r="AA77" i="5"/>
  <c r="AB77" i="5" s="1"/>
  <c r="F63" i="5"/>
  <c r="U232" i="5"/>
  <c r="Z384" i="5"/>
  <c r="AU226" i="5"/>
  <c r="AH426" i="5"/>
  <c r="BC298" i="5"/>
  <c r="AW280" i="5"/>
  <c r="T476" i="5"/>
  <c r="P151" i="5"/>
  <c r="B183" i="5"/>
  <c r="H251" i="5"/>
  <c r="F146" i="5"/>
  <c r="AE139" i="5"/>
  <c r="E264" i="5"/>
  <c r="AU127" i="5"/>
  <c r="AC471" i="5"/>
  <c r="BE357" i="5"/>
  <c r="Y490" i="5"/>
  <c r="AT85" i="5"/>
  <c r="L255" i="5"/>
  <c r="AU112" i="5"/>
  <c r="U56" i="5"/>
  <c r="S401" i="5"/>
  <c r="AZ59" i="5"/>
  <c r="J468" i="5"/>
  <c r="AO351" i="5"/>
  <c r="AW229" i="5"/>
  <c r="BD177" i="5"/>
  <c r="P62" i="5"/>
  <c r="AZ209" i="5"/>
  <c r="AD57" i="5"/>
  <c r="O394" i="5"/>
  <c r="AA367" i="5"/>
  <c r="AB367" i="5" s="1"/>
  <c r="BJ367" i="5" s="1"/>
  <c r="X444" i="5"/>
  <c r="L389" i="5"/>
  <c r="L77" i="5"/>
  <c r="AO320" i="5"/>
  <c r="AK123" i="5"/>
  <c r="A153" i="5"/>
  <c r="X357" i="5"/>
  <c r="AW330" i="5"/>
  <c r="AH262" i="5"/>
  <c r="G106" i="5"/>
  <c r="G268" i="5"/>
  <c r="B156" i="5"/>
  <c r="R309" i="5"/>
  <c r="N377" i="5"/>
  <c r="N190" i="5"/>
  <c r="AV317" i="5"/>
  <c r="AM466" i="5"/>
  <c r="E395" i="5"/>
  <c r="S269" i="5"/>
  <c r="BC22" i="5"/>
  <c r="P305" i="5"/>
  <c r="AA269" i="5"/>
  <c r="AB269" i="5" s="1"/>
  <c r="BJ269" i="5" s="1"/>
  <c r="K394" i="5"/>
  <c r="AU494" i="5"/>
  <c r="E49" i="5"/>
  <c r="R138" i="5"/>
  <c r="AJ161" i="5"/>
  <c r="BG207" i="5"/>
  <c r="BD379" i="5"/>
  <c r="X205" i="5"/>
  <c r="AG117" i="5"/>
  <c r="Y448" i="5"/>
  <c r="AC88" i="5"/>
  <c r="BB206" i="5"/>
  <c r="AG497" i="5"/>
  <c r="S397" i="5"/>
  <c r="AQ145" i="5"/>
  <c r="D166" i="5"/>
  <c r="AN261" i="5"/>
  <c r="X63" i="5"/>
  <c r="R163" i="5"/>
  <c r="AU410" i="5"/>
  <c r="BE443" i="5"/>
  <c r="AK429" i="5"/>
  <c r="C469" i="5"/>
  <c r="C254" i="5"/>
  <c r="BE136" i="5"/>
  <c r="S203" i="5"/>
  <c r="T61" i="5"/>
  <c r="AY342" i="5"/>
  <c r="I99" i="5"/>
  <c r="P493" i="5"/>
  <c r="AW442" i="5"/>
  <c r="BD182" i="5"/>
  <c r="O63" i="5"/>
  <c r="F400" i="5"/>
  <c r="D17" i="5"/>
  <c r="A187" i="5"/>
  <c r="AK416" i="5"/>
  <c r="AC264" i="5"/>
  <c r="P393" i="5"/>
  <c r="BB85" i="5"/>
  <c r="O311" i="5"/>
  <c r="A333" i="5"/>
  <c r="BH334" i="5"/>
  <c r="BJ334" i="5" s="1"/>
  <c r="BD271" i="5"/>
  <c r="BF84" i="5"/>
  <c r="Z78" i="5"/>
  <c r="Q273" i="5"/>
  <c r="AM200" i="5"/>
  <c r="K243" i="5"/>
  <c r="AE69" i="5"/>
  <c r="AG315" i="5"/>
  <c r="BA407" i="5"/>
  <c r="J425" i="5"/>
  <c r="BF397" i="5"/>
  <c r="A134" i="5"/>
  <c r="AI225" i="5"/>
  <c r="AK166" i="5"/>
  <c r="AF378" i="5"/>
  <c r="S297" i="5"/>
  <c r="Y67" i="5"/>
  <c r="AV305" i="5"/>
  <c r="AJ279" i="5"/>
  <c r="Z29" i="5"/>
  <c r="AH95" i="5"/>
  <c r="AK404" i="5"/>
  <c r="J133" i="5"/>
  <c r="AA211" i="5"/>
  <c r="AB211" i="5" s="1"/>
  <c r="BJ211" i="5" s="1"/>
  <c r="K274" i="5"/>
  <c r="AY348" i="5"/>
  <c r="AT262" i="5"/>
  <c r="BA211" i="5"/>
  <c r="AJ197" i="5"/>
  <c r="AG53" i="5"/>
  <c r="AM279" i="5"/>
  <c r="F244" i="5"/>
  <c r="Z244" i="5"/>
  <c r="S91" i="5"/>
  <c r="AC121" i="5"/>
  <c r="Z315" i="5"/>
  <c r="BB211" i="5"/>
  <c r="M265" i="5"/>
  <c r="BD274" i="5"/>
  <c r="AJ418" i="5"/>
  <c r="A26" i="5"/>
  <c r="I124" i="5"/>
  <c r="AL294" i="5"/>
  <c r="AN233" i="5"/>
  <c r="J91" i="5"/>
  <c r="AV478" i="5"/>
  <c r="E209" i="5"/>
  <c r="AW102" i="5"/>
  <c r="J214" i="5"/>
  <c r="D364" i="5"/>
  <c r="Q131" i="5"/>
  <c r="B466" i="5"/>
  <c r="S276" i="5"/>
  <c r="A312" i="5"/>
  <c r="BG55" i="5"/>
  <c r="Q450" i="5"/>
  <c r="M53" i="5"/>
  <c r="AN130" i="5"/>
  <c r="BA180" i="5"/>
  <c r="F135" i="5"/>
  <c r="AH181" i="5"/>
  <c r="X293" i="5"/>
  <c r="AZ183" i="5"/>
  <c r="M81" i="5"/>
  <c r="R145" i="5"/>
  <c r="M343" i="5"/>
  <c r="BD460" i="5"/>
  <c r="AV32" i="5"/>
  <c r="AS85" i="5"/>
  <c r="AA252" i="5"/>
  <c r="AB252" i="5" s="1"/>
  <c r="BJ252" i="5" s="1"/>
  <c r="T484" i="5"/>
  <c r="N476" i="5"/>
  <c r="AG384" i="5"/>
  <c r="H126" i="5"/>
  <c r="BD484" i="5"/>
  <c r="AN214" i="5"/>
  <c r="BC371" i="5"/>
  <c r="G433" i="5"/>
  <c r="BC127" i="5"/>
  <c r="T270" i="5"/>
  <c r="AJ190" i="5"/>
  <c r="AX272" i="5"/>
  <c r="AG326" i="5"/>
  <c r="BE386" i="5"/>
  <c r="R180" i="5"/>
  <c r="Y491" i="5"/>
  <c r="BA274" i="5"/>
  <c r="T443" i="5"/>
  <c r="AT272" i="5"/>
  <c r="AJ100" i="5"/>
  <c r="BG276" i="5"/>
  <c r="AK96" i="5"/>
  <c r="AJ193" i="5"/>
  <c r="BC388" i="5"/>
  <c r="A279" i="5"/>
  <c r="E48" i="5"/>
  <c r="AT185" i="5"/>
  <c r="B170" i="5"/>
  <c r="BE183" i="5"/>
  <c r="M362" i="5"/>
  <c r="BC430" i="5"/>
  <c r="Q255" i="5"/>
  <c r="P127" i="5"/>
  <c r="Z391" i="5"/>
  <c r="AD353" i="5"/>
  <c r="AH156" i="5"/>
  <c r="AI14" i="5"/>
  <c r="T468" i="5"/>
  <c r="E224" i="5"/>
  <c r="AV215" i="5"/>
  <c r="AJ459" i="5"/>
  <c r="BC321" i="5"/>
  <c r="BF102" i="5"/>
  <c r="AW474" i="5"/>
  <c r="AL166" i="5"/>
  <c r="Y120" i="5"/>
  <c r="E83" i="5"/>
  <c r="AM50" i="5"/>
  <c r="AY222" i="5"/>
  <c r="AW289" i="5"/>
  <c r="AL334" i="5"/>
  <c r="AC68" i="5"/>
  <c r="M494" i="5"/>
  <c r="AC480" i="5"/>
  <c r="Y16" i="5"/>
  <c r="AH413" i="5"/>
  <c r="S257" i="5"/>
  <c r="BC468" i="5"/>
  <c r="AU400" i="5"/>
  <c r="AL115" i="5"/>
  <c r="AS350" i="5"/>
  <c r="AJ257" i="5"/>
  <c r="Q296" i="5"/>
  <c r="BA414" i="5"/>
  <c r="AF147" i="5"/>
  <c r="AT239" i="5"/>
  <c r="J210" i="5"/>
  <c r="AU32" i="5"/>
  <c r="BC90" i="5"/>
  <c r="BB21" i="5"/>
  <c r="AO404" i="5"/>
  <c r="S79" i="5"/>
  <c r="D145" i="5"/>
  <c r="AT308" i="5"/>
  <c r="S114" i="5"/>
  <c r="R327" i="5"/>
  <c r="R286" i="5"/>
  <c r="F221" i="5"/>
  <c r="AH271" i="5"/>
  <c r="AH442" i="5"/>
  <c r="AV376" i="5"/>
  <c r="AH473" i="5"/>
  <c r="R323" i="5"/>
  <c r="AX490" i="5"/>
  <c r="AP317" i="5"/>
  <c r="AE16" i="5"/>
  <c r="S287" i="5"/>
  <c r="Y127" i="5"/>
  <c r="K304" i="5"/>
  <c r="B286" i="5"/>
  <c r="G307" i="5"/>
  <c r="M18" i="5"/>
  <c r="AC55" i="5"/>
  <c r="AL20" i="5"/>
  <c r="Y56" i="5"/>
  <c r="M191" i="5"/>
  <c r="AE302" i="5"/>
  <c r="AD158" i="5"/>
  <c r="AK335" i="5"/>
  <c r="AW77" i="5"/>
  <c r="BB162" i="5"/>
  <c r="AN179" i="5"/>
  <c r="L66" i="5"/>
  <c r="BG409" i="5"/>
  <c r="AH463" i="5"/>
  <c r="A356" i="5"/>
  <c r="U59" i="5"/>
  <c r="AU371" i="5"/>
  <c r="BH182" i="5"/>
  <c r="BJ182" i="5" s="1"/>
  <c r="AI447" i="5"/>
  <c r="F422" i="5"/>
  <c r="AQ182" i="5"/>
  <c r="AH222" i="5"/>
  <c r="T235" i="5"/>
  <c r="M275" i="5"/>
  <c r="S197" i="5"/>
  <c r="A171" i="5"/>
  <c r="AE254" i="5"/>
  <c r="BB68" i="5"/>
  <c r="AP364" i="5"/>
  <c r="AZ334" i="5"/>
  <c r="AG297" i="5"/>
  <c r="AH52" i="5"/>
  <c r="AG262" i="5"/>
  <c r="AV281" i="5"/>
  <c r="B403" i="5"/>
  <c r="BF62" i="5"/>
  <c r="AV235" i="5"/>
  <c r="AK370" i="5"/>
  <c r="H203" i="5"/>
  <c r="AL44" i="5"/>
  <c r="J43" i="5"/>
  <c r="AW167" i="5"/>
  <c r="Z87" i="5"/>
  <c r="AE348" i="5"/>
  <c r="AH114" i="5"/>
  <c r="AQ67" i="5"/>
  <c r="Y181" i="5"/>
  <c r="E402" i="5"/>
  <c r="AF15" i="5"/>
  <c r="BF447" i="5"/>
  <c r="D178" i="5"/>
  <c r="AN319" i="5"/>
  <c r="AU31" i="5"/>
  <c r="S337" i="5"/>
  <c r="AE324" i="5"/>
  <c r="BD294" i="5"/>
  <c r="Q20" i="5"/>
  <c r="G30" i="5"/>
  <c r="BH96" i="5"/>
  <c r="BJ96" i="5" s="1"/>
  <c r="AC500" i="5"/>
  <c r="BD20" i="5"/>
  <c r="K476" i="5"/>
  <c r="AK444" i="5"/>
  <c r="AX271" i="5"/>
  <c r="BA221" i="5"/>
  <c r="AF299" i="5"/>
  <c r="AT87" i="5"/>
  <c r="AH167" i="5"/>
  <c r="S22" i="5"/>
  <c r="AT40" i="5"/>
  <c r="AU302" i="5"/>
  <c r="A111" i="5"/>
  <c r="AN270" i="5"/>
  <c r="AL131" i="5"/>
  <c r="AV223" i="5"/>
  <c r="AP380" i="5"/>
  <c r="AG137" i="5"/>
  <c r="BD171" i="5"/>
  <c r="J54" i="5"/>
  <c r="AH334" i="5"/>
  <c r="BF105" i="5"/>
  <c r="AH399" i="5"/>
  <c r="H216" i="5"/>
  <c r="AX170" i="5"/>
  <c r="BE342" i="5"/>
  <c r="AM104" i="5"/>
  <c r="AE81" i="5"/>
  <c r="T356" i="5"/>
  <c r="AK254" i="5"/>
  <c r="AK73" i="5"/>
  <c r="K301" i="5"/>
  <c r="AW464" i="5"/>
  <c r="AI267" i="5"/>
  <c r="X471" i="5"/>
  <c r="BC349" i="5"/>
  <c r="I328" i="5"/>
  <c r="X354" i="5"/>
  <c r="AP75" i="5"/>
  <c r="AH390" i="5"/>
  <c r="B203" i="5"/>
  <c r="AY171" i="5"/>
  <c r="H271" i="5"/>
  <c r="AW82" i="5"/>
  <c r="K71" i="5"/>
  <c r="BH264" i="5"/>
  <c r="K64" i="5"/>
  <c r="E330" i="5"/>
  <c r="R81" i="5"/>
  <c r="AX128" i="5"/>
  <c r="Z366" i="5"/>
  <c r="AV246" i="5"/>
  <c r="BH340" i="5"/>
  <c r="BJ340" i="5" s="1"/>
  <c r="K17" i="5"/>
  <c r="AF360" i="5"/>
  <c r="T316" i="5"/>
  <c r="AM126" i="5"/>
  <c r="AS58" i="5"/>
  <c r="AO43" i="5"/>
  <c r="F401" i="5"/>
  <c r="T333" i="5"/>
  <c r="AZ92" i="5"/>
  <c r="E226" i="5"/>
  <c r="AE258" i="5"/>
  <c r="BH35" i="5"/>
  <c r="AC466" i="5"/>
  <c r="AE37" i="5"/>
  <c r="AZ319" i="5"/>
  <c r="AH236" i="5"/>
  <c r="AV155" i="5"/>
  <c r="BD89" i="5"/>
  <c r="AD221" i="5"/>
  <c r="AG290" i="5"/>
  <c r="B28" i="5"/>
  <c r="H137" i="5"/>
  <c r="N211" i="5"/>
  <c r="AD424" i="5"/>
  <c r="S101" i="5"/>
  <c r="I24" i="5"/>
  <c r="AV108" i="5"/>
  <c r="AN458" i="5"/>
  <c r="J164" i="5"/>
  <c r="D86" i="5"/>
  <c r="P367" i="5"/>
  <c r="AV369" i="5"/>
  <c r="AT212" i="5"/>
  <c r="M500" i="5"/>
  <c r="AY96" i="5"/>
  <c r="AZ291" i="5"/>
  <c r="AZ270" i="5"/>
  <c r="M245" i="5"/>
  <c r="B213" i="5"/>
  <c r="AM106" i="5"/>
  <c r="Y424" i="5"/>
  <c r="AU101" i="5"/>
  <c r="M32" i="5"/>
  <c r="C288" i="5"/>
  <c r="Q234" i="5"/>
  <c r="AH431" i="5"/>
  <c r="AN164" i="5"/>
  <c r="BF386" i="5"/>
  <c r="AW248" i="5"/>
  <c r="X343" i="5"/>
  <c r="AL290" i="5"/>
  <c r="AA61" i="5"/>
  <c r="AB61" i="5" s="1"/>
  <c r="L487" i="5"/>
  <c r="M105" i="5"/>
  <c r="A325" i="5"/>
  <c r="BA21" i="5"/>
  <c r="X165" i="5"/>
  <c r="N260" i="5"/>
  <c r="Q251" i="5"/>
  <c r="H127" i="5"/>
  <c r="AG494" i="5"/>
  <c r="AV17" i="5"/>
  <c r="A396" i="5"/>
  <c r="BF451" i="5"/>
  <c r="AM330" i="5"/>
  <c r="T41" i="5"/>
  <c r="AJ410" i="5"/>
  <c r="A48" i="5"/>
  <c r="AM469" i="5"/>
  <c r="U295" i="5"/>
  <c r="E488" i="5"/>
  <c r="J75" i="5"/>
  <c r="K15" i="5"/>
  <c r="R306" i="5"/>
  <c r="AQ164" i="5"/>
  <c r="AE265" i="5"/>
  <c r="BH402" i="5"/>
  <c r="AK306" i="5"/>
  <c r="N15" i="5"/>
  <c r="AE47" i="5"/>
  <c r="T132" i="5"/>
  <c r="E116" i="5"/>
  <c r="A13" i="5"/>
  <c r="BD46" i="5"/>
  <c r="AX19" i="5"/>
  <c r="AX367" i="5"/>
  <c r="AE341" i="5"/>
  <c r="AT414" i="5"/>
  <c r="O278" i="5"/>
  <c r="G147" i="5"/>
  <c r="Q239" i="5"/>
  <c r="AZ96" i="5"/>
  <c r="T427" i="5"/>
  <c r="D90" i="5"/>
  <c r="F39" i="5"/>
  <c r="B397" i="5"/>
  <c r="AH197" i="5"/>
  <c r="AP247" i="5"/>
  <c r="R206" i="5"/>
  <c r="AS131" i="5"/>
  <c r="AF258" i="5"/>
  <c r="Q182" i="5"/>
  <c r="U100" i="5"/>
  <c r="P22" i="5"/>
  <c r="AG179" i="5"/>
  <c r="AS286" i="5"/>
  <c r="BB311" i="5"/>
  <c r="AJ289" i="5"/>
  <c r="AJ19" i="5"/>
  <c r="F158" i="5"/>
  <c r="BA331" i="5"/>
  <c r="Q113" i="5"/>
  <c r="O424" i="5"/>
  <c r="AF113" i="5"/>
  <c r="BG331" i="5"/>
  <c r="H128" i="5"/>
  <c r="J389" i="5"/>
  <c r="O383" i="5"/>
  <c r="U459" i="5"/>
  <c r="S33" i="5"/>
  <c r="AS470" i="5"/>
  <c r="S306" i="5"/>
  <c r="AF344" i="5"/>
  <c r="BD319" i="5"/>
  <c r="AC330" i="5"/>
  <c r="P196" i="5"/>
  <c r="AN343" i="5"/>
  <c r="M123" i="5"/>
  <c r="AF44" i="5"/>
  <c r="Q437" i="5"/>
  <c r="P231" i="5"/>
  <c r="X186" i="5"/>
  <c r="AT388" i="5"/>
  <c r="AV21" i="5"/>
  <c r="S343" i="5"/>
  <c r="BH271" i="5"/>
  <c r="AM306" i="5"/>
  <c r="BG234" i="5"/>
  <c r="Q342" i="5"/>
  <c r="AJ14" i="5"/>
  <c r="BD49" i="5"/>
  <c r="Z273" i="5"/>
  <c r="AZ119" i="5"/>
  <c r="BC253" i="5"/>
  <c r="AM165" i="5"/>
  <c r="AI362" i="5"/>
  <c r="AJ307" i="5"/>
  <c r="BE196" i="5"/>
  <c r="AY92" i="5"/>
  <c r="B259" i="5"/>
  <c r="L116" i="5"/>
  <c r="BH281" i="5"/>
  <c r="M474" i="5"/>
  <c r="R242" i="5"/>
  <c r="A392" i="5"/>
  <c r="BA74" i="5"/>
  <c r="A215" i="5"/>
  <c r="S102" i="5"/>
  <c r="AV411" i="5"/>
  <c r="BA464" i="5"/>
  <c r="B363" i="5"/>
  <c r="AC184" i="5"/>
  <c r="A460" i="5"/>
  <c r="BH356" i="5"/>
  <c r="BB375" i="5"/>
  <c r="AL396" i="5"/>
  <c r="D118" i="5"/>
  <c r="K253" i="5"/>
  <c r="I31" i="5"/>
  <c r="AS90" i="5"/>
  <c r="BC358" i="5"/>
  <c r="S63" i="5"/>
  <c r="BH235" i="5"/>
  <c r="AK23" i="5"/>
  <c r="T97" i="5"/>
  <c r="BA259" i="5"/>
  <c r="AN159" i="5"/>
  <c r="AL200" i="5"/>
  <c r="BD440" i="5"/>
  <c r="AP302" i="5"/>
  <c r="G318" i="5"/>
  <c r="C264" i="5"/>
  <c r="AG371" i="5"/>
  <c r="AL467" i="5"/>
  <c r="AH361" i="5"/>
  <c r="AT161" i="5"/>
  <c r="Y169" i="5"/>
  <c r="F223" i="5"/>
  <c r="AH47" i="5"/>
  <c r="AV299" i="5"/>
  <c r="G83" i="5"/>
  <c r="AL248" i="5"/>
  <c r="AM221" i="5"/>
  <c r="L294" i="5"/>
  <c r="AC84" i="5"/>
  <c r="D187" i="5"/>
  <c r="N19" i="5"/>
  <c r="Q471" i="5"/>
  <c r="AA409" i="5"/>
  <c r="AB409" i="5" s="1"/>
  <c r="BJ409" i="5" s="1"/>
  <c r="S273" i="5"/>
  <c r="BF211" i="5"/>
  <c r="AG20" i="5"/>
  <c r="AO415" i="5"/>
  <c r="U235" i="5"/>
  <c r="AL17" i="5"/>
  <c r="O208" i="5"/>
  <c r="Z436" i="5"/>
  <c r="Z451" i="5"/>
  <c r="Z462" i="5"/>
  <c r="AL417" i="5"/>
  <c r="X167" i="5"/>
  <c r="K332" i="5"/>
  <c r="AP38" i="5"/>
  <c r="BA136" i="5"/>
  <c r="AH312" i="5"/>
  <c r="N457" i="5"/>
  <c r="AY189" i="5"/>
  <c r="H413" i="5"/>
  <c r="AE326" i="5"/>
  <c r="BH46" i="5"/>
  <c r="BJ46" i="5" s="1"/>
  <c r="BA352" i="5"/>
  <c r="AJ122" i="5"/>
  <c r="AI185" i="5"/>
  <c r="E476" i="5"/>
  <c r="Q363" i="5"/>
  <c r="AI102" i="5"/>
  <c r="AE264" i="5"/>
  <c r="BE438" i="5"/>
  <c r="O414" i="5"/>
  <c r="BD312" i="5"/>
  <c r="S352" i="5"/>
  <c r="T292" i="5"/>
  <c r="AS341" i="5"/>
  <c r="AT74" i="5"/>
  <c r="G497" i="5"/>
  <c r="R39" i="5"/>
  <c r="AC35" i="5"/>
  <c r="AZ464" i="5"/>
  <c r="BB27" i="5"/>
  <c r="AM318" i="5"/>
  <c r="K278" i="5"/>
  <c r="J13" i="5"/>
  <c r="AZ198" i="5"/>
  <c r="T442" i="5"/>
  <c r="N140" i="5"/>
  <c r="BF384" i="5"/>
  <c r="Y23" i="5"/>
  <c r="AT352" i="5"/>
  <c r="I171" i="5"/>
  <c r="AO319" i="5"/>
  <c r="AD39" i="5"/>
  <c r="M440" i="5"/>
  <c r="AY114" i="5"/>
  <c r="AT117" i="5"/>
  <c r="AE284" i="5"/>
  <c r="O369" i="5"/>
  <c r="AF178" i="5"/>
  <c r="AW180" i="5"/>
  <c r="F202" i="5"/>
  <c r="Q367" i="5"/>
  <c r="AE395" i="5"/>
  <c r="X296" i="5"/>
  <c r="AZ241" i="5"/>
  <c r="O96" i="5"/>
  <c r="R193" i="5"/>
  <c r="AZ128" i="5"/>
  <c r="E74" i="5"/>
  <c r="BD245" i="5"/>
  <c r="M454" i="5"/>
  <c r="Z486" i="5"/>
  <c r="AQ270" i="5"/>
  <c r="K413" i="5"/>
  <c r="I451" i="5"/>
  <c r="BD187" i="5"/>
  <c r="BH492" i="5"/>
  <c r="BJ492" i="5" s="1"/>
  <c r="S113" i="5"/>
  <c r="N338" i="5"/>
  <c r="X145" i="5"/>
  <c r="BH382" i="5"/>
  <c r="BJ382" i="5" s="1"/>
  <c r="AI457" i="5"/>
  <c r="A393" i="5"/>
  <c r="AV279" i="5"/>
  <c r="AC158" i="5"/>
  <c r="G100" i="5"/>
  <c r="AZ370" i="5"/>
  <c r="AK114" i="5"/>
  <c r="P119" i="5"/>
  <c r="E407" i="5"/>
  <c r="BB83" i="5"/>
  <c r="BB76" i="5"/>
  <c r="C175" i="5"/>
  <c r="H328" i="5"/>
  <c r="BF411" i="5"/>
  <c r="AF327" i="5"/>
  <c r="AM92" i="5"/>
  <c r="Q200" i="5"/>
  <c r="Y172" i="5"/>
  <c r="AP164" i="5"/>
  <c r="R301" i="5"/>
  <c r="AP450" i="5"/>
  <c r="AN150" i="5"/>
  <c r="BH266" i="5"/>
  <c r="BJ266" i="5" s="1"/>
  <c r="K307" i="5"/>
  <c r="F157" i="5"/>
  <c r="BF473" i="5"/>
  <c r="AJ318" i="5"/>
  <c r="AS327" i="5"/>
  <c r="U49" i="5"/>
  <c r="X383" i="5"/>
  <c r="C137" i="5"/>
  <c r="BE53" i="5"/>
  <c r="M476" i="5"/>
  <c r="D127" i="5"/>
  <c r="N373" i="5"/>
  <c r="AW150" i="5"/>
  <c r="Z415" i="5"/>
  <c r="AV334" i="5"/>
  <c r="AN307" i="5"/>
  <c r="I183" i="5"/>
  <c r="AA38" i="5"/>
  <c r="AB38" i="5" s="1"/>
  <c r="C332" i="5"/>
  <c r="AU274" i="5"/>
  <c r="Z258" i="5"/>
  <c r="H354" i="5"/>
  <c r="B88" i="5"/>
  <c r="U389" i="5"/>
  <c r="AI411" i="5"/>
  <c r="M402" i="5"/>
  <c r="BF120" i="5"/>
  <c r="N92" i="5"/>
  <c r="BA418" i="5"/>
  <c r="BD479" i="5"/>
  <c r="AD47" i="5"/>
  <c r="BD451" i="5"/>
  <c r="F282" i="5"/>
  <c r="S172" i="5"/>
  <c r="J477" i="5"/>
  <c r="AO347" i="5"/>
  <c r="BF284" i="5"/>
  <c r="AT24" i="5"/>
  <c r="BA69" i="5"/>
  <c r="AN55" i="5"/>
  <c r="E41" i="5"/>
  <c r="AA84" i="5"/>
  <c r="AB84" i="5" s="1"/>
  <c r="BJ84" i="5" s="1"/>
  <c r="D440" i="5"/>
  <c r="D184" i="5"/>
  <c r="AW218" i="5"/>
  <c r="AF303" i="5"/>
  <c r="AG169" i="5"/>
  <c r="BF49" i="5"/>
  <c r="J273" i="5"/>
  <c r="AI415" i="5"/>
  <c r="P139" i="5"/>
  <c r="AK396" i="5"/>
  <c r="BB40" i="5"/>
  <c r="C378" i="5"/>
  <c r="Y37" i="5"/>
  <c r="AP430" i="5"/>
  <c r="BA388" i="5"/>
  <c r="BF142" i="5"/>
  <c r="AQ480" i="5"/>
  <c r="AZ444" i="5"/>
  <c r="AK280" i="5"/>
  <c r="R420" i="5"/>
  <c r="N483" i="5"/>
  <c r="E295" i="5"/>
  <c r="E479" i="5"/>
  <c r="T342" i="5"/>
  <c r="AV189" i="5"/>
  <c r="BE43" i="5"/>
  <c r="O203" i="5"/>
  <c r="K197" i="5"/>
  <c r="J495" i="5"/>
  <c r="AO51" i="5"/>
  <c r="AU30" i="5"/>
  <c r="P433" i="5"/>
  <c r="BG328" i="5"/>
  <c r="AV70" i="5"/>
  <c r="AH481" i="5"/>
  <c r="AM262" i="5"/>
  <c r="AW287" i="5"/>
  <c r="AA205" i="5"/>
  <c r="AB205" i="5" s="1"/>
  <c r="BJ205" i="5" s="1"/>
  <c r="C252" i="5"/>
  <c r="Y184" i="5"/>
  <c r="AK262" i="5"/>
  <c r="T329" i="5"/>
  <c r="BE360" i="5"/>
  <c r="BB184" i="5"/>
  <c r="BC408" i="5"/>
  <c r="AY74" i="5"/>
  <c r="BH36" i="5"/>
  <c r="BJ36" i="5" s="1"/>
  <c r="AT299" i="5"/>
  <c r="BG145" i="5"/>
  <c r="BG442" i="5"/>
  <c r="AA473" i="5"/>
  <c r="AB473" i="5" s="1"/>
  <c r="A239" i="5"/>
  <c r="BB51" i="5"/>
  <c r="BA240" i="5"/>
  <c r="BG114" i="5"/>
  <c r="BA229" i="5"/>
  <c r="BF461" i="5"/>
  <c r="AX328" i="5"/>
  <c r="AV130" i="5"/>
  <c r="H116" i="5"/>
  <c r="R464" i="5"/>
  <c r="O245" i="5"/>
  <c r="AD192" i="5"/>
  <c r="AL311" i="5"/>
  <c r="AK103" i="5"/>
  <c r="BG124" i="5"/>
  <c r="BH417" i="5"/>
  <c r="BJ417" i="5" s="1"/>
  <c r="AE305" i="5"/>
  <c r="D414" i="5"/>
  <c r="AO201" i="5"/>
  <c r="K122" i="5"/>
  <c r="AE442" i="5"/>
  <c r="R296" i="5"/>
  <c r="BB109" i="5"/>
  <c r="AV175" i="5"/>
  <c r="AI68" i="5"/>
  <c r="AN16" i="5"/>
  <c r="AL196" i="5"/>
  <c r="AG28" i="5"/>
  <c r="X290" i="5"/>
  <c r="AU433" i="5"/>
  <c r="M386" i="5"/>
  <c r="X281" i="5"/>
  <c r="A159" i="5"/>
  <c r="J115" i="5"/>
  <c r="H170" i="5"/>
  <c r="AA380" i="5"/>
  <c r="AB380" i="5" s="1"/>
  <c r="BJ380" i="5" s="1"/>
  <c r="AD153" i="5"/>
  <c r="S131" i="5"/>
  <c r="AM206" i="5"/>
  <c r="AA410" i="5"/>
  <c r="AB410" i="5" s="1"/>
  <c r="BJ410" i="5" s="1"/>
  <c r="H391" i="5"/>
  <c r="AV487" i="5"/>
  <c r="AA189" i="5"/>
  <c r="AB189" i="5" s="1"/>
  <c r="BJ189" i="5" s="1"/>
  <c r="AM186" i="5"/>
  <c r="R207" i="5"/>
  <c r="AS288" i="5"/>
  <c r="AT427" i="5"/>
  <c r="AO127" i="5"/>
  <c r="AU275" i="5"/>
  <c r="AC276" i="5"/>
  <c r="R412" i="5"/>
  <c r="AL68" i="5"/>
  <c r="AW387" i="5"/>
  <c r="BF427" i="5"/>
  <c r="AN393" i="5"/>
  <c r="BE138" i="5"/>
  <c r="D18" i="5"/>
  <c r="AN274" i="5"/>
  <c r="BD160" i="5"/>
  <c r="Q372" i="5"/>
  <c r="AU295" i="5"/>
  <c r="G224" i="5"/>
  <c r="AC126" i="5"/>
  <c r="AW204" i="5"/>
  <c r="AP290" i="5"/>
  <c r="F214" i="5"/>
  <c r="H21" i="5"/>
  <c r="P345" i="5"/>
  <c r="AL251" i="5"/>
  <c r="AA220" i="5"/>
  <c r="AB220" i="5" s="1"/>
  <c r="BJ220" i="5" s="1"/>
  <c r="AW237" i="5"/>
  <c r="AT68" i="5"/>
  <c r="AQ447" i="5"/>
  <c r="AE280" i="5"/>
  <c r="BH263" i="5"/>
  <c r="BJ263" i="5" s="1"/>
  <c r="E397" i="5"/>
  <c r="BH489" i="5"/>
  <c r="BJ489" i="5" s="1"/>
  <c r="O399" i="5"/>
  <c r="BE392" i="5"/>
  <c r="BA248" i="5"/>
  <c r="G199" i="5"/>
  <c r="AK369" i="5"/>
  <c r="A18" i="5"/>
  <c r="AP47" i="5"/>
  <c r="AG282" i="5"/>
  <c r="A442" i="5"/>
  <c r="Z160" i="5"/>
  <c r="AW411" i="5"/>
  <c r="C134" i="5"/>
  <c r="N169" i="5"/>
  <c r="BG376" i="5"/>
  <c r="BE276" i="5"/>
  <c r="O99" i="5"/>
  <c r="AI302" i="5"/>
  <c r="AC412" i="5"/>
  <c r="Y315" i="5"/>
  <c r="BD80" i="5"/>
  <c r="R134" i="5"/>
  <c r="AC486" i="5"/>
  <c r="Q248" i="5"/>
  <c r="AF60" i="5"/>
  <c r="AU279" i="5"/>
  <c r="X199" i="5"/>
  <c r="Z47" i="5"/>
  <c r="AI462" i="5"/>
  <c r="M263" i="5"/>
  <c r="K378" i="5"/>
  <c r="BB30" i="5"/>
  <c r="R373" i="5"/>
  <c r="BD462" i="5"/>
  <c r="X185" i="5"/>
  <c r="AV44" i="5"/>
  <c r="AU49" i="5"/>
  <c r="AJ348" i="5"/>
  <c r="AY257" i="5"/>
  <c r="L343" i="5"/>
  <c r="AX154" i="5"/>
  <c r="X395" i="5"/>
  <c r="AA359" i="5"/>
  <c r="AB359" i="5" s="1"/>
  <c r="BJ359" i="5" s="1"/>
  <c r="X236" i="5"/>
  <c r="BE383" i="5"/>
  <c r="X102" i="5"/>
  <c r="L228" i="5"/>
  <c r="BH469" i="5"/>
  <c r="AZ454" i="5"/>
  <c r="AN464" i="5"/>
  <c r="AH24" i="5"/>
  <c r="C471" i="5"/>
  <c r="BE425" i="5"/>
  <c r="BE46" i="5"/>
  <c r="I271" i="5"/>
  <c r="E298" i="5"/>
  <c r="C344" i="5"/>
  <c r="AC309" i="5"/>
  <c r="AY128" i="5"/>
  <c r="AY395" i="5"/>
  <c r="R117" i="5"/>
  <c r="BE426" i="5"/>
  <c r="AV397" i="5"/>
  <c r="Z59" i="5"/>
  <c r="C48" i="5"/>
  <c r="AM212" i="5"/>
  <c r="AN377" i="5"/>
  <c r="AM498" i="5"/>
  <c r="J176" i="5"/>
  <c r="K418" i="5"/>
  <c r="M246" i="5"/>
  <c r="AW394" i="5"/>
  <c r="AU204" i="5"/>
  <c r="AC333" i="5"/>
  <c r="AJ474" i="5"/>
  <c r="B113" i="5"/>
  <c r="E102" i="5"/>
  <c r="BB366" i="5"/>
  <c r="R222" i="5"/>
  <c r="AU421" i="5"/>
  <c r="BB91" i="5"/>
  <c r="AI500" i="5"/>
  <c r="AQ41" i="5"/>
  <c r="N193" i="5"/>
  <c r="D30" i="5"/>
  <c r="BA17" i="5"/>
  <c r="O177" i="5"/>
  <c r="U381" i="5"/>
  <c r="BE15" i="5"/>
  <c r="AS96" i="5"/>
  <c r="D295" i="5"/>
  <c r="BE174" i="5"/>
  <c r="J255" i="5"/>
  <c r="K183" i="5"/>
  <c r="S100" i="5"/>
  <c r="BH19" i="5"/>
  <c r="AF272" i="5"/>
  <c r="F232" i="5"/>
  <c r="U456" i="5"/>
  <c r="E231" i="5"/>
  <c r="AI377" i="5"/>
  <c r="BD176" i="5"/>
  <c r="K414" i="5"/>
  <c r="H239" i="5"/>
  <c r="BC35" i="5"/>
  <c r="Y208" i="5"/>
  <c r="BF425" i="5"/>
  <c r="BD365" i="5"/>
  <c r="BA196" i="5"/>
  <c r="BD87" i="5"/>
  <c r="AO84" i="5"/>
  <c r="L489" i="5"/>
  <c r="AC250" i="5"/>
  <c r="AI359" i="5"/>
  <c r="K346" i="5"/>
  <c r="AE357" i="5"/>
  <c r="T72" i="5"/>
  <c r="BH92" i="5"/>
  <c r="BJ92" i="5" s="1"/>
  <c r="Q174" i="5"/>
  <c r="BG436" i="5"/>
  <c r="J127" i="5"/>
  <c r="BC309" i="5"/>
  <c r="AW465" i="5"/>
  <c r="O95" i="5"/>
  <c r="AQ122" i="5"/>
  <c r="AV385" i="5"/>
  <c r="X46" i="5"/>
  <c r="S108" i="5"/>
  <c r="G243" i="5"/>
  <c r="J73" i="5"/>
  <c r="AH234" i="5"/>
  <c r="AH117" i="5"/>
  <c r="A414" i="5"/>
  <c r="Y164" i="5"/>
  <c r="AK278" i="5"/>
  <c r="P188" i="5"/>
  <c r="AQ73" i="5"/>
  <c r="AG495" i="5"/>
  <c r="K437" i="5"/>
  <c r="AS180" i="5"/>
  <c r="N290" i="5"/>
  <c r="P281" i="5"/>
  <c r="I428" i="5"/>
  <c r="K258" i="5"/>
  <c r="AO497" i="5"/>
  <c r="AC481" i="5"/>
  <c r="AM147" i="5"/>
  <c r="AC123" i="5"/>
  <c r="A17" i="5"/>
  <c r="AZ278" i="5"/>
  <c r="AZ53" i="5"/>
  <c r="AX58" i="5"/>
  <c r="BC159" i="5"/>
  <c r="BB279" i="5"/>
  <c r="M492" i="5"/>
  <c r="AK65" i="5"/>
  <c r="AO308" i="5"/>
  <c r="L240" i="5"/>
  <c r="AT64" i="5"/>
  <c r="E449" i="5"/>
  <c r="H135" i="5"/>
  <c r="I477" i="5"/>
  <c r="AQ223" i="5"/>
  <c r="BB482" i="5"/>
  <c r="BH180" i="5"/>
  <c r="BJ180" i="5" s="1"/>
  <c r="AM484" i="5"/>
  <c r="BB169" i="5"/>
  <c r="T357" i="5"/>
  <c r="AD175" i="5"/>
  <c r="AL376" i="5"/>
  <c r="AU147" i="5"/>
  <c r="S210" i="5"/>
  <c r="AM70" i="5"/>
  <c r="I38" i="5"/>
  <c r="BD98" i="5"/>
  <c r="R209" i="5"/>
  <c r="K388" i="5"/>
  <c r="H27" i="5"/>
  <c r="B439" i="5"/>
  <c r="AW90" i="5"/>
  <c r="AF104" i="5"/>
  <c r="P223" i="5"/>
  <c r="AA464" i="5"/>
  <c r="AB464" i="5" s="1"/>
  <c r="R376" i="5"/>
  <c r="BG488" i="5"/>
  <c r="AM346" i="5"/>
  <c r="AV222" i="5"/>
  <c r="C315" i="5"/>
  <c r="BD143" i="5"/>
  <c r="AT336" i="5"/>
  <c r="BG307" i="5"/>
  <c r="G57" i="5"/>
  <c r="AF201" i="5"/>
  <c r="AV230" i="5"/>
  <c r="AX22" i="5"/>
  <c r="AH301" i="5"/>
  <c r="C39" i="5"/>
  <c r="P438" i="5"/>
  <c r="C325" i="5"/>
  <c r="AW143" i="5"/>
  <c r="AU18" i="5"/>
  <c r="S357" i="5"/>
  <c r="AL372" i="5"/>
  <c r="A46" i="5"/>
  <c r="AL258" i="5"/>
  <c r="Y355" i="5"/>
  <c r="BE435" i="5"/>
  <c r="AD91" i="5"/>
  <c r="J143" i="5"/>
  <c r="B347" i="5"/>
  <c r="AV367" i="5"/>
  <c r="Z182" i="5"/>
  <c r="I229" i="5"/>
  <c r="AW66" i="5"/>
  <c r="J360" i="5"/>
  <c r="H247" i="5"/>
  <c r="P162" i="5"/>
  <c r="AP495" i="5"/>
  <c r="J270" i="5"/>
  <c r="BF219" i="5"/>
  <c r="BA226" i="5"/>
  <c r="AN132" i="5"/>
  <c r="L361" i="5"/>
  <c r="AC86" i="5"/>
  <c r="A337" i="5"/>
  <c r="J323" i="5"/>
  <c r="AT97" i="5"/>
  <c r="K131" i="5"/>
  <c r="AZ40" i="5"/>
  <c r="AL84" i="5"/>
  <c r="BA166" i="5"/>
  <c r="AU43" i="5"/>
  <c r="BE289" i="5"/>
  <c r="AS242" i="5"/>
  <c r="E263" i="5"/>
  <c r="AN228" i="5"/>
  <c r="H175" i="5"/>
  <c r="BD205" i="5"/>
  <c r="AS29" i="5"/>
  <c r="AE390" i="5"/>
  <c r="AR390" i="5" s="1"/>
  <c r="BI390" i="5" s="1"/>
  <c r="AC472" i="5"/>
  <c r="S171" i="5"/>
  <c r="A39" i="5"/>
  <c r="T321" i="5"/>
  <c r="A492" i="5"/>
  <c r="AW391" i="5"/>
  <c r="BG86" i="5"/>
  <c r="O347" i="5"/>
  <c r="AV312" i="5"/>
  <c r="AM321" i="5"/>
  <c r="BG215" i="5"/>
  <c r="D47" i="5"/>
  <c r="Y147" i="5"/>
  <c r="J190" i="5"/>
  <c r="N439" i="5"/>
  <c r="M35" i="5"/>
  <c r="AD324" i="5"/>
  <c r="K41" i="5"/>
  <c r="AE127" i="5"/>
  <c r="Z369" i="5"/>
  <c r="J213" i="5"/>
  <c r="BH52" i="5"/>
  <c r="I80" i="5"/>
  <c r="N261" i="5"/>
  <c r="S354" i="5"/>
  <c r="AH384" i="5"/>
  <c r="AL423" i="5"/>
  <c r="S92" i="5"/>
  <c r="K432" i="5"/>
  <c r="AF476" i="5"/>
  <c r="O108" i="5"/>
  <c r="BC311" i="5"/>
  <c r="BG361" i="5"/>
  <c r="P226" i="5"/>
  <c r="BC381" i="5"/>
  <c r="BF345" i="5"/>
  <c r="M403" i="5"/>
  <c r="BB387" i="5"/>
  <c r="J321" i="5"/>
  <c r="A315" i="5"/>
  <c r="I82" i="5"/>
  <c r="BA47" i="5"/>
  <c r="N336" i="5"/>
  <c r="AM33" i="5"/>
  <c r="Y444" i="5"/>
  <c r="AL164" i="5"/>
  <c r="E471" i="5"/>
  <c r="K203" i="5"/>
  <c r="AK147" i="5"/>
  <c r="N388" i="5"/>
  <c r="Z155" i="5"/>
  <c r="U404" i="5"/>
  <c r="H208" i="5"/>
  <c r="N74" i="5"/>
  <c r="AI301" i="5"/>
  <c r="F165" i="5"/>
  <c r="BE81" i="5"/>
  <c r="R70" i="5"/>
  <c r="K374" i="5"/>
  <c r="AE323" i="5"/>
  <c r="AJ18" i="5"/>
  <c r="D304" i="5"/>
  <c r="AY269" i="5"/>
  <c r="A317" i="5"/>
  <c r="R254" i="5"/>
  <c r="AE28" i="5"/>
  <c r="F491" i="5"/>
  <c r="AX291" i="5"/>
  <c r="H121" i="5"/>
  <c r="BD333" i="5"/>
  <c r="BC445" i="5"/>
  <c r="Y27" i="5"/>
  <c r="BB47" i="5"/>
  <c r="M204" i="5"/>
  <c r="AC198" i="5"/>
  <c r="AT493" i="5"/>
  <c r="G370" i="5"/>
  <c r="C458" i="5"/>
  <c r="BE305" i="5"/>
  <c r="AX71" i="5"/>
  <c r="C432" i="5"/>
  <c r="AG457" i="5"/>
  <c r="AC270" i="5"/>
  <c r="C108" i="5"/>
  <c r="U244" i="5"/>
  <c r="AN51" i="5"/>
  <c r="Z349" i="5"/>
  <c r="AT227" i="5"/>
  <c r="AG329" i="5"/>
  <c r="F74" i="5"/>
  <c r="L53" i="5"/>
  <c r="Z489" i="5"/>
  <c r="AE97" i="5"/>
  <c r="BA402" i="5"/>
  <c r="S392" i="5"/>
  <c r="AC238" i="5"/>
  <c r="F481" i="5"/>
  <c r="AY309" i="5"/>
  <c r="AK129" i="5"/>
  <c r="N335" i="5"/>
  <c r="J488" i="5"/>
  <c r="AC97" i="5"/>
  <c r="AT277" i="5"/>
  <c r="Z454" i="5"/>
  <c r="B258" i="5"/>
  <c r="AP281" i="5"/>
  <c r="AH253" i="5"/>
  <c r="AL322" i="5"/>
  <c r="AJ350" i="5"/>
  <c r="BC485" i="5"/>
  <c r="X163" i="5"/>
  <c r="AZ72" i="5"/>
  <c r="AX84" i="5"/>
  <c r="P421" i="5"/>
  <c r="BH195" i="5"/>
  <c r="N478" i="5"/>
  <c r="AA162" i="5"/>
  <c r="AB162" i="5" s="1"/>
  <c r="BH95" i="5"/>
  <c r="I375" i="5"/>
  <c r="T51" i="5"/>
  <c r="A459" i="5"/>
  <c r="BH461" i="5"/>
  <c r="AS369" i="5"/>
  <c r="D31" i="5"/>
  <c r="AW439" i="5"/>
  <c r="F429" i="5"/>
  <c r="AP40" i="5"/>
  <c r="AW155" i="5"/>
  <c r="Q75" i="5"/>
  <c r="AL197" i="5"/>
  <c r="K134" i="5"/>
  <c r="BD243" i="5"/>
  <c r="BH120" i="5"/>
  <c r="Z137" i="5"/>
  <c r="AG67" i="5"/>
  <c r="BH288" i="5"/>
  <c r="AN415" i="5"/>
  <c r="I149" i="5"/>
  <c r="BC436" i="5"/>
  <c r="N166" i="5"/>
  <c r="AA195" i="5"/>
  <c r="AB195" i="5" s="1"/>
  <c r="X356" i="5"/>
  <c r="AM450" i="5"/>
  <c r="AV120" i="5"/>
  <c r="C118" i="5"/>
  <c r="AF323" i="5"/>
  <c r="AI99" i="5"/>
  <c r="AP233" i="5"/>
  <c r="AL142" i="5"/>
  <c r="A51" i="5"/>
  <c r="BH101" i="5"/>
  <c r="AX450" i="5"/>
  <c r="P89" i="5"/>
  <c r="I239" i="5"/>
  <c r="BH49" i="5"/>
  <c r="B54" i="5"/>
  <c r="J349" i="5"/>
  <c r="AZ55" i="5"/>
  <c r="U327" i="5"/>
  <c r="AY146" i="5"/>
  <c r="O279" i="5"/>
  <c r="O166" i="5"/>
  <c r="Q330" i="5"/>
  <c r="BF424" i="5"/>
  <c r="O134" i="5"/>
  <c r="BC428" i="5"/>
  <c r="K102" i="5"/>
  <c r="U466" i="5"/>
  <c r="AN394" i="5"/>
  <c r="AY101" i="5"/>
  <c r="BA172" i="5"/>
  <c r="BF13" i="5"/>
  <c r="AP236" i="5"/>
  <c r="AY369" i="5"/>
  <c r="K99" i="5"/>
  <c r="AY284" i="5"/>
  <c r="BE290" i="5"/>
  <c r="AA371" i="5"/>
  <c r="AB371" i="5" s="1"/>
  <c r="M231" i="5"/>
  <c r="D309" i="5"/>
  <c r="AC435" i="5"/>
  <c r="Q172" i="5"/>
  <c r="G333" i="5"/>
  <c r="E75" i="5"/>
  <c r="BG228" i="5"/>
  <c r="D236" i="5"/>
  <c r="AF308" i="5"/>
  <c r="Q382" i="5"/>
  <c r="AH270" i="5"/>
  <c r="AM20" i="5"/>
  <c r="AC467" i="5"/>
  <c r="U13" i="5"/>
  <c r="M235" i="5"/>
  <c r="P270" i="5"/>
  <c r="AK473" i="5"/>
  <c r="U376" i="5"/>
  <c r="BE32" i="5"/>
  <c r="AA192" i="5"/>
  <c r="AB192" i="5" s="1"/>
  <c r="BJ192" i="5" s="1"/>
  <c r="AY65" i="5"/>
  <c r="G305" i="5"/>
  <c r="BF176" i="5"/>
  <c r="AK323" i="5"/>
  <c r="AV46" i="5"/>
  <c r="AE144" i="5"/>
  <c r="P388" i="5"/>
  <c r="A483" i="5"/>
  <c r="BD280" i="5"/>
  <c r="AQ318" i="5"/>
  <c r="BE389" i="5"/>
  <c r="AI83" i="5"/>
  <c r="AP25" i="5"/>
  <c r="E391" i="5"/>
  <c r="AX493" i="5"/>
  <c r="P64" i="5"/>
  <c r="AH460" i="5"/>
  <c r="AZ18" i="5"/>
  <c r="BB334" i="5"/>
  <c r="AK403" i="5"/>
  <c r="L87" i="5"/>
  <c r="J16" i="5"/>
  <c r="BF138" i="5"/>
  <c r="AN436" i="5"/>
  <c r="T28" i="5"/>
  <c r="AK301" i="5"/>
  <c r="I36" i="5"/>
  <c r="Q70" i="5"/>
  <c r="AQ180" i="5"/>
  <c r="AX337" i="5"/>
  <c r="B205" i="5"/>
  <c r="AL281" i="5"/>
  <c r="AF128" i="5"/>
  <c r="AF435" i="5"/>
  <c r="AD329" i="5"/>
  <c r="AU117" i="5"/>
  <c r="BF212" i="5"/>
  <c r="G194" i="5"/>
  <c r="AF305" i="5"/>
  <c r="AI249" i="5"/>
  <c r="Y238" i="5"/>
  <c r="A491" i="5"/>
  <c r="AD29" i="5"/>
  <c r="AP289" i="5"/>
  <c r="BG430" i="5"/>
  <c r="AF467" i="5"/>
  <c r="AM82" i="5"/>
  <c r="I244" i="5"/>
  <c r="AY56" i="5"/>
  <c r="AD333" i="5"/>
  <c r="M426" i="5"/>
  <c r="AJ490" i="5"/>
  <c r="Y460" i="5"/>
  <c r="AI348" i="5"/>
  <c r="Z173" i="5"/>
  <c r="AM192" i="5"/>
  <c r="D317" i="5"/>
  <c r="BB374" i="5"/>
  <c r="C297" i="5"/>
  <c r="T464" i="5"/>
  <c r="BC293" i="5"/>
  <c r="G79" i="5"/>
  <c r="R379" i="5"/>
  <c r="AD31" i="5"/>
  <c r="H381" i="5"/>
  <c r="AY291" i="5"/>
  <c r="BA275" i="5"/>
  <c r="AI200" i="5"/>
  <c r="BH81" i="5"/>
  <c r="AH26" i="5"/>
  <c r="L32" i="5"/>
  <c r="G103" i="5"/>
  <c r="O346" i="5"/>
  <c r="B446" i="5"/>
  <c r="AO360" i="5"/>
  <c r="BG313" i="5"/>
  <c r="D439" i="5"/>
  <c r="AZ416" i="5"/>
  <c r="S451" i="5"/>
  <c r="AO356" i="5"/>
  <c r="AF164" i="5"/>
  <c r="Y248" i="5"/>
  <c r="AT215" i="5"/>
  <c r="K151" i="5"/>
  <c r="U20" i="5"/>
  <c r="N239" i="5"/>
  <c r="P470" i="5"/>
  <c r="BE461" i="5"/>
  <c r="S498" i="5"/>
  <c r="G482" i="5"/>
  <c r="U490" i="5"/>
  <c r="T69" i="5"/>
  <c r="I303" i="5"/>
  <c r="AQ206" i="5"/>
  <c r="J396" i="5"/>
  <c r="BB187" i="5"/>
  <c r="AY34" i="5"/>
  <c r="U361" i="5"/>
  <c r="AF160" i="5"/>
  <c r="AL198" i="5"/>
  <c r="AF122" i="5"/>
  <c r="F235" i="5"/>
  <c r="AL156" i="5"/>
  <c r="D340" i="5"/>
  <c r="K360" i="5"/>
  <c r="H367" i="5"/>
  <c r="R44" i="5"/>
  <c r="Q285" i="5"/>
  <c r="BD164" i="5"/>
  <c r="BH425" i="5"/>
  <c r="BJ425" i="5" s="1"/>
  <c r="B482" i="5"/>
  <c r="AY210" i="5"/>
  <c r="AG418" i="5"/>
  <c r="N25" i="5"/>
  <c r="C57" i="5"/>
  <c r="AD287" i="5"/>
  <c r="AQ18" i="5"/>
  <c r="B287" i="5"/>
  <c r="AW27" i="5"/>
  <c r="M382" i="5"/>
  <c r="AT197" i="5"/>
  <c r="AA178" i="5"/>
  <c r="AB178" i="5" s="1"/>
  <c r="BJ178" i="5" s="1"/>
  <c r="AA100" i="5"/>
  <c r="AB100" i="5" s="1"/>
  <c r="BJ100" i="5" s="1"/>
  <c r="BC138" i="5"/>
  <c r="AI60" i="5"/>
  <c r="F367" i="5"/>
  <c r="AP101" i="5"/>
  <c r="T265" i="5"/>
  <c r="AK348" i="5"/>
  <c r="AV302" i="5"/>
  <c r="AM456" i="5"/>
  <c r="AQ137" i="5"/>
  <c r="U168" i="5"/>
  <c r="M21" i="5"/>
  <c r="AV273" i="5"/>
  <c r="P216" i="5"/>
  <c r="D89" i="5"/>
  <c r="AV464" i="5"/>
  <c r="G340" i="5"/>
  <c r="D111" i="5"/>
  <c r="N397" i="5"/>
  <c r="AE399" i="5"/>
  <c r="T365" i="5"/>
  <c r="D450" i="5"/>
  <c r="D255" i="5"/>
  <c r="C423" i="5"/>
  <c r="Q136" i="5"/>
  <c r="K338" i="5"/>
  <c r="BF163" i="5"/>
  <c r="Y425" i="5"/>
  <c r="BE176" i="5"/>
  <c r="BH150" i="5"/>
  <c r="AQ466" i="5"/>
  <c r="P163" i="5"/>
  <c r="AY124" i="5"/>
  <c r="AL120" i="5"/>
  <c r="AA184" i="5"/>
  <c r="AB184" i="5" s="1"/>
  <c r="BJ184" i="5" s="1"/>
  <c r="AQ167" i="5"/>
  <c r="N215" i="5"/>
  <c r="AF191" i="5"/>
  <c r="AL165" i="5"/>
  <c r="BH434" i="5"/>
  <c r="BJ434" i="5" s="1"/>
  <c r="AP288" i="5"/>
  <c r="AF59" i="5"/>
  <c r="D384" i="5"/>
  <c r="R100" i="5"/>
  <c r="BE35" i="5"/>
  <c r="AL185" i="5"/>
  <c r="BB94" i="5"/>
  <c r="AA308" i="5"/>
  <c r="AB308" i="5" s="1"/>
  <c r="BJ308" i="5" s="1"/>
  <c r="AL483" i="5"/>
  <c r="AK392" i="5"/>
  <c r="AQ315" i="5"/>
  <c r="L257" i="5"/>
  <c r="K396" i="5"/>
  <c r="G324" i="5"/>
  <c r="AK482" i="5"/>
  <c r="AP208" i="5"/>
  <c r="AH13" i="5"/>
  <c r="AC22" i="5"/>
  <c r="D278" i="5"/>
  <c r="AQ62" i="5"/>
  <c r="BC457" i="5"/>
  <c r="AI228" i="5"/>
  <c r="X53" i="5"/>
  <c r="BA51" i="5"/>
  <c r="S175" i="5"/>
  <c r="BH311" i="5"/>
  <c r="BJ311" i="5" s="1"/>
  <c r="AG70" i="5"/>
  <c r="AD312" i="5"/>
  <c r="B97" i="5"/>
  <c r="G192" i="5"/>
  <c r="AL93" i="5"/>
  <c r="AN371" i="5"/>
  <c r="BF220" i="5"/>
  <c r="G484" i="5"/>
  <c r="AW495" i="5"/>
  <c r="AS145" i="5"/>
  <c r="F462" i="5"/>
  <c r="AY259" i="5"/>
  <c r="AN440" i="5"/>
  <c r="AL485" i="5"/>
  <c r="K303" i="5"/>
  <c r="BB86" i="5"/>
  <c r="AO295" i="5"/>
  <c r="AT408" i="5"/>
  <c r="AO124" i="5"/>
  <c r="BE270" i="5"/>
  <c r="AK305" i="5"/>
  <c r="AP113" i="5"/>
  <c r="S424" i="5"/>
  <c r="M161" i="5"/>
  <c r="AI59" i="5"/>
  <c r="AK312" i="5"/>
  <c r="Z319" i="5"/>
  <c r="T123" i="5"/>
  <c r="AU378" i="5"/>
  <c r="AX427" i="5"/>
  <c r="AU76" i="5"/>
  <c r="AL255" i="5"/>
  <c r="S228" i="5"/>
  <c r="AI488" i="5"/>
  <c r="O229" i="5"/>
  <c r="AN279" i="5"/>
  <c r="AU462" i="5"/>
  <c r="R239" i="5"/>
  <c r="AO417" i="5"/>
  <c r="AP130" i="5"/>
  <c r="AW379" i="5"/>
  <c r="K293" i="5"/>
  <c r="M14" i="5"/>
  <c r="Z346" i="5"/>
  <c r="I253" i="5"/>
  <c r="AE345" i="5"/>
  <c r="BA127" i="5"/>
  <c r="AD371" i="5"/>
  <c r="O443" i="5"/>
  <c r="AM224" i="5"/>
  <c r="J402" i="5"/>
  <c r="Z34" i="5"/>
  <c r="M314" i="5"/>
  <c r="AG17" i="5"/>
  <c r="BB460" i="5"/>
  <c r="X137" i="5"/>
  <c r="BF414" i="5"/>
  <c r="AW245" i="5"/>
  <c r="C34" i="5"/>
  <c r="BB348" i="5"/>
  <c r="N170" i="5"/>
  <c r="H345" i="5"/>
  <c r="AK220" i="5"/>
  <c r="P50" i="5"/>
  <c r="H158" i="5"/>
  <c r="AL314" i="5"/>
  <c r="AZ359" i="5"/>
  <c r="P307" i="5"/>
  <c r="BE282" i="5"/>
  <c r="B76" i="5"/>
  <c r="AU36" i="5"/>
  <c r="E223" i="5"/>
  <c r="X474" i="5"/>
  <c r="AP410" i="5"/>
  <c r="N222" i="5"/>
  <c r="F365" i="5"/>
  <c r="AY429" i="5"/>
  <c r="AN194" i="5"/>
  <c r="BG147" i="5"/>
  <c r="P101" i="5"/>
  <c r="AC395" i="5"/>
  <c r="U290" i="5"/>
  <c r="N84" i="5"/>
  <c r="AX129" i="5"/>
  <c r="AF165" i="5"/>
  <c r="G212" i="5"/>
  <c r="AK139" i="5"/>
  <c r="G274" i="5"/>
  <c r="AV72" i="5"/>
  <c r="BH183" i="5"/>
  <c r="BJ183" i="5" s="1"/>
  <c r="AS179" i="5"/>
  <c r="Y158" i="5"/>
  <c r="BD423" i="5"/>
  <c r="AI314" i="5"/>
  <c r="AN445" i="5"/>
  <c r="J346" i="5"/>
  <c r="AI478" i="5"/>
  <c r="AC161" i="5"/>
  <c r="F113" i="5"/>
  <c r="BB56" i="5"/>
  <c r="BC379" i="5"/>
  <c r="AS181" i="5"/>
  <c r="AF175" i="5"/>
  <c r="AN33" i="5"/>
  <c r="BE250" i="5"/>
  <c r="BB217" i="5"/>
  <c r="L291" i="5"/>
  <c r="AL324" i="5"/>
  <c r="F393" i="5"/>
  <c r="AX112" i="5"/>
  <c r="Z290" i="5"/>
  <c r="BD326" i="5"/>
  <c r="B410" i="5"/>
  <c r="R195" i="5"/>
  <c r="AU446" i="5"/>
  <c r="I286" i="5"/>
  <c r="AD22" i="5"/>
  <c r="U93" i="5"/>
  <c r="N362" i="5"/>
  <c r="S309" i="5"/>
  <c r="BF497" i="5"/>
  <c r="AJ330" i="5"/>
  <c r="AF388" i="5"/>
  <c r="AF382" i="5"/>
  <c r="AH380" i="5"/>
  <c r="AV200" i="5"/>
  <c r="T340" i="5"/>
  <c r="AD298" i="5"/>
  <c r="AQ158" i="5"/>
  <c r="K266" i="5"/>
  <c r="AQ166" i="5"/>
  <c r="E468" i="5"/>
  <c r="BG219" i="5"/>
  <c r="AV463" i="5"/>
  <c r="AH16" i="5"/>
  <c r="R478" i="5"/>
  <c r="O249" i="5"/>
  <c r="AT19" i="5"/>
  <c r="AX495" i="5"/>
  <c r="AZ355" i="5"/>
  <c r="BA107" i="5"/>
  <c r="S230" i="5"/>
  <c r="S454" i="5"/>
  <c r="AW283" i="5"/>
  <c r="AG324" i="5"/>
  <c r="BH337" i="5"/>
  <c r="BJ337" i="5" s="1"/>
  <c r="AO17" i="5"/>
  <c r="N198" i="5"/>
  <c r="AT449" i="5"/>
  <c r="BG280" i="5"/>
  <c r="L268" i="5"/>
  <c r="Q147" i="5"/>
  <c r="BC354" i="5"/>
  <c r="P181" i="5"/>
  <c r="N88" i="5"/>
  <c r="AH333" i="5"/>
  <c r="J267" i="5"/>
  <c r="AZ206" i="5"/>
  <c r="AE431" i="5"/>
  <c r="AL286" i="5"/>
  <c r="AU100" i="5"/>
  <c r="P84" i="5"/>
  <c r="F116" i="5"/>
  <c r="N288" i="5"/>
  <c r="H114" i="5"/>
  <c r="I73" i="5"/>
  <c r="AT98" i="5"/>
  <c r="AW458" i="5"/>
  <c r="K330" i="5"/>
  <c r="AA452" i="5"/>
  <c r="AB452" i="5" s="1"/>
  <c r="M230" i="5"/>
  <c r="Y221" i="5"/>
  <c r="AF71" i="5"/>
  <c r="N105" i="5"/>
  <c r="L196" i="5"/>
  <c r="BC64" i="5"/>
  <c r="AA88" i="5"/>
  <c r="AB88" i="5" s="1"/>
  <c r="BJ88" i="5" s="1"/>
  <c r="AS310" i="5"/>
  <c r="BE400" i="5"/>
  <c r="BB468" i="5"/>
  <c r="AX430" i="5"/>
  <c r="BE382" i="5"/>
  <c r="AI67" i="5"/>
  <c r="AX171" i="5"/>
  <c r="AT373" i="5"/>
  <c r="AG456" i="5"/>
  <c r="AN13" i="5"/>
  <c r="AG188" i="5"/>
  <c r="BG347" i="5"/>
  <c r="E161" i="5"/>
  <c r="AG165" i="5"/>
  <c r="Q37" i="5"/>
  <c r="M458" i="5"/>
  <c r="AI435" i="5"/>
  <c r="AG205" i="5"/>
  <c r="AY94" i="5"/>
  <c r="T289" i="5"/>
  <c r="Y459" i="5"/>
  <c r="AC440" i="5"/>
  <c r="AI231" i="5"/>
  <c r="BD291" i="5"/>
  <c r="M337" i="5"/>
  <c r="AE61" i="5"/>
  <c r="AE93" i="5"/>
  <c r="P266" i="5"/>
  <c r="AP132" i="5"/>
  <c r="Y418" i="5"/>
  <c r="I405" i="5"/>
  <c r="BD384" i="5"/>
  <c r="AC128" i="5"/>
  <c r="AP13" i="5"/>
  <c r="BA14" i="5"/>
  <c r="S338" i="5"/>
  <c r="X19" i="5"/>
  <c r="BB458" i="5"/>
  <c r="Y421" i="5"/>
  <c r="AY307" i="5"/>
  <c r="AN430" i="5"/>
  <c r="S336" i="5"/>
  <c r="F73" i="5"/>
  <c r="AO97" i="5"/>
  <c r="BA351" i="5"/>
  <c r="U184" i="5"/>
  <c r="A255" i="5"/>
  <c r="AU465" i="5"/>
  <c r="AK402" i="5"/>
  <c r="Y396" i="5"/>
  <c r="BD368" i="5"/>
  <c r="U414" i="5"/>
  <c r="AF326" i="5"/>
  <c r="M233" i="5"/>
  <c r="AT463" i="5"/>
  <c r="O299" i="5"/>
  <c r="AA179" i="5"/>
  <c r="AB179" i="5" s="1"/>
  <c r="BE80" i="5"/>
  <c r="AL399" i="5"/>
  <c r="X173" i="5"/>
  <c r="AH452" i="5"/>
  <c r="AO345" i="5"/>
  <c r="AM58" i="5"/>
  <c r="AP444" i="5"/>
  <c r="L436" i="5"/>
  <c r="E301" i="5"/>
  <c r="AC332" i="5"/>
  <c r="AR332" i="5" s="1"/>
  <c r="AZ65" i="5"/>
  <c r="AN201" i="5"/>
  <c r="M137" i="5"/>
  <c r="AF43" i="5"/>
  <c r="N303" i="5"/>
  <c r="L356" i="5"/>
  <c r="AU366" i="5"/>
  <c r="BG252" i="5"/>
  <c r="AL204" i="5"/>
  <c r="Y294" i="5"/>
  <c r="R427" i="5"/>
  <c r="AY97" i="5"/>
  <c r="AC105" i="5"/>
  <c r="Y411" i="5"/>
  <c r="M345" i="5"/>
  <c r="BB331" i="5"/>
  <c r="F321" i="5"/>
  <c r="L301" i="5"/>
  <c r="U179" i="5"/>
  <c r="U54" i="5"/>
  <c r="O55" i="5"/>
  <c r="T189" i="5"/>
  <c r="F93" i="5"/>
  <c r="A476" i="5"/>
  <c r="J295" i="5"/>
  <c r="Z272" i="5"/>
  <c r="E296" i="5"/>
  <c r="D307" i="5"/>
  <c r="BE227" i="5"/>
  <c r="R423" i="5"/>
  <c r="A169" i="5"/>
  <c r="D352" i="5"/>
  <c r="AK80" i="5"/>
  <c r="AF217" i="5"/>
  <c r="AM434" i="5"/>
  <c r="BA461" i="5"/>
  <c r="AC448" i="5"/>
  <c r="T363" i="5"/>
  <c r="AK316" i="5"/>
  <c r="U410" i="5"/>
  <c r="B425" i="5"/>
  <c r="A157" i="5"/>
  <c r="D46" i="5"/>
  <c r="AY148" i="5"/>
  <c r="AL22" i="5"/>
  <c r="AG46" i="5"/>
  <c r="O238" i="5"/>
  <c r="AU306" i="5"/>
  <c r="BE34" i="5"/>
  <c r="G69" i="5"/>
  <c r="AW470" i="5"/>
  <c r="AU459" i="5"/>
  <c r="AS188" i="5"/>
  <c r="X160" i="5"/>
  <c r="BF354" i="5"/>
  <c r="AA186" i="5"/>
  <c r="AB186" i="5" s="1"/>
  <c r="BJ186" i="5" s="1"/>
  <c r="T52" i="5"/>
  <c r="N152" i="5"/>
  <c r="H264" i="5"/>
  <c r="U286" i="5"/>
  <c r="B214" i="5"/>
  <c r="AA191" i="5"/>
  <c r="AB191" i="5" s="1"/>
  <c r="Z196" i="5"/>
  <c r="Y139" i="5"/>
  <c r="AJ242" i="5"/>
  <c r="J61" i="5"/>
  <c r="O479" i="5"/>
  <c r="K500" i="5"/>
  <c r="AX24" i="5"/>
  <c r="BF226" i="5"/>
  <c r="N300" i="5"/>
  <c r="AF237" i="5"/>
  <c r="AA215" i="5"/>
  <c r="AB215" i="5" s="1"/>
  <c r="BJ215" i="5" s="1"/>
  <c r="I44" i="5"/>
  <c r="T452" i="5"/>
  <c r="AQ269" i="5"/>
  <c r="A273" i="5"/>
  <c r="AP443" i="5"/>
  <c r="S290" i="5"/>
  <c r="AK484" i="5"/>
  <c r="BC368" i="5"/>
  <c r="Y103" i="5"/>
  <c r="B281" i="5"/>
  <c r="BD73" i="5"/>
  <c r="AI28" i="5"/>
  <c r="I125" i="5"/>
  <c r="C364" i="5"/>
  <c r="AX299" i="5"/>
  <c r="Z142" i="5"/>
  <c r="A214" i="5"/>
  <c r="AL469" i="5"/>
  <c r="M304" i="5"/>
  <c r="AQ75" i="5"/>
  <c r="AH193" i="5"/>
  <c r="BD213" i="5"/>
  <c r="O297" i="5"/>
  <c r="AT182" i="5"/>
  <c r="AM422" i="5"/>
  <c r="Y349" i="5"/>
  <c r="R198" i="5"/>
  <c r="A415" i="5"/>
  <c r="BA483" i="5"/>
  <c r="AK339" i="5"/>
  <c r="AX206" i="5"/>
  <c r="B52" i="5"/>
  <c r="AZ329" i="5"/>
  <c r="BE172" i="5"/>
  <c r="AF162" i="5"/>
  <c r="BB380" i="5"/>
  <c r="BF262" i="5"/>
  <c r="X222" i="5"/>
  <c r="BH213" i="5"/>
  <c r="AM320" i="5"/>
  <c r="Z284" i="5"/>
  <c r="G431" i="5"/>
  <c r="BE459" i="5"/>
  <c r="AQ436" i="5"/>
  <c r="AW53" i="5"/>
  <c r="B253" i="5"/>
  <c r="P359" i="5"/>
  <c r="AI396" i="5"/>
  <c r="L252" i="5"/>
  <c r="AD220" i="5"/>
  <c r="H282" i="5"/>
  <c r="AO454" i="5"/>
  <c r="AK67" i="5"/>
  <c r="AH453" i="5"/>
  <c r="P288" i="5"/>
  <c r="T222" i="5"/>
  <c r="X433" i="5"/>
  <c r="AN463" i="5"/>
  <c r="AX166" i="5"/>
  <c r="AM60" i="5"/>
  <c r="AP73" i="5"/>
  <c r="N465" i="5"/>
  <c r="AQ360" i="5"/>
  <c r="AL250" i="5"/>
  <c r="P500" i="5"/>
  <c r="AP214" i="5"/>
  <c r="K70" i="5"/>
  <c r="L146" i="5"/>
  <c r="AF119" i="5"/>
  <c r="BG401" i="5"/>
  <c r="AO373" i="5"/>
  <c r="H56" i="5"/>
  <c r="AZ236" i="5"/>
  <c r="BC83" i="5"/>
  <c r="AW309" i="5"/>
  <c r="AD376" i="5"/>
  <c r="BF374" i="5"/>
  <c r="L127" i="5"/>
  <c r="AF316" i="5"/>
  <c r="AW116" i="5"/>
  <c r="Q177" i="5"/>
  <c r="Q216" i="5"/>
  <c r="P201" i="5"/>
  <c r="BH94" i="5"/>
  <c r="BJ94" i="5" s="1"/>
  <c r="R299" i="5"/>
  <c r="S50" i="5"/>
  <c r="AV124" i="5"/>
  <c r="AW496" i="5"/>
  <c r="AH493" i="5"/>
  <c r="AN84" i="5"/>
  <c r="Z55" i="5"/>
  <c r="C13" i="5"/>
  <c r="BC234" i="5"/>
  <c r="AO57" i="5"/>
  <c r="AS496" i="5"/>
  <c r="BF282" i="5"/>
  <c r="BC130" i="5"/>
  <c r="J440" i="5"/>
  <c r="C375" i="5"/>
  <c r="G240" i="5"/>
  <c r="U230" i="5"/>
  <c r="AK78" i="5"/>
  <c r="AC72" i="5"/>
  <c r="BB243" i="5"/>
  <c r="AU234" i="5"/>
  <c r="J330" i="5"/>
  <c r="U117" i="5"/>
  <c r="AD480" i="5"/>
  <c r="AT22" i="5"/>
  <c r="AP65" i="5"/>
  <c r="D203" i="5"/>
  <c r="BD457" i="5"/>
  <c r="Q374" i="5"/>
  <c r="Y165" i="5"/>
  <c r="AT328" i="5"/>
  <c r="Q378" i="5"/>
  <c r="AO67" i="5"/>
  <c r="N409" i="5"/>
  <c r="BA18" i="5"/>
  <c r="BB125" i="5"/>
  <c r="AE148" i="5"/>
  <c r="BC165" i="5"/>
  <c r="AX484" i="5"/>
  <c r="AG272" i="5"/>
  <c r="N249" i="5"/>
  <c r="AN149" i="5"/>
  <c r="AJ199" i="5"/>
  <c r="Z92" i="5"/>
  <c r="BF446" i="5"/>
  <c r="G219" i="5"/>
  <c r="G365" i="5"/>
  <c r="B274" i="5"/>
  <c r="AF282" i="5"/>
  <c r="BC427" i="5"/>
  <c r="AQ479" i="5"/>
  <c r="AU157" i="5"/>
  <c r="BD150" i="5"/>
  <c r="AF146" i="5"/>
  <c r="R397" i="5"/>
  <c r="AU369" i="5"/>
  <c r="AH454" i="5"/>
  <c r="BA429" i="5"/>
  <c r="A77" i="5"/>
  <c r="AA319" i="5"/>
  <c r="AB319" i="5" s="1"/>
  <c r="BJ319" i="5" s="1"/>
  <c r="L375" i="5"/>
  <c r="U65" i="5"/>
  <c r="G185" i="5"/>
  <c r="AS386" i="5"/>
  <c r="AE331" i="5"/>
  <c r="AU424" i="5"/>
  <c r="AN429" i="5"/>
  <c r="AE160" i="5"/>
  <c r="BB304" i="5"/>
  <c r="AG413" i="5"/>
  <c r="H329" i="5"/>
  <c r="J40" i="5"/>
  <c r="I400" i="5"/>
  <c r="AY357" i="5"/>
  <c r="R152" i="5"/>
  <c r="BC142" i="5"/>
  <c r="G226" i="5"/>
  <c r="BD433" i="5"/>
  <c r="AM356" i="5"/>
  <c r="BA417" i="5"/>
  <c r="AT36" i="5"/>
  <c r="B409" i="5"/>
  <c r="BC307" i="5"/>
  <c r="I187" i="5"/>
  <c r="AN102" i="5"/>
  <c r="AP67" i="5"/>
  <c r="L479" i="5"/>
  <c r="AN176" i="5"/>
  <c r="AM195" i="5"/>
  <c r="S147" i="5"/>
  <c r="AH370" i="5"/>
  <c r="AT357" i="5"/>
  <c r="AS167" i="5"/>
  <c r="AY112" i="5"/>
  <c r="AY445" i="5"/>
  <c r="BD420" i="5"/>
  <c r="AE253" i="5"/>
  <c r="AN124" i="5"/>
  <c r="C277" i="5"/>
  <c r="B476" i="5"/>
  <c r="N20" i="5"/>
  <c r="Q38" i="5"/>
  <c r="J50" i="5"/>
  <c r="AV431" i="5"/>
  <c r="AH327" i="5"/>
  <c r="D173" i="5"/>
  <c r="C18" i="5"/>
  <c r="AC167" i="5"/>
  <c r="AA381" i="5"/>
  <c r="AB381" i="5" s="1"/>
  <c r="BJ381" i="5" s="1"/>
  <c r="AA136" i="5"/>
  <c r="AB136" i="5" s="1"/>
  <c r="BH282" i="5"/>
  <c r="BD454" i="5"/>
  <c r="BC56" i="5"/>
  <c r="AE374" i="5"/>
  <c r="AL341" i="5"/>
  <c r="AW20" i="5"/>
  <c r="AW145" i="5"/>
  <c r="BH392" i="5"/>
  <c r="BJ392" i="5" s="1"/>
  <c r="AF335" i="5"/>
  <c r="AO384" i="5"/>
  <c r="G58" i="5"/>
  <c r="AW16" i="5"/>
  <c r="N108" i="5"/>
  <c r="AF277" i="5"/>
  <c r="AD166" i="5"/>
  <c r="AD110" i="5"/>
  <c r="I222" i="5"/>
  <c r="N96" i="5"/>
  <c r="AU479" i="5"/>
  <c r="P20" i="5"/>
  <c r="AG49" i="5"/>
  <c r="BB142" i="5"/>
  <c r="AY334" i="5"/>
  <c r="I236" i="5"/>
  <c r="R318" i="5"/>
  <c r="Y498" i="5"/>
  <c r="AV15" i="5"/>
  <c r="AM499" i="5"/>
  <c r="AE447" i="5"/>
  <c r="BG336" i="5"/>
  <c r="AL139" i="5"/>
  <c r="O371" i="5"/>
  <c r="S295" i="5"/>
  <c r="AJ194" i="5"/>
  <c r="A222" i="5"/>
  <c r="AW253" i="5"/>
  <c r="AF375" i="5"/>
  <c r="H75" i="5"/>
  <c r="AZ149" i="5"/>
  <c r="AC498" i="5"/>
  <c r="E151" i="5"/>
  <c r="AS249" i="5"/>
  <c r="H16" i="5"/>
  <c r="P173" i="5"/>
  <c r="N69" i="5"/>
  <c r="AU207" i="5"/>
  <c r="AY143" i="5"/>
  <c r="AC112" i="5"/>
  <c r="AK349" i="5"/>
  <c r="AO378" i="5"/>
  <c r="AN367" i="5"/>
  <c r="AX458" i="5"/>
  <c r="AL291" i="5"/>
  <c r="AS283" i="5"/>
  <c r="AZ85" i="5"/>
  <c r="AH432" i="5"/>
  <c r="P336" i="5"/>
  <c r="AH470" i="5"/>
  <c r="C478" i="5"/>
  <c r="T402" i="5"/>
  <c r="C329" i="5"/>
  <c r="B301" i="5"/>
  <c r="AH37" i="5"/>
  <c r="AW93" i="5"/>
  <c r="AH464" i="5"/>
  <c r="AQ287" i="5"/>
  <c r="AI353" i="5"/>
  <c r="F389" i="5"/>
  <c r="K109" i="5"/>
  <c r="AK94" i="5"/>
  <c r="AP355" i="5"/>
  <c r="L423" i="5"/>
  <c r="AS433" i="5"/>
  <c r="R448" i="5"/>
  <c r="BD57" i="5"/>
  <c r="O463" i="5"/>
  <c r="AM316" i="5"/>
  <c r="BD347" i="5"/>
  <c r="Z168" i="5"/>
  <c r="AY486" i="5"/>
  <c r="J395" i="5"/>
  <c r="AD60" i="5"/>
  <c r="D411" i="5"/>
  <c r="AC75" i="5"/>
  <c r="AG496" i="5"/>
  <c r="BE94" i="5"/>
  <c r="AC228" i="5"/>
  <c r="BH360" i="5"/>
  <c r="H451" i="5"/>
  <c r="G90" i="5"/>
  <c r="H298" i="5"/>
  <c r="Q42" i="5"/>
  <c r="K33" i="5"/>
  <c r="AV90" i="5"/>
  <c r="N311" i="5"/>
  <c r="AS63" i="5"/>
  <c r="AS456" i="5"/>
  <c r="AP184" i="5"/>
  <c r="AA124" i="5"/>
  <c r="AB124" i="5" s="1"/>
  <c r="BJ124" i="5" s="1"/>
  <c r="BC218" i="5"/>
  <c r="S192" i="5"/>
  <c r="J462" i="5"/>
  <c r="H349" i="5"/>
  <c r="O184" i="5"/>
  <c r="AV128" i="5"/>
  <c r="Z147" i="5"/>
  <c r="AA198" i="5"/>
  <c r="AB198" i="5" s="1"/>
  <c r="BJ198" i="5" s="1"/>
  <c r="AW475" i="5"/>
  <c r="BC134" i="5"/>
  <c r="BB62" i="5"/>
  <c r="AV253" i="5"/>
  <c r="AX149" i="5"/>
  <c r="S366" i="5"/>
  <c r="BG151" i="5"/>
  <c r="Q163" i="5"/>
  <c r="BD197" i="5"/>
  <c r="AM156" i="5"/>
  <c r="AZ160" i="5"/>
  <c r="Y415" i="5"/>
  <c r="BH54" i="5"/>
  <c r="Z145" i="5"/>
  <c r="AA292" i="5"/>
  <c r="AB292" i="5" s="1"/>
  <c r="AG21" i="5"/>
  <c r="AN142" i="5"/>
  <c r="O420" i="5"/>
  <c r="AS169" i="5"/>
  <c r="D444" i="5"/>
  <c r="BD428" i="5"/>
  <c r="Z304" i="5"/>
  <c r="BA98" i="5"/>
  <c r="Z455" i="5"/>
  <c r="AY338" i="5"/>
  <c r="E77" i="5"/>
  <c r="AQ35" i="5"/>
  <c r="BF264" i="5"/>
  <c r="O407" i="5"/>
  <c r="AX314" i="5"/>
  <c r="C157" i="5"/>
  <c r="BF358" i="5"/>
  <c r="AH299" i="5"/>
  <c r="AP264" i="5"/>
  <c r="P56" i="5"/>
  <c r="AJ495" i="5"/>
  <c r="BB377" i="5"/>
  <c r="AO270" i="5"/>
  <c r="Z52" i="5"/>
  <c r="AI159" i="5"/>
  <c r="A324" i="5"/>
  <c r="AP363" i="5"/>
  <c r="Q325" i="5"/>
  <c r="Q286" i="5"/>
  <c r="U302" i="5"/>
  <c r="AH170" i="5"/>
  <c r="Z232" i="5"/>
  <c r="O330" i="5"/>
  <c r="D324" i="5"/>
  <c r="AM177" i="5"/>
  <c r="T50" i="5"/>
  <c r="C83" i="5"/>
  <c r="S377" i="5"/>
  <c r="AZ324" i="5"/>
  <c r="BG384" i="5"/>
  <c r="BH28" i="5"/>
  <c r="BJ28" i="5" s="1"/>
  <c r="Q202" i="5"/>
  <c r="AS289" i="5"/>
  <c r="BC288" i="5"/>
  <c r="AX159" i="5"/>
  <c r="A166" i="5"/>
  <c r="AX131" i="5"/>
  <c r="AO252" i="5"/>
  <c r="L430" i="5"/>
  <c r="BF20" i="5"/>
  <c r="AA408" i="5"/>
  <c r="AB408" i="5" s="1"/>
  <c r="AJ421" i="5"/>
  <c r="O183" i="5"/>
  <c r="Q130" i="5"/>
  <c r="Z322" i="5"/>
  <c r="J453" i="5"/>
  <c r="F55" i="5"/>
  <c r="BG78" i="5"/>
  <c r="Z414" i="5"/>
  <c r="J407" i="5"/>
  <c r="C145" i="5"/>
  <c r="AI118" i="5"/>
  <c r="BE285" i="5"/>
  <c r="AN180" i="5"/>
  <c r="X336" i="5"/>
  <c r="I28" i="5"/>
  <c r="K340" i="5"/>
  <c r="AG424" i="5"/>
  <c r="H288" i="5"/>
  <c r="X468" i="5"/>
  <c r="AV248" i="5"/>
  <c r="B179" i="5"/>
  <c r="BF440" i="5"/>
  <c r="AD193" i="5"/>
  <c r="AS296" i="5"/>
  <c r="AU406" i="5"/>
  <c r="L155" i="5"/>
  <c r="AF32" i="5"/>
  <c r="BD206" i="5"/>
  <c r="Q65" i="5"/>
  <c r="BF67" i="5"/>
  <c r="BH22" i="5"/>
  <c r="BJ22" i="5" s="1"/>
  <c r="B352" i="5"/>
  <c r="AY91" i="5"/>
  <c r="AP185" i="5"/>
  <c r="AY152" i="5"/>
  <c r="R236" i="5"/>
  <c r="X112" i="5"/>
  <c r="BG27" i="5"/>
  <c r="M205" i="5"/>
  <c r="AQ120" i="5"/>
  <c r="AX280" i="5"/>
  <c r="AQ178" i="5"/>
  <c r="AM267" i="5"/>
  <c r="AT25" i="5"/>
  <c r="O205" i="5"/>
  <c r="BH218" i="5"/>
  <c r="BJ218" i="5" s="1"/>
  <c r="T224" i="5"/>
  <c r="BG393" i="5"/>
  <c r="AS204" i="5"/>
  <c r="AI487" i="5"/>
  <c r="AD201" i="5"/>
  <c r="AJ275" i="5"/>
  <c r="AN153" i="5"/>
  <c r="AL435" i="5"/>
  <c r="AO18" i="5"/>
  <c r="AO324" i="5"/>
  <c r="AF107" i="5"/>
  <c r="AC34" i="5"/>
  <c r="B228" i="5"/>
  <c r="C312" i="5"/>
  <c r="AL193" i="5"/>
  <c r="B454" i="5"/>
  <c r="AZ376" i="5"/>
  <c r="O475" i="5"/>
  <c r="L209" i="5"/>
  <c r="Y115" i="5"/>
  <c r="AV438" i="5"/>
  <c r="Y337" i="5"/>
  <c r="B297" i="5"/>
  <c r="AK209" i="5"/>
  <c r="BA389" i="5"/>
  <c r="AH200" i="5"/>
  <c r="P182" i="5"/>
  <c r="AG227" i="5"/>
  <c r="C119" i="5"/>
  <c r="X66" i="5"/>
  <c r="AZ30" i="5"/>
  <c r="AJ82" i="5"/>
  <c r="BB60" i="5"/>
  <c r="Y71" i="5"/>
  <c r="AX235" i="5"/>
  <c r="AW24" i="5"/>
  <c r="A28" i="5"/>
  <c r="AT295" i="5"/>
  <c r="O385" i="5"/>
  <c r="AY252" i="5"/>
  <c r="AS345" i="5"/>
  <c r="N254" i="5"/>
  <c r="AP54" i="5"/>
  <c r="M331" i="5"/>
  <c r="A387" i="5"/>
  <c r="AQ149" i="5"/>
  <c r="AH245" i="5"/>
  <c r="Y38" i="5"/>
  <c r="AW75" i="5"/>
  <c r="BH488" i="5"/>
  <c r="BJ488" i="5" s="1"/>
  <c r="BH393" i="5"/>
  <c r="BJ393" i="5" s="1"/>
  <c r="AZ268" i="5"/>
  <c r="AA86" i="5"/>
  <c r="AB86" i="5" s="1"/>
  <c r="AT481" i="5"/>
  <c r="AS13" i="5"/>
  <c r="AE297" i="5"/>
  <c r="Y500" i="5"/>
  <c r="BE235" i="5"/>
  <c r="Q409" i="5"/>
  <c r="S299" i="5"/>
  <c r="L493" i="5"/>
  <c r="P279" i="5"/>
  <c r="M131" i="5"/>
  <c r="AX288" i="5"/>
  <c r="AP99" i="5"/>
  <c r="BH424" i="5"/>
  <c r="BJ424" i="5" s="1"/>
  <c r="D289" i="5"/>
  <c r="BG382" i="5"/>
  <c r="AJ337" i="5"/>
  <c r="BB419" i="5"/>
  <c r="J365" i="5"/>
  <c r="P204" i="5"/>
  <c r="BH162" i="5"/>
  <c r="N418" i="5"/>
  <c r="I489" i="5"/>
  <c r="AC147" i="5"/>
  <c r="AP500" i="5"/>
  <c r="AY258" i="5"/>
  <c r="BH176" i="5"/>
  <c r="BJ176" i="5" s="1"/>
  <c r="P46" i="5"/>
  <c r="AP15" i="5"/>
  <c r="J58" i="5"/>
  <c r="AF324" i="5"/>
  <c r="AM319" i="5"/>
  <c r="R293" i="5"/>
  <c r="L396" i="5"/>
  <c r="N26" i="5"/>
  <c r="AN299" i="5"/>
  <c r="G383" i="5"/>
  <c r="F228" i="5"/>
  <c r="X268" i="5"/>
  <c r="Y331" i="5"/>
  <c r="M311" i="5"/>
  <c r="AJ208" i="5"/>
  <c r="AL462" i="5"/>
  <c r="B315" i="5"/>
  <c r="C128" i="5"/>
  <c r="B138" i="5"/>
  <c r="AL216" i="5"/>
  <c r="AN437" i="5"/>
  <c r="AY266" i="5"/>
  <c r="L202" i="5"/>
  <c r="C398" i="5"/>
  <c r="AG128" i="5"/>
  <c r="AJ153" i="5"/>
  <c r="BE489" i="5"/>
  <c r="AG95" i="5"/>
  <c r="AZ36" i="5"/>
  <c r="D134" i="5"/>
  <c r="AG15" i="5"/>
  <c r="AM151" i="5"/>
  <c r="BE90" i="5"/>
  <c r="AL472" i="5"/>
  <c r="AJ444" i="5"/>
  <c r="J168" i="5"/>
  <c r="BF450" i="5"/>
  <c r="P174" i="5"/>
  <c r="BE337" i="5"/>
  <c r="A148" i="5"/>
  <c r="R255" i="5"/>
  <c r="N293" i="5"/>
  <c r="BB406" i="5"/>
  <c r="AM275" i="5"/>
  <c r="AV358" i="5"/>
  <c r="AE41" i="5"/>
  <c r="U80" i="5"/>
  <c r="Q36" i="5"/>
  <c r="AS16" i="5"/>
  <c r="A217" i="5"/>
  <c r="L190" i="5"/>
  <c r="AU285" i="5"/>
  <c r="N171" i="5"/>
  <c r="B437" i="5"/>
  <c r="AI278" i="5"/>
  <c r="C472" i="5"/>
  <c r="A353" i="5"/>
  <c r="AU130" i="5"/>
  <c r="F385" i="5"/>
  <c r="AF141" i="5"/>
  <c r="AP189" i="5"/>
  <c r="AF422" i="5"/>
  <c r="T54" i="5"/>
  <c r="BC31" i="5"/>
  <c r="AG235" i="5"/>
  <c r="S186" i="5"/>
  <c r="AU19" i="5"/>
  <c r="T59" i="5"/>
  <c r="R21" i="5"/>
  <c r="AO79" i="5"/>
  <c r="AL345" i="5"/>
  <c r="H308" i="5"/>
  <c r="BG16" i="5"/>
  <c r="BB80" i="5"/>
  <c r="G244" i="5"/>
  <c r="E178" i="5"/>
  <c r="AL464" i="5"/>
  <c r="M30" i="5"/>
  <c r="U76" i="5"/>
  <c r="AX15" i="5"/>
  <c r="AQ84" i="5"/>
  <c r="AX332" i="5"/>
  <c r="AQ385" i="5"/>
  <c r="BC314" i="5"/>
  <c r="B388" i="5"/>
  <c r="P417" i="5"/>
  <c r="AE126" i="5"/>
  <c r="H28" i="5"/>
  <c r="AD114" i="5"/>
  <c r="AW72" i="5"/>
  <c r="H356" i="5"/>
  <c r="AJ200" i="5"/>
  <c r="Z151" i="5"/>
  <c r="K316" i="5"/>
  <c r="O235" i="5"/>
  <c r="M261" i="5"/>
  <c r="AG100" i="5"/>
  <c r="AH42" i="5"/>
  <c r="D63" i="5"/>
  <c r="AZ255" i="5"/>
  <c r="AA144" i="5"/>
  <c r="AB144" i="5" s="1"/>
  <c r="BJ144" i="5" s="1"/>
  <c r="Z65" i="5"/>
  <c r="AJ500" i="5"/>
  <c r="BC396" i="5"/>
  <c r="AF259" i="5"/>
  <c r="AK222" i="5"/>
  <c r="BG71" i="5"/>
  <c r="Q179" i="5"/>
  <c r="L376" i="5"/>
  <c r="AT130" i="5"/>
  <c r="AA45" i="5"/>
  <c r="AB45" i="5" s="1"/>
  <c r="BJ45" i="5" s="1"/>
  <c r="M202" i="5"/>
  <c r="O20" i="5"/>
  <c r="AA377" i="5"/>
  <c r="AB377" i="5" s="1"/>
  <c r="AH249" i="5"/>
  <c r="AW489" i="5"/>
  <c r="AQ195" i="5"/>
  <c r="AM493" i="5"/>
  <c r="AM119" i="5"/>
  <c r="Z128" i="5"/>
  <c r="F487" i="5"/>
  <c r="AV346" i="5"/>
  <c r="R281" i="5"/>
  <c r="H309" i="5"/>
  <c r="G480" i="5"/>
  <c r="BE180" i="5"/>
  <c r="AX232" i="5"/>
  <c r="AO226" i="5"/>
  <c r="P24" i="5"/>
  <c r="B56" i="5"/>
  <c r="AZ93" i="5"/>
  <c r="J487" i="5"/>
  <c r="AA314" i="5"/>
  <c r="AB314" i="5" s="1"/>
  <c r="BJ314" i="5" s="1"/>
  <c r="AV405" i="5"/>
  <c r="AP126" i="5"/>
  <c r="J129" i="5"/>
  <c r="BA492" i="5"/>
  <c r="P271" i="5"/>
  <c r="E153" i="5"/>
  <c r="AJ367" i="5"/>
  <c r="E162" i="5"/>
  <c r="AS121" i="5"/>
  <c r="AI308" i="5"/>
  <c r="H364" i="5"/>
  <c r="AJ272" i="5"/>
  <c r="K82" i="5"/>
  <c r="AJ345" i="5"/>
  <c r="J209" i="5"/>
  <c r="AN298" i="5"/>
  <c r="AD256" i="5"/>
  <c r="BG464" i="5"/>
  <c r="AD492" i="5"/>
  <c r="AA420" i="5"/>
  <c r="AB420" i="5" s="1"/>
  <c r="BJ420" i="5" s="1"/>
  <c r="D318" i="5"/>
  <c r="BC486" i="5"/>
  <c r="AK464" i="5"/>
  <c r="AC116" i="5"/>
  <c r="R19" i="5"/>
  <c r="AE77" i="5"/>
  <c r="AG90" i="5"/>
  <c r="AK251" i="5"/>
  <c r="AF427" i="5"/>
  <c r="F310" i="5"/>
  <c r="I488" i="5"/>
  <c r="BC224" i="5"/>
  <c r="AY306" i="5"/>
  <c r="L450" i="5"/>
  <c r="P324" i="5"/>
  <c r="BC319" i="5"/>
  <c r="S155" i="5"/>
  <c r="U32" i="5"/>
  <c r="F129" i="5"/>
  <c r="AN481" i="5"/>
  <c r="BB49" i="5"/>
  <c r="AS356" i="5"/>
  <c r="H103" i="5"/>
  <c r="G16" i="5"/>
  <c r="AP209" i="5"/>
  <c r="AX44" i="5"/>
  <c r="AC159" i="5"/>
  <c r="AJ347" i="5"/>
  <c r="AQ79" i="5"/>
  <c r="AZ129" i="5"/>
  <c r="K384" i="5"/>
  <c r="N195" i="5"/>
  <c r="U198" i="5"/>
  <c r="Q54" i="5"/>
  <c r="T497" i="5"/>
  <c r="A138" i="5"/>
  <c r="H226" i="5"/>
  <c r="O194" i="5"/>
  <c r="AD315" i="5"/>
  <c r="H290" i="5"/>
  <c r="AQ142" i="5"/>
  <c r="F17" i="5"/>
  <c r="E372" i="5"/>
  <c r="AS293" i="5"/>
  <c r="BG468" i="5"/>
  <c r="K284" i="5"/>
  <c r="AF386" i="5"/>
  <c r="BH298" i="5"/>
  <c r="BJ298" i="5" s="1"/>
  <c r="I262" i="5"/>
  <c r="Y133" i="5"/>
  <c r="C406" i="5"/>
  <c r="C231" i="5"/>
  <c r="AQ176" i="5"/>
  <c r="P207" i="5"/>
  <c r="AA459" i="5"/>
  <c r="AB459" i="5" s="1"/>
  <c r="BJ459" i="5" s="1"/>
  <c r="H268" i="5"/>
  <c r="F142" i="5"/>
  <c r="AJ101" i="5"/>
  <c r="X156" i="5"/>
  <c r="D358" i="5"/>
  <c r="AO413" i="5"/>
  <c r="AH84" i="5"/>
  <c r="BD134" i="5"/>
  <c r="AI58" i="5"/>
  <c r="AF26" i="5"/>
  <c r="AL110" i="5"/>
  <c r="C456" i="5"/>
  <c r="S137" i="5"/>
  <c r="AK57" i="5"/>
  <c r="C198" i="5"/>
  <c r="F243" i="5"/>
  <c r="L90" i="5"/>
  <c r="T358" i="5"/>
  <c r="I191" i="5"/>
  <c r="AQ116" i="5"/>
  <c r="BH33" i="5"/>
  <c r="J327" i="5"/>
  <c r="J454" i="5"/>
  <c r="BC220" i="5"/>
  <c r="F101" i="5"/>
  <c r="C276" i="5"/>
  <c r="S318" i="5"/>
  <c r="L401" i="5"/>
  <c r="R118" i="5"/>
  <c r="X225" i="5"/>
  <c r="D72" i="5"/>
  <c r="Y386" i="5"/>
  <c r="L131" i="5"/>
  <c r="AV308" i="5"/>
  <c r="AJ401" i="5"/>
  <c r="AE24" i="5"/>
  <c r="T250" i="5"/>
  <c r="AK132" i="5"/>
  <c r="AS434" i="5"/>
  <c r="BD473" i="5"/>
  <c r="G292" i="5"/>
  <c r="X400" i="5"/>
  <c r="BD376" i="5"/>
  <c r="AJ41" i="5"/>
  <c r="AT453" i="5"/>
  <c r="AW193" i="5"/>
  <c r="T75" i="5"/>
  <c r="BG57" i="5"/>
  <c r="AT189" i="5"/>
  <c r="AO203" i="5"/>
  <c r="AQ349" i="5"/>
  <c r="Y232" i="5"/>
  <c r="BD105" i="5"/>
  <c r="X245" i="5"/>
  <c r="AV71" i="5"/>
  <c r="D387" i="5"/>
  <c r="AU363" i="5"/>
  <c r="K163" i="5"/>
  <c r="BF60" i="5"/>
  <c r="AC262" i="5"/>
  <c r="AW159" i="5"/>
  <c r="U101" i="5"/>
  <c r="F326" i="5"/>
  <c r="AY22" i="5"/>
  <c r="AE91" i="5"/>
  <c r="L427" i="5"/>
  <c r="AO266" i="5"/>
  <c r="L142" i="5"/>
  <c r="BF208" i="5"/>
  <c r="C441" i="5"/>
  <c r="AM254" i="5"/>
  <c r="AA478" i="5"/>
  <c r="AB478" i="5" s="1"/>
  <c r="BJ478" i="5" s="1"/>
  <c r="C313" i="5"/>
  <c r="AO277" i="5"/>
  <c r="AW190" i="5"/>
  <c r="AW374" i="5"/>
  <c r="BA368" i="5"/>
  <c r="M101" i="5"/>
  <c r="A338" i="5"/>
  <c r="AW175" i="5"/>
  <c r="AF76" i="5"/>
  <c r="S305" i="5"/>
  <c r="F337" i="5"/>
  <c r="AW49" i="5"/>
  <c r="Y364" i="5"/>
  <c r="BA292" i="5"/>
  <c r="BE221" i="5"/>
  <c r="AE346" i="5"/>
  <c r="N212" i="5"/>
  <c r="K96" i="5"/>
  <c r="AT424" i="5"/>
  <c r="P96" i="5"/>
  <c r="AV290" i="5"/>
  <c r="BH131" i="5"/>
  <c r="K451" i="5"/>
  <c r="G217" i="5"/>
  <c r="M88" i="5"/>
  <c r="AC450" i="5"/>
  <c r="Q135" i="5"/>
  <c r="J302" i="5"/>
  <c r="U69" i="5"/>
  <c r="BB337" i="5"/>
  <c r="AH351" i="5"/>
  <c r="E154" i="5"/>
  <c r="H186" i="5"/>
  <c r="BF419" i="5"/>
  <c r="AE378" i="5"/>
  <c r="AH487" i="5"/>
  <c r="AA494" i="5"/>
  <c r="AB494" i="5" s="1"/>
  <c r="BJ494" i="5" s="1"/>
  <c r="AK183" i="5"/>
  <c r="AJ214" i="5"/>
  <c r="BF178" i="5"/>
  <c r="K136" i="5"/>
  <c r="Z343" i="5"/>
  <c r="Y466" i="5"/>
  <c r="J371" i="5"/>
  <c r="AE70" i="5"/>
  <c r="B90" i="5"/>
  <c r="I57" i="5"/>
  <c r="AT152" i="5"/>
  <c r="AO257" i="5"/>
  <c r="P283" i="5"/>
  <c r="N205" i="5"/>
  <c r="L49" i="5"/>
  <c r="AK455" i="5"/>
  <c r="BB253" i="5"/>
  <c r="AI384" i="5"/>
  <c r="BA91" i="5"/>
  <c r="AL189" i="5"/>
  <c r="X82" i="5"/>
  <c r="H18" i="5"/>
  <c r="AO367" i="5"/>
  <c r="BH284" i="5"/>
  <c r="BJ284" i="5" s="1"/>
  <c r="L313" i="5"/>
  <c r="AQ262" i="5"/>
  <c r="AF470" i="5"/>
  <c r="AL455" i="5"/>
  <c r="M146" i="5"/>
  <c r="C490" i="5"/>
  <c r="Z127" i="5"/>
  <c r="D129" i="5"/>
  <c r="AV154" i="5"/>
  <c r="P49" i="5"/>
  <c r="M160" i="5"/>
  <c r="AV479" i="5"/>
  <c r="AS32" i="5"/>
  <c r="J111" i="5"/>
  <c r="AN227" i="5"/>
  <c r="L393" i="5"/>
  <c r="AX74" i="5"/>
  <c r="AC304" i="5"/>
  <c r="M422" i="5"/>
  <c r="AP461" i="5"/>
  <c r="AC23" i="5"/>
  <c r="BB301" i="5"/>
  <c r="AA76" i="5"/>
  <c r="AB76" i="5" s="1"/>
  <c r="BH283" i="5"/>
  <c r="BJ283" i="5" s="1"/>
  <c r="J451" i="5"/>
  <c r="X382" i="5"/>
  <c r="AO177" i="5"/>
  <c r="AJ196" i="5"/>
  <c r="J29" i="5"/>
  <c r="AG301" i="5"/>
  <c r="AV144" i="5"/>
  <c r="O351" i="5"/>
  <c r="B206" i="5"/>
  <c r="AS80" i="5"/>
  <c r="Z26" i="5"/>
  <c r="AH82" i="5"/>
  <c r="AX228" i="5"/>
  <c r="J90" i="5"/>
  <c r="K470" i="5"/>
  <c r="BA152" i="5"/>
  <c r="G24" i="5"/>
  <c r="N244" i="5"/>
  <c r="BF330" i="5"/>
  <c r="AX394" i="5"/>
  <c r="AP98" i="5"/>
  <c r="Y482" i="5"/>
  <c r="AY62" i="5"/>
  <c r="O119" i="5"/>
  <c r="AA21" i="5"/>
  <c r="AB21" i="5" s="1"/>
  <c r="BJ21" i="5" s="1"/>
  <c r="AO265" i="5"/>
  <c r="X198" i="5"/>
  <c r="AH67" i="5"/>
  <c r="BH292" i="5"/>
  <c r="AS330" i="5"/>
  <c r="AM438" i="5"/>
  <c r="E432" i="5"/>
  <c r="AT356" i="5"/>
  <c r="AU395" i="5"/>
  <c r="P61" i="5"/>
  <c r="AT53" i="5"/>
  <c r="T191" i="5"/>
  <c r="BF418" i="5"/>
  <c r="Y59" i="5"/>
  <c r="AS436" i="5"/>
  <c r="BG159" i="5"/>
  <c r="F127" i="5"/>
  <c r="P18" i="5"/>
  <c r="AA261" i="5"/>
  <c r="AB261" i="5" s="1"/>
  <c r="BJ261" i="5" s="1"/>
  <c r="AK134" i="5"/>
  <c r="O248" i="5"/>
  <c r="AL15" i="5"/>
  <c r="BG182" i="5"/>
  <c r="B244" i="5"/>
  <c r="BA234" i="5"/>
  <c r="N402" i="5"/>
  <c r="Z42" i="5"/>
  <c r="C365" i="5"/>
  <c r="AW410" i="5"/>
  <c r="Q118" i="5"/>
  <c r="AP372" i="5"/>
  <c r="R333" i="5"/>
  <c r="M490" i="5"/>
  <c r="U434" i="5"/>
  <c r="AQ150" i="5"/>
  <c r="AP88" i="5"/>
  <c r="AH93" i="5"/>
  <c r="Q66" i="5"/>
  <c r="AH29" i="5"/>
  <c r="N297" i="5"/>
  <c r="L318" i="5"/>
  <c r="O465" i="5"/>
  <c r="Z181" i="5"/>
  <c r="AT172" i="5"/>
  <c r="AX412" i="5"/>
  <c r="AQ357" i="5"/>
  <c r="BD296" i="5"/>
  <c r="BF312" i="5"/>
  <c r="BD94" i="5"/>
  <c r="AY149" i="5"/>
  <c r="AF380" i="5"/>
  <c r="AD486" i="5"/>
  <c r="AS264" i="5"/>
  <c r="AK133" i="5"/>
  <c r="Y307" i="5"/>
  <c r="AK127" i="5"/>
  <c r="AM373" i="5"/>
  <c r="AG472" i="5"/>
  <c r="BF158" i="5"/>
  <c r="AD165" i="5"/>
  <c r="H318" i="5"/>
  <c r="BA56" i="5"/>
  <c r="G178" i="5"/>
  <c r="BE13" i="5"/>
  <c r="AW123" i="5"/>
  <c r="AV345" i="5"/>
  <c r="AT47" i="5"/>
  <c r="BF150" i="5"/>
  <c r="AK431" i="5"/>
  <c r="AN467" i="5"/>
  <c r="I315" i="5"/>
  <c r="I118" i="5"/>
  <c r="AH36" i="5"/>
  <c r="BF87" i="5"/>
  <c r="X392" i="5"/>
  <c r="AO260" i="5"/>
  <c r="AL137" i="5"/>
  <c r="AQ161" i="5"/>
  <c r="BE108" i="5"/>
  <c r="AQ160" i="5"/>
  <c r="AV455" i="5"/>
  <c r="G239" i="5"/>
  <c r="AA332" i="5"/>
  <c r="AB332" i="5" s="1"/>
  <c r="BJ332" i="5" s="1"/>
  <c r="BA446" i="5"/>
  <c r="AV178" i="5"/>
  <c r="AM488" i="5"/>
  <c r="AT70" i="5"/>
  <c r="P27" i="5"/>
  <c r="A487" i="5"/>
  <c r="H447" i="5"/>
  <c r="AO427" i="5"/>
  <c r="Q463" i="5"/>
  <c r="AO440" i="5"/>
  <c r="AT335" i="5"/>
  <c r="B107" i="5"/>
  <c r="BG40" i="5"/>
  <c r="AE182" i="5"/>
  <c r="M132" i="5"/>
  <c r="J181" i="5"/>
  <c r="D425" i="5"/>
  <c r="BA266" i="5"/>
  <c r="AQ347" i="5"/>
  <c r="AJ323" i="5"/>
  <c r="BE395" i="5"/>
  <c r="AV22" i="5"/>
  <c r="I355" i="5"/>
  <c r="Q495" i="5"/>
  <c r="BH149" i="5"/>
  <c r="T109" i="5"/>
  <c r="AS38" i="5"/>
  <c r="C321" i="5"/>
  <c r="AM386" i="5"/>
  <c r="H393" i="5"/>
  <c r="H218" i="5"/>
  <c r="C496" i="5"/>
  <c r="AW324" i="5"/>
  <c r="BG248" i="5"/>
  <c r="AT224" i="5"/>
  <c r="AQ237" i="5"/>
  <c r="M446" i="5"/>
  <c r="T407" i="5"/>
  <c r="AO353" i="5"/>
  <c r="AG174" i="5"/>
  <c r="AU442" i="5"/>
  <c r="X107" i="5"/>
  <c r="AM486" i="5"/>
  <c r="AC484" i="5"/>
  <c r="AM105" i="5"/>
  <c r="K192" i="5"/>
  <c r="H500" i="5"/>
  <c r="AU417" i="5"/>
  <c r="AA426" i="5"/>
  <c r="AB426" i="5" s="1"/>
  <c r="BJ426" i="5" s="1"/>
  <c r="E470" i="5"/>
  <c r="J444" i="5"/>
  <c r="BF469" i="5"/>
  <c r="E304" i="5"/>
  <c r="AL326" i="5"/>
  <c r="U48" i="5"/>
  <c r="Z201" i="5"/>
  <c r="A285" i="5"/>
  <c r="AN365" i="5"/>
  <c r="BB351" i="5"/>
  <c r="AS340" i="5"/>
  <c r="M62" i="5"/>
  <c r="C484" i="5"/>
  <c r="BG80" i="5"/>
  <c r="AW186" i="5"/>
  <c r="BB202" i="5"/>
  <c r="K326" i="5"/>
  <c r="AY350" i="5"/>
  <c r="P392" i="5"/>
  <c r="A336" i="5"/>
  <c r="AJ411" i="5"/>
  <c r="M320" i="5"/>
  <c r="AP301" i="5"/>
  <c r="AF206" i="5"/>
  <c r="Z385" i="5"/>
  <c r="AT319" i="5"/>
  <c r="F26" i="5"/>
  <c r="BF162" i="5"/>
  <c r="BE22" i="5"/>
  <c r="AS291" i="5"/>
  <c r="S170" i="5"/>
  <c r="BF155" i="5"/>
  <c r="AJ351" i="5"/>
  <c r="BG264" i="5"/>
  <c r="X417" i="5"/>
  <c r="AM98" i="5"/>
  <c r="AU383" i="5"/>
  <c r="I47" i="5"/>
  <c r="J258" i="5"/>
  <c r="C436" i="5"/>
  <c r="A126" i="5"/>
  <c r="X229" i="5"/>
  <c r="AS105" i="5"/>
  <c r="AG93" i="5"/>
  <c r="I245" i="5"/>
  <c r="BC418" i="5"/>
  <c r="AF441" i="5"/>
  <c r="Y374" i="5"/>
  <c r="S425" i="5"/>
  <c r="AE204" i="5"/>
  <c r="T247" i="5"/>
  <c r="B157" i="5"/>
  <c r="C50" i="5"/>
  <c r="E348" i="5"/>
  <c r="K138" i="5"/>
  <c r="AG358" i="5"/>
  <c r="AG96" i="5"/>
  <c r="M316" i="5"/>
  <c r="AF139" i="5"/>
  <c r="U41" i="5"/>
  <c r="AP406" i="5"/>
  <c r="AG441" i="5"/>
  <c r="L96" i="5"/>
  <c r="AZ396" i="5"/>
  <c r="BB472" i="5"/>
  <c r="AW243" i="5"/>
  <c r="AE465" i="5"/>
  <c r="F191" i="5"/>
  <c r="K191" i="5"/>
  <c r="B282" i="5"/>
  <c r="AC258" i="5"/>
  <c r="X57" i="5"/>
  <c r="K32" i="5"/>
  <c r="X358" i="5"/>
  <c r="AE170" i="5"/>
  <c r="AW361" i="5"/>
  <c r="AD67" i="5"/>
  <c r="M27" i="5"/>
  <c r="E389" i="5"/>
  <c r="Z374" i="5"/>
  <c r="AH423" i="5"/>
  <c r="AS258" i="5"/>
  <c r="BD483" i="5"/>
  <c r="A474" i="5"/>
  <c r="K407" i="5"/>
  <c r="Q151" i="5"/>
  <c r="AQ208" i="5"/>
  <c r="G141" i="5"/>
  <c r="S396" i="5"/>
  <c r="BB42" i="5"/>
  <c r="P398" i="5"/>
  <c r="X320" i="5"/>
  <c r="K409" i="5"/>
  <c r="C40" i="5"/>
  <c r="BA78" i="5"/>
  <c r="BF260" i="5"/>
  <c r="BG448" i="5"/>
  <c r="G29" i="5"/>
  <c r="BH344" i="5"/>
  <c r="BJ344" i="5" s="1"/>
  <c r="AP339" i="5"/>
  <c r="Y62" i="5"/>
  <c r="AU265" i="5"/>
  <c r="AO111" i="5"/>
  <c r="AP361" i="5"/>
  <c r="M168" i="5"/>
  <c r="Z190" i="5"/>
  <c r="AU66" i="5"/>
  <c r="S459" i="5"/>
  <c r="BF222" i="5"/>
  <c r="M167" i="5"/>
  <c r="AZ136" i="5"/>
  <c r="AT310" i="5"/>
  <c r="AH17" i="5"/>
  <c r="Y433" i="5"/>
  <c r="AM463" i="5"/>
  <c r="P256" i="5"/>
  <c r="C482" i="5"/>
  <c r="BC143" i="5"/>
  <c r="L68" i="5"/>
  <c r="D391" i="5"/>
  <c r="F76" i="5"/>
  <c r="K222" i="5"/>
  <c r="AN107" i="5"/>
  <c r="AZ16" i="5"/>
  <c r="AV342" i="5"/>
  <c r="R202" i="5"/>
  <c r="N33" i="5"/>
  <c r="U129" i="5"/>
  <c r="L42" i="5"/>
  <c r="AL183" i="5"/>
  <c r="T45" i="5"/>
  <c r="AD310" i="5"/>
  <c r="BA159" i="5"/>
  <c r="AZ154" i="5"/>
  <c r="BG495" i="5"/>
  <c r="U161" i="5"/>
  <c r="AM205" i="5"/>
  <c r="H458" i="5"/>
  <c r="U114" i="5"/>
  <c r="L482" i="5"/>
  <c r="F138" i="5"/>
  <c r="G228" i="5"/>
  <c r="U314" i="5"/>
  <c r="BF233" i="5"/>
  <c r="AA47" i="5"/>
  <c r="AB47" i="5" s="1"/>
  <c r="X304" i="5"/>
  <c r="AK326" i="5"/>
  <c r="BG428" i="5"/>
  <c r="AU89" i="5"/>
  <c r="BA135" i="5"/>
  <c r="BD279" i="5"/>
  <c r="AD94" i="5"/>
  <c r="BD229" i="5"/>
  <c r="Y401" i="5"/>
  <c r="BC98" i="5"/>
  <c r="AY193" i="5"/>
  <c r="AX274" i="5"/>
  <c r="BF68" i="5"/>
  <c r="AS480" i="5"/>
  <c r="D413" i="5"/>
  <c r="AF25" i="5"/>
  <c r="C81" i="5"/>
  <c r="D346" i="5"/>
  <c r="M313" i="5"/>
  <c r="AJ271" i="5"/>
  <c r="AL266" i="5"/>
  <c r="AX194" i="5"/>
  <c r="AD340" i="5"/>
  <c r="Q349" i="5"/>
  <c r="AN15" i="5"/>
  <c r="L324" i="5"/>
  <c r="N277" i="5"/>
  <c r="AI495" i="5"/>
  <c r="AV471" i="5"/>
  <c r="O485" i="5"/>
  <c r="AP227" i="5"/>
  <c r="A174" i="5"/>
  <c r="AH22" i="5"/>
  <c r="K54" i="5"/>
  <c r="K317" i="5"/>
  <c r="U152" i="5"/>
  <c r="AN46" i="5"/>
  <c r="AT349" i="5"/>
  <c r="I342" i="5"/>
  <c r="AD215" i="5"/>
  <c r="AP313" i="5"/>
  <c r="BG444" i="5"/>
  <c r="AA244" i="5"/>
  <c r="AB244" i="5" s="1"/>
  <c r="BJ244" i="5" s="1"/>
  <c r="U412" i="5"/>
  <c r="BF94" i="5"/>
  <c r="AM162" i="5"/>
  <c r="AP388" i="5"/>
  <c r="R227" i="5"/>
  <c r="G356" i="5"/>
  <c r="AU57" i="5"/>
  <c r="AN479" i="5"/>
  <c r="BH365" i="5"/>
  <c r="BJ365" i="5" s="1"/>
  <c r="BF98" i="5"/>
  <c r="X414" i="5"/>
  <c r="P168" i="5"/>
  <c r="Y367" i="5"/>
  <c r="BF186" i="5"/>
  <c r="P326" i="5"/>
  <c r="AX342" i="5"/>
  <c r="J400" i="5"/>
  <c r="AD21" i="5"/>
  <c r="BG370" i="5"/>
  <c r="AD28" i="5"/>
  <c r="AL191" i="5"/>
  <c r="AG387" i="5"/>
  <c r="U448" i="5"/>
  <c r="AG16" i="5"/>
  <c r="AJ78" i="5"/>
  <c r="I147" i="5"/>
  <c r="BH464" i="5"/>
  <c r="AY118" i="5"/>
  <c r="X341" i="5"/>
  <c r="R40" i="5"/>
  <c r="AH250" i="5"/>
  <c r="X31" i="5"/>
  <c r="AU74" i="5"/>
  <c r="AX157" i="5"/>
  <c r="A444" i="5"/>
  <c r="R142" i="5"/>
  <c r="BA420" i="5"/>
  <c r="R54" i="5"/>
  <c r="Y215" i="5"/>
  <c r="AD189" i="5"/>
  <c r="AU324" i="5"/>
  <c r="AE319" i="5"/>
  <c r="F169" i="5"/>
  <c r="T154" i="5"/>
  <c r="AS378" i="5"/>
  <c r="AU37" i="5"/>
  <c r="AQ103" i="5"/>
  <c r="AF497" i="5"/>
  <c r="BF468" i="5"/>
  <c r="AY379" i="5"/>
  <c r="C16" i="5"/>
  <c r="AV396" i="5"/>
  <c r="AQ384" i="5"/>
  <c r="BC88" i="5"/>
  <c r="BD118" i="5"/>
  <c r="AV220" i="5"/>
  <c r="G67" i="5"/>
  <c r="AT476" i="5"/>
  <c r="BD110" i="5"/>
  <c r="AD400" i="5"/>
  <c r="Y35" i="5"/>
  <c r="R452" i="5"/>
  <c r="M250" i="5"/>
  <c r="K453" i="5"/>
  <c r="BF65" i="5"/>
  <c r="N466" i="5"/>
  <c r="X211" i="5"/>
  <c r="K337" i="5"/>
  <c r="AQ412" i="5"/>
  <c r="AC163" i="5"/>
  <c r="AW272" i="5"/>
  <c r="BH238" i="5"/>
  <c r="BB59" i="5"/>
  <c r="I108" i="5"/>
  <c r="A313" i="5"/>
  <c r="M339" i="5"/>
  <c r="R316" i="5"/>
  <c r="BH371" i="5"/>
  <c r="U279" i="5"/>
  <c r="AK238" i="5"/>
  <c r="AZ91" i="5"/>
  <c r="AJ129" i="5"/>
  <c r="R251" i="5"/>
  <c r="AD313" i="5"/>
  <c r="AZ348" i="5"/>
  <c r="AO231" i="5"/>
  <c r="BD459" i="5"/>
  <c r="J415" i="5"/>
  <c r="K40" i="5"/>
  <c r="AV182" i="5"/>
  <c r="AJ245" i="5"/>
  <c r="AG30" i="5"/>
  <c r="AK225" i="5"/>
  <c r="AU46" i="5"/>
  <c r="L481" i="5"/>
  <c r="A283" i="5"/>
  <c r="N451" i="5"/>
  <c r="AE55" i="5"/>
  <c r="AL86" i="5"/>
  <c r="BD362" i="5"/>
  <c r="BH452" i="5"/>
  <c r="M157" i="5"/>
  <c r="H362" i="5"/>
  <c r="BG289" i="5"/>
  <c r="Z296" i="5"/>
  <c r="BC173" i="5"/>
  <c r="AE312" i="5"/>
  <c r="BA108" i="5"/>
  <c r="AD105" i="5"/>
  <c r="B96" i="5"/>
  <c r="BE187" i="5"/>
  <c r="AZ162" i="5"/>
  <c r="D81" i="5"/>
  <c r="AX423" i="5"/>
  <c r="R454" i="5"/>
  <c r="AZ49" i="5"/>
  <c r="R359" i="5"/>
  <c r="AE213" i="5"/>
  <c r="AC284" i="5"/>
  <c r="Z441" i="5"/>
  <c r="BG127" i="5"/>
  <c r="S468" i="5"/>
  <c r="AG385" i="5"/>
  <c r="BG395" i="5"/>
  <c r="AL167" i="5"/>
  <c r="AD36" i="5"/>
  <c r="AP243" i="5"/>
  <c r="AU268" i="5"/>
  <c r="AF437" i="5"/>
  <c r="BG221" i="5"/>
  <c r="AN172" i="5"/>
  <c r="AL169" i="5"/>
  <c r="H205" i="5"/>
  <c r="AG342" i="5"/>
  <c r="D405" i="5"/>
  <c r="BE319" i="5"/>
  <c r="A52" i="5"/>
  <c r="J409" i="5"/>
  <c r="AV143" i="5"/>
  <c r="B150" i="5"/>
  <c r="AE492" i="5"/>
  <c r="E383" i="5"/>
  <c r="H20" i="5"/>
  <c r="AT269" i="5"/>
  <c r="AK216" i="5"/>
  <c r="BH270" i="5"/>
  <c r="BJ270" i="5" s="1"/>
  <c r="AW476" i="5"/>
  <c r="L459" i="5"/>
  <c r="Y388" i="5"/>
  <c r="AN237" i="5"/>
  <c r="BE363" i="5"/>
  <c r="AU153" i="5"/>
  <c r="AZ253" i="5"/>
  <c r="BC496" i="5"/>
  <c r="AG375" i="5"/>
  <c r="C283" i="5"/>
  <c r="AP201" i="5"/>
  <c r="BG148" i="5"/>
  <c r="R99" i="5"/>
  <c r="N227" i="5"/>
  <c r="AV138" i="5"/>
  <c r="U164" i="5"/>
  <c r="A78" i="5"/>
  <c r="BD354" i="5"/>
  <c r="P334" i="5"/>
  <c r="M103" i="5"/>
  <c r="AD481" i="5"/>
  <c r="AI76" i="5"/>
  <c r="AS143" i="5"/>
  <c r="AV31" i="5"/>
  <c r="T211" i="5"/>
  <c r="AS370" i="5"/>
  <c r="AK192" i="5"/>
  <c r="P491" i="5"/>
  <c r="AY77" i="5"/>
  <c r="T369" i="5"/>
  <c r="AE147" i="5"/>
  <c r="BD211" i="5"/>
  <c r="BG194" i="5"/>
  <c r="BH225" i="5"/>
  <c r="BJ225" i="5" s="1"/>
  <c r="I484" i="5"/>
  <c r="AI360" i="5"/>
  <c r="BE336" i="5"/>
  <c r="X14" i="5"/>
  <c r="BE406" i="5"/>
  <c r="K288" i="5"/>
  <c r="E406" i="5"/>
  <c r="AC318" i="5"/>
  <c r="BE78" i="5"/>
  <c r="BG46" i="5"/>
  <c r="K153" i="5"/>
  <c r="AN98" i="5"/>
  <c r="Y77" i="5"/>
  <c r="AC156" i="5"/>
  <c r="AT350" i="5"/>
  <c r="N46" i="5"/>
  <c r="F261" i="5"/>
  <c r="J222" i="5"/>
  <c r="AZ94" i="5"/>
  <c r="AO338" i="5"/>
  <c r="AY180" i="5"/>
  <c r="AM175" i="5"/>
  <c r="C209" i="5"/>
  <c r="BD469" i="5"/>
  <c r="I436" i="5"/>
  <c r="C439" i="5"/>
  <c r="AL445" i="5"/>
  <c r="C287" i="5"/>
  <c r="AA119" i="5"/>
  <c r="AB119" i="5" s="1"/>
  <c r="AD222" i="5"/>
  <c r="AY135" i="5"/>
  <c r="J443" i="5"/>
  <c r="BG154" i="5"/>
  <c r="H401" i="5"/>
  <c r="AT232" i="5"/>
  <c r="L285" i="5"/>
  <c r="AM191" i="5"/>
  <c r="AA288" i="5"/>
  <c r="AB288" i="5" s="1"/>
  <c r="BE71" i="5"/>
  <c r="AZ118" i="5"/>
  <c r="AU281" i="5"/>
  <c r="BC446" i="5"/>
  <c r="AN206" i="5"/>
  <c r="AU374" i="5"/>
  <c r="AS325" i="5"/>
  <c r="AO300" i="5"/>
  <c r="AL71" i="5"/>
  <c r="L390" i="5"/>
  <c r="AM348" i="5"/>
  <c r="N102" i="5"/>
  <c r="BH335" i="5"/>
  <c r="AL148" i="5"/>
  <c r="M431" i="5"/>
  <c r="BG291" i="5"/>
  <c r="AS313" i="5"/>
  <c r="AO410" i="5"/>
  <c r="AN259" i="5"/>
  <c r="AS274" i="5"/>
  <c r="M293" i="5"/>
  <c r="K83" i="5"/>
  <c r="X228" i="5"/>
  <c r="BC154" i="5"/>
  <c r="AK367" i="5"/>
  <c r="AI497" i="5"/>
  <c r="AC107" i="5"/>
  <c r="AK271" i="5"/>
  <c r="O290" i="5"/>
  <c r="AI292" i="5"/>
  <c r="Y224" i="5"/>
  <c r="AD35" i="5"/>
  <c r="AI104" i="5"/>
  <c r="D298" i="5"/>
  <c r="AY426" i="5"/>
  <c r="AO110" i="5"/>
  <c r="M59" i="5"/>
  <c r="AZ130" i="5"/>
  <c r="AY377" i="5"/>
  <c r="M60" i="5"/>
  <c r="AM102" i="5"/>
  <c r="BB199" i="5"/>
  <c r="N52" i="5"/>
  <c r="N237" i="5"/>
  <c r="BE74" i="5"/>
  <c r="AD137" i="5"/>
  <c r="AY337" i="5"/>
  <c r="AV293" i="5"/>
  <c r="AQ274" i="5"/>
  <c r="AP282" i="5"/>
  <c r="AF391" i="5"/>
  <c r="H162" i="5"/>
  <c r="C110" i="5"/>
  <c r="Z106" i="5"/>
  <c r="S266" i="5"/>
  <c r="AH491" i="5"/>
  <c r="AM446" i="5"/>
  <c r="D216" i="5"/>
  <c r="BG217" i="5"/>
  <c r="AJ284" i="5"/>
  <c r="BF144" i="5"/>
  <c r="X153" i="5"/>
  <c r="BE256" i="5"/>
  <c r="AV173" i="5"/>
  <c r="Y380" i="5"/>
  <c r="A189" i="5"/>
  <c r="F194" i="5"/>
  <c r="AF90" i="5"/>
  <c r="BB430" i="5"/>
  <c r="BB179" i="5"/>
  <c r="AN359" i="5"/>
  <c r="AM122" i="5"/>
  <c r="O284" i="5"/>
  <c r="N299" i="5"/>
  <c r="R495" i="5"/>
  <c r="X355" i="5"/>
  <c r="AW256" i="5"/>
  <c r="BF417" i="5"/>
  <c r="K282" i="5"/>
  <c r="D43" i="5"/>
  <c r="D226" i="5"/>
  <c r="AJ65" i="5"/>
  <c r="M259" i="5"/>
  <c r="T151" i="5"/>
  <c r="C407" i="5"/>
  <c r="K457" i="5"/>
  <c r="F136" i="5"/>
  <c r="AL168" i="5"/>
  <c r="D446" i="5"/>
  <c r="AO222" i="5"/>
  <c r="B440" i="5"/>
  <c r="R471" i="5"/>
  <c r="E24" i="5"/>
  <c r="AJ358" i="5"/>
  <c r="G411" i="5"/>
  <c r="V411" i="5" s="1"/>
  <c r="A403" i="5"/>
  <c r="BD436" i="5"/>
  <c r="I242" i="5"/>
  <c r="O476" i="5"/>
  <c r="F182" i="5"/>
  <c r="U134" i="5"/>
  <c r="AK394" i="5"/>
  <c r="BD308" i="5"/>
  <c r="U222" i="5"/>
  <c r="E121" i="5"/>
  <c r="L114" i="5"/>
  <c r="AT71" i="5"/>
  <c r="J147" i="5"/>
  <c r="H178" i="5"/>
  <c r="AV100" i="5"/>
  <c r="AF394" i="5"/>
  <c r="T336" i="5"/>
  <c r="I275" i="5"/>
  <c r="K450" i="5"/>
  <c r="AV457" i="5"/>
  <c r="AA166" i="5"/>
  <c r="AB166" i="5" s="1"/>
  <c r="Y233" i="5"/>
  <c r="N31" i="5"/>
  <c r="D454" i="5"/>
  <c r="AU258" i="5"/>
  <c r="P323" i="5"/>
  <c r="BF182" i="5"/>
  <c r="E253" i="5"/>
  <c r="AW215" i="5"/>
  <c r="AQ343" i="5"/>
  <c r="K235" i="5"/>
  <c r="AX101" i="5"/>
  <c r="AL233" i="5"/>
  <c r="Y31" i="5"/>
  <c r="F276" i="5"/>
  <c r="B26" i="5"/>
  <c r="AE480" i="5"/>
  <c r="BF103" i="5"/>
  <c r="AQ68" i="5"/>
  <c r="AW265" i="5"/>
  <c r="AZ384" i="5"/>
  <c r="U84" i="5"/>
  <c r="F438" i="5"/>
  <c r="AN409" i="5"/>
  <c r="AT164" i="5"/>
  <c r="AO423" i="5"/>
  <c r="AJ59" i="5"/>
  <c r="AY250" i="5"/>
  <c r="AX237" i="5"/>
  <c r="AJ40" i="5"/>
  <c r="AT148" i="5"/>
  <c r="AH335" i="5"/>
  <c r="AX486" i="5"/>
  <c r="AN444" i="5"/>
  <c r="D202" i="5"/>
  <c r="AY155" i="5"/>
  <c r="M244" i="5"/>
  <c r="AM67" i="5"/>
  <c r="BE215" i="5"/>
  <c r="AW311" i="5"/>
  <c r="C52" i="5"/>
  <c r="I491" i="5"/>
  <c r="AF401" i="5"/>
  <c r="AF301" i="5"/>
  <c r="AF67" i="5"/>
  <c r="AA419" i="5"/>
  <c r="AB419" i="5" s="1"/>
  <c r="C214" i="5"/>
  <c r="AO395" i="5"/>
  <c r="R213" i="5"/>
  <c r="O71" i="5"/>
  <c r="BE292" i="5"/>
  <c r="L325" i="5"/>
  <c r="BE491" i="5"/>
  <c r="BC50" i="5"/>
  <c r="AT32" i="5"/>
  <c r="AM128" i="5"/>
  <c r="F484" i="5"/>
  <c r="F298" i="5"/>
  <c r="AK215" i="5"/>
  <c r="AN215" i="5"/>
  <c r="AQ91" i="5"/>
  <c r="AI55" i="5"/>
  <c r="BF75" i="5"/>
  <c r="U238" i="5"/>
  <c r="G499" i="5"/>
  <c r="D434" i="5"/>
  <c r="P372" i="5"/>
  <c r="B62" i="5"/>
  <c r="AE500" i="5"/>
  <c r="BC94" i="5"/>
  <c r="AS157" i="5"/>
  <c r="AP218" i="5"/>
  <c r="BD385" i="5"/>
  <c r="AW466" i="5"/>
  <c r="BE23" i="5"/>
  <c r="BD453" i="5"/>
  <c r="T55" i="5"/>
  <c r="AU183" i="5"/>
  <c r="M475" i="5"/>
  <c r="Z424" i="5"/>
  <c r="AJ135" i="5"/>
  <c r="L135" i="5"/>
  <c r="AM283" i="5"/>
  <c r="BF63" i="5"/>
  <c r="AS429" i="5"/>
  <c r="AI253" i="5"/>
  <c r="AZ322" i="5"/>
  <c r="AV310" i="5"/>
  <c r="AU140" i="5"/>
  <c r="AL227" i="5"/>
  <c r="AE14" i="5"/>
  <c r="T246" i="5"/>
  <c r="X332" i="5"/>
  <c r="AX372" i="5"/>
  <c r="S83" i="5"/>
  <c r="AE119" i="5"/>
  <c r="P125" i="5"/>
  <c r="BH191" i="5"/>
  <c r="BJ191" i="5" s="1"/>
  <c r="D206" i="5"/>
  <c r="O152" i="5"/>
  <c r="Q335" i="5"/>
  <c r="BC331" i="5"/>
  <c r="B474" i="5"/>
  <c r="AM485" i="5"/>
  <c r="Q262" i="5"/>
  <c r="U335" i="5"/>
  <c r="Q185" i="5"/>
  <c r="AE133" i="5"/>
  <c r="AU162" i="5"/>
  <c r="C101" i="5"/>
  <c r="Q264" i="5"/>
  <c r="BG284" i="5"/>
  <c r="AZ117" i="5"/>
  <c r="T374" i="5"/>
  <c r="Y335" i="5"/>
  <c r="R267" i="5"/>
  <c r="AA483" i="5"/>
  <c r="AB483" i="5" s="1"/>
  <c r="AT211" i="5"/>
  <c r="U342" i="5"/>
  <c r="AZ47" i="5"/>
  <c r="L101" i="5"/>
  <c r="BA125" i="5"/>
  <c r="X126" i="5"/>
  <c r="BF267" i="5"/>
  <c r="AS460" i="5"/>
  <c r="F36" i="5"/>
  <c r="X207" i="5"/>
  <c r="M267" i="5"/>
  <c r="BD275" i="5"/>
  <c r="T30" i="5"/>
  <c r="F15" i="5"/>
  <c r="Z362" i="5"/>
  <c r="AF137" i="5"/>
  <c r="U77" i="5"/>
  <c r="N94" i="5"/>
  <c r="BE224" i="5"/>
  <c r="T227" i="5"/>
  <c r="O51" i="5"/>
  <c r="BG184" i="5"/>
  <c r="H181" i="5"/>
  <c r="AQ21" i="5"/>
  <c r="M420" i="5"/>
  <c r="N126" i="5"/>
  <c r="AU166" i="5"/>
  <c r="BC488" i="5"/>
  <c r="D168" i="5"/>
  <c r="AF239" i="5"/>
  <c r="AX278" i="5"/>
  <c r="AQ363" i="5"/>
  <c r="AC17" i="5"/>
  <c r="BB403" i="5"/>
  <c r="AZ496" i="5"/>
  <c r="AP169" i="5"/>
  <c r="A154" i="5"/>
  <c r="H307" i="5"/>
  <c r="BE323" i="5"/>
  <c r="AH231" i="5"/>
  <c r="AY181" i="5"/>
  <c r="AY209" i="5"/>
  <c r="Q280" i="5"/>
  <c r="AZ245" i="5"/>
  <c r="AO209" i="5"/>
  <c r="BF379" i="5"/>
  <c r="A264" i="5"/>
  <c r="AD68" i="5"/>
  <c r="T194" i="5"/>
  <c r="AP63" i="5"/>
  <c r="AF243" i="5"/>
  <c r="Y47" i="5"/>
  <c r="P272" i="5"/>
  <c r="AC439" i="5"/>
  <c r="T237" i="5"/>
  <c r="Z43" i="5"/>
  <c r="AS333" i="5"/>
  <c r="BG235" i="5"/>
  <c r="H145" i="5"/>
  <c r="C147" i="5"/>
  <c r="BB92" i="5"/>
  <c r="X439" i="5"/>
  <c r="Y393" i="5"/>
  <c r="G191" i="5"/>
  <c r="F291" i="5"/>
  <c r="T25" i="5"/>
  <c r="AG277" i="5"/>
  <c r="B348" i="5"/>
  <c r="O354" i="5"/>
  <c r="L118" i="5"/>
  <c r="M90" i="5"/>
  <c r="BA157" i="5"/>
  <c r="AA196" i="5"/>
  <c r="AB196" i="5" s="1"/>
  <c r="BJ196" i="5" s="1"/>
  <c r="AF365" i="5"/>
  <c r="X110" i="5"/>
  <c r="BB424" i="5"/>
  <c r="Y48" i="5"/>
  <c r="AK345" i="5"/>
  <c r="T386" i="5"/>
  <c r="X195" i="5"/>
  <c r="BH233" i="5"/>
  <c r="BJ233" i="5" s="1"/>
  <c r="AS319" i="5"/>
  <c r="AE379" i="5"/>
  <c r="N113" i="5"/>
  <c r="AM497" i="5"/>
  <c r="R486" i="5"/>
  <c r="R312" i="5"/>
  <c r="BD29" i="5"/>
  <c r="L160" i="5"/>
  <c r="AW225" i="5"/>
  <c r="B384" i="5"/>
  <c r="S438" i="5"/>
  <c r="AA131" i="5"/>
  <c r="AB131" i="5" s="1"/>
  <c r="Q173" i="5"/>
  <c r="AT116" i="5"/>
  <c r="Z24" i="5"/>
  <c r="BF458" i="5"/>
  <c r="H168" i="5"/>
  <c r="T286" i="5"/>
  <c r="Z209" i="5"/>
  <c r="J418" i="5"/>
  <c r="O487" i="5"/>
  <c r="I492" i="5"/>
  <c r="AS228" i="5"/>
  <c r="AL411" i="5"/>
  <c r="AZ28" i="5"/>
  <c r="L201" i="5"/>
  <c r="G211" i="5"/>
  <c r="AK275" i="5"/>
  <c r="AN29" i="5"/>
  <c r="BH267" i="5"/>
  <c r="BJ267" i="5" s="1"/>
  <c r="BH285" i="5"/>
  <c r="C241" i="5"/>
  <c r="AT49" i="5"/>
  <c r="AD427" i="5"/>
  <c r="X254" i="5"/>
  <c r="D223" i="5"/>
  <c r="S369" i="5"/>
  <c r="AI445" i="5"/>
  <c r="AI82" i="5"/>
  <c r="AY45" i="5"/>
  <c r="BD403" i="5"/>
  <c r="G186" i="5"/>
  <c r="T293" i="5"/>
  <c r="AM53" i="5"/>
  <c r="AZ442" i="5"/>
  <c r="X490" i="5"/>
  <c r="BG457" i="5"/>
  <c r="AD286" i="5"/>
  <c r="AU105" i="5"/>
  <c r="M172" i="5"/>
  <c r="K182" i="5"/>
  <c r="AA60" i="5"/>
  <c r="AB60" i="5" s="1"/>
  <c r="AP19" i="5"/>
  <c r="U405" i="5"/>
  <c r="T29" i="5"/>
  <c r="H154" i="5"/>
  <c r="BD35" i="5"/>
  <c r="AA213" i="5"/>
  <c r="AB213" i="5" s="1"/>
  <c r="O247" i="5"/>
  <c r="AY412" i="5"/>
  <c r="AC205" i="5"/>
  <c r="AO193" i="5"/>
  <c r="Z443" i="5"/>
  <c r="AK74" i="5"/>
  <c r="G162" i="5"/>
  <c r="U300" i="5"/>
  <c r="AT436" i="5"/>
  <c r="AT45" i="5"/>
  <c r="M44" i="5"/>
  <c r="P267" i="5"/>
  <c r="AM238" i="5"/>
  <c r="L409" i="5"/>
  <c r="N328" i="5"/>
  <c r="AG291" i="5"/>
  <c r="AR291" i="5" s="1"/>
  <c r="BI291" i="5" s="1"/>
  <c r="BB249" i="5"/>
  <c r="AG453" i="5"/>
  <c r="H284" i="5"/>
  <c r="AC430" i="5"/>
  <c r="AW15" i="5"/>
  <c r="P394" i="5"/>
  <c r="AG293" i="5"/>
  <c r="AZ274" i="5"/>
  <c r="BE475" i="5"/>
  <c r="R319" i="5"/>
  <c r="AU195" i="5"/>
  <c r="J340" i="5"/>
  <c r="AP420" i="5"/>
  <c r="AE498" i="5"/>
  <c r="AU245" i="5"/>
  <c r="AE116" i="5"/>
  <c r="AK198" i="5"/>
  <c r="X18" i="5"/>
  <c r="O381" i="5"/>
  <c r="U497" i="5"/>
  <c r="AS272" i="5"/>
  <c r="AA315" i="5"/>
  <c r="AB315" i="5" s="1"/>
  <c r="BJ315" i="5" s="1"/>
  <c r="K441" i="5"/>
  <c r="Y84" i="5"/>
  <c r="P492" i="5"/>
  <c r="A282" i="5"/>
  <c r="AI18" i="5"/>
  <c r="O163" i="5"/>
  <c r="E29" i="5"/>
  <c r="AN138" i="5"/>
  <c r="AH475" i="5"/>
  <c r="BH411" i="5"/>
  <c r="BJ411" i="5" s="1"/>
  <c r="Z161" i="5"/>
  <c r="J72" i="5"/>
  <c r="J155" i="5"/>
  <c r="A50" i="5"/>
  <c r="G37" i="5"/>
  <c r="H211" i="5"/>
  <c r="AY31" i="5"/>
  <c r="AU379" i="5"/>
  <c r="I259" i="5"/>
  <c r="G486" i="5"/>
  <c r="AK117" i="5"/>
  <c r="D200" i="5"/>
  <c r="D196" i="5"/>
  <c r="AY84" i="5"/>
  <c r="AE141" i="5"/>
  <c r="AH153" i="5"/>
  <c r="X436" i="5"/>
  <c r="BC15" i="5"/>
  <c r="X412" i="5"/>
  <c r="AZ165" i="5"/>
  <c r="AJ277" i="5"/>
  <c r="AJ389" i="5"/>
  <c r="BC352" i="5"/>
  <c r="AP156" i="5"/>
  <c r="B431" i="5"/>
  <c r="M40" i="5"/>
  <c r="B198" i="5"/>
  <c r="BB111" i="5"/>
  <c r="J305" i="5"/>
  <c r="E225" i="5"/>
  <c r="A227" i="5"/>
  <c r="Q189" i="5"/>
  <c r="T330" i="5"/>
  <c r="P477" i="5"/>
  <c r="AD129" i="5"/>
  <c r="AH328" i="5"/>
  <c r="O339" i="5"/>
  <c r="AK92" i="5"/>
  <c r="AF58" i="5"/>
  <c r="BB72" i="5"/>
  <c r="BG445" i="5"/>
  <c r="AX424" i="5"/>
  <c r="L344" i="5"/>
  <c r="L191" i="5"/>
  <c r="AK142" i="5"/>
  <c r="AW97" i="5"/>
  <c r="N204" i="5"/>
  <c r="BC192" i="5"/>
  <c r="G301" i="5"/>
  <c r="AZ472" i="5"/>
  <c r="F124" i="5"/>
  <c r="U433" i="5"/>
  <c r="S500" i="5"/>
  <c r="BD136" i="5"/>
  <c r="G193" i="5"/>
  <c r="BG460" i="5"/>
  <c r="AF235" i="5"/>
  <c r="BE93" i="5"/>
  <c r="BF97" i="5"/>
  <c r="AQ336" i="5"/>
  <c r="K472" i="5"/>
  <c r="T262" i="5"/>
  <c r="AZ122" i="5"/>
  <c r="AH132" i="5"/>
  <c r="AP167" i="5"/>
  <c r="BC93" i="5"/>
  <c r="H272" i="5"/>
  <c r="U210" i="5"/>
  <c r="AV490" i="5"/>
  <c r="D437" i="5"/>
  <c r="AO131" i="5"/>
  <c r="T214" i="5"/>
  <c r="AU441" i="5"/>
  <c r="BA466" i="5"/>
  <c r="AO75" i="5"/>
  <c r="AM142" i="5"/>
  <c r="G204" i="5"/>
  <c r="BC29" i="5"/>
  <c r="BG21" i="5"/>
  <c r="Z380" i="5"/>
  <c r="H248" i="5"/>
  <c r="Q500" i="5"/>
  <c r="AA16" i="5"/>
  <c r="AB16" i="5" s="1"/>
  <c r="BJ16" i="5" s="1"/>
  <c r="AJ140" i="5"/>
  <c r="AU48" i="5"/>
  <c r="K321" i="5"/>
  <c r="X485" i="5"/>
  <c r="AL433" i="5"/>
  <c r="AG171" i="5"/>
  <c r="AI284" i="5"/>
  <c r="AY295" i="5"/>
  <c r="M327" i="5"/>
  <c r="AV171" i="5"/>
  <c r="AO382" i="5"/>
  <c r="G337" i="5"/>
  <c r="AE251" i="5"/>
  <c r="F91" i="5"/>
  <c r="M269" i="5"/>
  <c r="BD106" i="5"/>
  <c r="I480" i="5"/>
  <c r="N234" i="5"/>
  <c r="AK377" i="5"/>
  <c r="H111" i="5"/>
  <c r="Y228" i="5"/>
  <c r="F435" i="5"/>
  <c r="X262" i="5"/>
  <c r="BA317" i="5"/>
  <c r="BE311" i="5"/>
  <c r="U159" i="5"/>
  <c r="AT398" i="5"/>
  <c r="BF108" i="5"/>
  <c r="AN450" i="5"/>
  <c r="BD199" i="5"/>
  <c r="P80" i="5"/>
  <c r="E474" i="5"/>
  <c r="AP305" i="5"/>
  <c r="AU172" i="5"/>
  <c r="H388" i="5"/>
  <c r="AU287" i="5"/>
  <c r="AP158" i="5"/>
  <c r="BE465" i="5"/>
  <c r="O231" i="5"/>
  <c r="BH354" i="5"/>
  <c r="P364" i="5"/>
  <c r="AK14" i="5"/>
  <c r="AH143" i="5"/>
  <c r="AO106" i="5"/>
  <c r="M444" i="5"/>
  <c r="AV66" i="5"/>
  <c r="B125" i="5"/>
  <c r="BF166" i="5"/>
  <c r="BE294" i="5"/>
  <c r="AP463" i="5"/>
  <c r="H493" i="5"/>
  <c r="AJ73" i="5"/>
  <c r="AH198" i="5"/>
  <c r="AG39" i="5"/>
  <c r="BE313" i="5"/>
  <c r="R402" i="5"/>
  <c r="F196" i="5"/>
  <c r="N196" i="5"/>
  <c r="AC194" i="5"/>
  <c r="B53" i="5"/>
  <c r="AQ102" i="5"/>
  <c r="J261" i="5"/>
  <c r="AE200" i="5"/>
  <c r="AU205" i="5"/>
  <c r="AG321" i="5"/>
  <c r="P415" i="5"/>
  <c r="AK299" i="5"/>
  <c r="AZ208" i="5"/>
  <c r="M46" i="5"/>
  <c r="BD214" i="5"/>
  <c r="M395" i="5"/>
  <c r="AY194" i="5"/>
  <c r="H201" i="5"/>
  <c r="V201" i="5" s="1"/>
  <c r="W201" i="5" s="1"/>
  <c r="AM326" i="5"/>
  <c r="AP76" i="5"/>
  <c r="X492" i="5"/>
  <c r="Q272" i="5"/>
  <c r="BH369" i="5"/>
  <c r="BJ369" i="5" s="1"/>
  <c r="AQ20" i="5"/>
  <c r="K365" i="5"/>
  <c r="AW249" i="5"/>
  <c r="AE456" i="5"/>
  <c r="X67" i="5"/>
  <c r="AC19" i="5"/>
  <c r="I17" i="5"/>
  <c r="AL401" i="5"/>
  <c r="O358" i="5"/>
  <c r="M442" i="5"/>
  <c r="X143" i="5"/>
  <c r="AP195" i="5"/>
  <c r="L433" i="5"/>
  <c r="AU447" i="5"/>
  <c r="AJ473" i="5"/>
  <c r="O241" i="5"/>
  <c r="L153" i="5"/>
  <c r="M397" i="5"/>
  <c r="AF153" i="5"/>
  <c r="Z199" i="5"/>
  <c r="BG318" i="5"/>
  <c r="P293" i="5"/>
  <c r="S39" i="5"/>
  <c r="AG189" i="5"/>
  <c r="AI467" i="5"/>
  <c r="J441" i="5"/>
  <c r="J436" i="5"/>
  <c r="AH273" i="5"/>
  <c r="AU471" i="5"/>
  <c r="AN246" i="5"/>
  <c r="BH287" i="5"/>
  <c r="AD325" i="5"/>
  <c r="BG363" i="5"/>
  <c r="AH225" i="5"/>
  <c r="AM176" i="5"/>
  <c r="AP29" i="5"/>
  <c r="D69" i="5"/>
  <c r="E455" i="5"/>
  <c r="BC244" i="5"/>
  <c r="C229" i="5"/>
  <c r="X309" i="5"/>
  <c r="AH355" i="5"/>
  <c r="J277" i="5"/>
  <c r="BC44" i="5"/>
  <c r="L310" i="5"/>
  <c r="H77" i="5"/>
  <c r="AO91" i="5"/>
  <c r="AY71" i="5"/>
  <c r="AL427" i="5"/>
  <c r="AP183" i="5"/>
  <c r="E133" i="5"/>
  <c r="BG213" i="5"/>
  <c r="F311" i="5"/>
  <c r="AX281" i="5"/>
  <c r="AK19" i="5"/>
  <c r="AY213" i="5"/>
  <c r="BB463" i="5"/>
  <c r="BC135" i="5"/>
  <c r="AW427" i="5"/>
  <c r="T179" i="5"/>
  <c r="AZ449" i="5"/>
  <c r="AD53" i="5"/>
  <c r="A271" i="5"/>
  <c r="A102" i="5"/>
  <c r="BD373" i="5"/>
  <c r="H397" i="5"/>
  <c r="AY314" i="5"/>
  <c r="AT138" i="5"/>
  <c r="BC200" i="5"/>
  <c r="R109" i="5"/>
  <c r="AX284" i="5"/>
  <c r="D472" i="5"/>
  <c r="AN19" i="5"/>
  <c r="H485" i="5"/>
  <c r="D148" i="5"/>
  <c r="BF318" i="5"/>
  <c r="AV80" i="5"/>
  <c r="AN28" i="5"/>
  <c r="AW295" i="5"/>
  <c r="AY147" i="5"/>
  <c r="BG375" i="5"/>
  <c r="BH63" i="5"/>
  <c r="BJ63" i="5" s="1"/>
  <c r="AQ226" i="5"/>
  <c r="D66" i="5"/>
  <c r="AG476" i="5"/>
  <c r="S41" i="5"/>
  <c r="AN472" i="5"/>
  <c r="L212" i="5"/>
  <c r="J98" i="5"/>
  <c r="L184" i="5"/>
  <c r="AD386" i="5"/>
  <c r="BA220" i="5"/>
  <c r="R74" i="5"/>
  <c r="BH317" i="5"/>
  <c r="BJ317" i="5" s="1"/>
  <c r="BD219" i="5"/>
  <c r="D199" i="5"/>
  <c r="AP37" i="5"/>
  <c r="D489" i="5"/>
  <c r="U299" i="5"/>
  <c r="AN145" i="5"/>
  <c r="AH440" i="5"/>
  <c r="AZ433" i="5"/>
  <c r="F432" i="5"/>
  <c r="AV147" i="5"/>
  <c r="AH173" i="5"/>
  <c r="BG420" i="5"/>
  <c r="H340" i="5"/>
  <c r="K220" i="5"/>
  <c r="AC396" i="5"/>
  <c r="AS222" i="5"/>
  <c r="AC456" i="5"/>
  <c r="AU445" i="5"/>
  <c r="A378" i="5"/>
  <c r="R500" i="5"/>
  <c r="BG201" i="5"/>
  <c r="I258" i="5"/>
  <c r="K230" i="5"/>
  <c r="N250" i="5"/>
  <c r="AW284" i="5"/>
  <c r="B130" i="5"/>
  <c r="AA456" i="5"/>
  <c r="AB456" i="5" s="1"/>
  <c r="BJ456" i="5" s="1"/>
  <c r="Z411" i="5"/>
  <c r="S111" i="5"/>
  <c r="BG123" i="5"/>
  <c r="BH318" i="5"/>
  <c r="BD491" i="5"/>
  <c r="AD321" i="5"/>
  <c r="AR321" i="5" s="1"/>
  <c r="BI321" i="5" s="1"/>
  <c r="BF340" i="5"/>
  <c r="U43" i="5"/>
  <c r="Q289" i="5"/>
  <c r="AU238" i="5"/>
  <c r="AZ180" i="5"/>
  <c r="AL59" i="5"/>
  <c r="F458" i="5"/>
  <c r="AI331" i="5"/>
  <c r="A293" i="5"/>
  <c r="AJ28" i="5"/>
  <c r="BH254" i="5"/>
  <c r="BC237" i="5"/>
  <c r="D442" i="5"/>
  <c r="AX313" i="5"/>
  <c r="AO210" i="5"/>
  <c r="L232" i="5"/>
  <c r="U78" i="5"/>
  <c r="AQ183" i="5"/>
  <c r="AA375" i="5"/>
  <c r="AB375" i="5" s="1"/>
  <c r="BJ375" i="5" s="1"/>
  <c r="BD435" i="5"/>
  <c r="S208" i="5"/>
  <c r="BG482" i="5"/>
  <c r="BH462" i="5"/>
  <c r="BJ462" i="5" s="1"/>
  <c r="BC332" i="5"/>
  <c r="M79" i="5"/>
  <c r="AC196" i="5"/>
  <c r="Y68" i="5"/>
  <c r="AK350" i="5"/>
  <c r="A198" i="5"/>
  <c r="AA165" i="5"/>
  <c r="AB165" i="5" s="1"/>
  <c r="BJ165" i="5" s="1"/>
  <c r="F82" i="5"/>
  <c r="AL55" i="5"/>
  <c r="AZ64" i="5"/>
  <c r="AK266" i="5"/>
  <c r="AG394" i="5"/>
  <c r="AY218" i="5"/>
  <c r="AI263" i="5"/>
  <c r="BD231" i="5"/>
  <c r="AO337" i="5"/>
  <c r="E95" i="5"/>
  <c r="T73" i="5"/>
  <c r="AQ322" i="5"/>
  <c r="B296" i="5"/>
  <c r="E38" i="5"/>
  <c r="BF266" i="5"/>
  <c r="Q87" i="5"/>
  <c r="I71" i="5"/>
  <c r="AV69" i="5"/>
  <c r="I22" i="5"/>
  <c r="R370" i="5"/>
  <c r="F419" i="5"/>
  <c r="BE379" i="5"/>
  <c r="AA120" i="5"/>
  <c r="AB120" i="5" s="1"/>
  <c r="B321" i="5"/>
  <c r="AV118" i="5"/>
  <c r="C324" i="5"/>
  <c r="BC16" i="5"/>
  <c r="R325" i="5"/>
  <c r="T128" i="5"/>
  <c r="BE105" i="5"/>
  <c r="BC361" i="5"/>
  <c r="P150" i="5"/>
  <c r="Q315" i="5"/>
  <c r="G18" i="5"/>
  <c r="S89" i="5"/>
  <c r="AF93" i="5"/>
  <c r="T38" i="5"/>
  <c r="D339" i="5"/>
  <c r="BE333" i="5"/>
  <c r="Y74" i="5"/>
  <c r="Y323" i="5"/>
  <c r="AX405" i="5"/>
  <c r="AG44" i="5"/>
  <c r="D190" i="5"/>
  <c r="S183" i="5"/>
  <c r="F77" i="5"/>
  <c r="BE54" i="5"/>
  <c r="S151" i="5"/>
  <c r="BG37" i="5"/>
  <c r="BB167" i="5"/>
  <c r="I189" i="5"/>
  <c r="J347" i="5"/>
  <c r="AN70" i="5"/>
  <c r="I433" i="5"/>
  <c r="N73" i="5"/>
  <c r="J342" i="5"/>
  <c r="G113" i="5"/>
  <c r="H79" i="5"/>
  <c r="AE443" i="5"/>
  <c r="T314" i="5"/>
  <c r="BA433" i="5"/>
  <c r="AT191" i="5"/>
  <c r="BA287" i="5"/>
  <c r="AT23" i="5"/>
  <c r="BB121" i="5"/>
  <c r="G339" i="5"/>
  <c r="AN71" i="5"/>
  <c r="AC354" i="5"/>
  <c r="AK202" i="5"/>
  <c r="X117" i="5"/>
  <c r="BF360" i="5"/>
  <c r="AW80" i="5"/>
  <c r="AX106" i="5"/>
  <c r="L238" i="5"/>
  <c r="L486" i="5"/>
  <c r="Z280" i="5"/>
  <c r="BE20" i="5"/>
  <c r="D15" i="5"/>
  <c r="BE190" i="5"/>
  <c r="AL453" i="5"/>
  <c r="AM143" i="5"/>
  <c r="AU438" i="5"/>
  <c r="D122" i="5"/>
  <c r="AE418" i="5"/>
  <c r="Q316" i="5"/>
  <c r="BD309" i="5"/>
  <c r="B492" i="5"/>
  <c r="AT101" i="5"/>
  <c r="AH324" i="5"/>
  <c r="AM172" i="5"/>
  <c r="BH422" i="5"/>
  <c r="BJ422" i="5" s="1"/>
  <c r="AC334" i="5"/>
  <c r="AP138" i="5"/>
  <c r="H54" i="5"/>
  <c r="X169" i="5"/>
  <c r="AP191" i="5"/>
  <c r="I413" i="5"/>
  <c r="H441" i="5"/>
  <c r="BA102" i="5"/>
  <c r="S492" i="5"/>
  <c r="AF428" i="5"/>
  <c r="AC174" i="5"/>
  <c r="U320" i="5"/>
  <c r="AC289" i="5"/>
  <c r="S293" i="5"/>
  <c r="AJ427" i="5"/>
  <c r="AZ115" i="5"/>
  <c r="J289" i="5"/>
  <c r="AH108" i="5"/>
  <c r="BE398" i="5"/>
  <c r="A27" i="5"/>
  <c r="AZ497" i="5"/>
  <c r="AJ225" i="5"/>
  <c r="AW185" i="5"/>
  <c r="AM48" i="5"/>
  <c r="AD482" i="5"/>
  <c r="J112" i="5"/>
  <c r="AM252" i="5"/>
  <c r="T104" i="5"/>
  <c r="AT79" i="5"/>
  <c r="AS390" i="5"/>
  <c r="BH331" i="5"/>
  <c r="BJ331" i="5" s="1"/>
  <c r="T84" i="5"/>
  <c r="AJ371" i="5"/>
  <c r="AU404" i="5"/>
  <c r="BF500" i="5"/>
  <c r="AX482" i="5"/>
  <c r="AA322" i="5"/>
  <c r="AB322" i="5" s="1"/>
  <c r="BJ322" i="5" s="1"/>
  <c r="BG177" i="5"/>
  <c r="AG66" i="5"/>
  <c r="AU188" i="5"/>
  <c r="AY452" i="5"/>
  <c r="G179" i="5"/>
  <c r="F126" i="5"/>
  <c r="N80" i="5"/>
  <c r="BC20" i="5"/>
  <c r="AQ362" i="5"/>
  <c r="F178" i="5"/>
  <c r="Z135" i="5"/>
  <c r="AI192" i="5"/>
  <c r="P167" i="5"/>
  <c r="F279" i="5"/>
  <c r="AO250" i="5"/>
  <c r="U445" i="5"/>
  <c r="C240" i="5"/>
  <c r="AU408" i="5"/>
  <c r="K200" i="5"/>
  <c r="AS234" i="5"/>
  <c r="AC340" i="5"/>
  <c r="Z208" i="5"/>
  <c r="AZ37" i="5"/>
  <c r="L141" i="5"/>
  <c r="AD133" i="5"/>
  <c r="P405" i="5"/>
  <c r="AM52" i="5"/>
  <c r="BB200" i="5"/>
  <c r="AY172" i="5"/>
  <c r="S262" i="5"/>
  <c r="T263" i="5"/>
  <c r="AL85" i="5"/>
  <c r="Q459" i="5"/>
  <c r="AX287" i="5"/>
  <c r="AX148" i="5"/>
  <c r="G131" i="5"/>
  <c r="Y20" i="5"/>
  <c r="S236" i="5"/>
  <c r="AS141" i="5"/>
  <c r="BC33" i="5"/>
  <c r="BD329" i="5"/>
  <c r="AK488" i="5"/>
  <c r="L330" i="5"/>
  <c r="AV193" i="5"/>
  <c r="AL51" i="5"/>
  <c r="L98" i="5"/>
  <c r="AY27" i="5"/>
  <c r="J430" i="5"/>
  <c r="G398" i="5"/>
  <c r="AJ111" i="5"/>
  <c r="BB487" i="5"/>
  <c r="Q18" i="5"/>
  <c r="AU305" i="5"/>
  <c r="AL498" i="5"/>
  <c r="AD413" i="5"/>
  <c r="T19" i="5"/>
  <c r="AW91" i="5"/>
  <c r="AJ301" i="5"/>
  <c r="AL229" i="5"/>
  <c r="AD16" i="5"/>
  <c r="AK26" i="5"/>
  <c r="G96" i="5"/>
  <c r="AX419" i="5"/>
  <c r="G378" i="5"/>
  <c r="C228" i="5"/>
  <c r="AX414" i="5"/>
  <c r="AV381" i="5"/>
  <c r="AY33" i="5"/>
  <c r="X177" i="5"/>
  <c r="AZ224" i="5"/>
  <c r="BE384" i="5"/>
  <c r="AG369" i="5"/>
  <c r="U473" i="5"/>
  <c r="U245" i="5"/>
  <c r="AC286" i="5"/>
  <c r="O15" i="5"/>
  <c r="BA103" i="5"/>
  <c r="Z152" i="5"/>
  <c r="BG31" i="5"/>
  <c r="AG191" i="5"/>
  <c r="F230" i="5"/>
  <c r="F211" i="5"/>
  <c r="Y180" i="5"/>
  <c r="BB128" i="5"/>
  <c r="AS81" i="5"/>
  <c r="K390" i="5"/>
  <c r="H45" i="5"/>
  <c r="BC214" i="5"/>
  <c r="J272" i="5"/>
  <c r="AE13" i="5"/>
  <c r="AZ263" i="5"/>
  <c r="AA25" i="5"/>
  <c r="AB25" i="5" s="1"/>
  <c r="BJ25" i="5" s="1"/>
  <c r="AN363" i="5"/>
  <c r="Q375" i="5"/>
  <c r="AS196" i="5"/>
  <c r="R357" i="5"/>
  <c r="AM44" i="5"/>
  <c r="BC268" i="5"/>
  <c r="AV139" i="5"/>
  <c r="AH73" i="5"/>
  <c r="AW56" i="5"/>
  <c r="AV404" i="5"/>
  <c r="U231" i="5"/>
  <c r="AM113" i="5"/>
  <c r="AL474" i="5"/>
  <c r="AF62" i="5"/>
  <c r="S282" i="5"/>
  <c r="BA61" i="5"/>
  <c r="AZ22" i="5"/>
  <c r="AG47" i="5"/>
  <c r="I214" i="5"/>
  <c r="BE358" i="5"/>
  <c r="AD218" i="5"/>
  <c r="A191" i="5"/>
  <c r="BA131" i="5"/>
  <c r="C35" i="5"/>
  <c r="M138" i="5"/>
  <c r="F272" i="5"/>
  <c r="Z326" i="5"/>
  <c r="Y64" i="5"/>
  <c r="BC334" i="5"/>
  <c r="BA486" i="5"/>
  <c r="AI139" i="5"/>
  <c r="I431" i="5"/>
  <c r="AA125" i="5"/>
  <c r="AB125" i="5" s="1"/>
  <c r="BJ125" i="5" s="1"/>
  <c r="BE347" i="5"/>
  <c r="C402" i="5"/>
  <c r="AM296" i="5"/>
  <c r="C298" i="5"/>
  <c r="Z110" i="5"/>
  <c r="AX117" i="5"/>
  <c r="J414" i="5"/>
  <c r="AQ421" i="5"/>
  <c r="Y286" i="5"/>
  <c r="L250" i="5"/>
  <c r="AE438" i="5"/>
  <c r="AF69" i="5"/>
  <c r="AY163" i="5"/>
  <c r="AK374" i="5"/>
  <c r="K398" i="5"/>
  <c r="AW338" i="5"/>
  <c r="M355" i="5"/>
  <c r="AN22" i="5"/>
  <c r="R228" i="5"/>
  <c r="X305" i="5"/>
  <c r="BF48" i="5"/>
  <c r="Q490" i="5"/>
  <c r="R41" i="5"/>
  <c r="B442" i="5"/>
  <c r="B175" i="5"/>
  <c r="I247" i="5"/>
  <c r="AL333" i="5"/>
  <c r="AT194" i="5"/>
  <c r="AV335" i="5"/>
  <c r="M398" i="5"/>
  <c r="H104" i="5"/>
  <c r="BB325" i="5"/>
  <c r="B414" i="5"/>
  <c r="J187" i="5"/>
  <c r="AP203" i="5"/>
  <c r="AJ109" i="5"/>
  <c r="K327" i="5"/>
  <c r="BE286" i="5"/>
  <c r="AT298" i="5"/>
  <c r="H273" i="5"/>
  <c r="AM15" i="5"/>
  <c r="AS120" i="5"/>
  <c r="S162" i="5"/>
  <c r="AZ475" i="5"/>
  <c r="N381" i="5"/>
  <c r="M434" i="5"/>
  <c r="B355" i="5"/>
  <c r="AQ132" i="5"/>
  <c r="B489" i="5"/>
  <c r="R283" i="5"/>
  <c r="AP144" i="5"/>
  <c r="AP428" i="5"/>
  <c r="F115" i="5"/>
  <c r="AI199" i="5"/>
  <c r="AA160" i="5"/>
  <c r="AB160" i="5" s="1"/>
  <c r="BJ160" i="5" s="1"/>
  <c r="B43" i="5"/>
  <c r="AS475" i="5"/>
  <c r="AT429" i="5"/>
  <c r="AZ133" i="5"/>
  <c r="AC257" i="5"/>
  <c r="BH232" i="5"/>
  <c r="BJ232" i="5" s="1"/>
  <c r="AD103" i="5"/>
  <c r="T158" i="5"/>
  <c r="Z458" i="5"/>
  <c r="AL219" i="5"/>
  <c r="B292" i="5"/>
  <c r="A204" i="5"/>
  <c r="BE118" i="5"/>
  <c r="R88" i="5"/>
  <c r="BG272" i="5"/>
  <c r="I412" i="5"/>
  <c r="BG41" i="5"/>
  <c r="I326" i="5"/>
  <c r="U160" i="5"/>
  <c r="BF21" i="5"/>
  <c r="AD494" i="5"/>
  <c r="U303" i="5"/>
  <c r="BH457" i="5"/>
  <c r="BJ457" i="5" s="1"/>
  <c r="G136" i="5"/>
  <c r="N248" i="5"/>
  <c r="AS324" i="5"/>
  <c r="AK245" i="5"/>
  <c r="H33" i="5"/>
  <c r="O62" i="5"/>
  <c r="AS128" i="5"/>
  <c r="AJ333" i="5"/>
  <c r="AP482" i="5"/>
  <c r="AO230" i="5"/>
  <c r="T473" i="5"/>
  <c r="Y263" i="5"/>
  <c r="C80" i="5"/>
  <c r="AC37" i="5"/>
  <c r="AP324" i="5"/>
  <c r="AI233" i="5"/>
  <c r="AN113" i="5"/>
  <c r="AW408" i="5"/>
  <c r="F267" i="5"/>
  <c r="B239" i="5"/>
  <c r="R410" i="5"/>
  <c r="U153" i="5"/>
  <c r="BA116" i="5"/>
  <c r="AC360" i="5"/>
  <c r="C328" i="5"/>
  <c r="BC97" i="5"/>
  <c r="Z15" i="5"/>
  <c r="H96" i="5"/>
  <c r="AX35" i="5"/>
  <c r="AV480" i="5"/>
  <c r="AK405" i="5"/>
  <c r="AW482" i="5"/>
  <c r="R83" i="5"/>
  <c r="U97" i="5"/>
  <c r="AT205" i="5"/>
  <c r="U422" i="5"/>
  <c r="F120" i="5"/>
  <c r="AC491" i="5"/>
  <c r="N124" i="5"/>
  <c r="AU98" i="5"/>
  <c r="BF174" i="5"/>
  <c r="J128" i="5"/>
  <c r="H405" i="5"/>
  <c r="B488" i="5"/>
  <c r="AI111" i="5"/>
  <c r="AW132" i="5"/>
  <c r="S157" i="5"/>
  <c r="K245" i="5"/>
  <c r="F251" i="5"/>
  <c r="H140" i="5"/>
  <c r="BH316" i="5"/>
  <c r="BJ316" i="5" s="1"/>
  <c r="AY69" i="5"/>
  <c r="AX102" i="5"/>
  <c r="BD109" i="5"/>
  <c r="AS52" i="5"/>
  <c r="AS82" i="5"/>
  <c r="BH38" i="5"/>
  <c r="BD14" i="5"/>
  <c r="C102" i="5"/>
  <c r="AS427" i="5"/>
  <c r="AS171" i="5"/>
  <c r="Y124" i="5"/>
  <c r="D150" i="5"/>
  <c r="X331" i="5"/>
  <c r="BA52" i="5"/>
  <c r="BH97" i="5"/>
  <c r="Z356" i="5"/>
  <c r="BF423" i="5"/>
  <c r="BC67" i="5"/>
  <c r="J301" i="5"/>
  <c r="D409" i="5"/>
  <c r="AV356" i="5"/>
  <c r="BB373" i="5"/>
  <c r="F96" i="5"/>
  <c r="U35" i="5"/>
  <c r="L492" i="5"/>
  <c r="M472" i="5"/>
  <c r="G306" i="5"/>
  <c r="U55" i="5"/>
  <c r="Z20" i="5"/>
  <c r="AF371" i="5"/>
  <c r="AY93" i="5"/>
  <c r="BH121" i="5"/>
  <c r="BJ121" i="5" s="1"/>
  <c r="AZ189" i="5"/>
  <c r="BF64" i="5"/>
  <c r="BE353" i="5"/>
  <c r="AF362" i="5"/>
  <c r="AE446" i="5"/>
  <c r="I307" i="5"/>
  <c r="AZ432" i="5"/>
  <c r="AQ471" i="5"/>
  <c r="AN282" i="5"/>
  <c r="S95" i="5"/>
  <c r="AG139" i="5"/>
  <c r="BB390" i="5"/>
  <c r="BD265" i="5"/>
  <c r="AE222" i="5"/>
  <c r="AD469" i="5"/>
  <c r="A59" i="5"/>
  <c r="F314" i="5"/>
  <c r="S364" i="5"/>
  <c r="AA50" i="5"/>
  <c r="AB50" i="5" s="1"/>
  <c r="BJ50" i="5" s="1"/>
  <c r="AH356" i="5"/>
  <c r="BD32" i="5"/>
  <c r="AV477" i="5"/>
  <c r="N34" i="5"/>
  <c r="Q204" i="5"/>
  <c r="BG485" i="5"/>
  <c r="AJ83" i="5"/>
  <c r="AI23" i="5"/>
  <c r="AX107" i="5"/>
  <c r="AY136" i="5"/>
  <c r="AY32" i="5"/>
  <c r="D88" i="5"/>
  <c r="AW32" i="5"/>
  <c r="AY121" i="5"/>
  <c r="AU460" i="5"/>
  <c r="AD78" i="5"/>
  <c r="O396" i="5"/>
  <c r="AW21" i="5"/>
  <c r="AF173" i="5"/>
  <c r="BC273" i="5"/>
  <c r="S15" i="5"/>
  <c r="R322" i="5"/>
  <c r="X164" i="5"/>
  <c r="Y305" i="5"/>
  <c r="AI46" i="5"/>
  <c r="A436" i="5"/>
  <c r="I420" i="5"/>
  <c r="AD431" i="5"/>
  <c r="X406" i="5"/>
  <c r="R305" i="5"/>
  <c r="K297" i="5"/>
  <c r="C184" i="5"/>
  <c r="AY437" i="5"/>
  <c r="AL491" i="5"/>
  <c r="AW142" i="5"/>
  <c r="B464" i="5"/>
  <c r="D499" i="5"/>
  <c r="M217" i="5"/>
  <c r="L22" i="5"/>
  <c r="Z241" i="5"/>
  <c r="BE165" i="5"/>
  <c r="X78" i="5"/>
  <c r="B399" i="5"/>
  <c r="J464" i="5"/>
  <c r="AA348" i="5"/>
  <c r="AB348" i="5" s="1"/>
  <c r="BJ348" i="5" s="1"/>
  <c r="AY59" i="5"/>
  <c r="AF418" i="5"/>
  <c r="BH104" i="5"/>
  <c r="AY215" i="5"/>
  <c r="K287" i="5"/>
  <c r="AJ497" i="5"/>
  <c r="K491" i="5"/>
  <c r="U322" i="5"/>
  <c r="AC162" i="5"/>
  <c r="S241" i="5"/>
  <c r="AO76" i="5"/>
  <c r="AC179" i="5"/>
  <c r="Q99" i="5"/>
  <c r="AX259" i="5"/>
  <c r="AZ246" i="5"/>
  <c r="Z156" i="5"/>
  <c r="U75" i="5"/>
  <c r="T475" i="5"/>
  <c r="BF135" i="5"/>
  <c r="AZ103" i="5"/>
  <c r="BG218" i="5"/>
  <c r="AV137" i="5"/>
  <c r="AU293" i="5"/>
  <c r="AV157" i="5"/>
  <c r="BD394" i="5"/>
  <c r="BC161" i="5"/>
  <c r="AP255" i="5"/>
  <c r="BH453" i="5"/>
  <c r="BJ453" i="5" s="1"/>
  <c r="AO55" i="5"/>
  <c r="BB105" i="5"/>
  <c r="E54" i="5"/>
  <c r="AE27" i="5"/>
  <c r="AH207" i="5"/>
  <c r="S359" i="5"/>
  <c r="O426" i="5"/>
  <c r="A211" i="5"/>
  <c r="BG463" i="5"/>
  <c r="BE370" i="5"/>
  <c r="A389" i="5"/>
  <c r="BH171" i="5"/>
  <c r="F140" i="5"/>
  <c r="AM111" i="5"/>
  <c r="AU242" i="5"/>
  <c r="J259" i="5"/>
  <c r="AQ42" i="5"/>
  <c r="M251" i="5"/>
  <c r="Z358" i="5"/>
  <c r="AK140" i="5"/>
  <c r="S379" i="5"/>
  <c r="X132" i="5"/>
  <c r="AN62" i="5"/>
  <c r="G439" i="5"/>
  <c r="V439" i="5" s="1"/>
  <c r="W439" i="5" s="1"/>
  <c r="BF47" i="5"/>
  <c r="L339" i="5"/>
  <c r="C391" i="5"/>
  <c r="AN224" i="5"/>
  <c r="X101" i="5"/>
  <c r="P109" i="5"/>
  <c r="AW417" i="5"/>
  <c r="AE166" i="5"/>
  <c r="BF388" i="5"/>
  <c r="AT452" i="5"/>
  <c r="AN105" i="5"/>
  <c r="D71" i="5"/>
  <c r="T461" i="5"/>
  <c r="AL107" i="5"/>
  <c r="AY50" i="5"/>
  <c r="O188" i="5"/>
  <c r="AJ139" i="5"/>
  <c r="S360" i="5"/>
  <c r="E246" i="5"/>
  <c r="N147" i="5"/>
  <c r="P213" i="5"/>
  <c r="P198" i="5"/>
  <c r="BH432" i="5"/>
  <c r="BJ432" i="5" s="1"/>
  <c r="AY179" i="5"/>
  <c r="AL57" i="5"/>
  <c r="BG26" i="5"/>
  <c r="X219" i="5"/>
  <c r="G457" i="5"/>
  <c r="AY352" i="5"/>
  <c r="O175" i="5"/>
  <c r="Z464" i="5"/>
  <c r="BF275" i="5"/>
  <c r="BD277" i="5"/>
  <c r="X366" i="5"/>
  <c r="AU450" i="5"/>
  <c r="AL217" i="5"/>
  <c r="BF321" i="5"/>
  <c r="O337" i="5"/>
  <c r="BH39" i="5"/>
  <c r="S494" i="5"/>
  <c r="AP128" i="5"/>
  <c r="N144" i="5"/>
  <c r="D447" i="5"/>
  <c r="BF194" i="5"/>
  <c r="AS44" i="5"/>
  <c r="C97" i="5"/>
  <c r="AC94" i="5"/>
  <c r="B461" i="5"/>
  <c r="N386" i="5"/>
  <c r="X180" i="5"/>
  <c r="BG143" i="5"/>
  <c r="D432" i="5"/>
  <c r="AA264" i="5"/>
  <c r="AB264" i="5" s="1"/>
  <c r="AJ32" i="5"/>
  <c r="T187" i="5"/>
  <c r="J297" i="5"/>
  <c r="X119" i="5"/>
  <c r="BH239" i="5"/>
  <c r="BJ239" i="5" s="1"/>
  <c r="BA70" i="5"/>
  <c r="Q126" i="5"/>
  <c r="AV16" i="5"/>
  <c r="K286" i="5"/>
  <c r="AZ483" i="5"/>
  <c r="K18" i="5"/>
  <c r="AE364" i="5"/>
  <c r="H147" i="5"/>
  <c r="R453" i="5"/>
  <c r="H15" i="5"/>
  <c r="BA360" i="5"/>
  <c r="J170" i="5"/>
  <c r="T236" i="5"/>
  <c r="BA315" i="5"/>
  <c r="BB294" i="5"/>
  <c r="F147" i="5"/>
  <c r="E98" i="5"/>
  <c r="M487" i="5"/>
  <c r="BC291" i="5"/>
  <c r="AZ375" i="5"/>
  <c r="AZ251" i="5"/>
  <c r="BG353" i="5"/>
  <c r="AP134" i="5"/>
  <c r="AZ261" i="5"/>
  <c r="BF33" i="5"/>
  <c r="R63" i="5"/>
  <c r="AP276" i="5"/>
  <c r="R159" i="5"/>
  <c r="AF396" i="5"/>
  <c r="BB436" i="5"/>
  <c r="AI437" i="5"/>
  <c r="U395" i="5"/>
  <c r="L44" i="5"/>
  <c r="Q392" i="5"/>
  <c r="AK383" i="5"/>
  <c r="AI363" i="5"/>
  <c r="AP296" i="5"/>
  <c r="AD156" i="5"/>
  <c r="AQ209" i="5"/>
  <c r="AO133" i="5"/>
  <c r="AH268" i="5"/>
  <c r="F406" i="5"/>
  <c r="AU137" i="5"/>
  <c r="AM329" i="5"/>
  <c r="AL243" i="5"/>
  <c r="P317" i="5"/>
  <c r="AC103" i="5"/>
  <c r="I357" i="5"/>
  <c r="BE433" i="5"/>
  <c r="AK267" i="5"/>
  <c r="C238" i="5"/>
  <c r="AJ120" i="5"/>
  <c r="AF227" i="5"/>
  <c r="AI481" i="5"/>
  <c r="BF280" i="5"/>
  <c r="AT221" i="5"/>
  <c r="BF337" i="5"/>
  <c r="BD18" i="5"/>
  <c r="AH363" i="5"/>
  <c r="Z19" i="5"/>
  <c r="AC386" i="5"/>
  <c r="K13" i="5"/>
  <c r="BE28" i="5"/>
  <c r="G327" i="5"/>
  <c r="AM454" i="5"/>
  <c r="AI389" i="5"/>
  <c r="AK130" i="5"/>
  <c r="AC178" i="5"/>
  <c r="D498" i="5"/>
  <c r="AL61" i="5"/>
  <c r="BD157" i="5"/>
  <c r="Q396" i="5"/>
  <c r="Q129" i="5"/>
  <c r="AG458" i="5"/>
  <c r="AV117" i="5"/>
  <c r="E37" i="5"/>
  <c r="T233" i="5"/>
  <c r="M432" i="5"/>
  <c r="AL124" i="5"/>
  <c r="BH118" i="5"/>
  <c r="BJ118" i="5" s="1"/>
  <c r="Y428" i="5"/>
  <c r="AY206" i="5"/>
  <c r="AZ339" i="5"/>
  <c r="BF51" i="5"/>
  <c r="AM132" i="5"/>
  <c r="AN209" i="5"/>
  <c r="R490" i="5"/>
  <c r="AP224" i="5"/>
  <c r="R317" i="5"/>
  <c r="AI413" i="5"/>
  <c r="I469" i="5"/>
  <c r="AH182" i="5"/>
  <c r="I463" i="5"/>
  <c r="S115" i="5"/>
  <c r="Q112" i="5"/>
  <c r="AN414" i="5"/>
  <c r="AG31" i="5"/>
  <c r="AX433" i="5"/>
  <c r="AU179" i="5"/>
  <c r="O451" i="5"/>
  <c r="E189" i="5"/>
  <c r="AH264" i="5"/>
  <c r="AM197" i="5"/>
  <c r="B367" i="5"/>
  <c r="AU466" i="5"/>
  <c r="BA391" i="5"/>
  <c r="P178" i="5"/>
  <c r="J343" i="5"/>
  <c r="F217" i="5"/>
  <c r="AF389" i="5"/>
  <c r="C425" i="5"/>
  <c r="AN151" i="5"/>
  <c r="R29" i="5"/>
  <c r="P249" i="5"/>
  <c r="BC378" i="5"/>
  <c r="Y414" i="5"/>
  <c r="AE426" i="5"/>
  <c r="AO152" i="5"/>
  <c r="AU367" i="5"/>
  <c r="AH71" i="5"/>
  <c r="Y209" i="5"/>
  <c r="AD210" i="5"/>
  <c r="I66" i="5"/>
  <c r="AI95" i="5"/>
  <c r="BA382" i="5"/>
  <c r="H224" i="5"/>
  <c r="C154" i="5"/>
  <c r="M92" i="5"/>
  <c r="L381" i="5"/>
  <c r="L60" i="5"/>
  <c r="BB89" i="5"/>
  <c r="BA245" i="5"/>
  <c r="A351" i="5"/>
  <c r="S475" i="5"/>
  <c r="AI483" i="5"/>
  <c r="AQ33" i="5"/>
  <c r="BB135" i="5"/>
  <c r="J331" i="5"/>
  <c r="G269" i="5"/>
  <c r="AZ19" i="5"/>
  <c r="O376" i="5"/>
  <c r="AW198" i="5"/>
  <c r="Z93" i="5"/>
  <c r="U440" i="5"/>
  <c r="F234" i="5"/>
  <c r="AV168" i="5"/>
  <c r="AW54" i="5"/>
  <c r="F307" i="5"/>
  <c r="F398" i="5"/>
  <c r="G238" i="5"/>
  <c r="E245" i="5"/>
  <c r="AZ219" i="5"/>
  <c r="BC266" i="5"/>
  <c r="AH424" i="5"/>
  <c r="AE136" i="5"/>
  <c r="AP119" i="5"/>
  <c r="L63" i="5"/>
  <c r="A20" i="5"/>
  <c r="L219" i="5"/>
  <c r="P479" i="5"/>
  <c r="Y462" i="5"/>
  <c r="R212" i="5"/>
  <c r="F391" i="5"/>
  <c r="AF310" i="5"/>
  <c r="BB181" i="5"/>
  <c r="U370" i="5"/>
  <c r="R93" i="5"/>
  <c r="BB459" i="5"/>
  <c r="H252" i="5"/>
  <c r="N370" i="5"/>
  <c r="AS328" i="5"/>
  <c r="T466" i="5"/>
  <c r="D87" i="5"/>
  <c r="AX177" i="5"/>
  <c r="AM269" i="5"/>
  <c r="T481" i="5"/>
  <c r="AF123" i="5"/>
  <c r="L388" i="5"/>
  <c r="I296" i="5"/>
  <c r="AI248" i="5"/>
  <c r="BB93" i="5"/>
  <c r="O283" i="5"/>
  <c r="AD411" i="5"/>
  <c r="F27" i="5"/>
  <c r="G44" i="5"/>
  <c r="Z252" i="5"/>
  <c r="K433" i="5"/>
  <c r="AV25" i="5"/>
  <c r="AP246" i="5"/>
  <c r="AU235" i="5"/>
  <c r="AI298" i="5"/>
  <c r="AV37" i="5"/>
  <c r="AE184" i="5"/>
  <c r="A58" i="5"/>
  <c r="BB323" i="5"/>
  <c r="AI160" i="5"/>
  <c r="BG49" i="5"/>
  <c r="I51" i="5"/>
  <c r="AK315" i="5"/>
  <c r="P185" i="5"/>
  <c r="AZ39" i="5"/>
  <c r="T421" i="5"/>
  <c r="AJ328" i="5"/>
  <c r="AT369" i="5"/>
  <c r="AG407" i="5"/>
  <c r="AP303" i="5"/>
  <c r="BG30" i="5"/>
  <c r="AP417" i="5"/>
  <c r="AP374" i="5"/>
  <c r="AT441" i="5"/>
  <c r="AD96" i="5"/>
  <c r="R131" i="5"/>
  <c r="Y51" i="5"/>
  <c r="AT78" i="5"/>
  <c r="BF74" i="5"/>
  <c r="AZ218" i="5"/>
  <c r="AC39" i="5"/>
  <c r="AH480" i="5"/>
  <c r="K189" i="5"/>
  <c r="BH376" i="5"/>
  <c r="BJ376" i="5" s="1"/>
  <c r="K387" i="5"/>
  <c r="AK409" i="5"/>
  <c r="H306" i="5"/>
  <c r="AK365" i="5"/>
  <c r="T95" i="5"/>
  <c r="G27" i="5"/>
  <c r="AM388" i="5"/>
  <c r="K443" i="5"/>
  <c r="AM443" i="5"/>
  <c r="B260" i="5"/>
  <c r="AQ234" i="5"/>
  <c r="AU312" i="5"/>
  <c r="T96" i="5"/>
  <c r="I150" i="5"/>
  <c r="Q259" i="5"/>
  <c r="AO375" i="5"/>
  <c r="I79" i="5"/>
  <c r="G446" i="5"/>
  <c r="R269" i="5"/>
  <c r="BA205" i="5"/>
  <c r="Z220" i="5"/>
  <c r="AM133" i="5"/>
  <c r="AD372" i="5"/>
  <c r="AV313" i="5"/>
  <c r="D372" i="5"/>
  <c r="X25" i="5"/>
  <c r="AN456" i="5"/>
  <c r="AO276" i="5"/>
  <c r="H359" i="5"/>
  <c r="AT270" i="5"/>
  <c r="AK269" i="5"/>
  <c r="O240" i="5"/>
  <c r="B218" i="5"/>
  <c r="AQ37" i="5"/>
  <c r="AO160" i="5"/>
  <c r="E387" i="5"/>
  <c r="AX111" i="5"/>
  <c r="AN328" i="5"/>
  <c r="AJ74" i="5"/>
  <c r="N116" i="5"/>
  <c r="L13" i="5"/>
  <c r="Q175" i="5"/>
  <c r="Z438" i="5"/>
  <c r="D108" i="5"/>
  <c r="AQ173" i="5"/>
  <c r="C66" i="5"/>
  <c r="P241" i="5"/>
  <c r="X449" i="5"/>
  <c r="BC47" i="5"/>
  <c r="U130" i="5"/>
  <c r="B420" i="5"/>
  <c r="AI154" i="5"/>
  <c r="K105" i="5"/>
  <c r="L360" i="5"/>
  <c r="E274" i="5"/>
  <c r="AE180" i="5"/>
  <c r="AQ301" i="5"/>
  <c r="AX219" i="5"/>
  <c r="M36" i="5"/>
  <c r="C465" i="5"/>
  <c r="G159" i="5"/>
  <c r="Y320" i="5"/>
  <c r="K168" i="5"/>
  <c r="P19" i="5"/>
  <c r="AE318" i="5"/>
  <c r="AL442" i="5"/>
  <c r="G155" i="5"/>
  <c r="BG22" i="5"/>
  <c r="BD421" i="5"/>
  <c r="G451" i="5"/>
  <c r="X133" i="5"/>
  <c r="L27" i="5"/>
  <c r="AS129" i="5"/>
  <c r="AC185" i="5"/>
  <c r="AD261" i="5"/>
  <c r="BF93" i="5"/>
  <c r="K76" i="5"/>
  <c r="AG222" i="5"/>
  <c r="AK87" i="5"/>
  <c r="AG296" i="5"/>
  <c r="BB493" i="5"/>
  <c r="AV315" i="5"/>
  <c r="BC330" i="5"/>
  <c r="C435" i="5"/>
  <c r="E117" i="5"/>
  <c r="AZ372" i="5"/>
  <c r="BB195" i="5"/>
  <c r="AO98" i="5"/>
  <c r="AP377" i="5"/>
  <c r="P245" i="5"/>
  <c r="AM280" i="5"/>
  <c r="Q449" i="5"/>
  <c r="BH321" i="5"/>
  <c r="BJ321" i="5" s="1"/>
  <c r="AU340" i="5"/>
  <c r="AU419" i="5"/>
  <c r="AY339" i="5"/>
  <c r="BG161" i="5"/>
  <c r="R408" i="5"/>
  <c r="A40" i="5"/>
  <c r="AC79" i="5"/>
  <c r="I429" i="5"/>
  <c r="AP41" i="5"/>
  <c r="AV256" i="5"/>
  <c r="AW322" i="5"/>
  <c r="AL452" i="5"/>
  <c r="AM220" i="5"/>
  <c r="AQ198" i="5"/>
  <c r="AT386" i="5"/>
  <c r="J219" i="5"/>
  <c r="BE428" i="5"/>
  <c r="AY231" i="5"/>
  <c r="T331" i="5"/>
  <c r="N349" i="5"/>
  <c r="C330" i="5"/>
  <c r="Z238" i="5"/>
  <c r="P175" i="5"/>
  <c r="Y392" i="5"/>
  <c r="BB220" i="5"/>
  <c r="A132" i="5"/>
  <c r="BE460" i="5"/>
  <c r="E317" i="5"/>
  <c r="H414" i="5"/>
  <c r="AK179" i="5"/>
  <c r="B27" i="5"/>
  <c r="Y132" i="5"/>
  <c r="AS112" i="5"/>
  <c r="Z178" i="5"/>
  <c r="BH53" i="5"/>
  <c r="Z381" i="5"/>
  <c r="AT450" i="5"/>
  <c r="F444" i="5"/>
  <c r="AC358" i="5"/>
  <c r="M350" i="5"/>
  <c r="AQ203" i="5"/>
  <c r="B109" i="5"/>
  <c r="U346" i="5"/>
  <c r="AQ43" i="5"/>
  <c r="O332" i="5"/>
  <c r="S107" i="5"/>
  <c r="BF86" i="5"/>
  <c r="AW365" i="5"/>
  <c r="AQ244" i="5"/>
  <c r="O28" i="5"/>
  <c r="AS172" i="5"/>
  <c r="AN273" i="5"/>
  <c r="AO448" i="5"/>
  <c r="AG220" i="5"/>
  <c r="BG88" i="5"/>
  <c r="AK161" i="5"/>
  <c r="BE304" i="5"/>
  <c r="BD146" i="5"/>
  <c r="BF271" i="5"/>
  <c r="AV52" i="5"/>
  <c r="AH204" i="5"/>
  <c r="AY161" i="5"/>
  <c r="G197" i="5"/>
  <c r="G218" i="5"/>
  <c r="AV89" i="5"/>
  <c r="I13" i="5"/>
  <c r="AK136" i="5"/>
  <c r="AO46" i="5"/>
  <c r="C121" i="5"/>
  <c r="B375" i="5"/>
  <c r="AU123" i="5"/>
  <c r="M55" i="5"/>
  <c r="AL368" i="5"/>
  <c r="AL42" i="5"/>
  <c r="U46" i="5"/>
  <c r="BH242" i="5"/>
  <c r="Y29" i="5"/>
  <c r="AP345" i="5"/>
  <c r="K300" i="5"/>
  <c r="AF465" i="5"/>
  <c r="M248" i="5"/>
  <c r="AH283" i="5"/>
  <c r="AO142" i="5"/>
  <c r="H463" i="5"/>
  <c r="V463" i="5" s="1"/>
  <c r="W463" i="5" s="1"/>
  <c r="AY158" i="5"/>
  <c r="AK29" i="5"/>
  <c r="AQ337" i="5"/>
  <c r="I90" i="5"/>
  <c r="BE222" i="5"/>
  <c r="X216" i="5"/>
  <c r="R72" i="5"/>
  <c r="AX119" i="5"/>
  <c r="AM290" i="5"/>
  <c r="AD229" i="5"/>
  <c r="AZ312" i="5"/>
  <c r="X401" i="5"/>
  <c r="L304" i="5"/>
  <c r="O120" i="5"/>
  <c r="BG277" i="5"/>
  <c r="AE40" i="5"/>
  <c r="BC415" i="5"/>
  <c r="AN116" i="5"/>
  <c r="T441" i="5"/>
  <c r="D264" i="5"/>
  <c r="AE372" i="5"/>
  <c r="AN353" i="5"/>
  <c r="AI197" i="5"/>
  <c r="BA481" i="5"/>
  <c r="AA255" i="5"/>
  <c r="AB255" i="5" s="1"/>
  <c r="BJ255" i="5" s="1"/>
  <c r="AQ239" i="5"/>
  <c r="BH431" i="5"/>
  <c r="BJ431" i="5" s="1"/>
  <c r="AQ302" i="5"/>
  <c r="Q345" i="5"/>
  <c r="AJ185" i="5"/>
  <c r="AS251" i="5"/>
  <c r="X85" i="5"/>
  <c r="AW279" i="5"/>
  <c r="J263" i="5"/>
  <c r="A213" i="5"/>
  <c r="BF472" i="5"/>
  <c r="C424" i="5"/>
  <c r="G329" i="5"/>
  <c r="E115" i="5"/>
  <c r="BB117" i="5"/>
  <c r="BE401" i="5"/>
  <c r="C135" i="5"/>
  <c r="AY324" i="5"/>
  <c r="AQ224" i="5"/>
  <c r="B234" i="5"/>
  <c r="B73" i="5"/>
  <c r="B463" i="5"/>
  <c r="N132" i="5"/>
  <c r="AW214" i="5"/>
  <c r="AW384" i="5"/>
  <c r="Y192" i="5"/>
  <c r="BF139" i="5"/>
  <c r="L112" i="5"/>
  <c r="AI269" i="5"/>
  <c r="D115" i="5"/>
  <c r="AY211" i="5"/>
  <c r="H202" i="5"/>
  <c r="C70" i="5"/>
  <c r="AW14" i="5"/>
  <c r="AO13" i="5"/>
  <c r="AL112" i="5"/>
  <c r="A195" i="5"/>
  <c r="Z253" i="5"/>
  <c r="D485" i="5"/>
  <c r="AQ304" i="5"/>
  <c r="Y175" i="5"/>
  <c r="AC64" i="5"/>
  <c r="I435" i="5"/>
  <c r="AK244" i="5"/>
  <c r="AL355" i="5"/>
  <c r="AZ353" i="5"/>
  <c r="AI45" i="5"/>
  <c r="AA104" i="5"/>
  <c r="AB104" i="5" s="1"/>
  <c r="B499" i="5"/>
  <c r="N435" i="5"/>
  <c r="G459" i="5"/>
  <c r="BH394" i="5"/>
  <c r="K75" i="5"/>
  <c r="BF118" i="5"/>
  <c r="BD161" i="5"/>
  <c r="L185" i="5"/>
  <c r="O228" i="5"/>
  <c r="AX444" i="5"/>
  <c r="J490" i="5"/>
  <c r="Y170" i="5"/>
  <c r="BE38" i="5"/>
  <c r="Q184" i="5"/>
  <c r="S335" i="5"/>
  <c r="AD444" i="5"/>
  <c r="S296" i="5"/>
  <c r="X26" i="5"/>
  <c r="AI175" i="5"/>
  <c r="AM372" i="5"/>
  <c r="Q168" i="5"/>
  <c r="AU114" i="5"/>
  <c r="AD336" i="5"/>
  <c r="AQ335" i="5"/>
  <c r="G448" i="5"/>
  <c r="BG105" i="5"/>
  <c r="AA469" i="5"/>
  <c r="AB469" i="5" s="1"/>
  <c r="R303" i="5"/>
  <c r="C430" i="5"/>
  <c r="O256" i="5"/>
  <c r="J132" i="5"/>
  <c r="AC171" i="5"/>
  <c r="P15" i="5"/>
  <c r="BA128" i="5"/>
  <c r="AU212" i="5"/>
  <c r="BH310" i="5"/>
  <c r="BJ310" i="5" s="1"/>
  <c r="AA209" i="5"/>
  <c r="AB209" i="5" s="1"/>
  <c r="BJ209" i="5" s="1"/>
  <c r="C55" i="5"/>
  <c r="B59" i="5"/>
  <c r="F372" i="5"/>
  <c r="AD232" i="5"/>
  <c r="Y289" i="5"/>
  <c r="AO15" i="5"/>
  <c r="E170" i="5"/>
  <c r="AA103" i="5"/>
  <c r="AB103" i="5" s="1"/>
  <c r="R127" i="5"/>
  <c r="C440" i="5"/>
  <c r="Q366" i="5"/>
  <c r="AU141" i="5"/>
  <c r="F322" i="5"/>
  <c r="R417" i="5"/>
  <c r="AJ327" i="5"/>
  <c r="BH237" i="5"/>
  <c r="BJ237" i="5" s="1"/>
  <c r="AH20" i="5"/>
  <c r="AW189" i="5"/>
  <c r="R407" i="5"/>
  <c r="AL100" i="5"/>
  <c r="AH287" i="5"/>
  <c r="AY345" i="5"/>
  <c r="S400" i="5"/>
  <c r="AO267" i="5"/>
  <c r="AN83" i="5"/>
  <c r="N202" i="5"/>
  <c r="AN182" i="5"/>
  <c r="R474" i="5"/>
  <c r="X243" i="5"/>
  <c r="J171" i="5"/>
  <c r="R354" i="5"/>
  <c r="AF352" i="5"/>
  <c r="AM190" i="5"/>
  <c r="AX489" i="5"/>
  <c r="AF379" i="5"/>
  <c r="E427" i="5"/>
  <c r="BD131" i="5"/>
  <c r="AK177" i="5"/>
  <c r="AA228" i="5"/>
  <c r="AB228" i="5" s="1"/>
  <c r="BJ228" i="5" s="1"/>
  <c r="AO174" i="5"/>
  <c r="Q416" i="5"/>
  <c r="G298" i="5"/>
  <c r="AE366" i="5"/>
  <c r="AQ341" i="5"/>
  <c r="BB340" i="5"/>
  <c r="AF72" i="5"/>
  <c r="AI25" i="5"/>
  <c r="AT201" i="5"/>
  <c r="BC458" i="5"/>
  <c r="A36" i="5"/>
  <c r="Y105" i="5"/>
  <c r="AM491" i="5"/>
  <c r="AU221" i="5"/>
  <c r="AM414" i="5"/>
  <c r="AG225" i="5"/>
  <c r="M340" i="5"/>
  <c r="AP429" i="5"/>
  <c r="BA413" i="5"/>
  <c r="AC175" i="5"/>
  <c r="AX130" i="5"/>
  <c r="AS223" i="5"/>
  <c r="AP141" i="5"/>
  <c r="AM178" i="5"/>
  <c r="AK151" i="5"/>
  <c r="S426" i="5"/>
  <c r="R45" i="5"/>
  <c r="C434" i="5"/>
  <c r="AQ124" i="5"/>
  <c r="G314" i="5"/>
  <c r="X157" i="5"/>
  <c r="N263" i="5"/>
  <c r="AZ66" i="5"/>
  <c r="T121" i="5"/>
  <c r="AV221" i="5"/>
  <c r="AN125" i="5"/>
  <c r="BC416" i="5"/>
  <c r="BD83" i="5"/>
  <c r="AK110" i="5"/>
  <c r="G328" i="5"/>
  <c r="I278" i="5"/>
  <c r="AX212" i="5"/>
  <c r="AM462" i="5"/>
  <c r="AN322" i="5"/>
  <c r="D303" i="5"/>
  <c r="AN462" i="5"/>
  <c r="AW362" i="5"/>
  <c r="AW109" i="5"/>
  <c r="C357" i="5"/>
  <c r="AC326" i="5"/>
  <c r="BC207" i="5"/>
  <c r="AE90" i="5"/>
  <c r="J241" i="5"/>
  <c r="AE122" i="5"/>
  <c r="J254" i="5"/>
  <c r="AG59" i="5"/>
  <c r="L435" i="5"/>
  <c r="AE239" i="5"/>
  <c r="AT445" i="5"/>
  <c r="AU357" i="5"/>
  <c r="L19" i="5"/>
  <c r="N188" i="5"/>
  <c r="L179" i="5"/>
  <c r="U325" i="5"/>
  <c r="BE417" i="5"/>
  <c r="AC460" i="5"/>
  <c r="AR460" i="5" s="1"/>
  <c r="BI460" i="5" s="1"/>
  <c r="J169" i="5"/>
  <c r="Y252" i="5"/>
  <c r="D208" i="5"/>
  <c r="K119" i="5"/>
  <c r="BH408" i="5"/>
  <c r="T391" i="5"/>
  <c r="D33" i="5"/>
  <c r="AU356" i="5"/>
  <c r="AD104" i="5"/>
  <c r="AL113" i="5"/>
  <c r="AF412" i="5"/>
  <c r="AG237" i="5"/>
  <c r="J119" i="5"/>
  <c r="S225" i="5"/>
  <c r="C272" i="5"/>
  <c r="I121" i="5"/>
  <c r="BB298" i="5"/>
  <c r="AX49" i="5"/>
  <c r="A453" i="5"/>
  <c r="G92" i="5"/>
  <c r="V92" i="5" s="1"/>
  <c r="W92" i="5" s="1"/>
  <c r="BC74" i="5"/>
  <c r="O209" i="5"/>
  <c r="Z67" i="5"/>
  <c r="Y242" i="5"/>
  <c r="X111" i="5"/>
  <c r="AD83" i="5"/>
  <c r="AU476" i="5"/>
  <c r="BB395" i="5"/>
  <c r="F13" i="5"/>
  <c r="L200" i="5"/>
  <c r="Y131" i="5"/>
  <c r="U486" i="5"/>
  <c r="AW61" i="5"/>
  <c r="M452" i="5"/>
  <c r="AV167" i="5"/>
  <c r="BB216" i="5"/>
  <c r="AF449" i="5"/>
  <c r="AS156" i="5"/>
  <c r="H383" i="5"/>
  <c r="AV260" i="5"/>
  <c r="B246" i="5"/>
  <c r="N308" i="5"/>
  <c r="AM228" i="5"/>
  <c r="BA256" i="5"/>
  <c r="AH448" i="5"/>
  <c r="S238" i="5"/>
  <c r="M349" i="5"/>
  <c r="AS440" i="5"/>
  <c r="X381" i="5"/>
  <c r="U437" i="5"/>
  <c r="BH303" i="5"/>
  <c r="BJ303" i="5" s="1"/>
  <c r="BA401" i="5"/>
  <c r="BF169" i="5"/>
  <c r="J434" i="5"/>
  <c r="BC500" i="5"/>
  <c r="AJ195" i="5"/>
  <c r="AW485" i="5"/>
  <c r="AE129" i="5"/>
  <c r="AP475" i="5"/>
  <c r="E450" i="5"/>
  <c r="BH142" i="5"/>
  <c r="J264" i="5"/>
  <c r="BD239" i="5"/>
  <c r="BB496" i="5"/>
  <c r="AS387" i="5"/>
  <c r="AK181" i="5"/>
  <c r="AO211" i="5"/>
  <c r="AI158" i="5"/>
  <c r="BF204" i="5"/>
  <c r="AJ352" i="5"/>
  <c r="AL213" i="5"/>
  <c r="AY264" i="5"/>
  <c r="AD71" i="5"/>
  <c r="N139" i="5"/>
  <c r="AD303" i="5"/>
  <c r="AZ61" i="5"/>
  <c r="AT346" i="5"/>
  <c r="T40" i="5"/>
  <c r="BB73" i="5"/>
  <c r="AU323" i="5"/>
  <c r="AU62" i="5"/>
  <c r="AL323" i="5"/>
  <c r="AV131" i="5"/>
  <c r="M181" i="5"/>
  <c r="Y423" i="5"/>
  <c r="E458" i="5"/>
  <c r="J228" i="5"/>
  <c r="K371" i="5"/>
  <c r="BF164" i="5"/>
  <c r="AZ309" i="5"/>
  <c r="AL397" i="5"/>
  <c r="AO398" i="5"/>
  <c r="P31" i="5"/>
  <c r="AF112" i="5"/>
  <c r="A308" i="5"/>
  <c r="AH112" i="5"/>
  <c r="AH307" i="5"/>
  <c r="A240" i="5"/>
  <c r="BF192" i="5"/>
  <c r="G62" i="5"/>
  <c r="AY157" i="5"/>
  <c r="L158" i="5"/>
  <c r="AN75" i="5"/>
  <c r="AA208" i="5"/>
  <c r="AB208" i="5" s="1"/>
  <c r="BJ208" i="5" s="1"/>
  <c r="AN352" i="5"/>
  <c r="AO303" i="5"/>
  <c r="BB131" i="5"/>
  <c r="AI387" i="5"/>
  <c r="P311" i="5"/>
  <c r="AE352" i="5"/>
  <c r="N344" i="5"/>
  <c r="L88" i="5"/>
  <c r="E345" i="5"/>
  <c r="AK61" i="5"/>
  <c r="J49" i="5"/>
  <c r="O255" i="5"/>
  <c r="BA161" i="5"/>
  <c r="AX125" i="5"/>
  <c r="D135" i="5"/>
  <c r="T318" i="5"/>
  <c r="AM358" i="5"/>
  <c r="L385" i="5"/>
  <c r="BE471" i="5"/>
  <c r="L369" i="5"/>
  <c r="H29" i="5"/>
  <c r="AZ114" i="5"/>
  <c r="Q176" i="5"/>
  <c r="AL278" i="5"/>
  <c r="F339" i="5"/>
  <c r="Q186" i="5"/>
  <c r="AZ78" i="5"/>
  <c r="M310" i="5"/>
  <c r="AZ87" i="5"/>
  <c r="AI86" i="5"/>
  <c r="AY380" i="5"/>
  <c r="B147" i="5"/>
  <c r="AE171" i="5"/>
  <c r="BD223" i="5"/>
  <c r="AH178" i="5"/>
  <c r="AD374" i="5"/>
  <c r="AL262" i="5"/>
  <c r="R347" i="5"/>
  <c r="Z422" i="5"/>
  <c r="O33" i="5"/>
  <c r="R181" i="5"/>
  <c r="AQ219" i="5"/>
  <c r="AY470" i="5"/>
  <c r="P244" i="5"/>
  <c r="AC236" i="5"/>
  <c r="AR236" i="5" s="1"/>
  <c r="BI236" i="5" s="1"/>
  <c r="T43" i="5"/>
  <c r="S124" i="5"/>
  <c r="BC271" i="5"/>
  <c r="P446" i="5"/>
  <c r="I148" i="5"/>
  <c r="S416" i="5"/>
  <c r="S481" i="5"/>
  <c r="BH214" i="5"/>
  <c r="AK91" i="5"/>
  <c r="K475" i="5"/>
  <c r="AD65" i="5"/>
  <c r="AK263" i="5"/>
  <c r="AL29" i="5"/>
  <c r="BE67" i="5"/>
  <c r="BA97" i="5"/>
  <c r="C445" i="5"/>
  <c r="AL163" i="5"/>
  <c r="AU376" i="5"/>
  <c r="AT131" i="5"/>
  <c r="I393" i="5"/>
  <c r="AP440" i="5"/>
  <c r="AD363" i="5"/>
  <c r="U415" i="5"/>
  <c r="AC336" i="5"/>
  <c r="Q256" i="5"/>
  <c r="D70" i="5"/>
  <c r="AM487" i="5"/>
  <c r="AA204" i="5"/>
  <c r="AB204" i="5" s="1"/>
  <c r="BJ204" i="5" s="1"/>
  <c r="BF361" i="5"/>
  <c r="AD58" i="5"/>
  <c r="A364" i="5"/>
  <c r="AZ192" i="5"/>
  <c r="AM121" i="5"/>
  <c r="AL261" i="5"/>
  <c r="I234" i="5"/>
  <c r="AX52" i="5"/>
  <c r="AJ164" i="5"/>
  <c r="AV93" i="5"/>
  <c r="C426" i="5"/>
  <c r="AS453" i="5"/>
  <c r="AP307" i="5"/>
  <c r="AF87" i="5"/>
  <c r="AX393" i="5"/>
  <c r="AU384" i="5"/>
  <c r="AE384" i="5"/>
  <c r="X280" i="5"/>
  <c r="AO136" i="5"/>
  <c r="BA64" i="5"/>
  <c r="AI85" i="5"/>
  <c r="BB81" i="5"/>
  <c r="AG284" i="5"/>
  <c r="I180" i="5"/>
  <c r="BG367" i="5"/>
  <c r="Z74" i="5"/>
  <c r="U192" i="5"/>
  <c r="R17" i="5"/>
  <c r="AQ94" i="5"/>
  <c r="Z188" i="5"/>
  <c r="S110" i="5"/>
  <c r="Y129" i="5"/>
  <c r="AE408" i="5"/>
  <c r="AQ450" i="5"/>
  <c r="X79" i="5"/>
  <c r="Q34" i="5"/>
  <c r="AS17" i="5"/>
  <c r="BC265" i="5"/>
  <c r="AZ409" i="5"/>
  <c r="AN442" i="5"/>
  <c r="AI367" i="5"/>
  <c r="AY127" i="5"/>
  <c r="AC63" i="5"/>
  <c r="T458" i="5"/>
  <c r="AD249" i="5"/>
  <c r="BA423" i="5"/>
  <c r="AL447" i="5"/>
  <c r="AA122" i="5"/>
  <c r="AB122" i="5" s="1"/>
  <c r="BJ122" i="5" s="1"/>
  <c r="AL143" i="5"/>
  <c r="BC123" i="5"/>
  <c r="X17" i="5"/>
  <c r="B289" i="5"/>
  <c r="AF151" i="5"/>
  <c r="AF127" i="5"/>
  <c r="AE272" i="5"/>
  <c r="AP346" i="5"/>
  <c r="O246" i="5"/>
  <c r="AW222" i="5"/>
  <c r="BE134" i="5"/>
  <c r="AZ388" i="5"/>
  <c r="I481" i="5"/>
  <c r="AN49" i="5"/>
  <c r="AQ157" i="5"/>
  <c r="BE257" i="5"/>
  <c r="AE234" i="5"/>
  <c r="H153" i="5"/>
  <c r="A152" i="5"/>
  <c r="AU358" i="5"/>
  <c r="S436" i="5"/>
  <c r="AE78" i="5"/>
  <c r="AO268" i="5"/>
  <c r="T392" i="5"/>
  <c r="BB254" i="5"/>
  <c r="AU454" i="5"/>
  <c r="R113" i="5"/>
  <c r="AE244" i="5"/>
  <c r="G257" i="5"/>
  <c r="Q180" i="5"/>
  <c r="K454" i="5"/>
  <c r="D144" i="5"/>
  <c r="AM351" i="5"/>
  <c r="E198" i="5"/>
  <c r="AM250" i="5"/>
  <c r="AG224" i="5"/>
  <c r="L154" i="5"/>
  <c r="H47" i="5"/>
  <c r="I166" i="5"/>
  <c r="AU125" i="5"/>
  <c r="BE303" i="5"/>
  <c r="J167" i="5"/>
  <c r="AU370" i="5"/>
  <c r="T371" i="5"/>
  <c r="AE437" i="5"/>
  <c r="BD107" i="5"/>
  <c r="Q133" i="5"/>
  <c r="M188" i="5"/>
  <c r="L84" i="5"/>
  <c r="BE369" i="5"/>
  <c r="AM298" i="5"/>
  <c r="M237" i="5"/>
  <c r="J377" i="5"/>
  <c r="N274" i="5"/>
  <c r="AZ155" i="5"/>
  <c r="BA347" i="5"/>
  <c r="U268" i="5"/>
  <c r="M74" i="5"/>
  <c r="K421" i="5"/>
  <c r="D102" i="5"/>
  <c r="Y206" i="5"/>
  <c r="F395" i="5"/>
  <c r="AL48" i="5"/>
  <c r="X447" i="5"/>
  <c r="AK109" i="5"/>
  <c r="BF29" i="5"/>
  <c r="E50" i="5"/>
  <c r="C492" i="5"/>
  <c r="F68" i="5"/>
  <c r="E60" i="5"/>
  <c r="AK313" i="5"/>
  <c r="AL58" i="5"/>
  <c r="B162" i="5"/>
  <c r="T209" i="5"/>
  <c r="F239" i="5"/>
  <c r="AX40" i="5"/>
  <c r="Q139" i="5"/>
  <c r="BH103" i="5"/>
  <c r="AH196" i="5"/>
  <c r="L365" i="5"/>
  <c r="S205" i="5"/>
  <c r="AU263" i="5"/>
  <c r="AL77" i="5"/>
  <c r="AW356" i="5"/>
  <c r="AG199" i="5"/>
  <c r="D500" i="5"/>
  <c r="AT151" i="5"/>
  <c r="H384" i="5"/>
  <c r="H163" i="5"/>
  <c r="AY18" i="5"/>
  <c r="G142" i="5"/>
  <c r="Q458" i="5"/>
  <c r="D51" i="5"/>
  <c r="AE361" i="5"/>
  <c r="Q346" i="5"/>
  <c r="L211" i="5"/>
  <c r="H17" i="5"/>
  <c r="C392" i="5"/>
  <c r="E319" i="5"/>
  <c r="BA445" i="5"/>
  <c r="AM257" i="5"/>
  <c r="AO122" i="5"/>
  <c r="AM345" i="5"/>
  <c r="AG133" i="5"/>
  <c r="I204" i="5"/>
  <c r="BA306" i="5"/>
  <c r="AP57" i="5"/>
  <c r="I446" i="5"/>
  <c r="N371" i="5"/>
  <c r="O200" i="5"/>
  <c r="I67" i="5"/>
  <c r="M65" i="5"/>
  <c r="BF251" i="5"/>
  <c r="AW291" i="5"/>
  <c r="AM66" i="5"/>
  <c r="BH358" i="5"/>
  <c r="BJ358" i="5" s="1"/>
  <c r="B308" i="5"/>
  <c r="N410" i="5"/>
  <c r="G184" i="5"/>
  <c r="K345" i="5"/>
  <c r="BE171" i="5"/>
  <c r="AS317" i="5"/>
  <c r="S212" i="5"/>
  <c r="BD336" i="5"/>
  <c r="AD273" i="5"/>
  <c r="BB138" i="5"/>
  <c r="AW448" i="5"/>
  <c r="AO82" i="5"/>
  <c r="S139" i="5"/>
  <c r="AT126" i="5"/>
  <c r="O221" i="5"/>
  <c r="A497" i="5"/>
  <c r="BH483" i="5"/>
  <c r="BB218" i="5"/>
  <c r="R14" i="5"/>
  <c r="R189" i="5"/>
  <c r="X114" i="5"/>
  <c r="H244" i="5"/>
  <c r="G346" i="5"/>
  <c r="BA384" i="5"/>
  <c r="B358" i="5"/>
  <c r="M307" i="5"/>
  <c r="AM170" i="5"/>
  <c r="S207" i="5"/>
  <c r="E17" i="5"/>
  <c r="AA486" i="5"/>
  <c r="AB486" i="5" s="1"/>
  <c r="BJ486" i="5" s="1"/>
  <c r="BE57" i="5"/>
  <c r="AH345" i="5"/>
  <c r="BB454" i="5"/>
  <c r="H324" i="5"/>
  <c r="L314" i="5"/>
  <c r="AX248" i="5"/>
  <c r="I416" i="5"/>
  <c r="BB54" i="5"/>
  <c r="X242" i="5"/>
  <c r="G98" i="5"/>
  <c r="H24" i="5"/>
  <c r="Z118" i="5"/>
  <c r="A146" i="5"/>
  <c r="AI482" i="5"/>
  <c r="AF451" i="5"/>
  <c r="AC366" i="5"/>
  <c r="AJ280" i="5"/>
  <c r="U199" i="5"/>
  <c r="J178" i="5"/>
  <c r="BG337" i="5"/>
  <c r="BH416" i="5"/>
  <c r="BJ416" i="5" s="1"/>
  <c r="AU247" i="5"/>
  <c r="R494" i="5"/>
  <c r="AK229" i="5"/>
  <c r="K39" i="5"/>
  <c r="BB107" i="5"/>
  <c r="T266" i="5"/>
  <c r="BF392" i="5"/>
  <c r="I334" i="5"/>
  <c r="X13" i="5"/>
  <c r="B311" i="5"/>
  <c r="R456" i="5"/>
  <c r="R263" i="5"/>
  <c r="AV114" i="5"/>
  <c r="G284" i="5"/>
  <c r="AT30" i="5"/>
  <c r="C433" i="5"/>
  <c r="BC151" i="5"/>
  <c r="Y334" i="5"/>
  <c r="BG189" i="5"/>
  <c r="Y251" i="5"/>
  <c r="BA327" i="5"/>
  <c r="AL353" i="5"/>
  <c r="AT204" i="5"/>
  <c r="AU440" i="5"/>
  <c r="C173" i="5"/>
  <c r="N165" i="5"/>
  <c r="AP131" i="5"/>
  <c r="AK338" i="5"/>
  <c r="S242" i="5"/>
  <c r="C161" i="5"/>
  <c r="AP272" i="5"/>
  <c r="BF224" i="5"/>
  <c r="AD467" i="5"/>
  <c r="G61" i="5"/>
  <c r="AF372" i="5"/>
  <c r="O250" i="5"/>
  <c r="BH302" i="5"/>
  <c r="BJ302" i="5" s="1"/>
  <c r="BB333" i="5"/>
  <c r="AZ350" i="5"/>
  <c r="F492" i="5"/>
  <c r="R26" i="5"/>
  <c r="AQ434" i="5"/>
  <c r="AM393" i="5"/>
  <c r="BD324" i="5"/>
  <c r="AG281" i="5"/>
  <c r="G387" i="5"/>
  <c r="O349" i="5"/>
  <c r="B480" i="5"/>
  <c r="AW373" i="5"/>
  <c r="AG228" i="5"/>
  <c r="F360" i="5"/>
  <c r="AT128" i="5"/>
  <c r="BB152" i="5"/>
  <c r="R183" i="5"/>
  <c r="AN79" i="5"/>
  <c r="AV239" i="5"/>
  <c r="G246" i="5"/>
  <c r="AZ403" i="5"/>
  <c r="AY390" i="5"/>
  <c r="N135" i="5"/>
  <c r="BE223" i="5"/>
  <c r="I110" i="5"/>
  <c r="BF128" i="5"/>
  <c r="AE76" i="5"/>
  <c r="AW232" i="5"/>
  <c r="AL72" i="5"/>
  <c r="S82" i="5"/>
  <c r="AP496" i="5"/>
  <c r="K58" i="5"/>
  <c r="AF459" i="5"/>
  <c r="I152" i="5"/>
  <c r="AP177" i="5"/>
  <c r="AA475" i="5"/>
  <c r="AB475" i="5" s="1"/>
  <c r="BJ475" i="5" s="1"/>
  <c r="S430" i="5"/>
  <c r="AZ358" i="5"/>
  <c r="AV375" i="5"/>
  <c r="M258" i="5"/>
  <c r="Q365" i="5"/>
  <c r="K480" i="5"/>
  <c r="AT147" i="5"/>
  <c r="AL125" i="5"/>
  <c r="AV483" i="5"/>
  <c r="T106" i="5"/>
  <c r="AQ311" i="5"/>
  <c r="C296" i="5"/>
  <c r="Z113" i="5"/>
  <c r="AH490" i="5"/>
  <c r="AW19" i="5"/>
  <c r="O459" i="5"/>
  <c r="E281" i="5"/>
  <c r="AA53" i="5"/>
  <c r="AB53" i="5" s="1"/>
  <c r="AC316" i="5"/>
  <c r="AO66" i="5"/>
  <c r="BF307" i="5"/>
  <c r="AW454" i="5"/>
  <c r="BC272" i="5"/>
  <c r="E459" i="5"/>
  <c r="M460" i="5"/>
  <c r="AE49" i="5"/>
  <c r="AE485" i="5"/>
  <c r="AE335" i="5"/>
  <c r="AN69" i="5"/>
  <c r="U140" i="5"/>
  <c r="AV494" i="5"/>
  <c r="F149" i="5"/>
  <c r="L355" i="5"/>
  <c r="R46" i="5"/>
  <c r="N456" i="5"/>
  <c r="AD70" i="5"/>
  <c r="AP318" i="5"/>
  <c r="R328" i="5"/>
  <c r="AP21" i="5"/>
  <c r="C345" i="5"/>
  <c r="A294" i="5"/>
  <c r="G97" i="5"/>
  <c r="G376" i="5"/>
  <c r="M499" i="5"/>
  <c r="BC448" i="5"/>
  <c r="AE48" i="5"/>
  <c r="X158" i="5"/>
  <c r="U16" i="5"/>
  <c r="J157" i="5"/>
  <c r="AD263" i="5"/>
  <c r="AF140" i="5"/>
  <c r="H407" i="5"/>
  <c r="AS424" i="5"/>
  <c r="AO399" i="5"/>
  <c r="AC345" i="5"/>
  <c r="AE194" i="5"/>
  <c r="A300" i="5"/>
  <c r="AD457" i="5"/>
  <c r="Y427" i="5"/>
  <c r="AD456" i="5"/>
  <c r="T184" i="5"/>
  <c r="J55" i="5"/>
  <c r="S328" i="5"/>
  <c r="K118" i="5"/>
  <c r="BB328" i="5"/>
  <c r="AE74" i="5"/>
  <c r="AJ125" i="5"/>
  <c r="AZ83" i="5"/>
  <c r="AU251" i="5"/>
  <c r="BB292" i="5"/>
  <c r="M49" i="5"/>
  <c r="AM145" i="5"/>
  <c r="Z198" i="5"/>
  <c r="A371" i="5"/>
  <c r="E187" i="5"/>
  <c r="BA369" i="5"/>
  <c r="AE110" i="5"/>
  <c r="I401" i="5"/>
  <c r="AT275" i="5"/>
  <c r="AS210" i="5"/>
  <c r="BD311" i="5"/>
  <c r="AY260" i="5"/>
  <c r="BC420" i="5"/>
  <c r="Q431" i="5"/>
  <c r="M210" i="5"/>
  <c r="P29" i="5"/>
  <c r="D267" i="5"/>
  <c r="AA126" i="5"/>
  <c r="AB126" i="5" s="1"/>
  <c r="BJ126" i="5" s="1"/>
  <c r="AL459" i="5"/>
  <c r="AX396" i="5"/>
  <c r="AI237" i="5"/>
  <c r="T257" i="5"/>
  <c r="AJ252" i="5"/>
  <c r="AP45" i="5"/>
  <c r="AQ280" i="5"/>
  <c r="R344" i="5"/>
  <c r="C309" i="5"/>
  <c r="AS127" i="5"/>
  <c r="D26" i="5"/>
  <c r="BE83" i="5"/>
  <c r="BD138" i="5"/>
  <c r="O306" i="5"/>
  <c r="H450" i="5"/>
  <c r="AI340" i="5"/>
  <c r="AL327" i="5"/>
  <c r="AP404" i="5"/>
  <c r="BG59" i="5"/>
  <c r="AE196" i="5"/>
  <c r="H235" i="5"/>
  <c r="H194" i="5"/>
  <c r="BD33" i="5"/>
  <c r="AK459" i="5"/>
  <c r="AT294" i="5"/>
  <c r="Y70" i="5"/>
  <c r="G470" i="5"/>
  <c r="V470" i="5" s="1"/>
  <c r="W470" i="5" s="1"/>
  <c r="AW47" i="5"/>
  <c r="S31" i="5"/>
  <c r="AT136" i="5"/>
  <c r="K239" i="5"/>
  <c r="AQ289" i="5"/>
  <c r="AP359" i="5"/>
  <c r="AG82" i="5"/>
  <c r="P115" i="5"/>
  <c r="AJ407" i="5"/>
  <c r="L371" i="5"/>
  <c r="AE84" i="5"/>
  <c r="BF89" i="5"/>
  <c r="BE102" i="5"/>
  <c r="BD481" i="5"/>
  <c r="I404" i="5"/>
  <c r="O225" i="5"/>
  <c r="AZ51" i="5"/>
  <c r="BF294" i="5"/>
  <c r="E412" i="5"/>
  <c r="K323" i="5"/>
  <c r="Q152" i="5"/>
  <c r="D103" i="5"/>
  <c r="BA230" i="5"/>
  <c r="AK382" i="5"/>
  <c r="AM218" i="5"/>
  <c r="AO487" i="5"/>
  <c r="G39" i="5"/>
  <c r="AL146" i="5"/>
  <c r="J408" i="5"/>
  <c r="E332" i="5"/>
  <c r="AU480" i="5"/>
  <c r="BA49" i="5"/>
  <c r="AI330" i="5"/>
  <c r="H120" i="5"/>
  <c r="BC158" i="5"/>
  <c r="Z289" i="5"/>
  <c r="O268" i="5"/>
  <c r="G368" i="5"/>
  <c r="V368" i="5" s="1"/>
  <c r="W368" i="5" s="1"/>
  <c r="AW344" i="5"/>
  <c r="AL337" i="5"/>
  <c r="AM343" i="5"/>
  <c r="Y60" i="5"/>
  <c r="Z444" i="5"/>
  <c r="Z154" i="5"/>
  <c r="Q61" i="5"/>
  <c r="BH442" i="5"/>
  <c r="BJ442" i="5" s="1"/>
  <c r="AG438" i="5"/>
  <c r="E394" i="5"/>
  <c r="BE203" i="5"/>
  <c r="AP95" i="5"/>
  <c r="AU67" i="5"/>
  <c r="AJ412" i="5"/>
  <c r="AT251" i="5"/>
  <c r="AA150" i="5"/>
  <c r="AB150" i="5" s="1"/>
  <c r="BJ150" i="5" s="1"/>
  <c r="O468" i="5"/>
  <c r="G134" i="5"/>
  <c r="AO396" i="5"/>
  <c r="H490" i="5"/>
  <c r="A424" i="5"/>
  <c r="AI309" i="5"/>
  <c r="AY441" i="5"/>
  <c r="AQ375" i="5"/>
  <c r="Y496" i="5"/>
  <c r="Z126" i="5"/>
  <c r="AG247" i="5"/>
  <c r="AZ186" i="5"/>
  <c r="AX442" i="5"/>
  <c r="BB431" i="5"/>
  <c r="D229" i="5"/>
  <c r="AW196" i="5"/>
  <c r="H234" i="5"/>
  <c r="BE193" i="5"/>
  <c r="AX255" i="5"/>
  <c r="AL60" i="5"/>
  <c r="B51" i="5"/>
  <c r="AZ158" i="5"/>
  <c r="A71" i="5"/>
  <c r="J314" i="5"/>
  <c r="AK24" i="5"/>
  <c r="F60" i="5"/>
  <c r="J403" i="5"/>
  <c r="Q405" i="5"/>
  <c r="T364" i="5"/>
  <c r="Q263" i="5"/>
  <c r="J376" i="5"/>
  <c r="N491" i="5"/>
  <c r="J88" i="5"/>
  <c r="S52" i="5"/>
  <c r="BD494" i="5"/>
  <c r="S163" i="5"/>
  <c r="AK308" i="5"/>
  <c r="AG302" i="5"/>
  <c r="R139" i="5"/>
  <c r="D65" i="5"/>
  <c r="AI381" i="5"/>
  <c r="AQ271" i="5"/>
  <c r="AD490" i="5"/>
  <c r="AN123" i="5"/>
  <c r="AZ184" i="5"/>
  <c r="AG427" i="5"/>
  <c r="F166" i="5"/>
  <c r="P238" i="5"/>
  <c r="AE450" i="5"/>
  <c r="Y41" i="5"/>
  <c r="H415" i="5"/>
  <c r="AZ468" i="5"/>
  <c r="AL425" i="5"/>
  <c r="AJ86" i="5"/>
  <c r="I427" i="5"/>
  <c r="AG376" i="5"/>
  <c r="N160" i="5"/>
  <c r="AE310" i="5"/>
  <c r="AV389" i="5"/>
  <c r="U122" i="5"/>
  <c r="F45" i="5"/>
  <c r="B378" i="5"/>
  <c r="S104" i="5"/>
  <c r="C230" i="5"/>
  <c r="AW121" i="5"/>
  <c r="BC407" i="5"/>
  <c r="I380" i="5"/>
  <c r="P247" i="5"/>
  <c r="AW281" i="5"/>
  <c r="Q212" i="5"/>
  <c r="BH384" i="5"/>
  <c r="AO138" i="5"/>
  <c r="I300" i="5"/>
  <c r="I335" i="5"/>
  <c r="T35" i="5"/>
  <c r="AE376" i="5"/>
  <c r="BC364" i="5"/>
  <c r="I384" i="5"/>
  <c r="I169" i="5"/>
  <c r="AD230" i="5"/>
  <c r="M450" i="5"/>
  <c r="AQ500" i="5"/>
  <c r="AD115" i="5"/>
  <c r="BD437" i="5"/>
  <c r="AM216" i="5"/>
  <c r="AU227" i="5"/>
  <c r="BB146" i="5"/>
  <c r="BA202" i="5"/>
  <c r="Y309" i="5"/>
  <c r="BH277" i="5"/>
  <c r="T243" i="5"/>
  <c r="E344" i="5"/>
  <c r="AP466" i="5"/>
  <c r="G488" i="5"/>
  <c r="V488" i="5" s="1"/>
  <c r="W488" i="5" s="1"/>
  <c r="AW34" i="5"/>
  <c r="AJ241" i="5"/>
  <c r="BA100" i="5"/>
  <c r="H13" i="5"/>
  <c r="P169" i="5"/>
  <c r="BF198" i="5"/>
  <c r="AE146" i="5"/>
  <c r="BC141" i="5"/>
  <c r="B327" i="5"/>
  <c r="AG23" i="5"/>
  <c r="Q154" i="5"/>
  <c r="BC360" i="5"/>
  <c r="K292" i="5"/>
  <c r="AQ64" i="5"/>
  <c r="AL87" i="5"/>
  <c r="D157" i="5"/>
  <c r="C314" i="5"/>
  <c r="M84" i="5"/>
  <c r="AO408" i="5"/>
  <c r="D488" i="5"/>
  <c r="P424" i="5"/>
  <c r="AI162" i="5"/>
  <c r="G48" i="5"/>
  <c r="V48" i="5" s="1"/>
  <c r="W48" i="5" s="1"/>
  <c r="O128" i="5"/>
  <c r="R67" i="5"/>
  <c r="AI444" i="5"/>
  <c r="H182" i="5"/>
  <c r="AA212" i="5"/>
  <c r="AB212" i="5" s="1"/>
  <c r="G419" i="5"/>
  <c r="BH388" i="5"/>
  <c r="AW463" i="5"/>
  <c r="AD317" i="5"/>
  <c r="AM233" i="5"/>
  <c r="A468" i="5"/>
  <c r="AN235" i="5"/>
  <c r="AZ469" i="5"/>
  <c r="BG242" i="5"/>
  <c r="BE113" i="5"/>
  <c r="AI31" i="5"/>
  <c r="AE292" i="5"/>
  <c r="F258" i="5"/>
  <c r="H191" i="5"/>
  <c r="C186" i="5"/>
  <c r="AS368" i="5"/>
  <c r="AL244" i="5"/>
  <c r="AN248" i="5"/>
  <c r="BE450" i="5"/>
  <c r="BB441" i="5"/>
  <c r="O161" i="5"/>
  <c r="N428" i="5"/>
  <c r="AA123" i="5"/>
  <c r="AB123" i="5" s="1"/>
  <c r="BJ123" i="5" s="1"/>
  <c r="AP262" i="5"/>
  <c r="BB494" i="5"/>
  <c r="BD445" i="5"/>
  <c r="L442" i="5"/>
  <c r="P58" i="5"/>
  <c r="Z329" i="5"/>
  <c r="AK232" i="5"/>
  <c r="Y387" i="5"/>
  <c r="BH458" i="5"/>
  <c r="Q142" i="5"/>
  <c r="M45" i="5"/>
  <c r="AO188" i="5"/>
  <c r="B220" i="5"/>
  <c r="D366" i="5"/>
  <c r="AW160" i="5"/>
  <c r="BG39" i="5"/>
  <c r="L408" i="5"/>
  <c r="AL300" i="5"/>
  <c r="R182" i="5"/>
  <c r="M243" i="5"/>
  <c r="O355" i="5"/>
  <c r="T393" i="5"/>
  <c r="AC347" i="5"/>
  <c r="AR347" i="5" s="1"/>
  <c r="BI347" i="5" s="1"/>
  <c r="U88" i="5"/>
  <c r="C99" i="5"/>
  <c r="BE226" i="5"/>
  <c r="F423" i="5"/>
  <c r="AL24" i="5"/>
  <c r="AE29" i="5"/>
  <c r="K37" i="5"/>
  <c r="AD265" i="5"/>
  <c r="AR265" i="5" s="1"/>
  <c r="BI265" i="5" s="1"/>
  <c r="C139" i="5"/>
  <c r="AC464" i="5"/>
  <c r="J348" i="5"/>
  <c r="AI343" i="5"/>
  <c r="A173" i="5"/>
  <c r="AE436" i="5"/>
  <c r="AR436" i="5" s="1"/>
  <c r="BI436" i="5" s="1"/>
  <c r="AS189" i="5"/>
  <c r="BB236" i="5"/>
  <c r="Z56" i="5"/>
  <c r="A445" i="5"/>
  <c r="AM293" i="5"/>
  <c r="G35" i="5"/>
  <c r="AG62" i="5"/>
  <c r="BH294" i="5"/>
  <c r="AI209" i="5"/>
  <c r="BG135" i="5"/>
  <c r="S77" i="5"/>
  <c r="AA490" i="5"/>
  <c r="AB490" i="5" s="1"/>
  <c r="BJ490" i="5" s="1"/>
  <c r="K128" i="5"/>
  <c r="E166" i="5"/>
  <c r="O294" i="5"/>
  <c r="AT162" i="5"/>
  <c r="I448" i="5"/>
  <c r="AJ334" i="5"/>
  <c r="AM392" i="5"/>
  <c r="M433" i="5"/>
  <c r="AA39" i="5"/>
  <c r="AB39" i="5" s="1"/>
  <c r="BJ39" i="5" s="1"/>
  <c r="E212" i="5"/>
  <c r="AH62" i="5"/>
  <c r="BE143" i="5"/>
  <c r="P313" i="5"/>
  <c r="AP155" i="5"/>
  <c r="U382" i="5"/>
  <c r="AG254" i="5"/>
  <c r="AS47" i="5"/>
  <c r="R71" i="5"/>
  <c r="AS195" i="5"/>
  <c r="AO40" i="5"/>
  <c r="AO318" i="5"/>
  <c r="AF376" i="5"/>
  <c r="AG197" i="5"/>
  <c r="K84" i="5"/>
  <c r="AN439" i="5"/>
  <c r="BH166" i="5"/>
  <c r="AJ51" i="5"/>
  <c r="O110" i="5"/>
  <c r="AX303" i="5"/>
  <c r="AZ276" i="5"/>
  <c r="AL157" i="5"/>
  <c r="AJ317" i="5"/>
  <c r="BE211" i="5"/>
  <c r="AZ44" i="5"/>
  <c r="BE316" i="5"/>
  <c r="AV82" i="5"/>
  <c r="T181" i="5"/>
  <c r="AY198" i="5"/>
  <c r="H207" i="5"/>
  <c r="AC213" i="5"/>
  <c r="P134" i="5"/>
  <c r="AA164" i="5"/>
  <c r="AB164" i="5" s="1"/>
  <c r="BJ164" i="5" s="1"/>
  <c r="AA221" i="5"/>
  <c r="AB221" i="5" s="1"/>
  <c r="BJ221" i="5" s="1"/>
  <c r="AH434" i="5"/>
  <c r="B483" i="5"/>
  <c r="AN234" i="5"/>
  <c r="U226" i="5"/>
  <c r="E331" i="5"/>
  <c r="BB300" i="5"/>
  <c r="AX298" i="5"/>
  <c r="S444" i="5"/>
  <c r="AU296" i="5"/>
  <c r="R416" i="5"/>
  <c r="Q149" i="5"/>
  <c r="AI366" i="5"/>
  <c r="AO92" i="5"/>
  <c r="G19" i="5"/>
  <c r="AP356" i="5"/>
  <c r="AP199" i="5"/>
  <c r="AF473" i="5"/>
  <c r="AQ111" i="5"/>
  <c r="AF273" i="5"/>
  <c r="BA337" i="5"/>
  <c r="AC483" i="5"/>
  <c r="I173" i="5"/>
  <c r="Y318" i="5"/>
  <c r="K46" i="5"/>
  <c r="S88" i="5"/>
  <c r="BF91" i="5"/>
  <c r="R275" i="5"/>
  <c r="Z266" i="5"/>
  <c r="AY391" i="5"/>
  <c r="AA219" i="5"/>
  <c r="AB219" i="5" s="1"/>
  <c r="BJ219" i="5" s="1"/>
  <c r="G71" i="5"/>
  <c r="L424" i="5"/>
  <c r="X248" i="5"/>
  <c r="M43" i="5"/>
  <c r="AH217" i="5"/>
  <c r="AV156" i="5"/>
  <c r="P469" i="5"/>
  <c r="AN45" i="5"/>
  <c r="BH342" i="5"/>
  <c r="BJ342" i="5" s="1"/>
  <c r="AP172" i="5"/>
  <c r="N18" i="5"/>
  <c r="L391" i="5"/>
  <c r="BD315" i="5"/>
  <c r="N474" i="5"/>
  <c r="AQ39" i="5"/>
  <c r="AT180" i="5"/>
  <c r="AV105" i="5"/>
  <c r="N38" i="5"/>
  <c r="M479" i="5"/>
  <c r="BD72" i="5"/>
  <c r="AI52" i="5"/>
  <c r="AN181" i="5"/>
  <c r="AA75" i="5"/>
  <c r="AB75" i="5" s="1"/>
  <c r="BJ75" i="5" s="1"/>
  <c r="AC451" i="5"/>
  <c r="AD416" i="5"/>
  <c r="AW179" i="5"/>
  <c r="AL141" i="5"/>
  <c r="B95" i="5"/>
  <c r="D451" i="5"/>
  <c r="A481" i="5"/>
  <c r="AQ491" i="5"/>
  <c r="BB360" i="5"/>
  <c r="AV274" i="5"/>
  <c r="AD95" i="5"/>
  <c r="C46" i="5"/>
  <c r="BB499" i="5"/>
  <c r="T264" i="5"/>
  <c r="AD442" i="5"/>
  <c r="U23" i="5"/>
  <c r="AH218" i="5"/>
  <c r="M106" i="5"/>
  <c r="X52" i="5"/>
  <c r="AA231" i="5"/>
  <c r="AB231" i="5" s="1"/>
  <c r="BJ231" i="5" s="1"/>
  <c r="AZ58" i="5"/>
  <c r="S13" i="5"/>
  <c r="K91" i="5"/>
  <c r="O499" i="5"/>
  <c r="I430" i="5"/>
  <c r="K447" i="5"/>
  <c r="P278" i="5"/>
  <c r="AS21" i="5"/>
  <c r="H453" i="5"/>
  <c r="AL270" i="5"/>
  <c r="AD383" i="5"/>
  <c r="AR383" i="5" s="1"/>
  <c r="BI383" i="5" s="1"/>
  <c r="R57" i="5"/>
  <c r="K349" i="5"/>
  <c r="AW261" i="5"/>
  <c r="AJ264" i="5"/>
  <c r="AP487" i="5"/>
  <c r="BG116" i="5"/>
  <c r="AF317" i="5"/>
  <c r="BG278" i="5"/>
  <c r="X493" i="5"/>
  <c r="N53" i="5"/>
  <c r="BD178" i="5"/>
  <c r="BD142" i="5"/>
  <c r="AA138" i="5"/>
  <c r="AB138" i="5" s="1"/>
  <c r="BJ138" i="5" s="1"/>
  <c r="BB130" i="5"/>
  <c r="BC247" i="5"/>
  <c r="BA283" i="5"/>
  <c r="C67" i="5"/>
  <c r="BE464" i="5"/>
  <c r="AN127" i="5"/>
  <c r="AE298" i="5"/>
  <c r="D225" i="5"/>
  <c r="AL306" i="5"/>
  <c r="AC335" i="5"/>
  <c r="AQ409" i="5"/>
  <c r="U431" i="5"/>
  <c r="C95" i="5"/>
  <c r="AO292" i="5"/>
  <c r="L71" i="5"/>
  <c r="AS376" i="5"/>
  <c r="Z13" i="5"/>
  <c r="BC284" i="5"/>
  <c r="BE58" i="5"/>
  <c r="S119" i="5"/>
  <c r="AG204" i="5"/>
  <c r="AN203" i="5"/>
  <c r="AK491" i="5"/>
  <c r="AQ181" i="5"/>
  <c r="Q245" i="5"/>
  <c r="T397" i="5"/>
  <c r="AJ408" i="5"/>
  <c r="X182" i="5"/>
  <c r="O125" i="5"/>
  <c r="M236" i="5"/>
  <c r="P222" i="5"/>
  <c r="O442" i="5"/>
  <c r="L210" i="5"/>
  <c r="AY13" i="5"/>
  <c r="BE440" i="5"/>
  <c r="P464" i="5"/>
  <c r="O24" i="5"/>
  <c r="J247" i="5"/>
  <c r="X481" i="5"/>
  <c r="BA441" i="5"/>
  <c r="U345" i="5"/>
  <c r="R173" i="5"/>
  <c r="L246" i="5"/>
  <c r="AM418" i="5"/>
  <c r="AC176" i="5"/>
  <c r="D312" i="5"/>
  <c r="AG275" i="5"/>
  <c r="M136" i="5"/>
  <c r="AG216" i="5"/>
  <c r="G229" i="5"/>
  <c r="V229" i="5" s="1"/>
  <c r="W229" i="5" s="1"/>
  <c r="AS92" i="5"/>
  <c r="BG193" i="5"/>
  <c r="D428" i="5"/>
  <c r="Z324" i="5"/>
  <c r="BE341" i="5"/>
  <c r="B142" i="5"/>
  <c r="J193" i="5"/>
  <c r="AS406" i="5"/>
  <c r="AD360" i="5"/>
  <c r="AT105" i="5"/>
  <c r="S398" i="5"/>
  <c r="P456" i="5"/>
  <c r="AP174" i="5"/>
  <c r="E135" i="5"/>
  <c r="AS498" i="5"/>
  <c r="AY464" i="5"/>
  <c r="AK167" i="5"/>
  <c r="AU165" i="5"/>
  <c r="AO159" i="5"/>
  <c r="S123" i="5"/>
  <c r="AZ106" i="5"/>
  <c r="AG209" i="5"/>
  <c r="BC222" i="5"/>
  <c r="I129" i="5"/>
  <c r="O308" i="5"/>
  <c r="AX285" i="5"/>
  <c r="BH42" i="5"/>
  <c r="BJ42" i="5" s="1"/>
  <c r="AS122" i="5"/>
  <c r="Z185" i="5"/>
  <c r="H139" i="5"/>
  <c r="AA318" i="5"/>
  <c r="AB318" i="5" s="1"/>
  <c r="Y486" i="5"/>
  <c r="BE120" i="5"/>
  <c r="R294" i="5"/>
  <c r="I399" i="5"/>
  <c r="V399" i="5" s="1"/>
  <c r="W399" i="5" s="1"/>
  <c r="X179" i="5"/>
  <c r="P486" i="5"/>
  <c r="AD126" i="5"/>
  <c r="AY325" i="5"/>
  <c r="I209" i="5"/>
  <c r="AW170" i="5"/>
  <c r="AA148" i="5"/>
  <c r="AB148" i="5" s="1"/>
  <c r="BJ148" i="5" s="1"/>
  <c r="AU354" i="5"/>
  <c r="AC166" i="5"/>
  <c r="O296" i="5"/>
  <c r="AH381" i="5"/>
  <c r="J240" i="5"/>
  <c r="M207" i="5"/>
  <c r="A101" i="5"/>
  <c r="I282" i="5"/>
  <c r="AM225" i="5"/>
  <c r="BG292" i="5"/>
  <c r="AY239" i="5"/>
  <c r="U51" i="5"/>
  <c r="AP449" i="5"/>
  <c r="BH341" i="5"/>
  <c r="BJ341" i="5" s="1"/>
  <c r="AO102" i="5"/>
  <c r="K247" i="5"/>
  <c r="BF28" i="5"/>
  <c r="G205" i="5"/>
  <c r="V205" i="5" s="1"/>
  <c r="W205" i="5" s="1"/>
  <c r="AZ254" i="5"/>
  <c r="BA298" i="5"/>
  <c r="AS463" i="5"/>
  <c r="K175" i="5"/>
  <c r="S264" i="5"/>
  <c r="Q435" i="5"/>
  <c r="AY199" i="5"/>
  <c r="BG19" i="5"/>
  <c r="E452" i="5"/>
  <c r="AD496" i="5"/>
  <c r="O437" i="5"/>
  <c r="Y211" i="5"/>
  <c r="AQ331" i="5"/>
  <c r="R144" i="5"/>
  <c r="BA120" i="5"/>
  <c r="X274" i="5"/>
  <c r="AA401" i="5"/>
  <c r="AB401" i="5" s="1"/>
  <c r="E141" i="5"/>
  <c r="AO154" i="5"/>
  <c r="AH259" i="5"/>
  <c r="AO208" i="5"/>
  <c r="AM336" i="5"/>
  <c r="Z109" i="5"/>
  <c r="T70" i="5"/>
  <c r="AM139" i="5"/>
  <c r="AA257" i="5"/>
  <c r="AB257" i="5" s="1"/>
  <c r="BJ257" i="5" s="1"/>
  <c r="H119" i="5"/>
  <c r="F35" i="5"/>
  <c r="AP16" i="5"/>
  <c r="K302" i="5"/>
  <c r="BE410" i="5"/>
  <c r="T94" i="5"/>
  <c r="R339" i="5"/>
  <c r="AV398" i="5"/>
  <c r="BH363" i="5"/>
  <c r="BJ363" i="5" s="1"/>
  <c r="AQ425" i="5"/>
  <c r="T350" i="5"/>
  <c r="AN14" i="5"/>
  <c r="AV416" i="5"/>
  <c r="P155" i="5"/>
  <c r="B161" i="5"/>
  <c r="B120" i="5"/>
  <c r="K130" i="5"/>
  <c r="P391" i="5"/>
  <c r="I20" i="5"/>
  <c r="AZ240" i="5"/>
  <c r="F100" i="5"/>
  <c r="F475" i="5"/>
  <c r="I388" i="5"/>
  <c r="AH247" i="5"/>
  <c r="P273" i="5"/>
  <c r="E34" i="5"/>
  <c r="S145" i="5"/>
  <c r="B365" i="5"/>
  <c r="AU239" i="5"/>
  <c r="M429" i="5"/>
  <c r="O410" i="5"/>
  <c r="AM333" i="5"/>
  <c r="AZ344" i="5"/>
  <c r="BH158" i="5"/>
  <c r="G354" i="5"/>
  <c r="G47" i="5"/>
  <c r="L221" i="5"/>
  <c r="BE48" i="5"/>
  <c r="AO170" i="5"/>
  <c r="AN480" i="5"/>
  <c r="AO258" i="5"/>
  <c r="I56" i="5"/>
  <c r="D40" i="5"/>
  <c r="H144" i="5"/>
  <c r="F343" i="5"/>
  <c r="U105" i="5"/>
  <c r="AK187" i="5"/>
  <c r="AJ238" i="5"/>
  <c r="N327" i="5"/>
  <c r="P32" i="5"/>
  <c r="G319" i="5"/>
  <c r="AN99" i="5"/>
  <c r="S204" i="5"/>
  <c r="BH433" i="5"/>
  <c r="BJ433" i="5" s="1"/>
  <c r="BH26" i="5"/>
  <c r="BJ26" i="5" s="1"/>
  <c r="G156" i="5"/>
  <c r="N175" i="5"/>
  <c r="AU208" i="5"/>
  <c r="Q498" i="5"/>
  <c r="AS252" i="5"/>
  <c r="AX116" i="5"/>
  <c r="T204" i="5"/>
  <c r="BG166" i="5"/>
  <c r="BF401" i="5"/>
  <c r="AO155" i="5"/>
  <c r="AZ368" i="5"/>
  <c r="AC302" i="5"/>
  <c r="M144" i="5"/>
  <c r="AO99" i="5"/>
  <c r="K420" i="5"/>
  <c r="K123" i="5"/>
  <c r="AX152" i="5"/>
  <c r="U146" i="5"/>
  <c r="AJ446" i="5"/>
  <c r="E303" i="5"/>
  <c r="AS168" i="5"/>
  <c r="G236" i="5"/>
  <c r="I454" i="5"/>
  <c r="AX408" i="5"/>
  <c r="AP445" i="5"/>
  <c r="AU17" i="5"/>
  <c r="T360" i="5"/>
  <c r="T16" i="5"/>
  <c r="O115" i="5"/>
  <c r="AZ243" i="5"/>
  <c r="AZ437" i="5"/>
  <c r="AY396" i="5"/>
  <c r="BB384" i="5"/>
  <c r="AF108" i="5"/>
  <c r="K393" i="5"/>
  <c r="AH342" i="5"/>
  <c r="Y161" i="5"/>
  <c r="AQ105" i="5"/>
  <c r="BF61" i="5"/>
  <c r="K408" i="5"/>
  <c r="BE283" i="5"/>
  <c r="J239" i="5"/>
  <c r="I19" i="5"/>
  <c r="BE76" i="5"/>
  <c r="B377" i="5"/>
  <c r="AP379" i="5"/>
  <c r="AN310" i="5"/>
  <c r="AG486" i="5"/>
  <c r="Q430" i="5"/>
  <c r="AS200" i="5"/>
  <c r="B57" i="5"/>
  <c r="AG103" i="5"/>
  <c r="Y111" i="5"/>
  <c r="BA109" i="5"/>
  <c r="BF409" i="5"/>
  <c r="J385" i="5"/>
  <c r="C26" i="5"/>
  <c r="AS61" i="5"/>
  <c r="P473" i="5"/>
  <c r="BB198" i="5"/>
  <c r="AX193" i="5"/>
  <c r="T378" i="5"/>
  <c r="BD467" i="5"/>
  <c r="E498" i="5"/>
  <c r="X51" i="5"/>
  <c r="J432" i="5"/>
  <c r="BF488" i="5"/>
  <c r="BE191" i="5"/>
  <c r="AD187" i="5"/>
  <c r="AU164" i="5"/>
  <c r="C144" i="5"/>
  <c r="J184" i="5"/>
  <c r="BD247" i="5"/>
  <c r="K248" i="5"/>
  <c r="A390" i="5"/>
  <c r="AX169" i="5"/>
  <c r="Y271" i="5"/>
  <c r="AG317" i="5"/>
  <c r="AO457" i="5"/>
  <c r="K143" i="5"/>
  <c r="AZ116" i="5"/>
  <c r="AM426" i="5"/>
  <c r="H421" i="5"/>
  <c r="AK435" i="5"/>
  <c r="Q403" i="5"/>
  <c r="R78" i="5"/>
  <c r="AG132" i="5"/>
  <c r="AO206" i="5"/>
  <c r="BF261" i="5"/>
  <c r="BA381" i="5"/>
  <c r="S136" i="5"/>
  <c r="AA70" i="5"/>
  <c r="AB70" i="5" s="1"/>
  <c r="BJ70" i="5" s="1"/>
  <c r="AE427" i="5"/>
  <c r="X105" i="5"/>
  <c r="AM16" i="5"/>
  <c r="Z313" i="5"/>
  <c r="BF308" i="5"/>
  <c r="AM125" i="5"/>
  <c r="F482" i="5"/>
  <c r="BB123" i="5"/>
  <c r="AX240" i="5"/>
  <c r="AU255" i="5"/>
  <c r="AN354" i="5"/>
  <c r="N405" i="5"/>
  <c r="AX322" i="5"/>
  <c r="T206" i="5"/>
  <c r="AM307" i="5"/>
  <c r="BC120" i="5"/>
  <c r="AV190" i="5"/>
  <c r="AN426" i="5"/>
  <c r="AZ316" i="5"/>
  <c r="A342" i="5"/>
  <c r="BF445" i="5"/>
  <c r="AS337" i="5"/>
  <c r="AJ123" i="5"/>
  <c r="AV475" i="5"/>
  <c r="BC335" i="5"/>
  <c r="AK39" i="5"/>
  <c r="AN345" i="5"/>
  <c r="O192" i="5"/>
  <c r="AP194" i="5"/>
  <c r="AF493" i="5"/>
  <c r="AT348" i="5"/>
  <c r="AL117" i="5"/>
  <c r="AY366" i="5"/>
  <c r="E290" i="5"/>
  <c r="X263" i="5"/>
  <c r="X317" i="5"/>
  <c r="T14" i="5"/>
  <c r="AS227" i="5"/>
  <c r="S224" i="5"/>
  <c r="BD463" i="5"/>
  <c r="B354" i="5"/>
  <c r="BA28" i="5"/>
  <c r="AN341" i="5"/>
  <c r="X342" i="5"/>
  <c r="AZ62" i="5"/>
  <c r="AZ182" i="5"/>
  <c r="AL64" i="5"/>
  <c r="BB204" i="5"/>
  <c r="AD151" i="5"/>
  <c r="F283" i="5"/>
  <c r="BB476" i="5"/>
  <c r="AY416" i="5"/>
  <c r="BC450" i="5"/>
  <c r="K255" i="5"/>
  <c r="AJ66" i="5"/>
  <c r="AW58" i="5"/>
  <c r="BE372" i="5"/>
  <c r="AQ85" i="5"/>
  <c r="AK485" i="5"/>
  <c r="K277" i="5"/>
  <c r="U339" i="5"/>
  <c r="AU314" i="5"/>
  <c r="U30" i="5"/>
  <c r="AX491" i="5"/>
  <c r="AS144" i="5"/>
  <c r="BE374" i="5"/>
  <c r="AD281" i="5"/>
  <c r="T413" i="5"/>
  <c r="BA421" i="5"/>
  <c r="U495" i="5"/>
  <c r="AZ479" i="5"/>
  <c r="Q15" i="5"/>
  <c r="AH118" i="5"/>
  <c r="G341" i="5"/>
  <c r="V341" i="5" s="1"/>
  <c r="W341" i="5" s="1"/>
  <c r="BF53" i="5"/>
  <c r="O344" i="5"/>
  <c r="U277" i="5"/>
  <c r="AU23" i="5"/>
  <c r="AC242" i="5"/>
  <c r="AR242" i="5" s="1"/>
  <c r="BI242" i="5" s="1"/>
  <c r="AP142" i="5"/>
  <c r="J125" i="5"/>
  <c r="AV476" i="5"/>
  <c r="AS133" i="5"/>
  <c r="AH115" i="5"/>
  <c r="N41" i="5"/>
  <c r="X457" i="5"/>
  <c r="E388" i="5"/>
  <c r="F154" i="5"/>
  <c r="P225" i="5"/>
  <c r="I403" i="5"/>
  <c r="AZ242" i="5"/>
  <c r="M401" i="5"/>
  <c r="H380" i="5"/>
  <c r="K171" i="5"/>
  <c r="B163" i="5"/>
  <c r="K386" i="5"/>
  <c r="Q469" i="5"/>
  <c r="AN245" i="5"/>
  <c r="BG323" i="5"/>
  <c r="I142" i="5"/>
  <c r="AT103" i="5"/>
  <c r="AA394" i="5"/>
  <c r="AB394" i="5" s="1"/>
  <c r="BH27" i="5"/>
  <c r="BJ27" i="5" s="1"/>
  <c r="AM22" i="5"/>
  <c r="D479" i="5"/>
  <c r="AY385" i="5"/>
  <c r="BF313" i="5"/>
  <c r="BE298" i="5"/>
  <c r="AS55" i="5"/>
  <c r="AQ345" i="5"/>
  <c r="BC442" i="5"/>
  <c r="U172" i="5"/>
  <c r="BC131" i="5"/>
  <c r="F317" i="5"/>
  <c r="S355" i="5"/>
  <c r="C350" i="5"/>
  <c r="AT384" i="5"/>
  <c r="B407" i="5"/>
  <c r="R76" i="5"/>
  <c r="N325" i="5"/>
  <c r="AW105" i="5"/>
  <c r="H94" i="5"/>
  <c r="AX273" i="5"/>
  <c r="AK50" i="5"/>
  <c r="AC139" i="5"/>
  <c r="AD99" i="5"/>
  <c r="AJ162" i="5"/>
  <c r="BE142" i="5"/>
  <c r="AZ423" i="5"/>
  <c r="T408" i="5"/>
  <c r="AL208" i="5"/>
  <c r="Y17" i="5"/>
  <c r="AN239" i="5"/>
  <c r="Y481" i="5"/>
  <c r="P259" i="5"/>
  <c r="X327" i="5"/>
  <c r="AE478" i="5"/>
  <c r="AF487" i="5"/>
  <c r="AP437" i="5"/>
  <c r="AQ245" i="5"/>
  <c r="S254" i="5"/>
  <c r="BH119" i="5"/>
  <c r="S57" i="5"/>
  <c r="S231" i="5"/>
  <c r="AO235" i="5"/>
  <c r="BC206" i="5"/>
  <c r="O169" i="5"/>
  <c r="AM494" i="5"/>
  <c r="AW176" i="5"/>
  <c r="AJ311" i="5"/>
  <c r="BG142" i="5"/>
  <c r="AX113" i="5"/>
  <c r="S317" i="5"/>
  <c r="AU467" i="5"/>
  <c r="AO388" i="5"/>
  <c r="BD43" i="5"/>
  <c r="H425" i="5"/>
  <c r="AO47" i="5"/>
  <c r="AV92" i="5"/>
  <c r="AQ395" i="5"/>
  <c r="M187" i="5"/>
  <c r="J491" i="5"/>
  <c r="H215" i="5"/>
  <c r="P97" i="5"/>
  <c r="BD288" i="5"/>
  <c r="AD330" i="5"/>
  <c r="AP391" i="5"/>
  <c r="C196" i="5"/>
  <c r="P309" i="5"/>
  <c r="O117" i="5"/>
  <c r="AS248" i="5"/>
  <c r="AJ106" i="5"/>
  <c r="P114" i="5"/>
  <c r="AW453" i="5"/>
  <c r="P379" i="5"/>
  <c r="E164" i="5"/>
  <c r="AX46" i="5"/>
  <c r="AE245" i="5"/>
  <c r="AU14" i="5"/>
  <c r="AT198" i="5"/>
  <c r="BA58" i="5"/>
  <c r="AN56" i="5"/>
  <c r="S193" i="5"/>
  <c r="L254" i="5"/>
  <c r="BG416" i="5"/>
  <c r="BC280" i="5"/>
  <c r="AG217" i="5"/>
  <c r="G82" i="5"/>
  <c r="V82" i="5" s="1"/>
  <c r="T15" i="5"/>
  <c r="BG355" i="5"/>
  <c r="AA158" i="5"/>
  <c r="AB158" i="5" s="1"/>
  <c r="BJ158" i="5" s="1"/>
  <c r="Q380" i="5"/>
  <c r="AH492" i="5"/>
  <c r="AN240" i="5"/>
  <c r="T460" i="5"/>
  <c r="AW140" i="5"/>
  <c r="K185" i="5"/>
  <c r="J473" i="5"/>
  <c r="Z364" i="5"/>
  <c r="BF32" i="5"/>
  <c r="AE30" i="5"/>
  <c r="BB397" i="5"/>
  <c r="AH406" i="5"/>
  <c r="AI16" i="5"/>
  <c r="M37" i="5"/>
  <c r="M70" i="5"/>
  <c r="AM188" i="5"/>
  <c r="BC116" i="5"/>
  <c r="U180" i="5"/>
  <c r="S219" i="5"/>
  <c r="AF114" i="5"/>
  <c r="AX41" i="5"/>
  <c r="AN446" i="5"/>
  <c r="AV240" i="5"/>
  <c r="AT303" i="5"/>
  <c r="AG183" i="5"/>
  <c r="AW192" i="5"/>
  <c r="A345" i="5"/>
  <c r="U289" i="5"/>
  <c r="Q236" i="5"/>
  <c r="BA469" i="5"/>
  <c r="I213" i="5"/>
  <c r="AX389" i="5"/>
  <c r="E496" i="5"/>
  <c r="AT435" i="5"/>
  <c r="BC302" i="5"/>
  <c r="E248" i="5"/>
  <c r="AY463" i="5"/>
  <c r="O60" i="5"/>
  <c r="AM100" i="5"/>
  <c r="L319" i="5"/>
  <c r="A329" i="5"/>
  <c r="BE334" i="5"/>
  <c r="H363" i="5"/>
  <c r="AQ339" i="5"/>
  <c r="BF287" i="5"/>
  <c r="S285" i="5"/>
  <c r="AM490" i="5"/>
  <c r="I77" i="5"/>
  <c r="AV192" i="5"/>
  <c r="BB20" i="5"/>
  <c r="R149" i="5"/>
  <c r="Q49" i="5"/>
  <c r="J57" i="5"/>
  <c r="AG184" i="5"/>
  <c r="AK451" i="5"/>
  <c r="AE44" i="5"/>
  <c r="S159" i="5"/>
  <c r="AM294" i="5"/>
  <c r="AQ214" i="5"/>
  <c r="BF393" i="5"/>
  <c r="B455" i="5"/>
  <c r="BF250" i="5"/>
  <c r="AJ402" i="5"/>
  <c r="AM308" i="5"/>
  <c r="AV151" i="5"/>
  <c r="H382" i="5"/>
  <c r="AA274" i="5"/>
  <c r="AB274" i="5" s="1"/>
  <c r="BJ274" i="5" s="1"/>
  <c r="BA243" i="5"/>
  <c r="U187" i="5"/>
  <c r="AC20" i="5"/>
  <c r="AR20" i="5" s="1"/>
  <c r="BI20" i="5" s="1"/>
  <c r="AV238" i="5"/>
  <c r="A109" i="5"/>
  <c r="M17" i="5"/>
  <c r="AL177" i="5"/>
  <c r="BB104" i="5"/>
  <c r="AN459" i="5"/>
  <c r="BF237" i="5"/>
  <c r="AS49" i="5"/>
  <c r="AZ187" i="5"/>
  <c r="R246" i="5"/>
  <c r="C21" i="5"/>
  <c r="I425" i="5"/>
  <c r="F249" i="5"/>
  <c r="BC423" i="5"/>
  <c r="B79" i="5"/>
  <c r="N453" i="5"/>
  <c r="N401" i="5"/>
  <c r="AG499" i="5"/>
  <c r="K213" i="5"/>
  <c r="N272" i="5"/>
  <c r="U227" i="5"/>
  <c r="K216" i="5"/>
  <c r="R111" i="5"/>
  <c r="AV160" i="5"/>
  <c r="F99" i="5"/>
  <c r="BD70" i="5"/>
  <c r="B391" i="5"/>
  <c r="F382" i="5"/>
  <c r="J359" i="5"/>
  <c r="AV84" i="5"/>
  <c r="AH296" i="5"/>
  <c r="AG405" i="5"/>
  <c r="E444" i="5"/>
  <c r="E278" i="5"/>
  <c r="E440" i="5"/>
  <c r="E434" i="5"/>
  <c r="BD65" i="5"/>
  <c r="AK79" i="5"/>
  <c r="AJ304" i="5"/>
  <c r="AJ269" i="5"/>
  <c r="BC344" i="5"/>
  <c r="Y266" i="5"/>
  <c r="AN376" i="5"/>
  <c r="O193" i="5"/>
  <c r="E184" i="5"/>
  <c r="AJ456" i="5"/>
  <c r="AA338" i="5"/>
  <c r="AB338" i="5" s="1"/>
  <c r="BJ338" i="5" s="1"/>
  <c r="Q499" i="5"/>
  <c r="AD163" i="5"/>
  <c r="AG69" i="5"/>
  <c r="AQ309" i="5"/>
  <c r="AA467" i="5"/>
  <c r="AB467" i="5" s="1"/>
  <c r="BJ467" i="5" s="1"/>
  <c r="AL82" i="5"/>
  <c r="S215" i="5"/>
  <c r="BD334" i="5"/>
  <c r="AA458" i="5"/>
  <c r="AB458" i="5" s="1"/>
  <c r="BJ458" i="5" s="1"/>
  <c r="Q218" i="5"/>
  <c r="AD146" i="5"/>
  <c r="R385" i="5"/>
  <c r="BD195" i="5"/>
  <c r="AO173" i="5"/>
  <c r="AG120" i="5"/>
  <c r="Z484" i="5"/>
  <c r="AK317" i="5"/>
  <c r="Y176" i="5"/>
  <c r="AM19" i="5"/>
  <c r="I37" i="5"/>
  <c r="X118" i="5"/>
  <c r="BB71" i="5"/>
  <c r="AQ154" i="5"/>
  <c r="AA85" i="5"/>
  <c r="AB85" i="5" s="1"/>
  <c r="BE449" i="5"/>
  <c r="AX260" i="5"/>
  <c r="BE230" i="5"/>
  <c r="B152" i="5"/>
  <c r="AW223" i="5"/>
  <c r="AN488" i="5"/>
  <c r="AS400" i="5"/>
  <c r="P240" i="5"/>
  <c r="BB434" i="5"/>
  <c r="M213" i="5"/>
  <c r="AK457" i="5"/>
  <c r="AX329" i="5"/>
  <c r="R351" i="5"/>
  <c r="AM209" i="5"/>
  <c r="AE486" i="5"/>
  <c r="BF113" i="5"/>
  <c r="AI223" i="5"/>
  <c r="AD195" i="5"/>
  <c r="X74" i="5"/>
  <c r="AA230" i="5"/>
  <c r="AB230" i="5" s="1"/>
  <c r="BJ230" i="5" s="1"/>
  <c r="M262" i="5"/>
  <c r="AN361" i="5"/>
  <c r="AE183" i="5"/>
  <c r="M296" i="5"/>
  <c r="M373" i="5"/>
  <c r="AG94" i="5"/>
  <c r="BB186" i="5"/>
  <c r="E360" i="5"/>
  <c r="R442" i="5"/>
  <c r="BC499" i="5"/>
  <c r="BF122" i="5"/>
  <c r="AO219" i="5"/>
  <c r="F350" i="5"/>
  <c r="AM185" i="5"/>
  <c r="AO221" i="5"/>
  <c r="N302" i="5"/>
  <c r="Z75" i="5"/>
  <c r="AO123" i="5"/>
  <c r="B335" i="5"/>
  <c r="I32" i="5"/>
  <c r="H172" i="5"/>
  <c r="B373" i="5"/>
  <c r="AM312" i="5"/>
  <c r="A470" i="5"/>
  <c r="M274" i="5"/>
  <c r="N356" i="5"/>
  <c r="AC400" i="5"/>
  <c r="AR400" i="5" s="1"/>
  <c r="BI400" i="5" s="1"/>
  <c r="BC471" i="5"/>
  <c r="AU51" i="5"/>
  <c r="K108" i="5"/>
  <c r="AN44" i="5"/>
  <c r="K402" i="5"/>
  <c r="BC167" i="5"/>
  <c r="D277" i="5"/>
  <c r="O418" i="5"/>
  <c r="I465" i="5"/>
  <c r="AC212" i="5"/>
  <c r="AR212" i="5" s="1"/>
  <c r="BI212" i="5" s="1"/>
  <c r="J202" i="5"/>
  <c r="B77" i="5"/>
  <c r="BB190" i="5"/>
  <c r="N413" i="5"/>
  <c r="AT438" i="5"/>
  <c r="H263" i="5"/>
  <c r="L334" i="5"/>
  <c r="T197" i="5"/>
  <c r="T173" i="5"/>
  <c r="E160" i="5"/>
  <c r="H339" i="5"/>
  <c r="AC119" i="5"/>
  <c r="BB256" i="5"/>
  <c r="U96" i="5"/>
  <c r="N63" i="5"/>
  <c r="AS405" i="5"/>
  <c r="BA99" i="5"/>
  <c r="H190" i="5"/>
  <c r="U388" i="5"/>
  <c r="X461" i="5"/>
  <c r="Z416" i="5"/>
  <c r="O196" i="5"/>
  <c r="I203" i="5"/>
  <c r="Z144" i="5"/>
  <c r="AG403" i="5"/>
  <c r="I407" i="5"/>
  <c r="I208" i="5"/>
  <c r="J116" i="5"/>
  <c r="Q441" i="5"/>
  <c r="Y473" i="5"/>
  <c r="AH476" i="5"/>
  <c r="BE161" i="5"/>
  <c r="AN205" i="5"/>
  <c r="AU70" i="5"/>
  <c r="B154" i="5"/>
  <c r="BA476" i="5"/>
  <c r="D217" i="5"/>
  <c r="AN18" i="5"/>
  <c r="BA204" i="5"/>
  <c r="T145" i="5"/>
  <c r="AJ27" i="5"/>
  <c r="K474" i="5"/>
  <c r="H233" i="5"/>
  <c r="J65" i="5"/>
  <c r="Q419" i="5"/>
  <c r="BB455" i="5"/>
  <c r="P23" i="5"/>
  <c r="AA99" i="5"/>
  <c r="AB99" i="5" s="1"/>
  <c r="BJ99" i="5" s="1"/>
  <c r="N58" i="5"/>
  <c r="P228" i="5"/>
  <c r="AE289" i="5"/>
  <c r="S146" i="5"/>
  <c r="BH116" i="5"/>
  <c r="BG72" i="5"/>
  <c r="AJ96" i="5"/>
  <c r="BE485" i="5"/>
  <c r="AP170" i="5"/>
  <c r="AU133" i="5"/>
  <c r="D360" i="5"/>
  <c r="AS276" i="5"/>
  <c r="AC245" i="5"/>
  <c r="E487" i="5"/>
  <c r="S302" i="5"/>
  <c r="Z308" i="5"/>
  <c r="BF147" i="5"/>
  <c r="AK168" i="5"/>
  <c r="D50" i="5"/>
  <c r="BB112" i="5"/>
  <c r="AP61" i="5"/>
  <c r="AS338" i="5"/>
  <c r="AJ64" i="5"/>
  <c r="AT468" i="5"/>
  <c r="AC408" i="5"/>
  <c r="AJ299" i="5"/>
  <c r="BD163" i="5"/>
  <c r="AM237" i="5"/>
  <c r="U438" i="5"/>
  <c r="BH377" i="5"/>
  <c r="K405" i="5"/>
  <c r="BA250" i="5"/>
  <c r="X419" i="5"/>
  <c r="A149" i="5"/>
  <c r="P289" i="5"/>
  <c r="Q78" i="5"/>
  <c r="X338" i="5"/>
  <c r="Q191" i="5"/>
  <c r="BH199" i="5"/>
  <c r="AK489" i="5"/>
  <c r="K78" i="5"/>
  <c r="I280" i="5"/>
  <c r="N130" i="5"/>
  <c r="AP316" i="5"/>
  <c r="L166" i="5"/>
  <c r="AO251" i="5"/>
  <c r="AP421" i="5"/>
  <c r="F417" i="5"/>
  <c r="AD130" i="5"/>
  <c r="AQ303" i="5"/>
  <c r="Z420" i="5"/>
  <c r="BG61" i="5"/>
  <c r="AS329" i="5"/>
  <c r="AE470" i="5"/>
  <c r="AR470" i="5" s="1"/>
  <c r="BI470" i="5" s="1"/>
  <c r="AD487" i="5"/>
  <c r="N324" i="5"/>
  <c r="AD49" i="5"/>
  <c r="AH308" i="5"/>
  <c r="BB147" i="5"/>
  <c r="AE252" i="5"/>
  <c r="BA282" i="5"/>
  <c r="F29" i="5"/>
  <c r="U31" i="5"/>
  <c r="AL133" i="5"/>
  <c r="K313" i="5"/>
  <c r="E312" i="5"/>
  <c r="Y447" i="5"/>
  <c r="AC243" i="5"/>
  <c r="AN368" i="5"/>
  <c r="BG283" i="5"/>
  <c r="L410" i="5"/>
  <c r="AD93" i="5"/>
  <c r="BH343" i="5"/>
  <c r="P36" i="5"/>
  <c r="AP36" i="5"/>
  <c r="AG461" i="5"/>
  <c r="AI29" i="5"/>
  <c r="C400" i="5"/>
  <c r="BF79" i="5"/>
  <c r="AJ253" i="5"/>
  <c r="Y254" i="5"/>
  <c r="AJ440" i="5"/>
  <c r="AV19" i="5"/>
  <c r="L164" i="5"/>
  <c r="Y398" i="5"/>
  <c r="N275" i="5"/>
  <c r="AW164" i="5"/>
  <c r="R146" i="5"/>
  <c r="AU333" i="5"/>
  <c r="AU39" i="5"/>
  <c r="AZ463" i="5"/>
  <c r="B232" i="5"/>
  <c r="BB259" i="5"/>
  <c r="R295" i="5"/>
  <c r="AV437" i="5"/>
  <c r="AD478" i="5"/>
  <c r="AR478" i="5" s="1"/>
  <c r="BI478" i="5" s="1"/>
  <c r="AY61" i="5"/>
  <c r="D476" i="5"/>
  <c r="AS27" i="5"/>
  <c r="L137" i="5"/>
  <c r="Q331" i="5"/>
  <c r="AF85" i="5"/>
  <c r="AQ81" i="5"/>
  <c r="BA452" i="5"/>
  <c r="B349" i="5"/>
  <c r="Q327" i="5"/>
  <c r="BA301" i="5"/>
  <c r="Z57" i="5"/>
  <c r="BD15" i="5"/>
  <c r="AO86" i="5"/>
  <c r="S29" i="5"/>
  <c r="AK363" i="5"/>
  <c r="R425" i="5"/>
  <c r="AX160" i="5"/>
  <c r="BB134" i="5"/>
  <c r="M238" i="5"/>
  <c r="G203" i="5"/>
  <c r="BF247" i="5"/>
  <c r="AJ300" i="5"/>
  <c r="Z418" i="5"/>
  <c r="J465" i="5"/>
  <c r="P295" i="5"/>
  <c r="X21" i="5"/>
  <c r="AH151" i="5"/>
  <c r="C44" i="5"/>
  <c r="BA218" i="5"/>
  <c r="AP336" i="5"/>
  <c r="L349" i="5"/>
  <c r="AG35" i="5"/>
  <c r="BE390" i="5"/>
  <c r="AV287" i="5"/>
  <c r="BF295" i="5"/>
  <c r="I256" i="5"/>
  <c r="AT344" i="5"/>
  <c r="AJ260" i="5"/>
  <c r="G26" i="5"/>
  <c r="B351" i="5"/>
  <c r="AO50" i="5"/>
  <c r="AG166" i="5"/>
  <c r="S327" i="5"/>
  <c r="F37" i="5"/>
  <c r="P306" i="5"/>
  <c r="AG149" i="5"/>
  <c r="N423" i="5"/>
  <c r="BD337" i="5"/>
  <c r="T86" i="5"/>
  <c r="AL228" i="5"/>
  <c r="AM416" i="5"/>
  <c r="H440" i="5"/>
  <c r="AP49" i="5"/>
  <c r="AO370" i="5"/>
  <c r="BD152" i="5"/>
  <c r="X292" i="5"/>
  <c r="BB145" i="5"/>
  <c r="N252" i="5"/>
  <c r="AW78" i="5"/>
  <c r="AY200" i="5"/>
  <c r="P43" i="5"/>
  <c r="AC32" i="5"/>
  <c r="AK361" i="5"/>
  <c r="AS472" i="5"/>
  <c r="BA89" i="5"/>
  <c r="BF293" i="5"/>
  <c r="AG36" i="5"/>
  <c r="H46" i="5"/>
  <c r="A299" i="5"/>
  <c r="AG415" i="5"/>
  <c r="H304" i="5"/>
  <c r="AT271" i="5"/>
  <c r="AH392" i="5"/>
  <c r="AL499" i="5"/>
  <c r="AE250" i="5"/>
  <c r="AQ290" i="5"/>
  <c r="AL295" i="5"/>
  <c r="L103" i="5"/>
  <c r="AW187" i="5"/>
  <c r="N461" i="5"/>
  <c r="D224" i="5"/>
  <c r="M215" i="5"/>
  <c r="O460" i="5"/>
  <c r="AX251" i="5"/>
  <c r="AG60" i="5"/>
  <c r="BB155" i="5"/>
  <c r="AK247" i="5"/>
  <c r="AY39" i="5"/>
  <c r="AQ423" i="5"/>
  <c r="AV85" i="5"/>
  <c r="AT496" i="5"/>
  <c r="AP55" i="5"/>
  <c r="Z261" i="5"/>
  <c r="AI153" i="5"/>
  <c r="R218" i="5"/>
  <c r="Z45" i="5"/>
  <c r="L417" i="5"/>
  <c r="AU59" i="5"/>
  <c r="Z112" i="5"/>
  <c r="AS166" i="5"/>
  <c r="BC106" i="5"/>
  <c r="A230" i="5"/>
  <c r="I459" i="5"/>
  <c r="A201" i="5"/>
  <c r="C384" i="5"/>
  <c r="X491" i="5"/>
  <c r="BA227" i="5"/>
  <c r="R492" i="5"/>
  <c r="M361" i="5"/>
  <c r="AM500" i="5"/>
  <c r="H261" i="5"/>
  <c r="AI36" i="5"/>
  <c r="C266" i="5"/>
  <c r="F476" i="5"/>
  <c r="F85" i="5"/>
  <c r="AV125" i="5"/>
  <c r="BA323" i="5"/>
  <c r="I343" i="5"/>
  <c r="A140" i="5"/>
  <c r="Q91" i="5"/>
  <c r="BG100" i="5"/>
  <c r="AZ357" i="5"/>
  <c r="L434" i="5"/>
  <c r="Z131" i="5"/>
  <c r="T80" i="5"/>
  <c r="AU291" i="5"/>
  <c r="F222" i="5"/>
  <c r="BB341" i="5"/>
  <c r="AV493" i="5"/>
  <c r="AL182" i="5"/>
  <c r="X251" i="5"/>
  <c r="AF269" i="5"/>
  <c r="BD220" i="5"/>
  <c r="BG316" i="5"/>
  <c r="I240" i="5"/>
  <c r="K370" i="5"/>
  <c r="AW13" i="5"/>
  <c r="K43" i="5"/>
  <c r="AX21" i="5"/>
  <c r="E453" i="5"/>
  <c r="L173" i="5"/>
  <c r="AZ237" i="5"/>
  <c r="BC32" i="5"/>
  <c r="U260" i="5"/>
  <c r="C197" i="5"/>
  <c r="BH47" i="5"/>
  <c r="BG85" i="5"/>
  <c r="F411" i="5"/>
  <c r="Q355" i="5"/>
  <c r="G455" i="5"/>
  <c r="V455" i="5" s="1"/>
  <c r="W455" i="5" s="1"/>
  <c r="AV97" i="5"/>
  <c r="N24" i="5"/>
  <c r="AH412" i="5"/>
  <c r="D375" i="5"/>
  <c r="S47" i="5"/>
  <c r="Z49" i="5"/>
  <c r="AV60" i="5"/>
  <c r="Y356" i="5"/>
  <c r="BF377" i="5"/>
  <c r="AX355" i="5"/>
  <c r="Z328" i="5"/>
  <c r="E299" i="5"/>
  <c r="P121" i="5"/>
  <c r="BF39" i="5"/>
  <c r="AG465" i="5"/>
  <c r="AG328" i="5"/>
  <c r="BA276" i="5"/>
  <c r="AJ437" i="5"/>
  <c r="AG435" i="5"/>
  <c r="AO100" i="5"/>
  <c r="AT163" i="5"/>
  <c r="AV180" i="5"/>
  <c r="AH455" i="5"/>
  <c r="AR455" i="5" s="1"/>
  <c r="BI455" i="5" s="1"/>
  <c r="U147" i="5"/>
  <c r="AU34" i="5"/>
  <c r="M254" i="5"/>
  <c r="AI477" i="5"/>
  <c r="K270" i="5"/>
  <c r="AP205" i="5"/>
  <c r="D78" i="5"/>
  <c r="BC406" i="5"/>
  <c r="AQ106" i="5"/>
  <c r="U267" i="5"/>
  <c r="O16" i="5"/>
  <c r="D256" i="5"/>
  <c r="F111" i="5"/>
  <c r="AL371" i="5"/>
  <c r="AD331" i="5"/>
  <c r="R414" i="5"/>
  <c r="AZ283" i="5"/>
  <c r="AI169" i="5"/>
  <c r="AQ340" i="5"/>
  <c r="AK128" i="5"/>
  <c r="BC43" i="5"/>
  <c r="AS411" i="5"/>
  <c r="AN374" i="5"/>
  <c r="K154" i="5"/>
  <c r="B137" i="5"/>
  <c r="BC301" i="5"/>
  <c r="AF17" i="5"/>
  <c r="P172" i="5"/>
  <c r="AT297" i="5"/>
  <c r="G138" i="5"/>
  <c r="J145" i="5"/>
  <c r="BA267" i="5"/>
  <c r="H169" i="5"/>
  <c r="AO433" i="5"/>
  <c r="BD237" i="5"/>
  <c r="Q241" i="5"/>
  <c r="U38" i="5"/>
  <c r="U347" i="5"/>
  <c r="AL56" i="5"/>
  <c r="AN420" i="5"/>
  <c r="AM341" i="5"/>
  <c r="O388" i="5"/>
  <c r="Y285" i="5"/>
  <c r="D98" i="5"/>
  <c r="A446" i="5"/>
  <c r="AX34" i="5"/>
  <c r="H412" i="5"/>
  <c r="AA149" i="5"/>
  <c r="AB149" i="5" s="1"/>
  <c r="BJ149" i="5" s="1"/>
  <c r="AG454" i="5"/>
  <c r="AC215" i="5"/>
  <c r="G33" i="5"/>
  <c r="G15" i="5"/>
  <c r="BF95" i="5"/>
  <c r="AN267" i="5"/>
  <c r="AM476" i="5"/>
  <c r="T207" i="5"/>
  <c r="AT440" i="5"/>
  <c r="U131" i="5"/>
  <c r="Z456" i="5"/>
  <c r="AT13" i="5"/>
  <c r="BG373" i="5"/>
  <c r="BE339" i="5"/>
  <c r="A286" i="5"/>
  <c r="BG209" i="5"/>
  <c r="BA309" i="5"/>
  <c r="AT420" i="5"/>
  <c r="F61" i="5"/>
  <c r="BC49" i="5"/>
  <c r="AG99" i="5"/>
  <c r="Y253" i="5"/>
  <c r="F173" i="5"/>
  <c r="AL384" i="5"/>
  <c r="AG226" i="5"/>
  <c r="AN431" i="5"/>
  <c r="S44" i="5"/>
  <c r="AJ379" i="5"/>
  <c r="K410" i="5"/>
  <c r="E351" i="5"/>
  <c r="AC189" i="5"/>
  <c r="AR189" i="5" s="1"/>
  <c r="BI189" i="5" s="1"/>
  <c r="BE260" i="5"/>
  <c r="A68" i="5"/>
  <c r="AP465" i="5"/>
  <c r="AK302" i="5"/>
  <c r="AI27" i="5"/>
  <c r="T76" i="5"/>
  <c r="AZ98" i="5"/>
  <c r="AO156" i="5"/>
  <c r="C82" i="5"/>
  <c r="AI440" i="5"/>
  <c r="AI101" i="5"/>
  <c r="BC255" i="5"/>
  <c r="Y330" i="5"/>
  <c r="AV205" i="5"/>
  <c r="U116" i="5"/>
  <c r="AM313" i="5"/>
  <c r="AY123" i="5"/>
  <c r="J257" i="5"/>
  <c r="E327" i="5"/>
  <c r="AS231" i="5"/>
  <c r="AL218" i="5"/>
  <c r="Y101" i="5"/>
  <c r="BG438" i="5"/>
  <c r="H243" i="5"/>
  <c r="T152" i="5"/>
  <c r="AF498" i="5"/>
  <c r="BH436" i="5"/>
  <c r="BJ436" i="5" s="1"/>
  <c r="AA345" i="5"/>
  <c r="AB345" i="5" s="1"/>
  <c r="BJ345" i="5" s="1"/>
  <c r="AC204" i="5"/>
  <c r="D197" i="5"/>
  <c r="U485" i="5"/>
  <c r="BG452" i="5"/>
  <c r="C120" i="5"/>
  <c r="AO273" i="5"/>
  <c r="F493" i="5"/>
  <c r="BF470" i="5"/>
  <c r="AG98" i="5"/>
  <c r="AE497" i="5"/>
  <c r="C464" i="5"/>
  <c r="AN284" i="5"/>
  <c r="AZ157" i="5"/>
  <c r="B272" i="5"/>
  <c r="AU24" i="5"/>
  <c r="AS499" i="5"/>
  <c r="AF246" i="5"/>
  <c r="E33" i="5"/>
  <c r="U246" i="5"/>
  <c r="BB23" i="5"/>
  <c r="N380" i="5"/>
  <c r="AK137" i="5"/>
  <c r="AO245" i="5"/>
  <c r="AZ23" i="5"/>
  <c r="R215" i="5"/>
  <c r="AI110" i="5"/>
  <c r="AC182" i="5"/>
  <c r="AH160" i="5"/>
  <c r="AQ66" i="5"/>
  <c r="F469" i="5"/>
  <c r="D53" i="5"/>
  <c r="P487" i="5"/>
  <c r="BC63" i="5"/>
  <c r="AD209" i="5"/>
  <c r="AQ146" i="5"/>
  <c r="AO228" i="5"/>
  <c r="AO443" i="5"/>
  <c r="T324" i="5"/>
  <c r="J165" i="5"/>
  <c r="H142" i="5"/>
  <c r="P338" i="5"/>
  <c r="AQ194" i="5"/>
  <c r="AD283" i="5"/>
  <c r="K86" i="5"/>
  <c r="BA488" i="5"/>
  <c r="BH207" i="5"/>
  <c r="AD349" i="5"/>
  <c r="B158" i="5"/>
  <c r="Q76" i="5"/>
  <c r="AF116" i="5"/>
  <c r="AL389" i="5"/>
  <c r="BC91" i="5"/>
  <c r="I301" i="5"/>
  <c r="J156" i="5"/>
  <c r="AC227" i="5"/>
  <c r="AN185" i="5"/>
  <c r="P373" i="5"/>
  <c r="X181" i="5"/>
  <c r="B139" i="5"/>
  <c r="P340" i="5"/>
  <c r="K383" i="5"/>
  <c r="AH429" i="5"/>
  <c r="F312" i="5"/>
  <c r="H78" i="5"/>
  <c r="I23" i="5"/>
  <c r="AM78" i="5"/>
  <c r="AJ483" i="5"/>
  <c r="AT88" i="5"/>
  <c r="J334" i="5"/>
  <c r="AN441" i="5"/>
  <c r="N177" i="5"/>
  <c r="AV40" i="5"/>
  <c r="J304" i="5"/>
  <c r="AH125" i="5"/>
  <c r="I312" i="5"/>
  <c r="AV224" i="5"/>
  <c r="AF357" i="5"/>
  <c r="AQ80" i="5"/>
  <c r="E315" i="5"/>
  <c r="AH99" i="5"/>
  <c r="P234" i="5"/>
  <c r="U441" i="5"/>
  <c r="K217" i="5"/>
  <c r="C417" i="5"/>
  <c r="AD237" i="5"/>
  <c r="S235" i="5"/>
  <c r="A21" i="5"/>
  <c r="AD34" i="5"/>
  <c r="AI358" i="5"/>
  <c r="L147" i="5"/>
  <c r="B118" i="5"/>
  <c r="G422" i="5"/>
  <c r="AC36" i="5"/>
  <c r="I450" i="5"/>
  <c r="S404" i="5"/>
  <c r="BG188" i="5"/>
  <c r="AS491" i="5"/>
  <c r="AM440" i="5"/>
  <c r="AM69" i="5"/>
  <c r="E267" i="5"/>
  <c r="AJ384" i="5"/>
  <c r="BH480" i="5"/>
  <c r="BJ480" i="5" s="1"/>
  <c r="BC82" i="5"/>
  <c r="O421" i="5"/>
  <c r="K212" i="5"/>
  <c r="H365" i="5"/>
  <c r="AH310" i="5"/>
  <c r="AZ20" i="5"/>
  <c r="M197" i="5"/>
  <c r="BA342" i="5"/>
  <c r="AW137" i="5"/>
  <c r="Z452" i="5"/>
  <c r="I69" i="5"/>
  <c r="AL201" i="5"/>
  <c r="L126" i="5"/>
  <c r="BF402" i="5"/>
  <c r="BA46" i="5"/>
  <c r="AE317" i="5"/>
  <c r="BG129" i="5"/>
  <c r="AU272" i="5"/>
  <c r="AO37" i="5"/>
  <c r="D20" i="5"/>
  <c r="BG274" i="5"/>
  <c r="AE281" i="5"/>
  <c r="H481" i="5"/>
  <c r="J238" i="5"/>
  <c r="D76" i="5"/>
  <c r="P496" i="5"/>
  <c r="AJ453" i="5"/>
  <c r="BB291" i="5"/>
  <c r="F269" i="5"/>
  <c r="A237" i="5"/>
  <c r="AN406" i="5"/>
  <c r="BH349" i="5"/>
  <c r="AX231" i="5"/>
  <c r="AH409" i="5"/>
  <c r="AS191" i="5"/>
  <c r="BG104" i="5"/>
  <c r="BH401" i="5"/>
  <c r="AT248" i="5"/>
  <c r="Y493" i="5"/>
  <c r="M155" i="5"/>
  <c r="AV259" i="5"/>
  <c r="AF297" i="5"/>
  <c r="AY469" i="5"/>
  <c r="AN330" i="5"/>
  <c r="AI184" i="5"/>
  <c r="X415" i="5"/>
  <c r="T434" i="5"/>
  <c r="Y276" i="5"/>
  <c r="U429" i="5"/>
  <c r="AM80" i="5"/>
  <c r="AT351" i="5"/>
  <c r="Z270" i="5"/>
  <c r="N296" i="5"/>
  <c r="BE17" i="5"/>
  <c r="AS413" i="5"/>
  <c r="H157" i="5"/>
  <c r="G458" i="5"/>
  <c r="M352" i="5"/>
  <c r="AH241" i="5"/>
  <c r="I291" i="5"/>
  <c r="BG484" i="5"/>
  <c r="BA27" i="5"/>
  <c r="H283" i="5"/>
  <c r="AY254" i="5"/>
  <c r="AF312" i="5"/>
  <c r="AJ56" i="5"/>
  <c r="AX407" i="5"/>
  <c r="AH414" i="5"/>
  <c r="I330" i="5"/>
  <c r="V330" i="5" s="1"/>
  <c r="W330" i="5" s="1"/>
  <c r="BC89" i="5"/>
  <c r="AD443" i="5"/>
  <c r="Y116" i="5"/>
  <c r="H499" i="5"/>
  <c r="I115" i="5"/>
  <c r="N257" i="5"/>
  <c r="D183" i="5"/>
  <c r="AZ455" i="5"/>
  <c r="R375" i="5"/>
  <c r="X83" i="5"/>
  <c r="I195" i="5"/>
  <c r="V195" i="5" s="1"/>
  <c r="W195" i="5" s="1"/>
  <c r="AW348" i="5"/>
  <c r="F265" i="5"/>
  <c r="B479" i="5"/>
  <c r="BC377" i="5"/>
  <c r="B462" i="5"/>
  <c r="AU126" i="5"/>
  <c r="BA284" i="5"/>
  <c r="Z472" i="5"/>
  <c r="AJ232" i="5"/>
  <c r="M98" i="5"/>
  <c r="AI98" i="5"/>
  <c r="AU326" i="5"/>
  <c r="AQ227" i="5"/>
  <c r="AX187" i="5"/>
  <c r="AQ348" i="5"/>
  <c r="AX132" i="5"/>
  <c r="G429" i="5"/>
  <c r="S484" i="5"/>
  <c r="K221" i="5"/>
  <c r="BH85" i="5"/>
  <c r="BF429" i="5"/>
  <c r="AK411" i="5"/>
  <c r="AD297" i="5"/>
  <c r="AA326" i="5"/>
  <c r="AB326" i="5" s="1"/>
  <c r="BJ326" i="5" s="1"/>
  <c r="AD219" i="5"/>
  <c r="M184" i="5"/>
  <c r="E175" i="5"/>
  <c r="AT312" i="5"/>
  <c r="T492" i="5"/>
  <c r="B31" i="5"/>
  <c r="BA235" i="5"/>
  <c r="BC460" i="5"/>
  <c r="BA26" i="5"/>
  <c r="AW220" i="5"/>
  <c r="L432" i="5"/>
  <c r="AY456" i="5"/>
  <c r="Y452" i="5"/>
  <c r="E138" i="5"/>
  <c r="BG439" i="5"/>
  <c r="AP414" i="5"/>
  <c r="BH107" i="5"/>
  <c r="BJ107" i="5" s="1"/>
  <c r="F418" i="5"/>
  <c r="L193" i="5"/>
  <c r="N464" i="5"/>
  <c r="AP489" i="5"/>
  <c r="AZ168" i="5"/>
  <c r="AR453" i="5" l="1"/>
  <c r="BI453" i="5" s="1"/>
  <c r="BJ469" i="5"/>
  <c r="V329" i="5"/>
  <c r="W329" i="5" s="1"/>
  <c r="AR176" i="5"/>
  <c r="BI176" i="5" s="1"/>
  <c r="AR469" i="5"/>
  <c r="V312" i="5"/>
  <c r="W312" i="5" s="1"/>
  <c r="AR215" i="5"/>
  <c r="BI215" i="5" s="1"/>
  <c r="AR119" i="5"/>
  <c r="BI119" i="5" s="1"/>
  <c r="AR464" i="5"/>
  <c r="BI464" i="5" s="1"/>
  <c r="V346" i="5"/>
  <c r="W346" i="5" s="1"/>
  <c r="BJ383" i="5"/>
  <c r="V412" i="5"/>
  <c r="W412" i="5" s="1"/>
  <c r="V298" i="5"/>
  <c r="AR443" i="5"/>
  <c r="BI443" i="5" s="1"/>
  <c r="AR283" i="5"/>
  <c r="BI283" i="5" s="1"/>
  <c r="AR32" i="5"/>
  <c r="BI32" i="5" s="1"/>
  <c r="BJ288" i="5"/>
  <c r="BJ300" i="5"/>
  <c r="V481" i="5"/>
  <c r="W481" i="5" s="1"/>
  <c r="BK470" i="5"/>
  <c r="AR367" i="5"/>
  <c r="BI367" i="5" s="1"/>
  <c r="V326" i="5"/>
  <c r="W326" i="5" s="1"/>
  <c r="BJ276" i="5"/>
  <c r="BJ203" i="5"/>
  <c r="V33" i="5"/>
  <c r="W33" i="5" s="1"/>
  <c r="V440" i="5"/>
  <c r="W440" i="5" s="1"/>
  <c r="BJ318" i="5"/>
  <c r="AR104" i="5"/>
  <c r="W298" i="5"/>
  <c r="BJ441" i="5"/>
  <c r="V454" i="5"/>
  <c r="W454" i="5" s="1"/>
  <c r="V458" i="5"/>
  <c r="W458" i="5" s="1"/>
  <c r="BJ179" i="5"/>
  <c r="BJ362" i="5"/>
  <c r="V138" i="5"/>
  <c r="W138" i="5" s="1"/>
  <c r="W82" i="5"/>
  <c r="BJ120" i="5"/>
  <c r="BJ299" i="5"/>
  <c r="V284" i="5"/>
  <c r="W284" i="5" s="1"/>
  <c r="AR243" i="5"/>
  <c r="BI243" i="5" s="1"/>
  <c r="AR63" i="5"/>
  <c r="BI63" i="5" s="1"/>
  <c r="V493" i="5"/>
  <c r="W493" i="5" s="1"/>
  <c r="BJ131" i="5"/>
  <c r="V362" i="5"/>
  <c r="W362" i="5" s="1"/>
  <c r="V457" i="5"/>
  <c r="W457" i="5" s="1"/>
  <c r="V429" i="5"/>
  <c r="W429" i="5" s="1"/>
  <c r="V26" i="5"/>
  <c r="W26" i="5" s="1"/>
  <c r="AR252" i="5"/>
  <c r="BI252" i="5" s="1"/>
  <c r="AR76" i="5"/>
  <c r="BI76" i="5" s="1"/>
  <c r="V62" i="5"/>
  <c r="W62" i="5" s="1"/>
  <c r="AR484" i="5"/>
  <c r="BI484" i="5" s="1"/>
  <c r="BI104" i="5"/>
  <c r="V367" i="5"/>
  <c r="W367" i="5" s="1"/>
  <c r="BK367" i="5" s="1"/>
  <c r="AR204" i="5"/>
  <c r="BI204" i="5" s="1"/>
  <c r="AR335" i="5"/>
  <c r="BI335" i="5" s="1"/>
  <c r="V387" i="5"/>
  <c r="W387" i="5" s="1"/>
  <c r="BJ104" i="5"/>
  <c r="AR209" i="5"/>
  <c r="BI209" i="5" s="1"/>
  <c r="AR487" i="5"/>
  <c r="BI487" i="5" s="1"/>
  <c r="V465" i="5"/>
  <c r="W465" i="5" s="1"/>
  <c r="AR302" i="5"/>
  <c r="BI302" i="5" s="1"/>
  <c r="V319" i="5"/>
  <c r="W319" i="5" s="1"/>
  <c r="V354" i="5"/>
  <c r="W354" i="5" s="1"/>
  <c r="AR442" i="5"/>
  <c r="BI442" i="5" s="1"/>
  <c r="AR95" i="5"/>
  <c r="BI95" i="5" s="1"/>
  <c r="V234" i="5"/>
  <c r="W234" i="5" s="1"/>
  <c r="V39" i="5"/>
  <c r="W39" i="5" s="1"/>
  <c r="AR263" i="5"/>
  <c r="BI263" i="5" s="1"/>
  <c r="BJ53" i="5"/>
  <c r="AR361" i="5"/>
  <c r="BI361" i="5" s="1"/>
  <c r="V153" i="5"/>
  <c r="W153" i="5" s="1"/>
  <c r="V448" i="5"/>
  <c r="W448" i="5" s="1"/>
  <c r="AR411" i="5"/>
  <c r="BI411" i="5" s="1"/>
  <c r="AR136" i="5"/>
  <c r="BI136" i="5" s="1"/>
  <c r="AR446" i="5"/>
  <c r="BI446" i="5" s="1"/>
  <c r="V214" i="5"/>
  <c r="W214" i="5" s="1"/>
  <c r="AR286" i="5"/>
  <c r="BI286" i="5" s="1"/>
  <c r="AR413" i="5"/>
  <c r="BI413" i="5" s="1"/>
  <c r="V258" i="5"/>
  <c r="W258" i="5" s="1"/>
  <c r="V248" i="5"/>
  <c r="W248" i="5" s="1"/>
  <c r="V211" i="5"/>
  <c r="W211" i="5" s="1"/>
  <c r="V409" i="5"/>
  <c r="W409" i="5" s="1"/>
  <c r="AR319" i="5"/>
  <c r="BI319" i="5" s="1"/>
  <c r="BJ292" i="5"/>
  <c r="V333" i="5"/>
  <c r="W333" i="5" s="1"/>
  <c r="BJ195" i="5"/>
  <c r="V21" i="5"/>
  <c r="W21" i="5" s="1"/>
  <c r="BJ498" i="5"/>
  <c r="BJ397" i="5"/>
  <c r="BJ389" i="5"/>
  <c r="BJ117" i="5"/>
  <c r="V35" i="5"/>
  <c r="W35" i="5" s="1"/>
  <c r="AR362" i="5"/>
  <c r="BI362" i="5" s="1"/>
  <c r="V134" i="5"/>
  <c r="W134" i="5" s="1"/>
  <c r="V376" i="5"/>
  <c r="W376" i="5" s="1"/>
  <c r="V382" i="5"/>
  <c r="W382" i="5" s="1"/>
  <c r="AR187" i="5"/>
  <c r="BI187" i="5" s="1"/>
  <c r="V189" i="5"/>
  <c r="W189" i="5" s="1"/>
  <c r="BK189" i="5" s="1"/>
  <c r="V259" i="5"/>
  <c r="W259" i="5" s="1"/>
  <c r="V296" i="5"/>
  <c r="W296" i="5" s="1"/>
  <c r="AR237" i="5"/>
  <c r="BI237" i="5" s="1"/>
  <c r="AR98" i="5"/>
  <c r="BI98" i="5" s="1"/>
  <c r="V15" i="5"/>
  <c r="W15" i="5" s="1"/>
  <c r="V263" i="5"/>
  <c r="W263" i="5" s="1"/>
  <c r="AR183" i="5"/>
  <c r="BI183" i="5" s="1"/>
  <c r="AR44" i="5"/>
  <c r="BI44" i="5" s="1"/>
  <c r="V215" i="5"/>
  <c r="W215" i="5" s="1"/>
  <c r="BK215" i="5" s="1"/>
  <c r="AR229" i="5"/>
  <c r="BI229" i="5" s="1"/>
  <c r="BK229" i="5" s="1"/>
  <c r="AR409" i="5"/>
  <c r="BI409" i="5" s="1"/>
  <c r="V78" i="5"/>
  <c r="W78" i="5" s="1"/>
  <c r="AR331" i="5"/>
  <c r="BI331" i="5" s="1"/>
  <c r="V46" i="5"/>
  <c r="W46" i="5" s="1"/>
  <c r="AR272" i="5"/>
  <c r="BI272" i="5" s="1"/>
  <c r="AR239" i="5"/>
  <c r="BI239" i="5" s="1"/>
  <c r="V420" i="5"/>
  <c r="W420" i="5" s="1"/>
  <c r="AR111" i="5"/>
  <c r="BI111" i="5" s="1"/>
  <c r="AR438" i="5"/>
  <c r="BI438" i="5" s="1"/>
  <c r="AR482" i="5"/>
  <c r="BI482" i="5" s="1"/>
  <c r="V72" i="5"/>
  <c r="W72" i="5" s="1"/>
  <c r="V154" i="5"/>
  <c r="W154" i="5" s="1"/>
  <c r="V275" i="5"/>
  <c r="W275" i="5" s="1"/>
  <c r="AR465" i="5"/>
  <c r="BI465" i="5" s="1"/>
  <c r="V290" i="5"/>
  <c r="W290" i="5" s="1"/>
  <c r="AR114" i="5"/>
  <c r="BI114" i="5" s="1"/>
  <c r="V288" i="5"/>
  <c r="W288" i="5" s="1"/>
  <c r="V349" i="5"/>
  <c r="W349" i="5" s="1"/>
  <c r="V125" i="5"/>
  <c r="W125" i="5" s="1"/>
  <c r="AR217" i="5"/>
  <c r="BI217" i="5" s="1"/>
  <c r="V73" i="5"/>
  <c r="W73" i="5" s="1"/>
  <c r="V345" i="5"/>
  <c r="W345" i="5" s="1"/>
  <c r="V247" i="5"/>
  <c r="W247" i="5" s="1"/>
  <c r="AR192" i="5"/>
  <c r="BI192" i="5" s="1"/>
  <c r="AR81" i="5"/>
  <c r="BI81" i="5" s="1"/>
  <c r="V216" i="5"/>
  <c r="W216" i="5" s="1"/>
  <c r="AR394" i="5"/>
  <c r="BI394" i="5" s="1"/>
  <c r="AR477" i="5"/>
  <c r="BI477" i="5" s="1"/>
  <c r="AR290" i="5"/>
  <c r="BI290" i="5" s="1"/>
  <c r="AR77" i="5"/>
  <c r="BI77" i="5" s="1"/>
  <c r="V300" i="5"/>
  <c r="W300" i="5" s="1"/>
  <c r="V471" i="5"/>
  <c r="W471" i="5" s="1"/>
  <c r="AR190" i="5"/>
  <c r="BI190" i="5" s="1"/>
  <c r="AR428" i="5"/>
  <c r="BI428" i="5" s="1"/>
  <c r="BJ152" i="5"/>
  <c r="AR410" i="5"/>
  <c r="BI410" i="5" s="1"/>
  <c r="AR145" i="5"/>
  <c r="BI145" i="5" s="1"/>
  <c r="V277" i="5"/>
  <c r="W277" i="5" s="1"/>
  <c r="V289" i="5"/>
  <c r="W289" i="5" s="1"/>
  <c r="V469" i="5"/>
  <c r="W469" i="5" s="1"/>
  <c r="BJ241" i="5"/>
  <c r="V88" i="5"/>
  <c r="W88" i="5" s="1"/>
  <c r="AR181" i="5"/>
  <c r="BI181" i="5" s="1"/>
  <c r="V52" i="5"/>
  <c r="W52" i="5" s="1"/>
  <c r="V25" i="5"/>
  <c r="W25" i="5" s="1"/>
  <c r="AR177" i="5"/>
  <c r="BI177" i="5" s="1"/>
  <c r="V93" i="5"/>
  <c r="W93" i="5" s="1"/>
  <c r="AR454" i="5"/>
  <c r="BI454" i="5" s="1"/>
  <c r="AR233" i="5"/>
  <c r="BI233" i="5" s="1"/>
  <c r="AR30" i="5"/>
  <c r="BI30" i="5" s="1"/>
  <c r="AR59" i="5"/>
  <c r="BI59" i="5" s="1"/>
  <c r="V343" i="5"/>
  <c r="W343" i="5" s="1"/>
  <c r="V352" i="5"/>
  <c r="W352" i="5" s="1"/>
  <c r="V404" i="5"/>
  <c r="W404" i="5" s="1"/>
  <c r="V188" i="5"/>
  <c r="W188" i="5" s="1"/>
  <c r="V232" i="5"/>
  <c r="W232" i="5" s="1"/>
  <c r="AR452" i="5"/>
  <c r="BI452" i="5" s="1"/>
  <c r="AR164" i="5"/>
  <c r="BI164" i="5" s="1"/>
  <c r="AR173" i="5"/>
  <c r="BI173" i="5" s="1"/>
  <c r="V132" i="5"/>
  <c r="W132" i="5" s="1"/>
  <c r="V237" i="5"/>
  <c r="W237" i="5" s="1"/>
  <c r="AR223" i="5"/>
  <c r="BI223" i="5" s="1"/>
  <c r="V491" i="5"/>
  <c r="W491" i="5" s="1"/>
  <c r="AR143" i="5"/>
  <c r="BI143" i="5" s="1"/>
  <c r="AR208" i="5"/>
  <c r="BI208" i="5" s="1"/>
  <c r="AR417" i="5"/>
  <c r="BI417" i="5" s="1"/>
  <c r="AR211" i="5"/>
  <c r="BI211" i="5" s="1"/>
  <c r="V109" i="5"/>
  <c r="W109" i="5" s="1"/>
  <c r="V489" i="5"/>
  <c r="W489" i="5" s="1"/>
  <c r="AR305" i="5"/>
  <c r="BI305" i="5" s="1"/>
  <c r="AR355" i="5"/>
  <c r="BI355" i="5" s="1"/>
  <c r="AR225" i="5"/>
  <c r="BI225" i="5" s="1"/>
  <c r="AR379" i="5"/>
  <c r="BI379" i="5" s="1"/>
  <c r="AR445" i="5"/>
  <c r="BI445" i="5" s="1"/>
  <c r="V287" i="5"/>
  <c r="W287" i="5" s="1"/>
  <c r="V353" i="5"/>
  <c r="W353" i="5" s="1"/>
  <c r="V442" i="5"/>
  <c r="W442" i="5" s="1"/>
  <c r="AR348" i="5"/>
  <c r="BI348" i="5" s="1"/>
  <c r="AR311" i="5"/>
  <c r="BI311" i="5" s="1"/>
  <c r="V468" i="5"/>
  <c r="W468" i="5" s="1"/>
  <c r="V401" i="5"/>
  <c r="W401" i="5" s="1"/>
  <c r="V500" i="5"/>
  <c r="W500" i="5" s="1"/>
  <c r="AR346" i="5"/>
  <c r="BI346" i="5" s="1"/>
  <c r="V487" i="5"/>
  <c r="W487" i="5" s="1"/>
  <c r="V309" i="5"/>
  <c r="W309" i="5" s="1"/>
  <c r="V28" i="5"/>
  <c r="W28" i="5" s="1"/>
  <c r="V308" i="5"/>
  <c r="W308" i="5" s="1"/>
  <c r="V90" i="5"/>
  <c r="W90" i="5" s="1"/>
  <c r="V56" i="5"/>
  <c r="W56" i="5" s="1"/>
  <c r="V114" i="5"/>
  <c r="W114" i="5" s="1"/>
  <c r="BJ464" i="5"/>
  <c r="V170" i="5"/>
  <c r="W170" i="5" s="1"/>
  <c r="V413" i="5"/>
  <c r="W413" i="5" s="1"/>
  <c r="AR113" i="5"/>
  <c r="BI113" i="5" s="1"/>
  <c r="V137" i="5"/>
  <c r="W137" i="5" s="1"/>
  <c r="V396" i="5"/>
  <c r="W396" i="5" s="1"/>
  <c r="AR154" i="5"/>
  <c r="BI154" i="5" s="1"/>
  <c r="AR191" i="5"/>
  <c r="BI191" i="5" s="1"/>
  <c r="AR203" i="5"/>
  <c r="BI203" i="5" s="1"/>
  <c r="V280" i="5"/>
  <c r="W280" i="5" s="1"/>
  <c r="AR343" i="5"/>
  <c r="BI343" i="5" s="1"/>
  <c r="V34" i="5"/>
  <c r="W34" i="5" s="1"/>
  <c r="V230" i="5"/>
  <c r="W230" i="5" s="1"/>
  <c r="V366" i="5"/>
  <c r="W366" i="5" s="1"/>
  <c r="V151" i="5"/>
  <c r="W151" i="5" s="1"/>
  <c r="V299" i="5"/>
  <c r="W299" i="5" s="1"/>
  <c r="AR132" i="5"/>
  <c r="BI132" i="5" s="1"/>
  <c r="AR414" i="5"/>
  <c r="BI414" i="5" s="1"/>
  <c r="V130" i="5"/>
  <c r="W130" i="5" s="1"/>
  <c r="V285" i="5"/>
  <c r="W285" i="5" s="1"/>
  <c r="AR73" i="5"/>
  <c r="BI73" i="5" s="1"/>
  <c r="AR224" i="5"/>
  <c r="BI224" i="5" s="1"/>
  <c r="AR52" i="5"/>
  <c r="BI52" i="5" s="1"/>
  <c r="V360" i="5"/>
  <c r="W360" i="5" s="1"/>
  <c r="AR433" i="5"/>
  <c r="BI433" i="5" s="1"/>
  <c r="V108" i="5"/>
  <c r="W108" i="5" s="1"/>
  <c r="V231" i="5"/>
  <c r="W231" i="5" s="1"/>
  <c r="V478" i="5"/>
  <c r="W478" i="5" s="1"/>
  <c r="BK478" i="5" s="1"/>
  <c r="V335" i="5"/>
  <c r="W335" i="5" s="1"/>
  <c r="V149" i="5"/>
  <c r="W149" i="5" s="1"/>
  <c r="V91" i="5"/>
  <c r="W91" i="5" s="1"/>
  <c r="AR51" i="5"/>
  <c r="BI51" i="5" s="1"/>
  <c r="V496" i="5"/>
  <c r="W496" i="5" s="1"/>
  <c r="AR152" i="5"/>
  <c r="BI152" i="5" s="1"/>
  <c r="AR89" i="5"/>
  <c r="BI89" i="5" s="1"/>
  <c r="V336" i="5"/>
  <c r="W336" i="5" s="1"/>
  <c r="AR140" i="5"/>
  <c r="BI140" i="5" s="1"/>
  <c r="AR497" i="5"/>
  <c r="BI497" i="5" s="1"/>
  <c r="AR327" i="5"/>
  <c r="BI327" i="5" s="1"/>
  <c r="AR134" i="5"/>
  <c r="BI134" i="5" s="1"/>
  <c r="AR320" i="5"/>
  <c r="BI320" i="5" s="1"/>
  <c r="AR401" i="5"/>
  <c r="BI401" i="5" s="1"/>
  <c r="V460" i="5"/>
  <c r="W460" i="5" s="1"/>
  <c r="BK460" i="5" s="1"/>
  <c r="V310" i="5"/>
  <c r="W310" i="5" s="1"/>
  <c r="V222" i="5"/>
  <c r="W222" i="5" s="1"/>
  <c r="V42" i="5"/>
  <c r="W42" i="5" s="1"/>
  <c r="V344" i="5"/>
  <c r="W344" i="5" s="1"/>
  <c r="AR389" i="5"/>
  <c r="BI389" i="5" s="1"/>
  <c r="AR231" i="5"/>
  <c r="BI231" i="5" s="1"/>
  <c r="AR281" i="5"/>
  <c r="BI281" i="5" s="1"/>
  <c r="V421" i="5"/>
  <c r="W421" i="5" s="1"/>
  <c r="V209" i="5"/>
  <c r="W209" i="5" s="1"/>
  <c r="BJ166" i="5"/>
  <c r="V490" i="5"/>
  <c r="W490" i="5" s="1"/>
  <c r="V61" i="5"/>
  <c r="W61" i="5" s="1"/>
  <c r="AR437" i="5"/>
  <c r="BI437" i="5" s="1"/>
  <c r="AR234" i="5"/>
  <c r="BI234" i="5" s="1"/>
  <c r="AR352" i="5"/>
  <c r="BI352" i="5" s="1"/>
  <c r="AR83" i="5"/>
  <c r="BI83" i="5" s="1"/>
  <c r="AR175" i="5"/>
  <c r="BI175" i="5" s="1"/>
  <c r="AR171" i="5"/>
  <c r="BI171" i="5" s="1"/>
  <c r="AR444" i="5"/>
  <c r="BI444" i="5" s="1"/>
  <c r="V414" i="5"/>
  <c r="W414" i="5" s="1"/>
  <c r="AR185" i="5"/>
  <c r="BI185" i="5" s="1"/>
  <c r="V451" i="5"/>
  <c r="W451" i="5" s="1"/>
  <c r="V446" i="5"/>
  <c r="W446" i="5" s="1"/>
  <c r="V27" i="5"/>
  <c r="W27" i="5" s="1"/>
  <c r="V51" i="5"/>
  <c r="W51" i="5" s="1"/>
  <c r="AR62" i="5"/>
  <c r="BI62" i="5" s="1"/>
  <c r="V492" i="5"/>
  <c r="W492" i="5" s="1"/>
  <c r="V436" i="5"/>
  <c r="W436" i="5" s="1"/>
  <c r="BK436" i="5" s="1"/>
  <c r="AR67" i="5"/>
  <c r="BI67" i="5" s="1"/>
  <c r="AR278" i="5"/>
  <c r="BI278" i="5" s="1"/>
  <c r="AR447" i="5"/>
  <c r="BI447" i="5" s="1"/>
  <c r="AR298" i="5"/>
  <c r="BI298" i="5" s="1"/>
  <c r="BK298" i="5" s="1"/>
  <c r="V286" i="5"/>
  <c r="W286" i="5" s="1"/>
  <c r="AR371" i="5"/>
  <c r="BI371" i="5" s="1"/>
  <c r="AR287" i="5"/>
  <c r="BI287" i="5" s="1"/>
  <c r="V38" i="5"/>
  <c r="W38" i="5" s="1"/>
  <c r="V477" i="5"/>
  <c r="W477" i="5" s="1"/>
  <c r="V49" i="5"/>
  <c r="W49" i="5" s="1"/>
  <c r="V76" i="5"/>
  <c r="W76" i="5" s="1"/>
  <c r="V426" i="5"/>
  <c r="W426" i="5" s="1"/>
  <c r="V89" i="5"/>
  <c r="W89" i="5" s="1"/>
  <c r="AR118" i="5"/>
  <c r="BI118" i="5" s="1"/>
  <c r="AR459" i="5"/>
  <c r="BI459" i="5" s="1"/>
  <c r="AR33" i="5"/>
  <c r="BI33" i="5" s="1"/>
  <c r="V223" i="5"/>
  <c r="W223" i="5" s="1"/>
  <c r="BK223" i="5" s="1"/>
  <c r="AR405" i="5"/>
  <c r="BI405" i="5" s="1"/>
  <c r="AR294" i="5"/>
  <c r="BI294" i="5" s="1"/>
  <c r="V408" i="5"/>
  <c r="W408" i="5" s="1"/>
  <c r="V270" i="5"/>
  <c r="W270" i="5" s="1"/>
  <c r="V81" i="5"/>
  <c r="W81" i="5" s="1"/>
  <c r="V55" i="5"/>
  <c r="W55" i="5" s="1"/>
  <c r="AR432" i="5"/>
  <c r="BI432" i="5" s="1"/>
  <c r="V355" i="5"/>
  <c r="W355" i="5" s="1"/>
  <c r="V385" i="5"/>
  <c r="W385" i="5" s="1"/>
  <c r="V313" i="5"/>
  <c r="W313" i="5" s="1"/>
  <c r="V430" i="5"/>
  <c r="W430" i="5" s="1"/>
  <c r="V311" i="5"/>
  <c r="W311" i="5" s="1"/>
  <c r="V373" i="5"/>
  <c r="W373" i="5" s="1"/>
  <c r="AR407" i="5"/>
  <c r="BI407" i="5" s="1"/>
  <c r="V361" i="5"/>
  <c r="W361" i="5" s="1"/>
  <c r="V483" i="5"/>
  <c r="W483" i="5" s="1"/>
  <c r="AR199" i="5"/>
  <c r="BI199" i="5" s="1"/>
  <c r="AR266" i="5"/>
  <c r="BI266" i="5" s="1"/>
  <c r="AR380" i="5"/>
  <c r="BI380" i="5" s="1"/>
  <c r="AR38" i="5"/>
  <c r="BI38" i="5" s="1"/>
  <c r="V406" i="5"/>
  <c r="W406" i="5" s="1"/>
  <c r="V262" i="5"/>
  <c r="W262" i="5" s="1"/>
  <c r="AR479" i="5"/>
  <c r="BI479" i="5" s="1"/>
  <c r="AR392" i="5"/>
  <c r="BI392" i="5" s="1"/>
  <c r="AR188" i="5"/>
  <c r="BI188" i="5" s="1"/>
  <c r="V402" i="5"/>
  <c r="W402" i="5" s="1"/>
  <c r="AR288" i="5"/>
  <c r="BI288" i="5" s="1"/>
  <c r="BK288" i="5" s="1"/>
  <c r="AR415" i="5"/>
  <c r="BI415" i="5" s="1"/>
  <c r="V150" i="5"/>
  <c r="W150" i="5" s="1"/>
  <c r="V472" i="5"/>
  <c r="W472" i="5" s="1"/>
  <c r="V390" i="5"/>
  <c r="W390" i="5" s="1"/>
  <c r="BK390" i="5" s="1"/>
  <c r="V241" i="5"/>
  <c r="W241" i="5" s="1"/>
  <c r="V107" i="5"/>
  <c r="W107" i="5" s="1"/>
  <c r="V87" i="5"/>
  <c r="W87" i="5" s="1"/>
  <c r="V43" i="5"/>
  <c r="W43" i="5" s="1"/>
  <c r="AR462" i="5"/>
  <c r="BI462" i="5" s="1"/>
  <c r="V494" i="5"/>
  <c r="W494" i="5" s="1"/>
  <c r="AR493" i="5"/>
  <c r="BI493" i="5" s="1"/>
  <c r="V394" i="5"/>
  <c r="W394" i="5" s="1"/>
  <c r="AR357" i="5"/>
  <c r="BI357" i="5" s="1"/>
  <c r="AR308" i="5"/>
  <c r="BI308" i="5" s="1"/>
  <c r="AR92" i="5"/>
  <c r="BI92" i="5" s="1"/>
  <c r="BK92" i="5" s="1"/>
  <c r="V265" i="5"/>
  <c r="W265" i="5" s="1"/>
  <c r="BK265" i="5" s="1"/>
  <c r="AR26" i="5"/>
  <c r="BI26" i="5" s="1"/>
  <c r="V372" i="5"/>
  <c r="W372" i="5" s="1"/>
  <c r="V213" i="5"/>
  <c r="W213" i="5" s="1"/>
  <c r="V403" i="5"/>
  <c r="W403" i="5" s="1"/>
  <c r="V119" i="5"/>
  <c r="W119" i="5" s="1"/>
  <c r="V173" i="5"/>
  <c r="W173" i="5" s="1"/>
  <c r="AR490" i="5"/>
  <c r="BI490" i="5" s="1"/>
  <c r="BK490" i="5" s="1"/>
  <c r="V407" i="5"/>
  <c r="W407" i="5" s="1"/>
  <c r="AR307" i="5"/>
  <c r="BI307" i="5" s="1"/>
  <c r="V359" i="5"/>
  <c r="W359" i="5" s="1"/>
  <c r="V252" i="5"/>
  <c r="W252" i="5" s="1"/>
  <c r="V63" i="5"/>
  <c r="W63" i="5" s="1"/>
  <c r="BK63" i="5" s="1"/>
  <c r="AR78" i="5"/>
  <c r="BI78" i="5" s="1"/>
  <c r="BI469" i="5"/>
  <c r="AR218" i="5"/>
  <c r="BI218" i="5" s="1"/>
  <c r="V485" i="5"/>
  <c r="W485" i="5" s="1"/>
  <c r="AR53" i="5"/>
  <c r="BI53" i="5" s="1"/>
  <c r="V111" i="5"/>
  <c r="W111" i="5" s="1"/>
  <c r="V272" i="5"/>
  <c r="W272" i="5" s="1"/>
  <c r="AR129" i="5"/>
  <c r="BI129" i="5" s="1"/>
  <c r="AR141" i="5"/>
  <c r="BI141" i="5" s="1"/>
  <c r="AR137" i="5"/>
  <c r="BI137" i="5" s="1"/>
  <c r="AR313" i="5"/>
  <c r="BI313" i="5" s="1"/>
  <c r="BK313" i="5" s="1"/>
  <c r="V118" i="5"/>
  <c r="W118" i="5" s="1"/>
  <c r="AR165" i="5"/>
  <c r="BI165" i="5" s="1"/>
  <c r="AR41" i="5"/>
  <c r="BI41" i="5" s="1"/>
  <c r="AR201" i="5"/>
  <c r="BI201" i="5" s="1"/>
  <c r="BK201" i="5" s="1"/>
  <c r="AR193" i="5"/>
  <c r="BI193" i="5" s="1"/>
  <c r="AR220" i="5"/>
  <c r="BI220" i="5" s="1"/>
  <c r="AR329" i="5"/>
  <c r="BI329" i="5" s="1"/>
  <c r="BK329" i="5" s="1"/>
  <c r="V36" i="5"/>
  <c r="W36" i="5" s="1"/>
  <c r="V116" i="5"/>
  <c r="W116" i="5" s="1"/>
  <c r="V128" i="5"/>
  <c r="W128" i="5" s="1"/>
  <c r="BJ61" i="5"/>
  <c r="AR353" i="5"/>
  <c r="BI353" i="5" s="1"/>
  <c r="BK353" i="5" s="1"/>
  <c r="AR57" i="5"/>
  <c r="BI57" i="5" s="1"/>
  <c r="V251" i="5"/>
  <c r="W251" i="5" s="1"/>
  <c r="AR369" i="5"/>
  <c r="BI369" i="5" s="1"/>
  <c r="AR398" i="5"/>
  <c r="BI398" i="5" s="1"/>
  <c r="AR404" i="5"/>
  <c r="BI404" i="5" s="1"/>
  <c r="AR125" i="5"/>
  <c r="BI125" i="5" s="1"/>
  <c r="V321" i="5"/>
  <c r="W321" i="5" s="1"/>
  <c r="BK321" i="5" s="1"/>
  <c r="AR387" i="5"/>
  <c r="BI387" i="5" s="1"/>
  <c r="AR341" i="5"/>
  <c r="BI341" i="5" s="1"/>
  <c r="BK341" i="5" s="1"/>
  <c r="AR80" i="5"/>
  <c r="BI80" i="5" s="1"/>
  <c r="AR449" i="5"/>
  <c r="BI449" i="5" s="1"/>
  <c r="AR485" i="5"/>
  <c r="BI485" i="5" s="1"/>
  <c r="AR378" i="5"/>
  <c r="BI378" i="5" s="1"/>
  <c r="V227" i="5"/>
  <c r="W227" i="5" s="1"/>
  <c r="AR489" i="5"/>
  <c r="BI489" i="5" s="1"/>
  <c r="V41" i="5"/>
  <c r="W41" i="5" s="1"/>
  <c r="AR269" i="5"/>
  <c r="BI269" i="5" s="1"/>
  <c r="V250" i="5"/>
  <c r="W250" i="5" s="1"/>
  <c r="V260" i="5"/>
  <c r="W260" i="5" s="1"/>
  <c r="V105" i="5"/>
  <c r="W105" i="5" s="1"/>
  <c r="V253" i="5"/>
  <c r="W253" i="5" s="1"/>
  <c r="AR423" i="5"/>
  <c r="BI423" i="5" s="1"/>
  <c r="AR255" i="5"/>
  <c r="BI255" i="5" s="1"/>
  <c r="AR248" i="5"/>
  <c r="BI248" i="5" s="1"/>
  <c r="V59" i="5"/>
  <c r="W59" i="5" s="1"/>
  <c r="V449" i="5"/>
  <c r="W449" i="5" s="1"/>
  <c r="AR385" i="5"/>
  <c r="BI385" i="5" s="1"/>
  <c r="AR106" i="5"/>
  <c r="BI106" i="5" s="1"/>
  <c r="V183" i="5"/>
  <c r="W183" i="5" s="1"/>
  <c r="AR207" i="5"/>
  <c r="BI207" i="5" s="1"/>
  <c r="V293" i="5"/>
  <c r="W293" i="5" s="1"/>
  <c r="V267" i="5"/>
  <c r="W267" i="5" s="1"/>
  <c r="V32" i="5"/>
  <c r="W32" i="5" s="1"/>
  <c r="V369" i="5"/>
  <c r="W369" i="5" s="1"/>
  <c r="V281" i="5"/>
  <c r="W281" i="5" s="1"/>
  <c r="AR499" i="5"/>
  <c r="BI499" i="5" s="1"/>
  <c r="AR476" i="5"/>
  <c r="BI476" i="5" s="1"/>
  <c r="AR40" i="5"/>
  <c r="BI40" i="5" s="1"/>
  <c r="V374" i="5"/>
  <c r="W374" i="5" s="1"/>
  <c r="V317" i="5"/>
  <c r="W317" i="5" s="1"/>
  <c r="AR397" i="5"/>
  <c r="BI397" i="5" s="1"/>
  <c r="V320" i="5"/>
  <c r="W320" i="5" s="1"/>
  <c r="V295" i="5"/>
  <c r="W295" i="5" s="1"/>
  <c r="AR109" i="5"/>
  <c r="BI109" i="5" s="1"/>
  <c r="BK109" i="5" s="1"/>
  <c r="AR122" i="5"/>
  <c r="BI122" i="5" s="1"/>
  <c r="V322" i="5"/>
  <c r="W322" i="5" s="1"/>
  <c r="AR275" i="5"/>
  <c r="BI275" i="5" s="1"/>
  <c r="V74" i="5"/>
  <c r="W74" i="5" s="1"/>
  <c r="AR227" i="5"/>
  <c r="BI227" i="5" s="1"/>
  <c r="AR182" i="5"/>
  <c r="BI182" i="5" s="1"/>
  <c r="AR139" i="5"/>
  <c r="BI139" i="5" s="1"/>
  <c r="V156" i="5"/>
  <c r="W156" i="5" s="1"/>
  <c r="V144" i="5"/>
  <c r="W144" i="5" s="1"/>
  <c r="V47" i="5"/>
  <c r="W47" i="5" s="1"/>
  <c r="AR381" i="5"/>
  <c r="BI381" i="5" s="1"/>
  <c r="V139" i="5"/>
  <c r="W139" i="5" s="1"/>
  <c r="AR483" i="5"/>
  <c r="BI483" i="5" s="1"/>
  <c r="AR213" i="5"/>
  <c r="BI213" i="5" s="1"/>
  <c r="AR317" i="5"/>
  <c r="BI317" i="5" s="1"/>
  <c r="AR345" i="5"/>
  <c r="BI345" i="5" s="1"/>
  <c r="AR316" i="5"/>
  <c r="BI316" i="5" s="1"/>
  <c r="V184" i="5"/>
  <c r="W184" i="5" s="1"/>
  <c r="V142" i="5"/>
  <c r="W142" i="5" s="1"/>
  <c r="AR326" i="5"/>
  <c r="BI326" i="5" s="1"/>
  <c r="V314" i="5"/>
  <c r="W314" i="5" s="1"/>
  <c r="AR64" i="5"/>
  <c r="BI64" i="5" s="1"/>
  <c r="V197" i="5"/>
  <c r="W197" i="5" s="1"/>
  <c r="AR358" i="5"/>
  <c r="BI358" i="5" s="1"/>
  <c r="AR79" i="5"/>
  <c r="BI79" i="5" s="1"/>
  <c r="AR178" i="5"/>
  <c r="BI178" i="5" s="1"/>
  <c r="V327" i="5"/>
  <c r="W327" i="5" s="1"/>
  <c r="V136" i="5"/>
  <c r="W136" i="5" s="1"/>
  <c r="V378" i="5"/>
  <c r="W378" i="5" s="1"/>
  <c r="V131" i="5"/>
  <c r="W131" i="5" s="1"/>
  <c r="AR289" i="5"/>
  <c r="BI289" i="5" s="1"/>
  <c r="AR334" i="5"/>
  <c r="BI334" i="5" s="1"/>
  <c r="AR354" i="5"/>
  <c r="BI354" i="5" s="1"/>
  <c r="AR196" i="5"/>
  <c r="BI196" i="5" s="1"/>
  <c r="AR194" i="5"/>
  <c r="BI194" i="5" s="1"/>
  <c r="V486" i="5"/>
  <c r="W486" i="5" s="1"/>
  <c r="AR17" i="5"/>
  <c r="BI17" i="5" s="1"/>
  <c r="AR284" i="5"/>
  <c r="BI284" i="5" s="1"/>
  <c r="AR258" i="5"/>
  <c r="BI258" i="5" s="1"/>
  <c r="BK258" i="5" s="1"/>
  <c r="V178" i="5"/>
  <c r="W178" i="5" s="1"/>
  <c r="V292" i="5"/>
  <c r="W292" i="5" s="1"/>
  <c r="V16" i="5"/>
  <c r="W16" i="5" s="1"/>
  <c r="AR116" i="5"/>
  <c r="BI116" i="5" s="1"/>
  <c r="V480" i="5"/>
  <c r="W480" i="5" s="1"/>
  <c r="AR147" i="5"/>
  <c r="BI147" i="5" s="1"/>
  <c r="AR34" i="5"/>
  <c r="BI34" i="5" s="1"/>
  <c r="AR228" i="5"/>
  <c r="BI228" i="5" s="1"/>
  <c r="V58" i="5"/>
  <c r="W58" i="5" s="1"/>
  <c r="V226" i="5"/>
  <c r="W226" i="5" s="1"/>
  <c r="V69" i="5"/>
  <c r="W69" i="5" s="1"/>
  <c r="AR128" i="5"/>
  <c r="BI128" i="5" s="1"/>
  <c r="BJ452" i="5"/>
  <c r="AR161" i="5"/>
  <c r="BI161" i="5" s="1"/>
  <c r="V212" i="5"/>
  <c r="W212" i="5" s="1"/>
  <c r="AR399" i="5"/>
  <c r="BI399" i="5" s="1"/>
  <c r="BK399" i="5" s="1"/>
  <c r="V482" i="5"/>
  <c r="W482" i="5" s="1"/>
  <c r="V79" i="5"/>
  <c r="W79" i="5" s="1"/>
  <c r="V194" i="5"/>
  <c r="W194" i="5" s="1"/>
  <c r="V305" i="5"/>
  <c r="W305" i="5" s="1"/>
  <c r="AR238" i="5"/>
  <c r="BI238" i="5" s="1"/>
  <c r="AR86" i="5"/>
  <c r="BI86" i="5" s="1"/>
  <c r="V57" i="5"/>
  <c r="W57" i="5" s="1"/>
  <c r="AR123" i="5"/>
  <c r="BI123" i="5" s="1"/>
  <c r="AR158" i="5"/>
  <c r="BI158" i="5" s="1"/>
  <c r="V497" i="5"/>
  <c r="W497" i="5" s="1"/>
  <c r="AR84" i="5"/>
  <c r="BI84" i="5" s="1"/>
  <c r="V83" i="5"/>
  <c r="W83" i="5" s="1"/>
  <c r="AR480" i="5"/>
  <c r="BI480" i="5" s="1"/>
  <c r="BK480" i="5" s="1"/>
  <c r="AR88" i="5"/>
  <c r="BI88" i="5" s="1"/>
  <c r="V395" i="5"/>
  <c r="W395" i="5" s="1"/>
  <c r="AR127" i="5"/>
  <c r="BI127" i="5" s="1"/>
  <c r="AR418" i="5"/>
  <c r="BI418" i="5" s="1"/>
  <c r="V50" i="5"/>
  <c r="W50" i="5" s="1"/>
  <c r="V405" i="5"/>
  <c r="W405" i="5" s="1"/>
  <c r="BJ271" i="5"/>
  <c r="V23" i="5"/>
  <c r="W23" i="5" s="1"/>
  <c r="AR254" i="5"/>
  <c r="BI254" i="5" s="1"/>
  <c r="AR155" i="5"/>
  <c r="BI155" i="5" s="1"/>
  <c r="BJ151" i="5"/>
  <c r="V133" i="5"/>
  <c r="W133" i="5" s="1"/>
  <c r="BJ60" i="5"/>
  <c r="BJ360" i="5"/>
  <c r="V466" i="5"/>
  <c r="W466" i="5" s="1"/>
  <c r="V129" i="5"/>
  <c r="W129" i="5" s="1"/>
  <c r="V40" i="5"/>
  <c r="W40" i="5" s="1"/>
  <c r="V158" i="5"/>
  <c r="W158" i="5" s="1"/>
  <c r="BJ190" i="5"/>
  <c r="V174" i="5"/>
  <c r="W174" i="5" s="1"/>
  <c r="V434" i="5"/>
  <c r="W434" i="5" s="1"/>
  <c r="BJ395" i="5"/>
  <c r="V80" i="5"/>
  <c r="W80" i="5" s="1"/>
  <c r="V377" i="5"/>
  <c r="W377" i="5" s="1"/>
  <c r="V196" i="5"/>
  <c r="W196" i="5" s="1"/>
  <c r="V432" i="5"/>
  <c r="W432" i="5" s="1"/>
  <c r="AR274" i="5"/>
  <c r="BI274" i="5" s="1"/>
  <c r="V17" i="5"/>
  <c r="W17" i="5" s="1"/>
  <c r="BJ77" i="5"/>
  <c r="AR468" i="5"/>
  <c r="BI468" i="5" s="1"/>
  <c r="AR363" i="5"/>
  <c r="BI363" i="5" s="1"/>
  <c r="AR249" i="5"/>
  <c r="BI249" i="5" s="1"/>
  <c r="V127" i="5"/>
  <c r="W127" i="5" s="1"/>
  <c r="AR461" i="5"/>
  <c r="BI461" i="5" s="1"/>
  <c r="AR372" i="5"/>
  <c r="BI372" i="5" s="1"/>
  <c r="AR374" i="5"/>
  <c r="BI374" i="5" s="1"/>
  <c r="AR375" i="5"/>
  <c r="BI375" i="5" s="1"/>
  <c r="V435" i="5"/>
  <c r="W435" i="5" s="1"/>
  <c r="BJ391" i="5"/>
  <c r="AR364" i="5"/>
  <c r="BI364" i="5" s="1"/>
  <c r="V121" i="5"/>
  <c r="W121" i="5" s="1"/>
  <c r="AR339" i="5"/>
  <c r="BI339" i="5" s="1"/>
  <c r="AR315" i="5"/>
  <c r="BI315" i="5" s="1"/>
  <c r="V476" i="5"/>
  <c r="W476" i="5" s="1"/>
  <c r="V456" i="5"/>
  <c r="W456" i="5" s="1"/>
  <c r="AR206" i="5"/>
  <c r="BI206" i="5" s="1"/>
  <c r="BJ242" i="5"/>
  <c r="V169" i="5"/>
  <c r="W169" i="5" s="1"/>
  <c r="V438" i="5"/>
  <c r="W438" i="5" s="1"/>
  <c r="AR434" i="5"/>
  <c r="BI434" i="5" s="1"/>
  <c r="V332" i="5"/>
  <c r="W332" i="5" s="1"/>
  <c r="BK455" i="5"/>
  <c r="V462" i="5"/>
  <c r="W462" i="5" s="1"/>
  <c r="BJ301" i="5"/>
  <c r="V161" i="5"/>
  <c r="W161" i="5" s="1"/>
  <c r="AR370" i="5"/>
  <c r="BI370" i="5" s="1"/>
  <c r="BJ86" i="5"/>
  <c r="AR314" i="5"/>
  <c r="BI314" i="5" s="1"/>
  <c r="AR492" i="5"/>
  <c r="BI492" i="5" s="1"/>
  <c r="V316" i="5"/>
  <c r="W316" i="5" s="1"/>
  <c r="BJ384" i="5"/>
  <c r="AR60" i="5"/>
  <c r="BI60" i="5" s="1"/>
  <c r="AR124" i="5"/>
  <c r="BI124" i="5" s="1"/>
  <c r="BJ168" i="5"/>
  <c r="AR142" i="5"/>
  <c r="BI142" i="5" s="1"/>
  <c r="V302" i="5"/>
  <c r="W302" i="5" s="1"/>
  <c r="AR240" i="5"/>
  <c r="BI240" i="5" s="1"/>
  <c r="BJ388" i="5"/>
  <c r="AR82" i="5"/>
  <c r="BI82" i="5" s="1"/>
  <c r="V143" i="5"/>
  <c r="W143" i="5" s="1"/>
  <c r="V146" i="5"/>
  <c r="W146" i="5" s="1"/>
  <c r="V325" i="5"/>
  <c r="W325" i="5" s="1"/>
  <c r="AR384" i="5"/>
  <c r="BI384" i="5" s="1"/>
  <c r="AR303" i="5"/>
  <c r="BI303" i="5" s="1"/>
  <c r="AR474" i="5"/>
  <c r="BI474" i="5" s="1"/>
  <c r="V297" i="5"/>
  <c r="AR403" i="5"/>
  <c r="BI403" i="5" s="1"/>
  <c r="AR47" i="5"/>
  <c r="BI47" i="5" s="1"/>
  <c r="V20" i="5"/>
  <c r="W20" i="5" s="1"/>
  <c r="AR344" i="5"/>
  <c r="BI344" i="5" s="1"/>
  <c r="V380" i="5"/>
  <c r="W380" i="5" s="1"/>
  <c r="BJ335" i="5"/>
  <c r="BJ51" i="5"/>
  <c r="AR267" i="5"/>
  <c r="BI267" i="5" s="1"/>
  <c r="AR488" i="5"/>
  <c r="BI488" i="5" s="1"/>
  <c r="BK488" i="5" s="1"/>
  <c r="V256" i="5"/>
  <c r="W256" i="5" s="1"/>
  <c r="V14" i="5"/>
  <c r="W14" i="5" s="1"/>
  <c r="BJ254" i="5"/>
  <c r="BJ33" i="5"/>
  <c r="V168" i="5"/>
  <c r="W168" i="5" s="1"/>
  <c r="V245" i="5"/>
  <c r="W245" i="5" s="1"/>
  <c r="V315" i="5"/>
  <c r="W315" i="5" s="1"/>
  <c r="AR256" i="5"/>
  <c r="BI256" i="5" s="1"/>
  <c r="AR426" i="5"/>
  <c r="BI426" i="5" s="1"/>
  <c r="V464" i="5"/>
  <c r="W464" i="5" s="1"/>
  <c r="BJ275" i="5"/>
  <c r="BJ387" i="5"/>
  <c r="BJ370" i="5"/>
  <c r="AR71" i="5"/>
  <c r="BI71" i="5" s="1"/>
  <c r="V479" i="5"/>
  <c r="W479" i="5" s="1"/>
  <c r="V495" i="5"/>
  <c r="W495" i="5" s="1"/>
  <c r="BJ497" i="5"/>
  <c r="V176" i="5"/>
  <c r="W176" i="5" s="1"/>
  <c r="V461" i="5"/>
  <c r="W461" i="5" s="1"/>
  <c r="AR43" i="5"/>
  <c r="BI43" i="5" s="1"/>
  <c r="BJ108" i="5"/>
  <c r="BJ234" i="5"/>
  <c r="AR230" i="5"/>
  <c r="BI230" i="5" s="1"/>
  <c r="V338" i="5"/>
  <c r="W338" i="5" s="1"/>
  <c r="V271" i="5"/>
  <c r="W271" i="5" s="1"/>
  <c r="BJ401" i="5"/>
  <c r="V97" i="5"/>
  <c r="W97" i="5" s="1"/>
  <c r="AR366" i="5"/>
  <c r="BI366" i="5" s="1"/>
  <c r="BJ103" i="5"/>
  <c r="V155" i="5"/>
  <c r="W155" i="5" s="1"/>
  <c r="V269" i="5"/>
  <c r="W269" i="5" s="1"/>
  <c r="AR103" i="5"/>
  <c r="BI103" i="5" s="1"/>
  <c r="AR162" i="5"/>
  <c r="BI162" i="5" s="1"/>
  <c r="AR360" i="5"/>
  <c r="BI360" i="5" s="1"/>
  <c r="V204" i="5"/>
  <c r="W204" i="5" s="1"/>
  <c r="V301" i="5"/>
  <c r="W301" i="5" s="1"/>
  <c r="V37" i="5"/>
  <c r="W37" i="5" s="1"/>
  <c r="V191" i="5"/>
  <c r="W191" i="5" s="1"/>
  <c r="BJ483" i="5"/>
  <c r="V499" i="5"/>
  <c r="W499" i="5" s="1"/>
  <c r="AR156" i="5"/>
  <c r="BI156" i="5" s="1"/>
  <c r="AR163" i="5"/>
  <c r="BI163" i="5" s="1"/>
  <c r="V356" i="5"/>
  <c r="W356" i="5" s="1"/>
  <c r="V228" i="5"/>
  <c r="W228" i="5" s="1"/>
  <c r="V29" i="5"/>
  <c r="W29" i="5" s="1"/>
  <c r="V239" i="5"/>
  <c r="W239" i="5" s="1"/>
  <c r="V217" i="5"/>
  <c r="W217" i="5" s="1"/>
  <c r="AR262" i="5"/>
  <c r="BI262" i="5" s="1"/>
  <c r="AR159" i="5"/>
  <c r="BI159" i="5" s="1"/>
  <c r="V453" i="5"/>
  <c r="W453" i="5" s="1"/>
  <c r="BK453" i="5" s="1"/>
  <c r="AR167" i="5"/>
  <c r="BI167" i="5" s="1"/>
  <c r="V240" i="5"/>
  <c r="W240" i="5" s="1"/>
  <c r="AR448" i="5"/>
  <c r="BI448" i="5" s="1"/>
  <c r="AR105" i="5"/>
  <c r="BI105" i="5" s="1"/>
  <c r="AR395" i="5"/>
  <c r="BI395" i="5" s="1"/>
  <c r="V381" i="5"/>
  <c r="W381" i="5" s="1"/>
  <c r="AR467" i="5"/>
  <c r="BI467" i="5" s="1"/>
  <c r="AR270" i="5"/>
  <c r="BI270" i="5" s="1"/>
  <c r="AR198" i="5"/>
  <c r="BI198" i="5" s="1"/>
  <c r="AR486" i="5"/>
  <c r="BI486" i="5" s="1"/>
  <c r="AR412" i="5"/>
  <c r="BI412" i="5" s="1"/>
  <c r="AR126" i="5"/>
  <c r="BI126" i="5" s="1"/>
  <c r="AR184" i="5"/>
  <c r="BI184" i="5" s="1"/>
  <c r="V147" i="5"/>
  <c r="W147" i="5" s="1"/>
  <c r="V30" i="5"/>
  <c r="W30" i="5" s="1"/>
  <c r="AR55" i="5"/>
  <c r="BI55" i="5" s="1"/>
  <c r="AR121" i="5"/>
  <c r="BI121" i="5" s="1"/>
  <c r="AR264" i="5"/>
  <c r="BI264" i="5" s="1"/>
  <c r="V180" i="5"/>
  <c r="W180" i="5" s="1"/>
  <c r="V135" i="5"/>
  <c r="W135" i="5" s="1"/>
  <c r="AR310" i="5"/>
  <c r="BI310" i="5" s="1"/>
  <c r="V175" i="5"/>
  <c r="W175" i="5" s="1"/>
  <c r="AR473" i="5"/>
  <c r="BI473" i="5" s="1"/>
  <c r="AR221" i="5"/>
  <c r="BI221" i="5" s="1"/>
  <c r="AR301" i="5"/>
  <c r="BI301" i="5" s="1"/>
  <c r="AR214" i="5"/>
  <c r="BI214" i="5" s="1"/>
  <c r="V428" i="5"/>
  <c r="W428" i="5" s="1"/>
  <c r="V206" i="5"/>
  <c r="W206" i="5" s="1"/>
  <c r="AR244" i="5"/>
  <c r="BI244" i="5" s="1"/>
  <c r="V86" i="5"/>
  <c r="W86" i="5" s="1"/>
  <c r="V242" i="5"/>
  <c r="W242" i="5" s="1"/>
  <c r="V53" i="5"/>
  <c r="W53" i="5" s="1"/>
  <c r="V364" i="5"/>
  <c r="W364" i="5" s="1"/>
  <c r="AR42" i="5"/>
  <c r="BI42" i="5" s="1"/>
  <c r="BJ277" i="5"/>
  <c r="V104" i="5"/>
  <c r="W104" i="5" s="1"/>
  <c r="V163" i="5"/>
  <c r="W163" i="5" s="1"/>
  <c r="V152" i="5"/>
  <c r="W152" i="5" s="1"/>
  <c r="V202" i="5"/>
  <c r="W202" i="5" s="1"/>
  <c r="AR279" i="5"/>
  <c r="BI279" i="5" s="1"/>
  <c r="AR312" i="5"/>
  <c r="BI312" i="5" s="1"/>
  <c r="V190" i="5"/>
  <c r="W190" i="5" s="1"/>
  <c r="AR365" i="5"/>
  <c r="BI365" i="5" s="1"/>
  <c r="AR99" i="5"/>
  <c r="BI99" i="5" s="1"/>
  <c r="AR259" i="5"/>
  <c r="BI259" i="5" s="1"/>
  <c r="V249" i="5"/>
  <c r="W249" i="5" s="1"/>
  <c r="AR457" i="5"/>
  <c r="BI457" i="5" s="1"/>
  <c r="AR273" i="5"/>
  <c r="BI273" i="5" s="1"/>
  <c r="AR96" i="5"/>
  <c r="BI96" i="5" s="1"/>
  <c r="AR299" i="5"/>
  <c r="BI299" i="5" s="1"/>
  <c r="BJ282" i="5"/>
  <c r="V351" i="5"/>
  <c r="W351" i="5" s="1"/>
  <c r="AR100" i="5"/>
  <c r="BI100" i="5" s="1"/>
  <c r="AR115" i="5"/>
  <c r="BI115" i="5" s="1"/>
  <c r="AR325" i="5"/>
  <c r="BI325" i="5" s="1"/>
  <c r="BJ238" i="5"/>
  <c r="V225" i="5"/>
  <c r="W225" i="5" s="1"/>
  <c r="V393" i="5"/>
  <c r="W393" i="5" s="1"/>
  <c r="AR300" i="5"/>
  <c r="BI300" i="5" s="1"/>
  <c r="V473" i="5"/>
  <c r="W473" i="5" s="1"/>
  <c r="V389" i="5"/>
  <c r="W389" i="5" s="1"/>
  <c r="V172" i="5"/>
  <c r="W172" i="5" s="1"/>
  <c r="BJ142" i="5"/>
  <c r="AR419" i="5"/>
  <c r="BI419" i="5" s="1"/>
  <c r="V415" i="5"/>
  <c r="W415" i="5" s="1"/>
  <c r="V120" i="5"/>
  <c r="W120" i="5" s="1"/>
  <c r="AR180" i="5"/>
  <c r="BI180" i="5" s="1"/>
  <c r="BK180" i="5" s="1"/>
  <c r="BJ95" i="5"/>
  <c r="AR425" i="5"/>
  <c r="BI425" i="5" s="1"/>
  <c r="V148" i="5"/>
  <c r="W148" i="5" s="1"/>
  <c r="V450" i="5"/>
  <c r="W450" i="5" s="1"/>
  <c r="AR46" i="5"/>
  <c r="BI46" i="5" s="1"/>
  <c r="V210" i="5"/>
  <c r="W210" i="5" s="1"/>
  <c r="AR368" i="5"/>
  <c r="BI368" i="5" s="1"/>
  <c r="BK368" i="5" s="1"/>
  <c r="AR342" i="5"/>
  <c r="BI342" i="5" s="1"/>
  <c r="AR216" i="5"/>
  <c r="BI216" i="5" s="1"/>
  <c r="V64" i="5"/>
  <c r="W64" i="5" s="1"/>
  <c r="AR458" i="5"/>
  <c r="BI458" i="5" s="1"/>
  <c r="AR306" i="5"/>
  <c r="BI306" i="5" s="1"/>
  <c r="V278" i="5"/>
  <c r="W278" i="5" s="1"/>
  <c r="BK278" i="5" s="1"/>
  <c r="V444" i="5"/>
  <c r="W444" i="5" s="1"/>
  <c r="AR297" i="5"/>
  <c r="BI297" i="5" s="1"/>
  <c r="BJ116" i="5"/>
  <c r="AR151" i="5"/>
  <c r="BI151" i="5" s="1"/>
  <c r="V164" i="5"/>
  <c r="W164" i="5" s="1"/>
  <c r="V220" i="5"/>
  <c r="W220" i="5" s="1"/>
  <c r="V350" i="5"/>
  <c r="W350" i="5" s="1"/>
  <c r="AR260" i="5"/>
  <c r="BI260" i="5" s="1"/>
  <c r="BJ235" i="5"/>
  <c r="V424" i="5"/>
  <c r="W424" i="5" s="1"/>
  <c r="AR45" i="5"/>
  <c r="BI45" i="5" s="1"/>
  <c r="BJ136" i="5"/>
  <c r="BJ325" i="5"/>
  <c r="V122" i="5"/>
  <c r="W122" i="5" s="1"/>
  <c r="AR56" i="5"/>
  <c r="BI56" i="5" s="1"/>
  <c r="AR222" i="5"/>
  <c r="BI222" i="5" s="1"/>
  <c r="AR48" i="5"/>
  <c r="BI48" i="5" s="1"/>
  <c r="BK48" i="5" s="1"/>
  <c r="AR324" i="5"/>
  <c r="BI324" i="5" s="1"/>
  <c r="AR153" i="5"/>
  <c r="BI153" i="5" s="1"/>
  <c r="AR24" i="5"/>
  <c r="BI24" i="5" s="1"/>
  <c r="AR427" i="5"/>
  <c r="BI427" i="5" s="1"/>
  <c r="V157" i="5"/>
  <c r="W157" i="5" s="1"/>
  <c r="V60" i="5"/>
  <c r="W60" i="5" s="1"/>
  <c r="BJ199" i="5"/>
  <c r="BJ207" i="5"/>
  <c r="V334" i="5"/>
  <c r="W334" i="5" s="1"/>
  <c r="V110" i="5"/>
  <c r="W110" i="5" s="1"/>
  <c r="AR282" i="5"/>
  <c r="BI282" i="5" s="1"/>
  <c r="AR31" i="5"/>
  <c r="BI31" i="5" s="1"/>
  <c r="AR247" i="5"/>
  <c r="BI247" i="5" s="1"/>
  <c r="BJ343" i="5"/>
  <c r="AR388" i="5"/>
  <c r="BI388" i="5" s="1"/>
  <c r="AR195" i="5"/>
  <c r="BI195" i="5" s="1"/>
  <c r="V410" i="5"/>
  <c r="W410" i="5" s="1"/>
  <c r="V66" i="5"/>
  <c r="W66" i="5" s="1"/>
  <c r="V347" i="5"/>
  <c r="W347" i="5" s="1"/>
  <c r="BK347" i="5" s="1"/>
  <c r="V235" i="5"/>
  <c r="W235" i="5" s="1"/>
  <c r="AR202" i="5"/>
  <c r="BI202" i="5" s="1"/>
  <c r="BJ473" i="5"/>
  <c r="AR144" i="5"/>
  <c r="BI144" i="5" s="1"/>
  <c r="V165" i="5"/>
  <c r="W165" i="5" s="1"/>
  <c r="AR200" i="5"/>
  <c r="BI200" i="5" s="1"/>
  <c r="V198" i="5"/>
  <c r="W198" i="5" s="1"/>
  <c r="AR219" i="5"/>
  <c r="BI219" i="5" s="1"/>
  <c r="AR93" i="5"/>
  <c r="BI93" i="5" s="1"/>
  <c r="BJ127" i="5"/>
  <c r="AR424" i="5"/>
  <c r="BI424" i="5" s="1"/>
  <c r="V423" i="5"/>
  <c r="W423" i="5" s="1"/>
  <c r="V123" i="5"/>
  <c r="W123" i="5" s="1"/>
  <c r="V187" i="5"/>
  <c r="W187" i="5" s="1"/>
  <c r="BJ101" i="5"/>
  <c r="V255" i="5"/>
  <c r="W255" i="5" s="1"/>
  <c r="AR197" i="5"/>
  <c r="BI197" i="5" s="1"/>
  <c r="AR166" i="5"/>
  <c r="BI166" i="5" s="1"/>
  <c r="V71" i="5"/>
  <c r="W71" i="5" s="1"/>
  <c r="AR174" i="5"/>
  <c r="BI174" i="5" s="1"/>
  <c r="V54" i="5"/>
  <c r="W54" i="5" s="1"/>
  <c r="V339" i="5"/>
  <c r="W339" i="5" s="1"/>
  <c r="V18" i="5"/>
  <c r="W18" i="5" s="1"/>
  <c r="AR456" i="5"/>
  <c r="BI456" i="5" s="1"/>
  <c r="V186" i="5"/>
  <c r="W186" i="5" s="1"/>
  <c r="W411" i="5"/>
  <c r="AR107" i="5"/>
  <c r="BI107" i="5" s="1"/>
  <c r="BJ119" i="5"/>
  <c r="V67" i="5"/>
  <c r="W67" i="5" s="1"/>
  <c r="BJ47" i="5"/>
  <c r="AR304" i="5"/>
  <c r="BI304" i="5" s="1"/>
  <c r="V244" i="5"/>
  <c r="W244" i="5" s="1"/>
  <c r="BJ408" i="5"/>
  <c r="V185" i="5"/>
  <c r="W185" i="5" s="1"/>
  <c r="V365" i="5"/>
  <c r="W365" i="5" s="1"/>
  <c r="AR72" i="5"/>
  <c r="BI72" i="5" s="1"/>
  <c r="BK72" i="5" s="1"/>
  <c r="BJ213" i="5"/>
  <c r="BI332" i="5"/>
  <c r="V484" i="5"/>
  <c r="W484" i="5" s="1"/>
  <c r="V192" i="5"/>
  <c r="W192" i="5" s="1"/>
  <c r="AR22" i="5"/>
  <c r="BI22" i="5" s="1"/>
  <c r="V324" i="5"/>
  <c r="W324" i="5" s="1"/>
  <c r="V103" i="5"/>
  <c r="W103" i="5" s="1"/>
  <c r="BJ371" i="5"/>
  <c r="AR97" i="5"/>
  <c r="BI97" i="5" s="1"/>
  <c r="AR481" i="5"/>
  <c r="BI481" i="5" s="1"/>
  <c r="AR333" i="5"/>
  <c r="BI333" i="5" s="1"/>
  <c r="AR309" i="5"/>
  <c r="BI309" i="5" s="1"/>
  <c r="V224" i="5"/>
  <c r="W224" i="5" s="1"/>
  <c r="AR276" i="5"/>
  <c r="BI276" i="5" s="1"/>
  <c r="AR35" i="5"/>
  <c r="BI35" i="5" s="1"/>
  <c r="V318" i="5"/>
  <c r="W318" i="5" s="1"/>
  <c r="AR330" i="5"/>
  <c r="BI330" i="5" s="1"/>
  <c r="BK330" i="5" s="1"/>
  <c r="AR466" i="5"/>
  <c r="BI466" i="5" s="1"/>
  <c r="BJ264" i="5"/>
  <c r="AR68" i="5"/>
  <c r="BI68" i="5" s="1"/>
  <c r="V433" i="5"/>
  <c r="W433" i="5" s="1"/>
  <c r="V425" i="5"/>
  <c r="W425" i="5" s="1"/>
  <c r="V268" i="5"/>
  <c r="W268" i="5" s="1"/>
  <c r="AR471" i="5"/>
  <c r="BI471" i="5" s="1"/>
  <c r="BJ81" i="5"/>
  <c r="BJ76" i="5"/>
  <c r="AR323" i="5"/>
  <c r="BI323" i="5" s="1"/>
  <c r="BJ214" i="5"/>
  <c r="V323" i="5"/>
  <c r="W323" i="5" s="1"/>
  <c r="V371" i="5"/>
  <c r="W371" i="5" s="1"/>
  <c r="V70" i="5"/>
  <c r="W70" i="5" s="1"/>
  <c r="AR149" i="5"/>
  <c r="BI149" i="5" s="1"/>
  <c r="V392" i="5"/>
  <c r="W392" i="5" s="1"/>
  <c r="BJ171" i="5"/>
  <c r="AR268" i="5"/>
  <c r="BI268" i="5" s="1"/>
  <c r="AR150" i="5"/>
  <c r="BI150" i="5" s="1"/>
  <c r="V452" i="5"/>
  <c r="W452" i="5" s="1"/>
  <c r="BJ206" i="5"/>
  <c r="AR130" i="5"/>
  <c r="BI130" i="5" s="1"/>
  <c r="AR13" i="5"/>
  <c r="BI13" i="5" s="1"/>
  <c r="AR416" i="5"/>
  <c r="BI416" i="5" s="1"/>
  <c r="BJ155" i="5"/>
  <c r="V126" i="5"/>
  <c r="W126" i="5" s="1"/>
  <c r="V101" i="5"/>
  <c r="W101" i="5" s="1"/>
  <c r="AR117" i="5"/>
  <c r="BI117" i="5" s="1"/>
  <c r="BJ49" i="5"/>
  <c r="V65" i="5"/>
  <c r="AR27" i="5"/>
  <c r="BI27" i="5" s="1"/>
  <c r="V416" i="5"/>
  <c r="W416" i="5" s="1"/>
  <c r="V171" i="5"/>
  <c r="W171" i="5" s="1"/>
  <c r="BJ134" i="5"/>
  <c r="BJ19" i="5"/>
  <c r="BJ287" i="5"/>
  <c r="V84" i="5"/>
  <c r="W84" i="5" s="1"/>
  <c r="AR101" i="5"/>
  <c r="BI101" i="5" s="1"/>
  <c r="AR328" i="5"/>
  <c r="BI328" i="5" s="1"/>
  <c r="AR138" i="5"/>
  <c r="BI138" i="5" s="1"/>
  <c r="AR393" i="5"/>
  <c r="BI393" i="5" s="1"/>
  <c r="V348" i="5"/>
  <c r="W348" i="5" s="1"/>
  <c r="AR91" i="5"/>
  <c r="BI91" i="5" s="1"/>
  <c r="AR429" i="5"/>
  <c r="BI429" i="5" s="1"/>
  <c r="V273" i="5"/>
  <c r="W273" i="5" s="1"/>
  <c r="V140" i="5"/>
  <c r="W140" i="5" s="1"/>
  <c r="AR261" i="5"/>
  <c r="BI261" i="5" s="1"/>
  <c r="BJ289" i="5"/>
  <c r="AR251" i="5"/>
  <c r="BI251" i="5" s="1"/>
  <c r="AR21" i="5"/>
  <c r="BI21" i="5" s="1"/>
  <c r="AR422" i="5"/>
  <c r="BI422" i="5" s="1"/>
  <c r="V388" i="5"/>
  <c r="W388" i="5" s="1"/>
  <c r="AR382" i="5"/>
  <c r="BI382" i="5" s="1"/>
  <c r="AR210" i="5"/>
  <c r="BI210" i="5" s="1"/>
  <c r="V474" i="5"/>
  <c r="W474" i="5" s="1"/>
  <c r="V276" i="5"/>
  <c r="W276" i="5" s="1"/>
  <c r="V166" i="5"/>
  <c r="W166" i="5" s="1"/>
  <c r="AR14" i="5"/>
  <c r="BI14" i="5" s="1"/>
  <c r="V117" i="5"/>
  <c r="W117" i="5" s="1"/>
  <c r="BJ54" i="5"/>
  <c r="BJ273" i="5"/>
  <c r="AR66" i="5"/>
  <c r="BI66" i="5" s="1"/>
  <c r="AR28" i="5"/>
  <c r="BI28" i="5" s="1"/>
  <c r="BJ35" i="5"/>
  <c r="AR49" i="5"/>
  <c r="BI49" i="5" s="1"/>
  <c r="V85" i="5"/>
  <c r="W85" i="5" s="1"/>
  <c r="AR58" i="5"/>
  <c r="BI58" i="5" s="1"/>
  <c r="V447" i="5"/>
  <c r="W447" i="5" s="1"/>
  <c r="V357" i="5"/>
  <c r="W357" i="5" s="1"/>
  <c r="V266" i="5"/>
  <c r="W266" i="5" s="1"/>
  <c r="V68" i="5"/>
  <c r="W68" i="5" s="1"/>
  <c r="BJ212" i="5"/>
  <c r="V279" i="5"/>
  <c r="W279" i="5" s="1"/>
  <c r="AR29" i="5"/>
  <c r="BI29" i="5" s="1"/>
  <c r="V303" i="5"/>
  <c r="W303" i="5" s="1"/>
  <c r="BJ461" i="5"/>
  <c r="V75" i="5"/>
  <c r="W75" i="5" s="1"/>
  <c r="V283" i="5"/>
  <c r="W283" i="5" s="1"/>
  <c r="BJ291" i="5"/>
  <c r="AR293" i="5"/>
  <c r="BI293" i="5" s="1"/>
  <c r="V274" i="5"/>
  <c r="W274" i="5" s="1"/>
  <c r="AR253" i="5"/>
  <c r="BI253" i="5" s="1"/>
  <c r="BJ293" i="5"/>
  <c r="V294" i="5"/>
  <c r="W294" i="5" s="1"/>
  <c r="BJ69" i="5"/>
  <c r="V282" i="5"/>
  <c r="W282" i="5" s="1"/>
  <c r="V145" i="5"/>
  <c r="W145" i="5" s="1"/>
  <c r="AR235" i="5"/>
  <c r="BI235" i="5" s="1"/>
  <c r="AR172" i="5"/>
  <c r="BI172" i="5" s="1"/>
  <c r="AR148" i="5"/>
  <c r="BI148" i="5" s="1"/>
  <c r="BJ449" i="5"/>
  <c r="V467" i="5"/>
  <c r="W467" i="5" s="1"/>
  <c r="V445" i="5"/>
  <c r="W445" i="5" s="1"/>
  <c r="AR54" i="5"/>
  <c r="BI54" i="5" s="1"/>
  <c r="BJ429" i="5"/>
  <c r="AR108" i="5"/>
  <c r="BI108" i="5" s="1"/>
  <c r="V379" i="5"/>
  <c r="W379" i="5" s="1"/>
  <c r="AR377" i="5"/>
  <c r="BI377" i="5" s="1"/>
  <c r="AR280" i="5"/>
  <c r="BI280" i="5" s="1"/>
  <c r="AR475" i="5"/>
  <c r="BI475" i="5" s="1"/>
  <c r="AR170" i="5"/>
  <c r="BI170" i="5" s="1"/>
  <c r="AR495" i="5"/>
  <c r="BI495" i="5" s="1"/>
  <c r="BJ354" i="5"/>
  <c r="AR391" i="5"/>
  <c r="BI391" i="5" s="1"/>
  <c r="V207" i="5"/>
  <c r="W207" i="5" s="1"/>
  <c r="AR18" i="5"/>
  <c r="BI18" i="5" s="1"/>
  <c r="BJ159" i="5"/>
  <c r="AR61" i="5"/>
  <c r="BI61" i="5" s="1"/>
  <c r="V264" i="5"/>
  <c r="W264" i="5" s="1"/>
  <c r="AR337" i="5"/>
  <c r="BI337" i="5" s="1"/>
  <c r="AR169" i="5"/>
  <c r="BI169" i="5" s="1"/>
  <c r="V208" i="5"/>
  <c r="W208" i="5" s="1"/>
  <c r="AR349" i="5"/>
  <c r="BI349" i="5" s="1"/>
  <c r="AR135" i="5"/>
  <c r="BI135" i="5" s="1"/>
  <c r="BJ15" i="5"/>
  <c r="AR350" i="5"/>
  <c r="BI350" i="5" s="1"/>
  <c r="AR25" i="5"/>
  <c r="BI25" i="5" s="1"/>
  <c r="BJ85" i="5"/>
  <c r="AR36" i="5"/>
  <c r="BI36" i="5" s="1"/>
  <c r="V257" i="5"/>
  <c r="W257" i="5" s="1"/>
  <c r="V328" i="5"/>
  <c r="W328" i="5" s="1"/>
  <c r="V238" i="5"/>
  <c r="W238" i="5" s="1"/>
  <c r="AR179" i="5"/>
  <c r="BI179" i="5" s="1"/>
  <c r="V96" i="5"/>
  <c r="W96" i="5" s="1"/>
  <c r="V422" i="5"/>
  <c r="W422" i="5" s="1"/>
  <c r="V203" i="5"/>
  <c r="W203" i="5" s="1"/>
  <c r="AR408" i="5"/>
  <c r="BI408" i="5" s="1"/>
  <c r="AR245" i="5"/>
  <c r="BI245" i="5" s="1"/>
  <c r="BJ394" i="5"/>
  <c r="V236" i="5"/>
  <c r="W236" i="5" s="1"/>
  <c r="BK236" i="5" s="1"/>
  <c r="AR451" i="5"/>
  <c r="BI451" i="5" s="1"/>
  <c r="V19" i="5"/>
  <c r="W19" i="5" s="1"/>
  <c r="V419" i="5"/>
  <c r="W419" i="5" s="1"/>
  <c r="V246" i="5"/>
  <c r="W246" i="5" s="1"/>
  <c r="V98" i="5"/>
  <c r="W98" i="5" s="1"/>
  <c r="AR336" i="5"/>
  <c r="BI336" i="5" s="1"/>
  <c r="V459" i="5"/>
  <c r="W459" i="5" s="1"/>
  <c r="V218" i="5"/>
  <c r="W218" i="5" s="1"/>
  <c r="V159" i="5"/>
  <c r="W159" i="5" s="1"/>
  <c r="AR39" i="5"/>
  <c r="BI39" i="5" s="1"/>
  <c r="V44" i="5"/>
  <c r="W44" i="5" s="1"/>
  <c r="AR386" i="5"/>
  <c r="BI386" i="5" s="1"/>
  <c r="AR396" i="5"/>
  <c r="BI396" i="5" s="1"/>
  <c r="AR94" i="5"/>
  <c r="BI94" i="5" s="1"/>
  <c r="V306" i="5"/>
  <c r="W306" i="5" s="1"/>
  <c r="AR491" i="5"/>
  <c r="BI491" i="5" s="1"/>
  <c r="AR37" i="5"/>
  <c r="BI37" i="5" s="1"/>
  <c r="AR494" i="5"/>
  <c r="BI494" i="5" s="1"/>
  <c r="AR257" i="5"/>
  <c r="BI257" i="5" s="1"/>
  <c r="V398" i="5"/>
  <c r="W398" i="5" s="1"/>
  <c r="AR340" i="5"/>
  <c r="BI340" i="5" s="1"/>
  <c r="V179" i="5"/>
  <c r="W179" i="5" s="1"/>
  <c r="V113" i="5"/>
  <c r="W113" i="5" s="1"/>
  <c r="AR19" i="5"/>
  <c r="BI19" i="5" s="1"/>
  <c r="V337" i="5"/>
  <c r="W337" i="5" s="1"/>
  <c r="V193" i="5"/>
  <c r="W193" i="5" s="1"/>
  <c r="V162" i="5"/>
  <c r="W162" i="5" s="1"/>
  <c r="AR205" i="5"/>
  <c r="BI205" i="5" s="1"/>
  <c r="BK205" i="5" s="1"/>
  <c r="AR439" i="5"/>
  <c r="BI439" i="5" s="1"/>
  <c r="BK439" i="5" s="1"/>
  <c r="AR318" i="5"/>
  <c r="BI318" i="5" s="1"/>
  <c r="V141" i="5"/>
  <c r="W141" i="5" s="1"/>
  <c r="V24" i="5"/>
  <c r="W24" i="5" s="1"/>
  <c r="AR23" i="5"/>
  <c r="BI23" i="5" s="1"/>
  <c r="AR450" i="5"/>
  <c r="BI450" i="5" s="1"/>
  <c r="BJ377" i="5"/>
  <c r="V383" i="5"/>
  <c r="W383" i="5" s="1"/>
  <c r="AR75" i="5"/>
  <c r="BI75" i="5" s="1"/>
  <c r="AR112" i="5"/>
  <c r="BI112" i="5" s="1"/>
  <c r="AR498" i="5"/>
  <c r="BI498" i="5" s="1"/>
  <c r="V219" i="5"/>
  <c r="W219" i="5" s="1"/>
  <c r="V431" i="5"/>
  <c r="W431" i="5" s="1"/>
  <c r="AR440" i="5"/>
  <c r="BI440" i="5" s="1"/>
  <c r="V340" i="5"/>
  <c r="W340" i="5" s="1"/>
  <c r="AR435" i="5"/>
  <c r="BI435" i="5" s="1"/>
  <c r="BJ162" i="5"/>
  <c r="V370" i="5"/>
  <c r="W370" i="5" s="1"/>
  <c r="AR472" i="5"/>
  <c r="BI472" i="5" s="1"/>
  <c r="V243" i="5"/>
  <c r="W243" i="5" s="1"/>
  <c r="AR250" i="5"/>
  <c r="BI250" i="5" s="1"/>
  <c r="V199" i="5"/>
  <c r="W199" i="5" s="1"/>
  <c r="BJ38" i="5"/>
  <c r="V100" i="5"/>
  <c r="W100" i="5" s="1"/>
  <c r="AR500" i="5"/>
  <c r="BI500" i="5" s="1"/>
  <c r="V307" i="5"/>
  <c r="W307" i="5" s="1"/>
  <c r="V106" i="5"/>
  <c r="W106" i="5" s="1"/>
  <c r="V45" i="5"/>
  <c r="W45" i="5" s="1"/>
  <c r="AR359" i="5"/>
  <c r="BI359" i="5" s="1"/>
  <c r="V167" i="5"/>
  <c r="W167" i="5" s="1"/>
  <c r="AR65" i="5"/>
  <c r="BI65" i="5" s="1"/>
  <c r="V112" i="5"/>
  <c r="W112" i="5" s="1"/>
  <c r="AR110" i="5"/>
  <c r="BI110" i="5" s="1"/>
  <c r="AR186" i="5"/>
  <c r="BI186" i="5" s="1"/>
  <c r="AR351" i="5"/>
  <c r="BI351" i="5" s="1"/>
  <c r="V99" i="5"/>
  <c r="W99" i="5" s="1"/>
  <c r="AR87" i="5"/>
  <c r="BI87" i="5" s="1"/>
  <c r="AR277" i="5"/>
  <c r="BI277" i="5" s="1"/>
  <c r="V22" i="5"/>
  <c r="W22" i="5" s="1"/>
  <c r="AR146" i="5"/>
  <c r="BI146" i="5" s="1"/>
  <c r="AR70" i="5"/>
  <c r="BI70" i="5" s="1"/>
  <c r="V254" i="5"/>
  <c r="W254" i="5" s="1"/>
  <c r="AR431" i="5"/>
  <c r="BI431" i="5" s="1"/>
  <c r="BJ66" i="5"/>
  <c r="V304" i="5"/>
  <c r="W304" i="5" s="1"/>
  <c r="V177" i="5"/>
  <c r="W177" i="5" s="1"/>
  <c r="V124" i="5"/>
  <c r="W124" i="5" s="1"/>
  <c r="AR168" i="5"/>
  <c r="BI168" i="5" s="1"/>
  <c r="BJ110" i="5"/>
  <c r="AR69" i="5"/>
  <c r="BI69" i="5" s="1"/>
  <c r="BJ52" i="5"/>
  <c r="V498" i="5"/>
  <c r="W498" i="5" s="1"/>
  <c r="V221" i="5"/>
  <c r="W221" i="5" s="1"/>
  <c r="AR160" i="5"/>
  <c r="BI160" i="5" s="1"/>
  <c r="BJ402" i="5"/>
  <c r="AR102" i="5"/>
  <c r="BI102" i="5" s="1"/>
  <c r="V31" i="5"/>
  <c r="W31" i="5" s="1"/>
  <c r="AR373" i="5"/>
  <c r="BI373" i="5" s="1"/>
  <c r="AR90" i="5"/>
  <c r="BI90" i="5" s="1"/>
  <c r="V182" i="5"/>
  <c r="W182" i="5" s="1"/>
  <c r="AR120" i="5"/>
  <c r="BI120" i="5" s="1"/>
  <c r="AR232" i="5"/>
  <c r="BI232" i="5" s="1"/>
  <c r="V475" i="5"/>
  <c r="W475" i="5" s="1"/>
  <c r="V443" i="5"/>
  <c r="W443" i="5" s="1"/>
  <c r="BK443" i="5" s="1"/>
  <c r="AR402" i="5"/>
  <c r="BI402" i="5" s="1"/>
  <c r="AR496" i="5"/>
  <c r="BI496" i="5" s="1"/>
  <c r="V386" i="5"/>
  <c r="W386" i="5" s="1"/>
  <c r="V233" i="5"/>
  <c r="W233" i="5" s="1"/>
  <c r="V13" i="5"/>
  <c r="W13" i="5" s="1"/>
  <c r="AR50" i="5"/>
  <c r="BI50" i="5" s="1"/>
  <c r="V77" i="5"/>
  <c r="W77" i="5" s="1"/>
  <c r="BJ294" i="5"/>
  <c r="V397" i="5"/>
  <c r="W397" i="5" s="1"/>
  <c r="AR441" i="5"/>
  <c r="BI441" i="5" s="1"/>
  <c r="BJ419" i="5"/>
  <c r="V391" i="5"/>
  <c r="W391" i="5" s="1"/>
  <c r="V437" i="5"/>
  <c r="W437" i="5" s="1"/>
  <c r="AR420" i="5"/>
  <c r="BI420" i="5" s="1"/>
  <c r="AR246" i="5"/>
  <c r="BI246" i="5" s="1"/>
  <c r="V160" i="5"/>
  <c r="W160" i="5" s="1"/>
  <c r="BJ285" i="5"/>
  <c r="BJ20" i="5"/>
  <c r="V400" i="5"/>
  <c r="W400" i="5" s="1"/>
  <c r="BK400" i="5" s="1"/>
  <c r="V181" i="5"/>
  <c r="W181" i="5" s="1"/>
  <c r="AR16" i="5"/>
  <c r="BI16" i="5" s="1"/>
  <c r="AR292" i="5"/>
  <c r="BI292" i="5" s="1"/>
  <c r="AR74" i="5"/>
  <c r="BI74" i="5" s="1"/>
  <c r="BJ306" i="5"/>
  <c r="AR295" i="5"/>
  <c r="BI295" i="5" s="1"/>
  <c r="BJ356" i="5"/>
  <c r="V427" i="5"/>
  <c r="W427" i="5" s="1"/>
  <c r="BJ97" i="5"/>
  <c r="V95" i="5"/>
  <c r="W95" i="5" s="1"/>
  <c r="V384" i="5"/>
  <c r="W384" i="5" s="1"/>
  <c r="AR406" i="5"/>
  <c r="BI406" i="5" s="1"/>
  <c r="AR226" i="5"/>
  <c r="BI226" i="5" s="1"/>
  <c r="V200" i="5"/>
  <c r="W200" i="5" s="1"/>
  <c r="AR85" i="5"/>
  <c r="BI85" i="5" s="1"/>
  <c r="BJ240" i="5"/>
  <c r="V375" i="5"/>
  <c r="W375" i="5" s="1"/>
  <c r="AR131" i="5"/>
  <c r="BI131" i="5" s="1"/>
  <c r="V417" i="5"/>
  <c r="W417" i="5" s="1"/>
  <c r="AR421" i="5"/>
  <c r="BI421" i="5" s="1"/>
  <c r="V291" i="5"/>
  <c r="W291" i="5" s="1"/>
  <c r="V94" i="5"/>
  <c r="W94" i="5" s="1"/>
  <c r="V418" i="5"/>
  <c r="W418" i="5" s="1"/>
  <c r="BJ281" i="5"/>
  <c r="V358" i="5"/>
  <c r="W358" i="5" s="1"/>
  <c r="AR15" i="5"/>
  <c r="BI15" i="5" s="1"/>
  <c r="AR271" i="5"/>
  <c r="BI271" i="5" s="1"/>
  <c r="AR376" i="5"/>
  <c r="BI376" i="5" s="1"/>
  <c r="V102" i="5"/>
  <c r="W102" i="5" s="1"/>
  <c r="V331" i="5"/>
  <c r="W331" i="5" s="1"/>
  <c r="BK331" i="5" s="1"/>
  <c r="V342" i="5"/>
  <c r="W342" i="5" s="1"/>
  <c r="AR296" i="5"/>
  <c r="BI296" i="5" s="1"/>
  <c r="AR463" i="5"/>
  <c r="BI463" i="5" s="1"/>
  <c r="BK463" i="5" s="1"/>
  <c r="AR133" i="5"/>
  <c r="BI133" i="5" s="1"/>
  <c r="AR338" i="5"/>
  <c r="BI338" i="5" s="1"/>
  <c r="BJ137" i="5"/>
  <c r="AR241" i="5"/>
  <c r="BI241" i="5" s="1"/>
  <c r="V363" i="5"/>
  <c r="W363" i="5" s="1"/>
  <c r="AR430" i="5"/>
  <c r="BI430" i="5" s="1"/>
  <c r="BJ18" i="5"/>
  <c r="AR356" i="5"/>
  <c r="BI356" i="5" s="1"/>
  <c r="BJ349" i="5"/>
  <c r="BJ62" i="5"/>
  <c r="AR322" i="5"/>
  <c r="BI322" i="5" s="1"/>
  <c r="BJ163" i="5"/>
  <c r="V261" i="5"/>
  <c r="W261" i="5" s="1"/>
  <c r="V441" i="5"/>
  <c r="W441" i="5" s="1"/>
  <c r="V115" i="5"/>
  <c r="W115" i="5" s="1"/>
  <c r="AR157" i="5"/>
  <c r="BI157" i="5" s="1"/>
  <c r="BK176" i="5" l="1"/>
  <c r="BK312" i="5"/>
  <c r="BK346" i="5"/>
  <c r="BK383" i="5"/>
  <c r="BK243" i="5"/>
  <c r="BK412" i="5"/>
  <c r="BK149" i="5"/>
  <c r="BK420" i="5"/>
  <c r="BK138" i="5"/>
  <c r="BK283" i="5"/>
  <c r="BK218" i="5"/>
  <c r="BK266" i="5"/>
  <c r="BK130" i="5"/>
  <c r="BK32" i="5"/>
  <c r="BK232" i="5"/>
  <c r="BK64" i="5"/>
  <c r="BK227" i="5"/>
  <c r="BK410" i="5"/>
  <c r="BK458" i="5"/>
  <c r="BK82" i="5"/>
  <c r="BK174" i="5"/>
  <c r="BK55" i="5"/>
  <c r="BK88" i="5"/>
  <c r="BK84" i="5"/>
  <c r="BK164" i="5"/>
  <c r="BK389" i="5"/>
  <c r="BK310" i="5"/>
  <c r="BK184" i="5"/>
  <c r="BK326" i="5"/>
  <c r="BK417" i="5"/>
  <c r="BK445" i="5"/>
  <c r="BK131" i="5"/>
  <c r="BK177" i="5"/>
  <c r="BK307" i="5"/>
  <c r="BK440" i="5"/>
  <c r="BK336" i="5"/>
  <c r="BK191" i="5"/>
  <c r="BK295" i="5"/>
  <c r="BK172" i="5"/>
  <c r="BK129" i="5"/>
  <c r="BK487" i="5"/>
  <c r="BK137" i="5"/>
  <c r="BK376" i="5"/>
  <c r="BK281" i="5"/>
  <c r="BK406" i="5"/>
  <c r="BK146" i="5"/>
  <c r="BK474" i="5"/>
  <c r="BK466" i="5"/>
  <c r="BK484" i="5"/>
  <c r="BK153" i="5"/>
  <c r="BK284" i="5"/>
  <c r="BK26" i="5"/>
  <c r="BK21" i="5"/>
  <c r="BK481" i="5"/>
  <c r="BK381" i="5"/>
  <c r="BK373" i="5"/>
  <c r="BK494" i="5"/>
  <c r="BK39" i="5"/>
  <c r="BK259" i="5"/>
  <c r="BK446" i="5"/>
  <c r="BK454" i="5"/>
  <c r="BK413" i="5"/>
  <c r="BK285" i="5"/>
  <c r="BK500" i="5"/>
  <c r="BK456" i="5"/>
  <c r="BK216" i="5"/>
  <c r="BK270" i="5"/>
  <c r="BK482" i="5"/>
  <c r="BK345" i="5"/>
  <c r="BK404" i="5"/>
  <c r="BK361" i="5"/>
  <c r="BK28" i="5"/>
  <c r="BK428" i="5"/>
  <c r="BK30" i="5"/>
  <c r="BK305" i="5"/>
  <c r="BK427" i="5"/>
  <c r="BK113" i="5"/>
  <c r="BK29" i="5"/>
  <c r="BK348" i="5"/>
  <c r="BK299" i="5"/>
  <c r="BK139" i="5"/>
  <c r="BK426" i="5"/>
  <c r="BK358" i="5"/>
  <c r="BK20" i="5"/>
  <c r="BK457" i="5"/>
  <c r="BK267" i="5"/>
  <c r="BK169" i="5"/>
  <c r="BK13" i="5"/>
  <c r="BK364" i="5"/>
  <c r="BK319" i="5"/>
  <c r="BK476" i="5"/>
  <c r="BK432" i="5"/>
  <c r="BK421" i="5"/>
  <c r="BK397" i="5"/>
  <c r="BK70" i="5"/>
  <c r="BK370" i="5"/>
  <c r="BK98" i="5"/>
  <c r="BK145" i="5"/>
  <c r="BK91" i="5"/>
  <c r="BK27" i="5"/>
  <c r="BK56" i="5"/>
  <c r="BK327" i="5"/>
  <c r="BK493" i="5"/>
  <c r="BK352" i="5"/>
  <c r="BK409" i="5"/>
  <c r="BK233" i="5"/>
  <c r="BK25" i="5"/>
  <c r="BK379" i="5"/>
  <c r="BK14" i="5"/>
  <c r="BK134" i="5"/>
  <c r="BK334" i="5"/>
  <c r="BK122" i="5"/>
  <c r="BK239" i="5"/>
  <c r="BK43" i="5"/>
  <c r="BK33" i="5"/>
  <c r="BK380" i="5"/>
  <c r="BK403" i="5"/>
  <c r="BK57" i="5"/>
  <c r="BK489" i="5"/>
  <c r="BK231" i="5"/>
  <c r="BK355" i="5"/>
  <c r="BK59" i="5"/>
  <c r="BK252" i="5"/>
  <c r="BK430" i="5"/>
  <c r="BK193" i="5"/>
  <c r="BK253" i="5"/>
  <c r="BK52" i="5"/>
  <c r="BK44" i="5"/>
  <c r="BK208" i="5"/>
  <c r="BK309" i="5"/>
  <c r="BK195" i="5"/>
  <c r="BK204" i="5"/>
  <c r="BK479" i="5"/>
  <c r="BK275" i="5"/>
  <c r="BK344" i="5"/>
  <c r="BK78" i="5"/>
  <c r="BK209" i="5"/>
  <c r="BK62" i="5"/>
  <c r="BK167" i="5"/>
  <c r="BK61" i="5"/>
  <c r="BK150" i="5"/>
  <c r="BK81" i="5"/>
  <c r="BK365" i="5"/>
  <c r="BK107" i="5"/>
  <c r="BK104" i="5"/>
  <c r="BK234" i="5"/>
  <c r="BK369" i="5"/>
  <c r="BK125" i="5"/>
  <c r="BK89" i="5"/>
  <c r="BK214" i="5"/>
  <c r="BK247" i="5"/>
  <c r="BK372" i="5"/>
  <c r="BK359" i="5"/>
  <c r="BK199" i="5"/>
  <c r="BK375" i="5"/>
  <c r="BK451" i="5"/>
  <c r="BK248" i="5"/>
  <c r="BK362" i="5"/>
  <c r="BK42" i="5"/>
  <c r="BK468" i="5"/>
  <c r="BK469" i="5"/>
  <c r="BK272" i="5"/>
  <c r="BK237" i="5"/>
  <c r="BK411" i="5"/>
  <c r="BK274" i="5"/>
  <c r="BK106" i="5"/>
  <c r="BK459" i="5"/>
  <c r="BK354" i="5"/>
  <c r="BK268" i="5"/>
  <c r="BK471" i="5"/>
  <c r="BK224" i="5"/>
  <c r="BK47" i="5"/>
  <c r="BK444" i="5"/>
  <c r="BK217" i="5"/>
  <c r="BK499" i="5"/>
  <c r="BK401" i="5"/>
  <c r="BK316" i="5"/>
  <c r="BK438" i="5"/>
  <c r="BK132" i="5"/>
  <c r="BK74" i="5"/>
  <c r="BK472" i="5"/>
  <c r="BK36" i="5"/>
  <c r="BK280" i="5"/>
  <c r="BK447" i="5"/>
  <c r="BK213" i="5"/>
  <c r="BK225" i="5"/>
  <c r="BK190" i="5"/>
  <c r="BK147" i="5"/>
  <c r="BK105" i="5"/>
  <c r="BK492" i="5"/>
  <c r="BK317" i="5"/>
  <c r="BK477" i="5"/>
  <c r="BK286" i="5"/>
  <c r="BK114" i="5"/>
  <c r="BK87" i="5"/>
  <c r="BK226" i="5"/>
  <c r="BK90" i="5"/>
  <c r="BK398" i="5"/>
  <c r="BK396" i="5"/>
  <c r="BK170" i="5"/>
  <c r="BK76" i="5"/>
  <c r="BK333" i="5"/>
  <c r="BK192" i="5"/>
  <c r="BK187" i="5"/>
  <c r="BK343" i="5"/>
  <c r="BK262" i="5"/>
  <c r="BK366" i="5"/>
  <c r="BK387" i="5"/>
  <c r="BK256" i="5"/>
  <c r="BK143" i="5"/>
  <c r="BK302" i="5"/>
  <c r="BK17" i="5"/>
  <c r="BK79" i="5"/>
  <c r="BK183" i="5"/>
  <c r="BK407" i="5"/>
  <c r="BK154" i="5"/>
  <c r="BK31" i="5"/>
  <c r="BK156" i="5"/>
  <c r="BK269" i="5"/>
  <c r="BK450" i="5"/>
  <c r="BK279" i="5"/>
  <c r="BK133" i="5"/>
  <c r="BK246" i="5"/>
  <c r="BK419" i="5"/>
  <c r="BK100" i="5"/>
  <c r="BK23" i="5"/>
  <c r="BK429" i="5"/>
  <c r="BK212" i="5"/>
  <c r="BK166" i="5"/>
  <c r="BK136" i="5"/>
  <c r="BK83" i="5"/>
  <c r="BK34" i="5"/>
  <c r="BK178" i="5"/>
  <c r="BK414" i="5"/>
  <c r="BK50" i="5"/>
  <c r="BK219" i="5"/>
  <c r="BK58" i="5"/>
  <c r="BK276" i="5"/>
  <c r="BK350" i="5"/>
  <c r="BK116" i="5"/>
  <c r="BK486" i="5"/>
  <c r="BK378" i="5"/>
  <c r="BK255" i="5"/>
  <c r="BK118" i="5"/>
  <c r="BK73" i="5"/>
  <c r="BK290" i="5"/>
  <c r="BK40" i="5"/>
  <c r="BK416" i="5"/>
  <c r="BK228" i="5"/>
  <c r="BK194" i="5"/>
  <c r="BK324" i="5"/>
  <c r="BK128" i="5"/>
  <c r="BK220" i="5"/>
  <c r="BK462" i="5"/>
  <c r="BK67" i="5"/>
  <c r="BK185" i="5"/>
  <c r="BK320" i="5"/>
  <c r="BK433" i="5"/>
  <c r="BK464" i="5"/>
  <c r="BK308" i="5"/>
  <c r="BK311" i="5"/>
  <c r="BK173" i="5"/>
  <c r="BK188" i="5"/>
  <c r="BK448" i="5"/>
  <c r="BK263" i="5"/>
  <c r="BK442" i="5"/>
  <c r="BK465" i="5"/>
  <c r="BK328" i="5"/>
  <c r="BK461" i="5"/>
  <c r="BK126" i="5"/>
  <c r="BK202" i="5"/>
  <c r="BK22" i="5"/>
  <c r="BK351" i="5"/>
  <c r="BK435" i="5"/>
  <c r="BK318" i="5"/>
  <c r="BK68" i="5"/>
  <c r="BK251" i="5"/>
  <c r="BK423" i="5"/>
  <c r="BK325" i="5"/>
  <c r="BK142" i="5"/>
  <c r="BK249" i="5"/>
  <c r="BK121" i="5"/>
  <c r="BK158" i="5"/>
  <c r="BK405" i="5"/>
  <c r="BK110" i="5"/>
  <c r="BK75" i="5"/>
  <c r="BK206" i="5"/>
  <c r="BK363" i="5"/>
  <c r="BK342" i="5"/>
  <c r="BK418" i="5"/>
  <c r="BK306" i="5"/>
  <c r="BK45" i="5"/>
  <c r="BK388" i="5"/>
  <c r="BK339" i="5"/>
  <c r="BK260" i="5"/>
  <c r="BK374" i="5"/>
  <c r="BK41" i="5"/>
  <c r="BK97" i="5"/>
  <c r="BK16" i="5"/>
  <c r="BK437" i="5"/>
  <c r="BK250" i="5"/>
  <c r="BK322" i="5"/>
  <c r="BK18" i="5"/>
  <c r="BK241" i="5"/>
  <c r="BK181" i="5"/>
  <c r="BK294" i="5"/>
  <c r="BK496" i="5"/>
  <c r="BK38" i="5"/>
  <c r="BK162" i="5"/>
  <c r="BK141" i="5"/>
  <c r="BK135" i="5"/>
  <c r="BK148" i="5"/>
  <c r="BK382" i="5"/>
  <c r="BK140" i="5"/>
  <c r="BK123" i="5"/>
  <c r="BK93" i="5"/>
  <c r="BK165" i="5"/>
  <c r="BK222" i="5"/>
  <c r="BK152" i="5"/>
  <c r="BK53" i="5"/>
  <c r="BK211" i="5"/>
  <c r="BK497" i="5"/>
  <c r="BK335" i="5"/>
  <c r="BK196" i="5"/>
  <c r="BK163" i="5"/>
  <c r="BK349" i="5"/>
  <c r="BK338" i="5"/>
  <c r="BK296" i="5"/>
  <c r="BK292" i="5"/>
  <c r="BK120" i="5"/>
  <c r="BK160" i="5"/>
  <c r="BK66" i="5"/>
  <c r="BK340" i="5"/>
  <c r="BK377" i="5"/>
  <c r="BK37" i="5"/>
  <c r="BK94" i="5"/>
  <c r="BK394" i="5"/>
  <c r="BK203" i="5"/>
  <c r="BK495" i="5"/>
  <c r="BK357" i="5"/>
  <c r="BK287" i="5"/>
  <c r="BK155" i="5"/>
  <c r="BK244" i="5"/>
  <c r="BK119" i="5"/>
  <c r="BK424" i="5"/>
  <c r="BK144" i="5"/>
  <c r="BK46" i="5"/>
  <c r="BK415" i="5"/>
  <c r="BK300" i="5"/>
  <c r="BK175" i="5"/>
  <c r="BK483" i="5"/>
  <c r="BK230" i="5"/>
  <c r="BK314" i="5"/>
  <c r="BK434" i="5"/>
  <c r="BK240" i="5"/>
  <c r="BK182" i="5"/>
  <c r="BK491" i="5"/>
  <c r="BK449" i="5"/>
  <c r="BK210" i="5"/>
  <c r="BK117" i="5"/>
  <c r="BK392" i="5"/>
  <c r="BK332" i="5"/>
  <c r="BK197" i="5"/>
  <c r="BK127" i="5"/>
  <c r="BK51" i="5"/>
  <c r="BK80" i="5"/>
  <c r="BK261" i="5"/>
  <c r="BK115" i="5"/>
  <c r="BK277" i="5"/>
  <c r="BK221" i="5"/>
  <c r="BK198" i="5"/>
  <c r="BK124" i="5"/>
  <c r="BK111" i="5"/>
  <c r="BK112" i="5"/>
  <c r="BK304" i="5"/>
  <c r="BK200" i="5"/>
  <c r="BK24" i="5"/>
  <c r="BK96" i="5"/>
  <c r="BK452" i="5"/>
  <c r="BK485" i="5"/>
  <c r="BK257" i="5"/>
  <c r="BK386" i="5"/>
  <c r="BK337" i="5"/>
  <c r="BK95" i="5"/>
  <c r="BK467" i="5"/>
  <c r="BK161" i="5"/>
  <c r="BK315" i="5"/>
  <c r="BK441" i="5"/>
  <c r="BK475" i="5"/>
  <c r="BK102" i="5"/>
  <c r="BK179" i="5"/>
  <c r="BK422" i="5"/>
  <c r="BK99" i="5"/>
  <c r="BK385" i="5"/>
  <c r="BK402" i="5"/>
  <c r="BK15" i="5"/>
  <c r="BK159" i="5"/>
  <c r="BK19" i="5"/>
  <c r="BI501" i="5"/>
  <c r="BI502" i="5" s="1"/>
  <c r="BK323" i="5"/>
  <c r="BK35" i="5"/>
  <c r="BK425" i="5"/>
  <c r="BK393" i="5"/>
  <c r="BK273" i="5"/>
  <c r="BK264" i="5"/>
  <c r="BK356" i="5"/>
  <c r="BK103" i="5"/>
  <c r="BK108" i="5"/>
  <c r="BK245" i="5"/>
  <c r="BK254" i="5"/>
  <c r="BK168" i="5"/>
  <c r="BK301" i="5"/>
  <c r="BK77" i="5"/>
  <c r="BK60" i="5"/>
  <c r="BK289" i="5"/>
  <c r="BK498" i="5"/>
  <c r="BK69" i="5"/>
  <c r="BK207" i="5"/>
  <c r="BK282" i="5"/>
  <c r="BK71" i="5"/>
  <c r="BK303" i="5"/>
  <c r="BK86" i="5"/>
  <c r="BK242" i="5"/>
  <c r="BK395" i="5"/>
  <c r="BJ501" i="5"/>
  <c r="BJ502" i="5" s="1"/>
  <c r="BK85" i="5"/>
  <c r="BK54" i="5"/>
  <c r="W65" i="5"/>
  <c r="BK65" i="5" s="1"/>
  <c r="V8" i="5"/>
  <c r="BK371" i="5"/>
  <c r="BK157" i="5"/>
  <c r="BK235" i="5"/>
  <c r="BK360" i="5"/>
  <c r="BK151" i="5"/>
  <c r="BK431" i="5"/>
  <c r="BK293" i="5"/>
  <c r="BK291" i="5"/>
  <c r="BK49" i="5"/>
  <c r="BK171" i="5"/>
  <c r="BK408" i="5"/>
  <c r="BK186" i="5"/>
  <c r="BK101" i="5"/>
  <c r="BK238" i="5"/>
  <c r="BK473" i="5"/>
  <c r="W297" i="5"/>
  <c r="BK297" i="5" s="1"/>
  <c r="V9" i="5"/>
  <c r="BK384" i="5"/>
  <c r="BK391" i="5"/>
  <c r="BK271" i="5"/>
  <c r="BK501" i="5" l="1"/>
  <c r="W501" i="5"/>
  <c r="W502" i="5" s="1"/>
  <c r="D3" i="66" s="1"/>
  <c r="E3" i="66"/>
  <c r="E7" i="66" s="1"/>
  <c r="BK502" i="5" l="1"/>
  <c r="V10" i="5" s="1"/>
  <c r="D7" i="66"/>
  <c r="F7" i="66" s="1"/>
  <c r="F3" i="66"/>
  <c r="D18" i="66" l="1"/>
  <c r="F8" i="66"/>
  <c r="F9" i="66"/>
  <c r="D19" i="66"/>
</calcChain>
</file>

<file path=xl/sharedStrings.xml><?xml version="1.0" encoding="utf-8"?>
<sst xmlns="http://schemas.openxmlformats.org/spreadsheetml/2006/main" count="9457" uniqueCount="2549">
  <si>
    <t>بهای واحد (ریال)</t>
  </si>
  <si>
    <t>واحد</t>
  </si>
  <si>
    <t>شرح</t>
  </si>
  <si>
    <t>اصله</t>
  </si>
  <si>
    <t>پایه بتنی چهار گوش مسلح به ارتفاع ۹ متر و قدرت نامی ۲۰۰ کیلوگرم نیرو.</t>
  </si>
  <si>
    <t>پایه بتنی چهار گوش مسلح به ارتفاع ۹ متر و قدرت نامی ۴۰۰ کیلوگرم نیرو.</t>
  </si>
  <si>
    <t>پایه بتنی چهار گوش مسلح به ارتفاع ۹ متر و قدرت نامی ۶۰۰ کیلوگرم نیرو.</t>
  </si>
  <si>
    <t>پایه بتنی چهار گوش مسلح به ارتفاع ۹ متر و قدرت نامی ۸۰۰ کیلوگرم نیرو.</t>
  </si>
  <si>
    <t>پایه بتنی چهار گوش مسلح به ارتفاع ۱۲ متر و قدرت نامی ۲۰۰ کیلوگرم نیرو.</t>
  </si>
  <si>
    <t>پایه بتنی چهار گوش مسلح به ارتفاع ۱۲ متر و قدرت نامی ۴۰۰ کیلوگرم نیرو.</t>
  </si>
  <si>
    <t>پایه بتنی چهار گوش مسلح به ارتفاع ۱۲ متر و قدرت نامی ۶۰۰ کیلوگرم نیرو.</t>
  </si>
  <si>
    <t>پایه بتنی چهار گوش مسلح به ارتفاع ۱۲ متر و قدرت نامی ۸۰۰ کیلوگرم نیرو.</t>
  </si>
  <si>
    <t>پایه بتنی چهار گوش مسلح به ارتفاع ۱۲ متر و قدرت نامی ۱۲۰۰ کیلوگرم نیرو.</t>
  </si>
  <si>
    <t>پایه بتنی چهار گوش مسلح به ارتفاع ۱۵ متر و قدرت نامی ۴۰۰ کیلوگرم نیرو.</t>
  </si>
  <si>
    <t>پایه بتنی چهار گوش مسلح به ارتفاع ۱۵ متر و قدرت نامی ۶۰۰ کیلوگرم نیرو.</t>
  </si>
  <si>
    <t>پایه بتنی چهار گوش مسلح به ارتفاع ۱۵ متر و قدرت نامی ۸۰۰ کیلوگرم نیرو.</t>
  </si>
  <si>
    <t>پایه بتنی چهار گوش مسلح به ارتفاع ۱۵ متر و قدرت نامی ۱۲۰۰ کیلوگرم نیرو.</t>
  </si>
  <si>
    <t>پایه بتنی برق تیـپ گرد پیش‌تنیده به ارتفاع ۹ متر و قدرت نامی ۲۰۰ کیلوگرم نیرو.</t>
  </si>
  <si>
    <t>پایه بتنی برق تیـپ گرد پیش‌تنیده به ارتفاع ۹ متر و قدرت نامی ۴۰۰ کیلوگرم نیرو.</t>
  </si>
  <si>
    <t>پایه بتنی برق تیـپ گرد پیش‌تنیده به ارتفاع ۹ متر و قدرت نامی ۶۰۰ کیلوگرم نیرو.</t>
  </si>
  <si>
    <t>پایه بتنی برق تیـپ گرد پیش‌تنیده به ارتفاع ۹ متر و قدرت نامی ۸۰۰ کیلوگرم نیرو.</t>
  </si>
  <si>
    <t>پایه بتنی برق تیـپ گرد پیش‌تنیده به ارتفاع ۹ متر و قدرت نامی ۱۰۰۰ کیلوگرم نیرو.</t>
  </si>
  <si>
    <t>پایه بتنی برق تیـپ گرد پیش‌تنیده به ارتفاع ۹ متر و قدرت نامی ۱۲۰۰ کیلوگرم نیرو.</t>
  </si>
  <si>
    <t>پایه بتنی برق تیـپ گرد پیش‌تنیده به ارتفاع ۱۲ متر و قدرت نامی ۲۰۰ کیلوگرم نیرو.</t>
  </si>
  <si>
    <t>پایه بتنی برق تیـپ گرد پیش‌تنیده به ارتفاع ۱۲ متر و قدرت نامی ۴۰۰ کیلوگرم نیرو.</t>
  </si>
  <si>
    <t>پایه بتنی برق تیـپ گرد پیش‌تنیده به ارتفاع ۱۲ متر و قدرت نامی ۶۰۰ کیلوگرم نیرو.</t>
  </si>
  <si>
    <t>پایه بتنی برق تیـپ گرد پیش‌تنیده به ارتفاع ۱۲ متر و قدرت نامی ۸۰۰ کیلوگرم نیرو.</t>
  </si>
  <si>
    <t>پایه بتنی برق تیـپ گرد پیش‌تنیده به ارتفاع ۱۲ متر و قدرت نامی ۱۰۰۰ کیلوگرم نیرو.</t>
  </si>
  <si>
    <t>پایه بتنی برق تیـپ گرد پیش‌تنیده به ارتفاع ۱۲ متر و قدرت نامی ۱۲۰۰ کیلوگرم نیرو.</t>
  </si>
  <si>
    <t>پایه بتنی برق تیـپ گرد پیش‌تنیده به ارتفاع ۱۵ متر و قدرت نامی ۴۰۰ کیلوگرم نیرو.</t>
  </si>
  <si>
    <t>پایه بتنی برق تیـپ گرد پیش‌تنیده به ارتفاع ۱۵ متر و قدرت نامی ۶۰۰ کیلوگرم نیرو.</t>
  </si>
  <si>
    <t>پایه بتنی برق تیـپ گرد پیش‌تنیده به ارتفاع ۱۵ متر و قدرت نامی ۸۰۰ کیلوگرم نیرو.</t>
  </si>
  <si>
    <t>پایه بتنی برق تیـپ گرد پیش‌تنیده به ارتفاع ۱۵ متر و قدرت نامی ۱۰۰۰ کیلوگرم نیرو.</t>
  </si>
  <si>
    <t>پایه بتنی برق تیـپ گرد پیش‌تنیده به ارتفاع ۱۵ متر و قدرت نامی ۱۲۰۰ کیلوگرم نیرو.</t>
  </si>
  <si>
    <t>پایه چوبی ۸ متری سبک.</t>
  </si>
  <si>
    <t>پایه چوبی ۸ متری نیمه‌سنگین.</t>
  </si>
  <si>
    <t>پایه چوبی ۸ متری سنگین.</t>
  </si>
  <si>
    <t>پایه چوبی ۹ متری سبک.</t>
  </si>
  <si>
    <t>پایه چوبی ۹ متری نیمه‌سنگین.</t>
  </si>
  <si>
    <t>پایه چوبی ۹ متری سنگین.</t>
  </si>
  <si>
    <t>پایه چوبی ۱۱ متری سبک.</t>
  </si>
  <si>
    <t>پایه چوبی ۱۱ متری نیمه‌سنگین.</t>
  </si>
  <si>
    <t>پایه چوبی ۱۱ متری سنگین.</t>
  </si>
  <si>
    <t>پایه چوبی ۱۲ متری سبک.</t>
  </si>
  <si>
    <t>پایه چوبی ۱۲ متری نیمه‌سنگین.</t>
  </si>
  <si>
    <t>پایه چوبی ۱۲ متری سنگین.</t>
  </si>
  <si>
    <t>پایه چوبی ۱۴ متری سبک.</t>
  </si>
  <si>
    <t>پایه چوبی ۱۴ متری نیمه‌سنگین.</t>
  </si>
  <si>
    <t>پایه چوبی ۱۴ متری سنگین.</t>
  </si>
  <si>
    <t>پایه چوبی ۱۵ متری سبک.</t>
  </si>
  <si>
    <t>پایه چوبی ۱۵ متری نیمه‌سنگین.</t>
  </si>
  <si>
    <t>پایه چوبی ۱۵ متری سنگین.</t>
  </si>
  <si>
    <t>دستگاه</t>
  </si>
  <si>
    <t>ترانسفورماتور روغنی تک‌فاز ۲۰۰۰۰٫۲۳۰ ولت با حداقل قدرت ۳۰۰ ولت آمپر.</t>
  </si>
  <si>
    <t>ترانسفورماتور روغنی تک‌فاز ۲۰۰۰۰٫۲۳۰ ولت با قدرت ۱۰ کیلوولت آمپر.</t>
  </si>
  <si>
    <t>ترانسفورماتور روغنی تک‌فاز ۲۰۰۰۰٫۲۳۰ ولت با قدرت ۱۵کیلوولت آمپر.</t>
  </si>
  <si>
    <t>ترانسفورماتور روغنی تک‌فاز ۲۰۰۰۰٫۲۳۰ ولت با قدرت ۲۵ کیلوولت آمپر.</t>
  </si>
  <si>
    <t>ترانسفورماتور روغنی سه‌فاز ۲۰۰۰۰٫۴۰۰ ولت با قدرت ۲۵ کیلوولت آمپر.</t>
  </si>
  <si>
    <t>ترانسفورماتور روغنی سه‌فاز ۲۰۰۰۰٫۴۰۰ ولت با قدرت ۵۰ کیلوولت آمپر.</t>
  </si>
  <si>
    <t>ترانسفورماتور روغنی سه‌فاز ۲۰۰۰۰٫۴۰۰ ولت با قدرت ۷۵ کیلوولت آمپر.</t>
  </si>
  <si>
    <t>ترانسفورماتور روغنی سه‌فاز ۲۰۰۰۰٫۴۰۰ ولت با قدرت ۱۰۰ کیلوولت آمپر.</t>
  </si>
  <si>
    <t>ترانسفورماتور روغنی سه‌فاز ۲۰۰۰۰٫۴۰۰ ولت با قدرت ۱۲۵ کیلوولت آمپر.</t>
  </si>
  <si>
    <t>ترانسفورماتور روغنی سه‌فاز ۲۰۰۰۰٫۴۰۰ ولت با قدرت ۱۶۰ کیلوولت آمپر.</t>
  </si>
  <si>
    <t>ترانسفورماتور روغنی سه‌فاز ۲۰۰۰۰٫۴۰۰ ولت با قدرت ۲۰۰ کیلوولت آمپر.</t>
  </si>
  <si>
    <t>ترانسفورماتور روغنی سه‌فاز ۲۰۰۰۰٫۴۰۰ ولت با قدرت ۲۵۰ کیلوولت آمپر.</t>
  </si>
  <si>
    <t>ترانسفورماتور روغنی سه‌فاز ۲۰۰۰۰٫۴۰۰ ولت با قدرت ۳۱۵ کیلوولت آمپر.</t>
  </si>
  <si>
    <t>ترانسفورماتور روغنی سه‌فاز ۲۰۰۰۰٫۴۰۰ ولت با قدرت ۴۰۰ کیلو‌ولت آمپر.</t>
  </si>
  <si>
    <t>ترانسفورماتور روغنی سه‌فاز ۲۰۰۰۰٫۴۰۰ ولت با قدرت ۵۰۰ کیلوولت آمپر.</t>
  </si>
  <si>
    <t>ترانسفورماتور روغنی سه‌فاز ۲۰۰۰۰٫۴۰۰ ولت با قدرت ۶۳۰ کیلوولت آمپر.</t>
  </si>
  <si>
    <t>ترانسفورماتور روغنی سه‌فاز ۲۰۰۰۰٫۴۰۰ ولت با قدرت ۸۰۰ کیلوولت آمپر.</t>
  </si>
  <si>
    <t>ترانسفورماتور روغنی سه‌فاز ۲۰۰۰۰٫۴۰۰ ولت با قدرت ۱۰۰۰ کیلوولت آمپر.</t>
  </si>
  <si>
    <t>ترانسفورماتور روغنی سه‌فاز ۲۰۰۰۰٫۴۰۰ ولت با قدرت ۱۲۵۰ کیلوولت آمپر.</t>
  </si>
  <si>
    <t>ترانسفورماتور روغنی سه‌فاز ۲۰۰۰۰٫۴۰۰ ولت با قدرت ۱۶۰۰ کیلوولت آمپر.</t>
  </si>
  <si>
    <t>ترانسفورماتور روغنی سه‌فاز ۲۰۰۰۰٫۴۰۰ ولت با قدرت ۲۰۰۰ کیلوولت آمپر.</t>
  </si>
  <si>
    <t>ترانسفورماتور روغنی سه‌فاز ۲۰۰۰۰٫۴۰۰ ولت با قدرت ۲۵۰۰ کیلوولت آمپر.</t>
  </si>
  <si>
    <t>ترانسفورماتور روغنی هرمتیک سه‌فاز ۲۰۰۰۰٫۴۰۰ ولت با قدرت ۲۵ کیلوولت آمپر.</t>
  </si>
  <si>
    <t>ترانسفورماتور روغنی هرمتیک سه‌فاز ۲۰۰۰۰٫۴۰۰ ولت با قدرت ۵۰ کیلوولت آمپر.</t>
  </si>
  <si>
    <t>ترانسفورماتور روغنی هرمتیک سه‌فاز ۲۰۰۰۰٫۴۰۰ ولت با قدرت ۷۵ کیلوولت آمپر.</t>
  </si>
  <si>
    <t>ترانسفورماتور روغنی هرمتیک سه‌فاز ۲۰۰۰۰٫۴۰۰ ولت با قدرت ۱۰۰ کیلوولت آمپر.</t>
  </si>
  <si>
    <t>ترانسفورماتور روغنی هرمتیک سه‌فاز ۲۰۰۰۰٫۴۰۰ ولت با قدرت ۱۲۵ کیلوولت آمپر.</t>
  </si>
  <si>
    <t>ترانسفورماتور روغنی هرمتیک سه‌فاز ۲۰۰۰۰٫۴۰۰ ولت با قدرت ۱۶۰کیلوولت آمپر.</t>
  </si>
  <si>
    <t>ترانسفورماتور روغنی هرمتیک سه‌فاز ۲۰۰۰۰٫۴۰۰ ولت با قدرت ۲۰۰ کیلوولت آمپر.</t>
  </si>
  <si>
    <t>ترانسفورماتور روغنی هرمتیک سه‌فاز ۲۰۰۰۰٫۴۰۰ ولت با قدرت ۲۵۰ کیلوولت آمپر.</t>
  </si>
  <si>
    <t>ترانسفورماتور روغنی هرمتیک سه‌فاز ۲۰۰۰۰٫۴۰۰ ولت با قدرت ۳۱۵ کیلوولت آمپر.</t>
  </si>
  <si>
    <t>ترانسفورماتور روغنی هرمتیک سه‌فاز ۲۰۰۰۰٫۴۰۰ ولت با قدرت ۴۰۰ کیلوولت آمپر.</t>
  </si>
  <si>
    <t>ترانسفورماتور روغنی هرمتیک سه‌فاز ۲۰۰۰۰٫۴۰۰ ولت با قدرت ۵۰۰ کیلوولت آمپر.</t>
  </si>
  <si>
    <t>ترانسفورماتور روغنی هرمتیک سه‌فاز ۲۰۰۰۰٫۴۰۰ ولت با قدرت ۶۳۰ کیلوولت آمپر.</t>
  </si>
  <si>
    <t>ترانسفورماتور روغنی هرمتیک سه‌فاز ۲۰۰۰۰٫۴۰۰ ولت با قدرت ۸۰۰ کیلوولت آمپر.</t>
  </si>
  <si>
    <t>ترانسفورماتور روغنی هرمتیک سه‌فاز ۲۰۰۰۰٫۴۰۰ ولت با قدرت ۱۰۰۰ کیلوولت آمپر.</t>
  </si>
  <si>
    <t>ترانسفورماتور روغنی هرمتیک سه‌فاز ۲۰۰۰۰٫۴۰۰ ولت با قدرت ۱۲۵۰ کیلوولت آمپر.</t>
  </si>
  <si>
    <t>ترانسفورماتور روغنی هرمتیک سه‌فاز ۲۰۰۰۰٫۴۰۰ ولت با قدرت ۱۶۰۰ کیلوولت آمپر.</t>
  </si>
  <si>
    <t>ترانسفورماتور روغنی هرمتیک سه‌فاز ۲۰۰۰۰٫۴۰۰ ولت با قدرت ۲۰۰۰ کیلوولت آمپر.</t>
  </si>
  <si>
    <t>ترانسفورماتور روغنی هرمتیک سه‌فاز ۲۰۰۰۰٫۴۰۰ ولت با قدرت ۲۵۰۰ کیلو ولت آمپر.</t>
  </si>
  <si>
    <t>ترانسفورماتور رزینی ۲۰ کیلوولتی با نسبت تبدیل ۲۰۰۰۰٫۲۳۰ ولت و حداقل خروجی ۳۰۰ ولت آمپر جهت نصب درفضای آزاد.</t>
  </si>
  <si>
    <t>ترانسفورماتور خشک سه‌فاز ۲۰۰۰۰٫۴۰۰ ولت با قدرت ۱۶۰ کیلوولت آمپر.</t>
  </si>
  <si>
    <t>ترانسفورماتور خشک سه‌فاز ۲۰۰۰۰٫۴۰۰ ولت با قدرت ۲۰۰ کیلوولت آمپر.</t>
  </si>
  <si>
    <t>ترانسفورماتور خشک سه‌فاز ۲۰۰۰۰٫۴۰۰ ولت با قدرت ۲۵۰ کیلوولت آمپر.</t>
  </si>
  <si>
    <t>ترانسفورماتور خشک سه‌فاز ۲۰۰۰۰٫۴۰۰ ولت با قدرت ۳۱۵ کیلوولت آمپر.</t>
  </si>
  <si>
    <t>ترانسفورماتور خشک سه‌فاز ۲۰۰۰۰٫۴۰۰ ولت با قدرت ۴۰۰ کیلوولت آمپر.</t>
  </si>
  <si>
    <t>ترانسفورماتور خشک سه‌فاز ۲۰۰۰۰٫۴۰۰ ولت با قدرت ۵۰۰ کیلوولت آمپر.</t>
  </si>
  <si>
    <t>ترانسفورماتور خشک سه‌فاز ۲۰۰۰۰٫۴۰۰ ولت با قدرت ۶۳۰ کیلوولت آمپر.</t>
  </si>
  <si>
    <t>ترانسفورماتور خشک سه‌فاز ۲۰۰۰۰٫۴۰۰ ولت با قدرت ۸۰۰ کیلوولت آمپر.</t>
  </si>
  <si>
    <t>ترانسفورماتور خشک سه‌فاز ۲۰۰۰۰٫۴۰۰ ولت با قدرت ۱۰۰۰ کیلوولت آمپر.</t>
  </si>
  <si>
    <t>ترانسفورماتور خشک سه‌فاز ۲۰۰۰۰٫۴۰۰ ولت با قدرت ۱۲۵۰ کیلوولت آمپر.</t>
  </si>
  <si>
    <t>ترانسفورماتور خشک سه‌فاز ۲۰۰۰۰٫۴۰۰ ولت با قدرت ۱۶۰۰ کیلوولت آمپر.</t>
  </si>
  <si>
    <t>ترانسفورماتور خشک سه‌فاز ۲۰۰۰۰٫۴۰۰ ولت با قدرت ۲۰۰۰ کیلوولت آمپر.</t>
  </si>
  <si>
    <t>ترانسفورماتور خشک سه‌فاز ۲۰۰۰۰٫۴۰۰ ولت با قدرت ۲۵۰۰ کیلوولت آمپر.</t>
  </si>
  <si>
    <t>پست پدمانتد تمام روغنی ۲۰۰۰۰٫۴۰۰ ولت سه‌فاز شعاعی با قدرت ۵۰ کیلوولت آمپر.</t>
  </si>
  <si>
    <t>پست پدمانتد تمام روغنی ۲۰۰۰۰٫۴۰۰ ولت سه‌فاز شعاعی با قدرت ۱۰۰ کیلوولت آمپر.</t>
  </si>
  <si>
    <t>پست پدمانتد تمام روغنی ۲۰۰۰۰٫۴۰۰ ولت سه‌فاز شعاعی با قدرت ۱۲۵ کیلوولت آمپر.</t>
  </si>
  <si>
    <t>پست پدمانتد تمام روغنی ۲۰۰۰۰٫۴۰۰ ولت سه‌فاز شعاعی با قدرت ۱۶۰ کیلوولت آمپر.</t>
  </si>
  <si>
    <t>پست پدمانتد تمام روغنی ۲۰۰۰۰٫۴۰۰ ولت سه‌فاز شعاعی با قدرت ۲۰۰ کیلوولت آمپر.</t>
  </si>
  <si>
    <t>پست پدمانتد تمام روغنی ۲۰۰۰۰٫۴۰۰ ولت سه‌فاز شعاعی با قدرت ۲۵۰ کیلوولت آمپر.</t>
  </si>
  <si>
    <t>پست پدمانتد تمام روغنی ۲۰۰۰۰٫۴۰۰ ولت سه‌فاز شعاعی با قدرت ۳۱۵ کیلوولت آمپر.</t>
  </si>
  <si>
    <t>پست پدمانتد تمام روغنی ۲۰۰۰۰٫۴۰۰ ولت سه‌فاز شعاعی با قدرت ۴۰۰ کیلوولت آمپر.</t>
  </si>
  <si>
    <t>پست پدمانتد تمام روغنی ۲۰۰۰۰٫۴۰۰ ولت سه‌فاز شعاعی با قدرت ۵۰۰ کیلوولت آمپر.</t>
  </si>
  <si>
    <t>پست پدمانتد تمام روغنی ۲۰۰۰۰٫۴۰۰ ولت سه‌فاز شعاعی با قدرت ۶۳۰ کیلوولت آمپر.</t>
  </si>
  <si>
    <t>پست پدمانتد تمام روغنی ۲۰۰۰۰٫۴۰۰ ولت سه‌فاز شعاعی با قدرت ۸۰۰ کیلوولت آمپر.</t>
  </si>
  <si>
    <t>پست پدمانتد تمام روغنی ۲۰۰۰۰٫۴۰۰ ولت سه‌فاز شعاعی با قدرت ۱۰۰۰ کیلو ولت آمپر.</t>
  </si>
  <si>
    <t>پست پدمانتد تمام روغنی ۲۰۰۰۰٫۴۰۰ ولت سه‌فاز شعاعی با قدرت ۱۲۵۰ کیلوولت آمپر.</t>
  </si>
  <si>
    <t>پست پدمانتد تمام روغنی ۲۰۰۰۰٫۴۰۰ ولت سه‌فاز رینگی با قدرت ۵۰ کیلوولت آمپر.</t>
  </si>
  <si>
    <t>پست پدمانتد تمام روغنی ۲۰۰۰۰٫۴۰۰ ولت سه‌فاز رینگی با قدرت ۱۰۰ کیلوولت آمپر.</t>
  </si>
  <si>
    <t>پست پدمانتد تمام روغنی ۲۰۰۰۰٫۴۰۰ ولت سه‌فاز رینگی با قدرت ۱۲۵ کیلوولت آمپر.</t>
  </si>
  <si>
    <t>پست پدمانتد تمام روغنی ۲۰۰۰۰٫۴۰۰ ولت سه‌فاز رینگی با قدرت ۱۶۰ کیلوولت آمپر.</t>
  </si>
  <si>
    <t>پست پدمانتد تمام روغنی ۲۰۰۰۰٫۴۰۰ ولت سه‌فاز رینگی با قدرت ۲۰۰ کیلوولت آمپر.</t>
  </si>
  <si>
    <t>پست پدمانتد تمام روغنی ۲۰۰۰۰٫۴۰۰ ولت سه‌فاز رینگی با قدرت ۲۵۰ کیلوولت آمپر.</t>
  </si>
  <si>
    <t>پست پدمانتد تمام روغنی ۲۰۰۰۰٫۴۰۰ ولت سه‌فاز رینگی با قدرت ۳۱۵ کیلوولت آمپر.</t>
  </si>
  <si>
    <t>پست پدمانتد تمام روغنی ۲۰۰۰۰٫۴۰۰ ولت سه‌فاز رینگی با قدرت ۴۰۰ کیلوولت آمپر.</t>
  </si>
  <si>
    <t>پست پدمانتد تمام روغنی ۲۰۰۰۰٫۴۰۰ ولت سه‌فاز رینگی با قدرت ۵۰۰ کیلوولت آمپر.</t>
  </si>
  <si>
    <t>پست پدمانتد تمام روغنی ۲۰۰۰۰٫۴۰۰ ولت سه‌فاز رینگی با قدرت ۶۳۰ کیلوولت آمپر.</t>
  </si>
  <si>
    <t>پست پدمانتد تمام روغنی ۲۰۰۰۰٫۴۰۰ ولت سه‌فاز رینگی با قدرت ۸۰۰ کیلوولت آمپر.</t>
  </si>
  <si>
    <t>پست پدمانتد تمام روغنی ۲۰۰۰۰٫۴۰۰ ولت سه‌فاز رینگی با قدرت ۱۰۰۰ کیلوولت آمپر.</t>
  </si>
  <si>
    <t>پست پدمانتد تمام روغنی ۲۰۰۰۰٫۴۰۰ ولت سه‌فاز رینگی با قدرت ۱۲۵۰ کیلوولت آمپر.</t>
  </si>
  <si>
    <t>پست پدمانتد نیمه روغنی ۲۰۰۰۰٫۴۰۰ ولت سه‌فاز رینگی با قدرت ۵۰ کیلوولت آمپر بدون سلول فشار متوسط.</t>
  </si>
  <si>
    <t>پست پدمانتد نیمه روغنی ۲۰۰۰۰٫۴۰۰ ولت سه‌فاز رینگی با قدرت ۱۰۰ کیلو ولت آمپر بدون سلول فشار متوسط.</t>
  </si>
  <si>
    <t>پست پدمانتد نیمه روغنی ۲۰۰۰۰٫۴۰۰ ولت سه‌فاز رینگی با قدرت ۱۲۵ کیلوولت آمپر بدون سلول فشار متوسط.</t>
  </si>
  <si>
    <t>پست پدمانتد نیمه روغنی ۲۰۰۰۰٫۴۰۰ ولت سه‌فاز رینگی با قدرت ۱۶۰ کیلوولت آمپر بدون سلول فشار متوسط.</t>
  </si>
  <si>
    <t>پست پدمانتد نیمه روغنی ۲۰۰۰۰٫۴۰۰ ولت سه‌فاز رینگی با قدرت ۲۰۰ کیلوولت آمپر بدون سلول فشار متوسط.</t>
  </si>
  <si>
    <t>پست پدمانتد نیمه روغنی ۲۰۰۰۰٫۴۰۰ ولت سه‌فاز رینگی با قدرت ۲۵۰ کیلوولت آمپر بدون سلول فشار متوسط.</t>
  </si>
  <si>
    <t>پست پدمانتد نیمه روغنی ۲۰۰۰۰٫۴۰۰ ولت سه‌فاز رینگی با قدرت ۳۱۵ کیلوولت آمپر بدون سلول فشار متوسط.</t>
  </si>
  <si>
    <t>پست پدمانتد نیمه روغنی ۲۰۰۰۰٫۴۰۰ ولت سه‌فاز رینگی با قدرت ۴۰۰ کیلوولت آمپربدون سلول فشار متوسط.</t>
  </si>
  <si>
    <t>پست پدمانتد نیمه روغنی ۲۰۰۰۰٫۴۰۰ ولت سه‌فاز رینگی با قدرت ۵۰۰ کیلوولت آمپر بدون سلول فشار متوسط.</t>
  </si>
  <si>
    <t>پست پدمانتد نیمه روغنی ۲۰۰۰۰٫۴۰۰ ولت سه‌فاز رینگی با قدرت ۶۳۰ کیلوولت آمپر بدون سلول فشار متوسط.</t>
  </si>
  <si>
    <t>پست پدمانتد نیمه روغنی ۲۰۰۰۰٫۴۰۰ ولت سه‌فاز رینگی با قدرت ۸۰۰ کیلوولت آمپر بدون سلول فشار متوسط.</t>
  </si>
  <si>
    <t>پست پدمانتد نیمه روغنی ۲۰۰۰۰٫۴۰۰ ولت سه‌فاز رینگی با قدرت ۱۰۰۰ کیلوولت آمپر بدون سلول فشار متوسط.</t>
  </si>
  <si>
    <t>پست پدمانتد نیمه روغنی ۲۰۰۰۰٫۴۰۰ ولت سه‌فاز رینگی با قدرت ۱۲۵۰ کیلوولت آمپر بدون سلول فشار متوسط.</t>
  </si>
  <si>
    <t>اتوترانسفورماتور سه‌فاز ۵۰ آمپری با تپ چنجر آنلاین جهت سطح ولتاژ ۲۰ کیلوولت.</t>
  </si>
  <si>
    <t>اتوترانسفورماتور سه‌فاز ۱۰۰ آمپری با تپ چنجر آنلاین جهت سطح ولتاژ ۲۰ کیلوولت.</t>
  </si>
  <si>
    <t>اتوترانسفورماتور سه‌فاز ۱۵۰ آمپری با تپ چنجر آنلاین جهت سطح ولتاژ ۲۰ کیلوولت.</t>
  </si>
  <si>
    <t>اتوترانسفورماتور سه‌فاز ۲۰۰ آمپری با تپ چنجر آنلاین جهت سطح ولتاژ ۲۰ کیلوولت.</t>
  </si>
  <si>
    <t>ترانسفورماتور تمام روغنی اندازه‌گیری ترکیبی جریان و ولتاژ برای نصب در محیط بیرون (MOF) جهت سطح  ولتاژ ۲۰ کیلوولت.</t>
  </si>
  <si>
    <t>رله بوخهولتز.</t>
  </si>
  <si>
    <t>ترمومتر جهت حفاظت ترانسفورماتور.</t>
  </si>
  <si>
    <t>عدد</t>
  </si>
  <si>
    <t>متر</t>
  </si>
  <si>
    <t>کابل ۲۰ کیلوولت تک‌رشته، با هادی مسی، عایق پلی اتیلن کراس لینک، شیلد و نوار مسی و پوشـش خارجی PVC از نوع N2XSY و به مقطع ۳۵×۱ میلی‌متر مربع.</t>
  </si>
  <si>
    <t>کابل ۲۰ کیلوولت تک‌رشته، با هادی مسی، عایق پلی اتیلن کراس لینک، شیلد و نوار مسی و پوشـش خارجی PVC از نوع N2XSY و به مقطع ۵۰×۱ میلی‌متر مربع.</t>
  </si>
  <si>
    <t>کابل ۲۰ کیلوولت تک‌رشته، با هادی مسی، عایق پلی اتیلن کراس لینک، شیلد و نوار مسی و پوشـش خارجی PVC از نوع N2XSY و به مقطع ۷۰×۱ میلی‌متر مربع.</t>
  </si>
  <si>
    <t>کابل ۲۰ کیلوولت تک‌رشته، با هادی مسی، عایق پلی اتیلن کراس لینک، شیلد و نوار مسی و پوشـش خارجی PVC از نوع N2XSY و به مقطع ۹۵×۱ میلی‌متر مربع.</t>
  </si>
  <si>
    <t>کابل ۲۰ کیلوولت تک‌رشته، با هادی مسی، عایق پلی اتیلن کراس لینک، شیلد و نوار مسی و پوشـش خارجی PVC از نوع N2XSY و به مقطع ۱۲۰×۱ میلی‌متر مربع.</t>
  </si>
  <si>
    <t>کابل ۲۰ کیلوولت تک‌رشته، با هادی مسی، عایق پلی اتیلن کراس لینک، شیلد و نوار مسی و پوشـش خارجی PVC از نوع N2XSY و به مقطع ۱۵۰×۱ میلی‌متر مربع.</t>
  </si>
  <si>
    <t>کابل ۲۰ کیلوولت تک‌رشته، با هادی مسی، عایق پلی اتیلن کراس لینک، شیلد و نوار مسی و پوشـش خارجی PVC از نوع N2XSY و به مقطع ۱۸۵×۱ میلی‌متر مربع.</t>
  </si>
  <si>
    <t>کابل ۲۰ کیلوولت تک‌رشته، با هادی مسی، عایق پلی اتیلن کراس لینک، شیلد و نوار مسی و پوشـش خارجی PVC از نوع N2XSY و به مقطع ۲۴۰×۱ میلی‌متر مربع.</t>
  </si>
  <si>
    <t>کابل ۲۰کیلوولت تک‌رشته، با هادی مسی، عایق پلی اتیلن کراس لینک، شیلد و نوار مسی و پوشـش خارجی PVC از نوع N2XSY و به مقطع ۳۰۰×۱ میلی‌متر مربع.</t>
  </si>
  <si>
    <t>کابل ۲۰ کیلوولت تک‌رشته، با هادی مسی، عایق پلی اتیلن کراس لینک، شیلد و نوار مسی و پوشـش خارجی PVC از نوع N2XSY و به مقطع ۴۰۰×۱ میلی‌متر مربع.</t>
  </si>
  <si>
    <t>کابل ۲۰ کیلوولت تک‌رشته، با هادی مسی، عایق پلی اتیلن کراس لینک، شیلد و نوار مسی و پوشـش خارجی PVC از نوع N2XSY و به مقطع ۵۰۰×۱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</si>
  <si>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۳۵×۱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</si>
  <si>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۵۰×۱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</si>
  <si>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۷۰×۱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</si>
  <si>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۹۵×۱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</si>
  <si>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۱۲۰×۱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</si>
  <si>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۱۵۰×۱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</si>
  <si>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۱۸۵×۱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</si>
  <si>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۲۴۰×۱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</si>
  <si>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۳۰۰×۱ میلی‌متر مربع.</t>
  </si>
  <si>
    <t>کابل ۲۰کیلوولت زره‌دار با نوار آلومینیومی تک‌رشته، با هادی مسی، عایق پلی اتیلن کراس لینک، شیلد و نوار مسی و پوشـش خارجی PVC از نوع N2XSYBY و به مقطع ۴۰۰×۱ میلی‌متر مربع.</t>
  </si>
  <si>
    <t>کابل ۲۰ کیلو‌ولت زره‌دار با نوار آلومینیومی تک‌رشته، با هادی مسی، عایق پلی اتیلن کراس لینک، شیلد و نوار مسی و پوشـش خارجی PVC از نوع N2XSYBY و به مقطع ۵۰۰×۱ میلی‌متر مربع.</t>
  </si>
  <si>
    <t>کابل ۲۰ کیلوولت سه‌رشته، با هادی مسی، عایق پلی اتیلن کراس لینک، شیلد و نوار مسی و پوشـش خارجی PVC از نوع N2XSEY و به مقطع ۳۵×۳ میلی‌متر مربع.</t>
  </si>
  <si>
    <t>کابل ۲۰ کیلوولت سه‌رشته، با هادی مسی، عایق پلی اتیلن کراس لینک، شیلد و نوار مسی و پوشـش خارجی PVC از نوع N2XSEY و به مقطع ۵۰×۳ میلی‌متر مربع.</t>
  </si>
  <si>
    <t>کابل ۲۰ کیلوولت سه‌رشته، با هادی مسی، عایق پلی اتیلن کراس لینک، شیلد و نوار مسی و پوشـش خارجی PVC از نوع N2XSEY و به مقطع ۹۵×۳ میلی‌متر مربع.</t>
  </si>
  <si>
    <t>کابل ۲۰ کیلو‌ولت سه‌رشته، با هادی مسی، عایق پلی اتیلن کراس لینک، شیلد و نوار مسی و پوشـش خارجی PVC از نوع N2XSEY و به مقطع ۱۲۰×۳ میلی‌متر مربع.</t>
  </si>
  <si>
    <t>کابل ۲۰ کیلوولت سه‌رشته، با هادی مسی، عایق پلی اتیلن کراس لینک، شیلد و نوار مسی و پوشـش خارجی PVC از نوع N2XSEY و به مقطع ۱۵۰×۳ میلیمتر مربع.</t>
  </si>
  <si>
    <t>کابل ۲۰ کیلوولت  سه‌رشته، با هادی مسی، عایق پلی اتیلن کراس لینک، شیلد و نوار مسی و پوشـش خارجی PVC از نوع N2XSEY و به مقطع ۱۸۵×۳ میلی‌متر مربع.</t>
  </si>
  <si>
    <t>کابل ۲۰ کیلوولت سه‌رشته، با هادی مسی، عایق پلی اتیلن کراس لینک، شیلد و نوار مسی و پوشـش خارجی PVC از نوع N2XSEY و به مقطع ۲۴۰×۳ میلی‌متر مربع.</t>
  </si>
  <si>
    <t>کابل ۲۰ کیلوولت سه‌رشته، با هادی مسی، عایق پلی اتیلن کراس لینک، شیلد و نوار مسی و پوشـش خارجی PVC از نوع N2XSEY و به مقطع ۳۰۰×۳ میلی‌متر مربع.</t>
  </si>
  <si>
    <t>کابل ۲۰ کیلو‌ولت زره‌دار با نوار فولادی گالوانیزه سه‌رشته، با هادی مسی، عایق پلی اتیلن کراس لینک، شیلد و نوار مسی و پوشـش خارجی PVC از نوع N2XSEYBY و به مقطع ۳۵×۳ میلی‌متر مربع.</t>
  </si>
  <si>
    <t>کابل ۲۰ کیلو‌ولت زره‌دار با نوار فولادی گالوانیزه سه‌رشته، با هادی مسی، عایق پلی اتیلن کراس لینک، شیلد و نوار مسی و پوشـش خارجی PVC از نوع N2XSEYBY و به مقطع ۵۰×۳ میلی‌متر مربع.</t>
  </si>
  <si>
    <t>کابل ۲۰ کیلو‌ولت زره‌دار با نوار فولادی گالوانیزه سه‌رشته، با هادی مسی، عایق پلی اتیلن کراس لینک، شیلد و نوار مسی و پوشـش خارجی PVC از نوع N2XSEYBY و به مقطع ۷۰×۳ میلی‌متر مربع.</t>
  </si>
  <si>
    <t>کابل ۲۰ کیلو‌ولت زره‌دار با نوار فولادی گالوانیزه سه‌رشته، با هادی مسی، عایق پلی اتیلن کراس لینک، شیلد و نوار مسی و پوشـش خارجی PVC از نوع N2XSEYBY و به مقطع ۹۵×۳ میلی‌متر مربع.</t>
  </si>
  <si>
    <t>کابل ۲۰ کیلو‌ولت زره‌دار با نوار فولادی گالوانیزه سه‌رشته، با هادی مسی، عایق پلی اتیلن کراس لینک، شیلد و نوار مسی و پوشـش خارجی PVC از نوع N2XSEYBY و به مقطع ۱۲۰×۳ میلی‌متر مربع.</t>
  </si>
  <si>
    <t>کابل ۲۰ کیلوولت زره‌دار با نوار فولادی گالوانیزه سه‌رشته، با هادی مسی، عایق پلی اتیلن کراس لینک، شیلد و نوار مسی و پوشـش خارجی PVC از نوع N2XSEYBY و به مقطع ۱۵۰×۳ میلی‌متر مربع.</t>
  </si>
  <si>
    <t>کابل ۲۰ کیلو‌ولت زره‌دار با نوار فولادی گالوانیزه سه‌رشته، با هادی مسی، عایق پلی اتیلن کراس لینک، شیلد و نوار مسی و پوشـش خارجی PVC از نوع N2XSEYBY و به مقطع ۱۸۵×۳ میلی‌متر مربع.</t>
  </si>
  <si>
    <t>کابل ۲۰ کیلو‌ولت زره‌دار با نوار فولادی گالوانیزه سه‌رشته، با هادی مسی، عایق پلی اتیلن کراس لینک، شیلد و نوار مسی و پوشـش خارجی PVC از نوع N2XSEYBY و به مقطع ۲۴۰×۳ میلی‌متر مربع.</t>
  </si>
  <si>
    <t>کابل ۲۰ کیلو‌ولت زره‌دار با نوار فولادی گالوانیزه سه‌رشته، با هادی مسی، عایق پلی اتیلن کراس لینک، شیلد و نوار مسی و پوشـش خارجی PVC از نوع N2XSEYBY  و به مقطع ۳۰۰×۳ میلی‌متر مربع.</t>
  </si>
  <si>
    <t>کابل ۲۰ کیلوولت تک‌رشته، با هادی آلومینیوم، عایق پلی اتیلن کراس لینک، شیلد و نوار مسی و پوشـش خارجی PVC از نوع NA2XSY و به مقطع ۵۰×۱ میلی‌متر مربع.</t>
  </si>
  <si>
    <t>کابل ۲۰ کیلوولت تک‌رشته، با هادی آلومینیوم، عایق پلی اتیلن کراس لینک، شیلد و نوار مسی و پوشـش خارجی PVC از نوع NA2XSY و به مقطع ۷۰×۱ میلی‌متر مربع.</t>
  </si>
  <si>
    <t>کابل ۲۰ کیلوولت تک‌رشته، با هادی آلومینیوم، عایق پلی اتیلن کراس لینک، شیلد و نوار مسی و پوشـش خارجی PVC از نوع NA2XSY و به مقطع ۹۵×۱ میلی‌متر مربع.</t>
  </si>
  <si>
    <t>کابل ۲۰ کیلوولت تک‌رشته، با هادی آلومینیوم، عایق پلی اتیلن کراس لینک، شیلد و نوار مسی و پوشـش خارجی PVC از نوع NA2XSY و به مقطع ۱۲۰×۱ میلی‌متر مربع.</t>
  </si>
  <si>
    <t>کابل ۲۰ کیلوولت تک‌رشته، با هادی آلومینیوم، عایق پلی اتیلن کراس لینک، شیلد و نوار مسی و پوشـش خارجی PVC از نوع NA2XSY  و به مقطع ۱۵۰×۱ میلی‌متر مربع.</t>
  </si>
  <si>
    <t>کابل ۲۰ کیلوولت تک‌رشته، با هادی آلومینیوم، عایق پلی اتیلن کراس لینک، شیلد و نوار مسی و پوشـش خارجی PVC از نوع NA2XSY و به مقطع ۱۸۵×۱ میلی‌متر مربع.</t>
  </si>
  <si>
    <t>کابل ۲۰ کیلوولت تک‌رشته، با هادی آلومینیوم، عایق پلی اتیلن کراس لینک، شیلد و نوار مسی و پوشـش خارجی PVC از نوع NA2XSY و به مقطع ۲۴۰×۱ میلی‌متر مربع.</t>
  </si>
  <si>
    <t>کابل ۲۰ کیلوولت تک‌رشته، با هادی آلومینیوم، عایق پلی اتیلن کراس لینک، شیلد و نوار مسی و پوشـش خارجی PVC از نوع NA2XSY و به مقطع ۳۰۰×۱ میلی‌متر مربع.</t>
  </si>
  <si>
    <t>کابل ۲۰ کیلوولت تک‌رشته، با هادی آلومینیوم، عایق پلی اتیلن کراس لینک، شیلد و نوار مسی و پوشـش خارجی PVC از نوع NA2XSY و به مقطع ۴۰۰×۱ میلی‌متر مربع.</t>
  </si>
  <si>
    <t>کابل ۲۰ کیلو‌ولت تک‌رشته، با هادی آلومینیوم، عایق پلی اتیلن کراس لینک، شیلد و نوار مسی و پوشـش خارجی PVC از نوع NA2XSY و به مقطع ۵۰۰×۱ میلی‌متر مربع.</t>
  </si>
  <si>
    <t>کابل ۲۰ کیلو‌ولت تک‌رشته، با هادی آلومینیوم، عایق پلی اتیلن کراس لینک، شیلد و نوار مسی و پوشـش خارجی PVC از نوع NA2XSY و به مقطع ۶۳۰×۱ میلی‌متر مربع.</t>
  </si>
  <si>
    <t>کابل ۲۰ کیلوولت تک‌رشته، با هادی آلومینیوم، عایق پلی اتیلن کراس لینک، شیلد و نوار مسی و پوشـش خارجی PVC از نوع NA2XSY و به مقطع ۸۰۰×۱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</si>
  <si>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۵۰×۱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</si>
  <si>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۷۰×۱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</si>
  <si>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۹۵×۱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</si>
  <si>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۱۲۰×۱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</si>
  <si>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۱۵۰×۱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</si>
  <si>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۱۸۵×۱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</si>
  <si>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۲۴۰×۱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</si>
  <si>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۳۰۰×۱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</si>
  <si>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۴۰۰×۱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</si>
  <si>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۵۰۰×۱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</si>
  <si>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۶۳۰×۱ میلی‌متر مربع.</t>
  </si>
  <si>
    <t>کابل ۲۰ کیلوولت زره‌دار با نوار آلومینیومی تک‌رشته با هادی آلومینیومی، عایق پلی اتیلن کراس لینک، شیلد و نوار مسی و پوشـش خارجی PVC از نوع NA2XSYBY و به مقطع ۸۰۰×۱ میلی‌متر مربع.</t>
  </si>
  <si>
    <t>کابل ۲۰ کیلوولت سه‌رشته، با هادی آلومینیومی، عایق پلی اتیلن کراس لینک، شیلد و نوار مسی و پوشـش خارجی PVC از نوع NA2XSEY و به مقطع ۵۰×۳ میلی‌متر مربع.</t>
  </si>
  <si>
    <t>کابل ۲۰ کیلوولت سه‌رشته، با هادی آلومینیومی، عایق پلی اتیلن کراس لینک، شیلد و نوار مسی و پوشـش خارجی PVC از نوع NA2XSEY و به مقطع ۷۰×۳ میلی‌متر مربع.</t>
  </si>
  <si>
    <t>کابل ۲۰کیلوولت سه‌رشته، با هادی آلومینیومی، عایق پلی اتیلن کراس لینک، شیلد و نوار مسی و پوشـش خارجی PVC از نوع NA2XSEY و به مقطع ۹۵×۳ میلی‌متر مربع.</t>
  </si>
  <si>
    <t>کابل ۲۰ کیلوولت سه‌رشته، با هادی آلومینیومی، عایق پلی اتیلن کراس لینک، شیلد و نوار مسی و پوشـش خارجی PVC از نوع NA2XSEY و به مقطع ۱۲۰×۳ میلی‌متر مربع.</t>
  </si>
  <si>
    <t>کابل ۲۰ کیلوولت سه‌رشته، با هادی آلومینیومی، عایق پلی اتیلن کراس لینک، شیلد و نوار مسی و پوشـش خارجی PVC از نوع NA2XSEY و به مقطع ۱۵۰×۳ میلی‌متر مربع.</t>
  </si>
  <si>
    <t>کابل ۲۰ کیلوولت سه‌رشته، با هادی آلومینیومی، عایق پلی اتیلن کراس لینک، شیلد و نوار مسی و پوشـش خارجی PVC از نوع NA2XSEY و به مقطع ۱۸۵×۳ میلی‌متر مربع.</t>
  </si>
  <si>
    <t>کابل ۲۰کیلوولت سه‌رشته، با هادی آلومینیومی، عایق پلی اتیلن کراس لینک، شیلد و نوار مسی و پوشـش خارجی PVC از نوع NA2XSEY و به مقطع ۲۴۰×۳ میلی‌متر مربع.</t>
  </si>
  <si>
    <t>کابل ۲۰ کیلوولت سه‌رشته، با هادی آلومینیومی، عایق پلی اتیلن کراس لینک، شیلد و نوار مسی و پوشـش خارجی PVC از نوع NA2XSEY و به مقطع ۳۰۰×۳ میلی‌متر مربع.</t>
  </si>
  <si>
    <t>کابل ۲۰ کیلوولت زره‌دار با نوار فولادی گالوانیزه سه‌رشته، با هادی آلومینیوم، عایق پلی اتیلن کراس لینک، شیلد و نوار مسی و پوشـش خارجی PVC از نوع NA2XSEYBY و به مقطع ۵۰×۳ میلی‌متر مربع.</t>
  </si>
  <si>
    <t>کابل ۲۰ کیلوولت زره‌دار با نوار فولادی گالوانیزه سه‌رشته، با هادی آلومینیوم، عایق پلی اتیلن کراس لینک، شیلد و نوار مسی و پوشـش خارجی PVC از نوع NA2XSEYBY و به مقطع ۷۰×۳ میلی‌متر مربع.</t>
  </si>
  <si>
    <t>کابل ۲۰ کیلوولت زره‌دار با نوار فولادی گالوانیزه سه‌رشته، با هادی آلومینیوم، عایق پلی اتیلن کراس لینک، شیلد و نوار مسی و پوشـش خارجی PVC از نوع NA2XSEYBY و به مقطع ۹۵×۳ میلی‌متر مربع.</t>
  </si>
  <si>
    <t>کابل ۲۰ کیلو‌ولت زره‌دار با نوار فولادی گالوانیزه سه‌رشته، با هادی آلومینیوم، عایق پلی اتیلن کراس لینک، شیلد و نوار مسی و پوشـش خارجی PVC از نوع NA2XSEYBY و به مقطع ۱۲۰×۳ میلی‌متر مربع.</t>
  </si>
  <si>
    <t>کابل ۲۰ کیلوولت زره‌دار با نوار فولادی گالوانیزه سه‌رشته، با هادی آلومینیوم، عایق پلی اتیلن کراس لینک، شیلد و نوار مسی و پوشـش خارجی PVC از نوع NA2XSEYBY و به مقطع ۱۵۰×۳ میلی‌متر مربع.</t>
  </si>
  <si>
    <t>کابل ۲۰ کیلوولت زره‌دار با نوار فولادی گالوانیزه سه‌رشته، با هادی آلومینیوم، عایق پلی اتیلن کراس لینک، شیلد و نوار مسی و پوشـش خارجی PVC از نوع NA2XSEYBY و به مقطع ۱۸۵×۳ میلی‌متر مربع.</t>
  </si>
  <si>
    <t>کابل ۲۰ کیلوولت زره‌دار با نوار فولادی گالوانیزه سه‌رشته، با هادی آلومینیوم، عایق پلی اتیلن کراس لینک، شیلد و نوار مسی و پوشـش خارجی PVC از نوع NA2XSEYBY و به مقطع ۲۴۰×۳ میلی‌متر مربع.</t>
  </si>
  <si>
    <t>کابل ۲۰ کیلوولت زره‌دار با نوار فولادی گالوانیزه سه‌رشته، با هادی آلومینیوم، عایق پلی اتیلن کراس لینک، شیلد و نوار مسی و پوشـش خارجی PVC از نوع NA2XSEYBY و به مقطع ۳۰۰×۳ میلی‌متر مربع.</t>
  </si>
  <si>
    <t>کابل خودنگهدار آلومینیوم به سطح مقطع ۴۳+۳۵×۳ میلی‌متر مربع با ولتاژ نامی ۲۰ کیلوولت.</t>
  </si>
  <si>
    <t>کابل خودنگهدار آلومینیوم به سطح مقطع ۶۰+۷۰×۳ میلی‌متر مربع با ولتاژ نامی ۲۰ کیلوولت.</t>
  </si>
  <si>
    <t>کابل خودنگهدار آلومینیوم به سطح مقطع ۶۰+۱۲۰×۳ میلی‌متر مربع با ولتاژ نامی ۲۰ کیلوولت.</t>
  </si>
  <si>
    <t>کابل خودنگهدار آلومینیوم به سطح مقطع ۶۰+۱۵۰×۳ میلی‌متر مربع با ولتاژ نامی ۲۰ کیلوولت.</t>
  </si>
  <si>
    <t>کیلو گرم</t>
  </si>
  <si>
    <t>هادی بدون روکش تمام آلومینیوم آلیاژی به سطح مقطع ۵۰ میلی‌متر مربع.</t>
  </si>
  <si>
    <t>کیلوگرم</t>
  </si>
  <si>
    <t>هادی بدون روکش تمام آلومینیوم آلیاژی به سطح مقطع ۷۰ میلی‌متر مربع.</t>
  </si>
  <si>
    <t>هادی بدون روکش تمام آلومینیوم آلیاژی به سطح مقطع ۱۲۰ میلی‌متر مربع.</t>
  </si>
  <si>
    <t>هادی بدون روکش تمام آلومینیوم آلیاژی به سطح مقطع ۱۸۵ میلی‌متر مربع.</t>
  </si>
  <si>
    <t>هادی روکش‌دار CC تمام آلومینیوم آلیاژی به سطح مقطع ۷۰ میلی‌متر مربع با ولتاژ نامی ۲۰ کیلوولت.</t>
  </si>
  <si>
    <t>هادی روکش‌دار CC تمام آلومینیوم آلیاژی به سطح مقطع ۱۲۰ میلی‌متر مربع با ولتاژ نامی ۲۰ کیلوولت.</t>
  </si>
  <si>
    <t>هادی روکش‌دار CC تمام آلومینیوم آلیاژی به سطح مقطع ۱۸۵ میلی‌متر مربع با ولتاژ نامی ۲۰ کیلوولت.</t>
  </si>
  <si>
    <t>هادی روکش‌دار CCT تمام آلومینیوم آلیاژی به سطح مقطع ۷۰ میلی‌متر مربع با ولتاژ نامی ۲۰ کیلوولت.</t>
  </si>
  <si>
    <t>هادی روکش‌دار CCT تمام آلومینیوم آلیاژی به سطح مقطع ۱۲۰ میلی‌متر مربع با ولتاژ نامی ۲۰ کیلوولت.</t>
  </si>
  <si>
    <t>هادی روکش‌دار CCT تمام آلومینیوم آلیاژی به سطح مقطع ۱۸۵ میلی‌متر مربع با ولتاژ نامی ۲۰ کیلوولت.</t>
  </si>
  <si>
    <t>هادی روکش‌دار CC آلومینیوم تقویت شده با فولاد MINK با ولتاژ نامی ۲۰ کیلوولت.</t>
  </si>
  <si>
    <t>هادی روکش‌دار CC آلومینیوم تقویت شده با فولاد HYENA با ولتاژ نامی ۲۰ کیلوولت.</t>
  </si>
  <si>
    <t>هادی روکش‌دار CC آلومینیوم تقویت شده با فولاد WOLF با ولتاژ نامی ۲۰ کیلوولت.</t>
  </si>
  <si>
    <t>هادی روکش‌دار CCT آلومینیوم تقویت شده با فولاد MINK با ولتاژ نامی ۲۰ کیلوولت.</t>
  </si>
  <si>
    <t>هادی روکش‌دار CCT آلومینیوم تقویت شده با فولاد HYENA با ولتاژ نامی ۲۰ کیلوولت.</t>
  </si>
  <si>
    <t>هادی روکش‌دار CCT آلومینیوم تقویت شده با فولاد WOLF با ولتاژ نامی ۲۰ کیلوولت.</t>
  </si>
  <si>
    <t>کابل فاصله‌دار به سطح مقطع ۷۰ میلی‌متر مربع با ولتاژ نامی ۲۰ کیلوولت.</t>
  </si>
  <si>
    <t>کابل فاصله‌دار به سطح مقطع ۱۲۰ میلی‌متر مربع با ولتاژ نامی ۲۰ کیلوولت.</t>
  </si>
  <si>
    <t>کابل فاصله‌دار به سطح مقطع ۱۵۰ میلی‌متر مربع با ولتاژ نامی ۲۰ کیلوولت.</t>
  </si>
  <si>
    <t>کابل فاصله‌دار به سطح مقطع ۱۸۵ میلی‌متر مربع با ولتاژ نامی ۲۰ کیلوولت.</t>
  </si>
  <si>
    <t>کابل مسی تک‌رشته با عایق و روکـش PVC از نوع NYY با سطح مقطع ۱۶×۱ میلی‌متر مربع.</t>
  </si>
  <si>
    <t>کابل مسی تک‌رشته با عایق و روکـش PVC از نوع NYY با سطح مقطع ۲۵×۱ میلی‌متر مربع.</t>
  </si>
  <si>
    <t>کابل مسی تک‌رشته با عایق و روکـش PVC از نوع NYY با سطح مقطع ۳۵×۱ میلی‌متر مربع.</t>
  </si>
  <si>
    <t>کابل مسی تک‌رشته با عایق و روکـش PVC از نوع NYY با سطح مقطع ۵۰×۱ میلی‌متر مربع.</t>
  </si>
  <si>
    <t>کابل مسی تک‌رشته با عایق و روکـش PVC از نوع NYY با سطح مقطع ۷۰×۱ میلی‌متر مربع.</t>
  </si>
  <si>
    <t>کابل مسی تک‌رشته با عایق و روکـش PVC از نوع  NYY با سطح مقطع ۹۵×۱ میلی‌متر مربع.</t>
  </si>
  <si>
    <t>کابل مسی تک‌رشته با عایق و روکـش PVC از نوع NYY با سطح مقطع ۱۲۰×۱ میلی‌متر مربع.</t>
  </si>
  <si>
    <t>کابل مسی تک‌رشته با عایق و روکـش PVC از نوع NYY با سطح مقطع ۱۵۰×۱ میلی‌متر مربع.</t>
  </si>
  <si>
    <t>کابل مسی تک‌رشته با عایق و روکـش PVC از نوع NYY با سطح مقطع ۱۸۵×۱ میلی‌متر مربع.</t>
  </si>
  <si>
    <t>کابل مسی تک‌رشته با عایق و روکـش PVC از نوع NYY با سطح مقطع ۲۴۰×۱ میلی‌متر مربع.</t>
  </si>
  <si>
    <t>کابل مسی تک‌رشته با عایق و روکـش PVC از نوع NYY با سطح مقطع ۳۰۰×۱ میلی‌متر مربع.</t>
  </si>
  <si>
    <t>کابل مسی تک‌رشته با عایق و روکـش PVC از نوع NYY با سطح مقطع ۴۰۰×۱ میلی‌متر مربع.</t>
  </si>
  <si>
    <t>کابل مسی تک‌رشته با عایق و روکـش PVC از نوع NYY با سطح مقطع ۱۰×۱ میلی‌متر مربع.</t>
  </si>
  <si>
    <t>کابل مسی تک‌رشته شیلددار با نول یا ارت به صورت غلاف مسی با عایق و روکـش PVC از نوع NYCY با سطح مقطع ۶+۶×۱ میلی‌متر مربع.</t>
  </si>
  <si>
    <t>کابل مسی تک‌رشته شیلددار با نول یا ارت به صورت غلاف مسی با عایق و روکـش PVC از نوع NYCY با سطح مقطع ۱۰+۱۰×۱ میلی‌متر مربع.</t>
  </si>
  <si>
    <t>کابل مسی دورشته با عایق و روکـش PVC از نوع  NYY با سطح مقطع ۱٫۵×۲ میلی‌متر مربع.</t>
  </si>
  <si>
    <t>کابل مسی دورشته با عایق و روکـش PVC از نوع NYY با سطح مقطع ۲٫۵×۲ میلی‌متر مربع.</t>
  </si>
  <si>
    <t>کابل مسی دورشته با عایق و روکـش PVC از نوع NYY با سطح مقطع ۴×۲ میلی‌متر مربع.</t>
  </si>
  <si>
    <t>کابل مسی دورشته با عایق و روکـش PVC از نوع NYY با سطح مقطع ۶×۲ میلی‌متر مربع.</t>
  </si>
  <si>
    <t>کابل مسی دورشته با عایق و روکـش PVC از نوع NYY با سطح مقطع ۱۰×۲ میلی‌متر مربع.</t>
  </si>
  <si>
    <t>کابل مسی دورشته با عایق و روکـش PVC از نوع NYY با سطح مقطع ۱۶×۲ میلی‌متر مربع.</t>
  </si>
  <si>
    <t>کابل مسی دورشته با عایق و روکـش PVC از نوع NYY با سطح مقطع ۲۵×۲ میلی‌متر مربع.</t>
  </si>
  <si>
    <t>کابل مسی دورشته با عایق و روکـش PVC از نوع NYY با سطح مقطع ۳۵×۲ میلی‌متر مربع.</t>
  </si>
  <si>
    <t>کابل مسی دورشته با عایق و روکـش PVC از نوع NYY با سطح مقطع ۵۰×۲ میلی‌متر مربع.</t>
  </si>
  <si>
    <t>کابل مسی سه‌رشته با عایق و روکـش PVC از نوع NYY با سطح مقطع ۱٫۵×۳ میلی‌متر مربع.</t>
  </si>
  <si>
    <t>کابل مسی سه‌رشته با عایق و روکـش PVC از نوع NYY با سطح مقطع ۲٫۵×۳ میلی‌متر مربع.</t>
  </si>
  <si>
    <t>کابل مسی سه‌رشته شیلددار با نول یا ارت به صورت غلاف مسی با عایق و روکـش PVC از نوع NYCY با سطح مقطع ۶+۶×۳ میلی‌متر مربع.</t>
  </si>
  <si>
    <t>کابل مسی سه‌رشته شیلددار با نول یا ارت به صورت غلاف مسی با عایق و روکـش PVC از نوع NYCY با سطح مقطع ۱۰+۱۰×۳ میلی‌متر مربع.</t>
  </si>
  <si>
    <t>کابل مسی سه و نیم رشته با عایق و روکـش pvc با سطح مقطع ۲۵+۱۶×۳ میلی‌متر مربع.</t>
  </si>
  <si>
    <t>کابل مسی سه و نیم رشته با عایق و روکـش PVC از نوع NYY با سطح مقطع  ۳۵+۱۶×۳ میلی‌متر مربع.</t>
  </si>
  <si>
    <t>کابل مسی سه و نیم رشته با عایق و روکـش PVC از نوع NYY با سطح مقطع ۵۰+۲۵×۳ میلی‌متر مربع.</t>
  </si>
  <si>
    <t>کابل مسی سه و نیم رشته با عایق و روکـش PVC از نوع NYY با سطح مقطع  ۷۰+۳۵×۳ میلی‌متر مربع.</t>
  </si>
  <si>
    <t>کابل مسی سه و نیم رشته با عایق و روکـش PVC از نوع NYY با سطح مقطع  ۹۵+۵۰×۳ میلی‌متر مربع.</t>
  </si>
  <si>
    <t>کابل مسی سه و نیم رشته با عایق و روکـش PVC از نوع NYY با سطح مقطع ۱۲۰+۷۰×۳ میلی‌متر مربع.</t>
  </si>
  <si>
    <t>کابل مسی سه و نیم رشته با عایق و روکـش PVC از نوع NYY با سطح مقطع  ۱۵۰+۷۰×۳ میلی‌متر مربع.</t>
  </si>
  <si>
    <t>کابل مسی سه و نیم رشته با عایق و روکـش PVC از نوع NYY با سطح مقطع  ۱۸۵+۹۵×۳ میلی‌متر مربع.</t>
  </si>
  <si>
    <t>کابل مسی سه و نیم رشته با عایق و روکـش PVC از نوع NYY با سطح مقطع ۲۴۰+۱۲۰×۳ میلیمتر مربع.</t>
  </si>
  <si>
    <t>کابل مسی سه و نیم رشته با عایق و روکـش PVC از نوع NYY با سطح مقطع ۳۰۰+۱۵۰×۳ میلی‌متر مربع.</t>
  </si>
  <si>
    <t>کابل مسی چهاررشته با عایق و روکـش PVC از نوع NYY با سطح مقطع ۱٫۵×۴ میلی‌متر مربع.</t>
  </si>
  <si>
    <t>کابل مسی چهاررشته با عایق و روکـش PVC از نوع NYY با سطح مقطع ۲٫۵×۴ میلی‌متر مربع.</t>
  </si>
  <si>
    <t>کابل مسی چهاررشته با عایق و روکـش PVC از نوع NYY با سطح مقطع ۴×۴ میلی‌متر مربع.</t>
  </si>
  <si>
    <t>کابل مسی چهاررشته با عایق و روکـش PVC از نوع NYY با سطح مقطع ۶×۴ میلی‌متر مربع.</t>
  </si>
  <si>
    <t>کابل مسی چهاررشته با عایق و روکـش PVC از نوع NYY با سطح مقطع ۱۰×۴ میلی‌متر مربع.</t>
  </si>
  <si>
    <t>کابل مسی چهاررشته با عایق و روکـش PVC از نوع NYY با سطح مقطع ۱۶×۴ میلی‌متر مربع.</t>
  </si>
  <si>
    <t>کابل مسی چهاررشته با عایق و روکـش PVC از نوع NYY با سطح مقطع ۲۵×۴ میلی‌متر مربع.</t>
  </si>
  <si>
    <t>کابل مسی چهاررشته با عایق و روکـش PVC از نوع NYY با سطح مقطع ۳۵×۴ میلی‌متر مربع.</t>
  </si>
  <si>
    <t>کابل مسی چهاررشته با عایق و روکـش PVC از نوع NYY با سطح مقطع ۵۰×۴ میلی‌متر مربع.</t>
  </si>
  <si>
    <t>کابل مسی چهاررشته با عایق و روکـش PVC از نوع NYY با سطح مقطع ۷۰×۴ میلی‌متر مربع.</t>
  </si>
  <si>
    <t>کابل مسی چهاررشته با عایق و روکـش PVC از نوع NYY با سطح مقطع ۹۵×۴ میلی‌متر مربع.</t>
  </si>
  <si>
    <t>کابل مسی چهاررشته با عایق و روکـش PVC از نوع NYY با سطح مقطع ۱۲۰×۴ میلی‌متر مربع.</t>
  </si>
  <si>
    <t>کابل مسی چهاررشته با عایق و روکـش PVC از نوع NYY با سطح مقطع ۱۵۰×۴ میلی‌متر مربع.</t>
  </si>
  <si>
    <t>کابل مسی چهاررشته با عایق و روکـش PVC از نوع NYY با سطح مقطع ۱۸۵×۴ میلی‌متر مربع.</t>
  </si>
  <si>
    <t>کابل مسی چهاررشته با عایق و روکـش PVC از نوع NYY با سطح مقطع ۲۴۰×۴ میلی‌متر مربع.</t>
  </si>
  <si>
    <t>کابل مسی چهاررشته با عایق و روکـش PVC از نوع NYY با سطح مقطع ۳۰۰×۴ میلی‌متر مربع.</t>
  </si>
  <si>
    <t>کابل مسی پنج‌رشته با عایق و روکـش PVC از نوع NYY با سطح مقطع ۶×۵ میلی‌متر مربع.</t>
  </si>
  <si>
    <t>کابل مسی پنج‌رشته با عایق و روکـش PVC از نوع NYY با سطح مقطع ۱۰×۵ میلی‌متر مربع.</t>
  </si>
  <si>
    <t>کابل مسی پنج‌رشته با عایق و روکـش PVC از نوع NYY با سطح مقطع ۱۶×۵ میلی‌متر مربع.</t>
  </si>
  <si>
    <t>کابل مسی پنج‌رشته با عایق و روکـش PVC از نوع NYY با سطح مقطع ۲۵×۵ میلی‌متر مربع.</t>
  </si>
  <si>
    <t>کابل مسی پنج‌رشته با عایق و روکـش PVC از نوع NYY با سطح مقطع ۳۵×۵ میلی‌متر مربع.</t>
  </si>
  <si>
    <t>کابل مسی پنج‌رشته با عایق و روکـش PVC از نوع NYY با سطح مقطع ۱٫۵×۵ میلی‌متر مربع.</t>
  </si>
  <si>
    <t>کابل مسی پنج‌رشته با عایق و روکـش PVC از نوع NYY با سطح مقطع ۲٫۵×۵ میلی‌متر مربع.</t>
  </si>
  <si>
    <t>کابل مسی پنج‌رشته با عایق و روکـش PVC از نوع NYY با سطح مقطع ۴×۵ میلی‌متر مربع.</t>
  </si>
  <si>
    <t>هادی مسی افشان با روکش pvc از نوع NYAF با سطح مقطع ۱٫۵ میلی‌متر مربع.</t>
  </si>
  <si>
    <t>هادی مسی افشان با روکش pvc از نوع NYAF با سطح مقطع ۲٫۵ میلی‌متر مربع.</t>
  </si>
  <si>
    <t>هادی مسی افشان با روکش pvc از نوع NYAF با سطح مقطع ۴ میلی‌متر مربع.</t>
  </si>
  <si>
    <t>هادی مسی افشان با روکش pvc از نوع NYAF با سطح مقطع ۶ میلی‌متر مربع.</t>
  </si>
  <si>
    <t>هادی مسی افشان با روکش pvc از نوع NYAF با سطح مقطع ۱۰ میلی‌متر مربع.</t>
  </si>
  <si>
    <t>هادی مسی افشان با روکش pvc از نوع NYAF با سطح مقطع ۱۶ میلی‌متر مربع.</t>
  </si>
  <si>
    <t>کابل تک‌رشته آلومینیومی با عایق و روکش PVC از نوع NAYY و به سطح مقطع ۲۵×۱ میلی‌متر مربع.</t>
  </si>
  <si>
    <t>کابل تک‌رشته آلومینیومی با عایق و روکش PVC از نوع NAYY و به سطح مقطع ۳۵×۱ میلی‌متر مربع.</t>
  </si>
  <si>
    <t>کابل تک‌رشته آلومینیومی با عایق و روکش PVC از نوع NAYY و به سطح مقطع ۵۰×۱ میلی‌متر مربع.</t>
  </si>
  <si>
    <t>کابل تک‌رشته آلومینیومی با عایق و روکش PVC از نوع NAYY و به سطح مقطع ۷۰×۱ میلی‌متر مربع.</t>
  </si>
  <si>
    <t>کابل تک‌رشته آلومینیومی با عایق و روکش PVC از نوع NAYY و به سطح مقطع ۹۵×۱ میلی‌متر مربع.</t>
  </si>
  <si>
    <t>کابل تک‌رشته آلومینیومی با عایق و روکش PVC از نوع NAYY و به سطح مقطع ۱۲۰×۱ میلی‌متر مربع.</t>
  </si>
  <si>
    <t>کابل تک‌رشته آلومینیومی با عایق و روکش PVC از نوع NAYY و به سطح مقطع ۱۵۰×۱ میلی‌متر مربع.</t>
  </si>
  <si>
    <t>کابل تک‌رشته آلومینیومی با عایق و روکش PVC از نوع NAYY و به سطح مقطع ۱۸۵×۱ میلی‌متر مربع.</t>
  </si>
  <si>
    <t>کابل تک‌رشته آلومینیومی با عایق و روکش PVC از نوع NAYY و به سطح مقطع ۲۴۰×۱ میلی‌متر مربع.</t>
  </si>
  <si>
    <t>کابل تک‌رشته آلومینیومی با عایق و روکش PVC از نوع NAYY و به سطح مقطع ۳۰۰×۱ میلی‌متر مربع.</t>
  </si>
  <si>
    <t>کابل تک‌رشته آلومینیومی با عایق و روکش PVC از نوع ‌NAYY و به سطح مقطع ۴۰۰×۱ میلی‌متر مربع.</t>
  </si>
  <si>
    <t>کابل تک‌رشته آلومینیومی با عایق و روکش PVC از نوع NAYY و به سطح مقطع ۵۰۰×۱ میلی‌متر مربع.</t>
  </si>
  <si>
    <t>کابل تک‌رشته آلومینیومی با عایق و روکش PVC از نوع NAYY و به سطح مقطع ۱۶×۱ میلی‌متر مربع.</t>
  </si>
  <si>
    <t>کابل دورشته آلومینیومی با عایق و روکش PVC از نوع NAYY و به سطح مقطع ۱۰×۲ میلی‌متر مربع.</t>
  </si>
  <si>
    <t>کابل دورشته آلومینیومی با عایق و روکش PVC از نوع NAYY و به سطح مقطع ۱۶×۲ میلی‌متر مربع.</t>
  </si>
  <si>
    <t>کابل سه و نیم رشته آلومینیومی با عایق و روکش PVC از نوع NAYY و به سطح مقطع ۲۵+۱۶×۳ میلی‌متر مربع.</t>
  </si>
  <si>
    <t>کابل سه و نیم رشته آلومینیومی با عایق و روکش PVC از نوع NAYY و به سطح مقطع ۳۵+۱۶×۳ میلی‌متر مربع.</t>
  </si>
  <si>
    <t>کابل سه و نیم رشته آلومینیومی با عایق و روکش PVC از نوع NAYY و به سطح مقطع ۵۰+۲۵×۳ میلی‌متر مربع.</t>
  </si>
  <si>
    <t>کابل سه و نیم رشته آلومینیومی با عایق و روکش PVC از نوع NAYY و به سطح مقطع  ۷۰+۳۵×۳ میلی‌متر مربع.</t>
  </si>
  <si>
    <t>کابل سه و نیم رشته آلومینیومی با عایق و روکش PVC از نوع NAYY و به سطح مقطع ۹۵+۵۰×۳  میلی‌متر مربع.</t>
  </si>
  <si>
    <t>کابل سه و نیم رشته آلومینیومی با عایق و روکش PVC از نوع NAYY و به سطح مقطع  ۱۲۰+۷۰×۳ میلی‌متر مربع.</t>
  </si>
  <si>
    <t>کابل سه و نیم رشته آلومینیومی با عایق و روکش PVC از نوع NAYY و به سطح مقطع  ۱۵۰+۷۰×۳ میلی‌متر مربع.</t>
  </si>
  <si>
    <t>کابل سه و نیم رشته آلومینیومی با عایق و روکش PVC از نوع NAYY و به سطح مقطع ۱۸۵+۹۵×۳ میلی‌متر مربع.</t>
  </si>
  <si>
    <t>کابل سه و نیم رشته آلومینیومی با عایق و روکش PVC از نوع NAYY و به سطح مقطع ۲۴۰+۱۲۰×۳ میلی‌متر مربع.</t>
  </si>
  <si>
    <t>کابل سه و نیم رشته آلومینیومی با عایق و روکش PVC از نوع NAYY و به سطح مقطع ۳۰۰+۱۵۰×۳  میلی‌متر مربع.</t>
  </si>
  <si>
    <t>کابل چهاررشته آلومینیومی با عایق و روکش PVC از نوع NAYY و به سطح مقطع ۱۰×۴ میلی‌متر مربع.</t>
  </si>
  <si>
    <t>کابل چهاررشته آلومینیومی با عایق و روکش PVC از نوع NAYY و به سطح مقطع ۱۶×۴ میلی‌متر مربع.</t>
  </si>
  <si>
    <t>کابل چهاررشته آلومینیومی با عایق و روکش PVC از نوع NAYY و به سطح مقطع ۲۵×۴ میلی‌متر مربع.</t>
  </si>
  <si>
    <t>کابل چهاررشته آلومینیومی با عایق و روکش PVC از نوع NAYY و به سطح مقطع ۳۵×۴ میلی‌متر مربع.</t>
  </si>
  <si>
    <t>کابل چهاررشته آلومینیومی با عایق و روکش PVC از نوع NAYY و به سطح مقطع ۵۰×۴ میلی‌متر مربع.</t>
  </si>
  <si>
    <t>کابل چهاررشته آلومینیومی با عایق و روکش PVC از نوع NAYY و به سطح مقطع ۷۰×۴ میلی‌متر مربع.</t>
  </si>
  <si>
    <t>کابل چهاررشته آلومینیومی با عایق و روکش PVC از نوع NAYY و به سطح مقطع ۹۵×۴ میلی‌متر مربع.</t>
  </si>
  <si>
    <t>کابل چهاررشته آلومینیومی با عایق و روکش PVC از نوع NAYY و به سطح مقطع ۱۲۰×۴ میلی‌متر مربع.</t>
  </si>
  <si>
    <t>کابل چهاررشته آلومینیومی با عایق و روکش PVC از نوع NAYY و به سطح مقطع ۱۵۰×۴ میلی‌متر مربع.</t>
  </si>
  <si>
    <t>کابل چهاررشته آلومینیومی با عایق و روکش PVC از نوع NAYY و به سطح مقطع ۱۸۵×۴ میلی‌متر مربع.</t>
  </si>
  <si>
    <t>کابل پنج‌رشته آلومینیومی با عایق و روکش PVC از نوع NAYY و به سطح مقطع ۱۰×۵ میلی‌متر مربع.</t>
  </si>
  <si>
    <t>کابل پنج‌رشته آلومینیومی با عایق و روکش PVC از نوع NAYY و به سطح مقطع ۱۶×۵ میلی‌متر مربع.</t>
  </si>
  <si>
    <t>کابل پنج‌رشته آلومینیومی با عایق و روکش PVC از نوع NAYY و به سطح مقطع ۲۵×۵ میلی‌متر مربع.</t>
  </si>
  <si>
    <t>کابل خودنگهدار فشار ضعیف آلومینیوم تک‌فاز با نول و مسنجر مشترک به سطح مقطع ۱۶×۲.</t>
  </si>
  <si>
    <t>کابل خودنگهدار فشار ضعیف آلومینیوم تک‌فاز با نول و مسنجر مشترک به سطح مقطع ۲۵×۲.</t>
  </si>
  <si>
    <t>کابل خودنگهدار فشار ضعیف آلومینیوم تک‌فاز با نول و مسنجر مشترک به سطح مقطع ۳۵+۱۶+۱۶×۱.</t>
  </si>
  <si>
    <t>کابل خودنگهدار فشار ضعیف آلومینیوم تک‌فاز با نول و مسنجر مشترک به سطح مقطع ۳۵+۱۶+۲۵×۱.</t>
  </si>
  <si>
    <t>کابل خودنگهدار فشار ضعیف آلومینیوم تک‌فاز با نول و مسنجر مشترک به سطح مقطع ۵۰+۱۶+۳۵×۱.</t>
  </si>
  <si>
    <t>کابل خودنگهدار فشار ضعیف آلومینیوم سه‌فاز با نول و مسنجر مشترک به سطح مقطع ۵۰+۱۶+۳۵×۳.</t>
  </si>
  <si>
    <t>کابل خودنگهدار فشار ضعیف آلومینیوم سه‌فاز با نول و مسنجر مشترک به سطح مقطع ۵۰+۱۶+۵۰×۳.</t>
  </si>
  <si>
    <t>کابل خودنگهدار فشار ضعیف آلومینیوم سه‌فاز با نول و مسنجر مشترک به سطح مقطع ۷۰+۱۶+۷۰×۳.</t>
  </si>
  <si>
    <t>کابل خودنگهدار فشار ضعیف آلومینیوم سه‌فاز با نول و مسنجر مشترک به سطح مقطع ۷۰+۲۵+۷۰×۳.</t>
  </si>
  <si>
    <t>کابل خودنگهدار فشار ضعیف آلومینیوم سه‌فاز با نول و مسنجر مشترک به سطح مقطع ۷۰+۲۵+۹۵×۳.</t>
  </si>
  <si>
    <t>کابل خودنگهدار فشار ضعیف آلومینیوم سه‌فاز با نول و مسنجر مشترک به سطح مقطع ۷۰+۲۵+۱۲۰×۳.</t>
  </si>
  <si>
    <t>کابل خودنگهدار فشار ضعیف آلومینیوم تک‌فاز با نول و مسنجر جدا از هم به سطح مقطع ۱۶+۱۶+۱۶×۱.</t>
  </si>
  <si>
    <t>کابل خودنگهدار فشار ضعیف آلومینیوم تک‌فاز با نول و مسنجر جدا از هم به سطح مقطع ۱۶+۲۵+۲۵×۱.</t>
  </si>
  <si>
    <t>کابل خودنگهدار فشار ضعیف آلومینیوم تک‌فاز با نول و مسنجر جدا از هم به سطح مقطع ۱۶+۱۶+۲۵+۲۵×۱.</t>
  </si>
  <si>
    <t>کابل خودنگهدار فشار ضعیف آلومینیوم تک‌فاز با نول و مسنجر جدا از هم به سطح مقطع ۲۵+۱۶+۳۵+۳۵×۱.</t>
  </si>
  <si>
    <t>مقره سوزنی کامپوزیتی با فاصله خزشی کمتر از ۶۰۰ میلی‌متر جهت رده ولتاژی ۲۰ کیلوولت.</t>
  </si>
  <si>
    <t>مقره سوزنی کامپوزیتی با فاصله خزشی ۶۰۰ تا ۷۴۰ میلی‌متر جهت رده ولتاژی ۲۰ کیلو‌ولت.</t>
  </si>
  <si>
    <t>مقره سوزنی کامپوزیتی با فاصله خزشی بیش از ۷۴۰ میلی‌متر جهت رده ولتاژی ۲۰ کیلو‌ولت.</t>
  </si>
  <si>
    <t>مقره بشقابی کامپوزیتی با فاصله خزشی کمتر از ۶۰۰ میلی‌متر جهت رده ولتاژی ۲۰ کیلو‌ولت.</t>
  </si>
  <si>
    <t>مقره بشقابی کامپوزیتی با فاصله خزشی بین ۶۰۰ تا ۷۴۰ میلی‌متر جهت رده ولتاژی ۲۰ کیلو‌ولت.</t>
  </si>
  <si>
    <t>مقره بشقابی کامپوزیتی با فاصله خزشی بیشتر از ۷۴۰  میلی‌متر جهت رده ولتاژی ۲۰ کیلو‌ولت.</t>
  </si>
  <si>
    <t>اسپیسر کامپوزیتی بین فازی ۲۰ کیلوولت با طول ۱ متر و کمتر.</t>
  </si>
  <si>
    <t>اسپیسر کامپوزیتی بین فازی ۲۰ کیلوولت با طول بیش از ۱ متر.</t>
  </si>
  <si>
    <t>اسپیسر فشار ضعیف.</t>
  </si>
  <si>
    <t>فاصله‌نگهدار عایق (اسپیسر) کابل فاصله‌دار.</t>
  </si>
  <si>
    <t>پوشش RTV از نوع سیلیکون مایع جهت مقره.</t>
  </si>
  <si>
    <t>مقره اتکایی تابلو ۲۰ کیلو‌ولت.</t>
  </si>
  <si>
    <t>مقره خازنی تابلو ۲۰ کیلوولت.</t>
  </si>
  <si>
    <t>سری</t>
  </si>
  <si>
    <t>سرکابل داخلی حرارتی، برای کابل تک‌رشته ۲۰ کیلوولتی، N2XSY یا NA2XSY به سطح مقطع ۳۵×۱ میلی‌متر مربع.</t>
  </si>
  <si>
    <t>سرکابل داخلی حرارتی، برای کابل تک‌رشته ۲۰ کیلوولتی، N2XSY یا NA2XSY به سطح مقطع ۵۰×۱ میلی‌متر مربع.</t>
  </si>
  <si>
    <t>سرکابل داخلی حرارتی، برای کابل تک‌رشته ۲۰ کیلوولتی، N2XSY یا NA2XSY به سطح مقطع ۷۰×۱ میلی‌متر مربع.</t>
  </si>
  <si>
    <t>سرکابل داخلی حرارتی، برای کابل تک‌رشته ۲۰ کیلوولتی، N2XSY یا NA2XSY به سطح مقطع ۹۵×۱ میلی‌متر مربع.</t>
  </si>
  <si>
    <t>سرکابل داخلی حرارتی، برای کابل تک‌رشته ۲۰ کیلوولتی، N2XSY یا NA2XSY به سطح مقطع ۱۲۰×۱ میلی‌متر مربع.</t>
  </si>
  <si>
    <t>سرکابل داخلی حرارتی، برای کابل تک‌رشته ۲۰ کیلوولتی، N2XSY یا NA2XSY به سطح مقطع ۱۵۰×۱ میلی‌متر مربع.</t>
  </si>
  <si>
    <t>سرکابل داخلی حرارتی، برای کابل تک‌رشته ۲۰ کیلوولتی، N2XSY یا NA2XSY به سطح مقطع ۱۸۵×۱ میلی‌متر مربع.</t>
  </si>
  <si>
    <t>سرکابل داخلی حرارتی، برای کابل تک‌رشته ۲۰ کیلوولتی، N2XSY یا NA2XSY به سطح مقطع ۲۴۰×۱ میلی‌متر مربع.</t>
  </si>
  <si>
    <t>سرکابل داخلی حرارتی، برای کابل تک‌رشته ۲۰ کیلوولتی، N2XSY یا NA2XSY به سطح مقطع ۳۰۰×۱ میلی‌متر مربع.</t>
  </si>
  <si>
    <t>سرکابل داخلی حرارتی، برای کابل سه‌رشته ۲۰ کیلوولتی، N2XSEY یا NA2XSEY به سطح مقطع ۳۵×۳  میلی‌متر مربع.</t>
  </si>
  <si>
    <t>سرکابل داخلی حرارتی، برای کابل سه‌رشته ۲۰ کیلوولتی، N2XSEY یا NA2XSEY به سطح مقطع ۵۰×۳ میلی‌متر مربع.</t>
  </si>
  <si>
    <t>سرکابل داخلی حرارتی، برای کابل سه‌رشته ۲۰ کیلوولتی، N2XSEY یا NA2XSEY به سطح مقطع ۷۰×۳  میلی‌متر مربع.</t>
  </si>
  <si>
    <t>سرکابل داخلی حرارتی، برای کابل سه‌رشته ۲۰ کیلوولتی، N2XSEY یا NA2XSEY به سطح مقطع ۹۵×۳  میلی‌متر مربع.</t>
  </si>
  <si>
    <t>سرکابل داخلی حرارتی، برای کابل سه‌رشته ۲۰ کیلوولتی، N2XSEY یا NA2XSEY به سطح مقطع ۱۲۰×۳  میلی‌متر مربع.</t>
  </si>
  <si>
    <t>سرکابل داخلی حرارتی، برای کابل سه‌رشته ۲۰ کیلوولتی، N2XSEY یا NA2XSEY به سطح مقطع ۱۵۰×۳ میلی‌متر مربع.</t>
  </si>
  <si>
    <t>سرکابل داخلی حرارتی، برای کابل سه‌رشته ۲۰ کیلوولتی، N2XSEY یا NA2XSEY به سطح مقطع ۱۸۵×۳ میلی‌متر مربع.</t>
  </si>
  <si>
    <t>سرکابل داخلی حرارتی، برای کابل سه‌رشته ۲۰ کیلوولتی، N2XSEY یا NA2XSEY به سطح مقطع ۲۴۰×۳ میلی‌متر مربع.</t>
  </si>
  <si>
    <t>سرکابل داخلی حرارتی، برای کابل سه‌رشته ۲۰ کیلوولتی، N2XSEY یا NA2XSEY به سطح مقطع ۳۰۰×۳ میلی‌متر مربع.</t>
  </si>
  <si>
    <t>سرکابل هوایی حرارتی، برای کابل تک‌رشته ۲۰ کیلوولتی، N2XSY یا NA2XSY به سطح مقطع ۳۵×۱ میلی‌متر مربع.</t>
  </si>
  <si>
    <t>سرکابل هوایی حرارتی، برای کابل تک‌رشته ۲۰ کیلوولتی، N2XSY یا NA2XSY به سطح مقطع ۵۰×۱ میلی‌متر مربع.</t>
  </si>
  <si>
    <t>سرکابل هوایی حرارتی، برای کابل تک‌رشته ۲۰ کیلوولتی، N2XSY یا NA2XSY به سطح مقطع ۷۰×۱ میلی‌متر مربع.</t>
  </si>
  <si>
    <t>سرکابل هوایی حرارتی، برای کابل تک‌رشته ۲۰ کیلوولتی، N2XSY یا NA2XSY به سطح مقطع ۹۵×۱ میلی‌متر مربع.</t>
  </si>
  <si>
    <t>سرکابل هوایی حرارتی، برای کابل تک‌رشته ۲۰ کیلوولتی، N2XSY یا NA2XSY به سطح مقطع ۱۲۰×۱ میلی‌متر مربع.</t>
  </si>
  <si>
    <t>سرکابل هوایی حرارتی، برای کابل تک‌رشته ۲۰ کیلوولتی، N2XSY یا NA2XSY به سطح مقطع ۱۵۰×۱ میلی‌متر مربع.</t>
  </si>
  <si>
    <t>سرکابل هوایی حرارتی، برای کابل تک‌رشته ۲۰ کیلوولتی، N2XSY یا NA2XSY به سطح مقطع ۱۸۵×۱  میلی‌متر مربع.</t>
  </si>
  <si>
    <t>سرکابل هوایی حرارتی، برای کابل تک‌رشته ۲۰ کیلوولتی، N2XSY یا NA2XSY به سطح مقطع ۲۴۰×۱ میلی‌متر مربع.</t>
  </si>
  <si>
    <t>سرکابل هوایی حرارتی، برای کابل تک‌رشته ۲۰ کیلوولتی، N2XSY یا NA2XSY به سطح مقطع ۳۰۰×۱ میلی‌متر مربع.</t>
  </si>
  <si>
    <t>سرکابل هوایی حرارتی، برای کابل سه‌رشته ۲۰ کیلوولتی، N2XSEY یا NA2XSEY به سطح مقطع ۳۵×۳ میلی‌متر مربع.</t>
  </si>
  <si>
    <t>سرکابل هوایی حرارتی، برای کابل سه‌رشته ۲۰ کیلوولتی، N2XSEY یا NA2XSEY به سطح مقطع ۵۰×۳ میلی‌متر مربع.</t>
  </si>
  <si>
    <t>سرکابل هوایی حرارتی، برای کابل سه‌رشته ۲۰ کیلوولتی، N2XSEY یا NA2XSEY به سطح مقطع ۷۰×۳ میلی‌متر مربع.</t>
  </si>
  <si>
    <t>سرکابل هوایی حرارتی، برای کابل سه‌رشته ۲۰ کیلوولتی، N2XSEY یا NA2XSEY به سطح مقطع ۹۵×۳ میلی‌متر مربع.</t>
  </si>
  <si>
    <t>سرکابل هوایی حرارتی، برای کابل سه‌رشته ۲۰ کیلوولتی، N2XSEY یا NA2XSEY به سطح مقطع ۱۲۰×۳ میلی‌متر مربع.</t>
  </si>
  <si>
    <t>سرکابل هوایی حرارتی، برای کابل سه‌رشته ۲۰ کیلوولتی، N2XSEY یا NA2XSEY به سطح مقطع ۱۵۰×۳ میلی‌متر مربع.</t>
  </si>
  <si>
    <t>سرکابل هوایی حرارتی، برای کابل سه‌رشته ۲۰ کیلوولتی، N2XSEY یا NA2XSEY به سطح مقطع ۱۸۵×۳ میلی‌متر مربع.</t>
  </si>
  <si>
    <t>سرکابل هوایی حرارتی، برای کابل سه‌رشته ۲۰ کیلوولتی، N2XSEY یا NA2XSEY به سطح مقطع ۲۴۰×۳ میلی‌متر مربع.</t>
  </si>
  <si>
    <t>سرکابل هوایی حرارتی، برای کابل سه‌رشته ۲۰ کیلوولتی، N2XSEY یا NA2XSEY به سطح مقطع ۳۰۰×۳ میلی‌متر مربع.</t>
  </si>
  <si>
    <t>سرکابل داخلی حرارتی، برای کابل تک‌رشته ۲۰ کیلوولتی، N2XSY یا NA2XSY به سطح مقطع ۴۰۰×۱ میلی‌متر مربع.</t>
  </si>
  <si>
    <t>سرکابل داخلی حرارتی، برای کابل تک‌رشته ۲۰ کیلوولتی، N2XSY یا NA2XSY به سطح مقطع ۵۰۰×۱ میلی‌متر مربع.</t>
  </si>
  <si>
    <t>سرکابل داخلی حرارتی، برای کابل تک‌رشته ۲۰ کیلوولتی، N2XSY یا NA2XSY به سطح مقطع ۶۳۰×۱ میلی‌متر مربع.</t>
  </si>
  <si>
    <t>سرکابل داخلی حرارتی، برای کابل تک‌رشته ۲۰ کیلوولتی، N2XSY یا NA2XSY به سطح مقطع ۸۰۰×۱ میلی‌متر مربع.</t>
  </si>
  <si>
    <t>سرکابل هوایی حرارتی، برای کابل تک‌رشته ۲۰ کیلوولتی، N2XSY یا NA2XSY به سطح مقطع ۴۰۰×۱ میلی‌متر مربع.</t>
  </si>
  <si>
    <t>سرکابل هوایی حرارتی، برای کابل تک‌رشته ۲۰ کیلوولتی، N2XSY یا NA2XSY به سطح مقطع ۵۰۰×۱ میلی‌متر مربع.</t>
  </si>
  <si>
    <t>سرکابل هوایی حرارتی، برای کابل تک‌رشته ۲۰ کیلوولتی، N2XSY یا NA2XSY به سطح مقطع ۶۳۰×۱ میلی‌متر مربع.</t>
  </si>
  <si>
    <t>سرکابل هوایی حرارتی، برای کابل تک‌رشته ۲۰ کیلوولتی، N2XSY یا NA2XSY به سطح مقطع ۸۰۰×۱ میلی‌متر مربع.</t>
  </si>
  <si>
    <t>سرکابل داخلی سرد، برای کابل تک‌رشته ۲۰ کیلوولتی، برای سطح مقطع ۳۵×۱ میلی‌متر مربع.</t>
  </si>
  <si>
    <t>سرکابل داخلی سرد، برای کابل تک‌رشته ۲۰ کیلوولتی، برای سطح مقطع ۵۰×۱ میلی‌متر مربع.</t>
  </si>
  <si>
    <t>سرکابل داخلی سرد، برای کابل تک‌رشته ۲۰ کیلوولتی، برای سطح مقطع ۷۰×۱ میلی‌متر مربع.</t>
  </si>
  <si>
    <t>سرکابل داخلی سرد، برای کابل تک‌رشته ۲۰ کیلوولتی، برای سطح مقطع ۹۵×۱ میلی‌متر مربع.</t>
  </si>
  <si>
    <t>سرکابل داخلی سرد، برای کابل تک‌رشته ۲۰ کیلوولتی، برای سطح مقطع ۱۲۰×۱ میلی‌متر مربع.</t>
  </si>
  <si>
    <t>سرکابل داخلی سرد، برای کابل تک‌رشته ۲۰ کیلوولتی، برای سطح مقطع ۱۵۰×۱ میلی‌متر مربع.</t>
  </si>
  <si>
    <t>سرکابل داخلی سرد، برای کابل تک‌رشته ۲۰ کیلوولتی، برای سطح مقطع ۱۸۵×۱ میلی‌متر مربع.</t>
  </si>
  <si>
    <t>سرکابل داخلی سرد، برای کابل تک‌رشته ۲۰ کیلوولتی، برای سطح مقطع ۲۴۰×۱ میلی‌متر مربع.</t>
  </si>
  <si>
    <t>سرکابل داخلی سرد، برای کابل تک‌رشته ۲۰ کیلوولتی، برای سطح مقطع ۳۰۰×۱ میلی‌متر مربع.</t>
  </si>
  <si>
    <t>سرکابل داخلی سرد، برای کابل سه‌رشته ۲۰ کیلوولتی، برای سطح مقطع ۳۵×۳ میلی‌متر مربع.</t>
  </si>
  <si>
    <t>سرکابل داخلی سرد، برای کابل سه‌رشته ۲۰ کیلوولتی، برای سطح مقطع ۵۰×۳  میلی‌متر مربع.</t>
  </si>
  <si>
    <t>سرکابل داخلی سرد، برای کابل سه‌رشته ۲۰ کیلوولتی، برای سطح مقطع ۷۰×۳ میلی‌متر مربع.</t>
  </si>
  <si>
    <t>سرکابل داخلی سرد، برای کابل سه‌رشته ۲۰ کیلوولتی، برای سطح مقطع ۹۵×۳ میلی‌متر مربع.</t>
  </si>
  <si>
    <t>سرکابل داخلی سرد، برای کابل سه‌رشته ۲۰ کیلوولتی، برای سطح مقطع ۱۲۰×۳ میلی‌متر مربع.</t>
  </si>
  <si>
    <t>سرکابل داخلی سرد، برای کابل سه‌رشته ۲۰ کیلوولتی، برای سطح مقطع ۱۵۰×۳ میلی‌متر مربع.</t>
  </si>
  <si>
    <t>سرکابل داخلی سرد، برای کابل سه‌رشته ۲۰ کیلوولتی، برای سطح مقطع ۱۸۵×۳ میلی‌متر مربع.</t>
  </si>
  <si>
    <t>سرکابل داخلی سرد، برای کابل سه‌رشته ۲۰ کیلوولتی، برای سطح مقطع ۲۴۰×۳ میلی‌متر مربع.</t>
  </si>
  <si>
    <t>سرکابل داخلی سرد، برای کابل سه‌رشته ۲۰ کیلوولتی، برای سطح مقطع ۳۰۰×۳ میلی‌متر مربع.</t>
  </si>
  <si>
    <t>سرکابل هوایی سرد، برای کابل تک‌رشته ۲۰ کیلوولتی، برای سطح مقطع ۳۵×۱ میلی‌متر مربع.</t>
  </si>
  <si>
    <t>سرکابل هوایی سرد، برای کابل تک‌رشته ۲۰ کیلوولتی، برای سطح مقطع ۵۰×۱ میلی‌متر مربع.</t>
  </si>
  <si>
    <t>سرکابل هوایی سرد، برای کابل تک‌رشته ۲۰ کیلوولتی، برای سطح مقطع ۷۰×۱ میلی‌متر مربع.</t>
  </si>
  <si>
    <t>سرکابل هوایی سرد، برای کابل تک‌رشته ۲۰ کیلوولتی، برای سطح مقطع ۹۵×۱ میلی‌متر مربع.</t>
  </si>
  <si>
    <t>سرکابل هوایی سرد، برای کابل تک‌رشته ۲۰ کیلوولتی، برای سطح مقطع ۱۲۰×۱ میلی‌متر مربع.</t>
  </si>
  <si>
    <t>سرکابل هوایی سرد، برای کابل تک‌رشته ۲۰ کیلوولتی، برای سطح مقطع ۱۵۰×۱ میلی‌متر مربع.</t>
  </si>
  <si>
    <t>سرکابل هوایی سرد، برای کابل تک‌رشته ۲۰ کیلوولتی، برای سطح مقطع ۱۸۵×۱ میلی‌متر مربع.</t>
  </si>
  <si>
    <t>سرکابل هوایی سرد، برای کابل تک‌رشته ۲۰ کیلوولتی، برای سطح مقطع ۲۴۰×۱ میلی‌متر مربع.</t>
  </si>
  <si>
    <t>سرکابل هوایی سرد، برای کابل تک‌رشته ۲۰ کیلوولتی، برای سطح مقطع ۳۰۰×۱ میلی‌متر مربع.</t>
  </si>
  <si>
    <t>سرکابل هوایی سرد، برای کابل سه‌رشته ۲۰ کیلوولتی، برای سطح مقطع ۳۵×۳ میلی‌متر مربع.</t>
  </si>
  <si>
    <t>سرکابل هوایی سرد، برای کابل سه‌رشته ۲۰ کیلوولتی، برای سطح مقطع ۵۰×۳ میلی‌متر مربع.</t>
  </si>
  <si>
    <t>سرکابل هوایی سرد، برای کابل سه‌رشته ۲۰ کیلوولتی، برای سطح مقطع ۷۰×۳ میلی‌متر مربع.</t>
  </si>
  <si>
    <t>سرکابل هوایی سرد، برای کابل سه‌رشته ۲۰ کیلوولتی، برای سطح مقطع ۹۵×۳ میلی‌متر مربع.</t>
  </si>
  <si>
    <t>سرکابل هوایی سرد، برای کابل سه‌رشته ۲۰ کیلوولتی، برای سطح مقطع ۱۲۰×۳ میلی‌متر مربع.</t>
  </si>
  <si>
    <t>سرکابل هوایی سرد، برای کابل سه‌رشته ۲۰ کیلوولتی، برای سطح مقطع ۱۵۰×۳ میلی‌متر مربع.</t>
  </si>
  <si>
    <t>سرکابل هوایی سرد، برای کابل سه‌رشته ۲۰ کیلوولتی، برای سطح مقطع ۱۸۵×۳ میلی‌متر مربع.</t>
  </si>
  <si>
    <t>سرکابل هوایی سرد، برای کابل سه‌رشته ۲۰ کیلوولتی، برای سطح مقطع ۲۴۰×۳ میلی‌متر مربع.</t>
  </si>
  <si>
    <t>سرکابل هوایی سرد، برای کابل سه‌رشته ۲۰ کیلوولتی، برای سطح مقطع ۳۰۰×۳ میلی‌متر مربع.</t>
  </si>
  <si>
    <t>سرکابل پلاگین مستقیم ۲۵۰ آمپر جهت رده ولتاژی ۲۰ کیلوولت.</t>
  </si>
  <si>
    <t>سرکابل پلاگین زانویی ۲۵۰ آمپر جهت رده ولتاژی ۲۰ کیلوولت.</t>
  </si>
  <si>
    <t>سرکابل پلاگین زانویی ۶۳۰ آمپر جهت رده ولتاژی ۲۰ کیلوولت.</t>
  </si>
  <si>
    <t>مفصل فشار ضعیف حرارتی جهت کابل تک‌رشته با مقاطع (۶ تا ۱۶) میلی‌متر مربع.</t>
  </si>
  <si>
    <t>مفصل فشار ضعیف حرارتی جهت کابل تک‌رشته با مقاطع (۲۵ تا ۳۵) میلی‌متر مربع.</t>
  </si>
  <si>
    <t>مفصل فشار ضعیف حرارتی جهت کابل تک‌رشته با مقاطع (۵۰ تا ۷۰) میلی‌متر مربع.</t>
  </si>
  <si>
    <t>مفصل فشار ضعیف حرارتی جهت کابل تک‌رشته با مقاطع (۹۵ تا ۱۵۰) میلی‌متر مربع.</t>
  </si>
  <si>
    <t>مفصل فشار ضعیف حرارتی جهت کابل تک‌رشته با مقاطع (۱۸۵تا ۳۰۰) میلی‌متر مربع.</t>
  </si>
  <si>
    <t>مفصل فشار ضعیف حرارتی جهت کابل چند رشته با مقاطع (۶ تا ۱۶) میلی‌متر مربع.</t>
  </si>
  <si>
    <t>مفصل فشار ضعیف حرارتی جهت کابل چند رشته با مقاطع (۲۵ تا ۳۵) میلی‌متر مربع.</t>
  </si>
  <si>
    <t>مفصل فشار ضعیف حرارتی جهت کابل چند رشته با مقاطع (۵۰ تا ۹۵) میلی‌متر مربع.</t>
  </si>
  <si>
    <t>مفصل فشار ضعیف حرارتی جهت کابل چند رشته با مقاطع (۱۲۰ تا ۱۸۵) میلی‌متر مربع.</t>
  </si>
  <si>
    <t>مفصل فشار ضعیف حرارتی جهت کابل چند رشته با مقاطع (۲۴۰ تا ۳۰۰) میلی‌متر مربع.</t>
  </si>
  <si>
    <t>مفصل فشار ضعیف رزینی جهت کابل تک‌رشته با مقاطع (۶ تا ۱۶) میلی‌متر مربع.</t>
  </si>
  <si>
    <t>مفصل فشار ضعیف رزینی جهت کابل تک‌رشته با مقاطع (۲۵ تا ۳۵) میلی‌متر مربع.</t>
  </si>
  <si>
    <t>مفصل فشار ضعیف رزینی جهت کابل تک‌رشته با مقاطع (۵۰ تا ۷۰) میلی‌متر مربع.</t>
  </si>
  <si>
    <t>مفصل فشار ضعیف رزینی جهت کابل تک‌رشته با مقاطع (۹۵ تا ۱۵۰) میلی‌متر مربع.</t>
  </si>
  <si>
    <t>مفصل فشار ضعیف رزینی جهت کابل تک‌رشته با مقاطع (۱۸۵ تا ۳۰۰) میلی‌متر مربع.</t>
  </si>
  <si>
    <t>مفصل فشار ضعیف رزینی جهت کابل چند رشته با مقاطع (۶ تا ۱۶) میلی‌متر مربع.</t>
  </si>
  <si>
    <t>مفصل فشار ضعیف رزینی جهت کابل چند رشته با مقاطع (۲۵ تا ۳۵) میلی‌متر مربع.</t>
  </si>
  <si>
    <t>مفصل فشار ضعیف رزینی جهت کابل چند رشته با مقاطع (۵۰ تا ۹۵) میلی‌متر مربع.</t>
  </si>
  <si>
    <t>مفصل فشار ضعیف رزینی جهت کابل چند رشته با مقاطع (۱۲۰ تا ۱۸۵) میلی‌متر مربع.</t>
  </si>
  <si>
    <t>مفصل فشار ضعیف رزینی جهت کابل چند رشته با مقاطع (۲۴۰ تا ۳۰۰) میلی‌متر مربع.</t>
  </si>
  <si>
    <t>مفصل حرارتی، برای کابل تک‌رشته ۲۰ کیلوولتی، N2XSY یا NA2XSY به سطح مقطع ۳۵×۱ میلی‌متر مربع.</t>
  </si>
  <si>
    <t>مفصل حرارتی، برای کابل تک‌رشته ۲۰ کیلوولتی، N2XSY یا NA2XSY به سطح مقطع ۵۰×۱ میلی‌متر مربع.</t>
  </si>
  <si>
    <t>مفصل حرارتی، برای کابل تک‌رشته ۲۰ کیلوولتی، N2XSY یا NA2XSY به سطح مقطع ۷۰×۱ میلی‌متر مربع.</t>
  </si>
  <si>
    <t>مفصل حرارتی، برای کابل تک‌رشته ۲۰ کیلوولتی، N2XSY یا NA2XSY به سطح مقطع ۹۵×۱ میلی‌متر مربع.</t>
  </si>
  <si>
    <t>مفصل حرارتی، برای کابل تک‌رشته ۲۰ کیلوولتی، N2XSY یا NA2XSY به سطح مقطع ۱۲۰×۱ میلی‌متر مربع.</t>
  </si>
  <si>
    <t>مفصل‌حرارتی، برای کابل تک‌رشته ۲۰ کیلوولتی، N2XSY یا NA2XSY به سطح مقطع ۱۵۰×۱ میلی‌متر مربع.</t>
  </si>
  <si>
    <t>مفصل‌حرارتی، برای کابل تک‌رشته ۲۰ کیلوولتی، N2XSY یا NA2XSY به سطح مقطع ۱۸۵×۱ میلی‌متر مربع.</t>
  </si>
  <si>
    <t>مفصل‌حرارتی، برای کابل تک‌رشته ۲۰ کیلوولتی، N2XSY یا NA2XSY به سطح مقطع ۲۴۰×۱ میلی‌متر مربع.</t>
  </si>
  <si>
    <t>مفصل‌حرارتی، برای کابل تک‌رشته ۲۰ کیلوولتی، N2XSY یا NA2XSY به سطح مقطع ۳۰۰×۱ میلی‌متر مربع.</t>
  </si>
  <si>
    <t>مفصل‌حرارتی، برای کابل سه‌رشته ۲۰ کیلوولتی، N2XSEY یا NA2XSEY به سطح مقطع ۳۵×۳ میلی‌متر مربع.</t>
  </si>
  <si>
    <t>مفصل‌حرارتی، برای کابل سه‌رشته ۲۰ کیلوولتی، N2XSEY یا NA2XSEY به سطح مقطع ۵۰×۳  میلی‌متر مربع.</t>
  </si>
  <si>
    <t>مفصل‌حرارتی، برای کابل سه‌رشته ۲۰ کیلوولتی، N2XSEY یا NA2XSEY به سطح مقطع ۷۰×۳ میلی‌متر مربع.</t>
  </si>
  <si>
    <t>مفصل‌حرارتی، برای کابل سه‌رشته ۲۰ کیلوولتی، N2XSEY یا NA2XSEY به سطح مقطع ۹۵×۳ میلی‌متر مربع.</t>
  </si>
  <si>
    <t>مفصل‌حرارتی، برای کابل سه‌رشته ۲۰ کیلوولتی، N2XSEY یا NA2XSEY به سطح مقطع ۱۲۰×۳ میلی‌متر مربع.</t>
  </si>
  <si>
    <t>مفصل‌حرارتی، برای کابل سه‌رشته‌ ۲۰ کیلوولتی، N2XSEY یا NA2XSEY به سطح مقطع ۱۵۰×۳ میلی‌متر مربع.</t>
  </si>
  <si>
    <t>مفصل‌حرارتی، برای کابل سه‌رشته ۲۰ کیلوولتی، N2XSEY یا NA2XSEY به سطح مقطع ۱۸۵×۳ میلی‌متر مربع.</t>
  </si>
  <si>
    <t>مفصل حرارتی، برای کابل سه‌رشته ۲۰ کیلوولتی، N2XSEY یا NA2XSEY به سطح مقطع ۲۴۰×۳ میلی‌متر مربع.</t>
  </si>
  <si>
    <t>مفصل‌حرارتی، برای کابل سه‌رشته ۲۰ کیلوولتی، N2XSEY یا NA2XSEY به سطح مقطع ۳۰۰×۳ میلی‌متر مربع.</t>
  </si>
  <si>
    <t>مفصل سرد، برای کابل تک‌رشته ۲۰ کیلوولتی، N2XSY یا NA2XSY به سطح مقطع ۳۵×۱ میلی‌متر مربع.</t>
  </si>
  <si>
    <t>مفصل سرد، برای کابل تک‌رشته ۲۰ کیلوولتی، N2XSY یا NA2XSY به سطح مقطع ۵۰×۱ میلی‌متر مربع.</t>
  </si>
  <si>
    <t>مفصل سرد، برای کابل تک‌رشته ۲۰ کیلوولتی، N2XSY یا NA2XSY به سطح مقطع ۷۰×۱ میلی‌متر مربع.</t>
  </si>
  <si>
    <t>مفصل سرد، برای کابل تک‌رشته ۲۰ کیلوولتی، N2XSY یا NA2XSY به سطح مقطع ۹۵×۱ میلی‌متر مربع.</t>
  </si>
  <si>
    <t>مفصل سرد، برای کابل تک‌رشته ۲۰ کیلوولتی، N2XSY یا NA2XSY به سطح مقطع ۱۲۰×۱ میلی‌متر مربع.</t>
  </si>
  <si>
    <t>مفصل سرد، برای کابل تک‌رشته ۲۰ کیلوولتی، N2XSY یا NA2XSY به سطح مقطع ۱۵۰×۱ میلی‌متر مربع.</t>
  </si>
  <si>
    <t>مفصل سرد، برای کابل تک‌رشته ۲۰ کیلوولتی، N2XSY یا NA2XSY به سطح مقطع ۱۸۵×۱ میلی‌متر مربع.</t>
  </si>
  <si>
    <t>مفصل سرد، برای کابل تک‌رشته ۲۰ کیلوولتی، N2XSY یا NA2XSY به سطح مقطع ۲۴۰×۱ میلی‌متر مربع.</t>
  </si>
  <si>
    <t>مفصل سرد، برای کابل تک‌رشته ۲۰ کیلوولتی، N2XSY یا NA2XSY به سطح مقطع ۳۰۰×۱ میلی‌متر مربع.</t>
  </si>
  <si>
    <t>مفصل سرد، برای کابل سه‌رشته ۲۰ کیلوولتی، N2XSEY یا NA2XSEY به سطح مقطع ۳۵×۳ میلی‌متر مربع.</t>
  </si>
  <si>
    <t>مفصل سرد، برای کابل سه‌رشته ۲۰ کیلوولتی، N2XSEY یا NA2XSEY به سطح مقطع ۵۰×۳ میلی‌متر مربع.</t>
  </si>
  <si>
    <t>مفصل سرد، برای کابل سه‌رشته ۲۰ کیلوولتی، N2XSEY یا NA2XSEY به سطح مقطع ۷۰×۳ میلی‌متر مربع.</t>
  </si>
  <si>
    <t>مفصل سرد، برای کابل سه‌رشته ۲۰ کیلوولتی، N2XSEY یا NA2XSEY به سطح مقطع ۹۵×۳ میلی‌متر مربع.</t>
  </si>
  <si>
    <t>مفصل سرد، برای کابل سه‌رشته ۲۰ کیلوولتی، N2XSEY یا NA2XSEY به سطح مقطع ۱۲۰×۳ میلی‌متر مربع.</t>
  </si>
  <si>
    <t>مفصل سرد، برای کابل سه‌رشته ۲۰ کیلوولتی، N2XSEY یا NA2XSEY به سطح مقطع ۱۵۰×۳ میلی‌متر مربع.</t>
  </si>
  <si>
    <t>مفصل سرد، برای کابل سه‌رشته ۲۰ کیلوولتی، N2XSEY یا NA2XSEY به سطح مقطع ۱۸۵×۳ میلی‌متر مربع.</t>
  </si>
  <si>
    <t>مفصل سرد، برای کابل سه‌رشته ۲۰ کیلوولتی، N2XSEY یا NA2XSEY به سطح مقطع ۲۴۰×۳ میلی‌متر مربع.</t>
  </si>
  <si>
    <t>مفصل سرد، برای کابل سه‌رشته ۲۰ کیلوولتی، N2XSEY یا NA2XSEY به سطح مقطع ۳۰۰×۳ میلی‌متر مربع.</t>
  </si>
  <si>
    <t>کاور مقره سیلیکونی.</t>
  </si>
  <si>
    <t xml:space="preserve">کاور مقره سرامیکی. </t>
  </si>
  <si>
    <t>کاور مقره سیلیکونی کناری.</t>
  </si>
  <si>
    <t>کاور مقره سرامیکی کناری.</t>
  </si>
  <si>
    <t xml:space="preserve">کاور برقگیر. </t>
  </si>
  <si>
    <t xml:space="preserve">کاور بوشینگ فشار ضعیف ترانسفورماتور. </t>
  </si>
  <si>
    <t>کاور بوشینگ فشار متوسط ترانسفورماتور.</t>
  </si>
  <si>
    <t>کاور سیم.</t>
  </si>
  <si>
    <t>کاور بالایی کات اوت.</t>
  </si>
  <si>
    <t>کاور پایینی کات اوت.</t>
  </si>
  <si>
    <t>کاور کراس آرم.</t>
  </si>
  <si>
    <t>کاور سرکابل.</t>
  </si>
  <si>
    <t>متر مربع</t>
  </si>
  <si>
    <t>کفپوش با تحمل عایقی ۲۰ کیلو‌ولت.</t>
  </si>
  <si>
    <t>نوار هشدار خطر جهت استفاده در کانال کابل.</t>
  </si>
  <si>
    <t>لوله PVC فشار قوی به قطر ۴۰ میلی‌متر.</t>
  </si>
  <si>
    <t>لوله PVC فشار قوی به قطر ۵۰ میلی‌متر.</t>
  </si>
  <si>
    <t>لوله PVC فشار قوی به قطر ۶۳ میلی‌متر.</t>
  </si>
  <si>
    <t>لوله PVC فشار قوی به قطر ۷۵ میلی‌متر.</t>
  </si>
  <si>
    <t>لوله PVC فشار قوی به قطر ۹۰ میلی‌متر.</t>
  </si>
  <si>
    <t>لوله PVC فشار قوی به قطر ۱۱۰ میلی‌متر.</t>
  </si>
  <si>
    <t>لوله PVC فشار قوی به قطر ۱۲۵ میلی‌متر.</t>
  </si>
  <si>
    <t>لوله PVC فشار قوی به قطر ۱۴۰ میلی‌متر.</t>
  </si>
  <si>
    <t>لوله PVC فشار قوی به قطر ۱۶۰ میلی‌متر.</t>
  </si>
  <si>
    <t>لوله PVC فشار قوی به قطر ۱۸۰ میلی‌متر.</t>
  </si>
  <si>
    <t>لوله PVC فشار قوی به قطر ۲۰۰ میلی‌متر.</t>
  </si>
  <si>
    <t>لوله پلی‌اتیلن به قطر ۴۰ میلی‌متر.</t>
  </si>
  <si>
    <t>لوله پلی‌اتیلن به قطر ۵۰ میلی‌متر.</t>
  </si>
  <si>
    <t>لوله پلی‌اتیلن به قطر ۶۳ میلی‌متر.</t>
  </si>
  <si>
    <t>لوله پلی‌اتیلن به قطر ۷۵ میلی‌متر.</t>
  </si>
  <si>
    <t>لوله پلی‌اتیلن به قطر ۱۱۰ میلی‌متر.</t>
  </si>
  <si>
    <t>لوله پلی‌اتیلن به قطر ۱۲۵ میلی‌متر.</t>
  </si>
  <si>
    <t>لوله پلی‌اتیلن به قطر ۱۴۰ میلی‌متر.</t>
  </si>
  <si>
    <t>لوله پلی‌اتیلن به قطر ۱۶۰ میلی‌متر.</t>
  </si>
  <si>
    <t>لوله پلی‌اتیلن به قطر ۱۸۰ میلی‌متر.</t>
  </si>
  <si>
    <t>لوله پلی‌اتیلن به قطر ۲۰۰ میلی‌متر.</t>
  </si>
  <si>
    <t>لوله پلی‌اتیلن به قطر ۹۰ میلی‌متر.</t>
  </si>
  <si>
    <t>لوله پلی‌اتیلن نیم‌گرد به قطر ۲۰۰ میلی‌متر.</t>
  </si>
  <si>
    <t>لایه پلیمری محافظ بتن بر پایه ترکیبات رزینی.</t>
  </si>
  <si>
    <t>اپوکسی.</t>
  </si>
  <si>
    <t>برج روشنایی ۲۰ متری با کلیه متعلقات شامل سبد، مکانیزم بالابرنده و ... بدون چراغ  و کابل.</t>
  </si>
  <si>
    <t>برج روشنایی ۲۴ متری با کلیه متعلقات شامل سبد، مکانیزم بالابرنده و ... بدون چراغ  و کابل.</t>
  </si>
  <si>
    <t>برج روشنایی ۳۰ متری با کلیه متعلقات شامل سبد، مکانیزم بالابرنده و ... بدون چراغ و کابل.</t>
  </si>
  <si>
    <t xml:space="preserve">پایه روشنایی فولادی گرد بدون پوشش و بازو. </t>
  </si>
  <si>
    <t>بازوی روشنایی با پوشش رنگ جهت نصب بر روی پایه.</t>
  </si>
  <si>
    <t>بازوی روشنایی با پوشش گالوانیزه جهت نصب بر روی پایه.</t>
  </si>
  <si>
    <t>اضافه‌بهای پوشش رنگ جهت ردیف‌های ۱۰۰۱۱۹ و ۱۰۰۲۱۰.</t>
  </si>
  <si>
    <t>اضافه‌‌بهای پوشش گالوانیزه جهت ردیف‌های ۱۰۰۱۱۹ و ۱۰۰۲۱۰.</t>
  </si>
  <si>
    <t>چراغ خیابانی ۵۰ وات سدیم.</t>
  </si>
  <si>
    <t>چراغ خیابانی ۷۰ وات سدیم.</t>
  </si>
  <si>
    <t>چراغ خیابانی ۱۵۰ وات سدیم.</t>
  </si>
  <si>
    <t>چراغ خیابانی ۲۵۰ وات سدیم.</t>
  </si>
  <si>
    <t>چراغ خیابانی ۴۰۰ وات سدیم.</t>
  </si>
  <si>
    <t>پروژکتور ۴۰۰×۲ وات.</t>
  </si>
  <si>
    <t>پروژکتور ۶۰۰ وات.</t>
  </si>
  <si>
    <t>پروژکتور ۱۰۰۰ وات.</t>
  </si>
  <si>
    <t>چراغ خیابانیLED (۱۵ تا ۲۵) وات.</t>
  </si>
  <si>
    <t>چراغ خیابانی LED (۲۶ تا ۳۵) وات.</t>
  </si>
  <si>
    <t>چراغ خیابانی LED (۳۶ تا ۴۵) وات.</t>
  </si>
  <si>
    <t>چراغ خیابانیLED (۴۶ تا ۵۵) وات.</t>
  </si>
  <si>
    <t>چراغ خیابانی LED (۵۶ تا ۶۵) وات.</t>
  </si>
  <si>
    <t>چراغ خیابانی LED (۶۶ تا ۷۵) وات.</t>
  </si>
  <si>
    <t>چراغ خیابانی LED (۷۶ تا ۸۵) وات.</t>
  </si>
  <si>
    <t>چراغ خیابانی LED (۸۶ تا ۹۵) وات.</t>
  </si>
  <si>
    <t>چراغ خیابانی LED (۹۶تا ۱۰۵) وات.</t>
  </si>
  <si>
    <t>چراغ خیابانی LED (۱۰۶ تا ۱۱۵) وات.</t>
  </si>
  <si>
    <t>چراغ خیابانی LED (۱۱۶ تا ۱۲۵) وات.</t>
  </si>
  <si>
    <t>چراغ خیابانی LED (۱۲۶ تا ۱۳۵) وات.</t>
  </si>
  <si>
    <t>چراغ خیابانی LED (۱۳۶ تا ۱۴۵) وات.</t>
  </si>
  <si>
    <t>چراغ خیابانی LED (۱۴۶ تا ۱۵۵) وات.</t>
  </si>
  <si>
    <t>لامپ ۱۲۵ وات جیوه.</t>
  </si>
  <si>
    <t>لامپ ۲۵۰ وات جیوه.</t>
  </si>
  <si>
    <t>لامپ ۴۰۰ وات جیوه.</t>
  </si>
  <si>
    <t>لامپ ۳۵ وات سدیم.</t>
  </si>
  <si>
    <t>لامپ ۵۰ وات سدیم.</t>
  </si>
  <si>
    <t>لامپ ۷۰ وات سدیم.</t>
  </si>
  <si>
    <t>لامپ ۱۵۰ وات سدیم.</t>
  </si>
  <si>
    <t>لامپ ۲۵۰ وات سدیم.</t>
  </si>
  <si>
    <t>لامپ ۴۰۰ وات سدیم.</t>
  </si>
  <si>
    <t>لامپ ۶۰۰ وات سدیم.</t>
  </si>
  <si>
    <t>لامپ ۱۱۰ وات سدیم جایگزین.</t>
  </si>
  <si>
    <t>لامپ ۲۱۰ وات سدیم جایگزین.</t>
  </si>
  <si>
    <t>لامپ ۳۵۰ وات سدیم جایگزین.</t>
  </si>
  <si>
    <t>لامپ ۱۵۰ وات متال هالید.</t>
  </si>
  <si>
    <t>لامپ ۲۵۰ وات متال هالید.</t>
  </si>
  <si>
    <t>لامپ ۴۰۰ وات متال هالید.</t>
  </si>
  <si>
    <t>لامپ کم‌مصرف CFL آمالگام (۱۸ تا ۲۰ وات).</t>
  </si>
  <si>
    <t>لامپ کم‌مصرف CFL آمالگام (۲۳ تا ۲۵ وات).</t>
  </si>
  <si>
    <t>لامپ ۱۰۰۰ وات سدیم.</t>
  </si>
  <si>
    <t>کلید مینیاتوری تک‌پل با جریان نامی ۲ تا ۶ آمپر و قدرت قطع ۶ کیلوآمپر.</t>
  </si>
  <si>
    <t>کلید مینیاتوری تک‌پل با جریان نامی ۱۰ تا ۳۲ آمپر و قدرت قطع ۶ کیلوآمپر.</t>
  </si>
  <si>
    <t>کلید مینیاتوری تک‌پل با جریان نامی ۴۰ تا ۶۳ آمپر و قدرت قطع ۶ کیلوآمپر.</t>
  </si>
  <si>
    <t>کلید مینیاتوری دوپل با جریان نامی ۲ تا ۶ آمپر و قدرت قطع ۶ کیلوآمپر.</t>
  </si>
  <si>
    <t>کلید مینیاتوری دوپل با جریان نامی ۱۰ تا ۳۲ آمپر و قدرت قطع ۶ کیلوآمپر.</t>
  </si>
  <si>
    <t>کلید مینیاتوری دو‌پل با جریان نامی ۴۰ تا ۶۳ آمپر و قدرت قطع ۶ کیلوآمپر.</t>
  </si>
  <si>
    <t>کلید مینیاتوری سه‌پل با جریان نامی ۲ تا ۶  آمپر و قدرت قطع ۶ کیلوآمپر.</t>
  </si>
  <si>
    <t>کلید مینیاتوری سه‌پل با جریان نامی ۱۰ تا ۳۲ آمپر و قدرت قطع ۶ کیلوآمپر.</t>
  </si>
  <si>
    <t>کلید مینیاتوری سه‌پل با جریان نامی ۴۰ تا ۶۳ آمپر و قدرت قطع ۶ کیلوآمپر.</t>
  </si>
  <si>
    <t>کلید مینیاتوری چهارپل با جریان نامی ۲ تا ۶  آمپر و قدرت قطع ۶ کیلوآمپر.</t>
  </si>
  <si>
    <t>کلید مینیاتوری چهارپل با جریان نامی ۱۰ تا ۳۲ آمپر و قدرت قطع ۶ کیلوآمپر.</t>
  </si>
  <si>
    <t>کلید مینیاتوری چهار‌پل با جریان نامی ۴۰ تا ۶۳  آمپر و قدرت قطع ۶ کیلوآمپر.</t>
  </si>
  <si>
    <t>کلید مینیاتوری تک‌پل با جریان نامی ۲ تا ۶ آمپر و قدرت قطع ۱۰ کیلوآمپر.</t>
  </si>
  <si>
    <t>کلید مینیاتوری تک‌پل با جریان نامی ۱۰ تا ۳۲ آمپر و قدرت قطع ۱۰ کیلوآمپر.</t>
  </si>
  <si>
    <t>کلید مینیاتوری تک‌پل با جریان نامی ۴۰ تا ۶۳ آمپر و قدرت قطع ۱۰ کیلوآمپر.</t>
  </si>
  <si>
    <t xml:space="preserve">کلید مینیاتوری دو‌پل با جریان نامی ۲ تا ۶ آمپر و قدرت قطع ۱۰ کیلوآمپر. </t>
  </si>
  <si>
    <t>کلید مینیاتوری دو‌پل با جریان نامی ۱۰ تا ۳۲ آمپر و قدرت قطع ۱۰ کیلوآمپر.</t>
  </si>
  <si>
    <t>کلید مینیاتوری دو‌پل با جریان نامی ۴۰ تا ۶۳ آمپر و قدرت قطع ۱۰ کیلوآمپر.</t>
  </si>
  <si>
    <t xml:space="preserve">کلید مینیاتوری سه‌پل با جریان نامی ۲ تا ۶ آمپر و قدرت قطع ۱۰ کیلوآمپر. </t>
  </si>
  <si>
    <t>کلید مینیاتوری سه‌پل با جریان نامی ۱۰ تا ۳۲ آمپر و قدرت قطع ۱۰ کیلوآمپر.</t>
  </si>
  <si>
    <t>کلید مینیاتوری سه‌پل با جریان نامی ۴۰ تا ۶۳ آمپر و قدرت قطع ۱۰ کیلوآمپر.</t>
  </si>
  <si>
    <t>  کلید مینیاتوری چهارپل با جریان نامی ۲ تا ۶  آمپر و قدرت قطع ۱۰ کیلوآمپر.</t>
  </si>
  <si>
    <t>کلید مینیاتوری چهارپل با جریان نامی ۱۰ تا ۳۲  آمپر و قدرت قطع ۱۰ کیلوآمپر.</t>
  </si>
  <si>
    <t xml:space="preserve">کلید مینیاتوری چهار‌پل با جریان نامی ۴۰ تا ۶۳ آمپر و قدرت قطع ۱۰ کیلوآمپر. </t>
  </si>
  <si>
    <t>کلید اتوماتیک کامپکت ثابت سه‌پل ۴۰ آمپر با حداقل قدرت (ICS) ۱۶ کیلوآمپر در ۴۰۰ ولت با رله حرارتی قابل تنظیم و رله مغناطیسی غیر قابل تنظیم.</t>
  </si>
  <si>
    <t>کلید اتوماتیک کامپکت ثابت سه‌پل ۶۳ آمپر با حداقل قدرت (ICS) ۱۶ کیلو‌آمپر در ۴۰۰ ولت با رله حرارتی قابل تنظیم و رله مغناطیسی غیر قابل تنظیم.</t>
  </si>
  <si>
    <t>کلید اتوماتیک کامپکت ثابت سه‌پل ۸۰ آمپر با حداقل قدرت (ICS) ۱۶ کیلوآمپر در ۴۰۰ ولت با رله حرارتی قابل تنظیم و رله مغناطیسی غیر قابل تنظیم.</t>
  </si>
  <si>
    <t>کلید اتوماتیک کامپکت ثابت سه‌پل ۱۰۰ آمپر با حداقل قدرت (ICS) ۱۶ کیلوآمپر در ۴۰۰ ولت با رله حرارتی قابل تنظیم و رله مغناطیسی غیر قابل تنظیم.</t>
  </si>
  <si>
    <t>کلید اتوماتیک کامپکت ثابت سه‌پل ۱۲۵ آمپر با حداقل قدرت (ICS) ۱۶ کیلوآمپر در ۴۰۰ ولت با رله حرارتی قابل تنظیم و رله مغناطیسی غیر قابل تنظیم.</t>
  </si>
  <si>
    <t>کلید اتوماتیک کامپکت ثابت سه‌پل ۱۶۰ آمپر با حداقل قدرت (ICS) ۲۵ کیلوآمپر در ۴۰۰ ولت با رله حرارتی مغناطیسی قابل تنظیم.</t>
  </si>
  <si>
    <t>کلید اتوماتیک کامپکت ثابت سه‌پل ۲۰۰ آمپر با حداقل قدرت (ICS) ۲۵ کیلوآمپر در ۴۰۰ ولت با رله حرارتی مغناطیسی قابل تنظیم.</t>
  </si>
  <si>
    <t>کلید اتوماتیک کامپکت ثابت سه‌پل ۲۵۰ آمپر با حداقل قدرت (ICS) ۲۵ کیلوآمپر در ۴۰۰ ولت با رله حرارتی مغناطیسی قابل تنظیم.</t>
  </si>
  <si>
    <t>کلید اتوماتیک کامپکت ثابت سه‌پل ۴۰۰ آمپر با حداقل قدرت (ICS) ۳۶ کیلو‌آمپر در ۴۰۰ ولت با رله حرارتی مغناطیسی قابل تنظیم.</t>
  </si>
  <si>
    <t>کلید اتوماتیک کامپکت ثابت سه‌پل ۶۳۰ آمپر با حداقل قدرت (ICS) ۳۶ کیلوآمپر در ۴۰۰  ولت با رله حرارتی مغناطیسی قابل تنظیم.</t>
  </si>
  <si>
    <t>کلید اتوماتیک کامپکت ثابت سه‌پل ۸۰۰ آمپر با حداقل قدرت (ICS) ۳۶ کیلو‌آمپر در ۴۰۰ ولت با رله حرارتی مغناطیسی قابل تنظیم.</t>
  </si>
  <si>
    <t>کلید اتوماتیک کامپکت ثابت سه‌پل ۱۰۰۰ آمپر با حداقل قدرت (ICS) ۳۶ کیلوآمپر در ۴۰۰ ولت با رله الکترونیکی.</t>
  </si>
  <si>
    <t>مکانیسم موتوری کلید کامپکت تا ۲۵۰ آمپر با ولتاژ تغذیه ۲۴-۲۳۰ ولت DC یا AC .</t>
  </si>
  <si>
    <t>مکانیسم موتوری کلید کامپکت از ۴۰۰ تا ۱۲۵۰ آمپر با ولتاژ تغذیه ۲۴-۲۳۰ ولت DC یا AC .</t>
  </si>
  <si>
    <t>مکانیسم موتوری کلید کامپکت بالاتر از ۱۲۵۰ آمپر با ولتاژ تغذیه ۲۴-۲۳۰ ولت DC یا AC .</t>
  </si>
  <si>
    <t>بوبین شانت (قطع) کلید کامپکت با ولتاژ تغذیه ۲۴-۲۳۰ ولت DC یا AC.</t>
  </si>
  <si>
    <t>بوبین افت ولتاژ (Under Voltage) کلید کامپکت با ولتاژ تغذیه ۲۴-۲۳۰ ولت  DC یا AC .</t>
  </si>
  <si>
    <t>کنتاکت کمکی ‎1NO+1NC و DC یا AC کلید کامپکت.</t>
  </si>
  <si>
    <t>کنتاکت نشان‌دهنده خطا ‎1NO+1NC و DC یا AC کلید کامپکت.</t>
  </si>
  <si>
    <t>کلید اتوماتیک هوایی ثابت سه‌پل ۱۶۰۰ آمپر با قدرت قطع حداقل۵۰ کیلو‌آمپر در ۴۰۰ ولت با رله الکترونیکی.</t>
  </si>
  <si>
    <t>کلید اتوماتیک هوایی ثابت سه‌پل ۲۰۰۰ آمپر با قدرت قطع حداقل ۵۰ کیلو‌آمپر در ۴۰۰ ولت با رله الکترونیکی.</t>
  </si>
  <si>
    <t>کلید اتوماتیک هوایی ثابت سه‌پل ۲۵۰۰ آمپر با قدرت قطع حداقل ۵۰ کیلوآمپر در ۴۰۰ ولت با رله الکترونیکی.</t>
  </si>
  <si>
    <t>مکانیسم موتوری کلید اتوماتیک هوایی با ولتاژ تغذیه ۲۴-۲۳۰ ولت DC یا AC .</t>
  </si>
  <si>
    <t>بوبین وصل کلید اتوماتیک هوایی با ولتاژ تغذیه ۲۴-۲۳۰ ولت DC یا AC .</t>
  </si>
  <si>
    <t>بوبین افت ولتاژ (Under Voltage) کلید اتوماتیک هوایی با ولتاژ تغذیه ۲۴-۲۳۰ ولت DC یا AC .</t>
  </si>
  <si>
    <t>کنتاکتور سه‌پل خشک ۴۰۰ ولت با جریان (AC1) ۶۰آمپر تا ۷۰ آمپر و بوبین ۲۳۰ ولت.</t>
  </si>
  <si>
    <t>کنتاکتور سه‌پل خشک ۴۰۰ ولت با جریان (AC1) بیش از ۷۰ آمپر تا ۸۰ آمپر و بوبین ۲۳۰ ولت.</t>
  </si>
  <si>
    <t>کنتاکتور سه‌پل خشک ۴۰۰ ولت با جریان (AC1) بیش از ۸۰ آمپر تا ۹۰ آمپر و بوبین ۲۳۰ ولت.</t>
  </si>
  <si>
    <t>کنتاکتور سه‌پل خشک ۴۰۰ ولت با جریان (AC1) بیش از ۹۰ آمپر تا ۱۰۰ آمپر و بوبین ۲۳۰ ولت.</t>
  </si>
  <si>
    <t>کنتاکتور سه‌پل خشک ۴۰۰ ولت با جریان (AC1) بیش از ۱۰۰ آمپرتا ۱۱۰ آمپر و بوبین ۲۳۰ ولت.</t>
  </si>
  <si>
    <t>کنتاکتور سه‌پل خشک ۴۰۰ ولت با جریان (AC1) بیش از ۱۱۰ آمپر تا ۱۲۰ آمپر و بوبین ۲۳۰ ولت.</t>
  </si>
  <si>
    <t>کنتاکتور سه‌پل خشک ۴۰۰ ولت با جریان (AC1) بیش از ۱۲۰ آمپر تا ۱۵۰ آمپر و بوبین ۲۳۰ ولت.</t>
  </si>
  <si>
    <t>کنتاکتور سه‌پل خشک ۴۰۰ ولت با جریان (AC1) بیش از ۱۵۰ آمپر تا ۱۸۵ آمپر و بوبین ۲۳۰ ولت.</t>
  </si>
  <si>
    <t>کنتاکتور سه‌پل خشک ۴۰۰ ولت با جریان (AC1) بیش از ۱۸۵ آمپر تا ۲۱۵ آمپر و بوبین ۲۳۰ ولت.</t>
  </si>
  <si>
    <t>کنتاکتور سه‌پل خازنی ۴۰۰ ولت و ۱۰ کیلووار.</t>
  </si>
  <si>
    <t>کنتاکتور سه‌پل خازنی ۴۰۰ ولت و ۱۵ کیلووار.</t>
  </si>
  <si>
    <t>کنتاکتور سه‌پل خازنی ۴۰۰ ولت و ۲۰ کیلووار.</t>
  </si>
  <si>
    <t>کنتاکتور سه‌پل خازنی ۴۰۰ ولت و ۲۵ کیلووار.</t>
  </si>
  <si>
    <t>ترانسفورماتور اندازه‌گیری ولتاژ (PT) تک‌پل ۲۰ کیلوولتی با خروجی ۳√/۱۰۰ یا ۳√/۱۱۰ و خروجی ۱۰۰٫۳ ولت.</t>
  </si>
  <si>
    <t>ترانسفورماتور اندازه‌گیری ولتاژ (PT) دو‌پل ۲۰ کیلوولتی با خروجی ۱۰۰ یا ۱۱۰ ولت.</t>
  </si>
  <si>
    <t>ترانسفورماتور حفاظتی ولتاژ (PT) تک‌پل ۲۰ کیلوولتی با خروجی ۳√/۱۰۰ یا ۳√/۱۱۰.</t>
  </si>
  <si>
    <t>ترانسفورماتور حفاظتی ولتاژ (PT) دو‌پل ۲۰ کیلوولتی با خروجی ۱۰۰ یا ۱۱۰ ولت.</t>
  </si>
  <si>
    <t>ترانسفورماتور ولتاژ تغذیه رزینی دو‌پل ۲۰۰۰۰ ولت به ۲۲۰ ولت با حداقل توان مصرفی ۶۰۰ ولت آمپر.</t>
  </si>
  <si>
    <t>مقاومت میرا‌کننده نوسانات جهت اتصال به PT.</t>
  </si>
  <si>
    <t>اضافه‌بها به ردیف های ۱۳۰۳۰۳ و ۱۳۰۳۰۴ بابت افزودن کور حفاظتی.</t>
  </si>
  <si>
    <t>ترانسفورماتور اندازه‌گیری جریان رزینی جهت رده ولتاژی ۲۰ کیلوولت با نسبت تبدیل ۵٫۵ تا ۵٫۵۰ با حداقل کلاس دقت 0.5FS5 و توان ۵ ولت آمپر.</t>
  </si>
  <si>
    <t>ترانسفورماتور اندازه‌گیری جریان رزینی جهت رده ولتاژی ۲۰ کیلوولت با نسبت تبدیل ۵٫۶۰ تا ۵٫۳۰۰ با حداقل کلاس دقت 0.5FS5 و توان ۵ ولت آمپر.</t>
  </si>
  <si>
    <t>ترانسفورماتور حفاظتی جریان حلقوی (پنجره‌ای) با نسبت تبدیل ۵٫۵۰ تا ۵٫۱۵۰ با حداقل کلاس دقت 10p10 و توان ۲٫۵ ولت آمپر.</t>
  </si>
  <si>
    <t>ترانسفورماتور حفاظتی جریان حلقوی (پنجره‌ای) با نسبت تبدیل ۵٫۲۰۰ تا ۵٫۴۰۰ با حداقل کلاس دقت 5p10 و توان ۵ ولت آمپر.</t>
  </si>
  <si>
    <t>اضافه‌بها به ردیف‌های ۱۳۰۴۸۸ الی ۱۳۰۴۸۹ بابت دارا بودن کور حفاظتی ترانسفورماتور اندازه‌گیری جریان در رده ولتاژی ۲۰ کیلوولت.</t>
  </si>
  <si>
    <t>ترانسفورماتور اندازه‌گیری جریان فشار ضعیف با نسبت تبدیل ۵٫۵۰ تا ۵٫۲۰۰.</t>
  </si>
  <si>
    <t>ترانسفورماتور اندازه‌گیری جریان فشار ضعیف با نسبت تبدیل ۵٫۲۵۰ تا ۵٫۴۰۰.</t>
  </si>
  <si>
    <t>ترانسفورماتور اندازه‌گیری جریان فشار ضعیف با نسبت تبدیل ۵٫۵۰۰ تا ۵٫۸۰۰.</t>
  </si>
  <si>
    <t>ترانسفورماتور اندازه‌گیری جریان فشار ضعیف با نسبت تبدیل ۵٫۱۰۰۰ تا ۵٫۱۵۰۰.</t>
  </si>
  <si>
    <t>ترانسفورماتور اندازه‌گیری جریان فشار ضعیف با نسبت تبدیل ۵٫۲۰۰۰ تا ۵٫۳۰۰۰۰.</t>
  </si>
  <si>
    <t>کراس‌آرم (کنسول افقی) ۱٫۲ متری با نبشی ۷×۷۰×۷۰ گالوانیزه گرم.</t>
  </si>
  <si>
    <t>کراس‌آرم (کنسول افقی) ۱٫۲ متری با نبشی  ۸×۸۰×۸۰ گالوانیزه گرم.</t>
  </si>
  <si>
    <t>کراس‌آرم (کنسول افقی) ۱٫۲ متری با نبشی ۱۰×۱۰۰×۱۰۰ گالوانیزه گرم.</t>
  </si>
  <si>
    <t>کراس‌آرم (کنسول افقی) ۱٫۵ متری با نبشی ۷×۷۰×۷۰ گالوانیزه گرم.</t>
  </si>
  <si>
    <t>کراس‌آرم (کنسول افقی) ۱٫۵ متری با نبشی  ۸×۸۰×۸۰ گالوانیزه گرم.</t>
  </si>
  <si>
    <t>کراس‌آرم (کنسول افقی) ۱٫۵ متری با نبشی ۱۰×۱۰۰×۱۰۰ گالوانیزه گرم.</t>
  </si>
  <si>
    <t>کراس‌آرم (کنسول افقی) ۱٫۵ متری با نبشی  ۱۲×۱۲۰×۱۲۰ گالوانیزه گرم.</t>
  </si>
  <si>
    <t>کراس‌آرم (کنسول افقی) ۲ متری با نبشی ۷×۷۰×۷۰ گالوانیزه گرم.</t>
  </si>
  <si>
    <t>کراس‌آرم (کنسول افقی) ۲ متری با نبشی  ۸×۸۰×۸۰ گالوانیزه گرم.</t>
  </si>
  <si>
    <t>کراس‌آرم (کنسول افقی) ۲ متری با نبشی ۱۰×۱۰۰×۱۰۰ گالوانیزه گرم.</t>
  </si>
  <si>
    <t>کراس‌آرم (کنسول افقی) ۲ متری با نبشی ۱۲×۱۲۰×۱۲۰ گالوانیزه گرم.</t>
  </si>
  <si>
    <t>کراس‌آرم (کنسول افقی) ۲٫۴۰ متری با نبشی ۷×۷۰×۷۰ گالوانیزه گرم.</t>
  </si>
  <si>
    <t>کراس‌آرم (کنسول افقی) ۲٫۴۰ متری با نبشی ۸×۸۰×۸۰ گالوانیزه گرم.</t>
  </si>
  <si>
    <t>کراس‌آرم (کنسول افقی) ۲٫۴۰ متری با نبشی ۱۰×۱۰۰×۱۰۰ گالوانیزه گرم.</t>
  </si>
  <si>
    <t>کراس‌آرم (کنسول افقی) ۲٫۴۰ متری با نبشی ۱۲×۱۲۰×۱۲۰ گالوانیزه گرم.</t>
  </si>
  <si>
    <t>کراس‌آرم (کنسول افقی) ۳ متری با نبشی ۷×۷۰×۷۰ گالوانیزه گرم.</t>
  </si>
  <si>
    <t>کراس‌آرم (کنسول افقی) ۳ متری با نبشی ۸×۸۰×۸۰ گالوانیزه گرم.</t>
  </si>
  <si>
    <t>کراس‌آرم (کنسول افقی) ۳ متری با نبشی ۱۰×۱۰۰×۱۰۰ گالوانیزه گرم.</t>
  </si>
  <si>
    <t>کراس‌آرم (کنسول افقی) ۳ متری با نبشی  ۱۲×۱۲۰×۱۲۰ گالوانیزه گرم.</t>
  </si>
  <si>
    <t>کراس‌آرم (کنسول افقی) ۳٫۴۰ متری با نبشی  ۷×۷۰×۷۰ گالوانیزه گرم.</t>
  </si>
  <si>
    <t>کراس‌آرم (کنسول افقی) ۳٫۴۰ متری با نبشی ۸×۸۰×۸۰ گالوانیزه گرم.</t>
  </si>
  <si>
    <t>کراس‌آرم (کنسول افقی) ۳٫۴۰ متری با نبشی ۱۰×۱۰۰×۱۰۰ گالوانیزه گرم.</t>
  </si>
  <si>
    <t>کراس‌آرم (کنسول افقی) ۳٫۴۰ متری با نبشی  ۱۲×۱۲۰×۱۲۰ گالوانیزه گرم.</t>
  </si>
  <si>
    <t>کراس‌آرم (کنسول افقی) ۴ متری با نبشی ۷×۷۰×۷۰ گالوانیزه گرم.</t>
  </si>
  <si>
    <t>کراس‌آرم (کنسول افقی) ۴ متری با نبشی  ۸×۸۰×۸۰ گالوانیزه گرم.</t>
  </si>
  <si>
    <t>کراس‌آرم (کنسول افقی) ۴ متری با نبشی ۱۰×۱۰۰×۱۰۰ گالوانیزه گرم.</t>
  </si>
  <si>
    <t>کراس‌آرم (کنسول افقی) ۴ متری با نبشی ۱۲×۱۲۰×۱۲۰ گالوانیزه گرم.</t>
  </si>
  <si>
    <t>کنسول جناغی با نبشی ۷×۷۰×۷۰ گالوانیزه گرم.</t>
  </si>
  <si>
    <t>کنسول جناغی با نبشی ۸×۸۰×۸۰ گالوانیزه گرم.</t>
  </si>
  <si>
    <t>کنسول جانبی ۹۰ درجه (ال شکل) ۶۰ سانتی‌متری از نبشی  ۶×۶۰×۶۰ گالوانیزه گرم.</t>
  </si>
  <si>
    <t>کنسول جانبی ۹۰ درجه (ال شکل) ۶۰ سانتی‌متری از نبشی ۷×۷۰×۷۰ گالوانیزه گرم.</t>
  </si>
  <si>
    <t>کنسول جانبی ۹۰ درجه (ال شکل) ۶۰ سانتی‌متری از نبشی ۸×۸۰×۸۰ گالوانیزه گرم.</t>
  </si>
  <si>
    <t>کنسول جانبی ۹۰ درجه (ال شکل) ۷۵ سانتی‌متری از نبشی ۷×۷۰×۷۰ گالوانیزه گرم.</t>
  </si>
  <si>
    <t>کنسول جانبی ۹۰ درجه (ال شکل) ۷۵ سانتی‌متری از نبشی ۸×۸۰×۸۰ گالوانیزه گرم.</t>
  </si>
  <si>
    <t>کنسول جانبی ۹۰ درجه (ال شکل) ۹۰ سانتی‌متری از نبشی ۷×۷۰×۷۰ گالوانیزه گرم.</t>
  </si>
  <si>
    <t>کنسول جانبی ۹۰ درجه (ال شکل) ۹۰ سانتی‌متری از نبشی ۸×۸۰×۸۰ گالوانیزه گرم.</t>
  </si>
  <si>
    <t>کنسول جانبی ۹۰ درجه (ال شکل) ۱۲۰ سانتی‌متری از نبشی ۷×۷۰×۷۰ گالوانیزه گرم.</t>
  </si>
  <si>
    <t>کنسول جانبی ۹۰ درجه (ال شکل) ۱۲۰ سانتی‌متری از نبشی ۸×۸۰×۸۰ گالوانیزه گرم.</t>
  </si>
  <si>
    <t>کنسول جانبی ۹۰ درجه (ال شکل) ۱۵۰ سانتی‌متری از نبشی ۷×۷۰×۷۰ گالوانیزه گرم.</t>
  </si>
  <si>
    <t>کنسول جانبی ۹۰ درجه (ال شکل) ۱۵۰ سانتی‌متری از نبشی ۸×۸۰×۸۰ گالوانیزه گرم.</t>
  </si>
  <si>
    <t>کنسول جانبی ۹۰ درجه (ال‌شکل) ۲ متری از نبشی ۷×۷۰×۷۰ گالوانیزه گرم.</t>
  </si>
  <si>
    <t>کنسول جانبی ۹۰ درجه (ال شکل) ۲ متری از نبشی ۸×۸۰×۸۰ گالوانیزه گرم.</t>
  </si>
  <si>
    <t>انواع آهن‌آلات گالوانیزه گرم.</t>
  </si>
  <si>
    <t>سکو ترانسفورماتور گالوانیزه گرم یک‌طرفه نمره ۸.</t>
  </si>
  <si>
    <t>سکو ترانسفورماتور گالوانیزه گرم یک‌طرفه نمره ۱۰.</t>
  </si>
  <si>
    <t>سکو ترانسفورماتور گالوانیزه گرم یک‌طرفه نمره ۱۲.</t>
  </si>
  <si>
    <t>سکو ترانسفورماتور گالوانیزه گرم نمره ۸ به طول ۱٫۸ متر.</t>
  </si>
  <si>
    <t>سکو ترانسفورماتور گالوانیزه گرم نمره ۱۰ به طول ۱٫۸ متر.</t>
  </si>
  <si>
    <t>سکو ترانسفورماتور گالوانیزه گرم نمره ۱۲ به طول ۱٫۸ متر.</t>
  </si>
  <si>
    <t>سکو ترانسفورماتور گالوانیزه گرم نمره ۱۴ به طول ۱٫۸ متر.</t>
  </si>
  <si>
    <t>سکو ترانسفورماتور گالوانیزه گرم نمره ۸ به طول ۲٫۶ متر.</t>
  </si>
  <si>
    <t>سکو ترانسفورماتور گالوانیزه گرم نمره ۱۰ به طول ۲٫۶ متر.</t>
  </si>
  <si>
    <t>سکو ترانسفورماتور گالوانیزه گرم نمره ۱۲ به طول ۲٫۶ متر.</t>
  </si>
  <si>
    <t>سکو ترانسفورماتور گالوانیزه گرم نمره ۱۴ به طول ۲٫۶ متر.</t>
  </si>
  <si>
    <t>سکوی کات‌اوت و برقگیر جلوبری گالوانیزه گرم.</t>
  </si>
  <si>
    <t>سکوی خازن فشار متوسط گالوانیزه گرم.</t>
  </si>
  <si>
    <t>سکو مخصوص سرکابل هوایی گالوانیزه گرم.</t>
  </si>
  <si>
    <t>سکو مخصوص سرکابل داخلی گالوانیزه گرم.</t>
  </si>
  <si>
    <t>سکو فلزی زیر تابلو گالوانیزه گرم.</t>
  </si>
  <si>
    <t>سکوی نصب PT هوایی گالوانیزه گرم.</t>
  </si>
  <si>
    <t>بریس به طول ۷۰ سانتی‌متر از نبشی ۴×۴۰×۴۰ گالوانیزه گرم.</t>
  </si>
  <si>
    <t>بریس به طول ۸۰ سانتی‌متر از نبشی ۴×۴۰×۴۰ گالوانیزه گرم.</t>
  </si>
  <si>
    <t>بریس به طول ۹۰ سانتی‌متر‌ از نبشی ۴×۴۰×۴۰ گالوانیزه گرم.</t>
  </si>
  <si>
    <t>تسمه حایل کراس‌آرم ۵×۳۰×۷۰۰ گالوانیزه گرم.</t>
  </si>
  <si>
    <t>تسمه حایل کراس‌آرم ۴×۴۰×۷۰۰ گالوانیزه گرم.</t>
  </si>
  <si>
    <t>تسمه حایل کراس‌آرم ۵×۵۰×۷۰۰ میلی‌متر گالوانیزه گرم.</t>
  </si>
  <si>
    <t>تسمه حایل کراس‌آرم ۵×۳۰×۸۰۰ میلی‌متر گالوانیزه گرم.</t>
  </si>
  <si>
    <t>تسمه حایل کراس‌آرم ۴×۴۰×۸۰۰ میلی‌متر گالوانیزه گرم.</t>
  </si>
  <si>
    <t>تسمه حایل کراس‌آرم ۵×۵۰×۸۰۰ میلی‌متر گالوانیزه گرم.</t>
  </si>
  <si>
    <t>دستک انشعاب مشترکین از جنس لوله گالوانیزه یک اینچ به طول ۱ متر.</t>
  </si>
  <si>
    <t>دستک انشعاب مشترکین از جنس لوله گالوانیزه یک اینچ به طول ۲ متر.</t>
  </si>
  <si>
    <t>صفحه نگهدارنده وینچ با ۴ عدد پیچ و رول پلاک.</t>
  </si>
  <si>
    <t>جلوبر ۵ مقره ۵۰ سانتی‌متری گالوانیزه گرم با نبشی نمره ۶×۶۰×۶۰ میلی‌متر.</t>
  </si>
  <si>
    <t>جلوبر ۵ مقره ۸۰ سانتی‌متری گالوانیزه گرم با نبشی نمره ۶×۶۰×۶۰ میلی‌متر.</t>
  </si>
  <si>
    <t>جلوبر ۵ مقره ۱۰۰ سانتی‌متری گالوانیزه گرم با  نبشی نمره ۶×۶۰×۶۰ میلی‌متر.</t>
  </si>
  <si>
    <t>راک ۲ مقره‌ای گالوانیزه گرم.</t>
  </si>
  <si>
    <t>راک ۳ مقره‌ای گالوانیزه گرم.</t>
  </si>
  <si>
    <t>جلوبر کابل خودنگهدار ۴۰ سانتی‌متری گالوانیزه گرم با نبشی نمره ۶×۶۰×۶۰ میلی‌متر.</t>
  </si>
  <si>
    <t>جلوبر کابل خودنگهدار ۶۰ سانتی‌متری گالوانیزه گرم با نبشی نمره ۶×۶۰×۶۰ میلی‌متر.</t>
  </si>
  <si>
    <t>جلوبر کابل خودنگهدار ۸۰ سانتی‌متری گالوانیزه گرم با نبشی نمره ۶×۶۰×۶۰ میلی‌متر.</t>
  </si>
  <si>
    <t>سیم فولادی گالوانیزه جهت مسنجر کابل فاصله‌دار یا گارد شبکه.</t>
  </si>
  <si>
    <t>پایه مقره راس تیری سرامیکی.</t>
  </si>
  <si>
    <t>پایه مقره راس تیری سیلیکونی.</t>
  </si>
  <si>
    <t>پایه مقره کناری کوتاه جهت کراس‌آرم فلزی.</t>
  </si>
  <si>
    <t>پایه مقره کناری بلند جهت کراس‌آرم چوبی.</t>
  </si>
  <si>
    <t>صفحه اتصال مقره‌های دو‌تایی (دوبل).</t>
  </si>
  <si>
    <t>ساید آرم مقره سوزنی کابل فاصله‌دار (جهت جمپر).</t>
  </si>
  <si>
    <t>میله جلو برنده مقره به طول ۴۵ سانتی‌متر و حداقل نیروی کشش ۱۲۰۰۰ کیلوگرم.</t>
  </si>
  <si>
    <t>آی بال.</t>
  </si>
  <si>
    <t>آی ساکت.</t>
  </si>
  <si>
    <t>بال کلویس.</t>
  </si>
  <si>
    <t>شگل.</t>
  </si>
  <si>
    <t> پیچ دم‌خوکی ۳۰۰×۱۶.</t>
  </si>
  <si>
    <t> پیچ دم‌خوکی ۳۵۰×۱۶.</t>
  </si>
  <si>
    <t>پیچ و مهره یک ‌سر رزوه.</t>
  </si>
  <si>
    <t>پیچ و مهره دو سر رزوه.</t>
  </si>
  <si>
    <t>صفحه مهار از جنس فولاد گالوانیزه ۴۰۰×۴۰۰ میلی‌متر.</t>
  </si>
  <si>
    <t>صفحه مهار از جنس فولاد گالوانیزه ۵۰۰×۵۰۰ میلی‌متر.</t>
  </si>
  <si>
    <t>میل مهار به طول ۱٫۸۰ متر و قطر ۱۶ میلی‌متر.</t>
  </si>
  <si>
    <t>میل مهار به طول ۲٫۴۰ متر و قطر ۱۹ میلی‌متر.</t>
  </si>
  <si>
    <t>گوشواره مهار.</t>
  </si>
  <si>
    <t>کلمپ سه‌پیچ مهار.</t>
  </si>
  <si>
    <t>سیم فولادی جهت مهار شبکه.</t>
  </si>
  <si>
    <t>میله اتصال زمین با روکش مسی به طول ۱۵۰ سانتی‌متر و  حداقل قطر ۱۴ میلی‌متر.</t>
  </si>
  <si>
    <t>صفحه ارت گالوانیزه گرم.</t>
  </si>
  <si>
    <t>تسمه ارت گالوانیزه گرم با حداقل سطح مقطع ۹۰ میلی‌متر مربع و حداقل ضخامت ۳ میلی‌متر.</t>
  </si>
  <si>
    <t>لوله گالوانیزه ۱ اینچ.</t>
  </si>
  <si>
    <t>لوله گالوانیزه ۱٫۵ اینچ.</t>
  </si>
  <si>
    <t>لوله گالوانیزه ۲ اینچ.</t>
  </si>
  <si>
    <t>لوله گالوانیزه ۲٫۵ اینچ. </t>
  </si>
  <si>
    <t>لوله گالوانیزه ۳ اینچ.</t>
  </si>
  <si>
    <t>لوله گالوانیزه ۴ اینچ.</t>
  </si>
  <si>
    <t>لوله گالوانیزه ۵ اینچ.</t>
  </si>
  <si>
    <t>لوله گالوانیزه ۶ اینچ.</t>
  </si>
  <si>
    <t>ورق آجدار.</t>
  </si>
  <si>
    <t>لوله خرطومی (فلکسیبل) روکشدار فلزی سایز ۱۶ تا ۲۹.</t>
  </si>
  <si>
    <t>کنتور تک‌فاز دیجیتالی چند تعرفه معمولی.</t>
  </si>
  <si>
    <t>کنتور تک‌فاز دیجیتالی چند تعرفه هوشمند با ماژول GPRS.</t>
  </si>
  <si>
    <t>قاب انواع کنتور تک‌فاز دیجیتالی چند تعرفه.</t>
  </si>
  <si>
    <t>کنتور سه‌فاز اتصال مستقیم دیجیتالی چند تعرفه معمولی.</t>
  </si>
  <si>
    <t>کنتور سه‌فاز اتصال مستقیم دیجیتالی چند تعرفه هوشمند با ماژول GPRS.</t>
  </si>
  <si>
    <t>قاب انواع کنتور سه‌فاز اتصال مستقیم دیجیتالی چند تعرفه.</t>
  </si>
  <si>
    <t>کنتور سه‌فاز اتصال غیر‌مستقیم دیجیتالی چند تعرفه ۱-۱۰ آمپر، ۲۳۰٫۴۰۰×۳ ولت.</t>
  </si>
  <si>
    <t>کنتور سه‌فاز اتصال غیرمستقیم دیجیتالی چند تعرفه هوشمند ۱-۱۰ آمپر، ۲۳۰٫۴۰۰×۳ ولت با ماژول GPRS  و کلاس دقت اندازه‌گیری ۰٫۵ جهت توان اکتیو.</t>
  </si>
  <si>
    <t>کنتور سه‌فاز ولتاژ اولیه دیجیتالی چند تعرفه هوشمند ۱-۱۰ آمپر، ۵۷٫۷٫۱۰۰×۳  ولت با ماژول GPRS  و کلاس دقت اندازه‌گیری ۰٫۵ جهت توان اکتیو.</t>
  </si>
  <si>
    <t>جمع‌کننده اطلاعات ماژول‌های PLC با مودم GPRS داخلی (DCU).</t>
  </si>
  <si>
    <t>مولتی‌متر دیجیتال.</t>
  </si>
  <si>
    <t>ثبات پارامترهای الکتریکی با کلاس دقت ۰٫۵ با قابلیت اندازه‌گیری تاریخ، زمان، توان‌ها، انرژی‌های اکتیو، راکتیو و ظاهری، جریان فازها و نول، ولتاژ هر فاز و نول و ضریب توان هر فاز.</t>
  </si>
  <si>
    <t>سکسیونر سه‌فاز هوایی از نوع گازی قابل قطع زیر بار ۶۳۰ آمپری با قدرت قطع ۱۶ کیلو‌آمپر بدون قابلیت اتوماسیون (بدون موتور، سنسور‌ ولتاژ و ترانسفورماتور جریان) جهت رده ولتاژی ۲۰ کیلوولت.</t>
  </si>
  <si>
    <t>سکسیونر سه‌فاز هوایی از نوع گازی قابل قطع زیر بار ۶۳۰ آمپری با قدرت قطع ۱۶ کیلو‌آمپر با قابلیت اتوماسیون (باموتور ،سنسور و ترانسفورماتور جریان) بدون تابلو کنترل‌کننده و مودم جهت رده ولتاژی ۲۰ کیلوولت.</t>
  </si>
  <si>
    <t>تابلو کنترل‌کننده سکسیونر با تجهیزات اتوماسیون (RTU و...) و کابل رابط بدون مودم.</t>
  </si>
  <si>
    <t>سکشنالایزر سه‌فاز هوایی از نوع گازی با جریان نامی حداقل ۶۳۰ آمپری اتوماتیک با کنترل جریانی - شمارشی  بدون احتساب تابلو کنترل‌کننده جهت رده ولتاژی ۲۰ کیلوولت.</t>
  </si>
  <si>
    <t>تابلو کنترل‌کننده سکشنالایزر با کابل رابط بدون مودم.</t>
  </si>
  <si>
    <t>دژنکتور هوایی سه‌فاز از نوع گازی ۶۳۰ آمپر با قدرت قطع ۱۶ کیلو‌آمپر جهت رده ولتاژی ۲۰ کیلوولت.</t>
  </si>
  <si>
    <t>دژنکتور هوایی سه‌فاز هوایی از نوع خلا ۶۳۰ آمپر با قدرت قطع ۱۶ کیلو‌آمپر جهت رده ولتاژی ۲۰ کیلوولت.</t>
  </si>
  <si>
    <t>اتوریکلوزر سه‌فاز هوایی از نوع خلا با جریان نامی حداقل ۶۳۰ آمپر با حداقل قدرت قطع ۱۶ کیلو‌آمپر بدون احتساب تابلو کنترل‌کننده  جهت رده ولتاژی ۲۰ کیلوولت.</t>
  </si>
  <si>
    <t>اتوریکلوزر سه‌فاز هوایی از نوع خلا با جریان نامی حداقل ۶۳۰ آمپر با قدرت قطع ۱۲٫۵ کیلو‌آمپر بدون احتساب تابلو کنترل‌کننده جهت رده ولتاژی ۲۰ کیلوولت.</t>
  </si>
  <si>
    <t>تابلو کنترل‌کننده ریکلوزر با کابل رابط بدون مودم.</t>
  </si>
  <si>
    <t>کارت ورودی دیجیتال RTU با ۸ عدد ورودی.</t>
  </si>
  <si>
    <t>کارت ورودی دیجیتال RTU با ۱۶ عدد ورودی.</t>
  </si>
  <si>
    <t>کارت ورودی آنالوگ AC جریان  RTU با ۴ کانال ورودی.</t>
  </si>
  <si>
    <t>کارت ورودی آنالوگ AC جریان RTU با ۶ کانال ورودی.</t>
  </si>
  <si>
    <t>کارت ورودی آنالوگ AC ولتاژ RTU با ۴ کانال ورودی.</t>
  </si>
  <si>
    <t>کارت ورودی آنالوگ DC جریان RTU با ۴ کانال ورودی.</t>
  </si>
  <si>
    <t>کارت ورودی آنالوگ DC ولتاژ RTU با ۴ کانال ورودی.</t>
  </si>
  <si>
    <t>کارت خروجی دیجیتال RTU با ۴ عدد خروجی.</t>
  </si>
  <si>
    <t>کارت خروجی دیجیتال RTU با ۸ عدد خروجی.</t>
  </si>
  <si>
    <t>کارت CPU جهت RTU.</t>
  </si>
  <si>
    <t>کارت منبع تغذیه RTU با ورودی AC.</t>
  </si>
  <si>
    <t>RTU کامپکت با حداقل ۸ ورودی دیجیتال و ۴ خروجی دیجیتال.</t>
  </si>
  <si>
    <t>کارت مودم GPRS.</t>
  </si>
  <si>
    <t>کارت مودم 3G.</t>
  </si>
  <si>
    <t>کارت مودم LTE.</t>
  </si>
  <si>
    <t>کارت ماژول ارتباطی RTU.</t>
  </si>
  <si>
    <t>ترانسدیوسر با یک ورودی ولتاژ و یک خروجی ولتاژ یا جریان.</t>
  </si>
  <si>
    <t>ترانسدیوسر با سه ورودی ولتاژ و سه خروجی ولتاژ یا جریان.</t>
  </si>
  <si>
    <t>ترانسدیوسر با یک ورودی جریان و یک خروجی ولتاژ یا جریان.</t>
  </si>
  <si>
    <t>ترانسدیوسر با سه ورودی جریان و سه خروجی ولتاژ یا جریان.</t>
  </si>
  <si>
    <t>کابل فیبر نوری ۱۲ کور SM از نوع زمینی.</t>
  </si>
  <si>
    <t>کابل فیبر نوری ۲۴ کور SM از نوع زمینی.</t>
  </si>
  <si>
    <t>مودم از نوع GPRS.</t>
  </si>
  <si>
    <t>مودم از نوع 3G.</t>
  </si>
  <si>
    <t>مودم از نوع LTE.</t>
  </si>
  <si>
    <t>مودم رادیویی UHF جهت ایستگاه محلی.</t>
  </si>
  <si>
    <t>مودم رادیویی UHF جهت تکرار‌کننده یا ایستگاه مرکزی بدون قابلیت Hot Standby.</t>
  </si>
  <si>
    <t>مودم رادیویی باند آزاد با فرکانس ۲٫۴ گیگا‌هرتز.</t>
  </si>
  <si>
    <t>آنتن GPRS بیرونی با طول سیم ۱ تا ۵ متر.</t>
  </si>
  <si>
    <t>آنتن GPRS بیرونی با طول سیم ۶ تا ۱۰ متر.</t>
  </si>
  <si>
    <t>آنتن UHF از نوع یاگی از ۶ تا ۹ dBd.</t>
  </si>
  <si>
    <t>آنتن UHF از نوع یاگی از ۱۰ تا ۱۴ dBd.</t>
  </si>
  <si>
    <t>آنتن UHF از نوع امنی.</t>
  </si>
  <si>
    <t>آنتن باند آزاد (۲٫۴ گیگا‌هرتز) از نوع پارابولیک.</t>
  </si>
  <si>
    <t>آنتن باند آزاد (۲٫۴ گیگا هرتز) از نوع امنی.</t>
  </si>
  <si>
    <t>آنتن باند آزاد (۲٫۴ گیگا هرتز) از نوع دیش.</t>
  </si>
  <si>
    <t>کابل مخابراتی کواکسیال RG58.</t>
  </si>
  <si>
    <t>کابل مخابراتی کواکسیال RG213.</t>
  </si>
  <si>
    <t>کابل مخابراتی هلیاکس ۱٫۲ اینچ.</t>
  </si>
  <si>
    <t>کابل مخابراتی هلیاکس ۷٫۸ اینچ.</t>
  </si>
  <si>
    <t>کانکتور تبدیلی کابل هلیاکس به کابل RG.</t>
  </si>
  <si>
    <t>کانکتور کابل مخابراتی.</t>
  </si>
  <si>
    <t>کابل شبکه SFTP از نوع Cat6.</t>
  </si>
  <si>
    <t>کابل شبکه UTP از نوع Cat6.</t>
  </si>
  <si>
    <t>کابل رابط جهت ارتباطات سریال بدون کانکتور مربوطه.</t>
  </si>
  <si>
    <t>مبدل RS485 بهRS232 .</t>
  </si>
  <si>
    <t>مبدل اترنت به RS232.</t>
  </si>
  <si>
    <t>رله ثانویه با حفاظت‌های جریانی.</t>
  </si>
  <si>
    <t>رله ثانویه با حفاظت‌های ولتاژی.</t>
  </si>
  <si>
    <t>رله کنترل فاز.</t>
  </si>
  <si>
    <t>نشان‌گر ولتاژ.</t>
  </si>
  <si>
    <t>نشان‌گر خطای شبکه هوایی تک‌فاز (فالت‌دتکتور) بدون تجهیزات اتوماسیون و جمع‌کننده اطلاعات.</t>
  </si>
  <si>
    <t>نشان‌گر خطای شبکه هوایی نصب بر روی فاز (فالت دتکتور) با جمع‌کننده اطلاعات و مودم GSM.</t>
  </si>
  <si>
    <t>نشان‌گر خطای شبکه هوایی سه‌فاز نصب روی پایه (فالت‌دتکتور) با مودم GSM.</t>
  </si>
  <si>
    <t>UPS آنلاین ۲۳۰ ولت با ظرفیت حداقل ۱۲۰۰ ولت آمپر.</t>
  </si>
  <si>
    <t>باطری ۴۸ ولت ۱۲ آمپر ساعت (DC ) از نوع VRLA.</t>
  </si>
  <si>
    <t>باطری ۱۲ ولت ۲۴ آمپر ساعت (DC) از نوع VRLA.</t>
  </si>
  <si>
    <t>رگولاتور خازن نوع الکترونیکی، مجهز به کسینوس فی متر با قابلیت برنامه‌ریزی پله‌های خازنی به ترتیب دلخواه بطور کامل دارای ۶ پله.</t>
  </si>
  <si>
    <t>رگولاتور خازن نوع الکترونیکی، مجهز به کسینوس فی متر با قابلیت برنامه‌ریزی پله‌های خازنی به ترتیب دلخواه بطور کامل دارای ۱۲ پله.</t>
  </si>
  <si>
    <t>ساعت فرمان نجومی.</t>
  </si>
  <si>
    <t>فتوسل با حداقل جریان ۶ آمپر.</t>
  </si>
  <si>
    <t>فونداسیون پایه روشنایی به ابعاد ۱۶۰×۴۰×۴۰ سانتی‌متر.</t>
  </si>
  <si>
    <t>فونداسیون پایه روشنایی به ابعاد ۲۰۰×۶۰×۶۰ سانتی‌متر.</t>
  </si>
  <si>
    <t>فونداسیون پایه روشنایی به ابعاد ۱۲۰×۶۰×۶۰ سانتی‌متر.</t>
  </si>
  <si>
    <t>فونداسیون پایه روشنایی به ابعاد ۱۷۰×۸۰×۶۰ سانتی‌متر.</t>
  </si>
  <si>
    <t>فونداسیون پایه روشنایی به ابعاد ۱۳۵×۷۰×۷۰ سانتی‌متر.</t>
  </si>
  <si>
    <t>فونداسیون پایه روشنایی به ابعاد ۱۸۰×۶۰×۷۵ سانتی‌متر.</t>
  </si>
  <si>
    <t>فونداسیون پایه روشنایی به ابعاد ۱۳۵×۸۰×۸۰ سانتی‌متر.</t>
  </si>
  <si>
    <t>فونداسیون پایه روشنایی به ابعاد ۲۱۰×۸۰×۸۰ سانتی‌متر.</t>
  </si>
  <si>
    <t>فونداسیون پایه روشنایی به ابعاد ۱۲۰×۸۵×۸۵ سانتی‌متر.</t>
  </si>
  <si>
    <t>فونداسیون پایه روشنایی به ابعاد ۱۶۰×۸۵×۸۵ سانتی‌متر.</t>
  </si>
  <si>
    <t>فونداسیون پایه روشنایی به ابعاد ۱۹۰×۸۰×۹۵ سانتی‌متر.</t>
  </si>
  <si>
    <t> فونداسیون پایه روشنایی به ابعاد ۱۰۰×۱۱۰×۱۱۰ سانتی‌متر.</t>
  </si>
  <si>
    <t>فونداسیون پیش‌ساخته جهت تابلو به طول ۷۰‌‌ تا ۹۰ سانتی‌متر.</t>
  </si>
  <si>
    <t>فونداسیون پیش‌ساخته جهت تابلو به طول ۹۰ تا ۱۲۰ سانتی‌متر.</t>
  </si>
  <si>
    <t>مقره سوزنی سرامیکی رده ولتاژی ۲۰ کیلوولت.</t>
  </si>
  <si>
    <t>مقره بشقابی سرامیکی نوع استاندارد ۷۰ کیلو‌نیوتن.</t>
  </si>
  <si>
    <t>مقره بشقابی سرامیکی نوع مهی ۷۰ کیلو‌نیوتن.</t>
  </si>
  <si>
    <t>مقره مهار به طول ۱۰۸ میلی‌متر.</t>
  </si>
  <si>
    <t>مقره مهار به طول ۱۷۱ میلی‌متر.</t>
  </si>
  <si>
    <t>مقره چرخی.</t>
  </si>
  <si>
    <t>فیوز‌لینک ۱۰۰ تا ۱۶۰ آمپر ۲۰ و ۳۳ کیلوولت.</t>
  </si>
  <si>
    <t>کات‌اوت فیوز پلیمری ۲۰۰ آمپری جهت رده ولتاژی ۲۰ کیلوولت.</t>
  </si>
  <si>
    <t>تیغه جدا‌کننده ۲۰۰ آمپری پلیمری جهت رده ولتاژی ۲۰ کیلوولت.</t>
  </si>
  <si>
    <t>تیغه جدا‌کننده ۶۳۰ آمپری پلیمری جهت رده ولتاژی ۲۰ کیلو‌ولت.</t>
  </si>
  <si>
    <t>تیغه جدا‌کننده ۲۰۰ آمپری سرامیکی جهت رده ولتاژی ۲۰ کیلو‌ولت.</t>
  </si>
  <si>
    <t>تیغه جدا‌کننده ۶۳۰ آمپری سرامیکی جهت رده ولتاژی ۲۰ کیلوولت.</t>
  </si>
  <si>
    <t>پایه فیوز فشار ضعیف از نوع سکسیونری تک‌پل (فیوز کریر) ۵۱×۱۴.</t>
  </si>
  <si>
    <t>پایه فیوز فشار ضعیف از نوع سکسیونری تک‌پل (فیوز کریر) ۵۸×۲۲.</t>
  </si>
  <si>
    <t>پایه فیوز فشار ضعیف از نوع سکسیونری تک‌پل با نول (فیوز کریر) ۵۱×۱۴.</t>
  </si>
  <si>
    <t>پایه فیوز فشار ضعیف از نوع سکسیونری تک‌پل با نول (فیوز کریر) ۵۸×۲۲.</t>
  </si>
  <si>
    <t>پایه فیوز فشار ضعیف از نوع سکسیونری سه‌پل (فیوز کریر) ۵۱×۱۴.</t>
  </si>
  <si>
    <t>پایه فیوز فشار ضعیف از نوع سکسیونری سه‌پل (فیوز کریر) ۵۸×۲۲.</t>
  </si>
  <si>
    <t>پایه فیوز فشار ضعیف از نوع سکسیونری سه‌پل با نول (فیوز کریر) ۵۸×۲۲.</t>
  </si>
  <si>
    <t>پایه فیوز چاقویی (کاردی) تک‌پل با جریان نامی ۱۶۰ آمپر.</t>
  </si>
  <si>
    <t>پایه فیوز چاقویی (کاردی) تک‌پل با جریان نامی ۶۳۰ آمپر.</t>
  </si>
  <si>
    <t>کلید ایزولاتور (دیسکانکتور مینیاتوری) تک‌پل ۱۶ تا ۳۲ آمپر.</t>
  </si>
  <si>
    <t>کلید ایزولاتور (دیسکانکتور مینیاتوری) تک‌پل ۴۰ تا ۶۳ آمپر.</t>
  </si>
  <si>
    <t>کلید ایزولاتور (دیسکانکتور مینیاتوری) سه‌پل ۱۶ تا ۳۲ آمپر.</t>
  </si>
  <si>
    <t>کلید ایزولاتور (دیسکانکتور مینیاتوری) سه‌پل ۴۰ تا ۶۳ آمپر.</t>
  </si>
  <si>
    <t>کلید فیوز گردان سه‌پل دارای دسته معمولی با جریان نامی ۱۶۰ آمپر بدون احتساب فیوز.</t>
  </si>
  <si>
    <t>کلید فیوز گردان سه‌پل دارای دسته معمولی با جریان نامی ۲۵۰ آمپر بدون احتساب فیوز.</t>
  </si>
  <si>
    <t>کلید فیوز گردان سه‌پل دارای دسته معمولی با جریان نامی ۴۰۰ آمپر بدون احتساب فیوز.</t>
  </si>
  <si>
    <t>کلید فیوز گردان سه‌پل دارای دسته معمولی با جریان نامی ۶۳۰ آمپر بدون احتساب فیوز.</t>
  </si>
  <si>
    <t>کلید فیوز افقی سه‌پل با جریان نامی۱۶۰ آمپر.</t>
  </si>
  <si>
    <t>کلید فیوز افقی سه‌پل با جریان نامی۲۵۰ آمپر.</t>
  </si>
  <si>
    <t>کلید فیوز افقی سه‌پل با جریان نامی۴۰۰ آمپر.</t>
  </si>
  <si>
    <t>کلید فیوز افقی سه‌پل با جریان نامی۶۳۰ آمپر.</t>
  </si>
  <si>
    <t>کلید فیوز هوایی کابل ‌خودنگهدار با جریان نامی ۱۶۰ آمپر.</t>
  </si>
  <si>
    <t>کلید فیوز عمودی سه‌پل با مکانیزم قطع دستی سه‌فاز با جریان نامی۱۶۰ آمپر.</t>
  </si>
  <si>
    <t>کلید فیوز عمودی سه‌پل با مکانیزم قطع دستی سه‌فاز با جریان نامی۲۵۰ آمپر.</t>
  </si>
  <si>
    <t>کلید فیوز عمودی سه‌پل با مکانیزم قطع دستی سه‌فاز با جریان نامی ۴۰۰ آمپر.</t>
  </si>
  <si>
    <t>کلید فیوز عمودی سه‌پل با مکانیزم قطع دستی سه‌فاز با جریان نامی ۶۳۰ آمپر.</t>
  </si>
  <si>
    <t>کلید فیوز عمودی سه‌پل با مکانیزم قطع دستی تک‌فاز با جریان نامی ۱۶۰ آمپر.</t>
  </si>
  <si>
    <t>کلید فیوز عمودی سه‌پل با مکانیزم قطع دستی تک‌فاز با جریان نامی ۲۵۰ آمپر.</t>
  </si>
  <si>
    <t>کلید فیوز عمودی سه‌پل با مکانیزم قطع دستی تک‌فاز با جریان نامی ۴۰۰ آمپر.</t>
  </si>
  <si>
    <t>کلید فیوز عمودی سه‌پل با مکانیزم قطع دستی تک‌فاز با جریان نامی ۶۳۰ آمپر.</t>
  </si>
  <si>
    <t>فیوز کاردی ۶ تا ۲۵ آمپر اندازه صفر صفر.</t>
  </si>
  <si>
    <t> فیوز چاقویی (کاردی) ۳۲ تا ۶۳ آمپر اندازه صفر صفر.</t>
  </si>
  <si>
    <t>فیوز چاقویی (کاردی) ۸۰ تا ۱۶۰ آمپر اندازه صفر صفر.</t>
  </si>
  <si>
    <t> فیوز چاقویی (کاردی) ۳۲ تا ۱۶۰ آمپر اندازه صفر.</t>
  </si>
  <si>
    <t>فیوز چاقویی (کاردی) ۲۰۰ تا ۲۵۰ آمپر اندازه یک.</t>
  </si>
  <si>
    <t> فیوز چاقویی (کاردی) ۳۰۰ تا ۴۰۰ آمپر اندازه دو.</t>
  </si>
  <si>
    <t>فیوز چاقویی (کاردی) ۴۲۵ تا ۶۳۰ آمپر اندازه سه.</t>
  </si>
  <si>
    <t>برقگیر فشار متوسط هوایی با جریان تخلیه نامی ۵ یا ۱۰ کیلو‌آمپر جهت رده ولتاژی ۲۰ کیلو‌ولت.</t>
  </si>
  <si>
    <t>دیسکانکتور برقگیر فشار متوسط.</t>
  </si>
  <si>
    <t xml:space="preserve"> برقگیر تابلویی ۲۰ کیلو‌ولت با جریان‌ تخلیه نامی ۵ یا ۱۰ کیلوآمپر. </t>
  </si>
  <si>
    <t>فریم فلزی تابلو فشار ضعیف با داکت‌کشی و مقره‌ها ساخته شده با ورق روغنی رنگ شده با رنگ پودری الکتروستایک.</t>
  </si>
  <si>
    <t>سلول ۲۰ کیلو‌ولت کامپکت AIS بدون تجهیزات به عرض ۳۷٫۵ سانتی‌متر.</t>
  </si>
  <si>
    <t>سلول ۲۰ کیلوولت کامپکت AIS بدون تجهیزات به عرض ۵۰ سانتی‌متر.</t>
  </si>
  <si>
    <t>سلول ۲۰ کیلوولت کامپکت AIS بدون تجهیزات به عرض ۷۵ سانتی‌متر.</t>
  </si>
  <si>
    <t>کیوسک فلزی با ورق رنگ‌ شده بدون تجهیزات جهت پست‌های بدون ترانسفورماتور.</t>
  </si>
  <si>
    <t>کیوسک فلزی با ورق گالوانیزه بدون تجهیزات جهت پست‌های بدون ترانسفورماتور.</t>
  </si>
  <si>
    <t>کیوسک فلزی با ورق آلوزینک بدون تجهیزات جهت پست‌های بدون ترانسفورماتور.</t>
  </si>
  <si>
    <t>کیوسک فلزی با ورق رنگ شده بدون تجهیزات جهت پست‌های با ترانسفورماتور.</t>
  </si>
  <si>
    <t>کیوسک فلزی با ورق گالوانیزه بدون تجهیزات جهت پست‌های با ترانسفورماتور.</t>
  </si>
  <si>
    <t>کیوسک فلزی با ورق آلوزینک بدون تجهیزات جهت پست‌های با ترانسفورماتور.</t>
  </si>
  <si>
    <t>سکسیونر قابل قطع زیر بار SF6 سه‌وضعیتی ۲۰ کیلو‌ ولت با قدرت تحمل اتصال کوتاه ۱۶ کیلو‌آمپر و جریان نامی ۶۳۰ آمپر بدون موتور.</t>
  </si>
  <si>
    <t>سکسیونر قابل قطع زیر بار SF6 سه‌وضعیتی ۲۰ کیلو‌ولت با قدرت تحمل اتصال کوتاه ۲۰ کیلو‌آمپر و جریان نامی ۶۳۰ آمپر بدون موتور.</t>
  </si>
  <si>
    <t>سکسیونر قابل قطع زیر بار SF6  فیوزدار سه‌وضعیتی ۲۰ کیلو‌ولت با قدرت تحمل اتصال کوتاه ۱۶ کیلو‌آمپر و جریان نامی ۶۳۰ آمپر بدون  احتساب فیوز فشار متوسط و بدون موتور.</t>
  </si>
  <si>
    <t>سکسیونر قابل قطع زیر بار SF6  فیوزدار سه‌وضعیتی ۲۰ کیلو‌ولت با قدرت تحمل اتصال کوتاه ۲۰ کیلو‌آمپر و جریان نامی ۶۳۰ آمپر بدون احتساب فیوز فشار متوسط و بدون موتور.</t>
  </si>
  <si>
    <t>سکسیونر ارت ۲۰ کیلو‌ولت با قدرت تحمل اتصال کوتاه ۱ تا ۳ کیلو‌آمپر.</t>
  </si>
  <si>
    <t>سکسیونر ارت ۲۰ کیلو‌ولت با قدرت تحمل اتصال کوتاه ۱۶ تا ۲۰ کیلو‌آمپر.</t>
  </si>
  <si>
    <t>موتور برای سکسیونر قابل قطع زیر بار با کنتاکت ‌کمکی قطع و وصل و ارت با ولتاژ نامی ۲۴ تا ۲۳۰ ولت.</t>
  </si>
  <si>
    <t>موتور برای سکسیونر قابل قطع فیوز‌دار با کنتاکت کمکی قطع و وصل و ارت با ولتاژ نامی ۲۴ تا ۲۳۰ ولت.</t>
  </si>
  <si>
    <t>بوبین شنت سکسیونر فیوز‌دار ۲۴ تا ۲۳۰ ولت.</t>
  </si>
  <si>
    <t>کنتاکت کمکی قطع سکسیونر فیوز‌دار ۲۴ تا ۲۳۰ ولت.</t>
  </si>
  <si>
    <t>دژنکتور گازی ثابت (فیکس یا غیر‌کشویی) ۲۰ کیلو‌ولت ۶۳۰ آمپری با حداقل جریان قطع اتصال کوتاه ۱۶ کیلو‌آمپر.</t>
  </si>
  <si>
    <t>دژنکتور گازی ثابت (فیکس یا غیر‌کشویی) ۲۰ کیلو‌ولت ۶۳۰ آمپری با حداقل جریان قطع اتصال کوتاه ۲۰ کیلو‌آمپر.</t>
  </si>
  <si>
    <t>دژنکتور خلا ثابت (فیکس یا غیر‌کشویی) ۲۰ کیلو‌ولت ۶۳۰ آمپری با حداقل جریان قطع اتصال کوتاه ۱۶ کیلو‌آمپر.</t>
  </si>
  <si>
    <t>دژنکتور خلا ثابت (فیکس یا غیر‌کشویی) ۲۰ کیلو‌ولت ۶۳۰ آمپری با حداقل جریان قطع اتصال کوتاه ۲۰ کیلو‌آمپر.</t>
  </si>
  <si>
    <t> موتور برای دژنکتور با کنتاکت کمکی قطع و وصل با ولتاژ نامی ۲۴ تا ۲۳۰ ولت.</t>
  </si>
  <si>
    <t>سلول کامل ۲۰ کیلوولت کمپکت از نوع AIS با شمش‌کشی و سیم‌کشی‌های لازم با سکسیونر قابل قطع زیر بار SF6 سه‌وضعیتی ۲۰ کیلوولت با قدرت تحمل اتصال کوتاه ۱۶ کیلو‌آمپر و جریان نامی ۶۳۰ آمپر به عرض ۳۷٫۵ سانتی‌متر.</t>
  </si>
  <si>
    <t>سلول کامل ۲۰ کیلو‌ولت کمپکت از نوع AIS با شمش‌کشی و سیم‌کشی‌های لازم با سکسیونر قابل قطع زیر بار SF6 سه‌وضعیتی ۲۰ کیلوولت با قدرت تحمل اتصال کوتاه ۲۰ کیلو‌آمپر و جریان نامی ۶۳۰ آمپر به عرض ۳۷٫۵ سانتی‌متر.</t>
  </si>
  <si>
    <t>سلول کامل ۲۰ کیلو‌ولت کمپکت از نوع AIS با شمش‌کشی و سیم‌کشی‌های لازم با سکسیونر قابل قطع زیر بار SF6 سه‌وضعیتی ۲۰ کیلو‌ولت با قدرت تحمل اتصال کوتاه ۱۶ کیلو‌آمپر و جریان نامی ۶۳۰ آمپر به عرض ۵۰ سانتی‌متر.</t>
  </si>
  <si>
    <t>سلول کامل ۲۰ کیلو‌ولت کمپکت از نوع AIS با شمش‌کشی و سیم‌کشی‌های لازم با سکسیونر قابل قطع زیر بار SF6 سه‌وضعیتی ۲۰ کیلوولت با قدرت تحمل اتصال کوتاه ۲۰ کیلوآمپر و جریان ‌نامی ۶۳۰ آمپر به عرض ۵۰ سانتی‌متر.</t>
  </si>
  <si>
    <t>سلول کامل ۲۰ کیلوولت کمپکت از نوع AIS با شمش‌کشی و سیم‌کشی‌های لازم با سکسیونر قابل قطع زیر بار SF6 فیوزدار سه‌وضعیتی ۲۰ کیلو‌ولت با قدرت تحمل اتصال کوتاه ۱۶ کیلوآمپر و جریان نامی ۶۳۰ آمپر دارای سکسیونر ارت جداگانه سرکابل. بدون احتساب فیوز HRC به عرض ۳۷٫۵ سانتی‌متر.</t>
  </si>
  <si>
    <t>سلول کامل ۲۰ کیلو‌ولت کمپکت از نوع AIS با شمش‌کشی و سیم‌کشی‌های لازم با سکسیونر  قابل قطع زیر بار SF6 فیوزدار سه‌وضعیتی ۲۰ کیلوولت با قدرت تحمل اتصال کوتاه ۲۰ کیلوآمپر و جریان نامی ۶۳۰ آمپر دارای سکسیونر ارت جداگانه سرکابل. بدون احتساب فیوز HRC  به عرض ۳۷٫۵ سانتی‌متر.</t>
  </si>
  <si>
    <t>سلول کامل ۲۰ کیلوولت کمپکت از نوع AIS با شمش‌کشی و سیم‌کشی‌های لازم با سکسیونر  قابل قطع زیر بار SF6 فیوزدار سه‌وضعیتی ۲۰ کیلوولت با قدرت تحمل اتصال کوتاه ۱۶ کیلوآمپر و جریان نامی۶۳۰ آمپر دارای سکسیونر ارت جداگانه سرکابل. بدون احتساب فیوز  HRC به عرض ۵۰ سانتی‌متر.</t>
  </si>
  <si>
    <t>سلول کامل ۲۰ کیلوولت کمپکت از نوع AIS با شمش‌کشی و سیم‌کشی‌های لازم با سکسیونر  قابل قطع زیر بار SF6 فیوزدار سه‌وضعیتی ۲۰ کیلو‌ولت با قدرت تحمل اتصال کوتاه  ۲۰کیلوآمپر و جریان نامی۶۳۰ آمپر دارای سکسیونر ارت جداگانه سرکابل. بدون احتساب فیوز HRC به عرض ۵۰ سانتی‌متر.</t>
  </si>
  <si>
    <t>سلول کامل ۲۰ کیلوولت کمپکت از نوع AIS با شمش‌کشی و سیم‌کشی‌های لازم با دژنکتور SF6  و ۲۰کیلوولت با قدرت قطع ۱۶کیلوآمپر و جریان نامی  ۶۳۰ آمپر و بدون موتور با سکسیونر SF6 سه‌وضعیتی بالادست دژنکتور و بدون رله و بدون ترانس جریان حفاظتی به عرض ۷۵ سانتی‌متر.</t>
  </si>
  <si>
    <t>سلول کامل ۲۰ کیلوولت کمپکت از نوع AIS با شمش‌کشی و سیم‌کشی‌های لازم با دژنکتور SF6 و ۲۰  کیلوولت با قدرت قطع ۲۰ کیلوآمپر و جریان نامی ۶۳۰ آمپر با سکسیونر SF6 سه‌وضعیتی بالادست دژنکتور و بدون رله و بدون ترانس جریان حفاظتی به عرض ۷۵ سانتی‌متر.</t>
  </si>
  <si>
    <t>سلول کامل ۲۰ کیلوولت کمپکت از نوع AIS با شمش‌کشی و سیم‌کشی‌های لازم با دژنکتور خلا و ۲۰  کیلوولت با قدرت قطع ۱۶ کیلوآمپر و جریان نامی  ۶۳۰ آمپر با سکسیونر SF6 سه‌وضعیتی بالادست دژنکتور و بدون رله و بدون ترانس جریان حفاظتی به عرض ۷۵ سانتی‌متر.</t>
  </si>
  <si>
    <t>سلول کامل ۲۰ کیلو‌ولت کمپکت از نوع AIS با شمش‌کشی و سیم‌کشی‌های لازم با دژنکتور خلا و ۲۰ کیلوولت با قدرت قطع ۲۰ کیلو‌آمپر و جریان ‌نامی ۶۳۰ آمپر با سکسیونر SF6 سه‌وضعیتی بالادست دژنکتور و بدون رله و بدون ترانس جریان حفاظتی به عرض ۷۵ سانتی‌متر. </t>
  </si>
  <si>
    <t>سلول کامل ۲۰ کیلوولت کمپکت از نوع AIS با شمش‌کشی و سیم‌کشی‌های لازم با دژنکتور SF6و ۲۰ کیلوولت با قدرت قطع ۱۶کیلوآمپر و جریان ‌نامی ۶۳۰ آمپر با سکسیونر SF6 سه‌وضعیتی بالادست دژنکتور و دارای سکسیونر ارت جداگانه سرکابل, بدون رله و بدون ترانس جریان حفاظتی به عرض ۷۵ سانتی‌متر.</t>
  </si>
  <si>
    <t>سلول کامل ۲۰ کیلوولت کمپکت از نوع AIS با شمش‌کشی و سیم‌کشی‌های لازم با دژنکتور SF6  و ۲۰ کیلوولت با قدرت قطع ۲۰ کیلوآمپر و جریان ‌نامی۶۳۰ آمپر با سکسیونر SF6 سه‌وضعیتی بالادست دژنکتور و دارای سکسیونر ارت جداگانه سرکابل, بدون رله و بدون ترانس جریان حفاظتی به عرض ۷۵ سانتی‌متر.</t>
  </si>
  <si>
    <t>سلول کامل ۲۰ کیلوولت کمپکت از نوع AIS با شمش‌کشی و سیم‌کشی‌های لازم با دژنکتور خلا  و ۲۰ کیلوولت با قدرت قطع ۱۶ کیلوآمپر و جریان نامی ۶۳۰ آمپر با سکسیونر SF6 سه‌وضعیتی بالادست دژنکتور و دارای سکسیونر ارت جداگانه سرکابل, بدون رله و بدون ترانس جریان حفاظتی به عرض ۷۵ سانتی‌متر.</t>
  </si>
  <si>
    <t>سلول کامل ۲۰ کیلوولت کمپکت از نوع AIS با شمش‌کشی و سیم‌کشی‌های لازم با دژنکتور خلا و ۲۰ کیلوولت با قدرت قطع ۲۰ کیلوآمپر و جریان نامی ۶۳۰ آمپر با سکسیونر SF6 سه‌وضعیتی بالادست دژنکتور و دارای سکسیونر ارت جداگانه سرکابل, بدون رله و بدون ترانس جریان حفاظتی به عرض ۷۵ سانتی‌متر.</t>
  </si>
  <si>
    <t>سلول کامل ۲۰ کیلوولت کمپکت از نوع AIS با شمش‌کشی و سیم‌کشی‌های لازم با دژنکتور SF6 و ۲۰ کیلوولت با قدرت قطع ۱۶ کیلو‌آمپر و جریان نامی  ۶۳۰ آمپر با ۲ عدد سکسیونر SF6 سه‌وضعیتی ارت‌دار در طرفین دژنکتور بدون رله و بدون ترانس جریان حفاظتی به عرض ۷۵ سانتی‌متر (باس کوپلر).</t>
  </si>
  <si>
    <t>سلول کامل ۲۰ کیلوولت کمپکت از نوع AIS با شمش‌کشی و سیم‌کشی‌های لازم با دژنکتور SF6  و ۲۰ کیلوولت با قدرت قطع ۲۰ کیلوآمپر و جریان نامی ۶۳۰ آمپر با ۲ عدد سکسیونر SF6 سه‌وضعیتی ارت‌دار در طرفین دژنکتور بدون رله و بدون ترانس جریان حفاظتی  به عرض ۷۵ سانتی‌متر (باس کوپلر).</t>
  </si>
  <si>
    <t>سلول کامل ۲۰ کیلوولت کمپکت از نوع AIS با شمش‌کشی و سیم‌کشی‌های لازم با دژنکتور خلا و ۲۰ کیلوولت با قدرت قطع ۱۶ کیلو آمپر و جریان نامی ۶۳۰ آمپر با ۲ عدد سکسیونر SF6 سه‌وضعیتی ارت‌دار در طرفین دژنکتور بدون رله و بدون ترانس جریان حفاظتی به عرض ۷۵ سانتی‌متر (باس کوپلر).</t>
  </si>
  <si>
    <t>سلول کامل ۲۰ کیلوولت کمپکت از نوع AIS با شمش‌کشی و سیم‌کشی‌های لازم با دژنکتور خلا و ۲۰ کیلو ولت با قدرت قطع ۲۰ کیلوآمپر و جریان نامی ۶۳۰ آمپر با ۲ عدد سکسیونر SF6 سه‌وضعیتی ارت‌دار در طرفین دژنکتور بدون رله و بدون ترانس جریان حفاظتی به عرض ۷۵ سانتی‌متر (باس کوپلر).</t>
  </si>
  <si>
    <t>سلول کامل ۲۰ کیلوولت کامپکت AIS باس‌رایزر با شمش‌کشی‌های مربوطه به عرض ۵۰ سانتی‌متر.</t>
  </si>
  <si>
    <t>سلول اندازه‌گیری ۲۰ کیلوولت کمپکت AIS بدون CT, PT با شمش‌کشی و سیم‌کشی‌های مربوطه به عرض ۷۵ سانتی‌متر.</t>
  </si>
  <si>
    <t>سلول کامل ۲۰ کیلوولت کمپکت از نوع GIS با شمش‌کشی و سیم‌کشی‌های لازم با سکسیونر قابل قطع زیر بار SF6  سه‌وضعیتی ۲۰ کیلوولت با حداقل قدرت تحمل اتصال کوتاه ۱۶ کیلوآمپر و جریان نامی ۶۳۰ آمپر.</t>
  </si>
  <si>
    <t>سلول کامل ۲۰ کیلوولت کمپکت از نوع GIS با شمش‌کشی و سیم‌کشی‌های لازم با سکسیونر قابل قطع زیر بار SF6  فیوزدار سه‌وضعیتی ۲۰ کیلوولت با حداقل قدرت تحمل اتصال کوتاه ۱۶ کیلوآمپر و جریان نامی ۶۳۰ آمپر دارای سکسیونر  ارت. بدون احتساب فیوز HRC.</t>
  </si>
  <si>
    <t>سلول کامل ۲۰ کیلوولت کمپکت از نوع GIS با شمش‌کشی و سیم‌کشی‌های لازم با دژنکتور سه‌وضعیتی SF6 و ۲۰  کیلوولت با حداقل قدرت قطع ۱۶ کیلوآمپر و جریان نامی ۶۳۰ آمپر با ترانسفورماتور جریان و رله ثانویه.</t>
  </si>
  <si>
    <t>سلول کامل ۲۰ کیلوولت کمپکت از نوع GIS با شمش‌کشی و سیم‌کشی‌های لازم با دژنکتور خلا ۲۰ کیلوولت و بدون موتور با حداقل قدرت قطع ۱۶ کیلوآمپر و جریان نامی ۶۳۰ آمپر و دارای سکسیونر ارت با ترانسفورماتور جریان و رله ثانویه.</t>
  </si>
  <si>
    <t>سلول کامل ۲۰ کیلوولت کمپکت از نوع GIS با شمش‌کشی و سیم‌کشی‌های لازم با دژنکتور سه‌وضعیتی SF6 و ۲۰‌کیلوولت با حداقل قدرت قطع ۱۶ کیلوآمپر و جریان نامی ۲۰۰ آمپر با ترانسفورماتور‌‌ جریان و رله ثانویه (جهت فیدر ترانسفورماتور).</t>
  </si>
  <si>
    <t>سلول اندازه گیری ۲۰ کیلوولت کمپکت AIS بدون CT, PTبا شمش‌کشی و سیم‌کشی‌های مربوطه مناسب جهت قرار گرفتن در کنار تابلو GIS.</t>
  </si>
  <si>
    <t>هادی مسی بدون روکش فشار ضعیف با هر سطح مقطع.</t>
  </si>
  <si>
    <t>شینه مسی بدون‌ رنگ.</t>
  </si>
  <si>
    <t>شینه مسی بدون رنگ با شرینگ حرارتی ۱۲۰ درجه سانتی‌گراد.</t>
  </si>
  <si>
    <t>شینه مسی بدون رنگ قلع اندود با شرینگ حرارتی ۱۲۰ درجه سانتی‌گراد.</t>
  </si>
  <si>
    <t>شینه مسی با رنگ نسوز اپوکسی کوره‌ای با خاصیت عایقی.</t>
  </si>
  <si>
    <t>موف (دوراهه) مسی پرسی جهت سیم یا کابل با سطح مقطع ۱۰ تا۷۰ میلی‌متر مربع.</t>
  </si>
  <si>
    <t>موف (دوراهه) مسی پرسی جهت سیم یا کابل با سطح مقطع ۹۵ تا۱۸۵ میلی متر مربع.</t>
  </si>
  <si>
    <t>موف (دوراهه) مسی پرسی جهت سیم یا کابل باسطح مقطع ۲۴۰ تا۳۰۰ میلی متر مربع.</t>
  </si>
  <si>
    <t>کلمپ شکاف‌دار مسی نمره ۱۶ تا ۳۵.</t>
  </si>
  <si>
    <t>کلمپ شکاف‌دار مسی نمره ۵۰ تا ۷۰.</t>
  </si>
  <si>
    <t>کلمپ شکاف‌دار مسی نمره ۹۵ تا ۱۲۰.</t>
  </si>
  <si>
    <t>صفحه ارت مسی.</t>
  </si>
  <si>
    <t>کلمپ ارت.</t>
  </si>
  <si>
    <t>کانکتور عایقی دندانه‌دار جهت کابل خودنگهدار فشار ضعیف ۱۶ تا ۱۲۰ میلی‌متر مربع و هادی انشعاب ۱۶ تا ۱۲۰ میلی‌متر مربع بدون مهره سربر.</t>
  </si>
  <si>
    <t>کانکتور عایقی دندانه‌دار جهت کابل خودنگهدار فشار ضعیف ۱۶ تا ۱۲۰ میلی‌متر مربع و هادی انشعاب ۲٫۵ تا ۲۵ میلی‌متر مربع بدون مهره سربر.</t>
  </si>
  <si>
    <t>کانکتور عایقی دندانه‌دار جهت کابل خودنگهدار فشار ضعیف ۱۶ تا ۱۲۰ میلی‌متر مربع و هادی انشعاب ۱۶ تا ۱۲۰ میلی‌متر مربع با مهره سربر.</t>
  </si>
  <si>
    <t>کانکتور عایقی دندانه‌دار جهت کابل خودنگهدار فشار ضعیف ۱۶ تا ۱۲۰ میلی‌متر مربع و هادی انشعاب ۲٫۵ تا ۲۵ میلی‌متر مربع با مهره سربر.</t>
  </si>
  <si>
    <t>رابط (۱ به ۲) انشعاب مشترکین بدون کنکتور دندانه‌دار.</t>
  </si>
  <si>
    <t>رابط (۱ به ۴) انشعاب مشترکین بدون کنکتور دندانه‌دار.</t>
  </si>
  <si>
    <t>کلمپ بی‌متال ۳۵ تا ۷۰ میلی‌متر مربع.</t>
  </si>
  <si>
    <t>کلمپ بی ‌متال ۹۵ تا ۱۲۰ میلی‌متر مربع.</t>
  </si>
  <si>
    <t>کلمپ انتهایی کابل خودنگهدار فشار ضعیف از نوع گوه‌ای با بدنه آلومینیوم جهت مسنجر ۵۰ و ۷۰.</t>
  </si>
  <si>
    <t>کلمپ انتهایی کابل خودنگهدار فشار ضعیف از نوع گوه‌ای با بدنه آلومینیوم جهت مسنجر ۱۶ و ۲۵.</t>
  </si>
  <si>
    <t>کلمپ انتهایی پیچی کابل خودنگهدار فشار ضعیف جهت مسنجر ۱۶ و ۲۵.</t>
  </si>
  <si>
    <t>کلمپ آویز جهت کابل خودنگهدار فشار ضعیف.</t>
  </si>
  <si>
    <t>وینچ کلمپ.</t>
  </si>
  <si>
    <t>کلمپ انتهایی سیم بدون روکش (سیم‌گیر) سه‌پیچ.</t>
  </si>
  <si>
    <t>کلمپ انتهایی سیم بدون روکش (سیم‌گیر) چهار‌پیچ.</t>
  </si>
  <si>
    <t>کلمپ انتهایی سیم بدون روکش (سیم‌گیر) پنج‌پیچ.</t>
  </si>
  <si>
    <t>کلمـپ آویزی دوپیچه آلومینیومی، جهت سیم‌های هوایی تا حداکثر قطر ۱۸ میلی‌متر و قدرت تحمل نیروی کشش ۴۳۰۰ کیلوگرم.</t>
  </si>
  <si>
    <t>کلمـپ آویزی دو پیچه آلومینیومی، جهت سیم‌های هوایی تا حداکثر قطر ۲۰ میلی‌متر و قدرت تحمل نیروی کشش ۶۸۰۰ کیلوگرم.</t>
  </si>
  <si>
    <t>کلمـپ آویزی دوپیچه آلومینیومی، جهت سیم‌های هوایی تا حداکثر قطر ۲۹ میلی‌متر و قدرت تحمل نیروی کشش ۶۸۰۰ کیلوگرم.</t>
  </si>
  <si>
    <t xml:space="preserve">بسته </t>
  </si>
  <si>
    <t>سیم آرموراد جهت هادی بدون روکش با سطح مقطع نامی ۳۵ میلی‌متر مربع.</t>
  </si>
  <si>
    <t>سیم آرموراد جهت هادی بدون روکش با سطح مقطع نامی ۷۰ میلی‌متر مربع.</t>
  </si>
  <si>
    <t>سیم آرموراد جهت هادی بدون روکش با سطح مقطع نامی ۱۲۰ میلی‌متر مربع.</t>
  </si>
  <si>
    <t>سیم آرموراد جهت هادی بدون روکش با سطح مقطع نامی ۱۸۵ میلی‌متر مربع.</t>
  </si>
  <si>
    <t>سیم آرموراد جهت هادی بدون روکش با سطح مقطع نامی ۲۴۰ میلی‌متر مربع.</t>
  </si>
  <si>
    <t>رکاب آلومینیومی (خط گرم) جهت سیم بدون روکش.</t>
  </si>
  <si>
    <t>کلمپ هات‌لاین آلومینیومی (خط گرم).</t>
  </si>
  <si>
    <t>کلمـپ هوایی بدون دندانه آلومینیومی از نوع دایکاست، برای سیم‌های هوایی به مقطع ۳۵ تا۷۰ میلی‌متر مربع.</t>
  </si>
  <si>
    <t>کلمـپ هوایی بدون دندانه آلومینیومی از نوع اکسترود، برای سیم‌های هوایی به مقطع ۳۵ تا۷۰ میلی‌متر مربع.</t>
  </si>
  <si>
    <t> کلمـپ هوایی بدون دندانه آلومینیومی از نوع دایکاست، برای سیم‌های هوایی به مقطع ۹۵ تا ۱۵۰ میلی‌متر مربع.</t>
  </si>
  <si>
    <t> کلمـپ هوایی بدون دندانه آلومینیومی از نوع اکسترود، برای سیم‌های هوایی به مقطع ۹۵ تا ۱۵۰ میلی‌متر مربع.</t>
  </si>
  <si>
    <t>کلمـپ هوایی بدون دندانه آلومینیومی از نوع دایکاست، برای سیم‌های هوایی به مقطع ۱۸۵ تا ۲۴۰ میلی‌متر مربع.</t>
  </si>
  <si>
    <t>کلمـپ هوایی بدون دندانه آلومینیومی از نوع اکسترود، برای سیم‌های هوایی به مقطع ۱۸۵ تا ۲۴۰ میلی‌متر مربع.</t>
  </si>
  <si>
    <t>کلمپ هوایی بدون دندانه از نوع فول بی‌متال جهت سیم‌های هوایی به مقطع ۳۵ تا ۷۰ میلی‌متر مربع.</t>
  </si>
  <si>
    <t>کلمپ هوایی بدون دندانه از نوع فول بی‌متال جهت سیم‌های هوایی به مقطع ۹۵ تا ۲۴۰.</t>
  </si>
  <si>
    <t>کلمپ پرسی S یا C شکل آلومینیومی.</t>
  </si>
  <si>
    <t>کنکتور ارت موقت (EPD) هادی روکش‌دار.</t>
  </si>
  <si>
    <t>جرقه‌گیر هادی روکش‌دار مخصوص مقره سوزنی سرامیکی (PAD).</t>
  </si>
  <si>
    <t>جرقه‌گیر هادی روکش‌دار مخصوص مقره سوزنی سیلیکونی (PAD).</t>
  </si>
  <si>
    <t>جرقه‌گیر هادی روکش‌دار مخصوص مقره کششی.</t>
  </si>
  <si>
    <t>تک شاخک تخلیه قوس(APD).</t>
  </si>
  <si>
    <t>کانکتور ارتباط دو طرف دندانه‌دار جهت ارتباط هادی روکش‌دار آلومینیومی به آلومینیومی به همراه کاور.</t>
  </si>
  <si>
    <t>کانکتور ارتباط یک طرف دانه‌دار جهت ارتباط هادی روکش‌دار آلومینیومی به آلومینیومی به همراه کاور.</t>
  </si>
  <si>
    <t>رکاب خط گرم با یک عدد کنکتور دندانه‌دار جهت سیم روکش‌دار.</t>
  </si>
  <si>
    <t>رکاب خط گرم با دو عدد کنکتور دندانه‌دار جهت سیم روکش‌دار.</t>
  </si>
  <si>
    <t>کلمپ انتهایی هادی روکش‌دار از نوع گوه‌ای جهت سطح مقطع ۳۵ تا ۷۰ میلی‌متر مربع.</t>
  </si>
  <si>
    <t>کلمپ انتهایی هادی روکش‌دار از نوع گوه‌ای جهت سطح مقطع ۹۵ تا ۱۲۰ میلی‌متر مربع.</t>
  </si>
  <si>
    <t>کلمپ انتهایی هادی روکش‌دار از نوع گوه‌ای جهت سطح مقطع ۱۵۰ تا ۱۸۵ میلی‌متر مربع.</t>
  </si>
  <si>
    <t>کلمپ آویز غلطکی هادی روکش‌دار.</t>
  </si>
  <si>
    <t>سیم‌گیر مارپیچی مخصوص هادی روکش‌دار ۷۰.</t>
  </si>
  <si>
    <t>سیم‌گیر مارپیچی مخصوص هادی روکش‌دار ۱۲۰.</t>
  </si>
  <si>
    <t>سیم اصله هادی روکش‌دار ۳۵ تا ۵۰ جهت مقره سیلیکونی.</t>
  </si>
  <si>
    <t>سیم اصله هادی روکش‌دار ۳۵ تا ۵۰ جهت مقره سرامیکی.</t>
  </si>
  <si>
    <t>سیم اصله هادی روکش‌دار ۷۰ تا ۹۵ جهت مقره سیلیکونی.</t>
  </si>
  <si>
    <t>سیم اصله هادی روکش‌دار ۷۰ تا ۹۵ جهت مقره سرامیکی.</t>
  </si>
  <si>
    <t>سیم اصله هادی روکش‌دار ۱۲۰ تا ۱۸۵ جهت مقره سیلیکونی.</t>
  </si>
  <si>
    <t>سیم اصله هادی روکش‌دار ۱۲۰ تا ۱۸۵ جهت مقره سرامیکی.</t>
  </si>
  <si>
    <t>سیم‌گیر مارپیچی مخصوص کابل فاصله‌دار ۷۰.</t>
  </si>
  <si>
    <t>سیم‌گیر مارپیچی مخصوص کابل فاصله‌دار ۱۲۰.</t>
  </si>
  <si>
    <t>سیم‌گیر مارپیچی جهت سیم فولادی.</t>
  </si>
  <si>
    <t>سیم اصله کردن مخصوص کابل فاصله‌دار هوایی ۷۰.</t>
  </si>
  <si>
    <t>سیم اصله کردن مخصوص کابل فاصله‌دار هوایی ۱۲۰.</t>
  </si>
  <si>
    <t>سیم اصله کردن مخصوص کابل فاصله‌دار هوایی ۱۵۰.</t>
  </si>
  <si>
    <t>سیم اصله کردن مخصوص کابل فاصله‌دار هوایی ۱۸۵.</t>
  </si>
  <si>
    <t>براکت عبوری مخصوص کابل فاصله از جنس آلومینیوم ریخته‌گری شده.</t>
  </si>
  <si>
    <t>رکاب کابل فاصله‌دار.</t>
  </si>
  <si>
    <t>کلمپ مسنجر کابل فاصله‌دار.</t>
  </si>
  <si>
    <t>کلمپ انگشتی.</t>
  </si>
  <si>
    <t>بازوی ضد انحراف کابل فاصله‌دار.</t>
  </si>
  <si>
    <t>کلمپ مخروطی انتهایی کابل فاصله‌دار.</t>
  </si>
  <si>
    <t>کلمپ انتهایی کابل خودنگهدار فشار متوسط با بدنه آلومینیومی از نوع گوه‌ای با سطح مقطع ۶۰ میلی‌متر.</t>
  </si>
  <si>
    <t>کلمپ آویز جهت کابل خودنگهدار فشار متوسط.</t>
  </si>
  <si>
    <t>کابلشو بی‌متال جهت سیم یا کابل با سطح مقطع ۱۰ تا ۷۰ میلی‌متر مربع.</t>
  </si>
  <si>
    <t>کابلشو بی‌متال جهت سیم یا کابل با سطح مقطع ۹۵ تا ۱۸۵ میلی‌متر مربع.</t>
  </si>
  <si>
    <t>کابلشو بی‌متال جهت سیم یا کابل با سطح مقطع ۲۴۰ تا ۳۰۰ میلی‌متر مربع.</t>
  </si>
  <si>
    <t>موف (دوراهه) آلومینیوم پرسی جهت سیم یا کابل با سطح مقطع ۱۰ تا ۷۰ میلی‌متر مربع.</t>
  </si>
  <si>
    <t>موف (دوراهه) آلومینیوم پرسی جهت سیم یا کابل با سطح مقطع ۹۵ تا ۱۸۵ میلی‌متر مربع.</t>
  </si>
  <si>
    <t>موف (دوراهه) آلومینیوم پرسی جهت سیم یا کابل با سطح مقطع ۲۴۰ تا ۳۰۰ میلی‌متر مربع.</t>
  </si>
  <si>
    <t>موف (دوراهه) پرسی کابل خودنگهدار فشار ضعیف جهت رشته آلومینیومی با سطح مقطع ۱۶ تا ۷۰ میلی‌متر مربع.</t>
  </si>
  <si>
    <t>موف (دوراهه) پرسی کابل خودنگهدار فشار ضعیف جهت رشته آلومینیومی با سطح مقطع ۹۵ تا ۱۲۰ میلی‌متر مربع.</t>
  </si>
  <si>
    <t>بوش ‌اسپلایس آلومینیومی با مغزی فولاد جهت سیم‌های آلومینیوم فولاد FOX.</t>
  </si>
  <si>
    <t>بوش ‌اسپلایس آلومینیومی با مغزی فولاد جهت سیم‌های آلومینیوم فولاد MINK.</t>
  </si>
  <si>
    <t>بوش ‌اسپلایس آلومینیومی با مغزی فولاد جهت سیم‌های آلومینیوم فولاد HYENA.</t>
  </si>
  <si>
    <t>بوش ‌اسپلایس آلومینیومی با مغزی فولاد جهت سیم‌های آلومینیوم فولاد WOLF.</t>
  </si>
  <si>
    <t>بوش ‌اسپلایس آلومینیومی با مغزی فولاد جهت سیم‌های آلومینیوم فولاد LYNX.</t>
  </si>
  <si>
    <t>بوش‌ اسپلایس آلومینیومی بدون مغزی فولاد جهت جمپر سیم‌های آلومینیوم فولاد FOX.</t>
  </si>
  <si>
    <t>بوش ‌اسپلایس آلومینیومی بدون مغزی فولاد جهت جمپر سیم‌های آلومینیوم فولاد MINK.</t>
  </si>
  <si>
    <t>بوش‌ اسپلایس آلومینیومی بدون مغزی فولاد جهت جمپر سیم‌های آلومینیوم فولاد HYENA.</t>
  </si>
  <si>
    <t>بوش ‌اسپلایس آلومینیومی بدون مغزی فولاد جهت جمپر سیم‌های آلومینیوم فولاد WOLF.</t>
  </si>
  <si>
    <t>بوش ‌اسپلایس آلومینیومی بدون مغزی فولاد جهت جمپر سیم‌های آلومینیوم فولاد LYNX.</t>
  </si>
  <si>
    <t>کلمپ آویز جهت فیبر نوری.</t>
  </si>
  <si>
    <t>سیم آرموراد جهت فیبر نوری.</t>
  </si>
  <si>
    <t xml:space="preserve">خازن سه‌فاز از نوع خشک ۴۰۰ ولت، ۵۰ هرتز، با اتصال مثلث، مجهز به مقاومت تخلیه بار و به قدرت ۵ کیلووار. </t>
  </si>
  <si>
    <t xml:space="preserve">خازن سه‌فاز از نوع خشک ۴۰۰ ولت، ۵۰ هرتز، با اتصال مثلث، مجهز به مقاومت تخلیه بار و به قدرت ۷٫۵ کیلووار. </t>
  </si>
  <si>
    <t xml:space="preserve">خازن سه‌فاز از نوع خشک ۴۰۰ ولت، ۵۰ هرتز، با اتصال مثلث، مجهز به مقاومت تخلیه بار و به قدرت ۱۰ کیلووار. </t>
  </si>
  <si>
    <t xml:space="preserve">خازن سه‌فاز از نوع خشک ۴۰۰ ولت، ۵۰ هرتز، با اتصال مثلث، مجهز به مقاومت تخلیه بار و به قدرت ۱۲٫۵ کیلووار. </t>
  </si>
  <si>
    <t xml:space="preserve">خازن سه‌فاز از نوع خشک ۴۰۰ ولت، ۵۰ هرتز، با اتصال مثلث، مجهز به مقاومت تخلیه بار و به قدرت ۱۵ کیلووار. </t>
  </si>
  <si>
    <t xml:space="preserve">خازن سه‌فاز از نوع خشک ۴۰۰ ولت، ۵۰ هرتز، با اتصال مثلث، مجهز به مقاومت تخلیه بار و به قدرت ۲۰ کیلووار. </t>
  </si>
  <si>
    <t xml:space="preserve">خازن سه‌فاز از نوع خشک ۴۰۰ ولت، ۵۰ هرتز، با اتصال مثلث، مجهز به مقاومت تخلیه بار و به قدرت ۲۵ کیلووار. </t>
  </si>
  <si>
    <t xml:space="preserve">خازن سه‌فاز از نوع خشک ۴۰۰ ولت، ۵۰ هرتز، با اتصال مثلث، مجهز به مقاومت تخلیه بار و به قدرت ۳۰ کیلووار. </t>
  </si>
  <si>
    <t xml:space="preserve">نصب پایه بتنی برق تا ارتفاع ۹ متر و قدرت نامی با حداکثر ۴۰۰ کیلوگرم نیرو. </t>
  </si>
  <si>
    <t>نصب پایه بتنی برق تا ارتفاع ۹ متر و قدرت نامی ۶۰۰ کیلوگرم نیرو و بیشتر.</t>
  </si>
  <si>
    <t>نصب پایه بتنی برق با ارتفاع بیش از ۹ متر تا ۱۲ متر و قدرت نامی با حداکثر ۶۰۰ کیلوگرم نیرو.</t>
  </si>
  <si>
    <t>نصب پایه بتنی برق با ارتفاع بیش از ۹ متر تا ۱۲ متر و قدرت نامی ۸۰۰ کیلوگرم نیرو و بیشتر.</t>
  </si>
  <si>
    <t>نصب پایه بتنی برق با ارتفاع بیش از ۱۲ متر و قدرت نامی با حداکثر  ۴۰۰ کیلوگرم نیرو.</t>
  </si>
  <si>
    <t>نصب پایه بتنی برق با ارتفاع بیش از ۱۲ متر و قدرت نامی ۶۰۰ کیلوگرم نیرو.</t>
  </si>
  <si>
    <t>نصب  پایه بتنی برق با ارتفاع بیش از ۱۲ متر و قدرت نامی ۸۰۰ کیلوگرم نیرو و بیشتر.</t>
  </si>
  <si>
    <t>نصب پایه چوبی با ارتفاع حداکثر ۹ متر.</t>
  </si>
  <si>
    <t>نصب پایه چوبی با ارتفاع بیش از ۹ متر تا ۱۲ متر.</t>
  </si>
  <si>
    <t>نصب پایه چوبی با ارتفاع بیش از ۱۲ متر تا ۱۵ متر.</t>
  </si>
  <si>
    <t>نصب ترانسفورماتور رزینی تک‌فاز به صورت هوایی.</t>
  </si>
  <si>
    <t>نصب ترانسفورماتور روغنی تک‌فاز فشار متوسط تا قدرت  ۵ کیلوولت آمپر.</t>
  </si>
  <si>
    <t>نصب ترانسفورماتور روغنی تک‌فاز فشار متوسط با قدرت بیش از ۵ کیلو‌ولت آمپر.</t>
  </si>
  <si>
    <t>نصب ترانسفورماتور روغنی سه‌فاز به صورت هوایی.</t>
  </si>
  <si>
    <t>نصب ترانسفورماتور سه‌فاز با قدرت کمتر از ۴۰۰ کیلوولت آمپر داخل پست زمینی.  </t>
  </si>
  <si>
    <t>نصب ترانسفورماتور سه‌فاز با قدرت ۴۰۰ تا ۶۳۰ کیلوولت آمپر داخل پست زمینی.  </t>
  </si>
  <si>
    <t>نصب ترانسفورماتور سه‌فاز با قدرت ۸۰۰ تا ۱۰۰۰ کیلوولت آمپر داخل پست زمینی.</t>
  </si>
  <si>
    <t>نصب ترانسفورماتور سه‌فاز با قدرت ۱۲۵۰ کیلوولت آمپر و بیشتر داخل پست زمینی.</t>
  </si>
  <si>
    <t>نصب پست پد مانتد تا قدرت ۲۵۰ کیلوولت آمپر.</t>
  </si>
  <si>
    <t>نصب پست پد مانتد با قدرت ۳۱۵ تا ۸۰۰ کیلوولت آمپر.</t>
  </si>
  <si>
    <t>نصب پست پد مانتد با قدرت ۱۰۰۰ کیلوولت آمپر و بیشتر.</t>
  </si>
  <si>
    <t>نصب اتو‌‌ترانسفورماتور سه‌فاز فشار متوسط.</t>
  </si>
  <si>
    <t>نصب ترانسفورماتور تمام روغنی ‌اندازه‌گیری ترکیبی جریان و ولتاژ (MOF).</t>
  </si>
  <si>
    <t>نصب کابل ۲۰ کیلوولت زره‌دار، تک‌‌‌رشته با هادی مسی تا سطح مقطع ۷۰ میلی‌متر مربع.</t>
  </si>
  <si>
    <t>نصب کابل ۲۰ کیلوولت زره‌دار، تک‌رشته با هادی مسی با سطح مقطع ۹۵ تا ۱۵۰ میلی‌متر مربع.</t>
  </si>
  <si>
    <t>نصب کابل ۲۰ کیلوولت زره‌دار، تک‌رشته با هادی مسی با سطح مقطع ۱۵۰ تا ۳۰۰ میلی‌متر مربع.</t>
  </si>
  <si>
    <t>نصب کابل ۲۰ کیلوولت زره‌دار، تک‌رشته با هادی مسی با سطح مقطع ۴۰۰ میلی‌متر مربع.</t>
  </si>
  <si>
    <t>نصب کابل ۲۰ کیلوولت زره‌دار، تک‌رشته با هادی مسی با سطح مقطع ۵۰۰ میلی‌متر مربع.</t>
  </si>
  <si>
    <t>نصب کابل ۲۰ کیلوولت زره‌دار، سه‌رشته با هادی مسی تا سطح مقطع ۷۰ میلی‌متر مربع.</t>
  </si>
  <si>
    <t>نصب کابل ۲۰ کیلوولت زره‌دار، سه‌رشته با هادی مسی با سطح مقطع ۹۵ تا ۱۵۰ میلی‌متر مربع.</t>
  </si>
  <si>
    <t>نصب کابل ۲۰ کیلوولت زره‌دار، سه‌رشته با هادی مسی با سطح مقطع ۱۸۵ تا ۳۰۰ میلی‌متر مربع.</t>
  </si>
  <si>
    <t>نصب کابل ۲۰ کیلوولت فاقد زره، تک‌رشته با هادی آلومینیومی با سطح مقطع ۱۲۰ تا ۱۸۵ میلی‌متر مربع.</t>
  </si>
  <si>
    <t>نصب کابل ۲۰ کیلوولت فاقد زره، تک‌رشته با هادی آلومینیومی با سطح مقطع ۲۴۰ تا ۳۰۰ میلی‌متر مربع.</t>
  </si>
  <si>
    <t>نصب کابل ۲۰ کیلو‌ولت زره‌دار، تک‌رشته با هادی آلومینیومی تا سطح مقطع ۹۵ میلی‌متر مربع.</t>
  </si>
  <si>
    <t>نصب کابل ۲۰ کیلوولت زره‌دار، تک‌رشته با هادی آلومینیومی با سطح مقطع ۱۲۰ تا ۱۸۵ میلی‌متر مربع.</t>
  </si>
  <si>
    <t>نصب کابل ۲۰ کیلوولت زره‌دار، تک‌رشته با هادی آلومینیومی با سطح مقطع ۲۴۰ تا ۳۰۰ میلی‌متر مربع.</t>
  </si>
  <si>
    <t>نصب کابل ۲۰ کیلوولت زره‌دار، تک‌رشته با هادی آلومینیومی با سطح مقطع ۴۰۰ میلی‌متر مربع.</t>
  </si>
  <si>
    <t>نصب کابل ۲۰ کیلو ولت زره‌دار، تک‌رشته با هادی آلومینیومی با سطح مقطع ۵۰۰ میلی‌متر مربع.</t>
  </si>
  <si>
    <t>نصب کابل ۲۰ کیلوولت زره‌دار، تک‌رشته با هادی آلومینیومی با سطح مقطع ۶۳۰ میلی‌متر مربع.</t>
  </si>
  <si>
    <t>نصب کابل ۲۰ کیلوولت زره‌دار، تک‌رشته با هادی آلومینیومی با سطح مقطع ۸۰۰ میلی‌متر مربع.</t>
  </si>
  <si>
    <t>نصب کابل ۲۰ کیلوولت زره‌دار، سه‌رشته با هادی آلومینیومی تا سطح مقطع ۹۵ میلی‌متر مربع.</t>
  </si>
  <si>
    <t>نصب کابل ۲۰ کیلوولت زره‌دار، سه‌رشته با هادی آلومینیومی با سطح مقطع ۱۲۰ تا ۱۸۵ میلی‌متر مربع.</t>
  </si>
  <si>
    <t>نصب کابل ۲۰ کیلوولت زره‌دار، سه‌رشته با هادی آلومینیومی با سطح مقطع ۲۴۰ تا ۳۰۰ میلی‌متر مربع.</t>
  </si>
  <si>
    <t>نصب کابل خودنگهدار ۲۰ کیلوولت تا سطح مقطع ۷۰ میلی‌متر مربع.</t>
  </si>
  <si>
    <t>نصب هادی بدون روکش در شبکه فشار متوسط هوایی.</t>
  </si>
  <si>
    <t>نصب هادی روکش‌دار CC در شبکه فشار متوسط هوایی.</t>
  </si>
  <si>
    <t>نصب هادی روکش‌دار CCT در شبکه فشار متوسط هوایی.</t>
  </si>
  <si>
    <t>نصب هادی در شبکه فشار متوسط کابل فاصله‌دار.</t>
  </si>
  <si>
    <t>نصب کابل مسی تک‌رشته از نوع NYY با سطح مقطع ۱۰ تا ۳۵ میلی‌متر مربع.</t>
  </si>
  <si>
    <t>نصب کابل مسی تک‌رشته از نوع NYY با سطح مقطع ۵۰ تا ۷۰میلی‌متر مربع.</t>
  </si>
  <si>
    <t>نصب کابل مسی تک‌رشته از نوع NYY با سطح مقطع ۹۵ تا ۱۵۰ میلی‌متر مربع.</t>
  </si>
  <si>
    <t>نصب کابل مسی تک‌رشته از نوع NYY با سطح مقطع ۱۸۵ تا ۳۰۰ میلی‌متر مربع.</t>
  </si>
  <si>
    <t>نصب کابل مسی تک‌رشته از نوع NYY با سطح مقطع ۴۰۰ میلی‌متر مربع.</t>
  </si>
  <si>
    <t>نصب کابل مسی تک‌رشته شیلددار از نوع NYCY با سطح مقطع ۶ تا ۱۰ میلی‌متر مربع.</t>
  </si>
  <si>
    <t>نصب کابل مسی دو یا سه‌رشته از نوع NYY با سطح مقطع ۱٫۵ تا ۲٫۵ میلی‌متر مربع.</t>
  </si>
  <si>
    <t>نصب کابل مسی دو‌رشته از نوع NYY با سطح مقطع ۴ تا ۶ میلی‌متر مربع.</t>
  </si>
  <si>
    <t>نصب کابل مسی دو‌رشته از نوع NYY با سطح مقطع ۱۰ تا ۲۵ میلی‌متر مربع.</t>
  </si>
  <si>
    <t>نصب کابل مسی دو‌رشته از نوع NYY با سطح مقطع ۳۵ تا ۵۰ میلی‌متر مربع.</t>
  </si>
  <si>
    <t>نصب کابل مسی سه‌رشته شیلددار از نوع NYCY با سطح مقطع ۶ تا ۱۰ میلی‌متر مربع.</t>
  </si>
  <si>
    <t>نصب کابل مسی سه و نیم یا چهاررشته از نوع NYY با سطح مقطع ۲۵ تا ۵۰ میلی‌متر مربع.</t>
  </si>
  <si>
    <t>نصب کابل مسی سه و نیم یا چهار‌رشته از نوع NYY با سطح مقطع ۷۰ تا ۹۵ میلی‌متر مربع.</t>
  </si>
  <si>
    <t>نصب کابل مسی سه و نیم یا چهار‌رشته از نوع NYY با سطح مقطع ۱۲۰ تا ۱۸۵ میلی‌متر مربع.</t>
  </si>
  <si>
    <t>نصب کابل مسی سه و نیم یا چهاررشته از نوع NYY با سطح مقطع ۲۴۰ تا ۳۰۰ میلی‌متر مربع.</t>
  </si>
  <si>
    <t>نصب کابل مسی چهار یا پنج‌رشته از نوع NYY با سطح مقطع ۱٫۵ تا ۲٫۵ میلی‌متر مربع.</t>
  </si>
  <si>
    <t>نصب کابل مسی چهار یا پنج‌رشته از نوع NYY با سطح مقطع ۴ تا ۶ میلی‌متر مربع.</t>
  </si>
  <si>
    <t>نصب کابل مسی چهار یا پنج‌رشته از نوع NYY با سطح مقطع ۱۰ تا ۱۶ میلی‌متر مربع.</t>
  </si>
  <si>
    <t>نصب کابل مسی پنج‌رشته از نوع NYY با سطح مقطع ۲۵ تا ۳۵ میلی‌متر مربع.</t>
  </si>
  <si>
    <t>نصب هادی مسی افشان از نوع NYAF با سطح مقطع ۱٫۵ تا ۲٫۵ میلی‌متر مربع.</t>
  </si>
  <si>
    <t>نصب هادی مسی افشان از نوع NYAF با سطح مقطع ۴ تا ۶ میلی‌متر مربع.</t>
  </si>
  <si>
    <t>نصب هادی مسی افشان از نوع NYAF با سطح مقطع ۱۰ تا ۱۶ میلی‌متر مربع.</t>
  </si>
  <si>
    <t> نصب هادی مسی بدون روکش فشار ضعیف در شبکه هوایی.</t>
  </si>
  <si>
    <t>نصب کابل آلومینیومی تک‌رشته از نوع NAYY با سطح مقطع ۱۶ تا ۷۰ میلی‌متر مربع.</t>
  </si>
  <si>
    <t>نصب کابل آلومینیومی تک‌رشته از نوع NAYY با سطح مقطع ۹۵ تا ۱۸۵ میلی‌متر مربع.</t>
  </si>
  <si>
    <t>نصب کابل آلومینیومی تک‌رشته از نوع NAYY با سطح مقطع ۴۰۰ تا ۵۰۰ میلی‌متر مربع.</t>
  </si>
  <si>
    <t>نصب کابل آلومینیومی دو‌رشته از نوع NAYY با سطح مقطع ۱۰ تا ۱۶ میلی‌متر مربع.</t>
  </si>
  <si>
    <t>نصب کابل آلومینیومی سه و نیم یا چهار‌رشته از نوع NAYY با سطح مقطع ۱۶ تا ۵۰ میلی‌متر مربع.</t>
  </si>
  <si>
    <t>نصب کابل آلومینیومی سه و نیم یا چهار‌رشته از نوع NAYY با سطح مقطع ۷۰ تا ۹۵ میلی‌متر مربع.</t>
  </si>
  <si>
    <t>نصب کابل آلومینیومی سه و نیم یا چهار‌رشته از نوع NAYY با سطح مقطع ۱۲۰ تا ۱۸۵ میلی‌متر مربع.</t>
  </si>
  <si>
    <t>نصب کابل آلومینیومی سه و نیم یا چهار‌رشته از نوع NAYY با سطح مقطع ۲۴۰ تا ۳۰۰ میلی‌متر مربع.</t>
  </si>
  <si>
    <t>نصب کابل آلومینیومی پنج‌رشته از نوع NAYY با سطح مقطع ۱۰ تا ۲۵ میلی‌متر مربع.</t>
  </si>
  <si>
    <t>نصب کابل خودنگهدار فشار ضعیف تک‌فاز با سطح مقطع فاز ۱۶ تا ۲۵ میلی‌متر مربع.</t>
  </si>
  <si>
    <t>نصب کابل خودنگهدار فشار ضعیف تک‌فاز با سطح مقطع فاز ۳۵ تا ۵۰ میلی‌متر مربع.</t>
  </si>
  <si>
    <t>نصب کابل خودنگهدار فشار ضعیف سه‌فاز با سطح مقطع فاز ۳۵ تا ۷۰ میلی‌متر مربع.</t>
  </si>
  <si>
    <t>نصب کابل خودنگهدار فشار ضعیف سه‌فاز با سطح مقطع فاز۹۵ تا ۱۲۰ میلی‌متر مربع.</t>
  </si>
  <si>
    <t>اضافه‌بها بابت نصب کابل خودنگهدار به صورت خط گرم در کنار شبکه فشار ضعیف بدون روکش برق‌دار.</t>
  </si>
  <si>
    <t>نصب انواع مقره سوزنی یا بشقابی کامپوزیتی.</t>
  </si>
  <si>
    <t>نصب انواع مقره سوزنی یا بشقابی سرامیکی.</t>
  </si>
  <si>
    <t>نصب انواع اسپیسر کامپوزیتی فشار متوسط.</t>
  </si>
  <si>
    <t>نصب اسپیسر فشار ضعیف.</t>
  </si>
  <si>
    <t>نصب مقره مهار.</t>
  </si>
  <si>
    <t>نصب مقره چرخی.</t>
  </si>
  <si>
    <t>نصب انواع کاور دائم.</t>
  </si>
  <si>
    <t>نصب لوله غیرفلزی تا قطر ۷۵ میلی‌متر.</t>
  </si>
  <si>
    <t>نصب لوله غیر‌فلزی با قطر بیش از ۷۵ میلی‌متر.</t>
  </si>
  <si>
    <t>نصب لوله فلزی تا قطر ۷۵ میلی‌متر.</t>
  </si>
  <si>
    <t>نصب لوله فلزی با قطر بیش از ۷۵ میلی‌متر.</t>
  </si>
  <si>
    <t>نصب لوله خرطومی.</t>
  </si>
  <si>
    <t>نصب پایه فولادی با ارتفاع ۱۲ تا ۱۴ متر.</t>
  </si>
  <si>
    <t>نصب برج نور با ارتفاع ۲۰ متر.</t>
  </si>
  <si>
    <t>نصب برج نور با ارتفاع ۲۴ متر.</t>
  </si>
  <si>
    <t>نصب برج نور با ارتفاع ۳۰ متر.</t>
  </si>
  <si>
    <t>نصب چراغ خیابانی گازی تا ۷۰ وات.</t>
  </si>
  <si>
    <t>نصب چراغ خیابانی گازی بیش از ۷۰ وات.</t>
  </si>
  <si>
    <t>نصب چراغ خیابانی LED تا توان ۴۵ وات.</t>
  </si>
  <si>
    <t>نصب چراغ خیابانی LED با توان بیش از ۴۵ وات.</t>
  </si>
  <si>
    <t>نصب پروژکتور جهت برج‌های نور.</t>
  </si>
  <si>
    <t>نصب تابلو با ابعاد کوچکتر از ۶۰×۸۰ سانتی‌متر بر روی دیوار یا پایه.</t>
  </si>
  <si>
    <t>نصب تابلوی توزیع یا شالتر بارانی تا ۲۵۰ آمپر.</t>
  </si>
  <si>
    <t>نصب تابلوی توزیع یا شالتر بارانی ۴۰۰ آمپر و بیشتر.</t>
  </si>
  <si>
    <t>نصب سکوی کامپوزیت جهت تابلو.</t>
  </si>
  <si>
    <t>سلول</t>
  </si>
  <si>
    <t>نصب تابلوی فشار متوسط AIS.</t>
  </si>
  <si>
    <t>نصب تابلوی فشار متوسط GIS.</t>
  </si>
  <si>
    <t>نصب پست کیوسکی بدون فضا جهت نصب ترانسفورماتور.</t>
  </si>
  <si>
    <t>نصب پست کیوسکی با فضا جهت نصب ترانسفورماتور.</t>
  </si>
  <si>
    <t>نصب انواع کنسول افقی تا طول ۲٫۵ متر.</t>
  </si>
  <si>
    <t>نصب سایر کنسول‌ها.</t>
  </si>
  <si>
    <t>نصب سکوی ترانسفورماتور یک‌طرفه.</t>
  </si>
  <si>
    <t>نصب سکوی ترانسفورماتور به طول ۱٫۸ متر.</t>
  </si>
  <si>
    <t>نصب سکوی ترانسفورماتور با طول بیش از ۱٫۸ متر.</t>
  </si>
  <si>
    <t>نصب انواع سکوی کات‌اوت و برقگیر.</t>
  </si>
  <si>
    <t>نصب سکوی مخصوص سرکابل.</t>
  </si>
  <si>
    <t>نصب سکوی خازن فشار متوسط هوایی.</t>
  </si>
  <si>
    <t>نصب سکوی PT هوایی.</t>
  </si>
  <si>
    <t>نصب سکوی فلزی زیر تابلو.</t>
  </si>
  <si>
    <t>نصب انواع بریس.</t>
  </si>
  <si>
    <t>نصب انواع تسمه حایل کراس‌آرم.</t>
  </si>
  <si>
    <t>نصب دستک انشعاب مشترکین.</t>
  </si>
  <si>
    <t>نصب وینچ کلمپ.</t>
  </si>
  <si>
    <t>نصب صفحه نگهدارنده وینچ.</t>
  </si>
  <si>
    <t>نصب انواع جلوبر شبکه مسی یا کابل خودنگهدار.</t>
  </si>
  <si>
    <t>نصب انواع راک.</t>
  </si>
  <si>
    <t>نصب کلمپ شکاف‌دار مسی.</t>
  </si>
  <si>
    <t>نصب کانکتور دندانه‌دار یا کلمپ بی‌متال کابل خودنگهدار فشار ضعیف.</t>
  </si>
  <si>
    <t>نصب انواع رابط انشعاب مشترکین.</t>
  </si>
  <si>
    <t>نصب کلمپ انتهایی کابل خودنگهدار فشار ضعیف.</t>
  </si>
  <si>
    <t>نصب کلمپ آویزی کابل خودنگهدار فشار ضعیف.</t>
  </si>
  <si>
    <t>نصب کلید فیوز کابل خودنگهدار.</t>
  </si>
  <si>
    <t>نصب کلمپ آویزی دو‌پیچه شبکه هوایی فشار متوسط.</t>
  </si>
  <si>
    <t>نصب سیم آرمورد شبکه هوایی بدون روکش.</t>
  </si>
  <si>
    <t>نصب رکاب (هات‌لاین) شبکه بدون روکش.</t>
  </si>
  <si>
    <t>نصب کلمپ هات‌لاین.</t>
  </si>
  <si>
    <t>نصب کلمپ هوایی بدون دندانه آلومینیومی یا فول بی‌متال.</t>
  </si>
  <si>
    <t>نصب کلمپ پرسی.</t>
  </si>
  <si>
    <t>نصب انواع کانکتور هادی روکش‌دار.</t>
  </si>
  <si>
    <t>نصب جرقه‌گیر یا تک‌شاخک تخلیه قوس هادی روکش‌دار.</t>
  </si>
  <si>
    <t>نصب رکاب هات‌لاین هادی روکش‌دار با یک عدد کنکتور.</t>
  </si>
  <si>
    <t>نصب رکاب هات‌لاین هادی روکش‌دار با دو عدد کانکتور.</t>
  </si>
  <si>
    <t>نصب کلمپ انتهایی هادی روکش‌دار از نوع گوه‌ای.</t>
  </si>
  <si>
    <t>نصب سیم‌گیر مارپیچی.</t>
  </si>
  <si>
    <t>نصب سیم اصله هادی روکش‌دار یا کابل فاصله‌دار.</t>
  </si>
  <si>
    <t>نصب کلمپ آویزی غلطکی هادی روکش‌دار.</t>
  </si>
  <si>
    <t>نصب رکاب کابل فاصله‌دار.</t>
  </si>
  <si>
    <t>نصب کلمپ انگشتی.</t>
  </si>
  <si>
    <t>نصب بازوی ضد‌انحراف کابل فاصله‌دار.</t>
  </si>
  <si>
    <t>نصب کلمپ مخروطی انتهایی کابل فاصله‌دار.</t>
  </si>
  <si>
    <t>نصب سیم فولادی جهت شبکه هوایی.</t>
  </si>
  <si>
    <t>نصب کلمپ انتهایی کابل خودنگهدار فشار متوسط.</t>
  </si>
  <si>
    <t>نصب کلمپ آویز جهت کابل خودنگهدار فشار متوسط.</t>
  </si>
  <si>
    <t>نصب ساید آرم مقره سوزنی کابل فاصله‌دار (جهت جمپر).</t>
  </si>
  <si>
    <t>نصب انواع کات‌اوت فیوز و تیغه جدا‌کننده در شبکه فشار متوسط.</t>
  </si>
  <si>
    <t>نصب تابلو کنترل‌کننده سکسیونر، سکشنالایزر یا ریکلوزر با تجهیزات اتوماسیون و کابل رابط بدون مودم.</t>
  </si>
  <si>
    <t>نصب انواع سکسیونر، سکشنالایزر یا ریکلوزر سه‌فاز.</t>
  </si>
  <si>
    <t>نصب برقگیر فشار متوسط هوایی.</t>
  </si>
  <si>
    <t>نصب خازن فشار ضعیف.</t>
  </si>
  <si>
    <t> نصب نشان‌گر خطا شبکه هوایی نصب بر روی فاز (فالت دتکتور) با جمع‌کننده اطلاعات و مودم GSM.</t>
  </si>
  <si>
    <t>نشان‌گر خطا شبکه هوایی سه‌فاز (فالت دتکتور).</t>
  </si>
  <si>
    <t>نصب کنتور تک‌فاز ترمینالی.</t>
  </si>
  <si>
    <t>نصب کنتور سه‌فاز اتصال مستقیم ترمینالی.</t>
  </si>
  <si>
    <t>نصب کنتور سه‌فاز اتصال غیر‌مستقیم ثانویه و ترمینالی.</t>
  </si>
  <si>
    <t>نصب کنتور سه‌فاز اولیه.</t>
  </si>
  <si>
    <t>نصب جمع‌کننده اطلاعات ماژول‌های PLC با مودم GPRS داخلی (DCU).</t>
  </si>
  <si>
    <t>نصب فنداسیون پیش‌ساخته بتنی برای پایه روشنایی تا ارتفاع ۱۰٫۵ متر.</t>
  </si>
  <si>
    <t>نصب فنداسیون پیش‌ساخته بتنی برای پایه روشنایی با ارتفاع بیش از ۱۰٫۵ متر.</t>
  </si>
  <si>
    <t>نصب فنداسیون پیش‌ساخته بتنی جهت تابلو.</t>
  </si>
  <si>
    <t>نصب سرکابل حرارتی، برای کابل تک‌رشته فشار متوسط، با سطح مقطع (۳۵ تا ۹۵) میلی‌متر مربع.</t>
  </si>
  <si>
    <t>نصب سرکابل داخلی حرارتی، برای کابل تک‌رشته فشار متوسط، با سطح مقطع (۱۲۰ تا ۳۰۰) میلی‌متر مربع.</t>
  </si>
  <si>
    <t xml:space="preserve">نصب سرکابل داخلی حرارتی، برای کابل تک‌رشته فشارمتوسط، با سطح مقطع (۴۰۰ تا ۸۰۰) میلی‌متر مربع. </t>
  </si>
  <si>
    <t xml:space="preserve">نصب سرکابل داخلی حرارتی، برای کابل سه‌رشته فشار متوسط، با سطح مقطع (۳۵ تا ۹۵) میلی‌متر مربع. </t>
  </si>
  <si>
    <t xml:space="preserve">نصب سرکابل داخلی حرارتی، برای کابل سه‌رشته فشار متوسط، با سطح مقطع (۱۲۰ تا ۳۰۰) میلی‌متر مربع. </t>
  </si>
  <si>
    <t xml:space="preserve">نصب سرکابل داخلی سرد، برای کابل تک‌رشته فشار متوسط، با سطح مقطع (۳۵ تا ۹۵) میلی‌متر مربع. </t>
  </si>
  <si>
    <t xml:space="preserve">نصب سرکابل داخلی سرد، برای کابل تک‌رشته فشار متوسط، با سطح مقطع (۱۲۰ تا ۳۰۰) میلی‌متر مربع. </t>
  </si>
  <si>
    <t xml:space="preserve">نصب سرکابل داخلی سرد، برای کابل سه‌رشته فشار متوسط، با سطح مقطع (۳۵ تا ۹۵) میلی‌متر مربع. </t>
  </si>
  <si>
    <t xml:space="preserve">نصب سرکابل سرد، برای کابل سه‌رشته فشار متوسط، با سطح مقطع (۱۲۰ تا ۳۰۰) میلی‌متر مربع. </t>
  </si>
  <si>
    <t>نصب سرکابل پلاگین.</t>
  </si>
  <si>
    <t>نصب مفصل فشار ضعیف جهت کابل تک‌رشته با سطح مقطع (۶ تا ۳۵) میلی‌متر مربع.</t>
  </si>
  <si>
    <t>نصب مفصل فشار ضعیف جهت کابل تک‌رشته با سطح مقطع (۵۰ تا۱۵۰) میلی‌متر مربع.</t>
  </si>
  <si>
    <t>نصب مفصل فشار ضعیف جهت کابل تک‌رشته با سطح مقطع ۱۸۵ میلی‌متر مربع و بیشتر.</t>
  </si>
  <si>
    <t>نصب مفصل فشار ضعیف جهت کابل چند‌رشته با سطح مقطع (۶ تا ۳۵) میلی‌متر مربع.</t>
  </si>
  <si>
    <t>نصب مفصل فشار ضعیف جهت کابل چند‌رشته با سطح مقطع (۵۰ تا۱۵۰) میلی‌متر مربع.</t>
  </si>
  <si>
    <t>نصب مفصل فشار ضعیف جهت کابل چند‌رشته با سطح مقطع ۱۸۵ میلی‌متر مربع و بیشتر.</t>
  </si>
  <si>
    <t xml:space="preserve">نصب مفصل حرارتی، برای کابل تک‌رشته فشار متوسط، با سطح مقطع (۳۵ تا ۹۵) میلی‌متر مربع. </t>
  </si>
  <si>
    <t>نصب مفصل حرارتی، برای کابل تک‌رشته فشار متوسط، با سطح مقطع ۱۲۰ میلی‌متر مربع و بیشتر.</t>
  </si>
  <si>
    <t xml:space="preserve">نصب مفصل حرارتی، برای کابل سه‌رشته فشار متوسط، با سطح مقطع (۳۵ تا ۹۵) میلی‌متر مربع. </t>
  </si>
  <si>
    <t>نصب مفصل حرارتی، برای کابل سه‌رشته فشار متوسط، با سطح مقطع ۱۲۰ میلی‌متر مربع و بیشتر.</t>
  </si>
  <si>
    <t xml:space="preserve">نصب مفصل سرد، برای کابل تک‌رشته فشار متوسط، با سطح مقطع (۳۵ تا ۹۵) میلی‌متر مربع. </t>
  </si>
  <si>
    <t>نصب مفصل سرد، برای کابل تک‌رشته فشار متوسط، با سطح مقطع ۱۲۰ میلی‌متر مربع و بیشتر.</t>
  </si>
  <si>
    <t xml:space="preserve">نصب مفصل سرد، برای کابل سه‌رشته فشار متوسط، با سطح مقطع (۳۵ تا ۹۵) میلی‌متر مربع. </t>
  </si>
  <si>
    <t xml:space="preserve">نصب مفصل سرد، برای کابل سه‌رشته فشار متوسط، با سطح مقطع ۱۲۰ میلی‌متر مربع و بیشتر. </t>
  </si>
  <si>
    <t>نصب کابلشو تا سطح مقطع ۳۵ میلی‌متر مربع.</t>
  </si>
  <si>
    <t>نصب کابلشو با سطح مقطع ۹۵ تا ۱۵۰ میلی‌متر مربع.</t>
  </si>
  <si>
    <t>نصب کابلشو با سطح مقطع ۱۸۵ میلی‌متر مربع و بیشتر.</t>
  </si>
  <si>
    <t>نصب موف پرسی تا سطح مقطع ۳۵ میلی‌متر مربع در شبکه فشار ضعیف.</t>
  </si>
  <si>
    <t>نصب موف پرسی با سطح مقطع ۹۵ تا ۱۵۰ میلی‌متر مربع در شبکه فشار ضعیف.</t>
  </si>
  <si>
    <t>نصب موف پرسی با سطح مقطع ۱۸۵ میلی‌متر مربع و بیشتر در شبکه فشار ضعیف.</t>
  </si>
  <si>
    <t>نصب موف کابل خودنگهدار فشار ضعیف به ازای هر رشته.</t>
  </si>
  <si>
    <t>نصب انواع بوش در شبکه فشار متوسط هوایی.</t>
  </si>
  <si>
    <t>نصب بازوی روشنایی برروی پایه فلزی.</t>
  </si>
  <si>
    <t>نصب انواع لامپ.</t>
  </si>
  <si>
    <t>نصب انواع فیوز فشار ضعیف تا جریان نامی ۲۵۰ آمپر.</t>
  </si>
  <si>
    <t>نصب انواع فیوز با جریان نامی بیش از ۲۵۰ آمپر.</t>
  </si>
  <si>
    <t>نصب پایه فیوز تک‌پل با جریان نامی ۶۳۰ آمپر.</t>
  </si>
  <si>
    <t>نصب انواع پایه فیوز سکسیونری تک‌پل.</t>
  </si>
  <si>
    <t>نصب انواع پایه فیوز سکسیونری سه‌پل یا سه‌پل با نول.</t>
  </si>
  <si>
    <t>نصب پایه فیوز چاقویی (کاردی) سه‌پل با جریان نامی ۱۶۰ آمپر.</t>
  </si>
  <si>
    <t>نصب کلید مینیاتوری یا ایزولاتور تک‌پل.</t>
  </si>
  <si>
    <t>نصب کلید مینیاتوری دوپل.</t>
  </si>
  <si>
    <t>نصب کلید مینیاتوری یا ایزولاتور سه‌پل.</t>
  </si>
  <si>
    <t>نصب کلید مینیاتور‌ی چهار‌پل.</t>
  </si>
  <si>
    <t> نصب کلید فیوز سه‌پل با جریان نامی ۱۶۰ آمپر.</t>
  </si>
  <si>
    <t>نصب کلید فیوز سه‌پل با جریان نامی ۲۵۰ آمپر.</t>
  </si>
  <si>
    <t>نصب کلید فیوز سه‌پل با جریان نامی ۴۰۰ آمپر.</t>
  </si>
  <si>
    <t>نصب کلید فیوز سه‌پل با جریان نامی ۶۳۰ آمپر.</t>
  </si>
  <si>
    <t>نصب کلید اتوماتیک سه‌پل تا جریان نامی ۱۰۰ آمپر.</t>
  </si>
  <si>
    <t>نصب کلید اتوماتیک سه‌پل با جریان نامی ۱۲۵ آمپر تا ۲۵۰ آمپر.</t>
  </si>
  <si>
    <t>نصب کلید اتوماتیک سه‌پل با جریان نامی ۴۰۰‌ آمپر تا ۶۳۰ آمپر.</t>
  </si>
  <si>
    <t>نصب کلید اتوماتیک سه‌پل با جریان نامی ۸۰۰ آمپر تا ۱۰۰۰ آمپر.</t>
  </si>
  <si>
    <t>نصب کلید اتوماتیک سه‌پل با جریان نامی ۱۲۵۰ آمپر تا ۱۶۰۰ آمپر.</t>
  </si>
  <si>
    <t>نصب کلید اتوماتیک سه‌پل با جریان نامی ۲۰۰۰ آمپر تا ۲۵۰۰ آمپر.</t>
  </si>
  <si>
    <t xml:space="preserve">نصب مکانیسم موتوری کلید اتوماتیک با ولتاژ تغذیه ۲۳۰-۲۴ ولت DC یا AC. </t>
  </si>
  <si>
    <t>نصب بوبین شانت (قطع) کلید اتوماتیک با ولتاژ تغذیه ۲۳۰-۲۴ ولت DC یا AC.</t>
  </si>
  <si>
    <t>نصب کنتاکت کمکی یا نشان‌دهنده خطا ‎1NO+1NC و DC یا AC کلید کامپکت.  </t>
  </si>
  <si>
    <t>نصب کنتاکتور سه‌پل خشک ۴۰۰ ولت با جریان(AC1) بیش از ۱۲۰ آمپر.</t>
  </si>
  <si>
    <t> نصب ترانسفورماتور اندازه‌گیری جریان فشار ضعیف.</t>
  </si>
  <si>
    <t>نصب شینه مسی داخل تابلو.</t>
  </si>
  <si>
    <t>نصب ترانسفورماتور ولتاژ یا جریان فشار متوسط رزینی داخل تابلو.</t>
  </si>
  <si>
    <t>نصب ترانسفورماتور حفاظتی جریان حلقوی داخل تابلوی فشار متوسط.</t>
  </si>
  <si>
    <t>نصب سکسیونر ارت داخل تابلو.</t>
  </si>
  <si>
    <t>نصب سکسیونر سه‌وضعیتی یا قطع در هوا داخل تابلو.</t>
  </si>
  <si>
    <t>نصب انواع دژنکتور داخل تابلو.</t>
  </si>
  <si>
    <t>نصب برقگیر فشار متوسط تابلویی.</t>
  </si>
  <si>
    <t>نصب مقره اتکایی معمولی یا خازنی داخل تابلو فشار متوسط.</t>
  </si>
  <si>
    <t>نصب رله ثانویه.</t>
  </si>
  <si>
    <t>نصب نشان‌گر ولتاژ.</t>
  </si>
  <si>
    <t>نصب UPS.</t>
  </si>
  <si>
    <t>نصب شارژر باطری و باطری‌های مربوطه.</t>
  </si>
  <si>
    <t>نصب کارت ورودی دیجیتال RTU تا ۸ ورودی.</t>
  </si>
  <si>
    <t>نصب کارت ورودی دیجیتال RTU با بیش از ۸ عدد ورودی.</t>
  </si>
  <si>
    <t>نصب کارت ورودی آنالوگ RTU.</t>
  </si>
  <si>
    <t>نصب کارت خروجی دیجیتال RTU با بیش از ۴ عدد خروجی.</t>
  </si>
  <si>
    <t> نصب کارت CPU جهت RTU.</t>
  </si>
  <si>
    <t>نصب کارت منبع تغذیه RTU.</t>
  </si>
  <si>
    <t>نصب کارت مودم یا ماژول ارتباطی RTU.</t>
  </si>
  <si>
    <t>نصب ترانسدیوسر با یک ورودی.</t>
  </si>
  <si>
    <t>نصب ترانسدیوسر با سه ورودی.</t>
  </si>
  <si>
    <t>نصب انواع مودم.</t>
  </si>
  <si>
    <t xml:space="preserve">نصب مودم رادیویی UHF جهت تکرار‌کننده یا ایستگاه مرکزی بدون قابلیت Hot Standby . </t>
  </si>
  <si>
    <t>نصب آنتن GPRS بیرونی.</t>
  </si>
  <si>
    <t>نصب آنتن UHF از نوع یاگی.</t>
  </si>
  <si>
    <t>نصب آنتن UHF از نوع امنی.</t>
  </si>
  <si>
    <t>نصب کابل مخابراتی کواکسیال RG.</t>
  </si>
  <si>
    <t>نصب کابل مخابراتی هلیاکس.</t>
  </si>
  <si>
    <t>نصب کانکتور کابل مخابراتی یا تیدیلی.</t>
  </si>
  <si>
    <t>نصب کابل شبکه کامپیوتر.</t>
  </si>
  <si>
    <t>نصب انواع مبدل شبکه‌های کامپیوتر.</t>
  </si>
  <si>
    <t>نصب کابل فیبر نوری.</t>
  </si>
  <si>
    <t>نصب کلمپ آویز جهت فیبر نوری.</t>
  </si>
  <si>
    <t>مجموعه</t>
  </si>
  <si>
    <t>نصب سیم آرموردار جهت فیبر نوری.</t>
  </si>
  <si>
    <t>نصب پایه مقره میانی.</t>
  </si>
  <si>
    <t>نصب پایه مقره کناری.</t>
  </si>
  <si>
    <t>نصب صفحه اتصال مقره‌های دوتایی (دوبل).</t>
  </si>
  <si>
    <t>نصب هر یک از متعلقات زنجیره مقره بشقابی ( آی‌بال، آی‌ساکت، بال کلویس و...).</t>
  </si>
  <si>
    <t>نصب میله جلوبرنده مقره.</t>
  </si>
  <si>
    <t>نصب سیم مهار.</t>
  </si>
  <si>
    <t>نصب صفحه مهار.</t>
  </si>
  <si>
    <t>نصب میله مهار.</t>
  </si>
  <si>
    <t>نصب کلمپ سه‌پیچ مهار.</t>
  </si>
  <si>
    <t>نصب گوشواره مهار.</t>
  </si>
  <si>
    <t>نصب میله ارت.</t>
  </si>
  <si>
    <t>نصب صفحه ارت.</t>
  </si>
  <si>
    <t>نصب کلمپ ارت.</t>
  </si>
  <si>
    <t>نصب تسمه ارت.</t>
  </si>
  <si>
    <t>نصب ورق آجدار داخل پست.</t>
  </si>
  <si>
    <t>اجرای لایه محافظ بتن بر روی پایه.</t>
  </si>
  <si>
    <t>اجرای پوشش RTV بر روی مقره و بوشینگ.</t>
  </si>
  <si>
    <t>ردیف</t>
  </si>
  <si>
    <t>کد کالا</t>
  </si>
  <si>
    <t xml:space="preserve">دستگاه </t>
  </si>
  <si>
    <t>651032600</t>
  </si>
  <si>
    <t>651032700</t>
  </si>
  <si>
    <t>540000800</t>
  </si>
  <si>
    <t>683008813</t>
  </si>
  <si>
    <t>683013310</t>
  </si>
  <si>
    <t>683013320</t>
  </si>
  <si>
    <t>683013510</t>
  </si>
  <si>
    <t>683013610</t>
  </si>
  <si>
    <t>683013660</t>
  </si>
  <si>
    <t>683013700</t>
  </si>
  <si>
    <t>683013705</t>
  </si>
  <si>
    <t>683013710</t>
  </si>
  <si>
    <t>683013715</t>
  </si>
  <si>
    <t>683013720</t>
  </si>
  <si>
    <t>683013725</t>
  </si>
  <si>
    <t>683006900</t>
  </si>
  <si>
    <t>683007000</t>
  </si>
  <si>
    <t>680001910</t>
  </si>
  <si>
    <t>680002430</t>
  </si>
  <si>
    <t>متر طول</t>
  </si>
  <si>
    <t>683006700</t>
  </si>
  <si>
    <t>683002210</t>
  </si>
  <si>
    <t>683003800</t>
  </si>
  <si>
    <t>683003900</t>
  </si>
  <si>
    <t>683003920</t>
  </si>
  <si>
    <t>683003910</t>
  </si>
  <si>
    <t>682000400</t>
  </si>
  <si>
    <t>682000500</t>
  </si>
  <si>
    <t>682002500</t>
  </si>
  <si>
    <t>682002505</t>
  </si>
  <si>
    <t>683016000</t>
  </si>
  <si>
    <t>683016100</t>
  </si>
  <si>
    <t>683016110</t>
  </si>
  <si>
    <t>683006750</t>
  </si>
  <si>
    <t>683006760</t>
  </si>
  <si>
    <t>683008817</t>
  </si>
  <si>
    <t>683008818</t>
  </si>
  <si>
    <t>683017000</t>
  </si>
  <si>
    <t>683017100</t>
  </si>
  <si>
    <t>683007361</t>
  </si>
  <si>
    <t>683004300</t>
  </si>
  <si>
    <t>683007363</t>
  </si>
  <si>
    <t>683007460</t>
  </si>
  <si>
    <t>683007390</t>
  </si>
  <si>
    <t>683007400</t>
  </si>
  <si>
    <t>683007410</t>
  </si>
  <si>
    <t>670001210</t>
  </si>
  <si>
    <t>670001760</t>
  </si>
  <si>
    <t>679001100</t>
  </si>
  <si>
    <t>679001200</t>
  </si>
  <si>
    <t>679001300</t>
  </si>
  <si>
    <t>679000900</t>
  </si>
  <si>
    <t>662001305</t>
  </si>
  <si>
    <t>662001310</t>
  </si>
  <si>
    <t>662001350</t>
  </si>
  <si>
    <t>مترمربع</t>
  </si>
  <si>
    <t xml:space="preserve">کد کالا(فهرست بهای  شرکت) </t>
  </si>
  <si>
    <t>رديف</t>
  </si>
  <si>
    <t>جمع کل</t>
  </si>
  <si>
    <t>سيم روكش دار 20 كيلو ولت نمره 35(ويزل )</t>
  </si>
  <si>
    <t>براکت جلوبر نبشی سه خانه</t>
  </si>
  <si>
    <t xml:space="preserve">مهره چشمي نمره 16 </t>
  </si>
  <si>
    <t>يوبلت نمره 16 تا 14</t>
  </si>
  <si>
    <t>بلوك دوبلمان نمره 35 تا 75</t>
  </si>
  <si>
    <t>بلوك دوبلمان نمره 75 تا 120</t>
  </si>
  <si>
    <t>رالونژ 15 سانتي</t>
  </si>
  <si>
    <t>رالونژ 20 سانتي</t>
  </si>
  <si>
    <t>رالونژ 25 سانتي</t>
  </si>
  <si>
    <t>رالونژ 30 سانتي</t>
  </si>
  <si>
    <t>رالونژ 35 سانتي</t>
  </si>
  <si>
    <t>حلقه</t>
  </si>
  <si>
    <t>بست سیم بکسل</t>
  </si>
  <si>
    <t xml:space="preserve">نگهدارنده لوله مونتاژ سکسیونر هوایی </t>
  </si>
  <si>
    <t>مقره واسطه سکسیونر هوایی</t>
  </si>
  <si>
    <t>سيم فولادي نگهدارنده گالوانيزه مشابه مغزي هادی Canery  3/28*7 بقطر 9.8 (استقامت كششي kg 8160 ) و وزن واحد طول kg/m 48/0</t>
  </si>
  <si>
    <t>سوزن سر تیری  ناودانی  L شکلی</t>
  </si>
  <si>
    <t>ست</t>
  </si>
  <si>
    <t>اتصال ارت موقت با کاور</t>
  </si>
  <si>
    <t xml:space="preserve">اتريه تك خانه گالوانيزه از كفي ورق 3 ميليمتر و يو با ورق 5 ميليمتر(با پین و اشپیل) </t>
  </si>
  <si>
    <t>مهره قلابدار</t>
  </si>
  <si>
    <t>مهره گالوانیزه نمره 16</t>
  </si>
  <si>
    <t>واشر چهار گوش</t>
  </si>
  <si>
    <t>تسمه 5*40*400</t>
  </si>
  <si>
    <t>تسمه 5*40*450</t>
  </si>
  <si>
    <t>تسمه 5*50*350</t>
  </si>
  <si>
    <t>كلمپ انشعاب سر خط (بي متال)كابل خودنگهدار فشار ضعيف  ايراني</t>
  </si>
  <si>
    <t>پیم اتریه نمره 16</t>
  </si>
  <si>
    <t>براكت جلوبر از نبشي نمره 6 ( 5  خانه )</t>
  </si>
  <si>
    <t>کلمپ فول بی متال - ایرانی</t>
  </si>
  <si>
    <t>یقه کابل تکفاز</t>
  </si>
  <si>
    <t>یقه کابل سه فاز</t>
  </si>
  <si>
    <t>چراغ پهنتاب بطور كامل</t>
  </si>
  <si>
    <t>پايه تلسكوپي 9متري گالوانيزه گرم</t>
  </si>
  <si>
    <t>پايه تلسكوپي 12 متري گالوانيزه گرم</t>
  </si>
  <si>
    <t>پايه تلسكوپي 14 متري گالوانيزه گرم</t>
  </si>
  <si>
    <t>لامپ كم مصرف 9 وات مهتابی با سر پيچ E27</t>
  </si>
  <si>
    <t>لامپ 110 وات گازي بخار سديم</t>
  </si>
  <si>
    <t>لامپ 100 وات معمولي</t>
  </si>
  <si>
    <t>سرپيچ چيني 125 وات</t>
  </si>
  <si>
    <t>سرپيچ چيني 250 وات</t>
  </si>
  <si>
    <t xml:space="preserve">سرپيچ چراغ  معمولی </t>
  </si>
  <si>
    <t>خازن چراغ لاك پشتي 70</t>
  </si>
  <si>
    <t xml:space="preserve">خازن چراغ خياباني 125 وات </t>
  </si>
  <si>
    <t xml:space="preserve">خازن چراغ خياباني 150 وات </t>
  </si>
  <si>
    <t xml:space="preserve">خازن چراغ خياباني 250 وات </t>
  </si>
  <si>
    <t>استارتر چراغ 35 الي 70</t>
  </si>
  <si>
    <t>استارتر چراغ 50 الي 150</t>
  </si>
  <si>
    <t>استارتر چراغ 250 الي 70</t>
  </si>
  <si>
    <t xml:space="preserve">استارتر چراغ 400 </t>
  </si>
  <si>
    <t>ترانس چراغ لاك پشتي 125 وات جيوه اي</t>
  </si>
  <si>
    <t>ترانس چراغ لاك پشتي 250 وات جيوه اي</t>
  </si>
  <si>
    <t>ترانس چراغ لاك پشتي 400 وات جيوه اي</t>
  </si>
  <si>
    <t>استارتر چراغ 35 الي 400</t>
  </si>
  <si>
    <t>ترانس چراغ خیابانی 70 وات بخار سديم</t>
  </si>
  <si>
    <t>ترانس چراغ لاك پشتي 250 وات بخار سديم</t>
  </si>
  <si>
    <t>ترانس چراغ لاك پشتي 400 وات بخار سديم</t>
  </si>
  <si>
    <t xml:space="preserve">حباب شیشه ای چراغ خیابانی </t>
  </si>
  <si>
    <t>شيشه چراغ 125 وات</t>
  </si>
  <si>
    <t>شيشه چراغ 250 وات</t>
  </si>
  <si>
    <t>شيشه چراغ 400 وات</t>
  </si>
  <si>
    <t xml:space="preserve">كنتاكتور 15 آمپر </t>
  </si>
  <si>
    <t xml:space="preserve">كنتاكتور 25آمپر </t>
  </si>
  <si>
    <t xml:space="preserve">كنتاكتور 40 آمپر </t>
  </si>
  <si>
    <t xml:space="preserve">كنتاكتور 280 آمپر </t>
  </si>
  <si>
    <t>ترانس چراغ خیابانی  150وات بخار سديم</t>
  </si>
  <si>
    <t>ترانس چراغ خیابانی 50 وات سدیم</t>
  </si>
  <si>
    <t>ترانسفورماتور هوائي 20 كيلوولت تكفاز 15 كيلوولت آمپر</t>
  </si>
  <si>
    <t>ترانسفورماتور هوائي 20 كيلوولت  سه فاز 25 كيلوولت آمپر</t>
  </si>
  <si>
    <t>ترانسفورماتور هوائي 20 كيلوولت  سه فاز 50 كيلوولت آمپر</t>
  </si>
  <si>
    <t>ترانسفورماتور هوائي 20 كيلوولت  سه فاز 75 كيلوولت آمپر</t>
  </si>
  <si>
    <t>ترانسفورماتور هوائي 20 كيلوولت  سه فاز 100 كيلوولت آمپر</t>
  </si>
  <si>
    <t>بست تسمه</t>
  </si>
  <si>
    <t>کابل مسی فشار ضعیف 4*3 افشان</t>
  </si>
  <si>
    <t>سيم نمره 1*1 افشان</t>
  </si>
  <si>
    <t>مفصل تبدیلی35-70 تک سرب</t>
  </si>
  <si>
    <t>مفصل تبدیلی35-70 سه سرب</t>
  </si>
  <si>
    <t xml:space="preserve">مفصل تبدیلی 90-240 </t>
  </si>
  <si>
    <t>جعبه انشعاب  12 فیوزه 25A</t>
  </si>
  <si>
    <t>جعبه انشعاب 6 فيوز 63 آمپري</t>
  </si>
  <si>
    <t>جعبه انشعاب 9 فيوز 63 آمپري</t>
  </si>
  <si>
    <t>جعبه انشعاب 12 فيوز 63 آمپري</t>
  </si>
  <si>
    <t>جعبه انشعاب 18 فيوز 63 آمپري</t>
  </si>
  <si>
    <t>جعبه تقسيم 10* 10 كائوچويي روكار</t>
  </si>
  <si>
    <t>رول پلاك</t>
  </si>
  <si>
    <t>آجر</t>
  </si>
  <si>
    <t>قالب</t>
  </si>
  <si>
    <t>لوله پلی اتیلین 1 اینچ</t>
  </si>
  <si>
    <t>كابلشو 90 درجه</t>
  </si>
  <si>
    <t>نوار چسب</t>
  </si>
  <si>
    <t>مفصل تبدیلی 20 کیلو ولت 25*1 الی 50*1</t>
  </si>
  <si>
    <t>مفصل تبدیلی 20 کیلو ولت 70*1 الی 95*1</t>
  </si>
  <si>
    <t>مفصل تبدیلی 20 کیلو ولت 120*1 الی 150*1</t>
  </si>
  <si>
    <t xml:space="preserve">سرکابل تبدیلی 20 کیلو ولت داخلی 25 الی 50 </t>
  </si>
  <si>
    <t xml:space="preserve">سرکابل تبدیلی 20 کیلو ولت داخلی 70 الی 185 </t>
  </si>
  <si>
    <t>سرکابل تبدیلی 20 کیلو ولت هوایی 25 الی 50  تک سرب</t>
  </si>
  <si>
    <t>سرکابل تبدیلی 20 کیلو ولت هوایی 70 الی 185</t>
  </si>
  <si>
    <t>سر کابل روغنی 35*3 الی 50*3 داخلي</t>
  </si>
  <si>
    <t>سر کابل روغنی 70*3 الی 120*3 داخلي</t>
  </si>
  <si>
    <t>سر کابل روغنی 150*3 الی 240*3داخلي</t>
  </si>
  <si>
    <t>سر کابل روغنی 35*3 الی 50*3 هوايي</t>
  </si>
  <si>
    <t>سر کابل روغنی 70*3 الی 120*3 هوايي</t>
  </si>
  <si>
    <t>سر کابل روغنی 150*3 الی 240*3 هوايي</t>
  </si>
  <si>
    <t>سرکابل تبدیلی 20 کیلو ولت هوایی 25 الی 50 سه سرب</t>
  </si>
  <si>
    <t>رابط سینی کابل (50 با عمق 5 سانتیمتر)</t>
  </si>
  <si>
    <t>نگهدارنده سینی کابل (سایز 50 باورق 1.5 سانتی متر)</t>
  </si>
  <si>
    <t>کنتور AMIولتاژ اولیه با کلاس دقت 0.2</t>
  </si>
  <si>
    <t>كاسه كنتور</t>
  </si>
  <si>
    <t>زه دور کنتور گرد</t>
  </si>
  <si>
    <t>قاب فیوز تکفاز</t>
  </si>
  <si>
    <t>قاب فیوز سه فاز</t>
  </si>
  <si>
    <t>ترمينال  شش تايي نمره 6</t>
  </si>
  <si>
    <t>تخته كنتور تكفاز</t>
  </si>
  <si>
    <t>تخته كنتور سه فاز به ابعاد 45*35</t>
  </si>
  <si>
    <t>سيم پلمپ</t>
  </si>
  <si>
    <t>پلمپ سربي (سدید)</t>
  </si>
  <si>
    <t>پلمپ استانو</t>
  </si>
  <si>
    <t>پلمپ (چرخشی مگاتویست)</t>
  </si>
  <si>
    <t>ميخ</t>
  </si>
  <si>
    <t>بست گازي</t>
  </si>
  <si>
    <t>مقره اندازه گیری فشار متوسط سه فاز</t>
  </si>
  <si>
    <t xml:space="preserve">فیوز استوانه ای 63 آمپر فشار ضعیف </t>
  </si>
  <si>
    <t>بست کائو چویی کابل 6*2 جهت نصب روی دیوار</t>
  </si>
  <si>
    <t>بست کائو چویی کابلهای 10*4یا 16*4  جهت نصب روی دیوار</t>
  </si>
  <si>
    <t>بست لوله گازی نمره 7</t>
  </si>
  <si>
    <t>ضربه گير</t>
  </si>
  <si>
    <t xml:space="preserve">پريز برق 25 آمپر تك فاز روكار </t>
  </si>
  <si>
    <t>كليد دوبل روكار</t>
  </si>
  <si>
    <t>كليد تك پل روكار</t>
  </si>
  <si>
    <t>كليد تبديل روكار</t>
  </si>
  <si>
    <t>اصلاح نشانگر وضعیت قطع و وصل سکسیونر</t>
  </si>
  <si>
    <t>کلاهک فیوز 25 آمپر</t>
  </si>
  <si>
    <t>کلاهک فیوز 63 آمپر</t>
  </si>
  <si>
    <t>دسته كليد فيوز 100 الي 250 آمپري</t>
  </si>
  <si>
    <t>دسته كليد فيوز 400 الي 630 آمپري</t>
  </si>
  <si>
    <t>100000462-670001800</t>
  </si>
  <si>
    <t>670001810-670003000-670003100-670003200</t>
  </si>
  <si>
    <t>670002800-670001810-670001900-670002000-670002100</t>
  </si>
  <si>
    <t>670002200-670002300</t>
  </si>
  <si>
    <t>670002400-670002500</t>
  </si>
  <si>
    <t>670002600-670002710</t>
  </si>
  <si>
    <t>670001200-670001510-670001750-670001770</t>
  </si>
  <si>
    <t>کلیه پیچ و مهره</t>
  </si>
  <si>
    <t>تجهیزات</t>
  </si>
  <si>
    <t>اجرا</t>
  </si>
  <si>
    <t>نصب کنتاکتور سه‌پل خشک ۴۰۰ ولت با جریان(AC1) تا ۱۲۰ آمپر.</t>
  </si>
  <si>
    <t>نصب کارت خروجی دیجیتال RTU تا ۴ عدد خروجی.</t>
  </si>
  <si>
    <t>*</t>
  </si>
  <si>
    <t>هادی روكش دار آلومينيوم فولادمقطع 50(فاكس)</t>
  </si>
  <si>
    <t>کابل خودنگهدار فشار ضعیف 5 رشته 25+50+50*3</t>
  </si>
  <si>
    <t>کابل خودنگهدار فشار ضعیف  آلومنیوم 5 رشته 35+16+50*3</t>
  </si>
  <si>
    <t>کابل خودنگهدار فشار ضعیف آلومینیوم سه‌فاز با نول و مسنجر جدا از هم به سطح مقطع 25+25+50+50*3</t>
  </si>
  <si>
    <t>کابل خودنگهدار فشار ضعیف آلومینیوم سه‌فاز با نول و مسنجر جدا از هم به سطح مقطع 25+25+35+35*3</t>
  </si>
  <si>
    <t>کابل خودنگهدار فشار ضعیف آلومینیوم سه‌فاز با نول و مسنجر جدا از هم به سطح مقطع16+16+25+25*3.</t>
  </si>
  <si>
    <t>کابل خودنگهدار فشار ضعیف آلومینیوم سه‌فاز با نول و مسنجر جدا از هم به سطح مقطع 25+25+70+70*3.</t>
  </si>
  <si>
    <t>کابل خودنگهدار فشار ضعیف آلومینیوم سه‌فاز با نول و مسنجر جدا از هم به سطح مقطع 25+25+95+95*3.</t>
  </si>
  <si>
    <t>کابل خودنگهدار فشار ضعیف آلومینیوم سه‌فاز با نول و مسنجر جدا از هم به سطح مقطع 25+25+120+120*3.</t>
  </si>
  <si>
    <t>660000175-660000185-660000180-660000150-660000153-660000155-660000165-660000170-</t>
  </si>
  <si>
    <t>680000300-680000400-680000500-680000600</t>
  </si>
  <si>
    <t xml:space="preserve">کد کالا(فهرست بهای  پایه توزیع) </t>
  </si>
  <si>
    <t xml:space="preserve"> فیوز استوانه ای 25 آمپر فشار ضعیف</t>
  </si>
  <si>
    <t xml:space="preserve"> فیوز استوانه ای 32 آمپر فشار ضعیف</t>
  </si>
  <si>
    <t xml:space="preserve"> فیوز استوانه 40 آمپر فشار ضعیف</t>
  </si>
  <si>
    <t xml:space="preserve"> فیوز مدادی 32 آمپر 51*14</t>
  </si>
  <si>
    <t xml:space="preserve"> پايه فيوز 160 آمپري پايه كوتاه</t>
  </si>
  <si>
    <t>کابل خودنگهدار فشار ضعیف آلومنیوم 6 رشته 25+25+16+35*3</t>
  </si>
  <si>
    <t>کابل خودنگهدار فشار ضعیف آلومنیوم  6 رشته 25+35+16+50*3</t>
  </si>
  <si>
    <t>کابل خودنگهدار فشار ضعیف آلومنیوم  6 رشته 25+50+16+70*3</t>
  </si>
  <si>
    <t>کابل خودنگهدار فشار ضعیف آلومنیوم  6 رشته 25+70+25+95*3</t>
  </si>
  <si>
    <t>پیچ یکسر رزوه 14*250</t>
  </si>
  <si>
    <t>پیچ دوسر رزوه 14*300</t>
  </si>
  <si>
    <t>پیچ یکسر رزوه 14*350</t>
  </si>
  <si>
    <t>پیچ دوسر رزوه 14*350</t>
  </si>
  <si>
    <t>پیچ دوسر رزوه 14*550</t>
  </si>
  <si>
    <t>پیچ یکسر رزوه 16*200</t>
  </si>
  <si>
    <t>پیچ یکسر رزوه 16*250</t>
  </si>
  <si>
    <t>پیچ دوسر رزوه 16*250</t>
  </si>
  <si>
    <t>پیچ یکسر رزوه 16*300</t>
  </si>
  <si>
    <t>پیچ یکسر رزوه 16*350</t>
  </si>
  <si>
    <t>پیچ دوسر رزوه 16*350</t>
  </si>
  <si>
    <t>پیچ یکسر رزوه 16*400</t>
  </si>
  <si>
    <t>پیچ دوسر رزوه 16*400</t>
  </si>
  <si>
    <t>پیچ دوسر رزوه 16*450</t>
  </si>
  <si>
    <t>پیچ یکسر رزوه 16*450</t>
  </si>
  <si>
    <t>پیچ یکسر رزوه 16*500</t>
  </si>
  <si>
    <t>پیچ دوسر رزوه 16*500</t>
  </si>
  <si>
    <t>پیچ یکسر رزوه 16*550</t>
  </si>
  <si>
    <t>پیچ دوسر رزوه 16*550</t>
  </si>
  <si>
    <t>پیچ دوسر رزوه 16*600</t>
  </si>
  <si>
    <t>پیچ دوسر رزوه 16*650</t>
  </si>
  <si>
    <t>پیچ یکسر رزوه 16*650</t>
  </si>
  <si>
    <t>پیچ دوسر رزوه 16*700</t>
  </si>
  <si>
    <t>پیچ تمام رزوه 12*50</t>
  </si>
  <si>
    <t>پیچ تمام رزوه 14*50</t>
  </si>
  <si>
    <t>پیچ تمام رزوه 16*50</t>
  </si>
  <si>
    <t>پیچ تمام رزوه 10*120</t>
  </si>
  <si>
    <t>پیچ تمام رزوه 10*100</t>
  </si>
  <si>
    <t>کراس‌آرم کامپوزیت به طول ۱٫۲ متر از قوطی ۸۰×۸۰ میلی‌متر.</t>
  </si>
  <si>
    <t>کراس‌آرم کامپوزیت به طول ۱٫۲ از قوطی ۱۰۰×۱۰۰ میلی‌متر.</t>
  </si>
  <si>
    <t xml:space="preserve">کراس‌آرم کامپوزیت به طول ۱٫۵ متر از قوطی ۸۰×۸۰ میلی‌متر </t>
  </si>
  <si>
    <t>کراس‌آرم کامپوزیت به طول ۱٫۵ از قوطی ۱۰۰×۱۰۰ میلی‌متر.</t>
  </si>
  <si>
    <t>کراس‌آرم کامپوزیت به طول ۲ متر از قوطی ۸۰‌×۸۰ میلی‌متر.</t>
  </si>
  <si>
    <t>کراس‌آرم کامپوزیت به طول ۲ از قوطی ۱۰۰×۱۰۰ میلی‌متر.</t>
  </si>
  <si>
    <t>کراس‌آرم کامپوزیت به طول ۲٫۴ متر از قوطی ۸۰×۸۰ میلی‌متر.</t>
  </si>
  <si>
    <t>کراس‌آرم کامپوزیت به طول ۲٫۴ از قوطی ۱۰۰×۱۰۰ میلی‌متر.</t>
  </si>
  <si>
    <t>کراس‌آرم کامپوزیت به طول ۳ متر از قوطی ۸۰×۸۰ میلی‌متر.</t>
  </si>
  <si>
    <t>کراس‌آرم کامپوزیت به طول ۳ از قوطی ۱۰۰×۱۰۰ میلی‌متر.</t>
  </si>
  <si>
    <t>سکو کات‌اوت و برقگیر کامپوزیت به طول ۲٫۴ متر شامل دو عدد ناودانی با ضخامت ۱۰ میلی‌متر.</t>
  </si>
  <si>
    <t>سکو کامپوزیت جهت نصب تابلو کامپوزیت</t>
  </si>
  <si>
    <t>بدنه تابلو کامپوزیت</t>
  </si>
  <si>
    <t>پایه بتنی چهار گوش مسلح به ارتفاع ٩ متر و قدرت نامی 1000 کیلوگرم نیرو.</t>
  </si>
  <si>
    <t>پایه بتنی چهار گوش مسلح به ارتفاع ١٢ متر و قدرت
نامی ١٠٠٠ کیلوگرم نیرو.</t>
  </si>
  <si>
    <t>پایه بتنی چهار گوش مسلح به ارتفاع ١۵ متر و قدرت
نامی ١٠٠٠ کیلوگرم نیرو.</t>
  </si>
  <si>
    <t xml:space="preserve"> ترانسفورماتور حفاظتی جریان رزینی جهت رده ولتاژی ٢٠ کیلوولت با نسبت تبدیل 5.5 تا 50.5 با حداقل کلاس دقت 5p10 و توان ۵ ولت آمپر.</t>
  </si>
  <si>
    <t xml:space="preserve"> ترانسفورماتور حفاظتی جریان رزینی جهت رده ولتاژی ٢٠ کیلوولت با نسبت تبدیل 60.5 تا 300.5 با حداقل کلاس دقت 5p10 و توان ۵ ولت آمپر.</t>
  </si>
  <si>
    <t>پیچ دم خوکی یا یکسر چشمی 250×16</t>
  </si>
  <si>
    <t>کابل فولادی ارت با سطح مقطع 50×1 میلی‌متر مربع</t>
  </si>
  <si>
    <t>کابل فولادی ارت با سطح مقطع 70×1 میلی‌متر مربع</t>
  </si>
  <si>
    <t>لوله گالوانیزه 3.4 اینچ.</t>
  </si>
  <si>
    <t>کنتور تک فاز دیجیتال چند تعرفه هوشمند ریلی.</t>
  </si>
  <si>
    <t>مودم کنتورهای هوشمند</t>
  </si>
  <si>
    <t>فیوز چاقویی (کاردی) ٨٠ تا ١۶٠ آمپر اندازه یک.</t>
  </si>
  <si>
    <t>فیوز چاقویی (کاردی) ٨٠ تا ١۶٠ آمپر اندازه دو.</t>
  </si>
  <si>
    <t>فیوز چاقویی (کاردی) ٢٠٠ تا ٢۵٠ آمپر اندازه دو.</t>
  </si>
  <si>
    <t>فیوز چاقویی (کاردی) ٣٠٠ تا ۴٠٠ آمپر اندازه سه.</t>
  </si>
  <si>
    <t>کابلشو مسی قلع اندود جهت سیم یا کابل با سطح مقطع
کمتراز ١٠ میلیمتر مربع</t>
  </si>
  <si>
    <t>کابلشو مسی قلع اندود جهت سیم یا کابل با سطح مقطع
۴٠٠ میلیمتر مربع.</t>
  </si>
  <si>
    <t>سر سیم مسی به مقطع ١٫۵ تا ٢٫۵ در انواع مختلف.</t>
  </si>
  <si>
    <t>سر سیم مسی به مقطع ۴ تا ۶ در انواع مختلف.</t>
  </si>
  <si>
    <t>کانکتور عایقی دندانه دار روشنایی معابر جهت کابل
خودنگهدار ١۶ تا ١٢٠ میلی متر مربع و هادی فرعی ١٫۵ تا 10  میلی متر مربع بدون مهره سربر</t>
  </si>
  <si>
    <t>کانکتور عایقی دندانه دار روشنایی معابر جهت کابل
خودنگهدار ١۶ تا ١٢٠ میلی متر مربع و هادی فرعی ١٫۵ تا 10 میلی متر مربع با مهره سربر.</t>
  </si>
  <si>
    <t>خازن سه فاز از نوع خشک ۴٠٠ ولت، ۵٠ هرتز، با اتصال
مثلث، مجهز به مقاومت تخلیه بار و به قدرت ۴٠ کیلووار.</t>
  </si>
  <si>
    <t>خازن سه فاز از نوع خشک ۴٠٠ ولت، ۵٠ هرتز، با اتصال
مثلث، مجهز به مقاومت تخلیه بار و به قدرت ۵٠ کیلووار.</t>
  </si>
  <si>
    <t>خازن صنعتی سه فاز از نوع روغنی ۴٠٠ ولت، ۵٠ هرتز،
بااتصال دلتا، مجهز به مقاومت تخلیه بار و به قدرت ١٠
کیلووار.</t>
  </si>
  <si>
    <t>خازن صنعتی سه فاز از نوع روغنی ۴٠٠ ولت، ۵٠ هرتز،
بااتصال دلتا، مجهز به مقاومت تخلیه بار و به قدرت ١۵
کیلووار.</t>
  </si>
  <si>
    <t>خازن صنعتی سه فاز از نوع روغنی ۴٠٠ ولت، ۵٠ هرتز،
بااتصال دلتا، مجهز به مقاومت تخلیه بار و به قدرت ٢٠
کیلووار.</t>
  </si>
  <si>
    <t>خازن صنعتی سه فاز از نوع روغنی ۴٠٠ ولت، ۵٠ هرتز،
بااتصال دلتا، مجهز به مقاومت تخلیه بار و به قدرت ٢۵
کیلووار.</t>
  </si>
  <si>
    <t>خازن صنعتی سه فاز از نوع روغنی ۴٠٠ ولت، ۵٠ هرتز،
با اتصال دلتا، مجهز به مقاومت تخلیه بار و به قدرت ٣٠
کیلووار.</t>
  </si>
  <si>
    <t>خازن صنعتی سه فاز از نوع روغنی ۴٠٠ ولت، ۵٠ هرتز،
با اتصال دلتا، مجهز به مقاومت تخلیه بار و به قدرت ۴٠
کیلووار.</t>
  </si>
  <si>
    <t>خازن صنعتی سه فاز از نوع روغنی ۴٠٠ ولت، ۵٠ هرتز،
بااتصال دلتا، مجهز به مقاومت تخلیه بار و به قدرت ۵٠
کیلووار.</t>
  </si>
  <si>
    <t>جلوبر کابل خودنگهدار ١٠٠ سانتی متری گالوانیزه گرم با نبشی نمره ۶×60×60 میلی‌متر.</t>
  </si>
  <si>
    <t>241005822-241005824</t>
  </si>
  <si>
    <t>241005821-241005823</t>
  </si>
  <si>
    <t>262000200-262000110-262000120</t>
  </si>
  <si>
    <t>304001005-304001030</t>
  </si>
  <si>
    <t>890001800-639001600-639001620</t>
  </si>
  <si>
    <t>651001510-651003000-651003010</t>
  </si>
  <si>
    <t>653003020-653003025</t>
  </si>
  <si>
    <t>662008050-664005600</t>
  </si>
  <si>
    <t>662001610-662008150</t>
  </si>
  <si>
    <t>662001700-662008200</t>
  </si>
  <si>
    <t>662002200-662008250</t>
  </si>
  <si>
    <t>662001800-662008300</t>
  </si>
  <si>
    <t>662002000-662008350</t>
  </si>
  <si>
    <t>690000400-690000500-690000550</t>
  </si>
  <si>
    <t>691001110-691001200-69001210-691001310</t>
  </si>
  <si>
    <t>691001500-69000610-69000710-69000810-69000910-69001010</t>
  </si>
  <si>
    <t>691001510-691001410</t>
  </si>
  <si>
    <t>691002320-691002330-691002340-691002300-691002310</t>
  </si>
  <si>
    <t>691002700-291002710-691002800</t>
  </si>
  <si>
    <t>691002600-691002801</t>
  </si>
  <si>
    <t>691002900-691002950-691003900</t>
  </si>
  <si>
    <t>691003950-691002960-691003000-691003010</t>
  </si>
  <si>
    <t>692003350-692003500-692008100</t>
  </si>
  <si>
    <t>692003525-692002750-692008000</t>
  </si>
  <si>
    <t>692003515-692003520-692003530-692003540</t>
  </si>
  <si>
    <t>702002330-702002340</t>
  </si>
  <si>
    <t>702002350-702002360</t>
  </si>
  <si>
    <t>730000100-730000110</t>
  </si>
  <si>
    <t>751000310-751000350</t>
  </si>
  <si>
    <t>مقره اندازه گيري 20کيلو ولت تکفاز-mv</t>
  </si>
  <si>
    <t xml:space="preserve">ست    </t>
  </si>
  <si>
    <t xml:space="preserve">دستگاه  </t>
  </si>
  <si>
    <t>هادي  آلومينيومي روکش دار سه لايه اي به مقطع 50ميلي متر مربع</t>
  </si>
  <si>
    <t xml:space="preserve">متر    </t>
  </si>
  <si>
    <t xml:space="preserve">عدد    </t>
  </si>
  <si>
    <t>هيتر 60وات پست زميني</t>
  </si>
  <si>
    <t xml:space="preserve">عدد  </t>
  </si>
  <si>
    <t xml:space="preserve">کيلوگرم </t>
  </si>
  <si>
    <t xml:space="preserve">فشنگ فيوز25آمپر                                    </t>
  </si>
  <si>
    <t xml:space="preserve">فشنگ فيوز63آمپر                                    </t>
  </si>
  <si>
    <t>آنتن کنتور ديجيتالي</t>
  </si>
  <si>
    <t>واشر تخت سفيد 5</t>
  </si>
  <si>
    <t>قفل مغزي درب</t>
  </si>
  <si>
    <t xml:space="preserve">اصله    </t>
  </si>
  <si>
    <t xml:space="preserve">اصله   </t>
  </si>
  <si>
    <t>پايه بتني چهار گوش مسلح به ارتفاع 9 متر و قدرت نامي 200کيلوگرم نيرو(با افزودني ژل ميکروسيليس)</t>
  </si>
  <si>
    <t>پايه بتني چهار گوش مسلح به ارتفاع 9 متر و قدرت نامي 400کيلوگرم نيرو(با افزودني ژل ميکروسيليس)</t>
  </si>
  <si>
    <t>پايه بتني چهار گوش مسلح به ارتفاع 12 متر و قدرت نامي 400کيلوگرم نيرو(با افزودني ژل ميکروسيليس)</t>
  </si>
  <si>
    <t>پايه بتني چهار گوش مسلح به ارتفاع 12 متر و قدرت نامي 600کيلوگرم نيرو(با افزودني ژل ميکروسيليس)</t>
  </si>
  <si>
    <t>پايه بتني چهار گوش مسلح به ارتفاع 12 متر و قدرت نامي 800کيلوگرم نيرو(با افزودني ژل ميکروسيليس)</t>
  </si>
  <si>
    <t>پايه بتني چهار گوش مسلح به ارتفاع 12 متر و قدرت نامي 1200کيلوگرم نيرو(با افزودني ژل ميکروسيليس)</t>
  </si>
  <si>
    <t>پايه بتني چهار گوش مسلح به ارتفاع 15 متر و قدرت نامي 600کيلوگرم نيرو(با افزودني ژل ميکروسيليس)</t>
  </si>
  <si>
    <t>پايه بتني چهار گوش مسلح به ارتفاع 15 متر و قدرت نامي 800کيلوگرم نيرو(با افزودني ژل ميکروسيليس)</t>
  </si>
  <si>
    <t xml:space="preserve">آرممان پرتيك 6 متر ازناوداني نمره 10 </t>
  </si>
  <si>
    <t xml:space="preserve">کنسول eشکل مخصوص پايه هاي عبوري مقره سوزني کابل فاصله دار </t>
  </si>
  <si>
    <t>اتصال زمين  کامل اتمايز(با دو عدد ميله مسي-کلمپ و کوپلينگ)</t>
  </si>
  <si>
    <t>بوشن  نمره 6</t>
  </si>
  <si>
    <t>کنتور ami ولتاژاوليه با کلاس دقت0.2</t>
  </si>
  <si>
    <t xml:space="preserve">ترانسفورماتور هوايي 20 كيلوولت سه فاز 125 كيلوولت </t>
  </si>
  <si>
    <t>ترانسفورماتور هوائي 20 كيلوولت  سه فاز  160 کيلو ولت آمپر</t>
  </si>
  <si>
    <t>ترانسفورماتور هوائي 20 كيلوولت  سه فاز  200 کيلو ولت آمپر</t>
  </si>
  <si>
    <t>ترانسفورماتور هوائي 20 كيلوولت  سه فاز  250 کيلو ولت آمپر</t>
  </si>
  <si>
    <t>ترانسفورماتور هوائي 20 كيلوولت  سه فاز  315 کيلو ولت آمپر</t>
  </si>
  <si>
    <t>ترانسفورماتور هوائي 20 كيلوولت  سه فاز  400 کيلو ولت آمپر</t>
  </si>
  <si>
    <t>ترانسفورماتور هوائي 20 كيلوولت  سه فاز  500 کيلو ولت آمپر</t>
  </si>
  <si>
    <t>ترانسفورماتورزميني20 كيلوولت 3 فاز 630 کيلو ولت آمپر</t>
  </si>
  <si>
    <t>ترانسفورماتورزميني20 كيلوولت 3 فاز 800 کيلو ولت آمپر</t>
  </si>
  <si>
    <t>ترانسفورماتورزميني20 كيلوولت 3 فاز 1000 کيلو ولت آمپر</t>
  </si>
  <si>
    <t>بوستر20کيلوولت 120آمپر</t>
  </si>
  <si>
    <t>بوستر 20کيلولت 150آمپر</t>
  </si>
  <si>
    <t>بوستر 20کيلو ولت 200آمپر</t>
  </si>
  <si>
    <t>بوستر 20کيلو ولت 250 آمپر</t>
  </si>
  <si>
    <t>کليد فشار ضعبف 300آمپر</t>
  </si>
  <si>
    <t>کليدفشار ضعيف 350امپر(حرارتي-مغناطيسي)-غير قابل تنظيم</t>
  </si>
  <si>
    <t xml:space="preserve">کليد اتوماتيک 500  آمپر                            </t>
  </si>
  <si>
    <t>تيغه كات اوت فيوز (بازوي متحرك )</t>
  </si>
  <si>
    <t>ميله کوتاه کننده قوس الکتريکي(مخصوص فيوز کات اوت)</t>
  </si>
  <si>
    <t xml:space="preserve">كليد فيوز 200 آمپري </t>
  </si>
  <si>
    <t>كليد فيوز گردان 100 آمپري</t>
  </si>
  <si>
    <t xml:space="preserve">كليد فيوز گردان 125 آمپري </t>
  </si>
  <si>
    <t xml:space="preserve">كليد فيوز گردان 200 آمپري </t>
  </si>
  <si>
    <t xml:space="preserve">کنکتورشکافدار25*35 ازنوع  برنجي                     </t>
  </si>
  <si>
    <t>مانشون تبديلي بيمتال 16به 25</t>
  </si>
  <si>
    <t xml:space="preserve">براكت چوبي 95*110*2.44 اشباع شده </t>
  </si>
  <si>
    <t>کابل اندازه گيري مقره سنجش ( ست)</t>
  </si>
  <si>
    <t>آنتن کنتورb851</t>
  </si>
  <si>
    <t>741001990-741001996</t>
  </si>
  <si>
    <t>14*500 یکسر رزوه</t>
  </si>
  <si>
    <t>16*600 یکسر رزوه</t>
  </si>
  <si>
    <t>14*450 یکسر رزوه</t>
  </si>
  <si>
    <t>10*120 یکسر رزوه</t>
  </si>
  <si>
    <t>12*120 یکسر رزوه</t>
  </si>
  <si>
    <t>12*50 یکسر رزوه</t>
  </si>
  <si>
    <t>10*125 یکسر رزوه</t>
  </si>
  <si>
    <t>14*50 یکسر رزوه</t>
  </si>
  <si>
    <t>14*200 یکسر رزوه</t>
  </si>
  <si>
    <t>14*250 یکسر رزوه</t>
  </si>
  <si>
    <t>14*300 یکسر رزوه</t>
  </si>
  <si>
    <t>14*400 یکسر رزوه</t>
  </si>
  <si>
    <t>14*450 دو سر رزوه</t>
  </si>
  <si>
    <t>14*500 دو سر رزوه</t>
  </si>
  <si>
    <t>16*60 یکسر رزوه</t>
  </si>
  <si>
    <t>66320002000-32000120-632000122</t>
  </si>
  <si>
    <t>632002100-632000115-632000121</t>
  </si>
  <si>
    <t>کد جدید اضافه شود</t>
  </si>
  <si>
    <t>نصب تابلو با ابعاد کوچکتر از ۶٠×٨٠ سانتیمتر بر روی دیوار یا پایه.</t>
  </si>
  <si>
    <t>نصب تابلوی اندازه گیری مشترکین عادی تا حداکثر ۶ محل نصب کنتور.</t>
  </si>
  <si>
    <t>نصب تابلوی اندازه گیری مشترکین دیماندی.</t>
  </si>
  <si>
    <t xml:space="preserve"> نصب کابلشو با سطح مقطع ۵٠ تا ٧٠ میلی متر مربع.</t>
  </si>
  <si>
    <t xml:space="preserve"> نصب موف پرسی تا سطح مقطع ٣۵ میلی متر مربع در شبکه فشار ضعیف.</t>
  </si>
  <si>
    <t>نصب آنتن GPRS بیرونی.</t>
  </si>
  <si>
    <t>کد فصل</t>
  </si>
  <si>
    <t>شرح عمليات ولوازم (شرکت)</t>
  </si>
  <si>
    <t>بهای  درب کارخانه 1401 امورتدارکات</t>
  </si>
  <si>
    <t>کد اجرا فهرست بهای سازمان</t>
  </si>
  <si>
    <t>عنوان (سازمان)</t>
  </si>
  <si>
    <t>دستمزد واحد برقراری</t>
  </si>
  <si>
    <t>نصب مقره اندازه گیری 20کیلو ولت</t>
  </si>
  <si>
    <t xml:space="preserve">هادی روکش دار cct آلومنیوم تقویت شده با فولاد MINK با ولتاژ نامی 20 کیلوولت </t>
  </si>
  <si>
    <t>نصب اصلاح نشانگر وضعیت قطع و وصل سکسیونر</t>
  </si>
  <si>
    <t xml:space="preserve">نصب نگهدارنده لوله مونتاژ سکسیونر هوایی </t>
  </si>
  <si>
    <t>کلمپ انتهايي  مخروطي شکل براي قطر 9.8ميليمتري سيم فولادي نگهدارنده گالوانيزه مغزي هادي با استقامت کششي 8110کيلوگرمي</t>
  </si>
  <si>
    <t>لوله فولادی سیاه درزدار به قطر 20 (سه چهارم اینچ)</t>
  </si>
  <si>
    <t>لوله فولادی سیاه درزدار به قطر 32 (یک و یک چهارم اینچ)</t>
  </si>
  <si>
    <t>محافظ قفل آویز</t>
  </si>
  <si>
    <t xml:space="preserve">نصب مهره چشمي نمره 16 </t>
  </si>
  <si>
    <t>نصب سوزن سر تیری  ناودانی  L شکلی</t>
  </si>
  <si>
    <t>کلمپ سیم نگهدارنده</t>
  </si>
  <si>
    <t>کلمپ دوشیار جهت اتصال دو سیم  مهار به یکدیگر</t>
  </si>
  <si>
    <t>کاور کلمپ سیم به سیم</t>
  </si>
  <si>
    <t>کلمپ زاویه سیم مهار</t>
  </si>
  <si>
    <t>براک ضد نوسان مخصوص پایه عبوری خطوط فاصله دار</t>
  </si>
  <si>
    <t xml:space="preserve">نصب آرممان پرتيك 6 متر </t>
  </si>
  <si>
    <t>نصب اتصال ارت موقت با کاور</t>
  </si>
  <si>
    <t>نصب قاب فیوز سه فاز</t>
  </si>
  <si>
    <t>نصب تخته كنتور تكفاز</t>
  </si>
  <si>
    <t>نصب تخته كنتور سه فاز به ابعاد 45*35</t>
  </si>
  <si>
    <t>نصب كاسه كنتور</t>
  </si>
  <si>
    <t>نصب زه دور کنتور گرد</t>
  </si>
  <si>
    <t>نصب پلمپ</t>
  </si>
  <si>
    <t>کلید فیوز  هوایی شبکه فشار ضعیف کابل خود نگهدار250 آمپری کلمپی</t>
  </si>
  <si>
    <t>کلید فیوز  هوایی شبکه فشار ضعیف کابل خود نگهدار250 آمپری مچهزبه فاز نما واتصال کلمپی</t>
  </si>
  <si>
    <t>نصب کلید روکار</t>
  </si>
  <si>
    <t>نصب قاب فیوز تکفاز</t>
  </si>
  <si>
    <t>نصب تيغه كات اوت فيوز (بازوي متحرك )</t>
  </si>
  <si>
    <t xml:space="preserve">نصب کلاهک فیوز </t>
  </si>
  <si>
    <t>کلیدفیوز گردان 100 آمپری دوطرفه</t>
  </si>
  <si>
    <t>نصب یقه کابل تکفاز</t>
  </si>
  <si>
    <t>نصب یقه کابل سه فاز</t>
  </si>
  <si>
    <t>نصب كابلشو 90 درجه</t>
  </si>
  <si>
    <t xml:space="preserve">نصب پريز برق 25 آمپر تك فاز روكار </t>
  </si>
  <si>
    <t>نصب سرپيچ چيني 125 وات</t>
  </si>
  <si>
    <t>نصب سرپيچ چيني 250 وات</t>
  </si>
  <si>
    <t xml:space="preserve">نصب سرپيچ چراغ  معمولی </t>
  </si>
  <si>
    <t>نصب شيشه چراغ 250 وات</t>
  </si>
  <si>
    <t>نصب شيشه چراغ 125 وات</t>
  </si>
  <si>
    <t>نصب شيشه چراغ 400 وات</t>
  </si>
  <si>
    <t xml:space="preserve">نصب حباب شیشه ای چراغ خیابانی </t>
  </si>
  <si>
    <t>نصب ترانس یا خازن یا استار تر  چراغ های خیابانی</t>
  </si>
  <si>
    <t xml:space="preserve">نصب براكت چوبي </t>
  </si>
  <si>
    <t>نصب رابط سینی کابل (50 با عمق 5 سانتیمتر)</t>
  </si>
  <si>
    <t>نصب نگهدارنده سینی کابل (سایز 50 باورق 1.5 سانتی متر)</t>
  </si>
  <si>
    <t>نصب قاب انواع کنتور تک‌فاز دیجیتالی چند تعرفه.</t>
  </si>
  <si>
    <t>نصب قاب انواع کنتور سه‌فاز اتصال مستقیم دیجیتالی چند تعرفه.</t>
  </si>
  <si>
    <t>نصب فتوسل با حداقل جریان ۶ آمپر.</t>
  </si>
  <si>
    <t>نصب ساعت فرمان نجومی.</t>
  </si>
  <si>
    <t>ترانسفورماتور هوايي 20 كيلوولت تكفاز 10 كيلوولت آمپر</t>
  </si>
  <si>
    <t>رله فرمان شیشه ای</t>
  </si>
  <si>
    <t>جمع</t>
  </si>
  <si>
    <t>پیچ خودکار</t>
  </si>
  <si>
    <t>پیچ تلگرافی 120*10</t>
  </si>
  <si>
    <t xml:space="preserve">کد هزینه اجرا(فهرست بهای  سازمان) </t>
  </si>
  <si>
    <t>دستمزدواحد برکناری</t>
  </si>
  <si>
    <t>تعداد برقراری</t>
  </si>
  <si>
    <t>تعداد برکناری</t>
  </si>
  <si>
    <t xml:space="preserve"> دستمزد کل برقراری</t>
  </si>
  <si>
    <t xml:space="preserve"> دستمزد کل برکناری</t>
  </si>
  <si>
    <t>بهای کل تجهیزات</t>
  </si>
  <si>
    <t>مترمکعب</t>
  </si>
  <si>
    <t>سرجمع ریز  لوازم تابلو در فهرست بهاء سازمان</t>
  </si>
  <si>
    <t>سیم های هادی دسته دوم از نوع ACSR با هسته فولاد گالوانیزه(سیم هادی   HYENA    با هسته فولاد گالوانیزه)</t>
  </si>
  <si>
    <t>حفاری پی کنی و رگلاژ طبق نقشه و مشخصات فنی و ریختن خاک های حاصله در کنار چاله در زمین های کلنگی به وسیله دست.(جهت نصب پایه )</t>
  </si>
  <si>
    <t>جمع کل تجهیزات بدون احتساب ضریب</t>
  </si>
  <si>
    <t>ضریب سرباری</t>
  </si>
  <si>
    <t xml:space="preserve">جمع کل بدون احتساب ضریب </t>
  </si>
  <si>
    <t>ضریب منطقه</t>
  </si>
  <si>
    <t>برآورد لوازم و تجهیزات  پروژه ………………. جهت مناقصه  ………………...  اقلام ستاره دار</t>
  </si>
  <si>
    <t xml:space="preserve"> بهای کل تجهیزات</t>
  </si>
  <si>
    <t>دستمزد واحد برکناری</t>
  </si>
  <si>
    <t>جمع کل تجهیزات بدون احتساب ضریب منطقه</t>
  </si>
  <si>
    <t>جمع کل اجرا بدون احتساب ضریب منطقه</t>
  </si>
  <si>
    <t xml:space="preserve"> ضریب سرباری</t>
  </si>
  <si>
    <t xml:space="preserve">جمع کل اجرابا احتساب ضریب سرباری و منطقه </t>
  </si>
  <si>
    <t>420706</t>
  </si>
  <si>
    <t>نصب اتریه.</t>
  </si>
  <si>
    <t>حفاری پی کنی و رگلاژ طبق نقشه و مشخصات فنی و ریختن خاک های حاصله در کنار چاله در زمین های نرم بیلی به وسیله دست (جهت نصب پایه )</t>
  </si>
  <si>
    <t>متر مکعب</t>
  </si>
  <si>
    <t>حفاری پی کنی و رگلاژ طبق نقشه و مشخصات فنی و ریختن خاک های حاصله در کنار چاله در زمین های  سنگی ضعیف یا نیمه سنگی با هر وسیله (جهت نصب پایه )</t>
  </si>
  <si>
    <t>حفاری پی کنی و رگلاژ طبق نقشه و مشخصات فنی و ریختن خاک های حاصله در کنار چاله در زمین های  لجنی با تلاقی و شالیزارها با هر وسیله(جهت نصب پایه )</t>
  </si>
  <si>
    <t>واحد خازنی با ولتاژ نامی از 18.2 تا 19.05 کلیلو ولت با ظرفیت 100 کیلو وار</t>
  </si>
  <si>
    <t>شیار انداختن و کندن آسفالت به عرض تا 8 سانتی متر و عمق تا 10 سانتی متر با ماشین شیار زن.</t>
  </si>
  <si>
    <t>برش آسفالت با کاتر به عمق تا 7 سانتی متر ( اندازه گیری بر حسب طول هر خط برش )</t>
  </si>
  <si>
    <t>تخریب کلی آسفالت به ضخامت تا 5 سانتی متر</t>
  </si>
  <si>
    <t xml:space="preserve">کندن زمین در زمین های خاکی و ریختن خاک های کنده شده به کنار محل های مربوط (جهت کابل کشی زمینی) </t>
  </si>
  <si>
    <t xml:space="preserve">کندن زمین در زمین های  سنگی و ریختن مواد کنده شده به کنار محل های مربوط (جهت کابل کشی زمینی) </t>
  </si>
  <si>
    <t>ریختن خاک یا مصالح سنگی موجود در کنار پی ها گودها ترانشه ها و کانال ها به درون آن ها به صورت لایه  لایه و در هر عمق و پخش و تسطیح لازم</t>
  </si>
  <si>
    <t xml:space="preserve">تهیه حمل و ریختن ماسه بادی در داخل کانال ها اطراف پی ها و لوله ها کف ساختمان ها معابر محوطه ها و یا هر محل دیگری که لازم باشد به انضمام پخش و تسطیح آن ها در ضخامت های لازم </t>
  </si>
  <si>
    <t xml:space="preserve">دستمزد آجر چینی در کانال با هر چند رشته کابل </t>
  </si>
  <si>
    <t>انواع تیر آهن</t>
  </si>
  <si>
    <t>انواع نبشی</t>
  </si>
  <si>
    <t>انواع ورقهای گالوانیزه</t>
  </si>
  <si>
    <t>تهیه و اجرای بتن با شن و ماسه شسته طبیعی یا شکسته با مقاومت فشاری مشخصه 16 مگا پاسکال</t>
  </si>
  <si>
    <t>تهیه و اجرای بتن با شن و ماسه شسته طبیعی یا شکسته با مقاومت فشاری مشخصه 25 مگا پاسکال</t>
  </si>
  <si>
    <t>عنوان</t>
  </si>
  <si>
    <t>بهای تجهیزات و دستمزد بر مبنای فهرست بهای سازمان</t>
  </si>
  <si>
    <t>بهای دستمزد و تجهیزات اقلام ستاره دار بر مبنای فهرست بهای شرکت</t>
  </si>
  <si>
    <t>درصد اقلام ستاره دار به کل</t>
  </si>
  <si>
    <t>تهیه کننده: کارشناس برنامه ریزی                                تاییدکننده: مدیر دفتر برنامه ریزی وبودجه                                 تصویب کننده: معاون برنامه ریزی</t>
  </si>
  <si>
    <t xml:space="preserve">خلاصه جدول اعتبارات مناقصه یا استعلام      </t>
  </si>
  <si>
    <t xml:space="preserve">جمع کل تجهیزات با احتساب ضریب سرباری </t>
  </si>
  <si>
    <t>جمع کل تجهیزات با احتساب ضریب سرباری</t>
  </si>
  <si>
    <t xml:space="preserve">جمع کل اجرا با احتساب ضریب </t>
  </si>
  <si>
    <t>شركت توزيع برق گلستان                                       جدول شماره 1</t>
  </si>
  <si>
    <t>ليست مارك وكارخانه وكشور سازنده مصالح منظور شده در مناقصات و استعلام</t>
  </si>
  <si>
    <t>نام شركت پيمانكاري                     پروژه :</t>
  </si>
  <si>
    <t>...</t>
  </si>
  <si>
    <t>فعاليت</t>
  </si>
  <si>
    <t>نام تجهيزات ولوازم</t>
  </si>
  <si>
    <t xml:space="preserve">مارك شركتها وسازندگان </t>
  </si>
  <si>
    <t>وزن هر رديف</t>
  </si>
  <si>
    <t>نمره فني هر رديف</t>
  </si>
  <si>
    <t>حاصل ضرب وزن در نمره فني</t>
  </si>
  <si>
    <t xml:space="preserve">پست توزيع هوايي </t>
  </si>
  <si>
    <t>ترانس</t>
  </si>
  <si>
    <t>تابلوي فشار ضعيف</t>
  </si>
  <si>
    <t>كليد اتوماتيك</t>
  </si>
  <si>
    <t>كليد فيوز</t>
  </si>
  <si>
    <t>فيوز چاقويي</t>
  </si>
  <si>
    <t>فيوز مينياتوري</t>
  </si>
  <si>
    <t>فيوز كت اوت</t>
  </si>
  <si>
    <t>برقگير</t>
  </si>
  <si>
    <t>كنتاكتور</t>
  </si>
  <si>
    <t xml:space="preserve">شبكه هاي فشار ضعيف و فشار متوسط زمینی </t>
  </si>
  <si>
    <t>كابل فشار ضعيف</t>
  </si>
  <si>
    <t>کابل فشار متوسط</t>
  </si>
  <si>
    <t xml:space="preserve">سر کابل هوایی و داخلی </t>
  </si>
  <si>
    <t>خطوط فشار متوسط وضعيف هوايي</t>
  </si>
  <si>
    <t>كابل خود نگهدار فشار ضعيف</t>
  </si>
  <si>
    <t>كابل خود نگهدار فشار متوسط</t>
  </si>
  <si>
    <t>يراق آلات (فشار متوسط وضعيف)هوایی</t>
  </si>
  <si>
    <t>يراق آلات  کابل خود نگهدار</t>
  </si>
  <si>
    <t xml:space="preserve">سيم مسي </t>
  </si>
  <si>
    <t xml:space="preserve"> پايه بتوني</t>
  </si>
  <si>
    <t>سيم آلومينيم -فولاد</t>
  </si>
  <si>
    <t>مقره فشار ضعيف</t>
  </si>
  <si>
    <t>مهر وامضاء مدير عامل شركت پيمانكاري</t>
  </si>
  <si>
    <t>امضاء اعضاي  كميته فني و بازرگاني</t>
  </si>
  <si>
    <t xml:space="preserve">امضاء اعضاي كميسيون  مناقصه </t>
  </si>
  <si>
    <t>تهیه کننده :کارشناس دفتر برنامه ریزی</t>
  </si>
  <si>
    <t>تائید کننده : مدیر دفتر برنامه ریزی و بودجه</t>
  </si>
  <si>
    <t xml:space="preserve">تصویب کننده: معاونت  برنامه ریزی </t>
  </si>
  <si>
    <t>جدول زمانبندي اجراي كار</t>
  </si>
  <si>
    <t>شرح قرارداد</t>
  </si>
  <si>
    <t>از تاريخ ابلاغ قرارداد به مدت ..... ماه</t>
  </si>
  <si>
    <t>ماه اول</t>
  </si>
  <si>
    <t>ماه دوم</t>
  </si>
  <si>
    <t>ماه سوم</t>
  </si>
  <si>
    <t>ماه چهارم</t>
  </si>
  <si>
    <t>ماه پنجم</t>
  </si>
  <si>
    <t>ماه ششم</t>
  </si>
  <si>
    <t>ماه هفتم</t>
  </si>
  <si>
    <t>ماه هشتم</t>
  </si>
  <si>
    <t>ماه نهم</t>
  </si>
  <si>
    <t>ماه دهم</t>
  </si>
  <si>
    <t>ماه یازدهم</t>
  </si>
  <si>
    <t>ماه دوازدهم</t>
  </si>
  <si>
    <t>تهیه کننده: کارشناس دفتر برنامه ریزی</t>
  </si>
  <si>
    <t>تایید کننده : مدیر دفتر برنامه ربزی و بودجه</t>
  </si>
  <si>
    <t>تصویب کننده : معاون برنامه ریزی</t>
  </si>
  <si>
    <t>تخریب بتن غیرمسلح.</t>
  </si>
  <si>
    <t>تخریب بتن مسلح، به انضمام بریدن میلگردها.</t>
  </si>
  <si>
    <t>برچیدن فرش کف آجری، موزاییکی یا کفپوش های بتنی
همراه با ملات مربوط.</t>
  </si>
  <si>
    <t>تخریب آسفالت بین دو خط برش (با فاصله حداکثر ١٫۵ متر) با وسایل مکانیکی مانند کمپرسور یا بیل هیدرولیکی، به ضخامت تا ٧ سانتی متر و برداشتن آن.</t>
  </si>
  <si>
    <t>اضافه بها به ردیف ٠١٠٩١٣ به ازای هر سانتی متر اضافه ضخامت مازاد بر ٧ سانتی متر (کسر سانتی متر به تناسب محاسبه می شود).</t>
  </si>
  <si>
    <t>بارگیری مواد حاصل از هر نوع عملیات خاکی، غیر لجنی و حمل با هر نوع وسیله دستی تا ٢٠ متر و تخلیه آن در مواردی که استفاده از ماشین برای حمل ممکن نباشد.</t>
  </si>
  <si>
    <t>بارگیری مواد حاصل از عملیات خاکی یا خاک های توده شده و حمل آن با کامیون یا هرنوع وسیله مکانیکی دیگر تا فاصله ١٠٠ متری مرکز ثقل برداشت و تخلیه آن.</t>
  </si>
  <si>
    <t>حمل مواد حاصل از عملیات خاکی یا خاک های توده شده،
وقتی که فاصله حمل بیش از ١٠٠ متر تا ۵٠٠ متر باشد، به
ازای هر ١٠٠ متر مازاد بر ١٠٠ مت ر او ل (کس ر ١٠٠ متر به
تناسب محاسبه می شود).</t>
  </si>
  <si>
    <t>حمل مواد حاصل از عملیات خاکی یا خاک های توده شده،وقتی که فاصله حمل بیش از ۵٠٠ متر تا ١٠ کیلومتر باشد، برای هر کیلومتر مازاد بر ۵٠٠ متر اول، برای راه های آسفالتی (کسر کیلومتر به نسبت قیمت یک کیلومتر محاسبه می شود).</t>
  </si>
  <si>
    <t>مترمکعب -
کیلومتر</t>
  </si>
  <si>
    <t>تير چوبي 9 متري متوسط (اشباع شده كلاس 2)</t>
  </si>
  <si>
    <t>قفل آويز كتابي</t>
  </si>
  <si>
    <t>قفل آويز محافظتي</t>
  </si>
  <si>
    <t>کلید یدک قفل</t>
  </si>
  <si>
    <t xml:space="preserve">قفل  تابلوهاي  توزيع  وسنجش                           </t>
  </si>
  <si>
    <t>ساید آرم 45 سانتی متری گ گ مخصوص مقره سوزنی</t>
  </si>
  <si>
    <t>نصب پایه فولادی با ارتفاع ۸ تا ۱۲ متر.</t>
  </si>
  <si>
    <t xml:space="preserve">آرممان پرتيك 3متر ازناوداني نمره 10 </t>
  </si>
  <si>
    <t>لوله خرطومی فلزی روکشدار</t>
  </si>
  <si>
    <t>ثبات بار با قابليت از راه دور - t400</t>
  </si>
  <si>
    <t>ثبات بار با قابليت از راه دور - t500</t>
  </si>
  <si>
    <t>ثبات بار با قابليت از راه دور - t630</t>
  </si>
  <si>
    <t>ثبات بار با قابليت از راه دور - t800</t>
  </si>
  <si>
    <t>ثبات بار با قابليت از راه دور - t1000</t>
  </si>
  <si>
    <t>ثبات بار با قابليت از راه دور - t1250</t>
  </si>
  <si>
    <t>ثبات بار با قابليت از راه دور - t1600</t>
  </si>
  <si>
    <t>پلمپ سربی جهت نصب جدید</t>
  </si>
  <si>
    <t xml:space="preserve">رله هوشمند LMS </t>
  </si>
  <si>
    <t>کلید فیوز  هوایی شبکه فشار ضعیف کابل خود نگهدار160 آمپری مچهزبه فاز نما واتصال کلمپی</t>
  </si>
  <si>
    <t>کلید فیوز  هوایی شبکه فشار ضعیف کابل خود نگهدار160 آمپری مچهزبه فاز نما واتصال کابلشویی</t>
  </si>
  <si>
    <t>کلید فیوز  هوایی شبکه فشار ضعیف کابل خود نگهدار160 آمپری  کابلشویی</t>
  </si>
  <si>
    <t>سيم آلومنيوم مغز فولاد نمره 35</t>
  </si>
  <si>
    <t>سيم آلومنيوم مغز فولاد نمره 50</t>
  </si>
  <si>
    <t>کابل1*10</t>
  </si>
  <si>
    <t>كابل خودنگهدار 20 كيلوولت آلومينيوم 50*3</t>
  </si>
  <si>
    <t>کابل خودنگهدار فشار ضعبف آلومينيوم 70+25+90*3</t>
  </si>
  <si>
    <t>ترموفیت 12-30 عایق کابل</t>
  </si>
  <si>
    <t>سرکابل هوایی 120*1 pvc</t>
  </si>
  <si>
    <t xml:space="preserve">نصب آرممان پرتيك 3 متر </t>
  </si>
  <si>
    <t>سیم های هادی دسته اول از نوع ACSR با هسته فولاد گالوانیزه (سیم هادی MINK با هسته فولاد گالوانیزه)</t>
  </si>
  <si>
    <t>سیم های هادی دسته اول از نوع ACSR با هسته فولاد گالوانیزه (سیم هادی FOX  با هسته فولاد گالوانیزه)</t>
  </si>
  <si>
    <t>ابنیه</t>
  </si>
  <si>
    <t>شهرستان</t>
  </si>
  <si>
    <t>بخش</t>
  </si>
  <si>
    <t>تاسیسات برقی</t>
  </si>
  <si>
    <t>آزادشهر</t>
  </si>
  <si>
    <t>آق قلا</t>
  </si>
  <si>
    <t>بندرگز</t>
  </si>
  <si>
    <t>ترکمن</t>
  </si>
  <si>
    <t>رامیان</t>
  </si>
  <si>
    <t>علی آباد</t>
  </si>
  <si>
    <t>چشمه ساران</t>
  </si>
  <si>
    <t>مرکزی</t>
  </si>
  <si>
    <t>وشمگیر</t>
  </si>
  <si>
    <t>نوکنده</t>
  </si>
  <si>
    <t>سیجوال</t>
  </si>
  <si>
    <t>جزیره آشوراده</t>
  </si>
  <si>
    <t>فندرسک</t>
  </si>
  <si>
    <t>کمالان</t>
  </si>
  <si>
    <t>مرواه تپه</t>
  </si>
  <si>
    <t>مینودشت</t>
  </si>
  <si>
    <t>کردکوی</t>
  </si>
  <si>
    <t>گالیکش</t>
  </si>
  <si>
    <t>گرگان</t>
  </si>
  <si>
    <t>گلیداغ</t>
  </si>
  <si>
    <t>کوهسارات</t>
  </si>
  <si>
    <t>**چشمه ساران</t>
  </si>
  <si>
    <t>**مرکزی-نوکنده</t>
  </si>
  <si>
    <t>**مرکزی- فندرسک</t>
  </si>
  <si>
    <t>**مرکزی-کمالان</t>
  </si>
  <si>
    <t>** مرکزی</t>
  </si>
  <si>
    <t>** لوه- مرکزی</t>
  </si>
  <si>
    <t>**بهاران- مرکزی</t>
  </si>
  <si>
    <t>**کوهسارات- مرکزی</t>
  </si>
  <si>
    <t>بهای واحد (تجهیزات واجرا)</t>
  </si>
  <si>
    <t>جمع کل با احتساب ضریب سرباری و منطقه</t>
  </si>
  <si>
    <t xml:space="preserve">جمع کل اجرا بدون احتساب ضریب </t>
  </si>
  <si>
    <t>جمع کل اجرا با احتساب ضریب منطقه</t>
  </si>
  <si>
    <t>گمیشان</t>
  </si>
  <si>
    <t>گنبد کاووس</t>
  </si>
  <si>
    <t>پیشکمر</t>
  </si>
  <si>
    <t>کلاله</t>
  </si>
  <si>
    <t>لوه</t>
  </si>
  <si>
    <t>بهاران</t>
  </si>
  <si>
    <t>گلدشت</t>
  </si>
  <si>
    <t>داشلی برون</t>
  </si>
  <si>
    <t>ضرایب منطقه</t>
  </si>
  <si>
    <t>تذکر:** ضرایب مناطقی با ارتفاع بیش از 500 متر از سطح دریای آزاد</t>
  </si>
  <si>
    <t>پیچ دوسر رزوه 16*300</t>
  </si>
  <si>
    <t>پیچ تلگرافی 12*10</t>
  </si>
  <si>
    <t>پیچ ومهره نمره5 با واشر</t>
  </si>
  <si>
    <t>نام متقاضی</t>
  </si>
  <si>
    <t>تاریخ واریز هزینه</t>
  </si>
  <si>
    <t>تعداد تک فاز</t>
  </si>
  <si>
    <t>تعدادسه فاز</t>
  </si>
  <si>
    <t>تعداد دیماندی</t>
  </si>
  <si>
    <t>دیماندتقاضا</t>
  </si>
  <si>
    <t>kva/c</t>
  </si>
  <si>
    <t>L/c</t>
  </si>
  <si>
    <t>cost/c</t>
  </si>
  <si>
    <t>فیوز‌لینک ۱ تا ۸ آمپر ۲۰ و ۳۳ کیلوولت.(1 آمپر)</t>
  </si>
  <si>
    <t>فیوز‌لینک ۱ تا ۸ آمپر ۲۰ و ۳۳ کیلوولت.(2 آمپر)</t>
  </si>
  <si>
    <t>فیوز‌لینک ۱ تا ۸ آمپر ۲۰ و ۳۳ کیلوولت.(3 آمپر)</t>
  </si>
  <si>
    <t>فیوز‌لینک ۱ تا ۸ آمپر ۲۰ و ۳۳ کیلوولت.(6 آمپر)</t>
  </si>
  <si>
    <t>فیوز‌لینک ۱ تا ۸ آمپر ۲۰ و ۳۳ کیلوولت.(8 آمپر)</t>
  </si>
  <si>
    <t>فیوز‌لینک ۱۰ تا ۴۰ آمپر ۲۰ و ۳۳ کیلوولت.(10 آمپر)</t>
  </si>
  <si>
    <t>فیوز‌لینک ۱۰ تا ۴۰ آمپر ۲۰ و ۳۳ کیلوولت.(12 آمپر)</t>
  </si>
  <si>
    <t>فیوز‌لینک ۱۰ تا ۴۰ آمپر ۲۰ و ۳۳ کیلوولت.(15 آمپر)</t>
  </si>
  <si>
    <t>کابلشو مسی قلع اندود جهت سیم یا کابل با سطح مقطع 10 میلی‌متر مربع.</t>
  </si>
  <si>
    <t>کابلشو مسی قلع اندود جهت سیم یا کابل با سطح مقطع 16 میلی‌متر مربع.</t>
  </si>
  <si>
    <t>کابلشو مسی قلع اندود جهت سیم یا کابل با سطح مقطع 25 میلی‌متر مربع.</t>
  </si>
  <si>
    <t>کابلشو مسی قلع اندود جهت سیم یا کابل با سطح مقطع35میلی‌متر مربع.</t>
  </si>
  <si>
    <t>کابلشو مسی قلع اندود جهت سیم یا کابل با سطح مقطع 50 میلی‌متر مربع.</t>
  </si>
  <si>
    <t>کابلشو مسی قلع اندود جهت سیم یا کابل با سطح مقطع ۷۰ میلی‌متر مربع.</t>
  </si>
  <si>
    <t>کابلشو مسی قلع اندود جهت سیم یا کابل با سطح مقطع ۹۵میلی‌متر مربع.</t>
  </si>
  <si>
    <t>کابلشو مسی قلع اندود جهت سیم یا کابل با سطح مقطع120میلی‌متر مربع.</t>
  </si>
  <si>
    <t>کابلشو مسی قلع اندود جهت سیم یا کابل با سطح مقطع150میلی‌متر مربع.</t>
  </si>
  <si>
    <t>کابلشو مسی قلع اندود جهت سیم یا کابل با سطح مقطع185 میلی‌متر مربع.</t>
  </si>
  <si>
    <t>کابلشو مسی قلع اندود جهت سیم یا کابل با سطح‌ مقطع ۲۴۰ یلی‌متر مربع.</t>
  </si>
  <si>
    <t>کابلشو مسی قلع اندود جهت سیم یا کابل با سطح‌ مقطع ۳۰۰ میلی‌متر مربع.</t>
  </si>
  <si>
    <t>کابلشو آلومینیوم جهت سیم یا کابل با سطح مقطع 10میلی‌متر مربع.</t>
  </si>
  <si>
    <t>کابلشو آلومینیوم جهت سیم یا کابل با سطح مقطع 16میلی‌متر مربع.</t>
  </si>
  <si>
    <t>کابلشو آلومینیوم جهت سیم یا کابل با سطح مقطع 25میلی‌متر مربع.</t>
  </si>
  <si>
    <t>کابلشو آلومینیوم جهت سیم یا کابل با سطح مقطع 35میلی‌متر مربع.</t>
  </si>
  <si>
    <t>کابلشو آلومینیوم جهت سیم یا کابل با سطح مقطع50 میلی‌متر مربع.</t>
  </si>
  <si>
    <t>کابلشو آلومینیوم جهت سیم یا کابل با سطح مقطع ۷۰ میلی‌متر مربع.</t>
  </si>
  <si>
    <t>کابلشو آلومینیوم جهت سیم یا کابل با سطح مقطع ۹۵  میلی‌متر مربع.</t>
  </si>
  <si>
    <t>کابلشو آلومینیوم جهت سیم یا کابل با سطح مقطع120میلی‌متر مربع.</t>
  </si>
  <si>
    <t>کابلشو آلومینیوم جهت سیم یا کابل با سطح مقطع 150 میلی‌متر مربع.</t>
  </si>
  <si>
    <t>کابلشو آلومینیوم جهت سیم یا کابل با سطح مقطع۱۸۵ میلی‌متر مربع.</t>
  </si>
  <si>
    <t>کابلشو آلومینیوم جهت سیم یا کابل با سطح مقطع 240 میلی‌متر مربع.</t>
  </si>
  <si>
    <t>کابلشو آلومینیوم جهت سیم یا کابل با سطح مقطع300 میلی‌متر مربع.</t>
  </si>
  <si>
    <t>کابلشو فول بی‌متال جهت سیم یا کابل با سطح مقطع10میلی‌متر مربع.</t>
  </si>
  <si>
    <t>کابلشو فول بی‌متال جهت سیم یا کابل با سطح مقطع16میلی‌متر مربع.</t>
  </si>
  <si>
    <t>کابلشو فول بی‌متال جهت سیم یا کابل با سطح مقطع25میلی‌متر مربع.</t>
  </si>
  <si>
    <t>کابلشو فول بی‌متال جهت سیم یا کابل با سطح مقطع 35 میلی‌متر مربع.</t>
  </si>
  <si>
    <t>کابلشو فول بی‌متال جهت سیم یا کابل با سطح مقطع50میلی‌متر مربع.</t>
  </si>
  <si>
    <t>کابلشو فول بی‌متال جهت سیم یا کابل با سطح مقطع70 میلی‌متر مربع.</t>
  </si>
  <si>
    <t>کابلشو فول بی‌متال جهت سیم یا کابل با سطح مقطع ۹۵ میلی‌متر مربع.</t>
  </si>
  <si>
    <t>کابلشو فول بی‌متال جهت سیم یا کابل با سطح مقطع120میلی‌متر مربع.</t>
  </si>
  <si>
    <t>کابلشو فول بی‌متال جهت سیم یا کابل با سطح مقطع150 میلی‌متر مربع.</t>
  </si>
  <si>
    <t>کابلشو فول بی‌متال جهت سیم یا کابل با سطح مقطع ۱۸۵ میلی‌متر مربع.</t>
  </si>
  <si>
    <t>کابلشو فول بی‌متال جهت سیم یا کابل با سطح مقطع ۲۴۰ میلی‌متر مربع.</t>
  </si>
  <si>
    <t>کابلشو فول بی‌متال جهت سیم یا کابل با سطح مقطع ۳۰۰ میلی‌متر مربع.</t>
  </si>
  <si>
    <t>فیوز‌لینک ۱۰ تا ۴۰ آمپر ۲۰ و ۳۳ کیلوولت.(20 آمپر)</t>
  </si>
  <si>
    <t>فیوز‌لینک ۱۰ تا ۴۰ آمپر ۲۰ و ۳۳ کیلوولت.(25 آمپر)</t>
  </si>
  <si>
    <t>فیوز‌لینک ۱۰ تا ۴۰ آمپر ۲۰ و ۳۳ کیلوولت.(30 آمپر)</t>
  </si>
  <si>
    <t>فیوز‌لینک ۱۰ تا ۴۰ آمپر ۲۰ و ۳۳ کیلوولت.(40 آمپر)</t>
  </si>
  <si>
    <t>فیوز‌لینک ۵۰ تا ۸۰ آمپر ۲۰ و ۳۳ کیلوولت.(63آمپر)</t>
  </si>
  <si>
    <t>فیوز‌لینک ۵۰ تا ۸۰ آمپر ۲۰ و ۳۳ کیلوولت.(65آمپر)</t>
  </si>
  <si>
    <t>پیش بینی ضریب پیمان</t>
  </si>
  <si>
    <t>تابلو کنتور مرجع هوشمند 80 آمپر با فرم کامپوزيتي</t>
  </si>
  <si>
    <t>تابلو کنتور مرجع هوشمند 100 آمپر با فرم کامپوزيتي</t>
  </si>
  <si>
    <t>تابلو کنتور مرجع هوشمند 125 آمپر با فرم کامپوزيتي</t>
  </si>
  <si>
    <t>تابلو کنتور مرجع هوشمند 160آمپر با فرم فلزي</t>
  </si>
  <si>
    <t>تابلو کنتور مرجع هوشمند 200 آمپر با فرم فلزي</t>
  </si>
  <si>
    <t>تابلو کنتور مرجع هوشمند 250 آمپر با فرم فلزي</t>
  </si>
  <si>
    <t>تابلو کنتور مرجع هوشمند 400 آمپر با فرم فلزي</t>
  </si>
  <si>
    <t>تابلو کنتورمرجع  هوشمند تا 30 آمپري با فريم کامپوزيتي</t>
  </si>
  <si>
    <t>تابلو کنتور مرجع هوشمند 500 آمپر با فرم فلزي</t>
  </si>
  <si>
    <t>تابلو تک مشترک 16امپر سه فاز</t>
  </si>
  <si>
    <t>تابلو باراني 25 آمپر تكفاز (تک مشترك)</t>
  </si>
  <si>
    <t>تابلو باراني 25 آمپر سه فاز با فيوز مينياتوري</t>
  </si>
  <si>
    <t>تابلو باراني 32 آمپر تك‌فاز با فيوز مينياتوري</t>
  </si>
  <si>
    <t>تابلو باراني 32 آمپر سه فاز با فيوز مينياتوري</t>
  </si>
  <si>
    <t>تابلو سنجش هوشمند تا30 آمپري با فريم کامپوزيتي</t>
  </si>
  <si>
    <t>تابلو سنجش هوشمند 80آمپري با فريم کامپوزيتي</t>
  </si>
  <si>
    <t>تابلو سنجش هوشمند 100 آمپري با فريم کامپوزيتي</t>
  </si>
  <si>
    <t>تابلو سنجش هوشمند 125 آمپري با فريم کامپوزيتي</t>
  </si>
  <si>
    <t>تابلو سنجش هوشمند 160 آمپري با فريم کامپوزيتي</t>
  </si>
  <si>
    <t>تابلو سنجش هوشمند 200آمپري با فريم کامپوزيتي</t>
  </si>
  <si>
    <t>تابلو سنجش هوشمند 250 آمپري با فريم کامپوزيتي</t>
  </si>
  <si>
    <t>تابلو سنجش هوشمند 400 آمپري با فريم کامپوزيتي</t>
  </si>
  <si>
    <t>تابلو سنجش هوشمند 500آمپري با فريم کامپوزيتي</t>
  </si>
  <si>
    <t>تابلوي روشنايي معابر</t>
  </si>
  <si>
    <t xml:space="preserve">سنگ لاشه غرقاب در ملات ماسه سیمان 1:5 </t>
  </si>
  <si>
    <t>بهای دستمزد و تجهیزات ابنیه</t>
  </si>
  <si>
    <t>بهای دستمزد و تجهیزات سایر فهرست بها</t>
  </si>
  <si>
    <t>سکو گالوانیزه تابلو اندازه گیری سه فاز هوایی</t>
  </si>
  <si>
    <t>واشرلاستيکي فشارضعيف ترانس  25-160</t>
  </si>
  <si>
    <t xml:space="preserve">واشرلاستيکي فشارضغيف ترانس200-400  </t>
  </si>
  <si>
    <t>واشربرنجي 7*80</t>
  </si>
  <si>
    <t>واشر برنجي استوانه اي ميله فاز ترانس</t>
  </si>
  <si>
    <t xml:space="preserve">واشر برنجي ترانس                                    </t>
  </si>
  <si>
    <t>نصب سکو کامپوزیت جهت تابلو</t>
  </si>
  <si>
    <t>درصد تجهیزات به کل</t>
  </si>
  <si>
    <t>درصد دستمزد به کل</t>
  </si>
  <si>
    <t xml:space="preserve"> کفشک ترانسفورماتور.</t>
  </si>
  <si>
    <t xml:space="preserve">کنتور تکفاز مستقیم دیجیتالی چند تعرفه گرد </t>
  </si>
  <si>
    <t xml:space="preserve">كنتاكتور 225 آمپر </t>
  </si>
  <si>
    <t>سيني سايز 20(مخصوص تابلو)</t>
  </si>
  <si>
    <t xml:space="preserve">شاخه    </t>
  </si>
  <si>
    <t>کليدفشار ضعيف 315امپر(حرارتي-مغناطيسي)-قابل تنظيم</t>
  </si>
  <si>
    <t xml:space="preserve">كنتاكتور 400 آمپر </t>
  </si>
  <si>
    <t xml:space="preserve">كنتاكتور 500 آمپر </t>
  </si>
  <si>
    <t>پایه چوبی ١٨ متری سبک.</t>
  </si>
  <si>
    <t>پایه چوبی ١٨ متری نیمه سنگین.</t>
  </si>
  <si>
    <t>پایه چوبی ١٨ متری سنگین.</t>
  </si>
  <si>
    <t>کویل استوریچ (صلیبی) فیبر نوری.</t>
  </si>
  <si>
    <t>PLC کنتور تک فاز دیجیتالی چند تعرفه هوشمند با ماژول</t>
  </si>
  <si>
    <t>کنتور سهفاز اتصال مستقیم دیجیتالی چند تعرفه هوشمند با ماژول PLC</t>
  </si>
  <si>
    <t xml:space="preserve"> کنتور سهفاز اتصال غیرمستقیم دیجیتالی چند تعرفه هوشمند ١-١٠ آمپر، ٢٣٠٫۴٠٠×٣ ولت با ماژول PLC و کلاس دقت اندازه گیری ۵٫٠ جهت توان اکتیو.</t>
  </si>
  <si>
    <t xml:space="preserve"> کنتور سهفاز ولتاژ اولیه دیجیتالی چند تعرفه ١-١٠ آمپر، ١٠٠ ٫٧٫ ۵٧×٣ ولت و کلاس دقت اندازه گیری ۵٫٠ جهت توان اکتیو.</t>
  </si>
  <si>
    <t xml:space="preserve"> کنتور سهفاز ولتاژ اولیه دیجیتالی چند تعرفه ١-١٠ آمپر، ١٠٠ ٫٧٫ ۵٧×٣ ولت و کلاس دقت اندازه گیری ٢٫٠ جهت توان اکتیو.</t>
  </si>
  <si>
    <t xml:space="preserve"> کنتور سهفاز ولتاژ اولیه دیجیتالی چند تعرفه هوشمند ١-١٠ آمپر، ١٠٠ ٫٧٫ ۵٧×٣ ولت با ماژول PLC و کلاس دقت اندازه گیری ٠٫۵ جهت توان اکتیو.</t>
  </si>
  <si>
    <t>ماژول GPRS کنتور تکفاز دیجیتالی چند تعرفه هوشمند قرائت از راه دور.</t>
  </si>
  <si>
    <t xml:space="preserve"> ماژول GPRS کنتور سهفاز دیجیتالی چند تعرفه هوشمند قرائت از راه دور.</t>
  </si>
  <si>
    <t xml:space="preserve"> ماژول PLC کنتور تکفاز دیجیتالی چند تعرفه هوشمند قرائت از راه دور.</t>
  </si>
  <si>
    <t xml:space="preserve"> ماژول PLC کنتور سه فاز دیجیتالی چند تعرفه هوشمند قرائت از راه دور.</t>
  </si>
  <si>
    <t>کابل فیبر نوری ١٢کور SM از نوع هوایی ADSS .</t>
  </si>
  <si>
    <t>کابل فیبر نوری ٢۴کور SM از نوع هوایی ADSS .</t>
  </si>
  <si>
    <t>واحد کنترل کنننده Hot Standby</t>
  </si>
  <si>
    <t>رله ثانویه با حفاظت های ولتاژ و جریان و فرکانس.</t>
  </si>
  <si>
    <t>فیوز ٢ تا ٣٢ آمپری HRC جهت رده ولتاژی ٢٠کیلوولت.</t>
  </si>
  <si>
    <t>فیوز ۴٠ تا ٨٠ آمپری HRC جهت رده ولتاژی ٢٠ کیلوولت.</t>
  </si>
  <si>
    <t xml:space="preserve"> رکاب مسی هات لاین سیم بدون روکش.</t>
  </si>
  <si>
    <t xml:space="preserve"> جعبه انشعاب کابل خودنگهدار فشار متوسط بدون احتساب سرکابل.</t>
  </si>
  <si>
    <t>بوش اتوماتیک برای هادی با سطح مقطع ٣۵ میلی متر مربع.</t>
  </si>
  <si>
    <t xml:space="preserve"> بوش اتوماتیک برای هادی با سطح مقطع ٧٠ میلی متر مربع.</t>
  </si>
  <si>
    <t xml:space="preserve"> بوش اتوماتیک برای هادی با سطح مقطع ١٢٠ میلی متر مربع.</t>
  </si>
  <si>
    <t xml:space="preserve"> بوش اتوماتیک برای هادی با سطح مقطع ١٨۵ میلی متر مربع.</t>
  </si>
  <si>
    <t>پنل خورشیدی</t>
  </si>
  <si>
    <t>استراکچر پنل خورشیدی</t>
  </si>
  <si>
    <t xml:space="preserve">جک برقی درب </t>
  </si>
  <si>
    <t>سرکابل داخلی gis مقطع 185 تیپ 2</t>
  </si>
  <si>
    <t>کابل فرمان 37 پین با سوکت نری و مادگی</t>
  </si>
  <si>
    <t>کابل تغذیه با سوکت نری و مادگی</t>
  </si>
  <si>
    <t>کابل دوزوج زمینی</t>
  </si>
  <si>
    <t>پیچ چشمی با یک سر قلاب</t>
  </si>
  <si>
    <t>پیچ خودکار نمره 4</t>
  </si>
  <si>
    <t>کلید اتوماتیک(فیکس) A 315</t>
  </si>
  <si>
    <t>670000300-670000410-67000420</t>
  </si>
  <si>
    <t>نصب کفشک ترانسفورماتور.</t>
  </si>
  <si>
    <t>نصب مهره</t>
  </si>
  <si>
    <t>هزینه نصب یراق آلات گالوانیزه</t>
  </si>
  <si>
    <t>پایه چوبی با ارتفاع بیش از ۱۵ متر.</t>
  </si>
  <si>
    <t>نصب کویل استوریچ (صلیبی) فیبر نوری.</t>
  </si>
  <si>
    <t xml:space="preserve">نصب واحد کنترل‌کننده Hot Standby . </t>
  </si>
  <si>
    <t>نصب فیوز فشار متوسط داخل تابلو.</t>
  </si>
  <si>
    <t>نصب جعبه انشعاب کابل خودنگهدار فشار متوسط.</t>
  </si>
  <si>
    <t>ستاره دار</t>
  </si>
  <si>
    <t xml:space="preserve">سازمان </t>
  </si>
  <si>
    <t>سایر</t>
  </si>
  <si>
    <t>برقراری</t>
  </si>
  <si>
    <t>برکناری</t>
  </si>
  <si>
    <t>یکتا</t>
  </si>
  <si>
    <t>نوع فهرست بها</t>
  </si>
  <si>
    <t xml:space="preserve"> تعداد تجهیزات</t>
  </si>
  <si>
    <t>قیمت کل تجهیزات</t>
  </si>
  <si>
    <t>تابلو عمومي فشار ضعيف 63آمپر (کامل با کليد ورودي اتوماتيک قابل تنظيم با سه خروجي کليد فيوز گردان-سيستم روشنايي معابر - کنتور ديجيتالي سه فاز مستقيم هوشمند با قابلیت قطع و وصل</t>
  </si>
  <si>
    <t>تابلوي عمومي توزيع فشارضعيف100 آمپر كامل زير ترانس با كليد ورودي اتوماتيك (حراتي- مغناطيسي قابل تنظيم )و سه خروجي كليد فيوز گردان + یک خروجی سيستم روشنايي معابر با كنتور ديجيتالي 20(100) سه فاز مستقيم هوشمند با قابلیت قطع و وصل</t>
  </si>
  <si>
    <t>تابلوي عمومي توزيع فشارضعيف160 آمپر كامل زير ترانس با كليد ورودي اتوماتيك (حراتي- مغناطيسي قابل تنظيم )و سه خروجي كليد فيوز گردان + یک خروجی سيستم روشنايي معابر با كنتور ديجيتالي 20(100)  سه فاز مستقيم هوشمند با قابلیت قطع و وصل</t>
  </si>
  <si>
    <t>تابلوي عمومي توزيع فشارضعيف 250 آمپر كامل زير ترانس با كليد ورودي اتوماتيك (حراتي- مغناطيسي قابل تنظيم ) با سه  خروجي كليد فيوز گردان + یک خوجی سيستم روشنايي معابر وبا كنتور ديجيتالي 20(100) سه فاز مستقيم هوشمند با قابلیت قطع و وصل</t>
  </si>
  <si>
    <t>تابلوي عمومي توزيع فشارضعيف 400 آمپر كامل زير ترانس با كليد ورودي اتوماتيك (حراتي- مغناطيسي قابل تنظيم ) با چهار خروجي كليد فيوز گردان + یک خروجی سيستم روشنايي معابر وبا كنتور ديجيتالي 20(100) سه فاز مستقيم  هوشمند با قابلیت قطع و وصل</t>
  </si>
  <si>
    <t>تابلوي عمومي توزيع فشارضعيف 630 آمپر كامل زير ترانس با كليد ورودي اتوماتيك (حراتي- مغناطيسي قابل تنظيم ) با چهارخروجي كليد فيوز گردان + یک سيستم روشنايي معابر وبا كنتور ديجيتالي 20(100) سه فاز مستقيم  هوشمند با قابلیت قطع و وصل</t>
  </si>
  <si>
    <t>تابلوي عمومي توزيع فشارضعيف 630 آمپر كامل زير ترانس با كليد ورودي اتوماتيك (حراتي- مغناطيسي قابل تنظيم ) با پنج خروجي كليد فيوز گردان + یک سيستم روشنايي معابر وبا كنتور ديجيتالي 20(100) سه فاز مستقيم  هوشمند با قابلیت قطع و وصل</t>
  </si>
  <si>
    <t>جمع کل بدون احتساب ضریب</t>
  </si>
  <si>
    <t>ضرایب سرباری مصالح</t>
  </si>
  <si>
    <t>ضریب منطقه مدیریت</t>
  </si>
  <si>
    <t xml:space="preserve"> ضریب سرباری هزینه اجرا پروژه های عمرانی استانی ، ملی  بصورت عادی</t>
  </si>
  <si>
    <t>ستاره</t>
  </si>
  <si>
    <t>سازمان</t>
  </si>
  <si>
    <t xml:space="preserve"> ضریب سرباری هزینه اجرا پروژه های عمرانی استانی ، ملی  بصورت ترک تشریفات</t>
  </si>
  <si>
    <t xml:space="preserve"> ضریب سرباری هزینه اجرا پروژه های منابع داخلی  بصورت عادی</t>
  </si>
  <si>
    <t xml:space="preserve"> ضریب سرباری هزینه اجرا پروژه های منابع داخلی  بصورت ترک تشریفات</t>
  </si>
  <si>
    <t xml:space="preserve">با ضریب </t>
  </si>
  <si>
    <t>جمع بدون ضرایب</t>
  </si>
  <si>
    <t>جمع بدون ضرایب کل</t>
  </si>
  <si>
    <t>جمع  هر فهرست بها</t>
  </si>
  <si>
    <t>جمع بکل</t>
  </si>
  <si>
    <t>ضریب منطقه  هر مدیریت یا پروژه</t>
  </si>
  <si>
    <t>ميله اتصال زمين اتمايز شده با مس بطول 150 سانتی متر و قطر 16 میلی متر با کلمپ</t>
  </si>
  <si>
    <t>تابلو توزیع شش خروجی 800 آمپری</t>
  </si>
  <si>
    <t>تابلو توزیع هشت خروجی 1000 آمپری</t>
  </si>
  <si>
    <t>تابلو توزیع ده خروجی 1250 آمپری</t>
  </si>
  <si>
    <t>تابلو توزیع ده خروجی 1600 آمپری</t>
  </si>
  <si>
    <t>نام مدیریت</t>
  </si>
  <si>
    <t>تابلو شالتر 100 آمپری با سه خروجی</t>
  </si>
  <si>
    <t>تابلو شالتر 160 آمپری با سه خروجی</t>
  </si>
  <si>
    <t>تابلو شالتر  250آمپری با سه خروجی</t>
  </si>
  <si>
    <t>تابلو شالتر 400  آمپری باچهار خروجی</t>
  </si>
  <si>
    <t>دم خوکی مخصوص کابل خودنگهدار فشارضعیف(هوک پیچ ومهره ای)نمره 16 با مارک ایرانی</t>
  </si>
  <si>
    <t>تسمه نواری</t>
  </si>
  <si>
    <t>فهرست بهاء سایر سال 1403</t>
  </si>
  <si>
    <t xml:space="preserve">کد هزینه اجرا(فهرست بهای  پایه توزیع) </t>
  </si>
  <si>
    <t>فهرست بهاء واحد ابنیه سال 1403</t>
  </si>
  <si>
    <t>حمل مواد حاصل از عملیات خاکی یا خاک های توده شده، وقتی که فاصله حمل بیش از ١٠٠ متر تا ۵٠٠ متر باشد، به
ازای هر ١٠٠ متر مازاد بر ١٠٠ مت ر او ل (کس ر ١٠٠ متر به تناسب محاسبه می شود).</t>
  </si>
  <si>
    <t>برآورد ریز لوازم تابلو سنجش هوشمند -تابلو اصلی تا 125 آمپر با فرم کامپوزیتی</t>
  </si>
  <si>
    <t>شرح کالا</t>
  </si>
  <si>
    <t>کد فهرست بهاء شرکت</t>
  </si>
  <si>
    <t>کد فهرست بهاء سازمان</t>
  </si>
  <si>
    <t>قیمت تجهیزات</t>
  </si>
  <si>
    <t>فریم کامپوزیتی تابلو</t>
  </si>
  <si>
    <t>توضیحات</t>
  </si>
  <si>
    <t>سایز 3 (15*35*45)</t>
  </si>
  <si>
    <t>زیر 40 کیلووات هوشمند</t>
  </si>
  <si>
    <t>قیمت</t>
  </si>
  <si>
    <t>80A(41-47 KW)</t>
  </si>
  <si>
    <t>100A(48-59 KW)</t>
  </si>
  <si>
    <t>125 A(60-73 KW)</t>
  </si>
  <si>
    <t>کنتور سه فاز مستقیم هوشمند با قابلیت قطع و وصل</t>
  </si>
  <si>
    <t>برابر درخواست خرید</t>
  </si>
  <si>
    <t>کنتور سه فاز غیر مستقیم هوشمند با قابلیت قطع و وصل</t>
  </si>
  <si>
    <t>فیوز مینیاتوری سه فاز</t>
  </si>
  <si>
    <t>16-63</t>
  </si>
  <si>
    <t>کلید اتوماتیک(فیکس) A</t>
  </si>
  <si>
    <t>کنتاکتور A</t>
  </si>
  <si>
    <t>ترانس جریان A</t>
  </si>
  <si>
    <t>100/5</t>
  </si>
  <si>
    <t>کابلشو 16</t>
  </si>
  <si>
    <t>شمش مسی</t>
  </si>
  <si>
    <t>20*3</t>
  </si>
  <si>
    <t xml:space="preserve">کیلو گرم </t>
  </si>
  <si>
    <t>20*5</t>
  </si>
  <si>
    <t>محافظ کنتور یا رله کنترل فاز</t>
  </si>
  <si>
    <t>فیوز مینیاتوری تکفاز 6 آمپر</t>
  </si>
  <si>
    <t>سیم افشان 6</t>
  </si>
  <si>
    <t>سیم افشان 2.5</t>
  </si>
  <si>
    <t>فریم تابلو کامپوزیت</t>
  </si>
  <si>
    <t>هزینه تجهیزات</t>
  </si>
  <si>
    <t>هزینه اجرا</t>
  </si>
  <si>
    <t>لازم به ذکر است برابر فهرست بهای سازمان مدیریت قیمت داکتها، مقره ها، پیچ ها، گلندها، سرسیم ها، لیبل ها، لولاها، انواع قفلهاي منصوب بر روي بدنه، ترمینالها، چراغ سیگنال، لوازم روشنایی تابلو، پریز، ریل فلزي، صفحات نصب، نگهدارنده دربها (استوپر) و جا نقشه اي مورد استفاده در تابلو به صورت سربار در بهاي واحد وزن بدنه لحاظ شده است و هزینهاي بابت آن لحاظ نمی گردد ضمنا ملاك وزن بدنه وزن تابلو بدون کلیه تجهیزات میباشد لذا از ذکر تجهیزات فوق در جدول ریز تجهیزات خوداری می گردد .</t>
  </si>
  <si>
    <t>برآورد ریز لوازم تابلو سنجش هوشمند -تابلو اصلی از 160 آمپر تا 500 آمپر با فرم فلزی</t>
  </si>
  <si>
    <t>فریم فلزی تابلو</t>
  </si>
  <si>
    <t>90*60*25</t>
  </si>
  <si>
    <t>98*65*30</t>
  </si>
  <si>
    <t>98*70*30</t>
  </si>
  <si>
    <t>160A(74-80 KW)</t>
  </si>
  <si>
    <t>160A(81-94 KW)</t>
  </si>
  <si>
    <t>160A(95-100 KW)</t>
  </si>
  <si>
    <t>200A(101-117 KW)</t>
  </si>
  <si>
    <t>250A(118-128 KW)</t>
  </si>
  <si>
    <t>250A(129-147 KW)</t>
  </si>
  <si>
    <t>315A(148-160 KW)</t>
  </si>
  <si>
    <t>315A(161-185 KW)</t>
  </si>
  <si>
    <t>400A(186-200 KW)</t>
  </si>
  <si>
    <t>400A(200-235 KW)</t>
  </si>
  <si>
    <t>500A(236-250 KW)</t>
  </si>
  <si>
    <t>150/5</t>
  </si>
  <si>
    <t>200/5</t>
  </si>
  <si>
    <t>250/5</t>
  </si>
  <si>
    <t>400/5</t>
  </si>
  <si>
    <t>500/5</t>
  </si>
  <si>
    <t>30*3</t>
  </si>
  <si>
    <t>30*5</t>
  </si>
  <si>
    <t>30*10</t>
  </si>
  <si>
    <t>فریم تابلو فلزی</t>
  </si>
  <si>
    <t>برآورد ریز لوازم تابلو های سنجش هوشمند تابلو مشترک با فرم کامپوزیتی تا 160آمپر</t>
  </si>
  <si>
    <t>سایز 2 (15*24*37)</t>
  </si>
  <si>
    <t>زیر 30 کیلووات هوشمند</t>
  </si>
  <si>
    <t>80A</t>
  </si>
  <si>
    <t>100A</t>
  </si>
  <si>
    <t>125 A</t>
  </si>
  <si>
    <t>160A</t>
  </si>
  <si>
    <t>کلید اتوماتیک ( قابل تنظیم ) A</t>
  </si>
  <si>
    <t>662008050</t>
  </si>
  <si>
    <t>662008150</t>
  </si>
  <si>
    <t>شمش مسی A</t>
  </si>
  <si>
    <t>شاسی استارت سبز رنگ</t>
  </si>
  <si>
    <t>برآورد ریز لوازم تابلو های سنجش هوشمند تابلو مشترک با فرم کامپوزیتی از 200  تا 500آمپر</t>
  </si>
  <si>
    <t>سایز 3.5 (15*35*55)</t>
  </si>
  <si>
    <t>200A</t>
  </si>
  <si>
    <t>250A</t>
  </si>
  <si>
    <t>315A</t>
  </si>
  <si>
    <t>400A</t>
  </si>
  <si>
    <t>500A</t>
  </si>
  <si>
    <t>662008200</t>
  </si>
  <si>
    <t>662008250</t>
  </si>
  <si>
    <t>662008300</t>
  </si>
  <si>
    <t>براورد قیمت تابلوهای  توزیع  با کنتور فهام</t>
  </si>
  <si>
    <t>کد فهرست بهاء</t>
  </si>
  <si>
    <t>قیمت تجهیزات(واحد)</t>
  </si>
  <si>
    <t xml:space="preserve">تابلوی 63 </t>
  </si>
  <si>
    <t>تابلوی 100</t>
  </si>
  <si>
    <t>تابلوی 160</t>
  </si>
  <si>
    <t>تابلوی 250</t>
  </si>
  <si>
    <t>تابلوی400 آمپری</t>
  </si>
  <si>
    <t>تابلوی630 آمپری 4 خروجی</t>
  </si>
  <si>
    <t>تابلوی630 آمپری 5 خروجی</t>
  </si>
  <si>
    <t>تعداد/ مقدار</t>
  </si>
  <si>
    <t>جمع بهای تجهیزات</t>
  </si>
  <si>
    <t xml:space="preserve">کلید اتوماتیک قابل  MCCBتنظیم    </t>
  </si>
  <si>
    <t>63-100</t>
  </si>
  <si>
    <t>125-250</t>
  </si>
  <si>
    <t>300-400</t>
  </si>
  <si>
    <t>500-630</t>
  </si>
  <si>
    <t xml:space="preserve">كليد فيوز گردان </t>
  </si>
  <si>
    <t xml:space="preserve">فيوز كاردي </t>
  </si>
  <si>
    <t>کوتاه</t>
  </si>
  <si>
    <t>بلند</t>
  </si>
  <si>
    <t>کنتاکتور</t>
  </si>
  <si>
    <t>65 A    30 KW</t>
  </si>
  <si>
    <t>85 A    45 KW</t>
  </si>
  <si>
    <t>ساعت نجومی</t>
  </si>
  <si>
    <t>مینیاتوری تک فاز  63 آمپری</t>
  </si>
  <si>
    <t>مینیاتوری تک فاز  6 آمپری</t>
  </si>
  <si>
    <t>سیم افشان نمره 2/5</t>
  </si>
  <si>
    <t xml:space="preserve">سیم افشان نمره 16 </t>
  </si>
  <si>
    <t>فریم تابلو با رنگ الکترو استاتیک</t>
  </si>
  <si>
    <t>هزینه اجرا (نصب تابلوی توزیع یا شالتر بارانی تا ۲۵۰ آمپر)</t>
  </si>
  <si>
    <t>لوازم جانبی تابلو</t>
  </si>
  <si>
    <t xml:space="preserve">   کانال</t>
  </si>
  <si>
    <t>قاب مینیانوری تک فاز</t>
  </si>
  <si>
    <t>قاب مینیانوری سه فاز</t>
  </si>
  <si>
    <t xml:space="preserve">ميكرو سوئيچ </t>
  </si>
  <si>
    <t>ترمینال پله ای</t>
  </si>
  <si>
    <t>مقره نول</t>
  </si>
  <si>
    <t>مقره فاز</t>
  </si>
  <si>
    <t>سیم ارت بافته شده</t>
  </si>
  <si>
    <t>سیم افشان  ارت نمره 17</t>
  </si>
  <si>
    <t>لو لا سه تیکه</t>
  </si>
  <si>
    <t>قفل مثلثی</t>
  </si>
  <si>
    <t>پلاک خطر</t>
  </si>
  <si>
    <t>نواردور درب</t>
  </si>
  <si>
    <t xml:space="preserve">  چراغ مهتابی  12  واتی</t>
  </si>
  <si>
    <t>هزینه اجرا (نصب تابلوی توزیع یا شالتر بارانی ۴۰۰ آمپر و بیشتر)</t>
  </si>
  <si>
    <t>ریز لوازم و تجهیزات تابلو تک کنتوری با فریم فلزی</t>
  </si>
  <si>
    <t>تک کنتور تک فاز</t>
  </si>
  <si>
    <t>تک کنتور 3 فاز</t>
  </si>
  <si>
    <t>25 آمپر</t>
  </si>
  <si>
    <t>32 آمپر</t>
  </si>
  <si>
    <t>16 آمپر</t>
  </si>
  <si>
    <t>مینیاتوری تک فاز دو پل 25 آمپری</t>
  </si>
  <si>
    <t>مینیاتوری تک فاز دو پل 32 آمپری</t>
  </si>
  <si>
    <t>مینیاتوری سه فاز 15 آمپری</t>
  </si>
  <si>
    <t>مینیاتوری سه فاز 25 آمپری</t>
  </si>
  <si>
    <t>مینیاتوری سه فاز 32 آمپری</t>
  </si>
  <si>
    <t>قاب فیوز مینیاتوری تک فاز</t>
  </si>
  <si>
    <t>قاب فیوز مینیاتوری سه فاز</t>
  </si>
  <si>
    <t>جمع کل تجهیزات</t>
  </si>
  <si>
    <t xml:space="preserve">جمع کل </t>
  </si>
  <si>
    <t xml:space="preserve">ریز لوازم و تجهیزات تابلو تک کنتوری  با فریم کامپوزیتی </t>
  </si>
  <si>
    <t>15 آمپر</t>
  </si>
  <si>
    <t>فریم تابلو کامپوزیتی 35*45</t>
  </si>
  <si>
    <t>برآورد ریز لوازم تابلو روشنایی معابر</t>
  </si>
  <si>
    <t>کد کالا سازمان</t>
  </si>
  <si>
    <t>تابلو روشنایی معابر</t>
  </si>
  <si>
    <t>قیمت کل</t>
  </si>
  <si>
    <t>کلید اتوماتیک</t>
  </si>
  <si>
    <t>کابلشو 10</t>
  </si>
  <si>
    <t>کابلشو 6</t>
  </si>
  <si>
    <t>سیم افشان نمره 6</t>
  </si>
  <si>
    <t>سیم افشان نمره 16</t>
  </si>
  <si>
    <t>کنتاکتور 40 آمپری</t>
  </si>
  <si>
    <t>فیوز مینیاتوری تک فاز 32 آمپری</t>
  </si>
  <si>
    <t>فیوز مینیاتوری تک فاز 6 آمپری</t>
  </si>
  <si>
    <t>برآورد ریز لوازم تابلو های توزیع 800 الی 1600 آمپری</t>
  </si>
  <si>
    <t xml:space="preserve">قیمت </t>
  </si>
  <si>
    <t>800  شش
خروجی</t>
  </si>
  <si>
    <t>1000  هشت
خروجی</t>
  </si>
  <si>
    <t>1250  ده
خروجی</t>
  </si>
  <si>
    <t>1600  ده
خروجی</t>
  </si>
  <si>
    <t>2000  ده
خروجی</t>
  </si>
  <si>
    <t>کلید فیوز گردان</t>
  </si>
  <si>
    <t>630A</t>
  </si>
  <si>
    <t>فیوز کاردی</t>
  </si>
  <si>
    <t>بلند 200</t>
  </si>
  <si>
    <t>بلند 315</t>
  </si>
  <si>
    <t>بلند 500</t>
  </si>
  <si>
    <t>85 A 45 KW</t>
  </si>
  <si>
    <t>مقره ساده</t>
  </si>
  <si>
    <t>مقره شیاردار</t>
  </si>
  <si>
    <t>فیوزمینیاتوری تک فاز 63آمپری</t>
  </si>
  <si>
    <t>فیوزمینیاتوری تک فاز 6آمپری</t>
  </si>
  <si>
    <t>کانال4 * 6</t>
  </si>
  <si>
    <t>يتر</t>
  </si>
  <si>
    <t>وارشو و سر سیم 2.5</t>
  </si>
  <si>
    <t>وارشو نمره 16</t>
  </si>
  <si>
    <t>میكرو سوئیچ</t>
  </si>
  <si>
    <t>ترمینال یکپارچه RST</t>
  </si>
  <si>
    <t>لولای سه تیکه</t>
  </si>
  <si>
    <t>قلاب حمل</t>
  </si>
  <si>
    <t>نوار دور درب</t>
  </si>
  <si>
    <t>8 پیچ و مهره</t>
  </si>
  <si>
    <t>10 پیچ و مهره</t>
  </si>
  <si>
    <t>پیچ و مهره 12</t>
  </si>
  <si>
    <t>چراغ مهتابی 12واتی</t>
  </si>
  <si>
    <t>جمع  تجهیزات</t>
  </si>
  <si>
    <t>تابلو توزیع هوایی 63 کامپوزیتی بدون روشنایی معابر(667035000)</t>
  </si>
  <si>
    <t>کد سازمان</t>
  </si>
  <si>
    <t>کد شرکت</t>
  </si>
  <si>
    <t>3 خروجی</t>
  </si>
  <si>
    <t>کلید فیوز سکسیونری 3 فاز</t>
  </si>
  <si>
    <t>63/40</t>
  </si>
  <si>
    <t>فیوز سکسیونری</t>
  </si>
  <si>
    <t>40 آمپری</t>
  </si>
  <si>
    <t>مینیاتوری تک فاز 6آمپری</t>
  </si>
  <si>
    <t>مقره پله ای</t>
  </si>
  <si>
    <t>جمع کل هزینه</t>
  </si>
  <si>
    <t>برآورد ریز لوازم و تجهیزات تابلو ارت</t>
  </si>
  <si>
    <t>سایز10*40*30</t>
  </si>
  <si>
    <t>سایز10*45*30</t>
  </si>
  <si>
    <t>سایز10*55*30</t>
  </si>
  <si>
    <t>شمش مسی 5*20</t>
  </si>
  <si>
    <t>لولا سه تیکه</t>
  </si>
  <si>
    <t>گوشواره</t>
  </si>
  <si>
    <t>لولای سه تیکه 6</t>
  </si>
  <si>
    <t>پیچ و مهره 6</t>
  </si>
  <si>
    <t>پلاک</t>
  </si>
  <si>
    <t>گلند 16</t>
  </si>
  <si>
    <t>پیچ و مهره 8</t>
  </si>
  <si>
    <t>پیچ و مهره 10</t>
  </si>
  <si>
    <t>هزینه اجرا (421301)</t>
  </si>
  <si>
    <t>ریز لوازم تابلو توزیع هوایی</t>
  </si>
  <si>
    <t>فهرست بهاء سازمان</t>
  </si>
  <si>
    <t>125-160</t>
  </si>
  <si>
    <t>200-250</t>
  </si>
  <si>
    <t>630 چهار خروجی</t>
  </si>
  <si>
    <t>630 پنج خروجی</t>
  </si>
  <si>
    <t>کلید اتوماتیک
قابل
تنظیىم MCCB</t>
  </si>
  <si>
    <t>كلید فیوز گردان</t>
  </si>
  <si>
    <t>فیوز كاردي</t>
  </si>
  <si>
    <t>65 A 30 KW</t>
  </si>
  <si>
    <t>ترانس جریان</t>
  </si>
  <si>
    <t>50-200</t>
  </si>
  <si>
    <t>250-400</t>
  </si>
  <si>
    <t>500-800</t>
  </si>
  <si>
    <t>فریم تابلو فلزی با رنگ الکترواستاتیک</t>
  </si>
  <si>
    <t>فیوز سکسیونری سه فاز 63 آمپری</t>
  </si>
  <si>
    <t>مینیاتوری تک فاز 32آمپری</t>
  </si>
  <si>
    <t>سیىم افشان نمره 2/5</t>
  </si>
  <si>
    <t>سیىم افشان نمره 16</t>
  </si>
  <si>
    <t>کنتور مستقیم 100 آمپری فهام یک</t>
  </si>
  <si>
    <t xml:space="preserve">کنتور مرجع از نوع غیر مستقیم فهام یک </t>
  </si>
  <si>
    <t>قاب مینیاتوری تک فاز</t>
  </si>
  <si>
    <t>ترمینال روشنایی</t>
  </si>
  <si>
    <t>سیىم ارت بافته شده</t>
  </si>
  <si>
    <t>وارشو و سر سیىم 2.5</t>
  </si>
  <si>
    <t>چراغ مهتابی 12 واتی</t>
  </si>
  <si>
    <t>یراق آلات</t>
  </si>
  <si>
    <t>پیچ و مهره 112</t>
  </si>
  <si>
    <t xml:space="preserve">تابلو شالتر </t>
  </si>
  <si>
    <t>شالتر 100 با سه خروجی</t>
  </si>
  <si>
    <t>شالتر 160 با سه خروجی</t>
  </si>
  <si>
    <t>شالتر 250 با سه خروجی</t>
  </si>
  <si>
    <t>شالتر 400 با چهار خروجی</t>
  </si>
  <si>
    <t>سیم افشان نمره 2.5</t>
  </si>
  <si>
    <t>کانال 6*4</t>
  </si>
  <si>
    <t>برآورد لوازم جعبه انشعاب کامپوزیتی 63 آمپر</t>
  </si>
  <si>
    <t>6 فیوز</t>
  </si>
  <si>
    <t>9 فیوز</t>
  </si>
  <si>
    <t>12 فیوز</t>
  </si>
  <si>
    <t>18 فیوز</t>
  </si>
  <si>
    <t>فریم کامپوزیتی</t>
  </si>
  <si>
    <t xml:space="preserve">هزینه اجرا </t>
  </si>
  <si>
    <t>برآورد لوازم و تجهیزات  پروژه با فهرست بها پایه  رشته (توزیع) 1403  جهت مناقصه  ………………... مدیریت ....</t>
  </si>
  <si>
    <t>برآورد لوازم و تجهیزات  پروژه با فهرست بها پایه  رشته ( خطوط هوایی انتقال و پست انتقال فوق توزیع و...) 1403  جهت مناقصه  ………………... مدیریت ....</t>
  </si>
  <si>
    <t>برآورد لوازم و تجهیزات  پروژه با فهرست بها پایه  رشته ابنیه 1403  جهت مناقصه  ………………... مدیریت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</si>
</sst>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_ر_ي_ا_ل_ ;_ * #,##0.00\-_ر_ي_ا_ل_ ;_ * &quot;-&quot;??_-_ر_ي_ا_ل_ ;_ @_ "/>
    <numFmt numFmtId="165" formatCode="_-* #,##0_-;_-* #,##0\-;_-* &quot;-&quot;_-;_-@_-"/>
    <numFmt numFmtId="166" formatCode="_-* #,##0.00_-;_-* #,##0.00\-;_-* &quot;-&quot;??_-;_-@_-"/>
    <numFmt numFmtId="167" formatCode="[$-3000401]#,##0"/>
    <numFmt numFmtId="168" formatCode="_ * #,##0_-_ر_ي_ا_ل_ ;_ * #,##0\-_ر_ي_ا_ل_ ;_ * &quot;-&quot;??_-_ر_ي_ا_ل_ ;_ @_ "/>
    <numFmt numFmtId="169" formatCode="#,##0.0000"/>
    <numFmt numFmtId="170" formatCode="0.0000"/>
    <numFmt numFmtId="171" formatCode="0;\-0;;@"/>
    <numFmt numFmtId="172" formatCode="0.00;\-0.00;;@"/>
    <numFmt numFmtId="173" formatCode="#,##0_ ;\-#,##0\ "/>
  </numFmts>
  <fonts count="177">
    <font>
      <sz val="11"/>
      <color theme="1"/>
      <name val="Calibri"/>
      <family val="2"/>
      <charset val="178"/>
      <scheme val="minor"/>
    </font>
    <font>
      <sz val="11"/>
      <color theme="1"/>
      <name val="Calibri"/>
      <family val="2"/>
      <scheme val="minor"/>
    </font>
    <font>
      <sz val="11"/>
      <color theme="1"/>
      <name val="Calibri"/>
      <family val="2"/>
      <charset val="178"/>
      <scheme val="minor"/>
    </font>
    <font>
      <sz val="11"/>
      <color indexed="8"/>
      <name val="Arial"/>
      <family val="2"/>
      <charset val="178"/>
    </font>
    <font>
      <sz val="10"/>
      <name val="Arial"/>
      <family val="2"/>
    </font>
    <font>
      <sz val="10"/>
      <name val="Arial"/>
      <family val="2"/>
    </font>
    <font>
      <b/>
      <sz val="14"/>
      <name val="B Nazanin"/>
      <charset val="178"/>
    </font>
    <font>
      <sz val="12"/>
      <name val="Arial"/>
      <family val="2"/>
    </font>
    <font>
      <sz val="12"/>
      <color indexed="8"/>
      <name val="Arial (Arabic)"/>
      <charset val="178"/>
    </font>
    <font>
      <sz val="10"/>
      <color indexed="8"/>
      <name val="Arial"/>
      <family val="2"/>
    </font>
    <font>
      <sz val="10"/>
      <name val="Arial"/>
      <family val="2"/>
    </font>
    <font>
      <sz val="11"/>
      <color theme="1"/>
      <name val="Calibri"/>
      <family val="2"/>
      <scheme val="minor"/>
    </font>
    <font>
      <b/>
      <sz val="18"/>
      <color theme="3"/>
      <name val="Cambria"/>
      <family val="2"/>
      <charset val="178"/>
      <scheme val="major"/>
    </font>
    <font>
      <b/>
      <sz val="15"/>
      <color theme="3"/>
      <name val="Calibri"/>
      <family val="2"/>
      <charset val="178"/>
      <scheme val="minor"/>
    </font>
    <font>
      <b/>
      <sz val="13"/>
      <color theme="3"/>
      <name val="Calibri"/>
      <family val="2"/>
      <charset val="178"/>
      <scheme val="minor"/>
    </font>
    <font>
      <b/>
      <sz val="11"/>
      <color theme="3"/>
      <name val="Calibri"/>
      <family val="2"/>
      <charset val="178"/>
      <scheme val="minor"/>
    </font>
    <font>
      <sz val="11"/>
      <color rgb="FF006100"/>
      <name val="Calibri"/>
      <family val="2"/>
      <charset val="178"/>
      <scheme val="minor"/>
    </font>
    <font>
      <sz val="11"/>
      <color rgb="FF9C0006"/>
      <name val="Calibri"/>
      <family val="2"/>
      <charset val="178"/>
      <scheme val="minor"/>
    </font>
    <font>
      <sz val="11"/>
      <color rgb="FF9C6500"/>
      <name val="Calibri"/>
      <family val="2"/>
      <charset val="178"/>
      <scheme val="minor"/>
    </font>
    <font>
      <sz val="11"/>
      <color rgb="FF3F3F76"/>
      <name val="Calibri"/>
      <family val="2"/>
      <charset val="178"/>
      <scheme val="minor"/>
    </font>
    <font>
      <b/>
      <sz val="11"/>
      <color rgb="FF3F3F3F"/>
      <name val="Calibri"/>
      <family val="2"/>
      <charset val="178"/>
      <scheme val="minor"/>
    </font>
    <font>
      <b/>
      <sz val="11"/>
      <color rgb="FFFA7D00"/>
      <name val="Calibri"/>
      <family val="2"/>
      <charset val="178"/>
      <scheme val="minor"/>
    </font>
    <font>
      <sz val="11"/>
      <color rgb="FFFA7D00"/>
      <name val="Calibri"/>
      <family val="2"/>
      <charset val="178"/>
      <scheme val="minor"/>
    </font>
    <font>
      <b/>
      <sz val="11"/>
      <color theme="0"/>
      <name val="Calibri"/>
      <family val="2"/>
      <charset val="178"/>
      <scheme val="minor"/>
    </font>
    <font>
      <sz val="11"/>
      <color rgb="FFFF0000"/>
      <name val="Calibri"/>
      <family val="2"/>
      <charset val="178"/>
      <scheme val="minor"/>
    </font>
    <font>
      <i/>
      <sz val="11"/>
      <color rgb="FF7F7F7F"/>
      <name val="Calibri"/>
      <family val="2"/>
      <charset val="178"/>
      <scheme val="minor"/>
    </font>
    <font>
      <b/>
      <sz val="11"/>
      <color theme="1"/>
      <name val="Calibri"/>
      <family val="2"/>
      <charset val="178"/>
      <scheme val="minor"/>
    </font>
    <font>
      <sz val="11"/>
      <color theme="0"/>
      <name val="Calibri"/>
      <family val="2"/>
      <charset val="178"/>
      <scheme val="minor"/>
    </font>
    <font>
      <u/>
      <sz val="11"/>
      <color theme="10"/>
      <name val="Calibri"/>
      <family val="2"/>
      <scheme val="minor"/>
    </font>
    <font>
      <b/>
      <sz val="24"/>
      <name val="Arial"/>
      <family val="2"/>
    </font>
    <font>
      <b/>
      <sz val="16"/>
      <name val="Arial"/>
      <family val="2"/>
    </font>
    <font>
      <b/>
      <sz val="36"/>
      <name val="Arial"/>
      <family val="2"/>
    </font>
    <font>
      <sz val="23"/>
      <color theme="1"/>
      <name val="B Nazanin"/>
      <charset val="178"/>
    </font>
    <font>
      <sz val="23"/>
      <color rgb="FF000000"/>
      <name val="B Nazanin"/>
      <charset val="178"/>
    </font>
    <font>
      <b/>
      <sz val="26"/>
      <color theme="1"/>
      <name val="B Nazanin"/>
      <charset val="178"/>
    </font>
    <font>
      <sz val="16"/>
      <color theme="1"/>
      <name val="B Nazanin"/>
      <charset val="178"/>
    </font>
    <font>
      <sz val="11"/>
      <color theme="1"/>
      <name val="B Nazanin"/>
      <charset val="178"/>
    </font>
    <font>
      <sz val="18"/>
      <color theme="1"/>
      <name val="B Nazanin"/>
      <charset val="178"/>
    </font>
    <font>
      <sz val="12"/>
      <color theme="1"/>
      <name val="Calibri"/>
      <family val="2"/>
      <charset val="178"/>
      <scheme val="minor"/>
    </font>
    <font>
      <b/>
      <sz val="13"/>
      <name val="Arial"/>
      <family val="2"/>
      <charset val="178"/>
    </font>
    <font>
      <b/>
      <sz val="10"/>
      <name val="Arial"/>
      <family val="2"/>
      <charset val="178"/>
    </font>
    <font>
      <b/>
      <sz val="12"/>
      <name val="Arial"/>
      <family val="2"/>
      <charset val="178"/>
    </font>
    <font>
      <sz val="26"/>
      <name val="Arial"/>
      <family val="2"/>
    </font>
    <font>
      <sz val="24"/>
      <name val="Arial"/>
      <family val="2"/>
    </font>
    <font>
      <sz val="36"/>
      <name val="Arial"/>
      <family val="2"/>
    </font>
    <font>
      <b/>
      <sz val="23"/>
      <color theme="1"/>
      <name val="B Nazanin"/>
      <charset val="178"/>
    </font>
    <font>
      <b/>
      <sz val="23"/>
      <color rgb="FF000000"/>
      <name val="B Nazanin"/>
      <charset val="178"/>
    </font>
    <font>
      <sz val="23"/>
      <color rgb="FF000000"/>
      <name val="B Narm"/>
      <charset val="178"/>
    </font>
    <font>
      <sz val="14"/>
      <color theme="1"/>
      <name val="B Nazanin"/>
      <charset val="178"/>
    </font>
    <font>
      <b/>
      <sz val="11"/>
      <color theme="1"/>
      <name val="Calibri"/>
      <family val="2"/>
      <scheme val="minor"/>
    </font>
    <font>
      <b/>
      <sz val="16"/>
      <color theme="1"/>
      <name val="B Koodak"/>
      <charset val="178"/>
    </font>
    <font>
      <sz val="16"/>
      <color theme="1"/>
      <name val="Calibri"/>
      <family val="2"/>
      <scheme val="minor"/>
    </font>
    <font>
      <sz val="16"/>
      <color rgb="FF000000"/>
      <name val="B Nazanin"/>
      <charset val="178"/>
    </font>
    <font>
      <b/>
      <sz val="10"/>
      <color theme="1"/>
      <name val="B Nazanin"/>
      <charset val="178"/>
    </font>
    <font>
      <b/>
      <sz val="10"/>
      <color rgb="FF000000"/>
      <name val="B Nazanin"/>
      <charset val="178"/>
    </font>
    <font>
      <b/>
      <sz val="10"/>
      <color theme="1"/>
      <name val="B Koodak"/>
      <charset val="178"/>
    </font>
    <font>
      <b/>
      <sz val="10"/>
      <color theme="1"/>
      <name val="Calibri"/>
      <family val="2"/>
      <scheme val="minor"/>
    </font>
    <font>
      <b/>
      <sz val="10"/>
      <color theme="1"/>
      <name val="B Titr"/>
      <charset val="178"/>
    </font>
    <font>
      <b/>
      <sz val="10"/>
      <color rgb="FFFF0000"/>
      <name val="B Nazanin"/>
      <charset val="178"/>
    </font>
    <font>
      <b/>
      <sz val="10"/>
      <color rgb="FF000000"/>
      <name val="B Morvarid"/>
      <charset val="178"/>
    </font>
    <font>
      <b/>
      <sz val="10"/>
      <name val="B Nazanin"/>
      <charset val="178"/>
    </font>
    <font>
      <b/>
      <sz val="10"/>
      <name val="Arial"/>
      <family val="2"/>
    </font>
    <font>
      <sz val="12"/>
      <color theme="1"/>
      <name val="Calibri"/>
      <family val="2"/>
      <scheme val="minor"/>
    </font>
    <font>
      <sz val="11"/>
      <color theme="1"/>
      <name val="B Titr"/>
      <charset val="178"/>
    </font>
    <font>
      <b/>
      <sz val="16"/>
      <color theme="1"/>
      <name val="B Titr"/>
      <charset val="178"/>
    </font>
    <font>
      <b/>
      <sz val="20"/>
      <color theme="1"/>
      <name val="B Titr"/>
      <charset val="178"/>
    </font>
    <font>
      <b/>
      <sz val="20"/>
      <color theme="1"/>
      <name val="B Nazanin"/>
      <charset val="178"/>
    </font>
    <font>
      <sz val="14"/>
      <name val="Arial"/>
      <family val="2"/>
    </font>
    <font>
      <sz val="14"/>
      <name val="B Nazanin"/>
      <charset val="178"/>
    </font>
    <font>
      <sz val="14"/>
      <color theme="1"/>
      <name val="B Koodak"/>
      <charset val="178"/>
    </font>
    <font>
      <b/>
      <sz val="12"/>
      <name val="B Nazanin"/>
      <charset val="178"/>
    </font>
    <font>
      <sz val="12"/>
      <name val="B Nazanin"/>
      <charset val="178"/>
    </font>
    <font>
      <sz val="12"/>
      <color theme="1"/>
      <name val="B Nazanin"/>
      <charset val="178"/>
    </font>
    <font>
      <sz val="16"/>
      <color rgb="FF000000"/>
      <name val="B Narm"/>
      <charset val="178"/>
    </font>
    <font>
      <b/>
      <sz val="9"/>
      <color rgb="FF0000FF"/>
      <name val="Arial"/>
      <family val="2"/>
    </font>
    <font>
      <sz val="18"/>
      <color rgb="FF000000"/>
      <name val="B Narm"/>
      <charset val="178"/>
    </font>
    <font>
      <sz val="16"/>
      <color rgb="FF000000"/>
      <name val="B Morvarid"/>
      <charset val="178"/>
    </font>
    <font>
      <b/>
      <sz val="12"/>
      <color theme="1"/>
      <name val="B Nazanin"/>
      <charset val="178"/>
    </font>
    <font>
      <b/>
      <sz val="12"/>
      <color rgb="FF000000"/>
      <name val="B Nazanin"/>
      <charset val="178"/>
    </font>
    <font>
      <b/>
      <sz val="12"/>
      <color rgb="FFFF0000"/>
      <name val="B Nazanin"/>
      <charset val="178"/>
    </font>
    <font>
      <b/>
      <sz val="12"/>
      <color theme="0"/>
      <name val="B Nazanin"/>
      <charset val="178"/>
    </font>
    <font>
      <b/>
      <sz val="48"/>
      <color theme="1"/>
      <name val="B Koodak"/>
      <charset val="178"/>
    </font>
    <font>
      <b/>
      <sz val="20"/>
      <color theme="1"/>
      <name val="B Koodak"/>
      <charset val="178"/>
    </font>
    <font>
      <b/>
      <sz val="24"/>
      <color theme="1"/>
      <name val="B Koodak"/>
      <charset val="178"/>
    </font>
    <font>
      <b/>
      <sz val="22"/>
      <color theme="1"/>
      <name val="B Koodak"/>
      <charset val="178"/>
    </font>
    <font>
      <b/>
      <sz val="22"/>
      <color rgb="FF000000"/>
      <name val="B Koodak"/>
      <charset val="178"/>
    </font>
    <font>
      <sz val="26"/>
      <color theme="1"/>
      <name val="B Koodak"/>
      <charset val="178"/>
    </font>
    <font>
      <sz val="22"/>
      <color rgb="FF000000"/>
      <name val="B Koodak"/>
      <charset val="178"/>
    </font>
    <font>
      <sz val="22"/>
      <color theme="1"/>
      <name val="B Koodak"/>
      <charset val="178"/>
    </font>
    <font>
      <sz val="20"/>
      <color theme="1"/>
      <name val="B Koodak"/>
      <charset val="178"/>
    </font>
    <font>
      <sz val="20"/>
      <color rgb="FF000000"/>
      <name val="B Koodak"/>
      <charset val="178"/>
    </font>
    <font>
      <b/>
      <sz val="20"/>
      <color rgb="FF000000"/>
      <name val="B Koodak"/>
      <charset val="178"/>
    </font>
    <font>
      <sz val="24"/>
      <color theme="1"/>
      <name val="B Koodak"/>
      <charset val="178"/>
    </font>
    <font>
      <sz val="24"/>
      <color rgb="FF000000"/>
      <name val="B Koodak"/>
      <charset val="178"/>
    </font>
    <font>
      <b/>
      <sz val="24"/>
      <color rgb="FF000000"/>
      <name val="B Koodak"/>
      <charset val="178"/>
    </font>
    <font>
      <sz val="26"/>
      <color rgb="FF000000"/>
      <name val="B Koodak"/>
      <charset val="178"/>
    </font>
    <font>
      <b/>
      <sz val="26"/>
      <color theme="1"/>
      <name val="B Koodak"/>
      <charset val="178"/>
    </font>
    <font>
      <b/>
      <sz val="48"/>
      <name val="Arial"/>
      <family val="2"/>
    </font>
    <font>
      <sz val="26"/>
      <name val="Arial"/>
      <family val="2"/>
      <charset val="178"/>
    </font>
    <font>
      <b/>
      <sz val="28"/>
      <name val="Arial"/>
      <family val="2"/>
      <charset val="178"/>
    </font>
    <font>
      <b/>
      <sz val="28"/>
      <name val="B Nazanin"/>
      <charset val="178"/>
    </font>
    <font>
      <b/>
      <sz val="28"/>
      <name val="B Koodak"/>
      <charset val="178"/>
    </font>
    <font>
      <b/>
      <sz val="28"/>
      <name val="B Traffic"/>
      <charset val="178"/>
    </font>
    <font>
      <b/>
      <sz val="26"/>
      <color indexed="8"/>
      <name val="B Traffic"/>
      <charset val="178"/>
    </font>
    <font>
      <b/>
      <sz val="26"/>
      <name val="Arial"/>
      <family val="2"/>
      <charset val="178"/>
    </font>
    <font>
      <b/>
      <sz val="28"/>
      <color rgb="FFFF0000"/>
      <name val="Arial"/>
      <family val="2"/>
      <charset val="178"/>
    </font>
    <font>
      <b/>
      <sz val="28"/>
      <name val="Arial"/>
      <family val="2"/>
    </font>
    <font>
      <b/>
      <sz val="26"/>
      <color rgb="FF000000"/>
      <name val="BLotus"/>
      <charset val="178"/>
    </font>
    <font>
      <sz val="28"/>
      <name val="Arial"/>
      <family val="2"/>
    </font>
    <font>
      <b/>
      <sz val="22"/>
      <name val="Arial"/>
      <family val="2"/>
    </font>
    <font>
      <b/>
      <sz val="22"/>
      <name val="Calibri"/>
      <family val="2"/>
      <scheme val="minor"/>
    </font>
    <font>
      <sz val="22"/>
      <name val="Arial"/>
      <family val="2"/>
    </font>
    <font>
      <b/>
      <sz val="22"/>
      <name val="B Nazanin"/>
      <charset val="178"/>
    </font>
    <font>
      <sz val="22"/>
      <name val="Calibri"/>
      <family val="2"/>
      <charset val="178"/>
      <scheme val="minor"/>
    </font>
    <font>
      <b/>
      <sz val="20"/>
      <name val="B Koodak"/>
      <charset val="178"/>
    </font>
    <font>
      <b/>
      <sz val="20"/>
      <name val="B Nazanin"/>
      <charset val="178"/>
    </font>
    <font>
      <b/>
      <sz val="20"/>
      <name val="Arial"/>
      <family val="2"/>
      <charset val="178"/>
    </font>
    <font>
      <b/>
      <sz val="28"/>
      <name val="Calibri"/>
      <family val="2"/>
      <charset val="178"/>
      <scheme val="minor"/>
    </font>
    <font>
      <b/>
      <sz val="28"/>
      <name val="Calibri"/>
      <family val="2"/>
      <scheme val="minor"/>
    </font>
    <font>
      <b/>
      <sz val="28"/>
      <name val="BLotus"/>
      <charset val="178"/>
    </font>
    <font>
      <sz val="28"/>
      <name val="B Nazanin"/>
      <charset val="178"/>
    </font>
    <font>
      <b/>
      <sz val="22"/>
      <color rgb="FF000000"/>
      <name val="B Nazanin"/>
      <charset val="178"/>
    </font>
    <font>
      <b/>
      <sz val="22"/>
      <name val="Arial"/>
      <family val="2"/>
      <charset val="178"/>
    </font>
    <font>
      <sz val="22"/>
      <color rgb="FF000000"/>
      <name val="B Nazanin"/>
      <charset val="178"/>
    </font>
    <font>
      <b/>
      <sz val="22"/>
      <color rgb="FF000000"/>
      <name val="Arial"/>
      <family val="2"/>
      <charset val="178"/>
    </font>
    <font>
      <b/>
      <sz val="22"/>
      <color indexed="8"/>
      <name val="B Traffic"/>
      <charset val="178"/>
    </font>
    <font>
      <b/>
      <sz val="26"/>
      <color rgb="FF000000"/>
      <name val="B Nazanin"/>
      <charset val="178"/>
    </font>
    <font>
      <sz val="26"/>
      <color rgb="FF000000"/>
      <name val="B Nazanin"/>
      <charset val="178"/>
    </font>
    <font>
      <b/>
      <sz val="26"/>
      <color rgb="FF000000"/>
      <name val="B Koodak"/>
      <charset val="178"/>
    </font>
    <font>
      <b/>
      <sz val="26"/>
      <color rgb="FF000000"/>
      <name val="Arial"/>
      <family val="2"/>
      <charset val="178"/>
    </font>
    <font>
      <b/>
      <sz val="22"/>
      <color rgb="FF000000"/>
      <name val="BLotus"/>
      <charset val="178"/>
    </font>
    <font>
      <b/>
      <sz val="16"/>
      <color indexed="12"/>
      <name val="Arial"/>
      <family val="2"/>
    </font>
    <font>
      <b/>
      <sz val="18"/>
      <name val="Calibri"/>
      <family val="2"/>
      <scheme val="minor"/>
    </font>
    <font>
      <b/>
      <sz val="18"/>
      <name val="B Traffic"/>
      <charset val="178"/>
    </font>
    <font>
      <b/>
      <sz val="18"/>
      <color indexed="8"/>
      <name val="B Traffic"/>
      <charset val="178"/>
    </font>
    <font>
      <b/>
      <sz val="18"/>
      <color theme="1"/>
      <name val="B Traffic"/>
      <charset val="178"/>
    </font>
    <font>
      <b/>
      <sz val="28"/>
      <color theme="1"/>
      <name val="Calibri"/>
      <family val="2"/>
      <scheme val="minor"/>
    </font>
    <font>
      <b/>
      <sz val="20"/>
      <color theme="1"/>
      <name val="Calibri"/>
      <family val="2"/>
      <scheme val="minor"/>
    </font>
    <font>
      <b/>
      <sz val="18"/>
      <color theme="1"/>
      <name val="B Koodak"/>
      <charset val="178"/>
    </font>
    <font>
      <b/>
      <sz val="20"/>
      <name val="B Traffic"/>
      <charset val="178"/>
    </font>
    <font>
      <b/>
      <sz val="14"/>
      <color indexed="8"/>
      <name val="B Traffic"/>
      <charset val="178"/>
    </font>
    <font>
      <b/>
      <sz val="20"/>
      <color indexed="8"/>
      <name val="B Traffic"/>
      <charset val="178"/>
    </font>
    <font>
      <b/>
      <sz val="18"/>
      <name val="Arial"/>
      <family val="2"/>
      <charset val="178"/>
    </font>
    <font>
      <b/>
      <sz val="18"/>
      <color rgb="FF000000"/>
      <name val="B Nazanin"/>
      <charset val="178"/>
    </font>
    <font>
      <b/>
      <sz val="20"/>
      <color rgb="FF000000"/>
      <name val="Arial"/>
      <family val="2"/>
      <charset val="178"/>
    </font>
    <font>
      <b/>
      <sz val="20"/>
      <color rgb="FF000000"/>
      <name val="B Nazanin"/>
      <charset val="178"/>
    </font>
    <font>
      <b/>
      <sz val="18"/>
      <color rgb="FF000000"/>
      <name val="Arial"/>
      <family val="2"/>
      <charset val="178"/>
    </font>
    <font>
      <sz val="18"/>
      <color rgb="FF000000"/>
      <name val="B Koodak"/>
      <charset val="178"/>
    </font>
    <font>
      <b/>
      <sz val="18"/>
      <color rgb="FF000000"/>
      <name val="B Koodak"/>
      <charset val="178"/>
    </font>
    <font>
      <b/>
      <sz val="20"/>
      <name val="Arial"/>
      <family val="2"/>
    </font>
    <font>
      <b/>
      <sz val="22"/>
      <color rgb="FF000000"/>
      <name val="Arial"/>
      <family val="2"/>
    </font>
    <font>
      <b/>
      <sz val="11"/>
      <name val="Arial"/>
      <family val="2"/>
    </font>
    <font>
      <b/>
      <sz val="14"/>
      <color rgb="FF000000"/>
      <name val="B Nazanin"/>
      <charset val="178"/>
    </font>
    <font>
      <b/>
      <sz val="12"/>
      <color rgb="FF000000"/>
      <name val="Arial"/>
      <family val="2"/>
    </font>
    <font>
      <b/>
      <sz val="11"/>
      <color theme="1"/>
      <name val="B Koodak"/>
      <charset val="178"/>
    </font>
    <font>
      <b/>
      <sz val="11"/>
      <color rgb="FF000000"/>
      <name val="B Koodak"/>
      <charset val="178"/>
    </font>
    <font>
      <sz val="14"/>
      <color rgb="FF000000"/>
      <name val="B Nazanin"/>
      <charset val="178"/>
    </font>
    <font>
      <sz val="12"/>
      <color rgb="FF000000"/>
      <name val="Arial"/>
      <family val="2"/>
    </font>
    <font>
      <b/>
      <sz val="8"/>
      <color rgb="FF000000"/>
      <name val="Arial"/>
      <family val="2"/>
    </font>
    <font>
      <b/>
      <sz val="14"/>
      <name val="Arial"/>
      <family val="2"/>
    </font>
    <font>
      <b/>
      <sz val="12"/>
      <color rgb="FF0000FF"/>
      <name val="Arial"/>
      <family val="2"/>
    </font>
    <font>
      <b/>
      <sz val="18"/>
      <name val="Arial"/>
      <family val="2"/>
    </font>
    <font>
      <b/>
      <sz val="12"/>
      <name val="Arial"/>
      <family val="2"/>
    </font>
    <font>
      <b/>
      <sz val="26"/>
      <color rgb="FFFF0000"/>
      <name val="Arial"/>
      <family val="2"/>
    </font>
    <font>
      <b/>
      <sz val="18"/>
      <color rgb="FF0000FF"/>
      <name val="Arial"/>
      <family val="2"/>
    </font>
    <font>
      <b/>
      <sz val="18"/>
      <color rgb="FF000000"/>
      <name val="Arial"/>
      <family val="2"/>
    </font>
    <font>
      <b/>
      <sz val="22"/>
      <color theme="1"/>
      <name val="Calibri"/>
      <family val="2"/>
      <scheme val="minor"/>
    </font>
    <font>
      <sz val="21"/>
      <color theme="1"/>
      <name val="Calibri"/>
      <family val="2"/>
      <charset val="178"/>
      <scheme val="minor"/>
    </font>
    <font>
      <b/>
      <sz val="21"/>
      <color rgb="FF000000"/>
      <name val="B Nazanin"/>
      <charset val="178"/>
    </font>
    <font>
      <b/>
      <sz val="21"/>
      <color indexed="8"/>
      <name val="B Traffic"/>
      <charset val="178"/>
    </font>
    <font>
      <b/>
      <sz val="21"/>
      <color theme="1"/>
      <name val="Calibri"/>
      <family val="2"/>
      <scheme val="minor"/>
    </font>
    <font>
      <b/>
      <sz val="26"/>
      <name val="Arial"/>
      <family val="2"/>
    </font>
    <font>
      <sz val="18"/>
      <name val="Arial"/>
      <family val="2"/>
    </font>
    <font>
      <sz val="18"/>
      <name val="Arial"/>
      <family val="2"/>
      <charset val="178"/>
    </font>
    <font>
      <sz val="18"/>
      <color rgb="FF000000"/>
      <name val="Arial"/>
      <family val="2"/>
      <charset val="178"/>
    </font>
    <font>
      <sz val="18"/>
      <color rgb="FF000000"/>
      <name val="B Nazanin"/>
      <charset val="178"/>
    </font>
    <font>
      <b/>
      <sz val="14"/>
      <color theme="1"/>
      <name val="B Koodak"/>
      <charset val="178"/>
    </font>
  </fonts>
  <fills count="5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rgb="FFFFC000"/>
        <bgColor indexed="64"/>
      </patternFill>
    </fill>
    <fill>
      <patternFill patternType="solid">
        <fgColor indexed="47"/>
        <bgColor indexed="64"/>
      </patternFill>
    </fill>
    <fill>
      <patternFill patternType="solid">
        <fgColor indexed="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92D050"/>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top style="medium">
        <color indexed="64"/>
      </top>
      <bottom/>
      <diagonal/>
    </border>
    <border>
      <left/>
      <right style="thin">
        <color auto="1"/>
      </right>
      <top style="thin">
        <color auto="1"/>
      </top>
      <bottom/>
      <diagonal/>
    </border>
    <border>
      <left style="medium">
        <color indexed="64"/>
      </left>
      <right/>
      <top style="medium">
        <color indexed="64"/>
      </top>
      <bottom/>
      <diagonal/>
    </border>
    <border>
      <left/>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s>
  <cellStyleXfs count="109">
    <xf numFmtId="0" fontId="0" fillId="0" borderId="0"/>
    <xf numFmtId="164" fontId="2" fillId="0" borderId="0" applyFont="0" applyFill="0" applyBorder="0" applyAlignment="0" applyProtection="0"/>
    <xf numFmtId="0" fontId="3" fillId="0" borderId="0"/>
    <xf numFmtId="0" fontId="4" fillId="0" borderId="0"/>
    <xf numFmtId="0" fontId="5" fillId="0" borderId="0"/>
    <xf numFmtId="43" fontId="8" fillId="0" borderId="0" applyFont="0" applyFill="0" applyBorder="0" applyAlignment="0" applyProtection="0"/>
    <xf numFmtId="0" fontId="9" fillId="0" borderId="0"/>
    <xf numFmtId="0" fontId="2" fillId="0" borderId="0"/>
    <xf numFmtId="0" fontId="2" fillId="0" borderId="0"/>
    <xf numFmtId="0" fontId="10" fillId="0" borderId="0"/>
    <xf numFmtId="0" fontId="4" fillId="0" borderId="0"/>
    <xf numFmtId="0" fontId="11" fillId="0" borderId="0"/>
    <xf numFmtId="0" fontId="4" fillId="0" borderId="0"/>
    <xf numFmtId="0" fontId="4" fillId="0" borderId="0"/>
    <xf numFmtId="0" fontId="12" fillId="0" borderId="0" applyNumberFormat="0" applyFill="0" applyBorder="0" applyAlignment="0" applyProtection="0"/>
    <xf numFmtId="0" fontId="13" fillId="0" borderId="30" applyNumberFormat="0" applyFill="0" applyAlignment="0" applyProtection="0"/>
    <xf numFmtId="0" fontId="14" fillId="0" borderId="31" applyNumberFormat="0" applyFill="0" applyAlignment="0" applyProtection="0"/>
    <xf numFmtId="0" fontId="15" fillId="0" borderId="32" applyNumberFormat="0" applyFill="0" applyAlignment="0" applyProtection="0"/>
    <xf numFmtId="0" fontId="15" fillId="0" borderId="0" applyNumberFormat="0" applyFill="0" applyBorder="0" applyAlignment="0" applyProtection="0"/>
    <xf numFmtId="0" fontId="16" fillId="5" borderId="0" applyNumberFormat="0" applyBorder="0" applyAlignment="0" applyProtection="0"/>
    <xf numFmtId="0" fontId="17" fillId="6" borderId="0" applyNumberFormat="0" applyBorder="0" applyAlignment="0" applyProtection="0"/>
    <xf numFmtId="0" fontId="18" fillId="7" borderId="0" applyNumberFormat="0" applyBorder="0" applyAlignment="0" applyProtection="0"/>
    <xf numFmtId="0" fontId="19" fillId="8" borderId="33" applyNumberFormat="0" applyAlignment="0" applyProtection="0"/>
    <xf numFmtId="0" fontId="20" fillId="9" borderId="34" applyNumberFormat="0" applyAlignment="0" applyProtection="0"/>
    <xf numFmtId="0" fontId="21" fillId="9" borderId="33" applyNumberFormat="0" applyAlignment="0" applyProtection="0"/>
    <xf numFmtId="0" fontId="22" fillId="0" borderId="35" applyNumberFormat="0" applyFill="0" applyAlignment="0" applyProtection="0"/>
    <xf numFmtId="0" fontId="23" fillId="10" borderId="36" applyNumberFormat="0" applyAlignment="0" applyProtection="0"/>
    <xf numFmtId="0" fontId="24" fillId="0" borderId="0" applyNumberFormat="0" applyFill="0" applyBorder="0" applyAlignment="0" applyProtection="0"/>
    <xf numFmtId="0" fontId="2" fillId="11" borderId="37" applyNumberFormat="0" applyFont="0" applyAlignment="0" applyProtection="0"/>
    <xf numFmtId="0" fontId="25" fillId="0" borderId="0" applyNumberFormat="0" applyFill="0" applyBorder="0" applyAlignment="0" applyProtection="0"/>
    <xf numFmtId="0" fontId="26" fillId="0" borderId="38" applyNumberFormat="0" applyFill="0" applyAlignment="0" applyProtection="0"/>
    <xf numFmtId="0" fontId="27"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7" fillId="35" borderId="0" applyNumberFormat="0" applyBorder="0" applyAlignment="0" applyProtection="0"/>
    <xf numFmtId="0" fontId="9" fillId="0" borderId="0">
      <alignment vertical="top"/>
    </xf>
    <xf numFmtId="165" fontId="1" fillId="0" borderId="0" applyFont="0" applyFill="0" applyBorder="0" applyAlignment="0" applyProtection="0"/>
    <xf numFmtId="0" fontId="4"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8" fillId="0" borderId="0" applyNumberFormat="0" applyFill="0" applyBorder="0" applyAlignment="0" applyProtection="0"/>
    <xf numFmtId="0" fontId="1" fillId="0" borderId="0"/>
    <xf numFmtId="0" fontId="1"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11" borderId="37" applyNumberFormat="0" applyFont="0" applyAlignment="0" applyProtection="0"/>
    <xf numFmtId="0" fontId="2" fillId="11" borderId="3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0" fontId="4" fillId="0" borderId="0"/>
    <xf numFmtId="0" fontId="1" fillId="0" borderId="0"/>
  </cellStyleXfs>
  <cellXfs count="1192">
    <xf numFmtId="0" fontId="0" fillId="0" borderId="0" xfId="0"/>
    <xf numFmtId="1" fontId="33" fillId="0" borderId="1" xfId="1" applyNumberFormat="1" applyFont="1" applyBorder="1" applyAlignment="1" applyProtection="1">
      <alignment horizontal="center" vertical="center" wrapText="1" readingOrder="2"/>
    </xf>
    <xf numFmtId="0" fontId="33" fillId="0" borderId="1" xfId="0" applyFont="1" applyBorder="1" applyAlignment="1" applyProtection="1">
      <alignment horizontal="center" vertical="center" wrapText="1" readingOrder="2"/>
    </xf>
    <xf numFmtId="1" fontId="33" fillId="0" borderId="2" xfId="1" applyNumberFormat="1" applyFont="1" applyBorder="1" applyAlignment="1" applyProtection="1">
      <alignment horizontal="center" vertical="center" wrapText="1" readingOrder="2"/>
    </xf>
    <xf numFmtId="0" fontId="4" fillId="0" borderId="0" xfId="77"/>
    <xf numFmtId="0" fontId="40" fillId="0" borderId="8" xfId="77" applyFont="1" applyBorder="1" applyAlignment="1">
      <alignment horizontal="center" vertical="center" readingOrder="2"/>
    </xf>
    <xf numFmtId="0" fontId="40" fillId="0" borderId="9" xfId="77" applyFont="1" applyBorder="1" applyAlignment="1">
      <alignment horizontal="center" vertical="center" readingOrder="2"/>
    </xf>
    <xf numFmtId="0" fontId="40" fillId="0" borderId="9" xfId="77" applyFont="1" applyBorder="1" applyAlignment="1">
      <alignment horizontal="center" vertical="center" wrapText="1" readingOrder="2"/>
    </xf>
    <xf numFmtId="0" fontId="40" fillId="0" borderId="10" xfId="77" applyFont="1" applyBorder="1" applyAlignment="1">
      <alignment horizontal="center" vertical="center" wrapText="1" readingOrder="2"/>
    </xf>
    <xf numFmtId="0" fontId="40" fillId="0" borderId="17" xfId="77" applyFont="1" applyBorder="1" applyAlignment="1">
      <alignment horizontal="center" vertical="center" readingOrder="2"/>
    </xf>
    <xf numFmtId="0" fontId="40" fillId="0" borderId="1" xfId="77" applyFont="1" applyBorder="1" applyAlignment="1">
      <alignment horizontal="right" vertical="center" readingOrder="2"/>
    </xf>
    <xf numFmtId="0" fontId="40" fillId="0" borderId="18" xfId="77" applyFont="1" applyBorder="1" applyAlignment="1">
      <alignment horizontal="center" vertical="center" readingOrder="2"/>
    </xf>
    <xf numFmtId="0" fontId="40" fillId="0" borderId="18" xfId="77" applyFont="1" applyBorder="1" applyAlignment="1">
      <alignment horizontal="center" vertical="center" wrapText="1" readingOrder="2"/>
    </xf>
    <xf numFmtId="0" fontId="40" fillId="0" borderId="19" xfId="77" applyFont="1" applyBorder="1" applyAlignment="1">
      <alignment horizontal="center" vertical="center" wrapText="1" readingOrder="2"/>
    </xf>
    <xf numFmtId="0" fontId="40" fillId="0" borderId="11" xfId="77" applyFont="1" applyBorder="1" applyAlignment="1">
      <alignment horizontal="center" vertical="center" readingOrder="2"/>
    </xf>
    <xf numFmtId="3" fontId="40" fillId="0" borderId="1" xfId="77" applyNumberFormat="1" applyFont="1" applyBorder="1" applyAlignment="1">
      <alignment horizontal="center" vertical="center" readingOrder="2"/>
    </xf>
    <xf numFmtId="169" fontId="40" fillId="0" borderId="1" xfId="77" applyNumberFormat="1" applyFont="1" applyBorder="1" applyAlignment="1">
      <alignment horizontal="center" vertical="center" readingOrder="2"/>
    </xf>
    <xf numFmtId="0" fontId="40" fillId="0" borderId="1" xfId="77" applyFont="1" applyBorder="1" applyAlignment="1">
      <alignment horizontal="center" vertical="center" readingOrder="2"/>
    </xf>
    <xf numFmtId="170" fontId="40" fillId="0" borderId="12" xfId="77" applyNumberFormat="1" applyFont="1" applyBorder="1" applyAlignment="1">
      <alignment horizontal="center" vertical="center" readingOrder="2"/>
    </xf>
    <xf numFmtId="0" fontId="40" fillId="0" borderId="1" xfId="77" applyFont="1" applyBorder="1" applyAlignment="1">
      <alignment horizontal="right" vertical="center" wrapText="1" shrinkToFit="1" readingOrder="2"/>
    </xf>
    <xf numFmtId="0" fontId="7" fillId="0" borderId="0" xfId="74" applyFont="1" applyBorder="1" applyAlignment="1"/>
    <xf numFmtId="3" fontId="4" fillId="0" borderId="0" xfId="10" applyNumberFormat="1"/>
    <xf numFmtId="0" fontId="4" fillId="0" borderId="0" xfId="10"/>
    <xf numFmtId="0" fontId="4" fillId="0" borderId="0" xfId="77" applyAlignment="1">
      <alignment horizontal="center" vertical="center"/>
    </xf>
    <xf numFmtId="0" fontId="4" fillId="0" borderId="0" xfId="74"/>
    <xf numFmtId="0" fontId="42" fillId="0" borderId="47" xfId="74" applyFont="1" applyBorder="1" applyAlignment="1">
      <alignment horizontal="center"/>
    </xf>
    <xf numFmtId="0" fontId="43" fillId="0" borderId="0" xfId="74" applyFont="1" applyAlignment="1">
      <alignment horizontal="center"/>
    </xf>
    <xf numFmtId="0" fontId="29" fillId="0" borderId="1" xfId="74" applyFont="1" applyBorder="1" applyAlignment="1">
      <alignment horizontal="center" vertical="center" wrapText="1"/>
    </xf>
    <xf numFmtId="0" fontId="29" fillId="0" borderId="5" xfId="74" applyFont="1" applyBorder="1" applyAlignment="1">
      <alignment horizontal="center" vertical="center" wrapText="1"/>
    </xf>
    <xf numFmtId="0" fontId="30" fillId="0" borderId="6" xfId="74" applyFont="1" applyBorder="1" applyAlignment="1">
      <alignment horizontal="center" vertical="center" wrapText="1"/>
    </xf>
    <xf numFmtId="9" fontId="29" fillId="0" borderId="29" xfId="74" applyNumberFormat="1" applyFont="1" applyBorder="1" applyAlignment="1">
      <alignment horizontal="center" vertical="center" wrapText="1"/>
    </xf>
    <xf numFmtId="9" fontId="29" fillId="0" borderId="7" xfId="74" applyNumberFormat="1" applyFont="1" applyBorder="1" applyAlignment="1">
      <alignment horizontal="center" vertical="center" shrinkToFit="1" readingOrder="2"/>
    </xf>
    <xf numFmtId="0" fontId="44" fillId="0" borderId="0" xfId="74" applyFont="1" applyAlignment="1">
      <alignment shrinkToFit="1" readingOrder="2"/>
    </xf>
    <xf numFmtId="3" fontId="6" fillId="3" borderId="0" xfId="10" applyNumberFormat="1" applyFont="1" applyFill="1" applyBorder="1" applyAlignment="1" applyProtection="1">
      <alignment horizontal="right" vertical="center" wrapText="1" shrinkToFit="1" readingOrder="2"/>
    </xf>
    <xf numFmtId="3" fontId="6" fillId="3" borderId="0" xfId="10" applyNumberFormat="1" applyFont="1" applyFill="1" applyBorder="1" applyAlignment="1" applyProtection="1">
      <alignment horizontal="center" vertical="center" wrapText="1" shrinkToFit="1" readingOrder="2"/>
    </xf>
    <xf numFmtId="0" fontId="0" fillId="0" borderId="0" xfId="0" applyBorder="1" applyProtection="1">
      <protection locked="0"/>
    </xf>
    <xf numFmtId="0" fontId="33" fillId="0" borderId="1" xfId="0" applyFont="1" applyBorder="1" applyAlignment="1" applyProtection="1">
      <alignment vertical="center" wrapText="1" readingOrder="2"/>
    </xf>
    <xf numFmtId="1" fontId="33" fillId="0" borderId="1" xfId="1" applyNumberFormat="1" applyFont="1" applyBorder="1" applyAlignment="1" applyProtection="1">
      <alignment vertical="center" wrapText="1" readingOrder="2"/>
    </xf>
    <xf numFmtId="0" fontId="48" fillId="0" borderId="1" xfId="0" applyFont="1" applyBorder="1"/>
    <xf numFmtId="0" fontId="48" fillId="0" borderId="1" xfId="0" applyFont="1" applyBorder="1" applyAlignment="1">
      <alignment horizontal="right" readingOrder="2"/>
    </xf>
    <xf numFmtId="0" fontId="48" fillId="2" borderId="1" xfId="0" applyFont="1" applyFill="1" applyBorder="1"/>
    <xf numFmtId="0" fontId="48" fillId="2" borderId="1" xfId="0" applyFont="1" applyFill="1" applyBorder="1" applyAlignment="1">
      <alignment horizontal="right" readingOrder="2"/>
    </xf>
    <xf numFmtId="1" fontId="33" fillId="0" borderId="13" xfId="1" applyNumberFormat="1" applyFont="1" applyBorder="1" applyAlignment="1" applyProtection="1">
      <alignment horizontal="center" vertical="center" wrapText="1" readingOrder="2"/>
    </xf>
    <xf numFmtId="1" fontId="33" fillId="0" borderId="8" xfId="1" applyNumberFormat="1" applyFont="1" applyBorder="1" applyAlignment="1" applyProtection="1">
      <alignment vertical="center" wrapText="1" readingOrder="2"/>
    </xf>
    <xf numFmtId="0" fontId="33" fillId="0" borderId="9" xfId="0" applyFont="1" applyBorder="1" applyAlignment="1" applyProtection="1">
      <alignment vertical="center" wrapText="1" readingOrder="2"/>
    </xf>
    <xf numFmtId="1" fontId="33" fillId="0" borderId="9" xfId="1" applyNumberFormat="1" applyFont="1" applyBorder="1" applyAlignment="1" applyProtection="1">
      <alignment horizontal="center" vertical="center" wrapText="1" readingOrder="2"/>
    </xf>
    <xf numFmtId="1" fontId="33" fillId="0" borderId="10" xfId="1" applyNumberFormat="1" applyFont="1" applyBorder="1" applyAlignment="1" applyProtection="1">
      <alignment horizontal="center" vertical="center" wrapText="1" readingOrder="2"/>
    </xf>
    <xf numFmtId="0" fontId="53" fillId="0" borderId="0" xfId="0" applyFont="1" applyAlignment="1" applyProtection="1">
      <alignment vertical="center" wrapText="1"/>
      <protection locked="0"/>
    </xf>
    <xf numFmtId="1" fontId="54" fillId="0" borderId="0" xfId="1" applyNumberFormat="1" applyFont="1" applyBorder="1" applyAlignment="1" applyProtection="1">
      <alignment horizontal="right" vertical="center" wrapText="1" readingOrder="2"/>
      <protection locked="0"/>
    </xf>
    <xf numFmtId="0" fontId="53" fillId="0" borderId="0" xfId="0" applyFont="1" applyAlignment="1" applyProtection="1">
      <alignment horizontal="center" vertical="center" wrapText="1"/>
      <protection locked="0"/>
    </xf>
    <xf numFmtId="167" fontId="53" fillId="0" borderId="0" xfId="0" applyNumberFormat="1" applyFont="1" applyAlignment="1" applyProtection="1">
      <alignment vertical="center" wrapText="1"/>
      <protection locked="0"/>
    </xf>
    <xf numFmtId="0" fontId="53" fillId="0" borderId="0" xfId="0" applyFont="1" applyAlignment="1" applyProtection="1">
      <alignment horizontal="right" vertical="center" wrapText="1"/>
      <protection locked="0"/>
    </xf>
    <xf numFmtId="0" fontId="53" fillId="43" borderId="0" xfId="0" applyFont="1" applyFill="1" applyAlignment="1" applyProtection="1">
      <alignment horizontal="center" vertical="center" wrapText="1"/>
      <protection locked="0"/>
    </xf>
    <xf numFmtId="1" fontId="54" fillId="0" borderId="0" xfId="1" applyNumberFormat="1" applyFont="1" applyBorder="1" applyAlignment="1" applyProtection="1">
      <alignment horizontal="center" vertical="center" wrapText="1" readingOrder="2"/>
      <protection locked="0"/>
    </xf>
    <xf numFmtId="0" fontId="55" fillId="2" borderId="1" xfId="0" applyFont="1" applyFill="1" applyBorder="1" applyAlignment="1" applyProtection="1">
      <alignment horizontal="center" vertical="center" wrapText="1"/>
      <protection locked="0"/>
    </xf>
    <xf numFmtId="0" fontId="56" fillId="44" borderId="1" xfId="0" applyFont="1" applyFill="1" applyBorder="1" applyAlignment="1" applyProtection="1">
      <alignment horizontal="center" vertical="center"/>
      <protection locked="0"/>
    </xf>
    <xf numFmtId="0" fontId="57" fillId="44" borderId="1" xfId="0" applyFont="1" applyFill="1" applyBorder="1" applyAlignment="1" applyProtection="1">
      <alignment horizontal="center" vertical="center"/>
      <protection locked="0"/>
    </xf>
    <xf numFmtId="0" fontId="56" fillId="0" borderId="1" xfId="0" applyFont="1" applyBorder="1" applyProtection="1">
      <protection locked="0"/>
    </xf>
    <xf numFmtId="0" fontId="55" fillId="36" borderId="1" xfId="0" applyFont="1" applyFill="1" applyBorder="1" applyAlignment="1" applyProtection="1">
      <alignment horizontal="center" vertical="center" wrapText="1"/>
      <protection locked="0"/>
    </xf>
    <xf numFmtId="0" fontId="53" fillId="0" borderId="0" xfId="0" applyFont="1" applyAlignment="1" applyProtection="1">
      <alignment horizontal="center" vertical="center" wrapText="1"/>
    </xf>
    <xf numFmtId="0" fontId="53" fillId="3" borderId="56" xfId="0" applyFont="1" applyFill="1" applyBorder="1" applyAlignment="1" applyProtection="1">
      <alignment horizontal="center" vertical="center"/>
    </xf>
    <xf numFmtId="0" fontId="53" fillId="3" borderId="3" xfId="0" applyFont="1" applyFill="1" applyBorder="1" applyAlignment="1" applyProtection="1">
      <alignment horizontal="center" vertical="center"/>
    </xf>
    <xf numFmtId="0" fontId="53" fillId="3" borderId="4" xfId="0" applyFont="1" applyFill="1" applyBorder="1" applyAlignment="1" applyProtection="1">
      <alignment horizontal="center" vertical="center"/>
    </xf>
    <xf numFmtId="0" fontId="58" fillId="3" borderId="3" xfId="0" applyFont="1" applyFill="1" applyBorder="1" applyAlignment="1" applyProtection="1">
      <alignment horizontal="center" vertical="center"/>
    </xf>
    <xf numFmtId="0" fontId="53" fillId="0" borderId="11" xfId="0" applyFont="1" applyBorder="1" applyAlignment="1" applyProtection="1">
      <alignment horizontal="center" vertical="center"/>
    </xf>
    <xf numFmtId="1" fontId="54" fillId="0" borderId="1" xfId="1" applyNumberFormat="1" applyFont="1" applyBorder="1" applyAlignment="1" applyProtection="1">
      <alignment horizontal="center" vertical="center" wrapText="1" readingOrder="2"/>
    </xf>
    <xf numFmtId="0" fontId="54" fillId="0" borderId="1" xfId="0" applyFont="1" applyBorder="1" applyAlignment="1" applyProtection="1">
      <alignment horizontal="center" vertical="center" wrapText="1" readingOrder="2"/>
    </xf>
    <xf numFmtId="1" fontId="54" fillId="0" borderId="12" xfId="1" applyNumberFormat="1" applyFont="1" applyBorder="1" applyAlignment="1" applyProtection="1">
      <alignment horizontal="center" vertical="center" wrapText="1" readingOrder="2"/>
    </xf>
    <xf numFmtId="1" fontId="59" fillId="36" borderId="24" xfId="1" applyNumberFormat="1" applyFont="1" applyFill="1" applyBorder="1" applyAlignment="1" applyProtection="1">
      <alignment horizontal="center" vertical="center" textRotation="90" wrapText="1" readingOrder="2"/>
      <protection locked="0"/>
    </xf>
    <xf numFmtId="1" fontId="59" fillId="40" borderId="24" xfId="1" applyNumberFormat="1" applyFont="1" applyFill="1" applyBorder="1" applyAlignment="1" applyProtection="1">
      <alignment horizontal="center" vertical="center" textRotation="90" wrapText="1" readingOrder="2"/>
      <protection locked="0"/>
    </xf>
    <xf numFmtId="1" fontId="59" fillId="46" borderId="24" xfId="1" applyNumberFormat="1" applyFont="1" applyFill="1" applyBorder="1" applyAlignment="1" applyProtection="1">
      <alignment horizontal="center" vertical="center" textRotation="90" wrapText="1" readingOrder="2"/>
      <protection locked="0"/>
    </xf>
    <xf numFmtId="0" fontId="53" fillId="0" borderId="0" xfId="0" applyFont="1" applyFill="1" applyAlignment="1" applyProtection="1">
      <alignment vertical="center" wrapText="1"/>
    </xf>
    <xf numFmtId="0" fontId="54" fillId="3" borderId="1" xfId="1" applyNumberFormat="1" applyFont="1" applyFill="1" applyBorder="1" applyAlignment="1" applyProtection="1">
      <alignment horizontal="center" vertical="center" wrapText="1" readingOrder="2"/>
    </xf>
    <xf numFmtId="0" fontId="54" fillId="3" borderId="1" xfId="0" applyFont="1" applyFill="1" applyBorder="1" applyAlignment="1" applyProtection="1">
      <alignment horizontal="center" vertical="center" wrapText="1" readingOrder="2"/>
    </xf>
    <xf numFmtId="1" fontId="54" fillId="3" borderId="13" xfId="1" applyNumberFormat="1" applyFont="1" applyFill="1" applyBorder="1" applyAlignment="1" applyProtection="1">
      <alignment horizontal="center" vertical="center" wrapText="1" readingOrder="2"/>
    </xf>
    <xf numFmtId="0" fontId="53" fillId="3" borderId="1" xfId="0" applyFont="1" applyFill="1" applyBorder="1" applyAlignment="1" applyProtection="1">
      <alignment horizontal="right" vertical="center" wrapText="1"/>
    </xf>
    <xf numFmtId="0" fontId="53" fillId="3" borderId="1" xfId="0" applyFont="1" applyFill="1" applyBorder="1" applyAlignment="1" applyProtection="1">
      <alignment horizontal="center" vertical="center" wrapText="1"/>
    </xf>
    <xf numFmtId="168" fontId="53" fillId="3" borderId="1" xfId="1" applyNumberFormat="1" applyFont="1" applyFill="1" applyBorder="1" applyAlignment="1" applyProtection="1">
      <alignment horizontal="center" vertical="center" wrapText="1"/>
    </xf>
    <xf numFmtId="1" fontId="54" fillId="39" borderId="1" xfId="1" applyNumberFormat="1" applyFont="1" applyFill="1" applyBorder="1" applyAlignment="1" applyProtection="1">
      <alignment horizontal="center" vertical="center" wrapText="1" readingOrder="2"/>
    </xf>
    <xf numFmtId="168" fontId="53" fillId="45" borderId="2" xfId="1" applyNumberFormat="1" applyFont="1" applyFill="1" applyBorder="1" applyAlignment="1" applyProtection="1">
      <alignment horizontal="center" vertical="center" wrapText="1"/>
    </xf>
    <xf numFmtId="1" fontId="53" fillId="36" borderId="57" xfId="0" applyNumberFormat="1" applyFont="1" applyFill="1" applyBorder="1" applyAlignment="1" applyProtection="1">
      <alignment horizontal="center" vertical="center" wrapText="1"/>
      <protection locked="0"/>
    </xf>
    <xf numFmtId="1" fontId="53" fillId="40" borderId="57" xfId="0" applyNumberFormat="1" applyFont="1" applyFill="1" applyBorder="1" applyAlignment="1" applyProtection="1">
      <alignment horizontal="center" vertical="center" wrapText="1"/>
      <protection locked="0"/>
    </xf>
    <xf numFmtId="1" fontId="53" fillId="46" borderId="57" xfId="0" applyNumberFormat="1" applyFont="1" applyFill="1" applyBorder="1" applyAlignment="1" applyProtection="1">
      <alignment horizontal="center" vertical="center" wrapText="1"/>
      <protection locked="0"/>
    </xf>
    <xf numFmtId="0" fontId="53" fillId="0" borderId="0" xfId="0" applyFont="1" applyFill="1" applyAlignment="1" applyProtection="1">
      <alignment vertical="center" wrapText="1"/>
      <protection locked="0"/>
    </xf>
    <xf numFmtId="0" fontId="54" fillId="0" borderId="1" xfId="1" applyNumberFormat="1" applyFont="1" applyFill="1" applyBorder="1" applyAlignment="1" applyProtection="1">
      <alignment horizontal="center" vertical="center" wrapText="1" readingOrder="2"/>
    </xf>
    <xf numFmtId="0" fontId="54" fillId="0" borderId="1" xfId="0" applyFont="1" applyFill="1" applyBorder="1" applyAlignment="1" applyProtection="1">
      <alignment horizontal="center" vertical="center" wrapText="1" readingOrder="2"/>
    </xf>
    <xf numFmtId="0" fontId="54" fillId="0" borderId="13" xfId="1" applyNumberFormat="1" applyFont="1" applyFill="1" applyBorder="1" applyAlignment="1" applyProtection="1">
      <alignment horizontal="center" vertical="center" wrapText="1" readingOrder="2"/>
    </xf>
    <xf numFmtId="0" fontId="53" fillId="0" borderId="1" xfId="0" applyFont="1" applyFill="1" applyBorder="1" applyAlignment="1" applyProtection="1">
      <alignment horizontal="right" vertical="center" wrapText="1"/>
    </xf>
    <xf numFmtId="0" fontId="53" fillId="0" borderId="1" xfId="0" applyFont="1" applyFill="1" applyBorder="1" applyAlignment="1" applyProtection="1">
      <alignment horizontal="center" vertical="center" wrapText="1"/>
    </xf>
    <xf numFmtId="0" fontId="54" fillId="3" borderId="13" xfId="1" applyNumberFormat="1" applyFont="1" applyFill="1" applyBorder="1" applyAlignment="1" applyProtection="1">
      <alignment horizontal="center" vertical="center" wrapText="1" readingOrder="2"/>
    </xf>
    <xf numFmtId="1" fontId="54" fillId="3" borderId="1" xfId="1" applyNumberFormat="1" applyFont="1" applyFill="1" applyBorder="1" applyAlignment="1" applyProtection="1">
      <alignment horizontal="center" vertical="center" wrapText="1" readingOrder="2"/>
    </xf>
    <xf numFmtId="0" fontId="53" fillId="3" borderId="1" xfId="0" applyFont="1" applyFill="1" applyBorder="1" applyAlignment="1" applyProtection="1">
      <alignment horizontal="center" vertical="center"/>
    </xf>
    <xf numFmtId="0" fontId="53" fillId="3" borderId="13" xfId="0" applyNumberFormat="1" applyFont="1" applyFill="1" applyBorder="1" applyAlignment="1" applyProtection="1">
      <alignment horizontal="center" vertical="center" wrapText="1"/>
    </xf>
    <xf numFmtId="0" fontId="53" fillId="3" borderId="13" xfId="0" applyFont="1" applyFill="1" applyBorder="1" applyProtection="1"/>
    <xf numFmtId="0" fontId="53" fillId="3" borderId="1" xfId="0" applyFont="1" applyFill="1" applyBorder="1" applyAlignment="1" applyProtection="1">
      <alignment horizontal="center" vertical="center" wrapText="1" readingOrder="1"/>
    </xf>
    <xf numFmtId="0" fontId="53" fillId="3" borderId="13" xfId="0" applyNumberFormat="1" applyFont="1" applyFill="1" applyBorder="1" applyAlignment="1" applyProtection="1">
      <alignment horizontal="center" vertical="center"/>
    </xf>
    <xf numFmtId="0" fontId="53" fillId="3" borderId="13" xfId="0" applyFont="1" applyFill="1" applyBorder="1" applyAlignment="1" applyProtection="1">
      <alignment horizontal="center" vertical="center"/>
    </xf>
    <xf numFmtId="0" fontId="53" fillId="3" borderId="1" xfId="0" applyNumberFormat="1" applyFont="1" applyFill="1" applyBorder="1" applyAlignment="1" applyProtection="1">
      <alignment horizontal="center" vertical="center"/>
    </xf>
    <xf numFmtId="0" fontId="53" fillId="3" borderId="1" xfId="0" applyFont="1" applyFill="1" applyBorder="1" applyAlignment="1" applyProtection="1">
      <alignment horizontal="center" vertical="center" wrapText="1" readingOrder="2"/>
    </xf>
    <xf numFmtId="0" fontId="53" fillId="3" borderId="1" xfId="0" applyNumberFormat="1" applyFont="1" applyFill="1" applyBorder="1" applyAlignment="1" applyProtection="1">
      <alignment horizontal="center" vertical="center" wrapText="1"/>
    </xf>
    <xf numFmtId="0" fontId="54" fillId="3" borderId="13" xfId="1" applyNumberFormat="1" applyFont="1" applyFill="1" applyBorder="1" applyAlignment="1" applyProtection="1">
      <alignment horizontal="center" vertical="center" wrapText="1" readingOrder="1"/>
    </xf>
    <xf numFmtId="0" fontId="53" fillId="3" borderId="13" xfId="0" applyFont="1" applyFill="1" applyBorder="1" applyAlignment="1" applyProtection="1">
      <alignment horizontal="center" vertical="center" wrapText="1"/>
    </xf>
    <xf numFmtId="1" fontId="54" fillId="3" borderId="13" xfId="1" applyNumberFormat="1" applyFont="1" applyFill="1" applyBorder="1" applyAlignment="1" applyProtection="1">
      <alignment horizontal="center" vertical="center" wrapText="1" readingOrder="1"/>
    </xf>
    <xf numFmtId="0" fontId="53" fillId="3" borderId="1" xfId="0" applyFont="1" applyFill="1" applyBorder="1" applyAlignment="1" applyProtection="1">
      <alignment horizontal="center" vertical="center" readingOrder="1"/>
    </xf>
    <xf numFmtId="2" fontId="53" fillId="3" borderId="1" xfId="0" applyNumberFormat="1" applyFont="1" applyFill="1" applyBorder="1" applyAlignment="1" applyProtection="1">
      <alignment horizontal="center" vertical="center" wrapText="1"/>
    </xf>
    <xf numFmtId="1" fontId="53" fillId="3" borderId="13" xfId="0" applyNumberFormat="1" applyFont="1" applyFill="1" applyBorder="1" applyAlignment="1" applyProtection="1">
      <alignment horizontal="center" vertical="center"/>
    </xf>
    <xf numFmtId="0" fontId="53" fillId="3" borderId="1" xfId="0" applyFont="1" applyFill="1" applyBorder="1" applyAlignment="1" applyProtection="1">
      <alignment vertical="center" wrapText="1"/>
    </xf>
    <xf numFmtId="0" fontId="53" fillId="3" borderId="13" xfId="0" applyNumberFormat="1" applyFont="1" applyFill="1" applyBorder="1" applyAlignment="1" applyProtection="1">
      <alignment vertical="center" wrapText="1"/>
    </xf>
    <xf numFmtId="0" fontId="53" fillId="3" borderId="13" xfId="0" applyFont="1" applyFill="1" applyBorder="1" applyAlignment="1" applyProtection="1">
      <alignment vertical="center" wrapText="1"/>
    </xf>
    <xf numFmtId="0" fontId="53" fillId="0" borderId="1" xfId="0" applyFont="1" applyBorder="1" applyAlignment="1" applyProtection="1">
      <alignment vertical="center" wrapText="1"/>
    </xf>
    <xf numFmtId="0" fontId="53" fillId="0" borderId="13" xfId="0" applyFont="1" applyBorder="1" applyAlignment="1" applyProtection="1">
      <alignment vertical="center" wrapText="1"/>
    </xf>
    <xf numFmtId="0" fontId="53" fillId="0" borderId="1" xfId="0" applyFont="1" applyBorder="1" applyAlignment="1" applyProtection="1">
      <alignment horizontal="right" vertical="center" wrapText="1"/>
    </xf>
    <xf numFmtId="0" fontId="53" fillId="0" borderId="1" xfId="0" applyFont="1" applyBorder="1" applyAlignment="1" applyProtection="1">
      <alignment horizontal="center" vertical="center" wrapText="1"/>
    </xf>
    <xf numFmtId="1" fontId="54" fillId="0" borderId="13" xfId="1" applyNumberFormat="1" applyFont="1" applyBorder="1" applyAlignment="1" applyProtection="1">
      <alignment vertical="center" wrapText="1" readingOrder="2"/>
    </xf>
    <xf numFmtId="0" fontId="54" fillId="0" borderId="1" xfId="0" applyFont="1" applyBorder="1" applyAlignment="1" applyProtection="1">
      <alignment vertical="center" wrapText="1" readingOrder="2"/>
    </xf>
    <xf numFmtId="1" fontId="60" fillId="0" borderId="1" xfId="10" applyNumberFormat="1" applyFont="1" applyFill="1" applyBorder="1" applyAlignment="1" applyProtection="1">
      <alignment horizontal="center" vertical="center" shrinkToFit="1" readingOrder="2"/>
    </xf>
    <xf numFmtId="2" fontId="60" fillId="0" borderId="1" xfId="10" applyNumberFormat="1" applyFont="1" applyFill="1" applyBorder="1" applyAlignment="1" applyProtection="1">
      <alignment horizontal="center" vertical="center" wrapText="1" readingOrder="2"/>
    </xf>
    <xf numFmtId="2" fontId="60" fillId="0" borderId="1" xfId="10" applyNumberFormat="1" applyFont="1" applyFill="1" applyBorder="1" applyAlignment="1" applyProtection="1">
      <alignment horizontal="right" vertical="center" wrapText="1" readingOrder="2"/>
    </xf>
    <xf numFmtId="1" fontId="60" fillId="0" borderId="13" xfId="10" applyNumberFormat="1" applyFont="1" applyFill="1" applyBorder="1" applyAlignment="1" applyProtection="1">
      <alignment horizontal="center" vertical="center" shrinkToFit="1" readingOrder="2"/>
    </xf>
    <xf numFmtId="2" fontId="60" fillId="0" borderId="1" xfId="10" applyNumberFormat="1" applyFont="1" applyFill="1" applyBorder="1" applyAlignment="1" applyProtection="1">
      <alignment horizontal="right" vertical="center" shrinkToFit="1" readingOrder="2"/>
    </xf>
    <xf numFmtId="1" fontId="60" fillId="0" borderId="1" xfId="10" applyNumberFormat="1" applyFont="1" applyFill="1" applyBorder="1" applyAlignment="1" applyProtection="1">
      <alignment horizontal="center" vertical="center" wrapText="1" shrinkToFit="1" readingOrder="2"/>
    </xf>
    <xf numFmtId="1" fontId="60" fillId="0" borderId="13" xfId="10" applyNumberFormat="1" applyFont="1" applyFill="1" applyBorder="1" applyAlignment="1" applyProtection="1">
      <alignment horizontal="center" vertical="center" wrapText="1" shrinkToFit="1" readingOrder="2"/>
    </xf>
    <xf numFmtId="2" fontId="60" fillId="0" borderId="1" xfId="10" applyNumberFormat="1" applyFont="1" applyFill="1" applyBorder="1" applyAlignment="1" applyProtection="1">
      <alignment horizontal="center" vertical="center" wrapText="1" shrinkToFit="1" readingOrder="2"/>
    </xf>
    <xf numFmtId="2" fontId="60" fillId="2" borderId="1" xfId="10" applyNumberFormat="1" applyFont="1" applyFill="1" applyBorder="1" applyAlignment="1" applyProtection="1">
      <alignment horizontal="center" vertical="center" wrapText="1" readingOrder="2"/>
    </xf>
    <xf numFmtId="1" fontId="60" fillId="0" borderId="1" xfId="10" applyNumberFormat="1" applyFont="1" applyFill="1" applyBorder="1" applyAlignment="1" applyProtection="1">
      <alignment horizontal="right" vertical="center" wrapText="1" shrinkToFit="1" readingOrder="2"/>
    </xf>
    <xf numFmtId="0" fontId="54" fillId="3" borderId="11" xfId="1" applyNumberFormat="1" applyFont="1" applyFill="1" applyBorder="1" applyAlignment="1" applyProtection="1">
      <alignment horizontal="center" vertical="center" wrapText="1" readingOrder="2"/>
    </xf>
    <xf numFmtId="1" fontId="60" fillId="0" borderId="18" xfId="10" applyNumberFormat="1" applyFont="1" applyFill="1" applyBorder="1" applyAlignment="1" applyProtection="1">
      <alignment horizontal="center" vertical="center" wrapText="1" shrinkToFit="1" readingOrder="2"/>
    </xf>
    <xf numFmtId="2" fontId="60" fillId="0" borderId="18" xfId="10" applyNumberFormat="1" applyFont="1" applyFill="1" applyBorder="1" applyAlignment="1" applyProtection="1">
      <alignment horizontal="right" vertical="center" wrapText="1" readingOrder="2"/>
    </xf>
    <xf numFmtId="168" fontId="60" fillId="0" borderId="18" xfId="1" applyNumberFormat="1" applyFont="1" applyFill="1" applyBorder="1" applyAlignment="1" applyProtection="1">
      <alignment horizontal="center" vertical="center" wrapText="1" readingOrder="2"/>
    </xf>
    <xf numFmtId="1" fontId="60" fillId="0" borderId="17" xfId="10" applyNumberFormat="1" applyFont="1" applyFill="1" applyBorder="1" applyAlignment="1" applyProtection="1">
      <alignment horizontal="center" vertical="center" wrapText="1" shrinkToFit="1" readingOrder="2"/>
    </xf>
    <xf numFmtId="0" fontId="61" fillId="0" borderId="0" xfId="12" applyFont="1" applyFill="1" applyBorder="1" applyAlignment="1" applyProtection="1">
      <alignment horizontal="center"/>
      <protection locked="0"/>
    </xf>
    <xf numFmtId="0" fontId="53" fillId="0" borderId="5" xfId="0" applyFont="1" applyBorder="1" applyAlignment="1" applyProtection="1">
      <alignment vertical="center" wrapText="1"/>
    </xf>
    <xf numFmtId="0" fontId="53" fillId="0" borderId="20" xfId="0" applyFont="1" applyBorder="1" applyAlignment="1" applyProtection="1">
      <alignment vertical="center" wrapText="1"/>
    </xf>
    <xf numFmtId="3" fontId="53" fillId="0" borderId="1" xfId="0" applyNumberFormat="1" applyFont="1" applyBorder="1" applyAlignment="1" applyProtection="1">
      <alignment horizontal="center" vertical="center" wrapText="1"/>
    </xf>
    <xf numFmtId="3" fontId="53" fillId="45" borderId="2" xfId="0" applyNumberFormat="1" applyFont="1" applyFill="1" applyBorder="1" applyAlignment="1" applyProtection="1">
      <alignment horizontal="center" vertical="center" wrapText="1"/>
    </xf>
    <xf numFmtId="1" fontId="53" fillId="36" borderId="57" xfId="0" applyNumberFormat="1" applyFont="1" applyFill="1" applyBorder="1" applyAlignment="1" applyProtection="1">
      <alignment vertical="center" wrapText="1"/>
      <protection locked="0"/>
    </xf>
    <xf numFmtId="1" fontId="53" fillId="40" borderId="57" xfId="0" applyNumberFormat="1" applyFont="1" applyFill="1" applyBorder="1" applyAlignment="1" applyProtection="1">
      <alignment vertical="center" wrapText="1"/>
      <protection locked="0"/>
    </xf>
    <xf numFmtId="1" fontId="53" fillId="46" borderId="57" xfId="0" applyNumberFormat="1" applyFont="1" applyFill="1" applyBorder="1" applyAlignment="1" applyProtection="1">
      <alignment vertical="center" wrapText="1"/>
      <protection locked="0"/>
    </xf>
    <xf numFmtId="0" fontId="53" fillId="0" borderId="40" xfId="0" applyFont="1" applyBorder="1" applyAlignment="1" applyProtection="1">
      <alignment vertical="center" wrapText="1"/>
    </xf>
    <xf numFmtId="0" fontId="53" fillId="38" borderId="41" xfId="0" applyFont="1" applyFill="1" applyBorder="1" applyAlignment="1" applyProtection="1">
      <alignment horizontal="center" vertical="center" wrapText="1"/>
    </xf>
    <xf numFmtId="0" fontId="53" fillId="38" borderId="52" xfId="0" applyFont="1" applyFill="1" applyBorder="1" applyAlignment="1" applyProtection="1">
      <alignment horizontal="center" vertical="center" wrapText="1"/>
    </xf>
    <xf numFmtId="0" fontId="53" fillId="4" borderId="47" xfId="0" applyFont="1" applyFill="1" applyBorder="1" applyAlignment="1" applyProtection="1">
      <alignment horizontal="center" vertical="center" wrapText="1"/>
    </xf>
    <xf numFmtId="0" fontId="53" fillId="47" borderId="5" xfId="0" applyFont="1" applyFill="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38" borderId="6" xfId="0" applyFont="1" applyFill="1" applyBorder="1" applyAlignment="1" applyProtection="1">
      <alignment horizontal="center" vertical="center" wrapText="1"/>
    </xf>
    <xf numFmtId="0" fontId="53" fillId="3" borderId="6" xfId="0" applyFont="1" applyFill="1" applyBorder="1" applyAlignment="1" applyProtection="1">
      <alignment horizontal="center" vertical="center" wrapText="1"/>
    </xf>
    <xf numFmtId="0" fontId="53" fillId="3" borderId="29" xfId="0" applyFont="1" applyFill="1" applyBorder="1" applyAlignment="1" applyProtection="1">
      <alignment horizontal="center" vertical="center" wrapText="1"/>
    </xf>
    <xf numFmtId="3" fontId="53" fillId="40" borderId="57" xfId="0" applyNumberFormat="1" applyFont="1" applyFill="1" applyBorder="1" applyAlignment="1" applyProtection="1">
      <alignment horizontal="center" vertical="center" wrapText="1"/>
      <protection hidden="1"/>
    </xf>
    <xf numFmtId="3" fontId="54" fillId="45" borderId="47" xfId="1" applyNumberFormat="1" applyFont="1" applyFill="1" applyBorder="1" applyAlignment="1" applyProtection="1">
      <alignment horizontal="center" vertical="center" wrapText="1" readingOrder="2"/>
    </xf>
    <xf numFmtId="3" fontId="53" fillId="36" borderId="57" xfId="0" applyNumberFormat="1" applyFont="1" applyFill="1" applyBorder="1" applyAlignment="1" applyProtection="1">
      <alignment vertical="center" textRotation="180" wrapText="1"/>
      <protection locked="0"/>
    </xf>
    <xf numFmtId="3" fontId="53" fillId="40" borderId="57" xfId="0" applyNumberFormat="1" applyFont="1" applyFill="1" applyBorder="1" applyAlignment="1" applyProtection="1">
      <alignment vertical="center" textRotation="180" wrapText="1"/>
      <protection locked="0"/>
    </xf>
    <xf numFmtId="3" fontId="53" fillId="46" borderId="57" xfId="0" applyNumberFormat="1" applyFont="1" applyFill="1" applyBorder="1" applyAlignment="1" applyProtection="1">
      <alignment vertical="center" textRotation="180" wrapText="1"/>
      <protection locked="0"/>
    </xf>
    <xf numFmtId="0" fontId="53" fillId="0" borderId="0" xfId="0" applyFont="1" applyAlignment="1" applyProtection="1">
      <alignment vertical="center" wrapText="1"/>
    </xf>
    <xf numFmtId="1" fontId="54" fillId="0" borderId="0" xfId="1" applyNumberFormat="1" applyFont="1" applyBorder="1" applyAlignment="1" applyProtection="1">
      <alignment horizontal="right" vertical="center" wrapText="1" readingOrder="2"/>
    </xf>
    <xf numFmtId="0" fontId="53" fillId="0" borderId="0" xfId="0" applyFont="1" applyAlignment="1" applyProtection="1">
      <alignment horizontal="center" vertical="center" wrapText="1"/>
      <protection hidden="1"/>
    </xf>
    <xf numFmtId="0" fontId="53" fillId="43" borderId="0" xfId="0" applyFont="1" applyFill="1" applyAlignment="1" applyProtection="1">
      <alignment horizontal="center" vertical="center" wrapText="1"/>
    </xf>
    <xf numFmtId="3" fontId="53" fillId="36" borderId="57" xfId="0" applyNumberFormat="1" applyFont="1" applyFill="1" applyBorder="1" applyAlignment="1" applyProtection="1">
      <alignment horizontal="center" vertical="center" wrapText="1"/>
    </xf>
    <xf numFmtId="1" fontId="68" fillId="0" borderId="17" xfId="10" applyNumberFormat="1" applyFont="1" applyFill="1" applyBorder="1" applyAlignment="1" applyProtection="1">
      <alignment horizontal="center" vertical="center" shrinkToFit="1" readingOrder="2"/>
    </xf>
    <xf numFmtId="1" fontId="68" fillId="0" borderId="18" xfId="10" applyNumberFormat="1" applyFont="1" applyFill="1" applyBorder="1" applyAlignment="1" applyProtection="1">
      <alignment horizontal="center" vertical="center" shrinkToFit="1" readingOrder="2"/>
    </xf>
    <xf numFmtId="3" fontId="68" fillId="0" borderId="18" xfId="10" applyNumberFormat="1" applyFont="1" applyFill="1" applyBorder="1" applyAlignment="1" applyProtection="1">
      <alignment horizontal="center" vertical="center" wrapText="1" shrinkToFit="1" readingOrder="2"/>
    </xf>
    <xf numFmtId="2" fontId="68" fillId="0" borderId="18" xfId="10" applyNumberFormat="1" applyFont="1" applyFill="1" applyBorder="1" applyAlignment="1" applyProtection="1">
      <alignment horizontal="right" vertical="center" shrinkToFit="1" readingOrder="2"/>
    </xf>
    <xf numFmtId="2" fontId="68" fillId="0" borderId="18" xfId="10" applyNumberFormat="1" applyFont="1" applyFill="1" applyBorder="1" applyAlignment="1" applyProtection="1">
      <alignment horizontal="center" vertical="center" shrinkToFit="1" readingOrder="2"/>
    </xf>
    <xf numFmtId="3" fontId="68" fillId="4" borderId="18" xfId="10" applyNumberFormat="1" applyFont="1" applyFill="1" applyBorder="1" applyAlignment="1" applyProtection="1">
      <alignment horizontal="center" vertical="center" wrapText="1" shrinkToFit="1" readingOrder="2"/>
    </xf>
    <xf numFmtId="3" fontId="68" fillId="0" borderId="19" xfId="10" applyNumberFormat="1" applyFont="1" applyFill="1" applyBorder="1" applyAlignment="1" applyProtection="1">
      <alignment horizontal="center" vertical="center" wrapText="1" shrinkToFit="1" readingOrder="2"/>
    </xf>
    <xf numFmtId="3" fontId="68" fillId="0" borderId="17" xfId="10" applyNumberFormat="1" applyFont="1" applyFill="1" applyBorder="1" applyAlignment="1" applyProtection="1">
      <alignment horizontal="center" vertical="center" wrapText="1" shrinkToFit="1" readingOrder="2"/>
    </xf>
    <xf numFmtId="3" fontId="68" fillId="39" borderId="18" xfId="10" applyNumberFormat="1" applyFont="1" applyFill="1" applyBorder="1" applyAlignment="1" applyProtection="1">
      <alignment horizontal="center" vertical="center" wrapText="1" shrinkToFit="1" readingOrder="2"/>
    </xf>
    <xf numFmtId="0" fontId="69" fillId="0" borderId="14" xfId="0" applyFont="1" applyFill="1" applyBorder="1" applyAlignment="1" applyProtection="1">
      <alignment horizontal="center" vertical="center" wrapText="1"/>
    </xf>
    <xf numFmtId="0" fontId="67" fillId="0" borderId="0" xfId="12" applyFont="1" applyFill="1" applyBorder="1" applyAlignment="1" applyProtection="1">
      <alignment horizontal="center" vertical="center"/>
    </xf>
    <xf numFmtId="3" fontId="67" fillId="0" borderId="0" xfId="12" applyNumberFormat="1" applyFont="1" applyFill="1" applyBorder="1" applyAlignment="1" applyProtection="1">
      <alignment horizontal="center" vertical="center"/>
    </xf>
    <xf numFmtId="0" fontId="67" fillId="0" borderId="0" xfId="12" applyFont="1" applyFill="1" applyBorder="1" applyAlignment="1" applyProtection="1">
      <alignment horizontal="right" vertical="center"/>
    </xf>
    <xf numFmtId="3" fontId="71" fillId="40" borderId="18" xfId="10" applyNumberFormat="1" applyFont="1" applyFill="1" applyBorder="1" applyAlignment="1" applyProtection="1">
      <alignment horizontal="center" vertical="center" wrapText="1" shrinkToFit="1" readingOrder="2"/>
    </xf>
    <xf numFmtId="3" fontId="71" fillId="0" borderId="18" xfId="10" applyNumberFormat="1" applyFont="1" applyFill="1" applyBorder="1" applyAlignment="1" applyProtection="1">
      <alignment horizontal="center" vertical="center" wrapText="1" shrinkToFit="1" readingOrder="2"/>
    </xf>
    <xf numFmtId="3" fontId="71" fillId="0" borderId="42" xfId="10" applyNumberFormat="1" applyFont="1" applyFill="1" applyBorder="1" applyAlignment="1" applyProtection="1">
      <alignment horizontal="center" vertical="center" wrapText="1" shrinkToFit="1" readingOrder="2"/>
    </xf>
    <xf numFmtId="0" fontId="7" fillId="0" borderId="0" xfId="12" applyFont="1" applyFill="1" applyBorder="1" applyAlignment="1" applyProtection="1">
      <alignment horizontal="center" vertical="center"/>
    </xf>
    <xf numFmtId="171" fontId="63" fillId="0" borderId="1" xfId="0" applyNumberFormat="1" applyFont="1" applyBorder="1" applyAlignment="1" applyProtection="1">
      <alignment horizontal="center" vertical="center"/>
      <protection hidden="1"/>
    </xf>
    <xf numFmtId="171" fontId="63" fillId="0" borderId="1" xfId="0" applyNumberFormat="1" applyFont="1" applyBorder="1" applyAlignment="1" applyProtection="1">
      <alignment horizontal="center" vertical="center" wrapText="1"/>
      <protection hidden="1"/>
    </xf>
    <xf numFmtId="171" fontId="32" fillId="42" borderId="1" xfId="0" applyNumberFormat="1" applyFont="1" applyFill="1" applyBorder="1" applyAlignment="1" applyProtection="1">
      <alignment horizontal="center" vertical="center" wrapText="1"/>
    </xf>
    <xf numFmtId="171" fontId="32" fillId="0" borderId="12" xfId="0" applyNumberFormat="1" applyFont="1" applyFill="1" applyBorder="1" applyAlignment="1" applyProtection="1">
      <alignment horizontal="center" vertical="center" wrapText="1"/>
    </xf>
    <xf numFmtId="171" fontId="32" fillId="0" borderId="5" xfId="0" applyNumberFormat="1" applyFont="1" applyBorder="1" applyAlignment="1" applyProtection="1">
      <alignment vertical="center" wrapText="1"/>
    </xf>
    <xf numFmtId="171" fontId="32" fillId="0" borderId="6" xfId="0" applyNumberFormat="1" applyFont="1" applyBorder="1" applyAlignment="1" applyProtection="1">
      <alignment vertical="center" wrapText="1"/>
    </xf>
    <xf numFmtId="171" fontId="32" fillId="0" borderId="1" xfId="0" applyNumberFormat="1" applyFont="1" applyBorder="1" applyAlignment="1" applyProtection="1">
      <alignment vertical="center" wrapText="1"/>
    </xf>
    <xf numFmtId="171" fontId="32" fillId="0" borderId="6" xfId="0" applyNumberFormat="1" applyFont="1" applyBorder="1" applyAlignment="1" applyProtection="1">
      <alignment horizontal="left" vertical="center" wrapText="1"/>
    </xf>
    <xf numFmtId="171" fontId="64" fillId="0" borderId="1" xfId="0" applyNumberFormat="1" applyFont="1" applyBorder="1" applyAlignment="1" applyProtection="1">
      <alignment horizontal="center" vertical="center"/>
      <protection hidden="1"/>
    </xf>
    <xf numFmtId="171" fontId="65" fillId="0" borderId="1" xfId="0" applyNumberFormat="1" applyFont="1" applyBorder="1" applyAlignment="1" applyProtection="1">
      <alignment horizontal="center" vertical="center"/>
      <protection hidden="1"/>
    </xf>
    <xf numFmtId="171" fontId="65" fillId="0" borderId="1" xfId="0" applyNumberFormat="1" applyFont="1" applyBorder="1" applyAlignment="1" applyProtection="1">
      <alignment horizontal="center" vertical="center" wrapText="1"/>
      <protection hidden="1"/>
    </xf>
    <xf numFmtId="171" fontId="32" fillId="3" borderId="12" xfId="1" applyNumberFormat="1" applyFont="1" applyFill="1" applyBorder="1" applyAlignment="1" applyProtection="1">
      <alignment horizontal="center" vertical="center" wrapText="1"/>
    </xf>
    <xf numFmtId="171" fontId="32" fillId="0" borderId="13" xfId="0" applyNumberFormat="1" applyFont="1" applyBorder="1" applyAlignment="1" applyProtection="1">
      <alignment vertical="center" wrapText="1"/>
    </xf>
    <xf numFmtId="171" fontId="32" fillId="3" borderId="29" xfId="1" applyNumberFormat="1" applyFont="1" applyFill="1" applyBorder="1" applyAlignment="1" applyProtection="1">
      <alignment horizontal="center" vertical="center" wrapText="1"/>
    </xf>
    <xf numFmtId="171" fontId="32" fillId="3" borderId="6" xfId="0" applyNumberFormat="1" applyFont="1" applyFill="1" applyBorder="1" applyAlignment="1" applyProtection="1">
      <alignment vertical="center" wrapText="1"/>
    </xf>
    <xf numFmtId="171" fontId="72" fillId="3" borderId="1" xfId="1" applyNumberFormat="1" applyFont="1" applyFill="1" applyBorder="1" applyAlignment="1" applyProtection="1">
      <alignment horizontal="center" vertical="center" wrapText="1"/>
    </xf>
    <xf numFmtId="171" fontId="68" fillId="0" borderId="17" xfId="10" applyNumberFormat="1" applyFont="1" applyFill="1" applyBorder="1" applyAlignment="1" applyProtection="1">
      <alignment horizontal="right" vertical="center" shrinkToFit="1" readingOrder="2"/>
    </xf>
    <xf numFmtId="171" fontId="68" fillId="0" borderId="18" xfId="10" applyNumberFormat="1" applyFont="1" applyFill="1" applyBorder="1" applyAlignment="1" applyProtection="1">
      <alignment horizontal="right" vertical="center" shrinkToFit="1" readingOrder="2"/>
    </xf>
    <xf numFmtId="171" fontId="68" fillId="0" borderId="18" xfId="10" applyNumberFormat="1" applyFont="1" applyFill="1" applyBorder="1" applyAlignment="1" applyProtection="1">
      <alignment horizontal="center" vertical="center" shrinkToFit="1" readingOrder="2"/>
    </xf>
    <xf numFmtId="171" fontId="68" fillId="0" borderId="18" xfId="1" applyNumberFormat="1" applyFont="1" applyFill="1" applyBorder="1" applyAlignment="1" applyProtection="1">
      <alignment horizontal="center" vertical="center" wrapText="1" readingOrder="2"/>
    </xf>
    <xf numFmtId="171" fontId="68" fillId="0" borderId="17" xfId="10" applyNumberFormat="1" applyFont="1" applyFill="1" applyBorder="1" applyAlignment="1" applyProtection="1">
      <alignment horizontal="center" vertical="center" shrinkToFit="1" readingOrder="2"/>
    </xf>
    <xf numFmtId="171" fontId="71" fillId="0" borderId="24" xfId="10" applyNumberFormat="1" applyFont="1" applyFill="1" applyBorder="1" applyAlignment="1" applyProtection="1">
      <alignment horizontal="right" vertical="center" shrinkToFit="1" readingOrder="2"/>
    </xf>
    <xf numFmtId="171" fontId="71" fillId="0" borderId="18" xfId="1" applyNumberFormat="1" applyFont="1" applyFill="1" applyBorder="1" applyAlignment="1" applyProtection="1">
      <alignment horizontal="right" vertical="center" readingOrder="2"/>
    </xf>
    <xf numFmtId="171" fontId="71" fillId="0" borderId="42" xfId="1" applyNumberFormat="1" applyFont="1" applyFill="1" applyBorder="1" applyAlignment="1" applyProtection="1">
      <alignment horizontal="right" vertical="center" readingOrder="2"/>
    </xf>
    <xf numFmtId="171" fontId="71" fillId="0" borderId="54" xfId="1" applyNumberFormat="1" applyFont="1" applyFill="1" applyBorder="1" applyAlignment="1" applyProtection="1">
      <alignment horizontal="right" vertical="center" readingOrder="2"/>
    </xf>
    <xf numFmtId="171" fontId="68" fillId="0" borderId="40" xfId="10" applyNumberFormat="1" applyFont="1" applyFill="1" applyBorder="1" applyAlignment="1" applyProtection="1">
      <alignment horizontal="right" vertical="center" shrinkToFit="1" readingOrder="2"/>
    </xf>
    <xf numFmtId="171" fontId="68" fillId="0" borderId="41" xfId="10" applyNumberFormat="1" applyFont="1" applyFill="1" applyBorder="1" applyAlignment="1" applyProtection="1">
      <alignment horizontal="right" vertical="center" shrinkToFit="1" readingOrder="2"/>
    </xf>
    <xf numFmtId="171" fontId="68" fillId="0" borderId="41" xfId="10" applyNumberFormat="1" applyFont="1" applyFill="1" applyBorder="1" applyAlignment="1" applyProtection="1">
      <alignment horizontal="center" vertical="center" shrinkToFit="1" readingOrder="2"/>
    </xf>
    <xf numFmtId="171" fontId="68" fillId="2" borderId="18" xfId="1" applyNumberFormat="1" applyFont="1" applyFill="1" applyBorder="1" applyAlignment="1" applyProtection="1">
      <alignment horizontal="center" vertical="center" wrapText="1" readingOrder="2"/>
    </xf>
    <xf numFmtId="171" fontId="68" fillId="0" borderId="40" xfId="10" applyNumberFormat="1" applyFont="1" applyFill="1" applyBorder="1" applyAlignment="1" applyProtection="1">
      <alignment horizontal="center" vertical="center" shrinkToFit="1" readingOrder="2"/>
    </xf>
    <xf numFmtId="171" fontId="68" fillId="0" borderId="41" xfId="10" applyNumberFormat="1" applyFont="1" applyFill="1" applyBorder="1" applyAlignment="1" applyProtection="1">
      <alignment horizontal="left" vertical="center" shrinkToFit="1" readingOrder="2"/>
    </xf>
    <xf numFmtId="171" fontId="68" fillId="3" borderId="29" xfId="10" applyNumberFormat="1" applyFont="1" applyFill="1" applyBorder="1" applyAlignment="1" applyProtection="1">
      <alignment vertical="center" wrapText="1" readingOrder="2"/>
    </xf>
    <xf numFmtId="171" fontId="68" fillId="3" borderId="46" xfId="10" applyNumberFormat="1" applyFont="1" applyFill="1" applyBorder="1" applyAlignment="1" applyProtection="1">
      <alignment vertical="center" wrapText="1" readingOrder="2"/>
    </xf>
    <xf numFmtId="171" fontId="71" fillId="0" borderId="57" xfId="10" applyNumberFormat="1" applyFont="1" applyFill="1" applyBorder="1" applyAlignment="1" applyProtection="1">
      <alignment horizontal="center" vertical="center" wrapText="1" readingOrder="2"/>
    </xf>
    <xf numFmtId="171" fontId="70" fillId="2" borderId="18" xfId="1" applyNumberFormat="1" applyFont="1" applyFill="1" applyBorder="1" applyAlignment="1" applyProtection="1">
      <alignment horizontal="right" vertical="center" readingOrder="2"/>
    </xf>
    <xf numFmtId="171" fontId="70" fillId="2" borderId="42" xfId="1" applyNumberFormat="1" applyFont="1" applyFill="1" applyBorder="1" applyAlignment="1" applyProtection="1">
      <alignment horizontal="right" vertical="center" readingOrder="2"/>
    </xf>
    <xf numFmtId="171" fontId="70" fillId="2" borderId="16" xfId="1" applyNumberFormat="1" applyFont="1" applyFill="1" applyBorder="1" applyAlignment="1" applyProtection="1">
      <alignment horizontal="right" vertical="center" readingOrder="2"/>
    </xf>
    <xf numFmtId="171" fontId="36" fillId="3" borderId="11" xfId="97" applyNumberFormat="1" applyFont="1" applyFill="1" applyBorder="1" applyAlignment="1" applyProtection="1">
      <alignment horizontal="center" vertical="center"/>
    </xf>
    <xf numFmtId="171" fontId="35" fillId="3" borderId="1" xfId="97" applyNumberFormat="1" applyFont="1" applyFill="1" applyBorder="1" applyAlignment="1" applyProtection="1">
      <alignment horizontal="center" vertical="center"/>
    </xf>
    <xf numFmtId="171" fontId="35" fillId="3" borderId="12" xfId="60" applyNumberFormat="1" applyFont="1" applyFill="1" applyBorder="1" applyAlignment="1" applyProtection="1">
      <alignment horizontal="center" vertical="center"/>
    </xf>
    <xf numFmtId="171" fontId="37" fillId="3" borderId="1" xfId="97" applyNumberFormat="1" applyFont="1" applyFill="1" applyBorder="1" applyAlignment="1" applyProtection="1">
      <alignment horizontal="center" vertical="center"/>
    </xf>
    <xf numFmtId="3" fontId="53" fillId="40" borderId="57" xfId="0" applyNumberFormat="1" applyFont="1" applyFill="1" applyBorder="1" applyAlignment="1" applyProtection="1">
      <alignment horizontal="center" vertical="center" textRotation="180" wrapText="1"/>
      <protection hidden="1"/>
    </xf>
    <xf numFmtId="2" fontId="60" fillId="0" borderId="18" xfId="10" applyNumberFormat="1" applyFont="1" applyFill="1" applyBorder="1" applyAlignment="1" applyProtection="1">
      <alignment horizontal="center" vertical="center" wrapText="1" readingOrder="2"/>
    </xf>
    <xf numFmtId="171" fontId="35" fillId="3" borderId="39" xfId="97" applyNumberFormat="1" applyFont="1" applyFill="1" applyBorder="1" applyAlignment="1" applyProtection="1">
      <alignment horizontal="center" vertical="center"/>
    </xf>
    <xf numFmtId="0" fontId="53" fillId="4" borderId="47" xfId="0" applyFont="1" applyFill="1" applyBorder="1" applyAlignment="1" applyProtection="1">
      <alignment horizontal="center" vertical="center" wrapText="1"/>
      <protection locked="0"/>
    </xf>
    <xf numFmtId="1" fontId="54" fillId="0" borderId="0" xfId="1" applyNumberFormat="1" applyFont="1" applyBorder="1" applyAlignment="1" applyProtection="1">
      <alignment horizontal="center" vertical="center" wrapText="1" readingOrder="2"/>
    </xf>
    <xf numFmtId="0" fontId="55" fillId="2" borderId="1" xfId="0" applyFont="1" applyFill="1" applyBorder="1" applyAlignment="1" applyProtection="1">
      <alignment horizontal="center" vertical="center" wrapText="1"/>
    </xf>
    <xf numFmtId="0" fontId="62" fillId="0" borderId="1" xfId="0" applyNumberFormat="1" applyFont="1" applyBorder="1" applyAlignment="1" applyProtection="1">
      <alignment horizontal="center" vertical="center"/>
    </xf>
    <xf numFmtId="3" fontId="53" fillId="40" borderId="57" xfId="0" applyNumberFormat="1" applyFont="1" applyFill="1" applyBorder="1" applyAlignment="1" applyProtection="1">
      <alignment horizontal="center" vertical="center" wrapText="1"/>
    </xf>
    <xf numFmtId="3" fontId="53" fillId="36" borderId="57" xfId="0" applyNumberFormat="1" applyFont="1" applyFill="1" applyBorder="1" applyAlignment="1" applyProtection="1">
      <alignment horizontal="center" vertical="center" wrapText="1"/>
      <protection hidden="1"/>
    </xf>
    <xf numFmtId="0" fontId="53" fillId="43" borderId="0" xfId="0" applyFont="1" applyFill="1" applyAlignment="1" applyProtection="1">
      <alignment horizontal="center" vertical="center" wrapText="1"/>
      <protection hidden="1"/>
    </xf>
    <xf numFmtId="3" fontId="53" fillId="40" borderId="57" xfId="0" applyNumberFormat="1" applyFont="1" applyFill="1" applyBorder="1" applyAlignment="1" applyProtection="1">
      <alignment horizontal="center" vertical="center" textRotation="180" wrapText="1"/>
    </xf>
    <xf numFmtId="0" fontId="32" fillId="0" borderId="0" xfId="0" applyFont="1" applyAlignment="1" applyProtection="1">
      <alignment vertical="center" wrapText="1"/>
      <protection hidden="1"/>
    </xf>
    <xf numFmtId="0" fontId="34" fillId="0" borderId="0" xfId="0" applyFont="1" applyBorder="1" applyAlignment="1" applyProtection="1">
      <alignment horizontal="center" vertical="center"/>
      <protection hidden="1"/>
    </xf>
    <xf numFmtId="1" fontId="34" fillId="0" borderId="0" xfId="0" applyNumberFormat="1" applyFont="1" applyBorder="1" applyAlignment="1" applyProtection="1">
      <alignment horizontal="center" vertical="center"/>
      <protection hidden="1"/>
    </xf>
    <xf numFmtId="1" fontId="34" fillId="0" borderId="0" xfId="0" applyNumberFormat="1" applyFont="1" applyBorder="1" applyAlignment="1" applyProtection="1">
      <alignment horizontal="center" vertical="center" wrapText="1"/>
      <protection hidden="1"/>
    </xf>
    <xf numFmtId="0" fontId="50" fillId="2" borderId="1" xfId="0" applyFont="1" applyFill="1" applyBorder="1" applyAlignment="1" applyProtection="1">
      <alignment horizontal="center" vertical="center" wrapText="1"/>
      <protection hidden="1"/>
    </xf>
    <xf numFmtId="0" fontId="51" fillId="0" borderId="1" xfId="0" applyFont="1" applyBorder="1" applyProtection="1">
      <protection hidden="1"/>
    </xf>
    <xf numFmtId="0" fontId="32" fillId="0" borderId="11" xfId="0" applyFont="1" applyBorder="1" applyAlignment="1" applyProtection="1">
      <alignment horizontal="center" vertical="center"/>
      <protection hidden="1"/>
    </xf>
    <xf numFmtId="1" fontId="52" fillId="0" borderId="1" xfId="1" applyNumberFormat="1" applyFont="1" applyBorder="1" applyAlignment="1" applyProtection="1">
      <alignment horizontal="center" vertical="center" wrapText="1" readingOrder="2"/>
      <protection hidden="1"/>
    </xf>
    <xf numFmtId="0" fontId="33" fillId="0" borderId="1" xfId="0" applyFont="1" applyBorder="1" applyAlignment="1" applyProtection="1">
      <alignment horizontal="center" vertical="center" wrapText="1" readingOrder="2"/>
      <protection hidden="1"/>
    </xf>
    <xf numFmtId="1" fontId="33" fillId="0" borderId="1" xfId="1" applyNumberFormat="1" applyFont="1" applyBorder="1" applyAlignment="1" applyProtection="1">
      <alignment horizontal="center" vertical="center" wrapText="1" readingOrder="2"/>
      <protection hidden="1"/>
    </xf>
    <xf numFmtId="1" fontId="73" fillId="0" borderId="1" xfId="1" applyNumberFormat="1" applyFont="1" applyBorder="1" applyAlignment="1" applyProtection="1">
      <alignment horizontal="center" vertical="center" textRotation="90" readingOrder="2"/>
      <protection hidden="1"/>
    </xf>
    <xf numFmtId="1" fontId="33" fillId="0" borderId="12" xfId="1" applyNumberFormat="1" applyFont="1" applyBorder="1" applyAlignment="1" applyProtection="1">
      <alignment horizontal="center" vertical="center" wrapText="1" readingOrder="2"/>
      <protection hidden="1"/>
    </xf>
    <xf numFmtId="1" fontId="52" fillId="0" borderId="13" xfId="1" applyNumberFormat="1" applyFont="1" applyBorder="1" applyAlignment="1" applyProtection="1">
      <alignment horizontal="center" vertical="center" wrapText="1" readingOrder="2"/>
      <protection hidden="1"/>
    </xf>
    <xf numFmtId="1" fontId="47" fillId="0" borderId="1" xfId="1" applyNumberFormat="1" applyFont="1" applyBorder="1" applyAlignment="1" applyProtection="1">
      <alignment horizontal="center" vertical="center" textRotation="90" wrapText="1" readingOrder="2"/>
      <protection hidden="1"/>
    </xf>
    <xf numFmtId="0" fontId="32" fillId="0" borderId="0" xfId="0" applyFont="1" applyAlignment="1" applyProtection="1">
      <alignment horizontal="center" vertical="center" wrapText="1"/>
      <protection hidden="1"/>
    </xf>
    <xf numFmtId="171" fontId="32" fillId="42" borderId="1" xfId="0" applyNumberFormat="1" applyFont="1" applyFill="1" applyBorder="1" applyAlignment="1" applyProtection="1">
      <alignment horizontal="center" vertical="center" wrapText="1"/>
      <protection hidden="1"/>
    </xf>
    <xf numFmtId="171" fontId="32" fillId="0" borderId="12" xfId="0" applyNumberFormat="1" applyFont="1" applyFill="1" applyBorder="1" applyAlignment="1" applyProtection="1">
      <alignment horizontal="center" vertical="center" wrapText="1"/>
      <protection hidden="1"/>
    </xf>
    <xf numFmtId="171" fontId="32" fillId="3" borderId="1" xfId="1" applyNumberFormat="1" applyFont="1" applyFill="1" applyBorder="1" applyAlignment="1" applyProtection="1">
      <alignment horizontal="center" vertical="center" wrapText="1"/>
      <protection hidden="1"/>
    </xf>
    <xf numFmtId="171" fontId="33" fillId="41" borderId="1" xfId="1" applyNumberFormat="1" applyFont="1" applyFill="1" applyBorder="1" applyAlignment="1" applyProtection="1">
      <alignment horizontal="center" vertical="center" wrapText="1" readingOrder="2"/>
      <protection hidden="1"/>
    </xf>
    <xf numFmtId="171" fontId="37" fillId="3" borderId="1" xfId="1" applyNumberFormat="1" applyFont="1" applyFill="1" applyBorder="1" applyAlignment="1" applyProtection="1">
      <alignment horizontal="center" vertical="center" wrapText="1"/>
      <protection hidden="1"/>
    </xf>
    <xf numFmtId="0" fontId="32" fillId="0" borderId="0" xfId="0" applyFont="1" applyFill="1" applyAlignment="1" applyProtection="1">
      <alignment vertical="center" wrapText="1"/>
      <protection hidden="1"/>
    </xf>
    <xf numFmtId="171" fontId="32" fillId="0" borderId="5" xfId="0" applyNumberFormat="1" applyFont="1" applyBorder="1" applyAlignment="1" applyProtection="1">
      <alignment vertical="center" wrapText="1"/>
      <protection hidden="1"/>
    </xf>
    <xf numFmtId="171" fontId="32" fillId="0" borderId="6" xfId="0" applyNumberFormat="1" applyFont="1" applyBorder="1" applyAlignment="1" applyProtection="1">
      <alignment vertical="center" wrapText="1"/>
      <protection hidden="1"/>
    </xf>
    <xf numFmtId="171" fontId="32" fillId="0" borderId="1" xfId="0" applyNumberFormat="1" applyFont="1" applyFill="1" applyBorder="1" applyAlignment="1" applyProtection="1">
      <alignment horizontal="center" vertical="center" wrapText="1"/>
      <protection hidden="1"/>
    </xf>
    <xf numFmtId="171" fontId="32" fillId="0" borderId="1" xfId="0" applyNumberFormat="1" applyFont="1" applyBorder="1" applyAlignment="1" applyProtection="1">
      <alignment vertical="center" wrapText="1"/>
      <protection hidden="1"/>
    </xf>
    <xf numFmtId="171" fontId="32" fillId="0" borderId="40" xfId="0" applyNumberFormat="1" applyFont="1" applyBorder="1" applyAlignment="1" applyProtection="1">
      <alignment vertical="center" wrapText="1"/>
      <protection hidden="1"/>
    </xf>
    <xf numFmtId="171" fontId="32" fillId="0" borderId="41" xfId="0" applyNumberFormat="1" applyFont="1" applyBorder="1" applyAlignment="1" applyProtection="1">
      <alignment vertical="center" wrapText="1"/>
      <protection hidden="1"/>
    </xf>
    <xf numFmtId="171" fontId="33" fillId="0" borderId="41" xfId="1" applyNumberFormat="1" applyFont="1" applyBorder="1" applyAlignment="1" applyProtection="1">
      <alignment horizontal="right" vertical="center" wrapText="1" readingOrder="2"/>
      <protection hidden="1"/>
    </xf>
    <xf numFmtId="171" fontId="32" fillId="0" borderId="52" xfId="0" applyNumberFormat="1" applyFont="1" applyBorder="1" applyAlignment="1" applyProtection="1">
      <alignment vertical="center" wrapText="1"/>
      <protection hidden="1"/>
    </xf>
    <xf numFmtId="171" fontId="32" fillId="3" borderId="47" xfId="0" applyNumberFormat="1" applyFont="1" applyFill="1" applyBorder="1" applyAlignment="1" applyProtection="1">
      <alignment vertical="center" wrapText="1"/>
      <protection hidden="1"/>
    </xf>
    <xf numFmtId="171" fontId="32" fillId="0" borderId="6" xfId="0" applyNumberFormat="1" applyFont="1" applyBorder="1" applyAlignment="1" applyProtection="1">
      <alignment horizontal="left" vertical="center" wrapText="1"/>
      <protection hidden="1"/>
    </xf>
    <xf numFmtId="171" fontId="32" fillId="0" borderId="29" xfId="0" applyNumberFormat="1" applyFont="1" applyBorder="1" applyAlignment="1" applyProtection="1">
      <alignment vertical="center" wrapText="1"/>
      <protection hidden="1"/>
    </xf>
    <xf numFmtId="171" fontId="32" fillId="2" borderId="6" xfId="0" applyNumberFormat="1" applyFont="1" applyFill="1" applyBorder="1" applyAlignment="1" applyProtection="1">
      <alignment vertical="center" wrapText="1"/>
      <protection hidden="1"/>
    </xf>
    <xf numFmtId="171" fontId="32" fillId="2" borderId="7" xfId="0" applyNumberFormat="1" applyFont="1" applyFill="1" applyBorder="1" applyAlignment="1" applyProtection="1">
      <alignment vertical="center" wrapText="1"/>
      <protection hidden="1"/>
    </xf>
    <xf numFmtId="171" fontId="33" fillId="2" borderId="48" xfId="1" applyNumberFormat="1" applyFont="1" applyFill="1" applyBorder="1" applyAlignment="1" applyProtection="1">
      <alignment horizontal="center" vertical="center" wrapText="1" readingOrder="2"/>
      <protection hidden="1"/>
    </xf>
    <xf numFmtId="1" fontId="32" fillId="0" borderId="0" xfId="0" applyNumberFormat="1" applyFont="1" applyAlignment="1" applyProtection="1">
      <alignment vertical="center" wrapText="1"/>
      <protection hidden="1"/>
    </xf>
    <xf numFmtId="1" fontId="33" fillId="0" borderId="0" xfId="1" applyNumberFormat="1" applyFont="1" applyBorder="1" applyAlignment="1" applyProtection="1">
      <alignment horizontal="right" vertical="center" wrapText="1" readingOrder="2"/>
      <protection hidden="1"/>
    </xf>
    <xf numFmtId="0" fontId="32" fillId="0" borderId="0" xfId="0" applyFont="1" applyAlignment="1" applyProtection="1">
      <alignment horizontal="right" vertical="center" wrapText="1"/>
      <protection hidden="1"/>
    </xf>
    <xf numFmtId="167" fontId="32" fillId="0" borderId="0" xfId="0" applyNumberFormat="1" applyFont="1" applyAlignment="1" applyProtection="1">
      <alignment vertical="center" wrapText="1"/>
      <protection hidden="1"/>
    </xf>
    <xf numFmtId="1" fontId="33" fillId="0" borderId="2" xfId="1" applyNumberFormat="1" applyFont="1" applyBorder="1" applyAlignment="1" applyProtection="1">
      <alignment horizontal="center" vertical="center" wrapText="1" readingOrder="2"/>
      <protection hidden="1"/>
    </xf>
    <xf numFmtId="1" fontId="33" fillId="0" borderId="11" xfId="1" applyNumberFormat="1" applyFont="1" applyBorder="1" applyAlignment="1" applyProtection="1">
      <alignment horizontal="center" vertical="center" wrapText="1" readingOrder="2"/>
      <protection hidden="1"/>
    </xf>
    <xf numFmtId="0" fontId="32" fillId="0" borderId="12" xfId="0" applyFont="1" applyBorder="1" applyAlignment="1" applyProtection="1">
      <alignment horizontal="center" vertical="center" wrapText="1"/>
      <protection hidden="1"/>
    </xf>
    <xf numFmtId="171" fontId="32" fillId="0" borderId="2" xfId="0" applyNumberFormat="1" applyFont="1" applyFill="1" applyBorder="1" applyAlignment="1" applyProtection="1">
      <alignment horizontal="center" vertical="center" wrapText="1"/>
      <protection hidden="1"/>
    </xf>
    <xf numFmtId="171" fontId="32" fillId="0" borderId="55" xfId="0" applyNumberFormat="1" applyFont="1" applyBorder="1" applyAlignment="1" applyProtection="1">
      <alignment horizontal="center" vertical="center" wrapText="1"/>
      <protection hidden="1"/>
    </xf>
    <xf numFmtId="171" fontId="32" fillId="0" borderId="55" xfId="0" applyNumberFormat="1" applyFont="1" applyBorder="1" applyAlignment="1" applyProtection="1">
      <alignment vertical="center" wrapText="1"/>
      <protection hidden="1"/>
    </xf>
    <xf numFmtId="171" fontId="32" fillId="0" borderId="11" xfId="0" applyNumberFormat="1" applyFont="1" applyBorder="1" applyAlignment="1" applyProtection="1">
      <alignment vertical="center" wrapText="1"/>
      <protection hidden="1"/>
    </xf>
    <xf numFmtId="171" fontId="32" fillId="0" borderId="2" xfId="0" applyNumberFormat="1" applyFont="1" applyBorder="1" applyAlignment="1" applyProtection="1">
      <alignment vertical="center" wrapText="1"/>
      <protection hidden="1"/>
    </xf>
    <xf numFmtId="171" fontId="33" fillId="0" borderId="6" xfId="1" applyNumberFormat="1" applyFont="1" applyBorder="1" applyAlignment="1" applyProtection="1">
      <alignment horizontal="right" vertical="center" wrapText="1" readingOrder="2"/>
      <protection hidden="1"/>
    </xf>
    <xf numFmtId="171" fontId="32" fillId="2" borderId="29" xfId="0" applyNumberFormat="1" applyFont="1" applyFill="1" applyBorder="1" applyAlignment="1" applyProtection="1">
      <alignment vertical="center" wrapText="1"/>
      <protection hidden="1"/>
    </xf>
    <xf numFmtId="171" fontId="32" fillId="2" borderId="50" xfId="0" applyNumberFormat="1" applyFont="1" applyFill="1" applyBorder="1" applyAlignment="1" applyProtection="1">
      <alignment vertical="center" wrapText="1"/>
      <protection hidden="1"/>
    </xf>
    <xf numFmtId="0" fontId="32" fillId="0" borderId="0" xfId="0" applyFont="1" applyAlignment="1" applyProtection="1">
      <alignment vertical="center" wrapText="1"/>
    </xf>
    <xf numFmtId="0" fontId="32" fillId="0" borderId="59" xfId="0" applyFont="1" applyBorder="1" applyAlignment="1" applyProtection="1">
      <alignment horizontal="center" vertical="center" wrapText="1"/>
    </xf>
    <xf numFmtId="1" fontId="47" fillId="0" borderId="9" xfId="1" applyNumberFormat="1" applyFont="1" applyBorder="1" applyAlignment="1" applyProtection="1">
      <alignment horizontal="center" vertical="center" textRotation="90" wrapText="1" readingOrder="2"/>
    </xf>
    <xf numFmtId="1" fontId="47" fillId="0" borderId="1" xfId="1" applyNumberFormat="1" applyFont="1" applyBorder="1" applyAlignment="1" applyProtection="1">
      <alignment horizontal="center" vertical="center" textRotation="90" wrapText="1" readingOrder="2"/>
    </xf>
    <xf numFmtId="0" fontId="32" fillId="0" borderId="0" xfId="0" applyFont="1" applyAlignment="1" applyProtection="1">
      <alignment horizontal="center" vertical="center" wrapText="1"/>
    </xf>
    <xf numFmtId="171" fontId="66" fillId="0" borderId="1" xfId="0" applyNumberFormat="1" applyFont="1" applyBorder="1" applyAlignment="1" applyProtection="1">
      <alignment vertical="center" wrapText="1"/>
    </xf>
    <xf numFmtId="171" fontId="32" fillId="0" borderId="58" xfId="0" applyNumberFormat="1" applyFont="1" applyBorder="1" applyAlignment="1" applyProtection="1">
      <alignment vertical="center" wrapText="1"/>
    </xf>
    <xf numFmtId="171" fontId="32" fillId="0" borderId="51" xfId="0" applyNumberFormat="1" applyFont="1" applyBorder="1" applyAlignment="1" applyProtection="1">
      <alignment vertical="center" wrapText="1"/>
    </xf>
    <xf numFmtId="0" fontId="32" fillId="0" borderId="0" xfId="0" applyFont="1" applyAlignment="1" applyProtection="1">
      <alignment horizontal="right" vertical="center" wrapText="1"/>
    </xf>
    <xf numFmtId="3" fontId="68" fillId="0" borderId="18" xfId="10" applyNumberFormat="1" applyFont="1" applyFill="1" applyBorder="1" applyAlignment="1" applyProtection="1">
      <alignment horizontal="center" vertical="center" textRotation="90" wrapText="1" shrinkToFit="1" readingOrder="2"/>
    </xf>
    <xf numFmtId="3" fontId="68" fillId="3" borderId="18" xfId="10" applyNumberFormat="1" applyFont="1" applyFill="1" applyBorder="1" applyAlignment="1" applyProtection="1">
      <alignment horizontal="center" vertical="center" textRotation="90" wrapText="1" shrinkToFit="1" readingOrder="2"/>
    </xf>
    <xf numFmtId="171" fontId="68" fillId="0" borderId="52" xfId="10" applyNumberFormat="1" applyFont="1" applyFill="1" applyBorder="1" applyAlignment="1" applyProtection="1">
      <alignment horizontal="right" vertical="center" shrinkToFit="1" readingOrder="2"/>
    </xf>
    <xf numFmtId="171" fontId="68" fillId="3" borderId="52" xfId="10" applyNumberFormat="1" applyFont="1" applyFill="1" applyBorder="1" applyAlignment="1" applyProtection="1">
      <alignment horizontal="right" vertical="center" shrinkToFit="1" readingOrder="2"/>
    </xf>
    <xf numFmtId="171" fontId="1" fillId="0" borderId="0" xfId="97" applyNumberFormat="1" applyProtection="1"/>
    <xf numFmtId="0" fontId="1" fillId="0" borderId="0" xfId="97" applyProtection="1"/>
    <xf numFmtId="171" fontId="1" fillId="0" borderId="1" xfId="97" applyNumberFormat="1" applyBorder="1" applyProtection="1"/>
    <xf numFmtId="172" fontId="1" fillId="0" borderId="1" xfId="97" applyNumberFormat="1" applyBorder="1" applyProtection="1"/>
    <xf numFmtId="171" fontId="1" fillId="0" borderId="0" xfId="97" quotePrefix="1" applyNumberFormat="1" applyProtection="1"/>
    <xf numFmtId="171" fontId="1" fillId="0" borderId="1" xfId="97" quotePrefix="1" applyNumberFormat="1" applyBorder="1" applyProtection="1"/>
    <xf numFmtId="172" fontId="1" fillId="0" borderId="1" xfId="97" quotePrefix="1" applyNumberFormat="1" applyBorder="1" applyProtection="1"/>
    <xf numFmtId="172" fontId="32" fillId="2" borderId="41" xfId="0" applyNumberFormat="1" applyFont="1" applyFill="1" applyBorder="1" applyAlignment="1" applyProtection="1">
      <alignment horizontal="center" vertical="center" wrapText="1"/>
      <protection hidden="1"/>
    </xf>
    <xf numFmtId="172" fontId="32" fillId="2" borderId="6" xfId="0" applyNumberFormat="1" applyFont="1" applyFill="1" applyBorder="1" applyAlignment="1" applyProtection="1">
      <alignment horizontal="center" vertical="center" wrapText="1"/>
      <protection hidden="1"/>
    </xf>
    <xf numFmtId="171" fontId="37" fillId="36" borderId="1" xfId="97" applyNumberFormat="1" applyFont="1" applyFill="1" applyBorder="1" applyAlignment="1" applyProtection="1">
      <alignment horizontal="center" vertical="center"/>
      <protection locked="0"/>
    </xf>
    <xf numFmtId="168" fontId="53" fillId="2" borderId="1" xfId="1" applyNumberFormat="1" applyFont="1" applyFill="1" applyBorder="1" applyAlignment="1" applyProtection="1">
      <alignment horizontal="center" vertical="center" wrapText="1"/>
    </xf>
    <xf numFmtId="172" fontId="32" fillId="4" borderId="1" xfId="0" applyNumberFormat="1" applyFont="1" applyFill="1" applyBorder="1" applyAlignment="1" applyProtection="1">
      <alignment horizontal="center" vertical="center" wrapText="1"/>
    </xf>
    <xf numFmtId="172" fontId="32" fillId="2" borderId="6" xfId="0" applyNumberFormat="1" applyFont="1" applyFill="1" applyBorder="1" applyAlignment="1" applyProtection="1">
      <alignment horizontal="center" vertical="center" wrapText="1"/>
    </xf>
    <xf numFmtId="2" fontId="60" fillId="0" borderId="18" xfId="10" applyNumberFormat="1" applyFont="1" applyFill="1" applyBorder="1" applyAlignment="1" applyProtection="1">
      <alignment horizontal="center" vertical="center" wrapText="1" readingOrder="2"/>
    </xf>
    <xf numFmtId="172" fontId="32" fillId="2" borderId="6" xfId="0" applyNumberFormat="1" applyFont="1" applyFill="1" applyBorder="1" applyAlignment="1" applyProtection="1">
      <alignment vertical="center" wrapText="1"/>
    </xf>
    <xf numFmtId="172" fontId="68" fillId="2" borderId="41" xfId="10" applyNumberFormat="1" applyFont="1" applyFill="1" applyBorder="1" applyAlignment="1" applyProtection="1">
      <alignment horizontal="center" vertical="center" shrinkToFit="1" readingOrder="2"/>
    </xf>
    <xf numFmtId="173" fontId="35" fillId="3" borderId="1" xfId="97" applyNumberFormat="1" applyFont="1" applyFill="1" applyBorder="1" applyAlignment="1" applyProtection="1">
      <alignment horizontal="center" vertical="center"/>
    </xf>
    <xf numFmtId="173" fontId="35" fillId="3" borderId="39" xfId="97" applyNumberFormat="1" applyFont="1" applyFill="1" applyBorder="1" applyAlignment="1" applyProtection="1">
      <alignment horizontal="center" vertical="center"/>
    </xf>
    <xf numFmtId="173" fontId="35" fillId="3" borderId="12" xfId="60" applyNumberFormat="1" applyFont="1" applyFill="1" applyBorder="1" applyAlignment="1" applyProtection="1">
      <alignment horizontal="center" vertical="center"/>
    </xf>
    <xf numFmtId="173" fontId="37" fillId="3" borderId="1" xfId="97" applyNumberFormat="1" applyFont="1" applyFill="1" applyBorder="1" applyAlignment="1" applyProtection="1">
      <alignment horizontal="center" vertical="center"/>
    </xf>
    <xf numFmtId="173" fontId="35" fillId="0" borderId="1" xfId="97" applyNumberFormat="1" applyFont="1" applyBorder="1" applyAlignment="1" applyProtection="1">
      <alignment horizontal="center" vertical="center"/>
    </xf>
    <xf numFmtId="173" fontId="37" fillId="36" borderId="1" xfId="97" applyNumberFormat="1" applyFont="1" applyFill="1" applyBorder="1" applyAlignment="1" applyProtection="1">
      <alignment horizontal="center" vertical="center"/>
    </xf>
    <xf numFmtId="0" fontId="74" fillId="2" borderId="29" xfId="103" applyFont="1" applyFill="1" applyBorder="1" applyAlignment="1">
      <alignment vertical="center" wrapText="1"/>
    </xf>
    <xf numFmtId="0" fontId="53" fillId="45" borderId="61" xfId="0" applyFont="1" applyFill="1" applyBorder="1" applyAlignment="1" applyProtection="1">
      <alignment vertical="center" wrapText="1"/>
    </xf>
    <xf numFmtId="0" fontId="53" fillId="37" borderId="61" xfId="0" applyFont="1" applyFill="1" applyBorder="1" applyAlignment="1" applyProtection="1">
      <alignment horizontal="center" vertical="center" wrapText="1"/>
    </xf>
    <xf numFmtId="1" fontId="75" fillId="0" borderId="1" xfId="1" applyNumberFormat="1" applyFont="1" applyBorder="1" applyAlignment="1" applyProtection="1">
      <alignment horizontal="center" vertical="center" textRotation="90" wrapText="1" readingOrder="2"/>
      <protection hidden="1"/>
    </xf>
    <xf numFmtId="1" fontId="76" fillId="0" borderId="1" xfId="1" applyNumberFormat="1" applyFont="1" applyBorder="1" applyAlignment="1" applyProtection="1">
      <alignment horizontal="center" vertical="center" textRotation="90" wrapText="1" readingOrder="2"/>
      <protection hidden="1"/>
    </xf>
    <xf numFmtId="173" fontId="66" fillId="3" borderId="1" xfId="1" applyNumberFormat="1" applyFont="1" applyFill="1" applyBorder="1" applyAlignment="1" applyProtection="1">
      <alignment horizontal="center" vertical="center" wrapText="1"/>
    </xf>
    <xf numFmtId="173" fontId="66" fillId="0" borderId="55" xfId="0" applyNumberFormat="1" applyFont="1" applyBorder="1" applyAlignment="1" applyProtection="1">
      <alignment horizontal="center" vertical="center" wrapText="1"/>
    </xf>
    <xf numFmtId="173" fontId="32" fillId="0" borderId="2" xfId="0" applyNumberFormat="1" applyFont="1" applyBorder="1" applyAlignment="1" applyProtection="1">
      <alignment vertical="center" wrapText="1"/>
    </xf>
    <xf numFmtId="173" fontId="33" fillId="0" borderId="55" xfId="1" applyNumberFormat="1" applyFont="1" applyBorder="1" applyAlignment="1" applyProtection="1">
      <alignment horizontal="center" vertical="center" wrapText="1" readingOrder="2"/>
    </xf>
    <xf numFmtId="173" fontId="32" fillId="2" borderId="29" xfId="0" applyNumberFormat="1" applyFont="1" applyFill="1" applyBorder="1" applyAlignment="1" applyProtection="1">
      <alignment vertical="center" wrapText="1"/>
    </xf>
    <xf numFmtId="173" fontId="33" fillId="2" borderId="16" xfId="1" applyNumberFormat="1" applyFont="1" applyFill="1" applyBorder="1" applyAlignment="1" applyProtection="1">
      <alignment horizontal="center" vertical="center" wrapText="1" readingOrder="2"/>
    </xf>
    <xf numFmtId="0" fontId="53" fillId="2" borderId="0" xfId="0" applyFont="1" applyFill="1" applyAlignment="1" applyProtection="1">
      <alignment vertical="center" wrapText="1"/>
    </xf>
    <xf numFmtId="2" fontId="60" fillId="0" borderId="18" xfId="10" applyNumberFormat="1" applyFont="1" applyFill="1" applyBorder="1" applyAlignment="1" applyProtection="1">
      <alignment horizontal="center" vertical="center" wrapText="1" readingOrder="2"/>
    </xf>
    <xf numFmtId="167" fontId="53" fillId="49" borderId="1" xfId="0" applyNumberFormat="1" applyFont="1" applyFill="1" applyBorder="1" applyAlignment="1" applyProtection="1">
      <alignment horizontal="center" vertical="center" wrapText="1"/>
    </xf>
    <xf numFmtId="1" fontId="60" fillId="0" borderId="17" xfId="10" applyNumberFormat="1" applyFont="1" applyFill="1" applyBorder="1" applyAlignment="1" applyProtection="1">
      <alignment horizontal="center" vertical="center" shrinkToFit="1" readingOrder="2"/>
    </xf>
    <xf numFmtId="171" fontId="32" fillId="0" borderId="1" xfId="0" applyNumberFormat="1" applyFont="1" applyBorder="1" applyAlignment="1" applyProtection="1">
      <alignment horizontal="center" vertical="center" wrapText="1"/>
      <protection hidden="1"/>
    </xf>
    <xf numFmtId="167" fontId="53" fillId="3" borderId="1" xfId="0" applyNumberFormat="1" applyFont="1" applyFill="1" applyBorder="1" applyAlignment="1" applyProtection="1">
      <alignment horizontal="center" vertical="center" wrapText="1"/>
    </xf>
    <xf numFmtId="173" fontId="77" fillId="3" borderId="1" xfId="1" applyNumberFormat="1" applyFont="1" applyFill="1" applyBorder="1" applyAlignment="1" applyProtection="1">
      <alignment horizontal="center" vertical="center" wrapText="1"/>
    </xf>
    <xf numFmtId="171" fontId="77" fillId="3" borderId="1" xfId="1" applyNumberFormat="1" applyFont="1" applyFill="1" applyBorder="1" applyAlignment="1" applyProtection="1">
      <alignment horizontal="center" vertical="center" wrapText="1"/>
    </xf>
    <xf numFmtId="1" fontId="78" fillId="0" borderId="0" xfId="1" applyNumberFormat="1" applyFont="1" applyBorder="1" applyAlignment="1" applyProtection="1">
      <alignment horizontal="right" vertical="center" wrapText="1" readingOrder="2"/>
      <protection locked="0"/>
    </xf>
    <xf numFmtId="1" fontId="78" fillId="0" borderId="0" xfId="1" applyNumberFormat="1" applyFont="1" applyBorder="1" applyAlignment="1" applyProtection="1">
      <alignment horizontal="right" vertical="center" wrapText="1" readingOrder="2"/>
    </xf>
    <xf numFmtId="0" fontId="79" fillId="3" borderId="3" xfId="0" applyFont="1" applyFill="1" applyBorder="1" applyAlignment="1" applyProtection="1">
      <alignment horizontal="center" vertical="center"/>
    </xf>
    <xf numFmtId="1" fontId="78" fillId="0" borderId="1" xfId="1" applyNumberFormat="1" applyFont="1" applyBorder="1" applyAlignment="1" applyProtection="1">
      <alignment horizontal="center" vertical="center" wrapText="1" readingOrder="2"/>
    </xf>
    <xf numFmtId="167" fontId="77" fillId="49" borderId="1"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80" fillId="3" borderId="56" xfId="0" applyFont="1" applyFill="1" applyBorder="1" applyAlignment="1" applyProtection="1">
      <alignment horizontal="center" vertical="center"/>
    </xf>
    <xf numFmtId="0" fontId="78" fillId="3" borderId="13" xfId="1" applyNumberFormat="1" applyFont="1" applyFill="1" applyBorder="1" applyAlignment="1" applyProtection="1">
      <alignment horizontal="center" vertical="center" wrapText="1" readingOrder="2"/>
    </xf>
    <xf numFmtId="0" fontId="77" fillId="0" borderId="0" xfId="0" applyFont="1" applyAlignment="1" applyProtection="1">
      <alignment vertical="center" wrapText="1"/>
      <protection locked="0"/>
    </xf>
    <xf numFmtId="1" fontId="60" fillId="50" borderId="13" xfId="10" applyNumberFormat="1" applyFont="1" applyFill="1" applyBorder="1" applyAlignment="1" applyProtection="1">
      <alignment horizontal="center" vertical="center" wrapText="1" shrinkToFit="1" readingOrder="2"/>
    </xf>
    <xf numFmtId="2" fontId="60" fillId="50" borderId="1" xfId="10" applyNumberFormat="1" applyFont="1" applyFill="1" applyBorder="1" applyAlignment="1" applyProtection="1">
      <alignment horizontal="right" vertical="center" wrapText="1" readingOrder="2"/>
    </xf>
    <xf numFmtId="167" fontId="53" fillId="50" borderId="1" xfId="0" applyNumberFormat="1" applyFont="1" applyFill="1" applyBorder="1" applyAlignment="1" applyProtection="1">
      <alignment horizontal="center" vertical="center" wrapText="1"/>
    </xf>
    <xf numFmtId="1" fontId="54" fillId="0" borderId="13" xfId="1" applyNumberFormat="1" applyFont="1" applyBorder="1" applyAlignment="1" applyProtection="1">
      <alignment horizontal="center" vertical="center" wrapText="1" readingOrder="2"/>
    </xf>
    <xf numFmtId="0" fontId="82" fillId="0" borderId="0" xfId="0" applyFont="1"/>
    <xf numFmtId="0" fontId="84" fillId="0" borderId="25" xfId="0" applyFont="1" applyBorder="1" applyAlignment="1">
      <alignment horizontal="center" vertical="center"/>
    </xf>
    <xf numFmtId="1" fontId="85" fillId="0" borderId="26" xfId="1" applyNumberFormat="1" applyFont="1" applyBorder="1" applyAlignment="1">
      <alignment horizontal="center" vertical="center" wrapText="1" readingOrder="2"/>
    </xf>
    <xf numFmtId="0" fontId="85" fillId="0" borderId="26" xfId="0" applyFont="1" applyBorder="1" applyAlignment="1">
      <alignment horizontal="center" vertical="center" wrapText="1" readingOrder="2"/>
    </xf>
    <xf numFmtId="1" fontId="85" fillId="0" borderId="27" xfId="1" applyNumberFormat="1" applyFont="1" applyBorder="1" applyAlignment="1">
      <alignment horizontal="center" vertical="center" wrapText="1" readingOrder="2"/>
    </xf>
    <xf numFmtId="1" fontId="85" fillId="0" borderId="25" xfId="1" applyNumberFormat="1" applyFont="1" applyBorder="1" applyAlignment="1">
      <alignment horizontal="center" vertical="center" wrapText="1" readingOrder="2"/>
    </xf>
    <xf numFmtId="0" fontId="84" fillId="0" borderId="0" xfId="0" applyFont="1"/>
    <xf numFmtId="0" fontId="86" fillId="0" borderId="17" xfId="0" applyFont="1" applyFill="1" applyBorder="1" applyAlignment="1">
      <alignment horizontal="center" vertical="center"/>
    </xf>
    <xf numFmtId="1" fontId="87" fillId="0" borderId="18" xfId="1" applyNumberFormat="1" applyFont="1" applyFill="1" applyBorder="1" applyAlignment="1">
      <alignment horizontal="center" vertical="center" wrapText="1" readingOrder="2"/>
    </xf>
    <xf numFmtId="0" fontId="87" fillId="0" borderId="18" xfId="1" applyNumberFormat="1" applyFont="1" applyFill="1" applyBorder="1" applyAlignment="1">
      <alignment horizontal="center" vertical="center" wrapText="1" readingOrder="2"/>
    </xf>
    <xf numFmtId="0" fontId="88" fillId="0" borderId="18" xfId="0" applyFont="1" applyFill="1" applyBorder="1" applyAlignment="1">
      <alignment horizontal="center" vertical="center" wrapText="1"/>
    </xf>
    <xf numFmtId="0" fontId="88" fillId="0" borderId="18" xfId="0" applyFont="1" applyFill="1" applyBorder="1" applyAlignment="1">
      <alignment horizontal="center" vertical="center"/>
    </xf>
    <xf numFmtId="167" fontId="84" fillId="0" borderId="19" xfId="0" applyNumberFormat="1" applyFont="1" applyFill="1" applyBorder="1" applyAlignment="1">
      <alignment horizontal="center" vertical="center" wrapText="1"/>
    </xf>
    <xf numFmtId="0" fontId="88" fillId="0" borderId="18" xfId="0" applyNumberFormat="1" applyFont="1" applyFill="1" applyBorder="1" applyAlignment="1">
      <alignment horizontal="center" vertical="center"/>
    </xf>
    <xf numFmtId="2" fontId="88" fillId="0" borderId="18" xfId="0" applyNumberFormat="1" applyFont="1" applyFill="1" applyBorder="1" applyAlignment="1">
      <alignment horizontal="center" vertical="center" wrapText="1"/>
    </xf>
    <xf numFmtId="0" fontId="89" fillId="0" borderId="0" xfId="0" applyFont="1" applyFill="1"/>
    <xf numFmtId="0" fontId="86" fillId="0" borderId="11" xfId="0" applyFont="1" applyFill="1" applyBorder="1" applyAlignment="1">
      <alignment horizontal="center" vertical="center"/>
    </xf>
    <xf numFmtId="1" fontId="87" fillId="0" borderId="1" xfId="1" applyNumberFormat="1" applyFont="1" applyFill="1" applyBorder="1" applyAlignment="1">
      <alignment horizontal="center" vertical="center" wrapText="1" readingOrder="2"/>
    </xf>
    <xf numFmtId="0" fontId="87" fillId="0" borderId="1" xfId="1" applyNumberFormat="1" applyFont="1" applyFill="1" applyBorder="1" applyAlignment="1">
      <alignment horizontal="center" vertical="center" wrapText="1" readingOrder="2"/>
    </xf>
    <xf numFmtId="0" fontId="88" fillId="0" borderId="1" xfId="0" applyFont="1" applyFill="1" applyBorder="1" applyAlignment="1">
      <alignment horizontal="center" vertical="center" wrapText="1"/>
    </xf>
    <xf numFmtId="0" fontId="88" fillId="0" borderId="1" xfId="0" applyFont="1" applyFill="1" applyBorder="1" applyAlignment="1">
      <alignment horizontal="center" vertical="center"/>
    </xf>
    <xf numFmtId="0" fontId="88" fillId="0" borderId="1" xfId="0" applyNumberFormat="1" applyFont="1" applyFill="1" applyBorder="1" applyAlignment="1">
      <alignment horizontal="center" vertical="center"/>
    </xf>
    <xf numFmtId="2" fontId="88" fillId="0" borderId="1" xfId="0" applyNumberFormat="1" applyFont="1" applyFill="1" applyBorder="1" applyAlignment="1">
      <alignment horizontal="center" vertical="center" wrapText="1"/>
    </xf>
    <xf numFmtId="1" fontId="88" fillId="0" borderId="1" xfId="0" applyNumberFormat="1" applyFont="1" applyFill="1" applyBorder="1" applyAlignment="1">
      <alignment horizontal="center" vertical="center"/>
    </xf>
    <xf numFmtId="0" fontId="89" fillId="0" borderId="0" xfId="0" applyFont="1"/>
    <xf numFmtId="1" fontId="90" fillId="0" borderId="0" xfId="1" applyNumberFormat="1" applyFont="1" applyBorder="1" applyAlignment="1">
      <alignment horizontal="right" vertical="center" wrapText="1" readingOrder="2"/>
    </xf>
    <xf numFmtId="0" fontId="89" fillId="0" borderId="0" xfId="0" applyFont="1" applyAlignment="1">
      <alignment wrapText="1"/>
    </xf>
    <xf numFmtId="167" fontId="89" fillId="0" borderId="0" xfId="0" applyNumberFormat="1" applyFont="1"/>
    <xf numFmtId="1" fontId="91" fillId="0" borderId="0" xfId="1" applyNumberFormat="1" applyFont="1" applyBorder="1" applyAlignment="1">
      <alignment horizontal="right" vertical="center" wrapText="1" readingOrder="2"/>
    </xf>
    <xf numFmtId="0" fontId="82" fillId="0" borderId="0" xfId="0" applyFont="1" applyAlignment="1">
      <alignment wrapText="1"/>
    </xf>
    <xf numFmtId="167" fontId="82" fillId="0" borderId="0" xfId="0" applyNumberFormat="1" applyFont="1"/>
    <xf numFmtId="0" fontId="92" fillId="0" borderId="25" xfId="0" applyFont="1" applyBorder="1" applyAlignment="1">
      <alignment horizontal="center" vertical="center"/>
    </xf>
    <xf numFmtId="1" fontId="93" fillId="0" borderId="26" xfId="1" applyNumberFormat="1" applyFont="1" applyBorder="1" applyAlignment="1">
      <alignment horizontal="center" vertical="center" wrapText="1" readingOrder="2"/>
    </xf>
    <xf numFmtId="0" fontId="94" fillId="0" borderId="26" xfId="0" applyFont="1" applyBorder="1" applyAlignment="1">
      <alignment horizontal="center" vertical="center" wrapText="1" readingOrder="2"/>
    </xf>
    <xf numFmtId="1" fontId="93" fillId="0" borderId="27" xfId="1" applyNumberFormat="1" applyFont="1" applyBorder="1" applyAlignment="1">
      <alignment horizontal="center" vertical="center" wrapText="1" readingOrder="2"/>
    </xf>
    <xf numFmtId="1" fontId="93" fillId="0" borderId="25" xfId="1" applyNumberFormat="1" applyFont="1" applyBorder="1" applyAlignment="1">
      <alignment horizontal="center" vertical="center" wrapText="1" readingOrder="2"/>
    </xf>
    <xf numFmtId="1" fontId="95" fillId="0" borderId="18" xfId="1" applyNumberFormat="1" applyFont="1" applyFill="1" applyBorder="1" applyAlignment="1">
      <alignment horizontal="center" vertical="center" wrapText="1" readingOrder="2"/>
    </xf>
    <xf numFmtId="0" fontId="95" fillId="0" borderId="18" xfId="1" applyNumberFormat="1" applyFont="1" applyFill="1" applyBorder="1" applyAlignment="1">
      <alignment horizontal="center" vertical="center" wrapText="1" readingOrder="2"/>
    </xf>
    <xf numFmtId="0" fontId="86" fillId="0" borderId="18" xfId="0" applyFont="1" applyFill="1" applyBorder="1" applyAlignment="1">
      <alignment horizontal="center" vertical="center" wrapText="1"/>
    </xf>
    <xf numFmtId="0" fontId="86" fillId="0" borderId="18" xfId="0" applyFont="1" applyFill="1" applyBorder="1" applyAlignment="1">
      <alignment horizontal="center" vertical="center"/>
    </xf>
    <xf numFmtId="167" fontId="96" fillId="0" borderId="19" xfId="0" applyNumberFormat="1" applyFont="1" applyFill="1" applyBorder="1" applyAlignment="1">
      <alignment horizontal="center" vertical="center" wrapText="1"/>
    </xf>
    <xf numFmtId="0" fontId="86" fillId="0" borderId="18" xfId="0" applyNumberFormat="1" applyFont="1" applyFill="1" applyBorder="1" applyAlignment="1">
      <alignment horizontal="center" vertical="center"/>
    </xf>
    <xf numFmtId="2" fontId="92" fillId="0" borderId="18" xfId="0" applyNumberFormat="1" applyFont="1" applyFill="1" applyBorder="1" applyAlignment="1">
      <alignment horizontal="center" vertical="center" wrapText="1"/>
    </xf>
    <xf numFmtId="2" fontId="86" fillId="0" borderId="18" xfId="0" applyNumberFormat="1" applyFont="1" applyFill="1" applyBorder="1" applyAlignment="1">
      <alignment horizontal="center" vertical="center" wrapText="1"/>
    </xf>
    <xf numFmtId="1" fontId="95" fillId="0" borderId="1" xfId="1" applyNumberFormat="1" applyFont="1" applyFill="1" applyBorder="1" applyAlignment="1">
      <alignment horizontal="center" vertical="center" wrapText="1" readingOrder="2"/>
    </xf>
    <xf numFmtId="0" fontId="95" fillId="0" borderId="1" xfId="1" applyNumberFormat="1" applyFont="1" applyFill="1" applyBorder="1" applyAlignment="1">
      <alignment horizontal="center" vertical="center" wrapText="1" readingOrder="2"/>
    </xf>
    <xf numFmtId="0" fontId="86" fillId="0" borderId="1" xfId="0" applyFont="1" applyFill="1" applyBorder="1" applyAlignment="1">
      <alignment horizontal="center" vertical="center" wrapText="1"/>
    </xf>
    <xf numFmtId="0" fontId="86" fillId="0" borderId="1" xfId="0" applyFont="1" applyFill="1" applyBorder="1" applyAlignment="1">
      <alignment horizontal="center" vertical="center"/>
    </xf>
    <xf numFmtId="0" fontId="86" fillId="0" borderId="1" xfId="0" applyNumberFormat="1" applyFont="1" applyFill="1" applyBorder="1" applyAlignment="1">
      <alignment horizontal="center" vertical="center"/>
    </xf>
    <xf numFmtId="2" fontId="92" fillId="0" borderId="1" xfId="0" applyNumberFormat="1" applyFont="1" applyFill="1" applyBorder="1" applyAlignment="1">
      <alignment horizontal="center" vertical="center" wrapText="1"/>
    </xf>
    <xf numFmtId="2" fontId="86" fillId="0" borderId="1" xfId="0" applyNumberFormat="1" applyFont="1" applyFill="1" applyBorder="1" applyAlignment="1">
      <alignment horizontal="center" vertical="center" wrapText="1"/>
    </xf>
    <xf numFmtId="1" fontId="86" fillId="0" borderId="1" xfId="0" applyNumberFormat="1" applyFont="1" applyFill="1" applyBorder="1" applyAlignment="1">
      <alignment horizontal="center" vertical="center"/>
    </xf>
    <xf numFmtId="1" fontId="95" fillId="0" borderId="6" xfId="1" applyNumberFormat="1" applyFont="1" applyFill="1" applyBorder="1" applyAlignment="1">
      <alignment horizontal="center" vertical="center" wrapText="1" readingOrder="2"/>
    </xf>
    <xf numFmtId="0" fontId="86" fillId="0" borderId="6" xfId="0" applyFont="1" applyFill="1" applyBorder="1" applyAlignment="1">
      <alignment horizontal="center" vertical="center" wrapText="1"/>
    </xf>
    <xf numFmtId="0" fontId="86" fillId="0" borderId="6" xfId="0" applyFont="1" applyFill="1" applyBorder="1" applyAlignment="1">
      <alignment horizontal="center" vertical="center"/>
    </xf>
    <xf numFmtId="1" fontId="86" fillId="0" borderId="6" xfId="0" applyNumberFormat="1" applyFont="1" applyFill="1" applyBorder="1" applyAlignment="1">
      <alignment horizontal="center" vertical="center"/>
    </xf>
    <xf numFmtId="2" fontId="92" fillId="0" borderId="6" xfId="0" applyNumberFormat="1" applyFont="1" applyFill="1" applyBorder="1" applyAlignment="1">
      <alignment horizontal="center" vertical="center" wrapText="1"/>
    </xf>
    <xf numFmtId="2" fontId="86" fillId="0" borderId="6" xfId="0" applyNumberFormat="1" applyFont="1" applyFill="1" applyBorder="1" applyAlignment="1">
      <alignment horizontal="center" vertical="center" wrapText="1"/>
    </xf>
    <xf numFmtId="0" fontId="92" fillId="0" borderId="0" xfId="0" applyFont="1"/>
    <xf numFmtId="0" fontId="83" fillId="0" borderId="0" xfId="0" applyFont="1"/>
    <xf numFmtId="0" fontId="98" fillId="0" borderId="0" xfId="12" applyFont="1" applyFill="1" applyBorder="1" applyAlignment="1">
      <alignment horizontal="center"/>
    </xf>
    <xf numFmtId="0" fontId="4" fillId="0" borderId="0" xfId="12" applyFill="1" applyBorder="1" applyAlignment="1">
      <alignment horizontal="center"/>
    </xf>
    <xf numFmtId="0" fontId="100" fillId="3" borderId="1" xfId="0" applyFont="1" applyFill="1" applyBorder="1" applyAlignment="1">
      <alignment horizontal="center" vertical="center" wrapText="1"/>
    </xf>
    <xf numFmtId="0" fontId="99" fillId="3" borderId="1" xfId="0" applyFont="1" applyFill="1" applyBorder="1" applyAlignment="1">
      <alignment horizontal="center" vertical="center"/>
    </xf>
    <xf numFmtId="1" fontId="101" fillId="3" borderId="1" xfId="1" applyNumberFormat="1" applyFont="1" applyFill="1" applyBorder="1" applyAlignment="1">
      <alignment horizontal="center" vertical="center" wrapText="1" readingOrder="2"/>
    </xf>
    <xf numFmtId="0" fontId="99" fillId="3" borderId="1" xfId="0" applyFont="1" applyFill="1" applyBorder="1" applyAlignment="1">
      <alignment horizontal="center" vertical="center" wrapText="1"/>
    </xf>
    <xf numFmtId="0" fontId="101" fillId="3" borderId="1" xfId="1" applyNumberFormat="1" applyFont="1" applyFill="1" applyBorder="1" applyAlignment="1">
      <alignment horizontal="center" vertical="center" wrapText="1" readingOrder="2"/>
    </xf>
    <xf numFmtId="167" fontId="101" fillId="3" borderId="1" xfId="0" applyNumberFormat="1" applyFont="1" applyFill="1" applyBorder="1" applyAlignment="1">
      <alignment horizontal="center" vertical="center" wrapText="1"/>
    </xf>
    <xf numFmtId="3" fontId="102" fillId="3" borderId="1" xfId="13" applyNumberFormat="1" applyFont="1" applyFill="1" applyBorder="1" applyAlignment="1">
      <alignment horizontal="center" vertical="center" readingOrder="2"/>
    </xf>
    <xf numFmtId="3" fontId="103" fillId="3" borderId="1" xfId="13" applyNumberFormat="1" applyFont="1" applyFill="1" applyBorder="1" applyAlignment="1">
      <alignment horizontal="center" vertical="center" wrapText="1" readingOrder="2"/>
    </xf>
    <xf numFmtId="0" fontId="98" fillId="0" borderId="1" xfId="12" applyFont="1" applyFill="1" applyBorder="1" applyAlignment="1">
      <alignment horizontal="center"/>
    </xf>
    <xf numFmtId="0" fontId="104" fillId="0" borderId="1" xfId="12" applyFont="1" applyFill="1" applyBorder="1" applyAlignment="1">
      <alignment horizontal="center"/>
    </xf>
    <xf numFmtId="0" fontId="105" fillId="0" borderId="0" xfId="12" applyFont="1" applyFill="1" applyBorder="1" applyAlignment="1">
      <alignment horizontal="center"/>
    </xf>
    <xf numFmtId="0" fontId="106" fillId="0" borderId="0" xfId="12" applyFont="1" applyFill="1" applyBorder="1" applyAlignment="1">
      <alignment horizontal="center"/>
    </xf>
    <xf numFmtId="2" fontId="101" fillId="3" borderId="1" xfId="1" applyNumberFormat="1" applyFont="1" applyFill="1" applyBorder="1" applyAlignment="1">
      <alignment horizontal="center" vertical="center" wrapText="1" readingOrder="2"/>
    </xf>
    <xf numFmtId="167" fontId="101" fillId="3" borderId="1" xfId="0" applyNumberFormat="1" applyFont="1" applyFill="1" applyBorder="1" applyAlignment="1">
      <alignment horizontal="center" vertical="center"/>
    </xf>
    <xf numFmtId="167" fontId="101" fillId="2" borderId="1" xfId="0" applyNumberFormat="1" applyFont="1" applyFill="1" applyBorder="1" applyAlignment="1">
      <alignment horizontal="center" vertical="center" wrapText="1"/>
    </xf>
    <xf numFmtId="0" fontId="104" fillId="3" borderId="0" xfId="0" applyFont="1" applyFill="1" applyBorder="1" applyAlignment="1">
      <alignment horizontal="center" vertical="center"/>
    </xf>
    <xf numFmtId="3" fontId="103" fillId="3" borderId="0" xfId="13" applyNumberFormat="1" applyFont="1" applyFill="1" applyBorder="1" applyAlignment="1">
      <alignment horizontal="center" vertical="center" readingOrder="2"/>
    </xf>
    <xf numFmtId="0" fontId="4" fillId="0" borderId="0" xfId="12" applyFill="1" applyBorder="1" applyAlignment="1">
      <alignment horizontal="right"/>
    </xf>
    <xf numFmtId="3" fontId="4" fillId="0" borderId="0" xfId="12" applyNumberFormat="1" applyFill="1" applyBorder="1" applyAlignment="1">
      <alignment horizontal="center"/>
    </xf>
    <xf numFmtId="0" fontId="108" fillId="0" borderId="0" xfId="12" applyFont="1" applyFill="1" applyBorder="1" applyAlignment="1">
      <alignment horizontal="center"/>
    </xf>
    <xf numFmtId="0" fontId="108" fillId="3" borderId="0" xfId="12" applyFont="1" applyFill="1" applyBorder="1" applyAlignment="1">
      <alignment horizontal="center"/>
    </xf>
    <xf numFmtId="0" fontId="109" fillId="3" borderId="1" xfId="0" applyFont="1" applyFill="1" applyBorder="1" applyAlignment="1">
      <alignment horizontal="center" vertical="center"/>
    </xf>
    <xf numFmtId="0" fontId="112" fillId="3" borderId="1" xfId="0" applyFont="1" applyFill="1" applyBorder="1" applyAlignment="1">
      <alignment horizontal="center" vertical="center" wrapText="1"/>
    </xf>
    <xf numFmtId="0" fontId="112" fillId="3" borderId="1" xfId="0" applyFont="1" applyFill="1" applyBorder="1" applyAlignment="1">
      <alignment vertical="center" wrapText="1"/>
    </xf>
    <xf numFmtId="0" fontId="113" fillId="3" borderId="1" xfId="0" applyFont="1" applyFill="1" applyBorder="1" applyAlignment="1">
      <alignment horizontal="center" vertical="center"/>
    </xf>
    <xf numFmtId="1" fontId="114" fillId="3" borderId="25" xfId="1" applyNumberFormat="1" applyFont="1" applyFill="1" applyBorder="1" applyAlignment="1">
      <alignment horizontal="center" vertical="center" wrapText="1" readingOrder="2"/>
    </xf>
    <xf numFmtId="0" fontId="116" fillId="3" borderId="26" xfId="0" applyFont="1" applyFill="1" applyBorder="1" applyAlignment="1">
      <alignment horizontal="center" vertical="center" wrapText="1"/>
    </xf>
    <xf numFmtId="1" fontId="114" fillId="3" borderId="26" xfId="1" applyNumberFormat="1" applyFont="1" applyFill="1" applyBorder="1" applyAlignment="1">
      <alignment horizontal="center" vertical="center" wrapText="1" readingOrder="2"/>
    </xf>
    <xf numFmtId="0" fontId="114" fillId="3" borderId="26" xfId="1" applyNumberFormat="1" applyFont="1" applyFill="1" applyBorder="1" applyAlignment="1">
      <alignment horizontal="center" vertical="center" wrapText="1" readingOrder="2"/>
    </xf>
    <xf numFmtId="167" fontId="114" fillId="3" borderId="42" xfId="0" applyNumberFormat="1" applyFont="1" applyFill="1" applyBorder="1" applyAlignment="1">
      <alignment horizontal="center" vertical="center" wrapText="1"/>
    </xf>
    <xf numFmtId="3" fontId="102" fillId="3" borderId="1" xfId="13" applyNumberFormat="1" applyFont="1" applyFill="1" applyBorder="1" applyAlignment="1">
      <alignment horizontal="center" vertical="center" shrinkToFit="1" readingOrder="2"/>
    </xf>
    <xf numFmtId="0" fontId="115" fillId="3" borderId="1" xfId="0" applyFont="1" applyFill="1" applyBorder="1" applyAlignment="1">
      <alignment horizontal="center" vertical="center" wrapText="1"/>
    </xf>
    <xf numFmtId="0" fontId="116" fillId="3" borderId="1" xfId="0" applyFont="1" applyFill="1" applyBorder="1" applyAlignment="1">
      <alignment horizontal="center" vertical="center" wrapText="1"/>
    </xf>
    <xf numFmtId="0" fontId="114" fillId="3" borderId="1" xfId="1" applyNumberFormat="1" applyFont="1" applyFill="1" applyBorder="1" applyAlignment="1">
      <alignment horizontal="center" vertical="center" wrapText="1" readingOrder="2"/>
    </xf>
    <xf numFmtId="0" fontId="106" fillId="3" borderId="0" xfId="12" applyFont="1" applyFill="1" applyBorder="1" applyAlignment="1">
      <alignment horizontal="center"/>
    </xf>
    <xf numFmtId="1" fontId="114" fillId="3" borderId="1" xfId="1" applyNumberFormat="1" applyFont="1" applyFill="1" applyBorder="1" applyAlignment="1">
      <alignment horizontal="center" vertical="center" wrapText="1" readingOrder="2"/>
    </xf>
    <xf numFmtId="167" fontId="114" fillId="2" borderId="42" xfId="0" applyNumberFormat="1" applyFont="1" applyFill="1" applyBorder="1" applyAlignment="1">
      <alignment horizontal="center" vertical="center" wrapText="1"/>
    </xf>
    <xf numFmtId="0" fontId="115" fillId="3" borderId="20" xfId="0" applyFont="1" applyFill="1" applyBorder="1" applyAlignment="1">
      <alignment horizontal="center" vertical="center" wrapText="1"/>
    </xf>
    <xf numFmtId="0" fontId="116" fillId="3" borderId="20" xfId="0" applyFont="1" applyFill="1" applyBorder="1" applyAlignment="1">
      <alignment horizontal="center" vertical="center" wrapText="1"/>
    </xf>
    <xf numFmtId="1" fontId="114" fillId="3" borderId="20" xfId="1" applyNumberFormat="1" applyFont="1" applyFill="1" applyBorder="1" applyAlignment="1">
      <alignment horizontal="center" vertical="center" wrapText="1" readingOrder="2"/>
    </xf>
    <xf numFmtId="0" fontId="115" fillId="3" borderId="9" xfId="0" applyFont="1" applyFill="1" applyBorder="1" applyAlignment="1">
      <alignment horizontal="center" vertical="center" wrapText="1"/>
    </xf>
    <xf numFmtId="0" fontId="116" fillId="3" borderId="9" xfId="0" applyFont="1" applyFill="1" applyBorder="1" applyAlignment="1">
      <alignment horizontal="center" vertical="center" wrapText="1"/>
    </xf>
    <xf numFmtId="1" fontId="114" fillId="3" borderId="9" xfId="1" applyNumberFormat="1" applyFont="1" applyFill="1" applyBorder="1" applyAlignment="1">
      <alignment horizontal="center" vertical="center" wrapText="1" readingOrder="2"/>
    </xf>
    <xf numFmtId="0" fontId="99" fillId="3" borderId="0" xfId="12" applyFont="1" applyFill="1" applyBorder="1" applyAlignment="1">
      <alignment horizontal="center"/>
    </xf>
    <xf numFmtId="0" fontId="99" fillId="0" borderId="0" xfId="12" applyFont="1" applyFill="1" applyBorder="1" applyAlignment="1">
      <alignment horizontal="center"/>
    </xf>
    <xf numFmtId="0" fontId="115" fillId="3" borderId="6" xfId="0" applyFont="1" applyFill="1" applyBorder="1" applyAlignment="1">
      <alignment horizontal="center" vertical="center" wrapText="1"/>
    </xf>
    <xf numFmtId="0" fontId="116" fillId="3" borderId="6" xfId="0" applyFont="1" applyFill="1" applyBorder="1" applyAlignment="1">
      <alignment horizontal="center" vertical="center" wrapText="1"/>
    </xf>
    <xf numFmtId="1" fontId="114" fillId="3" borderId="6" xfId="1" applyNumberFormat="1" applyFont="1" applyFill="1" applyBorder="1" applyAlignment="1">
      <alignment horizontal="center" vertical="center" wrapText="1" readingOrder="2"/>
    </xf>
    <xf numFmtId="0" fontId="114" fillId="3" borderId="6" xfId="1" applyNumberFormat="1" applyFont="1" applyFill="1" applyBorder="1" applyAlignment="1">
      <alignment horizontal="center" vertical="center" wrapText="1" readingOrder="2"/>
    </xf>
    <xf numFmtId="0" fontId="116" fillId="3" borderId="65" xfId="0" applyFont="1" applyFill="1" applyBorder="1" applyAlignment="1">
      <alignment horizontal="center" vertical="center" wrapText="1"/>
    </xf>
    <xf numFmtId="1" fontId="114" fillId="3" borderId="65" xfId="1" applyNumberFormat="1" applyFont="1" applyFill="1" applyBorder="1" applyAlignment="1">
      <alignment horizontal="center" vertical="center" wrapText="1" readingOrder="2"/>
    </xf>
    <xf numFmtId="0" fontId="114" fillId="3" borderId="9" xfId="1" applyNumberFormat="1" applyFont="1" applyFill="1" applyBorder="1" applyAlignment="1">
      <alignment horizontal="center" vertical="center" wrapText="1" readingOrder="2"/>
    </xf>
    <xf numFmtId="2" fontId="101" fillId="3" borderId="1" xfId="1" applyNumberFormat="1" applyFont="1" applyFill="1" applyBorder="1" applyAlignment="1">
      <alignment horizontal="center" vertical="center" shrinkToFit="1" readingOrder="2"/>
    </xf>
    <xf numFmtId="0" fontId="117" fillId="3" borderId="1" xfId="0" applyFont="1" applyFill="1" applyBorder="1" applyAlignment="1">
      <alignment vertical="center" shrinkToFit="1"/>
    </xf>
    <xf numFmtId="0" fontId="115" fillId="3" borderId="24" xfId="0" applyFont="1" applyFill="1" applyBorder="1" applyAlignment="1">
      <alignment horizontal="center" vertical="center" wrapText="1"/>
    </xf>
    <xf numFmtId="1" fontId="114" fillId="3" borderId="18" xfId="1" applyNumberFormat="1" applyFont="1" applyFill="1" applyBorder="1" applyAlignment="1">
      <alignment horizontal="center" vertical="center" wrapText="1" readingOrder="2"/>
    </xf>
    <xf numFmtId="0" fontId="114" fillId="3" borderId="18" xfId="1" applyNumberFormat="1" applyFont="1" applyFill="1" applyBorder="1" applyAlignment="1">
      <alignment horizontal="center" vertical="center" wrapText="1" readingOrder="2"/>
    </xf>
    <xf numFmtId="1" fontId="101" fillId="3" borderId="1" xfId="1" applyNumberFormat="1" applyFont="1" applyFill="1" applyBorder="1" applyAlignment="1">
      <alignment horizontal="center" vertical="center" shrinkToFit="1" readingOrder="2"/>
    </xf>
    <xf numFmtId="0" fontId="118" fillId="3" borderId="1" xfId="0" applyFont="1" applyFill="1" applyBorder="1" applyAlignment="1">
      <alignment vertical="center" shrinkToFit="1"/>
    </xf>
    <xf numFmtId="0" fontId="115" fillId="3" borderId="26" xfId="0" applyFont="1" applyFill="1" applyBorder="1" applyAlignment="1">
      <alignment horizontal="center" vertical="center" wrapText="1"/>
    </xf>
    <xf numFmtId="0" fontId="115" fillId="3" borderId="65" xfId="0" applyFont="1" applyFill="1" applyBorder="1" applyAlignment="1">
      <alignment horizontal="center" vertical="center" wrapText="1"/>
    </xf>
    <xf numFmtId="0" fontId="114" fillId="3" borderId="65" xfId="1" applyNumberFormat="1" applyFont="1" applyFill="1" applyBorder="1" applyAlignment="1">
      <alignment horizontal="center" vertical="center" wrapText="1" readingOrder="2"/>
    </xf>
    <xf numFmtId="0" fontId="108" fillId="3" borderId="1" xfId="0" applyFont="1" applyFill="1" applyBorder="1" applyAlignment="1">
      <alignment vertical="center" shrinkToFit="1"/>
    </xf>
    <xf numFmtId="0" fontId="106" fillId="3" borderId="0" xfId="0" applyFont="1" applyFill="1" applyBorder="1" applyAlignment="1">
      <alignment horizontal="center" vertical="center"/>
    </xf>
    <xf numFmtId="3" fontId="102" fillId="3" borderId="0" xfId="13" applyNumberFormat="1" applyFont="1" applyFill="1" applyBorder="1" applyAlignment="1">
      <alignment horizontal="center" vertical="center" readingOrder="2"/>
    </xf>
    <xf numFmtId="0" fontId="108" fillId="3" borderId="0" xfId="0" applyFont="1" applyFill="1" applyBorder="1" applyAlignment="1">
      <alignment vertical="center"/>
    </xf>
    <xf numFmtId="0" fontId="120" fillId="3" borderId="0" xfId="0" applyFont="1" applyFill="1" applyBorder="1" applyAlignment="1">
      <alignment horizontal="center" vertical="center" wrapText="1"/>
    </xf>
    <xf numFmtId="0" fontId="108" fillId="0" borderId="0" xfId="12" applyFont="1" applyFill="1" applyBorder="1" applyAlignment="1">
      <alignment horizontal="right"/>
    </xf>
    <xf numFmtId="3" fontId="108" fillId="0" borderId="0" xfId="12" applyNumberFormat="1" applyFont="1" applyFill="1" applyBorder="1" applyAlignment="1">
      <alignment horizontal="center"/>
    </xf>
    <xf numFmtId="0" fontId="108" fillId="48" borderId="0" xfId="12" applyFont="1" applyFill="1" applyBorder="1" applyAlignment="1">
      <alignment horizontal="center"/>
    </xf>
    <xf numFmtId="0" fontId="108" fillId="51" borderId="0" xfId="12" applyFont="1" applyFill="1" applyBorder="1" applyAlignment="1">
      <alignment horizontal="center"/>
    </xf>
    <xf numFmtId="0" fontId="111" fillId="0" borderId="0" xfId="12" applyFont="1" applyFill="1" applyBorder="1" applyAlignment="1">
      <alignment horizontal="center"/>
    </xf>
    <xf numFmtId="0" fontId="121" fillId="3" borderId="1" xfId="0" applyFont="1" applyFill="1" applyBorder="1" applyAlignment="1">
      <alignment horizontal="center" vertical="center" wrapText="1"/>
    </xf>
    <xf numFmtId="0" fontId="122" fillId="3" borderId="1" xfId="0" applyFont="1" applyFill="1" applyBorder="1" applyAlignment="1">
      <alignment horizontal="center" vertical="center"/>
    </xf>
    <xf numFmtId="0" fontId="123" fillId="3" borderId="1" xfId="0" applyFont="1" applyFill="1" applyBorder="1" applyAlignment="1">
      <alignment horizontal="center" vertical="center" wrapText="1"/>
    </xf>
    <xf numFmtId="0" fontId="122" fillId="3" borderId="12" xfId="0" applyFont="1" applyFill="1" applyBorder="1" applyAlignment="1">
      <alignment horizontal="center" vertical="center"/>
    </xf>
    <xf numFmtId="1" fontId="85" fillId="3" borderId="11" xfId="1" applyNumberFormat="1" applyFont="1" applyFill="1" applyBorder="1" applyAlignment="1">
      <alignment horizontal="center" vertical="center" wrapText="1" readingOrder="2"/>
    </xf>
    <xf numFmtId="0" fontId="122" fillId="3" borderId="1" xfId="0" applyFont="1" applyFill="1" applyBorder="1" applyAlignment="1">
      <alignment horizontal="center" vertical="center" wrapText="1"/>
    </xf>
    <xf numFmtId="0" fontId="124" fillId="3" borderId="1" xfId="0" applyFont="1" applyFill="1" applyBorder="1" applyAlignment="1">
      <alignment horizontal="center" vertical="center" wrapText="1"/>
    </xf>
    <xf numFmtId="1" fontId="85" fillId="3" borderId="1" xfId="1" applyNumberFormat="1" applyFont="1" applyFill="1" applyBorder="1" applyAlignment="1">
      <alignment horizontal="center" vertical="center" wrapText="1" readingOrder="2"/>
    </xf>
    <xf numFmtId="3" fontId="125" fillId="3" borderId="1" xfId="13" applyNumberFormat="1" applyFont="1" applyFill="1" applyBorder="1" applyAlignment="1">
      <alignment horizontal="center" vertical="center" readingOrder="2"/>
    </xf>
    <xf numFmtId="3" fontId="125" fillId="3" borderId="12" xfId="13" applyNumberFormat="1" applyFont="1" applyFill="1" applyBorder="1" applyAlignment="1">
      <alignment horizontal="center" vertical="center" readingOrder="2"/>
    </xf>
    <xf numFmtId="3" fontId="111" fillId="0" borderId="0" xfId="12" applyNumberFormat="1" applyFont="1" applyFill="1" applyBorder="1" applyAlignment="1">
      <alignment horizontal="center"/>
    </xf>
    <xf numFmtId="0" fontId="85" fillId="3" borderId="1" xfId="1" applyNumberFormat="1" applyFont="1" applyFill="1" applyBorder="1" applyAlignment="1">
      <alignment horizontal="center" vertical="center" wrapText="1" readingOrder="2"/>
    </xf>
    <xf numFmtId="1" fontId="87" fillId="3" borderId="1" xfId="1" applyNumberFormat="1" applyFont="1" applyFill="1" applyBorder="1" applyAlignment="1">
      <alignment horizontal="center" vertical="center" wrapText="1" readingOrder="2"/>
    </xf>
    <xf numFmtId="167" fontId="84" fillId="3" borderId="1" xfId="0" applyNumberFormat="1" applyFont="1" applyFill="1" applyBorder="1" applyAlignment="1">
      <alignment horizontal="center" vertical="center"/>
    </xf>
    <xf numFmtId="2" fontId="85" fillId="3" borderId="1" xfId="1" applyNumberFormat="1" applyFont="1" applyFill="1" applyBorder="1" applyAlignment="1">
      <alignment horizontal="center" vertical="center" wrapText="1" readingOrder="2"/>
    </xf>
    <xf numFmtId="3" fontId="125" fillId="3" borderId="6" xfId="13" applyNumberFormat="1" applyFont="1" applyFill="1" applyBorder="1" applyAlignment="1">
      <alignment horizontal="center" vertical="center" readingOrder="2"/>
    </xf>
    <xf numFmtId="3" fontId="125" fillId="3" borderId="7" xfId="13" applyNumberFormat="1" applyFont="1" applyFill="1" applyBorder="1" applyAlignment="1">
      <alignment horizontal="center" vertical="center" readingOrder="2"/>
    </xf>
    <xf numFmtId="0" fontId="111" fillId="0" borderId="0" xfId="12" applyFont="1" applyFill="1" applyBorder="1" applyAlignment="1">
      <alignment horizontal="right"/>
    </xf>
    <xf numFmtId="0" fontId="104" fillId="3" borderId="1" xfId="0" applyFont="1" applyFill="1" applyBorder="1" applyAlignment="1">
      <alignment horizontal="center" vertical="center" shrinkToFit="1"/>
    </xf>
    <xf numFmtId="0" fontId="127" fillId="3" borderId="1" xfId="0" applyFont="1" applyFill="1" applyBorder="1" applyAlignment="1">
      <alignment horizontal="center" vertical="center" shrinkToFit="1"/>
    </xf>
    <xf numFmtId="1" fontId="128" fillId="3" borderId="11" xfId="1" applyNumberFormat="1" applyFont="1" applyFill="1" applyBorder="1" applyAlignment="1">
      <alignment horizontal="center" vertical="center" shrinkToFit="1" readingOrder="2"/>
    </xf>
    <xf numFmtId="0" fontId="126" fillId="3" borderId="1" xfId="0" applyFont="1" applyFill="1" applyBorder="1" applyAlignment="1">
      <alignment horizontal="center" vertical="center" shrinkToFit="1"/>
    </xf>
    <xf numFmtId="0" fontId="129" fillId="3" borderId="1" xfId="0" applyFont="1" applyFill="1" applyBorder="1" applyAlignment="1">
      <alignment horizontal="center" vertical="center" shrinkToFit="1"/>
    </xf>
    <xf numFmtId="1" fontId="128" fillId="3" borderId="1" xfId="1" applyNumberFormat="1" applyFont="1" applyFill="1" applyBorder="1" applyAlignment="1">
      <alignment horizontal="center" vertical="center" shrinkToFit="1" readingOrder="2"/>
    </xf>
    <xf numFmtId="0" fontId="128" fillId="3" borderId="1" xfId="1" applyNumberFormat="1" applyFont="1" applyFill="1" applyBorder="1" applyAlignment="1">
      <alignment horizontal="center" vertical="center" shrinkToFit="1" readingOrder="2"/>
    </xf>
    <xf numFmtId="3" fontId="103" fillId="3" borderId="1" xfId="13" applyNumberFormat="1" applyFont="1" applyFill="1" applyBorder="1" applyAlignment="1">
      <alignment horizontal="center" vertical="center" shrinkToFit="1" readingOrder="2"/>
    </xf>
    <xf numFmtId="1" fontId="95" fillId="3" borderId="1" xfId="1" applyNumberFormat="1" applyFont="1" applyFill="1" applyBorder="1" applyAlignment="1">
      <alignment horizontal="center" vertical="center" shrinkToFit="1" readingOrder="2"/>
    </xf>
    <xf numFmtId="2" fontId="128" fillId="3" borderId="1" xfId="1" applyNumberFormat="1" applyFont="1" applyFill="1" applyBorder="1" applyAlignment="1">
      <alignment horizontal="center" vertical="center" shrinkToFit="1" readingOrder="2"/>
    </xf>
    <xf numFmtId="167" fontId="96" fillId="3" borderId="1" xfId="0" applyNumberFormat="1" applyFont="1" applyFill="1" applyBorder="1" applyAlignment="1">
      <alignment horizontal="center" vertical="center" shrinkToFit="1"/>
    </xf>
    <xf numFmtId="3" fontId="103" fillId="3" borderId="6" xfId="13" applyNumberFormat="1" applyFont="1" applyFill="1" applyBorder="1" applyAlignment="1">
      <alignment horizontal="center" vertical="center" shrinkToFit="1" readingOrder="2"/>
    </xf>
    <xf numFmtId="0" fontId="111" fillId="51" borderId="0" xfId="12" applyFont="1" applyFill="1" applyBorder="1" applyAlignment="1">
      <alignment horizontal="center"/>
    </xf>
    <xf numFmtId="0" fontId="0" fillId="0" borderId="0" xfId="0" applyAlignment="1">
      <alignment vertical="center"/>
    </xf>
    <xf numFmtId="0" fontId="131" fillId="52" borderId="20" xfId="10" applyFont="1" applyFill="1" applyBorder="1" applyAlignment="1">
      <alignment horizontal="center" vertical="center" wrapText="1" readingOrder="2"/>
    </xf>
    <xf numFmtId="0" fontId="133" fillId="0" borderId="1" xfId="10" applyFont="1" applyBorder="1" applyAlignment="1">
      <alignment horizontal="center" vertical="center" readingOrder="1"/>
    </xf>
    <xf numFmtId="0" fontId="133" fillId="0" borderId="1" xfId="10" applyNumberFormat="1" applyFont="1" applyFill="1" applyBorder="1" applyAlignment="1">
      <alignment horizontal="center" vertical="center" readingOrder="2"/>
    </xf>
    <xf numFmtId="3" fontId="134" fillId="0" borderId="1" xfId="10" applyNumberFormat="1" applyFont="1" applyBorder="1" applyAlignment="1">
      <alignment horizontal="center" vertical="center" readingOrder="2"/>
    </xf>
    <xf numFmtId="3" fontId="135" fillId="0" borderId="1" xfId="97" applyNumberFormat="1" applyFont="1" applyBorder="1" applyAlignment="1">
      <alignment horizontal="center" vertical="center"/>
    </xf>
    <xf numFmtId="0" fontId="133" fillId="0" borderId="1" xfId="10" applyFont="1" applyFill="1" applyBorder="1" applyAlignment="1">
      <alignment horizontal="center" vertical="center" readingOrder="2"/>
    </xf>
    <xf numFmtId="0" fontId="133" fillId="53" borderId="1" xfId="10" applyFont="1" applyFill="1" applyBorder="1" applyAlignment="1">
      <alignment horizontal="center" vertical="center" readingOrder="1"/>
    </xf>
    <xf numFmtId="3" fontId="133" fillId="0" borderId="1" xfId="10" applyNumberFormat="1" applyFont="1" applyFill="1" applyBorder="1" applyAlignment="1">
      <alignment horizontal="center" vertical="center" readingOrder="2"/>
    </xf>
    <xf numFmtId="3" fontId="135" fillId="0" borderId="1" xfId="97" applyNumberFormat="1" applyFont="1" applyFill="1" applyBorder="1" applyAlignment="1">
      <alignment horizontal="center" vertical="center"/>
    </xf>
    <xf numFmtId="0" fontId="133" fillId="0" borderId="1" xfId="10" applyFont="1" applyFill="1" applyBorder="1" applyAlignment="1">
      <alignment horizontal="center" vertical="center" readingOrder="1"/>
    </xf>
    <xf numFmtId="0" fontId="134" fillId="0" borderId="1" xfId="10" applyFont="1" applyFill="1" applyBorder="1" applyAlignment="1">
      <alignment horizontal="center" vertical="center" readingOrder="2"/>
    </xf>
    <xf numFmtId="3" fontId="134" fillId="54" borderId="1" xfId="10" applyNumberFormat="1" applyFont="1" applyFill="1" applyBorder="1" applyAlignment="1">
      <alignment horizontal="center" vertical="center" readingOrder="2"/>
    </xf>
    <xf numFmtId="167" fontId="138" fillId="0" borderId="19" xfId="0" applyNumberFormat="1" applyFont="1" applyFill="1" applyBorder="1" applyAlignment="1">
      <alignment horizontal="center" vertical="center" wrapText="1"/>
    </xf>
    <xf numFmtId="0" fontId="139" fillId="0" borderId="2" xfId="10" applyFont="1" applyFill="1" applyBorder="1" applyAlignment="1">
      <alignment vertical="center" wrapText="1" readingOrder="1"/>
    </xf>
    <xf numFmtId="3" fontId="140" fillId="0" borderId="1" xfId="10" applyNumberFormat="1" applyFont="1" applyBorder="1" applyAlignment="1">
      <alignment horizontal="center" vertical="center" readingOrder="2"/>
    </xf>
    <xf numFmtId="0" fontId="135" fillId="0" borderId="1" xfId="97" applyFont="1" applyFill="1" applyBorder="1" applyAlignment="1">
      <alignment horizontal="center" vertical="center"/>
    </xf>
    <xf numFmtId="0" fontId="141" fillId="0" borderId="1" xfId="10" applyFont="1" applyFill="1" applyBorder="1" applyAlignment="1">
      <alignment horizontal="right" vertical="center" wrapText="1" readingOrder="2"/>
    </xf>
    <xf numFmtId="0" fontId="139" fillId="0" borderId="2" xfId="10" applyFont="1" applyFill="1" applyBorder="1" applyAlignment="1">
      <alignment horizontal="right" vertical="center" wrapText="1" readingOrder="1"/>
    </xf>
    <xf numFmtId="0" fontId="135" fillId="0" borderId="1" xfId="97" applyFont="1" applyBorder="1" applyAlignment="1">
      <alignment horizontal="center" vertical="center"/>
    </xf>
    <xf numFmtId="3" fontId="134" fillId="0" borderId="42" xfId="10" applyNumberFormat="1" applyFont="1" applyBorder="1" applyAlignment="1">
      <alignment horizontal="center" vertical="center" readingOrder="2"/>
    </xf>
    <xf numFmtId="0" fontId="133" fillId="0" borderId="42" xfId="10" applyFont="1" applyFill="1" applyBorder="1" applyAlignment="1">
      <alignment horizontal="center" vertical="center" readingOrder="2"/>
    </xf>
    <xf numFmtId="0" fontId="135" fillId="0" borderId="42" xfId="97" applyFont="1" applyBorder="1" applyAlignment="1">
      <alignment horizontal="center" vertical="center"/>
    </xf>
    <xf numFmtId="0" fontId="135" fillId="0" borderId="42" xfId="97" applyFont="1" applyFill="1" applyBorder="1" applyAlignment="1">
      <alignment horizontal="center" vertical="center"/>
    </xf>
    <xf numFmtId="0" fontId="136" fillId="54" borderId="39" xfId="97" applyFont="1" applyFill="1" applyBorder="1" applyAlignment="1">
      <alignment vertical="center"/>
    </xf>
    <xf numFmtId="0" fontId="30" fillId="0" borderId="0" xfId="98" applyFont="1" applyAlignment="1">
      <alignment horizontal="center" vertical="center" readingOrder="2"/>
    </xf>
    <xf numFmtId="0" fontId="143" fillId="2" borderId="8" xfId="98" applyFont="1" applyFill="1" applyBorder="1" applyAlignment="1">
      <alignment horizontal="center" vertical="center" wrapText="1" readingOrder="2"/>
    </xf>
    <xf numFmtId="0" fontId="143" fillId="2" borderId="10" xfId="98" applyFont="1" applyFill="1" applyBorder="1" applyAlignment="1">
      <alignment horizontal="center" vertical="center" wrapText="1" readingOrder="2"/>
    </xf>
    <xf numFmtId="0" fontId="143" fillId="2" borderId="41" xfId="98" applyFont="1" applyFill="1" applyBorder="1" applyAlignment="1">
      <alignment horizontal="center" vertical="center" wrapText="1" readingOrder="2"/>
    </xf>
    <xf numFmtId="0" fontId="116" fillId="0" borderId="17" xfId="98" applyFont="1" applyBorder="1" applyAlignment="1">
      <alignment horizontal="center" vertical="center" shrinkToFit="1" readingOrder="2"/>
    </xf>
    <xf numFmtId="0" fontId="144" fillId="0" borderId="18" xfId="98" applyFont="1" applyBorder="1" applyAlignment="1">
      <alignment horizontal="center" vertical="center" shrinkToFit="1" readingOrder="2"/>
    </xf>
    <xf numFmtId="1" fontId="90" fillId="0" borderId="18" xfId="99" applyNumberFormat="1" applyFont="1" applyFill="1" applyBorder="1" applyAlignment="1">
      <alignment horizontal="center" vertical="center" shrinkToFit="1" readingOrder="2"/>
    </xf>
    <xf numFmtId="0" fontId="91" fillId="0" borderId="18" xfId="99" applyNumberFormat="1" applyFont="1" applyFill="1" applyBorder="1" applyAlignment="1">
      <alignment horizontal="center" vertical="center" shrinkToFit="1" readingOrder="2"/>
    </xf>
    <xf numFmtId="167" fontId="82" fillId="0" borderId="19" xfId="0" applyNumberFormat="1" applyFont="1" applyFill="1" applyBorder="1" applyAlignment="1">
      <alignment horizontal="center" vertical="center" shrinkToFit="1"/>
    </xf>
    <xf numFmtId="2" fontId="145" fillId="0" borderId="74" xfId="98" applyNumberFormat="1" applyFont="1" applyBorder="1" applyAlignment="1">
      <alignment horizontal="center" vertical="center" shrinkToFit="1" readingOrder="2"/>
    </xf>
    <xf numFmtId="167" fontId="82" fillId="0" borderId="19" xfId="98" applyNumberFormat="1" applyFont="1" applyFill="1" applyBorder="1" applyAlignment="1">
      <alignment horizontal="center" vertical="center" shrinkToFit="1"/>
    </xf>
    <xf numFmtId="2" fontId="145" fillId="0" borderId="17" xfId="98" applyNumberFormat="1" applyFont="1" applyBorder="1" applyAlignment="1">
      <alignment horizontal="center" vertical="center" shrinkToFit="1" readingOrder="2"/>
    </xf>
    <xf numFmtId="0" fontId="116" fillId="0" borderId="11" xfId="98" applyFont="1" applyBorder="1" applyAlignment="1">
      <alignment horizontal="center" vertical="center" shrinkToFit="1" readingOrder="2"/>
    </xf>
    <xf numFmtId="0" fontId="144" fillId="0" borderId="1" xfId="98" applyFont="1" applyBorder="1" applyAlignment="1">
      <alignment horizontal="center" vertical="center" shrinkToFit="1" readingOrder="2"/>
    </xf>
    <xf numFmtId="1" fontId="90" fillId="0" borderId="1" xfId="99" applyNumberFormat="1" applyFont="1" applyFill="1" applyBorder="1" applyAlignment="1">
      <alignment horizontal="center" vertical="center" shrinkToFit="1" readingOrder="2"/>
    </xf>
    <xf numFmtId="0" fontId="91" fillId="0" borderId="1" xfId="99" applyNumberFormat="1" applyFont="1" applyFill="1" applyBorder="1" applyAlignment="1">
      <alignment horizontal="center" vertical="center" shrinkToFit="1" readingOrder="2"/>
    </xf>
    <xf numFmtId="0" fontId="145" fillId="0" borderId="13" xfId="98" applyFont="1" applyBorder="1" applyAlignment="1">
      <alignment horizontal="center" vertical="center" shrinkToFit="1" readingOrder="2"/>
    </xf>
    <xf numFmtId="167" fontId="82" fillId="0" borderId="12" xfId="98" applyNumberFormat="1" applyFont="1" applyFill="1" applyBorder="1" applyAlignment="1">
      <alignment horizontal="center" vertical="center" shrinkToFit="1"/>
    </xf>
    <xf numFmtId="0" fontId="145" fillId="0" borderId="11" xfId="98" applyFont="1" applyBorder="1" applyAlignment="1">
      <alignment horizontal="center" vertical="center" shrinkToFit="1" readingOrder="2"/>
    </xf>
    <xf numFmtId="0" fontId="90" fillId="0" borderId="1" xfId="99" applyNumberFormat="1" applyFont="1" applyFill="1" applyBorder="1" applyAlignment="1">
      <alignment horizontal="center" vertical="center" shrinkToFit="1" readingOrder="2"/>
    </xf>
    <xf numFmtId="0" fontId="145" fillId="3" borderId="13" xfId="98" applyFont="1" applyFill="1" applyBorder="1" applyAlignment="1">
      <alignment horizontal="center" vertical="center" shrinkToFit="1" readingOrder="2"/>
    </xf>
    <xf numFmtId="0" fontId="145" fillId="3" borderId="11" xfId="98" applyFont="1" applyFill="1" applyBorder="1" applyAlignment="1">
      <alignment horizontal="center" vertical="center" shrinkToFit="1" readingOrder="2"/>
    </xf>
    <xf numFmtId="1" fontId="91" fillId="0" borderId="1" xfId="99" applyNumberFormat="1" applyFont="1" applyFill="1" applyBorder="1" applyAlignment="1">
      <alignment horizontal="center" vertical="center" shrinkToFit="1" readingOrder="2"/>
    </xf>
    <xf numFmtId="167" fontId="82" fillId="36" borderId="19" xfId="0" applyNumberFormat="1" applyFont="1" applyFill="1" applyBorder="1" applyAlignment="1">
      <alignment horizontal="center" vertical="center" shrinkToFit="1"/>
    </xf>
    <xf numFmtId="0" fontId="116" fillId="0" borderId="5" xfId="98" applyFont="1" applyBorder="1" applyAlignment="1">
      <alignment horizontal="center" vertical="center" shrinkToFit="1" readingOrder="2"/>
    </xf>
    <xf numFmtId="0" fontId="144" fillId="0" borderId="6" xfId="98" applyFont="1" applyBorder="1" applyAlignment="1">
      <alignment horizontal="center" vertical="center" shrinkToFit="1" readingOrder="2"/>
    </xf>
    <xf numFmtId="1" fontId="90" fillId="0" borderId="6" xfId="99" applyNumberFormat="1" applyFont="1" applyFill="1" applyBorder="1" applyAlignment="1">
      <alignment horizontal="center" vertical="center" shrinkToFit="1" readingOrder="2"/>
    </xf>
    <xf numFmtId="1" fontId="91" fillId="0" borderId="6" xfId="99" applyNumberFormat="1" applyFont="1" applyFill="1" applyBorder="1" applyAlignment="1">
      <alignment horizontal="center" vertical="center" shrinkToFit="1" readingOrder="2"/>
    </xf>
    <xf numFmtId="0" fontId="145" fillId="0" borderId="14" xfId="98" applyFont="1" applyBorder="1" applyAlignment="1">
      <alignment horizontal="center" vertical="center" shrinkToFit="1" readingOrder="2"/>
    </xf>
    <xf numFmtId="167" fontId="82" fillId="0" borderId="7" xfId="98" applyNumberFormat="1" applyFont="1" applyFill="1" applyBorder="1" applyAlignment="1">
      <alignment horizontal="center" vertical="center" shrinkToFit="1"/>
    </xf>
    <xf numFmtId="0" fontId="145" fillId="0" borderId="5" xfId="98" applyFont="1" applyBorder="1" applyAlignment="1">
      <alignment horizontal="center" vertical="center" shrinkToFit="1" readingOrder="2"/>
    </xf>
    <xf numFmtId="167" fontId="82" fillId="0" borderId="25" xfId="98" applyNumberFormat="1" applyFont="1" applyFill="1" applyBorder="1" applyAlignment="1">
      <alignment horizontal="center" vertical="center" shrinkToFit="1"/>
    </xf>
    <xf numFmtId="167" fontId="82" fillId="0" borderId="27" xfId="98" applyNumberFormat="1" applyFont="1" applyFill="1" applyBorder="1" applyAlignment="1">
      <alignment horizontal="center" vertical="center" shrinkToFit="1"/>
    </xf>
    <xf numFmtId="0" fontId="143" fillId="2" borderId="24" xfId="98" applyFont="1" applyFill="1" applyBorder="1" applyAlignment="1">
      <alignment horizontal="center" vertical="center" wrapText="1" readingOrder="2"/>
    </xf>
    <xf numFmtId="0" fontId="142" fillId="0" borderId="8" xfId="98" applyFont="1" applyBorder="1" applyAlignment="1">
      <alignment horizontal="center" vertical="center" readingOrder="2"/>
    </xf>
    <xf numFmtId="0" fontId="146" fillId="0" borderId="9" xfId="98" applyFont="1" applyBorder="1" applyAlignment="1">
      <alignment horizontal="center" vertical="center" wrapText="1" readingOrder="2"/>
    </xf>
    <xf numFmtId="1" fontId="147" fillId="0" borderId="9" xfId="99" applyNumberFormat="1" applyFont="1" applyFill="1" applyBorder="1" applyAlignment="1">
      <alignment horizontal="center" vertical="center" wrapText="1" readingOrder="2"/>
    </xf>
    <xf numFmtId="0" fontId="148" fillId="0" borderId="9" xfId="99" applyNumberFormat="1" applyFont="1" applyFill="1" applyBorder="1" applyAlignment="1">
      <alignment horizontal="center" vertical="center" wrapText="1" readingOrder="2"/>
    </xf>
    <xf numFmtId="2" fontId="143" fillId="0" borderId="15" xfId="98" applyNumberFormat="1" applyFont="1" applyBorder="1" applyAlignment="1">
      <alignment horizontal="center" vertical="center" wrapText="1" readingOrder="2"/>
    </xf>
    <xf numFmtId="167" fontId="138" fillId="0" borderId="10" xfId="98" applyNumberFormat="1" applyFont="1" applyFill="1" applyBorder="1" applyAlignment="1">
      <alignment horizontal="center" vertical="center"/>
    </xf>
    <xf numFmtId="2" fontId="143" fillId="0" borderId="8" xfId="98" applyNumberFormat="1" applyFont="1" applyBorder="1" applyAlignment="1">
      <alignment horizontal="center" vertical="center" wrapText="1" readingOrder="2"/>
    </xf>
    <xf numFmtId="0" fontId="142" fillId="0" borderId="11" xfId="98" applyFont="1" applyBorder="1" applyAlignment="1">
      <alignment horizontal="center" vertical="center" readingOrder="2"/>
    </xf>
    <xf numFmtId="0" fontId="146" fillId="0" borderId="1" xfId="98" applyFont="1" applyBorder="1" applyAlignment="1">
      <alignment horizontal="center" vertical="center" wrapText="1" readingOrder="2"/>
    </xf>
    <xf numFmtId="1" fontId="147" fillId="0" borderId="1" xfId="99" applyNumberFormat="1" applyFont="1" applyFill="1" applyBorder="1" applyAlignment="1">
      <alignment horizontal="center" vertical="center" wrapText="1" readingOrder="2"/>
    </xf>
    <xf numFmtId="1" fontId="148" fillId="0" borderId="1" xfId="99" applyNumberFormat="1" applyFont="1" applyFill="1" applyBorder="1" applyAlignment="1">
      <alignment horizontal="center" vertical="center" wrapText="1" readingOrder="2"/>
    </xf>
    <xf numFmtId="0" fontId="143" fillId="0" borderId="13" xfId="98" applyFont="1" applyBorder="1" applyAlignment="1">
      <alignment horizontal="center" vertical="center" wrapText="1" readingOrder="2"/>
    </xf>
    <xf numFmtId="167" fontId="138" fillId="0" borderId="12" xfId="98" applyNumberFormat="1" applyFont="1" applyFill="1" applyBorder="1" applyAlignment="1">
      <alignment horizontal="center" vertical="center"/>
    </xf>
    <xf numFmtId="0" fontId="143" fillId="0" borderId="11" xfId="98" applyFont="1" applyBorder="1" applyAlignment="1">
      <alignment horizontal="center" vertical="center" wrapText="1" readingOrder="2"/>
    </xf>
    <xf numFmtId="0" fontId="148" fillId="0" borderId="1" xfId="99" applyNumberFormat="1" applyFont="1" applyFill="1" applyBorder="1" applyAlignment="1">
      <alignment horizontal="center" vertical="center" wrapText="1" readingOrder="2"/>
    </xf>
    <xf numFmtId="0" fontId="143" fillId="3" borderId="13" xfId="98" applyFont="1" applyFill="1" applyBorder="1" applyAlignment="1">
      <alignment horizontal="center" vertical="center" wrapText="1" readingOrder="2"/>
    </xf>
    <xf numFmtId="0" fontId="143" fillId="3" borderId="11" xfId="98" applyFont="1" applyFill="1" applyBorder="1" applyAlignment="1">
      <alignment horizontal="center" vertical="center" wrapText="1" readingOrder="2"/>
    </xf>
    <xf numFmtId="0" fontId="142" fillId="0" borderId="5" xfId="98" applyFont="1" applyBorder="1" applyAlignment="1">
      <alignment horizontal="center" vertical="center" readingOrder="2"/>
    </xf>
    <xf numFmtId="0" fontId="146" fillId="0" borderId="6" xfId="98" applyFont="1" applyBorder="1" applyAlignment="1">
      <alignment horizontal="center" vertical="center" wrapText="1" readingOrder="2"/>
    </xf>
    <xf numFmtId="1" fontId="147" fillId="0" borderId="6" xfId="99" applyNumberFormat="1" applyFont="1" applyFill="1" applyBorder="1" applyAlignment="1">
      <alignment horizontal="center" vertical="center" wrapText="1" readingOrder="2"/>
    </xf>
    <xf numFmtId="1" fontId="148" fillId="0" borderId="6" xfId="99" applyNumberFormat="1" applyFont="1" applyFill="1" applyBorder="1" applyAlignment="1">
      <alignment horizontal="center" vertical="center" wrapText="1" readingOrder="2"/>
    </xf>
    <xf numFmtId="0" fontId="143" fillId="0" borderId="14" xfId="98" applyFont="1" applyBorder="1" applyAlignment="1">
      <alignment horizontal="center" vertical="center" wrapText="1" readingOrder="2"/>
    </xf>
    <xf numFmtId="167" fontId="138" fillId="0" borderId="7" xfId="98" applyNumberFormat="1" applyFont="1" applyFill="1" applyBorder="1" applyAlignment="1">
      <alignment horizontal="center" vertical="center"/>
    </xf>
    <xf numFmtId="0" fontId="143" fillId="0" borderId="5" xfId="98" applyFont="1" applyBorder="1" applyAlignment="1">
      <alignment horizontal="center" vertical="center" wrapText="1" readingOrder="2"/>
    </xf>
    <xf numFmtId="167" fontId="138" fillId="0" borderId="25" xfId="98" applyNumberFormat="1" applyFont="1" applyFill="1" applyBorder="1" applyAlignment="1">
      <alignment horizontal="center" vertical="center"/>
    </xf>
    <xf numFmtId="167" fontId="138" fillId="0" borderId="27" xfId="98" applyNumberFormat="1" applyFont="1" applyFill="1" applyBorder="1" applyAlignment="1">
      <alignment horizontal="center" vertical="center"/>
    </xf>
    <xf numFmtId="0" fontId="4" fillId="0" borderId="0" xfId="98"/>
    <xf numFmtId="0" fontId="145" fillId="2" borderId="9" xfId="98" applyFont="1" applyFill="1" applyBorder="1" applyAlignment="1">
      <alignment horizontal="center" vertical="center" wrapText="1" readingOrder="2"/>
    </xf>
    <xf numFmtId="0" fontId="145" fillId="2" borderId="6" xfId="98" applyFont="1" applyFill="1" applyBorder="1" applyAlignment="1">
      <alignment horizontal="center" vertical="center" wrapText="1" readingOrder="2"/>
    </xf>
    <xf numFmtId="0" fontId="149" fillId="0" borderId="17" xfId="98" applyFont="1" applyFill="1" applyBorder="1" applyAlignment="1">
      <alignment horizontal="center" vertical="center" readingOrder="2"/>
    </xf>
    <xf numFmtId="0" fontId="109" fillId="0" borderId="18" xfId="98" applyFont="1" applyFill="1" applyBorder="1" applyAlignment="1">
      <alignment horizontal="center" vertical="center" wrapText="1" readingOrder="2"/>
    </xf>
    <xf numFmtId="0" fontId="121" fillId="0" borderId="18" xfId="98" applyFont="1" applyFill="1" applyBorder="1" applyAlignment="1">
      <alignment horizontal="center" vertical="center" wrapText="1" readingOrder="2"/>
    </xf>
    <xf numFmtId="1" fontId="85" fillId="0" borderId="18" xfId="100" applyNumberFormat="1" applyFont="1" applyFill="1" applyBorder="1" applyAlignment="1">
      <alignment horizontal="center" vertical="center" wrapText="1" readingOrder="2"/>
    </xf>
    <xf numFmtId="0" fontId="150" fillId="0" borderId="18" xfId="98" applyFont="1" applyFill="1" applyBorder="1" applyAlignment="1">
      <alignment horizontal="center" vertical="center" wrapText="1" readingOrder="2"/>
    </xf>
    <xf numFmtId="3" fontId="125" fillId="0" borderId="18" xfId="13" applyNumberFormat="1" applyFont="1" applyFill="1" applyBorder="1" applyAlignment="1">
      <alignment horizontal="center" vertical="center" readingOrder="2"/>
    </xf>
    <xf numFmtId="4" fontId="125" fillId="0" borderId="18" xfId="13" applyNumberFormat="1" applyFont="1" applyFill="1" applyBorder="1" applyAlignment="1">
      <alignment horizontal="center" vertical="center" readingOrder="2"/>
    </xf>
    <xf numFmtId="0" fontId="149" fillId="0" borderId="11" xfId="98" applyFont="1" applyFill="1" applyBorder="1" applyAlignment="1">
      <alignment horizontal="center" vertical="center" readingOrder="2"/>
    </xf>
    <xf numFmtId="1" fontId="87" fillId="0" borderId="1" xfId="100" applyNumberFormat="1" applyFont="1" applyFill="1" applyBorder="1" applyAlignment="1">
      <alignment horizontal="center" vertical="center" wrapText="1" readingOrder="2"/>
    </xf>
    <xf numFmtId="0" fontId="85" fillId="0" borderId="1" xfId="100" applyNumberFormat="1" applyFont="1" applyFill="1" applyBorder="1" applyAlignment="1">
      <alignment horizontal="center" vertical="center" wrapText="1" readingOrder="2"/>
    </xf>
    <xf numFmtId="0" fontId="150" fillId="0" borderId="1" xfId="98" applyFont="1" applyFill="1" applyBorder="1" applyAlignment="1">
      <alignment horizontal="center" vertical="center" wrapText="1" readingOrder="2"/>
    </xf>
    <xf numFmtId="4" fontId="125" fillId="0" borderId="1" xfId="13" applyNumberFormat="1" applyFont="1" applyFill="1" applyBorder="1" applyAlignment="1">
      <alignment horizontal="center" vertical="center" readingOrder="2"/>
    </xf>
    <xf numFmtId="1" fontId="85" fillId="0" borderId="1" xfId="100" applyNumberFormat="1" applyFont="1" applyFill="1" applyBorder="1" applyAlignment="1">
      <alignment horizontal="center" vertical="center" wrapText="1" readingOrder="2"/>
    </xf>
    <xf numFmtId="3" fontId="125" fillId="36" borderId="18" xfId="13" applyNumberFormat="1" applyFont="1" applyFill="1" applyBorder="1" applyAlignment="1">
      <alignment horizontal="center" vertical="center" readingOrder="2"/>
    </xf>
    <xf numFmtId="0" fontId="4" fillId="2" borderId="26" xfId="98" applyFill="1" applyBorder="1"/>
    <xf numFmtId="3" fontId="125" fillId="2" borderId="27" xfId="13" applyNumberFormat="1" applyFont="1" applyFill="1" applyBorder="1" applyAlignment="1">
      <alignment horizontal="center" vertical="center" readingOrder="2"/>
    </xf>
    <xf numFmtId="0" fontId="149" fillId="2" borderId="26" xfId="98" applyFont="1" applyFill="1" applyBorder="1" applyAlignment="1">
      <alignment vertical="center" readingOrder="2"/>
    </xf>
    <xf numFmtId="0" fontId="139" fillId="2" borderId="26" xfId="13" applyFont="1" applyFill="1" applyBorder="1" applyAlignment="1">
      <alignment horizontal="center" vertical="center" readingOrder="2"/>
    </xf>
    <xf numFmtId="0" fontId="149" fillId="2" borderId="77" xfId="98" applyFont="1" applyFill="1" applyBorder="1" applyAlignment="1">
      <alignment vertical="center" readingOrder="2"/>
    </xf>
    <xf numFmtId="0" fontId="4" fillId="2" borderId="22" xfId="98" applyFill="1" applyBorder="1"/>
    <xf numFmtId="0" fontId="4" fillId="0" borderId="0" xfId="103"/>
    <xf numFmtId="0" fontId="152" fillId="3" borderId="18" xfId="103" applyFont="1" applyFill="1" applyBorder="1" applyAlignment="1">
      <alignment horizontal="center" vertical="center" wrapText="1"/>
    </xf>
    <xf numFmtId="0" fontId="153" fillId="3" borderId="18" xfId="103" applyFont="1" applyFill="1" applyBorder="1" applyAlignment="1">
      <alignment horizontal="center" vertical="center" wrapText="1"/>
    </xf>
    <xf numFmtId="0" fontId="154" fillId="3" borderId="18" xfId="0" applyFont="1" applyFill="1" applyBorder="1" applyAlignment="1">
      <alignment horizontal="center" vertical="center"/>
    </xf>
    <xf numFmtId="0" fontId="155" fillId="3" borderId="18" xfId="1" applyNumberFormat="1" applyFont="1" applyFill="1" applyBorder="1" applyAlignment="1">
      <alignment horizontal="center" vertical="center" wrapText="1" readingOrder="2"/>
    </xf>
    <xf numFmtId="167" fontId="154" fillId="3" borderId="19" xfId="0" applyNumberFormat="1" applyFont="1" applyFill="1" applyBorder="1" applyAlignment="1">
      <alignment horizontal="center" vertical="center" wrapText="1"/>
    </xf>
    <xf numFmtId="167" fontId="154" fillId="3" borderId="18" xfId="0" applyNumberFormat="1" applyFont="1" applyFill="1" applyBorder="1" applyAlignment="1">
      <alignment horizontal="center" vertical="center"/>
    </xf>
    <xf numFmtId="0" fontId="156" fillId="3" borderId="9" xfId="103" applyFont="1" applyFill="1" applyBorder="1" applyAlignment="1">
      <alignment horizontal="center" vertical="center" wrapText="1"/>
    </xf>
    <xf numFmtId="167" fontId="154" fillId="3" borderId="10" xfId="0" applyNumberFormat="1" applyFont="1" applyFill="1" applyBorder="1" applyAlignment="1">
      <alignment horizontal="center" vertical="center"/>
    </xf>
    <xf numFmtId="0" fontId="152" fillId="3" borderId="1" xfId="103" applyFont="1" applyFill="1" applyBorder="1" applyAlignment="1">
      <alignment horizontal="center" vertical="center" wrapText="1"/>
    </xf>
    <xf numFmtId="0" fontId="153" fillId="3" borderId="1" xfId="103" applyFont="1" applyFill="1" applyBorder="1" applyAlignment="1">
      <alignment horizontal="center" vertical="center" wrapText="1"/>
    </xf>
    <xf numFmtId="0" fontId="154" fillId="3" borderId="1" xfId="0" applyFont="1" applyFill="1" applyBorder="1" applyAlignment="1">
      <alignment horizontal="center" vertical="center"/>
    </xf>
    <xf numFmtId="0" fontId="155" fillId="3" borderId="1" xfId="1" applyNumberFormat="1" applyFont="1" applyFill="1" applyBorder="1" applyAlignment="1">
      <alignment horizontal="center" vertical="center" wrapText="1" readingOrder="2"/>
    </xf>
    <xf numFmtId="167" fontId="154" fillId="3" borderId="1" xfId="0" applyNumberFormat="1" applyFont="1" applyFill="1" applyBorder="1" applyAlignment="1">
      <alignment horizontal="center" vertical="center"/>
    </xf>
    <xf numFmtId="0" fontId="156" fillId="3" borderId="1" xfId="103" applyFont="1" applyFill="1" applyBorder="1" applyAlignment="1">
      <alignment horizontal="center" vertical="center" wrapText="1"/>
    </xf>
    <xf numFmtId="167" fontId="154" fillId="3" borderId="12" xfId="0" applyNumberFormat="1" applyFont="1" applyFill="1" applyBorder="1" applyAlignment="1">
      <alignment horizontal="center" vertical="center"/>
    </xf>
    <xf numFmtId="0" fontId="157" fillId="3" borderId="1" xfId="103" applyFont="1" applyFill="1" applyBorder="1" applyAlignment="1">
      <alignment horizontal="center" vertical="center" wrapText="1"/>
    </xf>
    <xf numFmtId="0" fontId="154" fillId="3" borderId="1" xfId="0" applyNumberFormat="1" applyFont="1" applyFill="1" applyBorder="1" applyAlignment="1">
      <alignment horizontal="center" vertical="center"/>
    </xf>
    <xf numFmtId="0" fontId="154" fillId="3" borderId="1" xfId="0" applyFont="1" applyFill="1" applyBorder="1" applyAlignment="1">
      <alignment horizontal="center" vertical="center" wrapText="1"/>
    </xf>
    <xf numFmtId="0" fontId="61" fillId="3" borderId="11" xfId="103" applyFont="1" applyFill="1" applyBorder="1" applyAlignment="1">
      <alignment horizontal="center" vertical="center"/>
    </xf>
    <xf numFmtId="0" fontId="158" fillId="3" borderId="1" xfId="103" applyFont="1" applyFill="1" applyBorder="1" applyAlignment="1">
      <alignment horizontal="center" vertical="center" wrapText="1"/>
    </xf>
    <xf numFmtId="0" fontId="157" fillId="3" borderId="6" xfId="103" applyFont="1" applyFill="1" applyBorder="1" applyAlignment="1">
      <alignment horizontal="center" vertical="center" wrapText="1"/>
    </xf>
    <xf numFmtId="0" fontId="154" fillId="3" borderId="6" xfId="0" applyFont="1" applyFill="1" applyBorder="1" applyAlignment="1">
      <alignment horizontal="center" vertical="center"/>
    </xf>
    <xf numFmtId="0" fontId="155" fillId="3" borderId="6" xfId="1" applyNumberFormat="1" applyFont="1" applyFill="1" applyBorder="1" applyAlignment="1">
      <alignment horizontal="center" vertical="center" wrapText="1" readingOrder="2"/>
    </xf>
    <xf numFmtId="167" fontId="154" fillId="3" borderId="6" xfId="0" applyNumberFormat="1" applyFont="1" applyFill="1" applyBorder="1" applyAlignment="1">
      <alignment horizontal="center" vertical="center"/>
    </xf>
    <xf numFmtId="0" fontId="152" fillId="3" borderId="6" xfId="103" applyFont="1" applyFill="1" applyBorder="1" applyAlignment="1">
      <alignment horizontal="center" vertical="center" wrapText="1"/>
    </xf>
    <xf numFmtId="0" fontId="156" fillId="3" borderId="6" xfId="103" applyFont="1" applyFill="1" applyBorder="1" applyAlignment="1">
      <alignment horizontal="center" vertical="center" wrapText="1"/>
    </xf>
    <xf numFmtId="167" fontId="154" fillId="3" borderId="7" xfId="0" applyNumberFormat="1" applyFont="1" applyFill="1" applyBorder="1" applyAlignment="1">
      <alignment horizontal="center" vertical="center"/>
    </xf>
    <xf numFmtId="0" fontId="4" fillId="3" borderId="0" xfId="103" applyFill="1"/>
    <xf numFmtId="0" fontId="156" fillId="3" borderId="24" xfId="103" applyFont="1" applyFill="1" applyBorder="1" applyAlignment="1">
      <alignment horizontal="center" vertical="center" wrapText="1"/>
    </xf>
    <xf numFmtId="0" fontId="152" fillId="3" borderId="24" xfId="103" applyFont="1" applyFill="1" applyBorder="1" applyAlignment="1">
      <alignment horizontal="center" vertical="center" wrapText="1"/>
    </xf>
    <xf numFmtId="0" fontId="4" fillId="3" borderId="24" xfId="103" applyFill="1" applyBorder="1"/>
    <xf numFmtId="0" fontId="4" fillId="2" borderId="9" xfId="103" applyFill="1" applyBorder="1"/>
    <xf numFmtId="0" fontId="61" fillId="2" borderId="9" xfId="103" applyFont="1" applyFill="1" applyBorder="1"/>
    <xf numFmtId="167" fontId="154" fillId="2" borderId="9" xfId="0" applyNumberFormat="1" applyFont="1" applyFill="1" applyBorder="1" applyAlignment="1">
      <alignment horizontal="center" vertical="center"/>
    </xf>
    <xf numFmtId="0" fontId="152" fillId="2" borderId="9" xfId="103" applyFont="1" applyFill="1" applyBorder="1" applyAlignment="1">
      <alignment horizontal="center" vertical="center" wrapText="1"/>
    </xf>
    <xf numFmtId="0" fontId="155" fillId="2" borderId="1" xfId="1" applyNumberFormat="1" applyFont="1" applyFill="1" applyBorder="1" applyAlignment="1">
      <alignment horizontal="center" vertical="center" wrapText="1" readingOrder="2"/>
    </xf>
    <xf numFmtId="0" fontId="4" fillId="2" borderId="1" xfId="103" applyFill="1" applyBorder="1"/>
    <xf numFmtId="0" fontId="61" fillId="2" borderId="1" xfId="103" applyFont="1" applyFill="1" applyBorder="1"/>
    <xf numFmtId="167" fontId="154" fillId="2" borderId="1" xfId="0" applyNumberFormat="1" applyFont="1" applyFill="1" applyBorder="1" applyAlignment="1">
      <alignment horizontal="center" vertical="center"/>
    </xf>
    <xf numFmtId="0" fontId="4" fillId="3" borderId="1" xfId="103" applyFill="1" applyBorder="1"/>
    <xf numFmtId="0" fontId="4" fillId="2" borderId="6" xfId="103" applyFill="1" applyBorder="1"/>
    <xf numFmtId="0" fontId="61" fillId="2" borderId="6" xfId="103" applyFont="1" applyFill="1" applyBorder="1"/>
    <xf numFmtId="167" fontId="154" fillId="2" borderId="6" xfId="0" applyNumberFormat="1" applyFont="1" applyFill="1" applyBorder="1" applyAlignment="1">
      <alignment horizontal="center" vertical="center"/>
    </xf>
    <xf numFmtId="0" fontId="4" fillId="3" borderId="6" xfId="103" applyFill="1" applyBorder="1"/>
    <xf numFmtId="0" fontId="61" fillId="0" borderId="0" xfId="103" applyFont="1" applyAlignment="1">
      <alignment vertical="center"/>
    </xf>
    <xf numFmtId="0" fontId="160" fillId="0" borderId="1" xfId="103" applyFont="1" applyBorder="1" applyAlignment="1">
      <alignment horizontal="center" vertical="center" wrapText="1"/>
    </xf>
    <xf numFmtId="0" fontId="74" fillId="0" borderId="1" xfId="103" applyFont="1" applyBorder="1" applyAlignment="1">
      <alignment horizontal="center" vertical="center" wrapText="1" readingOrder="2"/>
    </xf>
    <xf numFmtId="0" fontId="61" fillId="0" borderId="1" xfId="103" applyFont="1" applyFill="1" applyBorder="1" applyAlignment="1">
      <alignment horizontal="center" vertical="center" wrapText="1"/>
    </xf>
    <xf numFmtId="0" fontId="153" fillId="0" borderId="1" xfId="103" applyFont="1" applyBorder="1" applyAlignment="1">
      <alignment horizontal="center" vertical="center" wrapText="1"/>
    </xf>
    <xf numFmtId="0" fontId="154" fillId="0" borderId="1" xfId="0" applyFont="1" applyFill="1" applyBorder="1" applyAlignment="1">
      <alignment horizontal="center" vertical="center"/>
    </xf>
    <xf numFmtId="167" fontId="154" fillId="0" borderId="1" xfId="0" applyNumberFormat="1" applyFont="1" applyFill="1" applyBorder="1" applyAlignment="1">
      <alignment horizontal="center" vertical="center" wrapText="1"/>
    </xf>
    <xf numFmtId="0" fontId="152" fillId="0" borderId="1" xfId="103" applyFont="1" applyBorder="1" applyAlignment="1">
      <alignment horizontal="center" vertical="center" wrapText="1"/>
    </xf>
    <xf numFmtId="167" fontId="154" fillId="0" borderId="1" xfId="0" applyNumberFormat="1" applyFont="1" applyFill="1" applyBorder="1" applyAlignment="1">
      <alignment horizontal="center" vertical="center"/>
    </xf>
    <xf numFmtId="0" fontId="155" fillId="0" borderId="1" xfId="1" applyNumberFormat="1" applyFont="1" applyFill="1" applyBorder="1" applyAlignment="1">
      <alignment horizontal="center" vertical="center" wrapText="1" readingOrder="2"/>
    </xf>
    <xf numFmtId="0" fontId="61" fillId="0" borderId="1" xfId="103" applyFont="1" applyFill="1" applyBorder="1" applyAlignment="1">
      <alignment horizontal="center" vertical="center"/>
    </xf>
    <xf numFmtId="0" fontId="153" fillId="0" borderId="1" xfId="103" applyFont="1" applyBorder="1" applyAlignment="1">
      <alignment horizontal="center" vertical="center" wrapText="1" readingOrder="2"/>
    </xf>
    <xf numFmtId="0" fontId="158" fillId="0" borderId="1" xfId="103" applyFont="1" applyBorder="1" applyAlignment="1">
      <alignment horizontal="center" vertical="center" wrapText="1"/>
    </xf>
    <xf numFmtId="0" fontId="154" fillId="0" borderId="1" xfId="0" applyNumberFormat="1" applyFont="1" applyFill="1" applyBorder="1" applyAlignment="1">
      <alignment horizontal="center" vertical="center"/>
    </xf>
    <xf numFmtId="0" fontId="156" fillId="0" borderId="9" xfId="103" applyFont="1" applyFill="1" applyBorder="1" applyAlignment="1">
      <alignment horizontal="center" vertical="center" wrapText="1" readingOrder="2"/>
    </xf>
    <xf numFmtId="0" fontId="156" fillId="0" borderId="10" xfId="103" applyFont="1" applyFill="1" applyBorder="1" applyAlignment="1">
      <alignment horizontal="center" vertical="center" wrapText="1" readingOrder="2"/>
    </xf>
    <xf numFmtId="0" fontId="157" fillId="2" borderId="18" xfId="103" applyFont="1" applyFill="1" applyBorder="1" applyAlignment="1">
      <alignment horizontal="center" vertical="center" wrapText="1"/>
    </xf>
    <xf numFmtId="0" fontId="154" fillId="0" borderId="18" xfId="103" applyFont="1" applyFill="1" applyBorder="1" applyAlignment="1">
      <alignment horizontal="center" vertical="center"/>
    </xf>
    <xf numFmtId="0" fontId="155" fillId="0" borderId="18" xfId="100" applyNumberFormat="1" applyFont="1" applyFill="1" applyBorder="1" applyAlignment="1">
      <alignment horizontal="center" vertical="center" wrapText="1" readingOrder="2"/>
    </xf>
    <xf numFmtId="167" fontId="154" fillId="0" borderId="19" xfId="0" applyNumberFormat="1" applyFont="1" applyFill="1" applyBorder="1" applyAlignment="1">
      <alignment horizontal="center" vertical="center" wrapText="1"/>
    </xf>
    <xf numFmtId="2" fontId="156" fillId="2" borderId="18" xfId="103" applyNumberFormat="1" applyFont="1" applyFill="1" applyBorder="1" applyAlignment="1">
      <alignment horizontal="center" vertical="center" wrapText="1"/>
    </xf>
    <xf numFmtId="167" fontId="154" fillId="0" borderId="18" xfId="103" applyNumberFormat="1" applyFont="1" applyFill="1" applyBorder="1" applyAlignment="1">
      <alignment horizontal="center" vertical="center"/>
    </xf>
    <xf numFmtId="167" fontId="154" fillId="0" borderId="19" xfId="103" applyNumberFormat="1" applyFont="1" applyFill="1" applyBorder="1" applyAlignment="1">
      <alignment horizontal="center" vertical="center"/>
    </xf>
    <xf numFmtId="0" fontId="157" fillId="2" borderId="1" xfId="103" applyFont="1" applyFill="1" applyBorder="1" applyAlignment="1">
      <alignment horizontal="center" vertical="center" wrapText="1"/>
    </xf>
    <xf numFmtId="0" fontId="154" fillId="0" borderId="1" xfId="103" applyFont="1" applyFill="1" applyBorder="1" applyAlignment="1">
      <alignment horizontal="center" vertical="center"/>
    </xf>
    <xf numFmtId="0" fontId="155" fillId="0" borderId="1" xfId="100" applyNumberFormat="1" applyFont="1" applyFill="1" applyBorder="1" applyAlignment="1">
      <alignment horizontal="center" vertical="center" wrapText="1" readingOrder="2"/>
    </xf>
    <xf numFmtId="0" fontId="156" fillId="2" borderId="1" xfId="103" applyFont="1" applyFill="1" applyBorder="1" applyAlignment="1">
      <alignment horizontal="center" vertical="center" wrapText="1"/>
    </xf>
    <xf numFmtId="167" fontId="154" fillId="0" borderId="1" xfId="103" applyNumberFormat="1" applyFont="1" applyFill="1" applyBorder="1" applyAlignment="1">
      <alignment horizontal="center" vertical="center"/>
    </xf>
    <xf numFmtId="167" fontId="154" fillId="0" borderId="12" xfId="103" applyNumberFormat="1" applyFont="1" applyFill="1" applyBorder="1" applyAlignment="1">
      <alignment horizontal="center" vertical="center"/>
    </xf>
    <xf numFmtId="0" fontId="157" fillId="0" borderId="1" xfId="103" applyFont="1" applyFill="1" applyBorder="1" applyAlignment="1">
      <alignment horizontal="center" vertical="center" wrapText="1"/>
    </xf>
    <xf numFmtId="0" fontId="156" fillId="0" borderId="1" xfId="103" applyFont="1" applyFill="1" applyBorder="1" applyAlignment="1">
      <alignment horizontal="center" vertical="center" wrapText="1"/>
    </xf>
    <xf numFmtId="2" fontId="156" fillId="0" borderId="1" xfId="103" applyNumberFormat="1" applyFont="1" applyFill="1" applyBorder="1" applyAlignment="1">
      <alignment horizontal="center" vertical="center" wrapText="1"/>
    </xf>
    <xf numFmtId="0" fontId="156" fillId="0" borderId="12" xfId="103" applyFont="1" applyFill="1" applyBorder="1" applyAlignment="1">
      <alignment horizontal="center" vertical="center" wrapText="1"/>
    </xf>
    <xf numFmtId="0" fontId="157" fillId="0" borderId="1" xfId="103" applyFont="1" applyBorder="1" applyAlignment="1">
      <alignment horizontal="center" vertical="center" wrapText="1"/>
    </xf>
    <xf numFmtId="0" fontId="156" fillId="0" borderId="1" xfId="103" applyFont="1" applyBorder="1" applyAlignment="1">
      <alignment horizontal="center" vertical="center" wrapText="1"/>
    </xf>
    <xf numFmtId="0" fontId="156" fillId="0" borderId="12" xfId="103" applyFont="1" applyBorder="1" applyAlignment="1">
      <alignment horizontal="center" vertical="center" wrapText="1"/>
    </xf>
    <xf numFmtId="0" fontId="156" fillId="3" borderId="12" xfId="103" applyFont="1" applyFill="1" applyBorder="1" applyAlignment="1">
      <alignment horizontal="center" vertical="center" wrapText="1"/>
    </xf>
    <xf numFmtId="0" fontId="4" fillId="0" borderId="1" xfId="103" applyBorder="1"/>
    <xf numFmtId="0" fontId="4" fillId="0" borderId="26" xfId="103" applyBorder="1"/>
    <xf numFmtId="167" fontId="154" fillId="0" borderId="26" xfId="103" applyNumberFormat="1" applyFont="1" applyFill="1" applyBorder="1" applyAlignment="1">
      <alignment horizontal="center" vertical="center"/>
    </xf>
    <xf numFmtId="0" fontId="0" fillId="3" borderId="0" xfId="0" applyFill="1"/>
    <xf numFmtId="0" fontId="164" fillId="3" borderId="81" xfId="0" applyFont="1" applyFill="1" applyBorder="1" applyAlignment="1">
      <alignment horizontal="center" vertical="center" wrapText="1"/>
    </xf>
    <xf numFmtId="0" fontId="164" fillId="3" borderId="27" xfId="0" applyFont="1" applyFill="1" applyBorder="1" applyAlignment="1">
      <alignment horizontal="center" vertical="center" wrapText="1"/>
    </xf>
    <xf numFmtId="0" fontId="164" fillId="3" borderId="25" xfId="0" applyFont="1" applyFill="1" applyBorder="1" applyAlignment="1">
      <alignment horizontal="center" vertical="center" wrapText="1"/>
    </xf>
    <xf numFmtId="0" fontId="165" fillId="3" borderId="9" xfId="0" applyFont="1" applyFill="1" applyBorder="1" applyAlignment="1">
      <alignment horizontal="center" vertical="center" wrapText="1"/>
    </xf>
    <xf numFmtId="0" fontId="148" fillId="3" borderId="9" xfId="101" applyNumberFormat="1" applyFont="1" applyFill="1" applyBorder="1" applyAlignment="1">
      <alignment horizontal="center" vertical="center" wrapText="1" readingOrder="2"/>
    </xf>
    <xf numFmtId="167" fontId="50" fillId="3" borderId="19" xfId="0" applyNumberFormat="1" applyFont="1" applyFill="1" applyBorder="1" applyAlignment="1">
      <alignment horizontal="center" vertical="center" wrapText="1"/>
    </xf>
    <xf numFmtId="0" fontId="145" fillId="3" borderId="9" xfId="0" applyFont="1" applyFill="1" applyBorder="1" applyAlignment="1">
      <alignment horizontal="center" vertical="center" wrapText="1"/>
    </xf>
    <xf numFmtId="3" fontId="145" fillId="3" borderId="9" xfId="0" applyNumberFormat="1" applyFont="1" applyFill="1" applyBorder="1" applyAlignment="1">
      <alignment horizontal="center" vertical="center" wrapText="1"/>
    </xf>
    <xf numFmtId="3" fontId="145" fillId="3" borderId="10" xfId="0" applyNumberFormat="1" applyFont="1" applyFill="1" applyBorder="1" applyAlignment="1">
      <alignment horizontal="center" vertical="center" wrapText="1"/>
    </xf>
    <xf numFmtId="0" fontId="26" fillId="3" borderId="0" xfId="0" applyFont="1" applyFill="1" applyAlignment="1">
      <alignment horizontal="center"/>
    </xf>
    <xf numFmtId="0" fontId="165" fillId="3" borderId="1" xfId="0" applyFont="1" applyFill="1" applyBorder="1" applyAlignment="1">
      <alignment horizontal="center" vertical="center" wrapText="1"/>
    </xf>
    <xf numFmtId="0" fontId="148" fillId="3" borderId="1" xfId="101" applyNumberFormat="1" applyFont="1" applyFill="1" applyBorder="1" applyAlignment="1">
      <alignment horizontal="center" vertical="center" wrapText="1" readingOrder="2"/>
    </xf>
    <xf numFmtId="0" fontId="145" fillId="3" borderId="1" xfId="0" applyFont="1" applyFill="1" applyBorder="1" applyAlignment="1">
      <alignment horizontal="center" vertical="center" wrapText="1"/>
    </xf>
    <xf numFmtId="3" fontId="145" fillId="3" borderId="1" xfId="0" applyNumberFormat="1" applyFont="1" applyFill="1" applyBorder="1" applyAlignment="1">
      <alignment horizontal="center" vertical="center" wrapText="1"/>
    </xf>
    <xf numFmtId="3" fontId="145" fillId="3" borderId="12" xfId="0" applyNumberFormat="1" applyFont="1" applyFill="1" applyBorder="1" applyAlignment="1">
      <alignment horizontal="center" vertical="center" wrapText="1"/>
    </xf>
    <xf numFmtId="1" fontId="148" fillId="3" borderId="1" xfId="101" applyNumberFormat="1" applyFont="1" applyFill="1" applyBorder="1" applyAlignment="1">
      <alignment horizontal="center" vertical="center" wrapText="1" readingOrder="2"/>
    </xf>
    <xf numFmtId="0" fontId="165" fillId="3" borderId="20" xfId="0" applyFont="1" applyFill="1" applyBorder="1" applyAlignment="1">
      <alignment horizontal="center" vertical="center" wrapText="1"/>
    </xf>
    <xf numFmtId="1" fontId="148" fillId="3" borderId="20" xfId="101" applyNumberFormat="1" applyFont="1" applyFill="1" applyBorder="1" applyAlignment="1">
      <alignment horizontal="center" vertical="center" wrapText="1" readingOrder="2"/>
    </xf>
    <xf numFmtId="0" fontId="145" fillId="3" borderId="20" xfId="0" applyFont="1" applyFill="1" applyBorder="1" applyAlignment="1">
      <alignment horizontal="center" vertical="center" wrapText="1"/>
    </xf>
    <xf numFmtId="3" fontId="145" fillId="3" borderId="20" xfId="0" applyNumberFormat="1" applyFont="1" applyFill="1" applyBorder="1" applyAlignment="1">
      <alignment horizontal="center" vertical="center" wrapText="1"/>
    </xf>
    <xf numFmtId="3" fontId="145" fillId="3" borderId="79" xfId="0" applyNumberFormat="1" applyFont="1" applyFill="1" applyBorder="1" applyAlignment="1">
      <alignment horizontal="center" vertical="center" wrapText="1"/>
    </xf>
    <xf numFmtId="3" fontId="145" fillId="3" borderId="60" xfId="0" applyNumberFormat="1" applyFont="1" applyFill="1" applyBorder="1" applyAlignment="1">
      <alignment horizontal="center" vertical="center" wrapText="1"/>
    </xf>
    <xf numFmtId="167" fontId="138" fillId="3" borderId="1" xfId="102" applyNumberFormat="1" applyFont="1" applyFill="1" applyBorder="1" applyAlignment="1">
      <alignment horizontal="center" vertical="center"/>
    </xf>
    <xf numFmtId="0" fontId="165" fillId="3" borderId="1" xfId="0" applyFont="1" applyFill="1" applyBorder="1" applyAlignment="1">
      <alignment horizontal="right" vertical="center" wrapText="1"/>
    </xf>
    <xf numFmtId="0" fontId="167" fillId="3" borderId="1" xfId="0" applyFont="1" applyFill="1" applyBorder="1"/>
    <xf numFmtId="0" fontId="168" fillId="3" borderId="1" xfId="0" applyFont="1" applyFill="1" applyBorder="1" applyAlignment="1">
      <alignment horizontal="center" vertical="center" wrapText="1"/>
    </xf>
    <xf numFmtId="3" fontId="168" fillId="3" borderId="1" xfId="0" applyNumberFormat="1" applyFont="1" applyFill="1" applyBorder="1" applyAlignment="1">
      <alignment horizontal="center" vertical="center" wrapText="1"/>
    </xf>
    <xf numFmtId="1" fontId="85" fillId="3" borderId="1" xfId="101" applyNumberFormat="1" applyFont="1" applyFill="1" applyBorder="1" applyAlignment="1">
      <alignment horizontal="center" vertical="center" wrapText="1" readingOrder="2"/>
    </xf>
    <xf numFmtId="3" fontId="169" fillId="3" borderId="1" xfId="10" applyNumberFormat="1" applyFont="1" applyFill="1" applyBorder="1" applyAlignment="1">
      <alignment horizontal="center" vertical="center" readingOrder="2"/>
    </xf>
    <xf numFmtId="0" fontId="4" fillId="0" borderId="0" xfId="106"/>
    <xf numFmtId="0" fontId="164" fillId="2" borderId="65" xfId="106" applyFont="1" applyFill="1" applyBorder="1" applyAlignment="1">
      <alignment horizontal="center" vertical="center" wrapText="1"/>
    </xf>
    <xf numFmtId="0" fontId="164" fillId="2" borderId="72" xfId="106" applyFont="1" applyFill="1" applyBorder="1" applyAlignment="1">
      <alignment horizontal="center" vertical="center" wrapText="1"/>
    </xf>
    <xf numFmtId="0" fontId="174" fillId="0" borderId="9" xfId="106" applyFont="1" applyBorder="1" applyAlignment="1">
      <alignment horizontal="center" vertical="center" wrapText="1"/>
    </xf>
    <xf numFmtId="0" fontId="148" fillId="3" borderId="9" xfId="1" applyNumberFormat="1" applyFont="1" applyFill="1" applyBorder="1" applyAlignment="1">
      <alignment horizontal="center" vertical="center" wrapText="1" readingOrder="2"/>
    </xf>
    <xf numFmtId="0" fontId="138" fillId="3" borderId="9" xfId="0" applyFont="1" applyFill="1" applyBorder="1" applyAlignment="1">
      <alignment horizontal="center" vertical="center"/>
    </xf>
    <xf numFmtId="0" fontId="175" fillId="0" borderId="8" xfId="106" applyFont="1" applyBorder="1" applyAlignment="1">
      <alignment horizontal="center" vertical="center" wrapText="1"/>
    </xf>
    <xf numFmtId="167" fontId="138" fillId="3" borderId="10" xfId="0" applyNumberFormat="1" applyFont="1" applyFill="1" applyBorder="1" applyAlignment="1">
      <alignment horizontal="center" vertical="center" wrapText="1"/>
    </xf>
    <xf numFmtId="0" fontId="175" fillId="0" borderId="15" xfId="106" applyFont="1" applyBorder="1" applyAlignment="1">
      <alignment horizontal="center" vertical="center" wrapText="1"/>
    </xf>
    <xf numFmtId="0" fontId="175" fillId="0" borderId="9" xfId="106" applyFont="1" applyBorder="1" applyAlignment="1">
      <alignment horizontal="center" vertical="center" wrapText="1"/>
    </xf>
    <xf numFmtId="0" fontId="174" fillId="0" borderId="1" xfId="106" applyFont="1" applyBorder="1" applyAlignment="1">
      <alignment horizontal="center" vertical="center" wrapText="1"/>
    </xf>
    <xf numFmtId="0" fontId="148" fillId="3" borderId="1" xfId="1" applyNumberFormat="1" applyFont="1" applyFill="1" applyBorder="1" applyAlignment="1">
      <alignment horizontal="center" vertical="center" wrapText="1" readingOrder="2"/>
    </xf>
    <xf numFmtId="0" fontId="138" fillId="3" borderId="1" xfId="0" applyFont="1" applyFill="1" applyBorder="1" applyAlignment="1">
      <alignment horizontal="center" vertical="center"/>
    </xf>
    <xf numFmtId="0" fontId="175" fillId="0" borderId="11" xfId="106" applyFont="1" applyBorder="1" applyAlignment="1">
      <alignment horizontal="center" vertical="center" wrapText="1"/>
    </xf>
    <xf numFmtId="167" fontId="138" fillId="3" borderId="19" xfId="0" applyNumberFormat="1" applyFont="1" applyFill="1" applyBorder="1" applyAlignment="1">
      <alignment horizontal="center" vertical="center" wrapText="1"/>
    </xf>
    <xf numFmtId="0" fontId="175" fillId="0" borderId="13" xfId="106" applyFont="1" applyBorder="1" applyAlignment="1">
      <alignment horizontal="center" vertical="center" wrapText="1"/>
    </xf>
    <xf numFmtId="0" fontId="175" fillId="0" borderId="1" xfId="106" applyFont="1" applyBorder="1" applyAlignment="1">
      <alignment horizontal="center" vertical="center" wrapText="1"/>
    </xf>
    <xf numFmtId="0" fontId="174" fillId="0" borderId="6" xfId="106" applyFont="1" applyBorder="1" applyAlignment="1">
      <alignment horizontal="center" vertical="center" wrapText="1"/>
    </xf>
    <xf numFmtId="0" fontId="148" fillId="3" borderId="6" xfId="1" applyNumberFormat="1" applyFont="1" applyFill="1" applyBorder="1" applyAlignment="1">
      <alignment horizontal="center" vertical="center" wrapText="1" readingOrder="2"/>
    </xf>
    <xf numFmtId="0" fontId="138" fillId="3" borderId="6" xfId="0" applyNumberFormat="1" applyFont="1" applyFill="1" applyBorder="1" applyAlignment="1">
      <alignment horizontal="center" vertical="center"/>
    </xf>
    <xf numFmtId="0" fontId="175" fillId="0" borderId="5" xfId="106" applyFont="1" applyBorder="1" applyAlignment="1">
      <alignment horizontal="center" vertical="center" wrapText="1"/>
    </xf>
    <xf numFmtId="167" fontId="138" fillId="3" borderId="83" xfId="0" applyNumberFormat="1" applyFont="1" applyFill="1" applyBorder="1" applyAlignment="1">
      <alignment horizontal="center" vertical="center" wrapText="1"/>
    </xf>
    <xf numFmtId="0" fontId="175" fillId="0" borderId="14" xfId="106" applyFont="1" applyBorder="1" applyAlignment="1">
      <alignment horizontal="center" vertical="center" wrapText="1"/>
    </xf>
    <xf numFmtId="0" fontId="175" fillId="0" borderId="6" xfId="106" applyFont="1" applyBorder="1" applyAlignment="1">
      <alignment horizontal="center" vertical="center" wrapText="1"/>
    </xf>
    <xf numFmtId="0" fontId="138" fillId="3" borderId="9" xfId="0" applyFont="1" applyFill="1" applyBorder="1" applyAlignment="1">
      <alignment horizontal="center" vertical="center" wrapText="1"/>
    </xf>
    <xf numFmtId="0" fontId="138" fillId="3" borderId="6" xfId="0" applyFont="1" applyFill="1" applyBorder="1" applyAlignment="1">
      <alignment horizontal="center" vertical="center" wrapText="1"/>
    </xf>
    <xf numFmtId="0" fontId="175" fillId="3" borderId="8" xfId="106" applyFont="1" applyFill="1" applyBorder="1" applyAlignment="1">
      <alignment horizontal="center" vertical="center" wrapText="1"/>
    </xf>
    <xf numFmtId="0" fontId="175" fillId="3" borderId="15" xfId="106" applyFont="1" applyFill="1" applyBorder="1" applyAlignment="1">
      <alignment horizontal="center" vertical="center" wrapText="1"/>
    </xf>
    <xf numFmtId="0" fontId="175" fillId="3" borderId="9" xfId="106" applyFont="1" applyFill="1" applyBorder="1" applyAlignment="1">
      <alignment horizontal="center" vertical="center" wrapText="1"/>
    </xf>
    <xf numFmtId="0" fontId="175" fillId="3" borderId="11" xfId="106" applyFont="1" applyFill="1" applyBorder="1" applyAlignment="1">
      <alignment horizontal="center" vertical="center" wrapText="1"/>
    </xf>
    <xf numFmtId="0" fontId="175" fillId="3" borderId="13" xfId="106" applyFont="1" applyFill="1" applyBorder="1" applyAlignment="1">
      <alignment horizontal="center" vertical="center" wrapText="1"/>
    </xf>
    <xf numFmtId="0" fontId="175" fillId="3" borderId="1" xfId="106" applyFont="1" applyFill="1" applyBorder="1" applyAlignment="1">
      <alignment horizontal="center" vertical="center" wrapText="1"/>
    </xf>
    <xf numFmtId="0" fontId="174" fillId="0" borderId="2" xfId="106" applyFont="1" applyBorder="1" applyAlignment="1">
      <alignment horizontal="center" vertical="center" wrapText="1"/>
    </xf>
    <xf numFmtId="0" fontId="175" fillId="0" borderId="2" xfId="106" applyFont="1" applyBorder="1" applyAlignment="1">
      <alignment horizontal="center" vertical="center" wrapText="1"/>
    </xf>
    <xf numFmtId="0" fontId="173" fillId="2" borderId="9" xfId="103" applyFont="1" applyFill="1" applyBorder="1"/>
    <xf numFmtId="167" fontId="138" fillId="2" borderId="9" xfId="0" applyNumberFormat="1" applyFont="1" applyFill="1" applyBorder="1" applyAlignment="1">
      <alignment horizontal="center" vertical="center"/>
    </xf>
    <xf numFmtId="167" fontId="138" fillId="2" borderId="10" xfId="0" applyNumberFormat="1" applyFont="1" applyFill="1" applyBorder="1" applyAlignment="1">
      <alignment horizontal="center" vertical="center"/>
    </xf>
    <xf numFmtId="0" fontId="148" fillId="2" borderId="1" xfId="1" applyNumberFormat="1" applyFont="1" applyFill="1" applyBorder="1" applyAlignment="1">
      <alignment horizontal="center" vertical="center" wrapText="1" readingOrder="2"/>
    </xf>
    <xf numFmtId="167" fontId="138" fillId="2" borderId="1" xfId="0" applyNumberFormat="1" applyFont="1" applyFill="1" applyBorder="1" applyAlignment="1">
      <alignment horizontal="center" vertical="center"/>
    </xf>
    <xf numFmtId="0" fontId="148" fillId="2" borderId="20" xfId="1" applyNumberFormat="1" applyFont="1" applyFill="1" applyBorder="1" applyAlignment="1">
      <alignment horizontal="center" vertical="center" wrapText="1" readingOrder="2"/>
    </xf>
    <xf numFmtId="167" fontId="138" fillId="0" borderId="75" xfId="0" applyNumberFormat="1" applyFont="1" applyFill="1" applyBorder="1" applyAlignment="1">
      <alignment horizontal="center" vertical="center" wrapText="1"/>
    </xf>
    <xf numFmtId="167" fontId="138" fillId="2" borderId="20" xfId="0" applyNumberFormat="1" applyFont="1" applyFill="1" applyBorder="1" applyAlignment="1">
      <alignment horizontal="center" vertical="center"/>
    </xf>
    <xf numFmtId="0" fontId="173" fillId="2" borderId="6" xfId="103" applyFont="1" applyFill="1" applyBorder="1"/>
    <xf numFmtId="167" fontId="138" fillId="2" borderId="6" xfId="0" applyNumberFormat="1" applyFont="1" applyFill="1" applyBorder="1" applyAlignment="1">
      <alignment horizontal="center" vertical="center"/>
    </xf>
    <xf numFmtId="167" fontId="138" fillId="2" borderId="7" xfId="0" applyNumberFormat="1" applyFont="1" applyFill="1" applyBorder="1" applyAlignment="1">
      <alignment horizontal="center" vertical="center"/>
    </xf>
    <xf numFmtId="0" fontId="159" fillId="0" borderId="0" xfId="66" applyFont="1" applyAlignment="1">
      <alignment readingOrder="2"/>
    </xf>
    <xf numFmtId="0" fontId="159" fillId="0" borderId="1" xfId="66" applyFont="1" applyBorder="1" applyAlignment="1">
      <alignment horizontal="center" vertical="center" readingOrder="2"/>
    </xf>
    <xf numFmtId="0" fontId="159" fillId="0" borderId="1" xfId="66" applyFont="1" applyBorder="1" applyAlignment="1">
      <alignment horizontal="center" vertical="center" wrapText="1" readingOrder="2"/>
    </xf>
    <xf numFmtId="168" fontId="159" fillId="0" borderId="1" xfId="66" applyNumberFormat="1" applyFont="1" applyBorder="1" applyAlignment="1">
      <alignment horizontal="center" vertical="center" readingOrder="2"/>
    </xf>
    <xf numFmtId="0" fontId="159" fillId="0" borderId="0" xfId="66" applyFont="1" applyAlignment="1">
      <alignment horizontal="center" vertical="center" readingOrder="2"/>
    </xf>
    <xf numFmtId="167" fontId="176" fillId="3" borderId="1" xfId="0" applyNumberFormat="1" applyFont="1" applyFill="1" applyBorder="1" applyAlignment="1">
      <alignment horizontal="center" vertical="center" wrapText="1" readingOrder="2"/>
    </xf>
    <xf numFmtId="0" fontId="161" fillId="0" borderId="1" xfId="66" applyFont="1" applyBorder="1" applyAlignment="1">
      <alignment horizontal="center" vertical="center" readingOrder="2"/>
    </xf>
    <xf numFmtId="3" fontId="161" fillId="0" borderId="1" xfId="66" applyNumberFormat="1" applyFont="1" applyBorder="1" applyAlignment="1">
      <alignment horizontal="center" vertical="center" readingOrder="2"/>
    </xf>
    <xf numFmtId="0" fontId="159" fillId="0" borderId="2" xfId="66" applyFont="1" applyBorder="1" applyAlignment="1">
      <alignment horizontal="center" vertical="center" readingOrder="2"/>
    </xf>
    <xf numFmtId="0" fontId="4" fillId="0" borderId="0" xfId="66"/>
    <xf numFmtId="3" fontId="53" fillId="40" borderId="21" xfId="0" applyNumberFormat="1" applyFont="1" applyFill="1" applyBorder="1" applyAlignment="1" applyProtection="1">
      <alignment horizontal="center" vertical="center" wrapText="1"/>
      <protection hidden="1"/>
    </xf>
    <xf numFmtId="3" fontId="53" fillId="40" borderId="22" xfId="0" applyNumberFormat="1" applyFont="1" applyFill="1" applyBorder="1" applyAlignment="1" applyProtection="1">
      <alignment horizontal="center" vertical="center" wrapText="1"/>
      <protection hidden="1"/>
    </xf>
    <xf numFmtId="3" fontId="53" fillId="40" borderId="23" xfId="0" applyNumberFormat="1" applyFont="1" applyFill="1" applyBorder="1" applyAlignment="1" applyProtection="1">
      <alignment horizontal="center" vertical="center" wrapText="1"/>
      <protection hidden="1"/>
    </xf>
    <xf numFmtId="0" fontId="53" fillId="47" borderId="21" xfId="0" applyFont="1" applyFill="1" applyBorder="1" applyAlignment="1" applyProtection="1">
      <alignment horizontal="center" vertical="center" wrapText="1"/>
      <protection locked="0"/>
    </xf>
    <xf numFmtId="0" fontId="53" fillId="47" borderId="22" xfId="0" applyFont="1" applyFill="1" applyBorder="1" applyAlignment="1" applyProtection="1">
      <alignment horizontal="center" vertical="center" wrapText="1"/>
      <protection locked="0"/>
    </xf>
    <xf numFmtId="0" fontId="56" fillId="0" borderId="28" xfId="0" applyFont="1" applyBorder="1" applyAlignment="1" applyProtection="1">
      <alignment horizontal="center"/>
      <protection locked="0"/>
    </xf>
    <xf numFmtId="0" fontId="56" fillId="0" borderId="3" xfId="0" applyFont="1" applyBorder="1" applyAlignment="1" applyProtection="1">
      <alignment horizontal="center"/>
      <protection locked="0"/>
    </xf>
    <xf numFmtId="0" fontId="56" fillId="0" borderId="15" xfId="0" applyFont="1" applyBorder="1" applyAlignment="1" applyProtection="1">
      <alignment horizontal="center"/>
      <protection locked="0"/>
    </xf>
    <xf numFmtId="0" fontId="53" fillId="38" borderId="2" xfId="0" applyFont="1" applyFill="1" applyBorder="1" applyAlignment="1" applyProtection="1">
      <alignment horizontal="center" vertical="center" wrapText="1"/>
    </xf>
    <xf numFmtId="0" fontId="53" fillId="38" borderId="39" xfId="0" applyFont="1" applyFill="1" applyBorder="1" applyAlignment="1" applyProtection="1">
      <alignment horizontal="center" vertical="center" wrapText="1"/>
    </xf>
    <xf numFmtId="0" fontId="53" fillId="0" borderId="29" xfId="0" applyFont="1" applyBorder="1" applyAlignment="1" applyProtection="1">
      <alignment horizontal="center" vertical="center" wrapText="1"/>
    </xf>
    <xf numFmtId="0" fontId="53" fillId="0" borderId="63" xfId="0" applyFont="1" applyBorder="1" applyAlignment="1" applyProtection="1">
      <alignment horizontal="center" vertical="center" wrapText="1"/>
    </xf>
    <xf numFmtId="2" fontId="60" fillId="0" borderId="20" xfId="10" applyNumberFormat="1" applyFont="1" applyFill="1" applyBorder="1" applyAlignment="1" applyProtection="1">
      <alignment horizontal="center" vertical="center" wrapText="1" readingOrder="2"/>
    </xf>
    <xf numFmtId="2" fontId="60" fillId="0" borderId="18" xfId="10" applyNumberFormat="1" applyFont="1" applyFill="1" applyBorder="1" applyAlignment="1" applyProtection="1">
      <alignment horizontal="center" vertical="center" wrapText="1" readingOrder="2"/>
    </xf>
    <xf numFmtId="1" fontId="54" fillId="0" borderId="60" xfId="1" applyNumberFormat="1" applyFont="1" applyBorder="1" applyAlignment="1" applyProtection="1">
      <alignment horizontal="center" vertical="center" wrapText="1" readingOrder="2"/>
    </xf>
    <xf numFmtId="1" fontId="54" fillId="0" borderId="62" xfId="1" applyNumberFormat="1" applyFont="1" applyBorder="1" applyAlignment="1" applyProtection="1">
      <alignment horizontal="center" vertical="center" wrapText="1" readingOrder="2"/>
    </xf>
    <xf numFmtId="1" fontId="54" fillId="0" borderId="44" xfId="1" applyNumberFormat="1" applyFont="1" applyBorder="1" applyAlignment="1" applyProtection="1">
      <alignment horizontal="center" vertical="center" wrapText="1" readingOrder="2"/>
    </xf>
    <xf numFmtId="0" fontId="53" fillId="37" borderId="21" xfId="0" applyFont="1" applyFill="1" applyBorder="1" applyAlignment="1" applyProtection="1">
      <alignment horizontal="center" vertical="center"/>
      <protection locked="0"/>
    </xf>
    <xf numFmtId="0" fontId="53" fillId="37" borderId="22" xfId="0" applyFont="1" applyFill="1" applyBorder="1" applyAlignment="1" applyProtection="1">
      <alignment horizontal="center" vertical="center"/>
      <protection locked="0"/>
    </xf>
    <xf numFmtId="0" fontId="53" fillId="37" borderId="23" xfId="0" applyFont="1" applyFill="1" applyBorder="1" applyAlignment="1" applyProtection="1">
      <alignment horizontal="center" vertical="center"/>
      <protection locked="0"/>
    </xf>
    <xf numFmtId="3" fontId="53" fillId="40" borderId="21" xfId="0" applyNumberFormat="1" applyFont="1" applyFill="1" applyBorder="1" applyAlignment="1" applyProtection="1">
      <alignment horizontal="center" vertical="center" wrapText="1"/>
    </xf>
    <xf numFmtId="3" fontId="53" fillId="40" borderId="22" xfId="0" applyNumberFormat="1" applyFont="1" applyFill="1" applyBorder="1" applyAlignment="1" applyProtection="1">
      <alignment horizontal="center" vertical="center" wrapText="1"/>
    </xf>
    <xf numFmtId="3" fontId="53" fillId="40" borderId="23" xfId="0" applyNumberFormat="1" applyFont="1" applyFill="1" applyBorder="1" applyAlignment="1" applyProtection="1">
      <alignment horizontal="center" vertical="center" wrapText="1"/>
    </xf>
    <xf numFmtId="171" fontId="32" fillId="0" borderId="29" xfId="0" applyNumberFormat="1" applyFont="1" applyBorder="1" applyAlignment="1" applyProtection="1">
      <alignment horizontal="center" vertical="center" wrapText="1"/>
      <protection hidden="1"/>
    </xf>
    <xf numFmtId="171" fontId="32" fillId="0" borderId="46" xfId="0" applyNumberFormat="1" applyFont="1" applyBorder="1" applyAlignment="1" applyProtection="1">
      <alignment horizontal="center" vertical="center" wrapText="1"/>
      <protection hidden="1"/>
    </xf>
    <xf numFmtId="171" fontId="32" fillId="0" borderId="14" xfId="0" applyNumberFormat="1" applyFont="1" applyBorder="1" applyAlignment="1" applyProtection="1">
      <alignment horizontal="center" vertical="center" wrapText="1"/>
      <protection hidden="1"/>
    </xf>
    <xf numFmtId="0" fontId="34" fillId="0" borderId="0" xfId="0" applyFont="1" applyBorder="1" applyAlignment="1" applyProtection="1">
      <alignment horizontal="center" vertical="center"/>
      <protection hidden="1"/>
    </xf>
    <xf numFmtId="0" fontId="32" fillId="3" borderId="15" xfId="0" applyFont="1" applyFill="1" applyBorder="1" applyAlignment="1" applyProtection="1">
      <alignment horizontal="center" vertical="center"/>
      <protection hidden="1"/>
    </xf>
    <xf numFmtId="0" fontId="32" fillId="3" borderId="9" xfId="0" applyFont="1" applyFill="1" applyBorder="1" applyAlignment="1" applyProtection="1">
      <alignment horizontal="center" vertical="center"/>
      <protection hidden="1"/>
    </xf>
    <xf numFmtId="0" fontId="32" fillId="3" borderId="10" xfId="0" applyFont="1" applyFill="1" applyBorder="1" applyAlignment="1" applyProtection="1">
      <alignment horizontal="center" vertical="center"/>
      <protection hidden="1"/>
    </xf>
    <xf numFmtId="0" fontId="32" fillId="0" borderId="13" xfId="0" applyFont="1" applyBorder="1" applyAlignment="1" applyProtection="1">
      <alignment horizontal="center" vertical="center" wrapText="1"/>
      <protection hidden="1"/>
    </xf>
    <xf numFmtId="0" fontId="32" fillId="3" borderId="8" xfId="0" applyFont="1" applyFill="1" applyBorder="1" applyAlignment="1" applyProtection="1">
      <alignment horizontal="center" vertical="center"/>
      <protection hidden="1"/>
    </xf>
    <xf numFmtId="171" fontId="46" fillId="0" borderId="29" xfId="1" applyNumberFormat="1" applyFont="1" applyBorder="1" applyAlignment="1" applyProtection="1">
      <alignment horizontal="center" vertical="center" wrapText="1" readingOrder="2"/>
      <protection hidden="1"/>
    </xf>
    <xf numFmtId="171" fontId="46" fillId="0" borderId="46" xfId="1" applyNumberFormat="1" applyFont="1" applyBorder="1" applyAlignment="1" applyProtection="1">
      <alignment horizontal="center" vertical="center" wrapText="1" readingOrder="2"/>
      <protection hidden="1"/>
    </xf>
    <xf numFmtId="171" fontId="46" fillId="0" borderId="14" xfId="1" applyNumberFormat="1" applyFont="1" applyBorder="1" applyAlignment="1" applyProtection="1">
      <alignment horizontal="center" vertical="center" wrapText="1" readingOrder="2"/>
      <protection hidden="1"/>
    </xf>
    <xf numFmtId="171" fontId="45" fillId="0" borderId="13" xfId="0" applyNumberFormat="1" applyFont="1" applyBorder="1" applyAlignment="1" applyProtection="1">
      <alignment horizontal="center" vertical="center" wrapText="1"/>
      <protection hidden="1"/>
    </xf>
    <xf numFmtId="171" fontId="45" fillId="0" borderId="1" xfId="0" applyNumberFormat="1" applyFont="1" applyBorder="1" applyAlignment="1" applyProtection="1">
      <alignment horizontal="center" vertical="center" wrapText="1"/>
      <protection hidden="1"/>
    </xf>
    <xf numFmtId="0" fontId="32" fillId="0" borderId="49" xfId="0" applyFont="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hidden="1"/>
    </xf>
    <xf numFmtId="0" fontId="34" fillId="0" borderId="47" xfId="0" applyFont="1" applyBorder="1" applyAlignment="1" applyProtection="1">
      <alignment horizontal="center" vertical="center"/>
      <protection hidden="1"/>
    </xf>
    <xf numFmtId="171" fontId="32" fillId="0" borderId="29" xfId="0" applyNumberFormat="1" applyFont="1" applyBorder="1" applyAlignment="1" applyProtection="1">
      <alignment horizontal="left" vertical="center" wrapText="1"/>
      <protection hidden="1"/>
    </xf>
    <xf numFmtId="171" fontId="32" fillId="0" borderId="46" xfId="0" applyNumberFormat="1" applyFont="1" applyBorder="1" applyAlignment="1" applyProtection="1">
      <alignment horizontal="left" vertical="center" wrapText="1"/>
      <protection hidden="1"/>
    </xf>
    <xf numFmtId="171" fontId="32" fillId="0" borderId="14" xfId="0" applyNumberFormat="1" applyFont="1" applyBorder="1" applyAlignment="1" applyProtection="1">
      <alignment horizontal="left" vertical="center" wrapText="1"/>
      <protection hidden="1"/>
    </xf>
    <xf numFmtId="171" fontId="46" fillId="0" borderId="2" xfId="1" applyNumberFormat="1" applyFont="1" applyBorder="1" applyAlignment="1" applyProtection="1">
      <alignment horizontal="center" vertical="center" wrapText="1" readingOrder="2"/>
      <protection hidden="1"/>
    </xf>
    <xf numFmtId="171" fontId="46" fillId="0" borderId="39" xfId="1" applyNumberFormat="1" applyFont="1" applyBorder="1" applyAlignment="1" applyProtection="1">
      <alignment horizontal="center" vertical="center" wrapText="1" readingOrder="2"/>
      <protection hidden="1"/>
    </xf>
    <xf numFmtId="171" fontId="46" fillId="0" borderId="13" xfId="1" applyNumberFormat="1" applyFont="1" applyBorder="1" applyAlignment="1" applyProtection="1">
      <alignment horizontal="center" vertical="center" wrapText="1" readingOrder="2"/>
      <protection hidden="1"/>
    </xf>
    <xf numFmtId="0" fontId="32" fillId="3" borderId="28" xfId="0" applyFont="1" applyFill="1" applyBorder="1" applyAlignment="1" applyProtection="1">
      <alignment horizontal="center" vertical="center"/>
      <protection hidden="1"/>
    </xf>
    <xf numFmtId="0" fontId="32" fillId="0" borderId="45" xfId="0" applyFont="1" applyBorder="1" applyAlignment="1" applyProtection="1">
      <alignment horizontal="center" vertical="center" wrapText="1"/>
      <protection hidden="1"/>
    </xf>
    <xf numFmtId="0" fontId="32" fillId="0" borderId="43" xfId="0" applyFont="1" applyBorder="1" applyAlignment="1" applyProtection="1">
      <alignment horizontal="center" vertical="center" wrapText="1"/>
      <protection hidden="1"/>
    </xf>
    <xf numFmtId="0" fontId="32" fillId="0" borderId="53" xfId="0" applyFont="1" applyBorder="1" applyAlignment="1" applyProtection="1">
      <alignment horizontal="center" vertical="center" wrapText="1"/>
      <protection hidden="1"/>
    </xf>
    <xf numFmtId="171" fontId="32" fillId="0" borderId="6" xfId="0" applyNumberFormat="1" applyFont="1" applyBorder="1" applyAlignment="1" applyProtection="1">
      <alignment horizontal="left" vertical="center" wrapText="1"/>
      <protection hidden="1"/>
    </xf>
    <xf numFmtId="171" fontId="45" fillId="0" borderId="11" xfId="0" applyNumberFormat="1" applyFont="1" applyBorder="1" applyAlignment="1" applyProtection="1">
      <alignment horizontal="center" vertical="center" wrapText="1"/>
    </xf>
    <xf numFmtId="171" fontId="45" fillId="0" borderId="1" xfId="0" applyNumberFormat="1" applyFont="1" applyBorder="1" applyAlignment="1" applyProtection="1">
      <alignment horizontal="center" vertical="center" wrapText="1"/>
    </xf>
    <xf numFmtId="0" fontId="34" fillId="0" borderId="0" xfId="0" applyFont="1" applyBorder="1" applyAlignment="1" applyProtection="1">
      <alignment horizontal="center" vertical="center"/>
    </xf>
    <xf numFmtId="0" fontId="32" fillId="0" borderId="49" xfId="0" applyFont="1" applyBorder="1" applyAlignment="1" applyProtection="1">
      <alignment horizontal="center" vertical="center" wrapText="1"/>
    </xf>
    <xf numFmtId="0" fontId="32" fillId="0" borderId="55" xfId="0" applyFont="1" applyBorder="1" applyAlignment="1" applyProtection="1">
      <alignment horizontal="center" vertical="center" wrapText="1"/>
    </xf>
    <xf numFmtId="171" fontId="32" fillId="0" borderId="29" xfId="0" applyNumberFormat="1" applyFont="1" applyBorder="1" applyAlignment="1" applyProtection="1">
      <alignment horizontal="left" vertical="center" wrapText="1"/>
    </xf>
    <xf numFmtId="171" fontId="32" fillId="0" borderId="46" xfId="0" applyNumberFormat="1" applyFont="1" applyBorder="1" applyAlignment="1" applyProtection="1">
      <alignment horizontal="left" vertical="center" wrapText="1"/>
    </xf>
    <xf numFmtId="171" fontId="32" fillId="0" borderId="14" xfId="0" applyNumberFormat="1" applyFont="1" applyBorder="1" applyAlignment="1" applyProtection="1">
      <alignment horizontal="left" vertical="center" wrapText="1"/>
    </xf>
    <xf numFmtId="0" fontId="32" fillId="3" borderId="25" xfId="0" applyFont="1" applyFill="1" applyBorder="1" applyAlignment="1" applyProtection="1">
      <alignment horizontal="center" vertical="center"/>
    </xf>
    <xf numFmtId="0" fontId="32" fillId="3" borderId="26" xfId="0" applyFont="1" applyFill="1" applyBorder="1" applyAlignment="1" applyProtection="1">
      <alignment horizontal="center" vertical="center"/>
    </xf>
    <xf numFmtId="0" fontId="32" fillId="3" borderId="27" xfId="0" applyFont="1" applyFill="1" applyBorder="1" applyAlignment="1" applyProtection="1">
      <alignment horizontal="center" vertical="center"/>
    </xf>
    <xf numFmtId="171" fontId="32" fillId="0" borderId="2" xfId="0" applyNumberFormat="1" applyFont="1" applyBorder="1" applyAlignment="1" applyProtection="1">
      <alignment horizontal="center" vertical="center" wrapText="1"/>
    </xf>
    <xf numFmtId="171" fontId="32" fillId="0" borderId="39" xfId="0" applyNumberFormat="1" applyFont="1" applyBorder="1" applyAlignment="1" applyProtection="1">
      <alignment horizontal="center" vertical="center" wrapText="1"/>
    </xf>
    <xf numFmtId="171" fontId="32" fillId="0" borderId="13" xfId="0" applyNumberFormat="1" applyFont="1" applyBorder="1" applyAlignment="1" applyProtection="1">
      <alignment horizontal="center" vertical="center" wrapText="1"/>
    </xf>
    <xf numFmtId="0" fontId="32" fillId="3" borderId="3" xfId="0" applyFont="1" applyFill="1" applyBorder="1" applyAlignment="1" applyProtection="1">
      <alignment horizontal="center" vertical="center"/>
    </xf>
    <xf numFmtId="171" fontId="32" fillId="3" borderId="29" xfId="0" applyNumberFormat="1" applyFont="1" applyFill="1" applyBorder="1" applyAlignment="1" applyProtection="1">
      <alignment horizontal="center" vertical="center" wrapText="1"/>
    </xf>
    <xf numFmtId="171" fontId="32" fillId="3" borderId="14" xfId="0" applyNumberFormat="1" applyFont="1" applyFill="1" applyBorder="1" applyAlignment="1" applyProtection="1">
      <alignment horizontal="center" vertical="center" wrapText="1"/>
    </xf>
    <xf numFmtId="171" fontId="32" fillId="0" borderId="29" xfId="0" applyNumberFormat="1" applyFont="1" applyBorder="1" applyAlignment="1" applyProtection="1">
      <alignment horizontal="center" vertical="center" wrapText="1"/>
    </xf>
    <xf numFmtId="171" fontId="32" fillId="0" borderId="46" xfId="0" applyNumberFormat="1" applyFont="1" applyBorder="1" applyAlignment="1" applyProtection="1">
      <alignment horizontal="center" vertical="center" wrapText="1"/>
    </xf>
    <xf numFmtId="171" fontId="32" fillId="0" borderId="14" xfId="0" applyNumberFormat="1" applyFont="1" applyBorder="1" applyAlignment="1" applyProtection="1">
      <alignment horizontal="center" vertical="center" wrapText="1"/>
    </xf>
    <xf numFmtId="0" fontId="6" fillId="0" borderId="47" xfId="12" applyFont="1" applyFill="1" applyBorder="1" applyAlignment="1" applyProtection="1">
      <alignment horizontal="center" vertical="center"/>
    </xf>
    <xf numFmtId="0" fontId="6" fillId="0" borderId="0" xfId="12" applyFont="1" applyFill="1" applyBorder="1" applyAlignment="1" applyProtection="1">
      <alignment horizontal="center" vertical="center"/>
    </xf>
    <xf numFmtId="0" fontId="6" fillId="0" borderId="21" xfId="12" applyFont="1" applyFill="1" applyBorder="1" applyAlignment="1" applyProtection="1">
      <alignment horizontal="center" vertical="center"/>
    </xf>
    <xf numFmtId="0" fontId="6" fillId="0" borderId="22" xfId="12" applyFont="1" applyFill="1" applyBorder="1" applyAlignment="1" applyProtection="1">
      <alignment horizontal="center" vertical="center"/>
    </xf>
    <xf numFmtId="0" fontId="6" fillId="0" borderId="23" xfId="12" applyFont="1" applyFill="1" applyBorder="1" applyAlignment="1" applyProtection="1">
      <alignment horizontal="center" vertical="center"/>
    </xf>
    <xf numFmtId="3" fontId="70" fillId="0" borderId="49" xfId="10" applyNumberFormat="1" applyFont="1" applyFill="1" applyBorder="1" applyAlignment="1" applyProtection="1">
      <alignment horizontal="center" vertical="center" wrapText="1" shrinkToFit="1" readingOrder="2"/>
    </xf>
    <xf numFmtId="3" fontId="70" fillId="0" borderId="50" xfId="10" applyNumberFormat="1" applyFont="1" applyFill="1" applyBorder="1" applyAlignment="1" applyProtection="1">
      <alignment horizontal="center" vertical="center" wrapText="1" shrinkToFit="1" readingOrder="2"/>
    </xf>
    <xf numFmtId="171" fontId="68" fillId="0" borderId="29" xfId="10" applyNumberFormat="1" applyFont="1" applyFill="1" applyBorder="1" applyAlignment="1" applyProtection="1">
      <alignment horizontal="left" vertical="center" shrinkToFit="1" readingOrder="2"/>
    </xf>
    <xf numFmtId="171" fontId="68" fillId="0" borderId="14" xfId="10" applyNumberFormat="1" applyFont="1" applyFill="1" applyBorder="1" applyAlignment="1" applyProtection="1">
      <alignment horizontal="left" vertical="center" shrinkToFit="1" readingOrder="2"/>
    </xf>
    <xf numFmtId="171" fontId="35" fillId="3" borderId="56" xfId="97" applyNumberFormat="1" applyFont="1" applyFill="1" applyBorder="1" applyAlignment="1" applyProtection="1">
      <alignment horizontal="center" vertical="center"/>
    </xf>
    <xf numFmtId="171" fontId="35" fillId="3" borderId="3" xfId="97" applyNumberFormat="1" applyFont="1" applyFill="1" applyBorder="1" applyAlignment="1" applyProtection="1">
      <alignment horizontal="center" vertical="center"/>
    </xf>
    <xf numFmtId="171" fontId="35" fillId="3" borderId="4" xfId="97" applyNumberFormat="1" applyFont="1" applyFill="1" applyBorder="1" applyAlignment="1" applyProtection="1">
      <alignment horizontal="center" vertical="center"/>
    </xf>
    <xf numFmtId="171" fontId="38" fillId="0" borderId="0" xfId="97" applyNumberFormat="1" applyFont="1" applyAlignment="1" applyProtection="1">
      <alignment horizontal="right"/>
    </xf>
    <xf numFmtId="171" fontId="35" fillId="3" borderId="2" xfId="97" applyNumberFormat="1" applyFont="1" applyFill="1" applyBorder="1" applyAlignment="1" applyProtection="1">
      <alignment horizontal="center" vertical="center"/>
    </xf>
    <xf numFmtId="171" fontId="35" fillId="3" borderId="39" xfId="97" applyNumberFormat="1" applyFont="1" applyFill="1" applyBorder="1" applyAlignment="1" applyProtection="1">
      <alignment horizontal="center" vertical="center"/>
    </xf>
    <xf numFmtId="171" fontId="37" fillId="3" borderId="58" xfId="97" applyNumberFormat="1" applyFont="1" applyFill="1" applyBorder="1" applyAlignment="1" applyProtection="1">
      <alignment horizontal="center" vertical="center"/>
    </xf>
    <xf numFmtId="171" fontId="37" fillId="3" borderId="39" xfId="97" applyNumberFormat="1" applyFont="1" applyFill="1" applyBorder="1" applyAlignment="1" applyProtection="1">
      <alignment horizontal="center" vertical="center"/>
    </xf>
    <xf numFmtId="171" fontId="35" fillId="0" borderId="1" xfId="97" applyNumberFormat="1" applyFont="1" applyBorder="1" applyAlignment="1" applyProtection="1">
      <alignment horizontal="center" vertical="center"/>
    </xf>
    <xf numFmtId="0" fontId="41" fillId="0" borderId="20" xfId="77" applyFont="1" applyBorder="1" applyAlignment="1">
      <alignment horizontal="center" vertical="center" wrapText="1" readingOrder="2"/>
    </xf>
    <xf numFmtId="0" fontId="41" fillId="0" borderId="24" xfId="77" applyFont="1" applyBorder="1" applyAlignment="1">
      <alignment horizontal="center" vertical="center" wrapText="1" readingOrder="2"/>
    </xf>
    <xf numFmtId="0" fontId="39" fillId="0" borderId="0" xfId="77" applyFont="1" applyAlignment="1">
      <alignment horizontal="center"/>
    </xf>
    <xf numFmtId="0" fontId="41" fillId="0" borderId="18" xfId="77" applyFont="1" applyBorder="1" applyAlignment="1">
      <alignment horizontal="center" vertical="center" wrapText="1" readingOrder="2"/>
    </xf>
    <xf numFmtId="0" fontId="41" fillId="0" borderId="11" xfId="77" applyFont="1" applyBorder="1" applyAlignment="1">
      <alignment horizontal="center" vertical="top" readingOrder="2"/>
    </xf>
    <xf numFmtId="0" fontId="41" fillId="0" borderId="1" xfId="77" applyFont="1" applyBorder="1" applyAlignment="1">
      <alignment horizontal="center" vertical="top" readingOrder="2"/>
    </xf>
    <xf numFmtId="0" fontId="41" fillId="0" borderId="12" xfId="77" applyFont="1" applyBorder="1" applyAlignment="1">
      <alignment horizontal="center" vertical="top" readingOrder="2"/>
    </xf>
    <xf numFmtId="0" fontId="41" fillId="0" borderId="6" xfId="77" applyFont="1" applyBorder="1" applyAlignment="1">
      <alignment horizontal="center" vertical="top" readingOrder="2"/>
    </xf>
    <xf numFmtId="0" fontId="41" fillId="0" borderId="7" xfId="77" applyFont="1" applyBorder="1" applyAlignment="1">
      <alignment horizontal="center" vertical="top" readingOrder="2"/>
    </xf>
    <xf numFmtId="0" fontId="41" fillId="0" borderId="5" xfId="77" applyFont="1" applyBorder="1" applyAlignment="1">
      <alignment horizontal="center" vertical="top" readingOrder="2"/>
    </xf>
    <xf numFmtId="0" fontId="4" fillId="0" borderId="0" xfId="74" applyFont="1" applyBorder="1" applyAlignment="1">
      <alignment horizontal="center"/>
    </xf>
    <xf numFmtId="0" fontId="7" fillId="0" borderId="43" xfId="74" applyFont="1" applyBorder="1" applyAlignment="1">
      <alignment horizontal="center"/>
    </xf>
    <xf numFmtId="0" fontId="31" fillId="0" borderId="0" xfId="74" applyFont="1" applyAlignment="1">
      <alignment horizontal="center"/>
    </xf>
    <xf numFmtId="0" fontId="29" fillId="0" borderId="8" xfId="74" applyFont="1" applyBorder="1" applyAlignment="1">
      <alignment horizontal="center" vertical="center" wrapText="1"/>
    </xf>
    <xf numFmtId="0" fontId="29" fillId="0" borderId="11" xfId="74" applyFont="1" applyBorder="1" applyAlignment="1">
      <alignment horizontal="center" vertical="center" wrapText="1"/>
    </xf>
    <xf numFmtId="0" fontId="29" fillId="0" borderId="9" xfId="74" applyFont="1" applyBorder="1" applyAlignment="1">
      <alignment horizontal="center" vertical="center" wrapText="1"/>
    </xf>
    <xf numFmtId="0" fontId="29" fillId="0" borderId="1" xfId="74" applyFont="1" applyBorder="1" applyAlignment="1">
      <alignment horizontal="center" vertical="center" wrapText="1"/>
    </xf>
    <xf numFmtId="0" fontId="29" fillId="0" borderId="28" xfId="10" applyFont="1" applyBorder="1" applyAlignment="1">
      <alignment horizontal="center" vertical="center" wrapText="1"/>
    </xf>
    <xf numFmtId="0" fontId="29" fillId="0" borderId="3" xfId="10" applyFont="1" applyBorder="1" applyAlignment="1">
      <alignment horizontal="center" vertical="center" wrapText="1"/>
    </xf>
    <xf numFmtId="0" fontId="29" fillId="0" borderId="10" xfId="74" applyFont="1" applyBorder="1" applyAlignment="1">
      <alignment horizontal="center" vertical="center" wrapText="1"/>
    </xf>
    <xf numFmtId="0" fontId="29" fillId="0" borderId="12" xfId="74" applyFont="1" applyBorder="1" applyAlignment="1">
      <alignment horizontal="center" vertical="center" wrapText="1"/>
    </xf>
    <xf numFmtId="3" fontId="6" fillId="3" borderId="0" xfId="10" applyNumberFormat="1" applyFont="1" applyFill="1" applyBorder="1" applyAlignment="1" applyProtection="1">
      <alignment horizontal="right" vertical="center" wrapText="1" shrinkToFit="1" readingOrder="2"/>
    </xf>
    <xf numFmtId="3" fontId="6" fillId="3" borderId="0" xfId="10" applyNumberFormat="1" applyFont="1" applyFill="1" applyBorder="1" applyAlignment="1" applyProtection="1">
      <alignment horizontal="center" vertical="center" wrapText="1" shrinkToFit="1" readingOrder="2"/>
    </xf>
    <xf numFmtId="0" fontId="48" fillId="42" borderId="1" xfId="0" applyFont="1" applyFill="1" applyBorder="1" applyAlignment="1">
      <alignment horizontal="center"/>
    </xf>
    <xf numFmtId="0" fontId="49" fillId="2" borderId="21"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23" xfId="0" applyFont="1" applyFill="1" applyBorder="1" applyAlignment="1">
      <alignment horizontal="center" vertical="center"/>
    </xf>
    <xf numFmtId="0" fontId="81" fillId="0" borderId="21" xfId="0" applyFont="1" applyBorder="1" applyAlignment="1">
      <alignment horizontal="center" vertical="center"/>
    </xf>
    <xf numFmtId="0" fontId="81" fillId="0" borderId="22" xfId="0" applyFont="1" applyBorder="1" applyAlignment="1">
      <alignment horizontal="center" vertical="center"/>
    </xf>
    <xf numFmtId="0" fontId="81" fillId="0" borderId="23" xfId="0" applyFont="1" applyBorder="1" applyAlignment="1">
      <alignment horizontal="center" vertical="center"/>
    </xf>
    <xf numFmtId="0" fontId="83" fillId="51" borderId="64" xfId="0" applyFont="1" applyFill="1" applyBorder="1" applyAlignment="1">
      <alignment horizontal="center" vertical="center"/>
    </xf>
    <xf numFmtId="0" fontId="83" fillId="51" borderId="65" xfId="0" applyFont="1" applyFill="1" applyBorder="1" applyAlignment="1">
      <alignment horizontal="center" vertical="center"/>
    </xf>
    <xf numFmtId="0" fontId="83" fillId="51" borderId="66" xfId="0" applyFont="1" applyFill="1" applyBorder="1" applyAlignment="1">
      <alignment horizontal="center" vertical="center"/>
    </xf>
    <xf numFmtId="0" fontId="83" fillId="2" borderId="64" xfId="0" applyFont="1" applyFill="1" applyBorder="1" applyAlignment="1">
      <alignment horizontal="center" vertical="center"/>
    </xf>
    <xf numFmtId="0" fontId="83" fillId="2" borderId="65" xfId="0" applyFont="1" applyFill="1" applyBorder="1" applyAlignment="1">
      <alignment horizontal="center" vertical="center"/>
    </xf>
    <xf numFmtId="0" fontId="83" fillId="2" borderId="66" xfId="0" applyFont="1" applyFill="1" applyBorder="1" applyAlignment="1">
      <alignment horizontal="center" vertical="center"/>
    </xf>
    <xf numFmtId="0" fontId="99" fillId="3" borderId="1" xfId="0" applyFont="1" applyFill="1" applyBorder="1" applyAlignment="1">
      <alignment horizontal="center" vertical="center"/>
    </xf>
    <xf numFmtId="0" fontId="107" fillId="3" borderId="47" xfId="0" applyFont="1" applyFill="1" applyBorder="1" applyAlignment="1">
      <alignment horizontal="center" vertical="center" wrapText="1"/>
    </xf>
    <xf numFmtId="0" fontId="99" fillId="3" borderId="1" xfId="0" applyFont="1" applyFill="1" applyBorder="1" applyAlignment="1">
      <alignment horizontal="center" vertical="center" wrapText="1"/>
    </xf>
    <xf numFmtId="0" fontId="100" fillId="3" borderId="1" xfId="0" applyFont="1" applyFill="1" applyBorder="1" applyAlignment="1">
      <alignment horizontal="center" vertical="center" wrapText="1"/>
    </xf>
    <xf numFmtId="0" fontId="98" fillId="0" borderId="1" xfId="12" applyFont="1" applyFill="1" applyBorder="1" applyAlignment="1">
      <alignment horizontal="center"/>
    </xf>
    <xf numFmtId="0" fontId="97" fillId="3" borderId="0" xfId="0" applyFont="1" applyFill="1" applyBorder="1" applyAlignment="1">
      <alignment horizontal="center" vertical="center"/>
    </xf>
    <xf numFmtId="0" fontId="116" fillId="3" borderId="1" xfId="0" applyFont="1" applyFill="1" applyBorder="1" applyAlignment="1">
      <alignment horizontal="center" vertical="center"/>
    </xf>
    <xf numFmtId="0" fontId="116" fillId="3" borderId="2" xfId="0" applyFont="1" applyFill="1" applyBorder="1" applyAlignment="1">
      <alignment horizontal="center" vertical="center"/>
    </xf>
    <xf numFmtId="0" fontId="119" fillId="3" borderId="47" xfId="0" applyFont="1" applyFill="1" applyBorder="1" applyAlignment="1">
      <alignment horizontal="right" vertical="center" wrapText="1"/>
    </xf>
    <xf numFmtId="0" fontId="116" fillId="3" borderId="26" xfId="0" applyFont="1" applyFill="1" applyBorder="1" applyAlignment="1">
      <alignment horizontal="center" vertical="center" wrapText="1"/>
    </xf>
    <xf numFmtId="0" fontId="116" fillId="3" borderId="65" xfId="0" applyFont="1" applyFill="1" applyBorder="1" applyAlignment="1">
      <alignment horizontal="center" vertical="center" wrapText="1"/>
    </xf>
    <xf numFmtId="0" fontId="116" fillId="3" borderId="8" xfId="0" applyFont="1" applyFill="1" applyBorder="1" applyAlignment="1">
      <alignment horizontal="center" vertical="center"/>
    </xf>
    <xf numFmtId="0" fontId="116" fillId="3" borderId="9" xfId="0" applyFont="1" applyFill="1" applyBorder="1" applyAlignment="1">
      <alignment horizontal="center" vertical="center"/>
    </xf>
    <xf numFmtId="0" fontId="116" fillId="3" borderId="28" xfId="0" applyFont="1" applyFill="1" applyBorder="1" applyAlignment="1">
      <alignment horizontal="center" vertical="center"/>
    </xf>
    <xf numFmtId="0" fontId="116" fillId="3" borderId="11" xfId="0" applyFont="1" applyFill="1" applyBorder="1" applyAlignment="1">
      <alignment horizontal="center" vertical="center"/>
    </xf>
    <xf numFmtId="0" fontId="112" fillId="3" borderId="1" xfId="0" applyFont="1" applyFill="1" applyBorder="1" applyAlignment="1">
      <alignment horizontal="center" vertical="center" wrapText="1"/>
    </xf>
    <xf numFmtId="0" fontId="115" fillId="3" borderId="26" xfId="0" applyFont="1" applyFill="1" applyBorder="1" applyAlignment="1">
      <alignment horizontal="center" vertical="center" wrapText="1"/>
    </xf>
    <xf numFmtId="0" fontId="116" fillId="3" borderId="24" xfId="0" applyFont="1" applyFill="1" applyBorder="1" applyAlignment="1">
      <alignment horizontal="center" vertical="center" wrapText="1"/>
    </xf>
    <xf numFmtId="0" fontId="116" fillId="3" borderId="41" xfId="0" applyFont="1" applyFill="1" applyBorder="1" applyAlignment="1">
      <alignment horizontal="center" vertical="center" wrapText="1"/>
    </xf>
    <xf numFmtId="0" fontId="116" fillId="3" borderId="9" xfId="0" applyFont="1" applyFill="1" applyBorder="1" applyAlignment="1">
      <alignment horizontal="center" vertical="center" wrapText="1"/>
    </xf>
    <xf numFmtId="0" fontId="116" fillId="3" borderId="1" xfId="0" applyFont="1" applyFill="1" applyBorder="1" applyAlignment="1">
      <alignment horizontal="center" vertical="center" wrapText="1"/>
    </xf>
    <xf numFmtId="0" fontId="116" fillId="3" borderId="6" xfId="0" applyFont="1" applyFill="1" applyBorder="1" applyAlignment="1">
      <alignment horizontal="center" vertical="center" wrapText="1"/>
    </xf>
    <xf numFmtId="0" fontId="106" fillId="3" borderId="64" xfId="0" applyFont="1" applyFill="1" applyBorder="1" applyAlignment="1">
      <alignment horizontal="center" vertical="center"/>
    </xf>
    <xf numFmtId="0" fontId="106" fillId="3" borderId="67" xfId="0" applyFont="1" applyFill="1" applyBorder="1" applyAlignment="1">
      <alignment horizontal="center" vertical="center"/>
    </xf>
    <xf numFmtId="0" fontId="106" fillId="3" borderId="40" xfId="0" applyFont="1" applyFill="1" applyBorder="1" applyAlignment="1">
      <alignment horizontal="center" vertical="center"/>
    </xf>
    <xf numFmtId="0" fontId="106" fillId="3" borderId="45" xfId="0" applyFont="1" applyFill="1" applyBorder="1" applyAlignment="1">
      <alignment horizontal="center" vertical="center"/>
    </xf>
    <xf numFmtId="0" fontId="106" fillId="3" borderId="53" xfId="0" applyFont="1" applyFill="1" applyBorder="1" applyAlignment="1">
      <alignment horizontal="center" vertical="center"/>
    </xf>
    <xf numFmtId="0" fontId="106" fillId="3" borderId="68" xfId="0" applyFont="1" applyFill="1" applyBorder="1" applyAlignment="1">
      <alignment horizontal="center" vertical="center"/>
    </xf>
    <xf numFmtId="0" fontId="106" fillId="3" borderId="69" xfId="0" applyFont="1" applyFill="1" applyBorder="1" applyAlignment="1">
      <alignment horizontal="center" vertical="center"/>
    </xf>
    <xf numFmtId="0" fontId="106" fillId="3" borderId="70" xfId="0" applyFont="1" applyFill="1" applyBorder="1" applyAlignment="1">
      <alignment horizontal="center" vertical="center"/>
    </xf>
    <xf numFmtId="0" fontId="106" fillId="3" borderId="71" xfId="0" applyFont="1" applyFill="1" applyBorder="1" applyAlignment="1">
      <alignment horizontal="center" vertical="center"/>
    </xf>
    <xf numFmtId="0" fontId="106" fillId="3" borderId="64" xfId="0" applyFont="1" applyFill="1" applyBorder="1" applyAlignment="1">
      <alignment horizontal="center" vertical="center" wrapText="1"/>
    </xf>
    <xf numFmtId="0" fontId="106" fillId="3" borderId="67" xfId="0" applyFont="1" applyFill="1" applyBorder="1" applyAlignment="1">
      <alignment horizontal="center" vertical="center" wrapText="1"/>
    </xf>
    <xf numFmtId="0" fontId="106" fillId="3" borderId="40" xfId="0" applyFont="1" applyFill="1" applyBorder="1" applyAlignment="1">
      <alignment horizontal="center" vertical="center" wrapText="1"/>
    </xf>
    <xf numFmtId="0" fontId="106" fillId="3" borderId="45" xfId="0" applyFont="1" applyFill="1" applyBorder="1" applyAlignment="1">
      <alignment horizontal="center" vertical="center" wrapText="1"/>
    </xf>
    <xf numFmtId="0" fontId="106" fillId="3" borderId="68" xfId="0" applyFont="1" applyFill="1" applyBorder="1" applyAlignment="1">
      <alignment horizontal="center" vertical="center" wrapText="1"/>
    </xf>
    <xf numFmtId="0" fontId="106" fillId="3" borderId="70" xfId="0" applyFont="1" applyFill="1" applyBorder="1" applyAlignment="1">
      <alignment horizontal="center" vertical="center" wrapText="1"/>
    </xf>
    <xf numFmtId="0" fontId="109" fillId="3" borderId="1" xfId="0" applyFont="1" applyFill="1" applyBorder="1" applyAlignment="1">
      <alignment horizontal="center" vertical="center"/>
    </xf>
    <xf numFmtId="0" fontId="110" fillId="3" borderId="1" xfId="0" applyFont="1" applyFill="1" applyBorder="1" applyAlignment="1">
      <alignment horizontal="center" vertical="center"/>
    </xf>
    <xf numFmtId="0" fontId="111" fillId="3" borderId="20" xfId="12" applyFont="1" applyFill="1" applyBorder="1" applyAlignment="1">
      <alignment horizontal="center"/>
    </xf>
    <xf numFmtId="0" fontId="111" fillId="3" borderId="24" xfId="12" applyFont="1" applyFill="1" applyBorder="1" applyAlignment="1">
      <alignment horizontal="center"/>
    </xf>
    <xf numFmtId="0" fontId="111" fillId="3" borderId="18" xfId="12" applyFont="1" applyFill="1" applyBorder="1" applyAlignment="1">
      <alignment horizontal="center"/>
    </xf>
    <xf numFmtId="0" fontId="122" fillId="3" borderId="11" xfId="0" applyFont="1" applyFill="1" applyBorder="1" applyAlignment="1">
      <alignment horizontal="center" vertical="center"/>
    </xf>
    <xf numFmtId="0" fontId="122" fillId="3" borderId="1" xfId="0" applyFont="1" applyFill="1" applyBorder="1" applyAlignment="1">
      <alignment horizontal="center" vertical="center"/>
    </xf>
    <xf numFmtId="0" fontId="122" fillId="3" borderId="5" xfId="0" applyFont="1" applyFill="1" applyBorder="1" applyAlignment="1">
      <alignment horizontal="center" vertical="center"/>
    </xf>
    <xf numFmtId="0" fontId="122" fillId="3" borderId="6" xfId="0" applyFont="1" applyFill="1" applyBorder="1" applyAlignment="1">
      <alignment horizontal="center" vertical="center"/>
    </xf>
    <xf numFmtId="0" fontId="107" fillId="3" borderId="43" xfId="0" applyFont="1" applyFill="1" applyBorder="1" applyAlignment="1">
      <alignment horizontal="right" vertical="center" wrapText="1"/>
    </xf>
    <xf numFmtId="0" fontId="124" fillId="3" borderId="1" xfId="0" applyFont="1" applyFill="1" applyBorder="1" applyAlignment="1">
      <alignment horizontal="center" vertical="center" wrapText="1"/>
    </xf>
    <xf numFmtId="0" fontId="122" fillId="3" borderId="1" xfId="0" applyFont="1" applyFill="1" applyBorder="1" applyAlignment="1">
      <alignment horizontal="center" vertical="center" wrapText="1"/>
    </xf>
    <xf numFmtId="0" fontId="121" fillId="3" borderId="8" xfId="0" applyFont="1" applyFill="1" applyBorder="1" applyAlignment="1">
      <alignment horizontal="center" vertical="center" wrapText="1"/>
    </xf>
    <xf numFmtId="0" fontId="121" fillId="3" borderId="11" xfId="0" applyFont="1" applyFill="1" applyBorder="1" applyAlignment="1">
      <alignment horizontal="center" vertical="center" wrapText="1"/>
    </xf>
    <xf numFmtId="0" fontId="121" fillId="3" borderId="9" xfId="0" applyFont="1" applyFill="1" applyBorder="1" applyAlignment="1">
      <alignment horizontal="center" vertical="center" wrapText="1"/>
    </xf>
    <xf numFmtId="0" fontId="121" fillId="3" borderId="1" xfId="0" applyFont="1" applyFill="1" applyBorder="1" applyAlignment="1">
      <alignment horizontal="center" vertical="center" wrapText="1"/>
    </xf>
    <xf numFmtId="0" fontId="122" fillId="3" borderId="9" xfId="0" applyFont="1" applyFill="1" applyBorder="1" applyAlignment="1">
      <alignment horizontal="center" vertical="center"/>
    </xf>
    <xf numFmtId="0" fontId="122" fillId="3" borderId="10" xfId="0" applyFont="1" applyFill="1" applyBorder="1" applyAlignment="1">
      <alignment horizontal="center" vertical="center"/>
    </xf>
    <xf numFmtId="0" fontId="122" fillId="3" borderId="12" xfId="0" applyFont="1" applyFill="1" applyBorder="1" applyAlignment="1">
      <alignment horizontal="center" vertical="center"/>
    </xf>
    <xf numFmtId="0" fontId="121" fillId="3" borderId="12" xfId="0" applyFont="1" applyFill="1" applyBorder="1" applyAlignment="1">
      <alignment horizontal="center" vertical="center" wrapText="1"/>
    </xf>
    <xf numFmtId="0" fontId="104" fillId="3" borderId="11" xfId="0" applyFont="1" applyFill="1" applyBorder="1" applyAlignment="1">
      <alignment horizontal="center" vertical="center" shrinkToFit="1"/>
    </xf>
    <xf numFmtId="0" fontId="104" fillId="3" borderId="1" xfId="0" applyFont="1" applyFill="1" applyBorder="1" applyAlignment="1">
      <alignment horizontal="center" vertical="center" shrinkToFit="1"/>
    </xf>
    <xf numFmtId="0" fontId="104" fillId="3" borderId="5" xfId="0" applyFont="1" applyFill="1" applyBorder="1" applyAlignment="1">
      <alignment horizontal="center" vertical="center" shrinkToFit="1"/>
    </xf>
    <xf numFmtId="0" fontId="104" fillId="3" borderId="6" xfId="0" applyFont="1" applyFill="1" applyBorder="1" applyAlignment="1">
      <alignment horizontal="center" vertical="center" shrinkToFit="1"/>
    </xf>
    <xf numFmtId="0" fontId="130" fillId="3" borderId="43" xfId="0" applyFont="1" applyFill="1" applyBorder="1" applyAlignment="1">
      <alignment horizontal="right" vertical="center" wrapText="1"/>
    </xf>
    <xf numFmtId="0" fontId="129" fillId="3" borderId="1" xfId="0" applyFont="1" applyFill="1" applyBorder="1" applyAlignment="1">
      <alignment horizontal="center" vertical="center" shrinkToFit="1"/>
    </xf>
    <xf numFmtId="0" fontId="104" fillId="3" borderId="20" xfId="0" applyFont="1" applyFill="1" applyBorder="1" applyAlignment="1">
      <alignment horizontal="center" vertical="center" shrinkToFit="1"/>
    </xf>
    <xf numFmtId="0" fontId="104" fillId="3" borderId="24" xfId="0" applyFont="1" applyFill="1" applyBorder="1" applyAlignment="1">
      <alignment horizontal="center" vertical="center" shrinkToFit="1"/>
    </xf>
    <xf numFmtId="0" fontId="104" fillId="3" borderId="18" xfId="0" applyFont="1" applyFill="1" applyBorder="1" applyAlignment="1">
      <alignment horizontal="center" vertical="center" shrinkToFit="1"/>
    </xf>
    <xf numFmtId="0" fontId="97" fillId="3" borderId="47" xfId="0" applyFont="1" applyFill="1" applyBorder="1" applyAlignment="1">
      <alignment horizontal="center" vertical="center"/>
    </xf>
    <xf numFmtId="0" fontId="126" fillId="3" borderId="8" xfId="0" applyFont="1" applyFill="1" applyBorder="1" applyAlignment="1">
      <alignment horizontal="center" vertical="center" wrapText="1"/>
    </xf>
    <xf numFmtId="0" fontId="126" fillId="3" borderId="11" xfId="0" applyFont="1" applyFill="1" applyBorder="1" applyAlignment="1">
      <alignment horizontal="center" vertical="center" wrapText="1"/>
    </xf>
    <xf numFmtId="0" fontId="126" fillId="3" borderId="9" xfId="0" applyFont="1" applyFill="1" applyBorder="1" applyAlignment="1">
      <alignment horizontal="center" vertical="center" wrapText="1"/>
    </xf>
    <xf numFmtId="0" fontId="126" fillId="3" borderId="1" xfId="0" applyFont="1" applyFill="1" applyBorder="1" applyAlignment="1">
      <alignment horizontal="center" vertical="center" wrapText="1"/>
    </xf>
    <xf numFmtId="0" fontId="104" fillId="3" borderId="9" xfId="0" applyFont="1" applyFill="1" applyBorder="1" applyAlignment="1">
      <alignment horizontal="center" vertical="center" shrinkToFit="1"/>
    </xf>
    <xf numFmtId="0" fontId="104" fillId="3" borderId="39" xfId="0" applyFont="1" applyFill="1" applyBorder="1" applyAlignment="1">
      <alignment horizontal="center" vertical="center" shrinkToFit="1"/>
    </xf>
    <xf numFmtId="0" fontId="104" fillId="3" borderId="13" xfId="0" applyFont="1" applyFill="1" applyBorder="1" applyAlignment="1">
      <alignment horizontal="center" vertical="center" shrinkToFit="1"/>
    </xf>
    <xf numFmtId="0" fontId="126" fillId="3" borderId="1" xfId="0" applyFont="1" applyFill="1" applyBorder="1" applyAlignment="1">
      <alignment horizontal="center" vertical="center" shrinkToFit="1"/>
    </xf>
    <xf numFmtId="0" fontId="136" fillId="54" borderId="2" xfId="97" applyFont="1" applyFill="1" applyBorder="1" applyAlignment="1">
      <alignment horizontal="center" vertical="center"/>
    </xf>
    <xf numFmtId="0" fontId="136" fillId="54" borderId="39" xfId="97" applyFont="1" applyFill="1" applyBorder="1" applyAlignment="1">
      <alignment horizontal="center" vertical="center"/>
    </xf>
    <xf numFmtId="0" fontId="133" fillId="0" borderId="1" xfId="10" applyFont="1" applyFill="1" applyBorder="1" applyAlignment="1">
      <alignment horizontal="center" vertical="center" readingOrder="1"/>
    </xf>
    <xf numFmtId="0" fontId="133" fillId="0" borderId="1" xfId="10" applyFont="1" applyFill="1" applyBorder="1" applyAlignment="1">
      <alignment horizontal="center" vertical="center" readingOrder="2"/>
    </xf>
    <xf numFmtId="0" fontId="133" fillId="0" borderId="2" xfId="10" applyFont="1" applyFill="1" applyBorder="1" applyAlignment="1">
      <alignment horizontal="center" vertical="center" wrapText="1" readingOrder="2"/>
    </xf>
    <xf numFmtId="0" fontId="133" fillId="0" borderId="13" xfId="10" applyFont="1" applyFill="1" applyBorder="1" applyAlignment="1">
      <alignment horizontal="center" vertical="center" wrapText="1" readingOrder="2"/>
    </xf>
    <xf numFmtId="0" fontId="136" fillId="54" borderId="13" xfId="97" applyFont="1" applyFill="1" applyBorder="1" applyAlignment="1">
      <alignment horizontal="center" vertical="center"/>
    </xf>
    <xf numFmtId="0" fontId="137" fillId="54" borderId="2" xfId="97" applyFont="1" applyFill="1" applyBorder="1" applyAlignment="1">
      <alignment horizontal="center" vertical="center" wrapText="1"/>
    </xf>
    <xf numFmtId="0" fontId="137" fillId="54" borderId="39" xfId="97" applyFont="1" applyFill="1" applyBorder="1" applyAlignment="1">
      <alignment horizontal="center" vertical="center" wrapText="1"/>
    </xf>
    <xf numFmtId="0" fontId="139" fillId="0" borderId="20" xfId="10" applyFont="1" applyFill="1" applyBorder="1" applyAlignment="1">
      <alignment horizontal="center" vertical="center" wrapText="1" readingOrder="1"/>
    </xf>
    <xf numFmtId="0" fontId="139" fillId="0" borderId="24" xfId="10" applyFont="1" applyFill="1" applyBorder="1" applyAlignment="1">
      <alignment horizontal="center" vertical="center" wrapText="1" readingOrder="1"/>
    </xf>
    <xf numFmtId="0" fontId="139" fillId="0" borderId="18" xfId="10" applyFont="1" applyFill="1" applyBorder="1" applyAlignment="1">
      <alignment horizontal="center" vertical="center" wrapText="1" readingOrder="1"/>
    </xf>
    <xf numFmtId="0" fontId="132" fillId="0" borderId="42" xfId="97" applyFont="1" applyBorder="1" applyAlignment="1">
      <alignment horizontal="center" vertical="center" wrapText="1"/>
    </xf>
    <xf numFmtId="0" fontId="132" fillId="0" borderId="74" xfId="97" applyFont="1" applyBorder="1" applyAlignment="1">
      <alignment horizontal="center" vertical="center" wrapText="1"/>
    </xf>
    <xf numFmtId="0" fontId="110" fillId="0" borderId="2" xfId="97" applyFont="1" applyBorder="1" applyAlignment="1">
      <alignment horizontal="center" vertical="center" wrapText="1"/>
    </xf>
    <xf numFmtId="0" fontId="110" fillId="0" borderId="13" xfId="97" applyFont="1" applyBorder="1" applyAlignment="1">
      <alignment horizontal="center" vertical="center" wrapText="1"/>
    </xf>
    <xf numFmtId="0" fontId="133" fillId="3" borderId="20" xfId="10" applyFont="1" applyFill="1" applyBorder="1" applyAlignment="1">
      <alignment horizontal="center" vertical="center" wrapText="1" readingOrder="1"/>
    </xf>
    <xf numFmtId="0" fontId="133" fillId="3" borderId="24" xfId="10" applyFont="1" applyFill="1" applyBorder="1" applyAlignment="1">
      <alignment horizontal="center" vertical="center" wrapText="1" readingOrder="1"/>
    </xf>
    <xf numFmtId="0" fontId="133" fillId="3" borderId="18" xfId="10" applyFont="1" applyFill="1" applyBorder="1" applyAlignment="1">
      <alignment horizontal="center" vertical="center" wrapText="1" readingOrder="1"/>
    </xf>
    <xf numFmtId="0" fontId="133" fillId="3" borderId="1" xfId="10" applyFont="1" applyFill="1" applyBorder="1" applyAlignment="1">
      <alignment horizontal="center" vertical="center" readingOrder="1"/>
    </xf>
    <xf numFmtId="0" fontId="133" fillId="3" borderId="1" xfId="10" applyFont="1" applyFill="1" applyBorder="1" applyAlignment="1">
      <alignment vertical="center"/>
    </xf>
    <xf numFmtId="0" fontId="133" fillId="0" borderId="2" xfId="10" applyFont="1" applyFill="1" applyBorder="1" applyAlignment="1">
      <alignment horizontal="center" vertical="center" readingOrder="1"/>
    </xf>
    <xf numFmtId="0" fontId="133" fillId="0" borderId="13" xfId="10" applyFont="1" applyFill="1" applyBorder="1" applyAlignment="1">
      <alignment horizontal="center" vertical="center" readingOrder="1"/>
    </xf>
    <xf numFmtId="0" fontId="131" fillId="52" borderId="72" xfId="10" applyFont="1" applyFill="1" applyBorder="1" applyAlignment="1">
      <alignment horizontal="center" vertical="center" readingOrder="2"/>
    </xf>
    <xf numFmtId="0" fontId="131" fillId="52" borderId="73" xfId="10" applyFont="1" applyFill="1" applyBorder="1" applyAlignment="1">
      <alignment horizontal="center" vertical="center" readingOrder="2"/>
    </xf>
    <xf numFmtId="0" fontId="131" fillId="52" borderId="75" xfId="10" applyFont="1" applyFill="1" applyBorder="1" applyAlignment="1">
      <alignment horizontal="center" vertical="center" readingOrder="2"/>
    </xf>
    <xf numFmtId="0" fontId="131" fillId="52" borderId="76" xfId="10" applyFont="1" applyFill="1" applyBorder="1" applyAlignment="1">
      <alignment horizontal="center" vertical="center" readingOrder="2"/>
    </xf>
    <xf numFmtId="0" fontId="131" fillId="52" borderId="42" xfId="10" applyFont="1" applyFill="1" applyBorder="1" applyAlignment="1">
      <alignment horizontal="center" vertical="center" readingOrder="2"/>
    </xf>
    <xf numFmtId="0" fontId="131" fillId="52" borderId="74" xfId="10" applyFont="1" applyFill="1" applyBorder="1" applyAlignment="1">
      <alignment horizontal="center" vertical="center" readingOrder="2"/>
    </xf>
    <xf numFmtId="0" fontId="131" fillId="52" borderId="65" xfId="10" applyFont="1" applyFill="1" applyBorder="1" applyAlignment="1">
      <alignment horizontal="center" vertical="center" wrapText="1" readingOrder="2"/>
    </xf>
    <xf numFmtId="0" fontId="131" fillId="52" borderId="24" xfId="10" applyFont="1" applyFill="1" applyBorder="1" applyAlignment="1">
      <alignment horizontal="center" vertical="center" wrapText="1" readingOrder="2"/>
    </xf>
    <xf numFmtId="0" fontId="131" fillId="52" borderId="18" xfId="10" applyFont="1" applyFill="1" applyBorder="1" applyAlignment="1">
      <alignment horizontal="center" vertical="center" wrapText="1" readingOrder="2"/>
    </xf>
    <xf numFmtId="0" fontId="142" fillId="0" borderId="18" xfId="98" applyFont="1" applyBorder="1" applyAlignment="1">
      <alignment horizontal="center" vertical="center" readingOrder="2"/>
    </xf>
    <xf numFmtId="0" fontId="146" fillId="0" borderId="1" xfId="98" applyFont="1" applyBorder="1" applyAlignment="1">
      <alignment horizontal="center" vertical="center" wrapText="1" readingOrder="2"/>
    </xf>
    <xf numFmtId="0" fontId="146" fillId="0" borderId="6" xfId="98" applyFont="1" applyBorder="1" applyAlignment="1">
      <alignment horizontal="center" vertical="center" wrapText="1" readingOrder="2"/>
    </xf>
    <xf numFmtId="0" fontId="142" fillId="0" borderId="24" xfId="98" applyFont="1" applyBorder="1" applyAlignment="1">
      <alignment horizontal="center" vertical="center" readingOrder="2"/>
    </xf>
    <xf numFmtId="0" fontId="142" fillId="0" borderId="25" xfId="98" applyFont="1" applyBorder="1" applyAlignment="1">
      <alignment horizontal="center" vertical="center" readingOrder="2"/>
    </xf>
    <xf numFmtId="0" fontId="142" fillId="0" borderId="26" xfId="98" applyFont="1" applyBorder="1" applyAlignment="1">
      <alignment horizontal="center" vertical="center" readingOrder="2"/>
    </xf>
    <xf numFmtId="167" fontId="138" fillId="0" borderId="77" xfId="98" applyNumberFormat="1" applyFont="1" applyFill="1" applyBorder="1" applyAlignment="1">
      <alignment horizontal="center" vertical="center"/>
    </xf>
    <xf numFmtId="167" fontId="138" fillId="0" borderId="23" xfId="98" applyNumberFormat="1" applyFont="1" applyFill="1" applyBorder="1" applyAlignment="1">
      <alignment horizontal="center" vertical="center"/>
    </xf>
    <xf numFmtId="0" fontId="143" fillId="2" borderId="28" xfId="98" applyFont="1" applyFill="1" applyBorder="1" applyAlignment="1">
      <alignment horizontal="center" vertical="center" wrapText="1" readingOrder="2"/>
    </xf>
    <xf numFmtId="0" fontId="143" fillId="2" borderId="3" xfId="98" applyFont="1" applyFill="1" applyBorder="1" applyAlignment="1">
      <alignment horizontal="center" vertical="center" wrapText="1" readingOrder="2"/>
    </xf>
    <xf numFmtId="0" fontId="143" fillId="2" borderId="15" xfId="98" applyFont="1" applyFill="1" applyBorder="1" applyAlignment="1">
      <alignment horizontal="center" vertical="center" wrapText="1" readingOrder="2"/>
    </xf>
    <xf numFmtId="0" fontId="143" fillId="2" borderId="9" xfId="98" applyFont="1" applyFill="1" applyBorder="1" applyAlignment="1">
      <alignment horizontal="center" vertical="center" wrapText="1" readingOrder="2"/>
    </xf>
    <xf numFmtId="0" fontId="143" fillId="2" borderId="65" xfId="98" applyFont="1" applyFill="1" applyBorder="1" applyAlignment="1">
      <alignment horizontal="center" vertical="center" wrapText="1" readingOrder="2"/>
    </xf>
    <xf numFmtId="0" fontId="143" fillId="2" borderId="66" xfId="98" applyFont="1" applyFill="1" applyBorder="1" applyAlignment="1">
      <alignment horizontal="center" vertical="center" wrapText="1" readingOrder="2"/>
    </xf>
    <xf numFmtId="0" fontId="143" fillId="2" borderId="5" xfId="98" applyFont="1" applyFill="1" applyBorder="1" applyAlignment="1">
      <alignment horizontal="center" vertical="center" wrapText="1" readingOrder="2"/>
    </xf>
    <xf numFmtId="0" fontId="143" fillId="2" borderId="7" xfId="98" applyFont="1" applyFill="1" applyBorder="1" applyAlignment="1">
      <alignment horizontal="center" vertical="center" wrapText="1" readingOrder="2"/>
    </xf>
    <xf numFmtId="0" fontId="143" fillId="2" borderId="24" xfId="98" applyFont="1" applyFill="1" applyBorder="1" applyAlignment="1">
      <alignment horizontal="center" vertical="center" wrapText="1" readingOrder="2"/>
    </xf>
    <xf numFmtId="0" fontId="146" fillId="0" borderId="9" xfId="98" applyFont="1" applyBorder="1" applyAlignment="1">
      <alignment horizontal="center" vertical="center" wrapText="1" readingOrder="2"/>
    </xf>
    <xf numFmtId="0" fontId="142" fillId="2" borderId="8" xfId="98" applyFont="1" applyFill="1" applyBorder="1" applyAlignment="1">
      <alignment horizontal="center" vertical="center" readingOrder="2"/>
    </xf>
    <xf numFmtId="0" fontId="142" fillId="2" borderId="11" xfId="98" applyFont="1" applyFill="1" applyBorder="1" applyAlignment="1">
      <alignment horizontal="center" vertical="center" readingOrder="2"/>
    </xf>
    <xf numFmtId="0" fontId="142" fillId="2" borderId="78" xfId="98" applyFont="1" applyFill="1" applyBorder="1" applyAlignment="1">
      <alignment horizontal="center" vertical="center" readingOrder="2"/>
    </xf>
    <xf numFmtId="0" fontId="142" fillId="2" borderId="72" xfId="98" applyFont="1" applyFill="1" applyBorder="1" applyAlignment="1">
      <alignment horizontal="center" vertical="center" wrapText="1" readingOrder="2"/>
    </xf>
    <xf numFmtId="0" fontId="142" fillId="2" borderId="73" xfId="98" applyFont="1" applyFill="1" applyBorder="1" applyAlignment="1">
      <alignment horizontal="center" vertical="center" wrapText="1" readingOrder="2"/>
    </xf>
    <xf numFmtId="0" fontId="142" fillId="2" borderId="75" xfId="98" applyFont="1" applyFill="1" applyBorder="1" applyAlignment="1">
      <alignment horizontal="center" vertical="center" wrapText="1" readingOrder="2"/>
    </xf>
    <xf numFmtId="0" fontId="142" fillId="2" borderId="76" xfId="98" applyFont="1" applyFill="1" applyBorder="1" applyAlignment="1">
      <alignment horizontal="center" vertical="center" wrapText="1" readingOrder="2"/>
    </xf>
    <xf numFmtId="0" fontId="143" fillId="2" borderId="18" xfId="98" applyFont="1" applyFill="1" applyBorder="1" applyAlignment="1">
      <alignment horizontal="center" vertical="center" wrapText="1" readingOrder="2"/>
    </xf>
    <xf numFmtId="0" fontId="29" fillId="0" borderId="47" xfId="98" applyFont="1" applyFill="1" applyBorder="1" applyAlignment="1">
      <alignment horizontal="center" vertical="center" readingOrder="2"/>
    </xf>
    <xf numFmtId="0" fontId="144" fillId="0" borderId="1" xfId="98" applyFont="1" applyBorder="1" applyAlignment="1">
      <alignment horizontal="center" vertical="center" shrinkToFit="1" readingOrder="2"/>
    </xf>
    <xf numFmtId="0" fontId="144" fillId="0" borderId="6" xfId="98" applyFont="1" applyBorder="1" applyAlignment="1">
      <alignment horizontal="center" vertical="center" shrinkToFit="1" readingOrder="2"/>
    </xf>
    <xf numFmtId="0" fontId="116" fillId="0" borderId="24" xfId="98" applyFont="1" applyBorder="1" applyAlignment="1">
      <alignment horizontal="center" vertical="center" shrinkToFit="1" readingOrder="2"/>
    </xf>
    <xf numFmtId="0" fontId="116" fillId="0" borderId="25" xfId="98" applyFont="1" applyBorder="1" applyAlignment="1">
      <alignment horizontal="center" vertical="center" shrinkToFit="1" readingOrder="2"/>
    </xf>
    <xf numFmtId="0" fontId="116" fillId="0" borderId="26" xfId="98" applyFont="1" applyBorder="1" applyAlignment="1">
      <alignment horizontal="center" vertical="center" shrinkToFit="1" readingOrder="2"/>
    </xf>
    <xf numFmtId="167" fontId="82" fillId="0" borderId="77" xfId="98" applyNumberFormat="1" applyFont="1" applyFill="1" applyBorder="1" applyAlignment="1">
      <alignment horizontal="center" vertical="center" shrinkToFit="1"/>
    </xf>
    <xf numFmtId="167" fontId="82" fillId="0" borderId="23" xfId="98" applyNumberFormat="1" applyFont="1" applyFill="1" applyBorder="1" applyAlignment="1">
      <alignment horizontal="center" vertical="center" shrinkToFit="1"/>
    </xf>
    <xf numFmtId="0" fontId="116" fillId="0" borderId="18" xfId="98" applyFont="1" applyBorder="1" applyAlignment="1">
      <alignment horizontal="center" vertical="center" shrinkToFit="1" readingOrder="2"/>
    </xf>
    <xf numFmtId="0" fontId="142" fillId="2" borderId="5" xfId="98" applyFont="1" applyFill="1" applyBorder="1" applyAlignment="1">
      <alignment horizontal="center" vertical="center" readingOrder="2"/>
    </xf>
    <xf numFmtId="0" fontId="142" fillId="2" borderId="52" xfId="98" applyFont="1" applyFill="1" applyBorder="1" applyAlignment="1">
      <alignment horizontal="center" vertical="center" wrapText="1" readingOrder="2"/>
    </xf>
    <xf numFmtId="0" fontId="142" fillId="2" borderId="48" xfId="98" applyFont="1" applyFill="1" applyBorder="1" applyAlignment="1">
      <alignment horizontal="center" vertical="center" wrapText="1" readingOrder="2"/>
    </xf>
    <xf numFmtId="0" fontId="143" fillId="2" borderId="41" xfId="98" applyFont="1" applyFill="1" applyBorder="1" applyAlignment="1">
      <alignment horizontal="center" vertical="center" wrapText="1" readingOrder="2"/>
    </xf>
    <xf numFmtId="0" fontId="144" fillId="0" borderId="18" xfId="98" applyFont="1" applyBorder="1" applyAlignment="1">
      <alignment horizontal="center" vertical="center" shrinkToFit="1" readingOrder="2"/>
    </xf>
    <xf numFmtId="0" fontId="109" fillId="2" borderId="25" xfId="98" applyFont="1" applyFill="1" applyBorder="1" applyAlignment="1">
      <alignment horizontal="center" vertical="center" wrapText="1" readingOrder="2"/>
    </xf>
    <xf numFmtId="0" fontId="109" fillId="2" borderId="26" xfId="98" applyFont="1" applyFill="1" applyBorder="1" applyAlignment="1">
      <alignment horizontal="center" vertical="center" wrapText="1" readingOrder="2"/>
    </xf>
    <xf numFmtId="0" fontId="149" fillId="2" borderId="25" xfId="98" applyFont="1" applyFill="1" applyBorder="1" applyAlignment="1">
      <alignment horizontal="center" vertical="center" readingOrder="2"/>
    </xf>
    <xf numFmtId="0" fontId="149" fillId="2" borderId="26" xfId="98" applyFont="1" applyFill="1" applyBorder="1" applyAlignment="1">
      <alignment horizontal="center" vertical="center" readingOrder="2"/>
    </xf>
    <xf numFmtId="0" fontId="106" fillId="2" borderId="21" xfId="98" applyFont="1" applyFill="1" applyBorder="1" applyAlignment="1">
      <alignment horizontal="center" vertical="center" readingOrder="2"/>
    </xf>
    <xf numFmtId="0" fontId="106" fillId="2" borderId="22" xfId="98" applyFont="1" applyFill="1" applyBorder="1" applyAlignment="1">
      <alignment horizontal="center" vertical="center" readingOrder="2"/>
    </xf>
    <xf numFmtId="0" fontId="109" fillId="0" borderId="1" xfId="98" applyFont="1" applyFill="1" applyBorder="1" applyAlignment="1">
      <alignment horizontal="center" vertical="center" wrapText="1" readingOrder="2"/>
    </xf>
    <xf numFmtId="0" fontId="106" fillId="0" borderId="21" xfId="98" applyFont="1" applyFill="1" applyBorder="1" applyAlignment="1">
      <alignment horizontal="center" vertical="center"/>
    </xf>
    <xf numFmtId="0" fontId="106" fillId="0" borderId="22" xfId="98" applyFont="1" applyFill="1" applyBorder="1" applyAlignment="1">
      <alignment horizontal="center" vertical="center"/>
    </xf>
    <xf numFmtId="0" fontId="106" fillId="0" borderId="23" xfId="98" applyFont="1" applyFill="1" applyBorder="1" applyAlignment="1">
      <alignment horizontal="center" vertical="center"/>
    </xf>
    <xf numFmtId="0" fontId="149" fillId="2" borderId="8" xfId="98" applyFont="1" applyFill="1" applyBorder="1" applyAlignment="1">
      <alignment horizontal="center" vertical="center" readingOrder="2"/>
    </xf>
    <xf numFmtId="0" fontId="149" fillId="2" borderId="5" xfId="98" applyFont="1" applyFill="1" applyBorder="1" applyAlignment="1">
      <alignment horizontal="center" vertical="center" readingOrder="2"/>
    </xf>
    <xf numFmtId="0" fontId="149" fillId="2" borderId="9" xfId="98" applyFont="1" applyFill="1" applyBorder="1" applyAlignment="1">
      <alignment horizontal="center" vertical="center" wrapText="1" readingOrder="2"/>
    </xf>
    <xf numFmtId="0" fontId="149" fillId="2" borderId="6" xfId="98" applyFont="1" applyFill="1" applyBorder="1" applyAlignment="1">
      <alignment horizontal="center" vertical="center" wrapText="1" readingOrder="2"/>
    </xf>
    <xf numFmtId="0" fontId="145" fillId="2" borderId="9" xfId="98" applyFont="1" applyFill="1" applyBorder="1" applyAlignment="1">
      <alignment horizontal="center" vertical="center" wrapText="1" readingOrder="2"/>
    </xf>
    <xf numFmtId="0" fontId="145" fillId="2" borderId="6" xfId="98" applyFont="1" applyFill="1" applyBorder="1" applyAlignment="1">
      <alignment horizontal="center" vertical="center" wrapText="1" readingOrder="2"/>
    </xf>
    <xf numFmtId="0" fontId="145" fillId="55" borderId="10" xfId="98" applyFont="1" applyFill="1" applyBorder="1" applyAlignment="1">
      <alignment horizontal="center" vertical="center" wrapText="1" readingOrder="2"/>
    </xf>
    <xf numFmtId="0" fontId="145" fillId="55" borderId="7" xfId="98" applyFont="1" applyFill="1" applyBorder="1" applyAlignment="1">
      <alignment horizontal="center" vertical="center" wrapText="1" readingOrder="2"/>
    </xf>
    <xf numFmtId="0" fontId="153" fillId="3" borderId="11" xfId="103" applyFont="1" applyFill="1" applyBorder="1" applyAlignment="1">
      <alignment horizontal="center" vertical="center" wrapText="1"/>
    </xf>
    <xf numFmtId="0" fontId="153" fillId="3" borderId="1" xfId="103" applyFont="1" applyFill="1" applyBorder="1" applyAlignment="1">
      <alignment horizontal="center" vertical="center" wrapText="1"/>
    </xf>
    <xf numFmtId="0" fontId="157" fillId="3" borderId="5" xfId="103" applyFont="1" applyFill="1" applyBorder="1" applyAlignment="1">
      <alignment horizontal="center" vertical="center" wrapText="1"/>
    </xf>
    <xf numFmtId="0" fontId="157" fillId="3" borderId="6" xfId="103" applyFont="1" applyFill="1" applyBorder="1" applyAlignment="1">
      <alignment horizontal="center" vertical="center" wrapText="1"/>
    </xf>
    <xf numFmtId="0" fontId="159" fillId="2" borderId="56" xfId="103" applyFont="1" applyFill="1" applyBorder="1" applyAlignment="1">
      <alignment horizontal="center" vertical="center"/>
    </xf>
    <xf numFmtId="0" fontId="159" fillId="2" borderId="3" xfId="103" applyFont="1" applyFill="1" applyBorder="1" applyAlignment="1">
      <alignment horizontal="center" vertical="center"/>
    </xf>
    <xf numFmtId="0" fontId="159" fillId="2" borderId="15" xfId="103" applyFont="1" applyFill="1" applyBorder="1" applyAlignment="1">
      <alignment horizontal="center" vertical="center"/>
    </xf>
    <xf numFmtId="0" fontId="159" fillId="2" borderId="58" xfId="103" applyFont="1" applyFill="1" applyBorder="1" applyAlignment="1">
      <alignment horizontal="center" vertical="center" wrapText="1"/>
    </xf>
    <xf numFmtId="0" fontId="159" fillId="2" borderId="39" xfId="103" applyFont="1" applyFill="1" applyBorder="1" applyAlignment="1">
      <alignment horizontal="center" vertical="center" wrapText="1"/>
    </xf>
    <xf numFmtId="0" fontId="159" fillId="2" borderId="13" xfId="103" applyFont="1" applyFill="1" applyBorder="1" applyAlignment="1">
      <alignment horizontal="center" vertical="center" wrapText="1"/>
    </xf>
    <xf numFmtId="0" fontId="159" fillId="2" borderId="51" xfId="103" applyFont="1" applyFill="1" applyBorder="1" applyAlignment="1">
      <alignment horizontal="center" vertical="center"/>
    </xf>
    <xf numFmtId="0" fontId="159" fillId="2" borderId="46" xfId="103" applyFont="1" applyFill="1" applyBorder="1" applyAlignment="1">
      <alignment horizontal="center" vertical="center"/>
    </xf>
    <xf numFmtId="0" fontId="159" fillId="2" borderId="14" xfId="103" applyFont="1" applyFill="1" applyBorder="1" applyAlignment="1">
      <alignment horizontal="center" vertical="center"/>
    </xf>
    <xf numFmtId="0" fontId="74" fillId="3" borderId="15" xfId="103" applyFont="1" applyFill="1" applyBorder="1" applyAlignment="1">
      <alignment horizontal="center" vertical="center" wrapText="1"/>
    </xf>
    <xf numFmtId="0" fontId="74" fillId="3" borderId="10" xfId="103" applyFont="1" applyFill="1" applyBorder="1" applyAlignment="1">
      <alignment horizontal="center" vertical="center" wrapText="1"/>
    </xf>
    <xf numFmtId="0" fontId="151" fillId="2" borderId="29" xfId="103" applyFont="1" applyFill="1" applyBorder="1" applyAlignment="1">
      <alignment horizontal="center" vertical="center" wrapText="1"/>
    </xf>
    <xf numFmtId="0" fontId="151" fillId="2" borderId="14" xfId="103" applyFont="1" applyFill="1" applyBorder="1" applyAlignment="1">
      <alignment horizontal="center" vertical="center" wrapText="1"/>
    </xf>
    <xf numFmtId="0" fontId="151" fillId="2" borderId="63" xfId="103" applyFont="1" applyFill="1" applyBorder="1" applyAlignment="1">
      <alignment horizontal="center" vertical="center" wrapText="1"/>
    </xf>
    <xf numFmtId="0" fontId="74" fillId="3" borderId="44" xfId="103" applyFont="1" applyFill="1" applyBorder="1" applyAlignment="1">
      <alignment horizontal="center" vertical="center" wrapText="1"/>
    </xf>
    <xf numFmtId="0" fontId="74" fillId="3" borderId="79" xfId="103" applyFont="1" applyFill="1" applyBorder="1" applyAlignment="1">
      <alignment horizontal="center" vertical="center" wrapText="1"/>
    </xf>
    <xf numFmtId="0" fontId="61" fillId="3" borderId="17" xfId="103" applyFont="1" applyFill="1" applyBorder="1" applyAlignment="1">
      <alignment horizontal="center" vertical="center" wrapText="1"/>
    </xf>
    <xf numFmtId="0" fontId="61" fillId="3" borderId="11" xfId="103" applyFont="1" applyFill="1" applyBorder="1" applyAlignment="1">
      <alignment horizontal="center" vertical="center" wrapText="1"/>
    </xf>
    <xf numFmtId="0" fontId="61" fillId="3" borderId="11" xfId="103" applyFont="1" applyFill="1" applyBorder="1" applyAlignment="1">
      <alignment horizontal="center" vertical="center"/>
    </xf>
    <xf numFmtId="0" fontId="149" fillId="3" borderId="21" xfId="103" applyFont="1" applyFill="1" applyBorder="1" applyAlignment="1">
      <alignment horizontal="center" vertical="center"/>
    </xf>
    <xf numFmtId="0" fontId="149" fillId="3" borderId="22" xfId="103" applyFont="1" applyFill="1" applyBorder="1" applyAlignment="1">
      <alignment horizontal="center" vertical="center"/>
    </xf>
    <xf numFmtId="0" fontId="149" fillId="3" borderId="23" xfId="103" applyFont="1" applyFill="1" applyBorder="1" applyAlignment="1">
      <alignment horizontal="center" vertical="center"/>
    </xf>
    <xf numFmtId="0" fontId="151" fillId="2" borderId="45" xfId="103" applyFont="1" applyFill="1" applyBorder="1" applyAlignment="1">
      <alignment horizontal="center" vertical="center" wrapText="1"/>
    </xf>
    <xf numFmtId="0" fontId="151" fillId="2" borderId="73" xfId="103" applyFont="1" applyFill="1" applyBorder="1" applyAlignment="1">
      <alignment horizontal="center" vertical="center" wrapText="1"/>
    </xf>
    <xf numFmtId="0" fontId="151" fillId="2" borderId="70" xfId="103" applyFont="1" applyFill="1" applyBorder="1" applyAlignment="1">
      <alignment horizontal="center" vertical="center" wrapText="1"/>
    </xf>
    <xf numFmtId="0" fontId="151" fillId="2" borderId="48" xfId="103" applyFont="1" applyFill="1" applyBorder="1" applyAlignment="1">
      <alignment horizontal="center" vertical="center" wrapText="1"/>
    </xf>
    <xf numFmtId="0" fontId="151" fillId="2" borderId="65" xfId="103" applyFont="1" applyFill="1" applyBorder="1" applyAlignment="1">
      <alignment horizontal="center" vertical="center" wrapText="1"/>
    </xf>
    <xf numFmtId="0" fontId="151" fillId="2" borderId="41" xfId="103" applyFont="1" applyFill="1" applyBorder="1" applyAlignment="1">
      <alignment horizontal="center" vertical="center" wrapText="1"/>
    </xf>
    <xf numFmtId="0" fontId="151" fillId="2" borderId="28" xfId="103" applyFont="1" applyFill="1" applyBorder="1" applyAlignment="1">
      <alignment horizontal="center" vertical="center" wrapText="1"/>
    </xf>
    <xf numFmtId="0" fontId="151" fillId="2" borderId="15" xfId="103" applyFont="1" applyFill="1" applyBorder="1" applyAlignment="1">
      <alignment horizontal="center" vertical="center" wrapText="1"/>
    </xf>
    <xf numFmtId="0" fontId="151" fillId="2" borderId="4" xfId="103" applyFont="1" applyFill="1" applyBorder="1" applyAlignment="1">
      <alignment horizontal="center" vertical="center" wrapText="1"/>
    </xf>
    <xf numFmtId="0" fontId="61" fillId="2" borderId="1" xfId="103" applyFont="1" applyFill="1" applyBorder="1" applyAlignment="1">
      <alignment horizontal="center" vertical="center"/>
    </xf>
    <xf numFmtId="0" fontId="154" fillId="2" borderId="1" xfId="0" applyFont="1" applyFill="1" applyBorder="1" applyAlignment="1">
      <alignment horizontal="center" vertical="center"/>
    </xf>
    <xf numFmtId="167" fontId="154" fillId="2" borderId="1" xfId="0" applyNumberFormat="1" applyFont="1" applyFill="1" applyBorder="1" applyAlignment="1">
      <alignment horizontal="center" vertical="center"/>
    </xf>
    <xf numFmtId="0" fontId="153" fillId="0" borderId="1" xfId="103" applyFont="1" applyBorder="1" applyAlignment="1">
      <alignment horizontal="center" vertical="center" wrapText="1"/>
    </xf>
    <xf numFmtId="0" fontId="30" fillId="0" borderId="1" xfId="103" applyFont="1" applyBorder="1" applyAlignment="1">
      <alignment horizontal="center" vertical="center"/>
    </xf>
    <xf numFmtId="0" fontId="61" fillId="0" borderId="1" xfId="103" applyFont="1" applyBorder="1" applyAlignment="1">
      <alignment horizontal="center" vertical="center"/>
    </xf>
    <xf numFmtId="0" fontId="157" fillId="56" borderId="78" xfId="103" applyFont="1" applyFill="1" applyBorder="1" applyAlignment="1">
      <alignment horizontal="center" vertical="center" wrapText="1"/>
    </xf>
    <xf numFmtId="0" fontId="157" fillId="56" borderId="20" xfId="103" applyFont="1" applyFill="1" applyBorder="1" applyAlignment="1">
      <alignment horizontal="center" vertical="center" wrapText="1"/>
    </xf>
    <xf numFmtId="0" fontId="157" fillId="2" borderId="25" xfId="103" applyFont="1" applyFill="1" applyBorder="1" applyAlignment="1">
      <alignment horizontal="center" vertical="center" wrapText="1"/>
    </xf>
    <xf numFmtId="0" fontId="157" fillId="2" borderId="26" xfId="103" applyFont="1" applyFill="1" applyBorder="1" applyAlignment="1">
      <alignment horizontal="center" vertical="center" wrapText="1"/>
    </xf>
    <xf numFmtId="0" fontId="157" fillId="0" borderId="11" xfId="103" applyFont="1" applyBorder="1" applyAlignment="1">
      <alignment horizontal="center" vertical="center" wrapText="1"/>
    </xf>
    <xf numFmtId="0" fontId="157" fillId="0" borderId="1" xfId="103" applyFont="1" applyBorder="1" applyAlignment="1">
      <alignment horizontal="center" vertical="center" wrapText="1"/>
    </xf>
    <xf numFmtId="0" fontId="157" fillId="2" borderId="11" xfId="103" applyFont="1" applyFill="1" applyBorder="1" applyAlignment="1">
      <alignment horizontal="center" vertical="center" wrapText="1"/>
    </xf>
    <xf numFmtId="0" fontId="157" fillId="2" borderId="1" xfId="103" applyFont="1" applyFill="1" applyBorder="1" applyAlignment="1">
      <alignment horizontal="center" vertical="center" wrapText="1"/>
    </xf>
    <xf numFmtId="0" fontId="161" fillId="0" borderId="21" xfId="103" applyFont="1" applyFill="1" applyBorder="1" applyAlignment="1">
      <alignment horizontal="center" vertical="center"/>
    </xf>
    <xf numFmtId="0" fontId="161" fillId="0" borderId="22" xfId="103" applyFont="1" applyFill="1" applyBorder="1" applyAlignment="1">
      <alignment horizontal="center" vertical="center"/>
    </xf>
    <xf numFmtId="0" fontId="161" fillId="0" borderId="23" xfId="103" applyFont="1" applyFill="1" applyBorder="1" applyAlignment="1">
      <alignment horizontal="center" vertical="center"/>
    </xf>
    <xf numFmtId="0" fontId="162" fillId="0" borderId="8" xfId="103" applyFont="1" applyBorder="1" applyAlignment="1">
      <alignment horizontal="center" vertical="center" wrapText="1"/>
    </xf>
    <xf numFmtId="0" fontId="162" fillId="0" borderId="9" xfId="103" applyFont="1" applyBorder="1" applyAlignment="1">
      <alignment horizontal="center" vertical="center" wrapText="1"/>
    </xf>
    <xf numFmtId="0" fontId="162" fillId="0" borderId="5" xfId="103" applyFont="1" applyBorder="1" applyAlignment="1">
      <alignment horizontal="center" vertical="center" wrapText="1"/>
    </xf>
    <xf numFmtId="0" fontId="162" fillId="0" borderId="6" xfId="103" applyFont="1" applyBorder="1" applyAlignment="1">
      <alignment horizontal="center" vertical="center" wrapText="1"/>
    </xf>
    <xf numFmtId="0" fontId="156" fillId="0" borderId="9" xfId="103" applyFont="1" applyFill="1" applyBorder="1" applyAlignment="1">
      <alignment horizontal="center" vertical="center" wrapText="1"/>
    </xf>
    <xf numFmtId="0" fontId="156" fillId="0" borderId="6" xfId="103" applyFont="1" applyFill="1" applyBorder="1" applyAlignment="1">
      <alignment horizontal="center" vertical="center" wrapText="1"/>
    </xf>
    <xf numFmtId="0" fontId="155" fillId="51" borderId="6" xfId="100" applyNumberFormat="1" applyFont="1" applyFill="1" applyBorder="1" applyAlignment="1">
      <alignment horizontal="center" vertical="center" wrapText="1" readingOrder="2"/>
    </xf>
    <xf numFmtId="0" fontId="155" fillId="51" borderId="7" xfId="100" applyNumberFormat="1" applyFont="1" applyFill="1" applyBorder="1" applyAlignment="1">
      <alignment horizontal="center" vertical="center" wrapText="1" readingOrder="2"/>
    </xf>
    <xf numFmtId="0" fontId="157" fillId="2" borderId="17" xfId="103" applyFont="1" applyFill="1" applyBorder="1" applyAlignment="1">
      <alignment horizontal="center" vertical="center" wrapText="1"/>
    </xf>
    <xf numFmtId="0" fontId="157" fillId="2" borderId="18" xfId="103" applyFont="1" applyFill="1" applyBorder="1" applyAlignment="1">
      <alignment horizontal="center" vertical="center" wrapText="1"/>
    </xf>
    <xf numFmtId="0" fontId="157" fillId="0" borderId="11" xfId="103" applyFont="1" applyFill="1" applyBorder="1" applyAlignment="1">
      <alignment horizontal="center" vertical="center" wrapText="1"/>
    </xf>
    <xf numFmtId="0" fontId="157" fillId="0" borderId="1" xfId="103" applyFont="1" applyFill="1" applyBorder="1" applyAlignment="1">
      <alignment horizontal="center" vertical="center" wrapText="1"/>
    </xf>
    <xf numFmtId="0" fontId="166" fillId="3" borderId="1" xfId="97" applyFont="1" applyFill="1" applyBorder="1" applyAlignment="1">
      <alignment horizontal="center" vertical="center"/>
    </xf>
    <xf numFmtId="0" fontId="170" fillId="3" borderId="1" xfId="97" applyFont="1" applyFill="1" applyBorder="1" applyAlignment="1">
      <alignment horizontal="center" vertical="center"/>
    </xf>
    <xf numFmtId="0" fontId="165" fillId="3" borderId="1" xfId="0" applyFont="1" applyFill="1" applyBorder="1" applyAlignment="1">
      <alignment horizontal="center" vertical="center" wrapText="1"/>
    </xf>
    <xf numFmtId="0" fontId="165" fillId="3" borderId="1" xfId="0" applyFont="1" applyFill="1" applyBorder="1" applyAlignment="1">
      <alignment horizontal="right" vertical="center" wrapText="1"/>
    </xf>
    <xf numFmtId="0" fontId="165" fillId="3" borderId="2" xfId="0" applyFont="1" applyFill="1" applyBorder="1" applyAlignment="1">
      <alignment horizontal="right" vertical="center" wrapText="1"/>
    </xf>
    <xf numFmtId="0" fontId="165" fillId="3" borderId="13" xfId="0" applyFont="1" applyFill="1" applyBorder="1" applyAlignment="1">
      <alignment horizontal="right" vertical="center" wrapText="1"/>
    </xf>
    <xf numFmtId="0" fontId="165" fillId="3" borderId="44" xfId="0" applyFont="1" applyFill="1" applyBorder="1" applyAlignment="1">
      <alignment horizontal="center" vertical="center" wrapText="1"/>
    </xf>
    <xf numFmtId="0" fontId="165" fillId="3" borderId="76" xfId="0" applyFont="1" applyFill="1" applyBorder="1" applyAlignment="1">
      <alignment horizontal="center" vertical="center" wrapText="1"/>
    </xf>
    <xf numFmtId="0" fontId="165" fillId="3" borderId="74" xfId="0" applyFont="1" applyFill="1" applyBorder="1" applyAlignment="1">
      <alignment horizontal="center" vertical="center" wrapText="1"/>
    </xf>
    <xf numFmtId="0" fontId="163" fillId="3" borderId="20" xfId="0" applyFont="1" applyFill="1" applyBorder="1" applyAlignment="1">
      <alignment horizontal="center" vertical="center" wrapText="1"/>
    </xf>
    <xf numFmtId="0" fontId="164" fillId="3" borderId="45" xfId="0" applyFont="1" applyFill="1" applyBorder="1" applyAlignment="1">
      <alignment horizontal="center" vertical="center" wrapText="1"/>
    </xf>
    <xf numFmtId="0" fontId="164" fillId="3" borderId="53" xfId="0" applyFont="1" applyFill="1" applyBorder="1" applyAlignment="1">
      <alignment horizontal="center" vertical="center" wrapText="1"/>
    </xf>
    <xf numFmtId="0" fontId="164" fillId="3" borderId="68" xfId="0" applyFont="1" applyFill="1" applyBorder="1" applyAlignment="1">
      <alignment horizontal="center" vertical="center" wrapText="1"/>
    </xf>
    <xf numFmtId="0" fontId="164" fillId="3" borderId="69" xfId="0" applyFont="1" applyFill="1" applyBorder="1" applyAlignment="1">
      <alignment horizontal="center" vertical="center" wrapText="1"/>
    </xf>
    <xf numFmtId="0" fontId="164" fillId="3" borderId="80" xfId="0" applyFont="1" applyFill="1" applyBorder="1" applyAlignment="1">
      <alignment horizontal="center" vertical="center" wrapText="1"/>
    </xf>
    <xf numFmtId="0" fontId="164" fillId="3" borderId="82" xfId="0" applyFont="1" applyFill="1" applyBorder="1" applyAlignment="1">
      <alignment horizontal="center" vertical="center" wrapText="1"/>
    </xf>
    <xf numFmtId="0" fontId="165" fillId="3" borderId="8" xfId="0" applyFont="1" applyFill="1" applyBorder="1" applyAlignment="1">
      <alignment horizontal="center" vertical="center" wrapText="1"/>
    </xf>
    <xf numFmtId="0" fontId="165" fillId="3" borderId="11" xfId="0" applyFont="1" applyFill="1" applyBorder="1" applyAlignment="1">
      <alignment horizontal="center" vertical="center" wrapText="1"/>
    </xf>
    <xf numFmtId="0" fontId="165" fillId="3" borderId="78" xfId="0" applyFont="1" applyFill="1" applyBorder="1" applyAlignment="1">
      <alignment horizontal="center" vertical="center" wrapText="1"/>
    </xf>
    <xf numFmtId="0" fontId="142" fillId="2" borderId="11" xfId="103" applyFont="1" applyFill="1" applyBorder="1" applyAlignment="1">
      <alignment horizontal="center" vertical="center"/>
    </xf>
    <xf numFmtId="0" fontId="142" fillId="2" borderId="1" xfId="103" applyFont="1" applyFill="1" applyBorder="1" applyAlignment="1">
      <alignment horizontal="center" vertical="center"/>
    </xf>
    <xf numFmtId="0" fontId="142" fillId="2" borderId="5" xfId="103" applyFont="1" applyFill="1" applyBorder="1" applyAlignment="1">
      <alignment horizontal="center" vertical="center"/>
    </xf>
    <xf numFmtId="0" fontId="142" fillId="2" borderId="6" xfId="103" applyFont="1" applyFill="1" applyBorder="1" applyAlignment="1">
      <alignment horizontal="center" vertical="center"/>
    </xf>
    <xf numFmtId="0" fontId="174" fillId="0" borderId="58" xfId="106" applyFont="1" applyBorder="1" applyAlignment="1">
      <alignment horizontal="center" vertical="center" wrapText="1"/>
    </xf>
    <xf numFmtId="0" fontId="174" fillId="0" borderId="13" xfId="106" applyFont="1" applyBorder="1" applyAlignment="1">
      <alignment horizontal="center" vertical="center" wrapText="1"/>
    </xf>
    <xf numFmtId="0" fontId="142" fillId="2" borderId="8" xfId="103" applyFont="1" applyFill="1" applyBorder="1" applyAlignment="1">
      <alignment horizontal="center" vertical="center"/>
    </xf>
    <xf numFmtId="0" fontId="142" fillId="2" borderId="9" xfId="103" applyFont="1" applyFill="1" applyBorder="1" applyAlignment="1">
      <alignment horizontal="center" vertical="center"/>
    </xf>
    <xf numFmtId="0" fontId="171" fillId="0" borderId="47" xfId="106" applyFont="1" applyFill="1" applyBorder="1" applyAlignment="1">
      <alignment horizontal="center" vertical="center"/>
    </xf>
    <xf numFmtId="0" fontId="172" fillId="2" borderId="45" xfId="106" applyFont="1" applyFill="1" applyBorder="1" applyAlignment="1">
      <alignment horizontal="center" vertical="center"/>
    </xf>
    <xf numFmtId="0" fontId="172" fillId="2" borderId="73" xfId="106" applyFont="1" applyFill="1" applyBorder="1" applyAlignment="1">
      <alignment horizontal="center" vertical="center"/>
    </xf>
    <xf numFmtId="0" fontId="164" fillId="2" borderId="56" xfId="106" applyFont="1" applyFill="1" applyBorder="1" applyAlignment="1">
      <alignment horizontal="center" vertical="center" wrapText="1"/>
    </xf>
    <xf numFmtId="0" fontId="164" fillId="2" borderId="4" xfId="106" applyFont="1" applyFill="1" applyBorder="1" applyAlignment="1">
      <alignment horizontal="center" vertical="center" wrapText="1"/>
    </xf>
    <xf numFmtId="0" fontId="173" fillId="0" borderId="8" xfId="106" applyFont="1" applyFill="1" applyBorder="1" applyAlignment="1">
      <alignment horizontal="center" vertical="center" wrapText="1"/>
    </xf>
    <xf numFmtId="0" fontId="173" fillId="0" borderId="11" xfId="106" applyFont="1" applyFill="1" applyBorder="1" applyAlignment="1">
      <alignment horizontal="center" vertical="center" wrapText="1"/>
    </xf>
    <xf numFmtId="0" fontId="173" fillId="0" borderId="5" xfId="106" applyFont="1" applyFill="1" applyBorder="1" applyAlignment="1">
      <alignment horizontal="center" vertical="center" wrapText="1"/>
    </xf>
    <xf numFmtId="0" fontId="173" fillId="0" borderId="64" xfId="106" applyFont="1" applyFill="1" applyBorder="1" applyAlignment="1">
      <alignment horizontal="center" vertical="center"/>
    </xf>
    <xf numFmtId="0" fontId="173" fillId="0" borderId="40" xfId="106" applyFont="1" applyFill="1" applyBorder="1" applyAlignment="1">
      <alignment horizontal="center" vertical="center"/>
    </xf>
    <xf numFmtId="0" fontId="174" fillId="0" borderId="56" xfId="106" applyFont="1" applyBorder="1" applyAlignment="1">
      <alignment horizontal="center" vertical="center" wrapText="1"/>
    </xf>
    <xf numFmtId="0" fontId="174" fillId="0" borderId="15" xfId="106" applyFont="1" applyBorder="1" applyAlignment="1">
      <alignment horizontal="center" vertical="center" wrapText="1"/>
    </xf>
    <xf numFmtId="0" fontId="159" fillId="0" borderId="70" xfId="66" applyFont="1" applyBorder="1" applyAlignment="1">
      <alignment horizontal="center" vertical="center" readingOrder="2"/>
    </xf>
    <xf numFmtId="0" fontId="159" fillId="0" borderId="47" xfId="66" applyFont="1" applyBorder="1" applyAlignment="1">
      <alignment horizontal="center" vertical="center" readingOrder="2"/>
    </xf>
    <xf numFmtId="0" fontId="161" fillId="0" borderId="1" xfId="66" applyFont="1" applyBorder="1" applyAlignment="1">
      <alignment horizontal="center" vertical="center" readingOrder="2"/>
    </xf>
    <xf numFmtId="0" fontId="159" fillId="0" borderId="21" xfId="66" applyFont="1" applyBorder="1" applyAlignment="1">
      <alignment horizontal="center" vertical="center" readingOrder="2"/>
    </xf>
    <xf numFmtId="0" fontId="159" fillId="0" borderId="22" xfId="66" applyFont="1" applyBorder="1" applyAlignment="1">
      <alignment horizontal="center" vertical="center" readingOrder="2"/>
    </xf>
    <xf numFmtId="0" fontId="159" fillId="0" borderId="45" xfId="66" applyFont="1" applyBorder="1" applyAlignment="1">
      <alignment horizontal="center" vertical="center" readingOrder="2"/>
    </xf>
    <xf numFmtId="0" fontId="159" fillId="0" borderId="43" xfId="66" applyFont="1" applyBorder="1" applyAlignment="1">
      <alignment horizontal="center" vertical="center" readingOrder="2"/>
    </xf>
    <xf numFmtId="0" fontId="159" fillId="0" borderId="68" xfId="66" applyFont="1" applyBorder="1" applyAlignment="1">
      <alignment horizontal="center" vertical="center" readingOrder="2"/>
    </xf>
    <xf numFmtId="0" fontId="159" fillId="0" borderId="0" xfId="66" applyFont="1" applyBorder="1" applyAlignment="1">
      <alignment horizontal="center" vertical="center" readingOrder="2"/>
    </xf>
    <xf numFmtId="0" fontId="161" fillId="0" borderId="45" xfId="66" applyFont="1" applyBorder="1" applyAlignment="1">
      <alignment horizontal="center" vertical="center" readingOrder="2"/>
    </xf>
    <xf numFmtId="0" fontId="161" fillId="0" borderId="43" xfId="66" applyFont="1" applyBorder="1" applyAlignment="1">
      <alignment horizontal="center" vertical="center" readingOrder="2"/>
    </xf>
    <xf numFmtId="0" fontId="161" fillId="0" borderId="0" xfId="66" applyFont="1" applyBorder="1" applyAlignment="1">
      <alignment horizontal="center" vertical="center" readingOrder="2"/>
    </xf>
    <xf numFmtId="0" fontId="142" fillId="3" borderId="1" xfId="103" applyFont="1" applyFill="1" applyBorder="1" applyAlignment="1">
      <alignment horizontal="center" vertical="center"/>
    </xf>
  </cellXfs>
  <cellStyles count="109">
    <cellStyle name="20% - Accent1" xfId="32" builtinId="30" customBuiltin="1"/>
    <cellStyle name="20% - Accent2" xfId="36" builtinId="34" customBuiltin="1"/>
    <cellStyle name="20% - Accent3" xfId="40" builtinId="38" customBuiltin="1"/>
    <cellStyle name="20% - Accent4" xfId="44" builtinId="42" customBuiltin="1"/>
    <cellStyle name="20% - Accent5" xfId="48" builtinId="46" customBuiltin="1"/>
    <cellStyle name="20% - Accent6" xfId="52" builtinId="50" customBuiltin="1"/>
    <cellStyle name="40% - Accent1" xfId="33" builtinId="31" customBuiltin="1"/>
    <cellStyle name="40% - Accent2" xfId="37" builtinId="35" customBuiltin="1"/>
    <cellStyle name="40% - Accent3" xfId="41" builtinId="39" customBuiltin="1"/>
    <cellStyle name="40% - Accent4" xfId="45" builtinId="43" customBuiltin="1"/>
    <cellStyle name="40% - Accent5" xfId="49" builtinId="47" customBuiltin="1"/>
    <cellStyle name="40% - Accent6" xfId="53" builtinId="51" customBuiltin="1"/>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0" builtinId="27" customBuiltin="1"/>
    <cellStyle name="Calculation" xfId="24" builtinId="22" customBuiltin="1"/>
    <cellStyle name="Check Cell" xfId="26" builtinId="23" customBuiltin="1"/>
    <cellStyle name="Comma" xfId="1" builtinId="3"/>
    <cellStyle name="Comma [0] 2" xfId="56"/>
    <cellStyle name="Comma [0] 2 2" xfId="57"/>
    <cellStyle name="Comma 2" xfId="58"/>
    <cellStyle name="Comma 2 2" xfId="59"/>
    <cellStyle name="Comma 2 2 2" xfId="60"/>
    <cellStyle name="Comma 3" xfId="5"/>
    <cellStyle name="Comma 4" xfId="61"/>
    <cellStyle name="Comma 5" xfId="62"/>
    <cellStyle name="Comma 6" xfId="99"/>
    <cellStyle name="Comma 6 2" xfId="101"/>
    <cellStyle name="Comma 7" xfId="100"/>
    <cellStyle name="Explanatory Text" xfId="29"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2" xfId="63"/>
    <cellStyle name="Input" xfId="22" builtinId="20" customBuiltin="1"/>
    <cellStyle name="Linked Cell" xfId="25" builtinId="24" customBuiltin="1"/>
    <cellStyle name="Neutral" xfId="21" builtinId="28" customBuiltin="1"/>
    <cellStyle name="Normal" xfId="0" builtinId="0"/>
    <cellStyle name="Normal 10" xfId="64"/>
    <cellStyle name="Normal 11" xfId="65"/>
    <cellStyle name="Normal 12" xfId="55"/>
    <cellStyle name="Normal 13" xfId="66"/>
    <cellStyle name="Normal 14" xfId="98"/>
    <cellStyle name="Normal 14 2" xfId="102"/>
    <cellStyle name="Normal 15" xfId="103"/>
    <cellStyle name="Normal 16" xfId="104"/>
    <cellStyle name="Normal 17" xfId="106"/>
    <cellStyle name="Normal 18" xfId="107"/>
    <cellStyle name="Normal 2" xfId="2"/>
    <cellStyle name="Normal 2 2" xfId="4"/>
    <cellStyle name="Normal 2 2 2" xfId="10"/>
    <cellStyle name="Normal 2 2 2 2" xfId="13"/>
    <cellStyle name="Normal 2 2 3" xfId="67"/>
    <cellStyle name="Normal 2 2 4" xfId="68"/>
    <cellStyle name="Normal 2 2 4 2" xfId="69"/>
    <cellStyle name="Normal 2 2_movafeghatnameh91-ver2" xfId="70"/>
    <cellStyle name="Normal 2 3" xfId="71"/>
    <cellStyle name="Normal 2 4" xfId="72"/>
    <cellStyle name="Normal 2 5" xfId="105"/>
    <cellStyle name="Normal 2 6" xfId="108"/>
    <cellStyle name="Normal 2_10" xfId="73"/>
    <cellStyle name="Normal 3" xfId="3"/>
    <cellStyle name="Normal 3 2" xfId="6"/>
    <cellStyle name="Normal 3 2 2" xfId="74"/>
    <cellStyle name="Normal 3 3" xfId="9"/>
    <cellStyle name="Normal 3 3 2" xfId="12"/>
    <cellStyle name="Normal 3_10" xfId="75"/>
    <cellStyle name="Normal 4" xfId="76"/>
    <cellStyle name="Normal 4 2" xfId="11"/>
    <cellStyle name="Normal 4 2 2" xfId="77"/>
    <cellStyle name="Normal 4 2 3" xfId="97"/>
    <cellStyle name="Normal 4 3" xfId="78"/>
    <cellStyle name="Normal 5" xfId="79"/>
    <cellStyle name="Normal 5 2" xfId="7"/>
    <cellStyle name="Normal 5 2 2" xfId="80"/>
    <cellStyle name="Normal 5 2 3" xfId="81"/>
    <cellStyle name="Normal 5 3" xfId="82"/>
    <cellStyle name="Normal 5 3 2" xfId="83"/>
    <cellStyle name="Normal 5 4" xfId="84"/>
    <cellStyle name="Normal 5 4 2" xfId="85"/>
    <cellStyle name="Normal 5 5" xfId="86"/>
    <cellStyle name="Normal 5 6" xfId="87"/>
    <cellStyle name="Normal 6" xfId="8"/>
    <cellStyle name="Normal 6 2" xfId="88"/>
    <cellStyle name="Normal 7" xfId="89"/>
    <cellStyle name="Normal 8" xfId="90"/>
    <cellStyle name="Normal 9" xfId="91"/>
    <cellStyle name="Note" xfId="28" builtinId="10" customBuiltin="1"/>
    <cellStyle name="Note 2" xfId="92"/>
    <cellStyle name="Note 2 2" xfId="93"/>
    <cellStyle name="Output" xfId="23" builtinId="21" customBuiltin="1"/>
    <cellStyle name="Percent 2" xfId="94"/>
    <cellStyle name="Percent 2 2" xfId="95"/>
    <cellStyle name="Percent 2 2 2" xfId="96"/>
    <cellStyle name="Title" xfId="14" builtinId="15" customBuiltin="1"/>
    <cellStyle name="Total" xfId="30" builtinId="25" customBuiltin="1"/>
    <cellStyle name="Warning Text" xfId="27" builtinId="11" customBuiltin="1"/>
  </cellStyles>
  <dxfs count="1">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819150</xdr:colOff>
      <xdr:row>15</xdr:row>
      <xdr:rowOff>0</xdr:rowOff>
    </xdr:from>
    <xdr:to>
      <xdr:col>2</xdr:col>
      <xdr:colOff>933450</xdr:colOff>
      <xdr:row>15</xdr:row>
      <xdr:rowOff>0</xdr:rowOff>
    </xdr:to>
    <xdr:sp macro="" textlink="">
      <xdr:nvSpPr>
        <xdr:cNvPr id="2" name="Rectangle 1"/>
        <xdr:cNvSpPr>
          <a:spLocks noChangeArrowheads="1"/>
        </xdr:cNvSpPr>
      </xdr:nvSpPr>
      <xdr:spPr bwMode="auto">
        <a:xfrm>
          <a:off x="10152840375" y="3800475"/>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1323975</xdr:colOff>
      <xdr:row>15</xdr:row>
      <xdr:rowOff>0</xdr:rowOff>
    </xdr:from>
    <xdr:to>
      <xdr:col>2</xdr:col>
      <xdr:colOff>1438275</xdr:colOff>
      <xdr:row>15</xdr:row>
      <xdr:rowOff>0</xdr:rowOff>
    </xdr:to>
    <xdr:sp macro="" textlink="">
      <xdr:nvSpPr>
        <xdr:cNvPr id="3" name="Rectangle 2"/>
        <xdr:cNvSpPr>
          <a:spLocks noChangeArrowheads="1"/>
        </xdr:cNvSpPr>
      </xdr:nvSpPr>
      <xdr:spPr bwMode="auto">
        <a:xfrm>
          <a:off x="10152335550" y="3800475"/>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1838325</xdr:colOff>
      <xdr:row>15</xdr:row>
      <xdr:rowOff>0</xdr:rowOff>
    </xdr:from>
    <xdr:to>
      <xdr:col>2</xdr:col>
      <xdr:colOff>1952625</xdr:colOff>
      <xdr:row>15</xdr:row>
      <xdr:rowOff>0</xdr:rowOff>
    </xdr:to>
    <xdr:sp macro="" textlink="">
      <xdr:nvSpPr>
        <xdr:cNvPr id="4" name="Rectangle 3"/>
        <xdr:cNvSpPr>
          <a:spLocks noChangeArrowheads="1"/>
        </xdr:cNvSpPr>
      </xdr:nvSpPr>
      <xdr:spPr bwMode="auto">
        <a:xfrm>
          <a:off x="10151821200" y="3800475"/>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1238250</xdr:colOff>
      <xdr:row>26</xdr:row>
      <xdr:rowOff>0</xdr:rowOff>
    </xdr:from>
    <xdr:to>
      <xdr:col>2</xdr:col>
      <xdr:colOff>1352550</xdr:colOff>
      <xdr:row>26</xdr:row>
      <xdr:rowOff>0</xdr:rowOff>
    </xdr:to>
    <xdr:sp macro="" textlink="">
      <xdr:nvSpPr>
        <xdr:cNvPr id="5" name="Rectangle 4"/>
        <xdr:cNvSpPr>
          <a:spLocks noChangeArrowheads="1"/>
        </xdr:cNvSpPr>
      </xdr:nvSpPr>
      <xdr:spPr bwMode="auto">
        <a:xfrm>
          <a:off x="10152421275" y="7067550"/>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609600</xdr:colOff>
      <xdr:row>26</xdr:row>
      <xdr:rowOff>0</xdr:rowOff>
    </xdr:from>
    <xdr:to>
      <xdr:col>2</xdr:col>
      <xdr:colOff>723900</xdr:colOff>
      <xdr:row>26</xdr:row>
      <xdr:rowOff>0</xdr:rowOff>
    </xdr:to>
    <xdr:sp macro="" textlink="">
      <xdr:nvSpPr>
        <xdr:cNvPr id="6" name="Rectangle 5"/>
        <xdr:cNvSpPr>
          <a:spLocks noChangeArrowheads="1"/>
        </xdr:cNvSpPr>
      </xdr:nvSpPr>
      <xdr:spPr bwMode="auto">
        <a:xfrm>
          <a:off x="10153049925" y="7067550"/>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1857375</xdr:colOff>
      <xdr:row>26</xdr:row>
      <xdr:rowOff>0</xdr:rowOff>
    </xdr:from>
    <xdr:to>
      <xdr:col>2</xdr:col>
      <xdr:colOff>1971675</xdr:colOff>
      <xdr:row>26</xdr:row>
      <xdr:rowOff>0</xdr:rowOff>
    </xdr:to>
    <xdr:sp macro="" textlink="">
      <xdr:nvSpPr>
        <xdr:cNvPr id="7" name="Rectangle 6"/>
        <xdr:cNvSpPr>
          <a:spLocks noChangeArrowheads="1"/>
        </xdr:cNvSpPr>
      </xdr:nvSpPr>
      <xdr:spPr bwMode="auto">
        <a:xfrm>
          <a:off x="10151802150" y="7067550"/>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771525</xdr:colOff>
      <xdr:row>26</xdr:row>
      <xdr:rowOff>0</xdr:rowOff>
    </xdr:from>
    <xdr:to>
      <xdr:col>2</xdr:col>
      <xdr:colOff>885825</xdr:colOff>
      <xdr:row>26</xdr:row>
      <xdr:rowOff>0</xdr:rowOff>
    </xdr:to>
    <xdr:sp macro="" textlink="">
      <xdr:nvSpPr>
        <xdr:cNvPr id="8" name="Rectangle 7"/>
        <xdr:cNvSpPr>
          <a:spLocks noChangeArrowheads="1"/>
        </xdr:cNvSpPr>
      </xdr:nvSpPr>
      <xdr:spPr bwMode="auto">
        <a:xfrm>
          <a:off x="10152888000" y="7067550"/>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1857375</xdr:colOff>
      <xdr:row>26</xdr:row>
      <xdr:rowOff>0</xdr:rowOff>
    </xdr:from>
    <xdr:to>
      <xdr:col>2</xdr:col>
      <xdr:colOff>1971675</xdr:colOff>
      <xdr:row>26</xdr:row>
      <xdr:rowOff>0</xdr:rowOff>
    </xdr:to>
    <xdr:sp macro="" textlink="">
      <xdr:nvSpPr>
        <xdr:cNvPr id="9" name="Rectangle 8"/>
        <xdr:cNvSpPr>
          <a:spLocks noChangeArrowheads="1"/>
        </xdr:cNvSpPr>
      </xdr:nvSpPr>
      <xdr:spPr bwMode="auto">
        <a:xfrm>
          <a:off x="10151802150" y="7067550"/>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771525</xdr:colOff>
      <xdr:row>26</xdr:row>
      <xdr:rowOff>0</xdr:rowOff>
    </xdr:from>
    <xdr:to>
      <xdr:col>2</xdr:col>
      <xdr:colOff>885825</xdr:colOff>
      <xdr:row>26</xdr:row>
      <xdr:rowOff>0</xdr:rowOff>
    </xdr:to>
    <xdr:sp macro="" textlink="">
      <xdr:nvSpPr>
        <xdr:cNvPr id="10" name="Rectangle 9"/>
        <xdr:cNvSpPr>
          <a:spLocks noChangeArrowheads="1"/>
        </xdr:cNvSpPr>
      </xdr:nvSpPr>
      <xdr:spPr bwMode="auto">
        <a:xfrm>
          <a:off x="10152888000" y="7067550"/>
          <a:ext cx="11430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12.133.2\abyan\f-project\SALNAMEH\TOSE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1\Share-Data\abyan\f-project\SALNAMEH\TOS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12.133.2\Users\br-bdj-kar6\Downloads\&#1601;&#1607;&#1585;&#1587;&#1578;%20&#1576;&#1607;&#1575;&#1569;%20&#1582;&#1575;&#1589;%20&#1578;&#1608;&#1586;&#1610;&#1593;%20&#1587;&#1575;&#1604;%201403&#1605;&#1608;&#1585;&#1582;%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575;&#1591;&#1604;&#1575;&#1593;&#1575;&#1578;\&#1587;&#1575;&#1604;%201403\&#1601;&#1607;&#1585;&#1587;&#1578;%20&#1576;&#1607;&#1575;\1403%20&#1601;&#1607;&#1585;&#1587;&#1578;%20&#1576;&#1607;&#1575;\&#1608;&#1585;&#1688;&#1606;%201%20&#1601;&#1607;&#1585;&#1587;&#1578;%20&#1576;&#1607;&#1575;\&#1601;&#1607;&#1585;&#1587;&#1578;%20&#1576;&#1607;&#1575;&#1569;%20&#1582;&#1575;&#1589;%20&#1578;&#1608;&#1586;&#1610;&#1593;%20&#1587;&#1575;&#1604;%201403&#1605;&#1608;&#1585;&#158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çضقè"/>
    </sheetNames>
    <sheetDataSet>
      <sheetData sheetId="0">
        <row r="33">
          <cell r="W33" t="str">
            <v>:هحسé ةسçصè</v>
          </cell>
          <cell r="Y33">
            <v>29106</v>
          </cell>
          <cell r="AA33" t="str">
            <v>تآتآسéذ</v>
          </cell>
          <cell r="AD33" t="str">
            <v>ةآâرطت</v>
          </cell>
          <cell r="AI33" t="str">
            <v>:هحسé ةسçصè</v>
          </cell>
          <cell r="AK33">
            <v>29106</v>
          </cell>
          <cell r="AM33" t="str">
            <v>تآتآسéذ</v>
          </cell>
          <cell r="AP33" t="str">
            <v>èàرè طèسéçس</v>
          </cell>
          <cell r="AU33" t="str">
            <v>:هحسé ةسçصè</v>
          </cell>
          <cell r="AW33">
            <v>29106</v>
          </cell>
          <cell r="AY33" t="str">
            <v>تآتآسéذ</v>
          </cell>
          <cell r="BC33" t="str">
            <v>èàته تéس</v>
          </cell>
          <cell r="BS33" t="str">
            <v>:هحسé ةسçصè</v>
          </cell>
          <cell r="BW33">
            <v>29106</v>
          </cell>
          <cell r="BY33" t="str">
            <v>تآتآسéذ</v>
          </cell>
          <cell r="CA33" t="str">
            <v>سé</v>
          </cell>
          <cell r="CE33" t="str">
            <v>:هحسé ةسçصè</v>
          </cell>
          <cell r="CG33">
            <v>29106</v>
          </cell>
          <cell r="CI33" t="str">
            <v>تآتآسéذ</v>
          </cell>
          <cell r="CL33" t="str">
            <v>آàضسéè</v>
          </cell>
          <cell r="CQ33" t="str">
            <v>:هحسé ةسçصè</v>
          </cell>
          <cell r="CS33">
            <v>29106</v>
          </cell>
          <cell r="CU33" t="str">
            <v>تآتآسéذ</v>
          </cell>
        </row>
        <row r="34">
          <cell r="V34" t="str">
            <v>آقتبآسسéآنé</v>
          </cell>
          <cell r="W34" t="str">
            <v>àقآنéت سéآنé</v>
          </cell>
          <cell r="X34" t="str">
            <v>هبنك ظçست</v>
          </cell>
          <cell r="Y34" t="str">
            <v>هبنك ظçست</v>
          </cell>
          <cell r="Z34" t="str">
            <v>هبنك âن</v>
          </cell>
          <cell r="AA34" t="str">
            <v>àقآنéت سéآنé</v>
          </cell>
          <cell r="AB34" t="str">
            <v>رسظرàقآنéت</v>
          </cell>
          <cell r="AC34" t="str">
            <v>رسظرàقآنéت</v>
          </cell>
          <cell r="AD34" t="str">
            <v>رسظرàقآنéت</v>
          </cell>
          <cell r="AE34" t="str">
            <v>çآدر</v>
          </cell>
          <cell r="AH34" t="str">
            <v>آقتبآسسéآنé</v>
          </cell>
          <cell r="AI34" t="str">
            <v>àقآنéت سéآنé</v>
          </cell>
          <cell r="AJ34" t="str">
            <v>هبنك ظçست</v>
          </cell>
          <cell r="AK34" t="str">
            <v>هبنك ظçست</v>
          </cell>
          <cell r="AL34" t="str">
            <v>هبنك âن</v>
          </cell>
          <cell r="AM34" t="str">
            <v>àقآنéت سéآنé</v>
          </cell>
          <cell r="AN34" t="str">
            <v>رسظرàقآنéت</v>
          </cell>
          <cell r="AO34" t="str">
            <v>رسظرàقآنéت</v>
          </cell>
          <cell r="AP34" t="str">
            <v>رسظرàقآنéت</v>
          </cell>
          <cell r="AQ34" t="str">
            <v>çآدر</v>
          </cell>
          <cell r="AT34" t="str">
            <v>آقتبآسسéآنé</v>
          </cell>
          <cell r="AU34" t="str">
            <v>àقآنéت سéآنé</v>
          </cell>
          <cell r="AV34" t="str">
            <v>هبنك ظçست</v>
          </cell>
          <cell r="AW34" t="str">
            <v>هبنك ظçست</v>
          </cell>
          <cell r="AX34" t="str">
            <v>هبنك âن</v>
          </cell>
          <cell r="AY34" t="str">
            <v>àقآنéت سéآنé</v>
          </cell>
          <cell r="AZ34" t="str">
            <v>رسظرàقآنéت</v>
          </cell>
          <cell r="BA34" t="str">
            <v>رسظرàقآنéت</v>
          </cell>
          <cell r="BB34" t="str">
            <v>رسظرàقآنéت</v>
          </cell>
          <cell r="BC34" t="str">
            <v>çآدر</v>
          </cell>
          <cell r="BR34" t="str">
            <v>آقتبآسسéآنé</v>
          </cell>
          <cell r="BS34" t="str">
            <v>àقآنéت سéآنé</v>
          </cell>
          <cell r="BT34" t="str">
            <v>هبنك ظçست</v>
          </cell>
          <cell r="BU34" t="str">
            <v>هبنك ظçست</v>
          </cell>
          <cell r="BV34" t="str">
            <v>هبنك âن</v>
          </cell>
          <cell r="BW34" t="str">
            <v>àقآنéت سéآنé</v>
          </cell>
          <cell r="BX34" t="str">
            <v>رسظرàقآنéت</v>
          </cell>
          <cell r="BY34" t="str">
            <v>رسظرàقآنéت</v>
          </cell>
          <cell r="BZ34" t="str">
            <v>رسظرàقآنéت</v>
          </cell>
          <cell r="CA34" t="str">
            <v>çآدر</v>
          </cell>
          <cell r="CD34" t="str">
            <v>آقتبآسسéآنé</v>
          </cell>
          <cell r="CE34" t="str">
            <v>àقآنéت سéآنé</v>
          </cell>
          <cell r="CF34" t="str">
            <v>هبنك ظçست</v>
          </cell>
          <cell r="CG34" t="str">
            <v>هبنك ظçست</v>
          </cell>
          <cell r="CH34" t="str">
            <v>هبنك âن</v>
          </cell>
          <cell r="CI34" t="str">
            <v>àقآنéت سéآنé</v>
          </cell>
          <cell r="CJ34" t="str">
            <v>رسظرàقآنéت</v>
          </cell>
          <cell r="CK34" t="str">
            <v>رسظرàقآنéت</v>
          </cell>
          <cell r="CL34" t="str">
            <v>رسظرàقآنéت</v>
          </cell>
          <cell r="CM34" t="str">
            <v>çآدر</v>
          </cell>
          <cell r="CP34" t="str">
            <v>آقتبآسسéآنé</v>
          </cell>
          <cell r="CQ34" t="str">
            <v>àقآنéت سéآنé</v>
          </cell>
          <cell r="CR34" t="str">
            <v>هبنك ظçست</v>
          </cell>
          <cell r="CS34" t="str">
            <v>هبنك ظçست</v>
          </cell>
          <cell r="CT34" t="str">
            <v>هبنك âن</v>
          </cell>
          <cell r="CU34" t="str">
            <v>àقآنéت سéآنé</v>
          </cell>
          <cell r="CV34" t="str">
            <v>رسظرàقآنéت</v>
          </cell>
          <cell r="CW34" t="str">
            <v>رسظرàقآنéت</v>
          </cell>
          <cell r="CX34" t="str">
            <v>رسظرàقآنéت</v>
          </cell>
          <cell r="CY34" t="str">
            <v>çآدر</v>
          </cell>
        </row>
        <row r="35">
          <cell r="V35" t="str">
            <v>تذظéظé</v>
          </cell>
          <cell r="W35" t="str">
            <v>آسحآق طرè</v>
          </cell>
          <cell r="X35" t="str">
            <v>çعقéت78</v>
          </cell>
          <cell r="Y35" t="str">
            <v>çعقéت79</v>
          </cell>
          <cell r="Z35" t="str">
            <v>ظçستçعقéت</v>
          </cell>
          <cell r="AA35" t="str">
            <v>بآلéهآورè</v>
          </cell>
          <cell r="AB35" t="str">
            <v>آسحآق طرè بè</v>
          </cell>
          <cell r="AC35" t="str">
            <v>ظçستçعقéت78بè</v>
          </cell>
          <cell r="AD35" t="str">
            <v>ظçستçعقéت79بè</v>
          </cell>
          <cell r="AH35" t="str">
            <v>تذظéظé</v>
          </cell>
          <cell r="AI35" t="str">
            <v>آسحآق طرè</v>
          </cell>
          <cell r="AJ35" t="str">
            <v>çعقéت78</v>
          </cell>
          <cell r="AK35" t="str">
            <v>çعقéت79</v>
          </cell>
          <cell r="AL35" t="str">
            <v>ظçستçعقéت</v>
          </cell>
          <cell r="AM35" t="str">
            <v>بآلéهآورè</v>
          </cell>
          <cell r="AN35" t="str">
            <v>آسحآق طرè بè</v>
          </cell>
          <cell r="AO35" t="str">
            <v>ظçستçعقéت78بè</v>
          </cell>
          <cell r="AP35" t="str">
            <v>ظçستçعقéت79بè</v>
          </cell>
          <cell r="AT35" t="str">
            <v>تذظéظé</v>
          </cell>
          <cell r="AU35" t="str">
            <v>آسحآق طرè</v>
          </cell>
          <cell r="AV35" t="str">
            <v>çعقéت78</v>
          </cell>
          <cell r="AW35" t="str">
            <v>çعقéت79</v>
          </cell>
          <cell r="AX35" t="str">
            <v>ظçستçعقéت</v>
          </cell>
          <cell r="AY35" t="str">
            <v>بآلéهآورè</v>
          </cell>
          <cell r="AZ35" t="str">
            <v>آسحآق طرè بè</v>
          </cell>
          <cell r="BA35" t="str">
            <v>ظçستçعقéت78بè</v>
          </cell>
          <cell r="BB35" t="str">
            <v>ظçستçعقéت79بè</v>
          </cell>
          <cell r="BR35" t="str">
            <v>تذظéظé</v>
          </cell>
          <cell r="BS35" t="str">
            <v>آسحآق طرè</v>
          </cell>
          <cell r="BT35" t="str">
            <v>çعقéت78</v>
          </cell>
          <cell r="BU35" t="str">
            <v>çعقéت79</v>
          </cell>
          <cell r="BV35" t="str">
            <v>ظçستçعقéت</v>
          </cell>
          <cell r="BW35" t="str">
            <v>بآلéهآورè</v>
          </cell>
          <cell r="BX35" t="str">
            <v>آسحآق طرè بè</v>
          </cell>
          <cell r="BY35" t="str">
            <v>ظçستçعقéت78بè</v>
          </cell>
          <cell r="BZ35" t="str">
            <v>ظçستçعقéت79بè</v>
          </cell>
          <cell r="CD35" t="str">
            <v>تذظéظé</v>
          </cell>
          <cell r="CE35" t="str">
            <v>آسحآق طرè</v>
          </cell>
          <cell r="CF35" t="str">
            <v>çعقéت78</v>
          </cell>
          <cell r="CG35" t="str">
            <v>çعقéت79</v>
          </cell>
          <cell r="CH35" t="str">
            <v>ظçستçعقéت</v>
          </cell>
          <cell r="CI35" t="str">
            <v>بآلéهآورè</v>
          </cell>
          <cell r="CJ35" t="str">
            <v>آسحآق طرè بè</v>
          </cell>
          <cell r="CK35" t="str">
            <v>ظçستçعقéت78بè</v>
          </cell>
          <cell r="CL35" t="str">
            <v>ظçستçعقéت79بè</v>
          </cell>
          <cell r="CP35" t="str">
            <v>تذظéظé</v>
          </cell>
          <cell r="CQ35" t="str">
            <v>آسحآق طرè</v>
          </cell>
          <cell r="CR35" t="str">
            <v>çعقéت78</v>
          </cell>
          <cell r="CS35" t="str">
            <v>çعقéت79</v>
          </cell>
          <cell r="CT35" t="str">
            <v>ظçستçعقéت</v>
          </cell>
          <cell r="CU35" t="str">
            <v>بآلéهآورè</v>
          </cell>
          <cell r="CV35" t="str">
            <v>آسحآق طرè بè</v>
          </cell>
          <cell r="CW35" t="str">
            <v>ظçستçعقéت78بè</v>
          </cell>
          <cell r="CX35" t="str">
            <v>ظçستçعقéت79بè</v>
          </cell>
        </row>
        <row r="36">
          <cell r="V36" t="str">
            <v>(èشآسسéآن)</v>
          </cell>
          <cell r="W36" t="str">
            <v>(èشآسسéآن)</v>
          </cell>
          <cell r="X36" t="str">
            <v>(èشآسسéآن)</v>
          </cell>
          <cell r="Y36" t="str">
            <v>(èشآسسéآن)</v>
          </cell>
          <cell r="Z36" t="str">
            <v>(èشآسسéآن)</v>
          </cell>
          <cell r="AA36" t="str">
            <v>(èشآسسéآن)</v>
          </cell>
          <cell r="AB36" t="str">
            <v>àقآنéت تذظéظé</v>
          </cell>
          <cell r="AC36" t="str">
            <v>àقآنéت تذظéظé</v>
          </cell>
          <cell r="AD36" t="str">
            <v>àقآنéت تذظéظé</v>
          </cell>
          <cell r="AH36" t="str">
            <v>(èشآسسéآن)</v>
          </cell>
          <cell r="AI36" t="str">
            <v>(èشآسسéآن)</v>
          </cell>
          <cell r="AJ36" t="str">
            <v>(èشآسسéآن)</v>
          </cell>
          <cell r="AK36" t="str">
            <v>(èشآسسéآن)</v>
          </cell>
          <cell r="AL36" t="str">
            <v>(èشآسسéآن)</v>
          </cell>
          <cell r="AM36" t="str">
            <v>(èشآسسéآن)</v>
          </cell>
          <cell r="AN36" t="str">
            <v>àقآنéت تذظéظé</v>
          </cell>
          <cell r="AO36" t="str">
            <v>àقآنéت تذظéظé</v>
          </cell>
          <cell r="AP36" t="str">
            <v>àقآنéت تذظéظé</v>
          </cell>
          <cell r="AT36" t="str">
            <v>(èشآسسéآن)</v>
          </cell>
          <cell r="AU36" t="str">
            <v>(èشآسسéآن)</v>
          </cell>
          <cell r="AV36" t="str">
            <v>(èشآسسéآن)</v>
          </cell>
          <cell r="AW36" t="str">
            <v>(èشآسسéآن)</v>
          </cell>
          <cell r="AX36" t="str">
            <v>(èشآسسéآن)</v>
          </cell>
          <cell r="AY36" t="str">
            <v>(èشآسسéآن)</v>
          </cell>
          <cell r="AZ36" t="str">
            <v>àقآنéت تذظéظé</v>
          </cell>
          <cell r="BA36" t="str">
            <v>àقآنéت تذظéظé</v>
          </cell>
          <cell r="BB36" t="str">
            <v>àقآنéت تذظéظé</v>
          </cell>
          <cell r="BR36" t="str">
            <v>(èشآسسéآن)</v>
          </cell>
          <cell r="BS36" t="str">
            <v>(èشآسسéآن)</v>
          </cell>
          <cell r="BT36" t="str">
            <v>(èشآسسéآن)</v>
          </cell>
          <cell r="BU36" t="str">
            <v>(èشآسسéآن)</v>
          </cell>
          <cell r="BV36" t="str">
            <v>(èشآسسéآن)</v>
          </cell>
          <cell r="BW36" t="str">
            <v>(èشآسسéآن)</v>
          </cell>
          <cell r="BX36" t="str">
            <v>àقآنéت تذظéظé</v>
          </cell>
          <cell r="BY36" t="str">
            <v>àقآنéت تذظéظé</v>
          </cell>
          <cell r="BZ36" t="str">
            <v>àقآنéت تذظéظé</v>
          </cell>
          <cell r="CD36" t="str">
            <v>(èشآسسéآن)</v>
          </cell>
          <cell r="CE36" t="str">
            <v>(èشآسسéآن)</v>
          </cell>
          <cell r="CF36" t="str">
            <v>(èشآسسéآن)</v>
          </cell>
          <cell r="CG36" t="str">
            <v>(èشآسسéآن)</v>
          </cell>
          <cell r="CH36" t="str">
            <v>(èشآسسéآن)</v>
          </cell>
          <cell r="CI36" t="str">
            <v>(èشآسسéآن)</v>
          </cell>
          <cell r="CJ36" t="str">
            <v>àقآنéت تذظéظé</v>
          </cell>
          <cell r="CK36" t="str">
            <v>àقآنéت تذظéظé</v>
          </cell>
          <cell r="CL36" t="str">
            <v>àقآنéت تذظéظé</v>
          </cell>
          <cell r="CP36" t="str">
            <v>(èشآسسéآن)</v>
          </cell>
          <cell r="CQ36" t="str">
            <v>(èشآسسéآن)</v>
          </cell>
          <cell r="CR36" t="str">
            <v>(èشآسسéآن)</v>
          </cell>
          <cell r="CS36" t="str">
            <v>(èشآسسéآن)</v>
          </cell>
          <cell r="CT36" t="str">
            <v>(èشآسسéآن)</v>
          </cell>
          <cell r="CU36" t="str">
            <v>(èشآسسéآن)</v>
          </cell>
          <cell r="CV36" t="str">
            <v>àقآنéت تذظéظé</v>
          </cell>
          <cell r="CW36" t="str">
            <v>àقآنéت تذظéظé</v>
          </cell>
          <cell r="CX36" t="str">
            <v>àقآنéت تذظéظé</v>
          </cell>
        </row>
        <row r="37">
          <cell r="V37">
            <v>0</v>
          </cell>
          <cell r="W37">
            <v>0</v>
          </cell>
          <cell r="X37">
            <v>0</v>
          </cell>
          <cell r="Y37">
            <v>0</v>
          </cell>
          <cell r="Z37">
            <v>0</v>
          </cell>
          <cell r="AA37">
            <v>0</v>
          </cell>
          <cell r="AB37">
            <v>0</v>
          </cell>
          <cell r="AC37">
            <v>0</v>
          </cell>
          <cell r="AD37">
            <v>0</v>
          </cell>
          <cell r="AE37" t="str">
            <v>رضتمآè</v>
          </cell>
          <cell r="AH37">
            <v>0</v>
          </cell>
          <cell r="AI37">
            <v>0</v>
          </cell>
          <cell r="AJ37">
            <v>0</v>
          </cell>
          <cell r="AK37">
            <v>0</v>
          </cell>
          <cell r="AL37">
            <v>0</v>
          </cell>
          <cell r="AM37">
            <v>0</v>
          </cell>
          <cell r="AN37">
            <v>0</v>
          </cell>
          <cell r="AO37">
            <v>0</v>
          </cell>
          <cell r="AP37">
            <v>0</v>
          </cell>
          <cell r="AQ37" t="str">
            <v>رضتمآè</v>
          </cell>
          <cell r="AT37">
            <v>0</v>
          </cell>
          <cell r="AU37">
            <v>0</v>
          </cell>
          <cell r="AV37">
            <v>0</v>
          </cell>
          <cell r="AW37">
            <v>0</v>
          </cell>
          <cell r="AX37">
            <v>0</v>
          </cell>
          <cell r="AY37">
            <v>0</v>
          </cell>
          <cell r="AZ37">
            <v>0</v>
          </cell>
          <cell r="BA37">
            <v>0</v>
          </cell>
          <cell r="BB37">
            <v>0</v>
          </cell>
          <cell r="BC37" t="str">
            <v>رضتمآè</v>
          </cell>
          <cell r="BR37">
            <v>0</v>
          </cell>
          <cell r="BS37">
            <v>0</v>
          </cell>
          <cell r="BT37">
            <v>0</v>
          </cell>
          <cell r="BU37">
            <v>0</v>
          </cell>
          <cell r="BV37">
            <v>0</v>
          </cell>
          <cell r="BW37">
            <v>0</v>
          </cell>
          <cell r="BX37">
            <v>0</v>
          </cell>
          <cell r="BY37">
            <v>0</v>
          </cell>
          <cell r="BZ37">
            <v>0</v>
          </cell>
          <cell r="CA37" t="str">
            <v>رضتمآè</v>
          </cell>
          <cell r="CD37">
            <v>0</v>
          </cell>
          <cell r="CE37">
            <v>0</v>
          </cell>
          <cell r="CF37">
            <v>0</v>
          </cell>
          <cell r="CG37">
            <v>0</v>
          </cell>
          <cell r="CH37">
            <v>0</v>
          </cell>
          <cell r="CI37">
            <v>0</v>
          </cell>
          <cell r="CJ37">
            <v>0</v>
          </cell>
          <cell r="CK37">
            <v>0</v>
          </cell>
          <cell r="CL37">
            <v>0</v>
          </cell>
          <cell r="CM37" t="str">
            <v>رضتمآè</v>
          </cell>
          <cell r="CP37">
            <v>0</v>
          </cell>
          <cell r="CQ37">
            <v>0</v>
          </cell>
          <cell r="CR37">
            <v>0</v>
          </cell>
          <cell r="CS37">
            <v>0</v>
          </cell>
          <cell r="CT37">
            <v>0</v>
          </cell>
          <cell r="CU37">
            <v>0</v>
          </cell>
          <cell r="CV37">
            <v>0</v>
          </cell>
          <cell r="CW37">
            <v>0</v>
          </cell>
          <cell r="CX37">
            <v>0</v>
          </cell>
          <cell r="CY37" t="str">
            <v>رضتمآè</v>
          </cell>
        </row>
        <row r="38">
          <cell r="V38">
            <v>0</v>
          </cell>
          <cell r="W38">
            <v>0</v>
          </cell>
          <cell r="X38">
            <v>0</v>
          </cell>
          <cell r="Y38">
            <v>0</v>
          </cell>
          <cell r="Z38">
            <v>0</v>
          </cell>
          <cell r="AA38">
            <v>0</v>
          </cell>
          <cell r="AB38">
            <v>0</v>
          </cell>
          <cell r="AC38">
            <v>0</v>
          </cell>
          <cell r="AD38">
            <v>0</v>
          </cell>
          <cell r="AE38" t="str">
            <v>رضتمآè</v>
          </cell>
          <cell r="AH38">
            <v>0</v>
          </cell>
          <cell r="AI38">
            <v>0</v>
          </cell>
          <cell r="AJ38">
            <v>0</v>
          </cell>
          <cell r="AK38">
            <v>0</v>
          </cell>
          <cell r="AL38">
            <v>0</v>
          </cell>
          <cell r="AM38">
            <v>0</v>
          </cell>
          <cell r="AN38">
            <v>0</v>
          </cell>
          <cell r="AO38">
            <v>0</v>
          </cell>
          <cell r="AP38">
            <v>0</v>
          </cell>
          <cell r="AQ38" t="str">
            <v>رضتمآè</v>
          </cell>
          <cell r="AT38">
            <v>0</v>
          </cell>
          <cell r="AU38">
            <v>0</v>
          </cell>
          <cell r="AV38">
            <v>0</v>
          </cell>
          <cell r="AW38">
            <v>0</v>
          </cell>
          <cell r="AX38">
            <v>0</v>
          </cell>
          <cell r="AY38">
            <v>0</v>
          </cell>
          <cell r="AZ38">
            <v>0</v>
          </cell>
          <cell r="BA38">
            <v>0</v>
          </cell>
          <cell r="BB38">
            <v>0</v>
          </cell>
          <cell r="BC38" t="str">
            <v>رضتمآè</v>
          </cell>
          <cell r="BR38">
            <v>0</v>
          </cell>
          <cell r="BS38">
            <v>609041.1</v>
          </cell>
          <cell r="BT38">
            <v>489041.10000000003</v>
          </cell>
          <cell r="BU38">
            <v>0</v>
          </cell>
          <cell r="BV38">
            <v>489041.10000000003</v>
          </cell>
          <cell r="BW38">
            <v>-609041.1</v>
          </cell>
          <cell r="BX38">
            <v>0</v>
          </cell>
          <cell r="BY38">
            <v>0</v>
          </cell>
          <cell r="BZ38">
            <v>0</v>
          </cell>
          <cell r="CA38" t="str">
            <v>رضتمآè</v>
          </cell>
          <cell r="CD38">
            <v>0</v>
          </cell>
          <cell r="CE38">
            <v>129614.2</v>
          </cell>
          <cell r="CF38">
            <v>0</v>
          </cell>
          <cell r="CG38">
            <v>0</v>
          </cell>
          <cell r="CH38">
            <v>0</v>
          </cell>
          <cell r="CI38">
            <v>-129614.2</v>
          </cell>
          <cell r="CJ38">
            <v>0</v>
          </cell>
          <cell r="CK38">
            <v>0</v>
          </cell>
          <cell r="CL38">
            <v>0</v>
          </cell>
          <cell r="CM38" t="str">
            <v>رضتمآè</v>
          </cell>
          <cell r="CP38">
            <v>0</v>
          </cell>
          <cell r="CQ38">
            <v>738655.29999999993</v>
          </cell>
          <cell r="CR38">
            <v>489041.10000000003</v>
          </cell>
          <cell r="CS38">
            <v>0</v>
          </cell>
          <cell r="CT38">
            <v>489041.10000000003</v>
          </cell>
          <cell r="CU38">
            <v>0</v>
          </cell>
          <cell r="CV38">
            <v>0</v>
          </cell>
          <cell r="CW38">
            <v>0</v>
          </cell>
          <cell r="CX38">
            <v>0</v>
          </cell>
          <cell r="CY38" t="str">
            <v>رضتمآè</v>
          </cell>
        </row>
        <row r="39">
          <cell r="V39">
            <v>0</v>
          </cell>
          <cell r="W39">
            <v>34626.351999999999</v>
          </cell>
          <cell r="X39">
            <v>34626.351999999999</v>
          </cell>
          <cell r="Y39">
            <v>0</v>
          </cell>
          <cell r="Z39">
            <v>34626.351999999999</v>
          </cell>
          <cell r="AA39">
            <v>-34626.351999999999</v>
          </cell>
          <cell r="AB39">
            <v>0</v>
          </cell>
          <cell r="AC39">
            <v>0</v>
          </cell>
          <cell r="AD39">
            <v>0</v>
          </cell>
          <cell r="AE39" t="str">
            <v>رضتمآè</v>
          </cell>
          <cell r="AH39">
            <v>0</v>
          </cell>
          <cell r="AI39">
            <v>0</v>
          </cell>
          <cell r="AJ39">
            <v>0</v>
          </cell>
          <cell r="AK39">
            <v>0</v>
          </cell>
          <cell r="AL39">
            <v>0</v>
          </cell>
          <cell r="AM39">
            <v>0</v>
          </cell>
          <cell r="AN39">
            <v>0</v>
          </cell>
          <cell r="AO39">
            <v>0</v>
          </cell>
          <cell r="AP39">
            <v>0</v>
          </cell>
          <cell r="AQ39" t="str">
            <v>رضتمآè</v>
          </cell>
          <cell r="AT39">
            <v>0</v>
          </cell>
          <cell r="AU39">
            <v>0</v>
          </cell>
          <cell r="AV39">
            <v>0</v>
          </cell>
          <cell r="AW39">
            <v>0</v>
          </cell>
          <cell r="AX39">
            <v>0</v>
          </cell>
          <cell r="AY39">
            <v>0</v>
          </cell>
          <cell r="AZ39">
            <v>0</v>
          </cell>
          <cell r="BA39">
            <v>0</v>
          </cell>
          <cell r="BB39">
            <v>0</v>
          </cell>
          <cell r="BC39" t="str">
            <v>رضتمآè</v>
          </cell>
          <cell r="BR39">
            <v>516600</v>
          </cell>
          <cell r="BS39">
            <v>233356.94200000001</v>
          </cell>
          <cell r="BT39">
            <v>34356.942000000003</v>
          </cell>
          <cell r="BU39">
            <v>0</v>
          </cell>
          <cell r="BV39">
            <v>34356.942000000003</v>
          </cell>
          <cell r="BW39">
            <v>283243.05799999996</v>
          </cell>
          <cell r="BX39">
            <v>45.171688346883471</v>
          </cell>
          <cell r="BY39">
            <v>6.6505888501742163</v>
          </cell>
          <cell r="BZ39">
            <v>0</v>
          </cell>
          <cell r="CA39" t="str">
            <v>رضتمآè</v>
          </cell>
          <cell r="CD39">
            <v>143500</v>
          </cell>
          <cell r="CE39">
            <v>375000</v>
          </cell>
          <cell r="CF39">
            <v>0</v>
          </cell>
          <cell r="CG39">
            <v>0</v>
          </cell>
          <cell r="CH39">
            <v>0</v>
          </cell>
          <cell r="CI39">
            <v>-231500</v>
          </cell>
          <cell r="CJ39">
            <v>261.32404181184671</v>
          </cell>
          <cell r="CK39">
            <v>0</v>
          </cell>
          <cell r="CL39">
            <v>0</v>
          </cell>
          <cell r="CM39" t="str">
            <v>رضتمآè</v>
          </cell>
          <cell r="CP39">
            <v>660100</v>
          </cell>
          <cell r="CQ39">
            <v>642983.29399999999</v>
          </cell>
          <cell r="CR39">
            <v>68983.293999999994</v>
          </cell>
          <cell r="CS39">
            <v>0</v>
          </cell>
          <cell r="CT39">
            <v>68983.293999999994</v>
          </cell>
          <cell r="CU39">
            <v>-660077</v>
          </cell>
          <cell r="CV39">
            <v>97.406952582941983</v>
          </cell>
          <cell r="CW39">
            <v>10.450430843811542</v>
          </cell>
          <cell r="CX39">
            <v>0</v>
          </cell>
          <cell r="CY39" t="str">
            <v>رضتمآè</v>
          </cell>
        </row>
        <row r="40">
          <cell r="V40">
            <v>0</v>
          </cell>
          <cell r="W40">
            <v>16692</v>
          </cell>
          <cell r="X40">
            <v>16692</v>
          </cell>
          <cell r="Y40">
            <v>0</v>
          </cell>
          <cell r="Z40">
            <v>16692</v>
          </cell>
          <cell r="AA40">
            <v>-16692</v>
          </cell>
          <cell r="AB40">
            <v>0</v>
          </cell>
          <cell r="AC40">
            <v>0</v>
          </cell>
          <cell r="AD40">
            <v>0</v>
          </cell>
          <cell r="AE40" t="str">
            <v>âéنçهتس</v>
          </cell>
          <cell r="AH40">
            <v>0</v>
          </cell>
          <cell r="AI40">
            <v>0</v>
          </cell>
          <cell r="AJ40">
            <v>0</v>
          </cell>
          <cell r="AK40">
            <v>0</v>
          </cell>
          <cell r="AL40">
            <v>0</v>
          </cell>
          <cell r="AM40">
            <v>0</v>
          </cell>
          <cell r="AN40">
            <v>0</v>
          </cell>
          <cell r="AO40">
            <v>0</v>
          </cell>
          <cell r="AP40">
            <v>0</v>
          </cell>
          <cell r="AQ40" t="str">
            <v>âéنçهتس</v>
          </cell>
          <cell r="AT40">
            <v>0</v>
          </cell>
          <cell r="AU40">
            <v>0</v>
          </cell>
          <cell r="AV40">
            <v>0</v>
          </cell>
          <cell r="AW40">
            <v>0</v>
          </cell>
          <cell r="AX40">
            <v>0</v>
          </cell>
          <cell r="AY40">
            <v>0</v>
          </cell>
          <cell r="AZ40">
            <v>0</v>
          </cell>
          <cell r="BA40">
            <v>0</v>
          </cell>
          <cell r="BB40">
            <v>0</v>
          </cell>
          <cell r="BC40" t="str">
            <v>âéنçهتس</v>
          </cell>
          <cell r="BR40">
            <v>362480</v>
          </cell>
          <cell r="BS40">
            <v>458936.46799999999</v>
          </cell>
          <cell r="BT40">
            <v>28272.584999999999</v>
          </cell>
          <cell r="BU40">
            <v>0</v>
          </cell>
          <cell r="BV40">
            <v>28272.584999999999</v>
          </cell>
          <cell r="BW40">
            <v>-96456.467999999993</v>
          </cell>
          <cell r="BX40">
            <v>126.61014897373647</v>
          </cell>
          <cell r="BY40">
            <v>7.7997641249172371</v>
          </cell>
          <cell r="BZ40">
            <v>0</v>
          </cell>
          <cell r="CA40" t="str">
            <v>âéنçهتس</v>
          </cell>
          <cell r="CD40">
            <v>97520</v>
          </cell>
          <cell r="CE40">
            <v>24080</v>
          </cell>
          <cell r="CF40">
            <v>0</v>
          </cell>
          <cell r="CG40">
            <v>0</v>
          </cell>
          <cell r="CH40">
            <v>0</v>
          </cell>
          <cell r="CI40">
            <v>73440</v>
          </cell>
          <cell r="CJ40">
            <v>24.69237079573421</v>
          </cell>
          <cell r="CK40">
            <v>0</v>
          </cell>
          <cell r="CL40">
            <v>0</v>
          </cell>
          <cell r="CM40" t="str">
            <v>âéنçهتس</v>
          </cell>
          <cell r="CP40">
            <v>460000</v>
          </cell>
          <cell r="CQ40">
            <v>499708.46799999999</v>
          </cell>
          <cell r="CR40">
            <v>44964.584999999999</v>
          </cell>
          <cell r="CS40">
            <v>0</v>
          </cell>
          <cell r="CT40">
            <v>44964.584999999999</v>
          </cell>
          <cell r="CU40">
            <v>-459990</v>
          </cell>
          <cell r="CV40">
            <v>108.6322756521739</v>
          </cell>
          <cell r="CW40">
            <v>9.7749097826086953</v>
          </cell>
          <cell r="CX40">
            <v>0</v>
          </cell>
          <cell r="CY40" t="str">
            <v>âéنçهتس</v>
          </cell>
        </row>
        <row r="41">
          <cell r="V41">
            <v>0</v>
          </cell>
          <cell r="W41">
            <v>0</v>
          </cell>
          <cell r="X41">
            <v>0</v>
          </cell>
          <cell r="Y41">
            <v>0</v>
          </cell>
          <cell r="Z41">
            <v>0</v>
          </cell>
          <cell r="AA41">
            <v>0</v>
          </cell>
          <cell r="AB41">
            <v>0</v>
          </cell>
          <cell r="AC41">
            <v>0</v>
          </cell>
          <cell r="AD41">
            <v>0</v>
          </cell>
          <cell r="AE41" t="str">
            <v>âéنçهتس</v>
          </cell>
          <cell r="AH41">
            <v>0</v>
          </cell>
          <cell r="AI41">
            <v>329615.82</v>
          </cell>
          <cell r="AJ41">
            <v>329615.82</v>
          </cell>
          <cell r="AK41">
            <v>0</v>
          </cell>
          <cell r="AL41">
            <v>329615.82</v>
          </cell>
          <cell r="AM41">
            <v>0</v>
          </cell>
          <cell r="AN41">
            <v>0</v>
          </cell>
          <cell r="AO41">
            <v>0</v>
          </cell>
          <cell r="AP41">
            <v>0</v>
          </cell>
          <cell r="AQ41" t="str">
            <v>âéنçهتس</v>
          </cell>
          <cell r="AT41">
            <v>0</v>
          </cell>
          <cell r="AU41">
            <v>29030.54</v>
          </cell>
          <cell r="AV41">
            <v>29030.54</v>
          </cell>
          <cell r="AW41">
            <v>0</v>
          </cell>
          <cell r="AX41">
            <v>29030.54</v>
          </cell>
          <cell r="AY41">
            <v>-29030.54</v>
          </cell>
          <cell r="AZ41">
            <v>0</v>
          </cell>
          <cell r="BA41">
            <v>0</v>
          </cell>
          <cell r="BB41">
            <v>0</v>
          </cell>
          <cell r="BC41" t="str">
            <v>âéنçهتس</v>
          </cell>
          <cell r="BR41">
            <v>873000</v>
          </cell>
          <cell r="BS41">
            <v>159641.1</v>
          </cell>
          <cell r="BT41">
            <v>132641.1</v>
          </cell>
          <cell r="BU41">
            <v>0</v>
          </cell>
          <cell r="BV41">
            <v>132641.1</v>
          </cell>
          <cell r="BW41">
            <v>713358.9</v>
          </cell>
          <cell r="BX41">
            <v>18.286494845360824</v>
          </cell>
          <cell r="BY41">
            <v>15.193711340206185</v>
          </cell>
          <cell r="BZ41">
            <v>0</v>
          </cell>
          <cell r="CA41" t="str">
            <v>âéنçهتس</v>
          </cell>
          <cell r="CD41">
            <v>228000</v>
          </cell>
          <cell r="CE41">
            <v>369050</v>
          </cell>
          <cell r="CF41">
            <v>0</v>
          </cell>
          <cell r="CG41">
            <v>0</v>
          </cell>
          <cell r="CH41">
            <v>0</v>
          </cell>
          <cell r="CI41">
            <v>-141050</v>
          </cell>
          <cell r="CJ41">
            <v>161.86403508771929</v>
          </cell>
          <cell r="CK41">
            <v>0</v>
          </cell>
          <cell r="CL41">
            <v>0</v>
          </cell>
          <cell r="CM41" t="str">
            <v>âéنçهتس</v>
          </cell>
          <cell r="CP41">
            <v>1101000</v>
          </cell>
          <cell r="CQ41">
            <v>887337.46</v>
          </cell>
          <cell r="CR41">
            <v>491287.46</v>
          </cell>
          <cell r="CS41">
            <v>0</v>
          </cell>
          <cell r="CT41">
            <v>491287.46</v>
          </cell>
          <cell r="CU41">
            <v>-1100996.33</v>
          </cell>
          <cell r="CV41">
            <v>80.59377475022707</v>
          </cell>
          <cell r="CW41">
            <v>44.621930971843781</v>
          </cell>
          <cell r="CX41">
            <v>0</v>
          </cell>
          <cell r="CY41" t="str">
            <v>âéنçهتس</v>
          </cell>
        </row>
        <row r="42">
          <cell r="V42">
            <v>0</v>
          </cell>
          <cell r="W42">
            <v>56423.119999999995</v>
          </cell>
          <cell r="X42">
            <v>56423.119999999995</v>
          </cell>
          <cell r="Y42">
            <v>0</v>
          </cell>
          <cell r="Z42">
            <v>56423.119999999995</v>
          </cell>
          <cell r="AA42">
            <v>-56423.119999999995</v>
          </cell>
          <cell r="AB42">
            <v>0</v>
          </cell>
          <cell r="AC42">
            <v>0</v>
          </cell>
          <cell r="AD42">
            <v>0</v>
          </cell>
          <cell r="AE42" t="str">
            <v>âéنçهتس</v>
          </cell>
          <cell r="AH42">
            <v>0</v>
          </cell>
          <cell r="AI42">
            <v>10400</v>
          </cell>
          <cell r="AJ42">
            <v>0</v>
          </cell>
          <cell r="AK42">
            <v>0</v>
          </cell>
          <cell r="AL42">
            <v>0</v>
          </cell>
          <cell r="AM42">
            <v>0</v>
          </cell>
          <cell r="AN42">
            <v>0</v>
          </cell>
          <cell r="AO42">
            <v>0</v>
          </cell>
          <cell r="AP42">
            <v>0</v>
          </cell>
          <cell r="AQ42" t="str">
            <v>âéنçهتس</v>
          </cell>
          <cell r="AT42">
            <v>0</v>
          </cell>
          <cell r="AU42">
            <v>83254.813999999998</v>
          </cell>
          <cell r="AV42">
            <v>83254.813999999998</v>
          </cell>
          <cell r="AW42">
            <v>0</v>
          </cell>
          <cell r="AX42">
            <v>83254.813999999998</v>
          </cell>
          <cell r="AY42">
            <v>-83254.813999999998</v>
          </cell>
          <cell r="AZ42">
            <v>0</v>
          </cell>
          <cell r="BA42">
            <v>0</v>
          </cell>
          <cell r="BB42">
            <v>0</v>
          </cell>
          <cell r="BC42" t="str">
            <v>âéنçهتس</v>
          </cell>
          <cell r="BR42">
            <v>532500</v>
          </cell>
          <cell r="BS42">
            <v>497231.74199999997</v>
          </cell>
          <cell r="BT42">
            <v>218483.61199999999</v>
          </cell>
          <cell r="BU42">
            <v>0</v>
          </cell>
          <cell r="BV42">
            <v>218483.61199999999</v>
          </cell>
          <cell r="BW42">
            <v>35268.258000000031</v>
          </cell>
          <cell r="BX42">
            <v>93.376852957746465</v>
          </cell>
          <cell r="BY42">
            <v>41.029786291079809</v>
          </cell>
          <cell r="BZ42">
            <v>0</v>
          </cell>
          <cell r="CA42" t="str">
            <v>âéنçهتس</v>
          </cell>
          <cell r="CD42">
            <v>142500</v>
          </cell>
          <cell r="CE42">
            <v>251838</v>
          </cell>
          <cell r="CF42">
            <v>0</v>
          </cell>
          <cell r="CG42">
            <v>0</v>
          </cell>
          <cell r="CH42">
            <v>0</v>
          </cell>
          <cell r="CI42">
            <v>-109338</v>
          </cell>
          <cell r="CJ42">
            <v>176.72842105263157</v>
          </cell>
          <cell r="CK42">
            <v>0</v>
          </cell>
          <cell r="CL42">
            <v>0</v>
          </cell>
          <cell r="CM42" t="str">
            <v>âéنçهتس</v>
          </cell>
          <cell r="CP42">
            <v>675000</v>
          </cell>
          <cell r="CQ42">
            <v>899147.67599999998</v>
          </cell>
          <cell r="CR42">
            <v>358161.54599999997</v>
          </cell>
          <cell r="CS42">
            <v>0</v>
          </cell>
          <cell r="CT42">
            <v>358161.54599999997</v>
          </cell>
          <cell r="CU42">
            <v>-674995.5</v>
          </cell>
          <cell r="CV42">
            <v>133.2070631111111</v>
          </cell>
          <cell r="CW42">
            <v>53.060969777777771</v>
          </cell>
          <cell r="CX42">
            <v>0</v>
          </cell>
          <cell r="CY42" t="str">
            <v>âéنçهتس</v>
          </cell>
        </row>
        <row r="43">
          <cell r="V43">
            <v>0</v>
          </cell>
          <cell r="W43">
            <v>0</v>
          </cell>
          <cell r="X43">
            <v>0</v>
          </cell>
          <cell r="Y43">
            <v>0</v>
          </cell>
          <cell r="Z43">
            <v>0</v>
          </cell>
          <cell r="AA43">
            <v>0</v>
          </cell>
          <cell r="AB43">
            <v>0</v>
          </cell>
          <cell r="AC43">
            <v>0</v>
          </cell>
          <cell r="AD43">
            <v>0</v>
          </cell>
          <cell r="AE43" t="str">
            <v>âéنçهتس</v>
          </cell>
          <cell r="AH43">
            <v>0</v>
          </cell>
          <cell r="AI43">
            <v>0</v>
          </cell>
          <cell r="AJ43">
            <v>0</v>
          </cell>
          <cell r="AK43">
            <v>0</v>
          </cell>
          <cell r="AL43">
            <v>0</v>
          </cell>
          <cell r="AM43">
            <v>0</v>
          </cell>
          <cell r="AN43">
            <v>0</v>
          </cell>
          <cell r="AO43">
            <v>0</v>
          </cell>
          <cell r="AP43">
            <v>0</v>
          </cell>
          <cell r="AQ43" t="str">
            <v>âéنçهتس</v>
          </cell>
          <cell r="AT43">
            <v>0</v>
          </cell>
          <cell r="AU43">
            <v>0</v>
          </cell>
          <cell r="AV43">
            <v>0</v>
          </cell>
          <cell r="AW43">
            <v>0</v>
          </cell>
          <cell r="AX43">
            <v>0</v>
          </cell>
          <cell r="AY43">
            <v>0</v>
          </cell>
          <cell r="AZ43">
            <v>0</v>
          </cell>
          <cell r="BA43">
            <v>0</v>
          </cell>
          <cell r="BB43">
            <v>0</v>
          </cell>
          <cell r="BC43" t="str">
            <v>âéنçهتس</v>
          </cell>
          <cell r="BR43">
            <v>0</v>
          </cell>
          <cell r="BS43">
            <v>165352.65</v>
          </cell>
          <cell r="BT43">
            <v>92725.25</v>
          </cell>
          <cell r="BU43">
            <v>0</v>
          </cell>
          <cell r="BV43">
            <v>92725.25</v>
          </cell>
          <cell r="BW43">
            <v>-165352.65</v>
          </cell>
          <cell r="BX43">
            <v>0</v>
          </cell>
          <cell r="BY43">
            <v>0</v>
          </cell>
          <cell r="BZ43">
            <v>0</v>
          </cell>
          <cell r="CA43" t="str">
            <v>âéنçهتس</v>
          </cell>
          <cell r="CD43">
            <v>0</v>
          </cell>
          <cell r="CE43">
            <v>0</v>
          </cell>
          <cell r="CF43">
            <v>0</v>
          </cell>
          <cell r="CG43">
            <v>0</v>
          </cell>
          <cell r="CH43">
            <v>0</v>
          </cell>
          <cell r="CI43">
            <v>0</v>
          </cell>
          <cell r="CJ43">
            <v>0</v>
          </cell>
          <cell r="CK43">
            <v>0</v>
          </cell>
          <cell r="CL43">
            <v>0</v>
          </cell>
          <cell r="CM43" t="str">
            <v>âéنçهتس</v>
          </cell>
          <cell r="CP43">
            <v>0</v>
          </cell>
          <cell r="CQ43">
            <v>165352.65</v>
          </cell>
          <cell r="CR43">
            <v>92725.25</v>
          </cell>
          <cell r="CS43">
            <v>0</v>
          </cell>
          <cell r="CT43">
            <v>92725.25</v>
          </cell>
          <cell r="CU43">
            <v>0</v>
          </cell>
          <cell r="CV43">
            <v>0</v>
          </cell>
          <cell r="CW43">
            <v>0</v>
          </cell>
          <cell r="CX43">
            <v>0</v>
          </cell>
          <cell r="CY43" t="str">
            <v>âéنçهتس</v>
          </cell>
        </row>
        <row r="44">
          <cell r="V44">
            <v>0</v>
          </cell>
          <cell r="W44">
            <v>49934.487000000001</v>
          </cell>
          <cell r="X44">
            <v>49934.487000000001</v>
          </cell>
          <cell r="Y44">
            <v>0</v>
          </cell>
          <cell r="Z44">
            <v>49934.487000000001</v>
          </cell>
          <cell r="AA44">
            <v>-49934.487000000001</v>
          </cell>
          <cell r="AB44">
            <v>0</v>
          </cell>
          <cell r="AC44">
            <v>0</v>
          </cell>
          <cell r="AD44">
            <v>0</v>
          </cell>
          <cell r="AE44" t="str">
            <v>âéنçهتس</v>
          </cell>
          <cell r="AH44">
            <v>0</v>
          </cell>
          <cell r="AI44">
            <v>0</v>
          </cell>
          <cell r="AJ44">
            <v>0</v>
          </cell>
          <cell r="AK44">
            <v>0</v>
          </cell>
          <cell r="AL44">
            <v>0</v>
          </cell>
          <cell r="AM44">
            <v>0</v>
          </cell>
          <cell r="AN44">
            <v>0</v>
          </cell>
          <cell r="AO44">
            <v>0</v>
          </cell>
          <cell r="AP44">
            <v>0</v>
          </cell>
          <cell r="AQ44" t="str">
            <v>âéنçهتس</v>
          </cell>
          <cell r="AT44">
            <v>0</v>
          </cell>
          <cell r="AU44">
            <v>4573.45</v>
          </cell>
          <cell r="AV44">
            <v>4573.45</v>
          </cell>
          <cell r="AW44">
            <v>0</v>
          </cell>
          <cell r="AX44">
            <v>4573.45</v>
          </cell>
          <cell r="AY44">
            <v>-4573.45</v>
          </cell>
          <cell r="AZ44">
            <v>0</v>
          </cell>
          <cell r="BA44">
            <v>0</v>
          </cell>
          <cell r="BB44">
            <v>0</v>
          </cell>
          <cell r="BC44" t="str">
            <v>âéنçهتس</v>
          </cell>
          <cell r="BR44">
            <v>384800</v>
          </cell>
          <cell r="BS44">
            <v>423993.25999999995</v>
          </cell>
          <cell r="BT44">
            <v>244105.715</v>
          </cell>
          <cell r="BU44">
            <v>0</v>
          </cell>
          <cell r="BV44">
            <v>244105.715</v>
          </cell>
          <cell r="BW44">
            <v>-39193.259999999951</v>
          </cell>
          <cell r="BX44">
            <v>110.18535862785861</v>
          </cell>
          <cell r="BY44">
            <v>63.437036122661119</v>
          </cell>
          <cell r="BZ44">
            <v>0</v>
          </cell>
          <cell r="CA44" t="str">
            <v>âéنçهتس</v>
          </cell>
          <cell r="CD44">
            <v>104000</v>
          </cell>
          <cell r="CE44">
            <v>26970</v>
          </cell>
          <cell r="CF44">
            <v>0</v>
          </cell>
          <cell r="CG44">
            <v>0</v>
          </cell>
          <cell r="CH44">
            <v>0</v>
          </cell>
          <cell r="CI44">
            <v>77030</v>
          </cell>
          <cell r="CJ44">
            <v>25.932692307692307</v>
          </cell>
          <cell r="CK44">
            <v>0</v>
          </cell>
          <cell r="CL44">
            <v>0</v>
          </cell>
          <cell r="CM44" t="str">
            <v>âéنçهتس</v>
          </cell>
          <cell r="CP44">
            <v>488800</v>
          </cell>
          <cell r="CQ44">
            <v>505471.19699999999</v>
          </cell>
          <cell r="CR44">
            <v>298613.652</v>
          </cell>
          <cell r="CS44">
            <v>0</v>
          </cell>
          <cell r="CT44">
            <v>298613.652</v>
          </cell>
          <cell r="CU44">
            <v>-488790.6</v>
          </cell>
          <cell r="CV44">
            <v>103.41063768412438</v>
          </cell>
          <cell r="CW44">
            <v>61.091172667757775</v>
          </cell>
          <cell r="CX44">
            <v>0</v>
          </cell>
          <cell r="CY44" t="str">
            <v>âéنçهتس</v>
          </cell>
        </row>
        <row r="45">
          <cell r="V45">
            <v>0</v>
          </cell>
          <cell r="W45">
            <v>0</v>
          </cell>
          <cell r="X45">
            <v>0</v>
          </cell>
          <cell r="Y45">
            <v>0</v>
          </cell>
          <cell r="Z45">
            <v>0</v>
          </cell>
          <cell r="AA45">
            <v>0</v>
          </cell>
          <cell r="AB45">
            <v>0</v>
          </cell>
          <cell r="AC45">
            <v>0</v>
          </cell>
          <cell r="AD45">
            <v>0</v>
          </cell>
          <cell r="AE45" t="str">
            <v>هطتسâ</v>
          </cell>
          <cell r="AH45">
            <v>0</v>
          </cell>
          <cell r="AI45">
            <v>0</v>
          </cell>
          <cell r="AJ45">
            <v>0</v>
          </cell>
          <cell r="AK45">
            <v>0</v>
          </cell>
          <cell r="AL45">
            <v>0</v>
          </cell>
          <cell r="AM45">
            <v>0</v>
          </cell>
          <cell r="AN45">
            <v>0</v>
          </cell>
          <cell r="AO45">
            <v>0</v>
          </cell>
          <cell r="AP45">
            <v>0</v>
          </cell>
          <cell r="AQ45" t="str">
            <v>هطتسâ</v>
          </cell>
          <cell r="AT45">
            <v>0</v>
          </cell>
          <cell r="AU45">
            <v>0</v>
          </cell>
          <cell r="AV45">
            <v>0</v>
          </cell>
          <cell r="AW45">
            <v>0</v>
          </cell>
          <cell r="AX45">
            <v>0</v>
          </cell>
          <cell r="AY45">
            <v>0</v>
          </cell>
          <cell r="AZ45">
            <v>0</v>
          </cell>
          <cell r="BA45">
            <v>0</v>
          </cell>
          <cell r="BB45">
            <v>0</v>
          </cell>
          <cell r="BC45" t="str">
            <v>هطتسâ</v>
          </cell>
          <cell r="BR45">
            <v>0</v>
          </cell>
          <cell r="BS45">
            <v>0</v>
          </cell>
          <cell r="BT45">
            <v>0</v>
          </cell>
          <cell r="BU45">
            <v>0</v>
          </cell>
          <cell r="BV45">
            <v>0</v>
          </cell>
          <cell r="BW45">
            <v>0</v>
          </cell>
          <cell r="BX45">
            <v>0</v>
          </cell>
          <cell r="BY45">
            <v>0</v>
          </cell>
          <cell r="BZ45">
            <v>0</v>
          </cell>
          <cell r="CA45" t="str">
            <v>هطتسâ</v>
          </cell>
          <cell r="CD45">
            <v>0</v>
          </cell>
          <cell r="CE45">
            <v>0</v>
          </cell>
          <cell r="CF45">
            <v>0</v>
          </cell>
          <cell r="CG45">
            <v>0</v>
          </cell>
          <cell r="CH45">
            <v>0</v>
          </cell>
          <cell r="CI45">
            <v>0</v>
          </cell>
          <cell r="CJ45">
            <v>0</v>
          </cell>
          <cell r="CK45">
            <v>0</v>
          </cell>
          <cell r="CL45">
            <v>0</v>
          </cell>
          <cell r="CM45" t="str">
            <v>هطتسâ</v>
          </cell>
          <cell r="CP45">
            <v>0</v>
          </cell>
          <cell r="CQ45">
            <v>0</v>
          </cell>
          <cell r="CR45">
            <v>0</v>
          </cell>
          <cell r="CS45">
            <v>0</v>
          </cell>
          <cell r="CT45">
            <v>0</v>
          </cell>
          <cell r="CU45">
            <v>0</v>
          </cell>
          <cell r="CV45">
            <v>0</v>
          </cell>
          <cell r="CW45">
            <v>0</v>
          </cell>
          <cell r="CX45">
            <v>0</v>
          </cell>
          <cell r="CY45" t="str">
            <v>هطتسâ</v>
          </cell>
        </row>
        <row r="46">
          <cell r="V46">
            <v>0</v>
          </cell>
          <cell r="W46">
            <v>0</v>
          </cell>
          <cell r="X46">
            <v>0</v>
          </cell>
          <cell r="Y46">
            <v>0</v>
          </cell>
          <cell r="Z46">
            <v>0</v>
          </cell>
          <cell r="AA46">
            <v>0</v>
          </cell>
          <cell r="AB46">
            <v>0</v>
          </cell>
          <cell r="AC46">
            <v>0</v>
          </cell>
          <cell r="AD46">
            <v>0</v>
          </cell>
          <cell r="AE46" t="str">
            <v>هطتسâ</v>
          </cell>
          <cell r="AH46">
            <v>0</v>
          </cell>
          <cell r="AI46">
            <v>0</v>
          </cell>
          <cell r="AJ46">
            <v>0</v>
          </cell>
          <cell r="AK46">
            <v>0</v>
          </cell>
          <cell r="AL46">
            <v>0</v>
          </cell>
          <cell r="AM46">
            <v>0</v>
          </cell>
          <cell r="AN46">
            <v>0</v>
          </cell>
          <cell r="AO46">
            <v>0</v>
          </cell>
          <cell r="AP46">
            <v>0</v>
          </cell>
          <cell r="AQ46" t="str">
            <v>هطتسâ</v>
          </cell>
          <cell r="AT46">
            <v>0</v>
          </cell>
          <cell r="AU46">
            <v>0</v>
          </cell>
          <cell r="AV46">
            <v>0</v>
          </cell>
          <cell r="AW46">
            <v>0</v>
          </cell>
          <cell r="AX46">
            <v>0</v>
          </cell>
          <cell r="AY46">
            <v>0</v>
          </cell>
          <cell r="AZ46">
            <v>0</v>
          </cell>
          <cell r="BA46">
            <v>0</v>
          </cell>
          <cell r="BB46">
            <v>0</v>
          </cell>
          <cell r="BC46" t="str">
            <v>هطتسâ</v>
          </cell>
          <cell r="BR46">
            <v>0</v>
          </cell>
          <cell r="BS46">
            <v>0</v>
          </cell>
          <cell r="BT46">
            <v>0</v>
          </cell>
          <cell r="BU46">
            <v>0</v>
          </cell>
          <cell r="BV46">
            <v>0</v>
          </cell>
          <cell r="BW46">
            <v>0</v>
          </cell>
          <cell r="BX46">
            <v>0</v>
          </cell>
          <cell r="BY46">
            <v>0</v>
          </cell>
          <cell r="BZ46">
            <v>0</v>
          </cell>
          <cell r="CA46" t="str">
            <v>هطتسâ</v>
          </cell>
          <cell r="CD46">
            <v>0</v>
          </cell>
          <cell r="CE46">
            <v>0</v>
          </cell>
          <cell r="CF46">
            <v>0</v>
          </cell>
          <cell r="CG46">
            <v>0</v>
          </cell>
          <cell r="CH46">
            <v>0</v>
          </cell>
          <cell r="CI46">
            <v>0</v>
          </cell>
          <cell r="CJ46">
            <v>0</v>
          </cell>
          <cell r="CK46">
            <v>0</v>
          </cell>
          <cell r="CL46">
            <v>0</v>
          </cell>
          <cell r="CM46" t="str">
            <v>هطتسâ</v>
          </cell>
          <cell r="CP46">
            <v>0</v>
          </cell>
          <cell r="CQ46">
            <v>0</v>
          </cell>
          <cell r="CR46">
            <v>0</v>
          </cell>
          <cell r="CS46">
            <v>0</v>
          </cell>
          <cell r="CT46">
            <v>0</v>
          </cell>
          <cell r="CU46">
            <v>0</v>
          </cell>
          <cell r="CV46">
            <v>0</v>
          </cell>
          <cell r="CW46">
            <v>0</v>
          </cell>
          <cell r="CX46">
            <v>0</v>
          </cell>
          <cell r="CY46" t="str">
            <v>هطتسâ</v>
          </cell>
        </row>
        <row r="47">
          <cell r="V47">
            <v>0</v>
          </cell>
          <cell r="W47">
            <v>0</v>
          </cell>
          <cell r="X47">
            <v>0</v>
          </cell>
          <cell r="Y47">
            <v>0</v>
          </cell>
          <cell r="Z47">
            <v>0</v>
          </cell>
          <cell r="AA47">
            <v>0</v>
          </cell>
          <cell r="AB47">
            <v>0</v>
          </cell>
          <cell r="AC47">
            <v>0</v>
          </cell>
          <cell r="AD47">
            <v>0</v>
          </cell>
          <cell r="AE47" t="str">
            <v>هطتسâ</v>
          </cell>
          <cell r="AH47">
            <v>0</v>
          </cell>
          <cell r="AI47">
            <v>0</v>
          </cell>
          <cell r="AJ47">
            <v>0</v>
          </cell>
          <cell r="AK47">
            <v>0</v>
          </cell>
          <cell r="AL47">
            <v>0</v>
          </cell>
          <cell r="AM47">
            <v>0</v>
          </cell>
          <cell r="AN47">
            <v>0</v>
          </cell>
          <cell r="AO47">
            <v>0</v>
          </cell>
          <cell r="AP47">
            <v>0</v>
          </cell>
          <cell r="AQ47" t="str">
            <v>هطتسâ</v>
          </cell>
          <cell r="AT47">
            <v>0</v>
          </cell>
          <cell r="AU47">
            <v>0</v>
          </cell>
          <cell r="AV47">
            <v>0</v>
          </cell>
          <cell r="AW47">
            <v>0</v>
          </cell>
          <cell r="AX47">
            <v>0</v>
          </cell>
          <cell r="AY47">
            <v>0</v>
          </cell>
          <cell r="AZ47">
            <v>0</v>
          </cell>
          <cell r="BA47">
            <v>0</v>
          </cell>
          <cell r="BB47">
            <v>0</v>
          </cell>
          <cell r="BC47" t="str">
            <v>هطتسâ</v>
          </cell>
          <cell r="BR47">
            <v>0</v>
          </cell>
          <cell r="BS47">
            <v>0</v>
          </cell>
          <cell r="BT47">
            <v>0</v>
          </cell>
          <cell r="BU47">
            <v>0</v>
          </cell>
          <cell r="BV47">
            <v>0</v>
          </cell>
          <cell r="BW47">
            <v>0</v>
          </cell>
          <cell r="BX47">
            <v>0</v>
          </cell>
          <cell r="BY47">
            <v>0</v>
          </cell>
          <cell r="BZ47">
            <v>0</v>
          </cell>
          <cell r="CA47" t="str">
            <v>هطتسâ</v>
          </cell>
          <cell r="CD47">
            <v>0</v>
          </cell>
          <cell r="CE47">
            <v>0</v>
          </cell>
          <cell r="CF47">
            <v>0</v>
          </cell>
          <cell r="CG47">
            <v>0</v>
          </cell>
          <cell r="CH47">
            <v>0</v>
          </cell>
          <cell r="CI47">
            <v>0</v>
          </cell>
          <cell r="CJ47">
            <v>0</v>
          </cell>
          <cell r="CK47">
            <v>0</v>
          </cell>
          <cell r="CL47">
            <v>0</v>
          </cell>
          <cell r="CM47" t="str">
            <v>هطتسâ</v>
          </cell>
          <cell r="CP47">
            <v>0</v>
          </cell>
          <cell r="CQ47">
            <v>0</v>
          </cell>
          <cell r="CR47">
            <v>0</v>
          </cell>
          <cell r="CS47">
            <v>0</v>
          </cell>
          <cell r="CT47">
            <v>0</v>
          </cell>
          <cell r="CU47">
            <v>0</v>
          </cell>
          <cell r="CV47">
            <v>0</v>
          </cell>
          <cell r="CW47">
            <v>0</v>
          </cell>
          <cell r="CX47">
            <v>0</v>
          </cell>
          <cell r="CY47" t="str">
            <v>هطتسâ</v>
          </cell>
        </row>
        <row r="48">
          <cell r="V48">
            <v>0</v>
          </cell>
          <cell r="W48">
            <v>0</v>
          </cell>
          <cell r="X48">
            <v>0</v>
          </cell>
          <cell r="Y48">
            <v>0</v>
          </cell>
          <cell r="Z48">
            <v>0</v>
          </cell>
          <cell r="AA48">
            <v>0</v>
          </cell>
          <cell r="AB48">
            <v>0</v>
          </cell>
          <cell r="AC48">
            <v>0</v>
          </cell>
          <cell r="AD48">
            <v>0</v>
          </cell>
          <cell r="AE48" t="str">
            <v>هطتسâ</v>
          </cell>
          <cell r="AH48">
            <v>0</v>
          </cell>
          <cell r="AI48">
            <v>0</v>
          </cell>
          <cell r="AJ48">
            <v>0</v>
          </cell>
          <cell r="AK48">
            <v>0</v>
          </cell>
          <cell r="AL48">
            <v>0</v>
          </cell>
          <cell r="AM48">
            <v>0</v>
          </cell>
          <cell r="AN48">
            <v>0</v>
          </cell>
          <cell r="AO48">
            <v>0</v>
          </cell>
          <cell r="AP48">
            <v>0</v>
          </cell>
          <cell r="AQ48" t="str">
            <v>هطتسâ</v>
          </cell>
          <cell r="AT48">
            <v>0</v>
          </cell>
          <cell r="AU48">
            <v>0</v>
          </cell>
          <cell r="AV48">
            <v>0</v>
          </cell>
          <cell r="AW48">
            <v>0</v>
          </cell>
          <cell r="AX48">
            <v>0</v>
          </cell>
          <cell r="AY48">
            <v>0</v>
          </cell>
          <cell r="AZ48">
            <v>0</v>
          </cell>
          <cell r="BA48">
            <v>0</v>
          </cell>
          <cell r="BB48">
            <v>0</v>
          </cell>
          <cell r="BC48" t="str">
            <v>هطتسâ</v>
          </cell>
          <cell r="BR48">
            <v>0</v>
          </cell>
          <cell r="BS48">
            <v>0</v>
          </cell>
          <cell r="BT48">
            <v>0</v>
          </cell>
          <cell r="BU48">
            <v>0</v>
          </cell>
          <cell r="BV48">
            <v>0</v>
          </cell>
          <cell r="BW48">
            <v>0</v>
          </cell>
          <cell r="BX48">
            <v>0</v>
          </cell>
          <cell r="BY48">
            <v>0</v>
          </cell>
          <cell r="BZ48">
            <v>0</v>
          </cell>
          <cell r="CA48" t="str">
            <v>هطتسâ</v>
          </cell>
          <cell r="CD48">
            <v>0</v>
          </cell>
          <cell r="CE48">
            <v>0</v>
          </cell>
          <cell r="CF48">
            <v>0</v>
          </cell>
          <cell r="CG48">
            <v>0</v>
          </cell>
          <cell r="CH48">
            <v>0</v>
          </cell>
          <cell r="CI48">
            <v>0</v>
          </cell>
          <cell r="CJ48">
            <v>0</v>
          </cell>
          <cell r="CK48">
            <v>0</v>
          </cell>
          <cell r="CL48">
            <v>0</v>
          </cell>
          <cell r="CM48" t="str">
            <v>هطتسâ</v>
          </cell>
          <cell r="CP48">
            <v>0</v>
          </cell>
          <cell r="CQ48">
            <v>0</v>
          </cell>
          <cell r="CR48">
            <v>0</v>
          </cell>
          <cell r="CS48">
            <v>0</v>
          </cell>
          <cell r="CT48">
            <v>0</v>
          </cell>
          <cell r="CU48">
            <v>0</v>
          </cell>
          <cell r="CV48">
            <v>0</v>
          </cell>
          <cell r="CW48">
            <v>0</v>
          </cell>
          <cell r="CX48">
            <v>0</v>
          </cell>
          <cell r="CY48" t="str">
            <v>هطتسâ</v>
          </cell>
        </row>
        <row r="49">
          <cell r="V49">
            <v>0</v>
          </cell>
          <cell r="W49">
            <v>0</v>
          </cell>
          <cell r="X49">
            <v>0</v>
          </cell>
          <cell r="Y49">
            <v>0</v>
          </cell>
          <cell r="Z49">
            <v>0</v>
          </cell>
          <cell r="AA49">
            <v>0</v>
          </cell>
          <cell r="AB49">
            <v>0</v>
          </cell>
          <cell r="AC49">
            <v>0</v>
          </cell>
          <cell r="AD49">
            <v>0</v>
          </cell>
          <cell r="AE49" t="str">
            <v>رضتمآè</v>
          </cell>
          <cell r="AH49">
            <v>0</v>
          </cell>
          <cell r="AI49">
            <v>0</v>
          </cell>
          <cell r="AJ49">
            <v>0</v>
          </cell>
          <cell r="AK49">
            <v>0</v>
          </cell>
          <cell r="AL49">
            <v>0</v>
          </cell>
          <cell r="AM49">
            <v>0</v>
          </cell>
          <cell r="AN49">
            <v>0</v>
          </cell>
          <cell r="AO49">
            <v>0</v>
          </cell>
          <cell r="AP49">
            <v>0</v>
          </cell>
          <cell r="AQ49" t="str">
            <v>رضتمآè</v>
          </cell>
          <cell r="AT49">
            <v>0</v>
          </cell>
          <cell r="AU49">
            <v>0</v>
          </cell>
          <cell r="AV49">
            <v>0</v>
          </cell>
          <cell r="AW49">
            <v>0</v>
          </cell>
          <cell r="AX49">
            <v>0</v>
          </cell>
          <cell r="AY49">
            <v>0</v>
          </cell>
          <cell r="AZ49">
            <v>0</v>
          </cell>
          <cell r="BA49">
            <v>0</v>
          </cell>
          <cell r="BB49">
            <v>0</v>
          </cell>
          <cell r="BC49" t="str">
            <v>رضتمآè</v>
          </cell>
          <cell r="BR49">
            <v>0</v>
          </cell>
          <cell r="BS49">
            <v>90600</v>
          </cell>
          <cell r="BT49">
            <v>0</v>
          </cell>
          <cell r="BU49">
            <v>0</v>
          </cell>
          <cell r="BV49">
            <v>0</v>
          </cell>
          <cell r="BW49">
            <v>-90600</v>
          </cell>
          <cell r="BX49">
            <v>0</v>
          </cell>
          <cell r="BY49">
            <v>0</v>
          </cell>
          <cell r="BZ49">
            <v>0</v>
          </cell>
          <cell r="CA49" t="str">
            <v>رضتمآè</v>
          </cell>
          <cell r="CD49">
            <v>0</v>
          </cell>
          <cell r="CE49">
            <v>0</v>
          </cell>
          <cell r="CF49">
            <v>0</v>
          </cell>
          <cell r="CG49">
            <v>0</v>
          </cell>
          <cell r="CH49">
            <v>0</v>
          </cell>
          <cell r="CI49">
            <v>0</v>
          </cell>
          <cell r="CJ49">
            <v>0</v>
          </cell>
          <cell r="CK49">
            <v>0</v>
          </cell>
          <cell r="CL49">
            <v>0</v>
          </cell>
          <cell r="CM49" t="str">
            <v>رضتمآè</v>
          </cell>
          <cell r="CP49">
            <v>0</v>
          </cell>
          <cell r="CQ49">
            <v>90600</v>
          </cell>
          <cell r="CR49">
            <v>0</v>
          </cell>
          <cell r="CS49">
            <v>0</v>
          </cell>
          <cell r="CT49">
            <v>0</v>
          </cell>
          <cell r="CU49">
            <v>0</v>
          </cell>
          <cell r="CV49">
            <v>0</v>
          </cell>
          <cell r="CW49">
            <v>0</v>
          </cell>
          <cell r="CX49">
            <v>0</v>
          </cell>
          <cell r="CY49" t="str">
            <v>رضتمآè</v>
          </cell>
        </row>
        <row r="50">
          <cell r="V50">
            <v>0</v>
          </cell>
          <cell r="W50">
            <v>0</v>
          </cell>
          <cell r="X50">
            <v>0</v>
          </cell>
          <cell r="Y50">
            <v>0</v>
          </cell>
          <cell r="Z50">
            <v>0</v>
          </cell>
          <cell r="AA50">
            <v>0</v>
          </cell>
          <cell r="AB50">
            <v>0</v>
          </cell>
          <cell r="AC50">
            <v>0</v>
          </cell>
          <cell r="AD50">
            <v>0</v>
          </cell>
          <cell r="AE50" t="str">
            <v>رضتمآè</v>
          </cell>
          <cell r="AH50">
            <v>0</v>
          </cell>
          <cell r="AI50">
            <v>0</v>
          </cell>
          <cell r="AJ50">
            <v>0</v>
          </cell>
          <cell r="AK50">
            <v>0</v>
          </cell>
          <cell r="AL50">
            <v>0</v>
          </cell>
          <cell r="AM50">
            <v>0</v>
          </cell>
          <cell r="AN50">
            <v>0</v>
          </cell>
          <cell r="AO50">
            <v>0</v>
          </cell>
          <cell r="AP50">
            <v>0</v>
          </cell>
          <cell r="AQ50" t="str">
            <v>رضتمآè</v>
          </cell>
          <cell r="AT50">
            <v>0</v>
          </cell>
          <cell r="AU50">
            <v>0</v>
          </cell>
          <cell r="AV50">
            <v>0</v>
          </cell>
          <cell r="AW50">
            <v>0</v>
          </cell>
          <cell r="AX50">
            <v>0</v>
          </cell>
          <cell r="AY50">
            <v>0</v>
          </cell>
          <cell r="AZ50">
            <v>0</v>
          </cell>
          <cell r="BA50">
            <v>0</v>
          </cell>
          <cell r="BB50">
            <v>0</v>
          </cell>
          <cell r="BC50" t="str">
            <v>رضتمآè</v>
          </cell>
          <cell r="BR50">
            <v>0</v>
          </cell>
          <cell r="BS50">
            <v>0</v>
          </cell>
          <cell r="BT50">
            <v>0</v>
          </cell>
          <cell r="BU50">
            <v>0</v>
          </cell>
          <cell r="BV50">
            <v>0</v>
          </cell>
          <cell r="BW50">
            <v>0</v>
          </cell>
          <cell r="BX50">
            <v>0</v>
          </cell>
          <cell r="BY50">
            <v>0</v>
          </cell>
          <cell r="BZ50">
            <v>0</v>
          </cell>
          <cell r="CA50" t="str">
            <v>رضتمآè</v>
          </cell>
          <cell r="CD50">
            <v>0</v>
          </cell>
          <cell r="CE50">
            <v>0</v>
          </cell>
          <cell r="CF50">
            <v>0</v>
          </cell>
          <cell r="CG50">
            <v>0</v>
          </cell>
          <cell r="CH50">
            <v>0</v>
          </cell>
          <cell r="CI50">
            <v>0</v>
          </cell>
          <cell r="CJ50">
            <v>0</v>
          </cell>
          <cell r="CK50">
            <v>0</v>
          </cell>
          <cell r="CL50">
            <v>0</v>
          </cell>
          <cell r="CM50" t="str">
            <v>رضتمآè</v>
          </cell>
          <cell r="CP50">
            <v>0</v>
          </cell>
          <cell r="CQ50">
            <v>0</v>
          </cell>
          <cell r="CR50">
            <v>0</v>
          </cell>
          <cell r="CS50">
            <v>0</v>
          </cell>
          <cell r="CT50">
            <v>0</v>
          </cell>
          <cell r="CU50">
            <v>0</v>
          </cell>
          <cell r="CV50">
            <v>0</v>
          </cell>
          <cell r="CW50">
            <v>0</v>
          </cell>
          <cell r="CX50">
            <v>0</v>
          </cell>
          <cell r="CY50" t="str">
            <v>رضتمآè</v>
          </cell>
        </row>
        <row r="51">
          <cell r="V51">
            <v>0</v>
          </cell>
          <cell r="W51">
            <v>19947.668000000001</v>
          </cell>
          <cell r="X51">
            <v>19947.668000000001</v>
          </cell>
          <cell r="Y51">
            <v>0</v>
          </cell>
          <cell r="Z51">
            <v>19947.668000000001</v>
          </cell>
          <cell r="AA51">
            <v>-19947.668000000001</v>
          </cell>
          <cell r="AB51">
            <v>0</v>
          </cell>
          <cell r="AC51">
            <v>0</v>
          </cell>
          <cell r="AD51">
            <v>0</v>
          </cell>
          <cell r="AE51" t="str">
            <v>رضتمآè</v>
          </cell>
          <cell r="AH51">
            <v>0</v>
          </cell>
          <cell r="AI51">
            <v>0</v>
          </cell>
          <cell r="AJ51">
            <v>0</v>
          </cell>
          <cell r="AK51">
            <v>0</v>
          </cell>
          <cell r="AL51">
            <v>0</v>
          </cell>
          <cell r="AM51">
            <v>0</v>
          </cell>
          <cell r="AN51">
            <v>0</v>
          </cell>
          <cell r="AO51">
            <v>0</v>
          </cell>
          <cell r="AP51">
            <v>0</v>
          </cell>
          <cell r="AQ51" t="str">
            <v>رضتمآè</v>
          </cell>
          <cell r="AT51">
            <v>0</v>
          </cell>
          <cell r="AU51">
            <v>0</v>
          </cell>
          <cell r="AV51">
            <v>0</v>
          </cell>
          <cell r="AW51">
            <v>0</v>
          </cell>
          <cell r="AX51">
            <v>0</v>
          </cell>
          <cell r="AY51">
            <v>0</v>
          </cell>
          <cell r="AZ51">
            <v>0</v>
          </cell>
          <cell r="BA51">
            <v>0</v>
          </cell>
          <cell r="BB51">
            <v>0</v>
          </cell>
          <cell r="BC51" t="str">
            <v>رضتمآè</v>
          </cell>
          <cell r="BR51">
            <v>0</v>
          </cell>
          <cell r="BS51">
            <v>31256.73</v>
          </cell>
          <cell r="BT51">
            <v>20763.23</v>
          </cell>
          <cell r="BU51">
            <v>0</v>
          </cell>
          <cell r="BV51">
            <v>20763.23</v>
          </cell>
          <cell r="BW51">
            <v>-31256.73</v>
          </cell>
          <cell r="BX51">
            <v>0</v>
          </cell>
          <cell r="BY51">
            <v>0</v>
          </cell>
          <cell r="BZ51">
            <v>0</v>
          </cell>
          <cell r="CA51" t="str">
            <v>رضتمآè</v>
          </cell>
          <cell r="CD51">
            <v>0</v>
          </cell>
          <cell r="CE51">
            <v>0</v>
          </cell>
          <cell r="CF51">
            <v>0</v>
          </cell>
          <cell r="CG51">
            <v>0</v>
          </cell>
          <cell r="CH51">
            <v>0</v>
          </cell>
          <cell r="CI51">
            <v>0</v>
          </cell>
          <cell r="CJ51">
            <v>0</v>
          </cell>
          <cell r="CK51">
            <v>0</v>
          </cell>
          <cell r="CL51">
            <v>0</v>
          </cell>
          <cell r="CM51" t="str">
            <v>رضتمآè</v>
          </cell>
          <cell r="CP51">
            <v>0</v>
          </cell>
          <cell r="CQ51">
            <v>51204.398000000001</v>
          </cell>
          <cell r="CR51">
            <v>40710.898000000001</v>
          </cell>
          <cell r="CS51">
            <v>0</v>
          </cell>
          <cell r="CT51">
            <v>40710.898000000001</v>
          </cell>
          <cell r="CU51">
            <v>0</v>
          </cell>
          <cell r="CV51">
            <v>0</v>
          </cell>
          <cell r="CW51">
            <v>0</v>
          </cell>
          <cell r="CX51">
            <v>0</v>
          </cell>
          <cell r="CY51" t="str">
            <v>رضتمآè</v>
          </cell>
        </row>
        <row r="52">
          <cell r="V52">
            <v>0</v>
          </cell>
          <cell r="W52">
            <v>0</v>
          </cell>
          <cell r="X52">
            <v>0</v>
          </cell>
          <cell r="Y52">
            <v>0</v>
          </cell>
          <cell r="Z52">
            <v>0</v>
          </cell>
          <cell r="AA52">
            <v>0</v>
          </cell>
          <cell r="AB52">
            <v>0</v>
          </cell>
          <cell r="AC52">
            <v>0</v>
          </cell>
          <cell r="AD52">
            <v>0</v>
          </cell>
          <cell r="AE52" t="str">
            <v>رضتمآè</v>
          </cell>
          <cell r="AH52">
            <v>0</v>
          </cell>
          <cell r="AI52">
            <v>0</v>
          </cell>
          <cell r="AJ52">
            <v>0</v>
          </cell>
          <cell r="AK52">
            <v>0</v>
          </cell>
          <cell r="AL52">
            <v>0</v>
          </cell>
          <cell r="AM52">
            <v>0</v>
          </cell>
          <cell r="AN52">
            <v>0</v>
          </cell>
          <cell r="AO52">
            <v>0</v>
          </cell>
          <cell r="AP52">
            <v>0</v>
          </cell>
          <cell r="AQ52" t="str">
            <v>رضتمآè</v>
          </cell>
          <cell r="AT52">
            <v>0</v>
          </cell>
          <cell r="AU52">
            <v>0</v>
          </cell>
          <cell r="AV52">
            <v>0</v>
          </cell>
          <cell r="AW52">
            <v>0</v>
          </cell>
          <cell r="AX52">
            <v>0</v>
          </cell>
          <cell r="AY52">
            <v>0</v>
          </cell>
          <cell r="AZ52">
            <v>0</v>
          </cell>
          <cell r="BA52">
            <v>0</v>
          </cell>
          <cell r="BB52">
            <v>0</v>
          </cell>
          <cell r="BC52" t="str">
            <v>رضتمآè</v>
          </cell>
          <cell r="BR52">
            <v>0</v>
          </cell>
          <cell r="BS52">
            <v>229966.94</v>
          </cell>
          <cell r="BT52">
            <v>189920.14</v>
          </cell>
          <cell r="BU52">
            <v>0</v>
          </cell>
          <cell r="BV52">
            <v>189920.14</v>
          </cell>
          <cell r="BW52">
            <v>-229966.94</v>
          </cell>
          <cell r="BX52">
            <v>0</v>
          </cell>
          <cell r="BY52">
            <v>0</v>
          </cell>
          <cell r="BZ52">
            <v>0</v>
          </cell>
          <cell r="CA52" t="str">
            <v>رضتمآè</v>
          </cell>
          <cell r="CD52">
            <v>0</v>
          </cell>
          <cell r="CE52">
            <v>0</v>
          </cell>
          <cell r="CF52">
            <v>0</v>
          </cell>
          <cell r="CG52">
            <v>0</v>
          </cell>
          <cell r="CH52">
            <v>0</v>
          </cell>
          <cell r="CI52">
            <v>0</v>
          </cell>
          <cell r="CJ52">
            <v>0</v>
          </cell>
          <cell r="CK52">
            <v>0</v>
          </cell>
          <cell r="CL52">
            <v>0</v>
          </cell>
          <cell r="CM52" t="str">
            <v>رضتمآè</v>
          </cell>
          <cell r="CP52">
            <v>0</v>
          </cell>
          <cell r="CQ52">
            <v>229966.94</v>
          </cell>
          <cell r="CR52">
            <v>189920.14</v>
          </cell>
          <cell r="CS52">
            <v>0</v>
          </cell>
          <cell r="CT52">
            <v>189920.14</v>
          </cell>
          <cell r="CU52">
            <v>0</v>
          </cell>
          <cell r="CV52">
            <v>0</v>
          </cell>
          <cell r="CW52">
            <v>0</v>
          </cell>
          <cell r="CX52">
            <v>0</v>
          </cell>
          <cell r="CY52" t="str">
            <v>رضتمآè</v>
          </cell>
        </row>
        <row r="53">
          <cell r="V53">
            <v>0</v>
          </cell>
          <cell r="W53">
            <v>0</v>
          </cell>
          <cell r="X53">
            <v>0</v>
          </cell>
          <cell r="Y53">
            <v>0</v>
          </cell>
          <cell r="Z53">
            <v>0</v>
          </cell>
          <cell r="AA53">
            <v>0</v>
          </cell>
          <cell r="AB53">
            <v>0</v>
          </cell>
          <cell r="AC53">
            <v>0</v>
          </cell>
          <cell r="AD53">
            <v>0</v>
          </cell>
          <cell r="AE53" t="str">
            <v>رضتمآè</v>
          </cell>
          <cell r="AH53">
            <v>0</v>
          </cell>
          <cell r="AI53">
            <v>0</v>
          </cell>
          <cell r="AJ53">
            <v>0</v>
          </cell>
          <cell r="AK53">
            <v>0</v>
          </cell>
          <cell r="AL53">
            <v>0</v>
          </cell>
          <cell r="AM53">
            <v>0</v>
          </cell>
          <cell r="AN53">
            <v>0</v>
          </cell>
          <cell r="AO53">
            <v>0</v>
          </cell>
          <cell r="AP53">
            <v>0</v>
          </cell>
          <cell r="AQ53" t="str">
            <v>رضتمآè</v>
          </cell>
          <cell r="AT53">
            <v>0</v>
          </cell>
          <cell r="AU53">
            <v>0</v>
          </cell>
          <cell r="AV53">
            <v>0</v>
          </cell>
          <cell r="AW53">
            <v>0</v>
          </cell>
          <cell r="AX53">
            <v>0</v>
          </cell>
          <cell r="AY53">
            <v>0</v>
          </cell>
          <cell r="AZ53">
            <v>0</v>
          </cell>
          <cell r="BA53">
            <v>0</v>
          </cell>
          <cell r="BB53">
            <v>0</v>
          </cell>
          <cell r="BC53" t="str">
            <v>رضتمآè</v>
          </cell>
          <cell r="BR53">
            <v>0</v>
          </cell>
          <cell r="BS53">
            <v>0</v>
          </cell>
          <cell r="BT53">
            <v>0</v>
          </cell>
          <cell r="BU53">
            <v>0</v>
          </cell>
          <cell r="BV53">
            <v>0</v>
          </cell>
          <cell r="BW53">
            <v>0</v>
          </cell>
          <cell r="BX53">
            <v>0</v>
          </cell>
          <cell r="BY53">
            <v>0</v>
          </cell>
          <cell r="BZ53">
            <v>0</v>
          </cell>
          <cell r="CA53" t="str">
            <v>رضتمآè</v>
          </cell>
          <cell r="CD53">
            <v>0</v>
          </cell>
          <cell r="CE53">
            <v>0</v>
          </cell>
          <cell r="CF53">
            <v>0</v>
          </cell>
          <cell r="CG53">
            <v>0</v>
          </cell>
          <cell r="CH53">
            <v>0</v>
          </cell>
          <cell r="CI53">
            <v>0</v>
          </cell>
          <cell r="CJ53">
            <v>0</v>
          </cell>
          <cell r="CK53">
            <v>0</v>
          </cell>
          <cell r="CL53">
            <v>0</v>
          </cell>
          <cell r="CM53" t="str">
            <v>رضتمآè</v>
          </cell>
          <cell r="CP53">
            <v>0</v>
          </cell>
          <cell r="CQ53">
            <v>0</v>
          </cell>
          <cell r="CR53">
            <v>0</v>
          </cell>
          <cell r="CS53">
            <v>0</v>
          </cell>
          <cell r="CT53">
            <v>0</v>
          </cell>
          <cell r="CU53">
            <v>0</v>
          </cell>
          <cell r="CV53">
            <v>0</v>
          </cell>
          <cell r="CW53">
            <v>0</v>
          </cell>
          <cell r="CX53">
            <v>0</v>
          </cell>
          <cell r="CY53" t="str">
            <v>رضتمآè</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çضقè"/>
    </sheetNames>
    <sheetDataSet>
      <sheetData sheetId="0">
        <row r="33">
          <cell r="W33" t="str">
            <v>:هحسé ةسçصè</v>
          </cell>
          <cell r="Y33">
            <v>29106</v>
          </cell>
          <cell r="AA33" t="str">
            <v>تآتآسéذ</v>
          </cell>
          <cell r="AD33" t="str">
            <v>ةآâرطت</v>
          </cell>
          <cell r="AI33" t="str">
            <v>:هحسé ةسçصè</v>
          </cell>
          <cell r="AK33">
            <v>29106</v>
          </cell>
          <cell r="AM33" t="str">
            <v>تآتآسéذ</v>
          </cell>
          <cell r="AP33" t="str">
            <v>èàرè طèسéçس</v>
          </cell>
          <cell r="AU33" t="str">
            <v>:هحسé ةسçصè</v>
          </cell>
          <cell r="AW33">
            <v>29106</v>
          </cell>
          <cell r="AY33" t="str">
            <v>تآتآسéذ</v>
          </cell>
          <cell r="BC33" t="str">
            <v>èàته تéس</v>
          </cell>
          <cell r="BS33" t="str">
            <v>:هحسé ةسçصè</v>
          </cell>
          <cell r="BW33">
            <v>29106</v>
          </cell>
          <cell r="BY33" t="str">
            <v>تآتآسéذ</v>
          </cell>
          <cell r="CA33" t="str">
            <v>سé</v>
          </cell>
          <cell r="CE33" t="str">
            <v>:هحسé ةسçصè</v>
          </cell>
          <cell r="CG33">
            <v>29106</v>
          </cell>
          <cell r="CI33" t="str">
            <v>تآتآسéذ</v>
          </cell>
          <cell r="CL33" t="str">
            <v>آàضسéè</v>
          </cell>
          <cell r="CQ33" t="str">
            <v>:هحسé ةسçصè</v>
          </cell>
          <cell r="CS33">
            <v>29106</v>
          </cell>
          <cell r="CU33" t="str">
            <v>تآتآسéذ</v>
          </cell>
        </row>
        <row r="34">
          <cell r="V34" t="str">
            <v>آقتبآسسéآنé</v>
          </cell>
          <cell r="W34" t="str">
            <v>àقآنéت سéآنé</v>
          </cell>
          <cell r="X34" t="str">
            <v>هبنك ظçست</v>
          </cell>
          <cell r="Y34" t="str">
            <v>هبنك ظçست</v>
          </cell>
          <cell r="Z34" t="str">
            <v>هبنك âن</v>
          </cell>
          <cell r="AA34" t="str">
            <v>àقآنéت سéآنé</v>
          </cell>
          <cell r="AB34" t="str">
            <v>رسظرàقآنéت</v>
          </cell>
          <cell r="AC34" t="str">
            <v>رسظرàقآنéت</v>
          </cell>
          <cell r="AD34" t="str">
            <v>رسظرàقآنéت</v>
          </cell>
          <cell r="AE34" t="str">
            <v>çآدر</v>
          </cell>
          <cell r="AH34" t="str">
            <v>آقتبآسسéآنé</v>
          </cell>
          <cell r="AI34" t="str">
            <v>àقآنéت سéآنé</v>
          </cell>
          <cell r="AJ34" t="str">
            <v>هبنك ظçست</v>
          </cell>
          <cell r="AK34" t="str">
            <v>هبنك ظçست</v>
          </cell>
          <cell r="AL34" t="str">
            <v>هبنك âن</v>
          </cell>
          <cell r="AM34" t="str">
            <v>àقآنéت سéآنé</v>
          </cell>
          <cell r="AN34" t="str">
            <v>رسظرàقآنéت</v>
          </cell>
          <cell r="AO34" t="str">
            <v>رسظرàقآنéت</v>
          </cell>
          <cell r="AP34" t="str">
            <v>رسظرàقآنéت</v>
          </cell>
          <cell r="AQ34" t="str">
            <v>çآدر</v>
          </cell>
          <cell r="AT34" t="str">
            <v>آقتبآسسéآنé</v>
          </cell>
          <cell r="AU34" t="str">
            <v>àقآنéت سéآنé</v>
          </cell>
          <cell r="AV34" t="str">
            <v>هبنك ظçست</v>
          </cell>
          <cell r="AW34" t="str">
            <v>هبنك ظçست</v>
          </cell>
          <cell r="AX34" t="str">
            <v>هبنك âن</v>
          </cell>
          <cell r="AY34" t="str">
            <v>àقآنéت سéآنé</v>
          </cell>
          <cell r="AZ34" t="str">
            <v>رسظرàقآنéت</v>
          </cell>
          <cell r="BA34" t="str">
            <v>رسظرàقآنéت</v>
          </cell>
          <cell r="BB34" t="str">
            <v>رسظرàقآنéت</v>
          </cell>
          <cell r="BC34" t="str">
            <v>çآدر</v>
          </cell>
          <cell r="BR34" t="str">
            <v>آقتبآسسéآنé</v>
          </cell>
          <cell r="BS34" t="str">
            <v>àقآنéت سéآنé</v>
          </cell>
          <cell r="BT34" t="str">
            <v>هبنك ظçست</v>
          </cell>
          <cell r="BU34" t="str">
            <v>هبنك ظçست</v>
          </cell>
          <cell r="BV34" t="str">
            <v>هبنك âن</v>
          </cell>
          <cell r="BW34" t="str">
            <v>àقآنéت سéآنé</v>
          </cell>
          <cell r="BX34" t="str">
            <v>رسظرàقآنéت</v>
          </cell>
          <cell r="BY34" t="str">
            <v>رسظرàقآنéت</v>
          </cell>
          <cell r="BZ34" t="str">
            <v>رسظرàقآنéت</v>
          </cell>
          <cell r="CA34" t="str">
            <v>çآدر</v>
          </cell>
          <cell r="CD34" t="str">
            <v>آقتبآسسéآنé</v>
          </cell>
          <cell r="CE34" t="str">
            <v>àقآنéت سéآنé</v>
          </cell>
          <cell r="CF34" t="str">
            <v>هبنك ظçست</v>
          </cell>
          <cell r="CG34" t="str">
            <v>هبنك ظçست</v>
          </cell>
          <cell r="CH34" t="str">
            <v>هبنك âن</v>
          </cell>
          <cell r="CI34" t="str">
            <v>àقآنéت سéآنé</v>
          </cell>
          <cell r="CJ34" t="str">
            <v>رسظرàقآنéت</v>
          </cell>
          <cell r="CK34" t="str">
            <v>رسظرàقآنéت</v>
          </cell>
          <cell r="CL34" t="str">
            <v>رسظرàقآنéت</v>
          </cell>
          <cell r="CM34" t="str">
            <v>çآدر</v>
          </cell>
          <cell r="CP34" t="str">
            <v>آقتبآسسéآنé</v>
          </cell>
          <cell r="CQ34" t="str">
            <v>àقآنéت سéآنé</v>
          </cell>
          <cell r="CR34" t="str">
            <v>هبنك ظçست</v>
          </cell>
          <cell r="CS34" t="str">
            <v>هبنك ظçست</v>
          </cell>
          <cell r="CT34" t="str">
            <v>هبنك âن</v>
          </cell>
          <cell r="CU34" t="str">
            <v>àقآنéت سéآنé</v>
          </cell>
          <cell r="CV34" t="str">
            <v>رسظرàقآنéت</v>
          </cell>
          <cell r="CW34" t="str">
            <v>رسظرàقآنéت</v>
          </cell>
          <cell r="CX34" t="str">
            <v>رسظرàقآنéت</v>
          </cell>
          <cell r="CY34" t="str">
            <v>çآدر</v>
          </cell>
        </row>
        <row r="35">
          <cell r="V35" t="str">
            <v>تذظéظé</v>
          </cell>
          <cell r="W35" t="str">
            <v>آسحآق طرè</v>
          </cell>
          <cell r="X35" t="str">
            <v>çعقéت78</v>
          </cell>
          <cell r="Y35" t="str">
            <v>çعقéت79</v>
          </cell>
          <cell r="Z35" t="str">
            <v>ظçستçعقéت</v>
          </cell>
          <cell r="AA35" t="str">
            <v>بآلéهآورè</v>
          </cell>
          <cell r="AB35" t="str">
            <v>آسحآق طرè بè</v>
          </cell>
          <cell r="AC35" t="str">
            <v>ظçستçعقéت78بè</v>
          </cell>
          <cell r="AD35" t="str">
            <v>ظçستçعقéت79بè</v>
          </cell>
          <cell r="AH35" t="str">
            <v>تذظéظé</v>
          </cell>
          <cell r="AI35" t="str">
            <v>آسحآق طرè</v>
          </cell>
          <cell r="AJ35" t="str">
            <v>çعقéت78</v>
          </cell>
          <cell r="AK35" t="str">
            <v>çعقéت79</v>
          </cell>
          <cell r="AL35" t="str">
            <v>ظçستçعقéت</v>
          </cell>
          <cell r="AM35" t="str">
            <v>بآلéهآورè</v>
          </cell>
          <cell r="AN35" t="str">
            <v>آسحآق طرè بè</v>
          </cell>
          <cell r="AO35" t="str">
            <v>ظçستçعقéت78بè</v>
          </cell>
          <cell r="AP35" t="str">
            <v>ظçستçعقéت79بè</v>
          </cell>
          <cell r="AT35" t="str">
            <v>تذظéظé</v>
          </cell>
          <cell r="AU35" t="str">
            <v>آسحآق طرè</v>
          </cell>
          <cell r="AV35" t="str">
            <v>çعقéت78</v>
          </cell>
          <cell r="AW35" t="str">
            <v>çعقéت79</v>
          </cell>
          <cell r="AX35" t="str">
            <v>ظçستçعقéت</v>
          </cell>
          <cell r="AY35" t="str">
            <v>بآلéهآورè</v>
          </cell>
          <cell r="AZ35" t="str">
            <v>آسحآق طرè بè</v>
          </cell>
          <cell r="BA35" t="str">
            <v>ظçستçعقéت78بè</v>
          </cell>
          <cell r="BB35" t="str">
            <v>ظçستçعقéت79بè</v>
          </cell>
          <cell r="BR35" t="str">
            <v>تذظéظé</v>
          </cell>
          <cell r="BS35" t="str">
            <v>آسحآق طرè</v>
          </cell>
          <cell r="BT35" t="str">
            <v>çعقéت78</v>
          </cell>
          <cell r="BU35" t="str">
            <v>çعقéت79</v>
          </cell>
          <cell r="BV35" t="str">
            <v>ظçستçعقéت</v>
          </cell>
          <cell r="BW35" t="str">
            <v>بآلéهآورè</v>
          </cell>
          <cell r="BX35" t="str">
            <v>آسحآق طرè بè</v>
          </cell>
          <cell r="BY35" t="str">
            <v>ظçستçعقéت78بè</v>
          </cell>
          <cell r="BZ35" t="str">
            <v>ظçستçعقéت79بè</v>
          </cell>
          <cell r="CD35" t="str">
            <v>تذظéظé</v>
          </cell>
          <cell r="CE35" t="str">
            <v>آسحآق طرè</v>
          </cell>
          <cell r="CF35" t="str">
            <v>çعقéت78</v>
          </cell>
          <cell r="CG35" t="str">
            <v>çعقéت79</v>
          </cell>
          <cell r="CH35" t="str">
            <v>ظçستçعقéت</v>
          </cell>
          <cell r="CI35" t="str">
            <v>بآلéهآورè</v>
          </cell>
          <cell r="CJ35" t="str">
            <v>آسحآق طرè بè</v>
          </cell>
          <cell r="CK35" t="str">
            <v>ظçستçعقéت78بè</v>
          </cell>
          <cell r="CL35" t="str">
            <v>ظçستçعقéت79بè</v>
          </cell>
          <cell r="CP35" t="str">
            <v>تذظéظé</v>
          </cell>
          <cell r="CQ35" t="str">
            <v>آسحآق طرè</v>
          </cell>
          <cell r="CR35" t="str">
            <v>çعقéت78</v>
          </cell>
          <cell r="CS35" t="str">
            <v>çعقéت79</v>
          </cell>
          <cell r="CT35" t="str">
            <v>ظçستçعقéت</v>
          </cell>
          <cell r="CU35" t="str">
            <v>بآلéهآورè</v>
          </cell>
          <cell r="CV35" t="str">
            <v>آسحآق طرè بè</v>
          </cell>
          <cell r="CW35" t="str">
            <v>ظçستçعقéت78بè</v>
          </cell>
          <cell r="CX35" t="str">
            <v>ظçستçعقéت79بè</v>
          </cell>
        </row>
        <row r="36">
          <cell r="V36" t="str">
            <v>(èشآسسéآن)</v>
          </cell>
          <cell r="W36" t="str">
            <v>(èشآسسéآن)</v>
          </cell>
          <cell r="X36" t="str">
            <v>(èشآسسéآن)</v>
          </cell>
          <cell r="Y36" t="str">
            <v>(èشآسسéآن)</v>
          </cell>
          <cell r="Z36" t="str">
            <v>(èشآسسéآن)</v>
          </cell>
          <cell r="AA36" t="str">
            <v>(èشآسسéآن)</v>
          </cell>
          <cell r="AB36" t="str">
            <v>àقآنéت تذظéظé</v>
          </cell>
          <cell r="AC36" t="str">
            <v>àقآنéت تذظéظé</v>
          </cell>
          <cell r="AD36" t="str">
            <v>àقآنéت تذظéظé</v>
          </cell>
          <cell r="AH36" t="str">
            <v>(èشآسسéآن)</v>
          </cell>
          <cell r="AI36" t="str">
            <v>(èشآسسéآن)</v>
          </cell>
          <cell r="AJ36" t="str">
            <v>(èشآسسéآن)</v>
          </cell>
          <cell r="AK36" t="str">
            <v>(èشآسسéآن)</v>
          </cell>
          <cell r="AL36" t="str">
            <v>(èشآسسéآن)</v>
          </cell>
          <cell r="AM36" t="str">
            <v>(èشآسسéآن)</v>
          </cell>
          <cell r="AN36" t="str">
            <v>àقآنéت تذظéظé</v>
          </cell>
          <cell r="AO36" t="str">
            <v>àقآنéت تذظéظé</v>
          </cell>
          <cell r="AP36" t="str">
            <v>àقآنéت تذظéظé</v>
          </cell>
          <cell r="AT36" t="str">
            <v>(èشآسسéآن)</v>
          </cell>
          <cell r="AU36" t="str">
            <v>(èشآسسéآن)</v>
          </cell>
          <cell r="AV36" t="str">
            <v>(èشآسسéآن)</v>
          </cell>
          <cell r="AW36" t="str">
            <v>(èشآسسéآن)</v>
          </cell>
          <cell r="AX36" t="str">
            <v>(èشآسسéآن)</v>
          </cell>
          <cell r="AY36" t="str">
            <v>(èشآسسéآن)</v>
          </cell>
          <cell r="AZ36" t="str">
            <v>àقآنéت تذظéظé</v>
          </cell>
          <cell r="BA36" t="str">
            <v>àقآنéت تذظéظé</v>
          </cell>
          <cell r="BB36" t="str">
            <v>àقآنéت تذظéظé</v>
          </cell>
          <cell r="BR36" t="str">
            <v>(èشآسسéآن)</v>
          </cell>
          <cell r="BS36" t="str">
            <v>(èشآسسéآن)</v>
          </cell>
          <cell r="BT36" t="str">
            <v>(èشآسسéآن)</v>
          </cell>
          <cell r="BU36" t="str">
            <v>(èشآسسéآن)</v>
          </cell>
          <cell r="BV36" t="str">
            <v>(èشآسسéآن)</v>
          </cell>
          <cell r="BW36" t="str">
            <v>(èشآسسéآن)</v>
          </cell>
          <cell r="BX36" t="str">
            <v>àقآنéت تذظéظé</v>
          </cell>
          <cell r="BY36" t="str">
            <v>àقآنéت تذظéظé</v>
          </cell>
          <cell r="BZ36" t="str">
            <v>àقآنéت تذظéظé</v>
          </cell>
          <cell r="CD36" t="str">
            <v>(èشآسسéآن)</v>
          </cell>
          <cell r="CE36" t="str">
            <v>(èشآسسéآن)</v>
          </cell>
          <cell r="CF36" t="str">
            <v>(èشآسسéآن)</v>
          </cell>
          <cell r="CG36" t="str">
            <v>(èشآسسéآن)</v>
          </cell>
          <cell r="CH36" t="str">
            <v>(èشآسسéآن)</v>
          </cell>
          <cell r="CI36" t="str">
            <v>(èشآسسéآن)</v>
          </cell>
          <cell r="CJ36" t="str">
            <v>àقآنéت تذظéظé</v>
          </cell>
          <cell r="CK36" t="str">
            <v>àقآنéت تذظéظé</v>
          </cell>
          <cell r="CL36" t="str">
            <v>àقآنéت تذظéظé</v>
          </cell>
          <cell r="CP36" t="str">
            <v>(èشآسسéآن)</v>
          </cell>
          <cell r="CQ36" t="str">
            <v>(èشآسسéآن)</v>
          </cell>
          <cell r="CR36" t="str">
            <v>(èشآسسéآن)</v>
          </cell>
          <cell r="CS36" t="str">
            <v>(èشآسسéآن)</v>
          </cell>
          <cell r="CT36" t="str">
            <v>(èشآسسéآن)</v>
          </cell>
          <cell r="CU36" t="str">
            <v>(èشآسسéآن)</v>
          </cell>
          <cell r="CV36" t="str">
            <v>àقآنéت تذظéظé</v>
          </cell>
          <cell r="CW36" t="str">
            <v>àقآنéت تذظéظé</v>
          </cell>
          <cell r="CX36" t="str">
            <v>àقآنéت تذظéظé</v>
          </cell>
        </row>
        <row r="37">
          <cell r="V37">
            <v>0</v>
          </cell>
          <cell r="W37">
            <v>0</v>
          </cell>
          <cell r="X37">
            <v>0</v>
          </cell>
          <cell r="Y37">
            <v>0</v>
          </cell>
          <cell r="Z37">
            <v>0</v>
          </cell>
          <cell r="AA37">
            <v>0</v>
          </cell>
          <cell r="AB37">
            <v>0</v>
          </cell>
          <cell r="AC37">
            <v>0</v>
          </cell>
          <cell r="AD37">
            <v>0</v>
          </cell>
          <cell r="AE37" t="str">
            <v>رضتمآè</v>
          </cell>
          <cell r="AH37">
            <v>0</v>
          </cell>
          <cell r="AI37">
            <v>0</v>
          </cell>
          <cell r="AJ37">
            <v>0</v>
          </cell>
          <cell r="AK37">
            <v>0</v>
          </cell>
          <cell r="AL37">
            <v>0</v>
          </cell>
          <cell r="AM37">
            <v>0</v>
          </cell>
          <cell r="AN37">
            <v>0</v>
          </cell>
          <cell r="AO37">
            <v>0</v>
          </cell>
          <cell r="AP37">
            <v>0</v>
          </cell>
          <cell r="AQ37" t="str">
            <v>رضتمآè</v>
          </cell>
          <cell r="AT37">
            <v>0</v>
          </cell>
          <cell r="AU37">
            <v>0</v>
          </cell>
          <cell r="AV37">
            <v>0</v>
          </cell>
          <cell r="AW37">
            <v>0</v>
          </cell>
          <cell r="AX37">
            <v>0</v>
          </cell>
          <cell r="AY37">
            <v>0</v>
          </cell>
          <cell r="AZ37">
            <v>0</v>
          </cell>
          <cell r="BA37">
            <v>0</v>
          </cell>
          <cell r="BB37">
            <v>0</v>
          </cell>
          <cell r="BC37" t="str">
            <v>رضتمآè</v>
          </cell>
          <cell r="BR37">
            <v>0</v>
          </cell>
          <cell r="BS37">
            <v>0</v>
          </cell>
          <cell r="BT37">
            <v>0</v>
          </cell>
          <cell r="BU37">
            <v>0</v>
          </cell>
          <cell r="BV37">
            <v>0</v>
          </cell>
          <cell r="BW37">
            <v>0</v>
          </cell>
          <cell r="BX37">
            <v>0</v>
          </cell>
          <cell r="BY37">
            <v>0</v>
          </cell>
          <cell r="BZ37">
            <v>0</v>
          </cell>
          <cell r="CA37" t="str">
            <v>رضتمآè</v>
          </cell>
          <cell r="CD37">
            <v>0</v>
          </cell>
          <cell r="CE37">
            <v>0</v>
          </cell>
          <cell r="CF37">
            <v>0</v>
          </cell>
          <cell r="CG37">
            <v>0</v>
          </cell>
          <cell r="CH37">
            <v>0</v>
          </cell>
          <cell r="CI37">
            <v>0</v>
          </cell>
          <cell r="CJ37">
            <v>0</v>
          </cell>
          <cell r="CK37">
            <v>0</v>
          </cell>
          <cell r="CL37">
            <v>0</v>
          </cell>
          <cell r="CM37" t="str">
            <v>رضتمآè</v>
          </cell>
          <cell r="CP37">
            <v>0</v>
          </cell>
          <cell r="CQ37">
            <v>0</v>
          </cell>
          <cell r="CR37">
            <v>0</v>
          </cell>
          <cell r="CS37">
            <v>0</v>
          </cell>
          <cell r="CT37">
            <v>0</v>
          </cell>
          <cell r="CU37">
            <v>0</v>
          </cell>
          <cell r="CV37">
            <v>0</v>
          </cell>
          <cell r="CW37">
            <v>0</v>
          </cell>
          <cell r="CX37">
            <v>0</v>
          </cell>
          <cell r="CY37" t="str">
            <v>رضتمآè</v>
          </cell>
        </row>
        <row r="38">
          <cell r="V38">
            <v>0</v>
          </cell>
          <cell r="W38">
            <v>0</v>
          </cell>
          <cell r="X38">
            <v>0</v>
          </cell>
          <cell r="Y38">
            <v>0</v>
          </cell>
          <cell r="Z38">
            <v>0</v>
          </cell>
          <cell r="AA38">
            <v>0</v>
          </cell>
          <cell r="AB38">
            <v>0</v>
          </cell>
          <cell r="AC38">
            <v>0</v>
          </cell>
          <cell r="AD38">
            <v>0</v>
          </cell>
          <cell r="AE38" t="str">
            <v>رضتمآè</v>
          </cell>
          <cell r="AH38">
            <v>0</v>
          </cell>
          <cell r="AI38">
            <v>0</v>
          </cell>
          <cell r="AJ38">
            <v>0</v>
          </cell>
          <cell r="AK38">
            <v>0</v>
          </cell>
          <cell r="AL38">
            <v>0</v>
          </cell>
          <cell r="AM38">
            <v>0</v>
          </cell>
          <cell r="AN38">
            <v>0</v>
          </cell>
          <cell r="AO38">
            <v>0</v>
          </cell>
          <cell r="AP38">
            <v>0</v>
          </cell>
          <cell r="AQ38" t="str">
            <v>رضتمآè</v>
          </cell>
          <cell r="AT38">
            <v>0</v>
          </cell>
          <cell r="AU38">
            <v>0</v>
          </cell>
          <cell r="AV38">
            <v>0</v>
          </cell>
          <cell r="AW38">
            <v>0</v>
          </cell>
          <cell r="AX38">
            <v>0</v>
          </cell>
          <cell r="AY38">
            <v>0</v>
          </cell>
          <cell r="AZ38">
            <v>0</v>
          </cell>
          <cell r="BA38">
            <v>0</v>
          </cell>
          <cell r="BB38">
            <v>0</v>
          </cell>
          <cell r="BC38" t="str">
            <v>رضتمآè</v>
          </cell>
          <cell r="BR38">
            <v>0</v>
          </cell>
          <cell r="BS38">
            <v>609041.1</v>
          </cell>
          <cell r="BT38">
            <v>489041.10000000003</v>
          </cell>
          <cell r="BU38">
            <v>0</v>
          </cell>
          <cell r="BV38">
            <v>489041.10000000003</v>
          </cell>
          <cell r="BW38">
            <v>-609041.1</v>
          </cell>
          <cell r="BX38">
            <v>0</v>
          </cell>
          <cell r="BY38">
            <v>0</v>
          </cell>
          <cell r="BZ38">
            <v>0</v>
          </cell>
          <cell r="CA38" t="str">
            <v>رضتمآè</v>
          </cell>
          <cell r="CD38">
            <v>0</v>
          </cell>
          <cell r="CE38">
            <v>129614.2</v>
          </cell>
          <cell r="CF38">
            <v>0</v>
          </cell>
          <cell r="CG38">
            <v>0</v>
          </cell>
          <cell r="CH38">
            <v>0</v>
          </cell>
          <cell r="CI38">
            <v>-129614.2</v>
          </cell>
          <cell r="CJ38">
            <v>0</v>
          </cell>
          <cell r="CK38">
            <v>0</v>
          </cell>
          <cell r="CL38">
            <v>0</v>
          </cell>
          <cell r="CM38" t="str">
            <v>رضتمآè</v>
          </cell>
          <cell r="CP38">
            <v>0</v>
          </cell>
          <cell r="CQ38">
            <v>738655.29999999993</v>
          </cell>
          <cell r="CR38">
            <v>489041.10000000003</v>
          </cell>
          <cell r="CS38">
            <v>0</v>
          </cell>
          <cell r="CT38">
            <v>489041.10000000003</v>
          </cell>
          <cell r="CU38">
            <v>0</v>
          </cell>
          <cell r="CV38">
            <v>0</v>
          </cell>
          <cell r="CW38">
            <v>0</v>
          </cell>
          <cell r="CX38">
            <v>0</v>
          </cell>
          <cell r="CY38" t="str">
            <v>رضتمآè</v>
          </cell>
        </row>
        <row r="39">
          <cell r="V39">
            <v>0</v>
          </cell>
          <cell r="W39">
            <v>34626.351999999999</v>
          </cell>
          <cell r="X39">
            <v>34626.351999999999</v>
          </cell>
          <cell r="Y39">
            <v>0</v>
          </cell>
          <cell r="Z39">
            <v>34626.351999999999</v>
          </cell>
          <cell r="AA39">
            <v>-34626.351999999999</v>
          </cell>
          <cell r="AB39">
            <v>0</v>
          </cell>
          <cell r="AC39">
            <v>0</v>
          </cell>
          <cell r="AD39">
            <v>0</v>
          </cell>
          <cell r="AE39" t="str">
            <v>رضتمآè</v>
          </cell>
          <cell r="AH39">
            <v>0</v>
          </cell>
          <cell r="AI39">
            <v>0</v>
          </cell>
          <cell r="AJ39">
            <v>0</v>
          </cell>
          <cell r="AK39">
            <v>0</v>
          </cell>
          <cell r="AL39">
            <v>0</v>
          </cell>
          <cell r="AM39">
            <v>0</v>
          </cell>
          <cell r="AN39">
            <v>0</v>
          </cell>
          <cell r="AO39">
            <v>0</v>
          </cell>
          <cell r="AP39">
            <v>0</v>
          </cell>
          <cell r="AQ39" t="str">
            <v>رضتمآè</v>
          </cell>
          <cell r="AT39">
            <v>0</v>
          </cell>
          <cell r="AU39">
            <v>0</v>
          </cell>
          <cell r="AV39">
            <v>0</v>
          </cell>
          <cell r="AW39">
            <v>0</v>
          </cell>
          <cell r="AX39">
            <v>0</v>
          </cell>
          <cell r="AY39">
            <v>0</v>
          </cell>
          <cell r="AZ39">
            <v>0</v>
          </cell>
          <cell r="BA39">
            <v>0</v>
          </cell>
          <cell r="BB39">
            <v>0</v>
          </cell>
          <cell r="BC39" t="str">
            <v>رضتمآè</v>
          </cell>
          <cell r="BR39">
            <v>516600</v>
          </cell>
          <cell r="BS39">
            <v>233356.94200000001</v>
          </cell>
          <cell r="BT39">
            <v>34356.942000000003</v>
          </cell>
          <cell r="BU39">
            <v>0</v>
          </cell>
          <cell r="BV39">
            <v>34356.942000000003</v>
          </cell>
          <cell r="BW39">
            <v>283243.05799999996</v>
          </cell>
          <cell r="BX39">
            <v>45.171688346883471</v>
          </cell>
          <cell r="BY39">
            <v>6.6505888501742163</v>
          </cell>
          <cell r="BZ39">
            <v>0</v>
          </cell>
          <cell r="CA39" t="str">
            <v>رضتمآè</v>
          </cell>
          <cell r="CD39">
            <v>143500</v>
          </cell>
          <cell r="CE39">
            <v>375000</v>
          </cell>
          <cell r="CF39">
            <v>0</v>
          </cell>
          <cell r="CG39">
            <v>0</v>
          </cell>
          <cell r="CH39">
            <v>0</v>
          </cell>
          <cell r="CI39">
            <v>-231500</v>
          </cell>
          <cell r="CJ39">
            <v>261.32404181184671</v>
          </cell>
          <cell r="CK39">
            <v>0</v>
          </cell>
          <cell r="CL39">
            <v>0</v>
          </cell>
          <cell r="CM39" t="str">
            <v>رضتمآè</v>
          </cell>
          <cell r="CP39">
            <v>660100</v>
          </cell>
          <cell r="CQ39">
            <v>642983.29399999999</v>
          </cell>
          <cell r="CR39">
            <v>68983.293999999994</v>
          </cell>
          <cell r="CS39">
            <v>0</v>
          </cell>
          <cell r="CT39">
            <v>68983.293999999994</v>
          </cell>
          <cell r="CU39">
            <v>-660077</v>
          </cell>
          <cell r="CV39">
            <v>97.406952582941983</v>
          </cell>
          <cell r="CW39">
            <v>10.450430843811542</v>
          </cell>
          <cell r="CX39">
            <v>0</v>
          </cell>
          <cell r="CY39" t="str">
            <v>رضتمآè</v>
          </cell>
        </row>
        <row r="40">
          <cell r="V40">
            <v>0</v>
          </cell>
          <cell r="W40">
            <v>16692</v>
          </cell>
          <cell r="X40">
            <v>16692</v>
          </cell>
          <cell r="Y40">
            <v>0</v>
          </cell>
          <cell r="Z40">
            <v>16692</v>
          </cell>
          <cell r="AA40">
            <v>-16692</v>
          </cell>
          <cell r="AB40">
            <v>0</v>
          </cell>
          <cell r="AC40">
            <v>0</v>
          </cell>
          <cell r="AD40">
            <v>0</v>
          </cell>
          <cell r="AE40" t="str">
            <v>âéنçهتس</v>
          </cell>
          <cell r="AH40">
            <v>0</v>
          </cell>
          <cell r="AI40">
            <v>0</v>
          </cell>
          <cell r="AJ40">
            <v>0</v>
          </cell>
          <cell r="AK40">
            <v>0</v>
          </cell>
          <cell r="AL40">
            <v>0</v>
          </cell>
          <cell r="AM40">
            <v>0</v>
          </cell>
          <cell r="AN40">
            <v>0</v>
          </cell>
          <cell r="AO40">
            <v>0</v>
          </cell>
          <cell r="AP40">
            <v>0</v>
          </cell>
          <cell r="AQ40" t="str">
            <v>âéنçهتس</v>
          </cell>
          <cell r="AT40">
            <v>0</v>
          </cell>
          <cell r="AU40">
            <v>0</v>
          </cell>
          <cell r="AV40">
            <v>0</v>
          </cell>
          <cell r="AW40">
            <v>0</v>
          </cell>
          <cell r="AX40">
            <v>0</v>
          </cell>
          <cell r="AY40">
            <v>0</v>
          </cell>
          <cell r="AZ40">
            <v>0</v>
          </cell>
          <cell r="BA40">
            <v>0</v>
          </cell>
          <cell r="BB40">
            <v>0</v>
          </cell>
          <cell r="BC40" t="str">
            <v>âéنçهتس</v>
          </cell>
          <cell r="BR40">
            <v>362480</v>
          </cell>
          <cell r="BS40">
            <v>458936.46799999999</v>
          </cell>
          <cell r="BT40">
            <v>28272.584999999999</v>
          </cell>
          <cell r="BU40">
            <v>0</v>
          </cell>
          <cell r="BV40">
            <v>28272.584999999999</v>
          </cell>
          <cell r="BW40">
            <v>-96456.467999999993</v>
          </cell>
          <cell r="BX40">
            <v>126.61014897373647</v>
          </cell>
          <cell r="BY40">
            <v>7.7997641249172371</v>
          </cell>
          <cell r="BZ40">
            <v>0</v>
          </cell>
          <cell r="CA40" t="str">
            <v>âéنçهتس</v>
          </cell>
          <cell r="CD40">
            <v>97520</v>
          </cell>
          <cell r="CE40">
            <v>24080</v>
          </cell>
          <cell r="CF40">
            <v>0</v>
          </cell>
          <cell r="CG40">
            <v>0</v>
          </cell>
          <cell r="CH40">
            <v>0</v>
          </cell>
          <cell r="CI40">
            <v>73440</v>
          </cell>
          <cell r="CJ40">
            <v>24.69237079573421</v>
          </cell>
          <cell r="CK40">
            <v>0</v>
          </cell>
          <cell r="CL40">
            <v>0</v>
          </cell>
          <cell r="CM40" t="str">
            <v>âéنçهتس</v>
          </cell>
          <cell r="CP40">
            <v>460000</v>
          </cell>
          <cell r="CQ40">
            <v>499708.46799999999</v>
          </cell>
          <cell r="CR40">
            <v>44964.584999999999</v>
          </cell>
          <cell r="CS40">
            <v>0</v>
          </cell>
          <cell r="CT40">
            <v>44964.584999999999</v>
          </cell>
          <cell r="CU40">
            <v>-459990</v>
          </cell>
          <cell r="CV40">
            <v>108.6322756521739</v>
          </cell>
          <cell r="CW40">
            <v>9.7749097826086953</v>
          </cell>
          <cell r="CX40">
            <v>0</v>
          </cell>
          <cell r="CY40" t="str">
            <v>âéنçهتس</v>
          </cell>
        </row>
        <row r="41">
          <cell r="V41">
            <v>0</v>
          </cell>
          <cell r="W41">
            <v>0</v>
          </cell>
          <cell r="X41">
            <v>0</v>
          </cell>
          <cell r="Y41">
            <v>0</v>
          </cell>
          <cell r="Z41">
            <v>0</v>
          </cell>
          <cell r="AA41">
            <v>0</v>
          </cell>
          <cell r="AB41">
            <v>0</v>
          </cell>
          <cell r="AC41">
            <v>0</v>
          </cell>
          <cell r="AD41">
            <v>0</v>
          </cell>
          <cell r="AE41" t="str">
            <v>âéنçهتس</v>
          </cell>
          <cell r="AH41">
            <v>0</v>
          </cell>
          <cell r="AI41">
            <v>329615.82</v>
          </cell>
          <cell r="AJ41">
            <v>329615.82</v>
          </cell>
          <cell r="AK41">
            <v>0</v>
          </cell>
          <cell r="AL41">
            <v>329615.82</v>
          </cell>
          <cell r="AM41">
            <v>0</v>
          </cell>
          <cell r="AN41">
            <v>0</v>
          </cell>
          <cell r="AO41">
            <v>0</v>
          </cell>
          <cell r="AP41">
            <v>0</v>
          </cell>
          <cell r="AQ41" t="str">
            <v>âéنçهتس</v>
          </cell>
          <cell r="AT41">
            <v>0</v>
          </cell>
          <cell r="AU41">
            <v>29030.54</v>
          </cell>
          <cell r="AV41">
            <v>29030.54</v>
          </cell>
          <cell r="AW41">
            <v>0</v>
          </cell>
          <cell r="AX41">
            <v>29030.54</v>
          </cell>
          <cell r="AY41">
            <v>-29030.54</v>
          </cell>
          <cell r="AZ41">
            <v>0</v>
          </cell>
          <cell r="BA41">
            <v>0</v>
          </cell>
          <cell r="BB41">
            <v>0</v>
          </cell>
          <cell r="BC41" t="str">
            <v>âéنçهتس</v>
          </cell>
          <cell r="BR41">
            <v>873000</v>
          </cell>
          <cell r="BS41">
            <v>159641.1</v>
          </cell>
          <cell r="BT41">
            <v>132641.1</v>
          </cell>
          <cell r="BU41">
            <v>0</v>
          </cell>
          <cell r="BV41">
            <v>132641.1</v>
          </cell>
          <cell r="BW41">
            <v>713358.9</v>
          </cell>
          <cell r="BX41">
            <v>18.286494845360824</v>
          </cell>
          <cell r="BY41">
            <v>15.193711340206185</v>
          </cell>
          <cell r="BZ41">
            <v>0</v>
          </cell>
          <cell r="CA41" t="str">
            <v>âéنçهتس</v>
          </cell>
          <cell r="CD41">
            <v>228000</v>
          </cell>
          <cell r="CE41">
            <v>369050</v>
          </cell>
          <cell r="CF41">
            <v>0</v>
          </cell>
          <cell r="CG41">
            <v>0</v>
          </cell>
          <cell r="CH41">
            <v>0</v>
          </cell>
          <cell r="CI41">
            <v>-141050</v>
          </cell>
          <cell r="CJ41">
            <v>161.86403508771929</v>
          </cell>
          <cell r="CK41">
            <v>0</v>
          </cell>
          <cell r="CL41">
            <v>0</v>
          </cell>
          <cell r="CM41" t="str">
            <v>âéنçهتس</v>
          </cell>
          <cell r="CP41">
            <v>1101000</v>
          </cell>
          <cell r="CQ41">
            <v>887337.46</v>
          </cell>
          <cell r="CR41">
            <v>491287.46</v>
          </cell>
          <cell r="CS41">
            <v>0</v>
          </cell>
          <cell r="CT41">
            <v>491287.46</v>
          </cell>
          <cell r="CU41">
            <v>-1100996.33</v>
          </cell>
          <cell r="CV41">
            <v>80.59377475022707</v>
          </cell>
          <cell r="CW41">
            <v>44.621930971843781</v>
          </cell>
          <cell r="CX41">
            <v>0</v>
          </cell>
          <cell r="CY41" t="str">
            <v>âéنçهتس</v>
          </cell>
        </row>
        <row r="42">
          <cell r="V42">
            <v>0</v>
          </cell>
          <cell r="W42">
            <v>56423.119999999995</v>
          </cell>
          <cell r="X42">
            <v>56423.119999999995</v>
          </cell>
          <cell r="Y42">
            <v>0</v>
          </cell>
          <cell r="Z42">
            <v>56423.119999999995</v>
          </cell>
          <cell r="AA42">
            <v>-56423.119999999995</v>
          </cell>
          <cell r="AB42">
            <v>0</v>
          </cell>
          <cell r="AC42">
            <v>0</v>
          </cell>
          <cell r="AD42">
            <v>0</v>
          </cell>
          <cell r="AE42" t="str">
            <v>âéنçهتس</v>
          </cell>
          <cell r="AH42">
            <v>0</v>
          </cell>
          <cell r="AI42">
            <v>10400</v>
          </cell>
          <cell r="AJ42">
            <v>0</v>
          </cell>
          <cell r="AK42">
            <v>0</v>
          </cell>
          <cell r="AL42">
            <v>0</v>
          </cell>
          <cell r="AM42">
            <v>0</v>
          </cell>
          <cell r="AN42">
            <v>0</v>
          </cell>
          <cell r="AO42">
            <v>0</v>
          </cell>
          <cell r="AP42">
            <v>0</v>
          </cell>
          <cell r="AQ42" t="str">
            <v>âéنçهتس</v>
          </cell>
          <cell r="AT42">
            <v>0</v>
          </cell>
          <cell r="AU42">
            <v>83254.813999999998</v>
          </cell>
          <cell r="AV42">
            <v>83254.813999999998</v>
          </cell>
          <cell r="AW42">
            <v>0</v>
          </cell>
          <cell r="AX42">
            <v>83254.813999999998</v>
          </cell>
          <cell r="AY42">
            <v>-83254.813999999998</v>
          </cell>
          <cell r="AZ42">
            <v>0</v>
          </cell>
          <cell r="BA42">
            <v>0</v>
          </cell>
          <cell r="BB42">
            <v>0</v>
          </cell>
          <cell r="BC42" t="str">
            <v>âéنçهتس</v>
          </cell>
          <cell r="BR42">
            <v>532500</v>
          </cell>
          <cell r="BS42">
            <v>497231.74199999997</v>
          </cell>
          <cell r="BT42">
            <v>218483.61199999999</v>
          </cell>
          <cell r="BU42">
            <v>0</v>
          </cell>
          <cell r="BV42">
            <v>218483.61199999999</v>
          </cell>
          <cell r="BW42">
            <v>35268.258000000031</v>
          </cell>
          <cell r="BX42">
            <v>93.376852957746465</v>
          </cell>
          <cell r="BY42">
            <v>41.029786291079809</v>
          </cell>
          <cell r="BZ42">
            <v>0</v>
          </cell>
          <cell r="CA42" t="str">
            <v>âéنçهتس</v>
          </cell>
          <cell r="CD42">
            <v>142500</v>
          </cell>
          <cell r="CE42">
            <v>251838</v>
          </cell>
          <cell r="CF42">
            <v>0</v>
          </cell>
          <cell r="CG42">
            <v>0</v>
          </cell>
          <cell r="CH42">
            <v>0</v>
          </cell>
          <cell r="CI42">
            <v>-109338</v>
          </cell>
          <cell r="CJ42">
            <v>176.72842105263157</v>
          </cell>
          <cell r="CK42">
            <v>0</v>
          </cell>
          <cell r="CL42">
            <v>0</v>
          </cell>
          <cell r="CM42" t="str">
            <v>âéنçهتس</v>
          </cell>
          <cell r="CP42">
            <v>675000</v>
          </cell>
          <cell r="CQ42">
            <v>899147.67599999998</v>
          </cell>
          <cell r="CR42">
            <v>358161.54599999997</v>
          </cell>
          <cell r="CS42">
            <v>0</v>
          </cell>
          <cell r="CT42">
            <v>358161.54599999997</v>
          </cell>
          <cell r="CU42">
            <v>-674995.5</v>
          </cell>
          <cell r="CV42">
            <v>133.2070631111111</v>
          </cell>
          <cell r="CW42">
            <v>53.060969777777771</v>
          </cell>
          <cell r="CX42">
            <v>0</v>
          </cell>
          <cell r="CY42" t="str">
            <v>âéنçهتس</v>
          </cell>
        </row>
        <row r="43">
          <cell r="V43">
            <v>0</v>
          </cell>
          <cell r="W43">
            <v>0</v>
          </cell>
          <cell r="X43">
            <v>0</v>
          </cell>
          <cell r="Y43">
            <v>0</v>
          </cell>
          <cell r="Z43">
            <v>0</v>
          </cell>
          <cell r="AA43">
            <v>0</v>
          </cell>
          <cell r="AB43">
            <v>0</v>
          </cell>
          <cell r="AC43">
            <v>0</v>
          </cell>
          <cell r="AD43">
            <v>0</v>
          </cell>
          <cell r="AE43" t="str">
            <v>âéنçهتس</v>
          </cell>
          <cell r="AH43">
            <v>0</v>
          </cell>
          <cell r="AI43">
            <v>0</v>
          </cell>
          <cell r="AJ43">
            <v>0</v>
          </cell>
          <cell r="AK43">
            <v>0</v>
          </cell>
          <cell r="AL43">
            <v>0</v>
          </cell>
          <cell r="AM43">
            <v>0</v>
          </cell>
          <cell r="AN43">
            <v>0</v>
          </cell>
          <cell r="AO43">
            <v>0</v>
          </cell>
          <cell r="AP43">
            <v>0</v>
          </cell>
          <cell r="AQ43" t="str">
            <v>âéنçهتس</v>
          </cell>
          <cell r="AT43">
            <v>0</v>
          </cell>
          <cell r="AU43">
            <v>0</v>
          </cell>
          <cell r="AV43">
            <v>0</v>
          </cell>
          <cell r="AW43">
            <v>0</v>
          </cell>
          <cell r="AX43">
            <v>0</v>
          </cell>
          <cell r="AY43">
            <v>0</v>
          </cell>
          <cell r="AZ43">
            <v>0</v>
          </cell>
          <cell r="BA43">
            <v>0</v>
          </cell>
          <cell r="BB43">
            <v>0</v>
          </cell>
          <cell r="BC43" t="str">
            <v>âéنçهتس</v>
          </cell>
          <cell r="BR43">
            <v>0</v>
          </cell>
          <cell r="BS43">
            <v>165352.65</v>
          </cell>
          <cell r="BT43">
            <v>92725.25</v>
          </cell>
          <cell r="BU43">
            <v>0</v>
          </cell>
          <cell r="BV43">
            <v>92725.25</v>
          </cell>
          <cell r="BW43">
            <v>-165352.65</v>
          </cell>
          <cell r="BX43">
            <v>0</v>
          </cell>
          <cell r="BY43">
            <v>0</v>
          </cell>
          <cell r="BZ43">
            <v>0</v>
          </cell>
          <cell r="CA43" t="str">
            <v>âéنçهتس</v>
          </cell>
          <cell r="CD43">
            <v>0</v>
          </cell>
          <cell r="CE43">
            <v>0</v>
          </cell>
          <cell r="CF43">
            <v>0</v>
          </cell>
          <cell r="CG43">
            <v>0</v>
          </cell>
          <cell r="CH43">
            <v>0</v>
          </cell>
          <cell r="CI43">
            <v>0</v>
          </cell>
          <cell r="CJ43">
            <v>0</v>
          </cell>
          <cell r="CK43">
            <v>0</v>
          </cell>
          <cell r="CL43">
            <v>0</v>
          </cell>
          <cell r="CM43" t="str">
            <v>âéنçهتس</v>
          </cell>
          <cell r="CP43">
            <v>0</v>
          </cell>
          <cell r="CQ43">
            <v>165352.65</v>
          </cell>
          <cell r="CR43">
            <v>92725.25</v>
          </cell>
          <cell r="CS43">
            <v>0</v>
          </cell>
          <cell r="CT43">
            <v>92725.25</v>
          </cell>
          <cell r="CU43">
            <v>0</v>
          </cell>
          <cell r="CV43">
            <v>0</v>
          </cell>
          <cell r="CW43">
            <v>0</v>
          </cell>
          <cell r="CX43">
            <v>0</v>
          </cell>
          <cell r="CY43" t="str">
            <v>âéنçهتس</v>
          </cell>
        </row>
        <row r="44">
          <cell r="V44">
            <v>0</v>
          </cell>
          <cell r="W44">
            <v>49934.487000000001</v>
          </cell>
          <cell r="X44">
            <v>49934.487000000001</v>
          </cell>
          <cell r="Y44">
            <v>0</v>
          </cell>
          <cell r="Z44">
            <v>49934.487000000001</v>
          </cell>
          <cell r="AA44">
            <v>-49934.487000000001</v>
          </cell>
          <cell r="AB44">
            <v>0</v>
          </cell>
          <cell r="AC44">
            <v>0</v>
          </cell>
          <cell r="AD44">
            <v>0</v>
          </cell>
          <cell r="AE44" t="str">
            <v>âéنçهتس</v>
          </cell>
          <cell r="AH44">
            <v>0</v>
          </cell>
          <cell r="AI44">
            <v>0</v>
          </cell>
          <cell r="AJ44">
            <v>0</v>
          </cell>
          <cell r="AK44">
            <v>0</v>
          </cell>
          <cell r="AL44">
            <v>0</v>
          </cell>
          <cell r="AM44">
            <v>0</v>
          </cell>
          <cell r="AN44">
            <v>0</v>
          </cell>
          <cell r="AO44">
            <v>0</v>
          </cell>
          <cell r="AP44">
            <v>0</v>
          </cell>
          <cell r="AQ44" t="str">
            <v>âéنçهتس</v>
          </cell>
          <cell r="AT44">
            <v>0</v>
          </cell>
          <cell r="AU44">
            <v>4573.45</v>
          </cell>
          <cell r="AV44">
            <v>4573.45</v>
          </cell>
          <cell r="AW44">
            <v>0</v>
          </cell>
          <cell r="AX44">
            <v>4573.45</v>
          </cell>
          <cell r="AY44">
            <v>-4573.45</v>
          </cell>
          <cell r="AZ44">
            <v>0</v>
          </cell>
          <cell r="BA44">
            <v>0</v>
          </cell>
          <cell r="BB44">
            <v>0</v>
          </cell>
          <cell r="BC44" t="str">
            <v>âéنçهتس</v>
          </cell>
          <cell r="BR44">
            <v>384800</v>
          </cell>
          <cell r="BS44">
            <v>423993.25999999995</v>
          </cell>
          <cell r="BT44">
            <v>244105.715</v>
          </cell>
          <cell r="BU44">
            <v>0</v>
          </cell>
          <cell r="BV44">
            <v>244105.715</v>
          </cell>
          <cell r="BW44">
            <v>-39193.259999999951</v>
          </cell>
          <cell r="BX44">
            <v>110.18535862785861</v>
          </cell>
          <cell r="BY44">
            <v>63.437036122661119</v>
          </cell>
          <cell r="BZ44">
            <v>0</v>
          </cell>
          <cell r="CA44" t="str">
            <v>âéنçهتس</v>
          </cell>
          <cell r="CD44">
            <v>104000</v>
          </cell>
          <cell r="CE44">
            <v>26970</v>
          </cell>
          <cell r="CF44">
            <v>0</v>
          </cell>
          <cell r="CG44">
            <v>0</v>
          </cell>
          <cell r="CH44">
            <v>0</v>
          </cell>
          <cell r="CI44">
            <v>77030</v>
          </cell>
          <cell r="CJ44">
            <v>25.932692307692307</v>
          </cell>
          <cell r="CK44">
            <v>0</v>
          </cell>
          <cell r="CL44">
            <v>0</v>
          </cell>
          <cell r="CM44" t="str">
            <v>âéنçهتس</v>
          </cell>
          <cell r="CP44">
            <v>488800</v>
          </cell>
          <cell r="CQ44">
            <v>505471.19699999999</v>
          </cell>
          <cell r="CR44">
            <v>298613.652</v>
          </cell>
          <cell r="CS44">
            <v>0</v>
          </cell>
          <cell r="CT44">
            <v>298613.652</v>
          </cell>
          <cell r="CU44">
            <v>-488790.6</v>
          </cell>
          <cell r="CV44">
            <v>103.41063768412438</v>
          </cell>
          <cell r="CW44">
            <v>61.091172667757775</v>
          </cell>
          <cell r="CX44">
            <v>0</v>
          </cell>
          <cell r="CY44" t="str">
            <v>âéنçهتس</v>
          </cell>
        </row>
        <row r="45">
          <cell r="V45">
            <v>0</v>
          </cell>
          <cell r="W45">
            <v>0</v>
          </cell>
          <cell r="X45">
            <v>0</v>
          </cell>
          <cell r="Y45">
            <v>0</v>
          </cell>
          <cell r="Z45">
            <v>0</v>
          </cell>
          <cell r="AA45">
            <v>0</v>
          </cell>
          <cell r="AB45">
            <v>0</v>
          </cell>
          <cell r="AC45">
            <v>0</v>
          </cell>
          <cell r="AD45">
            <v>0</v>
          </cell>
          <cell r="AE45" t="str">
            <v>هطتسâ</v>
          </cell>
          <cell r="AH45">
            <v>0</v>
          </cell>
          <cell r="AI45">
            <v>0</v>
          </cell>
          <cell r="AJ45">
            <v>0</v>
          </cell>
          <cell r="AK45">
            <v>0</v>
          </cell>
          <cell r="AL45">
            <v>0</v>
          </cell>
          <cell r="AM45">
            <v>0</v>
          </cell>
          <cell r="AN45">
            <v>0</v>
          </cell>
          <cell r="AO45">
            <v>0</v>
          </cell>
          <cell r="AP45">
            <v>0</v>
          </cell>
          <cell r="AQ45" t="str">
            <v>هطتسâ</v>
          </cell>
          <cell r="AT45">
            <v>0</v>
          </cell>
          <cell r="AU45">
            <v>0</v>
          </cell>
          <cell r="AV45">
            <v>0</v>
          </cell>
          <cell r="AW45">
            <v>0</v>
          </cell>
          <cell r="AX45">
            <v>0</v>
          </cell>
          <cell r="AY45">
            <v>0</v>
          </cell>
          <cell r="AZ45">
            <v>0</v>
          </cell>
          <cell r="BA45">
            <v>0</v>
          </cell>
          <cell r="BB45">
            <v>0</v>
          </cell>
          <cell r="BC45" t="str">
            <v>هطتسâ</v>
          </cell>
          <cell r="BR45">
            <v>0</v>
          </cell>
          <cell r="BS45">
            <v>0</v>
          </cell>
          <cell r="BT45">
            <v>0</v>
          </cell>
          <cell r="BU45">
            <v>0</v>
          </cell>
          <cell r="BV45">
            <v>0</v>
          </cell>
          <cell r="BW45">
            <v>0</v>
          </cell>
          <cell r="BX45">
            <v>0</v>
          </cell>
          <cell r="BY45">
            <v>0</v>
          </cell>
          <cell r="BZ45">
            <v>0</v>
          </cell>
          <cell r="CA45" t="str">
            <v>هطتسâ</v>
          </cell>
          <cell r="CD45">
            <v>0</v>
          </cell>
          <cell r="CE45">
            <v>0</v>
          </cell>
          <cell r="CF45">
            <v>0</v>
          </cell>
          <cell r="CG45">
            <v>0</v>
          </cell>
          <cell r="CH45">
            <v>0</v>
          </cell>
          <cell r="CI45">
            <v>0</v>
          </cell>
          <cell r="CJ45">
            <v>0</v>
          </cell>
          <cell r="CK45">
            <v>0</v>
          </cell>
          <cell r="CL45">
            <v>0</v>
          </cell>
          <cell r="CM45" t="str">
            <v>هطتسâ</v>
          </cell>
          <cell r="CP45">
            <v>0</v>
          </cell>
          <cell r="CQ45">
            <v>0</v>
          </cell>
          <cell r="CR45">
            <v>0</v>
          </cell>
          <cell r="CS45">
            <v>0</v>
          </cell>
          <cell r="CT45">
            <v>0</v>
          </cell>
          <cell r="CU45">
            <v>0</v>
          </cell>
          <cell r="CV45">
            <v>0</v>
          </cell>
          <cell r="CW45">
            <v>0</v>
          </cell>
          <cell r="CX45">
            <v>0</v>
          </cell>
          <cell r="CY45" t="str">
            <v>هطتسâ</v>
          </cell>
        </row>
        <row r="46">
          <cell r="V46">
            <v>0</v>
          </cell>
          <cell r="W46">
            <v>0</v>
          </cell>
          <cell r="X46">
            <v>0</v>
          </cell>
          <cell r="Y46">
            <v>0</v>
          </cell>
          <cell r="Z46">
            <v>0</v>
          </cell>
          <cell r="AA46">
            <v>0</v>
          </cell>
          <cell r="AB46">
            <v>0</v>
          </cell>
          <cell r="AC46">
            <v>0</v>
          </cell>
          <cell r="AD46">
            <v>0</v>
          </cell>
          <cell r="AE46" t="str">
            <v>هطتسâ</v>
          </cell>
          <cell r="AH46">
            <v>0</v>
          </cell>
          <cell r="AI46">
            <v>0</v>
          </cell>
          <cell r="AJ46">
            <v>0</v>
          </cell>
          <cell r="AK46">
            <v>0</v>
          </cell>
          <cell r="AL46">
            <v>0</v>
          </cell>
          <cell r="AM46">
            <v>0</v>
          </cell>
          <cell r="AN46">
            <v>0</v>
          </cell>
          <cell r="AO46">
            <v>0</v>
          </cell>
          <cell r="AP46">
            <v>0</v>
          </cell>
          <cell r="AQ46" t="str">
            <v>هطتسâ</v>
          </cell>
          <cell r="AT46">
            <v>0</v>
          </cell>
          <cell r="AU46">
            <v>0</v>
          </cell>
          <cell r="AV46">
            <v>0</v>
          </cell>
          <cell r="AW46">
            <v>0</v>
          </cell>
          <cell r="AX46">
            <v>0</v>
          </cell>
          <cell r="AY46">
            <v>0</v>
          </cell>
          <cell r="AZ46">
            <v>0</v>
          </cell>
          <cell r="BA46">
            <v>0</v>
          </cell>
          <cell r="BB46">
            <v>0</v>
          </cell>
          <cell r="BC46" t="str">
            <v>هطتسâ</v>
          </cell>
          <cell r="BR46">
            <v>0</v>
          </cell>
          <cell r="BS46">
            <v>0</v>
          </cell>
          <cell r="BT46">
            <v>0</v>
          </cell>
          <cell r="BU46">
            <v>0</v>
          </cell>
          <cell r="BV46">
            <v>0</v>
          </cell>
          <cell r="BW46">
            <v>0</v>
          </cell>
          <cell r="BX46">
            <v>0</v>
          </cell>
          <cell r="BY46">
            <v>0</v>
          </cell>
          <cell r="BZ46">
            <v>0</v>
          </cell>
          <cell r="CA46" t="str">
            <v>هطتسâ</v>
          </cell>
          <cell r="CD46">
            <v>0</v>
          </cell>
          <cell r="CE46">
            <v>0</v>
          </cell>
          <cell r="CF46">
            <v>0</v>
          </cell>
          <cell r="CG46">
            <v>0</v>
          </cell>
          <cell r="CH46">
            <v>0</v>
          </cell>
          <cell r="CI46">
            <v>0</v>
          </cell>
          <cell r="CJ46">
            <v>0</v>
          </cell>
          <cell r="CK46">
            <v>0</v>
          </cell>
          <cell r="CL46">
            <v>0</v>
          </cell>
          <cell r="CM46" t="str">
            <v>هطتسâ</v>
          </cell>
          <cell r="CP46">
            <v>0</v>
          </cell>
          <cell r="CQ46">
            <v>0</v>
          </cell>
          <cell r="CR46">
            <v>0</v>
          </cell>
          <cell r="CS46">
            <v>0</v>
          </cell>
          <cell r="CT46">
            <v>0</v>
          </cell>
          <cell r="CU46">
            <v>0</v>
          </cell>
          <cell r="CV46">
            <v>0</v>
          </cell>
          <cell r="CW46">
            <v>0</v>
          </cell>
          <cell r="CX46">
            <v>0</v>
          </cell>
          <cell r="CY46" t="str">
            <v>هطتسâ</v>
          </cell>
        </row>
        <row r="47">
          <cell r="V47">
            <v>0</v>
          </cell>
          <cell r="W47">
            <v>0</v>
          </cell>
          <cell r="X47">
            <v>0</v>
          </cell>
          <cell r="Y47">
            <v>0</v>
          </cell>
          <cell r="Z47">
            <v>0</v>
          </cell>
          <cell r="AA47">
            <v>0</v>
          </cell>
          <cell r="AB47">
            <v>0</v>
          </cell>
          <cell r="AC47">
            <v>0</v>
          </cell>
          <cell r="AD47">
            <v>0</v>
          </cell>
          <cell r="AE47" t="str">
            <v>هطتسâ</v>
          </cell>
          <cell r="AH47">
            <v>0</v>
          </cell>
          <cell r="AI47">
            <v>0</v>
          </cell>
          <cell r="AJ47">
            <v>0</v>
          </cell>
          <cell r="AK47">
            <v>0</v>
          </cell>
          <cell r="AL47">
            <v>0</v>
          </cell>
          <cell r="AM47">
            <v>0</v>
          </cell>
          <cell r="AN47">
            <v>0</v>
          </cell>
          <cell r="AO47">
            <v>0</v>
          </cell>
          <cell r="AP47">
            <v>0</v>
          </cell>
          <cell r="AQ47" t="str">
            <v>هطتسâ</v>
          </cell>
          <cell r="AT47">
            <v>0</v>
          </cell>
          <cell r="AU47">
            <v>0</v>
          </cell>
          <cell r="AV47">
            <v>0</v>
          </cell>
          <cell r="AW47">
            <v>0</v>
          </cell>
          <cell r="AX47">
            <v>0</v>
          </cell>
          <cell r="AY47">
            <v>0</v>
          </cell>
          <cell r="AZ47">
            <v>0</v>
          </cell>
          <cell r="BA47">
            <v>0</v>
          </cell>
          <cell r="BB47">
            <v>0</v>
          </cell>
          <cell r="BC47" t="str">
            <v>هطتسâ</v>
          </cell>
          <cell r="BR47">
            <v>0</v>
          </cell>
          <cell r="BS47">
            <v>0</v>
          </cell>
          <cell r="BT47">
            <v>0</v>
          </cell>
          <cell r="BU47">
            <v>0</v>
          </cell>
          <cell r="BV47">
            <v>0</v>
          </cell>
          <cell r="BW47">
            <v>0</v>
          </cell>
          <cell r="BX47">
            <v>0</v>
          </cell>
          <cell r="BY47">
            <v>0</v>
          </cell>
          <cell r="BZ47">
            <v>0</v>
          </cell>
          <cell r="CA47" t="str">
            <v>هطتسâ</v>
          </cell>
          <cell r="CD47">
            <v>0</v>
          </cell>
          <cell r="CE47">
            <v>0</v>
          </cell>
          <cell r="CF47">
            <v>0</v>
          </cell>
          <cell r="CG47">
            <v>0</v>
          </cell>
          <cell r="CH47">
            <v>0</v>
          </cell>
          <cell r="CI47">
            <v>0</v>
          </cell>
          <cell r="CJ47">
            <v>0</v>
          </cell>
          <cell r="CK47">
            <v>0</v>
          </cell>
          <cell r="CL47">
            <v>0</v>
          </cell>
          <cell r="CM47" t="str">
            <v>هطتسâ</v>
          </cell>
          <cell r="CP47">
            <v>0</v>
          </cell>
          <cell r="CQ47">
            <v>0</v>
          </cell>
          <cell r="CR47">
            <v>0</v>
          </cell>
          <cell r="CS47">
            <v>0</v>
          </cell>
          <cell r="CT47">
            <v>0</v>
          </cell>
          <cell r="CU47">
            <v>0</v>
          </cell>
          <cell r="CV47">
            <v>0</v>
          </cell>
          <cell r="CW47">
            <v>0</v>
          </cell>
          <cell r="CX47">
            <v>0</v>
          </cell>
          <cell r="CY47" t="str">
            <v>هطتسâ</v>
          </cell>
        </row>
        <row r="48">
          <cell r="V48">
            <v>0</v>
          </cell>
          <cell r="W48">
            <v>0</v>
          </cell>
          <cell r="X48">
            <v>0</v>
          </cell>
          <cell r="Y48">
            <v>0</v>
          </cell>
          <cell r="Z48">
            <v>0</v>
          </cell>
          <cell r="AA48">
            <v>0</v>
          </cell>
          <cell r="AB48">
            <v>0</v>
          </cell>
          <cell r="AC48">
            <v>0</v>
          </cell>
          <cell r="AD48">
            <v>0</v>
          </cell>
          <cell r="AE48" t="str">
            <v>هطتسâ</v>
          </cell>
          <cell r="AH48">
            <v>0</v>
          </cell>
          <cell r="AI48">
            <v>0</v>
          </cell>
          <cell r="AJ48">
            <v>0</v>
          </cell>
          <cell r="AK48">
            <v>0</v>
          </cell>
          <cell r="AL48">
            <v>0</v>
          </cell>
          <cell r="AM48">
            <v>0</v>
          </cell>
          <cell r="AN48">
            <v>0</v>
          </cell>
          <cell r="AO48">
            <v>0</v>
          </cell>
          <cell r="AP48">
            <v>0</v>
          </cell>
          <cell r="AQ48" t="str">
            <v>هطتسâ</v>
          </cell>
          <cell r="AT48">
            <v>0</v>
          </cell>
          <cell r="AU48">
            <v>0</v>
          </cell>
          <cell r="AV48">
            <v>0</v>
          </cell>
          <cell r="AW48">
            <v>0</v>
          </cell>
          <cell r="AX48">
            <v>0</v>
          </cell>
          <cell r="AY48">
            <v>0</v>
          </cell>
          <cell r="AZ48">
            <v>0</v>
          </cell>
          <cell r="BA48">
            <v>0</v>
          </cell>
          <cell r="BB48">
            <v>0</v>
          </cell>
          <cell r="BC48" t="str">
            <v>هطتسâ</v>
          </cell>
          <cell r="BR48">
            <v>0</v>
          </cell>
          <cell r="BS48">
            <v>0</v>
          </cell>
          <cell r="BT48">
            <v>0</v>
          </cell>
          <cell r="BU48">
            <v>0</v>
          </cell>
          <cell r="BV48">
            <v>0</v>
          </cell>
          <cell r="BW48">
            <v>0</v>
          </cell>
          <cell r="BX48">
            <v>0</v>
          </cell>
          <cell r="BY48">
            <v>0</v>
          </cell>
          <cell r="BZ48">
            <v>0</v>
          </cell>
          <cell r="CA48" t="str">
            <v>هطتسâ</v>
          </cell>
          <cell r="CD48">
            <v>0</v>
          </cell>
          <cell r="CE48">
            <v>0</v>
          </cell>
          <cell r="CF48">
            <v>0</v>
          </cell>
          <cell r="CG48">
            <v>0</v>
          </cell>
          <cell r="CH48">
            <v>0</v>
          </cell>
          <cell r="CI48">
            <v>0</v>
          </cell>
          <cell r="CJ48">
            <v>0</v>
          </cell>
          <cell r="CK48">
            <v>0</v>
          </cell>
          <cell r="CL48">
            <v>0</v>
          </cell>
          <cell r="CM48" t="str">
            <v>هطتسâ</v>
          </cell>
          <cell r="CP48">
            <v>0</v>
          </cell>
          <cell r="CQ48">
            <v>0</v>
          </cell>
          <cell r="CR48">
            <v>0</v>
          </cell>
          <cell r="CS48">
            <v>0</v>
          </cell>
          <cell r="CT48">
            <v>0</v>
          </cell>
          <cell r="CU48">
            <v>0</v>
          </cell>
          <cell r="CV48">
            <v>0</v>
          </cell>
          <cell r="CW48">
            <v>0</v>
          </cell>
          <cell r="CX48">
            <v>0</v>
          </cell>
          <cell r="CY48" t="str">
            <v>هطتسâ</v>
          </cell>
        </row>
        <row r="49">
          <cell r="V49">
            <v>0</v>
          </cell>
          <cell r="W49">
            <v>0</v>
          </cell>
          <cell r="X49">
            <v>0</v>
          </cell>
          <cell r="Y49">
            <v>0</v>
          </cell>
          <cell r="Z49">
            <v>0</v>
          </cell>
          <cell r="AA49">
            <v>0</v>
          </cell>
          <cell r="AB49">
            <v>0</v>
          </cell>
          <cell r="AC49">
            <v>0</v>
          </cell>
          <cell r="AD49">
            <v>0</v>
          </cell>
          <cell r="AE49" t="str">
            <v>رضتمآè</v>
          </cell>
          <cell r="AH49">
            <v>0</v>
          </cell>
          <cell r="AI49">
            <v>0</v>
          </cell>
          <cell r="AJ49">
            <v>0</v>
          </cell>
          <cell r="AK49">
            <v>0</v>
          </cell>
          <cell r="AL49">
            <v>0</v>
          </cell>
          <cell r="AM49">
            <v>0</v>
          </cell>
          <cell r="AN49">
            <v>0</v>
          </cell>
          <cell r="AO49">
            <v>0</v>
          </cell>
          <cell r="AP49">
            <v>0</v>
          </cell>
          <cell r="AQ49" t="str">
            <v>رضتمآè</v>
          </cell>
          <cell r="AT49">
            <v>0</v>
          </cell>
          <cell r="AU49">
            <v>0</v>
          </cell>
          <cell r="AV49">
            <v>0</v>
          </cell>
          <cell r="AW49">
            <v>0</v>
          </cell>
          <cell r="AX49">
            <v>0</v>
          </cell>
          <cell r="AY49">
            <v>0</v>
          </cell>
          <cell r="AZ49">
            <v>0</v>
          </cell>
          <cell r="BA49">
            <v>0</v>
          </cell>
          <cell r="BB49">
            <v>0</v>
          </cell>
          <cell r="BC49" t="str">
            <v>رضتمآè</v>
          </cell>
          <cell r="BR49">
            <v>0</v>
          </cell>
          <cell r="BS49">
            <v>90600</v>
          </cell>
          <cell r="BT49">
            <v>0</v>
          </cell>
          <cell r="BU49">
            <v>0</v>
          </cell>
          <cell r="BV49">
            <v>0</v>
          </cell>
          <cell r="BW49">
            <v>-90600</v>
          </cell>
          <cell r="BX49">
            <v>0</v>
          </cell>
          <cell r="BY49">
            <v>0</v>
          </cell>
          <cell r="BZ49">
            <v>0</v>
          </cell>
          <cell r="CA49" t="str">
            <v>رضتمآè</v>
          </cell>
          <cell r="CD49">
            <v>0</v>
          </cell>
          <cell r="CE49">
            <v>0</v>
          </cell>
          <cell r="CF49">
            <v>0</v>
          </cell>
          <cell r="CG49">
            <v>0</v>
          </cell>
          <cell r="CH49">
            <v>0</v>
          </cell>
          <cell r="CI49">
            <v>0</v>
          </cell>
          <cell r="CJ49">
            <v>0</v>
          </cell>
          <cell r="CK49">
            <v>0</v>
          </cell>
          <cell r="CL49">
            <v>0</v>
          </cell>
          <cell r="CM49" t="str">
            <v>رضتمآè</v>
          </cell>
          <cell r="CP49">
            <v>0</v>
          </cell>
          <cell r="CQ49">
            <v>90600</v>
          </cell>
          <cell r="CR49">
            <v>0</v>
          </cell>
          <cell r="CS49">
            <v>0</v>
          </cell>
          <cell r="CT49">
            <v>0</v>
          </cell>
          <cell r="CU49">
            <v>0</v>
          </cell>
          <cell r="CV49">
            <v>0</v>
          </cell>
          <cell r="CW49">
            <v>0</v>
          </cell>
          <cell r="CX49">
            <v>0</v>
          </cell>
          <cell r="CY49" t="str">
            <v>رضتمآè</v>
          </cell>
        </row>
        <row r="50">
          <cell r="V50">
            <v>0</v>
          </cell>
          <cell r="W50">
            <v>0</v>
          </cell>
          <cell r="X50">
            <v>0</v>
          </cell>
          <cell r="Y50">
            <v>0</v>
          </cell>
          <cell r="Z50">
            <v>0</v>
          </cell>
          <cell r="AA50">
            <v>0</v>
          </cell>
          <cell r="AB50">
            <v>0</v>
          </cell>
          <cell r="AC50">
            <v>0</v>
          </cell>
          <cell r="AD50">
            <v>0</v>
          </cell>
          <cell r="AE50" t="str">
            <v>رضتمآè</v>
          </cell>
          <cell r="AH50">
            <v>0</v>
          </cell>
          <cell r="AI50">
            <v>0</v>
          </cell>
          <cell r="AJ50">
            <v>0</v>
          </cell>
          <cell r="AK50">
            <v>0</v>
          </cell>
          <cell r="AL50">
            <v>0</v>
          </cell>
          <cell r="AM50">
            <v>0</v>
          </cell>
          <cell r="AN50">
            <v>0</v>
          </cell>
          <cell r="AO50">
            <v>0</v>
          </cell>
          <cell r="AP50">
            <v>0</v>
          </cell>
          <cell r="AQ50" t="str">
            <v>رضتمآè</v>
          </cell>
          <cell r="AT50">
            <v>0</v>
          </cell>
          <cell r="AU50">
            <v>0</v>
          </cell>
          <cell r="AV50">
            <v>0</v>
          </cell>
          <cell r="AW50">
            <v>0</v>
          </cell>
          <cell r="AX50">
            <v>0</v>
          </cell>
          <cell r="AY50">
            <v>0</v>
          </cell>
          <cell r="AZ50">
            <v>0</v>
          </cell>
          <cell r="BA50">
            <v>0</v>
          </cell>
          <cell r="BB50">
            <v>0</v>
          </cell>
          <cell r="BC50" t="str">
            <v>رضتمآè</v>
          </cell>
          <cell r="BR50">
            <v>0</v>
          </cell>
          <cell r="BS50">
            <v>0</v>
          </cell>
          <cell r="BT50">
            <v>0</v>
          </cell>
          <cell r="BU50">
            <v>0</v>
          </cell>
          <cell r="BV50">
            <v>0</v>
          </cell>
          <cell r="BW50">
            <v>0</v>
          </cell>
          <cell r="BX50">
            <v>0</v>
          </cell>
          <cell r="BY50">
            <v>0</v>
          </cell>
          <cell r="BZ50">
            <v>0</v>
          </cell>
          <cell r="CA50" t="str">
            <v>رضتمآè</v>
          </cell>
          <cell r="CD50">
            <v>0</v>
          </cell>
          <cell r="CE50">
            <v>0</v>
          </cell>
          <cell r="CF50">
            <v>0</v>
          </cell>
          <cell r="CG50">
            <v>0</v>
          </cell>
          <cell r="CH50">
            <v>0</v>
          </cell>
          <cell r="CI50">
            <v>0</v>
          </cell>
          <cell r="CJ50">
            <v>0</v>
          </cell>
          <cell r="CK50">
            <v>0</v>
          </cell>
          <cell r="CL50">
            <v>0</v>
          </cell>
          <cell r="CM50" t="str">
            <v>رضتمآè</v>
          </cell>
          <cell r="CP50">
            <v>0</v>
          </cell>
          <cell r="CQ50">
            <v>0</v>
          </cell>
          <cell r="CR50">
            <v>0</v>
          </cell>
          <cell r="CS50">
            <v>0</v>
          </cell>
          <cell r="CT50">
            <v>0</v>
          </cell>
          <cell r="CU50">
            <v>0</v>
          </cell>
          <cell r="CV50">
            <v>0</v>
          </cell>
          <cell r="CW50">
            <v>0</v>
          </cell>
          <cell r="CX50">
            <v>0</v>
          </cell>
          <cell r="CY50" t="str">
            <v>رضتمآè</v>
          </cell>
        </row>
        <row r="51">
          <cell r="V51">
            <v>0</v>
          </cell>
          <cell r="W51">
            <v>19947.668000000001</v>
          </cell>
          <cell r="X51">
            <v>19947.668000000001</v>
          </cell>
          <cell r="Y51">
            <v>0</v>
          </cell>
          <cell r="Z51">
            <v>19947.668000000001</v>
          </cell>
          <cell r="AA51">
            <v>-19947.668000000001</v>
          </cell>
          <cell r="AB51">
            <v>0</v>
          </cell>
          <cell r="AC51">
            <v>0</v>
          </cell>
          <cell r="AD51">
            <v>0</v>
          </cell>
          <cell r="AE51" t="str">
            <v>رضتمآè</v>
          </cell>
          <cell r="AH51">
            <v>0</v>
          </cell>
          <cell r="AI51">
            <v>0</v>
          </cell>
          <cell r="AJ51">
            <v>0</v>
          </cell>
          <cell r="AK51">
            <v>0</v>
          </cell>
          <cell r="AL51">
            <v>0</v>
          </cell>
          <cell r="AM51">
            <v>0</v>
          </cell>
          <cell r="AN51">
            <v>0</v>
          </cell>
          <cell r="AO51">
            <v>0</v>
          </cell>
          <cell r="AP51">
            <v>0</v>
          </cell>
          <cell r="AQ51" t="str">
            <v>رضتمآè</v>
          </cell>
          <cell r="AT51">
            <v>0</v>
          </cell>
          <cell r="AU51">
            <v>0</v>
          </cell>
          <cell r="AV51">
            <v>0</v>
          </cell>
          <cell r="AW51">
            <v>0</v>
          </cell>
          <cell r="AX51">
            <v>0</v>
          </cell>
          <cell r="AY51">
            <v>0</v>
          </cell>
          <cell r="AZ51">
            <v>0</v>
          </cell>
          <cell r="BA51">
            <v>0</v>
          </cell>
          <cell r="BB51">
            <v>0</v>
          </cell>
          <cell r="BC51" t="str">
            <v>رضتمآè</v>
          </cell>
          <cell r="BR51">
            <v>0</v>
          </cell>
          <cell r="BS51">
            <v>31256.73</v>
          </cell>
          <cell r="BT51">
            <v>20763.23</v>
          </cell>
          <cell r="BU51">
            <v>0</v>
          </cell>
          <cell r="BV51">
            <v>20763.23</v>
          </cell>
          <cell r="BW51">
            <v>-31256.73</v>
          </cell>
          <cell r="BX51">
            <v>0</v>
          </cell>
          <cell r="BY51">
            <v>0</v>
          </cell>
          <cell r="BZ51">
            <v>0</v>
          </cell>
          <cell r="CA51" t="str">
            <v>رضتمآè</v>
          </cell>
          <cell r="CD51">
            <v>0</v>
          </cell>
          <cell r="CE51">
            <v>0</v>
          </cell>
          <cell r="CF51">
            <v>0</v>
          </cell>
          <cell r="CG51">
            <v>0</v>
          </cell>
          <cell r="CH51">
            <v>0</v>
          </cell>
          <cell r="CI51">
            <v>0</v>
          </cell>
          <cell r="CJ51">
            <v>0</v>
          </cell>
          <cell r="CK51">
            <v>0</v>
          </cell>
          <cell r="CL51">
            <v>0</v>
          </cell>
          <cell r="CM51" t="str">
            <v>رضتمآè</v>
          </cell>
          <cell r="CP51">
            <v>0</v>
          </cell>
          <cell r="CQ51">
            <v>51204.398000000001</v>
          </cell>
          <cell r="CR51">
            <v>40710.898000000001</v>
          </cell>
          <cell r="CS51">
            <v>0</v>
          </cell>
          <cell r="CT51">
            <v>40710.898000000001</v>
          </cell>
          <cell r="CU51">
            <v>0</v>
          </cell>
          <cell r="CV51">
            <v>0</v>
          </cell>
          <cell r="CW51">
            <v>0</v>
          </cell>
          <cell r="CX51">
            <v>0</v>
          </cell>
          <cell r="CY51" t="str">
            <v>رضتمآè</v>
          </cell>
        </row>
        <row r="52">
          <cell r="V52">
            <v>0</v>
          </cell>
          <cell r="W52">
            <v>0</v>
          </cell>
          <cell r="X52">
            <v>0</v>
          </cell>
          <cell r="Y52">
            <v>0</v>
          </cell>
          <cell r="Z52">
            <v>0</v>
          </cell>
          <cell r="AA52">
            <v>0</v>
          </cell>
          <cell r="AB52">
            <v>0</v>
          </cell>
          <cell r="AC52">
            <v>0</v>
          </cell>
          <cell r="AD52">
            <v>0</v>
          </cell>
          <cell r="AE52" t="str">
            <v>رضتمآè</v>
          </cell>
          <cell r="AH52">
            <v>0</v>
          </cell>
          <cell r="AI52">
            <v>0</v>
          </cell>
          <cell r="AJ52">
            <v>0</v>
          </cell>
          <cell r="AK52">
            <v>0</v>
          </cell>
          <cell r="AL52">
            <v>0</v>
          </cell>
          <cell r="AM52">
            <v>0</v>
          </cell>
          <cell r="AN52">
            <v>0</v>
          </cell>
          <cell r="AO52">
            <v>0</v>
          </cell>
          <cell r="AP52">
            <v>0</v>
          </cell>
          <cell r="AQ52" t="str">
            <v>رضتمآè</v>
          </cell>
          <cell r="AT52">
            <v>0</v>
          </cell>
          <cell r="AU52">
            <v>0</v>
          </cell>
          <cell r="AV52">
            <v>0</v>
          </cell>
          <cell r="AW52">
            <v>0</v>
          </cell>
          <cell r="AX52">
            <v>0</v>
          </cell>
          <cell r="AY52">
            <v>0</v>
          </cell>
          <cell r="AZ52">
            <v>0</v>
          </cell>
          <cell r="BA52">
            <v>0</v>
          </cell>
          <cell r="BB52">
            <v>0</v>
          </cell>
          <cell r="BC52" t="str">
            <v>رضتمآè</v>
          </cell>
          <cell r="BR52">
            <v>0</v>
          </cell>
          <cell r="BS52">
            <v>229966.94</v>
          </cell>
          <cell r="BT52">
            <v>189920.14</v>
          </cell>
          <cell r="BU52">
            <v>0</v>
          </cell>
          <cell r="BV52">
            <v>189920.14</v>
          </cell>
          <cell r="BW52">
            <v>-229966.94</v>
          </cell>
          <cell r="BX52">
            <v>0</v>
          </cell>
          <cell r="BY52">
            <v>0</v>
          </cell>
          <cell r="BZ52">
            <v>0</v>
          </cell>
          <cell r="CA52" t="str">
            <v>رضتمآè</v>
          </cell>
          <cell r="CD52">
            <v>0</v>
          </cell>
          <cell r="CE52">
            <v>0</v>
          </cell>
          <cell r="CF52">
            <v>0</v>
          </cell>
          <cell r="CG52">
            <v>0</v>
          </cell>
          <cell r="CH52">
            <v>0</v>
          </cell>
          <cell r="CI52">
            <v>0</v>
          </cell>
          <cell r="CJ52">
            <v>0</v>
          </cell>
          <cell r="CK52">
            <v>0</v>
          </cell>
          <cell r="CL52">
            <v>0</v>
          </cell>
          <cell r="CM52" t="str">
            <v>رضتمآè</v>
          </cell>
          <cell r="CP52">
            <v>0</v>
          </cell>
          <cell r="CQ52">
            <v>229966.94</v>
          </cell>
          <cell r="CR52">
            <v>189920.14</v>
          </cell>
          <cell r="CS52">
            <v>0</v>
          </cell>
          <cell r="CT52">
            <v>189920.14</v>
          </cell>
          <cell r="CU52">
            <v>0</v>
          </cell>
          <cell r="CV52">
            <v>0</v>
          </cell>
          <cell r="CW52">
            <v>0</v>
          </cell>
          <cell r="CX52">
            <v>0</v>
          </cell>
          <cell r="CY52" t="str">
            <v>رضتمآè</v>
          </cell>
        </row>
        <row r="53">
          <cell r="V53">
            <v>0</v>
          </cell>
          <cell r="W53">
            <v>0</v>
          </cell>
          <cell r="X53">
            <v>0</v>
          </cell>
          <cell r="Y53">
            <v>0</v>
          </cell>
          <cell r="Z53">
            <v>0</v>
          </cell>
          <cell r="AA53">
            <v>0</v>
          </cell>
          <cell r="AB53">
            <v>0</v>
          </cell>
          <cell r="AC53">
            <v>0</v>
          </cell>
          <cell r="AD53">
            <v>0</v>
          </cell>
          <cell r="AE53" t="str">
            <v>رضتمآè</v>
          </cell>
          <cell r="AH53">
            <v>0</v>
          </cell>
          <cell r="AI53">
            <v>0</v>
          </cell>
          <cell r="AJ53">
            <v>0</v>
          </cell>
          <cell r="AK53">
            <v>0</v>
          </cell>
          <cell r="AL53">
            <v>0</v>
          </cell>
          <cell r="AM53">
            <v>0</v>
          </cell>
          <cell r="AN53">
            <v>0</v>
          </cell>
          <cell r="AO53">
            <v>0</v>
          </cell>
          <cell r="AP53">
            <v>0</v>
          </cell>
          <cell r="AQ53" t="str">
            <v>رضتمآè</v>
          </cell>
          <cell r="AT53">
            <v>0</v>
          </cell>
          <cell r="AU53">
            <v>0</v>
          </cell>
          <cell r="AV53">
            <v>0</v>
          </cell>
          <cell r="AW53">
            <v>0</v>
          </cell>
          <cell r="AX53">
            <v>0</v>
          </cell>
          <cell r="AY53">
            <v>0</v>
          </cell>
          <cell r="AZ53">
            <v>0</v>
          </cell>
          <cell r="BA53">
            <v>0</v>
          </cell>
          <cell r="BB53">
            <v>0</v>
          </cell>
          <cell r="BC53" t="str">
            <v>رضتمآè</v>
          </cell>
          <cell r="BR53">
            <v>0</v>
          </cell>
          <cell r="BS53">
            <v>0</v>
          </cell>
          <cell r="BT53">
            <v>0</v>
          </cell>
          <cell r="BU53">
            <v>0</v>
          </cell>
          <cell r="BV53">
            <v>0</v>
          </cell>
          <cell r="BW53">
            <v>0</v>
          </cell>
          <cell r="BX53">
            <v>0</v>
          </cell>
          <cell r="BY53">
            <v>0</v>
          </cell>
          <cell r="BZ53">
            <v>0</v>
          </cell>
          <cell r="CA53" t="str">
            <v>رضتمآè</v>
          </cell>
          <cell r="CD53">
            <v>0</v>
          </cell>
          <cell r="CE53">
            <v>0</v>
          </cell>
          <cell r="CF53">
            <v>0</v>
          </cell>
          <cell r="CG53">
            <v>0</v>
          </cell>
          <cell r="CH53">
            <v>0</v>
          </cell>
          <cell r="CI53">
            <v>0</v>
          </cell>
          <cell r="CJ53">
            <v>0</v>
          </cell>
          <cell r="CK53">
            <v>0</v>
          </cell>
          <cell r="CL53">
            <v>0</v>
          </cell>
          <cell r="CM53" t="str">
            <v>رضتمآè</v>
          </cell>
          <cell r="CP53">
            <v>0</v>
          </cell>
          <cell r="CQ53">
            <v>0</v>
          </cell>
          <cell r="CR53">
            <v>0</v>
          </cell>
          <cell r="CS53">
            <v>0</v>
          </cell>
          <cell r="CT53">
            <v>0</v>
          </cell>
          <cell r="CU53">
            <v>0</v>
          </cell>
          <cell r="CV53">
            <v>0</v>
          </cell>
          <cell r="CW53">
            <v>0</v>
          </cell>
          <cell r="CX53">
            <v>0</v>
          </cell>
          <cell r="CY53" t="str">
            <v>رضتمآè</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بهای شرکت توزیع سال98"/>
      <sheetName val="اقلام ستاره دار 1403 "/>
      <sheetName val="اقلام ستاره دار  نهایی"/>
      <sheetName val="Sheet3"/>
      <sheetName val="اقلام ستاره دار  نهایی (2)"/>
      <sheetName val="Sheet0"/>
      <sheetName val="فایل اصلی"/>
      <sheetName val="فصل 1پایه بتنی"/>
      <sheetName val="فصل 2پایه های چوبی"/>
      <sheetName val="فصل3 پستها"/>
      <sheetName val="فصل 4 کابل ف م مسی"/>
      <sheetName val="فصل 5 کابل ف م الومینیم"/>
      <sheetName val="فصل 6 سیم و کابل ف  ض مسی"/>
      <sheetName val="فصل 7کابل ف ض الومینیم "/>
      <sheetName val="فصل 8 مقره واپیسر ها"/>
      <sheetName val="فصل 9 سرکابل  مفصل کاور لوله"/>
      <sheetName val="فصل 10 پایه های فلزی"/>
      <sheetName val="فصل 11 تجهیزات روشنایی"/>
      <sheetName val="فصل 12 قطع کننده  ف ض تابلو "/>
      <sheetName val="فصل 13 ترانس جریان و ولتاز"/>
      <sheetName val="فصل14یراق الات"/>
      <sheetName val="فصل 15 لوازم اندازه گیری دیجیتا"/>
      <sheetName val="فصل 16 قطع کننده های ف م هو "/>
      <sheetName val="فصل 17 اتوماسیون- کنترل-حفاظت"/>
      <sheetName val="فصل 18 قطعات بتنی و متعلقات"/>
      <sheetName val="فصل 19 مقره های سرامیکی"/>
      <sheetName val="فصل 20 فیوز کلید فیوز ف م ض "/>
      <sheetName val="فصل 21 برقگیرها"/>
      <sheetName val="فصل 22 تجهیزات کامپوزیت "/>
      <sheetName val="فصل 23 بدنه فلزی تابلوها"/>
      <sheetName val="فصل 24 تابلو کمپکت وقطع کنن"/>
      <sheetName val="فصل 25 تجهیزات مسی"/>
      <sheetName val="فصل 26 یراق الات الومینیمی"/>
      <sheetName val="فصل 27 خازن های فشار ضعیف"/>
      <sheetName val="فصل 41عملیات خط گرم"/>
      <sheetName val="فصل 42 نصب تجهیزات خط سرد"/>
      <sheetName val="فصل  سایر"/>
      <sheetName val="فصل  ابنیه "/>
      <sheetName val="تابلو سنجش هوشمند  اصلی 125"/>
      <sheetName val="تابلو سنجش هوشمند اصلی 160تا500"/>
      <sheetName val=" تابلو سنجش هوشمند  مشترک تا160"/>
      <sheetName val=" تابلو سنجش هوشمند مشترک تا 500"/>
      <sheetName val="تابلو توزیع با کنتور فهام"/>
      <sheetName val="تک کنتور"/>
      <sheetName val="روشنایی"/>
      <sheetName val="تابلو توزیع 800 تا 1600"/>
      <sheetName val="تابلو 63 کامپوزیتی"/>
      <sheetName val="ارت باکس"/>
      <sheetName val="توزیع هوایی -پایلوت"/>
      <sheetName val="تابلو شالتر"/>
      <sheetName val="فریم کامپوزیتی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
          <cell r="B4">
            <v>667000450</v>
          </cell>
          <cell r="C4">
            <v>230101</v>
          </cell>
          <cell r="D4" t="str">
            <v>فریم فلزی تابلو فشار ضعیف با داکتکشی و مقرهها ساخته شده با ورق روغنی رنگ شده با رنگ پودری الکتروستایک.</v>
          </cell>
          <cell r="E4" t="str">
            <v>کیلوگرم</v>
          </cell>
          <cell r="F4">
            <v>2025000</v>
          </cell>
        </row>
        <row r="5">
          <cell r="C5">
            <v>230201</v>
          </cell>
          <cell r="D5" t="str">
            <v xml:space="preserve"> سلول ٢٠ کیلوولت کامپکت AIS بدون تجهیزات به عرض ٣٧٫۵ سانتیمتر.</v>
          </cell>
          <cell r="E5" t="str">
            <v>عدد</v>
          </cell>
          <cell r="F5">
            <v>150000000</v>
          </cell>
        </row>
        <row r="6">
          <cell r="C6">
            <v>230202</v>
          </cell>
          <cell r="D6" t="str">
            <v xml:space="preserve"> سلول ٢٠ کیلوولت کامپکت AIS بدون تجهیزات به عرض ۵٠ سانتیمتر.</v>
          </cell>
          <cell r="E6" t="str">
            <v>عدد</v>
          </cell>
          <cell r="F6">
            <v>180000000</v>
          </cell>
        </row>
        <row r="7">
          <cell r="C7">
            <v>230203</v>
          </cell>
          <cell r="D7" t="str">
            <v xml:space="preserve"> سلول ٢٠ کیلوولت کامپکت AIS بدون تجهیزات به عرض ٧۵ سانتیمتر.</v>
          </cell>
          <cell r="E7" t="str">
            <v>عدد</v>
          </cell>
          <cell r="F7">
            <v>200000000</v>
          </cell>
        </row>
        <row r="8">
          <cell r="C8">
            <v>230301</v>
          </cell>
          <cell r="D8" t="str">
            <v xml:space="preserve"> کیوسک فلزی با ورق رنگ شده بدون تجهیزات جهت پست های بدون ترانسفورماتور.</v>
          </cell>
          <cell r="E8" t="str">
            <v>متر مربع</v>
          </cell>
          <cell r="F8">
            <v>207040000</v>
          </cell>
        </row>
        <row r="9">
          <cell r="C9">
            <v>230302</v>
          </cell>
          <cell r="D9" t="str">
            <v xml:space="preserve"> کیوسک فلزی با ورق گالوانیزه بدون تجهیزات جهت پست های بدون ترانسفورماتور.</v>
          </cell>
          <cell r="E9" t="str">
            <v>متر مربع</v>
          </cell>
          <cell r="F9">
            <v>194100000</v>
          </cell>
        </row>
        <row r="10">
          <cell r="C10">
            <v>230303</v>
          </cell>
          <cell r="D10" t="str">
            <v xml:space="preserve"> کیوسک فلزی با ورق آلوزینک بدون تجهیزات جهت پست های بدون ترانسفورماتور.</v>
          </cell>
          <cell r="E10" t="str">
            <v>متر مربع</v>
          </cell>
          <cell r="F10">
            <v>258800000</v>
          </cell>
        </row>
        <row r="11">
          <cell r="C11">
            <v>230304</v>
          </cell>
          <cell r="D11" t="str">
            <v xml:space="preserve"> کیوسک فلزی با ورق رنگ شده بدون تجهیزات جهت پست های با ترانسفورماتور.</v>
          </cell>
          <cell r="E11" t="str">
            <v>متر مربع</v>
          </cell>
          <cell r="F11">
            <v>219980000</v>
          </cell>
        </row>
        <row r="12">
          <cell r="C12">
            <v>230305</v>
          </cell>
          <cell r="D12" t="str">
            <v xml:space="preserve"> کیوسک فلزی با ورق گالوانیزه بدون تجهیزات جهت پست های با ترانسفورماتور.</v>
          </cell>
          <cell r="E12" t="str">
            <v>متر مربع</v>
          </cell>
          <cell r="F12">
            <v>207040000</v>
          </cell>
        </row>
        <row r="13">
          <cell r="C13">
            <v>230306</v>
          </cell>
          <cell r="D13" t="str">
            <v xml:space="preserve"> کیوسک فلزی با ورق آلوزینک بدون تجهیزات جهت پست های با ترانسفورماتور.</v>
          </cell>
          <cell r="E13" t="str">
            <v>متر مربع</v>
          </cell>
          <cell r="F13">
            <v>284680000</v>
          </cell>
        </row>
        <row r="14">
          <cell r="C14">
            <v>230410</v>
          </cell>
          <cell r="D14" t="str">
            <v xml:space="preserve">تابلو فشارضعيف پست جهت نصب در  فضاي آزاد(توزيع باراني) با جريان نامي 160 آمپر داراي دو فيدرخروجي و فيدر روشنايي بدون هر گونه تجهيزات اندازه گيري وترانسفورماتورهاي جريان مربوطه </v>
          </cell>
          <cell r="E14" t="str">
            <v xml:space="preserve">دستگاه </v>
          </cell>
          <cell r="F14">
            <v>330000000</v>
          </cell>
        </row>
        <row r="15">
          <cell r="C15">
            <v>230415</v>
          </cell>
          <cell r="D15" t="str">
            <v xml:space="preserve">تابلوفشار ضعيف پست جهت نصب در  فضاي آزاد(توزيع باراني) با جريان نامي 250 آمپر داراي سه فيدر خروجي وفيدر روشنايي بدون هرگونه تجهيزات اندازه گيري وترانسفورماتورهاي جريان مربوطه </v>
          </cell>
          <cell r="E15" t="str">
            <v xml:space="preserve">دستگاه </v>
          </cell>
          <cell r="F15">
            <v>330000000</v>
          </cell>
        </row>
        <row r="16">
          <cell r="C16">
            <v>230420</v>
          </cell>
          <cell r="D16" t="str">
            <v xml:space="preserve">تابلوفشار ضعيف پست جهت نصب در  فضاي آزاد(توزيع باراني) با جريان نامي ٤٠٠ آمپر داراي ٤ فيدر خروجي و فيدر روشنايي بدون هر گونه تجهيزات اندازه گيري وترانسفورماتورهاي جريان مربوطه  </v>
          </cell>
          <cell r="E16" t="str">
            <v xml:space="preserve">دستگاه </v>
          </cell>
          <cell r="F16">
            <v>550000000</v>
          </cell>
        </row>
        <row r="17">
          <cell r="C17">
            <v>230425</v>
          </cell>
          <cell r="D17" t="str">
            <v xml:space="preserve">تابلو فشار ضعيف پست جهت نصب در  فضاي آزاد (توزيع باراني) با جريان نامي ٦٣٠ آمپر داراي ٤ فيدرخروجي و فيدر روشنايي بدون هر گونه تجهيزات اندازه گيري وترانسفورماتورهاي جريان مربوطه. </v>
          </cell>
          <cell r="E17" t="str">
            <v xml:space="preserve">دستگاه </v>
          </cell>
          <cell r="F17">
            <v>650000000</v>
          </cell>
        </row>
        <row r="18">
          <cell r="B18">
            <v>667030000</v>
          </cell>
          <cell r="C18">
            <v>230500</v>
          </cell>
          <cell r="D18" t="str">
            <v>تابلو توزیع با کنتور فهام 63 آمپر</v>
          </cell>
          <cell r="E18" t="str">
            <v>دستگاه</v>
          </cell>
          <cell r="F18">
            <v>334770000</v>
          </cell>
        </row>
        <row r="19">
          <cell r="B19">
            <v>667030010</v>
          </cell>
          <cell r="C19">
            <v>230501</v>
          </cell>
          <cell r="D19" t="str">
            <v>تابلو توزیع با کنتور فهام 100 آمپر</v>
          </cell>
          <cell r="E19" t="str">
            <v>دستگاه</v>
          </cell>
          <cell r="F19">
            <v>334770000</v>
          </cell>
        </row>
        <row r="20">
          <cell r="B20">
            <v>667030020</v>
          </cell>
          <cell r="C20">
            <v>230502</v>
          </cell>
          <cell r="D20" t="str">
            <v>تابلو توزیع با کنتور فهام 125 آمپر</v>
          </cell>
          <cell r="E20" t="str">
            <v>دستگاه</v>
          </cell>
        </row>
        <row r="21">
          <cell r="B21">
            <v>667030030</v>
          </cell>
          <cell r="C21">
            <v>230503</v>
          </cell>
          <cell r="D21" t="str">
            <v>تابلو توزیع با کنتور فهام 160 آمپر</v>
          </cell>
          <cell r="E21" t="str">
            <v>دستگاه</v>
          </cell>
          <cell r="F21">
            <v>339209000</v>
          </cell>
        </row>
        <row r="22">
          <cell r="B22">
            <v>667030040</v>
          </cell>
          <cell r="C22">
            <v>230504</v>
          </cell>
          <cell r="D22" t="str">
            <v>تابلو توزیع با کنتور فهام 200 آمپر</v>
          </cell>
          <cell r="E22" t="str">
            <v>دستگاه</v>
          </cell>
        </row>
        <row r="23">
          <cell r="B23">
            <v>667030050</v>
          </cell>
          <cell r="C23">
            <v>230505</v>
          </cell>
          <cell r="D23" t="str">
            <v>تابلو توزیع با کنتور فهام 250 آمپر</v>
          </cell>
          <cell r="E23" t="str">
            <v>دستگاه</v>
          </cell>
          <cell r="F23">
            <v>339991000</v>
          </cell>
        </row>
        <row r="24">
          <cell r="B24">
            <v>667004660</v>
          </cell>
          <cell r="C24">
            <v>230506</v>
          </cell>
          <cell r="D24" t="str">
            <v>تابلو توزیع بدون کنتور فهام 400 آمپر</v>
          </cell>
          <cell r="E24" t="str">
            <v>دستگاه</v>
          </cell>
          <cell r="F24">
            <v>0</v>
          </cell>
        </row>
        <row r="25">
          <cell r="B25">
            <v>667030060</v>
          </cell>
          <cell r="C25">
            <v>230507</v>
          </cell>
          <cell r="D25" t="str">
            <v>تابلو توزیع با کنتور فهام 400 آمپر</v>
          </cell>
          <cell r="E25" t="str">
            <v>دستگاه</v>
          </cell>
          <cell r="F25">
            <v>544232000</v>
          </cell>
        </row>
        <row r="26">
          <cell r="B26">
            <v>667030070</v>
          </cell>
          <cell r="C26">
            <v>230508</v>
          </cell>
          <cell r="D26" t="str">
            <v>تابلو توزیع با کنتور فهام 630 آمپری 4 خروجی</v>
          </cell>
          <cell r="E26" t="str">
            <v>دستگاه</v>
          </cell>
          <cell r="F26">
            <v>591715000</v>
          </cell>
        </row>
        <row r="27">
          <cell r="B27">
            <v>667030080</v>
          </cell>
          <cell r="C27">
            <v>230509</v>
          </cell>
          <cell r="D27" t="str">
            <v>تابلو توزیع با کنتور فهام 630 آمپری 5 خروجی</v>
          </cell>
          <cell r="E27" t="str">
            <v>دستگاه</v>
          </cell>
          <cell r="F27">
            <v>618780000</v>
          </cell>
        </row>
        <row r="28">
          <cell r="B28">
            <v>667004610</v>
          </cell>
          <cell r="C28">
            <v>230510</v>
          </cell>
          <cell r="D28" t="str">
            <v>تابلو توزیع با کنتور معمولی63 آمپر</v>
          </cell>
          <cell r="E28" t="str">
            <v>دستگاه</v>
          </cell>
          <cell r="F28">
            <v>0</v>
          </cell>
        </row>
        <row r="29">
          <cell r="B29">
            <v>667003145</v>
          </cell>
          <cell r="C29">
            <v>230511</v>
          </cell>
          <cell r="D29" t="str">
            <v>تابلو توزیع با کنتور معمولی100 آمپر</v>
          </cell>
          <cell r="E29" t="str">
            <v>دستگاه</v>
          </cell>
          <cell r="F29">
            <v>0</v>
          </cell>
        </row>
        <row r="30">
          <cell r="B30">
            <v>667004900</v>
          </cell>
          <cell r="C30">
            <v>230512</v>
          </cell>
          <cell r="D30" t="str">
            <v>تابلو توزیع با کنتور معمولی125 آمپر</v>
          </cell>
          <cell r="E30" t="str">
            <v>دستگاه</v>
          </cell>
          <cell r="F30">
            <v>0</v>
          </cell>
        </row>
        <row r="31">
          <cell r="B31">
            <v>667004950</v>
          </cell>
          <cell r="C31">
            <v>230513</v>
          </cell>
          <cell r="D31" t="str">
            <v>تابلو توزیع با کنتور معمولی160 آمپر</v>
          </cell>
          <cell r="E31" t="str">
            <v>دستگاه</v>
          </cell>
          <cell r="F31">
            <v>0</v>
          </cell>
        </row>
        <row r="32">
          <cell r="B32">
            <v>667003130</v>
          </cell>
          <cell r="C32">
            <v>230514</v>
          </cell>
          <cell r="D32" t="str">
            <v>تابلو توزیع با کنتور معمولی200آمپر</v>
          </cell>
          <cell r="E32" t="str">
            <v>دستگاه</v>
          </cell>
          <cell r="F32">
            <v>0</v>
          </cell>
        </row>
        <row r="33">
          <cell r="B33">
            <v>667004980</v>
          </cell>
          <cell r="C33">
            <v>230515</v>
          </cell>
          <cell r="D33" t="str">
            <v>تابلو توزیع با کنتور معمولی250آمپر</v>
          </cell>
          <cell r="E33" t="str">
            <v>دستگاه</v>
          </cell>
          <cell r="F33">
            <v>0</v>
          </cell>
        </row>
        <row r="34">
          <cell r="B34">
            <v>667002860</v>
          </cell>
          <cell r="C34">
            <v>230516</v>
          </cell>
          <cell r="D34" t="str">
            <v>تابلو توزیع با کنتور معمولی400 آمپر</v>
          </cell>
          <cell r="E34" t="str">
            <v>دستگاه</v>
          </cell>
          <cell r="F34">
            <v>0</v>
          </cell>
        </row>
        <row r="35">
          <cell r="B35">
            <v>667002870</v>
          </cell>
          <cell r="C35">
            <v>230517</v>
          </cell>
          <cell r="D35" t="str">
            <v>تابلو توزیع با کنتور معمولی630 آمپر 4 خروجی</v>
          </cell>
          <cell r="E35" t="str">
            <v>دستگاه</v>
          </cell>
          <cell r="F35">
            <v>0</v>
          </cell>
        </row>
        <row r="36">
          <cell r="B36">
            <v>667002875</v>
          </cell>
          <cell r="C36">
            <v>230518</v>
          </cell>
          <cell r="D36" t="str">
            <v>تابلو توزیع با کنتور معمولی630 آمپر 5 خروجی</v>
          </cell>
          <cell r="E36" t="str">
            <v>دستگاه</v>
          </cell>
          <cell r="F36">
            <v>0</v>
          </cell>
        </row>
        <row r="37">
          <cell r="B37">
            <v>667005300</v>
          </cell>
          <cell r="C37">
            <v>230519</v>
          </cell>
          <cell r="D37" t="str">
            <v xml:space="preserve">تابلو سنجش 25 تا 32 </v>
          </cell>
          <cell r="E37" t="str">
            <v>دستگاه</v>
          </cell>
          <cell r="F37">
            <v>0</v>
          </cell>
        </row>
        <row r="38">
          <cell r="B38">
            <v>667003350</v>
          </cell>
          <cell r="C38">
            <v>230520</v>
          </cell>
          <cell r="D38" t="str">
            <v>تابلو سنجش 63 تا 100</v>
          </cell>
          <cell r="E38" t="str">
            <v>دستگاه</v>
          </cell>
          <cell r="F38">
            <v>0</v>
          </cell>
        </row>
        <row r="39">
          <cell r="B39">
            <v>667004114</v>
          </cell>
          <cell r="C39">
            <v>230521</v>
          </cell>
          <cell r="D39" t="str">
            <v>تابلو سنجش 125</v>
          </cell>
          <cell r="E39" t="str">
            <v>دستگاه</v>
          </cell>
          <cell r="F39">
            <v>0</v>
          </cell>
        </row>
        <row r="40">
          <cell r="B40">
            <v>667003808</v>
          </cell>
          <cell r="C40">
            <v>230522</v>
          </cell>
          <cell r="D40" t="str">
            <v>تابلو سنجش 160</v>
          </cell>
          <cell r="E40" t="str">
            <v>دستگاه</v>
          </cell>
          <cell r="F40">
            <v>0</v>
          </cell>
        </row>
        <row r="41">
          <cell r="B41">
            <v>667003640</v>
          </cell>
          <cell r="C41">
            <v>230523</v>
          </cell>
          <cell r="D41" t="str">
            <v>تابلو سنجش 200</v>
          </cell>
          <cell r="E41" t="str">
            <v>دستگاه</v>
          </cell>
          <cell r="F41">
            <v>0</v>
          </cell>
        </row>
        <row r="42">
          <cell r="B42">
            <v>667003650</v>
          </cell>
          <cell r="C42">
            <v>230524</v>
          </cell>
          <cell r="D42" t="str">
            <v>تابلو سنجش 250</v>
          </cell>
          <cell r="E42" t="str">
            <v>دستگاه</v>
          </cell>
          <cell r="F42">
            <v>0</v>
          </cell>
        </row>
        <row r="43">
          <cell r="B43">
            <v>667003810</v>
          </cell>
          <cell r="C43">
            <v>230525</v>
          </cell>
          <cell r="D43" t="str">
            <v>تابلو سنجش 400</v>
          </cell>
          <cell r="E43" t="str">
            <v>دستگاه</v>
          </cell>
          <cell r="F43">
            <v>0</v>
          </cell>
        </row>
        <row r="44">
          <cell r="B44">
            <v>667003665</v>
          </cell>
          <cell r="C44">
            <v>230526</v>
          </cell>
          <cell r="D44" t="str">
            <v>تابلو سنجش 500</v>
          </cell>
          <cell r="E44" t="str">
            <v>دستگاه</v>
          </cell>
          <cell r="F44">
            <v>0</v>
          </cell>
        </row>
        <row r="45">
          <cell r="B45">
            <v>667003670</v>
          </cell>
          <cell r="C45">
            <v>230527</v>
          </cell>
          <cell r="D45" t="str">
            <v>تابلو سنجش 630</v>
          </cell>
          <cell r="E45" t="str">
            <v>دستگاه</v>
          </cell>
          <cell r="F45">
            <v>0</v>
          </cell>
        </row>
        <row r="46">
          <cell r="B46">
            <v>667002650</v>
          </cell>
          <cell r="C46">
            <v>230528</v>
          </cell>
          <cell r="D46" t="str">
            <v>تابلو توزیع شالتر سه خروجی</v>
          </cell>
          <cell r="E46" t="str">
            <v>دستگاه</v>
          </cell>
          <cell r="F46">
            <v>0</v>
          </cell>
        </row>
        <row r="47">
          <cell r="B47">
            <v>667000701</v>
          </cell>
          <cell r="C47">
            <v>230529</v>
          </cell>
          <cell r="D47" t="str">
            <v>تابلو 20 کیلو ولت دوسلولی</v>
          </cell>
          <cell r="E47" t="str">
            <v>دستگاه</v>
          </cell>
          <cell r="F47">
            <v>0</v>
          </cell>
        </row>
        <row r="48">
          <cell r="B48">
            <v>667012990</v>
          </cell>
          <cell r="C48">
            <v>230530</v>
          </cell>
          <cell r="D48" t="str">
            <v>تابلو سنجش هوشمند تابلو اصلی زیر 40 کیلووات (سایز 3 (15*35*45))</v>
          </cell>
          <cell r="E48" t="str">
            <v>دستگاه</v>
          </cell>
          <cell r="F48">
            <v>71630000</v>
          </cell>
        </row>
        <row r="49">
          <cell r="B49">
            <v>667013000</v>
          </cell>
          <cell r="C49">
            <v>230531</v>
          </cell>
          <cell r="D49" t="str">
            <v>تابلو سنجش هوشمند  63آمپری  (سایز 4 (20*60*80))</v>
          </cell>
          <cell r="E49" t="str">
            <v>دستگاه</v>
          </cell>
          <cell r="F49">
            <v>0</v>
          </cell>
        </row>
        <row r="50">
          <cell r="B50">
            <v>667013010</v>
          </cell>
          <cell r="C50">
            <v>230532</v>
          </cell>
          <cell r="D50" t="str">
            <v>تابلو سنجش هوشمند  80آمپری (80A(41-47 KW))</v>
          </cell>
          <cell r="E50" t="str">
            <v>دستگاه</v>
          </cell>
          <cell r="F50">
            <v>132151300</v>
          </cell>
        </row>
        <row r="51">
          <cell r="B51">
            <v>667013020</v>
          </cell>
          <cell r="C51">
            <v>230533</v>
          </cell>
          <cell r="D51" t="str">
            <v>تابلو سنجش هوشمند  100آمپری  100A(48-59 KW)</v>
          </cell>
          <cell r="E51" t="str">
            <v>دستگاه</v>
          </cell>
          <cell r="F51">
            <v>158026300</v>
          </cell>
        </row>
        <row r="52">
          <cell r="B52">
            <v>667013030</v>
          </cell>
          <cell r="C52">
            <v>230534</v>
          </cell>
          <cell r="D52" t="str">
            <v>تابلو سنجش هوشمند  125آمپری  125 A(60-73 KW)</v>
          </cell>
          <cell r="E52" t="str">
            <v>دستگاه</v>
          </cell>
          <cell r="F52">
            <v>160763300</v>
          </cell>
        </row>
        <row r="53">
          <cell r="B53">
            <v>667013040</v>
          </cell>
          <cell r="C53">
            <v>230535</v>
          </cell>
          <cell r="D53" t="str">
            <v>تابلو سنجش هوشمند 160A(74-80 KW)</v>
          </cell>
          <cell r="E53" t="str">
            <v>دستگاه</v>
          </cell>
          <cell r="F53">
            <v>213215300</v>
          </cell>
        </row>
        <row r="54">
          <cell r="C54">
            <v>230536</v>
          </cell>
          <cell r="D54" t="str">
            <v>تابلو سنجش هوشمند160A(81-94 KW)</v>
          </cell>
          <cell r="E54" t="str">
            <v>دستگاه</v>
          </cell>
          <cell r="F54">
            <v>223755300</v>
          </cell>
        </row>
        <row r="55">
          <cell r="C55">
            <v>230537</v>
          </cell>
          <cell r="D55" t="str">
            <v>تابلو سنجش هوشمند 160A(95-100 KW)</v>
          </cell>
          <cell r="E55" t="str">
            <v>دستگاه</v>
          </cell>
          <cell r="F55">
            <v>244635300</v>
          </cell>
        </row>
        <row r="56">
          <cell r="B56">
            <v>667013050</v>
          </cell>
          <cell r="C56">
            <v>230538</v>
          </cell>
          <cell r="D56" t="str">
            <v>تابلو سنجش هوشمند  200A(101-117 KW)</v>
          </cell>
          <cell r="E56" t="str">
            <v>دستگاه</v>
          </cell>
          <cell r="F56">
            <v>244635300</v>
          </cell>
        </row>
        <row r="57">
          <cell r="C57">
            <v>230539</v>
          </cell>
          <cell r="D57" t="str">
            <v>تابلو سنجش هوشمند  250A(118-128 KW)</v>
          </cell>
          <cell r="E57" t="str">
            <v>دستگاه</v>
          </cell>
          <cell r="F57">
            <v>245449300</v>
          </cell>
        </row>
        <row r="58">
          <cell r="B58">
            <v>667013060</v>
          </cell>
          <cell r="C58">
            <v>230540</v>
          </cell>
          <cell r="D58" t="str">
            <v>تابلو سنجش هوشمند  250A(129-147 KW)</v>
          </cell>
          <cell r="E58" t="str">
            <v>دستگاه</v>
          </cell>
          <cell r="F58">
            <v>278125300</v>
          </cell>
        </row>
        <row r="59">
          <cell r="C59">
            <v>230541</v>
          </cell>
          <cell r="D59" t="str">
            <v>تابلو سنجش هوشمند 315A(148-160 KW)</v>
          </cell>
          <cell r="E59" t="str">
            <v>دستگاه</v>
          </cell>
          <cell r="F59">
            <v>390217000</v>
          </cell>
        </row>
        <row r="60">
          <cell r="B60">
            <v>667013065</v>
          </cell>
          <cell r="C60">
            <v>230542</v>
          </cell>
          <cell r="D60" t="str">
            <v>تابلو سنجش هوشمند 315A(161-185 KW)</v>
          </cell>
          <cell r="E60" t="str">
            <v>دستگاه</v>
          </cell>
          <cell r="F60">
            <v>400627000</v>
          </cell>
        </row>
        <row r="61">
          <cell r="C61">
            <v>230543</v>
          </cell>
          <cell r="D61" t="str">
            <v>تابلو سنجش هوشمند  400A(186-200 KW)</v>
          </cell>
          <cell r="F61">
            <v>400627000</v>
          </cell>
        </row>
        <row r="62">
          <cell r="B62">
            <v>667013070</v>
          </cell>
          <cell r="C62">
            <v>230544</v>
          </cell>
          <cell r="D62" t="str">
            <v>تابلو سنجش هوشمند  400A(200-235 KW)</v>
          </cell>
          <cell r="E62" t="str">
            <v>دستگاه</v>
          </cell>
          <cell r="F62">
            <v>414287000</v>
          </cell>
        </row>
        <row r="63">
          <cell r="B63">
            <v>667013080</v>
          </cell>
          <cell r="C63">
            <v>230545</v>
          </cell>
          <cell r="D63" t="str">
            <v>تابلو سنجش هوشمند  500A(236-250 KW)</v>
          </cell>
          <cell r="E63" t="str">
            <v>دستگاه</v>
          </cell>
          <cell r="F63">
            <v>444466400</v>
          </cell>
        </row>
        <row r="64">
          <cell r="B64">
            <v>667005420</v>
          </cell>
          <cell r="C64">
            <v>230546</v>
          </cell>
          <cell r="D64" t="str">
            <v>تابلو کنتور تک کنتور 25 آمپر تکفاز</v>
          </cell>
          <cell r="E64" t="str">
            <v>دستگاه</v>
          </cell>
          <cell r="F64">
            <v>16576000</v>
          </cell>
        </row>
        <row r="65">
          <cell r="B65">
            <v>667003072</v>
          </cell>
          <cell r="C65">
            <v>230547</v>
          </cell>
          <cell r="D65" t="str">
            <v>تابلو کنتور تک کنتور 32 آمپر تکفاز</v>
          </cell>
          <cell r="E65" t="str">
            <v>دستگاه</v>
          </cell>
          <cell r="F65">
            <v>16576000</v>
          </cell>
        </row>
        <row r="66">
          <cell r="B66">
            <v>667003320</v>
          </cell>
          <cell r="C66">
            <v>230548</v>
          </cell>
          <cell r="D66" t="str">
            <v>تابلو کنتور تک کنتور3 فاز 16 آمپر</v>
          </cell>
          <cell r="E66" t="str">
            <v>دستگاه</v>
          </cell>
          <cell r="F66">
            <v>25509000</v>
          </cell>
        </row>
        <row r="67">
          <cell r="B67">
            <v>667003070</v>
          </cell>
          <cell r="C67">
            <v>230549</v>
          </cell>
          <cell r="D67" t="str">
            <v>تابلو کنتور تک کنتور3 فاز 25 آمپر</v>
          </cell>
          <cell r="E67" t="str">
            <v>دستگاه</v>
          </cell>
          <cell r="F67">
            <v>25509000</v>
          </cell>
        </row>
        <row r="68">
          <cell r="B68">
            <v>667003080</v>
          </cell>
          <cell r="C68">
            <v>230550</v>
          </cell>
          <cell r="D68" t="str">
            <v>تابلو کنتور تک کنتور3 فاز 32 آمپر</v>
          </cell>
          <cell r="E68" t="str">
            <v>دستگاه</v>
          </cell>
          <cell r="F68">
            <v>25509000</v>
          </cell>
        </row>
        <row r="69">
          <cell r="B69">
            <v>667005450</v>
          </cell>
          <cell r="C69">
            <v>230551</v>
          </cell>
          <cell r="D69" t="str">
            <v>تابلو کنتور کامپوزیتی تک کنتور 25 آمپر تکفاز</v>
          </cell>
          <cell r="E69" t="str">
            <v>دستگاه</v>
          </cell>
          <cell r="F69">
            <v>15761000</v>
          </cell>
        </row>
        <row r="70">
          <cell r="B70">
            <v>667005460</v>
          </cell>
          <cell r="C70">
            <v>230552</v>
          </cell>
          <cell r="D70" t="str">
            <v>تابلو کنتور کامپوزیتی تک کنتور 32 آمپر تکفاز</v>
          </cell>
          <cell r="E70" t="str">
            <v>دستگاه</v>
          </cell>
          <cell r="F70">
            <v>15761000</v>
          </cell>
        </row>
        <row r="71">
          <cell r="B71">
            <v>667005407</v>
          </cell>
          <cell r="C71">
            <v>230553</v>
          </cell>
          <cell r="D71" t="str">
            <v>تابلو کنتور  کامپوزیتی تک کنتور3 فاز 16 آمپر</v>
          </cell>
          <cell r="E71" t="str">
            <v>دستگاه</v>
          </cell>
          <cell r="F71">
            <v>16594000</v>
          </cell>
        </row>
        <row r="72">
          <cell r="B72">
            <v>667005408</v>
          </cell>
          <cell r="C72">
            <v>230554</v>
          </cell>
          <cell r="D72" t="str">
            <v>تابلو کنتور کامپوزیتی تک کنتور3 فاز 25 آمپر</v>
          </cell>
          <cell r="E72" t="str">
            <v>دستگاه</v>
          </cell>
          <cell r="F72">
            <v>16594000</v>
          </cell>
        </row>
        <row r="73">
          <cell r="B73">
            <v>667005409</v>
          </cell>
          <cell r="C73">
            <v>230555</v>
          </cell>
          <cell r="D73" t="str">
            <v>تابلو کنتور کامپوزیتی تک کنتور3 فاز 32 آمپر</v>
          </cell>
          <cell r="E73" t="str">
            <v>دستگاه</v>
          </cell>
          <cell r="F73">
            <v>16594000</v>
          </cell>
        </row>
        <row r="74">
          <cell r="B74">
            <v>667003110</v>
          </cell>
          <cell r="C74">
            <v>230556</v>
          </cell>
          <cell r="D74" t="str">
            <v>تابلو روشنایی معابر</v>
          </cell>
          <cell r="E74" t="str">
            <v>دستگاه</v>
          </cell>
          <cell r="F74">
            <v>136221200</v>
          </cell>
        </row>
        <row r="75">
          <cell r="B75">
            <v>667003150</v>
          </cell>
          <cell r="C75">
            <v>230557</v>
          </cell>
          <cell r="D75" t="str">
            <v>تابلو های توزیع6 خروجی  800 آمپری</v>
          </cell>
          <cell r="E75" t="str">
            <v>دستگاه</v>
          </cell>
          <cell r="F75">
            <v>981252000</v>
          </cell>
        </row>
        <row r="76">
          <cell r="B76">
            <v>667003160</v>
          </cell>
          <cell r="C76">
            <v>230558</v>
          </cell>
          <cell r="D76" t="str">
            <v>تابلو های توزیع8 خروجی  1000 آمپری</v>
          </cell>
          <cell r="E76" t="str">
            <v>دستگاه</v>
          </cell>
          <cell r="F76">
            <v>1441085000</v>
          </cell>
        </row>
        <row r="77">
          <cell r="B77">
            <v>667003170</v>
          </cell>
          <cell r="C77">
            <v>230559</v>
          </cell>
          <cell r="D77" t="str">
            <v>تابلو های توزیع10   خروجی  1250 آمپری</v>
          </cell>
          <cell r="E77" t="str">
            <v>دستگاه</v>
          </cell>
          <cell r="F77">
            <v>1673182000</v>
          </cell>
        </row>
        <row r="78">
          <cell r="B78">
            <v>667003180</v>
          </cell>
          <cell r="C78">
            <v>230560</v>
          </cell>
          <cell r="D78" t="str">
            <v>تابلو های توزیع10   خروجی  1600 آمپری</v>
          </cell>
          <cell r="E78" t="str">
            <v>دستگاه</v>
          </cell>
          <cell r="F78">
            <v>2111730000</v>
          </cell>
        </row>
        <row r="79">
          <cell r="B79">
            <v>667035000</v>
          </cell>
          <cell r="C79">
            <v>230561</v>
          </cell>
          <cell r="D79" t="str">
            <v>تابلو توزیع هوایی 63 کامپوزیتی بدون روشنایی معابر()</v>
          </cell>
          <cell r="E79" t="str">
            <v>دستگاه</v>
          </cell>
          <cell r="F79">
            <v>72544000</v>
          </cell>
        </row>
        <row r="80">
          <cell r="B80">
            <v>241016000</v>
          </cell>
          <cell r="C80">
            <v>230562</v>
          </cell>
          <cell r="D80" t="str">
            <v>تابلو ارت (سایز10*40*30)</v>
          </cell>
          <cell r="E80" t="str">
            <v>دستگاه</v>
          </cell>
          <cell r="F80">
            <v>15049000</v>
          </cell>
        </row>
        <row r="81">
          <cell r="B81">
            <v>241016010</v>
          </cell>
          <cell r="C81">
            <v>230563</v>
          </cell>
          <cell r="D81" t="str">
            <v>تابلو ارت (سایز10*45*30)</v>
          </cell>
          <cell r="E81" t="str">
            <v>دستگاه</v>
          </cell>
          <cell r="F81">
            <v>16257000</v>
          </cell>
        </row>
        <row r="82">
          <cell r="B82">
            <v>241016015</v>
          </cell>
          <cell r="C82">
            <v>230564</v>
          </cell>
          <cell r="D82" t="str">
            <v>تابلو ارت (سایز10*55*30)</v>
          </cell>
          <cell r="E82" t="str">
            <v>دستگاه</v>
          </cell>
          <cell r="F82">
            <v>20502500</v>
          </cell>
        </row>
        <row r="83">
          <cell r="C83">
            <v>230565</v>
          </cell>
          <cell r="D83" t="str">
            <v>تابلو توزیع هوایی 63 الی 100 آمپر</v>
          </cell>
          <cell r="E83" t="str">
            <v>دستگاه</v>
          </cell>
          <cell r="F83">
            <v>356106000</v>
          </cell>
        </row>
        <row r="84">
          <cell r="C84">
            <v>230566</v>
          </cell>
          <cell r="D84" t="str">
            <v>تابلو توزیع هوایی 125 الی 160 آمپر</v>
          </cell>
          <cell r="E84" t="str">
            <v>دستگاه</v>
          </cell>
          <cell r="F84">
            <v>358590000</v>
          </cell>
        </row>
        <row r="85">
          <cell r="C85">
            <v>230567</v>
          </cell>
          <cell r="D85" t="str">
            <v>تابلو توزیع هوایی 200 الی 250 آمپر</v>
          </cell>
          <cell r="E85" t="str">
            <v>دستگاه</v>
          </cell>
          <cell r="F85">
            <v>357628000</v>
          </cell>
        </row>
        <row r="86">
          <cell r="C86">
            <v>230568</v>
          </cell>
          <cell r="D86" t="str">
            <v>تابلو توزیع هوایی 400 آمپر</v>
          </cell>
          <cell r="E86" t="str">
            <v>دستگاه</v>
          </cell>
          <cell r="F86">
            <v>602147000</v>
          </cell>
        </row>
        <row r="87">
          <cell r="C87">
            <v>230569</v>
          </cell>
          <cell r="D87" t="str">
            <v>تابلو توزیع هوایی 630 آمپر 4 خروجی</v>
          </cell>
          <cell r="E87" t="str">
            <v>دستگاه</v>
          </cell>
          <cell r="F87">
            <v>656850000</v>
          </cell>
        </row>
        <row r="88">
          <cell r="C88">
            <v>230570</v>
          </cell>
          <cell r="D88" t="str">
            <v>تابلو توزیع هوایی 630 آمپر 5 خروجی</v>
          </cell>
          <cell r="E88" t="str">
            <v>دستگاه</v>
          </cell>
          <cell r="F88">
            <v>676523000</v>
          </cell>
        </row>
        <row r="89">
          <cell r="C89">
            <v>230571</v>
          </cell>
          <cell r="D89" t="str">
            <v>تابلو شالتر 100 با  3 خروجی</v>
          </cell>
          <cell r="E89" t="str">
            <v>دستگاه</v>
          </cell>
          <cell r="F89">
            <v>211243000</v>
          </cell>
        </row>
        <row r="90">
          <cell r="C90">
            <v>230572</v>
          </cell>
          <cell r="D90" t="str">
            <v>تابلو شالتر 160 با  3 خروجی</v>
          </cell>
          <cell r="E90" t="str">
            <v>دستگاه</v>
          </cell>
          <cell r="F90">
            <v>213198000</v>
          </cell>
        </row>
        <row r="91">
          <cell r="C91">
            <v>230573</v>
          </cell>
          <cell r="D91" t="str">
            <v>تابلو شالتر 250 با  3 خروجی</v>
          </cell>
          <cell r="E91" t="str">
            <v>دستگاه</v>
          </cell>
          <cell r="F91">
            <v>224405000</v>
          </cell>
        </row>
        <row r="92">
          <cell r="C92">
            <v>230574</v>
          </cell>
          <cell r="D92" t="str">
            <v>تابلو شالتر 400 با  4 خروجی</v>
          </cell>
          <cell r="E92" t="str">
            <v>دستگاه</v>
          </cell>
          <cell r="F92">
            <v>344662000</v>
          </cell>
        </row>
        <row r="93">
          <cell r="B93">
            <v>667030990</v>
          </cell>
          <cell r="C93">
            <v>230575</v>
          </cell>
          <cell r="D93" t="str">
            <v>تابلو سنجش هوشمند مشترک تا30 آمپري با فريم کامپوزيتي</v>
          </cell>
          <cell r="E93" t="str">
            <v xml:space="preserve">دستگاه  </v>
          </cell>
          <cell r="F93">
            <v>16203000</v>
          </cell>
        </row>
        <row r="94">
          <cell r="B94">
            <v>667031000</v>
          </cell>
          <cell r="C94">
            <v>230576</v>
          </cell>
          <cell r="D94" t="str">
            <v>تابلو سنجش هوشمند مشترک 63 آمپري با فريم کامپوزيتي</v>
          </cell>
          <cell r="E94" t="str">
            <v xml:space="preserve">دستگاه  </v>
          </cell>
          <cell r="F94">
            <v>0</v>
          </cell>
        </row>
        <row r="95">
          <cell r="B95">
            <v>667031010</v>
          </cell>
          <cell r="C95">
            <v>230577</v>
          </cell>
          <cell r="D95" t="str">
            <v>تابلو سنجش هوشمند مشترک 80آمپري با فريم کامپوزيتي</v>
          </cell>
          <cell r="E95" t="str">
            <v xml:space="preserve">دستگاه  </v>
          </cell>
          <cell r="F95">
            <v>37724000</v>
          </cell>
        </row>
        <row r="96">
          <cell r="B96">
            <v>667031020</v>
          </cell>
          <cell r="C96">
            <v>230578</v>
          </cell>
          <cell r="D96" t="str">
            <v>تابلو سنجش هوشمند مشترک 100 آمپري با فريم کامپوزيتي</v>
          </cell>
          <cell r="E96" t="str">
            <v xml:space="preserve">دستگاه  </v>
          </cell>
          <cell r="F96">
            <v>37724000</v>
          </cell>
        </row>
        <row r="97">
          <cell r="B97">
            <v>667031030</v>
          </cell>
          <cell r="C97">
            <v>230579</v>
          </cell>
          <cell r="D97" t="str">
            <v>تابلو سنجش هوشمند مشترک 125 آمپري با فريم کامپوزيتي</v>
          </cell>
          <cell r="E97" t="str">
            <v xml:space="preserve">دستگاه  </v>
          </cell>
          <cell r="F97">
            <v>39817000</v>
          </cell>
        </row>
        <row r="98">
          <cell r="B98">
            <v>667031040</v>
          </cell>
          <cell r="C98">
            <v>230580</v>
          </cell>
          <cell r="D98" t="str">
            <v>تابلو سنجش هوشمند مشترک 160 آمپري با فريم کامپوزيتي</v>
          </cell>
          <cell r="E98" t="str">
            <v xml:space="preserve">دستگاه  </v>
          </cell>
          <cell r="F98">
            <v>39817000</v>
          </cell>
        </row>
        <row r="99">
          <cell r="B99">
            <v>667031050</v>
          </cell>
          <cell r="C99">
            <v>230581</v>
          </cell>
          <cell r="D99" t="str">
            <v>تابلو سنجش هوشمند مشترک 200آمپري با فريم کامپوزيتي</v>
          </cell>
          <cell r="E99" t="str">
            <v xml:space="preserve">دستگاه </v>
          </cell>
          <cell r="F99">
            <v>55805000</v>
          </cell>
        </row>
        <row r="100">
          <cell r="B100">
            <v>667031060</v>
          </cell>
          <cell r="C100">
            <v>230582</v>
          </cell>
          <cell r="D100" t="str">
            <v>تابلو سنجش هوشمند مشترک 250 آمپري با فريم کامپوزيتي</v>
          </cell>
          <cell r="E100" t="str">
            <v xml:space="preserve">دستگاه  </v>
          </cell>
          <cell r="F100">
            <v>88481000</v>
          </cell>
        </row>
        <row r="101">
          <cell r="B101">
            <v>667031070</v>
          </cell>
          <cell r="C101">
            <v>230583</v>
          </cell>
          <cell r="D101" t="str">
            <v>تابلو سنجش هوشمند مشترک 400 آمپري با فريم کامپوزيتي</v>
          </cell>
          <cell r="E101" t="str">
            <v xml:space="preserve">دستگاه  </v>
          </cell>
          <cell r="F101">
            <v>121896000</v>
          </cell>
        </row>
        <row r="102">
          <cell r="B102">
            <v>667031080</v>
          </cell>
          <cell r="C102">
            <v>230584</v>
          </cell>
          <cell r="D102" t="str">
            <v>تابلو سنجش هوشمند مشترک 500آمپري با فريم کامپوزيتي</v>
          </cell>
          <cell r="E102" t="str">
            <v xml:space="preserve">دستگاه  </v>
          </cell>
          <cell r="F102">
            <v>125806000</v>
          </cell>
        </row>
        <row r="103">
          <cell r="C103">
            <v>230585</v>
          </cell>
          <cell r="D103" t="str">
            <v>برآورد لوازم جعبه انشعاب کامپوزیتی 63 آمپر 6 فیوزه</v>
          </cell>
          <cell r="E103" t="str">
            <v xml:space="preserve">دستگاه  </v>
          </cell>
          <cell r="F103">
            <v>16606000</v>
          </cell>
        </row>
        <row r="104">
          <cell r="C104">
            <v>230585</v>
          </cell>
          <cell r="D104" t="str">
            <v>برآورد لوازم جعبه انشعاب کامپوزیتی 63 آمپر 9 فیوزه</v>
          </cell>
          <cell r="E104" t="str">
            <v xml:space="preserve">دستگاه  </v>
          </cell>
          <cell r="F104">
            <v>23139000</v>
          </cell>
        </row>
        <row r="105">
          <cell r="C105">
            <v>230585</v>
          </cell>
          <cell r="D105" t="str">
            <v>برآورد لوازم جعبه انشعاب کامپوزیتی 63 آمپر 12 فیوزه</v>
          </cell>
          <cell r="E105" t="str">
            <v xml:space="preserve">دستگاه  </v>
          </cell>
          <cell r="F105">
            <v>30488000</v>
          </cell>
        </row>
        <row r="106">
          <cell r="C106">
            <v>230585</v>
          </cell>
          <cell r="D106" t="str">
            <v>برآورد لوازم جعبه انشعاب کامپوزیتی 63 آمپر 18 فیوزه</v>
          </cell>
          <cell r="E106" t="str">
            <v xml:space="preserve">دستگاه  </v>
          </cell>
          <cell r="F106">
            <v>42738000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بهای شرکت توزیع سال98"/>
      <sheetName val="اقلام ستاره دار 1403 "/>
      <sheetName val="اقلام ستاره دار  نهایی"/>
      <sheetName val="Sheet3"/>
      <sheetName val="اقلام ستاره دار  نهایی (2)"/>
      <sheetName val="Sheet0"/>
      <sheetName val="فایل اصلی"/>
      <sheetName val="فصل 1پایه بتنی"/>
      <sheetName val="فصل 2پایه های چوبی"/>
      <sheetName val="فصل3 پستها"/>
      <sheetName val="فصل 4 کابل ف م مسی"/>
      <sheetName val="فصل 5 کابل ف م الومینیم"/>
      <sheetName val="فصل 6 سیم و کابل ف  ض مسی"/>
      <sheetName val="فصل 7کابل ف ض الومینیم "/>
      <sheetName val="فصل 8 مقره واپیسر ها"/>
      <sheetName val="فصل 9 سرکابل  مفصل کاور لوله"/>
      <sheetName val="فصل 10 پایه های فلزی"/>
      <sheetName val="فصل 11 تجهیزات روشنایی"/>
      <sheetName val="فصل 12 قطع کننده  ف ض تابلو "/>
      <sheetName val="فصل 13 ترانس جریان و ولتاز"/>
      <sheetName val="فصل14یراق الات"/>
      <sheetName val="فصل 15 لوازم اندازه گیری دیجیتا"/>
      <sheetName val="فصل 16 قطع کننده های ف م هو "/>
      <sheetName val="فصل 17 اتوماسیون- کنترل-حفاظت"/>
      <sheetName val="فصل 18 قطعات بتنی و متعلقات"/>
      <sheetName val="فصل 19 مقره های سرامیکی"/>
      <sheetName val="فصل 20 فیوز کلید فیوز ف م ض "/>
      <sheetName val="فصل 21 برقگیرها"/>
      <sheetName val="فصل 22 تجهیزات کامپوزیت "/>
      <sheetName val="فصل 23 بدنه فلزی تابلوها"/>
      <sheetName val="فصل 24 تابلو کمپکت وقطع کنن"/>
      <sheetName val="فصل 25 تجهیزات مسی"/>
      <sheetName val="فصل 26 یراق الات الومینیمی"/>
      <sheetName val="فصل 27 خازن های فشار ضعیف"/>
      <sheetName val="فصل 41عملیات خط گرم"/>
      <sheetName val="فصل 42 نصب تجهیزات خط سرد"/>
      <sheetName val="فصل  سایر"/>
      <sheetName val="فصل  ابنیه "/>
      <sheetName val="تابلو سنجش هوشمند  اصلی 125"/>
      <sheetName val="تابلو سنجش هوشمند اصلی 160تا500"/>
      <sheetName val=" تابلو سنجش هوشمند  مشترک تا160"/>
      <sheetName val=" تابلو سنجش هوشمند مشترک تا 500"/>
      <sheetName val="تابلو توزیع با کنتور فهام"/>
      <sheetName val="تک کنتور"/>
      <sheetName val="روشنایی"/>
      <sheetName val="تابلو توزیع 800 تا 1600"/>
      <sheetName val="تابلو 63 کامپوزیتی"/>
      <sheetName val="ارت باکس"/>
      <sheetName val="توزیع هوایی -پایلوت"/>
      <sheetName val="تابلو شالتر"/>
      <sheetName val="فریم کامپوزیتی "/>
    </sheetNames>
    <sheetDataSet>
      <sheetData sheetId="0"/>
      <sheetData sheetId="1">
        <row r="4">
          <cell r="B4">
            <v>415</v>
          </cell>
          <cell r="C4">
            <v>0</v>
          </cell>
          <cell r="D4" t="str">
            <v>مقره اندازه گيري 20کيلو ولت تکفاز-mv</v>
          </cell>
          <cell r="E4" t="str">
            <v xml:space="preserve">ست    </v>
          </cell>
          <cell r="F4">
            <v>1000000000</v>
          </cell>
        </row>
        <row r="5">
          <cell r="B5">
            <v>416</v>
          </cell>
          <cell r="C5">
            <v>0</v>
          </cell>
          <cell r="D5" t="str">
            <v>مقره اندازه گیری فشار متوسط سه فاز</v>
          </cell>
          <cell r="E5" t="str">
            <v>دستگاه</v>
          </cell>
          <cell r="F5">
            <v>1700000000</v>
          </cell>
        </row>
        <row r="6">
          <cell r="B6">
            <v>518</v>
          </cell>
          <cell r="C6">
            <v>0</v>
          </cell>
          <cell r="D6" t="str">
            <v>هادي  آلومينيومي روکش دار سه لايه اي به مقطع 50ميلي متر مربع</v>
          </cell>
          <cell r="E6" t="str">
            <v xml:space="preserve">متر    </v>
          </cell>
          <cell r="F6">
            <v>438000</v>
          </cell>
        </row>
        <row r="7">
          <cell r="B7">
            <v>521</v>
          </cell>
          <cell r="C7">
            <v>0</v>
          </cell>
          <cell r="D7" t="str">
            <v>سيم فولادي نگهدارنده گالوانيزه مشابه مغزي هادی Canery  3/28*7 بقطر 9.8 (استقامت كششي kg 8160 ) و وزن واحد طول kg/m 48/0</v>
          </cell>
          <cell r="E7" t="str">
            <v>متر</v>
          </cell>
          <cell r="F7">
            <v>480000</v>
          </cell>
        </row>
        <row r="8">
          <cell r="B8">
            <v>1011</v>
          </cell>
          <cell r="C8">
            <v>0</v>
          </cell>
          <cell r="D8">
            <v>0</v>
          </cell>
          <cell r="E8">
            <v>0</v>
          </cell>
          <cell r="F8">
            <v>0</v>
          </cell>
        </row>
        <row r="9">
          <cell r="B9">
            <v>1041</v>
          </cell>
          <cell r="C9">
            <v>0</v>
          </cell>
          <cell r="D9" t="str">
            <v>مقره واسطه سکسیونر هوایی</v>
          </cell>
          <cell r="E9" t="str">
            <v>عدد</v>
          </cell>
          <cell r="F9">
            <v>22000000</v>
          </cell>
        </row>
        <row r="10">
          <cell r="B10">
            <v>1048</v>
          </cell>
          <cell r="C10">
            <v>0</v>
          </cell>
          <cell r="D10" t="str">
            <v xml:space="preserve">نگهدارنده لوله مونتاژ سکسیونر هوایی </v>
          </cell>
          <cell r="E10" t="str">
            <v>عدد</v>
          </cell>
          <cell r="F10">
            <v>5800000</v>
          </cell>
        </row>
        <row r="11">
          <cell r="B11">
            <v>1077</v>
          </cell>
          <cell r="C11">
            <v>0</v>
          </cell>
          <cell r="D11" t="str">
            <v>کلمپ انتهايي  مخروطي شکل براي قطر 9.8ميليمتري سيم فولادي نگهدارنده گالوانيزه مغزي هادي با استقامت کششي 8110کيلوگرمي</v>
          </cell>
          <cell r="E11" t="str">
            <v xml:space="preserve">عدد    </v>
          </cell>
          <cell r="F11">
            <v>12000000</v>
          </cell>
        </row>
        <row r="12">
          <cell r="B12">
            <v>1078</v>
          </cell>
          <cell r="C12">
            <v>0</v>
          </cell>
          <cell r="D12" t="str">
            <v>هيتر 60وات پست زميني</v>
          </cell>
          <cell r="E12" t="str">
            <v xml:space="preserve">عدد    </v>
          </cell>
          <cell r="F12">
            <v>4200000</v>
          </cell>
        </row>
        <row r="13">
          <cell r="B13">
            <v>0</v>
          </cell>
          <cell r="C13">
            <v>0</v>
          </cell>
          <cell r="D13">
            <v>0</v>
          </cell>
          <cell r="E13">
            <v>0</v>
          </cell>
          <cell r="F13">
            <v>0</v>
          </cell>
        </row>
        <row r="14">
          <cell r="B14">
            <v>100000269</v>
          </cell>
          <cell r="C14">
            <v>0</v>
          </cell>
          <cell r="D14" t="str">
            <v>جعبه انشعاب  12 فیوزه 25A</v>
          </cell>
          <cell r="E14" t="str">
            <v xml:space="preserve">دستگاه </v>
          </cell>
          <cell r="F14">
            <v>62000000</v>
          </cell>
        </row>
        <row r="15">
          <cell r="B15">
            <v>100000473</v>
          </cell>
          <cell r="C15">
            <v>0</v>
          </cell>
          <cell r="D15" t="str">
            <v>بست تسمه</v>
          </cell>
          <cell r="E15" t="str">
            <v>عدد</v>
          </cell>
          <cell r="F15">
            <v>78000</v>
          </cell>
        </row>
        <row r="16">
          <cell r="B16">
            <v>100000832</v>
          </cell>
          <cell r="C16">
            <v>0</v>
          </cell>
          <cell r="D16" t="str">
            <v>واشر چهار گوش</v>
          </cell>
          <cell r="E16" t="str">
            <v>عدد</v>
          </cell>
          <cell r="F16">
            <v>87300</v>
          </cell>
        </row>
        <row r="17">
          <cell r="B17">
            <v>100000895</v>
          </cell>
          <cell r="C17">
            <v>0</v>
          </cell>
          <cell r="D17" t="str">
            <v>براکت جلوبر نبشی سه خانه</v>
          </cell>
          <cell r="E17" t="str">
            <v>عدد</v>
          </cell>
          <cell r="F17">
            <v>13600000</v>
          </cell>
        </row>
        <row r="18">
          <cell r="B18">
            <v>100000932</v>
          </cell>
          <cell r="C18">
            <v>0</v>
          </cell>
          <cell r="D18" t="str">
            <v>پیم اتریه نمره 16</v>
          </cell>
          <cell r="E18" t="str">
            <v>عدد</v>
          </cell>
          <cell r="F18">
            <v>156000</v>
          </cell>
        </row>
        <row r="19">
          <cell r="B19">
            <v>100000965</v>
          </cell>
          <cell r="C19">
            <v>0</v>
          </cell>
          <cell r="D19" t="str">
            <v xml:space="preserve">فشنگ فيوز25آمپر                                    </v>
          </cell>
          <cell r="E19" t="str">
            <v xml:space="preserve">عدد  </v>
          </cell>
          <cell r="F19">
            <v>300000</v>
          </cell>
        </row>
        <row r="20">
          <cell r="B20">
            <v>100000966</v>
          </cell>
          <cell r="C20">
            <v>0</v>
          </cell>
          <cell r="D20" t="str">
            <v xml:space="preserve">فشنگ فيوز63آمپر                                    </v>
          </cell>
          <cell r="E20" t="str">
            <v xml:space="preserve">عدد  </v>
          </cell>
          <cell r="F20">
            <v>372000</v>
          </cell>
        </row>
        <row r="21">
          <cell r="B21">
            <v>100001000</v>
          </cell>
          <cell r="C21">
            <v>0</v>
          </cell>
          <cell r="D21" t="str">
            <v>آنتن کنتور ديجيتالي</v>
          </cell>
          <cell r="E21" t="str">
            <v xml:space="preserve">عدد    </v>
          </cell>
          <cell r="F21">
            <v>2300000</v>
          </cell>
        </row>
        <row r="22">
          <cell r="B22">
            <v>100001016</v>
          </cell>
          <cell r="C22">
            <v>0</v>
          </cell>
          <cell r="D22" t="str">
            <v>واشر تخت سفيد 5</v>
          </cell>
          <cell r="E22" t="str">
            <v xml:space="preserve">عدد    </v>
          </cell>
          <cell r="F22">
            <v>47000</v>
          </cell>
        </row>
        <row r="23">
          <cell r="B23">
            <v>100001030</v>
          </cell>
          <cell r="C23">
            <v>0</v>
          </cell>
          <cell r="D23" t="str">
            <v>در پوش انتهايي کابل خود نگهدار  (END CAP)</v>
          </cell>
          <cell r="E23" t="str">
            <v>عدد</v>
          </cell>
          <cell r="F23">
            <v>27000</v>
          </cell>
        </row>
        <row r="24">
          <cell r="B24">
            <v>100001031</v>
          </cell>
          <cell r="C24">
            <v>0</v>
          </cell>
          <cell r="D24" t="str">
            <v>بست كمر بندي كابل خود نگهدار ( انتي يووي )</v>
          </cell>
          <cell r="E24" t="str">
            <v>عدد</v>
          </cell>
          <cell r="F24">
            <v>42500</v>
          </cell>
        </row>
        <row r="25">
          <cell r="B25">
            <v>100001032</v>
          </cell>
          <cell r="C25">
            <v>0</v>
          </cell>
          <cell r="D25" t="str">
            <v>بست كمر بندي كابل خود نگهدار ( انتي يووي ) با مارک ایرانی</v>
          </cell>
          <cell r="E25" t="str">
            <v>عدد</v>
          </cell>
          <cell r="F25">
            <v>42500</v>
          </cell>
        </row>
        <row r="26">
          <cell r="B26">
            <v>100036301</v>
          </cell>
          <cell r="C26">
            <v>0</v>
          </cell>
          <cell r="D26" t="str">
            <v>لوله فولادی سیاه درزدار به قطر 20 (سه چهارم اینچ)</v>
          </cell>
          <cell r="E26" t="str">
            <v>متر</v>
          </cell>
          <cell r="F26">
            <v>600000</v>
          </cell>
        </row>
        <row r="27">
          <cell r="B27">
            <v>100036302</v>
          </cell>
          <cell r="C27">
            <v>0</v>
          </cell>
          <cell r="D27" t="str">
            <v>لوله فولادی سیاه درزدار به قطر 32 (یک و یک چهارم اینچ)</v>
          </cell>
          <cell r="E27" t="str">
            <v>متر</v>
          </cell>
          <cell r="F27">
            <v>950000</v>
          </cell>
        </row>
        <row r="28">
          <cell r="B28">
            <v>102004120</v>
          </cell>
          <cell r="C28">
            <v>0</v>
          </cell>
          <cell r="D28" t="str">
            <v>قفل مغزي درب</v>
          </cell>
          <cell r="E28" t="str">
            <v xml:space="preserve">عدد    </v>
          </cell>
          <cell r="F28">
            <v>1900000</v>
          </cell>
        </row>
        <row r="29">
          <cell r="B29">
            <v>120003100</v>
          </cell>
          <cell r="C29">
            <v>0</v>
          </cell>
          <cell r="D29" t="str">
            <v>پايه بتني چهار گوش مسلح به ارتفاع 9 متر و قدرت نامي 200کيلوگرم نيرو(با افزودني ژل ميکروسيليس)</v>
          </cell>
          <cell r="E29" t="str">
            <v xml:space="preserve">اصله   </v>
          </cell>
          <cell r="F29">
            <v>44500000</v>
          </cell>
        </row>
        <row r="30">
          <cell r="B30">
            <v>120003102</v>
          </cell>
          <cell r="C30">
            <v>0</v>
          </cell>
          <cell r="D30" t="str">
            <v>پايه بتني چهار گوش مسلح به ارتفاع 9 متر و قدرت نامي 400کيلوگرم نيرو(با افزودني ژل ميکروسيليس)</v>
          </cell>
          <cell r="E30" t="str">
            <v xml:space="preserve">اصله   </v>
          </cell>
          <cell r="F30">
            <v>55000000</v>
          </cell>
        </row>
        <row r="31">
          <cell r="B31">
            <v>120003110</v>
          </cell>
          <cell r="C31">
            <v>0</v>
          </cell>
          <cell r="D31" t="str">
            <v>پايه بتني چهار گوش مسلح به ارتفاع 12 متر و قدرت نامي 400کيلوگرم نيرو(با افزودني ژل ميکروسيليس)</v>
          </cell>
          <cell r="E31" t="str">
            <v xml:space="preserve">اصله   </v>
          </cell>
          <cell r="F31">
            <v>80000000</v>
          </cell>
        </row>
        <row r="32">
          <cell r="B32">
            <v>120003112</v>
          </cell>
          <cell r="C32">
            <v>0</v>
          </cell>
          <cell r="D32" t="str">
            <v>پايه بتني چهار گوش مسلح به ارتفاع 12 متر و قدرت نامي 600کيلوگرم نيرو(با افزودني ژل ميکروسيليس)</v>
          </cell>
          <cell r="E32" t="str">
            <v xml:space="preserve">اصله    </v>
          </cell>
          <cell r="F32">
            <v>98500000</v>
          </cell>
        </row>
        <row r="33">
          <cell r="B33">
            <v>120003114</v>
          </cell>
          <cell r="C33">
            <v>0</v>
          </cell>
          <cell r="D33" t="str">
            <v>پايه بتني چهار گوش مسلح به ارتفاع 12 متر و قدرت نامي 800کيلوگرم نيرو(با افزودني ژل ميکروسيليس)</v>
          </cell>
          <cell r="E33" t="str">
            <v xml:space="preserve">اصله    </v>
          </cell>
          <cell r="F33">
            <v>113000000</v>
          </cell>
        </row>
        <row r="34">
          <cell r="B34">
            <v>120003118</v>
          </cell>
          <cell r="C34">
            <v>0</v>
          </cell>
          <cell r="D34" t="str">
            <v>پايه بتني چهار گوش مسلح به ارتفاع 12 متر و قدرت نامي 1200کيلوگرم نيرو(با افزودني ژل ميکروسيليس)</v>
          </cell>
          <cell r="E34" t="str">
            <v xml:space="preserve">اصله    </v>
          </cell>
          <cell r="F34">
            <v>136500000</v>
          </cell>
        </row>
        <row r="35">
          <cell r="B35">
            <v>120003130</v>
          </cell>
          <cell r="C35">
            <v>0</v>
          </cell>
          <cell r="D35" t="str">
            <v>پايه بتني چهار گوش مسلح به ارتفاع 15 متر و قدرت نامي 600کيلوگرم نيرو(با افزودني ژل ميکروسيليس)</v>
          </cell>
          <cell r="E35" t="str">
            <v xml:space="preserve">اصله    </v>
          </cell>
          <cell r="F35">
            <v>140000000</v>
          </cell>
        </row>
        <row r="36">
          <cell r="B36">
            <v>120003132</v>
          </cell>
          <cell r="C36">
            <v>0</v>
          </cell>
          <cell r="D36" t="str">
            <v>پايه بتني چهار گوش مسلح به ارتفاع 15 متر و قدرت نامي 800کيلوگرم نيرو(با افزودني ژل ميکروسيليس)</v>
          </cell>
          <cell r="E36" t="str">
            <v xml:space="preserve">اصله   </v>
          </cell>
          <cell r="F36">
            <v>160000000</v>
          </cell>
        </row>
        <row r="37">
          <cell r="B37">
            <v>120003220</v>
          </cell>
          <cell r="C37">
            <v>0</v>
          </cell>
          <cell r="D37" t="str">
            <v>تير چوبي 9 متري متوسط (اشباع شده كلاس 2)</v>
          </cell>
          <cell r="E37" t="str">
            <v xml:space="preserve">اصله   </v>
          </cell>
          <cell r="F37">
            <v>92000000</v>
          </cell>
        </row>
        <row r="38">
          <cell r="B38">
            <v>205001200</v>
          </cell>
          <cell r="C38">
            <v>0</v>
          </cell>
          <cell r="D38" t="str">
            <v>قفل آويز كتابي</v>
          </cell>
          <cell r="E38">
            <v>0</v>
          </cell>
          <cell r="F38">
            <v>2800000</v>
          </cell>
        </row>
        <row r="39">
          <cell r="B39">
            <v>205001210</v>
          </cell>
          <cell r="C39">
            <v>0</v>
          </cell>
          <cell r="D39" t="str">
            <v>قفل آويز محافظتي</v>
          </cell>
          <cell r="E39" t="str">
            <v xml:space="preserve">عدد    </v>
          </cell>
          <cell r="F39">
            <v>7300000</v>
          </cell>
        </row>
        <row r="40">
          <cell r="B40">
            <v>205001215</v>
          </cell>
          <cell r="C40">
            <v>0</v>
          </cell>
          <cell r="D40" t="str">
            <v>محافظ قفل آویز</v>
          </cell>
          <cell r="E40" t="str">
            <v>عدد</v>
          </cell>
          <cell r="F40">
            <v>4700000</v>
          </cell>
        </row>
        <row r="41">
          <cell r="B41">
            <v>205001220</v>
          </cell>
          <cell r="C41">
            <v>0</v>
          </cell>
          <cell r="D41" t="str">
            <v>کلید یدک قفل</v>
          </cell>
          <cell r="E41" t="str">
            <v>عدد</v>
          </cell>
          <cell r="F41">
            <v>900000</v>
          </cell>
        </row>
        <row r="42">
          <cell r="B42">
            <v>205002700</v>
          </cell>
          <cell r="C42">
            <v>0</v>
          </cell>
          <cell r="D42" t="str">
            <v xml:space="preserve">قفل  تابلوهاي  توزيع  وسنجش                           </v>
          </cell>
          <cell r="E42" t="str">
            <v xml:space="preserve">عدد  </v>
          </cell>
          <cell r="F42">
            <v>850000</v>
          </cell>
        </row>
        <row r="43">
          <cell r="B43">
            <v>215002600</v>
          </cell>
          <cell r="C43">
            <v>0</v>
          </cell>
          <cell r="D43" t="str">
            <v>بست گازي</v>
          </cell>
          <cell r="E43" t="str">
            <v>عدد</v>
          </cell>
          <cell r="F43">
            <v>150000</v>
          </cell>
        </row>
        <row r="44">
          <cell r="B44">
            <v>215002630</v>
          </cell>
          <cell r="C44">
            <v>0</v>
          </cell>
          <cell r="D44" t="str">
            <v>بست لوله گازی نمره 7</v>
          </cell>
          <cell r="E44" t="str">
            <v>عدد</v>
          </cell>
          <cell r="F44">
            <v>230000</v>
          </cell>
        </row>
        <row r="45">
          <cell r="B45">
            <v>230001200</v>
          </cell>
          <cell r="C45">
            <v>0</v>
          </cell>
          <cell r="D45" t="str">
            <v>رول پلاك</v>
          </cell>
          <cell r="E45" t="str">
            <v>عدد</v>
          </cell>
          <cell r="F45">
            <v>15000</v>
          </cell>
        </row>
        <row r="46">
          <cell r="B46">
            <v>234000800</v>
          </cell>
          <cell r="C46">
            <v>0</v>
          </cell>
          <cell r="D46" t="str">
            <v>ميخ</v>
          </cell>
          <cell r="E46" t="str">
            <v>کیلوگرم</v>
          </cell>
          <cell r="F46">
            <v>780000</v>
          </cell>
        </row>
        <row r="47">
          <cell r="B47">
            <v>239000800</v>
          </cell>
          <cell r="C47">
            <v>0</v>
          </cell>
          <cell r="D47" t="str">
            <v>بست سیم بکسل</v>
          </cell>
          <cell r="E47" t="str">
            <v>عدد</v>
          </cell>
          <cell r="F47">
            <v>200000</v>
          </cell>
        </row>
        <row r="48">
          <cell r="B48">
            <v>261000650</v>
          </cell>
          <cell r="C48">
            <v>0</v>
          </cell>
          <cell r="D48" t="str">
            <v>مهره قلابدار</v>
          </cell>
          <cell r="E48" t="str">
            <v>عدد</v>
          </cell>
          <cell r="F48">
            <v>1150000</v>
          </cell>
        </row>
        <row r="49">
          <cell r="B49">
            <v>261000700</v>
          </cell>
          <cell r="C49">
            <v>0</v>
          </cell>
          <cell r="D49" t="str">
            <v>مهره گالوانیزه نمره 16</v>
          </cell>
          <cell r="E49" t="str">
            <v>عدد</v>
          </cell>
          <cell r="F49">
            <v>55000</v>
          </cell>
        </row>
        <row r="50">
          <cell r="B50">
            <v>261000800</v>
          </cell>
          <cell r="C50">
            <v>0</v>
          </cell>
          <cell r="D50" t="str">
            <v xml:space="preserve">مهره چشمي نمره 16 </v>
          </cell>
          <cell r="E50" t="str">
            <v>عدد</v>
          </cell>
          <cell r="F50">
            <v>285000</v>
          </cell>
        </row>
        <row r="51">
          <cell r="B51">
            <v>261001110</v>
          </cell>
          <cell r="C51">
            <v>0</v>
          </cell>
          <cell r="D51" t="str">
            <v>يوبلت نمره 16 تا 14</v>
          </cell>
          <cell r="E51" t="str">
            <v>عدد</v>
          </cell>
          <cell r="F51">
            <v>670000</v>
          </cell>
        </row>
        <row r="52">
          <cell r="B52">
            <v>261005500</v>
          </cell>
          <cell r="C52">
            <v>0</v>
          </cell>
          <cell r="D52" t="str">
            <v xml:space="preserve">اتريه تك خانه گالوانيزه از كفي ورق 3 ميليمتر و يو با ورق 5 ميليمتر(با پین و اشپیل) </v>
          </cell>
          <cell r="E52" t="str">
            <v>عدد</v>
          </cell>
          <cell r="F52">
            <v>750000</v>
          </cell>
        </row>
        <row r="53">
          <cell r="B53">
            <v>261007400</v>
          </cell>
          <cell r="C53">
            <v>0</v>
          </cell>
          <cell r="D53" t="str">
            <v>رالونژ 20 سانتي</v>
          </cell>
          <cell r="E53" t="str">
            <v>عدد</v>
          </cell>
          <cell r="F53">
            <v>1500000</v>
          </cell>
        </row>
        <row r="54">
          <cell r="B54">
            <v>261007430</v>
          </cell>
          <cell r="C54">
            <v>0</v>
          </cell>
          <cell r="D54" t="str">
            <v>رالونژ 25 سانتي</v>
          </cell>
          <cell r="E54" t="str">
            <v>عدد</v>
          </cell>
          <cell r="F54">
            <v>1800000</v>
          </cell>
        </row>
        <row r="55">
          <cell r="B55">
            <v>261007440</v>
          </cell>
          <cell r="C55">
            <v>0</v>
          </cell>
          <cell r="D55" t="str">
            <v>رالونژ 30 سانتي</v>
          </cell>
          <cell r="E55" t="str">
            <v>عدد</v>
          </cell>
          <cell r="F55">
            <v>2050000</v>
          </cell>
        </row>
        <row r="56">
          <cell r="B56">
            <v>261007710</v>
          </cell>
          <cell r="C56">
            <v>0</v>
          </cell>
          <cell r="D56" t="str">
            <v>رالونژ 35 سانتي</v>
          </cell>
          <cell r="E56" t="str">
            <v>عدد</v>
          </cell>
          <cell r="F56">
            <v>2300000</v>
          </cell>
        </row>
        <row r="57">
          <cell r="B57">
            <v>261008000</v>
          </cell>
          <cell r="C57">
            <v>0</v>
          </cell>
          <cell r="D57" t="str">
            <v>رالونژ 15 سانتي</v>
          </cell>
          <cell r="E57" t="str">
            <v>عدد</v>
          </cell>
          <cell r="F57">
            <v>1300000</v>
          </cell>
        </row>
        <row r="58">
          <cell r="B58">
            <v>261010500</v>
          </cell>
          <cell r="C58">
            <v>0</v>
          </cell>
          <cell r="D58" t="str">
            <v>سوزن سر تیری  ناودانی  L شکلی</v>
          </cell>
          <cell r="E58" t="str">
            <v>عدد</v>
          </cell>
          <cell r="F58">
            <v>3800000</v>
          </cell>
        </row>
        <row r="59">
          <cell r="B59">
            <v>261011300</v>
          </cell>
          <cell r="C59">
            <v>140307</v>
          </cell>
          <cell r="D59" t="str">
            <v>براكت جلوبر از نبشي نمره 6 ( 5  خانه )</v>
          </cell>
          <cell r="E59" t="str">
            <v>دستگاه</v>
          </cell>
          <cell r="F59">
            <v>23800000</v>
          </cell>
        </row>
        <row r="60">
          <cell r="B60">
            <v>261012000</v>
          </cell>
          <cell r="C60">
            <v>140148</v>
          </cell>
          <cell r="D60" t="str">
            <v>ساید آرم 45 سانتی متری گ گ مخصوص مقره سوزنی</v>
          </cell>
          <cell r="E60" t="str">
            <v>عدد</v>
          </cell>
          <cell r="F60">
            <v>2800000</v>
          </cell>
        </row>
        <row r="61">
          <cell r="B61">
            <v>269000010</v>
          </cell>
          <cell r="C61">
            <v>0</v>
          </cell>
          <cell r="D61" t="str">
            <v>درپوش انتهايي کابل خودنگهدار (اندکپ) -نمره 25</v>
          </cell>
          <cell r="E61" t="str">
            <v xml:space="preserve">عدد    </v>
          </cell>
          <cell r="F61">
            <v>27000</v>
          </cell>
        </row>
        <row r="62">
          <cell r="B62">
            <v>269000020</v>
          </cell>
          <cell r="C62">
            <v>0</v>
          </cell>
          <cell r="D62" t="str">
            <v>درپوش انتهايي کابل خودنگهدار (اندکپ) -نمره 50</v>
          </cell>
          <cell r="E62" t="str">
            <v xml:space="preserve">عدد    </v>
          </cell>
          <cell r="F62">
            <v>27000</v>
          </cell>
        </row>
        <row r="63">
          <cell r="B63">
            <v>269000025</v>
          </cell>
          <cell r="C63">
            <v>0</v>
          </cell>
          <cell r="D63" t="str">
            <v>درپوش انتهايي کابل خودنگهدار (اندکپ) -نمره 70</v>
          </cell>
          <cell r="E63" t="str">
            <v xml:space="preserve">عدد    </v>
          </cell>
          <cell r="F63">
            <v>27000</v>
          </cell>
        </row>
        <row r="64">
          <cell r="B64">
            <v>269000030</v>
          </cell>
          <cell r="C64">
            <v>0</v>
          </cell>
          <cell r="D64" t="str">
            <v>درپوش انتهايي کابل خودنگهدار (اندکپ) -نمره 120</v>
          </cell>
          <cell r="E64" t="str">
            <v xml:space="preserve">عدد    </v>
          </cell>
          <cell r="F64">
            <v>27000</v>
          </cell>
        </row>
        <row r="65">
          <cell r="B65">
            <v>269000735</v>
          </cell>
          <cell r="C65">
            <v>0</v>
          </cell>
          <cell r="D65" t="str">
            <v>كلمپ انشعاب سر خط (بي متال)كابل خودنگهدار فشار ضعيف  ايراني</v>
          </cell>
          <cell r="E65" t="str">
            <v>عدد</v>
          </cell>
          <cell r="F65">
            <v>980000</v>
          </cell>
        </row>
        <row r="66">
          <cell r="B66">
            <v>269009700</v>
          </cell>
          <cell r="C66">
            <v>0</v>
          </cell>
          <cell r="D66" t="str">
            <v>کلمپ سیم نگهدارنده</v>
          </cell>
          <cell r="E66" t="str">
            <v>عدد</v>
          </cell>
          <cell r="F66">
            <v>3300000</v>
          </cell>
        </row>
        <row r="67">
          <cell r="B67">
            <v>269009800</v>
          </cell>
          <cell r="C67">
            <v>0</v>
          </cell>
          <cell r="D67" t="str">
            <v>کلمپ دوشیار جهت اتصال دو سیم  مهار به یکدیگر</v>
          </cell>
          <cell r="E67" t="str">
            <v>عدد</v>
          </cell>
          <cell r="F67">
            <v>3800000</v>
          </cell>
        </row>
        <row r="68">
          <cell r="B68">
            <v>269010201</v>
          </cell>
          <cell r="C68">
            <v>0</v>
          </cell>
          <cell r="D68" t="str">
            <v>کاور کلمپ سیم به سیم</v>
          </cell>
          <cell r="E68" t="str">
            <v>عدد</v>
          </cell>
          <cell r="F68">
            <v>214000</v>
          </cell>
        </row>
        <row r="69">
          <cell r="B69">
            <v>269010250</v>
          </cell>
          <cell r="C69">
            <v>0</v>
          </cell>
          <cell r="D69" t="str">
            <v>کلمپ زاویه سیم مهار</v>
          </cell>
          <cell r="E69" t="str">
            <v>عدد</v>
          </cell>
          <cell r="F69">
            <v>3900000</v>
          </cell>
        </row>
        <row r="70">
          <cell r="B70">
            <v>300048100</v>
          </cell>
          <cell r="C70">
            <v>0</v>
          </cell>
          <cell r="D70" t="str">
            <v>تسمه 5*50*350</v>
          </cell>
          <cell r="E70" t="str">
            <v>عدد</v>
          </cell>
          <cell r="F70">
            <v>600000</v>
          </cell>
        </row>
        <row r="71">
          <cell r="B71">
            <v>300048300</v>
          </cell>
          <cell r="C71">
            <v>0</v>
          </cell>
          <cell r="D71" t="str">
            <v>تسمه 5*40*400</v>
          </cell>
          <cell r="E71" t="str">
            <v>عدد</v>
          </cell>
          <cell r="F71">
            <v>800000</v>
          </cell>
        </row>
        <row r="72">
          <cell r="B72">
            <v>300048400</v>
          </cell>
          <cell r="C72">
            <v>0</v>
          </cell>
          <cell r="D72" t="str">
            <v>تسمه 5*40*450</v>
          </cell>
          <cell r="E72" t="str">
            <v>عدد</v>
          </cell>
          <cell r="F72">
            <v>900000</v>
          </cell>
        </row>
        <row r="73">
          <cell r="B73">
            <v>304001070</v>
          </cell>
          <cell r="C73">
            <v>0</v>
          </cell>
          <cell r="D73" t="str">
            <v>براک ضد نوسان مخصوص پایه عبوری خطوط فاصله دار</v>
          </cell>
          <cell r="E73" t="str">
            <v xml:space="preserve">عدد    </v>
          </cell>
          <cell r="F73">
            <v>3500000</v>
          </cell>
        </row>
        <row r="74">
          <cell r="B74">
            <v>304001955</v>
          </cell>
          <cell r="C74">
            <v>0</v>
          </cell>
          <cell r="D74" t="str">
            <v xml:space="preserve">کنسول eشکل مخصوص پايه هاي عبوري مقره سوزني کابل فاصله دار </v>
          </cell>
          <cell r="E74" t="str">
            <v xml:space="preserve">عدد    </v>
          </cell>
          <cell r="F74">
            <v>21000000</v>
          </cell>
        </row>
        <row r="75">
          <cell r="B75">
            <v>323001500</v>
          </cell>
          <cell r="C75">
            <v>0</v>
          </cell>
          <cell r="D75" t="str">
            <v>اتصال زمين  کامل اتمايز(با دو عدد ميله مسي-کلمپ و کوپلينگ)</v>
          </cell>
          <cell r="E75" t="str">
            <v xml:space="preserve">دستگاه </v>
          </cell>
          <cell r="F75">
            <v>9000000</v>
          </cell>
        </row>
        <row r="76">
          <cell r="B76">
            <v>323001690</v>
          </cell>
          <cell r="C76">
            <v>0</v>
          </cell>
          <cell r="D76" t="str">
            <v>ميله اتصال زمين اتمايز شده با مسبه طول 150 سانتیمتر و قطر 16 میلیمتر با کلمپ</v>
          </cell>
          <cell r="E76">
            <v>0</v>
          </cell>
          <cell r="F76">
            <v>4500000</v>
          </cell>
        </row>
        <row r="77">
          <cell r="B77">
            <v>323001700</v>
          </cell>
          <cell r="C77">
            <v>0</v>
          </cell>
          <cell r="D77" t="str">
            <v>اتصال ارت موقت با کاور</v>
          </cell>
          <cell r="E77" t="str">
            <v xml:space="preserve">عدد    </v>
          </cell>
          <cell r="F77">
            <v>2480000</v>
          </cell>
        </row>
        <row r="78">
          <cell r="B78">
            <v>370003410</v>
          </cell>
          <cell r="C78">
            <v>0</v>
          </cell>
          <cell r="D78" t="str">
            <v>قاب فیوز سه فاز</v>
          </cell>
          <cell r="E78" t="str">
            <v>عدد</v>
          </cell>
          <cell r="F78">
            <v>330000</v>
          </cell>
        </row>
        <row r="79">
          <cell r="B79">
            <v>417002500</v>
          </cell>
          <cell r="C79">
            <v>0</v>
          </cell>
          <cell r="D79" t="str">
            <v>لوله خرطومی فلزی روکشدار</v>
          </cell>
          <cell r="E79" t="str">
            <v>متر</v>
          </cell>
          <cell r="F79">
            <v>265000</v>
          </cell>
        </row>
        <row r="80">
          <cell r="B80">
            <v>420034700</v>
          </cell>
          <cell r="C80">
            <v>0</v>
          </cell>
          <cell r="D80" t="str">
            <v>بوشن  نمره 6</v>
          </cell>
          <cell r="E80" t="str">
            <v xml:space="preserve">عدد  </v>
          </cell>
          <cell r="F80">
            <v>830000</v>
          </cell>
        </row>
        <row r="81">
          <cell r="B81">
            <v>620000400</v>
          </cell>
          <cell r="C81">
            <v>0</v>
          </cell>
          <cell r="D81" t="str">
            <v>ثبات بار با قابليت از راه دور - t400</v>
          </cell>
          <cell r="E81" t="str">
            <v xml:space="preserve">دستگاه  </v>
          </cell>
          <cell r="F81">
            <v>456000000</v>
          </cell>
        </row>
        <row r="82">
          <cell r="B82">
            <v>620000405</v>
          </cell>
          <cell r="C82">
            <v>0</v>
          </cell>
          <cell r="D82" t="str">
            <v>ثبات بار با قابليت از راه دور - t500</v>
          </cell>
          <cell r="E82" t="str">
            <v xml:space="preserve">دستگاه  </v>
          </cell>
          <cell r="F82">
            <v>759000000</v>
          </cell>
        </row>
        <row r="83">
          <cell r="B83">
            <v>620000410</v>
          </cell>
          <cell r="C83">
            <v>0</v>
          </cell>
          <cell r="D83" t="str">
            <v>ثبات بار با قابليت از راه دور - t630</v>
          </cell>
          <cell r="E83" t="str">
            <v xml:space="preserve">دستگاه  </v>
          </cell>
          <cell r="F83">
            <v>759000000</v>
          </cell>
        </row>
        <row r="84">
          <cell r="B84">
            <v>620000415</v>
          </cell>
          <cell r="C84">
            <v>0</v>
          </cell>
          <cell r="D84" t="str">
            <v>ثبات بار با قابليت از راه دور - t800</v>
          </cell>
          <cell r="E84" t="str">
            <v xml:space="preserve">دستگاه  </v>
          </cell>
          <cell r="F84">
            <v>759000000</v>
          </cell>
        </row>
        <row r="85">
          <cell r="B85">
            <v>620000420</v>
          </cell>
          <cell r="C85">
            <v>0</v>
          </cell>
          <cell r="D85" t="str">
            <v>ثبات بار با قابليت از راه دور - t1000</v>
          </cell>
          <cell r="E85" t="str">
            <v xml:space="preserve">دستگاه  </v>
          </cell>
          <cell r="F85">
            <v>759000000</v>
          </cell>
        </row>
        <row r="86">
          <cell r="B86">
            <v>620000425</v>
          </cell>
          <cell r="C86">
            <v>0</v>
          </cell>
          <cell r="D86" t="str">
            <v>ثبات بار با قابليت از راه دور - t1250</v>
          </cell>
          <cell r="E86" t="str">
            <v xml:space="preserve">دستگاه  </v>
          </cell>
          <cell r="F86">
            <v>759000000</v>
          </cell>
        </row>
        <row r="87">
          <cell r="B87">
            <v>620000430</v>
          </cell>
          <cell r="C87">
            <v>0</v>
          </cell>
          <cell r="D87" t="str">
            <v>ثبات بار با قابليت از راه دور - t1600</v>
          </cell>
          <cell r="E87" t="str">
            <v xml:space="preserve">دستگاه  </v>
          </cell>
          <cell r="F87">
            <v>759000000</v>
          </cell>
        </row>
        <row r="88">
          <cell r="B88">
            <v>632000125</v>
          </cell>
          <cell r="C88">
            <v>0</v>
          </cell>
          <cell r="D88" t="str">
            <v xml:space="preserve">کنتور تکفاز مستقیم دیجیتالی چند تعرفه گرد </v>
          </cell>
          <cell r="E88" t="str">
            <v>دستگاه</v>
          </cell>
          <cell r="F88">
            <v>5460000</v>
          </cell>
        </row>
        <row r="89">
          <cell r="B89">
            <v>639000100</v>
          </cell>
          <cell r="C89">
            <v>0</v>
          </cell>
          <cell r="D89" t="str">
            <v>تخته كنتور تكفاز</v>
          </cell>
          <cell r="E89" t="str">
            <v>عدد</v>
          </cell>
          <cell r="F89">
            <v>1950000</v>
          </cell>
        </row>
        <row r="90">
          <cell r="B90">
            <v>639000200</v>
          </cell>
          <cell r="C90">
            <v>0</v>
          </cell>
          <cell r="D90" t="str">
            <v>تخته كنتور سه فاز به ابعاد 45*35</v>
          </cell>
          <cell r="E90" t="str">
            <v>عدد</v>
          </cell>
          <cell r="F90">
            <v>2300000</v>
          </cell>
        </row>
        <row r="91">
          <cell r="B91">
            <v>639000300</v>
          </cell>
          <cell r="C91">
            <v>0</v>
          </cell>
          <cell r="D91" t="str">
            <v>كاسه كنتور</v>
          </cell>
          <cell r="E91" t="str">
            <v>عدد</v>
          </cell>
          <cell r="F91">
            <v>2500000</v>
          </cell>
        </row>
        <row r="92">
          <cell r="B92">
            <v>639000535</v>
          </cell>
          <cell r="C92">
            <v>0</v>
          </cell>
          <cell r="D92" t="str">
            <v>زه دور کنتور گرد</v>
          </cell>
          <cell r="E92" t="str">
            <v>عدد</v>
          </cell>
          <cell r="F92">
            <v>500000</v>
          </cell>
        </row>
        <row r="93">
          <cell r="B93">
            <v>639001200</v>
          </cell>
          <cell r="C93">
            <v>0</v>
          </cell>
          <cell r="D93" t="str">
            <v>سيم پلمپ</v>
          </cell>
          <cell r="E93" t="str">
            <v>متر</v>
          </cell>
          <cell r="F93">
            <v>37300</v>
          </cell>
        </row>
        <row r="94">
          <cell r="B94">
            <v>639002700</v>
          </cell>
          <cell r="C94">
            <v>0</v>
          </cell>
          <cell r="D94" t="str">
            <v>پلمپ (چرخشی مگاتویست)</v>
          </cell>
          <cell r="E94" t="str">
            <v>عدد</v>
          </cell>
          <cell r="F94">
            <v>25500</v>
          </cell>
        </row>
        <row r="95">
          <cell r="B95">
            <v>639002800</v>
          </cell>
          <cell r="C95">
            <v>0</v>
          </cell>
          <cell r="D95" t="str">
            <v>پلمپ سربي (سدید)</v>
          </cell>
          <cell r="E95" t="str">
            <v>عدد</v>
          </cell>
          <cell r="F95">
            <v>45000</v>
          </cell>
        </row>
        <row r="96">
          <cell r="B96">
            <v>639002900</v>
          </cell>
          <cell r="C96">
            <v>0</v>
          </cell>
          <cell r="D96" t="str">
            <v>پلمپ استانو</v>
          </cell>
          <cell r="E96" t="str">
            <v>عدد</v>
          </cell>
          <cell r="F96">
            <v>17500</v>
          </cell>
        </row>
        <row r="97">
          <cell r="B97">
            <v>639003000</v>
          </cell>
          <cell r="C97">
            <v>0</v>
          </cell>
          <cell r="D97" t="str">
            <v>پلمپ سربی جهت نصب جدید</v>
          </cell>
          <cell r="E97" t="str">
            <v>عدد</v>
          </cell>
          <cell r="F97">
            <v>45000</v>
          </cell>
        </row>
        <row r="98">
          <cell r="B98">
            <v>651010250</v>
          </cell>
          <cell r="C98">
            <v>0</v>
          </cell>
          <cell r="D98" t="str">
            <v>ترانسفورماتور هوايي 20 كيلوولت تكفاز 10 كيلوولت آمپر</v>
          </cell>
          <cell r="E98" t="str">
            <v xml:space="preserve">دستگاه  </v>
          </cell>
          <cell r="F98">
            <v>325330000</v>
          </cell>
        </row>
        <row r="99">
          <cell r="B99">
            <v>651010300</v>
          </cell>
          <cell r="C99">
            <v>0</v>
          </cell>
          <cell r="D99" t="str">
            <v>ترانسفورماتور هوائي 20 كيلوولت تكفاز 15 كيلوولت آمپر</v>
          </cell>
          <cell r="E99" t="str">
            <v xml:space="preserve">دستگاه  </v>
          </cell>
          <cell r="F99">
            <v>357700000</v>
          </cell>
        </row>
        <row r="100">
          <cell r="B100">
            <v>651010500</v>
          </cell>
          <cell r="C100">
            <v>0</v>
          </cell>
          <cell r="D100" t="str">
            <v>ترانسفورماتور هوائي 20 كيلوولت  سه فاز 25 كيلوولت آمپر</v>
          </cell>
          <cell r="E100" t="str">
            <v xml:space="preserve">دستگاه  </v>
          </cell>
          <cell r="F100">
            <v>515160000</v>
          </cell>
        </row>
        <row r="101">
          <cell r="B101">
            <v>651010600</v>
          </cell>
          <cell r="C101">
            <v>0</v>
          </cell>
          <cell r="D101" t="str">
            <v>ترانسفورماتور هوائي 20 كيلوولت  سه فاز 50 كيلوولت آمپر</v>
          </cell>
          <cell r="E101" t="str">
            <v xml:space="preserve">دستگاه  </v>
          </cell>
          <cell r="F101">
            <v>801930000</v>
          </cell>
        </row>
        <row r="102">
          <cell r="B102">
            <v>651010700</v>
          </cell>
          <cell r="C102">
            <v>0</v>
          </cell>
          <cell r="D102" t="str">
            <v>ترانسفورماتور هوائي 20 كيلوولت  سه فاز 75 كيلوولت آمپر</v>
          </cell>
          <cell r="E102" t="str">
            <v xml:space="preserve">دستگاه  </v>
          </cell>
          <cell r="F102">
            <v>1090480000</v>
          </cell>
        </row>
        <row r="103">
          <cell r="B103">
            <v>651010800</v>
          </cell>
          <cell r="C103">
            <v>0</v>
          </cell>
          <cell r="D103" t="str">
            <v>ترانسفورماتور هوائي 20 كيلوولت  سه فاز 100 كيلوولت آمپر</v>
          </cell>
          <cell r="E103" t="str">
            <v xml:space="preserve">دستگاه  </v>
          </cell>
          <cell r="F103">
            <v>1280650000</v>
          </cell>
        </row>
        <row r="104">
          <cell r="B104">
            <v>651010900</v>
          </cell>
          <cell r="C104">
            <v>0</v>
          </cell>
          <cell r="D104" t="str">
            <v xml:space="preserve">ترانسفورماتور هوايي 20 كيلوولت سه فاز 125 كيلوولت </v>
          </cell>
          <cell r="E104" t="str">
            <v xml:space="preserve">دستگاه  </v>
          </cell>
          <cell r="F104">
            <v>1705750000</v>
          </cell>
        </row>
        <row r="105">
          <cell r="B105">
            <v>651011000</v>
          </cell>
          <cell r="C105">
            <v>0</v>
          </cell>
          <cell r="D105" t="str">
            <v>ترانسفورماتور هوائي 20 كيلوولت  سه فاز  160 کيلو ولت آمپر</v>
          </cell>
          <cell r="E105" t="str">
            <v xml:space="preserve">دستگاه  </v>
          </cell>
          <cell r="F105">
            <v>1973770000</v>
          </cell>
        </row>
        <row r="106">
          <cell r="B106">
            <v>651011010</v>
          </cell>
          <cell r="C106">
            <v>0</v>
          </cell>
          <cell r="D106" t="str">
            <v>ترانسفورماتور هوائي 20 كيلوولت  سه فاز  200 کيلو ولت آمپر</v>
          </cell>
          <cell r="E106" t="str">
            <v xml:space="preserve">دستگاه  </v>
          </cell>
          <cell r="F106">
            <v>2273980000</v>
          </cell>
        </row>
        <row r="107">
          <cell r="B107">
            <v>651011100</v>
          </cell>
          <cell r="C107">
            <v>0</v>
          </cell>
          <cell r="D107" t="str">
            <v>ترانسفورماتور هوائي 20 كيلوولت  سه فاز  250 کيلو ولت آمپر</v>
          </cell>
          <cell r="E107" t="str">
            <v xml:space="preserve">دستگاه  </v>
          </cell>
          <cell r="F107">
            <v>2523390000</v>
          </cell>
        </row>
        <row r="108">
          <cell r="B108">
            <v>651011200</v>
          </cell>
          <cell r="C108">
            <v>0</v>
          </cell>
          <cell r="D108" t="str">
            <v>ترانسفورماتور هوائي 20 كيلوولت  سه فاز  315 کيلو ولت آمپر</v>
          </cell>
          <cell r="E108" t="str">
            <v xml:space="preserve">دستگاه  </v>
          </cell>
          <cell r="F108">
            <v>3121050000</v>
          </cell>
        </row>
        <row r="109">
          <cell r="B109">
            <v>651012220</v>
          </cell>
          <cell r="C109">
            <v>0</v>
          </cell>
          <cell r="D109" t="str">
            <v>ترانسفورماتور هوائي 20 كيلوولت  سه فاز  400 کيلو ولت آمپر</v>
          </cell>
          <cell r="E109" t="str">
            <v xml:space="preserve">دستگاه </v>
          </cell>
          <cell r="F109">
            <v>3634200000</v>
          </cell>
        </row>
        <row r="110">
          <cell r="B110">
            <v>651012300</v>
          </cell>
          <cell r="C110">
            <v>0</v>
          </cell>
          <cell r="D110" t="str">
            <v>ترانسفورماتور هوائي 20 كيلوولت  سه فاز  500 کيلو ولت آمپر</v>
          </cell>
          <cell r="E110" t="str">
            <v xml:space="preserve">دستگاه </v>
          </cell>
          <cell r="F110">
            <v>4499820000</v>
          </cell>
        </row>
        <row r="111">
          <cell r="B111">
            <v>651012400</v>
          </cell>
          <cell r="C111">
            <v>0</v>
          </cell>
          <cell r="D111" t="str">
            <v>ترانسفورماتورزميني20 كيلوولت 3 فاز 630 کيلو ولت آمپر</v>
          </cell>
          <cell r="E111" t="str">
            <v xml:space="preserve">دستگاه  </v>
          </cell>
          <cell r="F111">
            <v>5419490000</v>
          </cell>
        </row>
        <row r="112">
          <cell r="B112">
            <v>651012600</v>
          </cell>
          <cell r="C112">
            <v>0</v>
          </cell>
          <cell r="D112" t="str">
            <v>ترانسفورماتورزميني20 كيلوولت 3 فاز 800 کيلو ولت آمپر</v>
          </cell>
          <cell r="E112" t="str">
            <v xml:space="preserve">دستگاه  </v>
          </cell>
          <cell r="F112">
            <v>6321710000</v>
          </cell>
        </row>
        <row r="113">
          <cell r="B113">
            <v>651012700</v>
          </cell>
          <cell r="C113">
            <v>0</v>
          </cell>
          <cell r="D113" t="str">
            <v>ترانسفورماتورزميني20 كيلوولت 3 فاز 1000 کيلو ولت آمپر</v>
          </cell>
          <cell r="E113" t="str">
            <v xml:space="preserve">دستگاه  </v>
          </cell>
          <cell r="F113">
            <v>7277600000</v>
          </cell>
        </row>
        <row r="114">
          <cell r="B114">
            <v>654000300</v>
          </cell>
          <cell r="C114">
            <v>0</v>
          </cell>
          <cell r="D114" t="str">
            <v>بوستر20کيلوولت 120آمپر</v>
          </cell>
          <cell r="E114" t="str">
            <v xml:space="preserve">دستگاه  </v>
          </cell>
          <cell r="F114">
            <v>7000000000</v>
          </cell>
        </row>
        <row r="115">
          <cell r="B115">
            <v>654000400</v>
          </cell>
          <cell r="C115">
            <v>0</v>
          </cell>
          <cell r="D115" t="str">
            <v>بوستر 20کيلولت 150آمپر</v>
          </cell>
          <cell r="E115" t="str">
            <v xml:space="preserve">دستگاه  </v>
          </cell>
          <cell r="F115">
            <v>7600000000</v>
          </cell>
        </row>
        <row r="116">
          <cell r="B116">
            <v>654000450</v>
          </cell>
          <cell r="C116">
            <v>0</v>
          </cell>
          <cell r="D116" t="str">
            <v>بوستر 20کيلو ولت 200آمپر</v>
          </cell>
          <cell r="E116" t="str">
            <v xml:space="preserve">دستگاه  </v>
          </cell>
          <cell r="F116">
            <v>8200000000</v>
          </cell>
        </row>
        <row r="117">
          <cell r="B117">
            <v>654000500</v>
          </cell>
          <cell r="C117">
            <v>0</v>
          </cell>
          <cell r="D117" t="str">
            <v>بوستر 20کيلو ولت 250 آمپر</v>
          </cell>
          <cell r="E117" t="str">
            <v xml:space="preserve">دستگاه  </v>
          </cell>
          <cell r="F117">
            <v>9400000000</v>
          </cell>
        </row>
        <row r="118">
          <cell r="B118">
            <v>660000200</v>
          </cell>
          <cell r="C118">
            <v>0</v>
          </cell>
          <cell r="D118" t="str">
            <v xml:space="preserve">رله هوشمند LMS </v>
          </cell>
          <cell r="E118" t="str">
            <v>عدد</v>
          </cell>
          <cell r="F118">
            <v>24500000</v>
          </cell>
        </row>
        <row r="119">
          <cell r="B119">
            <v>662000110</v>
          </cell>
          <cell r="C119">
            <v>0</v>
          </cell>
          <cell r="D119" t="str">
            <v>کلید فیوز  هوایی شبکه فشار ضعیف کابل خود نگهدار160 آمپری مچهزبه فاز نما واتصال کلمپی</v>
          </cell>
          <cell r="E119" t="str">
            <v>دستگاه</v>
          </cell>
          <cell r="F119">
            <v>30000000</v>
          </cell>
        </row>
        <row r="120">
          <cell r="B120">
            <v>662000115</v>
          </cell>
          <cell r="C120">
            <v>0</v>
          </cell>
          <cell r="D120" t="str">
            <v>کلید فیوز  هوایی شبکه فشار ضعیف کابل خود نگهدار160 آمپری مچهزبه فاز نما واتصال کابلشویی</v>
          </cell>
          <cell r="E120" t="str">
            <v>دستگاه</v>
          </cell>
          <cell r="F120">
            <v>30000000</v>
          </cell>
        </row>
        <row r="121">
          <cell r="B121">
            <v>662000120</v>
          </cell>
          <cell r="C121">
            <v>0</v>
          </cell>
          <cell r="D121" t="str">
            <v>کلید فیوز  هوایی شبکه فشار ضعیف کابل خود نگهدار160 آمپری  کابلشویی</v>
          </cell>
          <cell r="E121" t="str">
            <v>دستگاه</v>
          </cell>
          <cell r="F121">
            <v>24800000</v>
          </cell>
        </row>
        <row r="122">
          <cell r="B122">
            <v>662000200</v>
          </cell>
          <cell r="C122">
            <v>0</v>
          </cell>
          <cell r="D122" t="str">
            <v>کلید فیوز  هوایی شبکه فشار ضعیف کابل خود نگهدار250 آمپری کلمپی</v>
          </cell>
          <cell r="E122" t="str">
            <v>دستگاه</v>
          </cell>
          <cell r="F122">
            <v>76700000</v>
          </cell>
        </row>
        <row r="123">
          <cell r="B123">
            <v>662000205</v>
          </cell>
          <cell r="C123">
            <v>0</v>
          </cell>
          <cell r="D123" t="str">
            <v>کلید فیوز  هوایی شبکه فشار ضعیف کابل خود نگهدار250 آمپری مچهزبه فاز نما واتصال کلمپی</v>
          </cell>
          <cell r="E123" t="str">
            <v>دستگاه</v>
          </cell>
          <cell r="F123">
            <v>85000000</v>
          </cell>
        </row>
        <row r="124">
          <cell r="B124">
            <v>662001750</v>
          </cell>
          <cell r="C124">
            <v>0</v>
          </cell>
          <cell r="D124" t="str">
            <v>کليد فشار ضعبف 300 آمپر</v>
          </cell>
          <cell r="E124" t="str">
            <v xml:space="preserve">دستگاه  </v>
          </cell>
          <cell r="F124">
            <v>64560000</v>
          </cell>
        </row>
        <row r="125">
          <cell r="B125">
            <v>662001780</v>
          </cell>
          <cell r="C125">
            <v>0</v>
          </cell>
          <cell r="D125" t="str">
            <v>کليدفشار ضعيف 350 امپر(حرارتي-مغناطيسي)-غير قابل تنظيم</v>
          </cell>
          <cell r="E125" t="str">
            <v xml:space="preserve">دستگاه  </v>
          </cell>
          <cell r="F125">
            <v>64560000</v>
          </cell>
        </row>
        <row r="126">
          <cell r="B126">
            <v>662002230</v>
          </cell>
          <cell r="C126">
            <v>0</v>
          </cell>
          <cell r="D126" t="str">
            <v xml:space="preserve">کليد اتوماتيک 500  آمپر                            </v>
          </cell>
          <cell r="E126" t="str">
            <v xml:space="preserve">دستگاه </v>
          </cell>
          <cell r="F126">
            <v>88630000</v>
          </cell>
        </row>
        <row r="127">
          <cell r="B127">
            <v>662003310</v>
          </cell>
          <cell r="C127">
            <v>0</v>
          </cell>
          <cell r="D127" t="str">
            <v xml:space="preserve">سكسيونر روغني </v>
          </cell>
          <cell r="E127" t="str">
            <v>دستگاه</v>
          </cell>
          <cell r="F127" t="str">
            <v>عدم تولید</v>
          </cell>
        </row>
        <row r="128">
          <cell r="B128">
            <v>662003510</v>
          </cell>
          <cell r="C128">
            <v>0</v>
          </cell>
          <cell r="D128" t="str">
            <v>سكسيونر هوايي خلاء موتور دار  با ct, pt</v>
          </cell>
          <cell r="E128" t="str">
            <v>دستگاه</v>
          </cell>
          <cell r="F128" t="str">
            <v>عدم تولید</v>
          </cell>
        </row>
        <row r="129">
          <cell r="B129">
            <v>662003520</v>
          </cell>
          <cell r="C129">
            <v>0</v>
          </cell>
          <cell r="D129" t="str">
            <v>سكسيونر هوايي خلاء  موتور دار  بدون  ct, pt</v>
          </cell>
          <cell r="E129" t="str">
            <v>دستگاه</v>
          </cell>
          <cell r="F129" t="str">
            <v>عدم تولید</v>
          </cell>
        </row>
        <row r="130">
          <cell r="B130">
            <v>664004400</v>
          </cell>
          <cell r="C130">
            <v>0</v>
          </cell>
          <cell r="D130" t="str">
            <v xml:space="preserve">كنتاكتور 15 آمپر </v>
          </cell>
          <cell r="E130" t="str">
            <v>دستگاه</v>
          </cell>
          <cell r="F130">
            <v>5180000</v>
          </cell>
        </row>
        <row r="131">
          <cell r="B131">
            <v>664005325</v>
          </cell>
          <cell r="C131">
            <v>0</v>
          </cell>
          <cell r="D131" t="str">
            <v xml:space="preserve">كنتاكتور 225 آمپر </v>
          </cell>
          <cell r="E131" t="str">
            <v>دستگاه</v>
          </cell>
          <cell r="F131">
            <v>80800000</v>
          </cell>
        </row>
        <row r="132">
          <cell r="B132">
            <v>664005500</v>
          </cell>
          <cell r="C132">
            <v>0</v>
          </cell>
          <cell r="D132" t="str">
            <v xml:space="preserve">كنتاكتور 40 آمپر </v>
          </cell>
          <cell r="E132" t="str">
            <v>دستگاه</v>
          </cell>
          <cell r="F132">
            <v>5600000</v>
          </cell>
        </row>
        <row r="133">
          <cell r="B133">
            <v>664006600</v>
          </cell>
          <cell r="C133">
            <v>0</v>
          </cell>
          <cell r="D133" t="str">
            <v xml:space="preserve">كنتاكتور 25آمپر </v>
          </cell>
          <cell r="E133" t="str">
            <v>دستگاه</v>
          </cell>
          <cell r="F133">
            <v>5180000</v>
          </cell>
        </row>
        <row r="134">
          <cell r="B134">
            <v>664006650</v>
          </cell>
          <cell r="C134">
            <v>0</v>
          </cell>
          <cell r="D134" t="str">
            <v xml:space="preserve">كنتاكتور 280 آمپر </v>
          </cell>
          <cell r="E134" t="str">
            <v>دستگاه</v>
          </cell>
          <cell r="F134">
            <v>84500000</v>
          </cell>
        </row>
        <row r="135">
          <cell r="B135">
            <v>665000100</v>
          </cell>
          <cell r="C135">
            <v>0</v>
          </cell>
          <cell r="D135" t="str">
            <v>كليد تك پل روكار</v>
          </cell>
          <cell r="E135" t="str">
            <v>عدد</v>
          </cell>
          <cell r="F135">
            <v>315000</v>
          </cell>
        </row>
        <row r="136">
          <cell r="B136">
            <v>665000400</v>
          </cell>
          <cell r="C136">
            <v>0</v>
          </cell>
          <cell r="D136" t="str">
            <v>كليد دوبل روكار</v>
          </cell>
          <cell r="E136" t="str">
            <v>عدد</v>
          </cell>
          <cell r="F136">
            <v>485000</v>
          </cell>
        </row>
        <row r="137">
          <cell r="B137">
            <v>665000800</v>
          </cell>
          <cell r="C137">
            <v>0</v>
          </cell>
          <cell r="D137" t="str">
            <v>كليد تبديل روكار</v>
          </cell>
          <cell r="E137" t="str">
            <v>عدد</v>
          </cell>
          <cell r="F137">
            <v>315000</v>
          </cell>
        </row>
        <row r="138">
          <cell r="B138">
            <v>665001700</v>
          </cell>
          <cell r="C138">
            <v>0</v>
          </cell>
          <cell r="D138" t="str">
            <v>بست فلزی عایق دار</v>
          </cell>
          <cell r="E138" t="str">
            <v>عدد</v>
          </cell>
          <cell r="F138">
            <v>40000</v>
          </cell>
        </row>
        <row r="139">
          <cell r="B139">
            <v>665001800</v>
          </cell>
          <cell r="C139">
            <v>0</v>
          </cell>
          <cell r="D139" t="str">
            <v>بست كمري  پلاستيكي</v>
          </cell>
          <cell r="E139" t="str">
            <v>عدد</v>
          </cell>
          <cell r="F139">
            <v>35000</v>
          </cell>
        </row>
        <row r="140">
          <cell r="B140">
            <v>665002500</v>
          </cell>
          <cell r="C140">
            <v>0</v>
          </cell>
          <cell r="D140" t="str">
            <v>ترمينال  شش تايي نمره 6</v>
          </cell>
          <cell r="E140" t="str">
            <v>عدد</v>
          </cell>
          <cell r="F140">
            <v>150000</v>
          </cell>
        </row>
        <row r="141">
          <cell r="B141">
            <v>667000215</v>
          </cell>
          <cell r="C141">
            <v>0</v>
          </cell>
          <cell r="D141" t="str">
            <v>تابلو سه سلولی gis (ورودی، خروجی ، سلول دیژنکتور جهن ترانس)</v>
          </cell>
          <cell r="E141" t="str">
            <v>دستگاه</v>
          </cell>
          <cell r="F141" t="str">
            <v>ریز اقلام</v>
          </cell>
        </row>
        <row r="142">
          <cell r="B142">
            <v>670000500</v>
          </cell>
          <cell r="C142">
            <v>0</v>
          </cell>
          <cell r="D142" t="str">
            <v xml:space="preserve"> فیوز استوانه ای 25 آمپر فشار ضعیف</v>
          </cell>
          <cell r="E142" t="str">
            <v>عدد</v>
          </cell>
          <cell r="F142">
            <v>260000</v>
          </cell>
        </row>
        <row r="143">
          <cell r="B143">
            <v>670000510</v>
          </cell>
          <cell r="C143">
            <v>0</v>
          </cell>
          <cell r="D143" t="str">
            <v xml:space="preserve"> فیوز استوانه ای 32 آمپر فشار ضعیف</v>
          </cell>
          <cell r="E143" t="str">
            <v>عدد</v>
          </cell>
          <cell r="F143">
            <v>260000</v>
          </cell>
        </row>
        <row r="144">
          <cell r="B144">
            <v>670000515</v>
          </cell>
          <cell r="C144">
            <v>0</v>
          </cell>
          <cell r="D144" t="str">
            <v xml:space="preserve"> فیوز استوانه 40 آمپر فشار ضعیف</v>
          </cell>
          <cell r="E144" t="str">
            <v>عدد</v>
          </cell>
          <cell r="F144">
            <v>415000</v>
          </cell>
        </row>
        <row r="145">
          <cell r="B145">
            <v>670000540</v>
          </cell>
          <cell r="C145">
            <v>0</v>
          </cell>
          <cell r="D145" t="str">
            <v xml:space="preserve">فیوز استوانه ای 63 آمپر فشار ضعیف </v>
          </cell>
          <cell r="E145" t="str">
            <v>عدد</v>
          </cell>
          <cell r="F145">
            <v>900000</v>
          </cell>
        </row>
        <row r="146">
          <cell r="B146">
            <v>670001060</v>
          </cell>
          <cell r="C146">
            <v>0</v>
          </cell>
          <cell r="D146" t="str">
            <v xml:space="preserve"> فیوز مدادی 32 آمپر 51*14</v>
          </cell>
          <cell r="E146" t="str">
            <v>عدد</v>
          </cell>
          <cell r="F146">
            <v>260000</v>
          </cell>
        </row>
        <row r="147">
          <cell r="B147">
            <v>670003400</v>
          </cell>
          <cell r="C147">
            <v>0</v>
          </cell>
          <cell r="D147" t="str">
            <v>قاب فیوز تکفاز</v>
          </cell>
          <cell r="E147" t="str">
            <v>عدد</v>
          </cell>
          <cell r="F147">
            <v>250000</v>
          </cell>
        </row>
        <row r="148">
          <cell r="B148">
            <v>674000120</v>
          </cell>
          <cell r="C148">
            <v>0</v>
          </cell>
          <cell r="D148" t="str">
            <v>تيغه كات اوت فيوز (بازوي متحرك )</v>
          </cell>
          <cell r="E148" t="str">
            <v xml:space="preserve">عدد    </v>
          </cell>
          <cell r="F148">
            <v>6500000</v>
          </cell>
        </row>
        <row r="149">
          <cell r="B149">
            <v>674000200</v>
          </cell>
          <cell r="C149">
            <v>0</v>
          </cell>
          <cell r="D149" t="str">
            <v>ميله کوتاه کننده قوس الکتريکي(مخصوص فيوز کات اوت)</v>
          </cell>
          <cell r="E149" t="str">
            <v xml:space="preserve">عدد    </v>
          </cell>
          <cell r="F149">
            <v>2000000</v>
          </cell>
        </row>
        <row r="150">
          <cell r="B150">
            <v>674000500</v>
          </cell>
          <cell r="C150">
            <v>0</v>
          </cell>
          <cell r="D150" t="str">
            <v>کلاهک فیوز 25 آمپر</v>
          </cell>
          <cell r="E150" t="str">
            <v>عدد</v>
          </cell>
          <cell r="F150">
            <v>357000</v>
          </cell>
        </row>
        <row r="151">
          <cell r="B151">
            <v>674000600</v>
          </cell>
          <cell r="C151">
            <v>0</v>
          </cell>
          <cell r="D151" t="str">
            <v>کلاهک فیوز 63 آمپر</v>
          </cell>
          <cell r="E151" t="str">
            <v>عدد</v>
          </cell>
          <cell r="F151">
            <v>750000</v>
          </cell>
        </row>
        <row r="152">
          <cell r="B152">
            <v>674002610</v>
          </cell>
          <cell r="C152">
            <v>0</v>
          </cell>
          <cell r="D152" t="str">
            <v xml:space="preserve"> پايه فيوز 160 آمپري پايه كوتاه</v>
          </cell>
          <cell r="E152" t="str">
            <v>عدد</v>
          </cell>
          <cell r="F152">
            <v>1600000</v>
          </cell>
        </row>
        <row r="153">
          <cell r="B153">
            <v>674003900</v>
          </cell>
          <cell r="C153">
            <v>0</v>
          </cell>
          <cell r="D153" t="str">
            <v>دسته كليد فيوز 100 الي 250 آمپري (کلید فیوز معمولی)</v>
          </cell>
          <cell r="E153" t="str">
            <v>عدد</v>
          </cell>
          <cell r="F153">
            <v>1600000</v>
          </cell>
        </row>
        <row r="154">
          <cell r="B154">
            <v>674003910</v>
          </cell>
          <cell r="C154">
            <v>0</v>
          </cell>
          <cell r="D154" t="str">
            <v>دسته كليد فيوز 400 الي 630 آمپري (کلید فیوز معمولی)</v>
          </cell>
          <cell r="E154" t="str">
            <v>عدد</v>
          </cell>
          <cell r="F154">
            <v>1800000</v>
          </cell>
        </row>
        <row r="155">
          <cell r="B155">
            <v>679000930</v>
          </cell>
          <cell r="C155">
            <v>0</v>
          </cell>
          <cell r="D155" t="str">
            <v xml:space="preserve">كليد فيوز 200 آمپري </v>
          </cell>
          <cell r="E155" t="str">
            <v xml:space="preserve">دستگاه  </v>
          </cell>
          <cell r="F155">
            <v>18600000</v>
          </cell>
        </row>
        <row r="156">
          <cell r="B156">
            <v>679000940</v>
          </cell>
          <cell r="C156">
            <v>0</v>
          </cell>
          <cell r="D156" t="str">
            <v>كليد فيوز گردان 100 آمپري</v>
          </cell>
          <cell r="E156" t="str">
            <v xml:space="preserve">دستگاه  </v>
          </cell>
          <cell r="F156">
            <v>11340000</v>
          </cell>
        </row>
        <row r="157">
          <cell r="B157">
            <v>679000945</v>
          </cell>
          <cell r="C157">
            <v>0</v>
          </cell>
          <cell r="D157" t="str">
            <v>کلیدفیوز گردان 100 آمپری دوطرفه</v>
          </cell>
          <cell r="E157" t="str">
            <v>عدد</v>
          </cell>
          <cell r="F157">
            <v>48480000</v>
          </cell>
        </row>
        <row r="158">
          <cell r="B158">
            <v>679000950</v>
          </cell>
          <cell r="C158">
            <v>0</v>
          </cell>
          <cell r="D158" t="str">
            <v xml:space="preserve">كليد فيوز گردان 125 آمپري </v>
          </cell>
          <cell r="E158" t="str">
            <v xml:space="preserve">دستگاه  </v>
          </cell>
          <cell r="F158">
            <v>11340000</v>
          </cell>
        </row>
        <row r="159">
          <cell r="B159">
            <v>679001010</v>
          </cell>
          <cell r="C159">
            <v>0</v>
          </cell>
          <cell r="D159" t="str">
            <v xml:space="preserve">كليد فيوز گردان 200 آمپري </v>
          </cell>
          <cell r="E159" t="str">
            <v xml:space="preserve">دستگاه  </v>
          </cell>
          <cell r="F159">
            <v>19080000</v>
          </cell>
        </row>
        <row r="160">
          <cell r="B160">
            <v>680001400</v>
          </cell>
          <cell r="C160">
            <v>0</v>
          </cell>
          <cell r="D160" t="str">
            <v>سيم آلومنيوم مغز فولاد نمره 35</v>
          </cell>
          <cell r="E160" t="str">
            <v xml:space="preserve">کيلوگرم </v>
          </cell>
          <cell r="F160">
            <v>1345000</v>
          </cell>
        </row>
        <row r="161">
          <cell r="B161">
            <v>680001600</v>
          </cell>
          <cell r="C161">
            <v>0</v>
          </cell>
          <cell r="D161" t="str">
            <v>سيم آلومنيوم مغز فولاد نمره 50</v>
          </cell>
          <cell r="E161" t="str">
            <v xml:space="preserve">کيلوگرم </v>
          </cell>
          <cell r="F161">
            <v>1345000</v>
          </cell>
        </row>
        <row r="162">
          <cell r="B162">
            <v>680002410</v>
          </cell>
          <cell r="C162">
            <v>0</v>
          </cell>
          <cell r="D162" t="str">
            <v>سيم روكش دار 20 كيلو ولت نمره 35(ويزل )</v>
          </cell>
          <cell r="E162" t="str">
            <v>متر</v>
          </cell>
          <cell r="F162">
            <v>350000</v>
          </cell>
        </row>
        <row r="163">
          <cell r="B163">
            <v>680002420</v>
          </cell>
          <cell r="C163">
            <v>0</v>
          </cell>
          <cell r="D163" t="str">
            <v>هادی روكش دار آلومينيوم فولادمقطع 50(فاكس)</v>
          </cell>
          <cell r="E163" t="str">
            <v>متر</v>
          </cell>
          <cell r="F163">
            <v>345000</v>
          </cell>
        </row>
        <row r="164">
          <cell r="B164">
            <v>682002600</v>
          </cell>
          <cell r="C164">
            <v>0</v>
          </cell>
          <cell r="D164" t="str">
            <v>سيم نمره 1*1 افشان</v>
          </cell>
          <cell r="E164" t="str">
            <v>متر</v>
          </cell>
          <cell r="F164">
            <v>49000</v>
          </cell>
        </row>
        <row r="165">
          <cell r="B165">
            <v>683001420</v>
          </cell>
          <cell r="C165">
            <v>0</v>
          </cell>
          <cell r="D165" t="str">
            <v>کابل1*10</v>
          </cell>
          <cell r="E165" t="str">
            <v xml:space="preserve">متر    </v>
          </cell>
          <cell r="F165">
            <v>436000</v>
          </cell>
        </row>
        <row r="166">
          <cell r="B166">
            <v>683001650</v>
          </cell>
          <cell r="C166">
            <v>0</v>
          </cell>
          <cell r="D166" t="str">
            <v>کابل مسی فشار ضعیف 4*3 افشان</v>
          </cell>
          <cell r="E166" t="str">
            <v>متر</v>
          </cell>
          <cell r="F166">
            <v>630000</v>
          </cell>
        </row>
        <row r="167">
          <cell r="B167">
            <v>683006910</v>
          </cell>
          <cell r="C167">
            <v>0</v>
          </cell>
          <cell r="D167" t="str">
            <v>كابل خودنگهدار 20 كيلوولت آلومينيوم 50*3</v>
          </cell>
          <cell r="E167" t="str">
            <v xml:space="preserve">متر    </v>
          </cell>
          <cell r="F167">
            <v>4680000</v>
          </cell>
        </row>
        <row r="168">
          <cell r="B168">
            <v>683007320</v>
          </cell>
          <cell r="C168">
            <v>0</v>
          </cell>
          <cell r="D168" t="str">
            <v>کابل خودنگهدار فشار ضعیف 5 رشته 25+50+50*3</v>
          </cell>
          <cell r="E168" t="str">
            <v>متر</v>
          </cell>
          <cell r="F168">
            <v>1600000</v>
          </cell>
        </row>
        <row r="169">
          <cell r="B169">
            <v>683007362</v>
          </cell>
          <cell r="C169">
            <v>0</v>
          </cell>
          <cell r="D169" t="str">
            <v>کابل خودنگهدار فشار ضعیف  آلومنیوم 5 رشته 35+16+50*3</v>
          </cell>
          <cell r="E169" t="str">
            <v>متر</v>
          </cell>
          <cell r="F169">
            <v>1350000</v>
          </cell>
        </row>
        <row r="170">
          <cell r="B170">
            <v>683007365</v>
          </cell>
          <cell r="C170">
            <v>0</v>
          </cell>
          <cell r="D170" t="str">
            <v>کابل خودنگهدار فشار ضعبف آلومينيوم 70+25+90*3</v>
          </cell>
          <cell r="E170" t="str">
            <v xml:space="preserve">متر    </v>
          </cell>
          <cell r="F170">
            <v>2200000</v>
          </cell>
        </row>
        <row r="171">
          <cell r="B171">
            <v>683007430</v>
          </cell>
          <cell r="C171">
            <v>0</v>
          </cell>
          <cell r="D171" t="str">
            <v>کابل خودنگهدار فشار ضعیف آلومنیوم 6 رشته 25+25+16+35*3</v>
          </cell>
          <cell r="E171" t="str">
            <v>متر</v>
          </cell>
          <cell r="F171">
            <v>1015000</v>
          </cell>
        </row>
        <row r="172">
          <cell r="B172">
            <v>683007440</v>
          </cell>
          <cell r="C172">
            <v>0</v>
          </cell>
          <cell r="D172" t="str">
            <v>کابل خودنگهدار فشار ضعیف آلومنیوم  6 رشته 25+35+16+50*3</v>
          </cell>
          <cell r="E172" t="str">
            <v>متر</v>
          </cell>
          <cell r="F172">
            <v>1300000</v>
          </cell>
        </row>
        <row r="173">
          <cell r="B173">
            <v>683007450</v>
          </cell>
          <cell r="C173">
            <v>0</v>
          </cell>
          <cell r="D173" t="str">
            <v>کابل خودنگهدار فشار ضعیف آلومنیوم  6 رشته 25+50+16+70*3</v>
          </cell>
          <cell r="E173" t="str">
            <v>متر</v>
          </cell>
          <cell r="F173">
            <v>1700000</v>
          </cell>
        </row>
        <row r="174">
          <cell r="B174">
            <v>683007460</v>
          </cell>
          <cell r="C174">
            <v>0</v>
          </cell>
          <cell r="D174" t="str">
            <v>کابل خودنگهدار فشار ضعیف آلومنیوم  6 رشته 25+70+25+95*3</v>
          </cell>
          <cell r="E174" t="str">
            <v>متر</v>
          </cell>
          <cell r="F174">
            <v>2300000</v>
          </cell>
        </row>
        <row r="175">
          <cell r="B175">
            <v>689003100</v>
          </cell>
          <cell r="C175">
            <v>0</v>
          </cell>
          <cell r="D175" t="str">
            <v>یقه کابل تکفاز</v>
          </cell>
          <cell r="E175" t="str">
            <v>عدد</v>
          </cell>
          <cell r="F175">
            <v>110000</v>
          </cell>
        </row>
        <row r="176">
          <cell r="B176">
            <v>689003150</v>
          </cell>
          <cell r="C176">
            <v>0</v>
          </cell>
          <cell r="D176" t="str">
            <v>یقه کابل سه فاز</v>
          </cell>
          <cell r="E176" t="str">
            <v>عدد</v>
          </cell>
          <cell r="F176">
            <v>140000</v>
          </cell>
        </row>
        <row r="177">
          <cell r="B177">
            <v>690000570</v>
          </cell>
          <cell r="C177" t="str">
            <v>260109و260108</v>
          </cell>
          <cell r="D177" t="str">
            <v>کلمپ فول بی متال - ایرانی</v>
          </cell>
          <cell r="E177" t="str">
            <v>عدد</v>
          </cell>
          <cell r="F177">
            <v>730000</v>
          </cell>
        </row>
        <row r="178">
          <cell r="B178">
            <v>690001400</v>
          </cell>
          <cell r="C178">
            <v>0</v>
          </cell>
          <cell r="D178" t="str">
            <v xml:space="preserve">کنکتورشکافدار25*35 ازنوع  برنجي                     </v>
          </cell>
          <cell r="E178" t="str">
            <v xml:space="preserve">عدد    </v>
          </cell>
          <cell r="F178">
            <v>480000</v>
          </cell>
        </row>
        <row r="179">
          <cell r="B179">
            <v>690002820</v>
          </cell>
          <cell r="C179">
            <v>0</v>
          </cell>
          <cell r="D179" t="str">
            <v>ضربه گير</v>
          </cell>
          <cell r="E179" t="str">
            <v>عدد</v>
          </cell>
          <cell r="F179">
            <v>100000</v>
          </cell>
        </row>
        <row r="180">
          <cell r="B180">
            <v>690005300</v>
          </cell>
          <cell r="C180">
            <v>0</v>
          </cell>
          <cell r="D180" t="str">
            <v>بلوك دوبلمان نمره 35 تا 75</v>
          </cell>
          <cell r="E180" t="str">
            <v>عدد</v>
          </cell>
          <cell r="F180">
            <v>780000</v>
          </cell>
        </row>
        <row r="181">
          <cell r="B181">
            <v>690005500</v>
          </cell>
          <cell r="C181">
            <v>0</v>
          </cell>
          <cell r="D181" t="str">
            <v>بلوك دوبلمان نمره 75 تا 120</v>
          </cell>
          <cell r="E181" t="str">
            <v>عدد</v>
          </cell>
          <cell r="F181">
            <v>980000</v>
          </cell>
        </row>
        <row r="182">
          <cell r="B182">
            <v>691002870</v>
          </cell>
          <cell r="C182">
            <v>0</v>
          </cell>
          <cell r="D182" t="str">
            <v>كابلشو 90 درجه</v>
          </cell>
          <cell r="E182" t="str">
            <v>عدد</v>
          </cell>
          <cell r="F182">
            <v>2300000</v>
          </cell>
        </row>
        <row r="183">
          <cell r="B183">
            <v>692004000</v>
          </cell>
          <cell r="C183">
            <v>0</v>
          </cell>
          <cell r="D183" t="str">
            <v>مانشون تبديلي بيمتال 16به 25</v>
          </cell>
          <cell r="E183" t="str">
            <v xml:space="preserve">عدد    </v>
          </cell>
          <cell r="F183">
            <v>880000</v>
          </cell>
        </row>
        <row r="184">
          <cell r="B184">
            <v>701000100</v>
          </cell>
          <cell r="C184">
            <v>0</v>
          </cell>
          <cell r="D184" t="str">
            <v>جعبه تقسيم 10* 10 كائوچويي روكار</v>
          </cell>
          <cell r="E184" t="str">
            <v>دستگاه</v>
          </cell>
          <cell r="F184">
            <v>350000</v>
          </cell>
        </row>
        <row r="185">
          <cell r="B185">
            <v>701000200</v>
          </cell>
          <cell r="C185">
            <v>0</v>
          </cell>
          <cell r="D185" t="str">
            <v>جعبه انشعاب  6 فیوزه 25A</v>
          </cell>
          <cell r="E185" t="str">
            <v xml:space="preserve">دستگاه </v>
          </cell>
          <cell r="F185">
            <v>0</v>
          </cell>
        </row>
        <row r="186">
          <cell r="B186">
            <v>701000310</v>
          </cell>
          <cell r="C186">
            <v>0</v>
          </cell>
          <cell r="D186" t="str">
            <v>جعبه انشعاب 12 فيوز 63 آمپري</v>
          </cell>
          <cell r="E186" t="str">
            <v>دستگاه</v>
          </cell>
          <cell r="F186">
            <v>55000000</v>
          </cell>
        </row>
        <row r="187">
          <cell r="B187">
            <v>701000400</v>
          </cell>
          <cell r="C187">
            <v>0</v>
          </cell>
          <cell r="D187" t="str">
            <v>جعبه انشعاب 18 فيوز 63 آمپري</v>
          </cell>
          <cell r="E187" t="str">
            <v>دستگاه</v>
          </cell>
          <cell r="F187">
            <v>84000000</v>
          </cell>
        </row>
        <row r="188">
          <cell r="B188">
            <v>701001400</v>
          </cell>
          <cell r="C188">
            <v>0</v>
          </cell>
          <cell r="D188" t="str">
            <v>جعبه انشعاب 9 فيوز 63 آمپري</v>
          </cell>
          <cell r="E188" t="str">
            <v>دستگاه</v>
          </cell>
          <cell r="F188">
            <v>43000000</v>
          </cell>
        </row>
        <row r="189">
          <cell r="B189">
            <v>701001500</v>
          </cell>
          <cell r="C189">
            <v>0</v>
          </cell>
          <cell r="D189" t="str">
            <v>جعبه انشعاب 6 فيوز 63 آمپري</v>
          </cell>
          <cell r="E189" t="str">
            <v>دستگاه</v>
          </cell>
          <cell r="F189">
            <v>32000000</v>
          </cell>
        </row>
        <row r="190">
          <cell r="B190">
            <v>701001550</v>
          </cell>
          <cell r="C190">
            <v>0</v>
          </cell>
          <cell r="D190" t="str">
            <v>جعبه فیوز کامپزیتی 6 فیوزه 25 آمپر</v>
          </cell>
          <cell r="E190" t="str">
            <v>عدد</v>
          </cell>
          <cell r="F190">
            <v>0</v>
          </cell>
        </row>
        <row r="191">
          <cell r="B191">
            <v>701001600</v>
          </cell>
          <cell r="C191">
            <v>0</v>
          </cell>
          <cell r="D191" t="str">
            <v>جعبه فیوز کامپزیتی 9 فیوزه 25 آمپر</v>
          </cell>
          <cell r="E191" t="str">
            <v>عدد</v>
          </cell>
          <cell r="F191">
            <v>0</v>
          </cell>
        </row>
        <row r="192">
          <cell r="B192">
            <v>701001650</v>
          </cell>
          <cell r="C192">
            <v>0</v>
          </cell>
          <cell r="D192" t="str">
            <v>جعبه فیوز کامپزیتی 12 فیوزه 25 آمپر</v>
          </cell>
          <cell r="E192" t="str">
            <v>عدد</v>
          </cell>
          <cell r="F192">
            <v>0</v>
          </cell>
        </row>
        <row r="193">
          <cell r="B193">
            <v>701001700</v>
          </cell>
          <cell r="C193">
            <v>0</v>
          </cell>
          <cell r="D193" t="str">
            <v>جعبه فیوز کامپزیتی 18 فیوزه 25 آمپر</v>
          </cell>
          <cell r="E193" t="str">
            <v>عدد</v>
          </cell>
          <cell r="F193">
            <v>0</v>
          </cell>
        </row>
        <row r="194">
          <cell r="B194">
            <v>702002460</v>
          </cell>
          <cell r="C194">
            <v>0</v>
          </cell>
          <cell r="D194" t="str">
            <v>مفصل تبدیلی 20 کیلو ولت 25*1 الی 50*1</v>
          </cell>
          <cell r="E194" t="str">
            <v>ست</v>
          </cell>
          <cell r="F194">
            <v>155000000</v>
          </cell>
        </row>
        <row r="195">
          <cell r="B195">
            <v>702002470</v>
          </cell>
          <cell r="C195">
            <v>0</v>
          </cell>
          <cell r="D195" t="str">
            <v>مفصل تبدیلی 20 کیلو ولت 70*1 الی 95*1</v>
          </cell>
          <cell r="E195" t="str">
            <v>ست</v>
          </cell>
          <cell r="F195">
            <v>155000000</v>
          </cell>
        </row>
        <row r="196">
          <cell r="B196">
            <v>702002480</v>
          </cell>
          <cell r="C196">
            <v>0</v>
          </cell>
          <cell r="D196" t="str">
            <v>مفصل تبدیلی 20 کیلو ولت 120*1 الی 150*1</v>
          </cell>
          <cell r="E196" t="str">
            <v>ست</v>
          </cell>
          <cell r="F196">
            <v>155000000</v>
          </cell>
        </row>
        <row r="197">
          <cell r="B197">
            <v>702002620</v>
          </cell>
          <cell r="C197">
            <v>0</v>
          </cell>
          <cell r="D197" t="str">
            <v>مفصل تبدیلی35-70 تک سرب</v>
          </cell>
          <cell r="E197" t="str">
            <v>ست</v>
          </cell>
          <cell r="F197">
            <v>150000000</v>
          </cell>
        </row>
        <row r="198">
          <cell r="B198">
            <v>702002630</v>
          </cell>
          <cell r="C198">
            <v>0</v>
          </cell>
          <cell r="D198" t="str">
            <v>مفصل تبدیلی35-70 سه سرب</v>
          </cell>
          <cell r="E198" t="str">
            <v>ست</v>
          </cell>
          <cell r="F198">
            <v>150000000</v>
          </cell>
        </row>
        <row r="199">
          <cell r="B199">
            <v>702002700</v>
          </cell>
          <cell r="C199">
            <v>0</v>
          </cell>
          <cell r="D199" t="str">
            <v xml:space="preserve">مفصل تبدیلی 90-240 </v>
          </cell>
          <cell r="E199" t="str">
            <v>ست</v>
          </cell>
          <cell r="F199">
            <v>155000000</v>
          </cell>
        </row>
        <row r="200">
          <cell r="B200">
            <v>702015000</v>
          </cell>
          <cell r="C200">
            <v>0</v>
          </cell>
          <cell r="D200" t="str">
            <v>ترموفیت 12-30 عایق کابل</v>
          </cell>
          <cell r="E200" t="str">
            <v>متر</v>
          </cell>
          <cell r="F200">
            <v>560000</v>
          </cell>
        </row>
        <row r="201">
          <cell r="B201">
            <v>712000800</v>
          </cell>
          <cell r="C201">
            <v>0</v>
          </cell>
          <cell r="D201" t="str">
            <v xml:space="preserve">پريز برق 25 آمپر تك فاز روكار </v>
          </cell>
          <cell r="E201" t="str">
            <v>عدد</v>
          </cell>
          <cell r="F201">
            <v>500000</v>
          </cell>
        </row>
        <row r="202">
          <cell r="B202">
            <v>712002000</v>
          </cell>
          <cell r="C202">
            <v>0</v>
          </cell>
          <cell r="D202" t="str">
            <v>سرپيچ چيني 125 وات</v>
          </cell>
          <cell r="E202" t="str">
            <v>عدد</v>
          </cell>
          <cell r="F202">
            <v>250000</v>
          </cell>
        </row>
        <row r="203">
          <cell r="B203">
            <v>712002100</v>
          </cell>
          <cell r="C203">
            <v>0</v>
          </cell>
          <cell r="D203" t="str">
            <v>سرپيچ چيني 250 وات</v>
          </cell>
          <cell r="E203" t="str">
            <v>عدد</v>
          </cell>
          <cell r="F203">
            <v>550000</v>
          </cell>
        </row>
        <row r="204">
          <cell r="B204">
            <v>712002900</v>
          </cell>
          <cell r="C204">
            <v>0</v>
          </cell>
          <cell r="D204" t="str">
            <v xml:space="preserve">سرپيچ چراغ  معمولی </v>
          </cell>
          <cell r="E204" t="str">
            <v>عدد</v>
          </cell>
          <cell r="F204">
            <v>180000</v>
          </cell>
        </row>
        <row r="205">
          <cell r="B205">
            <v>720000500</v>
          </cell>
          <cell r="C205">
            <v>0</v>
          </cell>
          <cell r="D205" t="str">
            <v>نوار چسب</v>
          </cell>
          <cell r="E205" t="str">
            <v>حلقه</v>
          </cell>
          <cell r="F205">
            <v>120000</v>
          </cell>
        </row>
        <row r="206">
          <cell r="B206">
            <v>741001500</v>
          </cell>
          <cell r="C206">
            <v>0</v>
          </cell>
          <cell r="D206" t="str">
            <v xml:space="preserve">سرکابل تبدیلی 20 کیلو ولت داخلی 25 الی 50 </v>
          </cell>
          <cell r="E206" t="str">
            <v>ست</v>
          </cell>
          <cell r="F206">
            <v>59000000</v>
          </cell>
        </row>
        <row r="207">
          <cell r="B207">
            <v>741001550</v>
          </cell>
          <cell r="C207">
            <v>0</v>
          </cell>
          <cell r="D207" t="str">
            <v>سرکابل تبدیلی 20 کیلو ولت هوایی 70 الی 185</v>
          </cell>
          <cell r="E207" t="str">
            <v>ست</v>
          </cell>
          <cell r="F207">
            <v>79000000</v>
          </cell>
        </row>
        <row r="208">
          <cell r="B208">
            <v>741001600</v>
          </cell>
          <cell r="C208">
            <v>0</v>
          </cell>
          <cell r="D208" t="str">
            <v>سرکابل تبدیلی 20 کیلو ولت هوایی 25 الی 50  تک سرب</v>
          </cell>
          <cell r="E208" t="str">
            <v>ست</v>
          </cell>
          <cell r="F208">
            <v>77000000</v>
          </cell>
        </row>
        <row r="209">
          <cell r="B209">
            <v>741001800</v>
          </cell>
          <cell r="C209">
            <v>0</v>
          </cell>
          <cell r="D209" t="str">
            <v>سرکابل تبدیلی 20 کیلو ولت هوایی 25 الی 50 سه سرب</v>
          </cell>
          <cell r="E209" t="str">
            <v>ست</v>
          </cell>
          <cell r="F209">
            <v>77000000</v>
          </cell>
        </row>
        <row r="210">
          <cell r="B210">
            <v>741001810</v>
          </cell>
          <cell r="C210">
            <v>0</v>
          </cell>
          <cell r="D210" t="str">
            <v xml:space="preserve">سرکابل تبدیلی 20 کیلو ولت داخلی 70 الی 185 </v>
          </cell>
          <cell r="E210" t="str">
            <v>ست</v>
          </cell>
          <cell r="F210">
            <v>59000000</v>
          </cell>
        </row>
        <row r="211">
          <cell r="B211">
            <v>741001870</v>
          </cell>
          <cell r="C211">
            <v>0</v>
          </cell>
          <cell r="D211" t="str">
            <v>سر کابل روغنی 35*3 الی 50*3 هوايي</v>
          </cell>
          <cell r="E211" t="str">
            <v>ست</v>
          </cell>
          <cell r="F211">
            <v>160000000</v>
          </cell>
        </row>
        <row r="212">
          <cell r="B212">
            <v>741001880</v>
          </cell>
          <cell r="C212">
            <v>0</v>
          </cell>
          <cell r="D212" t="str">
            <v>سر کابل روغنی 70*3 الی 120*3 هوايي</v>
          </cell>
          <cell r="E212" t="str">
            <v>ست</v>
          </cell>
          <cell r="F212">
            <v>160000000</v>
          </cell>
        </row>
        <row r="213">
          <cell r="B213">
            <v>741001885</v>
          </cell>
          <cell r="C213">
            <v>0</v>
          </cell>
          <cell r="D213" t="str">
            <v>سر کابل روغنی 70*3 الی 120*3 داخلي</v>
          </cell>
          <cell r="E213" t="str">
            <v>ست</v>
          </cell>
          <cell r="F213">
            <v>145000000</v>
          </cell>
        </row>
        <row r="214">
          <cell r="B214">
            <v>741001890</v>
          </cell>
          <cell r="C214">
            <v>0</v>
          </cell>
          <cell r="D214" t="str">
            <v>سر کابل روغنی 150*3 الی 240*3 هوايي</v>
          </cell>
          <cell r="E214" t="str">
            <v>ست</v>
          </cell>
          <cell r="F214">
            <v>165000000</v>
          </cell>
        </row>
        <row r="215">
          <cell r="B215">
            <v>741001895</v>
          </cell>
          <cell r="C215">
            <v>0</v>
          </cell>
          <cell r="D215" t="str">
            <v>سر کابل روغنی 150*3 الی 240*3داخلي</v>
          </cell>
          <cell r="E215" t="str">
            <v>ست</v>
          </cell>
          <cell r="F215">
            <v>148000000</v>
          </cell>
        </row>
        <row r="216">
          <cell r="B216">
            <v>741004910</v>
          </cell>
          <cell r="C216">
            <v>0</v>
          </cell>
          <cell r="D216" t="str">
            <v>سرکابل هوایی 120*1 pvc</v>
          </cell>
          <cell r="E216" t="str">
            <v>ست</v>
          </cell>
          <cell r="F216">
            <v>29000000</v>
          </cell>
        </row>
        <row r="217">
          <cell r="B217">
            <v>741005000</v>
          </cell>
          <cell r="C217">
            <v>0</v>
          </cell>
          <cell r="D217" t="str">
            <v>سر کابل روغنی 35*3 الی 50*3 داخلي</v>
          </cell>
          <cell r="E217" t="str">
            <v>ست</v>
          </cell>
          <cell r="F217">
            <v>145000000</v>
          </cell>
        </row>
        <row r="218">
          <cell r="B218">
            <v>750000300</v>
          </cell>
          <cell r="C218">
            <v>0</v>
          </cell>
          <cell r="D218" t="str">
            <v>شيشه چراغ 250 وات</v>
          </cell>
          <cell r="E218" t="str">
            <v>عدد</v>
          </cell>
          <cell r="F218">
            <v>1500000</v>
          </cell>
        </row>
        <row r="219">
          <cell r="B219">
            <v>750000310</v>
          </cell>
          <cell r="C219">
            <v>0</v>
          </cell>
          <cell r="D219" t="str">
            <v>شيشه چراغ 125 وات</v>
          </cell>
          <cell r="E219" t="str">
            <v>عدد</v>
          </cell>
          <cell r="F219">
            <v>1300000</v>
          </cell>
        </row>
        <row r="220">
          <cell r="B220">
            <v>750000500</v>
          </cell>
          <cell r="C220">
            <v>0</v>
          </cell>
          <cell r="D220" t="str">
            <v>شيشه چراغ 400 وات</v>
          </cell>
          <cell r="E220" t="str">
            <v>عدد</v>
          </cell>
          <cell r="F220">
            <v>3000000</v>
          </cell>
        </row>
        <row r="221">
          <cell r="B221">
            <v>750000600</v>
          </cell>
          <cell r="C221">
            <v>0</v>
          </cell>
          <cell r="D221" t="str">
            <v xml:space="preserve">حباب شیشه ای چراغ خیابانی </v>
          </cell>
          <cell r="E221" t="str">
            <v>عدد</v>
          </cell>
          <cell r="F221">
            <v>1500000</v>
          </cell>
        </row>
        <row r="222">
          <cell r="B222">
            <v>751001500</v>
          </cell>
          <cell r="C222">
            <v>0</v>
          </cell>
          <cell r="D222" t="str">
            <v>ترانس چراغ خیابانی 70 وات بخار سديم</v>
          </cell>
          <cell r="E222" t="str">
            <v>عدد</v>
          </cell>
          <cell r="F222">
            <v>4350000</v>
          </cell>
        </row>
        <row r="223">
          <cell r="B223">
            <v>751001650</v>
          </cell>
          <cell r="C223">
            <v>0</v>
          </cell>
          <cell r="D223" t="str">
            <v>ترانس چراغ خیابانی 50 وات سدیم</v>
          </cell>
          <cell r="E223" t="str">
            <v>عدد</v>
          </cell>
          <cell r="F223">
            <v>4250000</v>
          </cell>
        </row>
        <row r="224">
          <cell r="B224">
            <v>751001700</v>
          </cell>
          <cell r="C224">
            <v>0</v>
          </cell>
          <cell r="D224" t="str">
            <v>ترانس چراغ لاك پشتي 125 وات جيوه اي</v>
          </cell>
          <cell r="E224" t="str">
            <v>عدد</v>
          </cell>
          <cell r="F224">
            <v>4650000</v>
          </cell>
        </row>
        <row r="225">
          <cell r="B225">
            <v>751001750</v>
          </cell>
          <cell r="C225">
            <v>0</v>
          </cell>
          <cell r="D225" t="str">
            <v>ترانس چراغ خیابانی  150وات بخار سديم</v>
          </cell>
          <cell r="E225" t="str">
            <v>عدد</v>
          </cell>
          <cell r="F225">
            <v>7400000</v>
          </cell>
        </row>
        <row r="226">
          <cell r="B226">
            <v>751001800</v>
          </cell>
          <cell r="C226">
            <v>0</v>
          </cell>
          <cell r="D226" t="str">
            <v>ترانس چراغ لاك پشتي 250 وات جيوه اي</v>
          </cell>
          <cell r="E226" t="str">
            <v>عدد</v>
          </cell>
          <cell r="F226">
            <v>6900000</v>
          </cell>
        </row>
        <row r="227">
          <cell r="B227">
            <v>751001810</v>
          </cell>
          <cell r="C227">
            <v>0</v>
          </cell>
          <cell r="D227" t="str">
            <v>ترانس چراغ لاك پشتي 250 وات بخار سديم</v>
          </cell>
          <cell r="E227" t="str">
            <v>عدد</v>
          </cell>
          <cell r="F227">
            <v>9700000</v>
          </cell>
        </row>
        <row r="228">
          <cell r="B228">
            <v>751001900</v>
          </cell>
          <cell r="C228">
            <v>0</v>
          </cell>
          <cell r="D228" t="str">
            <v>ترانس چراغ لاك پشتي 400 وات جيوه اي</v>
          </cell>
          <cell r="E228" t="str">
            <v>عدد</v>
          </cell>
          <cell r="F228">
            <v>8700000</v>
          </cell>
        </row>
        <row r="229">
          <cell r="B229">
            <v>751001910</v>
          </cell>
          <cell r="C229">
            <v>0</v>
          </cell>
          <cell r="D229" t="str">
            <v>ترانس چراغ لاك پشتي 400 وات بخار سديم</v>
          </cell>
          <cell r="E229" t="str">
            <v>عدد</v>
          </cell>
          <cell r="F229">
            <v>13200000</v>
          </cell>
        </row>
        <row r="230">
          <cell r="B230">
            <v>751002200</v>
          </cell>
          <cell r="C230">
            <v>0</v>
          </cell>
          <cell r="D230" t="str">
            <v>خازن چراغ لاك پشتي 70</v>
          </cell>
          <cell r="E230" t="str">
            <v>عدد</v>
          </cell>
          <cell r="F230">
            <v>850000</v>
          </cell>
        </row>
        <row r="231">
          <cell r="B231">
            <v>751002300</v>
          </cell>
          <cell r="C231">
            <v>0</v>
          </cell>
          <cell r="D231" t="str">
            <v xml:space="preserve">خازن چراغ خياباني 150 وات </v>
          </cell>
          <cell r="E231" t="str">
            <v>عدد</v>
          </cell>
          <cell r="F231">
            <v>1030000</v>
          </cell>
        </row>
        <row r="232">
          <cell r="B232">
            <v>751002600</v>
          </cell>
          <cell r="C232">
            <v>0</v>
          </cell>
          <cell r="D232" t="str">
            <v xml:space="preserve">خازن چراغ خياباني 250 وات </v>
          </cell>
          <cell r="E232" t="str">
            <v>عدد</v>
          </cell>
          <cell r="F232">
            <v>1410000</v>
          </cell>
        </row>
        <row r="233">
          <cell r="B233">
            <v>751004200</v>
          </cell>
          <cell r="C233">
            <v>0</v>
          </cell>
          <cell r="D233" t="str">
            <v xml:space="preserve">خازن چراغ خياباني 125 وات </v>
          </cell>
          <cell r="E233" t="str">
            <v>عدد</v>
          </cell>
          <cell r="F233">
            <v>1630000</v>
          </cell>
        </row>
        <row r="234">
          <cell r="B234">
            <v>751004400</v>
          </cell>
          <cell r="C234">
            <v>0</v>
          </cell>
          <cell r="D234" t="str">
            <v>استارتر چراغ 50 الي 150</v>
          </cell>
          <cell r="E234" t="str">
            <v>عدد</v>
          </cell>
          <cell r="F234">
            <v>1350000</v>
          </cell>
        </row>
        <row r="235">
          <cell r="B235">
            <v>751004410</v>
          </cell>
          <cell r="C235">
            <v>0</v>
          </cell>
          <cell r="D235" t="str">
            <v>استارتر چراغ 35 الي 70</v>
          </cell>
          <cell r="E235" t="str">
            <v>عدد</v>
          </cell>
          <cell r="F235">
            <v>1200000</v>
          </cell>
        </row>
        <row r="236">
          <cell r="B236">
            <v>751004500</v>
          </cell>
          <cell r="C236">
            <v>0</v>
          </cell>
          <cell r="D236" t="str">
            <v>استارتر چراغ 250 الي 70</v>
          </cell>
          <cell r="E236" t="str">
            <v>عدد</v>
          </cell>
          <cell r="F236">
            <v>1380000</v>
          </cell>
        </row>
        <row r="237">
          <cell r="B237">
            <v>751004550</v>
          </cell>
          <cell r="C237">
            <v>0</v>
          </cell>
          <cell r="D237" t="str">
            <v xml:space="preserve">استارتر چراغ 400 </v>
          </cell>
          <cell r="E237" t="str">
            <v>عدد</v>
          </cell>
          <cell r="F237">
            <v>1450000</v>
          </cell>
        </row>
        <row r="238">
          <cell r="B238">
            <v>751005200</v>
          </cell>
          <cell r="C238">
            <v>0</v>
          </cell>
          <cell r="D238" t="str">
            <v>چراغ پهنتاب بطور كامل</v>
          </cell>
          <cell r="E238" t="str">
            <v>دستگاه</v>
          </cell>
          <cell r="F238">
            <v>4000000</v>
          </cell>
        </row>
        <row r="239">
          <cell r="B239">
            <v>751005900</v>
          </cell>
          <cell r="C239">
            <v>0</v>
          </cell>
          <cell r="D239" t="str">
            <v>استارتر چراغ 35 الي 400</v>
          </cell>
          <cell r="E239" t="str">
            <v>عدد</v>
          </cell>
          <cell r="F239">
            <v>1450000</v>
          </cell>
        </row>
        <row r="240">
          <cell r="B240">
            <v>752002700</v>
          </cell>
          <cell r="C240">
            <v>0</v>
          </cell>
          <cell r="D240" t="str">
            <v>پايه تلسكوپي 9متري گالوانيزه گرم</v>
          </cell>
          <cell r="E240" t="str">
            <v>اصله</v>
          </cell>
          <cell r="F240">
            <v>150000000</v>
          </cell>
        </row>
        <row r="241">
          <cell r="B241">
            <v>752003100</v>
          </cell>
          <cell r="C241">
            <v>0</v>
          </cell>
          <cell r="D241" t="str">
            <v>پايه تلسكوپي 12 متري گالوانيزه گرم</v>
          </cell>
          <cell r="E241" t="str">
            <v>اصله</v>
          </cell>
          <cell r="F241">
            <v>220000000</v>
          </cell>
        </row>
        <row r="242">
          <cell r="B242">
            <v>752003800</v>
          </cell>
          <cell r="C242">
            <v>0</v>
          </cell>
          <cell r="D242" t="str">
            <v>پايه تلسكوپي 14 متري گالوانيزه گرم</v>
          </cell>
          <cell r="E242" t="str">
            <v>اصله</v>
          </cell>
          <cell r="F242">
            <v>300000000</v>
          </cell>
        </row>
        <row r="243">
          <cell r="B243">
            <v>753000220</v>
          </cell>
          <cell r="C243">
            <v>0</v>
          </cell>
          <cell r="D243" t="str">
            <v xml:space="preserve">براكت چوبي 95*110*2.44 اشباع شده </v>
          </cell>
          <cell r="E243" t="str">
            <v xml:space="preserve">عدد  </v>
          </cell>
          <cell r="F243">
            <v>5200000</v>
          </cell>
        </row>
        <row r="244">
          <cell r="B244">
            <v>761000600</v>
          </cell>
          <cell r="C244">
            <v>0</v>
          </cell>
          <cell r="D244" t="str">
            <v>لامپ 100 وات معمولي</v>
          </cell>
          <cell r="E244" t="str">
            <v>عدد</v>
          </cell>
          <cell r="F244">
            <v>220000</v>
          </cell>
        </row>
        <row r="245">
          <cell r="B245">
            <v>761000610</v>
          </cell>
          <cell r="C245">
            <v>0</v>
          </cell>
          <cell r="D245" t="str">
            <v>لامپ 110 وات گازي بخار سديم</v>
          </cell>
          <cell r="E245" t="str">
            <v xml:space="preserve">عدد  </v>
          </cell>
          <cell r="F245">
            <v>2500000</v>
          </cell>
        </row>
        <row r="246">
          <cell r="B246">
            <v>761004930</v>
          </cell>
          <cell r="C246">
            <v>0</v>
          </cell>
          <cell r="D246" t="str">
            <v>لامپ كم مصرف 9 وات مهتابی با سر پيچ E27</v>
          </cell>
          <cell r="E246" t="str">
            <v>عدد</v>
          </cell>
          <cell r="F246">
            <v>360000</v>
          </cell>
        </row>
        <row r="247">
          <cell r="B247">
            <v>790001000</v>
          </cell>
          <cell r="C247">
            <v>0</v>
          </cell>
          <cell r="D247" t="str">
            <v>بست کائو چویی کابل 6*2 جهت نصب روی دیوار</v>
          </cell>
          <cell r="E247" t="str">
            <v>عدد</v>
          </cell>
          <cell r="F247">
            <v>39000</v>
          </cell>
        </row>
        <row r="248">
          <cell r="B248">
            <v>790001010</v>
          </cell>
          <cell r="C248">
            <v>0</v>
          </cell>
          <cell r="D248" t="str">
            <v>بست کائو چویی کابلهای 10*4یا 16*4  جهت نصب روی دیوار</v>
          </cell>
          <cell r="E248" t="str">
            <v>عدد</v>
          </cell>
          <cell r="F248">
            <v>78000</v>
          </cell>
        </row>
        <row r="249">
          <cell r="B249">
            <v>890001985</v>
          </cell>
          <cell r="C249">
            <v>0</v>
          </cell>
          <cell r="D249" t="str">
            <v>سيني سايز 20(مخصوص تابلو)</v>
          </cell>
          <cell r="E249" t="str">
            <v xml:space="preserve">شاخه    </v>
          </cell>
          <cell r="F249">
            <v>5500000</v>
          </cell>
        </row>
        <row r="250">
          <cell r="B250">
            <v>891050005</v>
          </cell>
          <cell r="C250">
            <v>0</v>
          </cell>
          <cell r="D250" t="str">
            <v>کابل اندازه گيري مقره سنجش ( ست)</v>
          </cell>
          <cell r="E250" t="str">
            <v xml:space="preserve">متر    </v>
          </cell>
          <cell r="F250">
            <v>1500000</v>
          </cell>
        </row>
        <row r="251">
          <cell r="B251">
            <v>891050015</v>
          </cell>
          <cell r="C251">
            <v>0</v>
          </cell>
          <cell r="D251" t="str">
            <v>آنتن کنتورb851</v>
          </cell>
          <cell r="E251" t="str">
            <v xml:space="preserve">عدد    </v>
          </cell>
          <cell r="F251">
            <v>2300000</v>
          </cell>
        </row>
        <row r="252">
          <cell r="B252">
            <v>100011700</v>
          </cell>
          <cell r="C252">
            <v>0</v>
          </cell>
          <cell r="D252">
            <v>0</v>
          </cell>
          <cell r="E252">
            <v>0</v>
          </cell>
          <cell r="F252">
            <v>0</v>
          </cell>
        </row>
        <row r="253">
          <cell r="B253">
            <v>911002200</v>
          </cell>
          <cell r="C253">
            <v>0</v>
          </cell>
          <cell r="D253" t="str">
            <v>رابط سینی کابل (50 با عمق 5 سانتیمتر)</v>
          </cell>
          <cell r="E253" t="str">
            <v>عدد</v>
          </cell>
          <cell r="F253">
            <v>1300000</v>
          </cell>
        </row>
        <row r="254">
          <cell r="B254">
            <v>911002300</v>
          </cell>
          <cell r="C254">
            <v>0</v>
          </cell>
          <cell r="D254" t="str">
            <v>نگهدارنده سینی کابل (سایز 50 باورق 1.5 سانتی متر)</v>
          </cell>
          <cell r="E254" t="str">
            <v>عدد</v>
          </cell>
          <cell r="F254">
            <v>800000</v>
          </cell>
        </row>
        <row r="255">
          <cell r="B255">
            <v>100036340</v>
          </cell>
          <cell r="C255">
            <v>0</v>
          </cell>
          <cell r="D255">
            <v>0</v>
          </cell>
          <cell r="E255">
            <v>0</v>
          </cell>
          <cell r="F255">
            <v>0</v>
          </cell>
        </row>
        <row r="256">
          <cell r="B256">
            <v>0</v>
          </cell>
          <cell r="C256">
            <v>0</v>
          </cell>
          <cell r="D256">
            <v>0</v>
          </cell>
          <cell r="E256">
            <v>0</v>
          </cell>
          <cell r="F256">
            <v>0</v>
          </cell>
        </row>
        <row r="257">
          <cell r="B257">
            <v>0</v>
          </cell>
          <cell r="C257">
            <v>0</v>
          </cell>
          <cell r="D257">
            <v>0</v>
          </cell>
          <cell r="E257">
            <v>0</v>
          </cell>
          <cell r="F257">
            <v>0</v>
          </cell>
        </row>
        <row r="258">
          <cell r="B258">
            <v>0</v>
          </cell>
          <cell r="C258">
            <v>0</v>
          </cell>
          <cell r="D258" t="str">
            <v>کليدفشار ضعيف 315امپر(حرارتي-مغناطيسي)-قابل تنظيم</v>
          </cell>
          <cell r="E258" t="str">
            <v xml:space="preserve">دستگاه  </v>
          </cell>
          <cell r="F258">
            <v>70000000</v>
          </cell>
        </row>
        <row r="259">
          <cell r="B259">
            <v>664007000</v>
          </cell>
          <cell r="C259">
            <v>0</v>
          </cell>
          <cell r="D259" t="str">
            <v xml:space="preserve">كنتاكتور 400 آمپر </v>
          </cell>
          <cell r="E259" t="str">
            <v>دستگاه</v>
          </cell>
          <cell r="F259">
            <v>172100000</v>
          </cell>
        </row>
        <row r="260">
          <cell r="B260">
            <v>0</v>
          </cell>
          <cell r="C260">
            <v>0</v>
          </cell>
          <cell r="D260" t="str">
            <v xml:space="preserve">كنتاكتور 500 آمپر </v>
          </cell>
          <cell r="E260" t="str">
            <v>دستگاه</v>
          </cell>
          <cell r="F260">
            <v>185300000</v>
          </cell>
        </row>
        <row r="261">
          <cell r="B261">
            <v>0</v>
          </cell>
          <cell r="C261">
            <v>20801</v>
          </cell>
          <cell r="D261" t="str">
            <v>پایه چوبی ١٨ متری سبک.</v>
          </cell>
          <cell r="E261" t="str">
            <v>اصله</v>
          </cell>
          <cell r="F261">
            <v>324000000</v>
          </cell>
        </row>
        <row r="262">
          <cell r="B262">
            <v>0</v>
          </cell>
          <cell r="C262">
            <v>20802</v>
          </cell>
          <cell r="D262" t="str">
            <v>پایه چوبی ١٨ متری نیمه سنگین.</v>
          </cell>
          <cell r="E262" t="str">
            <v>اصله</v>
          </cell>
          <cell r="F262">
            <v>348000000</v>
          </cell>
        </row>
        <row r="263">
          <cell r="B263">
            <v>0</v>
          </cell>
          <cell r="C263">
            <v>20803</v>
          </cell>
          <cell r="D263" t="str">
            <v>پایه چوبی ١٨ متری سنگین.</v>
          </cell>
          <cell r="E263" t="str">
            <v>اصله</v>
          </cell>
          <cell r="F263">
            <v>368000000</v>
          </cell>
        </row>
        <row r="264">
          <cell r="B264">
            <v>0</v>
          </cell>
          <cell r="C264">
            <v>141813</v>
          </cell>
          <cell r="D264" t="str">
            <v>کویل استوریچ (صلیبی) فیبر نوری.</v>
          </cell>
          <cell r="E264" t="str">
            <v>عدد</v>
          </cell>
          <cell r="F264">
            <v>12000000</v>
          </cell>
        </row>
        <row r="265">
          <cell r="B265">
            <v>0</v>
          </cell>
          <cell r="C265">
            <v>150504</v>
          </cell>
          <cell r="D265" t="str">
            <v>PLC کنتور تک فاز دیجیتالی چند تعرفه هوشمند با ماژول</v>
          </cell>
          <cell r="E265" t="str">
            <v>عدد</v>
          </cell>
          <cell r="F265">
            <v>34000000</v>
          </cell>
        </row>
        <row r="266">
          <cell r="B266">
            <v>0</v>
          </cell>
          <cell r="C266">
            <v>150603</v>
          </cell>
          <cell r="D266" t="str">
            <v>کنتور سه فاز اتصال مستقیم دیجیتالی چند تعرفه هوشمند با ماژول PLC</v>
          </cell>
          <cell r="E266" t="str">
            <v>عدد</v>
          </cell>
          <cell r="F266">
            <v>68000000</v>
          </cell>
        </row>
        <row r="267">
          <cell r="B267">
            <v>632000130</v>
          </cell>
          <cell r="C267">
            <v>150703</v>
          </cell>
          <cell r="D267" t="str">
            <v xml:space="preserve"> کنتور سه فاز اتصال غیرمستقیم دیجیتالی چند تعرفه هوشمند ١-١٠ آمپر، ٢٣٠٫۴٠٠×٣ ولت با ماژول PLC و کلاس دقت اندازه گیری ۵٫٠ جهت توان اکتیو.</v>
          </cell>
          <cell r="E267" t="str">
            <v>عدد</v>
          </cell>
          <cell r="F267">
            <v>62000000</v>
          </cell>
        </row>
        <row r="268">
          <cell r="B268">
            <v>632000113</v>
          </cell>
          <cell r="C268">
            <v>150801</v>
          </cell>
          <cell r="D268" t="str">
            <v xml:space="preserve"> کنتور سه فاز ولتاژ اولیه دیجیتالی چند تعرفه ١-١٠ آمپر، ١٠٠ ٫٧٫ ۵٧×٣ ولت و کلاس دقت اندازه گیری ۵٫٠ جهت توان اکتیو.</v>
          </cell>
          <cell r="E268" t="str">
            <v>عدد</v>
          </cell>
          <cell r="F268">
            <v>75000000</v>
          </cell>
        </row>
        <row r="269">
          <cell r="B269">
            <v>632000700</v>
          </cell>
          <cell r="C269">
            <v>150804</v>
          </cell>
          <cell r="D269" t="str">
            <v xml:space="preserve"> کنتور سهفاز ولتاژ اولیه دیجیتالی چند تعرفه هوشمند ١-١٠ آمپر، ١٠٠ ٫٧٫ ۵٧×٣ ولت با ماژول PLC و کلاس دقت اندازه گیری ٠٫۵ جهت توان اکتیو.</v>
          </cell>
          <cell r="E269" t="str">
            <v>عدد</v>
          </cell>
          <cell r="F269">
            <v>72000000</v>
          </cell>
        </row>
        <row r="270">
          <cell r="B270">
            <v>0</v>
          </cell>
          <cell r="C270">
            <v>150901</v>
          </cell>
          <cell r="D270" t="str">
            <v>ماژول GPRS کنتور تکفاز دیجیتالی چند تعرفه هوشمند قرائت از راه دور.</v>
          </cell>
          <cell r="E270" t="str">
            <v>عدد</v>
          </cell>
          <cell r="F270">
            <v>11520000</v>
          </cell>
        </row>
        <row r="271">
          <cell r="B271">
            <v>0</v>
          </cell>
          <cell r="C271">
            <v>150902</v>
          </cell>
          <cell r="D271" t="str">
            <v xml:space="preserve"> ماژول GPRS کنتور سهفاز دیجیتالی چند تعرفه هوشمند قرائت از راه دور.</v>
          </cell>
          <cell r="E271" t="str">
            <v>عدد</v>
          </cell>
          <cell r="F271">
            <v>11520000</v>
          </cell>
        </row>
        <row r="272">
          <cell r="B272">
            <v>0</v>
          </cell>
          <cell r="C272">
            <v>150903</v>
          </cell>
          <cell r="D272" t="str">
            <v xml:space="preserve"> ماژول PLC کنتور تکفاز دیجیتالی چند تعرفه هوشمند قرائت از راه دور.</v>
          </cell>
          <cell r="E272" t="str">
            <v>عدد</v>
          </cell>
          <cell r="F272">
            <v>12500000</v>
          </cell>
        </row>
        <row r="273">
          <cell r="B273">
            <v>0</v>
          </cell>
          <cell r="C273">
            <v>150904</v>
          </cell>
          <cell r="D273" t="str">
            <v xml:space="preserve"> ماژول PLC کنتور سه فاز دیجیتالی چند تعرفه هوشمند قرائت از راه دور.</v>
          </cell>
          <cell r="E273" t="str">
            <v>عدد</v>
          </cell>
          <cell r="F273">
            <v>12500000</v>
          </cell>
        </row>
        <row r="274">
          <cell r="B274">
            <v>0</v>
          </cell>
          <cell r="C274">
            <v>170301</v>
          </cell>
          <cell r="D274" t="str">
            <v>کابل فیبر نوری ١٢کور SM از نوع هوایی ADSS .</v>
          </cell>
          <cell r="E274" t="str">
            <v>متر</v>
          </cell>
          <cell r="F274">
            <v>550000</v>
          </cell>
        </row>
        <row r="275">
          <cell r="B275">
            <v>0</v>
          </cell>
          <cell r="C275">
            <v>170302</v>
          </cell>
          <cell r="D275" t="str">
            <v>کابل فیبر نوری ٢۴کور SM از نوع هوایی ADSS .</v>
          </cell>
          <cell r="E275" t="str">
            <v>متر</v>
          </cell>
          <cell r="F275">
            <v>805000</v>
          </cell>
        </row>
        <row r="276">
          <cell r="B276">
            <v>0</v>
          </cell>
          <cell r="C276">
            <v>170425</v>
          </cell>
          <cell r="D276" t="str">
            <v>کابل شبکه SFTP از نوع Cat6 .</v>
          </cell>
          <cell r="E276" t="str">
            <v>عدد</v>
          </cell>
          <cell r="F276">
            <v>148000</v>
          </cell>
        </row>
        <row r="277">
          <cell r="B277">
            <v>0</v>
          </cell>
          <cell r="C277">
            <v>170426</v>
          </cell>
          <cell r="D277" t="str">
            <v>کابل شبکه UTP از نوع Cat6 .</v>
          </cell>
          <cell r="E277" t="str">
            <v>عدد</v>
          </cell>
          <cell r="F277">
            <v>125000</v>
          </cell>
        </row>
        <row r="278">
          <cell r="B278">
            <v>0</v>
          </cell>
          <cell r="C278">
            <v>170433</v>
          </cell>
          <cell r="D278" t="str">
            <v>واحد کنترل کنننده Hot Standby</v>
          </cell>
          <cell r="E278" t="str">
            <v>عدد</v>
          </cell>
          <cell r="F278">
            <v>35000000</v>
          </cell>
        </row>
        <row r="279">
          <cell r="B279">
            <v>0</v>
          </cell>
          <cell r="C279">
            <v>170503</v>
          </cell>
          <cell r="D279" t="str">
            <v>رله ثانویه با حفاظت های ولتاژ و جریان و فرکانس.</v>
          </cell>
          <cell r="E279" t="str">
            <v>عدد</v>
          </cell>
          <cell r="F279">
            <v>430000000</v>
          </cell>
        </row>
        <row r="280">
          <cell r="B280" t="str">
            <v>670000300-670000410-67000420</v>
          </cell>
          <cell r="C280">
            <v>200401</v>
          </cell>
          <cell r="D280" t="str">
            <v>فیوز ٢ تا ٣٢ آمپری HRC جهت رده ولتاژی ٢٠کیلوولت.</v>
          </cell>
          <cell r="E280" t="str">
            <v>عدد</v>
          </cell>
          <cell r="F280">
            <v>13250000</v>
          </cell>
        </row>
        <row r="281">
          <cell r="B281">
            <v>670000430</v>
          </cell>
          <cell r="C281">
            <v>200402</v>
          </cell>
          <cell r="D281" t="str">
            <v>فیوز ۴٠ تا ٨٠ آمپری HRC جهت رده ولتاژی ٢٠ کیلوولت.</v>
          </cell>
          <cell r="E281" t="str">
            <v>عدد</v>
          </cell>
          <cell r="F281">
            <v>17300000</v>
          </cell>
        </row>
        <row r="282">
          <cell r="B282">
            <v>0</v>
          </cell>
          <cell r="C282">
            <v>250402</v>
          </cell>
          <cell r="D282" t="str">
            <v xml:space="preserve"> رکاب مسی هات لاین سیم بدون روکش.</v>
          </cell>
          <cell r="E282" t="str">
            <v>عدد</v>
          </cell>
          <cell r="F282">
            <v>2170000</v>
          </cell>
        </row>
        <row r="283">
          <cell r="B283">
            <v>0</v>
          </cell>
          <cell r="C283">
            <v>260503</v>
          </cell>
          <cell r="D283" t="str">
            <v xml:space="preserve"> جعبه انشعاب کابل خودنگهدار فشار متوسط بدون احتساب سرکابل.</v>
          </cell>
          <cell r="E283" t="str">
            <v>عدد</v>
          </cell>
          <cell r="F283" t="str">
            <v>نیاز به مشخصات فنی دارد</v>
          </cell>
        </row>
        <row r="284">
          <cell r="B284">
            <v>540000740</v>
          </cell>
          <cell r="C284">
            <v>0</v>
          </cell>
          <cell r="D284" t="str">
            <v>واشرلاستيکي فشارضعيف ترانس  25-160</v>
          </cell>
          <cell r="E284" t="str">
            <v xml:space="preserve">عدد  </v>
          </cell>
          <cell r="F284">
            <v>250000</v>
          </cell>
        </row>
        <row r="285">
          <cell r="B285">
            <v>540000750</v>
          </cell>
          <cell r="C285">
            <v>0</v>
          </cell>
          <cell r="D285" t="str">
            <v xml:space="preserve">واشرلاستيکي فشارضغيف ترانس200-400  </v>
          </cell>
          <cell r="E285" t="str">
            <v xml:space="preserve">عدد    </v>
          </cell>
          <cell r="F285">
            <v>310000</v>
          </cell>
        </row>
        <row r="286">
          <cell r="B286">
            <v>540002410</v>
          </cell>
          <cell r="C286">
            <v>0</v>
          </cell>
          <cell r="D286" t="str">
            <v>واشربرنجي 7*80</v>
          </cell>
          <cell r="E286" t="str">
            <v xml:space="preserve">عدد  </v>
          </cell>
          <cell r="F286">
            <v>750000</v>
          </cell>
        </row>
        <row r="287">
          <cell r="B287">
            <v>540004600</v>
          </cell>
          <cell r="C287">
            <v>0</v>
          </cell>
          <cell r="D287" t="str">
            <v>واشر برنجي استوانه اي ميله فاز ترانس</v>
          </cell>
          <cell r="E287" t="str">
            <v xml:space="preserve">عدد    </v>
          </cell>
          <cell r="F287">
            <v>1100000</v>
          </cell>
        </row>
        <row r="288">
          <cell r="B288">
            <v>891050000</v>
          </cell>
          <cell r="C288">
            <v>0</v>
          </cell>
          <cell r="D288" t="str">
            <v>پنل خورشیدی</v>
          </cell>
          <cell r="E288" t="str">
            <v>دستگاه</v>
          </cell>
          <cell r="F288">
            <v>148000000</v>
          </cell>
        </row>
        <row r="289">
          <cell r="B289">
            <v>891050020</v>
          </cell>
          <cell r="C289">
            <v>0</v>
          </cell>
          <cell r="D289" t="str">
            <v>استراکچر پنل خورشیدی</v>
          </cell>
          <cell r="E289" t="str">
            <v>دستگاه</v>
          </cell>
          <cell r="F289">
            <v>32000000</v>
          </cell>
        </row>
        <row r="290">
          <cell r="B290">
            <v>668003130</v>
          </cell>
          <cell r="C290">
            <v>0</v>
          </cell>
          <cell r="D290" t="str">
            <v xml:space="preserve">واشر برنجي ترانس                                    </v>
          </cell>
          <cell r="E290" t="str">
            <v xml:space="preserve">عدد  </v>
          </cell>
          <cell r="F290">
            <v>95000</v>
          </cell>
        </row>
        <row r="291">
          <cell r="B291">
            <v>891013600</v>
          </cell>
          <cell r="C291">
            <v>0</v>
          </cell>
          <cell r="D291" t="str">
            <v xml:space="preserve">جک برقی درب </v>
          </cell>
          <cell r="E291" t="str">
            <v>دستگاه</v>
          </cell>
          <cell r="F291">
            <v>35000000</v>
          </cell>
        </row>
        <row r="292">
          <cell r="B292">
            <v>741020000</v>
          </cell>
          <cell r="C292">
            <v>0</v>
          </cell>
          <cell r="D292" t="str">
            <v>سرکابل داخلی gis مقطع 185 تیپ 2</v>
          </cell>
          <cell r="E292" t="str">
            <v>عدد</v>
          </cell>
          <cell r="F292">
            <v>1200000000</v>
          </cell>
        </row>
        <row r="293">
          <cell r="B293">
            <v>683022500</v>
          </cell>
          <cell r="C293">
            <v>0</v>
          </cell>
          <cell r="D293" t="str">
            <v>کابل فرمان 37 پین با سوکت نری و مادگی</v>
          </cell>
          <cell r="E293" t="str">
            <v>متر</v>
          </cell>
          <cell r="F293">
            <v>35000000</v>
          </cell>
        </row>
        <row r="294">
          <cell r="B294">
            <v>683022510</v>
          </cell>
          <cell r="C294">
            <v>0</v>
          </cell>
          <cell r="D294" t="str">
            <v>کابل تغذیه با سوکت نری و مادگی</v>
          </cell>
          <cell r="E294" t="str">
            <v>متر</v>
          </cell>
          <cell r="F294">
            <v>7500000</v>
          </cell>
        </row>
        <row r="295">
          <cell r="B295">
            <v>682004000</v>
          </cell>
          <cell r="C295">
            <v>0</v>
          </cell>
          <cell r="D295" t="str">
            <v>کابل دوزوج زمینی</v>
          </cell>
          <cell r="E295" t="str">
            <v>متر</v>
          </cell>
          <cell r="F295">
            <v>65000</v>
          </cell>
        </row>
        <row r="296">
          <cell r="B296">
            <v>231001510</v>
          </cell>
          <cell r="C296">
            <v>0</v>
          </cell>
          <cell r="D296" t="str">
            <v>پیچ چشمی با یک سر قلاب</v>
          </cell>
          <cell r="E296" t="str">
            <v>عدد</v>
          </cell>
          <cell r="F296">
            <v>850000</v>
          </cell>
        </row>
        <row r="297">
          <cell r="B297">
            <v>853060500</v>
          </cell>
          <cell r="C297">
            <v>0</v>
          </cell>
          <cell r="D297" t="str">
            <v>پیچ خودکار نمره 4</v>
          </cell>
          <cell r="E297" t="str">
            <v>عدد</v>
          </cell>
          <cell r="F297">
            <v>5000</v>
          </cell>
        </row>
        <row r="298">
          <cell r="B298">
            <v>0</v>
          </cell>
          <cell r="C298">
            <v>0</v>
          </cell>
          <cell r="D298" t="str">
            <v>کلید اتوماتیک(فیکس) A 315</v>
          </cell>
          <cell r="E298" t="str">
            <v>دستگاه</v>
          </cell>
          <cell r="F298">
            <v>64560000</v>
          </cell>
        </row>
        <row r="299">
          <cell r="B299">
            <v>0</v>
          </cell>
          <cell r="C299">
            <v>0</v>
          </cell>
          <cell r="D299" t="str">
            <v>رله فرمان شیشه ای</v>
          </cell>
          <cell r="E299" t="str">
            <v>عدد</v>
          </cell>
          <cell r="F299">
            <v>8300000</v>
          </cell>
        </row>
        <row r="300">
          <cell r="B300">
            <v>100018300</v>
          </cell>
          <cell r="C300">
            <v>0</v>
          </cell>
          <cell r="D300">
            <v>0</v>
          </cell>
          <cell r="E300">
            <v>0</v>
          </cell>
          <cell r="F300">
            <v>0</v>
          </cell>
        </row>
        <row r="301">
          <cell r="B301">
            <v>100031500</v>
          </cell>
          <cell r="C301">
            <v>0</v>
          </cell>
          <cell r="D301">
            <v>0</v>
          </cell>
          <cell r="E301">
            <v>0</v>
          </cell>
          <cell r="F301">
            <v>0</v>
          </cell>
        </row>
        <row r="302">
          <cell r="B302">
            <v>100035818</v>
          </cell>
          <cell r="C302">
            <v>0</v>
          </cell>
          <cell r="D302">
            <v>0</v>
          </cell>
          <cell r="E302">
            <v>0</v>
          </cell>
          <cell r="F302">
            <v>0</v>
          </cell>
        </row>
        <row r="303">
          <cell r="B303">
            <v>100035819</v>
          </cell>
          <cell r="C303">
            <v>0</v>
          </cell>
          <cell r="D303">
            <v>0</v>
          </cell>
          <cell r="E303">
            <v>0</v>
          </cell>
          <cell r="F303">
            <v>0</v>
          </cell>
        </row>
        <row r="304">
          <cell r="B304">
            <v>100035820</v>
          </cell>
          <cell r="C304">
            <v>0</v>
          </cell>
          <cell r="D304">
            <v>0</v>
          </cell>
          <cell r="E304">
            <v>0</v>
          </cell>
          <cell r="F304">
            <v>0</v>
          </cell>
        </row>
        <row r="305">
          <cell r="B305">
            <v>100035821</v>
          </cell>
          <cell r="C305">
            <v>0</v>
          </cell>
          <cell r="D305">
            <v>0</v>
          </cell>
          <cell r="E305">
            <v>0</v>
          </cell>
          <cell r="F305">
            <v>0</v>
          </cell>
        </row>
        <row r="306">
          <cell r="B306">
            <v>100035822</v>
          </cell>
          <cell r="C306">
            <v>0</v>
          </cell>
          <cell r="D306">
            <v>0</v>
          </cell>
          <cell r="E306">
            <v>0</v>
          </cell>
          <cell r="F306">
            <v>0</v>
          </cell>
        </row>
        <row r="307">
          <cell r="B307">
            <v>100035962</v>
          </cell>
          <cell r="C307">
            <v>0</v>
          </cell>
          <cell r="D307">
            <v>0</v>
          </cell>
          <cell r="E307">
            <v>0</v>
          </cell>
          <cell r="F307">
            <v>0</v>
          </cell>
        </row>
        <row r="308">
          <cell r="B308">
            <v>100035963</v>
          </cell>
          <cell r="C308">
            <v>0</v>
          </cell>
          <cell r="D308">
            <v>0</v>
          </cell>
          <cell r="E308">
            <v>0</v>
          </cell>
          <cell r="F308">
            <v>0</v>
          </cell>
        </row>
        <row r="309">
          <cell r="B309">
            <v>100035964</v>
          </cell>
          <cell r="C309">
            <v>0</v>
          </cell>
          <cell r="D309">
            <v>0</v>
          </cell>
          <cell r="E309">
            <v>0</v>
          </cell>
          <cell r="F309">
            <v>0</v>
          </cell>
        </row>
        <row r="310">
          <cell r="B310">
            <v>100036343</v>
          </cell>
          <cell r="C310">
            <v>0</v>
          </cell>
          <cell r="D310">
            <v>0</v>
          </cell>
          <cell r="E310">
            <v>0</v>
          </cell>
          <cell r="F310">
            <v>0</v>
          </cell>
        </row>
        <row r="311">
          <cell r="B311">
            <v>100036344</v>
          </cell>
          <cell r="C311">
            <v>0</v>
          </cell>
          <cell r="D311">
            <v>0</v>
          </cell>
          <cell r="E311">
            <v>0</v>
          </cell>
          <cell r="F311">
            <v>0</v>
          </cell>
        </row>
        <row r="312">
          <cell r="B312">
            <v>101000430</v>
          </cell>
          <cell r="C312">
            <v>0</v>
          </cell>
          <cell r="D312" t="str">
            <v>بنتونیت اکتیو</v>
          </cell>
          <cell r="E312" t="str">
            <v>کیلوگرم</v>
          </cell>
          <cell r="F312">
            <v>350000</v>
          </cell>
        </row>
        <row r="313">
          <cell r="B313">
            <v>120002700</v>
          </cell>
          <cell r="C313">
            <v>0</v>
          </cell>
          <cell r="D313" t="str">
            <v>پایه بتونی چهارگوش 600*14</v>
          </cell>
          <cell r="E313" t="str">
            <v>اصله</v>
          </cell>
          <cell r="F313">
            <v>126000000</v>
          </cell>
        </row>
        <row r="314">
          <cell r="B314">
            <v>120002800</v>
          </cell>
          <cell r="C314">
            <v>0</v>
          </cell>
          <cell r="D314" t="str">
            <v>پایه بتونی چهارگوش 1000*14</v>
          </cell>
          <cell r="E314" t="str">
            <v>اصله</v>
          </cell>
          <cell r="F314">
            <v>140000000</v>
          </cell>
        </row>
        <row r="315">
          <cell r="B315">
            <v>120006400</v>
          </cell>
          <cell r="C315">
            <v>0</v>
          </cell>
          <cell r="D315" t="str">
            <v>پایه بتونی چهارگوش 1200*14</v>
          </cell>
          <cell r="E315" t="str">
            <v>اصله</v>
          </cell>
          <cell r="F315">
            <v>160000000</v>
          </cell>
        </row>
        <row r="316">
          <cell r="B316">
            <v>120006500</v>
          </cell>
          <cell r="C316">
            <v>0</v>
          </cell>
          <cell r="D316" t="str">
            <v>پایه بتونی چهارگوش 800*14</v>
          </cell>
          <cell r="E316" t="str">
            <v>اصله</v>
          </cell>
          <cell r="F316">
            <v>130000000</v>
          </cell>
        </row>
        <row r="317">
          <cell r="B317">
            <v>231001289</v>
          </cell>
          <cell r="C317">
            <v>0</v>
          </cell>
          <cell r="D317" t="str">
            <v>پیچ دم خوکی 200*16</v>
          </cell>
          <cell r="E317" t="str">
            <v>عدد</v>
          </cell>
          <cell r="F317">
            <v>380000</v>
          </cell>
        </row>
        <row r="318">
          <cell r="B318">
            <v>241005822</v>
          </cell>
          <cell r="C318">
            <v>0</v>
          </cell>
          <cell r="D318" t="str">
            <v>کاور فیوز کات اوت سرامیکی</v>
          </cell>
          <cell r="E318" t="str">
            <v>عدد</v>
          </cell>
          <cell r="F318">
            <v>1350000</v>
          </cell>
        </row>
        <row r="319">
          <cell r="B319">
            <v>0</v>
          </cell>
          <cell r="C319">
            <v>10105</v>
          </cell>
          <cell r="D319" t="str">
            <v>پایه بتنی چهار گوش مسلح به ارتفاع ٩ متر و قدرت نامی 1000 کیلوگرم نیرو.</v>
          </cell>
          <cell r="E319" t="str">
            <v>اصله</v>
          </cell>
          <cell r="F319">
            <v>80000000</v>
          </cell>
        </row>
        <row r="320">
          <cell r="B320">
            <v>0</v>
          </cell>
          <cell r="C320">
            <v>50501</v>
          </cell>
          <cell r="D320" t="str">
            <v>کابل ٢٠ کیلوولت تکرشته، با هادی آلومینیوم، عایق پلی اتیلن کراس لینک، شیلد و نوار مسی و پوشـش خارجی PVC از نوع NA2XSY و به مقطع ۵٠×١ میلیمتر مربع.</v>
          </cell>
          <cell r="E320" t="str">
            <v>متر</v>
          </cell>
          <cell r="F320">
            <v>2000000</v>
          </cell>
        </row>
        <row r="321">
          <cell r="B321">
            <v>0</v>
          </cell>
          <cell r="C321">
            <v>150905</v>
          </cell>
          <cell r="D321" t="str">
            <v xml:space="preserve"> جمعکننده اطلاعات ماژولهای PLC با مودم GPRS داخلی (DCU.)</v>
          </cell>
          <cell r="E321" t="str">
            <v>عدد</v>
          </cell>
          <cell r="F321">
            <v>650000000</v>
          </cell>
        </row>
        <row r="322">
          <cell r="B322">
            <v>0</v>
          </cell>
          <cell r="C322">
            <v>170111</v>
          </cell>
          <cell r="D322" t="str">
            <v>کارت منبع تغذیه RTU با ورودی AC .</v>
          </cell>
          <cell r="E322" t="str">
            <v>عدد</v>
          </cell>
          <cell r="F322">
            <v>200000000</v>
          </cell>
        </row>
        <row r="323">
          <cell r="B323">
            <v>0</v>
          </cell>
          <cell r="C323">
            <v>170114</v>
          </cell>
          <cell r="D323" t="str">
            <v>کارت مودم GPRS .</v>
          </cell>
          <cell r="E323" t="str">
            <v>عدد</v>
          </cell>
          <cell r="F323">
            <v>450000000</v>
          </cell>
        </row>
        <row r="324">
          <cell r="B324">
            <v>0</v>
          </cell>
          <cell r="C324">
            <v>170304</v>
          </cell>
          <cell r="D324" t="str">
            <v>کابل فیبر نوری ٢۴کور SM از نوع زمینی.</v>
          </cell>
          <cell r="E324" t="str">
            <v>متر</v>
          </cell>
          <cell r="F324">
            <v>750000</v>
          </cell>
        </row>
        <row r="325">
          <cell r="B325">
            <v>0</v>
          </cell>
          <cell r="C325">
            <v>170409</v>
          </cell>
          <cell r="D325" t="str">
            <v>مودم رادیویی باند آزاد با فرکانس ٢٫۴گیگاهرتز.</v>
          </cell>
          <cell r="E325" t="str">
            <v>عدد</v>
          </cell>
          <cell r="F325">
            <v>98000000</v>
          </cell>
        </row>
        <row r="326">
          <cell r="B326">
            <v>0</v>
          </cell>
          <cell r="C326">
            <v>170410</v>
          </cell>
          <cell r="D326" t="str">
            <v>آنتن GPRS بیرونی با طول سیم ١ تا ۵ متر.</v>
          </cell>
          <cell r="E326" t="str">
            <v>عدد</v>
          </cell>
          <cell r="F326">
            <v>18000000</v>
          </cell>
        </row>
        <row r="327">
          <cell r="B327">
            <v>0</v>
          </cell>
          <cell r="C327">
            <v>170411</v>
          </cell>
          <cell r="D327" t="str">
            <v>آنتن GPRS بیرونی با طول سیم ۶ تا ١٠ متر.</v>
          </cell>
          <cell r="E327" t="str">
            <v>عدد</v>
          </cell>
          <cell r="F327">
            <v>22000000</v>
          </cell>
        </row>
        <row r="328">
          <cell r="B328">
            <v>0</v>
          </cell>
          <cell r="C328">
            <v>170412</v>
          </cell>
          <cell r="D328" t="str">
            <v>آنتن UHF از نوع یاگی از ۶ تا ٩ dBd .</v>
          </cell>
          <cell r="E328" t="str">
            <v>عدد</v>
          </cell>
          <cell r="F328">
            <v>14000000</v>
          </cell>
        </row>
        <row r="329">
          <cell r="B329">
            <v>0</v>
          </cell>
          <cell r="C329">
            <v>170413</v>
          </cell>
          <cell r="D329" t="str">
            <v>آنتن UHF از نوع یاگی از ١٠ تا ١۴ dBd .</v>
          </cell>
          <cell r="E329" t="str">
            <v>عدد</v>
          </cell>
          <cell r="F329">
            <v>19000000</v>
          </cell>
        </row>
        <row r="330">
          <cell r="B330">
            <v>0</v>
          </cell>
          <cell r="C330">
            <v>170414</v>
          </cell>
          <cell r="D330" t="str">
            <v>آنتن UHF از نوع امنی.</v>
          </cell>
          <cell r="E330" t="str">
            <v>عدد</v>
          </cell>
          <cell r="F330">
            <v>153000000</v>
          </cell>
        </row>
        <row r="331">
          <cell r="B331">
            <v>0</v>
          </cell>
          <cell r="C331">
            <v>170415</v>
          </cell>
          <cell r="D331" t="str">
            <v>آنتن باند آزاد ( ٢٫۴ گیگا هرتز) از نوع پارابولیک.</v>
          </cell>
          <cell r="E331" t="str">
            <v>عدد</v>
          </cell>
          <cell r="F331">
            <v>45000000</v>
          </cell>
        </row>
        <row r="332">
          <cell r="B332">
            <v>0</v>
          </cell>
          <cell r="C332">
            <v>170416</v>
          </cell>
          <cell r="D332" t="str">
            <v>آنتن باند آزاد ( ٢٫۴ گیگا هرتز) از نوع امنی.</v>
          </cell>
          <cell r="E332" t="str">
            <v>عدد</v>
          </cell>
          <cell r="F332">
            <v>210000000</v>
          </cell>
        </row>
        <row r="333">
          <cell r="B333">
            <v>0</v>
          </cell>
          <cell r="C333">
            <v>170417</v>
          </cell>
          <cell r="D333" t="str">
            <v>آنتن باند آزاد ( ٢٫۴ گیگا هرتز) از نوع دیش.</v>
          </cell>
          <cell r="E333" t="str">
            <v>عدد</v>
          </cell>
          <cell r="F333">
            <v>85000000</v>
          </cell>
        </row>
        <row r="334">
          <cell r="B334">
            <v>0</v>
          </cell>
          <cell r="C334">
            <v>170419</v>
          </cell>
          <cell r="D334" t="str">
            <v>کابل مخابراتی کواکسیال RG213 .</v>
          </cell>
          <cell r="E334" t="str">
            <v>متر</v>
          </cell>
          <cell r="F334">
            <v>1200000</v>
          </cell>
        </row>
        <row r="335">
          <cell r="B335">
            <v>0</v>
          </cell>
          <cell r="C335">
            <v>170420</v>
          </cell>
          <cell r="D335" t="str">
            <v>کابل مخابراتی هلیاکس ١٫٢ اینچ.</v>
          </cell>
          <cell r="E335" t="str">
            <v>متر</v>
          </cell>
          <cell r="F335">
            <v>1850000</v>
          </cell>
        </row>
        <row r="336">
          <cell r="B336">
            <v>0</v>
          </cell>
          <cell r="C336">
            <v>170421</v>
          </cell>
          <cell r="D336" t="str">
            <v>کابل مخابراتی هلیاکس ٧٫٨ اینچ.</v>
          </cell>
          <cell r="E336" t="str">
            <v>متر</v>
          </cell>
          <cell r="F336">
            <v>2450000</v>
          </cell>
        </row>
        <row r="337">
          <cell r="B337">
            <v>0</v>
          </cell>
          <cell r="C337">
            <v>170422</v>
          </cell>
          <cell r="D337" t="str">
            <v>کانکتور تبدیلی کابل هلیاکس به کابل RG .</v>
          </cell>
          <cell r="E337" t="str">
            <v>عدد</v>
          </cell>
          <cell r="F337">
            <v>2350000</v>
          </cell>
        </row>
        <row r="338">
          <cell r="B338">
            <v>0</v>
          </cell>
          <cell r="C338">
            <v>170423</v>
          </cell>
          <cell r="D338" t="str">
            <v>کانکتور کابل مخابراتی.</v>
          </cell>
          <cell r="E338" t="str">
            <v>عدد</v>
          </cell>
          <cell r="F338">
            <v>2350000</v>
          </cell>
        </row>
        <row r="339">
          <cell r="B339">
            <v>0</v>
          </cell>
          <cell r="C339">
            <v>170430</v>
          </cell>
          <cell r="D339" t="str">
            <v xml:space="preserve">کابل رابط جهت ارتباطات سریال بدون کانکتور مربوطه. </v>
          </cell>
          <cell r="E339" t="str">
            <v>متر</v>
          </cell>
          <cell r="F339">
            <v>3500000</v>
          </cell>
        </row>
        <row r="340">
          <cell r="B340">
            <v>0</v>
          </cell>
          <cell r="C340">
            <v>170431</v>
          </cell>
          <cell r="D340" t="str">
            <v xml:space="preserve">مبدل RS458 به RS232 </v>
          </cell>
          <cell r="E340" t="str">
            <v>عدد</v>
          </cell>
          <cell r="F340">
            <v>4900000</v>
          </cell>
        </row>
        <row r="341">
          <cell r="B341">
            <v>0</v>
          </cell>
          <cell r="C341">
            <v>200305</v>
          </cell>
          <cell r="D341" t="str">
            <v xml:space="preserve"> تیغه جداکننده ٢٠٠ آمپری پلیمری جهت رده ولتاژی ٢٠ کیلوولت.</v>
          </cell>
          <cell r="E341" t="str">
            <v>عدد</v>
          </cell>
          <cell r="F341">
            <v>8500000</v>
          </cell>
        </row>
        <row r="342">
          <cell r="B342">
            <v>0</v>
          </cell>
          <cell r="C342">
            <v>200307</v>
          </cell>
          <cell r="D342" t="str">
            <v xml:space="preserve"> تیغه جداکننده ٢٠٠ آمپری سرامیکی جهت رده ولتاژی ٢٠ کیلوولت.</v>
          </cell>
          <cell r="E342" t="str">
            <v>عدد</v>
          </cell>
          <cell r="F342">
            <v>8500000</v>
          </cell>
        </row>
        <row r="343">
          <cell r="B343">
            <v>0</v>
          </cell>
          <cell r="C343">
            <v>260305</v>
          </cell>
          <cell r="D343" t="str">
            <v>تک شاخک تخلیه قوس(APD )</v>
          </cell>
          <cell r="E343" t="str">
            <v>عدد</v>
          </cell>
          <cell r="F343">
            <v>2500000</v>
          </cell>
        </row>
        <row r="344">
          <cell r="B344">
            <v>0</v>
          </cell>
          <cell r="C344">
            <v>260314</v>
          </cell>
          <cell r="D344" t="str">
            <v xml:space="preserve"> سیم گیر مارپیچی مخصوص هادی روکش دار ٧٠ .</v>
          </cell>
          <cell r="E344" t="str">
            <v>عدد</v>
          </cell>
          <cell r="F344">
            <v>5000000</v>
          </cell>
        </row>
        <row r="345">
          <cell r="B345">
            <v>0</v>
          </cell>
          <cell r="C345">
            <v>260315</v>
          </cell>
          <cell r="D345" t="str">
            <v xml:space="preserve"> سیم گیر مارپیچی مخصوص هادی روکش دار ١٢٠ .</v>
          </cell>
          <cell r="E345" t="str">
            <v>عدد</v>
          </cell>
          <cell r="F345">
            <v>7800000</v>
          </cell>
        </row>
        <row r="346">
          <cell r="B346">
            <v>0</v>
          </cell>
          <cell r="C346">
            <v>260401</v>
          </cell>
          <cell r="D346" t="str">
            <v xml:space="preserve"> سیم گیر مارپیچی مخصوص کابل فاصله دار ٧٠ .</v>
          </cell>
          <cell r="E346" t="str">
            <v>عدد</v>
          </cell>
          <cell r="F346">
            <v>5770000</v>
          </cell>
        </row>
        <row r="347">
          <cell r="B347">
            <v>0</v>
          </cell>
          <cell r="C347">
            <v>260402</v>
          </cell>
          <cell r="D347" t="str">
            <v xml:space="preserve"> سیم گیر مارپیچی مخصوص کابل فاصله دار ١٢٠ .</v>
          </cell>
          <cell r="E347" t="str">
            <v>عدد</v>
          </cell>
          <cell r="F347">
            <v>5770000</v>
          </cell>
        </row>
        <row r="348">
          <cell r="B348">
            <v>0</v>
          </cell>
          <cell r="C348">
            <v>260405</v>
          </cell>
          <cell r="D348" t="str">
            <v xml:space="preserve"> سیم گیر مارپیچی جهت سیم فولادی.</v>
          </cell>
          <cell r="E348" t="str">
            <v>عدد</v>
          </cell>
          <cell r="F348">
            <v>4200000</v>
          </cell>
        </row>
        <row r="349">
          <cell r="B349">
            <v>0</v>
          </cell>
          <cell r="C349">
            <v>121021</v>
          </cell>
          <cell r="D349" t="str">
            <v xml:space="preserve">كليد اتوماتيك كامپكت ثابت ٤٠٠  آمپر با حداقل قدرت(ICS) ٣٦ كيلوآمپر  در ٤٠٠ ولت با موتور داخلي و واحدحفاظت  الكترونيكي.    </v>
          </cell>
          <cell r="E349" t="str">
            <v xml:space="preserve">عدد </v>
          </cell>
          <cell r="F349">
            <v>214800000</v>
          </cell>
        </row>
        <row r="350">
          <cell r="B350">
            <v>0</v>
          </cell>
          <cell r="C350">
            <v>121022</v>
          </cell>
          <cell r="D350" t="str">
            <v xml:space="preserve">كليداتوماتيك كامپكت ثابت ٦٣٠ آمپر با حداقل قدرت(ICS) ٣٦ كيلوآمپردر ٤٠٠  ولت با موتور داخلي و واحدحفاظت الكترونيكي. </v>
          </cell>
          <cell r="E350" t="str">
            <v xml:space="preserve">عدد </v>
          </cell>
          <cell r="F350">
            <v>345540000</v>
          </cell>
        </row>
        <row r="351">
          <cell r="B351">
            <v>0</v>
          </cell>
          <cell r="C351">
            <v>170707</v>
          </cell>
          <cell r="D351" t="str">
            <v>باطري اسيد سربي 12 ولت 18 آمپر ساعت (DC) از نوع VRLA</v>
          </cell>
          <cell r="E351" t="str">
            <v xml:space="preserve">عدد </v>
          </cell>
          <cell r="F351">
            <v>21000000</v>
          </cell>
        </row>
        <row r="352">
          <cell r="B352">
            <v>0</v>
          </cell>
          <cell r="C352">
            <v>260118</v>
          </cell>
          <cell r="D352" t="str">
            <v xml:space="preserve">كانكتور عايقي دندانه دار(ارتباط خط طرح فنلاندي) جهت كابل خودنگهدار فشار ضعيف ١٦ تا  95 ميليمتر مربع و هادي انشعاب 16 تا  95 ميليمترمربع با مهره سربر. </v>
          </cell>
          <cell r="E352" t="str">
            <v xml:space="preserve">عدد </v>
          </cell>
          <cell r="F352">
            <v>940000</v>
          </cell>
        </row>
        <row r="353">
          <cell r="B353">
            <v>231001320</v>
          </cell>
          <cell r="C353">
            <v>0</v>
          </cell>
          <cell r="D353" t="str">
            <v>دم خوکی مخصوص کابل خودنگهدار فشار ضعیف (هوک پیچ . مهره ای) نمره 16 با مارک ایرانی</v>
          </cell>
          <cell r="E353" t="str">
            <v>عدد</v>
          </cell>
          <cell r="F353">
            <v>410000</v>
          </cell>
        </row>
        <row r="354">
          <cell r="B354">
            <v>241005824</v>
          </cell>
          <cell r="C354">
            <v>0</v>
          </cell>
          <cell r="D354" t="str">
            <v>کاور فیوز کات اوت پلیمری</v>
          </cell>
          <cell r="E354" t="str">
            <v>عدد</v>
          </cell>
          <cell r="F354">
            <v>1170000</v>
          </cell>
        </row>
        <row r="355">
          <cell r="B355">
            <v>300004200</v>
          </cell>
          <cell r="C355">
            <v>0</v>
          </cell>
          <cell r="D355" t="str">
            <v>تسمه نواری فلزی</v>
          </cell>
          <cell r="E355" t="str">
            <v>کیلوگرم</v>
          </cell>
          <cell r="F355">
            <v>850000</v>
          </cell>
        </row>
        <row r="356">
          <cell r="B356">
            <v>300031790</v>
          </cell>
          <cell r="C356">
            <v>0</v>
          </cell>
          <cell r="D356" t="str">
            <v>حفاظ تابلو RTU</v>
          </cell>
          <cell r="E356" t="str">
            <v>عدد</v>
          </cell>
          <cell r="F356">
            <v>45000000</v>
          </cell>
        </row>
        <row r="357">
          <cell r="B357">
            <v>632000600</v>
          </cell>
          <cell r="C357">
            <v>150802</v>
          </cell>
          <cell r="D357" t="str">
            <v xml:space="preserve"> کنتور سه فاز ولتاژ اولیه دیجیتالی چند تعرفه ١-١٠ آمپر، ١٠٠ ٫٧٫ ۵٧×٣ ولت و کلاس دقت اندازه گیری 0/2 جهت توان اکتیو.</v>
          </cell>
          <cell r="E357" t="str">
            <v>عدد</v>
          </cell>
          <cell r="F357">
            <v>230000000</v>
          </cell>
        </row>
        <row r="358">
          <cell r="B358">
            <v>632900600</v>
          </cell>
          <cell r="C358">
            <v>0</v>
          </cell>
          <cell r="D358" t="str">
            <v>کنتور AMIولتاژ اولیه با کلاس دقت 0.2</v>
          </cell>
          <cell r="E358" t="str">
            <v>دستگاه</v>
          </cell>
          <cell r="F358">
            <v>78000000</v>
          </cell>
        </row>
        <row r="359">
          <cell r="B359">
            <v>632900900</v>
          </cell>
          <cell r="C359">
            <v>0</v>
          </cell>
          <cell r="D359" t="str">
            <v>کنتور ami ولتاژاوليه با کلاس دقت0.5</v>
          </cell>
          <cell r="E359" t="str">
            <v xml:space="preserve">دستگاه  </v>
          </cell>
          <cell r="F359">
            <v>58832000</v>
          </cell>
        </row>
        <row r="360">
          <cell r="B360">
            <v>662000010</v>
          </cell>
          <cell r="C360">
            <v>0</v>
          </cell>
          <cell r="D360" t="str">
            <v>کلید هوشمند 100 تا 250 آمپری با قابلیت قطع و وصل از راه دور</v>
          </cell>
          <cell r="E360" t="str">
            <v>دستگاه</v>
          </cell>
          <cell r="F360">
            <v>120000000</v>
          </cell>
        </row>
        <row r="361">
          <cell r="B361">
            <v>664009000</v>
          </cell>
          <cell r="C361">
            <v>0</v>
          </cell>
          <cell r="D361" t="str">
            <v>محافظ بوبین کنتاکتور</v>
          </cell>
          <cell r="E361" t="str">
            <v>عدد</v>
          </cell>
          <cell r="F361">
            <v>4200000</v>
          </cell>
        </row>
        <row r="362">
          <cell r="B362">
            <v>667003400</v>
          </cell>
          <cell r="C362">
            <v>0</v>
          </cell>
          <cell r="D362" t="str">
            <v>تابلو فشار ضعیف سنجش 100/5</v>
          </cell>
          <cell r="E362" t="str">
            <v>دستگاه</v>
          </cell>
          <cell r="F362">
            <v>120000000</v>
          </cell>
        </row>
        <row r="363">
          <cell r="B363">
            <v>667070000</v>
          </cell>
          <cell r="C363">
            <v>0</v>
          </cell>
          <cell r="D363" t="str">
            <v>تابلو محافظ آر تی یو</v>
          </cell>
          <cell r="E363" t="str">
            <v>دستگاه</v>
          </cell>
          <cell r="F363">
            <v>45000000</v>
          </cell>
        </row>
        <row r="364">
          <cell r="B364">
            <v>682002510</v>
          </cell>
          <cell r="C364">
            <v>0</v>
          </cell>
          <cell r="D364" t="str">
            <v>سیم مسی نمره 6 روپوشدار مفتولی</v>
          </cell>
          <cell r="E364" t="str">
            <v>متر</v>
          </cell>
          <cell r="F364">
            <v>300000</v>
          </cell>
        </row>
        <row r="365">
          <cell r="B365">
            <v>682005000</v>
          </cell>
          <cell r="C365">
            <v>0</v>
          </cell>
          <cell r="D365" t="str">
            <v>سیم سفید مسی نمره 75*2</v>
          </cell>
          <cell r="E365" t="str">
            <v>متر</v>
          </cell>
          <cell r="F365">
            <v>120000</v>
          </cell>
        </row>
        <row r="366">
          <cell r="B366">
            <v>684000200</v>
          </cell>
          <cell r="C366">
            <v>0</v>
          </cell>
          <cell r="D366" t="str">
            <v>سیم دوزوج مسی 0.6 مشکی مخابراتی</v>
          </cell>
          <cell r="E366" t="str">
            <v>متر</v>
          </cell>
          <cell r="F366">
            <v>115000</v>
          </cell>
        </row>
        <row r="367">
          <cell r="B367">
            <v>721003900</v>
          </cell>
          <cell r="C367">
            <v>0</v>
          </cell>
          <cell r="D367" t="str">
            <v>مقره  پلیمری ثابت 20 کیلوولت</v>
          </cell>
          <cell r="E367" t="str">
            <v>عدد</v>
          </cell>
          <cell r="F367">
            <v>2745000</v>
          </cell>
        </row>
        <row r="368">
          <cell r="B368">
            <v>721003950</v>
          </cell>
          <cell r="C368">
            <v>0</v>
          </cell>
          <cell r="D368" t="str">
            <v>مقره  پلیمری ثابت 20 کیلوولت 7 پره</v>
          </cell>
          <cell r="E368" t="str">
            <v>عدد</v>
          </cell>
          <cell r="F368">
            <v>2745000</v>
          </cell>
        </row>
        <row r="369">
          <cell r="B369">
            <v>721004000</v>
          </cell>
          <cell r="C369">
            <v>0</v>
          </cell>
          <cell r="D369" t="str">
            <v>مقره  پلیمری کششی 20 کیلوولت</v>
          </cell>
          <cell r="E369" t="str">
            <v>عدد</v>
          </cell>
          <cell r="F369">
            <v>2745000</v>
          </cell>
        </row>
        <row r="370">
          <cell r="B370">
            <v>891005480</v>
          </cell>
          <cell r="C370">
            <v>0</v>
          </cell>
          <cell r="D370" t="str">
            <v xml:space="preserve">سیم کارت دیتا دائمی سازمانی (پیام رسان) </v>
          </cell>
          <cell r="E370" t="str">
            <v>عدد</v>
          </cell>
          <cell r="F370">
            <v>200000</v>
          </cell>
        </row>
        <row r="371">
          <cell r="B371">
            <v>891005485</v>
          </cell>
          <cell r="C371">
            <v>0</v>
          </cell>
          <cell r="D371" t="str">
            <v>سیم کارت دیتا دائمی سازمانی (پیام رسان) ایرانسل</v>
          </cell>
          <cell r="E371" t="str">
            <v>عدد</v>
          </cell>
          <cell r="F371">
            <v>250000</v>
          </cell>
        </row>
        <row r="372">
          <cell r="B372">
            <v>891009990</v>
          </cell>
          <cell r="C372">
            <v>0</v>
          </cell>
          <cell r="D372" t="str">
            <v>شاسی استپ</v>
          </cell>
          <cell r="E372" t="str">
            <v>عدد</v>
          </cell>
          <cell r="F372">
            <v>800000</v>
          </cell>
        </row>
        <row r="373">
          <cell r="B373">
            <v>891009991</v>
          </cell>
          <cell r="C373">
            <v>0</v>
          </cell>
          <cell r="D373" t="str">
            <v>شاسی استپ با قاب</v>
          </cell>
          <cell r="E373" t="str">
            <v>عدد</v>
          </cell>
          <cell r="F373">
            <v>1450000</v>
          </cell>
        </row>
        <row r="374">
          <cell r="B374">
            <v>911002100</v>
          </cell>
          <cell r="C374">
            <v>0</v>
          </cell>
          <cell r="D374" t="str">
            <v>کاور (درپوش) کابل (50 سانتیمتر به ضخامت1.5)</v>
          </cell>
          <cell r="E374" t="str">
            <v>عدد</v>
          </cell>
          <cell r="F374">
            <v>27000</v>
          </cell>
        </row>
        <row r="375">
          <cell r="B375">
            <v>0</v>
          </cell>
          <cell r="C375">
            <v>91614</v>
          </cell>
          <cell r="D375" t="str">
            <v>کاور بوشینگ پلاگین (اندکپ پلاگین).</v>
          </cell>
          <cell r="E375" t="str">
            <v>عدد</v>
          </cell>
          <cell r="F375">
            <v>2350000</v>
          </cell>
        </row>
        <row r="376">
          <cell r="B376">
            <v>100018400</v>
          </cell>
          <cell r="C376">
            <v>0</v>
          </cell>
          <cell r="D376">
            <v>0</v>
          </cell>
          <cell r="E376">
            <v>0</v>
          </cell>
          <cell r="F376">
            <v>0</v>
          </cell>
        </row>
        <row r="377">
          <cell r="B377">
            <v>100018500</v>
          </cell>
          <cell r="C377">
            <v>0</v>
          </cell>
          <cell r="D377">
            <v>0</v>
          </cell>
          <cell r="E377">
            <v>0</v>
          </cell>
          <cell r="F377">
            <v>0</v>
          </cell>
        </row>
        <row r="378">
          <cell r="B378">
            <v>0</v>
          </cell>
          <cell r="C378">
            <v>0</v>
          </cell>
          <cell r="D378">
            <v>0</v>
          </cell>
          <cell r="E378">
            <v>0</v>
          </cell>
          <cell r="F378">
            <v>0</v>
          </cell>
        </row>
        <row r="379">
          <cell r="B379">
            <v>0</v>
          </cell>
          <cell r="C379">
            <v>0</v>
          </cell>
          <cell r="D379">
            <v>0</v>
          </cell>
          <cell r="E379">
            <v>0</v>
          </cell>
          <cell r="F379">
            <v>0</v>
          </cell>
        </row>
        <row r="380">
          <cell r="B380">
            <v>0</v>
          </cell>
          <cell r="C380">
            <v>0</v>
          </cell>
          <cell r="D380">
            <v>0</v>
          </cell>
          <cell r="E380">
            <v>0</v>
          </cell>
          <cell r="F380">
            <v>0</v>
          </cell>
        </row>
        <row r="381">
          <cell r="B381">
            <v>0</v>
          </cell>
          <cell r="C381">
            <v>0</v>
          </cell>
          <cell r="D381">
            <v>0</v>
          </cell>
          <cell r="E381">
            <v>0</v>
          </cell>
          <cell r="F381">
            <v>0</v>
          </cell>
        </row>
        <row r="382">
          <cell r="B382">
            <v>0</v>
          </cell>
          <cell r="C382">
            <v>0</v>
          </cell>
          <cell r="D382">
            <v>0</v>
          </cell>
          <cell r="E382">
            <v>0</v>
          </cell>
          <cell r="F382">
            <v>0</v>
          </cell>
        </row>
        <row r="383">
          <cell r="B383">
            <v>0</v>
          </cell>
          <cell r="C383">
            <v>260627</v>
          </cell>
          <cell r="D383" t="str">
            <v>بوش اتوماتیک برای هادی با سطح مقطع ٣۵ میلی متر مربع.</v>
          </cell>
          <cell r="E383" t="str">
            <v>عدد</v>
          </cell>
          <cell r="F383">
            <v>3100000</v>
          </cell>
        </row>
        <row r="384">
          <cell r="B384">
            <v>0</v>
          </cell>
          <cell r="C384">
            <v>260628</v>
          </cell>
          <cell r="D384" t="str">
            <v xml:space="preserve"> بوش اتوماتیک برای هادی با سطح مقطع ٧٠ میلی متر مربع.</v>
          </cell>
          <cell r="E384" t="str">
            <v>عدد</v>
          </cell>
          <cell r="F384">
            <v>3500000</v>
          </cell>
        </row>
        <row r="385">
          <cell r="B385">
            <v>0</v>
          </cell>
          <cell r="C385">
            <v>260629</v>
          </cell>
          <cell r="D385" t="str">
            <v xml:space="preserve"> بوش اتوماتیک برای هادی با سطح مقطع ١٢٠ میلی متر مربع.</v>
          </cell>
          <cell r="E385" t="str">
            <v>عدد</v>
          </cell>
          <cell r="F385">
            <v>3900000</v>
          </cell>
        </row>
        <row r="386">
          <cell r="B386">
            <v>0</v>
          </cell>
          <cell r="C386">
            <v>260630</v>
          </cell>
          <cell r="D386" t="str">
            <v xml:space="preserve"> بوش اتوماتیک برای هادی با سطح مقطع ١٨۵ میلی متر مربع.</v>
          </cell>
          <cell r="E386" t="str">
            <v>عدد</v>
          </cell>
          <cell r="F386">
            <v>4500000</v>
          </cell>
        </row>
        <row r="387">
          <cell r="B387">
            <v>0</v>
          </cell>
          <cell r="C387">
            <v>0</v>
          </cell>
          <cell r="D387" t="str">
            <v>اصلاح نشانگر وضعیت قطع و وصل سکسیونر</v>
          </cell>
          <cell r="E387" t="str">
            <v>عدد</v>
          </cell>
          <cell r="F387">
            <v>150800</v>
          </cell>
        </row>
        <row r="388">
          <cell r="B388">
            <v>304001100</v>
          </cell>
          <cell r="C388">
            <v>0</v>
          </cell>
          <cell r="D388">
            <v>0</v>
          </cell>
          <cell r="E388">
            <v>0</v>
          </cell>
          <cell r="F388">
            <v>0</v>
          </cell>
        </row>
        <row r="389">
          <cell r="B389">
            <v>304001400</v>
          </cell>
          <cell r="C389">
            <v>0</v>
          </cell>
          <cell r="D389">
            <v>0</v>
          </cell>
          <cell r="E389">
            <v>0</v>
          </cell>
          <cell r="F389">
            <v>0</v>
          </cell>
        </row>
        <row r="390">
          <cell r="B390">
            <v>0</v>
          </cell>
          <cell r="C390">
            <v>0</v>
          </cell>
          <cell r="D390">
            <v>0</v>
          </cell>
          <cell r="E390">
            <v>0</v>
          </cell>
          <cell r="F390">
            <v>0</v>
          </cell>
        </row>
        <row r="391">
          <cell r="B391">
            <v>0</v>
          </cell>
          <cell r="C391">
            <v>0</v>
          </cell>
          <cell r="D391">
            <v>0</v>
          </cell>
          <cell r="E391">
            <v>0</v>
          </cell>
          <cell r="F391">
            <v>0</v>
          </cell>
        </row>
        <row r="392">
          <cell r="B392">
            <v>753000100</v>
          </cell>
          <cell r="C392">
            <v>0</v>
          </cell>
          <cell r="D392" t="str">
            <v xml:space="preserve">بازوی چراغ 15 سانتی LED </v>
          </cell>
          <cell r="E392" t="str">
            <v>دستگاه</v>
          </cell>
          <cell r="F392">
            <v>1050000</v>
          </cell>
        </row>
        <row r="393">
          <cell r="B393">
            <v>753000140</v>
          </cell>
          <cell r="C393">
            <v>0</v>
          </cell>
          <cell r="D393" t="str">
            <v xml:space="preserve">براکت چراغ خیابانی 60 سانتی متری </v>
          </cell>
          <cell r="E393" t="str">
            <v>عدد</v>
          </cell>
          <cell r="F393">
            <v>1500000</v>
          </cell>
        </row>
        <row r="394">
          <cell r="B394">
            <v>753000160</v>
          </cell>
          <cell r="C394">
            <v>0</v>
          </cell>
          <cell r="D394" t="str">
            <v>بازوي چراغ لاك پشتي 85 سانتيمتر گالوانيزه</v>
          </cell>
          <cell r="E394" t="str">
            <v>عدد</v>
          </cell>
          <cell r="F394">
            <v>1875000</v>
          </cell>
        </row>
        <row r="395">
          <cell r="B395">
            <v>753000200</v>
          </cell>
          <cell r="C395">
            <v>0</v>
          </cell>
          <cell r="D395" t="str">
            <v xml:space="preserve">براکت چراغ خیابانی 1 متری </v>
          </cell>
          <cell r="E395" t="str">
            <v>عدد</v>
          </cell>
          <cell r="F395">
            <v>2100000</v>
          </cell>
        </row>
        <row r="396">
          <cell r="B396">
            <v>753000210</v>
          </cell>
          <cell r="C396">
            <v>0</v>
          </cell>
          <cell r="D396" t="str">
            <v xml:space="preserve">براکت چراغ خیابانی1/5 متری </v>
          </cell>
          <cell r="E396" t="str">
            <v>عدد</v>
          </cell>
          <cell r="F396">
            <v>3375000</v>
          </cell>
        </row>
        <row r="397">
          <cell r="B397">
            <v>753000300</v>
          </cell>
          <cell r="C397">
            <v>0</v>
          </cell>
          <cell r="D397" t="str">
            <v>براكت چراغ خياباني2متري</v>
          </cell>
          <cell r="E397" t="str">
            <v>عدد</v>
          </cell>
          <cell r="F397">
            <v>4875000</v>
          </cell>
        </row>
        <row r="398">
          <cell r="B398">
            <v>753000410</v>
          </cell>
          <cell r="C398">
            <v>0</v>
          </cell>
          <cell r="D398" t="str">
            <v>براكت چراغ خياباني 3 متر</v>
          </cell>
          <cell r="E398" t="str">
            <v>عدد</v>
          </cell>
          <cell r="F398">
            <v>8024999.9999999991</v>
          </cell>
        </row>
        <row r="399">
          <cell r="B399">
            <v>683008812</v>
          </cell>
          <cell r="C399">
            <v>50501</v>
          </cell>
          <cell r="D399" t="str">
            <v>کابل ٢٠ کیلوولت تکرشته، با هادی آلومینیوم، عایق پلی اتیلن کراس لینک، شیلد و نوار مسی و پوشـش خارجی PVC از نوع NA2XSY و به مقطع ۵٠×١ میلیمتر مربع.</v>
          </cell>
          <cell r="E399" t="str">
            <v>متر</v>
          </cell>
          <cell r="F399">
            <v>2100000</v>
          </cell>
        </row>
        <row r="400">
          <cell r="B400">
            <v>674000100</v>
          </cell>
          <cell r="C400">
            <v>200204</v>
          </cell>
          <cell r="D400" t="str">
            <v>کات‌اوت فیوز سرامیکی ۲۰۰ آمپری جهت رده ولتاژی ۲۰ کیلوولت.</v>
          </cell>
          <cell r="E400" t="str">
            <v>عدد</v>
          </cell>
          <cell r="F400">
            <v>16518600</v>
          </cell>
        </row>
        <row r="401">
          <cell r="B401">
            <v>300082030</v>
          </cell>
          <cell r="C401">
            <v>140148</v>
          </cell>
          <cell r="D401" t="str">
            <v>ناوداني  جهت ريل ترانس نمره 8</v>
          </cell>
          <cell r="E401" t="str">
            <v>کیلوگرم</v>
          </cell>
          <cell r="F401">
            <v>468000</v>
          </cell>
        </row>
        <row r="402">
          <cell r="B402">
            <v>300082200</v>
          </cell>
          <cell r="C402">
            <v>140148</v>
          </cell>
          <cell r="D402" t="str">
            <v>ناوداني  جهت ريل ترانس نمره 12</v>
          </cell>
          <cell r="E402" t="str">
            <v>کیلوگرم</v>
          </cell>
          <cell r="F402">
            <v>468000</v>
          </cell>
        </row>
        <row r="403">
          <cell r="B403">
            <v>300082300</v>
          </cell>
          <cell r="C403">
            <v>140148</v>
          </cell>
          <cell r="D403" t="str">
            <v>ناوداني  جهت ريل ترانس نمره 14</v>
          </cell>
          <cell r="E403" t="str">
            <v>کیلوگرم</v>
          </cell>
          <cell r="F403">
            <v>468000</v>
          </cell>
        </row>
      </sheetData>
      <sheetData sheetId="2"/>
      <sheetData sheetId="3"/>
      <sheetData sheetId="4"/>
      <sheetData sheetId="5"/>
      <sheetData sheetId="6">
        <row r="4">
          <cell r="C4">
            <v>10101</v>
          </cell>
          <cell r="D4" t="str">
            <v>پایه بتنی چهار گوش مسلح به ارتفاع ٩ متر و قدرت نامی ٢٠٠ کیلوگرم نیرو.</v>
          </cell>
          <cell r="E4" t="str">
            <v>اصله</v>
          </cell>
          <cell r="F4">
            <v>39900000</v>
          </cell>
          <cell r="G4">
            <v>30000000</v>
          </cell>
        </row>
        <row r="5">
          <cell r="C5">
            <v>10102</v>
          </cell>
          <cell r="D5" t="str">
            <v xml:space="preserve"> پایه بتنی چهار گوش مسلح به ارتفاع ٩ متر و قدرت نامی ۴٠٠ کیلوگرم نیرو.</v>
          </cell>
          <cell r="E5" t="str">
            <v>اصله</v>
          </cell>
          <cell r="F5">
            <v>48925000</v>
          </cell>
          <cell r="G5">
            <v>38000000</v>
          </cell>
        </row>
        <row r="6">
          <cell r="C6">
            <v>10103</v>
          </cell>
          <cell r="D6" t="str">
            <v xml:space="preserve"> پایه بتنی چهار گوش مسلح به ارتفاع ٩ متر و قدرت نامی ۶٠٠ کیلوگرم نیرو.</v>
          </cell>
          <cell r="E6" t="str">
            <v>اصله</v>
          </cell>
          <cell r="F6">
            <v>60325000</v>
          </cell>
          <cell r="G6">
            <v>46200000</v>
          </cell>
        </row>
        <row r="7">
          <cell r="C7">
            <v>10104</v>
          </cell>
          <cell r="D7" t="str">
            <v xml:space="preserve"> پایه بتنی چهار گوش مسلح به ارتفاع ٩ متر و قدرت نامی ٨٠٠ کیلوگرم نیرو.</v>
          </cell>
          <cell r="E7" t="str">
            <v>اصله</v>
          </cell>
          <cell r="F7">
            <v>66975000</v>
          </cell>
          <cell r="G7">
            <v>52000000</v>
          </cell>
        </row>
        <row r="8">
          <cell r="C8">
            <v>10105</v>
          </cell>
          <cell r="D8" t="str">
            <v>پایه بتنی چهار گوش مسلح به ارتفاع ٩ متر و قدرت نامی 1000 کیلوگرم نیرو.</v>
          </cell>
          <cell r="E8" t="str">
            <v>اصله</v>
          </cell>
          <cell r="F8" t="str">
            <v xml:space="preserve"> </v>
          </cell>
          <cell r="G8">
            <v>56000000</v>
          </cell>
        </row>
        <row r="9">
          <cell r="C9">
            <v>10201</v>
          </cell>
          <cell r="D9" t="str">
            <v>پایه بتنی چهار گوش مسلح به ارتفاع ١٢ متر و قدرت نامی ٢٠٠ کیلوگرم نیرو.</v>
          </cell>
          <cell r="E9" t="str">
            <v>اصله</v>
          </cell>
          <cell r="F9">
            <v>66500000</v>
          </cell>
          <cell r="G9">
            <v>52000000</v>
          </cell>
        </row>
        <row r="10">
          <cell r="C10">
            <v>10202</v>
          </cell>
          <cell r="D10" t="str">
            <v xml:space="preserve"> پایه بتنی چهار گوش مسلح به ارتفاع ١٢ متر و قدرت نامی ۴٠٠ کیلوگرم نیرو.</v>
          </cell>
          <cell r="E10" t="str">
            <v>اصله</v>
          </cell>
          <cell r="F10">
            <v>71250000</v>
          </cell>
          <cell r="G10">
            <v>55000000</v>
          </cell>
        </row>
        <row r="11">
          <cell r="C11">
            <v>10203</v>
          </cell>
          <cell r="D11" t="str">
            <v xml:space="preserve"> پایه بتنی چهار گوش مسلح به ارتفاع ١٢ متر و قدرت نامی ۶٠٠ کیلوگرم نیرو.</v>
          </cell>
          <cell r="E11" t="str">
            <v>اصله</v>
          </cell>
          <cell r="F11">
            <v>90250000</v>
          </cell>
          <cell r="G11">
            <v>70000000</v>
          </cell>
        </row>
        <row r="12">
          <cell r="C12">
            <v>10204</v>
          </cell>
          <cell r="D12" t="str">
            <v xml:space="preserve"> پایه بتنی چهار گوش مسلح به ارتفاع ١٢ متر و قدرت نامی ٨٠٠ کیلوگرم نیرو.</v>
          </cell>
          <cell r="E12" t="str">
            <v>اصله</v>
          </cell>
          <cell r="F12">
            <v>103550000</v>
          </cell>
          <cell r="G12">
            <v>80000000</v>
          </cell>
        </row>
        <row r="13">
          <cell r="C13">
            <v>10205</v>
          </cell>
          <cell r="D13" t="str">
            <v xml:space="preserve"> پایه بتنی چهار گوش مسلح به ارتفاع ١٢ متر و قدرت نامی ١٢٠٠ کیلوگرم نیرو.</v>
          </cell>
          <cell r="E13" t="str">
            <v>اصله</v>
          </cell>
          <cell r="F13">
            <v>112500000</v>
          </cell>
          <cell r="G13">
            <v>87000000</v>
          </cell>
        </row>
        <row r="14">
          <cell r="C14">
            <v>10206</v>
          </cell>
          <cell r="D14" t="str">
            <v>پایه بتنی چهار گوش مسلح به ارتفاع ١٢ متر و قدرت
نامی ١٠٠٠ کیلوگرم نیرو.</v>
          </cell>
          <cell r="E14" t="str">
            <v>اصله</v>
          </cell>
          <cell r="F14">
            <v>108000000</v>
          </cell>
          <cell r="G14">
            <v>85000000</v>
          </cell>
        </row>
        <row r="15">
          <cell r="C15">
            <v>10301</v>
          </cell>
          <cell r="D15" t="str">
            <v>پایه بتنی چهار گوش مسلح به ارتفاع ١۵ متر و قدرت نامی ۴٠٠ کیلوگرم نیرو.</v>
          </cell>
          <cell r="E15" t="str">
            <v>اصله</v>
          </cell>
          <cell r="F15">
            <v>104500000</v>
          </cell>
          <cell r="G15">
            <v>80000000</v>
          </cell>
        </row>
        <row r="16">
          <cell r="C16">
            <v>10302</v>
          </cell>
          <cell r="D16" t="str">
            <v xml:space="preserve"> پایه بتنی چهار گوش مسلح به ارتفاع ١۵ متر و قدرت نامی ۶٠٠ کیلوگرم نیرو.</v>
          </cell>
          <cell r="E16" t="str">
            <v>اصله</v>
          </cell>
          <cell r="F16">
            <v>129200000</v>
          </cell>
          <cell r="G16">
            <v>100000000</v>
          </cell>
        </row>
        <row r="17">
          <cell r="C17">
            <v>10303</v>
          </cell>
          <cell r="D17" t="str">
            <v xml:space="preserve"> پایه بتنی چهار گوش مسلح به ارتفاع ١۵ متر و قدرت نامی ٨٠٠ کیلوگرم نیرو.</v>
          </cell>
          <cell r="E17" t="str">
            <v>اصله</v>
          </cell>
          <cell r="F17">
            <v>145350000</v>
          </cell>
          <cell r="G17">
            <v>110000000</v>
          </cell>
        </row>
        <row r="18">
          <cell r="C18">
            <v>10304</v>
          </cell>
          <cell r="D18" t="str">
            <v xml:space="preserve"> پایه بتنی چهار گوش مسلح به ارتفاع ١۵ متر و قدرت نامی ١٢٠٠ کیلوگرم نیرو.</v>
          </cell>
          <cell r="E18" t="str">
            <v>اصله</v>
          </cell>
          <cell r="F18">
            <v>166250000</v>
          </cell>
          <cell r="G18">
            <v>130000000</v>
          </cell>
        </row>
        <row r="19">
          <cell r="C19">
            <v>10305</v>
          </cell>
          <cell r="D19" t="str">
            <v>پایه بتنی چهار گوش مسلح به ارتفاع ١۵ متر و قدرت
نامی ١٠٠٠ کیلوگرم نیرو.</v>
          </cell>
          <cell r="E19" t="str">
            <v>اصله</v>
          </cell>
          <cell r="F19">
            <v>161500000</v>
          </cell>
          <cell r="G19">
            <v>125000000</v>
          </cell>
        </row>
        <row r="20">
          <cell r="C20">
            <v>10401</v>
          </cell>
          <cell r="D20" t="str">
            <v>پایه بتنی برق تیپ گرد پیش تنیده به ارتفاع ٩ متر و قدرت نامی ٢٠٠ کیلوگرم نیرو.</v>
          </cell>
          <cell r="E20" t="str">
            <v>اصله</v>
          </cell>
          <cell r="F20">
            <v>51000000</v>
          </cell>
          <cell r="G20">
            <v>44000000</v>
          </cell>
        </row>
        <row r="21">
          <cell r="C21">
            <v>10402</v>
          </cell>
          <cell r="D21" t="str">
            <v xml:space="preserve"> پایه بتنی برق تیپ گرد پیش تنیده به ارتفاع ٩ متر و قدرت نامی ۴٠٠ کیلوگرم نیرو.</v>
          </cell>
          <cell r="E21" t="str">
            <v>اصله</v>
          </cell>
          <cell r="F21">
            <v>67500000</v>
          </cell>
          <cell r="G21">
            <v>59000000</v>
          </cell>
        </row>
        <row r="22">
          <cell r="C22">
            <v>10403</v>
          </cell>
          <cell r="D22" t="str">
            <v xml:space="preserve"> پایه بتنی برق تیپ گرد پیش تنیده به ارتفاع ٩ متر و قدرت نامی ۶٠٠ کیلوگرم نیرو.</v>
          </cell>
          <cell r="E22" t="str">
            <v>اصله</v>
          </cell>
          <cell r="F22">
            <v>78970000</v>
          </cell>
          <cell r="G22">
            <v>61000000</v>
          </cell>
        </row>
        <row r="23">
          <cell r="C23">
            <v>10404</v>
          </cell>
          <cell r="D23" t="str">
            <v>پایه بتنی برق تیپ گرد پیش تنیده به ارتفاع ٩ متر و قدرت نامی ٨٠٠ کیلوگرم نیرو.</v>
          </cell>
          <cell r="E23" t="str">
            <v>اصله</v>
          </cell>
          <cell r="F23">
            <v>87500000</v>
          </cell>
          <cell r="G23">
            <v>73700000</v>
          </cell>
        </row>
        <row r="24">
          <cell r="C24">
            <v>10405</v>
          </cell>
          <cell r="D24" t="str">
            <v xml:space="preserve"> پایه بتنی برق تیپ گرد پیش تنیده به ارتفاع ٩ متر و قدرت نامی ١٠٠٠ کیلوگرم نیرو.</v>
          </cell>
          <cell r="E24" t="str">
            <v>اصله</v>
          </cell>
          <cell r="F24">
            <v>90500000</v>
          </cell>
          <cell r="G24">
            <v>84000000</v>
          </cell>
        </row>
        <row r="25">
          <cell r="C25">
            <v>10406</v>
          </cell>
          <cell r="D25" t="str">
            <v xml:space="preserve"> پایه بتنی برق تیپ گرد پیش تنیده به ارتفاع ٩ متر و قدرت نامی ١٢٠٠ کیلوگرم نیرو.</v>
          </cell>
          <cell r="E25" t="str">
            <v>اصله</v>
          </cell>
          <cell r="F25">
            <v>98500000</v>
          </cell>
          <cell r="G25">
            <v>81000000</v>
          </cell>
        </row>
        <row r="26">
          <cell r="C26">
            <v>10501</v>
          </cell>
          <cell r="D26" t="str">
            <v xml:space="preserve"> پایه بتنی برق تیپ گرد پیش تنیده به ارتفاع ١٢ متر و قدرت نامی ٢٠٠ کیلوگرم نیرو.</v>
          </cell>
          <cell r="E26" t="str">
            <v>اصله</v>
          </cell>
          <cell r="F26">
            <v>79540000</v>
          </cell>
          <cell r="G26">
            <v>62000000</v>
          </cell>
        </row>
        <row r="27">
          <cell r="C27">
            <v>10502</v>
          </cell>
          <cell r="D27" t="str">
            <v xml:space="preserve"> پایه بتنی برق تیپ گرد پیش تنیده به ارتفاع ١٢ متر و قدرت نامی ۴٠٠ کیلوگرم نیرو.</v>
          </cell>
          <cell r="E27" t="str">
            <v>اصله</v>
          </cell>
          <cell r="F27">
            <v>87500000</v>
          </cell>
          <cell r="G27">
            <v>80000000</v>
          </cell>
        </row>
        <row r="28">
          <cell r="C28">
            <v>10503</v>
          </cell>
          <cell r="D28" t="str">
            <v xml:space="preserve"> پایه بتنی برق تیپ گرد پیش تنیده به ارتفاع ١٢ متر و قدرت نامی ۶٠٠ کیلوگرم نیرو.</v>
          </cell>
          <cell r="E28" t="str">
            <v>اصله</v>
          </cell>
          <cell r="F28">
            <v>110500000</v>
          </cell>
          <cell r="G28">
            <v>97000000</v>
          </cell>
        </row>
        <row r="29">
          <cell r="C29">
            <v>10504</v>
          </cell>
          <cell r="D29" t="str">
            <v xml:space="preserve"> پایه بتنی برق تیپ گرد پیش تنیده به ارتفاع ١٢ متر و قدرت نامی ٨٠٠ کیلوگرم نیرو.</v>
          </cell>
          <cell r="E29" t="str">
            <v>اصله</v>
          </cell>
          <cell r="F29">
            <v>119000000</v>
          </cell>
          <cell r="G29">
            <v>118000000</v>
          </cell>
        </row>
        <row r="30">
          <cell r="C30">
            <v>10505</v>
          </cell>
          <cell r="D30" t="str">
            <v xml:space="preserve"> پایه بتنی برق تیپ گرد پیش تنیده به ارتفاع ١٢ متر و قدرت نامی ١٠٠٠ کیلوگرم نیرو.</v>
          </cell>
          <cell r="E30" t="str">
            <v>اصله</v>
          </cell>
          <cell r="F30">
            <v>126500000</v>
          </cell>
          <cell r="G30">
            <v>109000000</v>
          </cell>
        </row>
        <row r="31">
          <cell r="C31">
            <v>10506</v>
          </cell>
          <cell r="D31" t="str">
            <v xml:space="preserve"> پایه بتنی برق تیپ گرد پیش تنیده به ارتفاع ١٢ متر و قدرت نامی ١٢٠٠ کیلوگرم نیرو.</v>
          </cell>
          <cell r="E31" t="str">
            <v>اصله</v>
          </cell>
          <cell r="F31">
            <v>175000000</v>
          </cell>
          <cell r="G31">
            <v>138000000</v>
          </cell>
        </row>
        <row r="32">
          <cell r="C32">
            <v>10602</v>
          </cell>
          <cell r="D32" t="str">
            <v>پایه بتنی برق تیپ گرد پیش تنیده به ارتفاع ١۵ متر و قدرت نامی ۴٠٠ کیلوگرم نیرو.</v>
          </cell>
          <cell r="E32" t="str">
            <v>اصله</v>
          </cell>
          <cell r="F32">
            <v>153000000</v>
          </cell>
          <cell r="G32">
            <v>120000000</v>
          </cell>
        </row>
        <row r="33">
          <cell r="C33">
            <v>10603</v>
          </cell>
          <cell r="D33" t="str">
            <v xml:space="preserve"> پایه بتنی برق تیپ گرد پیش تنیده به ارتفاع ١۵ متر و قدرت نامی ۶٠٠ کیلوگرم نیرو.</v>
          </cell>
          <cell r="E33" t="str">
            <v>اصله</v>
          </cell>
          <cell r="F33">
            <v>175000000</v>
          </cell>
          <cell r="G33">
            <v>156000000</v>
          </cell>
        </row>
        <row r="34">
          <cell r="C34">
            <v>10604</v>
          </cell>
          <cell r="D34" t="str">
            <v xml:space="preserve"> پایه بتنی برق تیپ گرد پیش تنیده به ارتفاع ١۵ متر و قدرت نامی ٨٠٠ کیلوگرم نیرو.</v>
          </cell>
          <cell r="E34" t="str">
            <v>اصله</v>
          </cell>
          <cell r="F34">
            <v>180000000</v>
          </cell>
          <cell r="G34">
            <v>168000000</v>
          </cell>
        </row>
        <row r="35">
          <cell r="C35">
            <v>10605</v>
          </cell>
          <cell r="D35" t="str">
            <v xml:space="preserve"> پایه بتنی برق تیپ گرد پیش تنیده به ارتفاع ١۵ متر و قدرت نامی ١٠٠٠ کیلوگرم نیرو.</v>
          </cell>
          <cell r="E35" t="str">
            <v>اصله</v>
          </cell>
          <cell r="F35">
            <v>183000000</v>
          </cell>
          <cell r="G35">
            <v>158000000</v>
          </cell>
        </row>
        <row r="36">
          <cell r="C36">
            <v>10606</v>
          </cell>
          <cell r="D36" t="str">
            <v xml:space="preserve"> پایه بتنی برق تیپ گرد پیش تنیده به ارتفاع ١۵ متر و قدرت نامی ١٢٠٠ کیلوگرم نیرو.</v>
          </cell>
          <cell r="E36" t="str">
            <v>اصله</v>
          </cell>
          <cell r="F36">
            <v>235000000</v>
          </cell>
          <cell r="G36">
            <v>185000000</v>
          </cell>
        </row>
        <row r="37">
          <cell r="C37">
            <v>20101</v>
          </cell>
          <cell r="D37" t="str">
            <v>پایه چوبی ٨ متری سبک.</v>
          </cell>
          <cell r="E37" t="str">
            <v>اصله</v>
          </cell>
          <cell r="F37">
            <v>55122000</v>
          </cell>
          <cell r="G37">
            <v>49660000</v>
          </cell>
        </row>
        <row r="38">
          <cell r="C38">
            <v>20102</v>
          </cell>
          <cell r="D38" t="str">
            <v>پایه چوبی ٨ متری نیمه سنگین.</v>
          </cell>
          <cell r="E38" t="str">
            <v>اصله</v>
          </cell>
          <cell r="F38">
            <v>60606000</v>
          </cell>
          <cell r="G38">
            <v>54600000</v>
          </cell>
        </row>
        <row r="39">
          <cell r="C39">
            <v>20103</v>
          </cell>
          <cell r="D39" t="str">
            <v>پایه چوبی ٨ متری سنگین.</v>
          </cell>
          <cell r="E39" t="str">
            <v>اصله</v>
          </cell>
          <cell r="F39">
            <v>63347000</v>
          </cell>
          <cell r="G39">
            <v>57070000</v>
          </cell>
        </row>
        <row r="40">
          <cell r="C40">
            <v>20201</v>
          </cell>
          <cell r="D40" t="str">
            <v>پایه چوبی ٩ متری سبک.</v>
          </cell>
          <cell r="E40" t="str">
            <v>اصله</v>
          </cell>
          <cell r="F40">
            <v>84915000</v>
          </cell>
          <cell r="G40">
            <v>76500000</v>
          </cell>
        </row>
        <row r="41">
          <cell r="C41">
            <v>20202</v>
          </cell>
          <cell r="D41" t="str">
            <v>پایه چوبی ٩ متری نیمه سنگین.</v>
          </cell>
          <cell r="E41" t="str">
            <v>اصله</v>
          </cell>
          <cell r="F41">
            <v>85000000</v>
          </cell>
          <cell r="G41">
            <v>76500000</v>
          </cell>
        </row>
        <row r="42">
          <cell r="C42">
            <v>20203</v>
          </cell>
          <cell r="D42" t="str">
            <v>پایه چوبی ٩ متری سنگین.</v>
          </cell>
          <cell r="E42" t="str">
            <v>اصله</v>
          </cell>
          <cell r="F42">
            <v>93406000</v>
          </cell>
          <cell r="G42">
            <v>84150000</v>
          </cell>
        </row>
        <row r="43">
          <cell r="C43">
            <v>20301</v>
          </cell>
          <cell r="D43" t="str">
            <v>پایه چوبی ١١ متری سبک.</v>
          </cell>
          <cell r="E43" t="str">
            <v>اصله</v>
          </cell>
          <cell r="F43">
            <v>96825000</v>
          </cell>
          <cell r="G43">
            <v>87230000</v>
          </cell>
        </row>
        <row r="44">
          <cell r="C44">
            <v>20302</v>
          </cell>
          <cell r="D44" t="str">
            <v>پایه چوبی ١١ متری نیمه سنگین.</v>
          </cell>
          <cell r="E44" t="str">
            <v>اصله</v>
          </cell>
          <cell r="F44">
            <v>106493000</v>
          </cell>
          <cell r="G44">
            <v>95940000</v>
          </cell>
        </row>
        <row r="45">
          <cell r="C45">
            <v>20303</v>
          </cell>
          <cell r="D45" t="str">
            <v>پایه چوبی ١١ متری سنگین.</v>
          </cell>
          <cell r="E45" t="str">
            <v>اصله</v>
          </cell>
          <cell r="F45">
            <v>111222000</v>
          </cell>
          <cell r="G45">
            <v>100200000</v>
          </cell>
        </row>
        <row r="46">
          <cell r="C46">
            <v>20401</v>
          </cell>
          <cell r="D46" t="str">
            <v>پایه چوبی ١٢ متری سبک.</v>
          </cell>
          <cell r="E46" t="str">
            <v>اصله</v>
          </cell>
          <cell r="F46">
            <v>108700000</v>
          </cell>
          <cell r="G46">
            <v>91780000</v>
          </cell>
        </row>
        <row r="47">
          <cell r="C47">
            <v>20402</v>
          </cell>
          <cell r="D47" t="str">
            <v>پایه چوبی ١٢ متری نیمه سنگین.</v>
          </cell>
          <cell r="E47" t="str">
            <v>اصله</v>
          </cell>
          <cell r="F47">
            <v>117850000</v>
          </cell>
          <cell r="G47">
            <v>99500000</v>
          </cell>
        </row>
        <row r="48">
          <cell r="C48">
            <v>20403</v>
          </cell>
          <cell r="D48" t="str">
            <v>پایه چوبی ١٢ متری سنگین.</v>
          </cell>
          <cell r="E48" t="str">
            <v>اصله</v>
          </cell>
          <cell r="F48">
            <v>129690000</v>
          </cell>
          <cell r="G48">
            <v>109500000</v>
          </cell>
        </row>
        <row r="49">
          <cell r="C49">
            <v>20501</v>
          </cell>
          <cell r="D49" t="str">
            <v>پایه چوبی ١۴ متری سبک.</v>
          </cell>
          <cell r="E49" t="str">
            <v>اصله</v>
          </cell>
          <cell r="F49">
            <v>175880000</v>
          </cell>
          <cell r="G49">
            <v>148500000</v>
          </cell>
        </row>
        <row r="50">
          <cell r="C50">
            <v>20502</v>
          </cell>
          <cell r="D50" t="str">
            <v>پایه چوبی ١۴ متری نیمه سنگین.</v>
          </cell>
          <cell r="E50" t="str">
            <v>اصله</v>
          </cell>
          <cell r="F50">
            <v>187850000</v>
          </cell>
          <cell r="G50">
            <v>158600000</v>
          </cell>
        </row>
        <row r="51">
          <cell r="C51">
            <v>20503</v>
          </cell>
          <cell r="D51" t="str">
            <v>پایه چوبی ١۴ متری سنگین.</v>
          </cell>
          <cell r="E51" t="str">
            <v>اصله</v>
          </cell>
          <cell r="F51">
            <v>193650000</v>
          </cell>
          <cell r="G51">
            <v>163500000</v>
          </cell>
        </row>
        <row r="52">
          <cell r="C52">
            <v>20601</v>
          </cell>
          <cell r="D52" t="str">
            <v>پایه چوبی ١۵ متری سبک.</v>
          </cell>
          <cell r="E52" t="str">
            <v>اصله</v>
          </cell>
          <cell r="F52">
            <v>232500000</v>
          </cell>
          <cell r="G52">
            <v>196300000</v>
          </cell>
        </row>
        <row r="53">
          <cell r="C53">
            <v>20602</v>
          </cell>
          <cell r="D53" t="str">
            <v>پایه چوبی ١۵ متری نیمه سنگین.</v>
          </cell>
          <cell r="E53" t="str">
            <v>اصله</v>
          </cell>
          <cell r="F53">
            <v>247420000</v>
          </cell>
          <cell r="G53">
            <v>208900000</v>
          </cell>
        </row>
        <row r="54">
          <cell r="C54">
            <v>20603</v>
          </cell>
          <cell r="D54" t="str">
            <v>پایه چوبی ١۵ متری سنگین.</v>
          </cell>
          <cell r="E54" t="str">
            <v>اصله</v>
          </cell>
          <cell r="F54">
            <v>265310000</v>
          </cell>
          <cell r="G54">
            <v>224000000</v>
          </cell>
        </row>
        <row r="55">
          <cell r="C55">
            <v>30201</v>
          </cell>
          <cell r="D55" t="str">
            <v>ترانسفورماتور روغنی تک فاز ٢٠٠٠٠٫٢٣٠ ولت با حداقل قدرت ٣٠٠ ولت آمپر.</v>
          </cell>
          <cell r="E55" t="str">
            <v>دستگاه</v>
          </cell>
          <cell r="F55">
            <v>416000000</v>
          </cell>
          <cell r="G55">
            <v>320000000</v>
          </cell>
        </row>
        <row r="56">
          <cell r="C56">
            <v>30202</v>
          </cell>
          <cell r="D56" t="str">
            <v xml:space="preserve"> ترانسفورماتور روغنی تک فاز ٢٠٠٠٠٫٢٣٠ ولت با قدرت ١٠ کیلوولت آمپر.</v>
          </cell>
          <cell r="E56" t="str">
            <v>دستگاه</v>
          </cell>
          <cell r="F56">
            <v>406120000</v>
          </cell>
          <cell r="G56">
            <v>312400000</v>
          </cell>
        </row>
        <row r="57">
          <cell r="C57">
            <v>30203</v>
          </cell>
          <cell r="D57" t="str">
            <v xml:space="preserve"> ترانسفورماتور روغنی تک فاز ٢٠٠٠٠٫٢٣٠ ولت با قدرت ١۵ کیلوولت آمپر.</v>
          </cell>
          <cell r="E57" t="str">
            <v>دستگاه</v>
          </cell>
          <cell r="F57">
            <v>446420000</v>
          </cell>
          <cell r="G57">
            <v>343400000</v>
          </cell>
        </row>
        <row r="58">
          <cell r="C58">
            <v>30204</v>
          </cell>
          <cell r="D58" t="str">
            <v xml:space="preserve"> ترانسفورماتور روغنی تک فاز ٢٠٠٠٠٫٢٣٠ ولت با قدرت ٢۵ کیلوولت آمپر.</v>
          </cell>
          <cell r="E58" t="str">
            <v>دستگاه</v>
          </cell>
          <cell r="F58">
            <v>498680000</v>
          </cell>
          <cell r="G58">
            <v>383600000</v>
          </cell>
        </row>
        <row r="59">
          <cell r="C59">
            <v>30501</v>
          </cell>
          <cell r="D59" t="str">
            <v xml:space="preserve"> ترانسفورماتور روغنی سه فاز ٢٠٠٠٠٫۴٠٠ ولت با قدرت ٢۵ کیلوولت آمپر.</v>
          </cell>
          <cell r="E59" t="str">
            <v>دستگاه</v>
          </cell>
          <cell r="F59">
            <v>643630000</v>
          </cell>
          <cell r="G59">
            <v>495100000</v>
          </cell>
        </row>
        <row r="60">
          <cell r="C60">
            <v>30502</v>
          </cell>
          <cell r="D60" t="str">
            <v xml:space="preserve"> ترانسفورماتور روغنی سه فاز ٢٠٠٠٠٫۴٠٠ ولت با قدرت ۵٠ کیلوولت آمپر.</v>
          </cell>
          <cell r="E60" t="str">
            <v>دستگاه</v>
          </cell>
          <cell r="F60">
            <v>1002170000</v>
          </cell>
          <cell r="G60">
            <v>770900000</v>
          </cell>
        </row>
        <row r="61">
          <cell r="C61">
            <v>30503</v>
          </cell>
          <cell r="D61" t="str">
            <v>ترانسفورماتور روغنی سه فاز ٢٠٠٠٠٫۴٠٠ ولت با قدرت ٧۵ کیلوولت آمپر.</v>
          </cell>
          <cell r="E61" t="str">
            <v>دستگاه</v>
          </cell>
          <cell r="F61">
            <v>1363310000</v>
          </cell>
          <cell r="G61">
            <v>1048700000</v>
          </cell>
        </row>
        <row r="62">
          <cell r="C62">
            <v>30504</v>
          </cell>
          <cell r="D62" t="str">
            <v xml:space="preserve"> ترانسفورماتور روغنی سه فاز ٢٠٠٠٠٫۴٠٠ ولت با قدرت ١٠٠ کیلوولت آمپر.</v>
          </cell>
          <cell r="E62" t="str">
            <v>دستگاه</v>
          </cell>
          <cell r="F62">
            <v>1600950000</v>
          </cell>
          <cell r="G62">
            <v>1231500000</v>
          </cell>
        </row>
        <row r="63">
          <cell r="C63">
            <v>30505</v>
          </cell>
          <cell r="D63" t="str">
            <v xml:space="preserve"> ترانسفورماتور روغنی سه فاز ٢٠٠٠٠٫۴٠٠ ولت با قدرت ١٢۵ کیلوولت آمپر.</v>
          </cell>
          <cell r="E63" t="str">
            <v>دستگاه</v>
          </cell>
          <cell r="F63">
            <v>2048020000</v>
          </cell>
          <cell r="G63">
            <v>1575400000</v>
          </cell>
        </row>
        <row r="64">
          <cell r="C64">
            <v>30506</v>
          </cell>
          <cell r="D64" t="str">
            <v xml:space="preserve"> ترانسفورماتور روغنی سه فاز ٢٠٠٠٠٫۴٠٠ ولت با قدرت ١۶٠ کیلوولت آمپر.</v>
          </cell>
          <cell r="E64" t="str">
            <v>دستگاه</v>
          </cell>
          <cell r="F64">
            <v>2370160000</v>
          </cell>
          <cell r="G64">
            <v>1823200000</v>
          </cell>
        </row>
        <row r="65">
          <cell r="C65">
            <v>30507</v>
          </cell>
          <cell r="D65" t="str">
            <v xml:space="preserve"> ترانسفورماتور روغنی سه فاز ٢٠٠٠٠٫۴٠٠ ولت با قدرت ٢٠٠ کیلوولت آمپر.</v>
          </cell>
          <cell r="E65" t="str">
            <v>دستگاه</v>
          </cell>
          <cell r="F65">
            <v>2730910000</v>
          </cell>
          <cell r="G65">
            <v>2100700000</v>
          </cell>
        </row>
        <row r="66">
          <cell r="C66">
            <v>30508</v>
          </cell>
          <cell r="D66" t="str">
            <v xml:space="preserve"> ترانسفورماتور روغنی سه فاز ٢٠٠٠٠٫۴٠٠ ولت با قدرت ٢۵٠ کیلوولت آمپر.</v>
          </cell>
          <cell r="E66" t="str">
            <v>دستگاه</v>
          </cell>
          <cell r="F66">
            <v>3030560000</v>
          </cell>
          <cell r="G66">
            <v>2331200000</v>
          </cell>
        </row>
        <row r="67">
          <cell r="C67">
            <v>30509</v>
          </cell>
          <cell r="D67" t="str">
            <v xml:space="preserve"> ترانسفورماتور روغنی سه فاز ٢٠٠٠٠٫۴٠٠ ولت با قدرت ٣١۵ کیلوولت آمپر.</v>
          </cell>
          <cell r="E67" t="str">
            <v>دستگاه</v>
          </cell>
          <cell r="F67">
            <v>3748030000</v>
          </cell>
          <cell r="G67">
            <v>2883100000</v>
          </cell>
        </row>
        <row r="68">
          <cell r="C68">
            <v>30510</v>
          </cell>
          <cell r="D68" t="str">
            <v xml:space="preserve"> ترانسفورماتور روغنی سه فاز ٢٠٠٠٠٫۴٠٠ ولت با قدرت ۴٠٠ کیلو ولت آمپر.</v>
          </cell>
          <cell r="E68" t="str">
            <v>دستگاه</v>
          </cell>
          <cell r="F68">
            <v>4364750000</v>
          </cell>
          <cell r="G68">
            <v>3357500000</v>
          </cell>
        </row>
        <row r="69">
          <cell r="C69">
            <v>30511</v>
          </cell>
          <cell r="D69" t="str">
            <v xml:space="preserve"> ترانسفورماتور روغنی سه فاز ٢٠٠٠٠٫۴٠٠ ولت با قدرت ۵٠٠ کیلوولت آمپر.</v>
          </cell>
          <cell r="E69" t="str">
            <v>دستگاه</v>
          </cell>
          <cell r="F69">
            <v>5534750000</v>
          </cell>
          <cell r="G69">
            <v>4257500000</v>
          </cell>
        </row>
        <row r="70">
          <cell r="C70">
            <v>30512</v>
          </cell>
          <cell r="D70" t="str">
            <v xml:space="preserve"> ترانسفورماتور روغنی سه فاز ٢٠٠٠٠٫۴٠٠ ولت با قدرت ۶٣٠ کیلوولت آمپر.</v>
          </cell>
          <cell r="E70" t="str">
            <v>دستگاه</v>
          </cell>
          <cell r="F70">
            <v>6643000000</v>
          </cell>
          <cell r="G70">
            <v>5110000000</v>
          </cell>
        </row>
        <row r="71">
          <cell r="C71">
            <v>30513</v>
          </cell>
          <cell r="D71" t="str">
            <v xml:space="preserve"> ترانسفورماتور روغنی سه فاز ٢٠٠٠٠٫۴٠٠ ولت با قدرت ٨٠٠ کیلوولت آمپر.</v>
          </cell>
          <cell r="E71" t="str">
            <v>دستگاه</v>
          </cell>
          <cell r="F71">
            <v>7752160000</v>
          </cell>
          <cell r="G71">
            <v>5963200000</v>
          </cell>
        </row>
        <row r="72">
          <cell r="C72">
            <v>30514</v>
          </cell>
          <cell r="D72" t="str">
            <v xml:space="preserve"> ترانسفورماتور روغنی سه فاز ٢٠٠٠٠٫۴٠٠ ولت با قدرت ١٠٠٠ کیلوولت آمپر.</v>
          </cell>
          <cell r="E72" t="str">
            <v>دستگاه</v>
          </cell>
          <cell r="F72">
            <v>8902660000</v>
          </cell>
          <cell r="G72">
            <v>6848200000</v>
          </cell>
        </row>
        <row r="73">
          <cell r="C73">
            <v>30515</v>
          </cell>
          <cell r="D73" t="str">
            <v xml:space="preserve"> ترانسفورماتور روغنی سه فاز ٢٠٠٠٠٫۴٠٠ ولت با قدرت ١٢۵٠ کیلوولت آمپر.</v>
          </cell>
          <cell r="E73" t="str">
            <v>دستگاه</v>
          </cell>
          <cell r="F73">
            <v>9990370000</v>
          </cell>
          <cell r="G73">
            <v>7684900000</v>
          </cell>
        </row>
        <row r="74">
          <cell r="C74">
            <v>30516</v>
          </cell>
          <cell r="D74" t="str">
            <v xml:space="preserve"> ترانسفورماتور روغنی سه فاز ٢٠٠٠٠٫۴٠٠ ولت با قدرت ١۶٠٠ کیلوولت آمپر.</v>
          </cell>
          <cell r="E74" t="str">
            <v>دستگاه</v>
          </cell>
          <cell r="F74">
            <v>11817390000</v>
          </cell>
          <cell r="G74">
            <v>9090300000</v>
          </cell>
        </row>
        <row r="75">
          <cell r="C75">
            <v>30517</v>
          </cell>
          <cell r="D75" t="str">
            <v xml:space="preserve"> ترانسفورماتور روغنی سه فاز ٢٠٠٠٠٫۴٠٠ ولت با قدرت ٢٠٠٠ کیلوولت آمپر.</v>
          </cell>
          <cell r="E75" t="str">
            <v>دستگاه</v>
          </cell>
          <cell r="F75">
            <v>13860600000</v>
          </cell>
          <cell r="G75">
            <v>10662000000</v>
          </cell>
        </row>
        <row r="76">
          <cell r="C76">
            <v>30518</v>
          </cell>
          <cell r="D76" t="str">
            <v xml:space="preserve"> ترانسفورماتور روغنی سه فاز ٢٠٠٠٠٫۴٠٠ ولت با قدرت ٢۵٠٠ کیلوولت آمپر.</v>
          </cell>
          <cell r="E76" t="str">
            <v>دستگاه</v>
          </cell>
          <cell r="F76">
            <v>18720000000</v>
          </cell>
          <cell r="G76">
            <v>14400000000</v>
          </cell>
        </row>
        <row r="77">
          <cell r="C77">
            <v>30519</v>
          </cell>
          <cell r="D77" t="str">
            <v>ترانسفورماتور روغنی هرمتیک سه فاز ٢٠٠٠٠٫۴٠٠ ولت با قدرت ٢۵ کیلوولت آمپر.</v>
          </cell>
          <cell r="E77" t="str">
            <v>دستگاه</v>
          </cell>
          <cell r="F77">
            <v>820040000</v>
          </cell>
          <cell r="G77">
            <v>630800000</v>
          </cell>
        </row>
        <row r="78">
          <cell r="C78">
            <v>30520</v>
          </cell>
          <cell r="D78" t="str">
            <v xml:space="preserve"> ترانسفورماتور روغنی هرمتیک سه فاز ٢٠٠٠٠٫۴٠٠ ولت با قدرت ۵٠ کیلوولت آمپر.</v>
          </cell>
          <cell r="E78" t="str">
            <v>دستگاه</v>
          </cell>
          <cell r="F78">
            <v>1230710000</v>
          </cell>
          <cell r="G78">
            <v>946700000</v>
          </cell>
        </row>
        <row r="79">
          <cell r="C79">
            <v>30521</v>
          </cell>
          <cell r="D79" t="str">
            <v xml:space="preserve"> ترانسفورماتور روغنی هرمتیک سه فاز ٢٠٠٠٠٫۴٠٠ ولت با قدرت ٧۵ کیلوولت آمپر.</v>
          </cell>
          <cell r="E79" t="str">
            <v>دستگاه</v>
          </cell>
          <cell r="F79">
            <v>1661270000</v>
          </cell>
          <cell r="G79">
            <v>1277900000</v>
          </cell>
        </row>
        <row r="80">
          <cell r="C80">
            <v>30522</v>
          </cell>
          <cell r="D80" t="str">
            <v xml:space="preserve"> ترانسفورماتور روغنی هرمتیک سه فاز ٢٠٠٠٠٫۴٠٠ ولت با قدرت ١٠٠ کیلوولت آمپر.</v>
          </cell>
          <cell r="E80" t="str">
            <v>دستگاه</v>
          </cell>
          <cell r="F80">
            <v>1949220000</v>
          </cell>
          <cell r="G80">
            <v>1499400000</v>
          </cell>
        </row>
        <row r="81">
          <cell r="C81">
            <v>30523</v>
          </cell>
          <cell r="D81" t="str">
            <v xml:space="preserve"> ترانسفورماتور روغنی هرمتیک سه فاز ٢٠٠٠٠٫۴٠٠ ولت با قدرت ١٢۵ کیلوولت آمپر.</v>
          </cell>
          <cell r="E81" t="str">
            <v>دستگاه</v>
          </cell>
          <cell r="F81">
            <v>2370680000</v>
          </cell>
          <cell r="G81">
            <v>1823600000</v>
          </cell>
        </row>
        <row r="82">
          <cell r="C82">
            <v>30524</v>
          </cell>
          <cell r="D82" t="str">
            <v xml:space="preserve"> ترانسفورماتور روغنی هرمتیک سه فاز ٢٠٠٠٠٫۴٠٠ ولت با قدرت ١۶٠ کیلوولت آمپر.</v>
          </cell>
          <cell r="E82" t="str">
            <v>دستگاه</v>
          </cell>
          <cell r="F82">
            <v>2712970000</v>
          </cell>
          <cell r="G82">
            <v>2086900000</v>
          </cell>
        </row>
        <row r="83">
          <cell r="C83">
            <v>30525</v>
          </cell>
          <cell r="D83" t="str">
            <v xml:space="preserve"> ترانسفورماتور روغنی هرمتیک سه فاز ٢٠٠٠٠٫۴٠٠ ولت با قدرت ٢٠٠ کیلوولت آمپر.</v>
          </cell>
          <cell r="E83" t="str">
            <v>دستگاه</v>
          </cell>
          <cell r="F83">
            <v>3019120000</v>
          </cell>
          <cell r="G83">
            <v>2322400000</v>
          </cell>
        </row>
        <row r="84">
          <cell r="C84">
            <v>30526</v>
          </cell>
          <cell r="D84" t="str">
            <v xml:space="preserve"> ترانسفورماتور روغنی هرمتیک سه فاز ٢٠٠٠٠٫۴٠٠ ولت با قدرت ٢۵٠ کیلوولت آمپر.</v>
          </cell>
          <cell r="E84" t="str">
            <v>دستگاه</v>
          </cell>
          <cell r="F84">
            <v>3450460000</v>
          </cell>
          <cell r="G84">
            <v>2654200000</v>
          </cell>
        </row>
        <row r="85">
          <cell r="C85">
            <v>30527</v>
          </cell>
          <cell r="D85" t="str">
            <v xml:space="preserve"> ترانسفورماتور روغنی هرمتیک سه فاز ٢٠٠٠٠٫۴٠٠ ولت با قدرت ٣١۵ کیلوولت آمپر.</v>
          </cell>
          <cell r="E85" t="str">
            <v>دستگاه</v>
          </cell>
          <cell r="F85">
            <v>4082520000</v>
          </cell>
          <cell r="G85">
            <v>3140400000</v>
          </cell>
        </row>
        <row r="86">
          <cell r="C86">
            <v>30528</v>
          </cell>
          <cell r="D86" t="str">
            <v xml:space="preserve"> ترانسفورماتور روغنی هرمتیک سه فاز ٢٠٠٠٠٫۴٠٠ ولت با قدرت ۴٠٠ کیلوولت آمپر.</v>
          </cell>
          <cell r="E86" t="str">
            <v>دستگاه</v>
          </cell>
          <cell r="F86">
            <v>4947280000</v>
          </cell>
          <cell r="G86">
            <v>3805600000</v>
          </cell>
        </row>
        <row r="87">
          <cell r="C87">
            <v>30529</v>
          </cell>
          <cell r="D87" t="str">
            <v xml:space="preserve"> ترانسفورماتور روغنی هرمتیک سه فاز ٢٠٠٠٠٫۴٠٠ ولت با قدرت ۵٠٠ کیلوولت آمپر.</v>
          </cell>
          <cell r="E87" t="str">
            <v>دستگاه</v>
          </cell>
          <cell r="F87">
            <v>6129630000</v>
          </cell>
          <cell r="G87">
            <v>4715100000</v>
          </cell>
        </row>
        <row r="88">
          <cell r="C88">
            <v>30530</v>
          </cell>
          <cell r="D88" t="str">
            <v xml:space="preserve"> ترانسفورماتور روغنی هرمتیک سه فاز ٢٠٠٠٠٫۴٠٠ ولت با قدرت ۶٣٠ کیلوولت آمپر.</v>
          </cell>
          <cell r="E88" t="str">
            <v>دستگاه</v>
          </cell>
          <cell r="F88">
            <v>7292090000</v>
          </cell>
          <cell r="G88">
            <v>5609300000</v>
          </cell>
        </row>
        <row r="89">
          <cell r="C89">
            <v>30531</v>
          </cell>
          <cell r="D89" t="str">
            <v xml:space="preserve"> ترانسفورماتور روغنی هرمتیک سه فاز ٢٠٠٠٠٫۴٠٠ ولت با قدرت ٨٠٠ کیلوولت آمپر.</v>
          </cell>
          <cell r="E89" t="str">
            <v>دستگاه</v>
          </cell>
          <cell r="F89">
            <v>8537750000</v>
          </cell>
          <cell r="G89">
            <v>6567500000</v>
          </cell>
        </row>
        <row r="90">
          <cell r="C90">
            <v>30532</v>
          </cell>
          <cell r="D90" t="str">
            <v xml:space="preserve"> ترانسفورماتور روغنی هرمتیک سه فاز ٢٠٠٠٠٫۴٠٠ ولت با قدرت ١٠٠٠ کیلوولت آمپر.</v>
          </cell>
          <cell r="E90" t="str">
            <v>دستگاه</v>
          </cell>
          <cell r="F90">
            <v>10045230000</v>
          </cell>
          <cell r="G90">
            <v>7727100000</v>
          </cell>
        </row>
        <row r="91">
          <cell r="C91">
            <v>30533</v>
          </cell>
          <cell r="D91" t="str">
            <v xml:space="preserve"> ترانسفورماتور روغنی هرمتیک سه فاز ٢٠٠٠٠٫۴٠٠ ولت با قدرت ١٢۵٠ کیلوولت آمپر.</v>
          </cell>
          <cell r="E91" t="str">
            <v>دستگاه</v>
          </cell>
          <cell r="F91">
            <v>11340550000</v>
          </cell>
          <cell r="G91">
            <v>8723500000</v>
          </cell>
        </row>
        <row r="92">
          <cell r="C92">
            <v>30534</v>
          </cell>
          <cell r="D92" t="str">
            <v xml:space="preserve"> ترانسفورماتور روغنی هرمتیک سه فاز ٢٠٠٠٠٫۴٠٠ ولت با قدرت ١۶٠٠ کیلوولت آمپر.</v>
          </cell>
          <cell r="E92" t="str">
            <v>دستگاه</v>
          </cell>
          <cell r="F92">
            <v>13916110000</v>
          </cell>
          <cell r="G92">
            <v>10704700000</v>
          </cell>
        </row>
        <row r="93">
          <cell r="C93">
            <v>30535</v>
          </cell>
          <cell r="D93" t="str">
            <v>ترانسفورماتور روغنی هرمتیک سه فاز ٢٠٠٠٠٫۴٠٠ ولت با قدرت ٢٠٠٠ کیلوولت آمپر.</v>
          </cell>
          <cell r="E93" t="str">
            <v>دستگاه</v>
          </cell>
          <cell r="F93">
            <v>16237390000</v>
          </cell>
          <cell r="G93">
            <v>12490300000</v>
          </cell>
        </row>
        <row r="94">
          <cell r="C94">
            <v>30536</v>
          </cell>
          <cell r="D94" t="str">
            <v xml:space="preserve"> ترانسفورماتور روغنی هرمتیک سه فاز ٢٠٠٠٠٫۴٠٠ ولت با قدرت ٢۵٠٠ کیلو ولت آمپر.</v>
          </cell>
          <cell r="E94" t="str">
            <v>دستگاه</v>
          </cell>
          <cell r="F94">
            <v>22464000000</v>
          </cell>
          <cell r="G94">
            <v>17280000000</v>
          </cell>
        </row>
        <row r="95">
          <cell r="C95">
            <v>30801</v>
          </cell>
          <cell r="D95" t="str">
            <v xml:space="preserve"> ترانسفورماتور رزینی ٢٠ کیلوولتی با نسبت تبدیل ٢٠٠٠٠٫٢٣٠ ولت و حداقل خروجی ٣٠٠ ولت آمپر جهت نصب درفضای آزاد.</v>
          </cell>
          <cell r="E95" t="str">
            <v>دستگاه</v>
          </cell>
          <cell r="F95">
            <v>208000000</v>
          </cell>
          <cell r="G95">
            <v>160000000</v>
          </cell>
        </row>
        <row r="96">
          <cell r="C96">
            <v>30802</v>
          </cell>
          <cell r="D96" t="str">
            <v xml:space="preserve"> ترانسفورماتور خشک سه فاز ٢٠٠٠٠٫۴٠٠ ولت با قدرت ١۶٠ کیلوولت آمپر.</v>
          </cell>
          <cell r="E96" t="str">
            <v>دستگاه</v>
          </cell>
          <cell r="F96">
            <v>3510000000</v>
          </cell>
          <cell r="G96">
            <v>2700000000</v>
          </cell>
        </row>
        <row r="97">
          <cell r="C97">
            <v>30803</v>
          </cell>
          <cell r="D97" t="str">
            <v xml:space="preserve"> ترانسفورماتور خشک سه فاز ٢٠٠٠٠٫۴٠٠ ولت با قدرت ٢٠٠ کیلوولت آمپر.</v>
          </cell>
          <cell r="E97" t="str">
            <v>دستگاه</v>
          </cell>
          <cell r="F97">
            <v>4676490000</v>
          </cell>
          <cell r="G97">
            <v>3597300000</v>
          </cell>
        </row>
        <row r="98">
          <cell r="C98">
            <v>30804</v>
          </cell>
          <cell r="D98" t="str">
            <v xml:space="preserve"> ترانسفورماتور خشک سه فاز ٢٠٠٠٠٫۴٠٠ ولت با قدرت ٢۵٠ کیلوولت آمپر.</v>
          </cell>
          <cell r="E98" t="str">
            <v>دستگاه</v>
          </cell>
          <cell r="F98">
            <v>4880330000</v>
          </cell>
          <cell r="G98">
            <v>3754100000</v>
          </cell>
        </row>
        <row r="99">
          <cell r="C99">
            <v>30805</v>
          </cell>
          <cell r="D99" t="str">
            <v xml:space="preserve"> ترانسفورماتور خشک سه فاز ٢٠٠٠٠٫۴٠٠ ولت با قدرت ٣١۵ کیلوولت آمپر.</v>
          </cell>
          <cell r="E99" t="str">
            <v>دستگاه</v>
          </cell>
          <cell r="F99">
            <v>5399680000</v>
          </cell>
          <cell r="G99">
            <v>4153600000</v>
          </cell>
        </row>
        <row r="100">
          <cell r="C100">
            <v>30806</v>
          </cell>
          <cell r="D100" t="str">
            <v xml:space="preserve"> ترانسفورماتور خشک سه فاز ٢٠٠٠٠٫۴٠٠ ولت با قدرت ۴٠٠ کیلوولت آمپر.</v>
          </cell>
          <cell r="E100" t="str">
            <v>دستگاه</v>
          </cell>
          <cell r="F100">
            <v>5642650000</v>
          </cell>
          <cell r="G100">
            <v>4340500000</v>
          </cell>
        </row>
        <row r="101">
          <cell r="C101">
            <v>30807</v>
          </cell>
          <cell r="D101" t="str">
            <v xml:space="preserve"> ترانسفورماتور خشک سه فاز ٢٠٠٠٠٫۴٠٠ ولت با قدرت ۵٠٠ کیلوولت آمپر.</v>
          </cell>
          <cell r="E101" t="str">
            <v>دستگاه</v>
          </cell>
          <cell r="F101">
            <v>6036810000</v>
          </cell>
          <cell r="G101">
            <v>4643700000</v>
          </cell>
        </row>
        <row r="102">
          <cell r="C102">
            <v>30808</v>
          </cell>
          <cell r="D102" t="str">
            <v xml:space="preserve"> ترانسفورماتور خشک سه فاز ٢٠٠٠٠٫۴٠٠ ولت با قدرت ۶٣٠ کیلوولت آمپر.</v>
          </cell>
          <cell r="E102" t="str">
            <v>دستگاه</v>
          </cell>
          <cell r="F102">
            <v>7812220000</v>
          </cell>
          <cell r="G102">
            <v>6009400000</v>
          </cell>
        </row>
        <row r="103">
          <cell r="C103">
            <v>30809</v>
          </cell>
          <cell r="D103" t="str">
            <v xml:space="preserve"> ترانسفورماتور خشک سه فاز ٢٠٠٠٠٫۴٠٠ ولت با قدرت ٨٠٠ کیلوولت آمپر.</v>
          </cell>
          <cell r="E103" t="str">
            <v>دستگاه</v>
          </cell>
          <cell r="F103">
            <v>9319180000</v>
          </cell>
          <cell r="G103">
            <v>7168600000</v>
          </cell>
        </row>
        <row r="104">
          <cell r="C104">
            <v>30810</v>
          </cell>
          <cell r="D104" t="str">
            <v xml:space="preserve"> ترانسفورماتور خشک سه فاز ٢٠٠٠٠٫۴٠٠ ولت با قدرت ١٠٠٠ کیلوولت آمپر.</v>
          </cell>
          <cell r="E104" t="str">
            <v>دستگاه</v>
          </cell>
          <cell r="F104">
            <v>10442380000</v>
          </cell>
          <cell r="G104">
            <v>8032600000</v>
          </cell>
        </row>
        <row r="105">
          <cell r="C105">
            <v>30811</v>
          </cell>
          <cell r="D105" t="str">
            <v xml:space="preserve"> ترانسفورماتور خشک سه فاز ٢٠٠٠٠٫۴٠٠ ولت با قدرت ١٢۵٠ کیلوولت آمپر.</v>
          </cell>
          <cell r="E105" t="str">
            <v>دستگاه</v>
          </cell>
          <cell r="F105">
            <v>11691030000</v>
          </cell>
          <cell r="G105">
            <v>8993100000</v>
          </cell>
        </row>
        <row r="106">
          <cell r="C106">
            <v>30812</v>
          </cell>
          <cell r="D106" t="str">
            <v xml:space="preserve"> ترانسفورماتور خشک سه فاز ٢٠٠٠٠٫۴٠٠ ولت با قدرت ١۶٠٠ کیلوولت آمپر.</v>
          </cell>
          <cell r="E106" t="str">
            <v>دستگاه</v>
          </cell>
          <cell r="F106">
            <v>14105910000</v>
          </cell>
          <cell r="G106">
            <v>10850700000</v>
          </cell>
        </row>
        <row r="107">
          <cell r="C107">
            <v>30813</v>
          </cell>
          <cell r="D107" t="str">
            <v xml:space="preserve"> ترانسفورماتور خشک سه فاز ٢٠٠٠٠٫۴٠٠ ولت با قدرت ٢٠٠٠ کیلوولت آمپر.</v>
          </cell>
          <cell r="E107" t="str">
            <v>دستگاه</v>
          </cell>
          <cell r="F107">
            <v>16328650000</v>
          </cell>
          <cell r="G107">
            <v>12560500000</v>
          </cell>
        </row>
        <row r="108">
          <cell r="C108">
            <v>30814</v>
          </cell>
          <cell r="D108" t="str">
            <v xml:space="preserve"> ترانسفورماتور خشک سه فاز ٢٠٠٠٠٫۴٠٠ ولت با قدرت ٢۵٠٠ کیلوولت آمپر.</v>
          </cell>
          <cell r="E108" t="str">
            <v>دستگاه</v>
          </cell>
          <cell r="F108">
            <v>19881160000</v>
          </cell>
          <cell r="G108">
            <v>15293200000</v>
          </cell>
        </row>
        <row r="109">
          <cell r="C109">
            <v>31101</v>
          </cell>
          <cell r="D109" t="str">
            <v xml:space="preserve"> پست پدمانتد تمام روغنی ٢٠٠٠٠٫۴٠٠ ولت سه فاز شعاعی با قدرت ۵٠ کیلوولت آمپر.</v>
          </cell>
          <cell r="E109" t="str">
            <v>دستگاه</v>
          </cell>
          <cell r="F109">
            <v>5124600000</v>
          </cell>
          <cell r="G109">
            <v>3942000000</v>
          </cell>
        </row>
        <row r="110">
          <cell r="C110">
            <v>31102</v>
          </cell>
          <cell r="D110" t="str">
            <v xml:space="preserve"> پست پدمانتد تمام روغنی ٢٠٠٠٠٫۴٠٠ ولت سه فاز شعاعی با قدرت ١٠٠ کیلوولت آمپر.</v>
          </cell>
          <cell r="E110" t="str">
            <v>دستگاه</v>
          </cell>
          <cell r="F110">
            <v>5167500000</v>
          </cell>
          <cell r="G110">
            <v>3975000000</v>
          </cell>
        </row>
        <row r="111">
          <cell r="C111">
            <v>31103</v>
          </cell>
          <cell r="D111" t="str">
            <v xml:space="preserve"> پست پدمانتد تمام روغنی ٢٠٠٠٠٫۴٠٠ ولت سه فاز شعاعی با قدرت ١٢۵ کیلوولت آمپر.</v>
          </cell>
          <cell r="E111" t="str">
            <v>دستگاه</v>
          </cell>
          <cell r="F111">
            <v>5655000000</v>
          </cell>
          <cell r="G111">
            <v>4350000000</v>
          </cell>
        </row>
        <row r="112">
          <cell r="C112">
            <v>31104</v>
          </cell>
          <cell r="D112" t="str">
            <v xml:space="preserve"> پست پدمانتد تمام روغنی ٢٠٠٠٠٫۴٠٠ ولت سه فاز شعاعی با قدرت ١۶٠ کیلوولت آمپر.</v>
          </cell>
          <cell r="E112" t="str">
            <v>دستگاه</v>
          </cell>
          <cell r="F112">
            <v>6077500000</v>
          </cell>
          <cell r="G112">
            <v>4675000000</v>
          </cell>
        </row>
        <row r="113">
          <cell r="C113">
            <v>31105</v>
          </cell>
          <cell r="D113" t="str">
            <v xml:space="preserve"> پست پدمانتد تمام روغنی ٢٠٠٠٠٫۴٠٠ ولت سه فاز شعاعی با قدرت ٢٠٠ کیلوولت آمپر.</v>
          </cell>
          <cell r="E113" t="str">
            <v>دستگاه</v>
          </cell>
          <cell r="F113">
            <v>6740500000</v>
          </cell>
          <cell r="G113">
            <v>5185000000</v>
          </cell>
        </row>
        <row r="114">
          <cell r="C114">
            <v>31106</v>
          </cell>
          <cell r="D114" t="str">
            <v xml:space="preserve"> پست پدمانتد تمام روغنی ٢٠٠٠٠٫۴٠٠ ولت سه فاز شعاعی با قدرت ٢۵٠ کیلوولت آمپر.</v>
          </cell>
          <cell r="E114" t="str">
            <v>دستگاه</v>
          </cell>
          <cell r="F114">
            <v>7195500000</v>
          </cell>
          <cell r="G114">
            <v>5535000000</v>
          </cell>
        </row>
        <row r="115">
          <cell r="C115">
            <v>31107</v>
          </cell>
          <cell r="D115" t="str">
            <v xml:space="preserve"> پست پدمانتد تمام روغنی ٢٠٠٠٠٫۴٠٠ ولت سه فاز شعاعی با قدرت ٣١۵ کیلوولت آمپر.</v>
          </cell>
          <cell r="E115" t="str">
            <v>دستگاه</v>
          </cell>
          <cell r="F115">
            <v>7887100000</v>
          </cell>
          <cell r="G115">
            <v>6067000000</v>
          </cell>
        </row>
        <row r="116">
          <cell r="C116">
            <v>31108</v>
          </cell>
          <cell r="D116" t="str">
            <v xml:space="preserve"> پست پدمانتد تمام روغنی ٢٠٠٠٠٫۴٠٠ ولت سه فاز شعاعی با قدرت ۴٠٠ کیلوولت آمپر.</v>
          </cell>
          <cell r="E116" t="str">
            <v>دستگاه</v>
          </cell>
          <cell r="F116">
            <v>9067500000</v>
          </cell>
          <cell r="G116">
            <v>6975000000</v>
          </cell>
        </row>
        <row r="117">
          <cell r="C117">
            <v>31109</v>
          </cell>
          <cell r="D117" t="str">
            <v xml:space="preserve"> پست پدمانتد تمام روغنی ٢٠٠٠٠٫۴٠٠ ولت سه فاز شعاعی با قدرت ۵٠٠ کیلوولت آمپر.</v>
          </cell>
          <cell r="E117" t="str">
            <v>دستگاه</v>
          </cell>
          <cell r="F117">
            <v>10094500000</v>
          </cell>
          <cell r="G117">
            <v>7765000000</v>
          </cell>
        </row>
        <row r="118">
          <cell r="C118">
            <v>31110</v>
          </cell>
          <cell r="D118" t="str">
            <v xml:space="preserve"> پست پدمانتد تمام روغنی ٢٠٠٠٠٫۴٠٠ ولت سه فاز شعاعی با قدرت ۶٣٠ کیلوولت آمپر.</v>
          </cell>
          <cell r="E118" t="str">
            <v>دستگاه</v>
          </cell>
          <cell r="F118">
            <v>11193000000</v>
          </cell>
          <cell r="G118">
            <v>8610000000</v>
          </cell>
        </row>
        <row r="119">
          <cell r="C119">
            <v>31111</v>
          </cell>
          <cell r="D119" t="str">
            <v xml:space="preserve"> پست پدمانتد تمام روغنی ٢٠٠٠٠٫۴٠٠ ولت سه فاز شعاعی با قدرت ٨٠٠ کیلوولت آمپر.</v>
          </cell>
          <cell r="E119" t="str">
            <v>دستگاه</v>
          </cell>
          <cell r="F119">
            <v>12610000000</v>
          </cell>
          <cell r="G119">
            <v>9700000000</v>
          </cell>
        </row>
        <row r="120">
          <cell r="C120">
            <v>31112</v>
          </cell>
          <cell r="D120" t="str">
            <v xml:space="preserve"> پست پدمانتد تمام روغنی ٢٠٠٠٠٫۴٠٠ ولت سه فاز شعاعی با قدرت ١٠٠٠ کیلو ولت آمپر.</v>
          </cell>
          <cell r="E120" t="str">
            <v>دستگاه</v>
          </cell>
          <cell r="F120">
            <v>14298700000</v>
          </cell>
          <cell r="G120">
            <v>10999000000</v>
          </cell>
        </row>
        <row r="121">
          <cell r="C121">
            <v>31113</v>
          </cell>
          <cell r="D121" t="str">
            <v xml:space="preserve"> پست پدمانتد تمام روغنی ٢٠٠٠٠٫۴٠٠ ولت سه فاز شعاعی با قدرت ١٢۵٠ کیلوولت آمپر.</v>
          </cell>
          <cell r="E121" t="str">
            <v>دستگاه</v>
          </cell>
          <cell r="F121">
            <v>16380000000</v>
          </cell>
          <cell r="G121">
            <v>12600000000</v>
          </cell>
        </row>
        <row r="122">
          <cell r="C122">
            <v>31114</v>
          </cell>
          <cell r="D122" t="str">
            <v xml:space="preserve"> پست پدمانتد تمام روغنی ٢٠٠٠٠٫۴٠٠ ولت سه فاز رینگی با قدرت ۵٠ کیلوولت آمپر.</v>
          </cell>
          <cell r="E122" t="str">
            <v>دستگاه</v>
          </cell>
          <cell r="F122">
            <v>5980000000</v>
          </cell>
          <cell r="G122">
            <v>4600000000</v>
          </cell>
        </row>
        <row r="123">
          <cell r="C123">
            <v>31115</v>
          </cell>
          <cell r="D123" t="str">
            <v xml:space="preserve"> پست پدمانتد تمام روغنی ٢٠٠٠٠٫۴٠٠ ولت سه فاز رینگی با قدرت ١٠٠ کیلوولت آمپر.</v>
          </cell>
          <cell r="E123" t="str">
            <v>دستگاه</v>
          </cell>
          <cell r="F123">
            <v>6643000000</v>
          </cell>
          <cell r="G123">
            <v>5110000000</v>
          </cell>
        </row>
        <row r="124">
          <cell r="C124">
            <v>31116</v>
          </cell>
          <cell r="D124" t="str">
            <v xml:space="preserve"> پست پدمانتد تمام روغنی ٢٠٠٠٠٫۴٠٠ ولت سه فاز رینگی با قدرت ١٢۵ کیلوولت آمپر.</v>
          </cell>
          <cell r="E124" t="str">
            <v>دستگاه</v>
          </cell>
          <cell r="F124">
            <v>7133100000</v>
          </cell>
          <cell r="G124">
            <v>5487000000</v>
          </cell>
        </row>
        <row r="125">
          <cell r="C125">
            <v>31117</v>
          </cell>
          <cell r="D125" t="str">
            <v xml:space="preserve"> پست پدمانتد تمام روغنی ٢٠٠٠٠٫۴٠٠ ولت سه فاز رینگی با قدرت ١۶٠ کیلوولت آمپر.</v>
          </cell>
          <cell r="E125" t="str">
            <v>دستگاه</v>
          </cell>
          <cell r="F125">
            <v>7618000000</v>
          </cell>
          <cell r="G125">
            <v>5860000000</v>
          </cell>
        </row>
        <row r="126">
          <cell r="C126">
            <v>31118</v>
          </cell>
          <cell r="D126" t="str">
            <v xml:space="preserve"> پست پدمانتد تمام روغنی ٢٠٠٠٠٫۴٠٠ ولت سه فاز رینگی با قدرت ٢٠٠ کیلوولت آمپر.</v>
          </cell>
          <cell r="E126" t="str">
            <v>دستگاه</v>
          </cell>
          <cell r="F126">
            <v>7923500000</v>
          </cell>
          <cell r="G126">
            <v>6095000000</v>
          </cell>
        </row>
        <row r="127">
          <cell r="C127">
            <v>31119</v>
          </cell>
          <cell r="D127" t="str">
            <v xml:space="preserve"> پست پدمانتد تمام روغنی ٢٠٠٠٠٫۴٠٠ ولت سه فاز رینگی با قدرت ٢۵٠ کیلوولت آمپر.</v>
          </cell>
          <cell r="E127" t="str">
            <v>دستگاه</v>
          </cell>
          <cell r="F127">
            <v>8385000000</v>
          </cell>
          <cell r="G127">
            <v>6450000000</v>
          </cell>
        </row>
        <row r="128">
          <cell r="C128">
            <v>31120</v>
          </cell>
          <cell r="D128" t="str">
            <v xml:space="preserve"> پست پدمانتد تمام روغنی ٢٠٠٠٠٫۴٠٠ ولت سه فاز رینگی با قدرت ٣١۵ کیلوولت آمپر.</v>
          </cell>
          <cell r="E128" t="str">
            <v>دستگاه</v>
          </cell>
          <cell r="F128">
            <v>9061000000</v>
          </cell>
          <cell r="G128">
            <v>6970000000</v>
          </cell>
        </row>
        <row r="129">
          <cell r="C129">
            <v>31121</v>
          </cell>
          <cell r="D129" t="str">
            <v xml:space="preserve"> پست پدمانتد تمام روغنی ٢٠٠٠٠٫۴٠٠ ولت سه فاز رینگی با قدرت ۴٠٠ کیلوولت آمپر.</v>
          </cell>
          <cell r="E129" t="str">
            <v>دستگاه</v>
          </cell>
          <cell r="F129">
            <v>10244000000</v>
          </cell>
          <cell r="G129">
            <v>7880000000</v>
          </cell>
        </row>
        <row r="130">
          <cell r="C130">
            <v>31122</v>
          </cell>
          <cell r="D130" t="str">
            <v xml:space="preserve"> پست پدمانتد تمام روغنی ٢٠٠٠٠٫۴٠٠ ولت سه فاز رینگی با قدرت ۵٠٠ کیلوولت آمپر.</v>
          </cell>
          <cell r="E130" t="str">
            <v>دستگاه</v>
          </cell>
          <cell r="F130">
            <v>11268400000</v>
          </cell>
          <cell r="G130">
            <v>8668000000</v>
          </cell>
        </row>
        <row r="131">
          <cell r="C131">
            <v>31123</v>
          </cell>
          <cell r="D131" t="str">
            <v xml:space="preserve"> پست پدمانتد تمام روغنی ٢٠٠٠٠٫۴٠٠ ولت سه فاز رینگی با قدرت ۶٣٠ کیلوولت آمپر.</v>
          </cell>
          <cell r="E131" t="str">
            <v>دستگاه</v>
          </cell>
          <cell r="F131">
            <v>12356500000</v>
          </cell>
          <cell r="G131">
            <v>9505000000</v>
          </cell>
        </row>
        <row r="132">
          <cell r="C132">
            <v>31124</v>
          </cell>
          <cell r="D132" t="str">
            <v xml:space="preserve"> پست پدمانتد تمام روغنی ٢٠٠٠٠٫۴٠٠ ولت سه فاز رینگی با قدرت ٨٠٠ کیلوولت آمپر.</v>
          </cell>
          <cell r="E132" t="str">
            <v>دستگاه</v>
          </cell>
          <cell r="F132">
            <v>13777400000</v>
          </cell>
          <cell r="G132">
            <v>10598000000</v>
          </cell>
        </row>
        <row r="133">
          <cell r="C133">
            <v>31125</v>
          </cell>
          <cell r="D133" t="str">
            <v>پست پدمانتد تمام روغنی ٢٠٠٠٠٫۴٠٠ ولت سه فاز رینگی با قدرت ١٠٠٠ کیلوولت آمپر.</v>
          </cell>
          <cell r="E133" t="str">
            <v>دستگاه</v>
          </cell>
          <cell r="F133">
            <v>15411500000</v>
          </cell>
          <cell r="G133">
            <v>11855000000</v>
          </cell>
        </row>
        <row r="134">
          <cell r="C134">
            <v>31126</v>
          </cell>
          <cell r="D134" t="str">
            <v xml:space="preserve"> پست پدمانتد تمام روغنی ٢٠٠٠٠٫۴٠٠ ولت سه فاز رینگی با قدرت ١٢۵٠ کیلوولت آمپر.</v>
          </cell>
          <cell r="E134" t="str">
            <v>دستگاه</v>
          </cell>
          <cell r="F134">
            <v>16965000000</v>
          </cell>
          <cell r="G134">
            <v>13050000000</v>
          </cell>
        </row>
        <row r="135">
          <cell r="C135">
            <v>31401</v>
          </cell>
          <cell r="D135" t="str">
            <v xml:space="preserve"> پست پدمانتد نیمه روغنی ٢٠٠٠٠٫۴٠٠ ولت سه فاز رینگی با قدرت ۵٠ کیلوولت آمپر بدون سلول فشار متوسط.</v>
          </cell>
          <cell r="E135" t="str">
            <v>دستگاه</v>
          </cell>
          <cell r="F135">
            <v>4084600000</v>
          </cell>
          <cell r="G135">
            <v>3142000000</v>
          </cell>
        </row>
        <row r="136">
          <cell r="C136">
            <v>31402</v>
          </cell>
          <cell r="D136" t="str">
            <v xml:space="preserve"> پست پدمانتد نیمه روغنی ٢٠٠٠٠٫۴٠٠ ولت سه فاز رینگی با قدرت ١٠٠ کیلو ولت آمپر بدون سلول فشار متوسط.</v>
          </cell>
          <cell r="E136" t="str">
            <v>دستگاه</v>
          </cell>
          <cell r="F136">
            <v>4257500000</v>
          </cell>
          <cell r="G136">
            <v>3275000000</v>
          </cell>
        </row>
        <row r="137">
          <cell r="C137">
            <v>31403</v>
          </cell>
          <cell r="D137" t="str">
            <v xml:space="preserve"> پست پدمانتد نیمه روغنی ٢٠٠٠٠٫۴٠٠ ولت سه فاز رینگی با قدرت ١٢۵ کیلوولت آمپر بدون سلول فشار متوسط.</v>
          </cell>
          <cell r="E137" t="str">
            <v>دستگاه</v>
          </cell>
          <cell r="F137">
            <v>4745000000</v>
          </cell>
          <cell r="G137">
            <v>3650000000</v>
          </cell>
        </row>
        <row r="138">
          <cell r="C138">
            <v>31404</v>
          </cell>
          <cell r="D138" t="str">
            <v xml:space="preserve"> پست پدمانتد نیمه روغنی ٢٠٠٠٠٫۴٠٠ ولت سه فاز رینگی با قدرت ١۶٠ کیلوولت آمپر بدون سلول فشار متوسط.</v>
          </cell>
          <cell r="E138" t="str">
            <v>دستگاه</v>
          </cell>
          <cell r="F138">
            <v>5167500000</v>
          </cell>
          <cell r="G138">
            <v>3975000000</v>
          </cell>
        </row>
        <row r="139">
          <cell r="C139">
            <v>31405</v>
          </cell>
          <cell r="D139" t="str">
            <v xml:space="preserve"> پست پدمانتد نیمه روغنی ٢٠٠٠٠٫۴٠٠ ولت سه فاز رینگی با قدرت ٢٠٠ کیلوولت آمپر بدون سلول فشار متوسط.</v>
          </cell>
          <cell r="E139" t="str">
            <v>دستگاه</v>
          </cell>
          <cell r="F139">
            <v>5830500000</v>
          </cell>
          <cell r="G139">
            <v>4485000000</v>
          </cell>
        </row>
        <row r="140">
          <cell r="C140">
            <v>31406</v>
          </cell>
          <cell r="D140" t="str">
            <v xml:space="preserve"> پست پدمانتد نیمه روغنی ٢٠٠٠٠٫۴٠٠ ولت سه فاز رینگی با قدرت ٢۵٠ کیلوولت آمپر بدون سلول فشار متوسط.</v>
          </cell>
          <cell r="E140" t="str">
            <v>دستگاه</v>
          </cell>
          <cell r="F140">
            <v>6285500000</v>
          </cell>
          <cell r="G140">
            <v>4835000000</v>
          </cell>
        </row>
        <row r="141">
          <cell r="C141">
            <v>31407</v>
          </cell>
          <cell r="D141" t="str">
            <v xml:space="preserve"> پست پدمانتد نیمه روغنی ٢٠٠٠٠٫۴٠٠ ولت سه فاز رینگی با قدرت ٣١۵ کیلوولت آمپر بدون سلول فشار متوسط.</v>
          </cell>
          <cell r="E141" t="str">
            <v>دستگاه</v>
          </cell>
          <cell r="F141">
            <v>6977100000</v>
          </cell>
          <cell r="G141">
            <v>5367000000</v>
          </cell>
        </row>
        <row r="142">
          <cell r="C142">
            <v>31408</v>
          </cell>
          <cell r="D142" t="str">
            <v xml:space="preserve"> پست پدمانتد نیمه روغنی ٢٠٠٠٠٫۴٠٠ ولت سه فاز رینگی با قدرت ۴٠٠ کیلوولت آمپربدون سلول فشار متوسط.</v>
          </cell>
          <cell r="E142" t="str">
            <v>دستگاه</v>
          </cell>
          <cell r="F142">
            <v>8157500000</v>
          </cell>
          <cell r="G142">
            <v>6275000000</v>
          </cell>
        </row>
        <row r="143">
          <cell r="C143">
            <v>31409</v>
          </cell>
          <cell r="D143" t="str">
            <v xml:space="preserve"> پست پدمانتد نیمه روغنی ٢٠٠٠٠٫۴٠٠ ولت سه فاز رینگی با قدرت ۵٠٠ کیلوولت آمپر بدون سلول فشار متوسط.</v>
          </cell>
          <cell r="E143" t="str">
            <v>دستگاه</v>
          </cell>
          <cell r="F143">
            <v>9184500000</v>
          </cell>
          <cell r="G143">
            <v>7065000000</v>
          </cell>
        </row>
        <row r="144">
          <cell r="C144">
            <v>31410</v>
          </cell>
          <cell r="D144" t="str">
            <v xml:space="preserve"> پست پدمانتد نیمه روغنی ٢٠٠٠٠٫۴٠٠ ولت سه فاز رینگی با قدرت ۶٣٠ کیلوولت آمپر بدون سلول فشار متوسط.</v>
          </cell>
          <cell r="E144" t="str">
            <v>دستگاه</v>
          </cell>
          <cell r="F144">
            <v>10283000000</v>
          </cell>
          <cell r="G144">
            <v>7910000000</v>
          </cell>
        </row>
        <row r="145">
          <cell r="C145">
            <v>31411</v>
          </cell>
          <cell r="D145" t="str">
            <v xml:space="preserve"> پست پدمانتد نیمه روغنی ٢٠٠٠٠٫۴٠٠ ولت سه فاز رینگی با قدرت ٨٠٠ کیلوولت آمپر بدون سلول فشار متوسط.</v>
          </cell>
          <cell r="E145" t="str">
            <v>دستگاه</v>
          </cell>
          <cell r="F145">
            <v>11700000000</v>
          </cell>
          <cell r="G145">
            <v>9000000000</v>
          </cell>
        </row>
        <row r="146">
          <cell r="C146">
            <v>31412</v>
          </cell>
          <cell r="D146" t="str">
            <v xml:space="preserve"> پست پدمانتد نیمه روغنی ٢٠٠٠٠٫۴٠٠ ولت سه فاز رینگی با قدرت ١٠٠٠ کیلوولت آمپر بدون سلول فشار متوسط.</v>
          </cell>
          <cell r="E146" t="str">
            <v>دستگاه</v>
          </cell>
          <cell r="F146">
            <v>13388700000</v>
          </cell>
          <cell r="G146">
            <v>10299000000</v>
          </cell>
        </row>
        <row r="147">
          <cell r="C147">
            <v>31413</v>
          </cell>
          <cell r="D147" t="str">
            <v xml:space="preserve"> پست پدمانتد نیمه روغنی ٢٠٠٠٠٫۴٠٠ ولت سه فاز رینگی با قدرت ١٢۵٠ کیلوولت آمپر بدون سلول فشار متوسط.</v>
          </cell>
          <cell r="E147" t="str">
            <v>دستگاه</v>
          </cell>
          <cell r="F147">
            <v>15470000000</v>
          </cell>
          <cell r="G147">
            <v>11900000000</v>
          </cell>
        </row>
        <row r="148">
          <cell r="C148">
            <v>32101</v>
          </cell>
          <cell r="D148" t="str">
            <v xml:space="preserve"> اتوترانسفورماتور سه فاز ۵٠ آمپری با تپ چنجر آنلاین جهت سطح ولتاژ ٢٠ کیلوولت.</v>
          </cell>
          <cell r="E148" t="str">
            <v>دستگاه</v>
          </cell>
          <cell r="F148">
            <v>17936880000</v>
          </cell>
          <cell r="G148">
            <v>13797600000</v>
          </cell>
        </row>
        <row r="149">
          <cell r="C149">
            <v>32102</v>
          </cell>
          <cell r="D149" t="str">
            <v xml:space="preserve"> اتوترانسفورماتور سه فاز ١٠٠ آمپری با تپ چنجر آنلاین جهت سطح ولتاژ ٢٠ کیلوولت.</v>
          </cell>
          <cell r="E149" t="str">
            <v>دستگاه</v>
          </cell>
          <cell r="F149">
            <v>18906550000</v>
          </cell>
          <cell r="G149">
            <v>14543500000</v>
          </cell>
        </row>
        <row r="150">
          <cell r="C150">
            <v>32103</v>
          </cell>
          <cell r="D150" t="str">
            <v xml:space="preserve"> اتوترانسفورماتور سه فاز ١۵٠ آمپری با تپ چنجر آنلاین جهت سطح ولتاژ ٢٠ کیلوولت.</v>
          </cell>
          <cell r="E150" t="str">
            <v>دستگاه</v>
          </cell>
          <cell r="F150">
            <v>20845630000</v>
          </cell>
          <cell r="G150">
            <v>16035100000</v>
          </cell>
        </row>
        <row r="151">
          <cell r="C151">
            <v>32104</v>
          </cell>
          <cell r="D151" t="str">
            <v xml:space="preserve"> اتوترانسفورماتور سه فاز ٢٠٠ آمپری با تپ چنجر آنلاین جهت سطح ولتاژ ٢٠ کیلوولت.</v>
          </cell>
          <cell r="E151" t="str">
            <v>دستگاه</v>
          </cell>
          <cell r="F151">
            <v>24171290000</v>
          </cell>
          <cell r="G151">
            <v>18593300000</v>
          </cell>
        </row>
        <row r="152">
          <cell r="C152">
            <v>32302</v>
          </cell>
          <cell r="D152" t="str">
            <v>ترانسفورماتور تمام روغنی اندازه گیری ترکیبی جریان و جهت (MOF) ولتاژ برای نصب در محیط بیرون سطح ولتاژ ٢٠ کیلوولت.</v>
          </cell>
          <cell r="E152" t="str">
            <v>دستگاه</v>
          </cell>
          <cell r="F152">
            <v>925730000</v>
          </cell>
          <cell r="G152">
            <v>712100000</v>
          </cell>
        </row>
        <row r="153">
          <cell r="C153">
            <v>32401</v>
          </cell>
          <cell r="D153" t="str">
            <v xml:space="preserve"> رله بوخهولتز.</v>
          </cell>
          <cell r="E153" t="str">
            <v>دستگاه</v>
          </cell>
          <cell r="F153">
            <v>282750000</v>
          </cell>
          <cell r="G153">
            <v>217500000</v>
          </cell>
        </row>
        <row r="154">
          <cell r="C154">
            <v>32402</v>
          </cell>
          <cell r="D154" t="str">
            <v xml:space="preserve"> ترمومتر جهت حفاظت ترانسفورماتور.</v>
          </cell>
          <cell r="E154" t="str">
            <v>دستگاه</v>
          </cell>
          <cell r="F154">
            <v>68250000</v>
          </cell>
          <cell r="G154">
            <v>52500000</v>
          </cell>
        </row>
        <row r="155">
          <cell r="C155">
            <v>32403</v>
          </cell>
          <cell r="D155" t="str">
            <v xml:space="preserve"> کفشک ترانسفورماتور.</v>
          </cell>
          <cell r="E155" t="str">
            <v>عدد</v>
          </cell>
          <cell r="F155">
            <v>3510000</v>
          </cell>
          <cell r="G155">
            <v>2700000</v>
          </cell>
        </row>
        <row r="156">
          <cell r="C156">
            <v>40501</v>
          </cell>
          <cell r="D156" t="str">
            <v>کابل ٢٠ کیلوولت تک رشته، با هادی مسی، عایق پلی اتیلن کراس لینک، شیلد و نوار مسی و پوشـش خارجی PVC از نوع N2XSY و به مقطع ٣۵×١ میلیمتر مربع.</v>
          </cell>
          <cell r="E156" t="str">
            <v>متر</v>
          </cell>
          <cell r="F156">
            <v>3876000</v>
          </cell>
          <cell r="G156">
            <v>3091000</v>
          </cell>
        </row>
        <row r="157">
          <cell r="C157">
            <v>40502</v>
          </cell>
          <cell r="D157" t="str">
            <v xml:space="preserve"> کابل ٢٠ کیلوولت تک رشته، با هادی مسی، عایق پلی اتیلن کراس لینک، شیلد و نوار مسی و پوشـش خارجی PVC از نوع N2XSY و به مقطع ۵٠×١ میلیمتر مربع.</v>
          </cell>
          <cell r="E157" t="str">
            <v>متر</v>
          </cell>
          <cell r="F157">
            <v>4467000</v>
          </cell>
          <cell r="G157">
            <v>3536000</v>
          </cell>
        </row>
        <row r="158">
          <cell r="C158">
            <v>40503</v>
          </cell>
          <cell r="D158" t="str">
            <v xml:space="preserve"> کابل ٢٠ کیلوولت تک رشته، با هادی مسی، عایق پلی اتیلن کراس لینک، شیلد و نوار مسی و پوشـش خارجی PVC از نوع N2XSY و به مقطع ٧٠×١ میلیمتر مربع.</v>
          </cell>
          <cell r="E158" t="str">
            <v>متر</v>
          </cell>
          <cell r="F158">
            <v>5731000</v>
          </cell>
          <cell r="G158">
            <v>4516000</v>
          </cell>
        </row>
        <row r="159">
          <cell r="C159">
            <v>40504</v>
          </cell>
          <cell r="D159" t="str">
            <v xml:space="preserve"> کابل ٢٠ کیلوولت تک رشته، با هادی مسی، عایق پلی اتیلن کراس لینک، شیلد و نوار مسی و پوشـش خارجی PVC از نوع N2XSY و به مقطع ٩۵×١ میلیمتر مربع.</v>
          </cell>
          <cell r="E159" t="str">
            <v>متر</v>
          </cell>
          <cell r="F159">
            <v>7111000</v>
          </cell>
          <cell r="G159">
            <v>5579000</v>
          </cell>
        </row>
        <row r="160">
          <cell r="C160">
            <v>40505</v>
          </cell>
          <cell r="D160" t="str">
            <v xml:space="preserve"> کابل ٢٠ کیلوولت تک رشته، با هادی مسی، عایق پلی اتیلن کراس لینک، شیلد و نوار مسی و پوشـش خارجی PVC از نوع N2XSY و به مقطع ١٢٠×١ میلیمتر مربع.</v>
          </cell>
          <cell r="E160" t="str">
            <v>متر</v>
          </cell>
          <cell r="F160">
            <v>8545000</v>
          </cell>
          <cell r="G160">
            <v>6691000</v>
          </cell>
        </row>
        <row r="161">
          <cell r="C161">
            <v>40506</v>
          </cell>
          <cell r="D161" t="str">
            <v xml:space="preserve"> کابل ٢٠ کیلوولت تک رشته، با هادی مسی، عایق پلی اتیلن کراس لینک، شیلد و نوار مسی و پوشـش خارجی PVC از نوع N2XSY و به مقطع ١۵٠×١ میلیمتر مربع.</v>
          </cell>
          <cell r="E161" t="str">
            <v>متر</v>
          </cell>
          <cell r="F161">
            <v>10703000</v>
          </cell>
          <cell r="G161">
            <v>8345000</v>
          </cell>
        </row>
        <row r="162">
          <cell r="C162">
            <v>40507</v>
          </cell>
          <cell r="D162" t="str">
            <v xml:space="preserve"> کابل ٢٠ کیلوولت تک رشته، با هادی مسی، عایق پلی اتیلن کراس لینک، شیلد و نوار مسی و پوشـش خارجی PVC از نوع N2XSY و به مقطع ١٨۵×١ میلیمتر مربع.</v>
          </cell>
          <cell r="E162" t="str">
            <v>متر</v>
          </cell>
          <cell r="F162">
            <v>12625000</v>
          </cell>
          <cell r="G162">
            <v>9830000</v>
          </cell>
        </row>
        <row r="163">
          <cell r="C163">
            <v>40508</v>
          </cell>
          <cell r="D163" t="str">
            <v xml:space="preserve"> کابل ٢٠ کیلوولت تک رشته، با هادی مسی، عایق پلی اتیلن کراس لینک، شیلد و نوار مسی و پوشـش خارجی PVC از نوع N2XSY و به مقطع ٢۴٠×١ میلیمتر مربع.</v>
          </cell>
          <cell r="E163" t="str">
            <v>متر</v>
          </cell>
          <cell r="F163">
            <v>16323000</v>
          </cell>
          <cell r="G163">
            <v>12680000</v>
          </cell>
        </row>
        <row r="164">
          <cell r="C164">
            <v>40509</v>
          </cell>
          <cell r="D164" t="str">
            <v xml:space="preserve"> کابل ٢٠کیلوولت تک رشته، با هادی مسی، عایق پلی اتیلن کراس لینک، شیلد و نوار مسی و پوشـش خارجی PVC از نوع N2XSY و به مقطع ٣٠٠×١ میلیمتر مربع.</v>
          </cell>
          <cell r="E164" t="str">
            <v>متر</v>
          </cell>
          <cell r="F164">
            <v>19506000</v>
          </cell>
          <cell r="G164">
            <v>15130000</v>
          </cell>
        </row>
        <row r="165">
          <cell r="C165">
            <v>40510</v>
          </cell>
          <cell r="D165" t="str">
            <v xml:space="preserve"> کابل ٢٠ کیلوولت تک رشته، با هادی مسی، عایق پلی اتیلن کراس لینک، شیلد و نوار مسی و پوشـش خارجی PVC از نوع N2XSY و به مقطع ۴٠٠×١ میلیمتر مربع.</v>
          </cell>
          <cell r="E165" t="str">
            <v>متر</v>
          </cell>
          <cell r="F165">
            <v>24982000</v>
          </cell>
          <cell r="G165">
            <v>19340000</v>
          </cell>
        </row>
        <row r="166">
          <cell r="C166">
            <v>40511</v>
          </cell>
          <cell r="D166" t="str">
            <v xml:space="preserve"> کابل ٢٠ کیلوولت تک رشته، با هادی مسی، عایق پلی اتیلن کراس لینک، شیلد و نوار مسی و پوشـش خارجی PVC از نوع N2XSY و به مقطع ۵٠٠×١ میلیمتر مربع.</v>
          </cell>
          <cell r="E166" t="str">
            <v>متر</v>
          </cell>
          <cell r="F166">
            <v>30654000</v>
          </cell>
          <cell r="G166">
            <v>23700000</v>
          </cell>
        </row>
        <row r="167">
          <cell r="C167">
            <v>40601</v>
          </cell>
          <cell r="D167" t="str">
            <v>کابل ٢٠ کیلوولت زره دار با نوار آلومینیومی تک رشته، با هادی مسی، عایق پلی اتیلن کراس لینک، شیلد و نوار مسی و پوشـش خارجی PVC از نوع N2XSYBY و به مقطع ٣۵×١ میلیمتر مربع.</v>
          </cell>
          <cell r="E167" t="str">
            <v>متر</v>
          </cell>
          <cell r="F167">
            <v>4120000</v>
          </cell>
          <cell r="G167">
            <v>3359000</v>
          </cell>
        </row>
        <row r="168">
          <cell r="C168">
            <v>40602</v>
          </cell>
          <cell r="D168" t="str">
            <v xml:space="preserve"> کابل ٢٠ کیلوولت زره دار با نوار آلومینیومی تک رشته، با هادی مسی، عایق پلی اتیلن کراس لینک، شیلد و نوار مسی و پوشـش خارجی PVC از نوع N2XSYBY و به مقطع ۵٠×١ میلیمتر مربع.</v>
          </cell>
          <cell r="E168" t="str">
            <v>متر</v>
          </cell>
          <cell r="F168">
            <v>4859000</v>
          </cell>
          <cell r="G168">
            <v>3937000</v>
          </cell>
        </row>
        <row r="169">
          <cell r="C169">
            <v>40603</v>
          </cell>
          <cell r="D169" t="str">
            <v xml:space="preserve"> کابل ٢٠ کیلوولت زره دار با نوار آلومینیومی تک رشته، با هادی مسی، عایق پلی اتیلن کراس لینک، شیلد و نوار مسی و پوشـش خارجی PVC از نوع N2XSYBY و به مقطع ٧٠×١ میلیمتر مربع.</v>
          </cell>
          <cell r="E169" t="str">
            <v>متر</v>
          </cell>
          <cell r="F169">
            <v>6140000</v>
          </cell>
          <cell r="G169">
            <v>4934000</v>
          </cell>
        </row>
        <row r="170">
          <cell r="C170">
            <v>40604</v>
          </cell>
          <cell r="D170" t="str">
            <v xml:space="preserve"> کابل ٢٠ کیلوولت زره دار با نوار آلومینیومی تک رشته، با هادی مسی، عایق پلی اتیلن کراس لینک، شیلد و نوار مسی و پوشـش خارجی PVC از نوع N2XSYBY و به مقطع ٩۵×١ میلیمتر مربع.</v>
          </cell>
          <cell r="E170" t="str">
            <v>متر</v>
          </cell>
          <cell r="F170">
            <v>7550000</v>
          </cell>
          <cell r="G170">
            <v>6028000</v>
          </cell>
        </row>
        <row r="171">
          <cell r="C171">
            <v>40605</v>
          </cell>
          <cell r="D171" t="str">
            <v xml:space="preserve"> کابل ٢٠ کیلوولت زره دار با نوار آلومینیومی تک رشته، با هادی مسی، عایق پلی اتیلن کراس لینک، شیلد و نوار مسی و پوشـش خارجی PVC از نوع N2XSYBY و به مقطع ١٢٠×١ میلیمتر مربع.</v>
          </cell>
          <cell r="E171" t="str">
            <v>متر</v>
          </cell>
          <cell r="F171">
            <v>9000000</v>
          </cell>
          <cell r="G171">
            <v>7156000</v>
          </cell>
        </row>
        <row r="172">
          <cell r="C172">
            <v>40606</v>
          </cell>
          <cell r="D172" t="str">
            <v xml:space="preserve"> کابل ٢٠ کیلوولت زره دار با نوار آلومینیومی تک رشته، با هادی مسی، عایق پلی اتیلن کراس لینک، شیلد و نوار مسی و پوشـش خارجی PVC از نوع N2XSYBY و به مقطع ١۵٠×١ میلیمتر مربع.</v>
          </cell>
          <cell r="E172" t="str">
            <v>متر</v>
          </cell>
          <cell r="F172">
            <v>11184000</v>
          </cell>
          <cell r="G172">
            <v>8839000</v>
          </cell>
        </row>
        <row r="173">
          <cell r="C173">
            <v>40607</v>
          </cell>
          <cell r="D173" t="str">
            <v xml:space="preserve"> کابل ٢٠ کیلوولت زره دار با نوار آلومینیومی تک رشته، با هادی مسی، عایق پلی اتیلن کراس لینک، شیلد و نوار مسی و پوشـش خارجی PVC از نوع N2XSYBY و به مقطع ١٨۵×١ میلیمتر مربع.</v>
          </cell>
          <cell r="E173" t="str">
            <v>متر</v>
          </cell>
          <cell r="F173">
            <v>13121000</v>
          </cell>
          <cell r="G173">
            <v>10340000</v>
          </cell>
        </row>
        <row r="174">
          <cell r="C174">
            <v>40608</v>
          </cell>
          <cell r="D174" t="str">
            <v xml:space="preserve"> کابل ٢٠ کیلوولت زره دار با نوار آلومینیومی تک رشته، با هادی مسی، عایق پلی اتیلن کراس لینک، شیلد و نوار مسی و پوشـش خارجی PVC از نوع N2XSYBY و به مقطع ٢۴٠×١ میلیمتر مربع.</v>
          </cell>
          <cell r="E174" t="str">
            <v>متر</v>
          </cell>
          <cell r="F174">
            <v>16885000</v>
          </cell>
          <cell r="G174">
            <v>13250000</v>
          </cell>
        </row>
        <row r="175">
          <cell r="C175">
            <v>40609</v>
          </cell>
          <cell r="D175" t="str">
            <v xml:space="preserve"> کابل ٢٠ کیلوولت زره دار با نوار آلومینیومی تک رشته، با هادی مسی، عایق پلی اتیلن کراس لینک، شیلد و نوار مسی و پوشـش خارجی PVC از نوع N2XSYBY و به مقطع ٣٠٠×١ میلیمتر مربع.</v>
          </cell>
          <cell r="E175" t="str">
            <v>متر</v>
          </cell>
          <cell r="F175">
            <v>20097000</v>
          </cell>
          <cell r="G175">
            <v>15740000</v>
          </cell>
        </row>
        <row r="176">
          <cell r="C176">
            <v>40610</v>
          </cell>
          <cell r="D176" t="str">
            <v>کابل ٢٠کیلوولت زره دار با نوار آلومینیومی تک رشته، با هادی مسی، عایق پلی اتیلن کراس لینک، شیلد و نوار مسی و پوشـش خارجی PVC از نوع N2XSYBY و به مقطع ۴٠٠×١ میلیمتر مربع.</v>
          </cell>
          <cell r="E176" t="str">
            <v>متر</v>
          </cell>
          <cell r="F176">
            <v>25631000</v>
          </cell>
          <cell r="G176">
            <v>20000000</v>
          </cell>
        </row>
        <row r="177">
          <cell r="C177">
            <v>40611</v>
          </cell>
          <cell r="D177" t="str">
            <v xml:space="preserve"> کابل ٢٠ کیلوولت زره دار با نوار آلومینیومی تک رشته، با هادی مسی، عایق پلی اتیلن کراس لینک، شیلد و نوار مسی و پوشـش خارجی PVC از نوع N2XSYBY و به مقطع ۵٠٠×١ میلیمتر مربع.</v>
          </cell>
          <cell r="E177" t="str">
            <v>متر</v>
          </cell>
          <cell r="F177">
            <v>31358000</v>
          </cell>
          <cell r="G177">
            <v>24420000</v>
          </cell>
        </row>
        <row r="178">
          <cell r="C178">
            <v>40701</v>
          </cell>
          <cell r="D178" t="str">
            <v xml:space="preserve"> کابل ٢٠ کیلوولت سه رشته، با هادی مسی، عایق پلی اتیلن کراس لینک، شیلد و نوار مسی و پوشـش خارجی PVC از نوع N2XSEY و به مقطع ٣۵×٣ میلیمتر مربع.</v>
          </cell>
          <cell r="E178" t="str">
            <v>متر</v>
          </cell>
          <cell r="F178">
            <v>11097000</v>
          </cell>
          <cell r="G178">
            <v>7905000</v>
          </cell>
        </row>
        <row r="179">
          <cell r="C179">
            <v>40702</v>
          </cell>
          <cell r="D179" t="str">
            <v xml:space="preserve"> کابل ٢٠ کیلوولت سه رشته، با هادی مسی، عایق پلی اتیلن کراس لینک، شیلد و نوار مسی و پوشـش خارجی PVC از نوع N2XSEY و به مقطع ۵٠×٣ میلیمتر مربع.</v>
          </cell>
          <cell r="E179" t="str">
            <v>متر</v>
          </cell>
          <cell r="F179">
            <v>12915000</v>
          </cell>
          <cell r="G179">
            <v>10370000</v>
          </cell>
        </row>
        <row r="180">
          <cell r="C180">
            <v>40703</v>
          </cell>
          <cell r="D180" t="str">
            <v xml:space="preserve"> کابل ٢٠ کیلوولت سه رشته، با هادی مسی، عایق پلی اتیلن کراس لینک، شیلد و نوار مسی و پوشـش خارجی PVC از نوع N2XSEY و به مقطع ٧٠×٣ میلیمتر مربع.</v>
          </cell>
          <cell r="E180" t="str">
            <v>متر</v>
          </cell>
          <cell r="F180" t="str">
            <v xml:space="preserve"> </v>
          </cell>
          <cell r="G180">
            <v>11930000</v>
          </cell>
        </row>
        <row r="181">
          <cell r="C181">
            <v>40704</v>
          </cell>
          <cell r="D181" t="str">
            <v xml:space="preserve"> کابل ٢٠ کیلوولت سه رشته، با هادی مسی، عایق پلی اتیلن کراس لینک، شیلد و نوار مسی و پوشـش خارجی PVC از نوع N2XSEY و به مقطع ٩۵×٣ میلیمتر مربع.</v>
          </cell>
          <cell r="E181" t="str">
            <v>متر</v>
          </cell>
          <cell r="F181">
            <v>22340000</v>
          </cell>
          <cell r="G181">
            <v>17640000</v>
          </cell>
        </row>
        <row r="182">
          <cell r="C182">
            <v>40705</v>
          </cell>
          <cell r="D182" t="str">
            <v xml:space="preserve"> کابل ٢٠ کیلوولت سه رشته، با هادی مسی، عایق پلی اتیلن کراس لینک، شیلد و نوار مسی و پوشـش خارجی PVC از نوع N2XSEY و به مقطع ١٢٠×٣ میلیمتر مربع.</v>
          </cell>
          <cell r="E182" t="str">
            <v>متر</v>
          </cell>
          <cell r="F182">
            <v>25585000</v>
          </cell>
          <cell r="G182">
            <v>20120000</v>
          </cell>
        </row>
        <row r="183">
          <cell r="C183">
            <v>40706</v>
          </cell>
          <cell r="D183" t="str">
            <v xml:space="preserve"> کابل ٢٠ کیلوولت سه رشته، با هادی مسی، عایق پلی اتیلن کراس لینک، شیلد و نوار مسی و پوشـش خارجی PVC از نوع N2XSEYو به مقطع ١۵٠×٣ میلیمتر مربع.</v>
          </cell>
          <cell r="E183" t="str">
            <v>متر</v>
          </cell>
          <cell r="F183">
            <v>31954000</v>
          </cell>
          <cell r="G183">
            <v>25120000</v>
          </cell>
        </row>
        <row r="184">
          <cell r="C184">
            <v>40707</v>
          </cell>
          <cell r="D184" t="str">
            <v xml:space="preserve"> کابل ٢٠ کیلوولت سه رشته، با هادی مسی، عایق پلی اتیلن کراس لینک، شیلد و نوار مسی و پوشـش خارجی PVC از نوع N2XSEY و به مقطع ١٨۵×٣ میلیمتر مربع.</v>
          </cell>
          <cell r="E184" t="str">
            <v>متر</v>
          </cell>
          <cell r="F184">
            <v>35921000</v>
          </cell>
          <cell r="G184">
            <v>28090000</v>
          </cell>
        </row>
        <row r="185">
          <cell r="C185">
            <v>40708</v>
          </cell>
          <cell r="D185" t="str">
            <v xml:space="preserve"> کابل ٢٠ کیلوولت سه رشته، با هادی مسی، عایق پلی اتیلن کراس لینک، شیلد و نوار مسی و پوشـش خارجی PVC از نوع N2XSEYو به مقطع ٢۴٠×٣ میلیمتر مربع.</v>
          </cell>
          <cell r="E185" t="str">
            <v>متر</v>
          </cell>
          <cell r="F185">
            <v>47267000</v>
          </cell>
          <cell r="G185">
            <v>37100000</v>
          </cell>
        </row>
        <row r="186">
          <cell r="C186">
            <v>40709</v>
          </cell>
          <cell r="D186" t="str">
            <v xml:space="preserve"> کابل ٢٠ کیلوولت سه رشته، با هادی مسی، عایق پلی اتیلن کراس لینک، شیلد و نوار مسی و پوشـش خارجی PVC از نوع N2XSEY و به مقطع ٣٠٠×٣ میلیمتر مربع.</v>
          </cell>
          <cell r="E186" t="str">
            <v>متر</v>
          </cell>
          <cell r="F186">
            <v>59946000</v>
          </cell>
          <cell r="G186">
            <v>46770000</v>
          </cell>
        </row>
        <row r="187">
          <cell r="C187">
            <v>40801</v>
          </cell>
          <cell r="D187" t="str">
            <v>کابل ٢٠ کیلوولت زره دار با نوار فولادی گالوانیزه سه رشته، با هادی مسی، عایق پلی اتیلن کراس لینک، شیلد و نوار مسی و پوشـش خارجی PVC از نوع N2XSEYBY و به مقطع ٣۵×٣ میلیمتر مربع.</v>
          </cell>
          <cell r="E187" t="str">
            <v>متر</v>
          </cell>
          <cell r="F187">
            <v>12324000</v>
          </cell>
          <cell r="G187">
            <v>10100000</v>
          </cell>
        </row>
        <row r="188">
          <cell r="C188">
            <v>40802</v>
          </cell>
          <cell r="D188" t="str">
            <v xml:space="preserve"> کابل ٢٠ کیلوولت زره دار با نوار فولادی گالوانیزه سه رشته، با هادی مسی، عایق پلی اتیلن کراس لینک، شیلد و نوار مسی و پوشـش خارجی PVC از نوع N2XSEYBY و به مقطع ۵٠×٣ میلیمتر مربع.</v>
          </cell>
          <cell r="E188" t="str">
            <v>متر</v>
          </cell>
          <cell r="F188">
            <v>14299000</v>
          </cell>
          <cell r="G188">
            <v>11620000</v>
          </cell>
        </row>
        <row r="189">
          <cell r="C189">
            <v>40803</v>
          </cell>
          <cell r="D189" t="str">
            <v xml:space="preserve"> کابل ٢٠ کیلوولت زره دار با نوار فولادی گالوانیزه سه رشته، با هادی مسی، عایق پلی اتیلن کراس لینک، شیلد و نوار مسی و پوشـش خارجی PVC از نوع N2XSEYBY و به مقطع ٧٠×٣ میلیمتر مربع.</v>
          </cell>
          <cell r="E189" t="str">
            <v>متر</v>
          </cell>
          <cell r="F189">
            <v>18334000</v>
          </cell>
          <cell r="G189">
            <v>14760000</v>
          </cell>
        </row>
        <row r="190">
          <cell r="C190">
            <v>40804</v>
          </cell>
          <cell r="D190" t="str">
            <v xml:space="preserve"> کابل ٢٠ کیلوولت زره دار با نوار فولادی گالوانیزه سه رشته، با هادی مسی، عایق پلی اتیلن کراس لینک، شیلد و نوار مسی و پوشـش خارجی PVC از نوع N2XSEYBY و به مقطع ٩۵×٣ میلیمتر مربع.</v>
          </cell>
          <cell r="E190" t="str">
            <v>متر</v>
          </cell>
          <cell r="F190">
            <v>21444000</v>
          </cell>
          <cell r="G190">
            <v>17170000</v>
          </cell>
        </row>
        <row r="191">
          <cell r="C191">
            <v>40805</v>
          </cell>
          <cell r="D191" t="str">
            <v xml:space="preserve"> کابل ٢٠ کیلوولت زره دار با نوار فولادی گالوانیزه سه رشته، با هادی مسی، عایق پلی اتیلن کراس لینک، شیلد و نوار مسی و پوشـش خارجی PVC از نوع N2XSEYBY و به مقطع ١٢٠×٣ میلیمتر مربع.</v>
          </cell>
          <cell r="E191" t="str">
            <v>متر</v>
          </cell>
          <cell r="F191">
            <v>26617000</v>
          </cell>
          <cell r="G191">
            <v>21140000</v>
          </cell>
        </row>
        <row r="192">
          <cell r="C192">
            <v>40806</v>
          </cell>
          <cell r="D192" t="str">
            <v xml:space="preserve"> کابل ٢٠ کیلوولت زره دار با نوار فولادی گالوانیزه سه رشته، با هادی مسی، عایق پلی اتیلن کراس لینک، شیلد و نوار مسی و پوشـش خارجی PVC از نوع N2XSEYBY و به مقطع ١۵٠×٣ میلیمتر مربع.</v>
          </cell>
          <cell r="E192" t="str">
            <v>متر</v>
          </cell>
          <cell r="F192">
            <v>33166000</v>
          </cell>
          <cell r="G192">
            <v>26320000</v>
          </cell>
        </row>
        <row r="193">
          <cell r="C193">
            <v>40807</v>
          </cell>
          <cell r="D193" t="str">
            <v xml:space="preserve"> کابل ٢٠ کیلوولت زره دار با نوار فولادی گالوانیزه سه رشته، با هادی مسی، عایق پلی اتیلن کراس لینک، شیلد و نوار مسی و پوشـش خارجی PVC از نوع N2XSEYBY و به مقطع ١٨۵×٣ میلیمتر مربع.</v>
          </cell>
          <cell r="E193" t="str">
            <v>متر</v>
          </cell>
          <cell r="F193">
            <v>41154000</v>
          </cell>
          <cell r="G193">
            <v>32580000</v>
          </cell>
        </row>
        <row r="194">
          <cell r="C194">
            <v>40808</v>
          </cell>
          <cell r="D194" t="str">
            <v xml:space="preserve"> کابل ٢٠ کیلوولت زره دار با نوار فولادی گالوانیزه سه رشته، با هادی مسی، عایق پلی اتیلن کراس لینک، شیلد و نوار مسی و پوشـش خارجی PVC از نوع N2XSEYBY و به مقطع ٢۴٠×٣ میلیمتر مربع.</v>
          </cell>
          <cell r="E194" t="str">
            <v>متر</v>
          </cell>
          <cell r="F194">
            <v>51241000</v>
          </cell>
          <cell r="G194">
            <v>42160000</v>
          </cell>
        </row>
        <row r="195">
          <cell r="C195">
            <v>40809</v>
          </cell>
          <cell r="D195" t="str">
            <v xml:space="preserve"> کابل ٢٠ کیلوولت زره دار با نوار فولادی گالوانیزه سه رشته، با هادی مسی، عایق پلی اتیلن کراس لینک، شیلد و نوار مسی و پوشـش خارجی PVC از نوع N2XSEYBY و به مقطع ٣٠٠×٣ میلیمتر مربع.</v>
          </cell>
          <cell r="E195" t="str">
            <v>متر</v>
          </cell>
          <cell r="F195">
            <v>64616000</v>
          </cell>
          <cell r="G195">
            <v>48430000</v>
          </cell>
        </row>
        <row r="196">
          <cell r="C196">
            <v>50501</v>
          </cell>
          <cell r="D196" t="str">
            <v>کابل ٢٠ کیلوولت تکرشته، با هادی آلومینیوم، عایق پلی اتیلن کراس لینک، شیلد و نوار مسی و پوشـش خارجی PVC از نوع NA2XSY و به مقطع ۵٠×١ میلیمتر مربع.</v>
          </cell>
          <cell r="E196" t="str">
            <v>متر</v>
          </cell>
          <cell r="F196" t="str">
            <v xml:space="preserve"> </v>
          </cell>
          <cell r="G196">
            <v>1331000</v>
          </cell>
        </row>
        <row r="197">
          <cell r="C197">
            <v>50502</v>
          </cell>
          <cell r="D197" t="str">
            <v>کابل ٢٠ کیلوولت تکرشته، با هادی آلومینیوم، عایق پلی اتیلن کراس لینک، شیلد و نوار مسی و پوشـش خارجی PVC از نوع NA2XSY و به مقطع ٧٠×١ میلیمتر مربع.</v>
          </cell>
          <cell r="E197" t="str">
            <v>متر</v>
          </cell>
          <cell r="F197">
            <v>2252000</v>
          </cell>
          <cell r="G197">
            <v>1646000</v>
          </cell>
        </row>
        <row r="198">
          <cell r="C198">
            <v>50503</v>
          </cell>
          <cell r="D198" t="str">
            <v>کابل ٢٠ کیلوولت تکرشته، با هادی آلومینیوم، عایق پلی اتیلن کراس لینک، شیلد و نوار مسی و پوشـش خارجی PVC از نوع NA2XSY و به مقطع ٩۵×١ میلیمتر مربع.</v>
          </cell>
          <cell r="E198" t="str">
            <v>متر</v>
          </cell>
          <cell r="F198">
            <v>2455000</v>
          </cell>
          <cell r="G198">
            <v>1825000</v>
          </cell>
        </row>
        <row r="199">
          <cell r="C199">
            <v>50504</v>
          </cell>
          <cell r="D199" t="str">
            <v>کابل ٢٠ کیلوولت تکرشته، با هادی آلومینیوم، عایق پلی اتیلن کراس لینک، شیلد و نوار مسی و پوشـش خارجی PVC از نوع NA2XSY و به مقطع ١٢٠×١ میلیمتر مربع.</v>
          </cell>
          <cell r="E199" t="str">
            <v>متر</v>
          </cell>
          <cell r="F199">
            <v>2644000</v>
          </cell>
          <cell r="G199">
            <v>1997000</v>
          </cell>
        </row>
        <row r="200">
          <cell r="C200">
            <v>50505</v>
          </cell>
          <cell r="D200" t="str">
            <v>کابل ٢٠ کیلوولت تکرشته، با هادی آلومینیوم، عایق پلی اتیلن کراس لینک، شیلد و نوار مسی و پوشـش خارجی PVC از نوع NA2XSY و به مقطع ١۵٠×١ میلیمتر مربع.</v>
          </cell>
          <cell r="E200" t="str">
            <v>متر</v>
          </cell>
          <cell r="F200">
            <v>3298000</v>
          </cell>
          <cell r="G200">
            <v>2490000</v>
          </cell>
        </row>
        <row r="201">
          <cell r="C201">
            <v>50506</v>
          </cell>
          <cell r="D201" t="str">
            <v>کابل ٢٠ کیلوولت تکرشته، با هادی آلومینیوم، عایق پلی اتیلن کراس لینک، شیلد و نوار مسی و پوشـش خارجی PVC از نوع NA2XSY و به مقطع ١٨۵×١ میلیمتر مربع.</v>
          </cell>
          <cell r="E201" t="str">
            <v>متر</v>
          </cell>
          <cell r="F201">
            <v>3603000</v>
          </cell>
          <cell r="G201">
            <v>2730000</v>
          </cell>
        </row>
        <row r="202">
          <cell r="C202">
            <v>50507</v>
          </cell>
          <cell r="D202" t="str">
            <v>کابل ٢٠ کیلوولت تکرشته، با هادی آلومینیوم، عایق پلی اتیلن کراس لینک، شیلد و نوار مسی و پوشـش خارجی PVC از نوع NA2XSY و به مقطع ٢۴٠×١ میلیمتر مربع.</v>
          </cell>
          <cell r="E202" t="str">
            <v>متر</v>
          </cell>
          <cell r="F202">
            <v>4084000</v>
          </cell>
          <cell r="G202">
            <v>3104000</v>
          </cell>
        </row>
        <row r="203">
          <cell r="C203">
            <v>50508</v>
          </cell>
          <cell r="D203" t="str">
            <v>کابل ٢٠ کیلوولت تکرشته، با هادی آلومینیوم، عایق پلی اتیلن کراس لینک، شیلد و نوار مسی و پوشـش خارجی PVC از نوع NA2XSY و به مقطع ٣٠٠×١ میلیمتر مربع.</v>
          </cell>
          <cell r="E203" t="str">
            <v>متر</v>
          </cell>
          <cell r="F203">
            <v>4597000</v>
          </cell>
          <cell r="G203">
            <v>3505000</v>
          </cell>
        </row>
        <row r="204">
          <cell r="C204">
            <v>50509</v>
          </cell>
          <cell r="D204" t="str">
            <v>کابل ٢٠ کیلوولت تکرشته، با هادی آلومینیوم، عایق پلی اتیلن کراس لینک، شیلد و نوار مسی و پوشـش خارجی PVC از نوع NA2XSY و به مقطع ۴٠٠×١ میلیمتر مربع.</v>
          </cell>
          <cell r="E204" t="str">
            <v>متر</v>
          </cell>
          <cell r="F204">
            <v>5613000</v>
          </cell>
          <cell r="G204">
            <v>4258000</v>
          </cell>
        </row>
        <row r="205">
          <cell r="C205">
            <v>50510</v>
          </cell>
          <cell r="D205" t="str">
            <v>کابل ٢٠ کیلوولت تکرشته، با هادی آلومینیوم، عایق پلی اتیلن کراس لینک، شیلد و نوار مسی و پوشـش خارجی PVC از نوع NA2XSY و به مقطع ۵٠٠×١ میلیمتر مربع.</v>
          </cell>
          <cell r="E205" t="str">
            <v>متر</v>
          </cell>
          <cell r="F205">
            <v>6316000</v>
          </cell>
          <cell r="G205">
            <v>4873000</v>
          </cell>
        </row>
        <row r="206">
          <cell r="C206">
            <v>50511</v>
          </cell>
          <cell r="D206" t="str">
            <v>کابل ٢٠ کیلوولت تکرشته، با هادی آلومینیوم، عایق پلی اتیلن کراس لینک، شیلد و نوار مسی و پوشـش خارجی PVC از نوع NA2XSY و به مقطع ۶٣٠×١ میلیمتر مربع.</v>
          </cell>
          <cell r="E206" t="str">
            <v>متر</v>
          </cell>
          <cell r="F206">
            <v>7397000</v>
          </cell>
          <cell r="G206">
            <v>5633000</v>
          </cell>
        </row>
        <row r="207">
          <cell r="C207">
            <v>50512</v>
          </cell>
          <cell r="D207" t="str">
            <v>کابل ٢٠ کیلوولت تکرشته، با هادی آلومینیوم، عایق پلی اتیلن کراس لینک، شیلد و نوار مسی و پوشـش خارجی PVC از نوع NA2XSY و به مقطع ٨٠٠×١ میلیمتر مربع.</v>
          </cell>
          <cell r="E207" t="str">
            <v>متر</v>
          </cell>
          <cell r="F207">
            <v>8801000</v>
          </cell>
          <cell r="G207">
            <v>6702000</v>
          </cell>
        </row>
        <row r="208">
          <cell r="C208">
            <v>50601</v>
          </cell>
          <cell r="D208" t="str">
            <v>کابل ٢٠کیلوولت زرهدار با نوار آلومینیومی تکرشته با هادی آلومینیومی، عایق پلی اتیلن کراس لینک، شیلد و نوار مسی و پوشـش خارجی PVC از نوع NA2XSYBY و به مقطع ۵٠×١ میلیمتر مربع.</v>
          </cell>
          <cell r="E208" t="str">
            <v>متر</v>
          </cell>
          <cell r="F208">
            <v>2410000</v>
          </cell>
          <cell r="G208">
            <v>1887000</v>
          </cell>
        </row>
        <row r="209">
          <cell r="C209">
            <v>50602</v>
          </cell>
          <cell r="D209" t="str">
            <v>کابل ٢٠کیلوولت زرهدار با نوار آلومینیومی تکرشته با هادی آلومینیومی، عایق پلی اتیلن کراس لینک، شیلد و نوار مسی و پوشـش خارجی PVC از نوع NA2XSYBY و به مقطع ٧٠×١ میلیمتر مربع.</v>
          </cell>
          <cell r="E209" t="str">
            <v>متر</v>
          </cell>
          <cell r="F209">
            <v>2633000</v>
          </cell>
          <cell r="G209">
            <v>2065000</v>
          </cell>
        </row>
        <row r="210">
          <cell r="C210">
            <v>50603</v>
          </cell>
          <cell r="D210" t="str">
            <v>کابل ٢٠کیلوولت زرهدار با نوار آلومینیومی تکرشته با هادی آلومینیومی، عایق پلی اتیلن کراس لینک، شیلد و نوار مسی و پوشـش خارجی PVC از نوع NA2XSYBY و به مقطع ٩۵×١ میلیمتر مربع.</v>
          </cell>
          <cell r="E210" t="str">
            <v>متر</v>
          </cell>
          <cell r="F210">
            <v>2866000</v>
          </cell>
          <cell r="G210">
            <v>2251000</v>
          </cell>
        </row>
        <row r="211">
          <cell r="C211">
            <v>50604</v>
          </cell>
          <cell r="D211" t="str">
            <v>کابل ٢٠کیلوولت زرهدار با نوار آلومینیومی تکرشته با هادی آلومینیومی، عایق پلی اتیلن کراس لینک، شیلد و نوار مسی و پوشـش خارجی PVC از نوع NA2XSYBY و به مقطع ١٢٠×١ میلیمتر مربع.</v>
          </cell>
          <cell r="E211" t="str">
            <v>متر</v>
          </cell>
          <cell r="F211">
            <v>3065000</v>
          </cell>
          <cell r="G211">
            <v>2411000</v>
          </cell>
        </row>
        <row r="212">
          <cell r="C212">
            <v>50605</v>
          </cell>
          <cell r="D212" t="str">
            <v>کابل ٢٠کیلوولت زرهدار با نوار آلومینیومی تکرشته با هادی آلومینیومی، عایق پلی اتیلن کراس لینک، شیلد و نوار مسی و پوشـش خارجی PVC از نوع NA2XSYBY و به مقطع ١۵٠×١ میلیمتر مربع.</v>
          </cell>
          <cell r="E212" t="str">
            <v>متر</v>
          </cell>
          <cell r="F212">
            <v>3747000</v>
          </cell>
          <cell r="G212">
            <v>2908000</v>
          </cell>
        </row>
        <row r="213">
          <cell r="C213">
            <v>50606</v>
          </cell>
          <cell r="D213" t="str">
            <v>کابل ٢٠کیلوولت زرهدار با نوار آلومینیومی تکرشته با هادی آلومینیومی، عایق پلی اتیلن کراس لینک، شیلد و نوار مسی و پوشـش خارجی PVC از نوع NA2XSYBY و به مقطع ١٨۵×١ میلیمتر مربع.</v>
          </cell>
          <cell r="E213" t="str">
            <v>متر</v>
          </cell>
          <cell r="F213">
            <v>4066000</v>
          </cell>
          <cell r="G213">
            <v>3160000</v>
          </cell>
        </row>
        <row r="214">
          <cell r="C214">
            <v>50607</v>
          </cell>
          <cell r="D214" t="str">
            <v>کابل ٢٠کیلوولت زرهدار با نوار آلومینیومی تکرشته با هادی آلومینیومی، عایق پلی اتیلن کراس لینک، شیلد و نوار مسی و پوشـش خارجی PVC از نوع NA2XSYBY و به مقطع ٢۴٠×١ میلیمتر مربع.</v>
          </cell>
          <cell r="E214" t="str">
            <v>متر</v>
          </cell>
          <cell r="F214">
            <v>4607000</v>
          </cell>
          <cell r="G214">
            <v>3592000</v>
          </cell>
        </row>
        <row r="215">
          <cell r="C215">
            <v>50608</v>
          </cell>
          <cell r="D215" t="str">
            <v>کابل ٢٠کیلوولت زرهدار با نوار آلومینیومی تکرشته با هادی آلومینیومی، عایق پلی اتیلن کراس لینک، شیلد و نوار مسی و پوشـش خارجی PVC از نوع NA2XSYBY و به مقطع ٣٠٠×١ میلیمتر مربع.</v>
          </cell>
          <cell r="E215" t="str">
            <v>متر</v>
          </cell>
          <cell r="F215">
            <v>5157000</v>
          </cell>
          <cell r="G215">
            <v>4028000</v>
          </cell>
        </row>
        <row r="216">
          <cell r="C216">
            <v>50609</v>
          </cell>
          <cell r="D216" t="str">
            <v>کابل ٢٠کیلوولت زرهدار با نوار آلومینیومی تکرشته با هادی آلومینیومی، عایق پلی اتیلن کراس لینک، شیلد و نوار مسی و پوشـش خارجی PVC از نوع NA2XSYBY و به مقطع ۴٠٠×١ میلیمتر مربع.</v>
          </cell>
          <cell r="E216" t="str">
            <v>متر</v>
          </cell>
          <cell r="F216">
            <v>6218000</v>
          </cell>
          <cell r="G216">
            <v>4823000</v>
          </cell>
        </row>
        <row r="217">
          <cell r="C217">
            <v>50610</v>
          </cell>
          <cell r="D217" t="str">
            <v>کابل ٢٠کیلوولت زرهدار با نوار آلومینیومی تکرشته با هادی آلومینیومی، عایق پلی اتیلن کراس لینک، شیلد و نوار مسی و پوشـش خارجی PVC از نوع NA2XSYBY و به مقطع ۵٠٠×١ میلیمتر مربع.</v>
          </cell>
          <cell r="E217" t="str">
            <v>متر</v>
          </cell>
          <cell r="F217">
            <v>6972000</v>
          </cell>
          <cell r="G217">
            <v>5421000</v>
          </cell>
        </row>
        <row r="218">
          <cell r="C218">
            <v>50611</v>
          </cell>
          <cell r="D218" t="str">
            <v>کابل ٢٠کیلوولت زرهدار با نوار آلومینیومی تکرشته با هادی آلومینیومی، عایق پلی اتیلن کراس لینک، شیلد و نوار مسی و پوشـش خارجی PVC از نوع NA2XSYBY و به مقطع ۶٣٠×١ میلیمتر مربع.</v>
          </cell>
          <cell r="E218" t="str">
            <v>متر</v>
          </cell>
          <cell r="F218">
            <v>8161000</v>
          </cell>
          <cell r="G218">
            <v>6215000</v>
          </cell>
        </row>
        <row r="219">
          <cell r="C219">
            <v>50612</v>
          </cell>
          <cell r="D219" t="str">
            <v>کابل ٢٠کیلوولت زرهدار با نوار آلومینیومی تکرشته با هادی آلومینیومی، عایق پلی اتیلن کراس لینک، شیلد و نوار مسی و پوشـش خارجی PVC از نوع NA2XSYBY و به مقطع ٨٠٠×١ میلیمتر مربع.</v>
          </cell>
          <cell r="E219" t="str">
            <v>متر</v>
          </cell>
          <cell r="F219">
            <v>10072000</v>
          </cell>
          <cell r="G219">
            <v>7670000</v>
          </cell>
        </row>
        <row r="220">
          <cell r="C220">
            <v>50701</v>
          </cell>
          <cell r="D220" t="str">
            <v>کابل ٢٠ کیلوولت سهرشته، با هادی آلومینیومی، عایق پلی اتیلن کراس لینک، شیلد و نوار مسی و پوشـش خارجی PVC از نوع NA2XSEY و به مقطع ۵٠×٣ میلیمتر مربع.</v>
          </cell>
          <cell r="E220" t="str">
            <v>متر</v>
          </cell>
          <cell r="F220">
            <v>4917000</v>
          </cell>
          <cell r="G220">
            <v>3745000</v>
          </cell>
        </row>
        <row r="221">
          <cell r="C221">
            <v>50702</v>
          </cell>
          <cell r="D221" t="str">
            <v>کابل ٢٠ کیلوولت سهرشته، با هادی آلومینیومی، عایق پلی اتیلن کراس لینک، شیلد و نوار مسی و پوشـش خارجی PVC از نوع NA2XSEY و به مقطع ٧٠×٣ میلیمتر مربع.</v>
          </cell>
          <cell r="E221" t="str">
            <v>متر</v>
          </cell>
          <cell r="F221">
            <v>5880000</v>
          </cell>
          <cell r="G221">
            <v>4478000</v>
          </cell>
        </row>
        <row r="222">
          <cell r="C222">
            <v>50703</v>
          </cell>
          <cell r="D222" t="str">
            <v>کابل ٢٠کیلوولت سهرشته، با هادی آلومینیومی، عایق پلی اتیلن کراس لینک، شیلد و نوار مسی و پوشـش خارجی PVC از نوع NA2XSEY و به مقطع ٩۵×٣ میلیمتر مربع.</v>
          </cell>
          <cell r="E222" t="str">
            <v>متر</v>
          </cell>
          <cell r="F222">
            <v>6520000</v>
          </cell>
          <cell r="G222">
            <v>4979000</v>
          </cell>
        </row>
        <row r="223">
          <cell r="C223">
            <v>50704</v>
          </cell>
          <cell r="D223" t="str">
            <v>کابل ٢٠ کیلوولت سهرشته، با هادی آلومینیومی، عایق پلی اتیلن کراس لینک، شیلد و نوار مسی و پوشـش خارجی PVC از نوع NA2XSEY و به مقطع ١٢٠×٣ میلیمتر مربع.</v>
          </cell>
          <cell r="E223" t="str">
            <v>متر</v>
          </cell>
          <cell r="F223">
            <v>7383000</v>
          </cell>
          <cell r="G223">
            <v>5756000</v>
          </cell>
        </row>
        <row r="224">
          <cell r="C224">
            <v>50705</v>
          </cell>
          <cell r="D224" t="str">
            <v>کابل ٢٠ کیلوولت سهرشته، با هادی آلومینیومی، عایق پلی اتیلن کراس لینک، شیلد و نوار مسی و پوشـش خارجی PVC از نوع NA2XSEY و به مقطع ١۵٠×٣ میلیمتر مربع.</v>
          </cell>
          <cell r="E224" t="str">
            <v>متر</v>
          </cell>
          <cell r="F224">
            <v>9423000</v>
          </cell>
          <cell r="G224">
            <v>7319000</v>
          </cell>
        </row>
        <row r="225">
          <cell r="C225">
            <v>50706</v>
          </cell>
          <cell r="D225" t="str">
            <v>کابل ٢٠ کیلوولت سهرشته، با هادی آلومینیومی، عایق پلی اتیلن کراس لینک، شیلد و نوار مسی و پوشـش خارجی PVC از نوع NA2XSEY و به مقطع ١٨۵×٣ میلیمتر مربع.</v>
          </cell>
          <cell r="E225" t="str">
            <v>متر</v>
          </cell>
          <cell r="F225">
            <v>10395000</v>
          </cell>
          <cell r="G225">
            <v>7916000</v>
          </cell>
        </row>
        <row r="226">
          <cell r="C226">
            <v>50707</v>
          </cell>
          <cell r="D226" t="str">
            <v>کابل ٢٠کیلوولت سهرشته، با هادی آلومینیومی، عایق پلی اتیلن کراس لینک، شیلد و نوار مسی و پوشـش خارجی PVC از نوع NA2XSEY و به مقطع ٢۴٠×٣ میلیمتر مربع.</v>
          </cell>
          <cell r="E226" t="str">
            <v>متر</v>
          </cell>
          <cell r="F226">
            <v>11483000</v>
          </cell>
          <cell r="G226">
            <v>9226000</v>
          </cell>
        </row>
        <row r="227">
          <cell r="C227">
            <v>50708</v>
          </cell>
          <cell r="D227" t="str">
            <v>کابل ٢٠ کیلوولت سهرشته، با هادی آلومینیومی، عایق پلی اتیلن کراس لینک، شیلد و نوار مسی و پوشـش خارجی PVC از نوع NA2XSEY و به مقطع ٣٠٠×٣ میلیمتر مربع.</v>
          </cell>
          <cell r="E227" t="str">
            <v>متر</v>
          </cell>
          <cell r="F227">
            <v>13972000</v>
          </cell>
          <cell r="G227">
            <v>10640000</v>
          </cell>
        </row>
        <row r="228">
          <cell r="C228">
            <v>50801</v>
          </cell>
          <cell r="D228" t="str">
            <v>کابل ٢٠ کیلوولت زرهدار با نوار فولادی گالوانیزه سهرشته، با هادی آلومینیوم، عایق پلی اتیلن کراس لینک، شیلد و نوار مسی و پوشـش خارجی PVC از نوع NA2XSEYBY و به مقطع ۵٠×٣ میلیمتر مربع.</v>
          </cell>
          <cell r="E228" t="str">
            <v>متر</v>
          </cell>
          <cell r="F228">
            <v>6500000</v>
          </cell>
          <cell r="G228">
            <v>4950000</v>
          </cell>
        </row>
        <row r="229">
          <cell r="C229">
            <v>50802</v>
          </cell>
          <cell r="D229" t="str">
            <v>کابل ٢٠ کیلوولت زرهدار با نوار فولادی گالوانیزه سهرشته، با هادی آلومینیوم، عایق پلی اتیلن کراس لینک، شیلد و نوار مسی و پوشـش خارجی PVC از نوع NA2XSEYBY و به مقطع ٧٠×٣ میلیمتر مربع.</v>
          </cell>
          <cell r="E229" t="str">
            <v>متر</v>
          </cell>
          <cell r="F229">
            <v>6788000</v>
          </cell>
          <cell r="G229">
            <v>5238000</v>
          </cell>
        </row>
        <row r="230">
          <cell r="C230">
            <v>50803</v>
          </cell>
          <cell r="D230" t="str">
            <v>کابل ٢٠ کیلوولت زرهدار با نوار فولادی گالوانیزه سهرشته، با هادی آلومینیوم، عایق پلی اتیلن کراس لینک، شیلد و نوار مسی و پوشـش خارجی PVC از نوع NA2XSEYBY و به مقطع ٩۵×٣ میلیمتر مربع.</v>
          </cell>
          <cell r="E230" t="str">
            <v>متر</v>
          </cell>
          <cell r="F230">
            <v>8217000</v>
          </cell>
          <cell r="G230">
            <v>6184000</v>
          </cell>
        </row>
        <row r="231">
          <cell r="C231">
            <v>50804</v>
          </cell>
          <cell r="D231" t="str">
            <v>کابل ٢٠ کیلوولت زرهدار با نوار فولادی گالوانیزه سهرشته، با هادی آلومینیوم، عایق پلی اتیلن کراس لینک، شیلد و نوار مسی و پوشـش خارجی PVC از نوع NA2XSEYBY و به مقطع ١٢٠×٣ میلیمتر مربع.</v>
          </cell>
          <cell r="E231" t="str">
            <v>متر</v>
          </cell>
          <cell r="F231">
            <v>8509000</v>
          </cell>
          <cell r="G231">
            <v>6429000</v>
          </cell>
        </row>
        <row r="232">
          <cell r="C232">
            <v>50805</v>
          </cell>
          <cell r="D232" t="str">
            <v>کابل ٢٠ کیلوولت زرهدار با نوار فولادی گالوانیزه سهرشته، با هادی آلومینیوم، عایق پلی اتیلن کراس لینک، شیلد و نوار مسی و پوشـش خارجی PVC از نوع NA2XSEYBY و به مقطع ١۵٠×٣ میلیمتر مربع.</v>
          </cell>
          <cell r="E232" t="str">
            <v>متر</v>
          </cell>
          <cell r="F232">
            <v>10589000</v>
          </cell>
          <cell r="G232">
            <v>8064000</v>
          </cell>
        </row>
        <row r="233">
          <cell r="C233">
            <v>50806</v>
          </cell>
          <cell r="D233" t="str">
            <v>کابل ٢٠ کیلوولت زرهدار با نوار فولادی گالوانیزه سهرشته، با هادی آلومینیوم، عایق پلی اتیلن کراس لینک، شیلد و نوار مسی و پوشـش خارجی PVC از نوع NA2XSEYBY و به مقطع ١٨۵×٣ میلیمتر مربع.</v>
          </cell>
          <cell r="E233" t="str">
            <v>متر</v>
          </cell>
          <cell r="F233">
            <v>11442000</v>
          </cell>
          <cell r="G233">
            <v>8806000</v>
          </cell>
        </row>
        <row r="234">
          <cell r="C234">
            <v>50807</v>
          </cell>
          <cell r="D234" t="str">
            <v>ابل ٢٠ کیلوولت زرهدار با نوار فولادی گالوانیزه سهرشته، با هادی آلومینیوم، عایق پلی اتیلن کراس لینک، شیلد و نوار مسی و پوشـش خارجی PVC از نوع NA2XSEYBY و به مقطع ٢۴٠×٣ میلیمتر مربع.</v>
          </cell>
          <cell r="E234" t="str">
            <v>متر</v>
          </cell>
          <cell r="F234">
            <v>14350000</v>
          </cell>
          <cell r="G234">
            <v>11050000</v>
          </cell>
        </row>
        <row r="235">
          <cell r="C235">
            <v>50808</v>
          </cell>
          <cell r="D235" t="str">
            <v>کابل ٢٠ کیلوولت زرهدار با نوار فولادی گالوانیزه سهرشته، با هادی آلومینیوم، عایق پلی اتیلن کراس لینک، شیلد و نوار مسی و پوشـش خارجی PVC از نوع NA2XSEYBY و به مقطع ٣٠٠×٣ میلیمتر مربع.</v>
          </cell>
          <cell r="E235" t="str">
            <v>متر</v>
          </cell>
          <cell r="F235">
            <v>16525000</v>
          </cell>
          <cell r="G235">
            <v>12730000</v>
          </cell>
        </row>
        <row r="236">
          <cell r="C236">
            <v>51301</v>
          </cell>
          <cell r="D236" t="str">
            <v>کابل خودنگهدار آلومینیوم به سطح مقطع ۴٣+٣۵×٣ میلیمتر مربع با ولتاژ نامی ٢٠کیلوولت.</v>
          </cell>
          <cell r="E236" t="str">
            <v>متر</v>
          </cell>
          <cell r="F236">
            <v>6426000</v>
          </cell>
          <cell r="G236">
            <v>4894000</v>
          </cell>
        </row>
        <row r="237">
          <cell r="C237">
            <v>51302</v>
          </cell>
          <cell r="D237" t="str">
            <v>کابل خودنگهدار آلومینیوم به سطح مقطع ۶٠+٧٠×٣ میلیمتر مربع با ولتاژ نامی ٢٠کیلوولت.</v>
          </cell>
          <cell r="E237" t="str">
            <v>متر</v>
          </cell>
          <cell r="F237">
            <v>7641000</v>
          </cell>
          <cell r="G237">
            <v>5819000</v>
          </cell>
        </row>
        <row r="238">
          <cell r="C238">
            <v>51303</v>
          </cell>
          <cell r="D238" t="str">
            <v>کابل خودنگهدار آلومینیوم به سطح مقطع ۶٠+١٢٠×٣ میلیمتر مربع با ولتاژ نامی ٢٠کیلوولت.</v>
          </cell>
          <cell r="E238" t="str">
            <v>متر</v>
          </cell>
          <cell r="F238">
            <v>9154000</v>
          </cell>
          <cell r="G238">
            <v>6971000</v>
          </cell>
        </row>
        <row r="239">
          <cell r="C239">
            <v>51304</v>
          </cell>
          <cell r="D239" t="str">
            <v>کابل خودنگهدار آلومینیوم به سطح مقطع ۶٠+١۵٠×٣ میلیمتر مربع با ولتاژ نامی ٢٠کیلوولت.</v>
          </cell>
          <cell r="E239" t="str">
            <v>متر</v>
          </cell>
          <cell r="F239">
            <v>11545000</v>
          </cell>
          <cell r="G239">
            <v>8792000</v>
          </cell>
        </row>
        <row r="240">
          <cell r="C240">
            <v>51501</v>
          </cell>
          <cell r="D240" t="str">
            <v>هادی بدون روکش تمام آلومینیوم آلیاژی به سطح مقطع ۵٠ میلی متر مربع.</v>
          </cell>
          <cell r="E240" t="str">
            <v>کیلو</v>
          </cell>
          <cell r="F240">
            <v>1605000</v>
          </cell>
          <cell r="G240">
            <v>1300000</v>
          </cell>
        </row>
        <row r="241">
          <cell r="C241">
            <v>51502</v>
          </cell>
          <cell r="D241" t="str">
            <v xml:space="preserve"> هادی بدون روکش تمام آلومینیوم آلیاژی به سطح مقطع ٧٠ میلی متر مربع.</v>
          </cell>
          <cell r="E241" t="str">
            <v>کیلوگرم</v>
          </cell>
          <cell r="F241">
            <v>1595000</v>
          </cell>
          <cell r="G241">
            <v>1280000</v>
          </cell>
        </row>
        <row r="242">
          <cell r="C242">
            <v>51503</v>
          </cell>
          <cell r="D242" t="str">
            <v xml:space="preserve"> هادی بدون روکش تمام آلومینیوم آلیاژی به سطح مقطع ١٢٠ میلی متر مربع.</v>
          </cell>
          <cell r="E242" t="str">
            <v>کیلوگرم</v>
          </cell>
          <cell r="F242">
            <v>1595000</v>
          </cell>
          <cell r="G242">
            <v>1270000</v>
          </cell>
        </row>
        <row r="243">
          <cell r="C243">
            <v>51504</v>
          </cell>
          <cell r="D243" t="str">
            <v xml:space="preserve"> هادی بدون روکش تمام آلومینیوم آلیاژی به سطح مقطع ١٨۵ میلی متر مربع.</v>
          </cell>
          <cell r="E243" t="str">
            <v>کیلوگرم</v>
          </cell>
          <cell r="F243">
            <v>1595000</v>
          </cell>
          <cell r="G243">
            <v>1270000</v>
          </cell>
        </row>
        <row r="244">
          <cell r="C244">
            <v>51701</v>
          </cell>
          <cell r="D244" t="str">
            <v>هادی روکشدار CC تمام آلومینیوم آلیاژی به سطح مقطع ٧٠ میلیمتر مربع با ولتاژ نامی ٢٠کیلوولت.</v>
          </cell>
          <cell r="E244" t="str">
            <v>متر</v>
          </cell>
          <cell r="F244">
            <v>492000</v>
          </cell>
          <cell r="G244">
            <v>407000</v>
          </cell>
        </row>
        <row r="245">
          <cell r="C245">
            <v>51702</v>
          </cell>
          <cell r="D245" t="str">
            <v>هادی روکشدار CC تمام آلومینیوم آلیاژی به سطح مقطع ١٢٠ میلیمتر مربع با ولتاژ نامی ٢٠کیلوولت.</v>
          </cell>
          <cell r="E245" t="str">
            <v>متر</v>
          </cell>
          <cell r="F245">
            <v>794000</v>
          </cell>
          <cell r="G245">
            <v>645000</v>
          </cell>
        </row>
        <row r="246">
          <cell r="C246">
            <v>51703</v>
          </cell>
          <cell r="D246" t="str">
            <v>هادی روکشدار CC تمام آلومینیوم آلیاژی به سطح مقطع ١٨۵ میلیمتر مربع با ولتاژ نامی ٢٠کیلوولت.</v>
          </cell>
          <cell r="E246" t="str">
            <v>متر</v>
          </cell>
          <cell r="F246">
            <v>1095000</v>
          </cell>
          <cell r="G246">
            <v>900000</v>
          </cell>
        </row>
        <row r="247">
          <cell r="C247">
            <v>51704</v>
          </cell>
          <cell r="D247" t="str">
            <v>هادی روکشدار CCT تمام آلومینیوم آلیاژی به سطح مقطع ٧٠ میلیمتر مربع با ولتاژ نامی ٢٠کیلوولت.</v>
          </cell>
          <cell r="E247" t="str">
            <v>متر</v>
          </cell>
          <cell r="F247">
            <v>639000</v>
          </cell>
          <cell r="G247">
            <v>582000</v>
          </cell>
        </row>
        <row r="248">
          <cell r="C248">
            <v>51705</v>
          </cell>
          <cell r="D248" t="str">
            <v>هادی روکشدار CCT تمام آلومینیوم آلیاژی به سطح مقطع ١٢٠ میلیمتر مربع با ولتاژ نامی ٢٠کیلوولت.</v>
          </cell>
          <cell r="E248" t="str">
            <v>متر</v>
          </cell>
          <cell r="F248">
            <v>958000</v>
          </cell>
          <cell r="G248">
            <v>875000</v>
          </cell>
        </row>
        <row r="249">
          <cell r="C249">
            <v>51706</v>
          </cell>
          <cell r="D249" t="str">
            <v>هادی روکشدار CCT تمام آلومینیوم آلیاژی به سطح مقطع ١٨۵ میلیمتر مربع با ولتاژ نامی ٢٠کیلوولت.</v>
          </cell>
          <cell r="E249" t="str">
            <v>متر</v>
          </cell>
          <cell r="F249">
            <v>1264000</v>
          </cell>
          <cell r="G249">
            <v>1200000</v>
          </cell>
        </row>
        <row r="250">
          <cell r="C250">
            <v>51901</v>
          </cell>
          <cell r="D250" t="str">
            <v>هادی روکشدار CC آلومینیوم تقویت شده با فولاد MINK با ولتاژ نامی ٢٠کیلوولت.</v>
          </cell>
          <cell r="E250" t="str">
            <v>متر</v>
          </cell>
          <cell r="F250">
            <v>420000</v>
          </cell>
          <cell r="G250">
            <v>355000</v>
          </cell>
        </row>
        <row r="251">
          <cell r="C251">
            <v>51902</v>
          </cell>
          <cell r="D251" t="str">
            <v>هادی روکشدار CC آلومینیوم تقویت شده با فولاد HYENA با ولتاژ نامی ٢٠کیلوولت.</v>
          </cell>
          <cell r="E251" t="str">
            <v>متر</v>
          </cell>
          <cell r="F251">
            <v>700000</v>
          </cell>
          <cell r="G251">
            <v>605000</v>
          </cell>
        </row>
        <row r="252">
          <cell r="C252">
            <v>51903</v>
          </cell>
          <cell r="D252" t="str">
            <v>هادی روکشدار CC آلومینیوم تقویت شده با فولاد WOLF با ولتاژ نامی ٢٠کیلوولت.</v>
          </cell>
          <cell r="E252" t="str">
            <v>متر</v>
          </cell>
          <cell r="F252">
            <v>1000000</v>
          </cell>
          <cell r="G252">
            <v>898000</v>
          </cell>
        </row>
        <row r="253">
          <cell r="C253">
            <v>51904</v>
          </cell>
          <cell r="D253" t="str">
            <v>هادی روکشدار CCT آلومینیوم تقویت شده با فولاد MINK با ولتاژ نامی ٢٠کیلوولت.</v>
          </cell>
          <cell r="E253" t="str">
            <v>متر</v>
          </cell>
          <cell r="F253">
            <v>568000</v>
          </cell>
          <cell r="G253">
            <v>505000</v>
          </cell>
        </row>
        <row r="254">
          <cell r="C254">
            <v>51905</v>
          </cell>
          <cell r="D254" t="str">
            <v>هادی روکشدار CCT آلومینیوم تقویت شده با فولاد HYENA با ولتاژ نامی ٢٠کیلوولت.</v>
          </cell>
          <cell r="E254" t="str">
            <v>متر</v>
          </cell>
          <cell r="F254">
            <v>891000</v>
          </cell>
          <cell r="G254">
            <v>773000</v>
          </cell>
        </row>
        <row r="255">
          <cell r="C255">
            <v>51906</v>
          </cell>
          <cell r="D255" t="str">
            <v>هادی روکشدار CCT آلومینیوم تقویت شده با فولاد WOLF با ولتاژ نامی ٢٠کیلوولت.</v>
          </cell>
          <cell r="E255" t="str">
            <v>متر</v>
          </cell>
          <cell r="F255">
            <v>1300000</v>
          </cell>
          <cell r="G255">
            <v>1088000</v>
          </cell>
        </row>
        <row r="256">
          <cell r="C256">
            <v>52101</v>
          </cell>
          <cell r="D256" t="str">
            <v>کابل فاصله دار به سطح مقطع ٧٠ میلیمتر مربع با ولتاژ نامی ٢٠کیلوولت.</v>
          </cell>
          <cell r="E256" t="str">
            <v>متر</v>
          </cell>
          <cell r="F256">
            <v>804000</v>
          </cell>
          <cell r="G256">
            <v>681000</v>
          </cell>
        </row>
        <row r="257">
          <cell r="C257">
            <v>52102</v>
          </cell>
          <cell r="D257" t="str">
            <v>کابل فاصله دار به سطح مقطع ١٢٠ میلیمتر مربع با ولتاژ نامی ٢٠کیلوولت.</v>
          </cell>
          <cell r="E257" t="str">
            <v>متر</v>
          </cell>
          <cell r="F257">
            <v>1165000</v>
          </cell>
          <cell r="G257">
            <v>986000</v>
          </cell>
        </row>
        <row r="258">
          <cell r="C258">
            <v>52103</v>
          </cell>
          <cell r="D258" t="str">
            <v>کابل فاصله دار به سطح مقطع ١۵٠ میلیمتر مربع با ولتاژ نامی ٢٠کیلوولت.</v>
          </cell>
          <cell r="E258" t="str">
            <v>متر</v>
          </cell>
          <cell r="F258">
            <v>1342000</v>
          </cell>
          <cell r="G258">
            <v>1136000</v>
          </cell>
        </row>
        <row r="259">
          <cell r="C259">
            <v>52104</v>
          </cell>
          <cell r="D259" t="str">
            <v>کابل فاصله دار به سطح مقطع ١٨۵ میلی متر مربع با ولتاژ نامی ٢٠ کیلوولت.</v>
          </cell>
          <cell r="E259" t="str">
            <v>متر</v>
          </cell>
          <cell r="F259">
            <v>1411000</v>
          </cell>
          <cell r="G259">
            <v>1194000</v>
          </cell>
        </row>
        <row r="260">
          <cell r="C260">
            <v>60101</v>
          </cell>
          <cell r="D260" t="str">
            <v>کابل مسی تک رشته با عایق و روکـش PVC از نوع NYY با سطح مقطع ١۶×١ میلیمتر مربع.</v>
          </cell>
          <cell r="E260" t="str">
            <v>متر</v>
          </cell>
          <cell r="F260">
            <v>845000</v>
          </cell>
          <cell r="G260">
            <v>696000</v>
          </cell>
        </row>
        <row r="261">
          <cell r="C261">
            <v>60102</v>
          </cell>
          <cell r="D261" t="str">
            <v xml:space="preserve"> کابل مسی تک رشته با عایق و روکـش PVC از نوع NYY با سطح مقطع ٢۵×١ میلیمتر مربع.</v>
          </cell>
          <cell r="E261" t="str">
            <v>متر</v>
          </cell>
          <cell r="F261">
            <v>1330000</v>
          </cell>
          <cell r="G261">
            <v>1095000</v>
          </cell>
        </row>
        <row r="262">
          <cell r="C262">
            <v>60103</v>
          </cell>
          <cell r="D262" t="str">
            <v xml:space="preserve"> کابل مسی تک رشته با عایق و روکـش PVC از نوع NYY با سطح مقطع ٣۵×١ میلیمتر مربع.</v>
          </cell>
          <cell r="E262" t="str">
            <v>متر</v>
          </cell>
          <cell r="F262">
            <v>1805000</v>
          </cell>
          <cell r="G262">
            <v>1463000</v>
          </cell>
        </row>
        <row r="263">
          <cell r="C263">
            <v>60104</v>
          </cell>
          <cell r="D263" t="str">
            <v xml:space="preserve"> کابل مسی تک رشته با عایق و روکـش PVC از نوع NYY با سطح مقطع ۵٠×١ میلیمتر مربع.</v>
          </cell>
          <cell r="E263" t="str">
            <v>متر</v>
          </cell>
          <cell r="F263">
            <v>2470000</v>
          </cell>
          <cell r="G263">
            <v>2009000</v>
          </cell>
        </row>
        <row r="264">
          <cell r="C264">
            <v>60105</v>
          </cell>
          <cell r="D264" t="str">
            <v xml:space="preserve"> کابل مسی تک رشته با عایق و روکـش PVC از نوع NYY با سطح مقطع ٧٠×١ میلیمتر مربع.</v>
          </cell>
          <cell r="E264" t="str">
            <v>متر</v>
          </cell>
          <cell r="F264">
            <v>3515000</v>
          </cell>
          <cell r="G264">
            <v>2816000</v>
          </cell>
        </row>
        <row r="265">
          <cell r="C265">
            <v>60106</v>
          </cell>
          <cell r="D265" t="str">
            <v xml:space="preserve"> کابل مسی تک رشته با عایق و روکـش PVC از نوع NYY با سطح مقطع ٩۵×١ میلیمتر مربع.</v>
          </cell>
          <cell r="E265" t="str">
            <v>متر</v>
          </cell>
          <cell r="F265">
            <v>4940000</v>
          </cell>
          <cell r="G265">
            <v>3971000</v>
          </cell>
        </row>
        <row r="266">
          <cell r="C266">
            <v>60107</v>
          </cell>
          <cell r="D266" t="str">
            <v xml:space="preserve"> کابل مسی تک رشته با عایق و روکـش PVC از نوع NYY با سطح مقطع ١٢٠×١ میلیمتر مربع.</v>
          </cell>
          <cell r="E266" t="str">
            <v>متر</v>
          </cell>
          <cell r="F266">
            <v>6175000</v>
          </cell>
          <cell r="G266">
            <v>4962000</v>
          </cell>
        </row>
        <row r="267">
          <cell r="C267">
            <v>60108</v>
          </cell>
          <cell r="D267" t="str">
            <v xml:space="preserve"> کابل مسی تک رشته با عایق و روکـش PVC از نوع NYY با سطح مقطع ١۵٠×١ میلیمتر مربع.</v>
          </cell>
          <cell r="E267" t="str">
            <v>متر</v>
          </cell>
          <cell r="F267">
            <v>7600000</v>
          </cell>
          <cell r="G267">
            <v>5956000</v>
          </cell>
        </row>
        <row r="268">
          <cell r="C268">
            <v>60109</v>
          </cell>
          <cell r="D268" t="str">
            <v xml:space="preserve"> کابل مسی تک رشته با عایق و روکـش PVC از نوع NYY با سطح مقطع ١٨۵×١ میلیمتر مربع.</v>
          </cell>
          <cell r="E268" t="str">
            <v>متر</v>
          </cell>
          <cell r="F268">
            <v>9500000</v>
          </cell>
          <cell r="G268">
            <v>7352000</v>
          </cell>
        </row>
        <row r="269">
          <cell r="C269">
            <v>60110</v>
          </cell>
          <cell r="D269" t="str">
            <v xml:space="preserve"> کابل مسی تک رشته با عایق و روکـش PVC از نوع NYY با سطح مقطع ٢۴٠×١ میلیمتر مربع.</v>
          </cell>
          <cell r="E269" t="str">
            <v>متر</v>
          </cell>
          <cell r="F269">
            <v>12350000</v>
          </cell>
          <cell r="G269">
            <v>10030000</v>
          </cell>
        </row>
        <row r="270">
          <cell r="C270">
            <v>60111</v>
          </cell>
          <cell r="D270" t="str">
            <v xml:space="preserve"> کابل مسی تک رشته با عایق و روکـش PVC از نوع NYY با سطح مقطع ٣٠٠×١ میلیمتر مربع.</v>
          </cell>
          <cell r="E270" t="str">
            <v>متر</v>
          </cell>
          <cell r="F270">
            <v>15200000</v>
          </cell>
          <cell r="G270">
            <v>12510000</v>
          </cell>
        </row>
        <row r="271">
          <cell r="C271">
            <v>60112</v>
          </cell>
          <cell r="D271" t="str">
            <v xml:space="preserve"> کابل مسی تک رشته با عایق و روکـش PVC از نوع NYY با سطح مقطع ۴٠٠×١ میلیمتر مربع.</v>
          </cell>
          <cell r="E271" t="str">
            <v>متر</v>
          </cell>
          <cell r="F271">
            <v>20235000</v>
          </cell>
          <cell r="G271">
            <v>15890000</v>
          </cell>
        </row>
        <row r="272">
          <cell r="C272">
            <v>60120</v>
          </cell>
          <cell r="D272" t="str">
            <v xml:space="preserve"> کابل مسی تک رشته با عایق و روکـش PVC از نوع NYY با سطح مقطع ١٠×١ میلیمتر مربع.</v>
          </cell>
          <cell r="E272" t="str">
            <v>متر</v>
          </cell>
          <cell r="F272">
            <v>500000</v>
          </cell>
          <cell r="G272">
            <v>471000</v>
          </cell>
        </row>
        <row r="273">
          <cell r="C273">
            <v>60201</v>
          </cell>
          <cell r="D273" t="str">
            <v>کابل مسی تک رشته شیلددار با نول یا ارت به صورت غلاف مسی با عایق و روکـش PVC از نوع NYCY با سطح مقطع 6+6*1 میلیمتر مربع.</v>
          </cell>
          <cell r="E273" t="str">
            <v>متر</v>
          </cell>
          <cell r="F273">
            <v>765000</v>
          </cell>
          <cell r="G273">
            <v>573000</v>
          </cell>
        </row>
        <row r="274">
          <cell r="C274">
            <v>60202</v>
          </cell>
          <cell r="D274" t="str">
            <v>کابل مسی تک رشته شیلددار با نول یا ارت به صورت غلاف مسی با عایق و روکـش PVC از نوع NYCY با سطح مقطع  10+10*1 میلیمتر مربع.</v>
          </cell>
          <cell r="E274" t="str">
            <v>متر</v>
          </cell>
          <cell r="F274">
            <v>1190000</v>
          </cell>
          <cell r="G274">
            <v>888500</v>
          </cell>
        </row>
        <row r="275">
          <cell r="C275">
            <v>60301</v>
          </cell>
          <cell r="D275" t="str">
            <v>کابل مسی دورشته با عایق و روکـش PVC از نوع NYY با سطح مقطع ١٫۵×٢ میلیمتر مربع.</v>
          </cell>
          <cell r="E275" t="str">
            <v>متر</v>
          </cell>
          <cell r="F275">
            <v>255000</v>
          </cell>
          <cell r="G275">
            <v>190000</v>
          </cell>
        </row>
        <row r="276">
          <cell r="C276">
            <v>60302</v>
          </cell>
          <cell r="D276" t="str">
            <v xml:space="preserve"> کابل مسی دورشته با عایق و روکـش PVC از نوع NYY با سطح مقطع ٢٫۵×٢ میلیمتر مربع.</v>
          </cell>
          <cell r="E276" t="str">
            <v>متر</v>
          </cell>
          <cell r="F276">
            <v>360000</v>
          </cell>
          <cell r="G276">
            <v>271000</v>
          </cell>
        </row>
        <row r="277">
          <cell r="C277">
            <v>60303</v>
          </cell>
          <cell r="D277" t="str">
            <v xml:space="preserve"> کابل مسی دورشته با عایق و روکـش PVC از نوع NYY با سطح مقطع ۴×٢ میلیمتر مربع.</v>
          </cell>
          <cell r="E277" t="str">
            <v>متر</v>
          </cell>
          <cell r="F277">
            <v>585000</v>
          </cell>
          <cell r="G277">
            <v>437000</v>
          </cell>
        </row>
        <row r="278">
          <cell r="C278">
            <v>60304</v>
          </cell>
          <cell r="D278" t="str">
            <v xml:space="preserve"> کابل مسی دورشته با عایق و روکـش PVC از نوع NYY با سطح مقطع ۶×٢ میلیمتر مربع.</v>
          </cell>
          <cell r="E278" t="str">
            <v>متر</v>
          </cell>
          <cell r="F278">
            <v>828000</v>
          </cell>
          <cell r="G278">
            <v>619000</v>
          </cell>
        </row>
        <row r="279">
          <cell r="C279">
            <v>60305</v>
          </cell>
          <cell r="D279" t="str">
            <v xml:space="preserve"> کابل مسی دورشته با عایق و روکـش PVC از نوع NYY با سطح مقطع ١٠×٢ میلیمتر مربع.</v>
          </cell>
          <cell r="E279" t="str">
            <v>متر</v>
          </cell>
          <cell r="F279">
            <v>1275000</v>
          </cell>
          <cell r="G279">
            <v>936000</v>
          </cell>
        </row>
        <row r="280">
          <cell r="C280">
            <v>60306</v>
          </cell>
          <cell r="D280" t="str">
            <v xml:space="preserve"> کابل مسی دورشته با عایق و روکـش PVC از نوع NYY با سطح مقطع ١۶×٢ میلیمتر مربع.</v>
          </cell>
          <cell r="E280" t="str">
            <v>متر</v>
          </cell>
          <cell r="F280">
            <v>1936000</v>
          </cell>
          <cell r="G280">
            <v>1459000</v>
          </cell>
        </row>
        <row r="281">
          <cell r="C281">
            <v>60307</v>
          </cell>
          <cell r="D281" t="str">
            <v xml:space="preserve"> کابل مسی دورشته با عایق و روکـش PVC از نوع NYY با سطح مقطع ٢۵×٢ میلیمتر مربع.</v>
          </cell>
          <cell r="E281" t="str">
            <v>متر</v>
          </cell>
          <cell r="F281">
            <v>2992000</v>
          </cell>
          <cell r="G281">
            <v>2234000</v>
          </cell>
        </row>
        <row r="282">
          <cell r="C282">
            <v>60308</v>
          </cell>
          <cell r="D282" t="str">
            <v xml:space="preserve"> کابل مسی دورشته با عایق و روکـش PVC از نوع NYY با سطح مقطع ٣۵×٢ میلیمتر مربع.</v>
          </cell>
          <cell r="E282" t="str">
            <v>متر</v>
          </cell>
          <cell r="F282">
            <v>4140000</v>
          </cell>
          <cell r="G282">
            <v>3091000</v>
          </cell>
        </row>
        <row r="283">
          <cell r="C283">
            <v>60309</v>
          </cell>
          <cell r="D283" t="str">
            <v xml:space="preserve"> کابل مسی دورشته با عایق و روکـش PVC از نوع NYY با سطح مقطع ۵٠×٢ میلیمتر مربع.</v>
          </cell>
          <cell r="E283" t="str">
            <v>متر</v>
          </cell>
          <cell r="F283">
            <v>5418000</v>
          </cell>
          <cell r="G283">
            <v>4079000</v>
          </cell>
        </row>
        <row r="284">
          <cell r="C284">
            <v>60401</v>
          </cell>
          <cell r="D284" t="str">
            <v xml:space="preserve"> کابل مسی سهرشته با عایق و روکـش PVC از نوع NYY با سطح مقطع ١٫۵×٣ میلیمتر مربع.</v>
          </cell>
          <cell r="E284" t="str">
            <v>متر</v>
          </cell>
          <cell r="F284">
            <v>326000</v>
          </cell>
          <cell r="G284">
            <v>265000</v>
          </cell>
        </row>
        <row r="285">
          <cell r="C285">
            <v>60402</v>
          </cell>
          <cell r="D285" t="str">
            <v xml:space="preserve"> کابل مسی سهرشته با عایق و روکـش PVC از نوع NYY با سطح مقطع ٢٫۵×٣ میلیمتر مربع.</v>
          </cell>
          <cell r="E285" t="str">
            <v>متر</v>
          </cell>
          <cell r="F285">
            <v>516000</v>
          </cell>
          <cell r="G285">
            <v>382000</v>
          </cell>
        </row>
        <row r="286">
          <cell r="C286">
            <v>60501</v>
          </cell>
          <cell r="D286" t="str">
            <v>کابل مسی سهرشته شیلددار با نول یا ارت به صورت غلاف مسی با عایق و روکـش PVC از نوع NYCY با سطح مقطع 6+6*3میلیمتر مربع.</v>
          </cell>
          <cell r="E286" t="str">
            <v>متر</v>
          </cell>
          <cell r="F286">
            <v>1615000</v>
          </cell>
          <cell r="G286">
            <v>1207000</v>
          </cell>
        </row>
        <row r="287">
          <cell r="C287">
            <v>60502</v>
          </cell>
          <cell r="D287" t="str">
            <v>کابل مسی سهرشته شیلددار با نول یا ارت به صورت غلاف مسی با عایق و روکـش PVC از نوع NYCY با سطح مقطع  10+10*3 میلیمتر مربع.</v>
          </cell>
          <cell r="E287" t="str">
            <v>متر</v>
          </cell>
          <cell r="F287">
            <v>2565000</v>
          </cell>
          <cell r="G287">
            <v>1916000</v>
          </cell>
        </row>
        <row r="288">
          <cell r="C288">
            <v>60601</v>
          </cell>
          <cell r="D288" t="str">
            <v>کابل مسی سه و نیم رشته با عایق و روکـش pvc با سطح مقطع ١۶+٢۵×٣ میلیمتر مربع.</v>
          </cell>
          <cell r="E288" t="str">
            <v>متر</v>
          </cell>
          <cell r="F288">
            <v>4940000</v>
          </cell>
          <cell r="G288">
            <v>4036000</v>
          </cell>
        </row>
        <row r="289">
          <cell r="C289">
            <v>60602</v>
          </cell>
          <cell r="D289" t="str">
            <v xml:space="preserve"> کابل مسی سه و نیم رشته با عایق و روکـش PVC از نوع NYY با سطح مقطع ١۶+٣۵×٣ میلیمتر مربع.</v>
          </cell>
          <cell r="E289" t="str">
            <v>متر</v>
          </cell>
          <cell r="F289">
            <v>6365000</v>
          </cell>
          <cell r="G289">
            <v>5213000</v>
          </cell>
        </row>
        <row r="290">
          <cell r="C290">
            <v>60603</v>
          </cell>
          <cell r="D290" t="str">
            <v>کابل مسی سه و نیم رشته با عایق و روکـش PVC از نوع NYY با سطح مقطع 25+۵٠×٣ میلیمتر مربع.</v>
          </cell>
          <cell r="E290" t="str">
            <v>متر</v>
          </cell>
          <cell r="F290">
            <v>8835000</v>
          </cell>
          <cell r="G290">
            <v>7095000</v>
          </cell>
        </row>
        <row r="291">
          <cell r="C291">
            <v>60604</v>
          </cell>
          <cell r="D291" t="str">
            <v xml:space="preserve"> کابل مسی سه و نیم رشته با عایق و روکـش PVC از نوع NYY با سطح مقطع ٣۵+٧٠×٣ میلیمتر مربع.</v>
          </cell>
          <cell r="E291" t="str">
            <v>متر</v>
          </cell>
          <cell r="F291">
            <v>12350000</v>
          </cell>
          <cell r="G291">
            <v>10080000</v>
          </cell>
        </row>
        <row r="292">
          <cell r="C292">
            <v>60605</v>
          </cell>
          <cell r="D292" t="str">
            <v xml:space="preserve"> کابل مسی سه و نیم رشته با عایق و روکـش PVC از نوع NYY با سطح مقطع ۵٠+٩۵×٣ میلیمتر مربع.</v>
          </cell>
          <cell r="E292" t="str">
            <v>متر</v>
          </cell>
          <cell r="F292">
            <v>17100000</v>
          </cell>
          <cell r="G292">
            <v>13860000</v>
          </cell>
        </row>
        <row r="293">
          <cell r="C293">
            <v>60606</v>
          </cell>
          <cell r="D293" t="str">
            <v xml:space="preserve"> کابل مسی سه و نیم رشته با عایق و روکـش PVC از نوع NYY با سطح مقطع ٧٠+١٢٠×٣ میلیمتر مربع.</v>
          </cell>
          <cell r="E293" t="str">
            <v>متر</v>
          </cell>
          <cell r="F293">
            <v>22325000</v>
          </cell>
          <cell r="G293">
            <v>17420000</v>
          </cell>
        </row>
        <row r="294">
          <cell r="C294">
            <v>60607</v>
          </cell>
          <cell r="D294" t="str">
            <v xml:space="preserve"> کابل مسی سه و نیم رشته با عایق و روکـش PVC از نوع NYY با سطح مقطع ٧٠+١۵٠×٣ میلیمتر مربع.</v>
          </cell>
          <cell r="E294" t="str">
            <v>متر</v>
          </cell>
          <cell r="F294">
            <v>27075000</v>
          </cell>
          <cell r="G294">
            <v>21190000</v>
          </cell>
        </row>
        <row r="295">
          <cell r="C295">
            <v>60608</v>
          </cell>
          <cell r="D295" t="str">
            <v xml:space="preserve"> کابل مسی سه و نیم رشته با عایق و روکـش PVC از نوع NYY با سطح مقطع ٩۵+١٨۵×٣ میلیمتر مربع.</v>
          </cell>
          <cell r="E295" t="str">
            <v>متر</v>
          </cell>
          <cell r="F295">
            <v>33250000</v>
          </cell>
          <cell r="G295">
            <v>26320000</v>
          </cell>
        </row>
        <row r="296">
          <cell r="C296">
            <v>60609</v>
          </cell>
          <cell r="D296" t="str">
            <v xml:space="preserve"> کابل مسی سه و نیم رشته با عایق و روکـش PVC از نوع NYY با سطح مقطع ١٢٠+٢۴٠×٣ میلیمتر مربع.</v>
          </cell>
          <cell r="E296" t="str">
            <v>متر</v>
          </cell>
          <cell r="F296">
            <v>42750000</v>
          </cell>
          <cell r="G296">
            <v>35050000</v>
          </cell>
        </row>
        <row r="297">
          <cell r="C297">
            <v>60610</v>
          </cell>
          <cell r="D297" t="str">
            <v xml:space="preserve"> کابل مسی سه و نیم رشته با عایق و روکـش PVC از نوع NYY با سطح مقطع ١۵٠+٣٠٠×٣ میلیمتر مربع.</v>
          </cell>
          <cell r="E297" t="str">
            <v>متر</v>
          </cell>
          <cell r="F297">
            <v>54150000</v>
          </cell>
          <cell r="G297">
            <v>44180000</v>
          </cell>
        </row>
        <row r="298">
          <cell r="C298">
            <v>60701</v>
          </cell>
          <cell r="D298" t="str">
            <v xml:space="preserve"> کابل مسی چهاررشته با عایق و روکـش PVC از نوع NYY با سطح مقطع ١٫۵×۴ میلیمتر مربع.</v>
          </cell>
          <cell r="E298" t="str">
            <v>متر</v>
          </cell>
          <cell r="F298">
            <v>437000</v>
          </cell>
          <cell r="G298">
            <v>342000</v>
          </cell>
        </row>
        <row r="299">
          <cell r="C299">
            <v>60702</v>
          </cell>
          <cell r="D299" t="str">
            <v xml:space="preserve"> کابل مسی چهاررشته با عایق و روکـش PVC از نوع NYY با سطح مقطع ٢٫۵×۴ میلیمتر مربع.</v>
          </cell>
          <cell r="E299" t="str">
            <v>متر</v>
          </cell>
          <cell r="F299">
            <v>646000</v>
          </cell>
          <cell r="G299">
            <v>492000</v>
          </cell>
        </row>
        <row r="300">
          <cell r="C300">
            <v>60703</v>
          </cell>
          <cell r="D300" t="str">
            <v xml:space="preserve"> کابل مسی چهاررشته با عایق و روکـش PVC از نوع NYY با سطح مقطع ۴×۴ میلیمتر مربع.</v>
          </cell>
          <cell r="E300" t="str">
            <v>متر</v>
          </cell>
          <cell r="F300">
            <v>950000</v>
          </cell>
          <cell r="G300">
            <v>815000</v>
          </cell>
        </row>
        <row r="301">
          <cell r="C301">
            <v>60704</v>
          </cell>
          <cell r="D301" t="str">
            <v xml:space="preserve"> کابل مسی چهاررشته با عایق و روکـش PVC از نوع NYY با سطح مقطع ۶×۴ میلیمتر مربع.</v>
          </cell>
          <cell r="E301" t="str">
            <v>متر</v>
          </cell>
          <cell r="F301">
            <v>1425000</v>
          </cell>
          <cell r="G301">
            <v>1167000</v>
          </cell>
        </row>
        <row r="302">
          <cell r="C302">
            <v>60705</v>
          </cell>
          <cell r="D302" t="str">
            <v xml:space="preserve"> کابل مسی چهاررشته با عایق و روکـش PVC از نوع NYY با سطح مقطع ١٠×۴ میلیمتر مربع.</v>
          </cell>
          <cell r="E302" t="str">
            <v>متر</v>
          </cell>
          <cell r="F302">
            <v>2280000</v>
          </cell>
          <cell r="G302">
            <v>1791000</v>
          </cell>
        </row>
        <row r="303">
          <cell r="C303">
            <v>60706</v>
          </cell>
          <cell r="D303" t="str">
            <v xml:space="preserve"> کابل مسی چهاررشته با عایق و روکـش PVC از نوع NYY با سطح مقطع ١۶×۴ میلیمتر مربع.</v>
          </cell>
          <cell r="E303" t="str">
            <v>متر</v>
          </cell>
          <cell r="F303">
            <v>3610000</v>
          </cell>
          <cell r="G303">
            <v>2789000</v>
          </cell>
        </row>
        <row r="304">
          <cell r="C304">
            <v>60707</v>
          </cell>
          <cell r="D304" t="str">
            <v xml:space="preserve"> کابل مسی چهاررشته با عایق و روکـش PVC از نوع NYY با سطح مقطع ٢۵×۴ میلیمتر مربع.</v>
          </cell>
          <cell r="E304" t="str">
            <v>متر</v>
          </cell>
          <cell r="F304">
            <v>5605000</v>
          </cell>
          <cell r="G304">
            <v>4304000</v>
          </cell>
        </row>
        <row r="305">
          <cell r="C305">
            <v>60708</v>
          </cell>
          <cell r="D305" t="str">
            <v xml:space="preserve"> کابل مسی چهاررشته با عایق و روکـش PVC از نوع NYY با سطح مقطع ٣۵×۴ میلیمتر مربع.</v>
          </cell>
          <cell r="E305" t="str">
            <v>متر</v>
          </cell>
          <cell r="F305">
            <v>7790000</v>
          </cell>
          <cell r="G305">
            <v>5915000</v>
          </cell>
        </row>
        <row r="306">
          <cell r="C306">
            <v>60709</v>
          </cell>
          <cell r="D306" t="str">
            <v>کابل مسی چهاررشته با عایق و روکـش PVC از نوع NYY با سطح مقطع ۵٠×۴ میلیمتر مربع.</v>
          </cell>
          <cell r="E306" t="str">
            <v>متر</v>
          </cell>
          <cell r="F306">
            <v>10450000</v>
          </cell>
          <cell r="G306">
            <v>8052000</v>
          </cell>
        </row>
        <row r="307">
          <cell r="C307">
            <v>60710</v>
          </cell>
          <cell r="D307" t="str">
            <v xml:space="preserve"> کابل مسی چهاررشته با عایق و روکـش PVC از نوع NYY با سطح مقطع ٧٠×۴ میلیمتر مربع.</v>
          </cell>
          <cell r="E307" t="str">
            <v>متر</v>
          </cell>
          <cell r="F307">
            <v>15200000</v>
          </cell>
          <cell r="G307">
            <v>11520000</v>
          </cell>
        </row>
        <row r="308">
          <cell r="C308">
            <v>60711</v>
          </cell>
          <cell r="D308" t="str">
            <v xml:space="preserve"> کابل مسی چهاررشته با عایق و روکـش PVC از نوع NYY با سطح مقطع ٩۵×۴ میلیمتر مربع.</v>
          </cell>
          <cell r="E308" t="str">
            <v>متر</v>
          </cell>
          <cell r="F308">
            <v>20425000</v>
          </cell>
          <cell r="G308">
            <v>15910000</v>
          </cell>
        </row>
        <row r="309">
          <cell r="C309">
            <v>60712</v>
          </cell>
          <cell r="D309" t="str">
            <v xml:space="preserve"> کابل مسی چهاررشته با عایق و روکـش PVC از نوع NYY با سطح مقطع ١٢٠×۴ میلیمتر مربع.</v>
          </cell>
          <cell r="E309" t="str">
            <v>متر</v>
          </cell>
          <cell r="F309">
            <v>25650000</v>
          </cell>
          <cell r="G309">
            <v>19980000</v>
          </cell>
        </row>
        <row r="310">
          <cell r="C310">
            <v>60713</v>
          </cell>
          <cell r="D310" t="str">
            <v xml:space="preserve"> کابل مسی چهاررشته با عایق و روکـش PVC از نوع NYY با سطح مقطع ١۵٠×۴ میلیمتر مربع.</v>
          </cell>
          <cell r="E310" t="str">
            <v>متر</v>
          </cell>
          <cell r="F310">
            <v>32775000</v>
          </cell>
          <cell r="G310">
            <v>24640000</v>
          </cell>
        </row>
        <row r="311">
          <cell r="C311">
            <v>60714</v>
          </cell>
          <cell r="D311" t="str">
            <v xml:space="preserve"> کابل مسی چهاررشته با عایق و روکـش PVC از نوع NYY با سطح مقطع ١٨۵×۴ میلیمتر مربع.</v>
          </cell>
          <cell r="E311" t="str">
            <v>متر</v>
          </cell>
          <cell r="F311">
            <v>39900000</v>
          </cell>
          <cell r="G311">
            <v>30000000</v>
          </cell>
        </row>
        <row r="312">
          <cell r="C312">
            <v>60715</v>
          </cell>
          <cell r="D312" t="str">
            <v xml:space="preserve"> کابل مسی چهاررشته با عایق و روکـش PVC از نوع NYY با سطح مقطع ٢۴٠×۴ میلیمتر مربع.</v>
          </cell>
          <cell r="E312" t="str">
            <v>متر</v>
          </cell>
          <cell r="F312">
            <v>50825000</v>
          </cell>
          <cell r="G312">
            <v>40470000</v>
          </cell>
        </row>
        <row r="313">
          <cell r="C313">
            <v>60716</v>
          </cell>
          <cell r="D313" t="str">
            <v xml:space="preserve"> کابل مسی چهاررشته با عایق و روکـش PVC از نوع NYY با سطح مقطع ٣٠٠×۴ میلیمتر مربع.</v>
          </cell>
          <cell r="E313" t="str">
            <v>متر</v>
          </cell>
          <cell r="F313">
            <v>64600000</v>
          </cell>
          <cell r="G313">
            <v>50680000</v>
          </cell>
        </row>
        <row r="314">
          <cell r="C314">
            <v>60801</v>
          </cell>
          <cell r="D314" t="str">
            <v xml:space="preserve"> کابل مسی پنجرشته با عایق و روکـش PVC از نوع NYY با سطح مقطع ۶×۵ میلیمتر مربع.</v>
          </cell>
          <cell r="E314" t="str">
            <v>متر</v>
          </cell>
          <cell r="F314">
            <v>1805000</v>
          </cell>
          <cell r="G314">
            <v>1446000</v>
          </cell>
        </row>
        <row r="315">
          <cell r="C315">
            <v>60802</v>
          </cell>
          <cell r="D315" t="str">
            <v xml:space="preserve"> کابل مسی پنجرشته با عایق و روکـش PVC از نوع NYY با سطح مقطع ١٠×۵ میلیمتر مربع.</v>
          </cell>
          <cell r="E315" t="str">
            <v>متر</v>
          </cell>
          <cell r="F315">
            <v>2850000</v>
          </cell>
          <cell r="G315">
            <v>2231000</v>
          </cell>
        </row>
        <row r="316">
          <cell r="C316">
            <v>60803</v>
          </cell>
          <cell r="D316" t="str">
            <v xml:space="preserve"> کابل مسی پنجرشته با عایق و روکـش PVC از نوع NYY با سطح مقطع ١۶×۵ میلیمتر مربع.</v>
          </cell>
          <cell r="E316" t="str">
            <v>متر</v>
          </cell>
          <cell r="F316">
            <v>4465000</v>
          </cell>
          <cell r="G316">
            <v>3481000</v>
          </cell>
        </row>
        <row r="317">
          <cell r="C317">
            <v>60804</v>
          </cell>
          <cell r="D317" t="str">
            <v xml:space="preserve"> کابل مسی پنجرشته با عایق و روکـش PVC از نوع NYY با سطح مقطع ٢۵×۵ میلیمتر مربع.</v>
          </cell>
          <cell r="E317" t="str">
            <v>متر</v>
          </cell>
          <cell r="F317">
            <v>7125000</v>
          </cell>
          <cell r="G317">
            <v>5384000</v>
          </cell>
        </row>
        <row r="318">
          <cell r="C318">
            <v>60805</v>
          </cell>
          <cell r="D318" t="str">
            <v xml:space="preserve"> کابل مسی پنجرشته با عایق و روکـش PVC از نوع NYY با سطح مقطع ٣۵×۵ میلیمتر مربع.</v>
          </cell>
          <cell r="E318" t="str">
            <v>متر</v>
          </cell>
          <cell r="F318">
            <v>9500000</v>
          </cell>
          <cell r="G318">
            <v>7399000</v>
          </cell>
        </row>
        <row r="319">
          <cell r="C319">
            <v>60820</v>
          </cell>
          <cell r="D319" t="str">
            <v xml:space="preserve"> کابل مسی پنجرشته با عایق و روکـش PVC از نوع NYY با سطح مقطع ١٫۵×۵ میلیمتر مربع.</v>
          </cell>
          <cell r="E319" t="str">
            <v>متر</v>
          </cell>
          <cell r="F319">
            <v>551000</v>
          </cell>
          <cell r="G319">
            <v>416000</v>
          </cell>
        </row>
        <row r="320">
          <cell r="C320">
            <v>60821</v>
          </cell>
          <cell r="D320" t="str">
            <v xml:space="preserve"> کابل مسی پنجرشته با عایق و روکـش PVC از نوع NYY با سطح مقطع ٢٫۵×۵ میلیمتر مربع.</v>
          </cell>
          <cell r="E320" t="str">
            <v>متر</v>
          </cell>
          <cell r="F320">
            <v>810000</v>
          </cell>
          <cell r="G320">
            <v>613000</v>
          </cell>
        </row>
        <row r="321">
          <cell r="C321">
            <v>60822</v>
          </cell>
          <cell r="D321" t="str">
            <v xml:space="preserve"> کابل مسی پنجرشته با عایق و روکـش PVC از نوع NYY با سطح مقطع ۴×۵ میلیمتر مربع.</v>
          </cell>
          <cell r="E321" t="str">
            <v>متر</v>
          </cell>
          <cell r="F321">
            <v>1330000</v>
          </cell>
          <cell r="G321">
            <v>1013000</v>
          </cell>
        </row>
        <row r="322">
          <cell r="C322">
            <v>60901</v>
          </cell>
          <cell r="D322" t="str">
            <v>کابل مسی ده رشته با عایق و روکـش PVC از نوع NYRY با سطح مقطع ٢٫۵×١٠ میلی متر مربع</v>
          </cell>
          <cell r="E322" t="str">
            <v>متر</v>
          </cell>
          <cell r="F322">
            <v>1665000</v>
          </cell>
          <cell r="G322">
            <v>1263000</v>
          </cell>
        </row>
        <row r="323">
          <cell r="C323">
            <v>60902</v>
          </cell>
          <cell r="D323" t="str">
            <v>کابل مسی دوازده رشته با عایق و روکـش PVC از نوع NYRY با سطح مقطع ٢٫۵×١٢ میلیمتر مربع.</v>
          </cell>
          <cell r="E323" t="str">
            <v>متر</v>
          </cell>
          <cell r="F323">
            <v>2015000</v>
          </cell>
          <cell r="G323">
            <v>1487000</v>
          </cell>
        </row>
        <row r="324">
          <cell r="C324">
            <v>61001</v>
          </cell>
          <cell r="D324" t="str">
            <v xml:space="preserve"> هادی مسی افشان با روکش pvc از نوع NYAF با سطح مقطع ١٫۵ میلیمتر مربع.</v>
          </cell>
          <cell r="E324" t="str">
            <v>متر</v>
          </cell>
          <cell r="F324">
            <v>76000</v>
          </cell>
          <cell r="G324">
            <v>64200</v>
          </cell>
        </row>
        <row r="325">
          <cell r="C325">
            <v>61002</v>
          </cell>
          <cell r="D325" t="str">
            <v xml:space="preserve"> هادی مسی افشان با روکش pvc از نوع NYAF با سطح مقطع ٢٫۵ میلیمتر مربع.</v>
          </cell>
          <cell r="E325" t="str">
            <v>متر</v>
          </cell>
          <cell r="F325">
            <v>128000</v>
          </cell>
          <cell r="G325">
            <v>105000</v>
          </cell>
        </row>
        <row r="326">
          <cell r="C326">
            <v>61003</v>
          </cell>
          <cell r="D326" t="str">
            <v xml:space="preserve"> هادی مسی افشان با روکش pvc از نوع NYAF با سطح مقطع ۴ میلیمتر مربع.</v>
          </cell>
          <cell r="E326" t="str">
            <v>متر</v>
          </cell>
          <cell r="F326">
            <v>203000</v>
          </cell>
          <cell r="G326">
            <v>174000</v>
          </cell>
        </row>
        <row r="327">
          <cell r="C327">
            <v>61004</v>
          </cell>
          <cell r="D327" t="str">
            <v xml:space="preserve"> هادی مسی افشان با روکش pvc از نوع NYAF با سطح مقطع ۶ میلیمتر مربع.</v>
          </cell>
          <cell r="E327" t="str">
            <v>متر</v>
          </cell>
          <cell r="F327">
            <v>318000</v>
          </cell>
          <cell r="G327">
            <v>256000</v>
          </cell>
        </row>
        <row r="328">
          <cell r="C328">
            <v>61005</v>
          </cell>
          <cell r="D328" t="str">
            <v xml:space="preserve"> هادی مسی افشان با روکش pvc از نوع NYAF با سطح مقطع ١٠ میلیمتر مربع.</v>
          </cell>
          <cell r="E328" t="str">
            <v>متر</v>
          </cell>
          <cell r="F328">
            <v>529000</v>
          </cell>
          <cell r="G328">
            <v>408000</v>
          </cell>
        </row>
        <row r="329">
          <cell r="C329">
            <v>61006</v>
          </cell>
          <cell r="D329" t="str">
            <v xml:space="preserve"> هادی مسی افشان با روکش pvc از نوع NYAF با سطح مقطع ١۶ میلیمتر مربع.</v>
          </cell>
          <cell r="E329" t="str">
            <v>متر</v>
          </cell>
          <cell r="F329">
            <v>836000</v>
          </cell>
          <cell r="G329">
            <v>661000</v>
          </cell>
        </row>
        <row r="330">
          <cell r="C330">
            <v>70101</v>
          </cell>
          <cell r="D330" t="str">
            <v>کابل تک رشته آلومینیومی با عایق و روکش PVC از نوع NAYY و به سطح مقطع ٢۵×١ میلیمتر مربع.</v>
          </cell>
          <cell r="E330" t="str">
            <v>متر</v>
          </cell>
          <cell r="F330">
            <v>210000</v>
          </cell>
          <cell r="G330">
            <v>158000</v>
          </cell>
        </row>
        <row r="331">
          <cell r="C331">
            <v>70102</v>
          </cell>
          <cell r="D331" t="str">
            <v xml:space="preserve"> کابل تک رشته آلومینیومی با عایق و روکش PVC از نوع NAYY و به سطح مقطع ٣۵×١ میلیمتر مربع.</v>
          </cell>
          <cell r="E331" t="str">
            <v>متر</v>
          </cell>
          <cell r="F331">
            <v>266000</v>
          </cell>
          <cell r="G331">
            <v>202000</v>
          </cell>
        </row>
        <row r="332">
          <cell r="C332">
            <v>70103</v>
          </cell>
          <cell r="D332" t="str">
            <v xml:space="preserve"> کابل تک رشته آلومینیومی با عایق و روکش PVC از نوع NAYY و به سطح مقطع ۵٠×١ میلیمتر مربع.</v>
          </cell>
          <cell r="E332" t="str">
            <v>متر</v>
          </cell>
          <cell r="F332">
            <v>332000</v>
          </cell>
          <cell r="G332">
            <v>271000</v>
          </cell>
        </row>
        <row r="333">
          <cell r="C333">
            <v>70104</v>
          </cell>
          <cell r="D333" t="str">
            <v xml:space="preserve"> کابل تک رشته آلومینیومی با عایق و روکش PVC از نوع NAYY و به سطح مقطع ٧٠×١ میلیمتر مربع.</v>
          </cell>
          <cell r="E333" t="str">
            <v>متر</v>
          </cell>
          <cell r="F333">
            <v>463000</v>
          </cell>
          <cell r="G333">
            <v>360000</v>
          </cell>
        </row>
        <row r="334">
          <cell r="C334">
            <v>70105</v>
          </cell>
          <cell r="D334" t="str">
            <v xml:space="preserve"> کابل تک رشته آلومینیومی با عایق و روکش PVC از نوع NAYY و به سطح مقطع ٩۵×١ میلیمتر مربع.</v>
          </cell>
          <cell r="E334" t="str">
            <v>متر</v>
          </cell>
          <cell r="F334">
            <v>635000</v>
          </cell>
          <cell r="G334">
            <v>495000</v>
          </cell>
        </row>
        <row r="335">
          <cell r="C335">
            <v>70106</v>
          </cell>
          <cell r="D335" t="str">
            <v xml:space="preserve"> کابل تک رشته آلومینیومی با عایق و روکش PVC از نوع NAYY و به سطح مقطع ١٢٠×١ میلیمتر مربع.</v>
          </cell>
          <cell r="E335" t="str">
            <v>متر</v>
          </cell>
          <cell r="F335">
            <v>782000</v>
          </cell>
          <cell r="G335">
            <v>601000</v>
          </cell>
        </row>
        <row r="336">
          <cell r="C336">
            <v>70107</v>
          </cell>
          <cell r="D336" t="str">
            <v xml:space="preserve"> کابل تک رشته آلومینیومی با عایق و روکش PVC از نوع NAYY و به سطح مقطع ١۵٠×١ میلیمتر مربع.</v>
          </cell>
          <cell r="E336" t="str">
            <v>متر</v>
          </cell>
          <cell r="F336">
            <v>936000</v>
          </cell>
          <cell r="G336">
            <v>733000</v>
          </cell>
        </row>
        <row r="337">
          <cell r="C337">
            <v>70108</v>
          </cell>
          <cell r="D337" t="str">
            <v xml:space="preserve"> کابل تک رشته آلومینیومی با عایق و روکش PVC از نوع NAYY و به سطح مقطع ١٨۵×١ میلیمتر مربع.</v>
          </cell>
          <cell r="E337" t="str">
            <v>متر</v>
          </cell>
          <cell r="F337">
            <v>1200000</v>
          </cell>
          <cell r="G337">
            <v>913000</v>
          </cell>
        </row>
        <row r="338">
          <cell r="C338">
            <v>70109</v>
          </cell>
          <cell r="D338" t="str">
            <v xml:space="preserve"> کابل تک رشته آلومینیومی با عایق و روکش PVC از نوع NAYY و به سطح مقطع ٢۴٠×١ میلیمتر مربع.</v>
          </cell>
          <cell r="E338" t="str">
            <v>متر</v>
          </cell>
          <cell r="F338">
            <v>1600000</v>
          </cell>
          <cell r="G338">
            <v>1190000</v>
          </cell>
        </row>
        <row r="339">
          <cell r="C339">
            <v>70110</v>
          </cell>
          <cell r="D339" t="str">
            <v xml:space="preserve"> کابل تک رشته آلومینیومی با عایق و روکش PVC از نوع NAYY و به سطح مقطع ٣٠٠×١ میلیمتر مربع.</v>
          </cell>
          <cell r="E339" t="str">
            <v>متر</v>
          </cell>
          <cell r="F339">
            <v>1900000</v>
          </cell>
          <cell r="G339">
            <v>1471000</v>
          </cell>
        </row>
        <row r="340">
          <cell r="C340">
            <v>70111</v>
          </cell>
          <cell r="D340" t="str">
            <v>کابل تک رشته آلومینیومی با عایق و روکش PVC از نوع NAYY و به سطح مقطع 4٠٠×١ میلیمتر مربع.</v>
          </cell>
          <cell r="E340" t="str">
            <v>متر</v>
          </cell>
          <cell r="F340">
            <v>2350000</v>
          </cell>
          <cell r="G340">
            <v>1880000</v>
          </cell>
        </row>
        <row r="341">
          <cell r="C341">
            <v>70112</v>
          </cell>
          <cell r="D341" t="str">
            <v>کابل تک رشته آلومینیومی با عایق و روکش PVC از نوع NAYY و به سطح مقطع 500×١ میلیمتر مربع.</v>
          </cell>
          <cell r="E341" t="str">
            <v>متر</v>
          </cell>
          <cell r="F341">
            <v>2850000</v>
          </cell>
          <cell r="G341">
            <v>2385000</v>
          </cell>
        </row>
        <row r="342">
          <cell r="C342">
            <v>70120</v>
          </cell>
          <cell r="D342" t="str">
            <v xml:space="preserve"> کابل تک رشته آلومینیومی با عایق و روکش PVC از نوع NAYY و به سطح مقطع ١۶×١ میلیمتر مربع.</v>
          </cell>
          <cell r="E342" t="str">
            <v>متر</v>
          </cell>
          <cell r="F342">
            <v>138000</v>
          </cell>
          <cell r="G342">
            <v>111000</v>
          </cell>
        </row>
        <row r="343">
          <cell r="C343">
            <v>70201</v>
          </cell>
          <cell r="D343" t="str">
            <v xml:space="preserve"> کابل دورشته آلومینیومی با عایق و روکش PVC از نوع NAYY و به سطح مقطع ١٠×٢ میلیمتر مربع.</v>
          </cell>
          <cell r="E343" t="str">
            <v>متر</v>
          </cell>
          <cell r="F343">
            <v>285000</v>
          </cell>
          <cell r="G343">
            <v>215000</v>
          </cell>
        </row>
        <row r="344">
          <cell r="C344">
            <v>70202</v>
          </cell>
          <cell r="D344" t="str">
            <v xml:space="preserve"> کابل دورشته آلومینیومی با عایق و روکش PVC از نوع NAYY و به سطح مقطع ١۶×٢ میلیمتر مربع.</v>
          </cell>
          <cell r="E344" t="str">
            <v>متر</v>
          </cell>
          <cell r="F344">
            <v>385000</v>
          </cell>
          <cell r="G344">
            <v>306000</v>
          </cell>
        </row>
        <row r="345">
          <cell r="C345">
            <v>70301</v>
          </cell>
          <cell r="D345" t="str">
            <v xml:space="preserve"> کابل سه و نیم رشته آلومینیومی با عایق و روکش PVC از نوع NAYY و به سطح مقطع ١۶+٢۵×٣ میلیمتر مربع.</v>
          </cell>
          <cell r="E345" t="str">
            <v>متر</v>
          </cell>
          <cell r="F345">
            <v>850000</v>
          </cell>
          <cell r="G345">
            <v>650000</v>
          </cell>
        </row>
        <row r="346">
          <cell r="C346">
            <v>70302</v>
          </cell>
          <cell r="D346" t="str">
            <v>کابل سه و نیم رشته آلومینیومی با عایق و روکش PVC از نوع NAYY و به سطح مقطع ١۶+٣۵×٣ میلیمتر مربع.</v>
          </cell>
          <cell r="E346" t="str">
            <v>متر</v>
          </cell>
          <cell r="F346">
            <v>1000000</v>
          </cell>
          <cell r="G346">
            <v>811000</v>
          </cell>
        </row>
        <row r="347">
          <cell r="C347">
            <v>70303</v>
          </cell>
          <cell r="D347" t="str">
            <v xml:space="preserve"> کابل سه و نیم رشته آلومینیومی با عایق و روکش PVCاز نوع NAYY و به سطح مقطع ٢۵+۵٠×٣ میلیمتر مربع.</v>
          </cell>
          <cell r="E347" t="str">
            <v>متر</v>
          </cell>
          <cell r="F347">
            <v>1200000</v>
          </cell>
          <cell r="G347">
            <v>970000</v>
          </cell>
        </row>
        <row r="348">
          <cell r="C348">
            <v>70304</v>
          </cell>
          <cell r="D348" t="str">
            <v xml:space="preserve"> کابل سه و نیم رشته آلومینیومی با عایق و روکش PVC از نوع NAYY و به سطح مقطع ٣۵+٧٠×٣ میلیمتر مربع.</v>
          </cell>
          <cell r="E348" t="str">
            <v>متر</v>
          </cell>
          <cell r="F348">
            <v>1660000</v>
          </cell>
          <cell r="G348">
            <v>1316000</v>
          </cell>
        </row>
        <row r="349">
          <cell r="C349">
            <v>70305</v>
          </cell>
          <cell r="D349" t="str">
            <v xml:space="preserve"> کابل سه و نیم رشته آلومینیومی با عایق و روکش PVC از نوع NAYY و به سطح مقطع ۵٠+٩۵×٣ میلیمتر مربع.</v>
          </cell>
          <cell r="E349" t="str">
            <v>متر</v>
          </cell>
          <cell r="F349">
            <v>2200000</v>
          </cell>
          <cell r="G349">
            <v>1759000</v>
          </cell>
        </row>
        <row r="350">
          <cell r="C350">
            <v>70306</v>
          </cell>
          <cell r="D350" t="str">
            <v xml:space="preserve"> کابل سه و نیم رشته آلومینیومی با عایق و روکش PVC از نوع NAYY و به سطح مقطع ٧٠+١٢٠×٣ میلیمتر مربع.</v>
          </cell>
          <cell r="E350" t="str">
            <v>متر</v>
          </cell>
          <cell r="F350">
            <v>2947000</v>
          </cell>
          <cell r="G350">
            <v>2218000</v>
          </cell>
        </row>
        <row r="351">
          <cell r="C351">
            <v>70307</v>
          </cell>
          <cell r="D351" t="str">
            <v xml:space="preserve"> کابل سه و نیم رشته آلومینیومی با عایق و روکش PVC از نوع NAYY و به سطح مقطع ٧٠+١۵٠×٣ میلیمتر مربع.</v>
          </cell>
          <cell r="E351" t="str">
            <v>متر</v>
          </cell>
          <cell r="F351">
            <v>3363000</v>
          </cell>
          <cell r="G351">
            <v>2623000</v>
          </cell>
        </row>
        <row r="352">
          <cell r="C352">
            <v>70308</v>
          </cell>
          <cell r="D352" t="str">
            <v xml:space="preserve"> کابل سه و نیم رشته آلومینیومی با عایق و روکش PVC از نوع NAYY و به سطح مقطع ٩۵+١٨۵×٣ میلیمتر مربع.</v>
          </cell>
          <cell r="E352" t="str">
            <v>متر</v>
          </cell>
          <cell r="F352">
            <v>4244000</v>
          </cell>
          <cell r="G352">
            <v>3255000</v>
          </cell>
        </row>
        <row r="353">
          <cell r="C353">
            <v>70309</v>
          </cell>
          <cell r="D353" t="str">
            <v xml:space="preserve"> کابل سه و نیم رشته آلومینیومی با عایق و روکش PVC از نوع NAYY و به سطح مقطع ١٢٠+٢۴٠×٣ میلیمتر مربع.</v>
          </cell>
          <cell r="E353" t="str">
            <v>متر</v>
          </cell>
          <cell r="F353">
            <v>5317000</v>
          </cell>
          <cell r="G353">
            <v>4191000</v>
          </cell>
        </row>
        <row r="354">
          <cell r="C354">
            <v>70310</v>
          </cell>
          <cell r="D354" t="str">
            <v xml:space="preserve"> کابل سه و نیم رشته آلومینیومی با عایق و روکش PVC از نوع NAYY و به سطح مقطع ١۵٠+٣٠٠×٣ میلیمتر مربع.</v>
          </cell>
          <cell r="E354" t="str">
            <v>متر</v>
          </cell>
          <cell r="F354">
            <v>6460000</v>
          </cell>
          <cell r="G354">
            <v>5272000</v>
          </cell>
        </row>
        <row r="355">
          <cell r="C355">
            <v>70401</v>
          </cell>
          <cell r="D355" t="str">
            <v xml:space="preserve"> کابل چهاررشته آلومینیومی با عایق و روکش PVC از نوع NAYY و به سطح مقطع ١٠×۴ میلیمتر مربع.</v>
          </cell>
          <cell r="E355" t="str">
            <v>متر</v>
          </cell>
          <cell r="F355">
            <v>426000</v>
          </cell>
          <cell r="G355">
            <v>341000</v>
          </cell>
        </row>
        <row r="356">
          <cell r="C356">
            <v>70402</v>
          </cell>
          <cell r="D356" t="str">
            <v xml:space="preserve"> کابل چهاررشته آلومینیومی با عایق و روکش PVC از نوع NAYY و به سطح مقطع ١۶×۴ میلیمتر مربع.</v>
          </cell>
          <cell r="E356" t="str">
            <v>متر</v>
          </cell>
          <cell r="F356">
            <v>574000</v>
          </cell>
          <cell r="G356">
            <v>435000</v>
          </cell>
        </row>
        <row r="357">
          <cell r="C357">
            <v>70403</v>
          </cell>
          <cell r="D357" t="str">
            <v xml:space="preserve"> کابل چهاررشته آلومینیومی با عایق و روکش PVC از نوع NAYY و به سطح مقطع ٢۵×۴ میلیمتر مربع.</v>
          </cell>
          <cell r="E357" t="str">
            <v>متر</v>
          </cell>
          <cell r="F357">
            <v>810000</v>
          </cell>
          <cell r="G357">
            <v>611000</v>
          </cell>
        </row>
        <row r="358">
          <cell r="C358">
            <v>70404</v>
          </cell>
          <cell r="D358" t="str">
            <v xml:space="preserve"> کابل چهاررشته آلومینیومی با عایق و روکش PVC از نوع NAYY و به سطح مقطع ٣۵×۴ میلیمتر مربع.</v>
          </cell>
          <cell r="E358" t="str">
            <v>متر</v>
          </cell>
          <cell r="F358">
            <v>1026000</v>
          </cell>
          <cell r="G358">
            <v>790000</v>
          </cell>
        </row>
        <row r="359">
          <cell r="C359">
            <v>70405</v>
          </cell>
          <cell r="D359" t="str">
            <v xml:space="preserve"> کابل چهاررشته آلومینیومی با عایق و روکش PVC از نوع NAYY و به سطح مقطع ۵٠×۴ میلیمتر مربع.</v>
          </cell>
          <cell r="E359" t="str">
            <v>متر</v>
          </cell>
          <cell r="F359">
            <v>1337000</v>
          </cell>
          <cell r="G359">
            <v>1050000</v>
          </cell>
        </row>
        <row r="360">
          <cell r="C360">
            <v>70406</v>
          </cell>
          <cell r="D360" t="str">
            <v xml:space="preserve"> کابل چهاررشته آلومینیومی با عایق و روکش PVC از نوع NAYY و به سطح مقطع ٧٠×۴ میلیمتر مربع.</v>
          </cell>
          <cell r="E360" t="str">
            <v>متر</v>
          </cell>
          <cell r="F360">
            <v>1830000</v>
          </cell>
          <cell r="G360">
            <v>1433000</v>
          </cell>
        </row>
        <row r="361">
          <cell r="C361">
            <v>70407</v>
          </cell>
          <cell r="D361" t="str">
            <v xml:space="preserve"> کابل چهاررشته آلومینیومی با عایق و روکش PVC از نوع NAYY و به سطح مقطع ٩۵×۴ میلیمتر مربع.</v>
          </cell>
          <cell r="E361" t="str">
            <v>متر</v>
          </cell>
          <cell r="F361">
            <v>2503000</v>
          </cell>
          <cell r="G361">
            <v>1933000</v>
          </cell>
        </row>
        <row r="362">
          <cell r="C362">
            <v>70408</v>
          </cell>
          <cell r="D362" t="str">
            <v>کابل چهاررشته آلومینیومی با عایق و روکش PVC از نوع NAYY و به سطح مقطع ١٢٠×۴ میلیمتر مربع.</v>
          </cell>
          <cell r="E362" t="str">
            <v>متر</v>
          </cell>
          <cell r="F362">
            <v>3030000</v>
          </cell>
          <cell r="G362">
            <v>2343000</v>
          </cell>
        </row>
        <row r="363">
          <cell r="C363">
            <v>70409</v>
          </cell>
          <cell r="D363" t="str">
            <v xml:space="preserve"> کابل چهاررشته آلومینیومی با عایق و روکش PVC از نوع NAYY و به سطح مقطع ١۵٠×۴ میلیمتر مربع.</v>
          </cell>
          <cell r="E363" t="str">
            <v>متر</v>
          </cell>
          <cell r="F363">
            <v>3940000</v>
          </cell>
          <cell r="G363">
            <v>2937000</v>
          </cell>
        </row>
        <row r="364">
          <cell r="C364">
            <v>70410</v>
          </cell>
          <cell r="D364" t="str">
            <v xml:space="preserve"> کابل چهاررشته آلومینیومی با عایق و روکش PVC از نوع NAYY و به سطح مقطع ١٨۵×۴ میلیمتر مربع.</v>
          </cell>
          <cell r="E364" t="str">
            <v>متر</v>
          </cell>
          <cell r="F364">
            <v>4710000</v>
          </cell>
          <cell r="G364">
            <v>3658000</v>
          </cell>
        </row>
        <row r="365">
          <cell r="C365">
            <v>70501</v>
          </cell>
          <cell r="D365" t="str">
            <v xml:space="preserve"> کابل پنجرشته آلومینیومی با عایق و روکش PVC از نوع NAYY و به سطح مقطع ١٠×۵ میلیمتر مربع.</v>
          </cell>
          <cell r="E365" t="str">
            <v>متر</v>
          </cell>
          <cell r="F365">
            <v>510000</v>
          </cell>
          <cell r="G365">
            <v>412000</v>
          </cell>
        </row>
        <row r="366">
          <cell r="C366">
            <v>70502</v>
          </cell>
          <cell r="D366" t="str">
            <v xml:space="preserve"> کابل پنجرشته آلومینیومی با عایق و روکش PVC از نوع NAYY و به سطح مقطع ١۶×۵ میلیمتر مربع.</v>
          </cell>
          <cell r="E366" t="str">
            <v>متر</v>
          </cell>
          <cell r="F366">
            <v>730000</v>
          </cell>
          <cell r="G366">
            <v>536000</v>
          </cell>
        </row>
        <row r="367">
          <cell r="C367">
            <v>70503</v>
          </cell>
          <cell r="D367" t="str">
            <v xml:space="preserve"> کابل پنجرشته آلومینیومی با عایق و روکش PVC از نوع NAYY و به سطح مقطع ٢۵×۵ میلیمتر مربع.</v>
          </cell>
          <cell r="E367" t="str">
            <v>متر</v>
          </cell>
          <cell r="F367">
            <v>1100000</v>
          </cell>
          <cell r="G367">
            <v>818000</v>
          </cell>
        </row>
        <row r="368">
          <cell r="C368">
            <v>70601</v>
          </cell>
          <cell r="D368" t="str">
            <v xml:space="preserve"> کابل خود نگهدار فشار ضعیف آلومینیوم تک فاز با نول و مسنجر مشترک به سطح مقطع ١۶×٢.</v>
          </cell>
          <cell r="E368" t="str">
            <v>متر</v>
          </cell>
          <cell r="F368">
            <v>300000</v>
          </cell>
          <cell r="G368">
            <v>220000</v>
          </cell>
        </row>
        <row r="369">
          <cell r="C369">
            <v>70602</v>
          </cell>
          <cell r="D369" t="str">
            <v xml:space="preserve"> کابل خود نگهدار فشار ضعیف آلومینیوم تک فاز با نول و مسنجر مشترک به سطح مقطع ٢۵×٢.</v>
          </cell>
          <cell r="E369" t="str">
            <v>متر</v>
          </cell>
          <cell r="F369">
            <v>380000</v>
          </cell>
          <cell r="G369">
            <v>278000</v>
          </cell>
        </row>
        <row r="370">
          <cell r="C370">
            <v>70603</v>
          </cell>
          <cell r="D370" t="str">
            <v xml:space="preserve"> کابل خود نگهدار فشار ضعیف آلومینیوم تک فاز با نول و مسنجر مشترک به سطح مقطع ٣۵+١۶+١۶×١.</v>
          </cell>
          <cell r="E370" t="str">
            <v>متر</v>
          </cell>
          <cell r="F370">
            <v>425000</v>
          </cell>
          <cell r="G370">
            <v>315000</v>
          </cell>
        </row>
        <row r="371">
          <cell r="C371">
            <v>70604</v>
          </cell>
          <cell r="D371" t="str">
            <v xml:space="preserve"> کابل خود نگهدار فشار ضعیف آلومینیوم تک فاز با نول و مسنجر مشترک به سطح مقطع ٣۵+١۶+٢۵×١.</v>
          </cell>
          <cell r="E371" t="str">
            <v>متر</v>
          </cell>
          <cell r="F371">
            <v>484000</v>
          </cell>
          <cell r="G371">
            <v>387000</v>
          </cell>
        </row>
        <row r="372">
          <cell r="C372">
            <v>70605</v>
          </cell>
          <cell r="D372" t="str">
            <v xml:space="preserve"> کابل خود نگهدار فشار ضعیف آلومینیوم تک فاز با نول و مسنجر مشترک به سطح مقطع ۵٠+١۶+٣۵×١.</v>
          </cell>
          <cell r="E372" t="str">
            <v>متر</v>
          </cell>
          <cell r="F372">
            <v>770000</v>
          </cell>
          <cell r="G372">
            <v>645000</v>
          </cell>
        </row>
        <row r="373">
          <cell r="C373">
            <v>70701</v>
          </cell>
          <cell r="D373" t="str">
            <v xml:space="preserve"> کابل خود نگهدار فشار ضعیف آلومینیوم سه فاز با نول و مسنجر مشترک به سطح مقطع ۵٠+١۶+٣۵×٣.</v>
          </cell>
          <cell r="E373" t="str">
            <v>متر</v>
          </cell>
          <cell r="F373">
            <v>1008000</v>
          </cell>
          <cell r="G373">
            <v>817000</v>
          </cell>
        </row>
        <row r="374">
          <cell r="C374">
            <v>70702</v>
          </cell>
          <cell r="D374" t="str">
            <v xml:space="preserve"> کابل خود نگهدار فشار ضعیف آلومینیوم سه فاز با نول و مسنجر مشترک به سطح مقطع ۵٠+16+۵٠×٣.</v>
          </cell>
          <cell r="E374" t="str">
            <v>متر</v>
          </cell>
          <cell r="F374">
            <v>1400000</v>
          </cell>
          <cell r="G374">
            <v>1123000</v>
          </cell>
        </row>
        <row r="375">
          <cell r="C375">
            <v>70703</v>
          </cell>
          <cell r="D375" t="str">
            <v xml:space="preserve"> کابل خود نگهدار فشار ضعیف آلومینیوم سه فاز با نول و مسنجر مشترک به سطح مقطع ٧٠+١۶+٧٠×٣.</v>
          </cell>
          <cell r="E375" t="str">
            <v>متر</v>
          </cell>
          <cell r="F375">
            <v>1900000</v>
          </cell>
          <cell r="G375">
            <v>1500000</v>
          </cell>
        </row>
        <row r="376">
          <cell r="C376">
            <v>70704</v>
          </cell>
          <cell r="D376" t="str">
            <v xml:space="preserve"> کابل خود نگهدار فشار ضعیف آلومینیوم سه فاز با نول و مسنجر مشترک به سطح مقطع ٧٠+٢۵+٧٠×٣.</v>
          </cell>
          <cell r="E376" t="str">
            <v>متر</v>
          </cell>
          <cell r="F376">
            <v>2000000</v>
          </cell>
          <cell r="G376">
            <v>1548000</v>
          </cell>
        </row>
        <row r="377">
          <cell r="C377">
            <v>70705</v>
          </cell>
          <cell r="D377" t="str">
            <v xml:space="preserve"> کابل خود نگهدار فشار ضعیف آلومینیوم سه فاز با نول و مسنجر مشترک به سطح مقطع ٧٠+٢۵+٩۵×٣.</v>
          </cell>
          <cell r="E377" t="str">
            <v>متر</v>
          </cell>
          <cell r="F377">
            <v>2300000</v>
          </cell>
          <cell r="G377">
            <v>1876000</v>
          </cell>
        </row>
        <row r="378">
          <cell r="C378">
            <v>70706</v>
          </cell>
          <cell r="D378" t="str">
            <v>کابل خود نگهدار فشار ضعیف آلومینیوم سه فاز با نول و مسنجر مشترک به سطح مقطع ٧٠+٢۵+١٢٠×٣.</v>
          </cell>
          <cell r="E378" t="str">
            <v>متر</v>
          </cell>
          <cell r="F378">
            <v>2740000</v>
          </cell>
          <cell r="G378">
            <v>2205000</v>
          </cell>
        </row>
        <row r="379">
          <cell r="C379">
            <v>70801</v>
          </cell>
          <cell r="D379" t="str">
            <v xml:space="preserve"> کابل خود نگهدار فشار ضعیف آلومینیوم تک فاز با نول و مسنجر جدا از هم به سطح مقطع ١۶+١۶+١۶×١.</v>
          </cell>
          <cell r="E379" t="str">
            <v>متر</v>
          </cell>
          <cell r="F379">
            <v>391000</v>
          </cell>
          <cell r="G379">
            <v>303000</v>
          </cell>
        </row>
        <row r="380">
          <cell r="C380">
            <v>70802</v>
          </cell>
          <cell r="D380" t="str">
            <v xml:space="preserve"> کابل خود نگهدار فشار ضعیف آلومینیوم تک فاز با نول و مسنجر جدا از هم به سطح مقطع ١۶+٢۵+٢۵×١.</v>
          </cell>
          <cell r="E380" t="str">
            <v>متر</v>
          </cell>
          <cell r="F380">
            <v>400000</v>
          </cell>
          <cell r="G380">
            <v>385000</v>
          </cell>
        </row>
        <row r="381">
          <cell r="C381">
            <v>70803</v>
          </cell>
          <cell r="D381" t="str">
            <v xml:space="preserve"> کابل خود نگهدار فشار ضعیف آلومینیوم تک فاز با نول و مسنجر جدا از هم به سطح مقطع ١۶+١۶+٢۵+٢۵×١.</v>
          </cell>
          <cell r="E381" t="str">
            <v>متر</v>
          </cell>
          <cell r="F381">
            <v>500000</v>
          </cell>
          <cell r="G381">
            <v>443000</v>
          </cell>
        </row>
        <row r="382">
          <cell r="C382">
            <v>70804</v>
          </cell>
          <cell r="D382" t="str">
            <v xml:space="preserve"> کابل خود نگهدار فشار ضعیف آلومینیوم تک فاز با نول و مسنجر جدا از هم به سطح مقطع ٢۵+١۶+٣۵+٣۵×١.</v>
          </cell>
          <cell r="E382" t="str">
            <v>متر</v>
          </cell>
          <cell r="F382">
            <v>662000</v>
          </cell>
          <cell r="G382">
            <v>549000</v>
          </cell>
        </row>
        <row r="383">
          <cell r="C383">
            <v>70901</v>
          </cell>
          <cell r="D383" t="str">
            <v xml:space="preserve"> کابل خود نگهدار فشار ضعیف آلومینیوم سه فاز با نول و مسنجر جدا از هم به سطح مقطع ١۶+١۶+٢۵+٢۵×٣.</v>
          </cell>
          <cell r="E383" t="str">
            <v>متر</v>
          </cell>
          <cell r="F383">
            <v>765000</v>
          </cell>
          <cell r="G383">
            <v>574000</v>
          </cell>
        </row>
        <row r="384">
          <cell r="C384">
            <v>70902</v>
          </cell>
          <cell r="D384" t="str">
            <v xml:space="preserve"> کابل خود نگهدار فشار ضعیف آلومینیوم سه فاز با نول و مسنجر جدا از هم به سطح مقطع ٢۵+٢۵+٣۵+٣۵×٣.</v>
          </cell>
          <cell r="E384" t="str">
            <v>متر</v>
          </cell>
          <cell r="F384">
            <v>1130000</v>
          </cell>
          <cell r="G384">
            <v>876000</v>
          </cell>
        </row>
        <row r="385">
          <cell r="C385">
            <v>70903</v>
          </cell>
          <cell r="D385" t="str">
            <v xml:space="preserve"> کابل خود نگهدار فشار ضعیف آلومینیوم سه فاز با نول و مسنجر جدا از هم به سطح مقطع ٢۵+٢۵+۵٠+۵٠×٣.</v>
          </cell>
          <cell r="E385" t="str">
            <v>متر</v>
          </cell>
          <cell r="F385">
            <v>1400000</v>
          </cell>
          <cell r="G385">
            <v>1046000</v>
          </cell>
        </row>
        <row r="386">
          <cell r="C386">
            <v>70904</v>
          </cell>
          <cell r="D386" t="str">
            <v xml:space="preserve"> کابل خود نگهدار فشار ضعیف آلومینیوم سه فاز با نول و مسنجر جدا از هم به سطح مقطع ٢۵+٢۵+٧٠+٧٠×٣.</v>
          </cell>
          <cell r="E386" t="str">
            <v>متر</v>
          </cell>
          <cell r="F386">
            <v>1850000</v>
          </cell>
          <cell r="G386">
            <v>1426000</v>
          </cell>
        </row>
        <row r="387">
          <cell r="C387">
            <v>70905</v>
          </cell>
          <cell r="D387" t="str">
            <v xml:space="preserve"> کابل خود نگهدار فشار ضعیف آلومینیوم سه فاز با نول و مسنجر جدا از هم به سطح مقطع ٢۵+٢۵+٩۵+٩۵×٣.</v>
          </cell>
          <cell r="E387" t="str">
            <v>متر</v>
          </cell>
          <cell r="F387">
            <v>2400000</v>
          </cell>
          <cell r="G387">
            <v>1856000</v>
          </cell>
        </row>
        <row r="388">
          <cell r="C388">
            <v>70906</v>
          </cell>
          <cell r="D388" t="str">
            <v xml:space="preserve"> کابل خود نگهدار فشار ضعیف آلومینیوم سه فاز با نول و مسنجر جدا از هم به سطح مقطع ٢۵+٢۵+١٢٠+١٢٠×٣.</v>
          </cell>
          <cell r="E388" t="str">
            <v>متر</v>
          </cell>
          <cell r="F388">
            <v>2755000</v>
          </cell>
          <cell r="G388">
            <v>2058000</v>
          </cell>
        </row>
        <row r="389">
          <cell r="C389">
            <v>80201</v>
          </cell>
          <cell r="D389" t="str">
            <v>مقره سوزنی کامپوزیتی با فاصله خزشی کمتر از ۶٠٠ میلیمتر جهت رده ولتاژی ٢٠کیلوولت.</v>
          </cell>
          <cell r="E389" t="str">
            <v>عدد</v>
          </cell>
          <cell r="F389">
            <v>2745000</v>
          </cell>
          <cell r="G389">
            <v>2150000</v>
          </cell>
        </row>
        <row r="390">
          <cell r="C390">
            <v>80202</v>
          </cell>
          <cell r="D390" t="str">
            <v>مقره سوزنی کامپوزیتی با فاصله خزشی ۶٠٠ تا ٧۴٠ میلیمتر جهت رده ولتاژی ٢٠کیلوولت.</v>
          </cell>
          <cell r="E390" t="str">
            <v>عدد</v>
          </cell>
          <cell r="F390">
            <v>2745000</v>
          </cell>
          <cell r="G390">
            <v>2250000</v>
          </cell>
        </row>
        <row r="391">
          <cell r="C391">
            <v>80203</v>
          </cell>
          <cell r="D391" t="str">
            <v>قره سوزنی کامپوزیتی با فاصله خزشی بیش از ٧۴٠ میلیمتر جهت رده ولتاژی ٢٠کیلوولت.</v>
          </cell>
          <cell r="E391" t="str">
            <v>عدد</v>
          </cell>
          <cell r="F391">
            <v>3294000</v>
          </cell>
          <cell r="G391">
            <v>2900000</v>
          </cell>
        </row>
        <row r="392">
          <cell r="C392">
            <v>80207</v>
          </cell>
          <cell r="D392" t="str">
            <v>مقره بشقابی کامپوزیتی با فاصله خزشی کمتر از ۶٠٠ میلیمتر جهت رده ولتاژی ٢٠کیلوولت.</v>
          </cell>
          <cell r="E392" t="str">
            <v>عدد</v>
          </cell>
          <cell r="F392">
            <v>2745000</v>
          </cell>
          <cell r="G392">
            <v>2250000</v>
          </cell>
        </row>
        <row r="393">
          <cell r="C393">
            <v>80208</v>
          </cell>
          <cell r="D393" t="str">
            <v>مقره بشقابی کامپوزیتی با فاصله خزشی بین ۶٠٠ تا ٧۴٠ میلیمتر جهت رده ولتاژی ٢٠کیلوولت.</v>
          </cell>
          <cell r="E393" t="str">
            <v>عدد</v>
          </cell>
          <cell r="F393">
            <v>2745000</v>
          </cell>
          <cell r="G393">
            <v>2100000</v>
          </cell>
        </row>
        <row r="394">
          <cell r="C394">
            <v>80209</v>
          </cell>
          <cell r="D394" t="str">
            <v>مقره بشقابی کامپوزیتی با فاصله خزشی بیشتر از ٧۴٠ میلیمتر جهت رده ولتاژی ٢٠کیلوولت.</v>
          </cell>
          <cell r="E394" t="str">
            <v>عدد</v>
          </cell>
          <cell r="F394">
            <v>2980000</v>
          </cell>
          <cell r="G394">
            <v>2570000</v>
          </cell>
        </row>
        <row r="395">
          <cell r="C395">
            <v>80301</v>
          </cell>
          <cell r="D395" t="str">
            <v>اسپیسر کامپوزیتی بین فازی ٢٠ کیلوولت با طول ١ متر و کمتر.</v>
          </cell>
          <cell r="E395" t="str">
            <v>عدد</v>
          </cell>
          <cell r="F395">
            <v>4313000</v>
          </cell>
          <cell r="G395">
            <v>3670000</v>
          </cell>
        </row>
        <row r="396">
          <cell r="C396">
            <v>80302</v>
          </cell>
          <cell r="D396" t="str">
            <v>اسپیسر کامپوزیتی بین فازی ٢٠ کیلوولت با طول بیش از ١ متر.</v>
          </cell>
          <cell r="E396" t="str">
            <v>عدد</v>
          </cell>
          <cell r="F396">
            <v>5490000</v>
          </cell>
          <cell r="G396">
            <v>4400000</v>
          </cell>
        </row>
        <row r="397">
          <cell r="C397">
            <v>80303</v>
          </cell>
          <cell r="D397" t="str">
            <v>اسپیسر فشار ضعیف.</v>
          </cell>
          <cell r="E397" t="str">
            <v>عدد</v>
          </cell>
          <cell r="F397">
            <v>1530000</v>
          </cell>
          <cell r="G397">
            <v>1500000</v>
          </cell>
        </row>
        <row r="398">
          <cell r="C398">
            <v>80304</v>
          </cell>
          <cell r="D398" t="str">
            <v>فاصله نگهدار عایق (اسپیسر) کابل فاصله دار.</v>
          </cell>
          <cell r="E398" t="str">
            <v>عدد</v>
          </cell>
          <cell r="F398">
            <v>2700000</v>
          </cell>
          <cell r="G398">
            <v>2350000</v>
          </cell>
        </row>
        <row r="399">
          <cell r="C399">
            <v>80501</v>
          </cell>
          <cell r="D399" t="str">
            <v>از نوع سیلیکون مایع جهت مقره. RTV پوشش</v>
          </cell>
          <cell r="E399" t="str">
            <v>کیلو گرم</v>
          </cell>
          <cell r="F399">
            <v>14343000</v>
          </cell>
          <cell r="G399">
            <v>10610000</v>
          </cell>
        </row>
        <row r="400">
          <cell r="C400">
            <v>80602</v>
          </cell>
          <cell r="D400" t="str">
            <v>مقره اتکایی تابلو ٢٠ کیلو ولت.</v>
          </cell>
          <cell r="E400" t="str">
            <v>عدد</v>
          </cell>
          <cell r="F400">
            <v>3418000</v>
          </cell>
          <cell r="G400">
            <v>2595000</v>
          </cell>
        </row>
        <row r="401">
          <cell r="C401">
            <v>80605</v>
          </cell>
          <cell r="D401" t="str">
            <v>مقره خازنی تابلو ٢٠ کیلوولت.</v>
          </cell>
          <cell r="E401" t="str">
            <v>عدد</v>
          </cell>
          <cell r="F401">
            <v>5718000</v>
          </cell>
          <cell r="G401">
            <v>4380000</v>
          </cell>
        </row>
        <row r="402">
          <cell r="C402">
            <v>90201</v>
          </cell>
          <cell r="D402" t="str">
            <v xml:space="preserve"> سرکابل داخلی حرارتی، برای کابل تک رشته ٢٠ کیلوولتی، N2XSY یا NA2XSY به سطح مقطع ٣۵×١ میلیمتر مربع.</v>
          </cell>
          <cell r="E402" t="str">
            <v>عدد</v>
          </cell>
          <cell r="F402">
            <v>6284000</v>
          </cell>
          <cell r="G402">
            <v>4669000</v>
          </cell>
        </row>
        <row r="403">
          <cell r="C403">
            <v>90202</v>
          </cell>
          <cell r="D403" t="str">
            <v xml:space="preserve"> سرکابل داخلی حرارتی، برای کابل تک رشته ٢٠ کیلوولتی، N2XSY یا NA2XSY به سطح مقطع ۵٠×١ میلیمتر مربع.</v>
          </cell>
          <cell r="E403" t="str">
            <v>عدد</v>
          </cell>
          <cell r="F403">
            <v>6324000</v>
          </cell>
          <cell r="G403">
            <v>4809000</v>
          </cell>
        </row>
        <row r="404">
          <cell r="C404">
            <v>90203</v>
          </cell>
          <cell r="D404" t="str">
            <v xml:space="preserve"> سرکابل داخلی حرارتی، برای کابل تک رشته ٢٠ کیلوولتی، YN2XS یا NA2XSY به سطح مقطع ٧٠×١ میلیمتر مربع.</v>
          </cell>
          <cell r="E404" t="str">
            <v>عدد</v>
          </cell>
          <cell r="F404">
            <v>6365000</v>
          </cell>
          <cell r="G404">
            <v>5124000</v>
          </cell>
        </row>
        <row r="405">
          <cell r="C405">
            <v>90204</v>
          </cell>
          <cell r="D405" t="str">
            <v>سرکابل داخلی حرارتی، برای کابل تک رشته ٢٠ کیلوولتی، N2XSY یا NA2XSY به سطح مقطع ٩۵×١ میلیمتر مربع.</v>
          </cell>
          <cell r="E405" t="str">
            <v>عدد</v>
          </cell>
          <cell r="F405">
            <v>7315000</v>
          </cell>
          <cell r="G405">
            <v>5404000</v>
          </cell>
        </row>
        <row r="406">
          <cell r="C406">
            <v>90205</v>
          </cell>
          <cell r="D406" t="str">
            <v xml:space="preserve"> سرکابل داخلی حرارتی، برای کابل تک رشته ٢٠ کیلوولتی، N2XSY یا NA2XSY به سطح مقطع ١٢٠×١ میلیمتر مربع.</v>
          </cell>
          <cell r="E406" t="str">
            <v>عدد</v>
          </cell>
          <cell r="F406">
            <v>7358000</v>
          </cell>
          <cell r="G406">
            <v>5537000</v>
          </cell>
        </row>
        <row r="407">
          <cell r="C407">
            <v>90206</v>
          </cell>
          <cell r="D407" t="str">
            <v xml:space="preserve"> سرکابل داخلی حرارتی، برای کابل تک رشته ٢٠ کیلوولتی، N2XSY یاNA2XSY به سطح مقطع ١۵٠×١ میلیمتر مربع.</v>
          </cell>
          <cell r="E407" t="str">
            <v>عدد</v>
          </cell>
          <cell r="F407">
            <v>7535000</v>
          </cell>
          <cell r="G407">
            <v>6062000</v>
          </cell>
        </row>
        <row r="408">
          <cell r="C408">
            <v>90207</v>
          </cell>
          <cell r="D408" t="str">
            <v xml:space="preserve"> سرکابل داخلی حرارتی، برای کابل تک رشته ٢٠ کیلوولتی، N2XSY یا NA2XSY به سطح مقطع ١٨۵×١ میلیمتر مربع.</v>
          </cell>
          <cell r="E408" t="str">
            <v>عدد</v>
          </cell>
          <cell r="F408">
            <v>8510000</v>
          </cell>
          <cell r="G408">
            <v>6104000</v>
          </cell>
        </row>
        <row r="409">
          <cell r="C409">
            <v>90208</v>
          </cell>
          <cell r="D409" t="str">
            <v xml:space="preserve"> سرکابل داخلی حرارتی، برای کابل تک رشته ٢٠ کیلوولتی، N2XSY یا NA2XSY به سطح مقطع ٢۴٠×١ میلیمتر مربع.</v>
          </cell>
          <cell r="E409" t="str">
            <v>عدد</v>
          </cell>
          <cell r="F409">
            <v>9473000</v>
          </cell>
          <cell r="G409">
            <v>7070000</v>
          </cell>
        </row>
        <row r="410">
          <cell r="C410">
            <v>90209</v>
          </cell>
          <cell r="D410" t="str">
            <v xml:space="preserve"> سرکابل داخلی حرارتی، برای کابل تک رشته ٢٠ کیلوولتی، N2XSY یا NA2XSY به سطح مقطع ٣٠٠×١ میلیمتر مربع.</v>
          </cell>
          <cell r="E410" t="str">
            <v>عدد</v>
          </cell>
          <cell r="F410">
            <v>9653000</v>
          </cell>
          <cell r="G410">
            <v>7385000</v>
          </cell>
        </row>
        <row r="411">
          <cell r="C411">
            <v>90210</v>
          </cell>
          <cell r="D411" t="str">
            <v xml:space="preserve"> سرکابل داخلی حرارتی، برای کابل سه رشته ٢٠ کیلوولتی، N2XSEY یا NA2XSEY به سطح مقطع ٣۵×٣ میلیمتر مربع.</v>
          </cell>
          <cell r="E411" t="str">
            <v>سری</v>
          </cell>
          <cell r="F411">
            <v>26892000</v>
          </cell>
          <cell r="G411">
            <v>20600000</v>
          </cell>
        </row>
        <row r="412">
          <cell r="C412">
            <v>90211</v>
          </cell>
          <cell r="D412" t="str">
            <v xml:space="preserve"> سرکابل داخلی حرارتی، برای کابل سه رشته ٢٠ کیلوولتی، N2XSEY یا NA2XSEY به سطح مقطع ۵٠×٣ میلیمتر مربع.</v>
          </cell>
          <cell r="E412" t="str">
            <v>سری</v>
          </cell>
          <cell r="F412">
            <v>27013000</v>
          </cell>
          <cell r="G412">
            <v>22240000</v>
          </cell>
        </row>
        <row r="413">
          <cell r="C413">
            <v>90212</v>
          </cell>
          <cell r="D413" t="str">
            <v xml:space="preserve"> سرکابل داخلی حرارتی، برای کابل سه رشته ٢٠ کیلوولتی، N2XSEY یا NA2XSEY به سطح مقطع ٧٠×٣ میلیمتر مربع.</v>
          </cell>
          <cell r="E413" t="str">
            <v>سری</v>
          </cell>
          <cell r="F413">
            <v>27125000</v>
          </cell>
          <cell r="G413">
            <v>22520000</v>
          </cell>
        </row>
        <row r="414">
          <cell r="C414">
            <v>90213</v>
          </cell>
          <cell r="D414" t="str">
            <v xml:space="preserve"> سرکابل داخلی حرارتی، برای کابل سه رشته ٢٠ کیلوولتی، N2XSEY یا NA2XSEY به سطح مقطع ٩۵×٣ میلیمتر مربع.</v>
          </cell>
          <cell r="E414" t="str">
            <v>سری</v>
          </cell>
          <cell r="F414">
            <v>32090000</v>
          </cell>
          <cell r="G414">
            <v>24680000</v>
          </cell>
        </row>
        <row r="415">
          <cell r="C415">
            <v>90214</v>
          </cell>
          <cell r="D415" t="str">
            <v xml:space="preserve"> سرکابل داخلی حرارتی، برای کابل سه رشته ٢٠ کیلوولتی، N2XSEY یا NA2XSEY به سطح مقطع 120×٣ میلیمتر مربع.</v>
          </cell>
          <cell r="E415" t="str">
            <v>سری</v>
          </cell>
          <cell r="F415">
            <v>32211000</v>
          </cell>
          <cell r="G415">
            <v>25060000</v>
          </cell>
        </row>
        <row r="416">
          <cell r="C416">
            <v>90215</v>
          </cell>
          <cell r="D416" t="str">
            <v xml:space="preserve"> سرکابل داخلی حرارتی، برای کابل سه رشته ٢٠ کیلوولتی، N2XSEY یا NA2XSEY به سطح مقطع ١۵٠×٣ میلیمتر مربع.</v>
          </cell>
          <cell r="E416" t="str">
            <v>سری</v>
          </cell>
          <cell r="F416">
            <v>32695000</v>
          </cell>
          <cell r="G416">
            <v>26380000</v>
          </cell>
        </row>
        <row r="417">
          <cell r="C417">
            <v>90216</v>
          </cell>
          <cell r="D417" t="str">
            <v xml:space="preserve"> سرکابل داخلی حرارتی، برای کابل سه رشته ٢٠ کیلوولتی، N2XSEY یا NA2XSEY به سطح مقطع ١٨۵×٣ میلیمتر مربع.</v>
          </cell>
          <cell r="E417" t="str">
            <v>سری</v>
          </cell>
          <cell r="F417">
            <v>33105000</v>
          </cell>
          <cell r="G417">
            <v>26760000</v>
          </cell>
        </row>
        <row r="418">
          <cell r="C418">
            <v>90217</v>
          </cell>
          <cell r="D418" t="str">
            <v xml:space="preserve"> سرکابل داخلی حرارتی، برای کابل سه رشته ٢٠ کیلوولتی، N2XSEY یا NA2XSEY به سطح مقطع ٢۴٠×٣ میلیمتر مربع.</v>
          </cell>
          <cell r="E418" t="str">
            <v>سری</v>
          </cell>
          <cell r="F418">
            <v>41498000</v>
          </cell>
          <cell r="G418">
            <v>32330000</v>
          </cell>
        </row>
        <row r="419">
          <cell r="C419">
            <v>90218</v>
          </cell>
          <cell r="D419" t="str">
            <v xml:space="preserve"> سرکابل داخلی حرارتی، برای کابل سه رشته ٢٠ کیلوولتی، N2XSEY یا NA2XSEY به سطح مقطع ٣٠٠×٣ میلیمتر مربع.</v>
          </cell>
          <cell r="E419" t="str">
            <v>سری</v>
          </cell>
          <cell r="F419">
            <v>41982000</v>
          </cell>
          <cell r="G419">
            <v>33400000</v>
          </cell>
        </row>
        <row r="420">
          <cell r="C420">
            <v>90219</v>
          </cell>
          <cell r="D420" t="str">
            <v xml:space="preserve"> سرکابل هوایی حرارتی، برای کابل تک رشته ٢٠ کیلوولتی، N2XSY یا NA2XSY به سطح مقطع ٣۵×١ میلیمتر مربع.</v>
          </cell>
          <cell r="E420" t="str">
            <v>عدد</v>
          </cell>
          <cell r="F420">
            <v>7467000</v>
          </cell>
          <cell r="G420">
            <v>5537000</v>
          </cell>
        </row>
        <row r="421">
          <cell r="C421">
            <v>90220</v>
          </cell>
          <cell r="D421" t="str">
            <v>سرکابل هوایی حرارتی، برای کابل تک رشته ٢٠ کیلوولتی، N2XSY یا NA2XSY به سطح مقطع ۵٠×١ میلیمتر مربع.</v>
          </cell>
          <cell r="E421" t="str">
            <v>عدد</v>
          </cell>
          <cell r="F421">
            <v>7899000</v>
          </cell>
          <cell r="G421">
            <v>5677000</v>
          </cell>
        </row>
        <row r="422">
          <cell r="C422">
            <v>90221</v>
          </cell>
          <cell r="D422" t="str">
            <v xml:space="preserve"> سرکابل هوایی حرارتی، برای کابل تک رشته ٢٠ کیلوولتی، N2XSY یا NA2XSY به سطح مقطع ٧٠×١ میلیمتر مربع.</v>
          </cell>
          <cell r="E422" t="str">
            <v>عدد</v>
          </cell>
          <cell r="F422">
            <v>8734000</v>
          </cell>
          <cell r="G422">
            <v>6587000</v>
          </cell>
        </row>
        <row r="423">
          <cell r="C423">
            <v>90222</v>
          </cell>
          <cell r="D423" t="str">
            <v xml:space="preserve"> سرکابل هوایی حرارتی، برای کابل تک رشته ٢٠ کیلوولتی، N2XSY یا NA2XSY به سطح مقطع ٩۵×١ میلیمتر مربع.</v>
          </cell>
          <cell r="E423" t="str">
            <v>عدد</v>
          </cell>
          <cell r="F423">
            <v>9193000</v>
          </cell>
          <cell r="G423">
            <v>7140000</v>
          </cell>
        </row>
        <row r="424">
          <cell r="C424">
            <v>90223</v>
          </cell>
          <cell r="D424" t="str">
            <v xml:space="preserve"> سرکابل هوایی حرارتی، برای کابل تک رشته ٢٠ کیلوولتی، N2XSY یا NA2XSY به سطح مقطع ١٢٠×١ میلیمتر مربع.</v>
          </cell>
          <cell r="E424" t="str">
            <v>عدد</v>
          </cell>
          <cell r="F424">
            <v>9659000</v>
          </cell>
          <cell r="G424">
            <v>7280000</v>
          </cell>
        </row>
        <row r="425">
          <cell r="C425">
            <v>90224</v>
          </cell>
          <cell r="D425" t="str">
            <v xml:space="preserve"> سرکابل هوایی حرارتی، برای کابل تک رشته ٢٠ کیلوولتی، N2XSY یا NA2XSY به سطح مقطع ١۵٠×١ میلیمتر مربع.</v>
          </cell>
          <cell r="E425" t="str">
            <v>عدد</v>
          </cell>
          <cell r="F425">
            <v>10271000</v>
          </cell>
          <cell r="G425">
            <v>7833000</v>
          </cell>
        </row>
        <row r="426">
          <cell r="C426">
            <v>90225</v>
          </cell>
          <cell r="D426" t="str">
            <v xml:space="preserve"> سرکابل هوایی حرارتی، برای کابل تک رشته ٢٠ کیلوولتی، N2XSY یا NA2XSY به سطح مقطع ١٨۵×١ میلیمتر مربع.</v>
          </cell>
          <cell r="E426" t="str">
            <v>عدد</v>
          </cell>
          <cell r="F426">
            <v>11472000</v>
          </cell>
          <cell r="G426">
            <v>8638000</v>
          </cell>
        </row>
        <row r="427">
          <cell r="C427">
            <v>90226</v>
          </cell>
          <cell r="D427" t="str">
            <v xml:space="preserve"> سرکابل هوایی حرارتی، برای کابل تک رشته ٢٠ کیلوولتی، N2XSY یا NA2XSY به سطح مقطع ٢۴٠×١ میلیمتر مربع.</v>
          </cell>
          <cell r="E427" t="str">
            <v>عدد</v>
          </cell>
          <cell r="F427">
            <v>12435000</v>
          </cell>
          <cell r="G427">
            <v>9541000</v>
          </cell>
        </row>
        <row r="428">
          <cell r="C428">
            <v>90227</v>
          </cell>
          <cell r="D428" t="str">
            <v xml:space="preserve"> سرکابل هوایی حرارتی، برای کابل تک رشته ٢٠ کیلوولتی، N2XSY یا NA2XSY به سطح مقطع ٣٠٠×١ میلیمتر مربع.</v>
          </cell>
          <cell r="E428" t="str">
            <v>عدد</v>
          </cell>
          <cell r="F428">
            <v>12612000</v>
          </cell>
          <cell r="G428">
            <v>9891000</v>
          </cell>
        </row>
        <row r="429">
          <cell r="C429">
            <v>90228</v>
          </cell>
          <cell r="D429" t="str">
            <v xml:space="preserve"> سرکابل هوایی حرارتی، برای کابل سه رشته ٢٠ کیلوولتی، N2XSEY یا NA2XSEY به سطح مقطع ٣۵×٣ میلیمتر مربع.</v>
          </cell>
          <cell r="E429" t="str">
            <v>سری</v>
          </cell>
          <cell r="F429">
            <v>35080000</v>
          </cell>
          <cell r="G429">
            <v>25230000</v>
          </cell>
        </row>
        <row r="430">
          <cell r="C430">
            <v>90229</v>
          </cell>
          <cell r="D430" t="str">
            <v xml:space="preserve"> سرکابل هوایی حرارتی، برای کابل سه رشته ٢٠ کیلوولتی، N2XSEY یا NA2XSEY به سطح مقطع ۵٠×٣ میلیمتر مربع.</v>
          </cell>
          <cell r="E430" t="str">
            <v>سری</v>
          </cell>
          <cell r="F430">
            <v>36850000</v>
          </cell>
          <cell r="G430">
            <v>27150000</v>
          </cell>
        </row>
        <row r="431">
          <cell r="C431">
            <v>90230</v>
          </cell>
          <cell r="D431" t="str">
            <v xml:space="preserve"> سرکابل هوایی حرارتی، برای کابل سه رشته ٢٠ کیلوولتی، N2XSEY یا NA2XSEY به سطح مقطع ٧٠×٣ میلیمتر مربع.</v>
          </cell>
          <cell r="E431" t="str">
            <v>سری</v>
          </cell>
          <cell r="F431">
            <v>37092000</v>
          </cell>
          <cell r="G431">
            <v>27450000</v>
          </cell>
        </row>
        <row r="432">
          <cell r="C432">
            <v>90231</v>
          </cell>
          <cell r="D432" t="str">
            <v xml:space="preserve"> سرکابل هوایی حرارتی، برای کابل سه رشته ٢٠ کیلوولتی، N2XSEY یا NA2XSEY به سطح مقطع ٩۵×٣ میلیمتر مربع.</v>
          </cell>
          <cell r="E432" t="str">
            <v>سری</v>
          </cell>
          <cell r="F432">
            <v>40166000</v>
          </cell>
          <cell r="G432">
            <v>29160000</v>
          </cell>
        </row>
        <row r="433">
          <cell r="C433">
            <v>90232</v>
          </cell>
          <cell r="D433" t="str">
            <v xml:space="preserve"> سرکابل هوایی حرارتی، برای کابل سه رشته ٢٠ کیلوولتی، N2XSEY یا NA2XSEY به سطح مقطع ١٢٠×٣ میلیمتر مربع.</v>
          </cell>
          <cell r="E433" t="str">
            <v>سری</v>
          </cell>
          <cell r="F433">
            <v>40287000</v>
          </cell>
          <cell r="G433">
            <v>29540000</v>
          </cell>
        </row>
        <row r="434">
          <cell r="C434">
            <v>90233</v>
          </cell>
          <cell r="D434" t="str">
            <v xml:space="preserve"> سرکابل هوایی حرارتی، برای کابل سه رشته ٢٠ کیلوولتی، N2XSEY یا NA2XSEY به سطح مقطع ١۵٠×٣ میلیمتر مربع.</v>
          </cell>
          <cell r="E434" t="str">
            <v>سری</v>
          </cell>
          <cell r="F434">
            <v>45662000</v>
          </cell>
          <cell r="G434">
            <v>32120000</v>
          </cell>
        </row>
        <row r="435">
          <cell r="C435">
            <v>90234</v>
          </cell>
          <cell r="D435" t="str">
            <v xml:space="preserve"> سرکابل هوایی حرارتی، برای کابل سه رشته ٢٠ کیلوولتی، N2XSEY یاNA2XSEY به سطح مقطع ١٨۵×٣ میلیمتر مربع.</v>
          </cell>
          <cell r="E435" t="str">
            <v>سری</v>
          </cell>
          <cell r="F435">
            <v>46118000</v>
          </cell>
          <cell r="G435">
            <v>32490000</v>
          </cell>
        </row>
        <row r="436">
          <cell r="C436">
            <v>90235</v>
          </cell>
          <cell r="D436" t="str">
            <v xml:space="preserve"> سرکابل هوایی حرارتی، برای کابل سه رشته ٢٠ کیلوولتی، N2XSEY یا NA2XSEY به سطح مقطع ٢۴٠×٣ میلیمتر مربع.</v>
          </cell>
          <cell r="E436" t="str">
            <v>سری</v>
          </cell>
          <cell r="F436">
            <v>54977000</v>
          </cell>
          <cell r="G436">
            <v>38960000</v>
          </cell>
        </row>
        <row r="437">
          <cell r="C437">
            <v>90236</v>
          </cell>
          <cell r="D437" t="str">
            <v>سرکابل هوایی حرارتی، برای کابل سه رشته ٢٠ کیلوولتی، N2XSEY یا NA2XSEY به سطح مقطع ٣٠٠×٣ میلیمتر مربع.</v>
          </cell>
          <cell r="E437" t="str">
            <v>سری</v>
          </cell>
          <cell r="F437">
            <v>55498000</v>
          </cell>
          <cell r="G437">
            <v>40190000</v>
          </cell>
        </row>
        <row r="438">
          <cell r="C438">
            <v>90237</v>
          </cell>
          <cell r="D438" t="str">
            <v xml:space="preserve"> سرکابل داخلی حرارتی، برای کابل تک رشته ٢٠ کیلوولتی، N2XSY یا NA2XSY به سطح مقطع ۴٠٠×١ میلیمتر مربع.</v>
          </cell>
          <cell r="E438" t="str">
            <v>عدد</v>
          </cell>
          <cell r="F438">
            <v>15289000</v>
          </cell>
          <cell r="G438">
            <v>12670000</v>
          </cell>
        </row>
        <row r="439">
          <cell r="C439">
            <v>90238</v>
          </cell>
          <cell r="D439" t="str">
            <v xml:space="preserve"> سرکابل داخلی حرارتی، برای کابل تک رشته ٢٠ کیلوولتی، N2XSY یا NA2XSY به سطح مقطع ۵٠٠×١ میلیمتر مربع.</v>
          </cell>
          <cell r="E439" t="str">
            <v>عدد</v>
          </cell>
          <cell r="F439">
            <v>16838000</v>
          </cell>
          <cell r="G439">
            <v>15310000</v>
          </cell>
        </row>
        <row r="440">
          <cell r="C440">
            <v>90239</v>
          </cell>
          <cell r="D440" t="str">
            <v xml:space="preserve"> سرکابل داخلی حرارتی، برای کابل تک رشته ٢٠ کیلوولتی، N2XSY یا NA2XSY به سطح مقطع ۶٣٠×١ میلیمتر مربع.</v>
          </cell>
          <cell r="E440" t="str">
            <v>عدد</v>
          </cell>
          <cell r="F440">
            <v>18071000</v>
          </cell>
          <cell r="G440">
            <v>15310000</v>
          </cell>
        </row>
        <row r="441">
          <cell r="C441">
            <v>90240</v>
          </cell>
          <cell r="D441" t="str">
            <v xml:space="preserve"> سرکابل داخلی حرارتی، برای کابل تک رشته ٢٠ کیلوولتی، N2XSY یا NA2XSY به سطح مقطع ٨٠٠×١ میلیمتر مربع.</v>
          </cell>
          <cell r="E441" t="str">
            <v>عدد</v>
          </cell>
          <cell r="F441">
            <v>24492000</v>
          </cell>
          <cell r="G441">
            <v>20750000</v>
          </cell>
        </row>
        <row r="442">
          <cell r="C442">
            <v>90241</v>
          </cell>
          <cell r="D442" t="str">
            <v xml:space="preserve"> سرکابل هوایی حرارتی، برای کابل تک رشته ٢٠ کیلوولتی، N2XSY یا NA2XSY به سطح مقطع ۴٠٠×١ میلیمتر مربع.</v>
          </cell>
          <cell r="E442" t="str">
            <v>عدد</v>
          </cell>
          <cell r="F442">
            <v>19977000</v>
          </cell>
          <cell r="G442">
            <v>15110000</v>
          </cell>
        </row>
        <row r="443">
          <cell r="C443">
            <v>90242</v>
          </cell>
          <cell r="D443" t="str">
            <v xml:space="preserve"> سرکابل هوایی حرارتی، برای کابل تک رشته ٢٠ کیلوولتی، N2XSY یا NA2XSY به سطح مقطع ۵٠٠×١ میلیمتر مربع.</v>
          </cell>
          <cell r="E443" t="str">
            <v>عدد</v>
          </cell>
          <cell r="F443">
            <v>20937000</v>
          </cell>
          <cell r="G443">
            <v>15900000</v>
          </cell>
        </row>
        <row r="444">
          <cell r="C444">
            <v>90243</v>
          </cell>
          <cell r="D444" t="str">
            <v xml:space="preserve"> سرکابل هوایی حرارتی، برای کابل تک رشته ٢٠ کیلوولتی، N2XSY یا NA2XSY به سطح مقطع ۶٣٠×١ میلیمتر مربع.</v>
          </cell>
          <cell r="E444" t="str">
            <v>عدد</v>
          </cell>
          <cell r="F444">
            <v>20852000</v>
          </cell>
          <cell r="G444">
            <v>15900000</v>
          </cell>
        </row>
        <row r="445">
          <cell r="C445">
            <v>90244</v>
          </cell>
          <cell r="D445" t="str">
            <v xml:space="preserve"> سرکابل هوایی حرارتی، برای کابل تک رشته ٢٠ کیلوولتی، N2XSY یا NA2XSY به سطح مقطع ٨٠٠×١ میلیمتر مربع.</v>
          </cell>
          <cell r="E445" t="str">
            <v>عدد</v>
          </cell>
          <cell r="F445">
            <v>27100000</v>
          </cell>
          <cell r="G445">
            <v>22960000</v>
          </cell>
        </row>
        <row r="446">
          <cell r="C446">
            <v>90501</v>
          </cell>
          <cell r="D446" t="str">
            <v xml:space="preserve"> سرکابل داخلی سرد، برای کابل تک رشته ٢٠ کیلوولتی، برای سطح مقطع ٣۵×١ میلیمتر مربع.</v>
          </cell>
          <cell r="E446" t="str">
            <v>عدد</v>
          </cell>
          <cell r="F446">
            <v>10461000</v>
          </cell>
          <cell r="G446">
            <v>7650000</v>
          </cell>
        </row>
        <row r="447">
          <cell r="C447">
            <v>90502</v>
          </cell>
          <cell r="D447" t="str">
            <v xml:space="preserve"> سرکابل داخلی سرد، برای کابل تک رشته ٢٠ کیلوولتی، برای سطح مقطع ۵٠×١ میلیمتر مربع.</v>
          </cell>
          <cell r="E447" t="str">
            <v>عدد</v>
          </cell>
          <cell r="F447">
            <v>10461000</v>
          </cell>
          <cell r="G447">
            <v>7650000</v>
          </cell>
        </row>
        <row r="448">
          <cell r="C448">
            <v>90503</v>
          </cell>
          <cell r="D448" t="str">
            <v xml:space="preserve"> سرکابل داخلی سرد، برای کابل تک رشته ٢٠ کیلوولتی، برای سطح مقطع ٧٠×١ میلیمتر مربع.</v>
          </cell>
          <cell r="E448" t="str">
            <v>عدد</v>
          </cell>
          <cell r="F448">
            <v>10461000</v>
          </cell>
          <cell r="G448">
            <v>7650000</v>
          </cell>
        </row>
        <row r="449">
          <cell r="C449">
            <v>90504</v>
          </cell>
          <cell r="D449" t="str">
            <v xml:space="preserve"> سرکابل داخلی سرد، برای کابل تک رشته ٢٠ کیلوولتی، برای سطح مقطع ٩۵×١ میلیمتر مربع.</v>
          </cell>
          <cell r="E449" t="str">
            <v>عدد</v>
          </cell>
          <cell r="F449">
            <v>10461000</v>
          </cell>
          <cell r="G449">
            <v>7650000</v>
          </cell>
        </row>
        <row r="450">
          <cell r="C450">
            <v>90505</v>
          </cell>
          <cell r="D450" t="str">
            <v xml:space="preserve"> سرکابل داخلی سرد، برای کابل تک رشته ٢٠ کیلوولتی، برای سطح مقطع ١٢٠×١ میلیمتر مربع.</v>
          </cell>
          <cell r="E450" t="str">
            <v>عدد</v>
          </cell>
          <cell r="F450">
            <v>10461000</v>
          </cell>
          <cell r="G450">
            <v>7650000</v>
          </cell>
        </row>
        <row r="451">
          <cell r="C451">
            <v>90506</v>
          </cell>
          <cell r="D451" t="str">
            <v xml:space="preserve"> سرکابل داخلی سرد، برای کابل تک رشته ٢٠ کیلوولتی، برای سطح مقطع ١۵٠×١ میلیمتر مربع.</v>
          </cell>
          <cell r="E451" t="str">
            <v>عدد</v>
          </cell>
          <cell r="F451">
            <v>10461000</v>
          </cell>
          <cell r="G451">
            <v>7650000</v>
          </cell>
        </row>
        <row r="452">
          <cell r="C452">
            <v>90507</v>
          </cell>
          <cell r="D452" t="str">
            <v xml:space="preserve"> سرکابل داخلی سرد، برای کابل تک رشته ٢٠ کیلوولتی، برای سطح مقطع ١٨۵×١ میلیمتر مربع.</v>
          </cell>
          <cell r="E452" t="str">
            <v>عدد</v>
          </cell>
          <cell r="F452">
            <v>13185000</v>
          </cell>
          <cell r="G452">
            <v>9642000</v>
          </cell>
        </row>
        <row r="453">
          <cell r="C453">
            <v>90508</v>
          </cell>
          <cell r="D453" t="str">
            <v xml:space="preserve"> سرکابل داخلی سرد، برای کابل تک رشته ٢٠ کیلوولتی، برای سطح مقطع ٢۴٠×١ میلیمتر مربع.</v>
          </cell>
          <cell r="E453" t="str">
            <v>عدد</v>
          </cell>
          <cell r="F453">
            <v>13935000</v>
          </cell>
          <cell r="G453">
            <v>10190000</v>
          </cell>
        </row>
        <row r="454">
          <cell r="C454">
            <v>90509</v>
          </cell>
          <cell r="D454" t="str">
            <v xml:space="preserve"> سرکابل داخلی سرد، برای کابل تک رشته ٢٠ کیلوولتی، برای سطح مقطع ٣٠٠×١ میلیمتر مربع.</v>
          </cell>
          <cell r="E454" t="str">
            <v>عدد</v>
          </cell>
          <cell r="F454">
            <v>15070000</v>
          </cell>
          <cell r="G454">
            <v>11020000</v>
          </cell>
        </row>
        <row r="455">
          <cell r="C455">
            <v>90510</v>
          </cell>
          <cell r="D455" t="str">
            <v xml:space="preserve"> سرکابل داخلی سرد، برای کابل سه رشته ٢٠ کیلوولتی، برای سطح مقطع ٣۵×٣ میلیمتر مربع.</v>
          </cell>
          <cell r="E455" t="str">
            <v>سری</v>
          </cell>
          <cell r="F455">
            <v>44308000</v>
          </cell>
          <cell r="G455">
            <v>32400000</v>
          </cell>
        </row>
        <row r="456">
          <cell r="C456">
            <v>90511</v>
          </cell>
          <cell r="D456" t="str">
            <v xml:space="preserve"> سرکابل داخلی سرد، برای کابل سه رشته ٢٠ کیلوولتی، برای سطح مقطع ۵٠×٣ میلیمتر مربع.</v>
          </cell>
          <cell r="E456" t="str">
            <v>سری</v>
          </cell>
          <cell r="F456">
            <v>44308000</v>
          </cell>
          <cell r="G456">
            <v>32400000</v>
          </cell>
        </row>
        <row r="457">
          <cell r="C457">
            <v>90512</v>
          </cell>
          <cell r="D457" t="str">
            <v xml:space="preserve"> سرکابل داخلی سرد، برای کابل سه رشته ٢٠ کیلوولتی، برای سطح مقطع ٧٠×٣ میلیمتر مربع.</v>
          </cell>
          <cell r="E457" t="str">
            <v>سری</v>
          </cell>
          <cell r="F457">
            <v>49231000</v>
          </cell>
          <cell r="G457">
            <v>36000000</v>
          </cell>
        </row>
        <row r="458">
          <cell r="C458">
            <v>90513</v>
          </cell>
          <cell r="D458" t="str">
            <v xml:space="preserve"> سرکابل داخلی سرد، برای کابل سه رشته ٢٠ کیلوولتی، برای سطح مقطع ٩۵×٣ میلیمتر مربع.</v>
          </cell>
          <cell r="E458" t="str">
            <v>سری</v>
          </cell>
          <cell r="F458">
            <v>49231000</v>
          </cell>
          <cell r="G458">
            <v>36000000</v>
          </cell>
        </row>
        <row r="459">
          <cell r="C459">
            <v>90514</v>
          </cell>
          <cell r="D459" t="str">
            <v xml:space="preserve"> سرکابل داخلی سرد، برای کابل سه رشته ٢٠ کیلوولتی، برای سطح مقطع ١٢٠×٣ میلیمتر مربع.</v>
          </cell>
          <cell r="E459" t="str">
            <v>سری</v>
          </cell>
          <cell r="F459">
            <v>49231000</v>
          </cell>
          <cell r="G459">
            <v>36000000</v>
          </cell>
        </row>
        <row r="460">
          <cell r="C460">
            <v>90515</v>
          </cell>
          <cell r="D460" t="str">
            <v>سرکابل داخلی سرد، برای کابل سه رشته ٢٠ کیلوولتی، برای سطح مقطع ١۵٠×٣ میلیمتر مربع.</v>
          </cell>
          <cell r="E460" t="str">
            <v>سری</v>
          </cell>
          <cell r="F460">
            <v>49231000</v>
          </cell>
          <cell r="G460">
            <v>36000000</v>
          </cell>
        </row>
        <row r="461">
          <cell r="C461">
            <v>90516</v>
          </cell>
          <cell r="D461" t="str">
            <v xml:space="preserve"> سرکابل داخلی سرد، برای کابل سه رشته ٢٠ کیلوولتی، برای سطح مقطع ١٨۵×٣ میلیمتر مربع.</v>
          </cell>
          <cell r="E461" t="str">
            <v>سری</v>
          </cell>
          <cell r="F461">
            <v>49231000</v>
          </cell>
          <cell r="G461">
            <v>36000000</v>
          </cell>
        </row>
        <row r="462">
          <cell r="C462">
            <v>90517</v>
          </cell>
          <cell r="D462" t="str">
            <v xml:space="preserve"> سرکابل داخلی سرد، برای کابل سه رشته ٢٠ کیلوولتی، برای سطح مقطع ٢۴٠×٣ میلیمتر مربع.</v>
          </cell>
          <cell r="E462" t="str">
            <v>سری</v>
          </cell>
          <cell r="F462">
            <v>49231000</v>
          </cell>
          <cell r="G462">
            <v>36000000</v>
          </cell>
        </row>
        <row r="463">
          <cell r="C463">
            <v>90518</v>
          </cell>
          <cell r="D463" t="str">
            <v xml:space="preserve"> سرکابل داخلی سرد، برای کابل سه رشته ٢٠ کیلوولتی، برای سطح مقطع ٣٠٠×٣ میلیمتر مربع.</v>
          </cell>
          <cell r="E463" t="str">
            <v>سری</v>
          </cell>
          <cell r="F463">
            <v>50517000</v>
          </cell>
          <cell r="G463">
            <v>36940000</v>
          </cell>
        </row>
        <row r="464">
          <cell r="C464">
            <v>90519</v>
          </cell>
          <cell r="D464" t="str">
            <v xml:space="preserve"> سرکابل هوایی سرد، برای کابل تک رشته ٢٠ کیلوولتی، برای سطح مقطع ٣۵×١ میلیمتر مربع.</v>
          </cell>
          <cell r="E464" t="str">
            <v>عدد</v>
          </cell>
          <cell r="F464">
            <v>12923000</v>
          </cell>
          <cell r="G464">
            <v>9450000</v>
          </cell>
        </row>
        <row r="465">
          <cell r="C465">
            <v>90520</v>
          </cell>
          <cell r="D465" t="str">
            <v xml:space="preserve"> سرکابل هوایی سرد، برای کابل تک رشته ٢٠ کیلوولتی، برای سطح مقطع ۵٠×١ میلیمتر مربع.</v>
          </cell>
          <cell r="E465" t="str">
            <v>عدد</v>
          </cell>
          <cell r="F465">
            <v>12923000</v>
          </cell>
          <cell r="G465">
            <v>9450000</v>
          </cell>
        </row>
        <row r="466">
          <cell r="C466">
            <v>90521</v>
          </cell>
          <cell r="D466" t="str">
            <v xml:space="preserve"> سرکابل هوایی سرد، برای کابل تک رشته ٢٠ کیلوولتی، برای سطح مقطع ٧٠×١ میلیمتر مربع.</v>
          </cell>
          <cell r="E466" t="str">
            <v>عدد</v>
          </cell>
          <cell r="F466">
            <v>12923000</v>
          </cell>
          <cell r="G466">
            <v>9450000</v>
          </cell>
        </row>
        <row r="467">
          <cell r="C467">
            <v>90522</v>
          </cell>
          <cell r="D467" t="str">
            <v xml:space="preserve"> سرکابل هوایی سرد، برای کابل تک رشته ٢٠ کیلوولتی، برای سطح مقطع ٩۵×١ میلیمتر مربع.</v>
          </cell>
          <cell r="E467" t="str">
            <v>عدد</v>
          </cell>
          <cell r="F467">
            <v>12923000</v>
          </cell>
          <cell r="G467">
            <v>9450000</v>
          </cell>
        </row>
        <row r="468">
          <cell r="C468">
            <v>90523</v>
          </cell>
          <cell r="D468" t="str">
            <v xml:space="preserve"> سرکابل هوایی سرد، برای کابل تک رشته ٢٠ کیلوولتی، برای سطح مقطع ١٢٠×١ میلیمتر مربع.</v>
          </cell>
          <cell r="E468" t="str">
            <v>عدد</v>
          </cell>
          <cell r="F468">
            <v>12923000</v>
          </cell>
          <cell r="G468">
            <v>9450000</v>
          </cell>
        </row>
        <row r="469">
          <cell r="C469">
            <v>90524</v>
          </cell>
          <cell r="D469" t="str">
            <v xml:space="preserve"> سرکابل هوایی سرد، برای کابل تک رشته ٢٠ کیلوولتی، برای سطح مقطع ١۵٠×١ میلیمتر مربع.</v>
          </cell>
          <cell r="E469" t="str">
            <v>عدد</v>
          </cell>
          <cell r="F469">
            <v>13013000</v>
          </cell>
          <cell r="G469">
            <v>9516000</v>
          </cell>
        </row>
        <row r="470">
          <cell r="C470">
            <v>90525</v>
          </cell>
          <cell r="D470" t="str">
            <v xml:space="preserve"> سرکابل هوایی سرد، برای کابل تک رشته ٢٠ کیلوولتی، برای سطح مقطع ١٨۵×١ میلیمتر مربع.</v>
          </cell>
          <cell r="E470" t="str">
            <v>عدد</v>
          </cell>
          <cell r="F470">
            <v>14236000</v>
          </cell>
          <cell r="G470">
            <v>10410000</v>
          </cell>
        </row>
        <row r="471">
          <cell r="C471">
            <v>90526</v>
          </cell>
          <cell r="D471" t="str">
            <v xml:space="preserve"> سرکابل هوایی سرد، برای کابل تک رشته ٢٠ کیلوولتی، برای سطح مقطع ٢۴٠×١ میلیمتر مربع.</v>
          </cell>
          <cell r="E471" t="str">
            <v>عدد</v>
          </cell>
          <cell r="F471">
            <v>15043000</v>
          </cell>
          <cell r="G471">
            <v>11000000</v>
          </cell>
        </row>
        <row r="472">
          <cell r="C472">
            <v>90527</v>
          </cell>
          <cell r="D472" t="str">
            <v xml:space="preserve"> سرکابل هوایی سرد، برای کابل تک رشته ٢٠ کیلوولتی، برای سطح مقطع ٣٠٠×١ میلیمتر مربع.</v>
          </cell>
          <cell r="E472" t="str">
            <v>عدد</v>
          </cell>
          <cell r="F472">
            <v>16273000</v>
          </cell>
          <cell r="G472">
            <v>11900000</v>
          </cell>
        </row>
        <row r="473">
          <cell r="C473">
            <v>90528</v>
          </cell>
          <cell r="D473" t="str">
            <v xml:space="preserve"> سرکابل هوایی سرد، برای کابل سه رشته ٢٠ کیلوولتی، برای سطح مقطع ٣۵×٣ میلیمتر مربع.</v>
          </cell>
          <cell r="E473" t="str">
            <v>سری</v>
          </cell>
          <cell r="F473">
            <v>49231000</v>
          </cell>
          <cell r="G473">
            <v>36000000</v>
          </cell>
        </row>
        <row r="474">
          <cell r="C474">
            <v>90529</v>
          </cell>
          <cell r="D474" t="str">
            <v xml:space="preserve"> سرکابل هوایی سرد، برای کابل سه رشته ٢٠ کیلوولتی، برای سطح مقطع ۵٠×٣ میلیمتر مربع.</v>
          </cell>
          <cell r="E474" t="str">
            <v>سری</v>
          </cell>
          <cell r="F474">
            <v>49231000</v>
          </cell>
          <cell r="G474">
            <v>36000000</v>
          </cell>
        </row>
        <row r="475">
          <cell r="C475">
            <v>90530</v>
          </cell>
          <cell r="D475" t="str">
            <v xml:space="preserve"> سرکابل هوایی سرد، برای کابل سه رشته ٢٠ کیلوولتی، برای سطح مقطع ٧٠×٣ میلیمتر مربع.</v>
          </cell>
          <cell r="E475" t="str">
            <v>سری</v>
          </cell>
          <cell r="F475">
            <v>49231000</v>
          </cell>
          <cell r="G475">
            <v>36000000</v>
          </cell>
        </row>
        <row r="476">
          <cell r="C476">
            <v>90531</v>
          </cell>
          <cell r="D476" t="str">
            <v>سرکابل هوایی سرد، برای کابل سه رشته ٢٠ کیلوولتی، برای سطح مقطع ٩۵×٣ میلیمتر مربع.</v>
          </cell>
          <cell r="E476" t="str">
            <v>سری</v>
          </cell>
          <cell r="F476">
            <v>49231000</v>
          </cell>
          <cell r="G476">
            <v>36000000</v>
          </cell>
        </row>
        <row r="477">
          <cell r="C477">
            <v>90532</v>
          </cell>
          <cell r="D477" t="str">
            <v xml:space="preserve"> سرکابل هوایی سرد، برای کابل سه رشته ٢٠ کیلوولتی، برای سطح مقطع ١٢٠×٣ میلیمتر مربع.</v>
          </cell>
          <cell r="E477" t="str">
            <v>سری</v>
          </cell>
          <cell r="F477">
            <v>54702000</v>
          </cell>
          <cell r="G477">
            <v>40000000</v>
          </cell>
        </row>
        <row r="478">
          <cell r="C478">
            <v>90533</v>
          </cell>
          <cell r="D478" t="str">
            <v xml:space="preserve"> سرکابل هوایی سرد، برای کابل سه رشته ٢٠ کیلوولتی، برای سطح مقطع ١۵٠×٣ میلیمتر مربع.</v>
          </cell>
          <cell r="E478" t="str">
            <v>سری</v>
          </cell>
          <cell r="F478">
            <v>54702000</v>
          </cell>
          <cell r="G478">
            <v>40000000</v>
          </cell>
        </row>
        <row r="479">
          <cell r="C479">
            <v>90534</v>
          </cell>
          <cell r="D479" t="str">
            <v xml:space="preserve"> سرکابل هوایی سرد، برای کابل سه رشته ٢٠ کیلوولتی، برای سطح مقطع ١٨۵×٣ میلیمتر مربع.</v>
          </cell>
          <cell r="E479" t="str">
            <v>سری</v>
          </cell>
          <cell r="F479">
            <v>56055000</v>
          </cell>
          <cell r="G479">
            <v>40990000</v>
          </cell>
        </row>
        <row r="480">
          <cell r="C480">
            <v>90535</v>
          </cell>
          <cell r="D480" t="str">
            <v xml:space="preserve"> سرکابل هوایی سرد، برای کابل سه رشته ٢٠ کیلوولتی، برای سطح مقطع ٢۴٠×٣ میلیمتر مربع.</v>
          </cell>
          <cell r="E480" t="str">
            <v>سری</v>
          </cell>
          <cell r="F480">
            <v>58763000</v>
          </cell>
          <cell r="G480">
            <v>42970000</v>
          </cell>
        </row>
        <row r="481">
          <cell r="C481">
            <v>90536</v>
          </cell>
          <cell r="D481" t="str">
            <v xml:space="preserve"> سرکابل هوایی سرد، برای کابل سه رشته ٢٠ کیلوولتی، برای سطح مقطع ٣٠٠×٣ میلیمتر مربع.</v>
          </cell>
          <cell r="E481" t="str">
            <v>سری</v>
          </cell>
          <cell r="F481">
            <v>67365000</v>
          </cell>
          <cell r="G481">
            <v>49260000</v>
          </cell>
        </row>
        <row r="482">
          <cell r="C482">
            <v>90701</v>
          </cell>
          <cell r="D482" t="str">
            <v>سرکابل پلاگین مستقیم ٢۵٠ آمپر جهت رده ولتاژی ٢٠ کیلوولت.</v>
          </cell>
          <cell r="E482" t="str">
            <v>عدد</v>
          </cell>
          <cell r="F482">
            <v>48001000</v>
          </cell>
          <cell r="G482">
            <v>35100000</v>
          </cell>
        </row>
        <row r="483">
          <cell r="C483">
            <v>90702</v>
          </cell>
          <cell r="D483" t="str">
            <v>سرکابل پلاگین زانویی ٢۵٠ آمپر جهت رده ولتاژی ٢٠ کیلوولت.</v>
          </cell>
          <cell r="E483" t="str">
            <v>عدد</v>
          </cell>
          <cell r="F483">
            <v>48001000</v>
          </cell>
          <cell r="G483">
            <v>35100000</v>
          </cell>
        </row>
        <row r="484">
          <cell r="C484">
            <v>90703</v>
          </cell>
          <cell r="D484" t="str">
            <v>سرکابل پلاگین زانویی ۶٣٠ آمپر جهت رده ولتاژی ٢٠ کیلوولت.</v>
          </cell>
          <cell r="E484" t="str">
            <v>عدد</v>
          </cell>
          <cell r="F484">
            <v>54086000</v>
          </cell>
          <cell r="G484">
            <v>39550000</v>
          </cell>
        </row>
        <row r="485">
          <cell r="C485">
            <v>90801</v>
          </cell>
          <cell r="D485" t="str">
            <v>مفصل فشار ضعیف حرارتی جهت کابل تک رشته با مقاطع (۶ تا ١۶) میلیمتر مربع.</v>
          </cell>
          <cell r="E485" t="str">
            <v>عدد</v>
          </cell>
          <cell r="F485">
            <v>735000</v>
          </cell>
          <cell r="G485">
            <v>686000</v>
          </cell>
        </row>
        <row r="486">
          <cell r="C486">
            <v>90802</v>
          </cell>
          <cell r="D486" t="str">
            <v>مفصل فشار ضعیف حرارتی جهت کابل تک رشته با مقاطع (٢۵ تا ٣۵) میلیمتر مربع.</v>
          </cell>
          <cell r="E486" t="str">
            <v>عدد</v>
          </cell>
          <cell r="F486">
            <v>1600000</v>
          </cell>
          <cell r="G486">
            <v>1064000</v>
          </cell>
        </row>
        <row r="487">
          <cell r="C487">
            <v>90803</v>
          </cell>
          <cell r="D487" t="str">
            <v>مفصل فشار ضعیف حرارتی جهت کابل تک رشته با مقاطع (۵٠ تا ٧٠) میلیمتر مربع.</v>
          </cell>
          <cell r="E487" t="str">
            <v>عدد</v>
          </cell>
          <cell r="F487">
            <v>2116000</v>
          </cell>
          <cell r="G487">
            <v>1442000</v>
          </cell>
        </row>
        <row r="488">
          <cell r="C488">
            <v>90804</v>
          </cell>
          <cell r="D488" t="str">
            <v>مفصل فشار ضعیف حرارتی جهت کابل تک رشته با مقاطع (٩۵ تا ١۵٠) میلیمتر مربع.</v>
          </cell>
          <cell r="E488" t="str">
            <v>عدد</v>
          </cell>
          <cell r="F488">
            <v>3150000</v>
          </cell>
          <cell r="G488">
            <v>2072000</v>
          </cell>
        </row>
        <row r="489">
          <cell r="C489">
            <v>90805</v>
          </cell>
          <cell r="D489" t="str">
            <v>فصل فشار ضعیف حرارتی جهت کابل تک رشته با مقاطع ( ١٨۵ تا ٣٠٠) میلیمتر مربع.</v>
          </cell>
          <cell r="E489" t="str">
            <v>عدد</v>
          </cell>
          <cell r="F489">
            <v>5500000</v>
          </cell>
          <cell r="G489">
            <v>4470000</v>
          </cell>
        </row>
        <row r="490">
          <cell r="C490">
            <v>90806</v>
          </cell>
          <cell r="D490" t="str">
            <v xml:space="preserve"> مفصل فشار ضعیف حرارتی جهت کابل چند رشته با مقاطع (۶ تا ١۶) میلیمتر مربع.</v>
          </cell>
          <cell r="E490" t="str">
            <v>سری</v>
          </cell>
          <cell r="F490">
            <v>1365000</v>
          </cell>
          <cell r="G490">
            <v>1300000</v>
          </cell>
        </row>
        <row r="491">
          <cell r="C491">
            <v>90807</v>
          </cell>
          <cell r="D491" t="str">
            <v xml:space="preserve"> مفصل فشار ضعیف حرارتی جهت کابل چند رشته با مقاطع (٢۵ تا ٣۵) میلیمتر مربع.</v>
          </cell>
          <cell r="E491" t="str">
            <v>سری</v>
          </cell>
          <cell r="F491">
            <v>3300000</v>
          </cell>
          <cell r="G491">
            <v>2650000</v>
          </cell>
        </row>
        <row r="492">
          <cell r="C492">
            <v>90808</v>
          </cell>
          <cell r="D492" t="str">
            <v xml:space="preserve"> مفصل فشار ضعیف حرارتی جهت کابل چند رشته با مقاطع (۵٠ تا ٩۵) میلیمتر مربع.</v>
          </cell>
          <cell r="E492" t="str">
            <v>سری</v>
          </cell>
          <cell r="F492">
            <v>7500000</v>
          </cell>
          <cell r="G492">
            <v>5500000</v>
          </cell>
        </row>
        <row r="493">
          <cell r="C493">
            <v>90809</v>
          </cell>
          <cell r="D493" t="str">
            <v xml:space="preserve"> مفصل فشار ضعیف حرارتی جهت کابل چند رشته با مقاطع (١٢٠ تا ١٨۵) میلیمتر مربع.</v>
          </cell>
          <cell r="E493" t="str">
            <v>سری</v>
          </cell>
          <cell r="F493">
            <v>12915000</v>
          </cell>
          <cell r="G493">
            <v>8500000</v>
          </cell>
        </row>
        <row r="494">
          <cell r="C494">
            <v>90810</v>
          </cell>
          <cell r="D494" t="str">
            <v xml:space="preserve"> مفصل فشار ضعیف حرارتی جهت کابل چند رشته با مقاطع (٢۴٠ تا ٣٠٠) میلیمتر مربع.</v>
          </cell>
          <cell r="E494" t="str">
            <v>سری</v>
          </cell>
          <cell r="F494">
            <v>16714000</v>
          </cell>
          <cell r="G494">
            <v>11000000</v>
          </cell>
        </row>
        <row r="495">
          <cell r="C495">
            <v>90811</v>
          </cell>
          <cell r="D495" t="str">
            <v xml:space="preserve"> مفصل فشار ضعیف رزینی جهت کابل تک رشته با مقاطع (۶ تا ١۶) میلیمتر مربع.</v>
          </cell>
          <cell r="E495" t="str">
            <v>عدد</v>
          </cell>
          <cell r="F495">
            <v>5343000</v>
          </cell>
          <cell r="G495">
            <v>3800000</v>
          </cell>
        </row>
        <row r="496">
          <cell r="C496">
            <v>90812</v>
          </cell>
          <cell r="D496" t="str">
            <v xml:space="preserve"> مفصل فشار ضعیف رزینی جهت کابل تک رشته با مقاطع (٢۵ تا ٣۵) میلیمتر مربع.</v>
          </cell>
          <cell r="E496" t="str">
            <v>عدد</v>
          </cell>
          <cell r="F496">
            <v>5343000</v>
          </cell>
          <cell r="G496">
            <v>3800000</v>
          </cell>
        </row>
        <row r="497">
          <cell r="C497">
            <v>90813</v>
          </cell>
          <cell r="D497" t="str">
            <v xml:space="preserve"> مفصل فشار ضعیف رزینی جهت کابل تک رشته با مقاطع (۵٠ تا ٧٠) میلیمتر مربع.</v>
          </cell>
          <cell r="E497" t="str">
            <v>عدد</v>
          </cell>
          <cell r="F497">
            <v>6400000</v>
          </cell>
          <cell r="G497">
            <v>4552000</v>
          </cell>
        </row>
        <row r="498">
          <cell r="C498">
            <v>90814</v>
          </cell>
          <cell r="D498" t="str">
            <v xml:space="preserve"> مفصل فشار ضعیف رزینی جهت کابل تک رشته با مقاطع (٩۵ تا ١۵٠) میلیمتر مربع.</v>
          </cell>
          <cell r="E498" t="str">
            <v>عدد</v>
          </cell>
          <cell r="F498">
            <v>6400000</v>
          </cell>
          <cell r="G498">
            <v>4552000</v>
          </cell>
        </row>
        <row r="499">
          <cell r="C499">
            <v>90815</v>
          </cell>
          <cell r="D499" t="str">
            <v xml:space="preserve"> مفصل فشار ضعیف رزینی جهت کابل تک رشته با مقاطع (١٨۵ تا ٣٠٠) میلیمتر مربع.</v>
          </cell>
          <cell r="E499" t="str">
            <v>عدد</v>
          </cell>
          <cell r="F499">
            <v>9741000</v>
          </cell>
          <cell r="G499">
            <v>6928000</v>
          </cell>
        </row>
        <row r="500">
          <cell r="C500">
            <v>90816</v>
          </cell>
          <cell r="D500" t="str">
            <v xml:space="preserve"> مفصل فشار ضعیف رزینی جهت کابل چند رشته با مقاطع (۶ تا ١۶) میلیمتر مربع.</v>
          </cell>
          <cell r="E500" t="str">
            <v>سری</v>
          </cell>
          <cell r="F500">
            <v>6400000</v>
          </cell>
          <cell r="G500">
            <v>4552000</v>
          </cell>
        </row>
        <row r="501">
          <cell r="C501">
            <v>90817</v>
          </cell>
          <cell r="D501" t="str">
            <v xml:space="preserve"> مفصل فشار ضعیف رزینی جهت کابل چند رشته با مقاطع (٢۵ تا ٣۵) میلیمتر مربع.</v>
          </cell>
          <cell r="E501" t="str">
            <v>سری</v>
          </cell>
          <cell r="F501">
            <v>10959000</v>
          </cell>
          <cell r="G501">
            <v>7794000</v>
          </cell>
        </row>
        <row r="502">
          <cell r="C502">
            <v>90818</v>
          </cell>
          <cell r="D502" t="str">
            <v xml:space="preserve"> مفصل فشار ضعیف رزینی جهت کابل چند رشته با مقاطع (۵٠ تا ٩۵ ) میلیمتر مربع.</v>
          </cell>
          <cell r="E502" t="str">
            <v>سری</v>
          </cell>
          <cell r="F502">
            <v>15754000</v>
          </cell>
          <cell r="G502">
            <v>11210000</v>
          </cell>
        </row>
        <row r="503">
          <cell r="C503">
            <v>90819</v>
          </cell>
          <cell r="D503" t="str">
            <v xml:space="preserve"> مفصل فشار ضعیف رزینی جهت کابل چند رشته با مقاطع (١٢٠ تا ١٨۵) میلیمتر مربع.</v>
          </cell>
          <cell r="E503" t="str">
            <v>سری</v>
          </cell>
          <cell r="F503">
            <v>67041000</v>
          </cell>
          <cell r="G503">
            <v>47680000</v>
          </cell>
        </row>
        <row r="504">
          <cell r="C504">
            <v>90820</v>
          </cell>
          <cell r="D504" t="str">
            <v xml:space="preserve"> مفصل فشار ضعیف رزینی جهت کابل چند رشته با مقاطع (٢۴٠ تا ٣٠٠) میلیمتر مربع.</v>
          </cell>
          <cell r="E504" t="str">
            <v>سری</v>
          </cell>
          <cell r="F504">
            <v>67041000</v>
          </cell>
          <cell r="G504">
            <v>47680000</v>
          </cell>
        </row>
        <row r="505">
          <cell r="C505">
            <v>91001</v>
          </cell>
          <cell r="D505" t="str">
            <v xml:space="preserve"> مفصل حرارتی، برای کابل تک رشته ٢٠ کیلوولتی، N2XSY یا NA2XSY به سطح مقطع ٣۵×١ میلیمتر مربع.</v>
          </cell>
          <cell r="E505" t="str">
            <v>عدد</v>
          </cell>
          <cell r="F505">
            <v>25326000</v>
          </cell>
          <cell r="G505">
            <v>20970000</v>
          </cell>
        </row>
        <row r="506">
          <cell r="C506">
            <v>91002</v>
          </cell>
          <cell r="D506" t="str">
            <v xml:space="preserve"> مفصل حرارتی، برای کابل تک رشته ٢٠ کیلوولتی، N2XSY یا NA2XSY به سطح مقطع ۵٠×١ میلیمتر مربع.</v>
          </cell>
          <cell r="E506" t="str">
            <v>عدد</v>
          </cell>
          <cell r="F506">
            <v>29859000</v>
          </cell>
          <cell r="G506">
            <v>25080000</v>
          </cell>
        </row>
        <row r="507">
          <cell r="C507">
            <v>91003</v>
          </cell>
          <cell r="D507" t="str">
            <v xml:space="preserve"> مفصل حرارتی، برای کابل تک رشته ٢٠ کیلوولتی، N2XSY یا NA2XSY به سطح مقطع ٧٠×١ میلیمتر مربع.</v>
          </cell>
          <cell r="E507" t="str">
            <v>عدد</v>
          </cell>
          <cell r="F507">
            <v>29911000</v>
          </cell>
          <cell r="G507">
            <v>25170000</v>
          </cell>
        </row>
        <row r="508">
          <cell r="C508">
            <v>91004</v>
          </cell>
          <cell r="D508" t="str">
            <v xml:space="preserve"> مفصل حرارتی، برای کابل تک رشته ٢٠ کیلوولتی، N2XSY یا NA2XSY به سطح مقطع ٩۵×١ میلیمتر مربع.</v>
          </cell>
          <cell r="E508" t="str">
            <v>عدد</v>
          </cell>
          <cell r="F508">
            <v>30480000</v>
          </cell>
          <cell r="G508">
            <v>25440000</v>
          </cell>
        </row>
        <row r="509">
          <cell r="C509">
            <v>91005</v>
          </cell>
          <cell r="D509" t="str">
            <v xml:space="preserve"> مفصل حرارتی، برای کابل تک رشته ٢٠ کیلوولتی، N2XSY یا NA2XSY به سطح مقطع ١٢٠×١ میلیمتر مربع.</v>
          </cell>
          <cell r="E509" t="str">
            <v>عدد</v>
          </cell>
          <cell r="F509">
            <v>30522000</v>
          </cell>
          <cell r="G509">
            <v>25530000</v>
          </cell>
        </row>
        <row r="510">
          <cell r="C510">
            <v>91006</v>
          </cell>
          <cell r="D510" t="str">
            <v xml:space="preserve"> مفصل حرارتی برای کابل تک رشته ٢٠ کیلوولتی، N2XSY یا NA2XSY به سطح مقطع ١۵٠×١ میلیمتر مربع.</v>
          </cell>
          <cell r="E510" t="str">
            <v>عدد</v>
          </cell>
          <cell r="F510">
            <v>34444000</v>
          </cell>
          <cell r="G510">
            <v>28920000</v>
          </cell>
        </row>
        <row r="511">
          <cell r="C511">
            <v>91007</v>
          </cell>
          <cell r="D511" t="str">
            <v xml:space="preserve"> مفصل حرارتی برای کابل تک رشته ٢٠ کیلوولتی، N2XSY یا NA2XSY به سطح مقطع ١٨۵×١ میلیمتر مربع.</v>
          </cell>
          <cell r="E511" t="str">
            <v>عدد</v>
          </cell>
          <cell r="F511">
            <v>34465000</v>
          </cell>
          <cell r="G511">
            <v>29100000</v>
          </cell>
        </row>
        <row r="512">
          <cell r="C512">
            <v>91008</v>
          </cell>
          <cell r="D512" t="str">
            <v xml:space="preserve"> مفصل حرارتی برای کابل تک رشته ٢٠ کیلوولتی، N2XSY یا NA2XSY به سطح مقطع ٢۴٠×١ میلیمتر مربع.</v>
          </cell>
          <cell r="E512" t="str">
            <v>عدد</v>
          </cell>
          <cell r="F512">
            <v>34776000</v>
          </cell>
          <cell r="G512">
            <v>29690000</v>
          </cell>
        </row>
        <row r="513">
          <cell r="C513">
            <v>91009</v>
          </cell>
          <cell r="D513" t="str">
            <v>مفصلحرارتی، برای کابل تک رشته ٢٠ کیلوولتی، N2XSY یا NA2XSY به سطح مقطع ٣٠٠×١ میلیمتر مربع.</v>
          </cell>
          <cell r="E513" t="str">
            <v>عدد</v>
          </cell>
          <cell r="F513">
            <v>43381000</v>
          </cell>
          <cell r="G513">
            <v>29690000</v>
          </cell>
        </row>
        <row r="514">
          <cell r="C514">
            <v>91010</v>
          </cell>
          <cell r="D514" t="str">
            <v xml:space="preserve"> مفصلحرارتی، برای کابل سه رشته ٢٠ کیلوولتی، N2XSEY یا NA2XSEY به سطح مقطع ٣۵×٣ میلیمتر مربع.</v>
          </cell>
          <cell r="E514" t="str">
            <v>سری</v>
          </cell>
          <cell r="F514">
            <v>87778000</v>
          </cell>
          <cell r="G514">
            <v>72290000</v>
          </cell>
        </row>
        <row r="515">
          <cell r="C515">
            <v>91011</v>
          </cell>
          <cell r="D515" t="str">
            <v xml:space="preserve"> مفصلحرارتی، برای کابل سه رشته ٢٠ کیلوولتی، N2XSEY یا NA2XSEY به سطح مقطع ۵٠×٣ میلیمتر مربع.</v>
          </cell>
          <cell r="E515" t="str">
            <v>سری</v>
          </cell>
          <cell r="F515">
            <v>87799000</v>
          </cell>
          <cell r="G515">
            <v>72560000</v>
          </cell>
        </row>
        <row r="516">
          <cell r="C516">
            <v>91012</v>
          </cell>
          <cell r="D516" t="str">
            <v xml:space="preserve"> مفصلحرارتی، برای کابل سه رشته ٢٠ کیلوولتی، N2XSEY یا NA2XSEY به سطح مقطع ٧٠×٣ میلیمتر مربع.</v>
          </cell>
          <cell r="E516" t="str">
            <v>سری</v>
          </cell>
          <cell r="F516">
            <v>95458000</v>
          </cell>
          <cell r="G516">
            <v>75350000</v>
          </cell>
        </row>
        <row r="517">
          <cell r="C517">
            <v>91013</v>
          </cell>
          <cell r="D517" t="str">
            <v xml:space="preserve"> مفصلحرارتی، برای کابل سه رشته ٢٠ کیلوولتی، N2XSEY یا NA2XSEY به سطح مقطع ٩۵×٣ میلیمتر مربع.</v>
          </cell>
          <cell r="E517" t="str">
            <v>سری</v>
          </cell>
          <cell r="F517">
            <v>95582000</v>
          </cell>
          <cell r="G517">
            <v>84580000</v>
          </cell>
        </row>
        <row r="518">
          <cell r="C518">
            <v>91014</v>
          </cell>
          <cell r="D518" t="str">
            <v xml:space="preserve"> مفصلحرارتی، برای کابل سه رشته ٢٠ کیلوولتی، N2XSEY یا NA2XSEY به سطح مقطع ١٢٠×٣ میلیمتر مربع.</v>
          </cell>
          <cell r="E518" t="str">
            <v>سری</v>
          </cell>
          <cell r="F518">
            <v>103148000</v>
          </cell>
          <cell r="G518">
            <v>84940000</v>
          </cell>
        </row>
        <row r="519">
          <cell r="C519">
            <v>91015</v>
          </cell>
          <cell r="D519" t="str">
            <v xml:space="preserve"> مفصلحرارتی، برای کابل سه رشته ٢٠ کیلوولتی، N2XSEY یا NA2XSEY به سطح مقطع ١۵٠×٣ میلیمتر مربع.</v>
          </cell>
          <cell r="E519" t="str">
            <v>سری</v>
          </cell>
          <cell r="F519">
            <v>108281000</v>
          </cell>
          <cell r="G519">
            <v>92530000</v>
          </cell>
        </row>
        <row r="520">
          <cell r="C520">
            <v>91016</v>
          </cell>
          <cell r="D520" t="str">
            <v xml:space="preserve"> مفصلحرارتی، برای کابل سه رشته ٢٠ کیلوولتی، N2XSEY یا NA2XSEY به سطح مقطع ١٨۵×٣ میلیمتر مربع.</v>
          </cell>
          <cell r="E520" t="str">
            <v>سری</v>
          </cell>
          <cell r="F520">
            <v>131486000</v>
          </cell>
          <cell r="G520">
            <v>100000000</v>
          </cell>
        </row>
        <row r="521">
          <cell r="C521">
            <v>91017</v>
          </cell>
          <cell r="D521" t="str">
            <v xml:space="preserve"> مفصل حرارتی، برای کابل سه رشته ٢٠ کیلوولتی، N2XSEY یا NA2XSEY به سطح مقطع ٢۴٠×٣ میلیمتر مربع.</v>
          </cell>
          <cell r="E521" t="str">
            <v>سری</v>
          </cell>
          <cell r="F521">
            <v>132790000</v>
          </cell>
          <cell r="G521">
            <v>103100000</v>
          </cell>
        </row>
        <row r="522">
          <cell r="C522">
            <v>91018</v>
          </cell>
          <cell r="D522" t="str">
            <v xml:space="preserve"> مفصلحرارتی، برای کابل سه رشته ٢٠ کیلوولتی،N2XSEY یا NA2XSEY به سطح مقطع ٣٠٠×٣ میلیمتر مربع.</v>
          </cell>
          <cell r="E522" t="str">
            <v>سری</v>
          </cell>
          <cell r="F522">
            <v>139300000</v>
          </cell>
          <cell r="G522">
            <v>104400000</v>
          </cell>
        </row>
        <row r="523">
          <cell r="C523">
            <v>91301</v>
          </cell>
          <cell r="D523" t="str">
            <v xml:space="preserve"> مفصل سرد، برای کابل تک رشته ٢٠ کیلوولتی، N2XSY یا NA2XSY به سطح مقطع ٣۵×١ میلیمتر مربع.</v>
          </cell>
          <cell r="E523" t="str">
            <v>عدد</v>
          </cell>
          <cell r="F523">
            <v>48424000</v>
          </cell>
          <cell r="G523">
            <v>35410000</v>
          </cell>
        </row>
        <row r="524">
          <cell r="C524">
            <v>91302</v>
          </cell>
          <cell r="D524" t="str">
            <v xml:space="preserve"> مفصل سرد، برای کابل تک رشته ٢٠ کیلوولتی، N2XSY یا NA2XSY به سطح مقطع ۵٠×١ میلیمتر مربع.</v>
          </cell>
          <cell r="E524" t="str">
            <v>عدد</v>
          </cell>
          <cell r="F524">
            <v>50845000</v>
          </cell>
          <cell r="G524">
            <v>37180000</v>
          </cell>
        </row>
        <row r="525">
          <cell r="C525">
            <v>91303</v>
          </cell>
          <cell r="D525" t="str">
            <v xml:space="preserve"> مفصل سرد، برای کابل تک رشته ٢٠ کیلوولتی، N2XSY یا NA2XSY به سطح مقطع ٧٠×١ میلیمتر مربع.</v>
          </cell>
          <cell r="E525" t="str">
            <v>عدد</v>
          </cell>
          <cell r="F525">
            <v>53389000</v>
          </cell>
          <cell r="G525">
            <v>39040000</v>
          </cell>
        </row>
        <row r="526">
          <cell r="C526">
            <v>91304</v>
          </cell>
          <cell r="D526" t="str">
            <v xml:space="preserve"> مفصل سرد، برای کابل تک رشته ٢٠ کیلوولتی، N2XSY یا NA2XSY به سطح مقطع ٩۵×١ میلیمتر مربع.</v>
          </cell>
          <cell r="E526" t="str">
            <v>عدد</v>
          </cell>
          <cell r="F526">
            <v>56055000</v>
          </cell>
          <cell r="G526">
            <v>40990000</v>
          </cell>
        </row>
        <row r="527">
          <cell r="C527">
            <v>91305</v>
          </cell>
          <cell r="D527" t="str">
            <v xml:space="preserve"> مفصل سرد، برای کابل تک رشته ٢٠ کیلوولتی، N2XSY یا NA2XSY به سطح مقطع ١٢٠×١ میلیمتر مربع.</v>
          </cell>
          <cell r="E527" t="str">
            <v>عدد</v>
          </cell>
          <cell r="F527">
            <v>58859000</v>
          </cell>
          <cell r="G527">
            <v>43040000</v>
          </cell>
        </row>
        <row r="528">
          <cell r="C528">
            <v>91306</v>
          </cell>
          <cell r="D528" t="str">
            <v xml:space="preserve"> مفصل سرد، برای کابل تک رشته ٢٠ کیلوولتی، N2XSY یا NA2XSY به سطح مقطع ١۵٠×١ میلیمتر مربع.</v>
          </cell>
          <cell r="E528" t="str">
            <v>عدد</v>
          </cell>
          <cell r="F528">
            <v>61867000</v>
          </cell>
          <cell r="G528">
            <v>45240000</v>
          </cell>
        </row>
        <row r="529">
          <cell r="C529">
            <v>91307</v>
          </cell>
          <cell r="D529" t="str">
            <v xml:space="preserve"> مفصل سرد، برای کابل تک رشته ٢٠ کیلوولتی، N2XSY یا NA2XSY به سطح مقطع ١٨۵×١ میلیمتر مربع.</v>
          </cell>
          <cell r="E529" t="str">
            <v>عدد</v>
          </cell>
          <cell r="F529">
            <v>64958000</v>
          </cell>
          <cell r="G529">
            <v>47500000</v>
          </cell>
        </row>
        <row r="530">
          <cell r="C530">
            <v>91308</v>
          </cell>
          <cell r="D530" t="str">
            <v xml:space="preserve"> مفصل سرد، برای کابل تک رشته ٢٠ کیلوولتی، N2XSY یا NA2XSY به سطح مقطع ٢۴٠×١ میلیمتر مربع.</v>
          </cell>
          <cell r="E530" t="str">
            <v>عدد</v>
          </cell>
          <cell r="F530">
            <v>68213000</v>
          </cell>
          <cell r="G530">
            <v>49880000</v>
          </cell>
        </row>
        <row r="531">
          <cell r="C531">
            <v>91309</v>
          </cell>
          <cell r="D531" t="str">
            <v xml:space="preserve"> مفصل سرد، برای کابل تک رشته ٢٠ کیلوولتی، N2XSY یا NA2XSY به سطح مقطع ٣٠٠×١ میلیمتر مربع.</v>
          </cell>
          <cell r="E531" t="str">
            <v>عدد</v>
          </cell>
          <cell r="F531">
            <v>71632000</v>
          </cell>
          <cell r="G531">
            <v>52380000</v>
          </cell>
        </row>
        <row r="532">
          <cell r="C532">
            <v>91310</v>
          </cell>
          <cell r="D532" t="str">
            <v xml:space="preserve"> مفصل سرد، برای کابل سه رشته ٢٠ کیلوولتی، N2XSEY یا NA2XSEY به سطح مقطع ٣۵×٣ میلیمتر مربع.</v>
          </cell>
          <cell r="E532" t="str">
            <v>سری</v>
          </cell>
          <cell r="F532">
            <v>137302000</v>
          </cell>
          <cell r="G532">
            <v>100400000</v>
          </cell>
        </row>
        <row r="533">
          <cell r="C533">
            <v>91311</v>
          </cell>
          <cell r="D533" t="str">
            <v xml:space="preserve"> مفصل سرد، برای کابل سه رشته ٢٠ کیلوولتی، N2XSEY یا NA2XSEY به سطح مقطع ۵٠×٣ میلیمتر مربع.</v>
          </cell>
          <cell r="E533" t="str">
            <v>سری</v>
          </cell>
          <cell r="F533">
            <v>144276000</v>
          </cell>
          <cell r="G533">
            <v>105500000</v>
          </cell>
        </row>
        <row r="534">
          <cell r="C534">
            <v>91312</v>
          </cell>
          <cell r="D534" t="str">
            <v xml:space="preserve"> مفصل سرد، برای کابل سه رشته ٢٠ کیلوولتی، N2XSEY یا NA2XSEY به سطح مقطع ٧٠×٣ میلیمتر مربع.</v>
          </cell>
          <cell r="E534" t="str">
            <v>سری</v>
          </cell>
          <cell r="F534">
            <v>151387000</v>
          </cell>
          <cell r="G534">
            <v>110700000</v>
          </cell>
        </row>
        <row r="535">
          <cell r="C535">
            <v>91313</v>
          </cell>
          <cell r="D535" t="str">
            <v xml:space="preserve"> مفصل سرد، برای کابل سه رشته ٢٠ کیلوولتی، N2XSEY یا NA2XSEY به سطح مقطع ٩۵×٣ میلیمتر مربع.</v>
          </cell>
          <cell r="E535" t="str">
            <v>سری</v>
          </cell>
          <cell r="F535">
            <v>159046000</v>
          </cell>
          <cell r="G535">
            <v>116300000</v>
          </cell>
        </row>
        <row r="536">
          <cell r="C536">
            <v>91314</v>
          </cell>
          <cell r="D536" t="str">
            <v xml:space="preserve"> مفصل سرد، برای کابل سه رشته ٢٠ کیلوولتی، N2XSEY یا NA2XSEY به سطح مقطع ١٢٠×٣ میلیمتر مربع.</v>
          </cell>
          <cell r="E536" t="str">
            <v>سری</v>
          </cell>
          <cell r="F536">
            <v>166977000</v>
          </cell>
          <cell r="G536">
            <v>122100000</v>
          </cell>
        </row>
        <row r="537">
          <cell r="C537">
            <v>91315</v>
          </cell>
          <cell r="D537" t="str">
            <v>مفصل سرد، برای کابل سه رشته ٢٠ کیلوولتی،N2XSEY یا NA2XSEY به سطح مقطع ١۵٠×٣ میلیمتر مربع.</v>
          </cell>
          <cell r="E537" t="str">
            <v>سری</v>
          </cell>
          <cell r="F537">
            <v>175456000</v>
          </cell>
          <cell r="G537">
            <v>128300000</v>
          </cell>
        </row>
        <row r="538">
          <cell r="C538">
            <v>91316</v>
          </cell>
          <cell r="D538" t="str">
            <v xml:space="preserve"> مفصل سرد، برای کابل سه رشته ٢٠ کیلوولتی، N2XSEY یا NA2XSEY به سطح مقطع ١٨۵×٣ میلیمتر مربع.</v>
          </cell>
          <cell r="E538" t="str">
            <v>سری</v>
          </cell>
          <cell r="F538">
            <v>184345000</v>
          </cell>
          <cell r="G538">
            <v>134800000</v>
          </cell>
        </row>
        <row r="539">
          <cell r="C539">
            <v>91317</v>
          </cell>
          <cell r="D539" t="str">
            <v xml:space="preserve"> مفصل سرد، برای کابل سه رشته ٢٠ کیلوولتی، N2XSEY یا NA2XSEY به سطح مقطع ٢۴٠×٣ میلیمتر مربع.</v>
          </cell>
          <cell r="E539" t="str">
            <v>سری</v>
          </cell>
          <cell r="F539">
            <v>193508000</v>
          </cell>
          <cell r="G539">
            <v>141500000</v>
          </cell>
        </row>
        <row r="540">
          <cell r="C540">
            <v>91318</v>
          </cell>
          <cell r="D540" t="str">
            <v xml:space="preserve"> مفصل سرد، برای کابل سه رشته ٢٠ کیلوولتی، N2XSEY یا NA2XSEY به سطح مقطع ٣٠٠×٣ میلیمتر مربع.</v>
          </cell>
          <cell r="E540" t="str">
            <v>سری</v>
          </cell>
          <cell r="F540">
            <v>203217000</v>
          </cell>
          <cell r="G540">
            <v>148600000</v>
          </cell>
        </row>
        <row r="541">
          <cell r="C541">
            <v>91601</v>
          </cell>
          <cell r="D541" t="str">
            <v>کاور مقره سیلیکونی.</v>
          </cell>
          <cell r="E541" t="str">
            <v>عدد</v>
          </cell>
          <cell r="F541">
            <v>1100000</v>
          </cell>
          <cell r="G541">
            <v>920000</v>
          </cell>
        </row>
        <row r="542">
          <cell r="C542">
            <v>91602</v>
          </cell>
          <cell r="D542" t="str">
            <v>کاور مقره سرامیکی.</v>
          </cell>
          <cell r="E542" t="str">
            <v>عدد</v>
          </cell>
          <cell r="F542">
            <v>1145000</v>
          </cell>
          <cell r="G542">
            <v>940000</v>
          </cell>
        </row>
        <row r="543">
          <cell r="C543">
            <v>91603</v>
          </cell>
          <cell r="D543" t="str">
            <v>کاور مقره سیلیکونی کناری.</v>
          </cell>
          <cell r="E543" t="str">
            <v>عدد</v>
          </cell>
          <cell r="F543">
            <v>1210000</v>
          </cell>
          <cell r="G543">
            <v>1000000</v>
          </cell>
        </row>
        <row r="544">
          <cell r="C544">
            <v>91604</v>
          </cell>
          <cell r="D544" t="str">
            <v>کاور مقره سرامیکی کناری.</v>
          </cell>
          <cell r="E544" t="str">
            <v>عدد</v>
          </cell>
          <cell r="F544">
            <v>1320000</v>
          </cell>
          <cell r="G544">
            <v>1050000</v>
          </cell>
        </row>
        <row r="545">
          <cell r="C545">
            <v>91606</v>
          </cell>
          <cell r="D545" t="str">
            <v>کاور برقگیر.</v>
          </cell>
          <cell r="E545" t="str">
            <v>عدد</v>
          </cell>
          <cell r="F545">
            <v>330000</v>
          </cell>
          <cell r="G545">
            <v>270000</v>
          </cell>
        </row>
        <row r="546">
          <cell r="C546">
            <v>91607</v>
          </cell>
          <cell r="D546" t="str">
            <v>کاور بوشینگ فشار ضعیف ترانسفورماتور.</v>
          </cell>
          <cell r="E546" t="str">
            <v>عدد</v>
          </cell>
          <cell r="F546">
            <v>670000</v>
          </cell>
          <cell r="G546">
            <v>490000</v>
          </cell>
        </row>
        <row r="547">
          <cell r="C547">
            <v>91608</v>
          </cell>
          <cell r="D547" t="str">
            <v>کاور بوشینگ فشار متوسط ترانسفورماتور.</v>
          </cell>
          <cell r="E547" t="str">
            <v>عدد</v>
          </cell>
          <cell r="F547">
            <v>752000</v>
          </cell>
          <cell r="G547">
            <v>550000</v>
          </cell>
        </row>
        <row r="548">
          <cell r="C548">
            <v>91609</v>
          </cell>
          <cell r="D548" t="str">
            <v>کاور سیم.</v>
          </cell>
          <cell r="E548" t="str">
            <v>متر</v>
          </cell>
          <cell r="F548">
            <v>870000</v>
          </cell>
          <cell r="G548">
            <v>680000</v>
          </cell>
        </row>
        <row r="549">
          <cell r="C549">
            <v>91610</v>
          </cell>
          <cell r="D549" t="str">
            <v>کاور بالایی کات اوت.</v>
          </cell>
          <cell r="E549" t="str">
            <v>عدد</v>
          </cell>
          <cell r="F549">
            <v>888000</v>
          </cell>
          <cell r="G549">
            <v>650000</v>
          </cell>
        </row>
        <row r="550">
          <cell r="C550">
            <v>91611</v>
          </cell>
          <cell r="D550" t="str">
            <v>کاور پایینی کات اوت.</v>
          </cell>
          <cell r="E550" t="str">
            <v>عدد</v>
          </cell>
          <cell r="F550">
            <v>1435000</v>
          </cell>
          <cell r="G550">
            <v>1050000</v>
          </cell>
        </row>
        <row r="551">
          <cell r="C551">
            <v>91612</v>
          </cell>
          <cell r="D551" t="str">
            <v>کاور کراس آرم.</v>
          </cell>
          <cell r="E551" t="str">
            <v>عدد</v>
          </cell>
          <cell r="F551">
            <v>870000</v>
          </cell>
          <cell r="G551">
            <v>800000</v>
          </cell>
        </row>
        <row r="552">
          <cell r="C552">
            <v>91613</v>
          </cell>
          <cell r="D552" t="str">
            <v>کاور سرکابل.</v>
          </cell>
          <cell r="E552" t="str">
            <v>عدد</v>
          </cell>
          <cell r="F552">
            <v>547000</v>
          </cell>
          <cell r="G552">
            <v>400000</v>
          </cell>
        </row>
        <row r="553">
          <cell r="C553">
            <v>91616</v>
          </cell>
          <cell r="D553" t="str">
            <v>کاور سیم گیر.</v>
          </cell>
          <cell r="E553" t="str">
            <v>عدد</v>
          </cell>
          <cell r="F553" t="str">
            <v xml:space="preserve"> </v>
          </cell>
          <cell r="G553">
            <v>1600000</v>
          </cell>
        </row>
        <row r="554">
          <cell r="C554">
            <v>91617</v>
          </cell>
          <cell r="D554" t="str">
            <v>کفپوش با تحمل عایقی ٢٠ کیلو ولت.</v>
          </cell>
          <cell r="E554" t="str">
            <v>متر مربع</v>
          </cell>
          <cell r="F554">
            <v>10256000</v>
          </cell>
          <cell r="G554">
            <v>7500000</v>
          </cell>
        </row>
        <row r="555">
          <cell r="C555">
            <v>91619</v>
          </cell>
          <cell r="D555" t="str">
            <v>نوار هشدار خطر جهت استفاده در کانال کابل.</v>
          </cell>
          <cell r="E555" t="str">
            <v>متر</v>
          </cell>
          <cell r="F555">
            <v>7000</v>
          </cell>
          <cell r="G555">
            <v>5500</v>
          </cell>
        </row>
        <row r="556">
          <cell r="C556">
            <v>91701</v>
          </cell>
          <cell r="D556" t="str">
            <v>فشار قوی به قطر ۴٠ میلی متر. PVC لوله</v>
          </cell>
          <cell r="E556" t="str">
            <v>متر</v>
          </cell>
          <cell r="F556">
            <v>351000</v>
          </cell>
          <cell r="G556">
            <v>314000</v>
          </cell>
        </row>
        <row r="557">
          <cell r="C557">
            <v>91702</v>
          </cell>
          <cell r="D557" t="str">
            <v>فشار قوی به قطر ۵٠ میلی متر. PVC لوله</v>
          </cell>
          <cell r="E557" t="str">
            <v>متر</v>
          </cell>
          <cell r="F557">
            <v>438000</v>
          </cell>
          <cell r="G557">
            <v>392000</v>
          </cell>
        </row>
        <row r="558">
          <cell r="C558">
            <v>91703</v>
          </cell>
          <cell r="D558" t="str">
            <v>فشار قوی به قطر ۶٣ میلی متر. PVC لوله</v>
          </cell>
          <cell r="E558" t="str">
            <v>متر</v>
          </cell>
          <cell r="F558">
            <v>688000</v>
          </cell>
          <cell r="G558">
            <v>615000</v>
          </cell>
        </row>
        <row r="559">
          <cell r="C559">
            <v>91704</v>
          </cell>
          <cell r="D559" t="str">
            <v>فشار قوی به قطر ٧۵ میلی متر. PVC لوله</v>
          </cell>
          <cell r="E559" t="str">
            <v>متر</v>
          </cell>
          <cell r="F559">
            <v>980000</v>
          </cell>
          <cell r="G559">
            <v>875000</v>
          </cell>
        </row>
        <row r="560">
          <cell r="C560">
            <v>91705</v>
          </cell>
          <cell r="D560" t="str">
            <v>فشار قوی به قطر ٩٠ میلی متر. PVC لوله</v>
          </cell>
          <cell r="E560" t="str">
            <v>متر</v>
          </cell>
          <cell r="F560">
            <v>1374000</v>
          </cell>
          <cell r="G560">
            <v>1227000</v>
          </cell>
        </row>
        <row r="561">
          <cell r="C561">
            <v>91706</v>
          </cell>
          <cell r="D561" t="str">
            <v>فشار قوی به قطر ١١٠ میلی متر. PVC لوله</v>
          </cell>
          <cell r="E561" t="str">
            <v>متر</v>
          </cell>
          <cell r="F561">
            <v>2090000</v>
          </cell>
          <cell r="G561">
            <v>1867000</v>
          </cell>
        </row>
        <row r="562">
          <cell r="C562">
            <v>91707</v>
          </cell>
          <cell r="D562" t="str">
            <v>فشار قوی به قطر ١٢۵ میلی متر. PVC لوله</v>
          </cell>
          <cell r="E562" t="str">
            <v>متر</v>
          </cell>
          <cell r="F562">
            <v>2167000</v>
          </cell>
          <cell r="G562">
            <v>1935000</v>
          </cell>
        </row>
        <row r="563">
          <cell r="C563">
            <v>91708</v>
          </cell>
          <cell r="D563" t="str">
            <v>فشار قوی به قطر ١۴٠ میلی متر. PVC لوله</v>
          </cell>
          <cell r="E563" t="str">
            <v>متر</v>
          </cell>
          <cell r="F563">
            <v>2764000</v>
          </cell>
          <cell r="G563">
            <v>2468000</v>
          </cell>
        </row>
        <row r="564">
          <cell r="C564">
            <v>91709</v>
          </cell>
          <cell r="D564" t="str">
            <v>فشار قوی به قطر ١۶٠ میلی متر. PVC لوله</v>
          </cell>
          <cell r="E564" t="str">
            <v>متر</v>
          </cell>
          <cell r="F564">
            <v>3587000</v>
          </cell>
          <cell r="G564">
            <v>3203000</v>
          </cell>
        </row>
        <row r="565">
          <cell r="C565">
            <v>91710</v>
          </cell>
          <cell r="D565" t="str">
            <v>فشار قوی به قطر ١٨٠ میلی متر. PVC لوله</v>
          </cell>
          <cell r="E565" t="str">
            <v>متر</v>
          </cell>
          <cell r="F565">
            <v>4549000</v>
          </cell>
          <cell r="G565">
            <v>4062000</v>
          </cell>
        </row>
        <row r="566">
          <cell r="C566">
            <v>91711</v>
          </cell>
          <cell r="D566" t="str">
            <v>فشار قوی به قطر ٢٠٠ میلی متر. PVC لوله</v>
          </cell>
          <cell r="E566" t="str">
            <v>متر</v>
          </cell>
          <cell r="F566">
            <v>5521000</v>
          </cell>
          <cell r="G566">
            <v>4930000</v>
          </cell>
        </row>
        <row r="567">
          <cell r="C567">
            <v>91712</v>
          </cell>
          <cell r="D567" t="str">
            <v>لوله پلی اتیلن به قطر ۴٠ میلی متر.</v>
          </cell>
          <cell r="E567" t="str">
            <v>متر</v>
          </cell>
          <cell r="F567">
            <v>150000</v>
          </cell>
          <cell r="G567">
            <v>128000</v>
          </cell>
        </row>
        <row r="568">
          <cell r="C568">
            <v>91713</v>
          </cell>
          <cell r="D568" t="str">
            <v>لوله پلی اتیلن به قطر ۵٠ میلی متر.</v>
          </cell>
          <cell r="E568" t="str">
            <v>متر</v>
          </cell>
          <cell r="F568">
            <v>216000</v>
          </cell>
          <cell r="G568">
            <v>196000</v>
          </cell>
        </row>
        <row r="569">
          <cell r="C569">
            <v>91714</v>
          </cell>
          <cell r="D569" t="str">
            <v>لوله پلی اتیلن به قطر ۶٣ میلی متر.</v>
          </cell>
          <cell r="E569" t="str">
            <v>متر</v>
          </cell>
          <cell r="F569">
            <v>328000</v>
          </cell>
          <cell r="G569">
            <v>282000</v>
          </cell>
        </row>
        <row r="570">
          <cell r="C570">
            <v>91715</v>
          </cell>
          <cell r="D570" t="str">
            <v>لوله پلی اتیلن به قطر ٧۵ میلی متر.</v>
          </cell>
          <cell r="E570" t="str">
            <v>متر</v>
          </cell>
          <cell r="F570">
            <v>468000</v>
          </cell>
          <cell r="G570">
            <v>400000</v>
          </cell>
        </row>
        <row r="571">
          <cell r="C571">
            <v>91716</v>
          </cell>
          <cell r="D571" t="str">
            <v>لوله پلی اتیلن به قطر ١١٠ میلی متر.</v>
          </cell>
          <cell r="E571" t="str">
            <v>متر</v>
          </cell>
          <cell r="F571">
            <v>1002000</v>
          </cell>
          <cell r="G571">
            <v>850000</v>
          </cell>
        </row>
        <row r="572">
          <cell r="C572">
            <v>91717</v>
          </cell>
          <cell r="D572" t="str">
            <v>لوله پلی اتیلن به قطر ١٢۵ میلی متر.</v>
          </cell>
          <cell r="E572" t="str">
            <v>متر</v>
          </cell>
          <cell r="F572">
            <v>1282000</v>
          </cell>
          <cell r="G572">
            <v>1150000</v>
          </cell>
        </row>
        <row r="573">
          <cell r="C573">
            <v>91718</v>
          </cell>
          <cell r="D573" t="str">
            <v>لوله پلی اتیلن به قطر ١۴٠ میلی متر.</v>
          </cell>
          <cell r="E573" t="str">
            <v>متر</v>
          </cell>
          <cell r="F573">
            <v>1421000</v>
          </cell>
          <cell r="G573">
            <v>1355000</v>
          </cell>
        </row>
        <row r="574">
          <cell r="C574">
            <v>91719</v>
          </cell>
          <cell r="D574" t="str">
            <v>لوله پلی اتیلن به قطر ١۶٠ میلی متر.</v>
          </cell>
          <cell r="E574" t="str">
            <v>متر</v>
          </cell>
          <cell r="F574">
            <v>2100000</v>
          </cell>
          <cell r="G574">
            <v>1770000</v>
          </cell>
        </row>
        <row r="575">
          <cell r="C575">
            <v>91720</v>
          </cell>
          <cell r="D575" t="str">
            <v>لوله پلی اتیلن به قطر ١٨٠ میلی متر.</v>
          </cell>
          <cell r="E575" t="str">
            <v>متر</v>
          </cell>
          <cell r="F575">
            <v>2637000</v>
          </cell>
          <cell r="G575">
            <v>2379000</v>
          </cell>
        </row>
        <row r="576">
          <cell r="C576">
            <v>91721</v>
          </cell>
          <cell r="D576" t="str">
            <v>لوله پلی اتیلن به قطر ٢٠٠ میلی متر.</v>
          </cell>
          <cell r="E576" t="str">
            <v>متر</v>
          </cell>
          <cell r="F576">
            <v>3270000</v>
          </cell>
          <cell r="G576">
            <v>2761000</v>
          </cell>
        </row>
        <row r="577">
          <cell r="C577">
            <v>91722</v>
          </cell>
          <cell r="D577" t="str">
            <v>لوله پلی اتیلن به قطر ٩٠ میلی متر.</v>
          </cell>
          <cell r="E577" t="str">
            <v>متر</v>
          </cell>
          <cell r="F577">
            <v>672000</v>
          </cell>
          <cell r="G577">
            <v>572000</v>
          </cell>
        </row>
        <row r="578">
          <cell r="C578">
            <v>91723</v>
          </cell>
          <cell r="D578" t="str">
            <v>لوله پلی اتیلن نیم گرد به قطر ١۶٠ میلی متر.</v>
          </cell>
          <cell r="E578" t="str">
            <v>متر</v>
          </cell>
          <cell r="F578" t="str">
            <v xml:space="preserve"> </v>
          </cell>
          <cell r="G578">
            <v>888000</v>
          </cell>
        </row>
        <row r="579">
          <cell r="C579">
            <v>91724</v>
          </cell>
          <cell r="D579" t="str">
            <v>لوله پلی اتیلن نیم گرد به قطر ٢٠٠ میلی متر.</v>
          </cell>
          <cell r="E579" t="str">
            <v>متر</v>
          </cell>
          <cell r="F579">
            <v>1700000</v>
          </cell>
          <cell r="G579">
            <v>1550000</v>
          </cell>
        </row>
        <row r="580">
          <cell r="C580">
            <v>91802</v>
          </cell>
          <cell r="D580" t="str">
            <v>لایه پلیمری محافظ بتن بر پایه ترکیبات رزینی.</v>
          </cell>
          <cell r="E580" t="str">
            <v>کیلو گرم</v>
          </cell>
          <cell r="F580">
            <v>630000</v>
          </cell>
          <cell r="G580">
            <v>480000</v>
          </cell>
        </row>
        <row r="581">
          <cell r="C581">
            <v>91803</v>
          </cell>
          <cell r="D581" t="str">
            <v>اپوکسی.</v>
          </cell>
          <cell r="E581" t="str">
            <v>کیلو گرم</v>
          </cell>
          <cell r="F581">
            <v>1367000</v>
          </cell>
          <cell r="G581">
            <v>1000000</v>
          </cell>
        </row>
        <row r="582">
          <cell r="C582">
            <v>100117</v>
          </cell>
          <cell r="D582" t="str">
            <v>برج روشنایی ٢٠ متری با پوشش گالوانیزه کلیه متعلقات شامل سبد، مکانیزم بالابرنده و ... بدون چراغ و کابل.</v>
          </cell>
          <cell r="E582" t="str">
            <v>دستگاه</v>
          </cell>
          <cell r="F582">
            <v>1150000000</v>
          </cell>
          <cell r="G582">
            <v>900000000</v>
          </cell>
        </row>
        <row r="583">
          <cell r="C583">
            <v>100118</v>
          </cell>
          <cell r="D583" t="str">
            <v>برج روشنایی ٢۴ متری با پوشش گالوانیزه کلیه متعلقات شامل سبد، مکانیزم بالابرنده و ... بدون چراغ و کابل.</v>
          </cell>
          <cell r="E583" t="str">
            <v>دستگاه</v>
          </cell>
          <cell r="F583">
            <v>1567500000</v>
          </cell>
          <cell r="G583">
            <v>1180000000</v>
          </cell>
        </row>
        <row r="584">
          <cell r="C584">
            <v>100119</v>
          </cell>
          <cell r="D584" t="str">
            <v>برج روشنایی ٣٠ متری با پوشش گالوانیزه کلیه متعلقات شامل سبد، مکانیزم بالابرنده و ... بدون چراغ و کابل.</v>
          </cell>
          <cell r="E584" t="str">
            <v>دستگاه</v>
          </cell>
          <cell r="F584">
            <v>1800000000</v>
          </cell>
          <cell r="G584">
            <v>1340000000</v>
          </cell>
        </row>
        <row r="585">
          <cell r="C585">
            <v>100210</v>
          </cell>
          <cell r="D585" t="str">
            <v>پایه روشنایی فولادی گرد بدون پوشش و بازو.</v>
          </cell>
          <cell r="E585" t="str">
            <v>کیلوگرم</v>
          </cell>
          <cell r="F585">
            <v>650000</v>
          </cell>
          <cell r="G585">
            <v>540000</v>
          </cell>
        </row>
        <row r="586">
          <cell r="C586">
            <v>100301</v>
          </cell>
          <cell r="D586" t="str">
            <v>بازوی روشنایی با پوشش رنگ جهت نصب بر روی پایه.</v>
          </cell>
          <cell r="E586" t="str">
            <v>کیلو گرم</v>
          </cell>
          <cell r="F586">
            <v>750000</v>
          </cell>
          <cell r="G586">
            <v>610000</v>
          </cell>
        </row>
        <row r="587">
          <cell r="C587">
            <v>100302</v>
          </cell>
          <cell r="D587" t="str">
            <v>بازوی روشنایی با پوشش گالوانیزه جهت نصب بر روی پایه.</v>
          </cell>
          <cell r="E587" t="str">
            <v>کیلو گرم</v>
          </cell>
          <cell r="F587">
            <v>750000</v>
          </cell>
          <cell r="G587">
            <v>630000</v>
          </cell>
        </row>
        <row r="588">
          <cell r="C588">
            <v>100401</v>
          </cell>
          <cell r="D588" t="str">
            <v>پایه فلزی چدنی مخروطی داکتیل جهت استفاده در شبکههای فشار ضعیف.</v>
          </cell>
          <cell r="E588" t="str">
            <v>کیلو گرم</v>
          </cell>
          <cell r="F588" t="e">
            <v>#N/A</v>
          </cell>
          <cell r="G588">
            <v>300000</v>
          </cell>
        </row>
        <row r="589">
          <cell r="C589">
            <v>100402</v>
          </cell>
          <cell r="D589" t="str">
            <v>پایه فلزی چدنی مخروطی داکتیل جهت استفاده در شبکههای فشار متوسط.</v>
          </cell>
          <cell r="E589" t="str">
            <v>کیلو گرم</v>
          </cell>
          <cell r="F589" t="e">
            <v>#N/A</v>
          </cell>
          <cell r="G589">
            <v>350000</v>
          </cell>
        </row>
        <row r="590">
          <cell r="C590">
            <v>100505</v>
          </cell>
          <cell r="D590" t="str">
            <v>اضافه بهای پوشش رنگ جهت ردیف های ١٠٠١١6 و ١٠٠٢١٠</v>
          </cell>
          <cell r="E590" t="str">
            <v>کیلوگرم</v>
          </cell>
          <cell r="F590">
            <v>135000</v>
          </cell>
          <cell r="G590">
            <v>100000</v>
          </cell>
        </row>
        <row r="591">
          <cell r="C591">
            <v>100506</v>
          </cell>
          <cell r="D591" t="str">
            <v>ضافه بهای پوشش گالوانیزه جهت ردیفهای ١٠٠١١6 و١٠٠٢١٠</v>
          </cell>
          <cell r="E591" t="str">
            <v>کیلوگرم</v>
          </cell>
          <cell r="F591">
            <v>150000</v>
          </cell>
          <cell r="G591">
            <v>120000</v>
          </cell>
        </row>
        <row r="592">
          <cell r="C592">
            <v>110101</v>
          </cell>
          <cell r="D592" t="str">
            <v>چراغ خیابانی ۵٠ وات سدیم.</v>
          </cell>
          <cell r="E592" t="str">
            <v>عدد</v>
          </cell>
          <cell r="F592">
            <v>15815000</v>
          </cell>
          <cell r="G592">
            <v>12500000</v>
          </cell>
        </row>
        <row r="593">
          <cell r="C593">
            <v>110102</v>
          </cell>
          <cell r="D593" t="str">
            <v>چراغ خیابانی ٧٠ وات سدیم.</v>
          </cell>
          <cell r="E593" t="str">
            <v>عدد</v>
          </cell>
          <cell r="F593">
            <v>15922000</v>
          </cell>
          <cell r="G593">
            <v>13000000</v>
          </cell>
        </row>
        <row r="594">
          <cell r="C594">
            <v>110103</v>
          </cell>
          <cell r="D594" t="str">
            <v>چراغ خیابانی ١۵٠ وات سدیم.</v>
          </cell>
          <cell r="E594" t="str">
            <v>عدد</v>
          </cell>
          <cell r="F594">
            <v>20898000</v>
          </cell>
          <cell r="G594">
            <v>17000000</v>
          </cell>
        </row>
        <row r="595">
          <cell r="C595">
            <v>110104</v>
          </cell>
          <cell r="D595" t="str">
            <v>چراغ خیابانی ٢۵٠ وات سدیم.</v>
          </cell>
          <cell r="E595" t="str">
            <v>عدد</v>
          </cell>
          <cell r="F595">
            <v>23328000</v>
          </cell>
          <cell r="G595">
            <v>19500000</v>
          </cell>
        </row>
        <row r="596">
          <cell r="C596">
            <v>110105</v>
          </cell>
          <cell r="D596" t="str">
            <v>چراغ خیابانی ۴٠٠ وات سدیم.</v>
          </cell>
          <cell r="E596" t="str">
            <v>عدد</v>
          </cell>
          <cell r="F596">
            <v>34749000</v>
          </cell>
          <cell r="G596">
            <v>25200000</v>
          </cell>
        </row>
        <row r="597">
          <cell r="C597">
            <v>110106</v>
          </cell>
          <cell r="D597" t="str">
            <v>٢ وات. × پروژکتور ۴٠٠</v>
          </cell>
          <cell r="E597" t="str">
            <v>عدد</v>
          </cell>
          <cell r="F597">
            <v>91500000</v>
          </cell>
          <cell r="G597">
            <v>75000000</v>
          </cell>
        </row>
        <row r="598">
          <cell r="C598">
            <v>110107</v>
          </cell>
          <cell r="D598" t="str">
            <v>پروژکتور ۶٠٠ وات.</v>
          </cell>
          <cell r="E598" t="str">
            <v>عدد</v>
          </cell>
          <cell r="F598">
            <v>85400000</v>
          </cell>
          <cell r="G598">
            <v>70000000</v>
          </cell>
        </row>
        <row r="599">
          <cell r="C599">
            <v>110108</v>
          </cell>
          <cell r="D599" t="str">
            <v>پروژکتور ١٠٠٠ وات.</v>
          </cell>
          <cell r="E599" t="str">
            <v>عدد</v>
          </cell>
          <cell r="F599">
            <v>63440000</v>
          </cell>
          <cell r="G599">
            <v>52000000</v>
          </cell>
        </row>
        <row r="600">
          <cell r="C600">
            <v>110201</v>
          </cell>
          <cell r="D600" t="str">
            <v xml:space="preserve"> چراغ خیابانی LED(15 تا 25) وات</v>
          </cell>
          <cell r="E600" t="str">
            <v>عدد</v>
          </cell>
          <cell r="F600">
            <v>18450000</v>
          </cell>
          <cell r="G600">
            <v>15460000</v>
          </cell>
        </row>
        <row r="601">
          <cell r="C601">
            <v>110202</v>
          </cell>
          <cell r="D601" t="str">
            <v xml:space="preserve"> چراغ خیابانی LED(26 تا 35) وات</v>
          </cell>
          <cell r="E601" t="str">
            <v>عدد</v>
          </cell>
          <cell r="F601">
            <v>19350000</v>
          </cell>
          <cell r="G601">
            <v>16220000</v>
          </cell>
        </row>
        <row r="602">
          <cell r="C602">
            <v>110203</v>
          </cell>
          <cell r="D602" t="str">
            <v xml:space="preserve"> چراغ خیابانی LED(36 تا 45) وات</v>
          </cell>
          <cell r="E602" t="str">
            <v>عدد</v>
          </cell>
          <cell r="F602">
            <v>23275000</v>
          </cell>
          <cell r="G602">
            <v>21830000</v>
          </cell>
        </row>
        <row r="603">
          <cell r="C603">
            <v>110204</v>
          </cell>
          <cell r="D603" t="str">
            <v xml:space="preserve"> چراغ خیابانی LED(46 تا 55) وات</v>
          </cell>
          <cell r="E603" t="str">
            <v>عدد</v>
          </cell>
          <cell r="F603">
            <v>24225000</v>
          </cell>
          <cell r="G603">
            <v>22430000</v>
          </cell>
        </row>
        <row r="604">
          <cell r="C604">
            <v>110205</v>
          </cell>
          <cell r="D604" t="str">
            <v xml:space="preserve"> چراغ خیابانی LED(56 تا 65) وات</v>
          </cell>
          <cell r="E604" t="str">
            <v>عدد</v>
          </cell>
          <cell r="F604">
            <v>25175000</v>
          </cell>
          <cell r="G604">
            <v>23000000</v>
          </cell>
        </row>
        <row r="605">
          <cell r="C605">
            <v>110206</v>
          </cell>
          <cell r="D605" t="str">
            <v xml:space="preserve"> چراغ خیابانی LED(66 تا 75) وات</v>
          </cell>
          <cell r="E605" t="str">
            <v>عدد</v>
          </cell>
          <cell r="F605">
            <v>27550000</v>
          </cell>
          <cell r="G605">
            <v>23300000</v>
          </cell>
        </row>
        <row r="606">
          <cell r="C606">
            <v>110207</v>
          </cell>
          <cell r="D606" t="str">
            <v xml:space="preserve"> چراغ خیابانی LED(76 تا 85) وات</v>
          </cell>
          <cell r="E606" t="str">
            <v>عدد</v>
          </cell>
          <cell r="F606">
            <v>34675000</v>
          </cell>
          <cell r="G606">
            <v>23600000</v>
          </cell>
        </row>
        <row r="607">
          <cell r="C607">
            <v>110208</v>
          </cell>
          <cell r="D607" t="str">
            <v xml:space="preserve"> چراغ خیابانی LED(86 تا 95) وات</v>
          </cell>
          <cell r="E607" t="str">
            <v>عدد</v>
          </cell>
          <cell r="F607">
            <v>36100000</v>
          </cell>
          <cell r="G607">
            <v>24500000</v>
          </cell>
        </row>
        <row r="608">
          <cell r="C608">
            <v>110209</v>
          </cell>
          <cell r="D608" t="str">
            <v xml:space="preserve"> چراغ خیابانی LED(96 تا 105) وات</v>
          </cell>
          <cell r="E608" t="str">
            <v>عدد</v>
          </cell>
          <cell r="F608">
            <v>37050000</v>
          </cell>
          <cell r="G608">
            <v>25300000</v>
          </cell>
        </row>
        <row r="609">
          <cell r="C609">
            <v>110210</v>
          </cell>
          <cell r="D609" t="str">
            <v xml:space="preserve"> چراغ خیابانی LED(106 تا 115) وات</v>
          </cell>
          <cell r="E609" t="str">
            <v>عدد</v>
          </cell>
          <cell r="F609">
            <v>37525000</v>
          </cell>
          <cell r="G609">
            <v>36980000</v>
          </cell>
        </row>
        <row r="610">
          <cell r="C610">
            <v>110211</v>
          </cell>
          <cell r="D610" t="str">
            <v xml:space="preserve"> چراغ خیابانی LED(116 تا 125) وات</v>
          </cell>
          <cell r="E610" t="str">
            <v>عدد</v>
          </cell>
          <cell r="F610">
            <v>41800000</v>
          </cell>
          <cell r="G610">
            <v>33930000</v>
          </cell>
        </row>
        <row r="611">
          <cell r="C611">
            <v>110212</v>
          </cell>
          <cell r="D611" t="str">
            <v xml:space="preserve"> چراغ خیابانی LED(126 تا 135) وات</v>
          </cell>
          <cell r="E611" t="str">
            <v>عدد</v>
          </cell>
          <cell r="F611">
            <v>42750000</v>
          </cell>
          <cell r="G611">
            <v>36980000</v>
          </cell>
        </row>
        <row r="612">
          <cell r="C612">
            <v>110213</v>
          </cell>
          <cell r="D612" t="str">
            <v xml:space="preserve"> چراغ خیابانی LED(136 تا 145) وات</v>
          </cell>
          <cell r="E612" t="str">
            <v>عدد</v>
          </cell>
          <cell r="F612">
            <v>44175000</v>
          </cell>
          <cell r="G612">
            <v>42500000</v>
          </cell>
        </row>
        <row r="613">
          <cell r="C613">
            <v>110214</v>
          </cell>
          <cell r="D613" t="str">
            <v xml:space="preserve"> چراغ خیابانی LED(146 تا 155) وات</v>
          </cell>
          <cell r="E613" t="str">
            <v>عدد</v>
          </cell>
          <cell r="F613">
            <v>44650000</v>
          </cell>
          <cell r="G613">
            <v>41570000</v>
          </cell>
        </row>
        <row r="614">
          <cell r="C614">
            <v>110301</v>
          </cell>
          <cell r="D614" t="str">
            <v>لامپ ١٢۵ وات جیوه.</v>
          </cell>
          <cell r="E614" t="str">
            <v>عدد</v>
          </cell>
          <cell r="F614">
            <v>972000</v>
          </cell>
          <cell r="G614">
            <v>683000</v>
          </cell>
        </row>
        <row r="615">
          <cell r="C615">
            <v>110302</v>
          </cell>
          <cell r="D615" t="str">
            <v>لامپ ٢۵٠ وات جیوه.</v>
          </cell>
          <cell r="E615" t="str">
            <v>عدد</v>
          </cell>
          <cell r="F615">
            <v>1926000</v>
          </cell>
          <cell r="G615">
            <v>1341000</v>
          </cell>
        </row>
        <row r="616">
          <cell r="C616">
            <v>110303</v>
          </cell>
          <cell r="D616" t="str">
            <v>لامپ ۴٠٠ وات جیوه.</v>
          </cell>
          <cell r="E616" t="str">
            <v>عدد</v>
          </cell>
          <cell r="F616">
            <v>2610000</v>
          </cell>
          <cell r="G616">
            <v>1691000</v>
          </cell>
        </row>
        <row r="617">
          <cell r="C617">
            <v>110304</v>
          </cell>
          <cell r="D617" t="str">
            <v>لامپ ٣۵ وات سدیم.</v>
          </cell>
          <cell r="E617" t="str">
            <v>عدد</v>
          </cell>
          <cell r="F617">
            <v>2250000</v>
          </cell>
          <cell r="G617">
            <v>2130000</v>
          </cell>
        </row>
        <row r="618">
          <cell r="C618">
            <v>110305</v>
          </cell>
          <cell r="D618" t="str">
            <v>لامپ ۵٠ وات سدیم.</v>
          </cell>
          <cell r="E618" t="str">
            <v>عدد</v>
          </cell>
          <cell r="F618">
            <v>2223000</v>
          </cell>
          <cell r="G618">
            <v>1750000</v>
          </cell>
        </row>
        <row r="619">
          <cell r="C619">
            <v>110306</v>
          </cell>
          <cell r="D619" t="str">
            <v>لامپ ٧٠ وات سدیم.</v>
          </cell>
          <cell r="E619" t="str">
            <v>عدد</v>
          </cell>
          <cell r="F619">
            <v>2223000</v>
          </cell>
          <cell r="G619">
            <v>1750000</v>
          </cell>
        </row>
        <row r="620">
          <cell r="C620">
            <v>110307</v>
          </cell>
          <cell r="D620" t="str">
            <v>لامپ ١۵٠ وات سدیم.</v>
          </cell>
          <cell r="E620" t="str">
            <v>عدد</v>
          </cell>
          <cell r="F620">
            <v>2817000</v>
          </cell>
          <cell r="G620">
            <v>2231000</v>
          </cell>
        </row>
        <row r="621">
          <cell r="C621">
            <v>110308</v>
          </cell>
          <cell r="D621" t="str">
            <v>لامپ ٢۵٠ وات سدیم.</v>
          </cell>
          <cell r="E621" t="str">
            <v>عدد</v>
          </cell>
          <cell r="F621">
            <v>2943000</v>
          </cell>
          <cell r="G621">
            <v>2361000</v>
          </cell>
        </row>
        <row r="622">
          <cell r="C622">
            <v>110309</v>
          </cell>
          <cell r="D622" t="str">
            <v>لامپ ۴٠٠ وات سدیم.</v>
          </cell>
          <cell r="E622" t="str">
            <v>عدد</v>
          </cell>
          <cell r="F622">
            <v>2959000</v>
          </cell>
          <cell r="G622">
            <v>2587000</v>
          </cell>
        </row>
        <row r="623">
          <cell r="C623">
            <v>110310</v>
          </cell>
          <cell r="D623" t="str">
            <v>لامپ ۶٠٠ وات سدیم.</v>
          </cell>
          <cell r="E623" t="str">
            <v>عدد</v>
          </cell>
          <cell r="F623">
            <v>4148000</v>
          </cell>
          <cell r="G623">
            <v>3400000</v>
          </cell>
        </row>
        <row r="624">
          <cell r="C624">
            <v>110311</v>
          </cell>
          <cell r="D624" t="str">
            <v>لامپ ١١٠ وات سدیم جایگزین.</v>
          </cell>
          <cell r="E624" t="str">
            <v>عدد</v>
          </cell>
          <cell r="F624">
            <v>2718000</v>
          </cell>
          <cell r="G624">
            <v>2153000</v>
          </cell>
        </row>
        <row r="625">
          <cell r="C625">
            <v>110312</v>
          </cell>
          <cell r="D625" t="str">
            <v>لامپ ٢١٠ وات سدیم جایگزین.</v>
          </cell>
          <cell r="E625" t="str">
            <v>عدد</v>
          </cell>
          <cell r="F625">
            <v>3040000</v>
          </cell>
          <cell r="G625">
            <v>2733000</v>
          </cell>
        </row>
        <row r="626">
          <cell r="C626">
            <v>110313</v>
          </cell>
          <cell r="D626" t="str">
            <v>لامپ ٣۵٠ وات سدیم جایگزین.</v>
          </cell>
          <cell r="E626" t="str">
            <v>عدد</v>
          </cell>
          <cell r="F626">
            <v>3200000</v>
          </cell>
          <cell r="G626">
            <v>2300000</v>
          </cell>
        </row>
        <row r="627">
          <cell r="C627">
            <v>110314</v>
          </cell>
          <cell r="D627" t="str">
            <v>لامپ ١۵٠ وات متال هالید.</v>
          </cell>
          <cell r="E627" t="str">
            <v>عدد</v>
          </cell>
          <cell r="F627">
            <v>2269000</v>
          </cell>
          <cell r="G627">
            <v>1860000</v>
          </cell>
        </row>
        <row r="628">
          <cell r="C628">
            <v>110315</v>
          </cell>
          <cell r="D628" t="str">
            <v>لامپ ٢۵٠ وات متال هالید.</v>
          </cell>
          <cell r="E628" t="str">
            <v>عدد</v>
          </cell>
          <cell r="F628">
            <v>2560000</v>
          </cell>
          <cell r="G628">
            <v>2099000</v>
          </cell>
        </row>
        <row r="629">
          <cell r="C629">
            <v>110316</v>
          </cell>
          <cell r="D629" t="str">
            <v>لامپ ۴٠٠ وات متال هالید.</v>
          </cell>
          <cell r="E629" t="str">
            <v>عدد</v>
          </cell>
          <cell r="F629">
            <v>2987000</v>
          </cell>
          <cell r="G629">
            <v>2449000</v>
          </cell>
        </row>
        <row r="630">
          <cell r="C630">
            <v>110317</v>
          </cell>
          <cell r="D630" t="str">
            <v>آمالگام ( ١٨ تا ٢٠ وات). CFL لامپ کم مصرف</v>
          </cell>
          <cell r="E630" t="str">
            <v>عدد</v>
          </cell>
          <cell r="F630">
            <v>384000</v>
          </cell>
          <cell r="G630">
            <v>320000</v>
          </cell>
        </row>
        <row r="631">
          <cell r="C631">
            <v>110318</v>
          </cell>
          <cell r="D631" t="str">
            <v>آمالگام ( ٢٣ تا ٢۵ وات). CFL لامپ کم مصرف</v>
          </cell>
          <cell r="E631" t="str">
            <v>عدد</v>
          </cell>
          <cell r="F631">
            <v>546000</v>
          </cell>
          <cell r="G631">
            <v>455000</v>
          </cell>
        </row>
        <row r="632">
          <cell r="C632">
            <v>110319</v>
          </cell>
          <cell r="D632" t="str">
            <v>لامپ ١٠٠٠ وات سدیم.</v>
          </cell>
          <cell r="E632" t="str">
            <v>عدد</v>
          </cell>
          <cell r="F632">
            <v>10700000</v>
          </cell>
          <cell r="G632">
            <v>9000000</v>
          </cell>
        </row>
        <row r="633">
          <cell r="C633">
            <v>120566</v>
          </cell>
          <cell r="D633" t="str">
            <v>کلید مینیاتوری تک پل با جریان نامی ٢ تا ۶ آمپر و قدرت قطع ۶ کیلوآمپر.</v>
          </cell>
          <cell r="E633" t="str">
            <v>عدد</v>
          </cell>
          <cell r="F633">
            <v>943000</v>
          </cell>
          <cell r="G633">
            <v>680000</v>
          </cell>
        </row>
        <row r="634">
          <cell r="C634">
            <v>120567</v>
          </cell>
          <cell r="D634" t="str">
            <v xml:space="preserve"> کلید مینیاتوری تک پل با جریان نامی ١٠ تا ٣٢ آمپر و قدرت قطع ۶ کیلوآمپر.</v>
          </cell>
          <cell r="E634" t="str">
            <v>عدد</v>
          </cell>
          <cell r="F634">
            <v>855000</v>
          </cell>
          <cell r="G634">
            <v>620000</v>
          </cell>
        </row>
        <row r="635">
          <cell r="C635">
            <v>120568</v>
          </cell>
          <cell r="D635" t="str">
            <v xml:space="preserve"> کلید مینیاتوری تک پل با جریان نامی ۴٠ تا ۶٣ آمپر و قدرت قطع ۶ کیلوآمپر.</v>
          </cell>
          <cell r="E635" t="str">
            <v>عدد</v>
          </cell>
          <cell r="F635">
            <v>943000</v>
          </cell>
          <cell r="G635">
            <v>680000</v>
          </cell>
        </row>
        <row r="636">
          <cell r="C636">
            <v>120569</v>
          </cell>
          <cell r="D636" t="str">
            <v xml:space="preserve"> کلید مینیاتوری دوپل با جریان نامی ٢ تا ۶ آمپر و قدرت قطع ۶ کیلوآمپر.</v>
          </cell>
          <cell r="E636" t="str">
            <v>عدد</v>
          </cell>
          <cell r="F636">
            <v>1790000</v>
          </cell>
          <cell r="G636">
            <v>1290000</v>
          </cell>
        </row>
        <row r="637">
          <cell r="C637">
            <v>120570</v>
          </cell>
          <cell r="D637" t="str">
            <v xml:space="preserve"> کلید مینیاتوری دوپل با جریان نامی ١٠ تا ٣٢ آمپر و قدرت قطع ۶ کیلوآمپر.</v>
          </cell>
          <cell r="E637" t="str">
            <v>عدد</v>
          </cell>
          <cell r="F637">
            <v>1750000</v>
          </cell>
          <cell r="G637">
            <v>1190000</v>
          </cell>
        </row>
        <row r="638">
          <cell r="C638">
            <v>120571</v>
          </cell>
          <cell r="D638" t="str">
            <v xml:space="preserve"> کلید مینیاتوری دو پل با جریان نامی ۴٠ تا ۶٣ آمپر و قدرت قطع ۶ کیلوآمپر.</v>
          </cell>
          <cell r="E638" t="str">
            <v>عدد</v>
          </cell>
          <cell r="F638">
            <v>1975000</v>
          </cell>
          <cell r="G638">
            <v>1440000</v>
          </cell>
        </row>
        <row r="639">
          <cell r="C639">
            <v>120572</v>
          </cell>
          <cell r="D639" t="str">
            <v xml:space="preserve"> کلید مینیاتوری سه پل با جریان نامی ٢ تا ۶ آمپر و قدرت قطع ۶ کیلوآمپر.</v>
          </cell>
          <cell r="E639" t="str">
            <v>عدد</v>
          </cell>
          <cell r="F639">
            <v>2672000</v>
          </cell>
          <cell r="G639">
            <v>1940000</v>
          </cell>
        </row>
        <row r="640">
          <cell r="C640">
            <v>120573</v>
          </cell>
          <cell r="D640" t="str">
            <v xml:space="preserve"> کلید مینیاتوری سه پل با جریان نامی ١٠ تا ٣٢ آمپر و قدرت قطع ۶ کیلوآمپر.</v>
          </cell>
          <cell r="E640" t="str">
            <v>عدد</v>
          </cell>
          <cell r="F640">
            <v>2583000</v>
          </cell>
          <cell r="G640">
            <v>1800000</v>
          </cell>
        </row>
        <row r="641">
          <cell r="C641">
            <v>120574</v>
          </cell>
          <cell r="D641" t="str">
            <v xml:space="preserve"> کلید مینیاتوری سه پل با جریان نامی ۴٠ تا ۶٣ آمپر و قدرت قطع ۶ کیلوآمپر.</v>
          </cell>
          <cell r="E641" t="str">
            <v>عدد</v>
          </cell>
          <cell r="F641">
            <v>2919000</v>
          </cell>
          <cell r="G641">
            <v>2130000</v>
          </cell>
        </row>
        <row r="642">
          <cell r="C642">
            <v>120575</v>
          </cell>
          <cell r="D642" t="str">
            <v xml:space="preserve"> کلید مینیاتوری چهارپل با جریان نامی ٢ تا ۶ آمپر و قدرت قطع ۶ کیلوآمپر.</v>
          </cell>
          <cell r="E642" t="str">
            <v>عدد</v>
          </cell>
          <cell r="F642">
            <v>3506000</v>
          </cell>
          <cell r="G642">
            <v>2340000</v>
          </cell>
        </row>
        <row r="643">
          <cell r="C643">
            <v>120576</v>
          </cell>
          <cell r="D643" t="str">
            <v xml:space="preserve"> کلید مینیاتوری چهارپل با جریان نامی ١٠ تا ٣٢ آمپر و قدرت قطع ۶ کیلوآمپر.</v>
          </cell>
          <cell r="E643" t="str">
            <v>عدد</v>
          </cell>
          <cell r="F643">
            <v>3506000</v>
          </cell>
          <cell r="G643">
            <v>2340000</v>
          </cell>
        </row>
        <row r="644">
          <cell r="C644">
            <v>120577</v>
          </cell>
          <cell r="D644" t="str">
            <v xml:space="preserve"> کلید مینیاتوری چهار پل با جریان نامی ۴٠ تا ۶٣ آمپر و قدرت قطع ۶ کیلوآمپر.</v>
          </cell>
          <cell r="E644" t="str">
            <v>عدد</v>
          </cell>
          <cell r="F644">
            <v>3948000</v>
          </cell>
          <cell r="G644">
            <v>2630000</v>
          </cell>
        </row>
        <row r="645">
          <cell r="C645">
            <v>120578</v>
          </cell>
          <cell r="D645" t="str">
            <v xml:space="preserve"> کلید مینیاتوری تک پل با جریان نامی ٢ تا ۶ آمپر و قدرت قطع ١٠ کیلوآمپر.</v>
          </cell>
          <cell r="E645" t="str">
            <v>عدد</v>
          </cell>
          <cell r="F645">
            <v>1034000</v>
          </cell>
          <cell r="G645">
            <v>740000</v>
          </cell>
        </row>
        <row r="646">
          <cell r="C646">
            <v>120579</v>
          </cell>
          <cell r="D646" t="str">
            <v xml:space="preserve"> کلید مینیاتوری تک پل با جریان نامی ١٠ تا ٣٢ آمپر و قدرت قطع ١٠ کیلوآمپر.</v>
          </cell>
          <cell r="E646" t="str">
            <v>عدد</v>
          </cell>
          <cell r="F646">
            <v>1034000</v>
          </cell>
          <cell r="G646">
            <v>740000</v>
          </cell>
        </row>
        <row r="647">
          <cell r="C647">
            <v>120580</v>
          </cell>
          <cell r="D647" t="str">
            <v xml:space="preserve"> کلید مینیاتوری تک پل با جریان نامی ۴٠ تا ۶٣ آمپر و قدرت قطع ١٠ کیلوآمپر.</v>
          </cell>
          <cell r="E647" t="str">
            <v>عدد</v>
          </cell>
          <cell r="F647">
            <v>1113000</v>
          </cell>
          <cell r="G647">
            <v>760000</v>
          </cell>
        </row>
        <row r="648">
          <cell r="C648">
            <v>120581</v>
          </cell>
          <cell r="D648" t="str">
            <v xml:space="preserve"> کلید مینیاتوری دو پل با جریان نامی ٢ تا ۶ آمپر و قدرت قطع ١٠ کیلوآمپر.</v>
          </cell>
          <cell r="E648" t="str">
            <v>عدد</v>
          </cell>
          <cell r="F648">
            <v>2077000</v>
          </cell>
          <cell r="G648">
            <v>1610000</v>
          </cell>
        </row>
        <row r="649">
          <cell r="C649">
            <v>120582</v>
          </cell>
          <cell r="D649" t="str">
            <v>کلید مینیاتوری دوپل با جریان نامی ١٠ تا ٣٢ آمپر و قدرت قطع ١٠ لوآمپر.</v>
          </cell>
          <cell r="E649" t="str">
            <v>عدد</v>
          </cell>
          <cell r="F649">
            <v>2077000</v>
          </cell>
          <cell r="G649">
            <v>1610000</v>
          </cell>
        </row>
        <row r="650">
          <cell r="C650">
            <v>120583</v>
          </cell>
          <cell r="D650" t="str">
            <v xml:space="preserve"> کلید مینیاتوری دوپل با جریان نامی ۴٠ تا ۶٣ آمپر و قدرت قطع ١٠ لوآمپر.</v>
          </cell>
          <cell r="E650" t="str">
            <v>عدد</v>
          </cell>
          <cell r="F650">
            <v>2234000</v>
          </cell>
          <cell r="G650">
            <v>1730000</v>
          </cell>
        </row>
        <row r="651">
          <cell r="C651">
            <v>120584</v>
          </cell>
          <cell r="D651" t="str">
            <v xml:space="preserve"> کلید مینیاتوری سه پل با جریان نامی ٢ تا ۶ آمپر و قدرت قطع ١٠ لوآمپر.</v>
          </cell>
          <cell r="E651" t="str">
            <v>عدد</v>
          </cell>
          <cell r="F651">
            <v>3112000</v>
          </cell>
          <cell r="G651">
            <v>2390000</v>
          </cell>
        </row>
        <row r="652">
          <cell r="C652">
            <v>120585</v>
          </cell>
          <cell r="D652" t="str">
            <v xml:space="preserve"> کلید مینیاتوری سه پل با جریان نامی ١٠ تا ٣٢ آمپر و قدرت قطع ١٠ لوآمپر.</v>
          </cell>
          <cell r="E652" t="str">
            <v>عدد</v>
          </cell>
          <cell r="F652">
            <v>3112000</v>
          </cell>
          <cell r="G652">
            <v>2390000</v>
          </cell>
        </row>
        <row r="653">
          <cell r="C653">
            <v>120586</v>
          </cell>
          <cell r="D653" t="str">
            <v xml:space="preserve"> کلید مینیاتوری سه پل با جریان نامی ۴٠ تا ۶٣ آمپر و قدرت قطع ١٠ لوآمپر.</v>
          </cell>
          <cell r="E653" t="str">
            <v>عدد</v>
          </cell>
          <cell r="F653">
            <v>3339000</v>
          </cell>
          <cell r="G653">
            <v>2300000</v>
          </cell>
        </row>
        <row r="654">
          <cell r="C654">
            <v>120587</v>
          </cell>
          <cell r="D654" t="str">
            <v xml:space="preserve"> کلید مینیاتوری چهارپل با جریان نامی ٢ تا ۶ آمپر و قدرت قطع ١٠کیلوآمپر.</v>
          </cell>
          <cell r="E654" t="str">
            <v>عدد</v>
          </cell>
          <cell r="F654">
            <v>4155000</v>
          </cell>
          <cell r="G654">
            <v>2930000</v>
          </cell>
        </row>
        <row r="655">
          <cell r="C655">
            <v>120588</v>
          </cell>
          <cell r="D655" t="str">
            <v xml:space="preserve"> کلید مینیاتوری چهارپل با جریان نامی ١٠ تا ٣٢ آمپر و قدرت قطع ١٠کیلوآمپر.</v>
          </cell>
          <cell r="E655" t="str">
            <v>عدد</v>
          </cell>
          <cell r="F655">
            <v>4155000</v>
          </cell>
          <cell r="G655">
            <v>2930000</v>
          </cell>
        </row>
        <row r="656">
          <cell r="C656">
            <v>120589</v>
          </cell>
          <cell r="D656" t="str">
            <v xml:space="preserve"> کلید مینیاتوری چهارپل با جریان نامی ۴٠ تا ۶٣ آمپر و قدرت قطع ١٠کیلوآمپر.</v>
          </cell>
          <cell r="E656" t="str">
            <v>عدد</v>
          </cell>
          <cell r="F656">
            <v>4460000</v>
          </cell>
          <cell r="G656">
            <v>3110000</v>
          </cell>
        </row>
        <row r="657">
          <cell r="C657">
            <v>121001</v>
          </cell>
          <cell r="D657" t="str">
            <v xml:space="preserve"> کلید اتوماتیک کامپکت ثابت سه پل ۴٠ آمپر با حداقل قدرت (ICS) ١۶ کیلوآمپر در ۴٠٠ ولت با رله حرارتی قابل تنظیم و رله مغناطیسی غیر قابل تنظیم.</v>
          </cell>
          <cell r="E657" t="str">
            <v>عدد</v>
          </cell>
          <cell r="F657">
            <v>20815000</v>
          </cell>
          <cell r="G657">
            <v>16400000</v>
          </cell>
        </row>
        <row r="658">
          <cell r="C658">
            <v>121002</v>
          </cell>
          <cell r="D658" t="str">
            <v xml:space="preserve"> کلید اتوماتیک کامپکت ثابت سه پل ۶٣ آمپر با حداقل قدرت (ICS)١۶ کیلوآمپر در ۴٠٠ ولت با رله حرارتی قابل تنظیم و رله مغناطیسی غیر قابل تنظیم.</v>
          </cell>
          <cell r="E658" t="str">
            <v>عدد</v>
          </cell>
          <cell r="F658">
            <v>20815000</v>
          </cell>
          <cell r="G658">
            <v>16400000</v>
          </cell>
        </row>
        <row r="659">
          <cell r="C659">
            <v>121003</v>
          </cell>
          <cell r="D659" t="str">
            <v xml:space="preserve"> کلید اتوماتیک کامپکت ثابت سه پل ٨٠ آمپر با حداقل قدرت (ICS)١۶ کیلوآمپر در ۴٠٠ ولت با رله حرارتی قابل تنظیم و رله مغناطیسی غیر قابل تنظیم.</v>
          </cell>
          <cell r="E659" t="str">
            <v>عدد</v>
          </cell>
          <cell r="F659">
            <v>20815000</v>
          </cell>
          <cell r="G659">
            <v>16400000</v>
          </cell>
        </row>
        <row r="660">
          <cell r="C660">
            <v>121004</v>
          </cell>
          <cell r="D660" t="str">
            <v xml:space="preserve"> کلید اتوماتیک کامپکت ثابت سه پل ١٠٠ آمپر با حداقل قدرت (ICS) ١۶ کیلوآمپر در ۴٠٠ ولت با رله حرارتی قابل تنظیم و رله مغناطیسی غیر قابل تنظیم.</v>
          </cell>
          <cell r="E660" t="str">
            <v>عدد</v>
          </cell>
          <cell r="F660">
            <v>20815000</v>
          </cell>
          <cell r="G660">
            <v>16400000</v>
          </cell>
        </row>
        <row r="661">
          <cell r="C661">
            <v>121005</v>
          </cell>
          <cell r="D661" t="str">
            <v xml:space="preserve"> کلید اتوماتیک کامپکت ثابت سه پل ١٢۵ آمپر با حداقل قدرت (ICS) ١۶ کیلوآمپر در ۴٠٠ ولت با رله حرارتی قابل تنظیم و رله مغناطیسی غیر قابل تنظیم.</v>
          </cell>
          <cell r="E661" t="str">
            <v>عدد</v>
          </cell>
          <cell r="F661">
            <v>21344000</v>
          </cell>
          <cell r="G661">
            <v>16800000</v>
          </cell>
        </row>
        <row r="662">
          <cell r="C662">
            <v>121006</v>
          </cell>
          <cell r="D662" t="str">
            <v xml:space="preserve"> کلید اتوماتیک کامپکت ثابت سه پل ١۶٠ آمپر با حداقل قدرت (ICS)٢۵ کیلوآمپر در ۴٠٠ ولت با رله حرارتی مغناطیسی قابل تنظیم.</v>
          </cell>
          <cell r="E662" t="str">
            <v>عدد</v>
          </cell>
          <cell r="F662">
            <v>21344000</v>
          </cell>
          <cell r="G662">
            <v>16800000</v>
          </cell>
        </row>
        <row r="663">
          <cell r="C663">
            <v>121007</v>
          </cell>
          <cell r="D663" t="str">
            <v>کلید اتوماتیک کامپکت ثابت سه پل ٢٠٠ آمپر با حداقل قدرت (ICS) ٢۵ کیلوآمپر در ۴٠٠ ولت با رله حرارتی مغناطیسی قابل تنظیم.</v>
          </cell>
          <cell r="E663" t="str">
            <v>عدد</v>
          </cell>
          <cell r="F663">
            <v>31884000</v>
          </cell>
          <cell r="G663">
            <v>24500000</v>
          </cell>
        </row>
        <row r="664">
          <cell r="C664">
            <v>121008</v>
          </cell>
          <cell r="D664" t="str">
            <v xml:space="preserve"> کلید اتوماتیک کامپکت ثابت سه پل ٢۵٠ آمپر با حداقل قدرت (ICS) ٢۵ کیلوآمپر در ۴٠٠ ولت با رله حرارتی مغناطیسی قابل تنظیم.</v>
          </cell>
          <cell r="E664" t="str">
            <v>عدد</v>
          </cell>
          <cell r="F664">
            <v>31884000</v>
          </cell>
          <cell r="G664">
            <v>25000000</v>
          </cell>
        </row>
        <row r="665">
          <cell r="C665">
            <v>121009</v>
          </cell>
          <cell r="D665" t="str">
            <v xml:space="preserve"> کلید اتوماتیک کامپکت ثابت سه پل ۴٠٠ آمپر با حداقل قدرت (ICS) ٣۶ کیلوآمپر در ۴٠٠ ولت با رله حرارتی مغناطیسی قابل تنظیم.</v>
          </cell>
          <cell r="E665" t="str">
            <v>عدد</v>
          </cell>
          <cell r="F665">
            <v>74970000</v>
          </cell>
          <cell r="G665">
            <v>58900000</v>
          </cell>
        </row>
        <row r="666">
          <cell r="C666">
            <v>121010</v>
          </cell>
          <cell r="D666" t="str">
            <v xml:space="preserve"> کلید اتوماتیک کامپکت ثابت سه پل ۶٣٠ آمپر با حداقل قدرت (ICS) ٣۶ کیلوآمپر در ۴٠٠ ولت با رله حرارتی مغناطیسی قابل تنظیم.</v>
          </cell>
          <cell r="E666" t="str">
            <v>عدد</v>
          </cell>
          <cell r="F666">
            <v>104076000</v>
          </cell>
          <cell r="G666">
            <v>80000000</v>
          </cell>
        </row>
        <row r="667">
          <cell r="C667">
            <v>121011</v>
          </cell>
          <cell r="D667" t="str">
            <v xml:space="preserve"> کلید اتوماتیک کامپکت ثابت سه پل ٨٠٠ آمپر با حداقل قدرت (ICS) ٣۶ کیلوآمپر در ۴٠٠ ولت با رله حرارتی مغناطیسی قابل تنظیم.</v>
          </cell>
          <cell r="E667" t="str">
            <v>عدد</v>
          </cell>
          <cell r="F667">
            <v>190757000</v>
          </cell>
          <cell r="G667">
            <v>130200000</v>
          </cell>
        </row>
        <row r="668">
          <cell r="C668">
            <v>121012</v>
          </cell>
          <cell r="D668" t="str">
            <v xml:space="preserve"> کلید اتوماتیک کامپکت ثابت سه پل ١٠٠٠ آمپر با حداقل قدرت (ICS) ٣۶کیلوآمپر در ۴٠٠ ولت با رله الکترونیکی.</v>
          </cell>
          <cell r="E668" t="str">
            <v>عدد</v>
          </cell>
          <cell r="F668">
            <v>388178000</v>
          </cell>
          <cell r="G668">
            <v>273000000</v>
          </cell>
        </row>
        <row r="669">
          <cell r="C669">
            <v>121013</v>
          </cell>
          <cell r="D669" t="str">
            <v xml:space="preserve"> کلید اتوماتیک کامپکت ثابت سه پل ١٢۵٠ آمپر با حداقل قدرت (ICS) ٣۶کیلوآمپر در ۴٠٠ ولت با رله الکترونیکی.</v>
          </cell>
          <cell r="E669" t="str">
            <v>عدد</v>
          </cell>
          <cell r="F669" t="str">
            <v xml:space="preserve"> </v>
          </cell>
          <cell r="G669">
            <v>294000000</v>
          </cell>
        </row>
        <row r="670">
          <cell r="C670">
            <v>121014</v>
          </cell>
          <cell r="D670" t="str">
            <v xml:space="preserve"> کلید اتوماتیک کامپکت ثابت سه پل ١۶٠٠ آمپر با حداقل قدرت (ICS)  36کیلو مکانیسم موتوری کلید کامپکت تا ٢۵٠ آمپر با ولتاژ تغذیه .</v>
          </cell>
          <cell r="E670" t="str">
            <v>عدد</v>
          </cell>
          <cell r="F670" t="str">
            <v xml:space="preserve"> </v>
          </cell>
          <cell r="G670">
            <v>368100000</v>
          </cell>
        </row>
        <row r="671">
          <cell r="C671">
            <v>121101</v>
          </cell>
          <cell r="D671" t="str">
            <v>مکانیسم موتوری کلید کامپکت تا ٢۵٠ آمپر با ولتاژ تغذیه ٢٣٠-٢۴ ولت  AC یا DC</v>
          </cell>
          <cell r="E671" t="str">
            <v>عدد</v>
          </cell>
          <cell r="F671">
            <v>80000000</v>
          </cell>
          <cell r="G671">
            <v>212500000</v>
          </cell>
        </row>
        <row r="672">
          <cell r="C672">
            <v>121102</v>
          </cell>
          <cell r="D672" t="str">
            <v>مکانیسم موتوری کلید کامپکت تا 400 تا 1250 آمپر با ولتاژ تغذیه ٢٣٠-٢۴ ولت  AC یا DC</v>
          </cell>
          <cell r="E672" t="str">
            <v>عدد</v>
          </cell>
          <cell r="F672">
            <v>92000000</v>
          </cell>
          <cell r="G672">
            <v>210188000</v>
          </cell>
        </row>
        <row r="673">
          <cell r="C673">
            <v>121103</v>
          </cell>
          <cell r="D673" t="str">
            <v>مکانیسم موتوری کلید کامپکت بالاتر از 1250 آمپر با ولتاژ تغذیه ٢٣٠-٢۴ ولت  AC یا DC</v>
          </cell>
          <cell r="E673" t="str">
            <v>عدد</v>
          </cell>
          <cell r="F673">
            <v>80000000</v>
          </cell>
          <cell r="G673">
            <v>97520000</v>
          </cell>
        </row>
        <row r="674">
          <cell r="C674">
            <v>121104</v>
          </cell>
          <cell r="D674" t="str">
            <v>بوبین شانت (قطع) کلید کامپکت با ولتاژ تغذیه ٢۴-٢٣٠ ولت DC یا AC.</v>
          </cell>
          <cell r="E674" t="str">
            <v>عدد</v>
          </cell>
          <cell r="F674">
            <v>10000000</v>
          </cell>
          <cell r="G674">
            <v>14365000</v>
          </cell>
        </row>
        <row r="675">
          <cell r="C675">
            <v>121105</v>
          </cell>
          <cell r="D675" t="str">
            <v>بوبین افت ولتاژ (Under Voltage) کلید کامپکت با ولتاژ تغذیه ٢۴-٢٣٠ ولت DC یا AC.</v>
          </cell>
          <cell r="E675" t="str">
            <v>عدد</v>
          </cell>
          <cell r="F675">
            <v>13000000</v>
          </cell>
          <cell r="G675">
            <v>17000000</v>
          </cell>
        </row>
        <row r="676">
          <cell r="C676">
            <v>121106</v>
          </cell>
          <cell r="D676" t="str">
            <v>کنتاکت کمکی 1NC+1NO و DC یا ACکلید کامپکت.</v>
          </cell>
          <cell r="E676" t="str">
            <v>عدد</v>
          </cell>
          <cell r="F676">
            <v>2500000</v>
          </cell>
          <cell r="G676">
            <v>3280000</v>
          </cell>
        </row>
        <row r="677">
          <cell r="C677">
            <v>121107</v>
          </cell>
          <cell r="D677" t="str">
            <v>کنتاکت نشاندهنده خطا 1NC+1NO و DC یا AC کلید کامپکت.</v>
          </cell>
          <cell r="E677" t="str">
            <v>عدد</v>
          </cell>
          <cell r="F677">
            <v>2500000</v>
          </cell>
          <cell r="G677">
            <v>3340000</v>
          </cell>
        </row>
        <row r="678">
          <cell r="C678">
            <v>121201</v>
          </cell>
          <cell r="D678" t="str">
            <v xml:space="preserve">کلید اتوماتیک هوایی ثابت سه پل ١۶٠٠ آمپر با قدرت قطع حداقل۵٠ کیلوآمپر در ۴٠٠ ولت با رله الکترونیکی. </v>
          </cell>
          <cell r="E678" t="str">
            <v>عدد</v>
          </cell>
          <cell r="F678">
            <v>542212000</v>
          </cell>
          <cell r="G678">
            <v>390000000</v>
          </cell>
        </row>
        <row r="679">
          <cell r="C679">
            <v>121202</v>
          </cell>
          <cell r="D679" t="str">
            <v>کلید اتوماتیک هوایی ثابت سه پل ٢۵٠٠ آمپر با قدرت قطع حداقل ۵٠کیلوآمپر در ۴٠٠ ولت با رله الکترونیکی.</v>
          </cell>
          <cell r="E679" t="str">
            <v>عدد</v>
          </cell>
          <cell r="F679">
            <v>637925000</v>
          </cell>
          <cell r="G679">
            <v>440000000</v>
          </cell>
        </row>
        <row r="680">
          <cell r="C680">
            <v>121203</v>
          </cell>
          <cell r="D680" t="str">
            <v>کلید اتوماتیک هوایی ثابت سه پل ٢۵٠٠ آمپر با قدرت قطع حداقل ۵٠کیلوآمپر در ۴٠٠ ولت با رله الکترونیکی.</v>
          </cell>
          <cell r="E680" t="str">
            <v>عدد</v>
          </cell>
          <cell r="F680">
            <v>877752000</v>
          </cell>
          <cell r="G680">
            <v>600000000</v>
          </cell>
        </row>
        <row r="681">
          <cell r="C681">
            <v>121301</v>
          </cell>
          <cell r="D681" t="str">
            <v>مکانیسم موتوری کلید اتوماتیک هوایی با ولتاژ تغذیه ٢۴-230ولت AC یا DC</v>
          </cell>
          <cell r="E681" t="str">
            <v>عدد</v>
          </cell>
          <cell r="F681">
            <v>138605000</v>
          </cell>
          <cell r="G681">
            <v>107000000</v>
          </cell>
        </row>
        <row r="682">
          <cell r="C682">
            <v>121302</v>
          </cell>
          <cell r="D682" t="str">
            <v>بوبین وصل کلید اتوماتیک هوایی با ولتاژ تغذیه ٢۴-٢٣٠ ولت DC یا AC</v>
          </cell>
          <cell r="E682" t="str">
            <v>عدد</v>
          </cell>
          <cell r="F682">
            <v>28900000</v>
          </cell>
          <cell r="G682">
            <v>23240000</v>
          </cell>
        </row>
        <row r="683">
          <cell r="C683">
            <v>121303</v>
          </cell>
          <cell r="D683" t="str">
            <v>بوبین افت ولتاژ (Voltage UnderUnder) کلید اتوماتیک هوایی با ولتاژ تغذیه ٢۴-٢٣٠ ولت DC یا AC.</v>
          </cell>
          <cell r="E683" t="str">
            <v>عدد</v>
          </cell>
          <cell r="F683">
            <v>34006000</v>
          </cell>
          <cell r="G683">
            <v>24050000</v>
          </cell>
        </row>
        <row r="684">
          <cell r="C684">
            <v>121401</v>
          </cell>
          <cell r="D684" t="str">
            <v xml:space="preserve"> کنتاکتور سه پل خشک ۴٠٠ ولت با جریان  (ACI) 60 آمپر تا ٧٠ آمپر و بوبین ٢٣٠ ولت.</v>
          </cell>
          <cell r="E684" t="str">
            <v>عدد</v>
          </cell>
          <cell r="F684">
            <v>14440000</v>
          </cell>
          <cell r="G684">
            <v>10220000</v>
          </cell>
        </row>
        <row r="685">
          <cell r="C685">
            <v>121402</v>
          </cell>
          <cell r="D685" t="str">
            <v xml:space="preserve"> کنتاکتور سه پل خشک ۴٠٠ ولت با جریان (AC1 ) بیش از ٧٠ آمپر تا ٨٠ آمپر و بوبین ٢٣٠ ولت.</v>
          </cell>
          <cell r="E685" t="str">
            <v>عدد</v>
          </cell>
          <cell r="F685">
            <v>17404000</v>
          </cell>
          <cell r="G685">
            <v>12520000</v>
          </cell>
        </row>
        <row r="686">
          <cell r="C686">
            <v>121403</v>
          </cell>
          <cell r="D686" t="str">
            <v xml:space="preserve"> کنتاکتور سه پل خشک ۴٠٠ ولت با جریان (AC1 (بیش از ٨٠ آمپر تا ٩٠ آمپر و بوبین ٢٣٠ ولت.</v>
          </cell>
          <cell r="E686" t="str">
            <v>عدد</v>
          </cell>
          <cell r="F686">
            <v>19569000</v>
          </cell>
          <cell r="G686">
            <v>13840000</v>
          </cell>
        </row>
        <row r="687">
          <cell r="C687">
            <v>121404</v>
          </cell>
          <cell r="D687" t="str">
            <v xml:space="preserve"> کنتاکتور سه پل خشک ۴٠٠ ولت با جریان (AC1 )بیش از ٩٠ آمپر تا ١٠٠ آمپر و بوبین ٢٣٠ ولت.</v>
          </cell>
          <cell r="E687" t="str">
            <v>عدد</v>
          </cell>
          <cell r="F687">
            <v>22157000</v>
          </cell>
          <cell r="G687">
            <v>15670000</v>
          </cell>
        </row>
        <row r="688">
          <cell r="C688">
            <v>121405</v>
          </cell>
          <cell r="D688" t="str">
            <v xml:space="preserve"> کنتاکتور سه پل خشک ۴٠٠ ولت با جریان (AC1 ) بیش از ١٠٠ آمپرتا ١١٠ آمپر و بوبین ٢٣٠ ولت.</v>
          </cell>
          <cell r="E688" t="str">
            <v>عدد</v>
          </cell>
          <cell r="F688">
            <v>31065000</v>
          </cell>
          <cell r="G688">
            <v>21970000</v>
          </cell>
        </row>
        <row r="689">
          <cell r="C689">
            <v>121406</v>
          </cell>
          <cell r="D689" t="str">
            <v xml:space="preserve"> کنتاکتور سه پل خشک ۴٠٠ ولت با جریان (AC1 ) بیش از ١١٠ آمپر تا ١٢٠ آمپر و بوبین ٢٣٠ ولت.</v>
          </cell>
          <cell r="E689" t="str">
            <v>عدد</v>
          </cell>
          <cell r="F689">
            <v>42750000</v>
          </cell>
          <cell r="G689">
            <v>29300000</v>
          </cell>
        </row>
        <row r="690">
          <cell r="C690">
            <v>121407</v>
          </cell>
          <cell r="D690" t="str">
            <v xml:space="preserve"> کنتاکتور سه پل خشک ۴٠٠ ولت با جریان (AC1 ) بیش از ١٢٠ آمپر تا ١۵٠ آمپر و بوبین ٢٣٠ ولت.</v>
          </cell>
          <cell r="E690" t="str">
            <v>عدد</v>
          </cell>
          <cell r="F690">
            <v>47652000</v>
          </cell>
          <cell r="G690">
            <v>33340000</v>
          </cell>
        </row>
        <row r="691">
          <cell r="C691">
            <v>121408</v>
          </cell>
          <cell r="D691" t="str">
            <v xml:space="preserve"> کنتاکتور سه پل خشک ۴٠٠ ولت با جریان (AC1 ) بیش از ١۵٠ آمپر تا ١٨۵ آمپر و بوبین ٢٣٠ ولت.</v>
          </cell>
          <cell r="E691" t="str">
            <v>عدد</v>
          </cell>
          <cell r="F691">
            <v>59920000</v>
          </cell>
          <cell r="G691">
            <v>41220000</v>
          </cell>
        </row>
        <row r="692">
          <cell r="C692">
            <v>121409</v>
          </cell>
          <cell r="D692" t="str">
            <v xml:space="preserve"> کنتاکتور سه پل خشک ۴٠٠ ولت با جریان (AC1 ) بیش از ١٨۵ آمپر تا ٢١۵ آمپر و بوبین ٢٣٠ ولت.</v>
          </cell>
          <cell r="E692" t="str">
            <v>عدد</v>
          </cell>
          <cell r="F692">
            <v>68970000</v>
          </cell>
          <cell r="G692">
            <v>50420000</v>
          </cell>
        </row>
        <row r="693">
          <cell r="C693">
            <v>121501</v>
          </cell>
          <cell r="D693" t="str">
            <v>کنتاکتور سه پل خازنی ۴٠٠ ولت و ١٠ کیلووار.</v>
          </cell>
          <cell r="E693" t="str">
            <v>عدد</v>
          </cell>
          <cell r="F693">
            <v>6270000</v>
          </cell>
          <cell r="G693">
            <v>4448000</v>
          </cell>
        </row>
        <row r="694">
          <cell r="C694">
            <v>121502</v>
          </cell>
          <cell r="D694" t="str">
            <v>کنتاکتور سه پل خازنی ۴٠٠ ولت و ١۵ کیلووار.</v>
          </cell>
          <cell r="E694" t="str">
            <v>عدد</v>
          </cell>
          <cell r="F694">
            <v>7866000</v>
          </cell>
          <cell r="G694">
            <v>5400000</v>
          </cell>
        </row>
        <row r="695">
          <cell r="C695">
            <v>121503</v>
          </cell>
          <cell r="D695" t="str">
            <v>کنتاکتور سه پل خازنی ۴٠٠ ولت و ٢٠ کیلووار.</v>
          </cell>
          <cell r="E695" t="str">
            <v>عدد</v>
          </cell>
          <cell r="F695">
            <v>8373000</v>
          </cell>
          <cell r="G695">
            <v>5922000</v>
          </cell>
        </row>
        <row r="696">
          <cell r="C696">
            <v>121504</v>
          </cell>
          <cell r="D696" t="str">
            <v>کنتاکتور سه پل خازنی ۴٠٠ ولت و ٢۵ کیلووار.</v>
          </cell>
          <cell r="E696" t="str">
            <v>عدد</v>
          </cell>
          <cell r="F696">
            <v>11147000</v>
          </cell>
          <cell r="G696">
            <v>7884000</v>
          </cell>
        </row>
        <row r="697">
          <cell r="C697">
            <v>130303</v>
          </cell>
          <cell r="D697" t="str">
            <v xml:space="preserve"> ترانسفورماتور اندازهگیری ولتاژ (PT ) تک پل ٢٠ کیلوولتی با خروجی ٣√١٠٠ یا ٣√١١٠ و خروجی ١٠٠٫٣ ولت.</v>
          </cell>
          <cell r="E697" t="str">
            <v>عدد</v>
          </cell>
          <cell r="F697">
            <v>86000000</v>
          </cell>
          <cell r="G697">
            <v>63580000</v>
          </cell>
        </row>
        <row r="698">
          <cell r="C698">
            <v>130304</v>
          </cell>
          <cell r="D698" t="str">
            <v xml:space="preserve"> ترانسفورماتور اندازهگیری ولتاژ (PT ) دو پل ٢٠ کیلوولتی با خروجی ١٠٠ یا ١١٠ ولت.</v>
          </cell>
          <cell r="E698" t="str">
            <v>عدد</v>
          </cell>
          <cell r="F698">
            <v>96000000</v>
          </cell>
          <cell r="G698">
            <v>74360000</v>
          </cell>
        </row>
        <row r="699">
          <cell r="C699">
            <v>130308</v>
          </cell>
          <cell r="D699" t="str">
            <v xml:space="preserve"> ترانسفورماتور حفاظتی ولتاژ (PT ) تک پل ٢٠ کیلوولتی با با خروجی ٣√١٠٠ یا ٣√١١٠</v>
          </cell>
          <cell r="E699" t="str">
            <v>عدد</v>
          </cell>
          <cell r="F699">
            <v>86000000</v>
          </cell>
          <cell r="G699">
            <v>71000000</v>
          </cell>
        </row>
        <row r="700">
          <cell r="C700">
            <v>130309</v>
          </cell>
          <cell r="D700" t="str">
            <v xml:space="preserve"> ترانسفورماتور حفاظتی ولتاژ (PT ) تک پل ٢٠ کیلوولتی با با خروجی ١٠٠ یا ١١٠ ولت.</v>
          </cell>
          <cell r="E700" t="str">
            <v>عدد</v>
          </cell>
          <cell r="F700">
            <v>96000000</v>
          </cell>
          <cell r="G700">
            <v>77000000</v>
          </cell>
        </row>
        <row r="701">
          <cell r="C701">
            <v>130311</v>
          </cell>
          <cell r="D701" t="str">
            <v>ترانسفورماتور ولتاژ تغذیه رزینی دوپل ٢٠٠٠٠ ولت به ٢٢٠ ولت با حداقل توان مصرفی ۶٠٠ ولت آمپر.</v>
          </cell>
          <cell r="E701" t="str">
            <v>عدد</v>
          </cell>
          <cell r="F701">
            <v>86300000</v>
          </cell>
          <cell r="G701">
            <v>74360000</v>
          </cell>
        </row>
        <row r="702">
          <cell r="C702">
            <v>130314</v>
          </cell>
          <cell r="D702" t="str">
            <v>مقاومت میراکننده نوسانات جهت اتصال به PT .</v>
          </cell>
          <cell r="E702" t="str">
            <v>عدد</v>
          </cell>
          <cell r="F702">
            <v>6534000</v>
          </cell>
          <cell r="G702">
            <v>5000000</v>
          </cell>
        </row>
        <row r="703">
          <cell r="C703">
            <v>130315</v>
          </cell>
          <cell r="D703" t="str">
            <v>اضافه بها به ردیف های ١٣٠٣٠١ و ١٣٠٣٠٢ بابت افزودن کور حفاظتی.</v>
          </cell>
          <cell r="E703" t="str">
            <v>عدد</v>
          </cell>
          <cell r="F703">
            <v>5570000</v>
          </cell>
          <cell r="G703">
            <v>4800000</v>
          </cell>
        </row>
        <row r="704">
          <cell r="C704">
            <v>130316</v>
          </cell>
          <cell r="D704" t="str">
            <v>اضافه بها به ردیف های ١٣٠٣٠٣ و ١٣٠٣٠۴ بابت افزودن کور حفاظتی.</v>
          </cell>
          <cell r="E704" t="str">
            <v>عدد</v>
          </cell>
          <cell r="F704">
            <v>6963000</v>
          </cell>
          <cell r="G704">
            <v>6000000</v>
          </cell>
        </row>
        <row r="705">
          <cell r="C705">
            <v>130317</v>
          </cell>
          <cell r="D705" t="str">
            <v>اضافه بها به ردیف ١٣٠٣٠۵ بابت افزودن کور حفاظتی.</v>
          </cell>
          <cell r="E705" t="str">
            <v>عدد</v>
          </cell>
          <cell r="F705">
            <v>6963000</v>
          </cell>
          <cell r="G705">
            <v>6000000</v>
          </cell>
        </row>
        <row r="706">
          <cell r="C706">
            <v>130488</v>
          </cell>
          <cell r="D706" t="str">
            <v>ترانسفورماتور اندازه گیری جریان رزینی جهت رده ولتاژی 20 کیلوولت با نسبت تبدیل ۵٫۵ تا 50.5 با حداقل کلاس دقت 0.5FS5 و توان 5 ولت آمپر</v>
          </cell>
          <cell r="E706" t="str">
            <v>عدد</v>
          </cell>
          <cell r="F706">
            <v>73920000</v>
          </cell>
          <cell r="G706">
            <v>57600000</v>
          </cell>
        </row>
        <row r="707">
          <cell r="C707">
            <v>130489</v>
          </cell>
          <cell r="D707" t="str">
            <v>ترانسفورماتور اندازه گیری جریان رزینی جهت رده ولتاژی 20 کیلوولت با نسبت تبدیل 60.5 تا 300.5 با حداقل کلاس دقت 0.5FS5 و توان 5 ولت آمپر</v>
          </cell>
          <cell r="E707" t="str">
            <v>عدد</v>
          </cell>
          <cell r="F707">
            <v>73920000</v>
          </cell>
          <cell r="G707">
            <v>54120000</v>
          </cell>
        </row>
        <row r="708">
          <cell r="C708">
            <v>130494</v>
          </cell>
          <cell r="D708" t="str">
            <v xml:space="preserve"> ترانسفورماتور حفاظتی جریان رزینی جهت رده ولتاژی ٢٠ کیلوولت با نسبت تبدیل 5.5 تا 50.5 با حداقل کلاس دقت 5p10 و توان ۵ ولت آمپر.</v>
          </cell>
          <cell r="E708" t="str">
            <v>عدد</v>
          </cell>
          <cell r="F708">
            <v>79200000</v>
          </cell>
          <cell r="G708">
            <v>57600000</v>
          </cell>
        </row>
        <row r="709">
          <cell r="C709">
            <v>130495</v>
          </cell>
          <cell r="D709" t="str">
            <v xml:space="preserve"> ترانسفورماتور حفاظتی جریان رزینی جهت رده ولتاژی ٢٠ کیلوولت با نسبت تبدیل 60.5 تا 300.5 با حداقل کلاس دقت 5p10 و توان ۵ ولت آمپر.</v>
          </cell>
          <cell r="E709" t="str">
            <v>عدد</v>
          </cell>
          <cell r="F709">
            <v>79200000</v>
          </cell>
          <cell r="G709">
            <v>57600000</v>
          </cell>
        </row>
        <row r="710">
          <cell r="C710">
            <v>130512</v>
          </cell>
          <cell r="D710" t="str">
            <v xml:space="preserve"> ترانسفورماتور حفاظتی جریان حلقوی (پنجره ای) با نسبت تبدیل 50.5 تا 150.5 با حداقل کلاس دقت 10p10 و توان ٢٫۵ ولت آمپر.</v>
          </cell>
          <cell r="E710" t="str">
            <v>عدد</v>
          </cell>
          <cell r="F710">
            <v>13230000</v>
          </cell>
          <cell r="G710">
            <v>11400000</v>
          </cell>
        </row>
        <row r="711">
          <cell r="C711">
            <v>130513</v>
          </cell>
          <cell r="D711" t="str">
            <v xml:space="preserve"> ترانسفورماتور حفاظتی جریان حلقوی (پنجره ای) با نسبت تبدیل 200.5 تا 400.5 با حداقل کلاس دقت 5p10 و توان ۵ ولت آمپر.</v>
          </cell>
          <cell r="E711" t="str">
            <v>عدد</v>
          </cell>
          <cell r="F711">
            <v>7978000</v>
          </cell>
          <cell r="G711">
            <v>6875000</v>
          </cell>
        </row>
        <row r="712">
          <cell r="C712">
            <v>130602</v>
          </cell>
          <cell r="D712" t="str">
            <v xml:space="preserve"> اضافهبها به ردیفهای ١٣٠۴٨۶ الی ١٣٠۴٩١ بابت دو رنجه بودن ترانسفورماتور جریان با تغییر تپ در سیمپیچ ثانویه.</v>
          </cell>
          <cell r="E712" t="str">
            <v>عدد</v>
          </cell>
          <cell r="F712">
            <v>4178000</v>
          </cell>
          <cell r="G712">
            <v>3600000</v>
          </cell>
        </row>
        <row r="713">
          <cell r="C713">
            <v>130603</v>
          </cell>
          <cell r="D713" t="str">
            <v xml:space="preserve"> اضافهبها به ردیفهای ١٣٠۴٨۶ الی ١٣٠۴٨٧ بابت دارا بودن کور حفاظتی ترانسفورماتور اندازهگیری جریان در رده ولتاژی ١١کیلوولت.</v>
          </cell>
          <cell r="E713" t="str">
            <v>عدد</v>
          </cell>
          <cell r="F713">
            <v>5570000</v>
          </cell>
          <cell r="G713">
            <v>4800000</v>
          </cell>
        </row>
        <row r="714">
          <cell r="C714">
            <v>130604</v>
          </cell>
          <cell r="D714" t="str">
            <v xml:space="preserve"> اضافهبها به ردیفهای ١٣٠۴٨٨ الی ١٣٠۴٨٩ بابت دارا بودن کور حفاظتی ترانسفورماتور اندازهگیری جریان در رده ولتاژی ٢٠کیلوولت.</v>
          </cell>
          <cell r="E714" t="str">
            <v>عدد</v>
          </cell>
          <cell r="F714">
            <v>6963000</v>
          </cell>
          <cell r="G714">
            <v>6000000</v>
          </cell>
        </row>
        <row r="715">
          <cell r="C715">
            <v>130605</v>
          </cell>
          <cell r="D715" t="str">
            <v xml:space="preserve"> اضافهبها به ردیفهای ١٣٠۴٩٠ الی ١٣٠۴٩١ بابت دارا بودن کور حفاظتی به ترانسفورماتور اندازهگیری جریان در رده ولتاژی ٣٣کیلوولت.</v>
          </cell>
          <cell r="E715" t="str">
            <v>عدد</v>
          </cell>
          <cell r="F715">
            <v>6963000</v>
          </cell>
          <cell r="G715">
            <v>6000000</v>
          </cell>
        </row>
        <row r="716">
          <cell r="C716">
            <v>132201</v>
          </cell>
          <cell r="D716" t="str">
            <v xml:space="preserve"> ترانسفورماتور اندازهگیری جریان فشار ضعیف با نسبت تبدیل ۵٫۵٠ تا 200.5</v>
          </cell>
          <cell r="E716" t="str">
            <v>عدد</v>
          </cell>
          <cell r="F716">
            <v>2463000</v>
          </cell>
          <cell r="G716">
            <v>1885000</v>
          </cell>
        </row>
        <row r="717">
          <cell r="C717">
            <v>132202</v>
          </cell>
          <cell r="D717" t="str">
            <v xml:space="preserve"> ترانسفورماتور اندازه گیری جریان فشار ضعیف با نسبت تبدیل 250.5 تا 400.5</v>
          </cell>
          <cell r="E717" t="str">
            <v>عدد</v>
          </cell>
          <cell r="F717">
            <v>1501000</v>
          </cell>
          <cell r="G717">
            <v>1149000</v>
          </cell>
        </row>
        <row r="718">
          <cell r="C718">
            <v>132203</v>
          </cell>
          <cell r="D718" t="str">
            <v xml:space="preserve"> ترانسفورماتور اندازهگیری جریان فشار ضعیف با نسبت تبدیل 500.5 تا 800.5</v>
          </cell>
          <cell r="E718" t="str">
            <v>عدد</v>
          </cell>
          <cell r="F718">
            <v>1304000</v>
          </cell>
          <cell r="G718">
            <v>998000</v>
          </cell>
        </row>
        <row r="719">
          <cell r="C719">
            <v>132204</v>
          </cell>
          <cell r="D719" t="str">
            <v xml:space="preserve"> ترانسفورماتور اندازه گیری جریان فشار ضعیف با نسبت تبدیل 1000.5 تا 1500.5</v>
          </cell>
          <cell r="E719" t="str">
            <v>عدد</v>
          </cell>
          <cell r="F719">
            <v>1616000</v>
          </cell>
          <cell r="G719">
            <v>1237000</v>
          </cell>
        </row>
        <row r="720">
          <cell r="C720">
            <v>132205</v>
          </cell>
          <cell r="D720" t="str">
            <v xml:space="preserve"> ترانسفورماتور اندازه گیری جریان فشار ضعیف با نسبت تبدیل 2000.5 تا 3000.5</v>
          </cell>
          <cell r="E720" t="str">
            <v>عدد</v>
          </cell>
          <cell r="F720">
            <v>2566000</v>
          </cell>
          <cell r="G720">
            <v>1964000</v>
          </cell>
        </row>
        <row r="721">
          <cell r="C721">
            <v>140101</v>
          </cell>
          <cell r="D721" t="str">
            <v>کراس آرم (کنسول افقی) ١٫٢ متری با نبشی ٧×٧٠×٧٠ گالوانیزه گرم.</v>
          </cell>
          <cell r="E721" t="str">
            <v>عدد</v>
          </cell>
          <cell r="F721">
            <v>4258000</v>
          </cell>
          <cell r="G721">
            <v>3270000</v>
          </cell>
        </row>
        <row r="722">
          <cell r="C722">
            <v>140102</v>
          </cell>
          <cell r="D722" t="str">
            <v xml:space="preserve"> کراس آرم (کنسول افقی) ١٫٢ متری با نبشی ٨×٨٠×٨٠ گالوانیزه گرم.</v>
          </cell>
          <cell r="E722" t="str">
            <v>عدد</v>
          </cell>
          <cell r="F722">
            <v>5522000</v>
          </cell>
          <cell r="G722">
            <v>4360000</v>
          </cell>
        </row>
        <row r="723">
          <cell r="C723">
            <v>140103</v>
          </cell>
          <cell r="D723" t="str">
            <v xml:space="preserve"> کراس آرم (کنسول افقی) ١٫٢ متری با نبشی ١٠×١٠٠×١٠٠ گالوانیزه گرم.</v>
          </cell>
          <cell r="E723" t="str">
            <v>عدد</v>
          </cell>
          <cell r="F723">
            <v>8564000</v>
          </cell>
          <cell r="G723">
            <v>6710000</v>
          </cell>
        </row>
        <row r="724">
          <cell r="C724">
            <v>140104</v>
          </cell>
          <cell r="D724" t="str">
            <v xml:space="preserve"> کراس آرم (کنسول افقی) ١٫۵ متری با نبشی ٧×٧٠×٧٠ گالوانیزه گرم.</v>
          </cell>
          <cell r="E724" t="str">
            <v>عدد</v>
          </cell>
          <cell r="F724">
            <v>5335000</v>
          </cell>
          <cell r="G724">
            <v>3910000</v>
          </cell>
        </row>
        <row r="725">
          <cell r="C725">
            <v>140105</v>
          </cell>
          <cell r="D725" t="str">
            <v xml:space="preserve"> کراس آرم (کنسول افقی) ١٫۵ متری با نبشی ٨×٨٠×٨٠ گالوانیزه گرم.</v>
          </cell>
          <cell r="E725" t="str">
            <v>عدد</v>
          </cell>
          <cell r="F725">
            <v>6879000</v>
          </cell>
          <cell r="G725">
            <v>5250000</v>
          </cell>
        </row>
        <row r="726">
          <cell r="C726">
            <v>140106</v>
          </cell>
          <cell r="D726" t="str">
            <v xml:space="preserve"> کراس آرم (کنسول افقی) ١٫۵ متری با نبشی ١٠×١٠٠×١٠٠ گالوانیزه گرم.</v>
          </cell>
          <cell r="E726" t="str">
            <v>عدد</v>
          </cell>
          <cell r="F726">
            <v>10717000</v>
          </cell>
          <cell r="G726">
            <v>8390000</v>
          </cell>
        </row>
        <row r="727">
          <cell r="C727">
            <v>140107</v>
          </cell>
          <cell r="D727" t="str">
            <v xml:space="preserve"> کراس آرم (کنسول افقی) ١٫۵ متری با نبشی ١٢×١٢٠×١٢٠ گالوانیزه گرم.</v>
          </cell>
          <cell r="E727" t="str">
            <v>عدد</v>
          </cell>
          <cell r="F727">
            <v>13338000</v>
          </cell>
          <cell r="G727">
            <v>11420000</v>
          </cell>
        </row>
        <row r="728">
          <cell r="C728">
            <v>140108</v>
          </cell>
          <cell r="D728" t="str">
            <v xml:space="preserve"> کراس آرم (کنسول افقی) ٢ متری با نبشی ٧×٧٠×٧٠ گالوانیزه گرم.</v>
          </cell>
          <cell r="E728" t="str">
            <v>عدد</v>
          </cell>
          <cell r="F728">
            <v>7066000</v>
          </cell>
          <cell r="G728">
            <v>5500000</v>
          </cell>
        </row>
        <row r="729">
          <cell r="C729">
            <v>140109</v>
          </cell>
          <cell r="D729" t="str">
            <v xml:space="preserve"> کراس آرم (کنسول افقی) ٢ متری با نبشی ٨×٨٠×٨٠ گالوانیزه گرم.</v>
          </cell>
          <cell r="E729" t="str">
            <v>عدد</v>
          </cell>
          <cell r="F729">
            <v>9219000</v>
          </cell>
          <cell r="G729">
            <v>6570000</v>
          </cell>
        </row>
        <row r="730">
          <cell r="C730">
            <v>140110</v>
          </cell>
          <cell r="D730" t="str">
            <v xml:space="preserve"> کراس آرم (کنسول افقی) ٢ متری با نبشی ١٠×١٠٠×١٠٠ گالوانیزه گرم.</v>
          </cell>
          <cell r="E730" t="str">
            <v>عدد</v>
          </cell>
          <cell r="F730">
            <v>14274000</v>
          </cell>
          <cell r="G730">
            <v>11170000</v>
          </cell>
        </row>
        <row r="731">
          <cell r="C731">
            <v>140111</v>
          </cell>
          <cell r="D731" t="str">
            <v xml:space="preserve"> کراس آرم (کنسول افقی) ٢ متری با نبشی ١٢×١٢٠×١٢٠ گالوانیزه گرم.</v>
          </cell>
          <cell r="E731" t="str">
            <v>عدد</v>
          </cell>
          <cell r="F731">
            <v>17924000</v>
          </cell>
          <cell r="G731">
            <v>14060000</v>
          </cell>
        </row>
        <row r="732">
          <cell r="C732">
            <v>140112</v>
          </cell>
          <cell r="D732" t="str">
            <v xml:space="preserve"> کراس آرم (کنسول افقی) ٢٫۴٠ متری با نبشی ٧×٧٠×٧٠ گالوانیزه گرم.</v>
          </cell>
          <cell r="E732" t="str">
            <v>عدد</v>
          </cell>
          <cell r="F732">
            <v>8470000</v>
          </cell>
          <cell r="G732">
            <v>6360000</v>
          </cell>
        </row>
        <row r="733">
          <cell r="C733">
            <v>140113</v>
          </cell>
          <cell r="D733" t="str">
            <v xml:space="preserve"> کراس آرم (کنسول افقی) ٢٫۴٠ متری با نبشی ٨×٨٠×٨٠ گالوانیزه گرم.</v>
          </cell>
          <cell r="E733" t="str">
            <v>عدد</v>
          </cell>
          <cell r="F733">
            <v>11044000</v>
          </cell>
          <cell r="G733">
            <v>7880000</v>
          </cell>
        </row>
        <row r="734">
          <cell r="C734">
            <v>140114</v>
          </cell>
          <cell r="D734" t="str">
            <v xml:space="preserve"> کراس آرم (کنسول افقی) ٢٫۴٠ متری با نبشی .</v>
          </cell>
          <cell r="E734" t="str">
            <v>عدد</v>
          </cell>
          <cell r="F734">
            <v>17082000</v>
          </cell>
          <cell r="G734">
            <v>12970000</v>
          </cell>
        </row>
        <row r="735">
          <cell r="C735">
            <v>140115</v>
          </cell>
          <cell r="D735" t="str">
            <v>گرم گالوانیزه١٠٠×١٠٠×١٠ کراس آرم (کنسول افقی) ٢٫۴٠ متری با نبشی .</v>
          </cell>
          <cell r="E735" t="str">
            <v>عدد</v>
          </cell>
          <cell r="F735">
            <v>21528000</v>
          </cell>
          <cell r="G735">
            <v>16710000</v>
          </cell>
        </row>
        <row r="736">
          <cell r="C736">
            <v>140116</v>
          </cell>
          <cell r="D736" t="str">
            <v>گرم گالوانیزه١٢٠×١٢٠×١٢ کراس آرم (کنسول افقی) ٣ متری با نبشی ٧×٧٠×٧٠ گالوانیزه گرم.</v>
          </cell>
          <cell r="E736" t="str">
            <v>عدد</v>
          </cell>
          <cell r="F736">
            <v>10576000</v>
          </cell>
          <cell r="G736">
            <v>8270000</v>
          </cell>
        </row>
        <row r="737">
          <cell r="C737">
            <v>140117</v>
          </cell>
          <cell r="D737" t="str">
            <v>کراس آرم (کنسول افقی) ٣ متری با نبشی ٨×٨٠×٨٠ گالوانیزه گرم.</v>
          </cell>
          <cell r="E737" t="str">
            <v>عدد</v>
          </cell>
          <cell r="F737">
            <v>13806000</v>
          </cell>
          <cell r="G737">
            <v>10490000</v>
          </cell>
        </row>
        <row r="738">
          <cell r="C738">
            <v>140118</v>
          </cell>
          <cell r="D738" t="str">
            <v xml:space="preserve"> کراس آرم (کنسول افقی) ٣ متری با نبشی ١٠×١٠٠×١٠٠ گالوانیزه گرم.</v>
          </cell>
          <cell r="E738" t="str">
            <v>عدد</v>
          </cell>
          <cell r="F738">
            <v>21387000</v>
          </cell>
          <cell r="G738">
            <v>16950000</v>
          </cell>
        </row>
        <row r="739">
          <cell r="C739">
            <v>140119</v>
          </cell>
          <cell r="D739" t="str">
            <v xml:space="preserve"> کراس آرم (کنسول افقی) ٣ متری با نبشی ١٢×١٢٠×١٢٠ گالوانیزه گرم.</v>
          </cell>
          <cell r="E739" t="str">
            <v>عدد</v>
          </cell>
          <cell r="F739">
            <v>26910000</v>
          </cell>
          <cell r="G739">
            <v>22890000</v>
          </cell>
        </row>
        <row r="740">
          <cell r="C740">
            <v>140120</v>
          </cell>
          <cell r="D740" t="str">
            <v xml:space="preserve"> کراس آرم (کنسول افقی) ٣٫۴٠ متری با نبشی ٧×٧٠×٧٠ گالوانیزه گرم.</v>
          </cell>
          <cell r="E740" t="str">
            <v>عدد</v>
          </cell>
          <cell r="F740">
            <v>11980000</v>
          </cell>
          <cell r="G740">
            <v>9450000</v>
          </cell>
        </row>
        <row r="741">
          <cell r="C741">
            <v>140121</v>
          </cell>
          <cell r="D741" t="str">
            <v xml:space="preserve"> کراس آرم (کنسول افقی) ٣٫۴٠ متری با نبشی ٨×٨٠×٨٠ گالوانیزه گرم.</v>
          </cell>
          <cell r="E741" t="str">
            <v>عدد</v>
          </cell>
          <cell r="F741">
            <v>15631000</v>
          </cell>
          <cell r="G741">
            <v>11990000</v>
          </cell>
        </row>
        <row r="742">
          <cell r="C742">
            <v>140122</v>
          </cell>
          <cell r="D742" t="str">
            <v xml:space="preserve"> کراس آرم (کنسول افقی) ٣٫۴٠ متری با نبشی .</v>
          </cell>
          <cell r="E742" t="str">
            <v>عدد</v>
          </cell>
          <cell r="F742">
            <v>24242000</v>
          </cell>
          <cell r="G742">
            <v>18530000</v>
          </cell>
        </row>
        <row r="743">
          <cell r="C743">
            <v>140123</v>
          </cell>
          <cell r="D743" t="str">
            <v>گرم گالوانیزه١٠٠×١٠٠×١٠ کراس آرم (کنسول افقی) ٣٫۴٠ متری با نبشی ١٢×١٢٠×١٢٠ لوانیزه گرم.</v>
          </cell>
          <cell r="E743" t="str">
            <v>عدد</v>
          </cell>
          <cell r="F743">
            <v>30513000</v>
          </cell>
          <cell r="G743">
            <v>25800000</v>
          </cell>
        </row>
        <row r="744">
          <cell r="C744">
            <v>140124</v>
          </cell>
          <cell r="D744" t="str">
            <v xml:space="preserve"> کراس آرم (کنسول افقی) ۴ متری با نبشی ٧×٧٠×٧٠ گالوانیزه گرم.</v>
          </cell>
          <cell r="E744" t="str">
            <v>عدد</v>
          </cell>
          <cell r="F744">
            <v>14040000</v>
          </cell>
          <cell r="G744">
            <v>10900000</v>
          </cell>
        </row>
        <row r="745">
          <cell r="C745">
            <v>140125</v>
          </cell>
          <cell r="D745" t="str">
            <v xml:space="preserve"> کراس آرم (کنسول افقی) ۴ متری با نبشی ٨×٨٠×٨٠ گالوانیزه گرم.</v>
          </cell>
          <cell r="E745" t="str">
            <v>عدد</v>
          </cell>
          <cell r="F745">
            <v>18018000</v>
          </cell>
          <cell r="G745">
            <v>13810000</v>
          </cell>
        </row>
        <row r="746">
          <cell r="C746">
            <v>140126</v>
          </cell>
          <cell r="D746" t="str">
            <v xml:space="preserve"> کراس آرم (کنسول افقی) ۴ متری با نبشی ١٠×١٠٠×١٠٠ گالوانیزه گرم.</v>
          </cell>
          <cell r="E746" t="str">
            <v>عدد</v>
          </cell>
          <cell r="F746">
            <v>28080000</v>
          </cell>
          <cell r="G746">
            <v>21800000</v>
          </cell>
        </row>
        <row r="747">
          <cell r="C747">
            <v>140127</v>
          </cell>
          <cell r="D747" t="str">
            <v xml:space="preserve"> کراس آرم (کنسول افقی) ۴ متری با نبشی ١٢×١٢٠×١٢٠ گالوانیزه گرم.</v>
          </cell>
          <cell r="E747" t="str">
            <v>عدد</v>
          </cell>
          <cell r="F747">
            <v>36036000</v>
          </cell>
          <cell r="G747">
            <v>30520000</v>
          </cell>
        </row>
        <row r="748">
          <cell r="C748">
            <v>140128</v>
          </cell>
          <cell r="D748" t="str">
            <v>کنسول جناغی با نبشی ٧×٧٠×٧٠گالوانیزه گرم.</v>
          </cell>
          <cell r="E748" t="str">
            <v>عدد</v>
          </cell>
          <cell r="F748">
            <v>5616000</v>
          </cell>
          <cell r="G748">
            <v>4440000</v>
          </cell>
        </row>
        <row r="749">
          <cell r="C749">
            <v>140129</v>
          </cell>
          <cell r="D749" t="str">
            <v>کنسول جناغی با نبشی ٨×٨٠×٨٠گالوانیزه گرم.</v>
          </cell>
          <cell r="E749" t="str">
            <v>عدد</v>
          </cell>
          <cell r="F749">
            <v>8424000</v>
          </cell>
          <cell r="G749">
            <v>6660000</v>
          </cell>
        </row>
        <row r="750">
          <cell r="C750">
            <v>140130</v>
          </cell>
          <cell r="D750" t="str">
            <v>کنسول جانبی ٩٠ درجه (ال شکل) ۶٠ سانتیمتری از نبشی ۶×۶٠×۶٠گالوانیزه گرم.</v>
          </cell>
          <cell r="E750" t="str">
            <v>عدد</v>
          </cell>
          <cell r="F750">
            <v>3510000</v>
          </cell>
          <cell r="G750">
            <v>2780000</v>
          </cell>
        </row>
        <row r="751">
          <cell r="C751">
            <v>140131</v>
          </cell>
          <cell r="D751" t="str">
            <v xml:space="preserve"> کنسول جانبی ٩٠ درجه (ال شکل) ۶٠ سانتیمتری از نبشی .</v>
          </cell>
          <cell r="E751" t="str">
            <v>عدد</v>
          </cell>
          <cell r="F751">
            <v>4446000</v>
          </cell>
          <cell r="G751">
            <v>3530000</v>
          </cell>
        </row>
        <row r="752">
          <cell r="C752">
            <v>140132</v>
          </cell>
          <cell r="D752" t="str">
            <v>گرم لوانیزه ٧٠×٧٠×٧ کنسول جانبی ٩٠ درجه (ال شکل) ۶٠ سانتیمتری از نبشی .</v>
          </cell>
          <cell r="E752" t="str">
            <v>عدد</v>
          </cell>
          <cell r="F752">
            <v>5943000</v>
          </cell>
          <cell r="G752">
            <v>4710000</v>
          </cell>
        </row>
        <row r="753">
          <cell r="C753">
            <v>140133</v>
          </cell>
          <cell r="D753" t="str">
            <v>گرم لوانیزه ٨٠×٨٠×٨ کنسول جانبی ٩٠ درجه (ال شکل) ٧۵ سانتیمتری از نبشی .</v>
          </cell>
          <cell r="E753" t="str">
            <v>عدد</v>
          </cell>
          <cell r="F753">
            <v>5148000</v>
          </cell>
          <cell r="G753">
            <v>3640000</v>
          </cell>
        </row>
        <row r="754">
          <cell r="C754">
            <v>140134</v>
          </cell>
          <cell r="D754" t="str">
            <v>کنسول جانبی ٩٠ درجه (ال شکل) ٧۵ سانتیمتری از نبشی .</v>
          </cell>
          <cell r="E754" t="str">
            <v>عدد</v>
          </cell>
          <cell r="F754">
            <v>6832000</v>
          </cell>
          <cell r="G754">
            <v>5390000</v>
          </cell>
        </row>
        <row r="755">
          <cell r="C755">
            <v>140135</v>
          </cell>
          <cell r="D755" t="str">
            <v>گرم لوانیزه ٨٠×٨٠×٨ کنسول جانبی ٩٠ درجه (ال شکل) ٩٠ سانتیمتری از نبشی .</v>
          </cell>
          <cell r="E755" t="str">
            <v>عدد</v>
          </cell>
          <cell r="F755">
            <v>5850000</v>
          </cell>
          <cell r="G755">
            <v>4300000</v>
          </cell>
        </row>
        <row r="756">
          <cell r="C756">
            <v>140136</v>
          </cell>
          <cell r="D756" t="str">
            <v>گرم لوانیزه ٧٠×٧٠×٧ کنسول جانبی ٩٠ درجه (ال شکل) ٩٠ سانتیمتری از نبشی .</v>
          </cell>
          <cell r="E756" t="str">
            <v>عدد</v>
          </cell>
          <cell r="F756">
            <v>7768000</v>
          </cell>
          <cell r="G756">
            <v>6050000</v>
          </cell>
        </row>
        <row r="757">
          <cell r="C757">
            <v>140137</v>
          </cell>
          <cell r="D757" t="str">
            <v>گرم لوانیزه ٨٠×٨٠×٨ کنسول جانبی ٩٠ درجه (ال شکل) ١٢٠ سانتیمتری از نبشی ٧×٧٠×٧٠گالوانیزه گرم.</v>
          </cell>
          <cell r="E757" t="str">
            <v>عدد</v>
          </cell>
          <cell r="F757">
            <v>8236000</v>
          </cell>
          <cell r="G757">
            <v>5350000</v>
          </cell>
        </row>
        <row r="758">
          <cell r="C758">
            <v>140138</v>
          </cell>
          <cell r="D758" t="str">
            <v xml:space="preserve"> کنسول جانبی ٩٠ درجه (ال شکل) ١٢٠ سانتیمتری از نبشی ٨×٨٠×٨٠گالوانیزه گرم.</v>
          </cell>
          <cell r="E758" t="str">
            <v>عدد</v>
          </cell>
          <cell r="F758">
            <v>10904000</v>
          </cell>
          <cell r="G758">
            <v>7080000</v>
          </cell>
        </row>
        <row r="759">
          <cell r="C759">
            <v>140139</v>
          </cell>
          <cell r="D759" t="str">
            <v xml:space="preserve"> کنسول جانبی ٩٠ درجه (ال شکل) ١۵٠ سانتیمتری از نبشی ٧×٧٠×٧٠گالوانیزه گرم.</v>
          </cell>
          <cell r="E759" t="str">
            <v>عدد</v>
          </cell>
          <cell r="F759">
            <v>9687000</v>
          </cell>
          <cell r="G759">
            <v>6400000</v>
          </cell>
        </row>
        <row r="760">
          <cell r="C760">
            <v>140140</v>
          </cell>
          <cell r="D760" t="str">
            <v xml:space="preserve"> کنسول جانبی ٩٠ درجه (ال شکل) ١۵٠ سانتیمتری از نبشی ٨×٨٠×٨٠گالوانیزه گرم.</v>
          </cell>
          <cell r="E760" t="str">
            <v>عدد</v>
          </cell>
          <cell r="F760">
            <v>12963000</v>
          </cell>
          <cell r="G760">
            <v>8760000</v>
          </cell>
        </row>
        <row r="761">
          <cell r="C761">
            <v>140141</v>
          </cell>
          <cell r="D761" t="str">
            <v xml:space="preserve"> کنسول جانبی ٩٠ درجه (ال شکل) ٢ متری از نبشی .</v>
          </cell>
          <cell r="E761" t="str">
            <v>عدد</v>
          </cell>
          <cell r="F761">
            <v>11466000</v>
          </cell>
          <cell r="G761">
            <v>7840000</v>
          </cell>
        </row>
        <row r="762">
          <cell r="C762">
            <v>140142</v>
          </cell>
          <cell r="D762" t="str">
            <v>گرم لوانیزه ٧٠×٧٠×٧ کنسول جانبی ٩٠ درجه (ال شکل) ٢ متری از نبشی .</v>
          </cell>
          <cell r="E762" t="str">
            <v>عدد</v>
          </cell>
          <cell r="F762">
            <v>15256000</v>
          </cell>
          <cell r="G762">
            <v>10450000</v>
          </cell>
        </row>
        <row r="763">
          <cell r="C763">
            <v>140148</v>
          </cell>
          <cell r="D763" t="str">
            <v>انواع آهن آلات گالوانیزه گرم.</v>
          </cell>
          <cell r="E763" t="str">
            <v>کیلو</v>
          </cell>
          <cell r="F763">
            <v>468000</v>
          </cell>
          <cell r="G763">
            <v>360000</v>
          </cell>
        </row>
        <row r="764">
          <cell r="C764">
            <v>140149</v>
          </cell>
          <cell r="D764" t="str">
            <v>سکو ترانسفورماتور گالوانیزه گرم یک طرفه نمره ٨.</v>
          </cell>
          <cell r="E764" t="str">
            <v>عدد</v>
          </cell>
          <cell r="F764">
            <v>20592000</v>
          </cell>
          <cell r="G764">
            <v>16230000</v>
          </cell>
        </row>
        <row r="765">
          <cell r="C765">
            <v>140150</v>
          </cell>
          <cell r="D765" t="str">
            <v>سکو ترانسفورماتور گالوانیزه گرم یک طرفه نمره ١٠ .</v>
          </cell>
          <cell r="E765" t="str">
            <v>عدد</v>
          </cell>
          <cell r="F765">
            <v>23504000</v>
          </cell>
          <cell r="G765">
            <v>17950000</v>
          </cell>
        </row>
        <row r="766">
          <cell r="C766">
            <v>140151</v>
          </cell>
          <cell r="D766" t="str">
            <v>سکو ترانسفورماتور گالوانیزه گرم یک طرفه نمره ١٢ .</v>
          </cell>
          <cell r="E766" t="str">
            <v>عدد</v>
          </cell>
          <cell r="F766">
            <v>27248000</v>
          </cell>
          <cell r="G766">
            <v>20940000</v>
          </cell>
        </row>
        <row r="767">
          <cell r="C767">
            <v>140152</v>
          </cell>
          <cell r="D767" t="str">
            <v>سکو ترانسفورماتور گالوانیزه گرم نمره ٨ به طول ١٫٨ متر.</v>
          </cell>
          <cell r="E767" t="str">
            <v>عدد</v>
          </cell>
          <cell r="F767">
            <v>20800000</v>
          </cell>
          <cell r="G767">
            <v>14500000</v>
          </cell>
        </row>
        <row r="768">
          <cell r="C768">
            <v>140153</v>
          </cell>
          <cell r="D768" t="str">
            <v>سکو ترانسفورماتور گالوانیزه گرم نمره ١٠ به طول ١٫٨ متر.</v>
          </cell>
          <cell r="E768" t="str">
            <v>عدد</v>
          </cell>
          <cell r="F768">
            <v>26000000</v>
          </cell>
          <cell r="G768">
            <v>18890000</v>
          </cell>
        </row>
        <row r="769">
          <cell r="C769">
            <v>140154</v>
          </cell>
          <cell r="D769" t="str">
            <v>سکو ترانسفورماتور گالوانیزه گرم نمره ١٢ به طول ١٫٨ متر.</v>
          </cell>
          <cell r="E769" t="str">
            <v>عدد</v>
          </cell>
          <cell r="F769">
            <v>31200000</v>
          </cell>
          <cell r="G769">
            <v>23620000</v>
          </cell>
        </row>
        <row r="770">
          <cell r="C770">
            <v>140155</v>
          </cell>
          <cell r="D770" t="str">
            <v>سکو ترانسفورماتور گالوانیزه گرم نمره ١۴ به طول ١٫٨ متر.</v>
          </cell>
          <cell r="E770" t="str">
            <v>عدد</v>
          </cell>
          <cell r="F770">
            <v>38480000</v>
          </cell>
          <cell r="G770">
            <v>29500000</v>
          </cell>
        </row>
        <row r="771">
          <cell r="C771">
            <v>140156</v>
          </cell>
          <cell r="D771" t="str">
            <v>سکو ترانسفورماتور گالوانیزه گرم نمره ٨ به طول ٢٫۶ متر.</v>
          </cell>
          <cell r="E771" t="str">
            <v>عدد</v>
          </cell>
          <cell r="F771">
            <v>26000000</v>
          </cell>
          <cell r="G771">
            <v>18000000</v>
          </cell>
        </row>
        <row r="772">
          <cell r="C772">
            <v>140157</v>
          </cell>
          <cell r="D772" t="str">
            <v>سکو ترانسفورماتور گالوانیزه گرم نمره ١٠ به طول ٢٫۶ متر.</v>
          </cell>
          <cell r="E772" t="str">
            <v>عدد</v>
          </cell>
          <cell r="F772">
            <v>32760000</v>
          </cell>
          <cell r="G772">
            <v>23100000</v>
          </cell>
        </row>
        <row r="773">
          <cell r="C773">
            <v>140158</v>
          </cell>
          <cell r="D773" t="str">
            <v>سکو ترانسفورماتور گالوانیزه گرم نمره ١٢ به طول ٢٫۶ متر.</v>
          </cell>
          <cell r="E773" t="str">
            <v>عدد</v>
          </cell>
          <cell r="F773">
            <v>39520000</v>
          </cell>
          <cell r="G773">
            <v>28700000</v>
          </cell>
        </row>
        <row r="774">
          <cell r="C774">
            <v>140159</v>
          </cell>
          <cell r="D774" t="str">
            <v>سکو ترانسفورماتور گالوانیزه گرم نمره ١۴ به طول ٢٫۶ متر.</v>
          </cell>
          <cell r="E774" t="str">
            <v>عدد</v>
          </cell>
          <cell r="F774">
            <v>48880000</v>
          </cell>
          <cell r="G774">
            <v>38250000</v>
          </cell>
        </row>
        <row r="775">
          <cell r="C775">
            <v>140160</v>
          </cell>
          <cell r="D775" t="str">
            <v>سکو کات اوت و برقگیر با دو عدد نبشی نمره ٧ گالوانیزه گرم به طول ٢٫۴ متر.</v>
          </cell>
          <cell r="E775" t="str">
            <v>عدد</v>
          </cell>
          <cell r="F775">
            <v>16848000</v>
          </cell>
          <cell r="G775">
            <v>13080000</v>
          </cell>
        </row>
        <row r="776">
          <cell r="C776">
            <v>140161</v>
          </cell>
          <cell r="D776" t="str">
            <v>سکو کات اوت و برقگیر با دو عدد ناودانی نمره ٨ گالوانیزه گرم به طول ٢٫۴ متر.</v>
          </cell>
          <cell r="E776" t="str">
            <v>عدد</v>
          </cell>
          <cell r="F776">
            <v>19188000</v>
          </cell>
          <cell r="G776">
            <v>15360000</v>
          </cell>
        </row>
        <row r="777">
          <cell r="C777">
            <v>140162</v>
          </cell>
          <cell r="D777" t="str">
            <v>سکوی کات اوت و برقگیر جلوبری گالوانیزه گرم.</v>
          </cell>
          <cell r="E777" t="str">
            <v>کیلوگرم</v>
          </cell>
          <cell r="F777">
            <v>468000</v>
          </cell>
          <cell r="G777">
            <v>370000</v>
          </cell>
        </row>
        <row r="778">
          <cell r="C778">
            <v>140163</v>
          </cell>
          <cell r="D778" t="str">
            <v>سکوی خازن فشار متوسط گالوانیزه گرم.</v>
          </cell>
          <cell r="E778" t="str">
            <v>کیلوگرم</v>
          </cell>
          <cell r="F778">
            <v>468000</v>
          </cell>
          <cell r="G778">
            <v>370000</v>
          </cell>
        </row>
        <row r="779">
          <cell r="C779">
            <v>140164</v>
          </cell>
          <cell r="D779" t="str">
            <v>سکو مخصوص سرکابل هوایی گالوانیزه گرم.</v>
          </cell>
          <cell r="E779" t="str">
            <v>کیلو گرم</v>
          </cell>
          <cell r="F779">
            <v>468000</v>
          </cell>
          <cell r="G779">
            <v>370000</v>
          </cell>
        </row>
        <row r="780">
          <cell r="C780">
            <v>140165</v>
          </cell>
          <cell r="D780" t="str">
            <v>سکو مخصوص سرکابل داخلی گالوانیزه گرم.</v>
          </cell>
          <cell r="E780" t="str">
            <v>کیلو گرم</v>
          </cell>
          <cell r="F780">
            <v>468000</v>
          </cell>
          <cell r="G780">
            <v>370000</v>
          </cell>
        </row>
        <row r="781">
          <cell r="C781">
            <v>140166</v>
          </cell>
          <cell r="D781" t="str">
            <v>سکو فلزی زیر تابلو گالوانیزه گرم.</v>
          </cell>
          <cell r="E781" t="str">
            <v>کیلو گرم</v>
          </cell>
          <cell r="F781">
            <v>468000</v>
          </cell>
          <cell r="G781">
            <v>370000</v>
          </cell>
        </row>
        <row r="782">
          <cell r="C782">
            <v>140167</v>
          </cell>
          <cell r="D782" t="str">
            <v>هوایی گالوانیزه گرم. PT سکوی نصب</v>
          </cell>
          <cell r="E782" t="str">
            <v>کیلوگرم</v>
          </cell>
          <cell r="F782">
            <v>468000</v>
          </cell>
          <cell r="G782">
            <v>370000</v>
          </cell>
        </row>
        <row r="783">
          <cell r="C783">
            <v>140168</v>
          </cell>
          <cell r="D783" t="str">
            <v>بریس به طول ٧٠ سانتیمتر از نبشی ۴×۴٠×۴٠ گالوانیزه گرم.</v>
          </cell>
          <cell r="E783" t="str">
            <v>عدد</v>
          </cell>
          <cell r="F783">
            <v>936000</v>
          </cell>
          <cell r="G783">
            <v>780000</v>
          </cell>
        </row>
        <row r="784">
          <cell r="C784">
            <v>140169</v>
          </cell>
          <cell r="D784" t="str">
            <v xml:space="preserve"> بریس به طول ٨٠ سانتیمتر از نبشی ۴×۴٠×۴٠ گالوانیزه گرم.</v>
          </cell>
          <cell r="E784" t="str">
            <v>عدد</v>
          </cell>
          <cell r="F784">
            <v>1144000</v>
          </cell>
          <cell r="G784">
            <v>870000</v>
          </cell>
        </row>
        <row r="785">
          <cell r="C785">
            <v>140170</v>
          </cell>
          <cell r="D785" t="str">
            <v xml:space="preserve"> بریس به طول ٩٠ سانتیمتر از نبشی ۴×۴٠×۴٠ گالوانیزه گرم.</v>
          </cell>
          <cell r="E785" t="str">
            <v>عدد</v>
          </cell>
          <cell r="F785">
            <v>1196000</v>
          </cell>
          <cell r="G785">
            <v>970000</v>
          </cell>
        </row>
        <row r="786">
          <cell r="C786">
            <v>140174</v>
          </cell>
          <cell r="D786" t="str">
            <v>تسمه حایل کراس آرم ۵×٣٠×٧٠٠گالوانیزه گرم.</v>
          </cell>
          <cell r="E786" t="str">
            <v>عدد</v>
          </cell>
          <cell r="F786">
            <v>390000</v>
          </cell>
          <cell r="G786">
            <v>350000</v>
          </cell>
        </row>
        <row r="787">
          <cell r="C787">
            <v>140175</v>
          </cell>
          <cell r="D787" t="str">
            <v>تسمه حایل کراس آرم ۴×۴٠×٧٠٠گالوانیزه گرم.</v>
          </cell>
          <cell r="E787" t="str">
            <v>عدد</v>
          </cell>
          <cell r="F787">
            <v>426000</v>
          </cell>
          <cell r="G787">
            <v>410000</v>
          </cell>
        </row>
        <row r="788">
          <cell r="C788">
            <v>140176</v>
          </cell>
          <cell r="D788" t="str">
            <v>تسمه حایل کراس آرم ۵×۵٠×٧٠٠ میلیمتر گالوانیزه گرم.</v>
          </cell>
          <cell r="E788" t="str">
            <v>عدد</v>
          </cell>
          <cell r="F788">
            <v>728000</v>
          </cell>
          <cell r="G788">
            <v>570000</v>
          </cell>
        </row>
        <row r="789">
          <cell r="C789">
            <v>140177</v>
          </cell>
          <cell r="D789" t="str">
            <v>تسمه حایل کراس آرم ۵×٣٠×٨٠٠ میلیمتر گالوانیزه گرم.</v>
          </cell>
          <cell r="E789" t="str">
            <v>عدد</v>
          </cell>
          <cell r="F789">
            <v>442000</v>
          </cell>
          <cell r="G789">
            <v>390000</v>
          </cell>
        </row>
        <row r="790">
          <cell r="C790">
            <v>140178</v>
          </cell>
          <cell r="D790" t="str">
            <v>تسمه حایل کراس آرم ۴×۴٠×٨٠٠ میلیمتر گالوانیزه گرم.</v>
          </cell>
          <cell r="E790" t="str">
            <v>عدد</v>
          </cell>
          <cell r="F790">
            <v>520000</v>
          </cell>
          <cell r="G790">
            <v>470000</v>
          </cell>
        </row>
        <row r="791">
          <cell r="C791">
            <v>140179</v>
          </cell>
          <cell r="D791" t="str">
            <v>تسمه حایل کراس آرم ۵×۵٠×٨٠٠ میلیمتر گالوانیزه گرم.</v>
          </cell>
          <cell r="E791" t="str">
            <v>عدد</v>
          </cell>
          <cell r="F791">
            <v>832000</v>
          </cell>
          <cell r="G791">
            <v>660000</v>
          </cell>
        </row>
        <row r="792">
          <cell r="C792">
            <v>140301</v>
          </cell>
          <cell r="D792" t="str">
            <v>دستک انشعاب مشترکین از جنس لوله گالوانیزه یک اینچ به طول ١ متر.</v>
          </cell>
          <cell r="E792" t="str">
            <v>عدد</v>
          </cell>
          <cell r="F792">
            <v>2338000</v>
          </cell>
          <cell r="G792">
            <v>1810000</v>
          </cell>
        </row>
        <row r="793">
          <cell r="C793">
            <v>140302</v>
          </cell>
          <cell r="D793" t="str">
            <v>دستک انشعاب مشترکین از جنس لوله گالوانیزه یک اینچ به طول ٢ متر.</v>
          </cell>
          <cell r="E793" t="str">
            <v>عدد</v>
          </cell>
          <cell r="F793">
            <v>4432000</v>
          </cell>
          <cell r="G793">
            <v>3430000</v>
          </cell>
        </row>
        <row r="794">
          <cell r="C794">
            <v>140304</v>
          </cell>
          <cell r="D794" t="str">
            <v>صفحه نگهدارنده وینچ با ۴ عدد پیچ و رول پلاک.</v>
          </cell>
          <cell r="E794" t="str">
            <v>عدد</v>
          </cell>
          <cell r="F794">
            <v>840000</v>
          </cell>
          <cell r="G794">
            <v>690000</v>
          </cell>
        </row>
        <row r="795">
          <cell r="C795">
            <v>140305</v>
          </cell>
          <cell r="D795" t="str">
            <v>جلوبر ۵ مقره ۵٠ سانتیمتری گالوانیزه گرم با نبشی نمره ۶٠×۶٠×۶ میلیمتر</v>
          </cell>
          <cell r="E795" t="str">
            <v>عدد</v>
          </cell>
          <cell r="F795">
            <v>9520000</v>
          </cell>
          <cell r="G795">
            <v>8100000</v>
          </cell>
        </row>
        <row r="796">
          <cell r="C796">
            <v>140306</v>
          </cell>
          <cell r="D796" t="str">
            <v>جلوبر ۵ مقره ٨٠ سانتیمتری گالوانیزه گرم با نبشی نمره  ۶×۶٠×۶ میلیمتر</v>
          </cell>
          <cell r="E796" t="str">
            <v>عدد</v>
          </cell>
          <cell r="F796">
            <v>10640000</v>
          </cell>
          <cell r="G796">
            <v>8960000</v>
          </cell>
        </row>
        <row r="797">
          <cell r="C797">
            <v>140307</v>
          </cell>
          <cell r="D797" t="str">
            <v>جلوبر ۵ مقره ١٠٠ سانتیمتری گالوانیزه گرم با نبشی نمره .میلیمتر ۶٠×۶٠×۶</v>
          </cell>
          <cell r="E797" t="str">
            <v>عدد</v>
          </cell>
          <cell r="F797">
            <v>13440000</v>
          </cell>
          <cell r="G797">
            <v>10230000</v>
          </cell>
        </row>
        <row r="798">
          <cell r="C798">
            <v>140309</v>
          </cell>
          <cell r="D798" t="str">
            <v>راک ٢ مقره ای گالوانیزه گرم.</v>
          </cell>
          <cell r="E798" t="str">
            <v>عدد</v>
          </cell>
          <cell r="F798">
            <v>1700000</v>
          </cell>
          <cell r="G798">
            <v>1520000</v>
          </cell>
        </row>
        <row r="799">
          <cell r="C799">
            <v>140310</v>
          </cell>
          <cell r="D799" t="str">
            <v>راک ٣ مقره ای گالوانیزه گرم.</v>
          </cell>
          <cell r="E799" t="str">
            <v>عدد</v>
          </cell>
          <cell r="F799">
            <v>2500000</v>
          </cell>
          <cell r="G799">
            <v>2300000</v>
          </cell>
        </row>
        <row r="800">
          <cell r="C800">
            <v>140415</v>
          </cell>
          <cell r="D800" t="str">
            <v>جلوبر کابل خودنگهدار ۴٠ سانتیمتری گالوانیزه گرم با نبشی نمره ۶×۶٠×۶٠ میلیمتر.</v>
          </cell>
          <cell r="E800" t="str">
            <v>عدد</v>
          </cell>
          <cell r="F800">
            <v>2950000</v>
          </cell>
          <cell r="G800">
            <v>2000000</v>
          </cell>
        </row>
        <row r="801">
          <cell r="C801">
            <v>140416</v>
          </cell>
          <cell r="D801" t="str">
            <v xml:space="preserve"> جلوبر کابل خودنگهدار ۶٠ سانتیمتری گالوانیزه گرم با نبشی نمره ۶×۶٠×۶٠ میلیمتر.</v>
          </cell>
          <cell r="E801" t="str">
            <v>عدد</v>
          </cell>
          <cell r="F801">
            <v>3400000</v>
          </cell>
          <cell r="G801">
            <v>2450000</v>
          </cell>
        </row>
        <row r="802">
          <cell r="C802">
            <v>140417</v>
          </cell>
          <cell r="D802" t="str">
            <v xml:space="preserve"> جلوبر کابل خودنگهدار ٨٠ سانتیمتری گالوانیزه گرم با نبشی نمره ۶×۶٠×۶٠ میلیمتر.</v>
          </cell>
          <cell r="E802" t="str">
            <v>عدد</v>
          </cell>
          <cell r="F802">
            <v>3800000</v>
          </cell>
          <cell r="G802">
            <v>2750000</v>
          </cell>
        </row>
        <row r="803">
          <cell r="C803">
            <v>140421</v>
          </cell>
          <cell r="D803" t="str">
            <v>جلوبر کابل خودنگهدار ١٠٠ سانتی متری گالوانیزه گرم با
 نبشی نمره ۶×60×60 میلی‌متر.</v>
          </cell>
          <cell r="E803" t="str">
            <v>عدد</v>
          </cell>
          <cell r="F803">
            <v>4408000</v>
          </cell>
          <cell r="G803">
            <v>3200000</v>
          </cell>
        </row>
        <row r="804">
          <cell r="C804">
            <v>140719</v>
          </cell>
          <cell r="D804" t="str">
            <v xml:space="preserve"> سیم فولادی گالوانیزه جهت مسنجر کابل فاصلهدار یا گارد شبکه.</v>
          </cell>
          <cell r="E804" t="str">
            <v>کیلو گرم</v>
          </cell>
          <cell r="F804">
            <v>631000</v>
          </cell>
          <cell r="G804">
            <v>506000</v>
          </cell>
        </row>
        <row r="805">
          <cell r="C805">
            <v>141001</v>
          </cell>
          <cell r="D805" t="str">
            <v>پایه مقره راس تیری سرامیکی.</v>
          </cell>
          <cell r="E805" t="str">
            <v>عدد</v>
          </cell>
          <cell r="F805">
            <v>1938000</v>
          </cell>
          <cell r="G805">
            <v>1500000</v>
          </cell>
        </row>
        <row r="806">
          <cell r="C806">
            <v>141002</v>
          </cell>
          <cell r="D806" t="str">
            <v>پایه مقره راس تیری سیلیکونی.</v>
          </cell>
          <cell r="E806" t="str">
            <v>عدد</v>
          </cell>
          <cell r="F806">
            <v>1300000</v>
          </cell>
          <cell r="G806">
            <v>1000000</v>
          </cell>
        </row>
        <row r="807">
          <cell r="C807">
            <v>141003</v>
          </cell>
          <cell r="D807" t="str">
            <v>پایه مقره کناری کوتاه جهت کراس آرم فلزی.</v>
          </cell>
          <cell r="E807" t="str">
            <v>عدد</v>
          </cell>
          <cell r="F807">
            <v>1660000</v>
          </cell>
          <cell r="G807">
            <v>1285000</v>
          </cell>
        </row>
        <row r="808">
          <cell r="C808">
            <v>141004</v>
          </cell>
          <cell r="D808" t="str">
            <v>پایه مقره کناری بلند جهت کراس آرم چوبی.</v>
          </cell>
          <cell r="E808" t="str">
            <v>عدد</v>
          </cell>
          <cell r="F808">
            <v>2250000</v>
          </cell>
          <cell r="G808">
            <v>1534000</v>
          </cell>
        </row>
        <row r="809">
          <cell r="C809">
            <v>141005</v>
          </cell>
          <cell r="D809" t="str">
            <v>صفحه اتصال مقره های دو تایی (دوبل).</v>
          </cell>
          <cell r="E809" t="str">
            <v>عدد</v>
          </cell>
          <cell r="F809">
            <v>3151000</v>
          </cell>
          <cell r="G809">
            <v>2439000</v>
          </cell>
        </row>
        <row r="810">
          <cell r="C810">
            <v>141006</v>
          </cell>
          <cell r="D810" t="str">
            <v>ساید آرم مقره سوزنی کابل فاصله دار (جهت جمپر).</v>
          </cell>
          <cell r="E810" t="str">
            <v>عدد</v>
          </cell>
          <cell r="F810">
            <v>2880000</v>
          </cell>
          <cell r="G810">
            <v>2229000</v>
          </cell>
        </row>
        <row r="811">
          <cell r="C811">
            <v>141008</v>
          </cell>
          <cell r="D811" t="str">
            <v>میله جلو برنده مقره به طول ۴۵ سانتیمتر و حداقل نیروی کشش ١٢٠٠٠کیلوگرم.</v>
          </cell>
          <cell r="E811" t="str">
            <v>عدد</v>
          </cell>
          <cell r="F811">
            <v>1880000</v>
          </cell>
          <cell r="G811">
            <v>1304000</v>
          </cell>
        </row>
        <row r="812">
          <cell r="C812">
            <v>141009</v>
          </cell>
          <cell r="D812" t="str">
            <v>آی بال.</v>
          </cell>
          <cell r="E812" t="str">
            <v>عدد</v>
          </cell>
          <cell r="F812">
            <v>400000</v>
          </cell>
          <cell r="G812">
            <v>301000</v>
          </cell>
        </row>
        <row r="813">
          <cell r="C813">
            <v>141010</v>
          </cell>
          <cell r="D813" t="str">
            <v>آی ساکت.</v>
          </cell>
          <cell r="E813" t="str">
            <v>عدد</v>
          </cell>
          <cell r="F813">
            <v>468000</v>
          </cell>
          <cell r="G813">
            <v>324000</v>
          </cell>
        </row>
        <row r="814">
          <cell r="C814">
            <v>141011</v>
          </cell>
          <cell r="D814" t="str">
            <v>بال کلویس.</v>
          </cell>
          <cell r="E814" t="str">
            <v>عدد</v>
          </cell>
          <cell r="F814">
            <v>400000</v>
          </cell>
          <cell r="G814">
            <v>324000</v>
          </cell>
        </row>
        <row r="815">
          <cell r="C815">
            <v>141012</v>
          </cell>
          <cell r="D815" t="str">
            <v>شگل.</v>
          </cell>
          <cell r="E815" t="str">
            <v>عدد</v>
          </cell>
          <cell r="F815">
            <v>350000</v>
          </cell>
          <cell r="G815">
            <v>280000</v>
          </cell>
        </row>
        <row r="816">
          <cell r="C816">
            <v>141101</v>
          </cell>
          <cell r="D816" t="str">
            <v>پیچ تمام رزوه 10*120</v>
          </cell>
          <cell r="E816" t="str">
            <v>عدد</v>
          </cell>
          <cell r="F816">
            <v>75011</v>
          </cell>
          <cell r="G816">
            <v>0</v>
          </cell>
        </row>
        <row r="817">
          <cell r="C817">
            <v>141102</v>
          </cell>
          <cell r="D817" t="str">
            <v>پیچ تمام رزوه 10*100</v>
          </cell>
          <cell r="E817" t="str">
            <v>عدد</v>
          </cell>
          <cell r="F817">
            <v>60008</v>
          </cell>
          <cell r="G817">
            <v>0</v>
          </cell>
        </row>
        <row r="818">
          <cell r="C818">
            <v>141103</v>
          </cell>
          <cell r="D818" t="str">
            <v>14*500 یکسر رزوه</v>
          </cell>
          <cell r="E818" t="str">
            <v>عدد</v>
          </cell>
          <cell r="F818">
            <v>478456</v>
          </cell>
          <cell r="G818">
            <v>0</v>
          </cell>
        </row>
        <row r="819">
          <cell r="C819">
            <v>141104</v>
          </cell>
          <cell r="D819" t="str">
            <v>16*600 یکسر رزوه</v>
          </cell>
          <cell r="E819" t="str">
            <v>عدد</v>
          </cell>
          <cell r="F819">
            <v>692704</v>
          </cell>
          <cell r="G819">
            <v>0</v>
          </cell>
        </row>
        <row r="820">
          <cell r="C820">
            <v>141105</v>
          </cell>
          <cell r="D820" t="str">
            <v>14*450 یکسر رزوه</v>
          </cell>
          <cell r="E820" t="str">
            <v>عدد</v>
          </cell>
          <cell r="F820">
            <v>428472</v>
          </cell>
          <cell r="G820">
            <v>0</v>
          </cell>
        </row>
        <row r="821">
          <cell r="C821">
            <v>141106</v>
          </cell>
          <cell r="D821" t="str">
            <v>10*120 یکسر رزوه</v>
          </cell>
          <cell r="E821" t="str">
            <v>عدد</v>
          </cell>
          <cell r="F821">
            <v>71408</v>
          </cell>
          <cell r="G821">
            <v>0</v>
          </cell>
        </row>
        <row r="822">
          <cell r="C822">
            <v>141107</v>
          </cell>
          <cell r="D822" t="str">
            <v>12*120 یکسر رزوه</v>
          </cell>
          <cell r="E822" t="str">
            <v>عدد</v>
          </cell>
          <cell r="F822">
            <v>110691</v>
          </cell>
          <cell r="G822">
            <v>0</v>
          </cell>
        </row>
        <row r="823">
          <cell r="C823">
            <v>141108</v>
          </cell>
          <cell r="D823" t="str">
            <v>12*50 یکسر رزوه</v>
          </cell>
          <cell r="E823" t="str">
            <v>عدد</v>
          </cell>
          <cell r="F823">
            <v>49983</v>
          </cell>
          <cell r="G823">
            <v>0</v>
          </cell>
        </row>
        <row r="824">
          <cell r="C824">
            <v>141109</v>
          </cell>
          <cell r="D824" t="str">
            <v>10*125 یکسر رزوه</v>
          </cell>
          <cell r="E824" t="str">
            <v>عدد</v>
          </cell>
          <cell r="F824">
            <v>74975</v>
          </cell>
          <cell r="G824">
            <v>0</v>
          </cell>
        </row>
        <row r="825">
          <cell r="C825">
            <v>141110</v>
          </cell>
          <cell r="D825" t="str">
            <v>14*50 یکسر رزوه</v>
          </cell>
          <cell r="E825" t="str">
            <v>عدد</v>
          </cell>
          <cell r="F825">
            <v>67841</v>
          </cell>
          <cell r="G825">
            <v>0</v>
          </cell>
        </row>
        <row r="826">
          <cell r="C826">
            <v>141111</v>
          </cell>
          <cell r="D826" t="str">
            <v>14*200 یکسر رزوه</v>
          </cell>
          <cell r="E826" t="str">
            <v>عدد</v>
          </cell>
          <cell r="F826">
            <v>257086</v>
          </cell>
          <cell r="G826">
            <v>0</v>
          </cell>
        </row>
        <row r="827">
          <cell r="C827">
            <v>141112</v>
          </cell>
          <cell r="D827" t="str">
            <v>14*250 یکسر رزوه</v>
          </cell>
          <cell r="E827" t="str">
            <v>عدد</v>
          </cell>
          <cell r="F827">
            <v>292790</v>
          </cell>
          <cell r="G827">
            <v>0</v>
          </cell>
        </row>
        <row r="828">
          <cell r="C828">
            <v>141113</v>
          </cell>
          <cell r="D828" t="str">
            <v>14*300 یکسر رزوه</v>
          </cell>
          <cell r="E828" t="str">
            <v>عدد</v>
          </cell>
          <cell r="F828">
            <v>321360</v>
          </cell>
          <cell r="G828">
            <v>0</v>
          </cell>
        </row>
        <row r="829">
          <cell r="C829">
            <v>141114</v>
          </cell>
          <cell r="D829" t="str">
            <v>14*400 یکسر رزوه</v>
          </cell>
          <cell r="E829" t="str">
            <v>عدد</v>
          </cell>
          <cell r="F829">
            <v>392768</v>
          </cell>
          <cell r="G829">
            <v>0</v>
          </cell>
        </row>
        <row r="830">
          <cell r="C830">
            <v>141115</v>
          </cell>
          <cell r="D830" t="str">
            <v>14*450 دو سر رزوه</v>
          </cell>
          <cell r="E830" t="str">
            <v>عدد</v>
          </cell>
          <cell r="F830">
            <v>487580</v>
          </cell>
          <cell r="G830">
            <v>0</v>
          </cell>
        </row>
        <row r="831">
          <cell r="C831">
            <v>141116</v>
          </cell>
          <cell r="D831" t="str">
            <v>14*500 دو سر رزوه</v>
          </cell>
          <cell r="E831" t="str">
            <v>عدد</v>
          </cell>
          <cell r="F831">
            <v>540087</v>
          </cell>
          <cell r="G831">
            <v>0</v>
          </cell>
        </row>
        <row r="832">
          <cell r="C832">
            <v>141117</v>
          </cell>
          <cell r="D832" t="str">
            <v>16*60 یکسر رزوه</v>
          </cell>
          <cell r="E832" t="str">
            <v>عدد</v>
          </cell>
          <cell r="F832">
            <v>114258</v>
          </cell>
          <cell r="G832">
            <v>0</v>
          </cell>
        </row>
        <row r="833">
          <cell r="C833">
            <v>141118</v>
          </cell>
          <cell r="D833" t="str">
            <v>پیچ خودکار</v>
          </cell>
          <cell r="E833" t="str">
            <v>عدد</v>
          </cell>
          <cell r="F833">
            <v>3555</v>
          </cell>
          <cell r="G833">
            <v>0</v>
          </cell>
        </row>
        <row r="834">
          <cell r="C834">
            <v>141119</v>
          </cell>
          <cell r="D834" t="str">
            <v>پیچ تلگرافی 120*10</v>
          </cell>
          <cell r="E834" t="str">
            <v>عدد</v>
          </cell>
          <cell r="F834">
            <v>71408</v>
          </cell>
          <cell r="G834">
            <v>0</v>
          </cell>
        </row>
        <row r="835">
          <cell r="C835">
            <v>141120</v>
          </cell>
          <cell r="D835" t="str">
            <v>پیچ دوسر رزوه 16*300</v>
          </cell>
          <cell r="E835" t="str">
            <v>عدد</v>
          </cell>
          <cell r="F835">
            <v>418566</v>
          </cell>
          <cell r="G835">
            <v>0</v>
          </cell>
        </row>
        <row r="836">
          <cell r="C836">
            <v>141121</v>
          </cell>
          <cell r="D836" t="str">
            <v>پیچ و مهره 12*10</v>
          </cell>
          <cell r="E836" t="str">
            <v>عدد</v>
          </cell>
          <cell r="F836">
            <v>9990</v>
          </cell>
          <cell r="G836">
            <v>0</v>
          </cell>
        </row>
        <row r="837">
          <cell r="C837">
            <v>141122</v>
          </cell>
          <cell r="D837" t="str">
            <v>پیچ و مهره نمره 5 با واشر</v>
          </cell>
          <cell r="E837" t="str">
            <v>عدد</v>
          </cell>
          <cell r="F837">
            <v>7146</v>
          </cell>
          <cell r="G837">
            <v>0</v>
          </cell>
        </row>
        <row r="838">
          <cell r="C838">
            <v>141158</v>
          </cell>
          <cell r="D838" t="str">
            <v>پیچ دم خوکی یا یکسر چشمی 250×16</v>
          </cell>
          <cell r="E838" t="str">
            <v>عدد</v>
          </cell>
          <cell r="F838">
            <v>374000</v>
          </cell>
          <cell r="G838">
            <v>300000</v>
          </cell>
        </row>
        <row r="839">
          <cell r="C839">
            <v>141159</v>
          </cell>
          <cell r="D839" t="str">
            <v>پیچ دم خوکی 300×16</v>
          </cell>
          <cell r="E839" t="str">
            <v>عدد</v>
          </cell>
          <cell r="F839">
            <v>380000</v>
          </cell>
          <cell r="G839">
            <v>350000</v>
          </cell>
        </row>
        <row r="840">
          <cell r="C840">
            <v>141160</v>
          </cell>
          <cell r="D840" t="str">
            <v>پیچ دم خوکی 350×16</v>
          </cell>
          <cell r="E840" t="str">
            <v>عدد</v>
          </cell>
          <cell r="F840">
            <v>410000</v>
          </cell>
          <cell r="G840">
            <v>380000</v>
          </cell>
        </row>
        <row r="841">
          <cell r="C841">
            <v>141172</v>
          </cell>
          <cell r="D841" t="str">
            <v>پیچ و مهره یک سر رزوه.</v>
          </cell>
          <cell r="E841" t="str">
            <v>کیلوگرم</v>
          </cell>
          <cell r="F841">
            <v>711000</v>
          </cell>
          <cell r="G841">
            <v>600000</v>
          </cell>
        </row>
        <row r="842">
          <cell r="C842">
            <v>141173</v>
          </cell>
          <cell r="D842" t="str">
            <v>پیچ و مهره دو سر رزوه.</v>
          </cell>
          <cell r="E842" t="str">
            <v>کیلوگرم</v>
          </cell>
          <cell r="F842">
            <v>746500</v>
          </cell>
          <cell r="G842">
            <v>630000</v>
          </cell>
        </row>
        <row r="843">
          <cell r="C843">
            <v>141174</v>
          </cell>
          <cell r="D843" t="str">
            <v>پیچ یکسر رزوه 14*250</v>
          </cell>
          <cell r="E843" t="str">
            <v>عدد</v>
          </cell>
          <cell r="F843">
            <v>292790</v>
          </cell>
          <cell r="G843">
            <v>0</v>
          </cell>
        </row>
        <row r="844">
          <cell r="C844">
            <v>141175</v>
          </cell>
          <cell r="D844" t="str">
            <v>پیچ دوسر رزوه 14*300</v>
          </cell>
          <cell r="E844" t="str">
            <v>عدد</v>
          </cell>
          <cell r="F844">
            <v>367563</v>
          </cell>
          <cell r="G844">
            <v>0</v>
          </cell>
        </row>
        <row r="845">
          <cell r="C845">
            <v>141176</v>
          </cell>
          <cell r="D845" t="str">
            <v>پیچ یکسر رزوه 14*350</v>
          </cell>
          <cell r="E845" t="str">
            <v>عدد</v>
          </cell>
          <cell r="F845">
            <v>364198</v>
          </cell>
          <cell r="G845">
            <v>0</v>
          </cell>
        </row>
        <row r="846">
          <cell r="C846">
            <v>141177</v>
          </cell>
          <cell r="D846" t="str">
            <v>پیچ دوسر رزوه 14*350</v>
          </cell>
          <cell r="E846" t="str">
            <v>عدد</v>
          </cell>
          <cell r="F846">
            <v>450075</v>
          </cell>
          <cell r="G846">
            <v>0</v>
          </cell>
        </row>
        <row r="847">
          <cell r="C847">
            <v>141178</v>
          </cell>
          <cell r="D847" t="str">
            <v>پیچ دوسر رزوه 14*550</v>
          </cell>
          <cell r="E847" t="str">
            <v>عدد</v>
          </cell>
          <cell r="F847">
            <v>562591</v>
          </cell>
          <cell r="G847">
            <v>0</v>
          </cell>
        </row>
        <row r="848">
          <cell r="C848">
            <v>141179</v>
          </cell>
          <cell r="D848" t="str">
            <v>پیچ یکسر رزوه 16*200</v>
          </cell>
          <cell r="E848" t="str">
            <v>عدد</v>
          </cell>
          <cell r="F848">
            <v>307069</v>
          </cell>
          <cell r="G848">
            <v>0</v>
          </cell>
        </row>
        <row r="849">
          <cell r="C849">
            <v>141180</v>
          </cell>
          <cell r="D849" t="str">
            <v>پیچ یکسر رزوه 16*250</v>
          </cell>
          <cell r="E849" t="str">
            <v>عدد</v>
          </cell>
          <cell r="F849">
            <v>321348</v>
          </cell>
          <cell r="G849">
            <v>0</v>
          </cell>
        </row>
        <row r="850">
          <cell r="C850">
            <v>141181</v>
          </cell>
          <cell r="D850" t="str">
            <v>پیچ دوسر رزوه 16*250</v>
          </cell>
          <cell r="E850" t="str">
            <v>عدد</v>
          </cell>
          <cell r="F850">
            <v>348805</v>
          </cell>
          <cell r="G850">
            <v>0</v>
          </cell>
        </row>
        <row r="851">
          <cell r="C851">
            <v>141182</v>
          </cell>
          <cell r="D851" t="str">
            <v>پیچ یکسر رزوه 16*300</v>
          </cell>
          <cell r="E851" t="str">
            <v>عدد</v>
          </cell>
          <cell r="F851">
            <v>367777</v>
          </cell>
          <cell r="G851">
            <v>0</v>
          </cell>
        </row>
        <row r="852">
          <cell r="C852">
            <v>141183</v>
          </cell>
          <cell r="D852" t="str">
            <v>پیچ یکسر رزوه 16*350</v>
          </cell>
          <cell r="E852" t="str">
            <v>عدد</v>
          </cell>
          <cell r="F852">
            <v>414193</v>
          </cell>
          <cell r="G852">
            <v>0</v>
          </cell>
        </row>
        <row r="853">
          <cell r="C853">
            <v>141184</v>
          </cell>
          <cell r="D853" t="str">
            <v>پیچ و مهره 16*250 تا 350 (چشمی)</v>
          </cell>
          <cell r="E853" t="str">
            <v>عدد</v>
          </cell>
          <cell r="F853">
            <v>487580</v>
          </cell>
          <cell r="G853">
            <v>0</v>
          </cell>
        </row>
        <row r="854">
          <cell r="C854">
            <v>141185</v>
          </cell>
          <cell r="D854" t="str">
            <v>پیچ یکسر رزوه 16*400</v>
          </cell>
          <cell r="E854" t="str">
            <v>عدد</v>
          </cell>
          <cell r="F854">
            <v>464188</v>
          </cell>
          <cell r="G854">
            <v>0</v>
          </cell>
        </row>
        <row r="855">
          <cell r="C855">
            <v>141186</v>
          </cell>
          <cell r="D855" t="str">
            <v>پیچ دوسر رزوه 16*400</v>
          </cell>
          <cell r="E855" t="str">
            <v>عدد</v>
          </cell>
          <cell r="F855">
            <v>521341</v>
          </cell>
          <cell r="G855">
            <v>0</v>
          </cell>
        </row>
        <row r="856">
          <cell r="C856">
            <v>141187</v>
          </cell>
          <cell r="D856" t="str">
            <v>پیچ دوسر رزوه 16*450</v>
          </cell>
          <cell r="E856" t="str">
            <v>عدد</v>
          </cell>
          <cell r="F856">
            <v>592595</v>
          </cell>
          <cell r="G856">
            <v>0</v>
          </cell>
        </row>
        <row r="857">
          <cell r="C857">
            <v>141188</v>
          </cell>
          <cell r="D857" t="str">
            <v>پیچ یکسر رزوه 16*450</v>
          </cell>
          <cell r="E857" t="str">
            <v>عدد</v>
          </cell>
          <cell r="F857">
            <v>535596</v>
          </cell>
          <cell r="G857">
            <v>0</v>
          </cell>
        </row>
        <row r="858">
          <cell r="C858">
            <v>141189</v>
          </cell>
          <cell r="D858" t="str">
            <v>پیچ یکسر رزوه 16*500</v>
          </cell>
          <cell r="E858" t="str">
            <v>عدد</v>
          </cell>
          <cell r="F858">
            <v>592725</v>
          </cell>
          <cell r="G858">
            <v>0</v>
          </cell>
        </row>
        <row r="859">
          <cell r="C859">
            <v>141190</v>
          </cell>
          <cell r="D859" t="str">
            <v>پیچ دوسر رزوه 16*500</v>
          </cell>
          <cell r="E859" t="str">
            <v>عدد</v>
          </cell>
          <cell r="F859">
            <v>652615</v>
          </cell>
          <cell r="G859">
            <v>0</v>
          </cell>
        </row>
        <row r="860">
          <cell r="C860">
            <v>141191</v>
          </cell>
          <cell r="D860" t="str">
            <v>پیچ یکسر رزوه 16*550</v>
          </cell>
          <cell r="E860" t="str">
            <v>عدد</v>
          </cell>
          <cell r="F860">
            <v>642708</v>
          </cell>
          <cell r="G860">
            <v>0</v>
          </cell>
        </row>
        <row r="861">
          <cell r="C861">
            <v>141192</v>
          </cell>
          <cell r="D861" t="str">
            <v>پیچ دوسر رزوه 16*550</v>
          </cell>
          <cell r="E861" t="str">
            <v>عدد</v>
          </cell>
          <cell r="F861">
            <v>712623</v>
          </cell>
          <cell r="G861">
            <v>0</v>
          </cell>
        </row>
        <row r="862">
          <cell r="C862">
            <v>141193</v>
          </cell>
          <cell r="D862" t="str">
            <v>پیچ دوسر رزوه 16*600</v>
          </cell>
          <cell r="E862" t="str">
            <v>عدد</v>
          </cell>
          <cell r="F862">
            <v>772620</v>
          </cell>
          <cell r="G862">
            <v>0</v>
          </cell>
        </row>
        <row r="863">
          <cell r="C863">
            <v>141194</v>
          </cell>
          <cell r="D863" t="str">
            <v>پیچ دوسر رزوه 16*650</v>
          </cell>
          <cell r="E863" t="str">
            <v>عدد</v>
          </cell>
          <cell r="F863">
            <v>825139</v>
          </cell>
          <cell r="G863">
            <v>0</v>
          </cell>
        </row>
        <row r="864">
          <cell r="C864">
            <v>141195</v>
          </cell>
          <cell r="D864" t="str">
            <v>پیچ یکسر رزوه 16*650</v>
          </cell>
          <cell r="E864" t="str">
            <v>عدد</v>
          </cell>
          <cell r="F864">
            <v>749832</v>
          </cell>
          <cell r="G864">
            <v>0</v>
          </cell>
        </row>
        <row r="865">
          <cell r="C865">
            <v>141196</v>
          </cell>
          <cell r="D865" t="str">
            <v>پیچ دوسر رزوه 16*700-750</v>
          </cell>
          <cell r="E865" t="str">
            <v>عدد</v>
          </cell>
          <cell r="F865">
            <v>900150</v>
          </cell>
          <cell r="G865">
            <v>0</v>
          </cell>
        </row>
        <row r="866">
          <cell r="C866">
            <v>141197</v>
          </cell>
          <cell r="D866" t="str">
            <v>پیچ تمام رزوه 12*50</v>
          </cell>
          <cell r="E866" t="str">
            <v>عدد</v>
          </cell>
          <cell r="F866">
            <v>52507</v>
          </cell>
          <cell r="G866">
            <v>0</v>
          </cell>
        </row>
        <row r="867">
          <cell r="C867">
            <v>141198</v>
          </cell>
          <cell r="D867" t="str">
            <v>پیچ تمام رزوه 14*50</v>
          </cell>
          <cell r="E867" t="str">
            <v>عدد</v>
          </cell>
          <cell r="F867">
            <v>71266</v>
          </cell>
          <cell r="G867">
            <v>0</v>
          </cell>
        </row>
        <row r="868">
          <cell r="C868">
            <v>141199</v>
          </cell>
          <cell r="D868" t="str">
            <v>پیچ تمام رزوه 16*50</v>
          </cell>
          <cell r="E868" t="str">
            <v>عدد</v>
          </cell>
          <cell r="F868">
            <v>101258</v>
          </cell>
          <cell r="G868">
            <v>0</v>
          </cell>
        </row>
        <row r="869">
          <cell r="C869">
            <v>141201</v>
          </cell>
          <cell r="D869" t="str">
            <v>صفحه مهار از جنس فولاد گالوانیزه ۴٠٠×۴٠٠ میلیمتر</v>
          </cell>
          <cell r="E869" t="str">
            <v>عدد</v>
          </cell>
          <cell r="F869">
            <v>4030000</v>
          </cell>
          <cell r="G869">
            <v>3000000</v>
          </cell>
        </row>
        <row r="870">
          <cell r="C870">
            <v>141202</v>
          </cell>
          <cell r="D870" t="str">
            <v>صفحه مهار از جنس فولاد گالوانیزه ۵٠٠×۵٠٠ میلیمتر.</v>
          </cell>
          <cell r="E870" t="str">
            <v>عدد</v>
          </cell>
          <cell r="F870">
            <v>5850000</v>
          </cell>
          <cell r="G870">
            <v>3850000</v>
          </cell>
        </row>
        <row r="871">
          <cell r="C871">
            <v>141203</v>
          </cell>
          <cell r="D871" t="str">
            <v>میل مهار به طول ١٫٨٠ متر و قطر ١۶ میلی متر.</v>
          </cell>
          <cell r="E871" t="str">
            <v>عدد</v>
          </cell>
          <cell r="F871">
            <v>2371000</v>
          </cell>
          <cell r="G871">
            <v>1900000</v>
          </cell>
        </row>
        <row r="872">
          <cell r="C872">
            <v>141204</v>
          </cell>
          <cell r="D872" t="str">
            <v>میل مهار به طول ٢٫۴٠ متر و قطر ١٩ میلی متر.</v>
          </cell>
          <cell r="E872" t="str">
            <v>عدد</v>
          </cell>
          <cell r="F872">
            <v>3744000</v>
          </cell>
          <cell r="G872">
            <v>3000000</v>
          </cell>
        </row>
        <row r="873">
          <cell r="C873">
            <v>141205</v>
          </cell>
          <cell r="D873" t="str">
            <v>گوشواره مهار.</v>
          </cell>
          <cell r="E873" t="str">
            <v>عدد</v>
          </cell>
          <cell r="F873">
            <v>187000</v>
          </cell>
          <cell r="G873">
            <v>150000</v>
          </cell>
        </row>
        <row r="874">
          <cell r="C874">
            <v>141206</v>
          </cell>
          <cell r="D874" t="str">
            <v>کلمپ سه پیچ مهار.</v>
          </cell>
          <cell r="E874" t="str">
            <v>عدد</v>
          </cell>
          <cell r="F874">
            <v>1200000</v>
          </cell>
          <cell r="G874">
            <v>900000</v>
          </cell>
        </row>
        <row r="875">
          <cell r="C875">
            <v>141207</v>
          </cell>
          <cell r="D875" t="str">
            <v>سیم فولادی جهت مهار شبکه.</v>
          </cell>
          <cell r="E875" t="str">
            <v>کیلو گرم</v>
          </cell>
          <cell r="F875">
            <v>585000</v>
          </cell>
          <cell r="G875">
            <v>415000</v>
          </cell>
        </row>
        <row r="876">
          <cell r="C876">
            <v>141210</v>
          </cell>
          <cell r="D876" t="str">
            <v>دستک مهار پیاده رویی به طول ( ٨٠ تا ١٣٠ ) سانتی متر.</v>
          </cell>
          <cell r="E876" t="str">
            <v>عدد</v>
          </cell>
          <cell r="F876" t="str">
            <v xml:space="preserve"> </v>
          </cell>
          <cell r="G876">
            <v>2000000</v>
          </cell>
        </row>
        <row r="877">
          <cell r="C877">
            <v>141301</v>
          </cell>
          <cell r="D877" t="str">
            <v>میله اتصال زمین با روکش مسی به طول ١۵٠ سانتیمتر و حداقل قطر ١۴ میلیمتر.</v>
          </cell>
          <cell r="E877" t="str">
            <v>عدد</v>
          </cell>
          <cell r="F877">
            <v>1230000</v>
          </cell>
          <cell r="G877">
            <v>900000</v>
          </cell>
        </row>
        <row r="878">
          <cell r="C878">
            <v>141303</v>
          </cell>
          <cell r="D878" t="str">
            <v>صفحه ارت گالوانیزه گرم.</v>
          </cell>
          <cell r="E878" t="str">
            <v>کیلو گرم</v>
          </cell>
          <cell r="F878">
            <v>670000</v>
          </cell>
          <cell r="G878">
            <v>550000</v>
          </cell>
        </row>
        <row r="879">
          <cell r="C879">
            <v>141305</v>
          </cell>
          <cell r="D879" t="str">
            <v>تسمه ارت گالوانیزه گرم با حداقل سطح مقطع ٩٠ میلیمتر مربع و حداقل ضخامت ٣ میلیمتر.</v>
          </cell>
          <cell r="E879" t="str">
            <v>متر</v>
          </cell>
          <cell r="F879">
            <v>626000</v>
          </cell>
          <cell r="G879">
            <v>450000</v>
          </cell>
        </row>
        <row r="880">
          <cell r="C880">
            <v>141306</v>
          </cell>
          <cell r="D880" t="str">
            <v>کابل فولادی ارت با سطح مقطع 50×1 میلی‌متر مربع</v>
          </cell>
          <cell r="E880" t="str">
            <v>متر</v>
          </cell>
          <cell r="F880">
            <v>350000</v>
          </cell>
          <cell r="G880">
            <v>270000</v>
          </cell>
        </row>
        <row r="881">
          <cell r="C881">
            <v>141307</v>
          </cell>
          <cell r="D881" t="str">
            <v>کابل فولادی ارت با سطح مقطع 70×1 میلی‌متر مربع</v>
          </cell>
          <cell r="E881" t="str">
            <v>متر</v>
          </cell>
          <cell r="F881">
            <v>441000</v>
          </cell>
          <cell r="G881">
            <v>300000</v>
          </cell>
        </row>
        <row r="882">
          <cell r="C882">
            <v>141501</v>
          </cell>
          <cell r="D882" t="str">
            <v>لوله گالوانیزه ١ اینچ.</v>
          </cell>
          <cell r="E882" t="str">
            <v>متر</v>
          </cell>
          <cell r="F882">
            <v>801500</v>
          </cell>
          <cell r="G882">
            <v>672000</v>
          </cell>
        </row>
        <row r="883">
          <cell r="C883">
            <v>141502</v>
          </cell>
          <cell r="D883" t="str">
            <v>لوله گالوانیزه ١٫۵ اینچ.</v>
          </cell>
          <cell r="E883" t="str">
            <v>متر</v>
          </cell>
          <cell r="F883">
            <v>1140000</v>
          </cell>
          <cell r="G883">
            <v>956000</v>
          </cell>
        </row>
        <row r="884">
          <cell r="C884">
            <v>141503</v>
          </cell>
          <cell r="D884" t="str">
            <v>لوله گالوانیزه ٢ اینچ.</v>
          </cell>
          <cell r="E884" t="str">
            <v>متر</v>
          </cell>
          <cell r="F884">
            <v>1444000</v>
          </cell>
          <cell r="G884">
            <v>1223000</v>
          </cell>
        </row>
        <row r="885">
          <cell r="C885">
            <v>141504</v>
          </cell>
          <cell r="D885" t="str">
            <v>لوله گالوانیزه ٢٫۵ اینچ.</v>
          </cell>
          <cell r="E885" t="str">
            <v>متر</v>
          </cell>
          <cell r="F885">
            <v>1823000</v>
          </cell>
          <cell r="G885">
            <v>1544000</v>
          </cell>
        </row>
        <row r="886">
          <cell r="C886">
            <v>141505</v>
          </cell>
          <cell r="D886" t="str">
            <v>لوله گالوانیزه ٣ اینچ.</v>
          </cell>
          <cell r="E886" t="str">
            <v>متر</v>
          </cell>
          <cell r="F886">
            <v>2158000</v>
          </cell>
          <cell r="G886">
            <v>1828000</v>
          </cell>
        </row>
        <row r="887">
          <cell r="C887">
            <v>141506</v>
          </cell>
          <cell r="D887" t="str">
            <v>لوله گالوانیزه ۴ اینچ.</v>
          </cell>
          <cell r="E887" t="str">
            <v>متر</v>
          </cell>
          <cell r="F887">
            <v>3405000</v>
          </cell>
          <cell r="G887">
            <v>2884000</v>
          </cell>
        </row>
        <row r="888">
          <cell r="C888">
            <v>141507</v>
          </cell>
          <cell r="D888" t="str">
            <v>لوله گالوانیزه ۵ اینچ.</v>
          </cell>
          <cell r="E888" t="str">
            <v>متر</v>
          </cell>
          <cell r="F888">
            <v>4268000</v>
          </cell>
          <cell r="G888">
            <v>3615000</v>
          </cell>
        </row>
        <row r="889">
          <cell r="C889">
            <v>141508</v>
          </cell>
          <cell r="D889" t="str">
            <v>لوله گالوانیزه ۶ اینچ.</v>
          </cell>
          <cell r="E889" t="str">
            <v>متر</v>
          </cell>
          <cell r="F889">
            <v>5165000</v>
          </cell>
          <cell r="G889">
            <v>4375000</v>
          </cell>
        </row>
        <row r="890">
          <cell r="C890">
            <v>141511</v>
          </cell>
          <cell r="D890" t="str">
            <v>لوله گالوانیزه 3.4 اینچ.</v>
          </cell>
          <cell r="E890" t="str">
            <v>متر</v>
          </cell>
          <cell r="F890">
            <v>628500</v>
          </cell>
          <cell r="G890">
            <v>530000</v>
          </cell>
        </row>
        <row r="891">
          <cell r="C891">
            <v>141804</v>
          </cell>
          <cell r="D891" t="str">
            <v>ورق آجدار.</v>
          </cell>
          <cell r="E891" t="str">
            <v>متر مربع</v>
          </cell>
          <cell r="F891">
            <v>10304000</v>
          </cell>
          <cell r="G891">
            <v>8500000</v>
          </cell>
        </row>
        <row r="892">
          <cell r="C892">
            <v>141812</v>
          </cell>
          <cell r="D892" t="str">
            <v>لوله خرطومی (فلکسیبل) روکشدار فلزی سایز ١۶ تا ٢٩ .</v>
          </cell>
          <cell r="E892" t="str">
            <v>متر</v>
          </cell>
          <cell r="F892">
            <v>299000</v>
          </cell>
          <cell r="G892">
            <v>240000</v>
          </cell>
        </row>
        <row r="893">
          <cell r="C893">
            <v>150502</v>
          </cell>
          <cell r="D893" t="str">
            <v>کنتور تک فاز دیجیتالی چند تعرفه معمولی.</v>
          </cell>
          <cell r="E893" t="str">
            <v>عدد</v>
          </cell>
          <cell r="F893">
            <v>5460000</v>
          </cell>
          <cell r="G893">
            <v>5250000</v>
          </cell>
        </row>
        <row r="894">
          <cell r="C894">
            <v>150503</v>
          </cell>
          <cell r="D894" t="str">
            <v>کنتور تکفاز دیجیتالی چند تعرفه هوشمند با ماژول GPRS</v>
          </cell>
          <cell r="E894" t="str">
            <v>عدد</v>
          </cell>
          <cell r="F894">
            <v>42000000</v>
          </cell>
          <cell r="G894">
            <v>31500000</v>
          </cell>
        </row>
        <row r="895">
          <cell r="C895">
            <v>150505</v>
          </cell>
          <cell r="D895" t="str">
            <v>قاب انواع کنتور تک فاز دیجیتالی چند تعرفه.</v>
          </cell>
          <cell r="E895" t="str">
            <v>عدد</v>
          </cell>
          <cell r="F895">
            <v>1200000</v>
          </cell>
          <cell r="G895">
            <v>850000</v>
          </cell>
        </row>
        <row r="896">
          <cell r="C896">
            <v>150507</v>
          </cell>
          <cell r="D896" t="str">
            <v>کنتور تک فاز دیجیتال چند تعرفه هوشمند ریلی.</v>
          </cell>
          <cell r="E896" t="str">
            <v>عدد</v>
          </cell>
          <cell r="F896">
            <v>8300000</v>
          </cell>
          <cell r="G896">
            <v>7100000</v>
          </cell>
        </row>
        <row r="897">
          <cell r="C897">
            <v>150601</v>
          </cell>
          <cell r="D897" t="str">
            <v>کنتور سه فاز اتصال مستقیم دیجیتالی چند تعرفه معمولی.</v>
          </cell>
          <cell r="E897" t="str">
            <v>عدد</v>
          </cell>
          <cell r="F897">
            <v>20000000</v>
          </cell>
          <cell r="G897">
            <v>18500000</v>
          </cell>
        </row>
        <row r="898">
          <cell r="C898">
            <v>150602</v>
          </cell>
          <cell r="D898" t="str">
            <v>کنتور سهفاز اتصال مستقیم دیجیتالی چند تعرفه هوشمند با ماژول GPRS</v>
          </cell>
          <cell r="E898" t="str">
            <v>عدد</v>
          </cell>
          <cell r="F898">
            <v>54000000</v>
          </cell>
          <cell r="G898">
            <v>45500000</v>
          </cell>
        </row>
        <row r="899">
          <cell r="C899">
            <v>150604</v>
          </cell>
          <cell r="D899" t="str">
            <v>قاب انواع کنتور سه فاز اتصال مستقیم دیجیتالی چند تعرفه.</v>
          </cell>
          <cell r="E899" t="str">
            <v>عدد</v>
          </cell>
          <cell r="F899">
            <v>2000000</v>
          </cell>
          <cell r="G899">
            <v>2000000</v>
          </cell>
        </row>
        <row r="900">
          <cell r="C900">
            <v>150701</v>
          </cell>
          <cell r="D900" t="str">
            <v>کنتور سهفاز اتصال غیرمستقیم دیجیتالی چند تعرفه ١-١٠ آمپر، ٢٣٠٫۴٠٠×٣ ولت.</v>
          </cell>
          <cell r="E900" t="str">
            <v>عدد</v>
          </cell>
          <cell r="F900">
            <v>21576000</v>
          </cell>
          <cell r="G900">
            <v>18600000</v>
          </cell>
        </row>
        <row r="901">
          <cell r="C901">
            <v>150702</v>
          </cell>
          <cell r="D901" t="str">
            <v xml:space="preserve"> کنتور سهفاز اتصال غیرمستقیم دیجیتالی چند تعرفه هوشمند ١-١٠ آمپر، ٢٣٠٫۴٠٠×٣ ولت با ماژول GPRS و کلاس دقت اندازه گیری ٠٫۵ جهت توان اکتیو.</v>
          </cell>
          <cell r="E901" t="str">
            <v>عدد</v>
          </cell>
          <cell r="F901">
            <v>52000000</v>
          </cell>
          <cell r="G901">
            <v>45000000</v>
          </cell>
        </row>
        <row r="902">
          <cell r="C902">
            <v>150803</v>
          </cell>
          <cell r="D902" t="str">
            <v xml:space="preserve"> کنتور سهفاز ولتاژ اولیه دیجیتالی چند تعرفه هوشمند ١-١٠ آمپر، ١٠٠ ٫٧٫ ۵٧×٣ ولت با ماژول GPRS و کلاس دقت اندازه گیری ٠٫۵ جهت توان اکتیو.</v>
          </cell>
          <cell r="E902" t="str">
            <v>عدد</v>
          </cell>
          <cell r="F902">
            <v>91700000</v>
          </cell>
          <cell r="G902">
            <v>70000000</v>
          </cell>
        </row>
        <row r="903">
          <cell r="C903">
            <v>150905</v>
          </cell>
          <cell r="D903" t="str">
            <v xml:space="preserve"> جمعکننده اطلاعات ماژولهای PLC با مودم GPRS داخلی (DCU.)</v>
          </cell>
          <cell r="E903" t="str">
            <v>عدد</v>
          </cell>
          <cell r="F903" t="str">
            <v xml:space="preserve"> </v>
          </cell>
          <cell r="G903">
            <v>81000000</v>
          </cell>
        </row>
        <row r="904">
          <cell r="C904">
            <v>150906</v>
          </cell>
          <cell r="D904" t="str">
            <v>مودم کنتورهای هوشمند</v>
          </cell>
          <cell r="E904" t="str">
            <v>عدد</v>
          </cell>
          <cell r="F904">
            <v>32350000</v>
          </cell>
          <cell r="G904">
            <v>26000000</v>
          </cell>
        </row>
        <row r="905">
          <cell r="C905">
            <v>151101</v>
          </cell>
          <cell r="D905" t="str">
            <v>مولتی متر دیجیتال.</v>
          </cell>
          <cell r="E905" t="str">
            <v>عدد</v>
          </cell>
          <cell r="F905">
            <v>12500000</v>
          </cell>
          <cell r="G905">
            <v>8500000</v>
          </cell>
        </row>
        <row r="906">
          <cell r="C906">
            <v>151102</v>
          </cell>
          <cell r="D906" t="str">
            <v>ثبات پارامترهای الکتریکی با کلاس دقت ٠٫۵ با قابلیت اندازهگیری تاریخ، زمان، توانها، انرژیهای اکتیو، راکتیو و ظاهری، جریان فازها و نول، ولتاژ هر فاز و نول و ضریب توان هر فاز.</v>
          </cell>
          <cell r="E906" t="str">
            <v>عدد</v>
          </cell>
          <cell r="F906">
            <v>54380000</v>
          </cell>
          <cell r="G906">
            <v>41680000</v>
          </cell>
        </row>
        <row r="907">
          <cell r="C907">
            <v>160401</v>
          </cell>
          <cell r="D907" t="str">
            <v>سکسیونر سهفاز هوایی از نوع گازی قابل قطع زیر بار ۶٣٠ آمپری با قدرت قطع ١۶ کیلوآمپر بدون قابلیت اتوماسیون (بدون موتور، سنسور ولتاژ و ترانسفورماتور جریان) جهت رده ولتاژی ٢٠کیلوولت.</v>
          </cell>
          <cell r="E907" t="str">
            <v>دستگاه</v>
          </cell>
          <cell r="F907">
            <v>758208000</v>
          </cell>
          <cell r="G907">
            <v>550000000</v>
          </cell>
        </row>
        <row r="908">
          <cell r="C908">
            <v>160403</v>
          </cell>
          <cell r="D908" t="str">
            <v>سکسیونر سهفاز هوایی از نوع گازی قابل قطع زیر بار ۶٣٠ آمپری با قدرت قطع ١۶ کیلوآمپر با قابلیت اتوماسیون (باموتور ،سنسور و ترانسفورماتور جریان) بدون تابلو کنترلکننده و مودم جهت رده ولتاژی ٢٠کیلوولت.</v>
          </cell>
          <cell r="E908" t="str">
            <v>دستگاه</v>
          </cell>
          <cell r="F908">
            <v>1102848000</v>
          </cell>
          <cell r="G908">
            <v>800000000</v>
          </cell>
        </row>
        <row r="909">
          <cell r="C909">
            <v>160407</v>
          </cell>
          <cell r="D909" t="str">
            <v>ابلو کنترلکننده سکسیونر با تجهیزات اتوماسیون ( RTU و...) و کابل رابط بدون مودم.</v>
          </cell>
          <cell r="E909" t="str">
            <v>دستگاه</v>
          </cell>
          <cell r="F909">
            <v>1102848000</v>
          </cell>
          <cell r="G909">
            <v>800000000</v>
          </cell>
        </row>
        <row r="910">
          <cell r="C910">
            <v>160601</v>
          </cell>
          <cell r="D910" t="str">
            <v>سکشنالایزر سهفاز هوایی از نوع گازی با جریان نامی حداقل ۶٣٠ آمپری اتوماتیک با کنترل جریانی - شمارشی بدون احتساب تابلو کنترلکننده جهت رده ولتاژی ٢٠کیلوولت.</v>
          </cell>
          <cell r="E910" t="str">
            <v>دستگاه</v>
          </cell>
          <cell r="F910">
            <v>1102848000</v>
          </cell>
          <cell r="G910">
            <v>800000000</v>
          </cell>
        </row>
        <row r="911">
          <cell r="C911">
            <v>160605</v>
          </cell>
          <cell r="D911" t="str">
            <v>تابلو کنترلکننده سکشنالایزر با کابل رابط بدون مودم.</v>
          </cell>
          <cell r="E911" t="str">
            <v>دستگاه</v>
          </cell>
          <cell r="F911">
            <v>1171776000</v>
          </cell>
          <cell r="G911">
            <v>850000000</v>
          </cell>
        </row>
        <row r="912">
          <cell r="C912">
            <v>160701</v>
          </cell>
          <cell r="D912" t="str">
            <v>دژنکتور هوایی سهفاز از نوع گازی ۶٣٠ آمپر با قدرت قطع ١۶کیلوآمپر جهت رده ولتاژی ٢٠کیلوولت.</v>
          </cell>
          <cell r="E912" t="str">
            <v>دستگاه</v>
          </cell>
          <cell r="F912">
            <v>3023182000</v>
          </cell>
          <cell r="G912">
            <v>2193000000</v>
          </cell>
        </row>
        <row r="913">
          <cell r="C913">
            <v>160703</v>
          </cell>
          <cell r="D913" t="str">
            <v>دژنکتور هوایی سهفاز هوایی از نوع خلا ۶٣٠ آمپر با قدرت قطع ١۶کیلوآمپر جهت رده ولتاژی ٢٠کیلوولت.</v>
          </cell>
          <cell r="E913" t="str">
            <v>دستگاه</v>
          </cell>
          <cell r="F913">
            <v>3023182000</v>
          </cell>
          <cell r="G913">
            <v>2193000000</v>
          </cell>
        </row>
        <row r="914">
          <cell r="C914">
            <v>160801</v>
          </cell>
          <cell r="D914" t="str">
            <v>اتوریکلوزر سهفاز هوایی از نوع خلا با جریان نامی حداقل ۶٣٠ آمپر با حداقل قدرت قطع ١۶ کیلوآمپر بدون احتساب تابلو کنترلکننده جهت رده ولتاژی ٢٠کیلوولت.</v>
          </cell>
          <cell r="E914" t="str">
            <v>دستگاه</v>
          </cell>
          <cell r="F914">
            <v>3900000000</v>
          </cell>
          <cell r="G914">
            <v>3400000000</v>
          </cell>
        </row>
        <row r="915">
          <cell r="C915">
            <v>160802</v>
          </cell>
          <cell r="D915" t="str">
            <v>اتوریکلوزر سهفاز هوایی از نوع خلا با جریان نامی حداقل ۶٣٠ آمپر با قدرت قطع 12.5  کیلوآمپر بدون احتساب تابلو کنترلکننده جهت رده ولتاژی ٢٠کیلوولت.</v>
          </cell>
          <cell r="E915" t="str">
            <v>دستگاه</v>
          </cell>
          <cell r="F915">
            <v>3900000000</v>
          </cell>
          <cell r="G915">
            <v>3400000000</v>
          </cell>
        </row>
        <row r="916">
          <cell r="C916">
            <v>160805</v>
          </cell>
          <cell r="D916" t="str">
            <v>تابلو کنترلکننده ریکلوزر با کابل رابط بدون مودم.</v>
          </cell>
          <cell r="E916" t="str">
            <v>دستگاه</v>
          </cell>
          <cell r="F916">
            <v>2100000000</v>
          </cell>
          <cell r="G916">
            <v>1800000000</v>
          </cell>
        </row>
        <row r="917">
          <cell r="C917">
            <v>170101</v>
          </cell>
          <cell r="D917" t="str">
            <v>کارت ورودی دیجیتال RTU با ٨ عدد ورودی.</v>
          </cell>
          <cell r="E917" t="str">
            <v>عدد</v>
          </cell>
          <cell r="F917">
            <v>60230000</v>
          </cell>
          <cell r="G917">
            <v>47000000</v>
          </cell>
        </row>
        <row r="918">
          <cell r="C918">
            <v>170102</v>
          </cell>
          <cell r="D918" t="str">
            <v>کارت ورودی دیجیتال RTU با ١۶ عدد ورودی.</v>
          </cell>
          <cell r="E918" t="str">
            <v>عدد</v>
          </cell>
          <cell r="F918">
            <v>84960000</v>
          </cell>
          <cell r="G918">
            <v>60500000</v>
          </cell>
        </row>
        <row r="919">
          <cell r="C919">
            <v>170103</v>
          </cell>
          <cell r="D919" t="str">
            <v>کارت ورودی آنالوگ AC جریان RTU با ۴ کانال ورودی.</v>
          </cell>
          <cell r="E919" t="str">
            <v>عدد</v>
          </cell>
          <cell r="F919">
            <v>77000000</v>
          </cell>
          <cell r="G919">
            <v>67500000</v>
          </cell>
        </row>
        <row r="920">
          <cell r="C920">
            <v>170104</v>
          </cell>
          <cell r="D920" t="str">
            <v>کارت ورودی آنالوگ AC جریان RTU با ۶ کانال ورودی.</v>
          </cell>
          <cell r="E920" t="str">
            <v>عدد</v>
          </cell>
          <cell r="F920">
            <v>88550000</v>
          </cell>
          <cell r="G920">
            <v>77500000</v>
          </cell>
        </row>
        <row r="921">
          <cell r="C921">
            <v>170105</v>
          </cell>
          <cell r="D921" t="str">
            <v>کارت ورودی آنالوگ AC ولتاژ RTU با ۴کانال ورودی.</v>
          </cell>
          <cell r="E921" t="str">
            <v>عدد</v>
          </cell>
          <cell r="F921">
            <v>77000000</v>
          </cell>
          <cell r="G921">
            <v>67500000</v>
          </cell>
        </row>
        <row r="922">
          <cell r="C922">
            <v>170106</v>
          </cell>
          <cell r="D922" t="str">
            <v>کارت ورودی آنالوگ DC جریان RTU با ۴ کانال ورودی.</v>
          </cell>
          <cell r="E922" t="str">
            <v>عدد</v>
          </cell>
          <cell r="F922">
            <v>85500000</v>
          </cell>
          <cell r="G922">
            <v>61000000</v>
          </cell>
        </row>
        <row r="923">
          <cell r="C923">
            <v>170107</v>
          </cell>
          <cell r="D923" t="str">
            <v>کارت ورودی آنالوگ DC ولتاژ RTU با ۴ کانال ورودی.</v>
          </cell>
          <cell r="E923" t="str">
            <v>عدد</v>
          </cell>
          <cell r="F923">
            <v>85500000</v>
          </cell>
          <cell r="G923">
            <v>61000000</v>
          </cell>
        </row>
        <row r="924">
          <cell r="C924">
            <v>170108</v>
          </cell>
          <cell r="D924" t="str">
            <v>کارت خروجی دیجیتال RTU با ۴ عدد خروجی.</v>
          </cell>
          <cell r="E924" t="str">
            <v>عدد</v>
          </cell>
          <cell r="F924">
            <v>64278000</v>
          </cell>
          <cell r="G924">
            <v>45000000</v>
          </cell>
        </row>
        <row r="925">
          <cell r="C925">
            <v>170109</v>
          </cell>
          <cell r="D925" t="str">
            <v>کارت خروجی دیجیتال RTU با ٨ عدد خروجی.</v>
          </cell>
          <cell r="E925" t="str">
            <v>عدد</v>
          </cell>
          <cell r="F925">
            <v>78480000</v>
          </cell>
          <cell r="G925">
            <v>55000000</v>
          </cell>
        </row>
        <row r="926">
          <cell r="C926">
            <v>170110</v>
          </cell>
          <cell r="D926" t="str">
            <v>کارت CPU جهت RTU .</v>
          </cell>
          <cell r="E926" t="str">
            <v>عدد</v>
          </cell>
          <cell r="F926">
            <v>225000000</v>
          </cell>
          <cell r="G926">
            <v>173100000</v>
          </cell>
        </row>
        <row r="927">
          <cell r="C927">
            <v>170111</v>
          </cell>
          <cell r="D927" t="str">
            <v>کارت منبع تغذیه RTU با ورودی AC .</v>
          </cell>
          <cell r="E927" t="str">
            <v>عدد</v>
          </cell>
          <cell r="F927" t="str">
            <v xml:space="preserve"> </v>
          </cell>
          <cell r="G927">
            <v>31500000</v>
          </cell>
        </row>
        <row r="928">
          <cell r="C928">
            <v>170112</v>
          </cell>
          <cell r="D928" t="str">
            <v>کارت منبع تغذیه RTU با ورودی DC .</v>
          </cell>
          <cell r="E928" t="str">
            <v>عدد</v>
          </cell>
          <cell r="F928" t="str">
            <v xml:space="preserve"> </v>
          </cell>
          <cell r="G928">
            <v>30000000</v>
          </cell>
        </row>
        <row r="929">
          <cell r="C929">
            <v>170113</v>
          </cell>
          <cell r="D929" t="str">
            <v xml:space="preserve"> کامپکت با حداقل ٨ ورودی دیجیتال و ۴ خروجی دیجیتال RTU</v>
          </cell>
          <cell r="E929" t="str">
            <v>عدد</v>
          </cell>
          <cell r="F929">
            <v>320000000</v>
          </cell>
          <cell r="G929">
            <v>290000000</v>
          </cell>
        </row>
        <row r="930">
          <cell r="C930">
            <v>170114</v>
          </cell>
          <cell r="D930" t="str">
            <v>کارت مودم GPRS .</v>
          </cell>
          <cell r="E930" t="str">
            <v>عدد</v>
          </cell>
          <cell r="F930" t="str">
            <v xml:space="preserve"> </v>
          </cell>
          <cell r="G930">
            <v>45000000</v>
          </cell>
        </row>
        <row r="931">
          <cell r="C931">
            <v>170115</v>
          </cell>
          <cell r="D931" t="str">
            <v>کارت مودم 3G .</v>
          </cell>
          <cell r="E931" t="str">
            <v>عدد</v>
          </cell>
          <cell r="F931">
            <v>89250000</v>
          </cell>
          <cell r="G931">
            <v>65000000</v>
          </cell>
        </row>
        <row r="932">
          <cell r="C932">
            <v>170116</v>
          </cell>
          <cell r="D932" t="str">
            <v>کارت مودم LTE .</v>
          </cell>
          <cell r="E932" t="str">
            <v>عدد</v>
          </cell>
          <cell r="F932">
            <v>94500000</v>
          </cell>
          <cell r="G932">
            <v>72000000</v>
          </cell>
        </row>
        <row r="933">
          <cell r="C933">
            <v>170117</v>
          </cell>
          <cell r="D933" t="str">
            <v>کارت ماژول ارتباطی RTU .</v>
          </cell>
          <cell r="E933" t="str">
            <v>عدد</v>
          </cell>
          <cell r="F933">
            <v>110250000</v>
          </cell>
          <cell r="G933">
            <v>90000000</v>
          </cell>
        </row>
        <row r="934">
          <cell r="C934">
            <v>170118</v>
          </cell>
          <cell r="D934" t="str">
            <v>ساب رک RTU با حداکثر ۵ شیار محل نصب کارتها بدون هرگونه کارت.</v>
          </cell>
          <cell r="E934" t="str">
            <v>عدد</v>
          </cell>
          <cell r="F934" t="str">
            <v xml:space="preserve"> </v>
          </cell>
          <cell r="G934">
            <v>40000000</v>
          </cell>
        </row>
        <row r="935">
          <cell r="C935">
            <v>170119</v>
          </cell>
          <cell r="D935" t="str">
            <v>ساب رک RTU با ۶ تا ١٠ شیار محل نصب کارتها بدون هرگونه کارت.</v>
          </cell>
          <cell r="E935" t="str">
            <v>عدد</v>
          </cell>
          <cell r="F935" t="str">
            <v xml:space="preserve"> </v>
          </cell>
          <cell r="G935">
            <v>50000000</v>
          </cell>
        </row>
        <row r="936">
          <cell r="C936">
            <v>170120</v>
          </cell>
          <cell r="D936" t="str">
            <v>ساب رک RTU با ١١ تا ١۶ شیار محل نصب کارتها بدون هرگونه کارت.</v>
          </cell>
          <cell r="E936" t="str">
            <v>عدد</v>
          </cell>
          <cell r="F936" t="str">
            <v xml:space="preserve"> </v>
          </cell>
          <cell r="G936">
            <v>60000000</v>
          </cell>
        </row>
        <row r="937">
          <cell r="C937">
            <v>170201</v>
          </cell>
          <cell r="D937" t="str">
            <v>ترانسدیوسر با یک ورودی ولتاژ و یک خروجی ولتاژ یا جریان.</v>
          </cell>
          <cell r="E937" t="str">
            <v>عدد</v>
          </cell>
          <cell r="F937">
            <v>37400000</v>
          </cell>
          <cell r="G937">
            <v>25000000</v>
          </cell>
        </row>
        <row r="938">
          <cell r="C938">
            <v>170202</v>
          </cell>
          <cell r="D938" t="str">
            <v>ترانسدیوسر با سه ورودی ولتاژ و سه خروجی ولتاژ یا جریان.</v>
          </cell>
          <cell r="E938" t="str">
            <v>عدد</v>
          </cell>
          <cell r="F938">
            <v>73000000</v>
          </cell>
          <cell r="G938">
            <v>55800000</v>
          </cell>
        </row>
        <row r="939">
          <cell r="C939">
            <v>170203</v>
          </cell>
          <cell r="D939" t="str">
            <v xml:space="preserve"> ترانسدیوسر با یک ورودی جریان و یک خروجی ولتاژ یا جریان.</v>
          </cell>
          <cell r="E939" t="str">
            <v>عدد</v>
          </cell>
          <cell r="F939">
            <v>37400000</v>
          </cell>
          <cell r="G939">
            <v>27000000</v>
          </cell>
        </row>
        <row r="940">
          <cell r="C940">
            <v>170204</v>
          </cell>
          <cell r="D940" t="str">
            <v xml:space="preserve"> ترانسدیوسر با سه ورودی جریان و سه خروجی ولتاژ یا جریان.</v>
          </cell>
          <cell r="E940" t="str">
            <v>عدد</v>
          </cell>
          <cell r="F940">
            <v>73000000</v>
          </cell>
          <cell r="G940">
            <v>55800000</v>
          </cell>
        </row>
        <row r="941">
          <cell r="C941">
            <v>170303</v>
          </cell>
          <cell r="D941" t="str">
            <v>کابل فیبر نوری ١٢کور SM از نوع زمینی.</v>
          </cell>
          <cell r="E941" t="str">
            <v>متر</v>
          </cell>
          <cell r="F941">
            <v>463000</v>
          </cell>
          <cell r="G941">
            <v>410000</v>
          </cell>
        </row>
        <row r="942">
          <cell r="C942">
            <v>170304</v>
          </cell>
          <cell r="D942" t="str">
            <v>کابل فیبر نوری ٢۴کور SM از نوع زمینی.</v>
          </cell>
          <cell r="E942" t="str">
            <v>متر</v>
          </cell>
          <cell r="F942" t="str">
            <v xml:space="preserve"> </v>
          </cell>
          <cell r="G942">
            <v>606000</v>
          </cell>
        </row>
        <row r="943">
          <cell r="C943">
            <v>170401</v>
          </cell>
          <cell r="D943" t="str">
            <v>مودم از نوع GPRS</v>
          </cell>
          <cell r="E943" t="str">
            <v>عدد</v>
          </cell>
          <cell r="F943">
            <v>66330000</v>
          </cell>
          <cell r="G943">
            <v>55000000</v>
          </cell>
        </row>
        <row r="944">
          <cell r="C944">
            <v>170402</v>
          </cell>
          <cell r="D944" t="str">
            <v>مودم از نوع 3G .</v>
          </cell>
          <cell r="E944" t="str">
            <v>عدد</v>
          </cell>
          <cell r="F944">
            <v>94500000</v>
          </cell>
          <cell r="G944">
            <v>75000000</v>
          </cell>
        </row>
        <row r="945">
          <cell r="C945">
            <v>170403</v>
          </cell>
          <cell r="D945" t="str">
            <v>مودم از نوع LTE .</v>
          </cell>
          <cell r="E945" t="str">
            <v>عدد</v>
          </cell>
          <cell r="F945">
            <v>105000000</v>
          </cell>
          <cell r="G945">
            <v>95000000</v>
          </cell>
        </row>
        <row r="946">
          <cell r="C946">
            <v>170406</v>
          </cell>
          <cell r="D946" t="str">
            <v>مودم رادیویی UHF جهت ایستگاه محلی.</v>
          </cell>
          <cell r="E946" t="str">
            <v>عدد</v>
          </cell>
          <cell r="F946">
            <v>550000000</v>
          </cell>
          <cell r="G946">
            <v>500000000</v>
          </cell>
        </row>
        <row r="947">
          <cell r="C947">
            <v>170407</v>
          </cell>
          <cell r="D947" t="str">
            <v>مودم رادیویی UHF جهت تکرارکننده یا ایستگاه مرکزی بدون قابلیت  Hot Standby.</v>
          </cell>
          <cell r="E947" t="str">
            <v>عدد</v>
          </cell>
          <cell r="F947">
            <v>780000000</v>
          </cell>
          <cell r="G947">
            <v>650000000</v>
          </cell>
        </row>
        <row r="948">
          <cell r="C948">
            <v>170409</v>
          </cell>
          <cell r="D948" t="str">
            <v>مودم رادیویی باند آزاد با فرکانس ٢٫۴گیگاهرتز.</v>
          </cell>
          <cell r="E948" t="str">
            <v>عدد</v>
          </cell>
          <cell r="F948" t="str">
            <v xml:space="preserve"> </v>
          </cell>
          <cell r="G948">
            <v>52500000</v>
          </cell>
        </row>
        <row r="949">
          <cell r="C949">
            <v>170410</v>
          </cell>
          <cell r="D949" t="str">
            <v>آنتن GPRS بیرونی با طول سیم ١ تا ۵ متر.</v>
          </cell>
          <cell r="E949" t="str">
            <v>عدد</v>
          </cell>
          <cell r="F949" t="str">
            <v xml:space="preserve"> </v>
          </cell>
          <cell r="G949">
            <v>4500000</v>
          </cell>
        </row>
        <row r="950">
          <cell r="C950">
            <v>170411</v>
          </cell>
          <cell r="D950" t="str">
            <v>آنتن GPRS بیرونی با طول سیم ۶ تا ١٠ متر.</v>
          </cell>
          <cell r="E950" t="str">
            <v>عدد</v>
          </cell>
          <cell r="F950" t="str">
            <v xml:space="preserve"> </v>
          </cell>
          <cell r="G950">
            <v>6000000</v>
          </cell>
        </row>
        <row r="951">
          <cell r="C951">
            <v>170412</v>
          </cell>
          <cell r="D951" t="str">
            <v>آنتن UHF از نوع یاگی از ۶ تا ٩ dBd .</v>
          </cell>
          <cell r="E951" t="str">
            <v>عدد</v>
          </cell>
          <cell r="F951" t="str">
            <v xml:space="preserve"> </v>
          </cell>
          <cell r="G951">
            <v>17990000</v>
          </cell>
        </row>
        <row r="952">
          <cell r="C952">
            <v>170413</v>
          </cell>
          <cell r="D952" t="str">
            <v>آنتن UHF از نوع یاگی از ١٠ تا ١۴ dBd .</v>
          </cell>
          <cell r="E952" t="str">
            <v>عدد</v>
          </cell>
          <cell r="F952" t="str">
            <v xml:space="preserve"> </v>
          </cell>
          <cell r="G952">
            <v>26160000</v>
          </cell>
        </row>
        <row r="953">
          <cell r="C953">
            <v>170414</v>
          </cell>
          <cell r="D953" t="str">
            <v>آنتن UHF از نوع امنی.</v>
          </cell>
          <cell r="E953" t="str">
            <v>عدد</v>
          </cell>
          <cell r="F953" t="str">
            <v xml:space="preserve"> </v>
          </cell>
          <cell r="G953">
            <v>80000000</v>
          </cell>
        </row>
        <row r="954">
          <cell r="C954">
            <v>170415</v>
          </cell>
          <cell r="D954" t="str">
            <v>آنتن باند آزاد ( ٢٫۴ گیگا هرتز) از نوع پارابولیک.</v>
          </cell>
          <cell r="E954" t="str">
            <v>عدد</v>
          </cell>
          <cell r="F954" t="str">
            <v xml:space="preserve"> </v>
          </cell>
          <cell r="G954">
            <v>30000000</v>
          </cell>
        </row>
        <row r="955">
          <cell r="C955">
            <v>170416</v>
          </cell>
          <cell r="D955" t="str">
            <v>آنتن باند آزاد ( ٢٫۴ گیگا هرتز) از نوع امنی.</v>
          </cell>
          <cell r="E955" t="str">
            <v>عدد</v>
          </cell>
          <cell r="F955" t="str">
            <v xml:space="preserve"> </v>
          </cell>
          <cell r="G955">
            <v>36000000</v>
          </cell>
        </row>
        <row r="956">
          <cell r="C956">
            <v>170417</v>
          </cell>
          <cell r="D956" t="str">
            <v>آنتن باند آزاد ( ٢٫۴ گیگا هرتز) از نوع دیش.</v>
          </cell>
          <cell r="E956" t="str">
            <v>عدد</v>
          </cell>
          <cell r="F956" t="str">
            <v xml:space="preserve"> </v>
          </cell>
          <cell r="G956">
            <v>37500000</v>
          </cell>
        </row>
        <row r="957">
          <cell r="C957">
            <v>170418</v>
          </cell>
          <cell r="D957" t="str">
            <v>کابل مخابراتی کواکسیال RG58 .</v>
          </cell>
          <cell r="E957" t="str">
            <v>متر</v>
          </cell>
          <cell r="F957">
            <v>396000</v>
          </cell>
          <cell r="G957">
            <v>285000</v>
          </cell>
        </row>
        <row r="958">
          <cell r="C958">
            <v>170419</v>
          </cell>
          <cell r="D958" t="str">
            <v>کابل مخابراتی کواکسیال RG213 .</v>
          </cell>
          <cell r="E958" t="str">
            <v>متر</v>
          </cell>
          <cell r="F958" t="str">
            <v xml:space="preserve"> </v>
          </cell>
          <cell r="G958">
            <v>600000</v>
          </cell>
        </row>
        <row r="959">
          <cell r="C959">
            <v>170420</v>
          </cell>
          <cell r="D959" t="str">
            <v>کابل مخابراتی هلیاکس ١٫٢ اینچ.</v>
          </cell>
          <cell r="E959" t="str">
            <v>متر</v>
          </cell>
          <cell r="F959" t="str">
            <v xml:space="preserve"> </v>
          </cell>
          <cell r="G959">
            <v>1050000</v>
          </cell>
        </row>
        <row r="960">
          <cell r="C960">
            <v>170421</v>
          </cell>
          <cell r="D960" t="str">
            <v>کابل مخابراتی هلیاکس ٧٫٨ اینچ.</v>
          </cell>
          <cell r="E960" t="str">
            <v>متر</v>
          </cell>
          <cell r="F960" t="str">
            <v xml:space="preserve"> </v>
          </cell>
          <cell r="G960">
            <v>2250000</v>
          </cell>
        </row>
        <row r="961">
          <cell r="C961">
            <v>170422</v>
          </cell>
          <cell r="D961" t="str">
            <v>کانکتور تبدیلی کابل هلیاکس به کابل RG .</v>
          </cell>
          <cell r="E961" t="str">
            <v>عدد</v>
          </cell>
          <cell r="F961" t="str">
            <v xml:space="preserve"> </v>
          </cell>
          <cell r="G961">
            <v>1050000</v>
          </cell>
        </row>
        <row r="962">
          <cell r="C962">
            <v>170423</v>
          </cell>
          <cell r="D962" t="str">
            <v>کانکتور کابل مخابراتی.</v>
          </cell>
          <cell r="E962" t="str">
            <v>عدد</v>
          </cell>
          <cell r="F962" t="str">
            <v xml:space="preserve"> </v>
          </cell>
          <cell r="G962">
            <v>1275000</v>
          </cell>
        </row>
        <row r="963">
          <cell r="C963">
            <v>170425</v>
          </cell>
          <cell r="D963" t="str">
            <v>کابل شبکه SFTP از نوع Cat6.</v>
          </cell>
          <cell r="E963" t="str">
            <v>عدد</v>
          </cell>
          <cell r="F963">
            <v>276000</v>
          </cell>
          <cell r="G963">
            <v>0</v>
          </cell>
        </row>
        <row r="964">
          <cell r="C964">
            <v>170426</v>
          </cell>
          <cell r="D964" t="str">
            <v>کابل شبکه UTP از نوع Cat6.</v>
          </cell>
          <cell r="E964" t="str">
            <v>عدد</v>
          </cell>
          <cell r="F964">
            <v>310500</v>
          </cell>
          <cell r="G964">
            <v>0</v>
          </cell>
        </row>
        <row r="965">
          <cell r="C965">
            <v>170430</v>
          </cell>
          <cell r="D965" t="str">
            <v xml:space="preserve">کابل رابط جهت ارتباطات سریال بدون کانکتور مربوطه. </v>
          </cell>
          <cell r="E965" t="str">
            <v>متر</v>
          </cell>
          <cell r="F965" t="str">
            <v xml:space="preserve"> </v>
          </cell>
          <cell r="G965">
            <v>270000</v>
          </cell>
        </row>
        <row r="966">
          <cell r="C966">
            <v>170431</v>
          </cell>
          <cell r="D966" t="str">
            <v xml:space="preserve">مبدل RS458 به RS232 </v>
          </cell>
          <cell r="E966" t="str">
            <v>عدد</v>
          </cell>
          <cell r="F966" t="str">
            <v xml:space="preserve"> </v>
          </cell>
          <cell r="G966">
            <v>16500000</v>
          </cell>
        </row>
        <row r="967">
          <cell r="C967">
            <v>170432</v>
          </cell>
          <cell r="D967" t="str">
            <v>مبدل اترنت به RS232</v>
          </cell>
          <cell r="E967" t="str">
            <v>عدد</v>
          </cell>
          <cell r="F967">
            <v>40000000</v>
          </cell>
          <cell r="G967">
            <v>30000000</v>
          </cell>
        </row>
        <row r="968">
          <cell r="C968">
            <v>170501</v>
          </cell>
          <cell r="D968" t="str">
            <v>رله ثانویه با حفاظت های جریانی.</v>
          </cell>
          <cell r="E968" t="str">
            <v>عدد</v>
          </cell>
          <cell r="F968">
            <v>147250000</v>
          </cell>
          <cell r="G968">
            <v>103000000</v>
          </cell>
        </row>
        <row r="969">
          <cell r="C969">
            <v>170502</v>
          </cell>
          <cell r="D969" t="str">
            <v>رله ثانویه با حفاظت های ولتاژی.</v>
          </cell>
          <cell r="E969" t="str">
            <v>عدد</v>
          </cell>
          <cell r="F969">
            <v>157600000</v>
          </cell>
          <cell r="G969">
            <v>109000000</v>
          </cell>
        </row>
        <row r="970">
          <cell r="C970">
            <v>170504</v>
          </cell>
          <cell r="D970" t="str">
            <v>رله کنترل فاز.</v>
          </cell>
          <cell r="E970" t="str">
            <v>عدد</v>
          </cell>
          <cell r="F970">
            <v>5040000</v>
          </cell>
          <cell r="G970">
            <v>3800000</v>
          </cell>
        </row>
        <row r="971">
          <cell r="C971">
            <v>170601</v>
          </cell>
          <cell r="D971" t="str">
            <v>نشان گر ولتاژ.</v>
          </cell>
          <cell r="E971" t="str">
            <v>عدد</v>
          </cell>
          <cell r="F971">
            <v>2500000</v>
          </cell>
          <cell r="G971">
            <v>1900000</v>
          </cell>
        </row>
        <row r="972">
          <cell r="C972">
            <v>170602</v>
          </cell>
          <cell r="D972" t="str">
            <v>نشان گر خطای تابلویی با سنسور جریان.</v>
          </cell>
          <cell r="E972" t="str">
            <v>عدد</v>
          </cell>
          <cell r="F972" t="str">
            <v xml:space="preserve"> </v>
          </cell>
          <cell r="G972">
            <v>97500000</v>
          </cell>
        </row>
        <row r="973">
          <cell r="C973">
            <v>170603</v>
          </cell>
          <cell r="D973" t="str">
            <v>نشان گر خطای تابلویی با ترانسفورماتور جریان.</v>
          </cell>
          <cell r="E973" t="str">
            <v>عدد</v>
          </cell>
          <cell r="F973" t="str">
            <v xml:space="preserve"> </v>
          </cell>
          <cell r="G973">
            <v>127500000</v>
          </cell>
        </row>
        <row r="974">
          <cell r="C974">
            <v>170604</v>
          </cell>
          <cell r="D974" t="str">
            <v>نشان گر خطای شبکه هوایی تک فاز (فالت دتکتور) بدون تجهیزات اتوماسیون و جمع کننده اطلاعات.</v>
          </cell>
          <cell r="E974" t="str">
            <v>عدد</v>
          </cell>
          <cell r="F974">
            <v>116500000</v>
          </cell>
          <cell r="G974">
            <v>100000000</v>
          </cell>
        </row>
        <row r="975">
          <cell r="C975">
            <v>170605</v>
          </cell>
          <cell r="D975" t="str">
            <v>نشان گر خطای شبکه هوایی نصب بر روی فاز (فالت دتکتور) با جمع کننده اطلاعات و مودم GSM</v>
          </cell>
          <cell r="E975" t="str">
            <v>سری</v>
          </cell>
          <cell r="F975">
            <v>885000000</v>
          </cell>
          <cell r="G975">
            <v>790000000</v>
          </cell>
        </row>
        <row r="976">
          <cell r="C976">
            <v>170606</v>
          </cell>
          <cell r="D976" t="str">
            <v>نشان گر خطای شبکه هوایی سه فاز نصب روی پایه (فالت دتکتور) با مودم GSM</v>
          </cell>
          <cell r="E976" t="str">
            <v>عدد</v>
          </cell>
          <cell r="F976">
            <v>714000000</v>
          </cell>
          <cell r="G976">
            <v>702000000</v>
          </cell>
        </row>
        <row r="977">
          <cell r="C977">
            <v>170701</v>
          </cell>
          <cell r="D977" t="str">
            <v>منبع تغذیه خازنی جهت رله.</v>
          </cell>
          <cell r="E977" t="str">
            <v>عدد</v>
          </cell>
          <cell r="F977" t="str">
            <v xml:space="preserve"> </v>
          </cell>
          <cell r="G977">
            <v>31500000</v>
          </cell>
        </row>
        <row r="978">
          <cell r="C978">
            <v>170702</v>
          </cell>
          <cell r="D978" t="str">
            <v xml:space="preserve">  آنلاین ٢٣٠ ولت با ظرفیت حداقل ١٢٠٠ ولت آمپر UPS </v>
          </cell>
          <cell r="E978" t="str">
            <v>عدد</v>
          </cell>
          <cell r="F978">
            <v>120000000</v>
          </cell>
          <cell r="G978">
            <v>100000000</v>
          </cell>
        </row>
        <row r="979">
          <cell r="C979">
            <v>170703</v>
          </cell>
          <cell r="D979" t="str">
            <v>شارژر باطری.</v>
          </cell>
          <cell r="E979" t="str">
            <v>عدد</v>
          </cell>
          <cell r="F979" t="str">
            <v xml:space="preserve"> </v>
          </cell>
          <cell r="G979">
            <v>45000000</v>
          </cell>
        </row>
        <row r="980">
          <cell r="C980">
            <v>170704</v>
          </cell>
          <cell r="D980" t="str">
            <v>اطری ۴٨ ولت ١٢ آمپر ساعت ( DC (از نوع VRLA</v>
          </cell>
          <cell r="E980" t="str">
            <v>عدد</v>
          </cell>
          <cell r="F980">
            <v>27045000</v>
          </cell>
          <cell r="G980">
            <v>21500000</v>
          </cell>
        </row>
        <row r="981">
          <cell r="C981">
            <v>170705</v>
          </cell>
          <cell r="D981" t="str">
            <v>باطری ١٢ ولت ٢۴ آمپر ساعت (DC (از نوع VRLA .</v>
          </cell>
          <cell r="E981" t="str">
            <v>عدد</v>
          </cell>
          <cell r="F981">
            <v>18000000</v>
          </cell>
          <cell r="G981">
            <v>13500000</v>
          </cell>
        </row>
        <row r="982">
          <cell r="C982">
            <v>170801</v>
          </cell>
          <cell r="D982" t="str">
            <v>رگولاتور خازن نوع الکترونیکی، مجهز به کسینوس فی متر با قابلیت برنامه ریزی پله های خازنی به ترتیب دلخواه بطور کامل دارای ۶ پله.</v>
          </cell>
          <cell r="E982" t="str">
            <v>دستگاه</v>
          </cell>
          <cell r="F982">
            <v>64006000</v>
          </cell>
          <cell r="G982">
            <v>44900000</v>
          </cell>
        </row>
        <row r="983">
          <cell r="C983">
            <v>170802</v>
          </cell>
          <cell r="D983" t="str">
            <v>رگولاتور خازن نوع الکترونیکی، مجهز به کسینوس فی متر با قابلیت برنامه ریزی پله های خازنی به ترتیب دلخواه بطور کامل دارای ١٢ پله.</v>
          </cell>
          <cell r="E983" t="str">
            <v>دستگاه</v>
          </cell>
          <cell r="F983">
            <v>72380000</v>
          </cell>
          <cell r="G983">
            <v>48810000</v>
          </cell>
        </row>
        <row r="984">
          <cell r="C984">
            <v>170803</v>
          </cell>
          <cell r="D984" t="str">
            <v>ساعت فرمان نجومی.</v>
          </cell>
          <cell r="E984" t="str">
            <v>عدد</v>
          </cell>
          <cell r="F984">
            <v>6840000</v>
          </cell>
          <cell r="G984">
            <v>5050000</v>
          </cell>
        </row>
        <row r="985">
          <cell r="C985">
            <v>170804</v>
          </cell>
          <cell r="D985" t="str">
            <v>فتوسل با حداقل جریان ۶ آمپر.</v>
          </cell>
          <cell r="E985" t="str">
            <v>عدد</v>
          </cell>
          <cell r="F985">
            <v>1440000</v>
          </cell>
          <cell r="G985">
            <v>1100000</v>
          </cell>
        </row>
        <row r="986">
          <cell r="C986">
            <v>180201</v>
          </cell>
          <cell r="D986" t="str">
            <v>فونداسیون پایه روشنایی به ابعاد ١۶٠×۴٠×۴٠ سانتیمتر.</v>
          </cell>
          <cell r="E986" t="str">
            <v>عدد</v>
          </cell>
          <cell r="F986">
            <v>23335000</v>
          </cell>
          <cell r="G986">
            <v>18500000</v>
          </cell>
        </row>
        <row r="987">
          <cell r="C987">
            <v>180202</v>
          </cell>
          <cell r="D987" t="str">
            <v>فونداسیون پایه روشنایی به ابعاد ٢٠٠×۶٠×۶٠ سانتیمتر.</v>
          </cell>
          <cell r="E987" t="str">
            <v>عدد</v>
          </cell>
          <cell r="F987">
            <v>31534000</v>
          </cell>
          <cell r="G987">
            <v>25000000</v>
          </cell>
        </row>
        <row r="988">
          <cell r="C988">
            <v>180203</v>
          </cell>
          <cell r="D988" t="str">
            <v>فونداسیون پایه روشنایی به ابعاد ١٢٠×۶٠×۶٠ سانتیمتر.</v>
          </cell>
          <cell r="E988" t="str">
            <v>عدد</v>
          </cell>
          <cell r="F988">
            <v>26488000</v>
          </cell>
          <cell r="G988">
            <v>21000000</v>
          </cell>
        </row>
        <row r="989">
          <cell r="C989">
            <v>180204</v>
          </cell>
          <cell r="D989" t="str">
            <v>ونداسیون پایه روشنایی به ابعاد ١٧٠×٨٠×۶٠ سانتیمتر.</v>
          </cell>
          <cell r="E989" t="str">
            <v>عدد</v>
          </cell>
          <cell r="F989">
            <v>34056000</v>
          </cell>
          <cell r="G989">
            <v>27000000</v>
          </cell>
        </row>
        <row r="990">
          <cell r="C990">
            <v>180205</v>
          </cell>
          <cell r="D990" t="str">
            <v>فونداسیون پایه روشنایی به ابعاد ١٣۵×٧٠×٧٠ سانتیمتر.</v>
          </cell>
          <cell r="E990" t="str">
            <v>عدد</v>
          </cell>
          <cell r="F990">
            <v>31534000</v>
          </cell>
          <cell r="G990">
            <v>25000000</v>
          </cell>
        </row>
        <row r="991">
          <cell r="C991">
            <v>180206</v>
          </cell>
          <cell r="D991" t="str">
            <v>فونداسیون پایه روشنایی به ابعاد ١٨٠×۶٠×٧۵ سانتیمتر.</v>
          </cell>
          <cell r="E991" t="str">
            <v>عدد</v>
          </cell>
          <cell r="F991">
            <v>34056000</v>
          </cell>
          <cell r="G991">
            <v>27000000</v>
          </cell>
        </row>
        <row r="992">
          <cell r="C992">
            <v>180207</v>
          </cell>
          <cell r="D992" t="str">
            <v>فونداسیون پایه روشنایی به ابعاد ١٣۵×٨٠×٨٠ سانتیمتر.</v>
          </cell>
          <cell r="E992" t="str">
            <v>عدد</v>
          </cell>
          <cell r="F992">
            <v>35318000</v>
          </cell>
          <cell r="G992">
            <v>28000000</v>
          </cell>
        </row>
        <row r="993">
          <cell r="C993">
            <v>180208</v>
          </cell>
          <cell r="D993" t="str">
            <v>فونداسیون پایه روشنایی به ابعاد ٢١٠×٨٠×٨٠ سانتیمتر.</v>
          </cell>
          <cell r="E993" t="str">
            <v>عدد</v>
          </cell>
          <cell r="F993">
            <v>44147000</v>
          </cell>
          <cell r="G993">
            <v>35000000</v>
          </cell>
        </row>
        <row r="994">
          <cell r="C994">
            <v>180209</v>
          </cell>
          <cell r="D994" t="str">
            <v>فونداسیون پایه روشنایی به ابعاد ١٢٠×٨۵×٨۵ سانتیمتر.</v>
          </cell>
          <cell r="E994" t="str">
            <v>عدد</v>
          </cell>
          <cell r="F994">
            <v>35318000</v>
          </cell>
          <cell r="G994">
            <v>28000000</v>
          </cell>
        </row>
        <row r="995">
          <cell r="C995">
            <v>180210</v>
          </cell>
          <cell r="D995" t="str">
            <v>فونداسیون پایه روشنایی به ابعاد ١۶٠×٨۵×٨۵ سانتیمتر.</v>
          </cell>
          <cell r="E995" t="str">
            <v>عدد</v>
          </cell>
          <cell r="F995">
            <v>40363000</v>
          </cell>
          <cell r="G995">
            <v>32000000</v>
          </cell>
        </row>
        <row r="996">
          <cell r="C996">
            <v>180211</v>
          </cell>
          <cell r="D996" t="str">
            <v>فونداسیون پایه روشنایی به ابعاد ١٩٠×٨٠×٩۵ سانتیمتر.</v>
          </cell>
          <cell r="E996" t="str">
            <v>عدد</v>
          </cell>
          <cell r="F996">
            <v>46039000</v>
          </cell>
          <cell r="G996">
            <v>36500000</v>
          </cell>
        </row>
        <row r="997">
          <cell r="C997">
            <v>180212</v>
          </cell>
          <cell r="D997" t="str">
            <v>فونداسیون پایه روشنایی به ابعاد ١٠٠×١١٠×١١٠ سانتیمتر.</v>
          </cell>
          <cell r="E997" t="str">
            <v>عدد</v>
          </cell>
          <cell r="F997">
            <v>44147000</v>
          </cell>
          <cell r="G997">
            <v>35000000</v>
          </cell>
        </row>
        <row r="998">
          <cell r="C998">
            <v>180213</v>
          </cell>
          <cell r="D998" t="str">
            <v>فونداسیون پیشساخته جهت تابلو به طول ٧٠ تا ٩٠ سانتیمتر.</v>
          </cell>
          <cell r="E998" t="str">
            <v>عدد</v>
          </cell>
          <cell r="F998">
            <v>8829000</v>
          </cell>
          <cell r="G998">
            <v>7000000</v>
          </cell>
        </row>
        <row r="999">
          <cell r="C999">
            <v>180214</v>
          </cell>
          <cell r="D999" t="str">
            <v>فونداسیون پیشساخته جهت تابلو به طول ٩٠ تا ١٢٠ سانتیمتر.</v>
          </cell>
          <cell r="E999" t="str">
            <v>عدد</v>
          </cell>
          <cell r="F999">
            <v>10721000</v>
          </cell>
          <cell r="G999">
            <v>8500000</v>
          </cell>
        </row>
        <row r="1000">
          <cell r="C1000">
            <v>190101</v>
          </cell>
          <cell r="D1000" t="str">
            <v>مقره سوزنی سرامیکی رده ولتاژی ١١ کیلوولت.</v>
          </cell>
          <cell r="E1000" t="str">
            <v>عدد</v>
          </cell>
          <cell r="F1000">
            <v>1890000</v>
          </cell>
          <cell r="G1000">
            <v>1400000</v>
          </cell>
        </row>
        <row r="1001">
          <cell r="C1001">
            <v>190102</v>
          </cell>
          <cell r="D1001" t="str">
            <v>مقره سوزنی سرامیکی رده ولتاژی ٢٠ کیلوولت.</v>
          </cell>
          <cell r="E1001" t="str">
            <v>عدد</v>
          </cell>
          <cell r="F1001">
            <v>3105000</v>
          </cell>
          <cell r="G1001">
            <v>2300000</v>
          </cell>
        </row>
        <row r="1002">
          <cell r="C1002">
            <v>190103</v>
          </cell>
          <cell r="D1002" t="str">
            <v>مقره سوزنی سرامیکی رده ولتاژی ٣٣ کیلوولت.</v>
          </cell>
          <cell r="E1002" t="str">
            <v>عدد</v>
          </cell>
          <cell r="F1002">
            <v>4185000</v>
          </cell>
          <cell r="G1002">
            <v>3100000</v>
          </cell>
        </row>
        <row r="1003">
          <cell r="C1003">
            <v>190201</v>
          </cell>
          <cell r="D1003" t="str">
            <v>مقره بشقابی سرامیکی نوع استاندارد ٧٠ کیلو نیوتن.</v>
          </cell>
          <cell r="E1003" t="str">
            <v>عدد</v>
          </cell>
          <cell r="F1003">
            <v>4800000</v>
          </cell>
          <cell r="G1003">
            <v>3800000</v>
          </cell>
        </row>
        <row r="1004">
          <cell r="C1004">
            <v>190202</v>
          </cell>
          <cell r="D1004" t="str">
            <v>مقره بشقابی سرامیکی نوع مهی ٧٠ کیلو نیوتن.</v>
          </cell>
          <cell r="E1004" t="str">
            <v>عدد</v>
          </cell>
          <cell r="F1004">
            <v>6075000</v>
          </cell>
          <cell r="G1004">
            <v>4500000</v>
          </cell>
        </row>
        <row r="1005">
          <cell r="C1005">
            <v>190301</v>
          </cell>
          <cell r="D1005" t="str">
            <v>مقره مهار به طول ١٠٨ میلی متر.</v>
          </cell>
          <cell r="E1005" t="str">
            <v>عدد</v>
          </cell>
          <cell r="F1005">
            <v>742000</v>
          </cell>
          <cell r="G1005">
            <v>550000</v>
          </cell>
        </row>
        <row r="1006">
          <cell r="C1006">
            <v>190303</v>
          </cell>
          <cell r="D1006" t="str">
            <v>مقره مهار به طول ١٧١ میلی متر.</v>
          </cell>
          <cell r="E1006" t="str">
            <v>عدد</v>
          </cell>
          <cell r="F1006">
            <v>1080000</v>
          </cell>
          <cell r="G1006">
            <v>800000</v>
          </cell>
        </row>
        <row r="1007">
          <cell r="C1007">
            <v>190304</v>
          </cell>
          <cell r="D1007" t="str">
            <v>مقره چرخی.</v>
          </cell>
          <cell r="E1007" t="str">
            <v>عدد</v>
          </cell>
          <cell r="F1007">
            <v>110000</v>
          </cell>
          <cell r="G1007">
            <v>100000</v>
          </cell>
        </row>
        <row r="1008">
          <cell r="C1008">
            <v>200101</v>
          </cell>
          <cell r="D1008" t="str">
            <v>فیوز لینک ١ تا ٨ آمپر ٢٠ و ٣٣ کیلوولت.</v>
          </cell>
          <cell r="E1008" t="str">
            <v>عدد</v>
          </cell>
          <cell r="F1008">
            <v>310000</v>
          </cell>
          <cell r="G1008">
            <v>222000</v>
          </cell>
        </row>
        <row r="1009">
          <cell r="C1009">
            <v>200102</v>
          </cell>
          <cell r="D1009" t="str">
            <v>فیوز لینک ١٠ تا ۴٠ آمپر ٢٠ و ٣٣ کیلوولت.</v>
          </cell>
          <cell r="E1009" t="str">
            <v>عدد</v>
          </cell>
          <cell r="F1009">
            <v>370000</v>
          </cell>
          <cell r="G1009">
            <v>330000</v>
          </cell>
        </row>
        <row r="1010">
          <cell r="C1010">
            <v>200103</v>
          </cell>
          <cell r="D1010" t="str">
            <v>فیوز لینک ۵٠ تا ٨٠ آمپر ٢٠ و ٣٣ کیلوولت.</v>
          </cell>
          <cell r="E1010" t="str">
            <v>عدد</v>
          </cell>
          <cell r="F1010">
            <v>650000</v>
          </cell>
          <cell r="G1010">
            <v>549000</v>
          </cell>
        </row>
        <row r="1011">
          <cell r="C1011">
            <v>200104</v>
          </cell>
          <cell r="D1011" t="str">
            <v>فیوز لینک ١٠٠ تا ١۶٠ آمپر ٢٠ و ٣٣ کیلوولت.</v>
          </cell>
          <cell r="E1011" t="str">
            <v>عدد</v>
          </cell>
          <cell r="F1011">
            <v>1530000</v>
          </cell>
          <cell r="G1011">
            <v>1186000</v>
          </cell>
        </row>
        <row r="1012">
          <cell r="C1012">
            <v>200203</v>
          </cell>
          <cell r="D1012" t="str">
            <v xml:space="preserve"> کات‌اوت فیوز پلیمری ٢٠٠ آمپری جهت رده ولتاژی ٢٠ کیلوولت.</v>
          </cell>
          <cell r="E1012" t="str">
            <v>عدد</v>
          </cell>
          <cell r="F1012">
            <v>19266000</v>
          </cell>
          <cell r="G1012">
            <v>15300000</v>
          </cell>
        </row>
        <row r="1013">
          <cell r="C1013">
            <v>200204</v>
          </cell>
          <cell r="D1013" t="str">
            <v xml:space="preserve"> کات‌اوت فیوز سرامیکی ٢٠٠ آمپری جهت رده ولتاژی ٢٠ کیلوولت.</v>
          </cell>
          <cell r="E1013" t="str">
            <v>عدد</v>
          </cell>
          <cell r="F1013">
            <v>0</v>
          </cell>
          <cell r="G1013">
            <v>13110000</v>
          </cell>
        </row>
        <row r="1014">
          <cell r="C1014">
            <v>200207</v>
          </cell>
          <cell r="D1014" t="str">
            <v>کات‌اوت سه فاز قطع همزمان جهت رده ولتاژ ٢٠کیلوولت.</v>
          </cell>
          <cell r="E1014" t="str">
            <v>سری</v>
          </cell>
          <cell r="F1014" t="str">
            <v xml:space="preserve"> </v>
          </cell>
          <cell r="G1014">
            <v>162200000</v>
          </cell>
        </row>
        <row r="1015">
          <cell r="C1015">
            <v>200305</v>
          </cell>
          <cell r="D1015" t="str">
            <v xml:space="preserve"> تیغه جداکننده ٢٠٠ آمپری پلیمری جهت رده ولتاژی ٢٠ کیلوولت.</v>
          </cell>
          <cell r="E1015" t="str">
            <v>عدد</v>
          </cell>
          <cell r="F1015" t="str">
            <v xml:space="preserve"> </v>
          </cell>
          <cell r="G1015">
            <v>17250000</v>
          </cell>
        </row>
        <row r="1016">
          <cell r="C1016">
            <v>200306</v>
          </cell>
          <cell r="D1016" t="str">
            <v xml:space="preserve"> تیغه جداکننده ۶٣٠ آمپری پلیمری جهت رده ولتاژی ٢٠ کیلوولت.</v>
          </cell>
          <cell r="E1016" t="str">
            <v>عدد</v>
          </cell>
          <cell r="F1016">
            <v>26570000</v>
          </cell>
          <cell r="G1016">
            <v>19000000</v>
          </cell>
        </row>
        <row r="1017">
          <cell r="C1017">
            <v>200307</v>
          </cell>
          <cell r="D1017" t="str">
            <v xml:space="preserve"> تیغه جداکننده ٢٠٠ آمپری سرامیکی جهت رده ولتاژی ٢٠ کیلوولت.</v>
          </cell>
          <cell r="E1017" t="str">
            <v>عدد</v>
          </cell>
          <cell r="F1017" t="str">
            <v xml:space="preserve"> </v>
          </cell>
          <cell r="G1017">
            <v>19600000</v>
          </cell>
        </row>
        <row r="1018">
          <cell r="C1018">
            <v>200308</v>
          </cell>
          <cell r="D1018" t="str">
            <v>تیغه جداکننده ۶٣٠ آمپری سرامیکی جهت رده ولتاژی ٢٠ کیلوولت.</v>
          </cell>
          <cell r="E1018" t="str">
            <v>عدد</v>
          </cell>
          <cell r="F1018">
            <v>24570000</v>
          </cell>
          <cell r="G1018">
            <v>20270000</v>
          </cell>
        </row>
        <row r="1019">
          <cell r="C1019">
            <v>200501</v>
          </cell>
          <cell r="D1019" t="str">
            <v xml:space="preserve"> پایه فیوز HRC رده ولتاژی ٢٠ کیلوولت جهت نصب در فضای داخل تابلو به طور کامل و بدون فیوز.</v>
          </cell>
          <cell r="E1019" t="str">
            <v>عدد</v>
          </cell>
          <cell r="F1019" t="str">
            <v xml:space="preserve"> </v>
          </cell>
          <cell r="G1019">
            <v>12160000</v>
          </cell>
        </row>
        <row r="1020">
          <cell r="C1020">
            <v>200601</v>
          </cell>
          <cell r="D1020" t="str">
            <v xml:space="preserve"> پایه فیوز تک پل ٢۵ آمپر با ولتاژ نامی ۵٠٠ ولت جهت فیوز فشنگی با سایز DII با کلاهک.</v>
          </cell>
          <cell r="E1020" t="str">
            <v>عدد</v>
          </cell>
          <cell r="F1020" t="str">
            <v xml:space="preserve"> </v>
          </cell>
          <cell r="G1020">
            <v>1081000</v>
          </cell>
        </row>
        <row r="1021">
          <cell r="C1021">
            <v>200602</v>
          </cell>
          <cell r="D1021" t="str">
            <v xml:space="preserve"> پایه فیوز تک پل ۶٣ آمپر با ولتاژ نامی ۵٠٠ ولت جهت فیوز فشنگی با سایز DIII با کلاهک.</v>
          </cell>
          <cell r="E1021" t="str">
            <v>عدد</v>
          </cell>
          <cell r="F1021" t="str">
            <v xml:space="preserve"> </v>
          </cell>
          <cell r="G1021">
            <v>1216000</v>
          </cell>
        </row>
        <row r="1022">
          <cell r="C1022">
            <v>200603</v>
          </cell>
          <cell r="D1022" t="str">
            <v xml:space="preserve">پایه فیوز فشار ضعیف از نوع سکسیونری تک پل (فیوز کریر) ١۴×۵١ </v>
          </cell>
          <cell r="E1022" t="str">
            <v>عدد</v>
          </cell>
          <cell r="F1022">
            <v>1340000</v>
          </cell>
          <cell r="G1022">
            <v>1030000</v>
          </cell>
        </row>
        <row r="1023">
          <cell r="C1023">
            <v>200604</v>
          </cell>
          <cell r="D1023" t="str">
            <v>پایه فیوز فشار ضعیف از نوع سکسیونری تک پل (فیوز کریر) 22×58</v>
          </cell>
          <cell r="E1023" t="str">
            <v>عدد</v>
          </cell>
          <cell r="F1023">
            <v>2670000</v>
          </cell>
          <cell r="G1023">
            <v>2050000</v>
          </cell>
        </row>
        <row r="1024">
          <cell r="C1024">
            <v>200605</v>
          </cell>
          <cell r="D1024" t="str">
            <v xml:space="preserve">پایه فیوز فشار ضعیف از نوع سکسیونری تک پل با نول (فیوز کریر) ١۴×۵١ </v>
          </cell>
          <cell r="E1024" t="str">
            <v>عدد</v>
          </cell>
          <cell r="F1024">
            <v>2760000</v>
          </cell>
          <cell r="G1024">
            <v>2120000</v>
          </cell>
        </row>
        <row r="1025">
          <cell r="C1025">
            <v>200606</v>
          </cell>
          <cell r="D1025" t="str">
            <v>پایه فیوز فشار ضعیف از نوع سکسیونری تک پل  با نول (فیوز کریر) 22×58</v>
          </cell>
          <cell r="E1025" t="str">
            <v>عدد</v>
          </cell>
          <cell r="F1025">
            <v>5410000</v>
          </cell>
          <cell r="G1025">
            <v>4160000</v>
          </cell>
        </row>
        <row r="1026">
          <cell r="C1026">
            <v>200607</v>
          </cell>
          <cell r="D1026" t="str">
            <v xml:space="preserve">پایه فیوز فشار ضعیف از نوع سکسیونری سه پل (فیوز کریر) ١۴×۵١ </v>
          </cell>
          <cell r="E1026" t="str">
            <v>عدد</v>
          </cell>
          <cell r="F1026">
            <v>4150000</v>
          </cell>
          <cell r="G1026">
            <v>3190000</v>
          </cell>
        </row>
        <row r="1027">
          <cell r="C1027">
            <v>200608</v>
          </cell>
          <cell r="D1027" t="str">
            <v>پایه فیوز فشار ضعیف از نوع سکسیونری سه پل (فیوز کریر) 22×58</v>
          </cell>
          <cell r="E1027" t="str">
            <v>عدد</v>
          </cell>
          <cell r="F1027">
            <v>8070000</v>
          </cell>
          <cell r="G1027">
            <v>6210000</v>
          </cell>
        </row>
        <row r="1028">
          <cell r="C1028">
            <v>200609</v>
          </cell>
          <cell r="D1028" t="str">
            <v xml:space="preserve">پایه فیوز فشار ضعیف از نوع سکسیونری سه پل با نول (فیوز کریر) ١۴×۵١ </v>
          </cell>
          <cell r="E1028" t="str">
            <v>عدد</v>
          </cell>
          <cell r="F1028" t="str">
            <v xml:space="preserve"> </v>
          </cell>
          <cell r="G1028">
            <v>4100000</v>
          </cell>
        </row>
        <row r="1029">
          <cell r="C1029">
            <v>200610</v>
          </cell>
          <cell r="D1029" t="str">
            <v>پایه فیوز فشار ضعیف از نوع سکسیونری سه پل  با نول (فیوز کریر) 22×58</v>
          </cell>
          <cell r="E1029" t="str">
            <v>عدد</v>
          </cell>
          <cell r="F1029">
            <v>11360000</v>
          </cell>
          <cell r="G1029">
            <v>8250000</v>
          </cell>
        </row>
        <row r="1030">
          <cell r="C1030">
            <v>200611</v>
          </cell>
          <cell r="D1030" t="str">
            <v>پایه فیوز چاقویی (کاردی) تک پل با جریان نامی ١۶٠ آمپر.</v>
          </cell>
          <cell r="E1030" t="str">
            <v>عدد</v>
          </cell>
          <cell r="F1030">
            <v>1540000</v>
          </cell>
          <cell r="G1030">
            <v>1020000</v>
          </cell>
        </row>
        <row r="1031">
          <cell r="C1031">
            <v>200612</v>
          </cell>
          <cell r="D1031" t="str">
            <v>پایه فیوز چاقویی (کاردی) تک پل با جریان نامی ٢۵٠ آمپر.</v>
          </cell>
          <cell r="E1031" t="str">
            <v>عدد</v>
          </cell>
          <cell r="F1031" t="str">
            <v xml:space="preserve"> </v>
          </cell>
          <cell r="G1031">
            <v>1000000</v>
          </cell>
        </row>
        <row r="1032">
          <cell r="C1032">
            <v>200613</v>
          </cell>
          <cell r="D1032" t="str">
            <v>پایه فیوز چاقویی (کاردی) تک پل با جریان نامی ۴٠٠ آمپر.</v>
          </cell>
          <cell r="E1032" t="str">
            <v>عدد</v>
          </cell>
          <cell r="F1032" t="str">
            <v xml:space="preserve"> </v>
          </cell>
          <cell r="G1032">
            <v>1257000</v>
          </cell>
        </row>
        <row r="1033">
          <cell r="C1033">
            <v>200614</v>
          </cell>
          <cell r="D1033" t="str">
            <v>پایه فیوز چاقویی (کاردی) تکپل با جریان نامی ۶٣٠ آمپر.</v>
          </cell>
          <cell r="E1033" t="str">
            <v>عدد</v>
          </cell>
          <cell r="F1033">
            <v>7600000</v>
          </cell>
          <cell r="G1033">
            <v>5300000</v>
          </cell>
        </row>
        <row r="1034">
          <cell r="C1034">
            <v>200615</v>
          </cell>
          <cell r="D1034" t="str">
            <v>پایه فیوز چاقویی (کاردی) عمودی سه پل با جریان نامی ١۶٠ آمپر.</v>
          </cell>
          <cell r="E1034" t="str">
            <v>عدد</v>
          </cell>
          <cell r="F1034" t="str">
            <v xml:space="preserve"> </v>
          </cell>
          <cell r="G1034">
            <v>3300000</v>
          </cell>
        </row>
        <row r="1035">
          <cell r="C1035">
            <v>200616</v>
          </cell>
          <cell r="D1035" t="str">
            <v xml:space="preserve"> پایه فیوز چاقویی (کاردی) عمودی سه پل با جریان نامی ٢۵٠ آمپر.</v>
          </cell>
          <cell r="E1035" t="str">
            <v>عدد</v>
          </cell>
          <cell r="F1035" t="str">
            <v xml:space="preserve"> </v>
          </cell>
          <cell r="G1035">
            <v>3919000</v>
          </cell>
        </row>
        <row r="1036">
          <cell r="C1036">
            <v>200617</v>
          </cell>
          <cell r="D1036" t="str">
            <v xml:space="preserve"> پایه فیوز چاقویی (کاردی) عمودی سه پل با جریان نامی ۴٠٠ آمپر.</v>
          </cell>
          <cell r="E1036" t="str">
            <v>عدد</v>
          </cell>
          <cell r="F1036" t="str">
            <v xml:space="preserve"> </v>
          </cell>
          <cell r="G1036">
            <v>6893000</v>
          </cell>
        </row>
        <row r="1037">
          <cell r="C1037">
            <v>200618</v>
          </cell>
          <cell r="D1037" t="str">
            <v xml:space="preserve"> پایه فیوز چاقویی (کاردی) عمودی سه پل با جریان نامی ۶٣٠ آمپر.</v>
          </cell>
          <cell r="E1037" t="str">
            <v>عدد</v>
          </cell>
          <cell r="F1037" t="str">
            <v xml:space="preserve"> </v>
          </cell>
          <cell r="G1037">
            <v>9326000</v>
          </cell>
        </row>
        <row r="1038">
          <cell r="C1038">
            <v>200622</v>
          </cell>
          <cell r="D1038" t="str">
            <v>پایه فیوز چاقویی (کاردی) سه پل با جریان نامی 160 آمپر</v>
          </cell>
          <cell r="E1038" t="str">
            <v>عدد</v>
          </cell>
          <cell r="F1038" t="str">
            <v xml:space="preserve"> </v>
          </cell>
          <cell r="G1038">
            <v>4400000</v>
          </cell>
        </row>
        <row r="1039">
          <cell r="C1039">
            <v>200623</v>
          </cell>
          <cell r="D1039" t="str">
            <v>پایه فیوز چاقویی (کاردی) سه پل با جریان نامی 250 آمپر</v>
          </cell>
          <cell r="E1039" t="str">
            <v>عدد</v>
          </cell>
          <cell r="F1039" t="str">
            <v xml:space="preserve"> </v>
          </cell>
          <cell r="G1039">
            <v>3379000</v>
          </cell>
        </row>
        <row r="1040">
          <cell r="C1040">
            <v>200701</v>
          </cell>
          <cell r="D1040" t="str">
            <v xml:space="preserve"> کلید ایزولاتور (دیسکانکتور مینیاتوری) تک پل ١۶ تا ٣٢ آمپر.</v>
          </cell>
          <cell r="E1040" t="str">
            <v>عدد</v>
          </cell>
          <cell r="F1040">
            <v>610000</v>
          </cell>
          <cell r="G1040">
            <v>460000</v>
          </cell>
        </row>
        <row r="1041">
          <cell r="C1041">
            <v>200702</v>
          </cell>
          <cell r="D1041" t="str">
            <v xml:space="preserve"> کلید ایزولاتور (دیسکانکتور مینیاتوری) تک پل ۴٠ تا ۶٣ آمپر.</v>
          </cell>
          <cell r="E1041" t="str">
            <v>عدد</v>
          </cell>
          <cell r="F1041">
            <v>670000</v>
          </cell>
          <cell r="G1041">
            <v>500000</v>
          </cell>
        </row>
        <row r="1042">
          <cell r="C1042">
            <v>200703</v>
          </cell>
          <cell r="D1042" t="str">
            <v xml:space="preserve"> کلید ایزولاتور (دیسکانکتور مینیاتوری) سه پل ١۶ تا ٣٢ آمپر.</v>
          </cell>
          <cell r="E1042" t="str">
            <v>عدد</v>
          </cell>
          <cell r="F1042">
            <v>1960000</v>
          </cell>
          <cell r="G1042">
            <v>1470000</v>
          </cell>
        </row>
        <row r="1043">
          <cell r="C1043">
            <v>200704</v>
          </cell>
          <cell r="D1043" t="str">
            <v xml:space="preserve"> کلید ایزولاتور (دیسکانکتور مینیاتوری) سه پل ۴٠ تا ۶٣ آمپر.</v>
          </cell>
          <cell r="E1043" t="str">
            <v>عدد</v>
          </cell>
          <cell r="F1043">
            <v>2120000</v>
          </cell>
          <cell r="G1043">
            <v>1500000</v>
          </cell>
        </row>
        <row r="1044">
          <cell r="C1044">
            <v>200801</v>
          </cell>
          <cell r="D1044" t="str">
            <v xml:space="preserve"> کلید فیوز گردان سه پل دارای دسته معمولی با جریان نامی ١۶٠ آمپر بدون احتساب فیوز.</v>
          </cell>
          <cell r="E1044" t="str">
            <v>عدد</v>
          </cell>
          <cell r="F1044">
            <v>11340000</v>
          </cell>
          <cell r="G1044">
            <v>8390000</v>
          </cell>
        </row>
        <row r="1045">
          <cell r="C1045">
            <v>200802</v>
          </cell>
          <cell r="D1045" t="str">
            <v xml:space="preserve"> کلید فیوز گردان سه پل دارای دسته معمولی با جریان نامی ٢۵٠ آمپر بدون احتساب فیوز.</v>
          </cell>
          <cell r="E1045" t="str">
            <v>عدد</v>
          </cell>
          <cell r="F1045">
            <v>19080000</v>
          </cell>
          <cell r="G1045">
            <v>14090000</v>
          </cell>
        </row>
        <row r="1046">
          <cell r="C1046">
            <v>200803</v>
          </cell>
          <cell r="D1046" t="str">
            <v>کلید فیوز گردان سه پل دارای دسته معمولی با جریان نامی ۴٠٠ آمپر بدون احتساب فیوز.</v>
          </cell>
          <cell r="E1046" t="str">
            <v>عدد</v>
          </cell>
          <cell r="F1046">
            <v>23400000</v>
          </cell>
          <cell r="G1046">
            <v>17280000</v>
          </cell>
        </row>
        <row r="1047">
          <cell r="C1047">
            <v>200804</v>
          </cell>
          <cell r="D1047" t="str">
            <v xml:space="preserve"> کلید فیوز گردان سه پل دارای دسته معمولی با جریان نامی ۶٣٠ آمپر بدون احتساب فیوز.</v>
          </cell>
          <cell r="E1047" t="str">
            <v>عدد</v>
          </cell>
          <cell r="F1047">
            <v>43200000</v>
          </cell>
          <cell r="G1047">
            <v>31800000</v>
          </cell>
        </row>
        <row r="1048">
          <cell r="C1048">
            <v>200809</v>
          </cell>
          <cell r="D1048" t="str">
            <v>کلید فیوز افقی سه پل با جریان نامی ١۶٠ آمپر.</v>
          </cell>
          <cell r="E1048" t="str">
            <v>عدد</v>
          </cell>
          <cell r="F1048">
            <v>8595000</v>
          </cell>
          <cell r="G1048">
            <v>6180000</v>
          </cell>
        </row>
        <row r="1049">
          <cell r="C1049">
            <v>200810</v>
          </cell>
          <cell r="D1049" t="str">
            <v>کلید فیوز افقی سه پل با جریان نامی ٢۵٠ آمپر.</v>
          </cell>
          <cell r="E1049" t="str">
            <v>عدد</v>
          </cell>
          <cell r="F1049">
            <v>16605000</v>
          </cell>
          <cell r="G1049">
            <v>11900000</v>
          </cell>
        </row>
        <row r="1050">
          <cell r="C1050">
            <v>200811</v>
          </cell>
          <cell r="D1050" t="str">
            <v>کلید فیوز افقی سه پل با جریان نامی ۴٠٠ آمپر.</v>
          </cell>
          <cell r="E1050" t="str">
            <v>عدد</v>
          </cell>
          <cell r="F1050">
            <v>21060000</v>
          </cell>
          <cell r="G1050">
            <v>15500000</v>
          </cell>
        </row>
        <row r="1051">
          <cell r="C1051">
            <v>200812</v>
          </cell>
          <cell r="D1051" t="str">
            <v>کلید فیوز افقی سه پل با جریان نامی ۶٣٠ آمپر.</v>
          </cell>
          <cell r="E1051" t="str">
            <v>عدد</v>
          </cell>
          <cell r="F1051">
            <v>30915000</v>
          </cell>
          <cell r="G1051">
            <v>22000000</v>
          </cell>
        </row>
        <row r="1052">
          <cell r="C1052">
            <v>200813</v>
          </cell>
          <cell r="D1052" t="str">
            <v>کلید فیوز هوایی کابل خودنگهدار با جریان نامی ١۶٠ آمپر.</v>
          </cell>
          <cell r="E1052" t="str">
            <v>عدد</v>
          </cell>
          <cell r="F1052">
            <v>19125000</v>
          </cell>
          <cell r="G1052">
            <v>13300000</v>
          </cell>
        </row>
        <row r="1053">
          <cell r="C1053">
            <v>200814</v>
          </cell>
          <cell r="D1053" t="str">
            <v>کلید فیوز عمودی سه پل با مکانیزم قطع دست ی سه فاز با جریان نامی ١۶٠ آمپر.</v>
          </cell>
          <cell r="E1053" t="str">
            <v>عدد</v>
          </cell>
          <cell r="F1053">
            <v>18900000</v>
          </cell>
          <cell r="G1053">
            <v>13520000</v>
          </cell>
        </row>
        <row r="1054">
          <cell r="C1054">
            <v>200815</v>
          </cell>
          <cell r="D1054" t="str">
            <v xml:space="preserve"> کلید فیوز عمودی سه پل با مکانیزم قطع دست ی سه فاز با جریان نامی ٢۵٠ آمپر.</v>
          </cell>
          <cell r="E1054" t="str">
            <v>عدد</v>
          </cell>
          <cell r="F1054">
            <v>34992000</v>
          </cell>
          <cell r="G1054">
            <v>24920000</v>
          </cell>
        </row>
        <row r="1055">
          <cell r="C1055">
            <v>200816</v>
          </cell>
          <cell r="D1055" t="str">
            <v xml:space="preserve"> کلید فیوز عمودی سه پل با مکانیزم قطع دست ی سه فاز با جریان نامی ۴٠٠ آمپر.</v>
          </cell>
          <cell r="E1055" t="str">
            <v>عدد</v>
          </cell>
          <cell r="F1055">
            <v>42300000</v>
          </cell>
          <cell r="G1055">
            <v>30140000</v>
          </cell>
        </row>
        <row r="1056">
          <cell r="C1056">
            <v>200817</v>
          </cell>
          <cell r="D1056" t="str">
            <v xml:space="preserve"> کلید فیوز عمودی سه پل با مکانیزم قطع دست ی سه فاز با جریان نامی ۶٣٠ آمپر.</v>
          </cell>
          <cell r="E1056" t="str">
            <v>عدد</v>
          </cell>
          <cell r="F1056">
            <v>49500000</v>
          </cell>
          <cell r="G1056">
            <v>35530000</v>
          </cell>
        </row>
        <row r="1057">
          <cell r="C1057">
            <v>200818</v>
          </cell>
          <cell r="D1057" t="str">
            <v xml:space="preserve"> کلید فیوز عمودی سه پل با مکانیزم قطع دستی تک فاز با جریان نامی ١۶٠ آمپر.</v>
          </cell>
          <cell r="E1057" t="str">
            <v>عدد</v>
          </cell>
          <cell r="F1057">
            <v>19008000</v>
          </cell>
          <cell r="G1057">
            <v>13520000</v>
          </cell>
        </row>
        <row r="1058">
          <cell r="C1058">
            <v>200819</v>
          </cell>
          <cell r="D1058" t="str">
            <v xml:space="preserve"> کلید فیوز عمودی سه پل با مکانیزم قطع دستی تک فاز با جریان نامی ٢۵٠ آمپر.</v>
          </cell>
          <cell r="E1058" t="str">
            <v>عدد</v>
          </cell>
          <cell r="F1058">
            <v>34992000</v>
          </cell>
          <cell r="G1058">
            <v>24920000</v>
          </cell>
        </row>
        <row r="1059">
          <cell r="C1059">
            <v>200820</v>
          </cell>
          <cell r="D1059" t="str">
            <v xml:space="preserve"> کلید فیوز عمودی سه پل با مکانیزم قطع دستی تک فاز با جریان نامی ۴٠٠ آمپر.</v>
          </cell>
          <cell r="E1059" t="str">
            <v>عدد</v>
          </cell>
          <cell r="F1059">
            <v>42363000</v>
          </cell>
          <cell r="G1059">
            <v>30140000</v>
          </cell>
        </row>
        <row r="1060">
          <cell r="C1060">
            <v>200821</v>
          </cell>
          <cell r="D1060" t="str">
            <v xml:space="preserve"> کلید فیوز عمودی سه پل با مکانیزم قطع دستی تک فاز با جریان نامی ۶٣٠ آمپر.</v>
          </cell>
          <cell r="E1060" t="str">
            <v>عدد</v>
          </cell>
          <cell r="F1060">
            <v>49896000</v>
          </cell>
          <cell r="G1060">
            <v>35530000</v>
          </cell>
        </row>
        <row r="1061">
          <cell r="C1061">
            <v>200901</v>
          </cell>
          <cell r="D1061" t="str">
            <v>فیوز کاردی ۶ تا ٢۵ آمپر اندازه صفر صفر.</v>
          </cell>
          <cell r="E1061" t="str">
            <v>عدد</v>
          </cell>
          <cell r="F1061">
            <v>891000</v>
          </cell>
          <cell r="G1061">
            <v>684000</v>
          </cell>
        </row>
        <row r="1062">
          <cell r="C1062">
            <v>200902</v>
          </cell>
          <cell r="D1062" t="str">
            <v>فیوز چاقویی (کاردی) ٣٢ تا ۶٣ آمپر اندازه صفر صفر.</v>
          </cell>
          <cell r="E1062" t="str">
            <v>عدد</v>
          </cell>
          <cell r="F1062">
            <v>891000</v>
          </cell>
          <cell r="G1062">
            <v>684000</v>
          </cell>
        </row>
        <row r="1063">
          <cell r="C1063">
            <v>200903</v>
          </cell>
          <cell r="D1063" t="str">
            <v>فیوز چاقویی (کاردی) ٨٠ تا ١۶٠ آمپر اندازه صفر صفر.</v>
          </cell>
          <cell r="E1063" t="str">
            <v>عدد</v>
          </cell>
          <cell r="F1063">
            <v>891000</v>
          </cell>
          <cell r="G1063">
            <v>684000</v>
          </cell>
        </row>
        <row r="1064">
          <cell r="C1064">
            <v>200904</v>
          </cell>
          <cell r="D1064" t="str">
            <v>فیوز چاقویی (کاردی) 25 تا ١۶٠ آمپر اندازه صفر.</v>
          </cell>
          <cell r="E1064" t="str">
            <v>عدد</v>
          </cell>
          <cell r="F1064">
            <v>1044000</v>
          </cell>
          <cell r="G1064">
            <v>768000</v>
          </cell>
        </row>
        <row r="1065">
          <cell r="C1065">
            <v>200905</v>
          </cell>
          <cell r="D1065" t="str">
            <v>فیوز چاقویی (کاردی) ٢٠٠ تا ٢۵٠ آمپر اندازه یک.</v>
          </cell>
          <cell r="E1065" t="str">
            <v>عدد</v>
          </cell>
          <cell r="F1065">
            <v>1395000</v>
          </cell>
          <cell r="G1065">
            <v>1100000</v>
          </cell>
        </row>
        <row r="1066">
          <cell r="C1066">
            <v>200906</v>
          </cell>
          <cell r="D1066" t="str">
            <v>فیوز چاقویی (کاردی) ٣٠٠ تا ۴٠٠ آمپر اندازه دو.</v>
          </cell>
          <cell r="E1066" t="str">
            <v>عدد</v>
          </cell>
          <cell r="F1066">
            <v>1962000</v>
          </cell>
          <cell r="G1066">
            <v>1550000</v>
          </cell>
        </row>
        <row r="1067">
          <cell r="C1067">
            <v>200907</v>
          </cell>
          <cell r="D1067" t="str">
            <v>فیوز چاقویی (کاردی) ۴٢۵ تا ۶٣٠ آمپر اندازه سه.</v>
          </cell>
          <cell r="E1067" t="str">
            <v>عدد</v>
          </cell>
          <cell r="F1067">
            <v>2745000</v>
          </cell>
          <cell r="G1067">
            <v>2340000</v>
          </cell>
        </row>
        <row r="1068">
          <cell r="C1068">
            <v>200918</v>
          </cell>
          <cell r="D1068" t="str">
            <v>فیوز چاقویی (کاردی) ٣۵ تا ۶٣ آمپر اندازه یک.</v>
          </cell>
          <cell r="E1068" t="str">
            <v>عدد</v>
          </cell>
          <cell r="F1068">
            <v>1395000</v>
          </cell>
          <cell r="G1068">
            <v>1180000</v>
          </cell>
        </row>
        <row r="1069">
          <cell r="C1069">
            <v>200919</v>
          </cell>
          <cell r="D1069" t="str">
            <v>فیوز چاقویی (کاردی) ٨٠ تا ١۶٠ آمپر اندازه یک.</v>
          </cell>
          <cell r="E1069" t="str">
            <v>عدد</v>
          </cell>
          <cell r="F1069">
            <v>1395000</v>
          </cell>
          <cell r="G1069">
            <v>1180000</v>
          </cell>
        </row>
        <row r="1070">
          <cell r="C1070">
            <v>200920</v>
          </cell>
          <cell r="D1070" t="str">
            <v>فیوز چاقویی (کاردی) ٨٠ تا ١۶٠ آمپر اندازه دو.</v>
          </cell>
          <cell r="E1070" t="str">
            <v>عدد</v>
          </cell>
          <cell r="F1070">
            <v>1962000</v>
          </cell>
          <cell r="G1070">
            <v>1710000</v>
          </cell>
        </row>
        <row r="1071">
          <cell r="C1071">
            <v>200921</v>
          </cell>
          <cell r="D1071" t="str">
            <v>فیوز چاقویی (کاردی) ٢٠٠ تا ٢۵٠ آمپر اندازه دو.</v>
          </cell>
          <cell r="E1071" t="str">
            <v>عدد</v>
          </cell>
          <cell r="F1071">
            <v>1962000</v>
          </cell>
          <cell r="G1071">
            <v>1550000</v>
          </cell>
        </row>
        <row r="1072">
          <cell r="C1072">
            <v>200922</v>
          </cell>
          <cell r="D1072" t="str">
            <v>فیوز چاقویی (کاردی) ٣٠٠ تا ۴٠٠ آمپر اندازه سه.</v>
          </cell>
          <cell r="E1072" t="str">
            <v>عدد</v>
          </cell>
          <cell r="F1072">
            <v>3006000</v>
          </cell>
          <cell r="G1072">
            <v>2340000</v>
          </cell>
        </row>
        <row r="1073">
          <cell r="C1073">
            <v>201001</v>
          </cell>
          <cell r="D1073" t="str">
            <v>کلید فرمان سلکتوری تابلویی ، از نوع دو حالته(٢- ١ ) ١٠ آمپر با حداکثر ولتاژ ٢۴٠ ولـت.</v>
          </cell>
          <cell r="E1073" t="str">
            <v>عدد</v>
          </cell>
          <cell r="F1073" t="str">
            <v xml:space="preserve"> </v>
          </cell>
          <cell r="G1073">
            <v>550000</v>
          </cell>
        </row>
        <row r="1074">
          <cell r="C1074">
            <v>210102</v>
          </cell>
          <cell r="D1074" t="str">
            <v xml:space="preserve"> برقگیر فشار متوسط هوایی با جریان تخلیه نامی ۵ یا ١٠ کیلو آمپر جهت رده ولتاژی ٢٠ کیلو ولت.</v>
          </cell>
          <cell r="E1074" t="str">
            <v>عدد</v>
          </cell>
          <cell r="F1074">
            <v>13400000</v>
          </cell>
          <cell r="G1074">
            <v>10300000</v>
          </cell>
        </row>
        <row r="1075">
          <cell r="C1075">
            <v>210104</v>
          </cell>
          <cell r="D1075" t="str">
            <v xml:space="preserve"> دیسکانکتور برقگیر فشار متوسط.</v>
          </cell>
          <cell r="E1075" t="str">
            <v>عدد</v>
          </cell>
          <cell r="F1075">
            <v>1540000</v>
          </cell>
          <cell r="G1075">
            <v>1100000</v>
          </cell>
        </row>
        <row r="1076">
          <cell r="C1076">
            <v>210202</v>
          </cell>
          <cell r="D1076" t="str">
            <v xml:space="preserve"> برقگیر تابلویی ٢٠ کیلو ولت با جریان تخلیه نامی ۵ یا ١٠ کیلوآمپر.</v>
          </cell>
          <cell r="E1076" t="str">
            <v>عدد</v>
          </cell>
          <cell r="F1076">
            <v>16500000</v>
          </cell>
          <cell r="G1076">
            <v>12500000</v>
          </cell>
        </row>
        <row r="1077">
          <cell r="C1077">
            <v>210220</v>
          </cell>
          <cell r="D1077" t="str">
            <v xml:space="preserve"> برقگیر جهت حفاظت کابل های مخابراتی کواکسیال.</v>
          </cell>
          <cell r="E1077" t="str">
            <v>عدد</v>
          </cell>
          <cell r="F1077" t="str">
            <v xml:space="preserve"> </v>
          </cell>
          <cell r="G1077">
            <v>2749000</v>
          </cell>
        </row>
        <row r="1078">
          <cell r="C1078">
            <v>220101</v>
          </cell>
          <cell r="D1078" t="str">
            <v>کراس آرم کامپوزیت به طول ١٫٢ متر از قوطی ٨٠×٨٠ میلیمتر.</v>
          </cell>
          <cell r="E1078" t="str">
            <v>عدد</v>
          </cell>
          <cell r="F1078">
            <v>6483000</v>
          </cell>
          <cell r="G1078">
            <v>6175000</v>
          </cell>
        </row>
        <row r="1079">
          <cell r="C1079">
            <v>220102</v>
          </cell>
          <cell r="D1079" t="str">
            <v xml:space="preserve"> کراس آرم کامپوزیت به طول ١٫٢ از قوطی ١٠٠×١٠٠ میلیمتر.</v>
          </cell>
          <cell r="E1079" t="str">
            <v>عدد</v>
          </cell>
          <cell r="F1079">
            <v>8229000</v>
          </cell>
          <cell r="G1079">
            <v>7838000</v>
          </cell>
        </row>
        <row r="1080">
          <cell r="C1080">
            <v>220103</v>
          </cell>
          <cell r="D1080" t="str">
            <v xml:space="preserve"> کراس آرم کامپوزیت به طول ١٫۵ متر از قوطی ٨٠×٨٠ میلیمتر</v>
          </cell>
          <cell r="E1080" t="str">
            <v>عدد</v>
          </cell>
          <cell r="F1080">
            <v>8104000</v>
          </cell>
          <cell r="G1080">
            <v>7719000</v>
          </cell>
        </row>
        <row r="1081">
          <cell r="C1081">
            <v>220104</v>
          </cell>
          <cell r="D1081" t="str">
            <v xml:space="preserve"> کراس آرم کامپوزیت به طول ١٫۵ از قوطی ١٠٠×١٠٠ میلیمتر.</v>
          </cell>
          <cell r="E1081" t="str">
            <v>عدد</v>
          </cell>
          <cell r="F1081">
            <v>10286000</v>
          </cell>
          <cell r="G1081">
            <v>9797000</v>
          </cell>
        </row>
        <row r="1082">
          <cell r="C1082">
            <v>220105</v>
          </cell>
          <cell r="D1082" t="str">
            <v xml:space="preserve"> کراس آرم کامپوزیت به طول ٢ متر از قوطی ٨٠×٨٠ میلیمتر.</v>
          </cell>
          <cell r="E1082" t="str">
            <v>عدد</v>
          </cell>
          <cell r="F1082">
            <v>10804000</v>
          </cell>
          <cell r="G1082">
            <v>10290000</v>
          </cell>
        </row>
        <row r="1083">
          <cell r="C1083">
            <v>220106</v>
          </cell>
          <cell r="D1083" t="str">
            <v xml:space="preserve"> کراس آرم کامپوزیت به طول ٢ از قوطی ١٠٠×١٠٠ میلیمتر.</v>
          </cell>
          <cell r="E1083" t="str">
            <v>عدد</v>
          </cell>
          <cell r="F1083">
            <v>13713000</v>
          </cell>
          <cell r="G1083">
            <v>13060000</v>
          </cell>
        </row>
        <row r="1084">
          <cell r="C1084">
            <v>220107</v>
          </cell>
          <cell r="D1084" t="str">
            <v xml:space="preserve"> کراس آرم کامپوزیت به طول ٢٫۴ متر از قوطی ٨٠×٨٠ میلیمتر.</v>
          </cell>
          <cell r="E1084" t="str">
            <v>عدد</v>
          </cell>
          <cell r="F1084">
            <v>12967000</v>
          </cell>
          <cell r="G1084">
            <v>12350000</v>
          </cell>
        </row>
        <row r="1085">
          <cell r="C1085">
            <v>220108</v>
          </cell>
          <cell r="D1085" t="str">
            <v xml:space="preserve"> کراس آرم کامپوزیت به طول ٢٫۴ از قوطی ١٠٠×١٠٠ میلیمتر.</v>
          </cell>
          <cell r="E1085" t="str">
            <v>عدد</v>
          </cell>
          <cell r="F1085">
            <v>16464000</v>
          </cell>
          <cell r="G1085">
            <v>15680000</v>
          </cell>
        </row>
        <row r="1086">
          <cell r="C1086">
            <v>220109</v>
          </cell>
          <cell r="D1086" t="str">
            <v xml:space="preserve"> کراس آرم کامپوزیت به طول ٣ متر از قوطی ٨٠×٨٠ میلیمتر.</v>
          </cell>
          <cell r="E1086" t="str">
            <v>عدد</v>
          </cell>
          <cell r="F1086">
            <v>16212000</v>
          </cell>
          <cell r="G1086">
            <v>15440000</v>
          </cell>
        </row>
        <row r="1087">
          <cell r="C1087">
            <v>220110</v>
          </cell>
          <cell r="D1087" t="str">
            <v xml:space="preserve"> کراس آرم کامپوزیت به طول ٣ از قوطی ١٠٠×١٠٠ میلیمتر.</v>
          </cell>
          <cell r="E1087" t="str">
            <v>عدد</v>
          </cell>
          <cell r="F1087">
            <v>20569000</v>
          </cell>
          <cell r="G1087">
            <v>19590000</v>
          </cell>
        </row>
        <row r="1088">
          <cell r="C1088">
            <v>220111</v>
          </cell>
          <cell r="D1088" t="str">
            <v>سکو کات اوت و برقگیر کامپوزیت به طول ٢٫۴ متر شامل دو عدد ناودانی با ضخامت ١٠ میلی متر.</v>
          </cell>
          <cell r="E1088" t="str">
            <v>عدد</v>
          </cell>
          <cell r="F1088">
            <v>17500000</v>
          </cell>
          <cell r="G1088">
            <v>16000000</v>
          </cell>
        </row>
        <row r="1089">
          <cell r="C1089">
            <v>220201</v>
          </cell>
          <cell r="D1089" t="str">
            <v xml:space="preserve"> بدنه تابلو کامپوزیت.</v>
          </cell>
          <cell r="E1089" t="str">
            <v>کیلوگرم</v>
          </cell>
          <cell r="F1089">
            <v>2724000</v>
          </cell>
          <cell r="G1089">
            <v>1412000</v>
          </cell>
        </row>
        <row r="1090">
          <cell r="C1090">
            <v>220202</v>
          </cell>
          <cell r="D1090" t="str">
            <v xml:space="preserve"> سکو کامپوزیت جهت نصب تابلو کامپوزیت.</v>
          </cell>
          <cell r="E1090" t="str">
            <v>کیلوگرم</v>
          </cell>
          <cell r="F1090">
            <v>1543000</v>
          </cell>
          <cell r="G1090">
            <v>1119000</v>
          </cell>
        </row>
        <row r="1091">
          <cell r="C1091">
            <v>230101</v>
          </cell>
          <cell r="D1091" t="str">
            <v>فریم فلزی تابلو فشار ضعیف با داکتکشی و مقرهها ساخته شده با ورق روغنی رنگ شده با رنگ پودری الکتروستایک.</v>
          </cell>
          <cell r="E1091" t="str">
            <v>کیلوگرم</v>
          </cell>
          <cell r="F1091">
            <v>2025000</v>
          </cell>
          <cell r="G1091">
            <v>997500</v>
          </cell>
        </row>
        <row r="1092">
          <cell r="C1092">
            <v>230201</v>
          </cell>
          <cell r="D1092" t="str">
            <v xml:space="preserve"> سلول ٢٠ کیلوولت کامپکت AIS بدون تجهیزات به عرض ٣٧٫۵ سانتیمتر.</v>
          </cell>
          <cell r="E1092" t="str">
            <v>عدد</v>
          </cell>
          <cell r="F1092">
            <v>150000000</v>
          </cell>
          <cell r="G1092">
            <v>120000000</v>
          </cell>
        </row>
        <row r="1093">
          <cell r="C1093">
            <v>230202</v>
          </cell>
          <cell r="D1093" t="str">
            <v xml:space="preserve"> سلول ٢٠ کیلوولت کامپکت AIS بدون تجهیزات به عرض ۵٠ سانتیمتر.</v>
          </cell>
          <cell r="E1093" t="str">
            <v>عدد</v>
          </cell>
          <cell r="F1093">
            <v>180000000</v>
          </cell>
          <cell r="G1093">
            <v>145000000</v>
          </cell>
        </row>
        <row r="1094">
          <cell r="C1094">
            <v>230203</v>
          </cell>
          <cell r="D1094" t="str">
            <v xml:space="preserve"> سلول ٢٠ کیلوولت کامپکت AIS بدون تجهیزات به عرض ٧۵ سانتیمتر.</v>
          </cell>
          <cell r="E1094" t="str">
            <v>عدد</v>
          </cell>
          <cell r="F1094">
            <v>200000000</v>
          </cell>
          <cell r="G1094">
            <v>160000000</v>
          </cell>
        </row>
        <row r="1095">
          <cell r="C1095">
            <v>230301</v>
          </cell>
          <cell r="D1095" t="str">
            <v xml:space="preserve"> کیوسک فلزی با ورق رنگ شده بدون تجهیزات جهت پست های بدون ترانسفورماتور.</v>
          </cell>
          <cell r="E1095" t="str">
            <v>متر مربع</v>
          </cell>
          <cell r="F1095">
            <v>207040000</v>
          </cell>
          <cell r="G1095">
            <v>160000000</v>
          </cell>
        </row>
        <row r="1096">
          <cell r="C1096">
            <v>230302</v>
          </cell>
          <cell r="D1096" t="str">
            <v xml:space="preserve"> کیوسک فلزی با ورق گالوانیزه بدون تجهیزات جهت پست های بدون ترانسفورماتور.</v>
          </cell>
          <cell r="E1096" t="str">
            <v>متر مربع</v>
          </cell>
          <cell r="F1096">
            <v>194100000</v>
          </cell>
          <cell r="G1096">
            <v>150000000</v>
          </cell>
        </row>
        <row r="1097">
          <cell r="C1097">
            <v>230303</v>
          </cell>
          <cell r="D1097" t="str">
            <v xml:space="preserve"> کیوسک فلزی با ورق آلوزینک بدون تجهیزات جهت پست های بدون ترانسفورماتور.</v>
          </cell>
          <cell r="E1097" t="str">
            <v>متر مربع</v>
          </cell>
          <cell r="F1097">
            <v>258800000</v>
          </cell>
          <cell r="G1097">
            <v>200000000</v>
          </cell>
        </row>
        <row r="1098">
          <cell r="C1098">
            <v>230304</v>
          </cell>
          <cell r="D1098" t="str">
            <v xml:space="preserve"> کیوسک فلزی با ورق رنگ شده بدون تجهیزات جهت پست های با ترانسفورماتور.</v>
          </cell>
          <cell r="E1098" t="str">
            <v>متر مربع</v>
          </cell>
          <cell r="F1098">
            <v>219980000</v>
          </cell>
          <cell r="G1098">
            <v>170000000</v>
          </cell>
        </row>
        <row r="1099">
          <cell r="C1099">
            <v>230305</v>
          </cell>
          <cell r="D1099" t="str">
            <v xml:space="preserve"> کیوسک فلزی با ورق گالوانیزه بدون تجهیزات جهت پست های با ترانسفورماتور.</v>
          </cell>
          <cell r="E1099" t="str">
            <v>متر مربع</v>
          </cell>
          <cell r="F1099">
            <v>207040000</v>
          </cell>
          <cell r="G1099">
            <v>160000000</v>
          </cell>
        </row>
        <row r="1100">
          <cell r="C1100">
            <v>230306</v>
          </cell>
          <cell r="D1100" t="str">
            <v xml:space="preserve"> کیوسک فلزی با ورق آلوزینک بدون تجهیزات جهت پست های با ترانسفورماتور.</v>
          </cell>
          <cell r="E1100" t="str">
            <v>متر مربع</v>
          </cell>
          <cell r="F1100">
            <v>284680000</v>
          </cell>
          <cell r="G1100">
            <v>220000000</v>
          </cell>
        </row>
        <row r="1101">
          <cell r="C1101">
            <v>230410</v>
          </cell>
          <cell r="D1101" t="str">
            <v xml:space="preserve">تابلو فشارضعيف پست جهت نصب در  فضاي آزاد(توزيع باراني) با جريان نامي 160 آمپر داراي دو فيدرخروجي و فيدر روشنايي بدون هر گونه تجهيزات اندازه گيري وترانسفورماتورهاي جريان مربوطه </v>
          </cell>
          <cell r="E1101" t="str">
            <v xml:space="preserve">دستگاه </v>
          </cell>
          <cell r="F1101">
            <v>330000000</v>
          </cell>
          <cell r="G1101">
            <v>0</v>
          </cell>
        </row>
        <row r="1102">
          <cell r="C1102">
            <v>230415</v>
          </cell>
          <cell r="D1102" t="str">
            <v xml:space="preserve">تابلوفشار ضعيف پست جهت نصب در  فضاي آزاد(توزيع باراني) با جريان نامي 250 آمپر داراي سه فيدر خروجي وفيدر روشنايي بدون هرگونه تجهيزات اندازه گيري وترانسفورماتورهاي جريان مربوطه </v>
          </cell>
          <cell r="E1102" t="str">
            <v xml:space="preserve">دستگاه </v>
          </cell>
          <cell r="F1102">
            <v>330000000</v>
          </cell>
          <cell r="G1102">
            <v>0</v>
          </cell>
        </row>
        <row r="1103">
          <cell r="C1103">
            <v>230420</v>
          </cell>
          <cell r="D1103" t="str">
            <v xml:space="preserve">تابلوفشار ضعيف پست جهت نصب در  فضاي آزاد(توزيع باراني) با جريان نامي ٤٠٠ آمپر داراي ٤ فيدر خروجي و فيدر روشنايي بدون هر گونه تجهيزات اندازه گيري وترانسفورماتورهاي جريان مربوطه  </v>
          </cell>
          <cell r="E1103" t="str">
            <v xml:space="preserve">دستگاه </v>
          </cell>
          <cell r="F1103">
            <v>550000000</v>
          </cell>
          <cell r="G1103">
            <v>0</v>
          </cell>
        </row>
        <row r="1104">
          <cell r="C1104">
            <v>230425</v>
          </cell>
          <cell r="D1104" t="str">
            <v xml:space="preserve">تابلو فشار ضعيف پست جهت نصب در  فضاي آزاد (توزيع باراني) با جريان نامي ٦٣٠ آمپر داراي ٤ فيدرخروجي و فيدر روشنايي بدون هر گونه تجهيزات اندازه گيري وترانسفورماتورهاي جريان مربوطه. </v>
          </cell>
          <cell r="E1104" t="str">
            <v xml:space="preserve">دستگاه </v>
          </cell>
          <cell r="F1104">
            <v>650000000</v>
          </cell>
          <cell r="G1104">
            <v>0</v>
          </cell>
        </row>
        <row r="1105">
          <cell r="C1105">
            <v>230500</v>
          </cell>
          <cell r="D1105" t="str">
            <v>تابلو توزیع با کنتور فهام 63 آمپر</v>
          </cell>
          <cell r="E1105" t="str">
            <v>دستگاه</v>
          </cell>
          <cell r="F1105">
            <v>334770000</v>
          </cell>
          <cell r="G1105">
            <v>0</v>
          </cell>
        </row>
        <row r="1106">
          <cell r="C1106">
            <v>230501</v>
          </cell>
          <cell r="D1106" t="str">
            <v>تابلو توزیع با کنتور فهام 100 آمپر</v>
          </cell>
          <cell r="E1106" t="str">
            <v>دستگاه</v>
          </cell>
          <cell r="F1106">
            <v>334770000</v>
          </cell>
          <cell r="G1106">
            <v>0</v>
          </cell>
        </row>
        <row r="1107">
          <cell r="C1107">
            <v>230502</v>
          </cell>
          <cell r="D1107" t="str">
            <v>تابلو توزیع با کنتور فهام 125 آمپر</v>
          </cell>
          <cell r="E1107" t="str">
            <v>دستگاه</v>
          </cell>
          <cell r="F1107">
            <v>0</v>
          </cell>
          <cell r="G1107">
            <v>0</v>
          </cell>
        </row>
        <row r="1108">
          <cell r="C1108">
            <v>230503</v>
          </cell>
          <cell r="D1108" t="str">
            <v>تابلو توزیع با کنتور فهام 160 آمپر</v>
          </cell>
          <cell r="E1108" t="str">
            <v>دستگاه</v>
          </cell>
          <cell r="F1108">
            <v>339209000</v>
          </cell>
          <cell r="G1108">
            <v>0</v>
          </cell>
        </row>
        <row r="1109">
          <cell r="C1109">
            <v>230504</v>
          </cell>
          <cell r="D1109" t="str">
            <v>تابلو توزیع با کنتور فهام 200 آمپر</v>
          </cell>
          <cell r="E1109" t="str">
            <v>دستگاه</v>
          </cell>
          <cell r="F1109">
            <v>0</v>
          </cell>
          <cell r="G1109">
            <v>0</v>
          </cell>
        </row>
        <row r="1110">
          <cell r="C1110">
            <v>230505</v>
          </cell>
          <cell r="D1110" t="str">
            <v>تابلو توزیع با کنتور فهام 250 آمپر</v>
          </cell>
          <cell r="E1110" t="str">
            <v>دستگاه</v>
          </cell>
          <cell r="F1110">
            <v>339991000</v>
          </cell>
          <cell r="G1110">
            <v>0</v>
          </cell>
        </row>
        <row r="1111">
          <cell r="C1111">
            <v>230506</v>
          </cell>
          <cell r="D1111" t="str">
            <v>تابلو توزیع بدون کنتور فهام 400 آمپر</v>
          </cell>
          <cell r="E1111" t="str">
            <v>دستگاه</v>
          </cell>
          <cell r="F1111">
            <v>0</v>
          </cell>
          <cell r="G1111">
            <v>0</v>
          </cell>
        </row>
        <row r="1112">
          <cell r="C1112">
            <v>230507</v>
          </cell>
          <cell r="D1112" t="str">
            <v>تابلو توزیع با کنتور فهام 400 آمپر</v>
          </cell>
          <cell r="E1112" t="str">
            <v>دستگاه</v>
          </cell>
          <cell r="F1112">
            <v>544232000</v>
          </cell>
          <cell r="G1112">
            <v>0</v>
          </cell>
        </row>
        <row r="1113">
          <cell r="C1113">
            <v>230508</v>
          </cell>
          <cell r="D1113" t="str">
            <v>تابلو توزیع با کنتور فهام 630 آمپری 4 خروجی</v>
          </cell>
          <cell r="E1113" t="str">
            <v>دستگاه</v>
          </cell>
          <cell r="F1113">
            <v>591715000</v>
          </cell>
          <cell r="G1113">
            <v>0</v>
          </cell>
        </row>
        <row r="1114">
          <cell r="C1114">
            <v>230509</v>
          </cell>
          <cell r="D1114" t="str">
            <v>تابلو توزیع با کنتور فهام 630 آمپری 5 خروجی</v>
          </cell>
          <cell r="E1114" t="str">
            <v>دستگاه</v>
          </cell>
          <cell r="F1114">
            <v>618780000</v>
          </cell>
          <cell r="G1114">
            <v>0</v>
          </cell>
        </row>
        <row r="1115">
          <cell r="C1115">
            <v>230510</v>
          </cell>
          <cell r="D1115" t="str">
            <v>تابلو توزیع با کنتور معمولی63 آمپر</v>
          </cell>
          <cell r="E1115" t="str">
            <v>دستگاه</v>
          </cell>
          <cell r="F1115">
            <v>0</v>
          </cell>
          <cell r="G1115">
            <v>0</v>
          </cell>
        </row>
        <row r="1116">
          <cell r="C1116">
            <v>230511</v>
          </cell>
          <cell r="D1116" t="str">
            <v>تابلو توزیع با کنتور معمولی100 آمپر</v>
          </cell>
          <cell r="E1116" t="str">
            <v>دستگاه</v>
          </cell>
          <cell r="F1116">
            <v>0</v>
          </cell>
          <cell r="G1116">
            <v>0</v>
          </cell>
        </row>
        <row r="1117">
          <cell r="C1117">
            <v>230512</v>
          </cell>
          <cell r="D1117" t="str">
            <v>تابلو توزیع با کنتور معمولی125 آمپر</v>
          </cell>
          <cell r="E1117" t="str">
            <v>دستگاه</v>
          </cell>
          <cell r="F1117">
            <v>0</v>
          </cell>
          <cell r="G1117">
            <v>0</v>
          </cell>
        </row>
        <row r="1118">
          <cell r="C1118">
            <v>230513</v>
          </cell>
          <cell r="D1118" t="str">
            <v>تابلو توزیع با کنتور معمولی160 آمپر</v>
          </cell>
          <cell r="E1118" t="str">
            <v>دستگاه</v>
          </cell>
          <cell r="F1118">
            <v>0</v>
          </cell>
          <cell r="G1118">
            <v>0</v>
          </cell>
        </row>
        <row r="1119">
          <cell r="C1119">
            <v>230514</v>
          </cell>
          <cell r="D1119" t="str">
            <v>تابلو توزیع با کنتور معمولی200آمپر</v>
          </cell>
          <cell r="E1119" t="str">
            <v>دستگاه</v>
          </cell>
          <cell r="F1119">
            <v>0</v>
          </cell>
          <cell r="G1119">
            <v>0</v>
          </cell>
        </row>
        <row r="1120">
          <cell r="C1120">
            <v>230515</v>
          </cell>
          <cell r="D1120" t="str">
            <v>تابلو توزیع با کنتور معمولی250آمپر</v>
          </cell>
          <cell r="E1120" t="str">
            <v>دستگاه</v>
          </cell>
          <cell r="F1120">
            <v>0</v>
          </cell>
          <cell r="G1120">
            <v>0</v>
          </cell>
        </row>
        <row r="1121">
          <cell r="C1121">
            <v>230516</v>
          </cell>
          <cell r="D1121" t="str">
            <v>تابلو توزیع با کنتور معمولی400 آمپر</v>
          </cell>
          <cell r="E1121" t="str">
            <v>دستگاه</v>
          </cell>
          <cell r="F1121">
            <v>0</v>
          </cell>
          <cell r="G1121">
            <v>0</v>
          </cell>
        </row>
        <row r="1122">
          <cell r="C1122">
            <v>230517</v>
          </cell>
          <cell r="D1122" t="str">
            <v>تابلو توزیع با کنتور معمولی630 آمپر 4 خروجی</v>
          </cell>
          <cell r="E1122" t="str">
            <v>دستگاه</v>
          </cell>
          <cell r="F1122">
            <v>0</v>
          </cell>
          <cell r="G1122">
            <v>0</v>
          </cell>
        </row>
        <row r="1123">
          <cell r="C1123">
            <v>230518</v>
          </cell>
          <cell r="D1123" t="str">
            <v>تابلو توزیع با کنتور معمولی630 آمپر 5 خروجی</v>
          </cell>
          <cell r="E1123" t="str">
            <v>دستگاه</v>
          </cell>
          <cell r="F1123">
            <v>0</v>
          </cell>
          <cell r="G1123">
            <v>0</v>
          </cell>
        </row>
        <row r="1124">
          <cell r="C1124">
            <v>230519</v>
          </cell>
          <cell r="D1124" t="str">
            <v xml:space="preserve">تابلو سنجش 25 تا 32 </v>
          </cell>
          <cell r="E1124" t="str">
            <v>دستگاه</v>
          </cell>
          <cell r="F1124">
            <v>0</v>
          </cell>
          <cell r="G1124">
            <v>0</v>
          </cell>
        </row>
        <row r="1125">
          <cell r="C1125">
            <v>230520</v>
          </cell>
          <cell r="D1125" t="str">
            <v>تابلو سنجش 63 تا 100</v>
          </cell>
          <cell r="E1125" t="str">
            <v>دستگاه</v>
          </cell>
          <cell r="F1125">
            <v>0</v>
          </cell>
          <cell r="G1125">
            <v>0</v>
          </cell>
        </row>
        <row r="1126">
          <cell r="C1126">
            <v>230521</v>
          </cell>
          <cell r="D1126" t="str">
            <v>تابلو سنجش 125</v>
          </cell>
          <cell r="E1126" t="str">
            <v>دستگاه</v>
          </cell>
          <cell r="F1126">
            <v>0</v>
          </cell>
          <cell r="G1126">
            <v>0</v>
          </cell>
        </row>
        <row r="1127">
          <cell r="C1127">
            <v>230522</v>
          </cell>
          <cell r="D1127" t="str">
            <v>تابلو سنجش 160</v>
          </cell>
          <cell r="E1127" t="str">
            <v>دستگاه</v>
          </cell>
          <cell r="F1127">
            <v>0</v>
          </cell>
          <cell r="G1127">
            <v>0</v>
          </cell>
        </row>
        <row r="1128">
          <cell r="C1128">
            <v>230523</v>
          </cell>
          <cell r="D1128" t="str">
            <v>تابلو سنجش 200</v>
          </cell>
          <cell r="E1128" t="str">
            <v>دستگاه</v>
          </cell>
          <cell r="F1128">
            <v>0</v>
          </cell>
          <cell r="G1128">
            <v>0</v>
          </cell>
        </row>
        <row r="1129">
          <cell r="C1129">
            <v>230524</v>
          </cell>
          <cell r="D1129" t="str">
            <v>تابلو سنجش 250</v>
          </cell>
          <cell r="E1129" t="str">
            <v>دستگاه</v>
          </cell>
          <cell r="F1129">
            <v>0</v>
          </cell>
          <cell r="G1129">
            <v>0</v>
          </cell>
        </row>
        <row r="1130">
          <cell r="C1130">
            <v>230525</v>
          </cell>
          <cell r="D1130" t="str">
            <v>تابلو سنجش 400</v>
          </cell>
          <cell r="E1130" t="str">
            <v>دستگاه</v>
          </cell>
          <cell r="F1130">
            <v>0</v>
          </cell>
          <cell r="G1130">
            <v>0</v>
          </cell>
        </row>
        <row r="1131">
          <cell r="C1131">
            <v>230526</v>
          </cell>
          <cell r="D1131" t="str">
            <v>تابلو سنجش 500</v>
          </cell>
          <cell r="E1131" t="str">
            <v>دستگاه</v>
          </cell>
          <cell r="F1131">
            <v>0</v>
          </cell>
          <cell r="G1131">
            <v>0</v>
          </cell>
        </row>
        <row r="1132">
          <cell r="C1132">
            <v>230527</v>
          </cell>
          <cell r="D1132" t="str">
            <v>تابلو سنجش 630</v>
          </cell>
          <cell r="E1132" t="str">
            <v>دستگاه</v>
          </cell>
          <cell r="F1132">
            <v>0</v>
          </cell>
          <cell r="G1132">
            <v>0</v>
          </cell>
        </row>
        <row r="1133">
          <cell r="C1133">
            <v>230528</v>
          </cell>
          <cell r="D1133" t="str">
            <v>تابلو توزیع شالتر سه خروجی</v>
          </cell>
          <cell r="E1133" t="str">
            <v>دستگاه</v>
          </cell>
          <cell r="F1133">
            <v>0</v>
          </cell>
          <cell r="G1133">
            <v>0</v>
          </cell>
        </row>
        <row r="1134">
          <cell r="C1134">
            <v>230529</v>
          </cell>
          <cell r="D1134" t="str">
            <v>تابلو 20 کیلو ولت دوسلولی</v>
          </cell>
          <cell r="E1134" t="str">
            <v>دستگاه</v>
          </cell>
          <cell r="F1134">
            <v>0</v>
          </cell>
          <cell r="G1134">
            <v>0</v>
          </cell>
        </row>
        <row r="1135">
          <cell r="C1135">
            <v>230530</v>
          </cell>
          <cell r="D1135" t="str">
            <v>تابلو سنجش هوشمند تابلو اصلی زیر 40 کیلووات (سایز 3 (15*35*45))</v>
          </cell>
          <cell r="E1135" t="str">
            <v>دستگاه</v>
          </cell>
          <cell r="F1135">
            <v>71630000</v>
          </cell>
          <cell r="G1135">
            <v>0</v>
          </cell>
        </row>
        <row r="1136">
          <cell r="C1136">
            <v>230531</v>
          </cell>
          <cell r="D1136" t="str">
            <v>تابلو سنجش هوشمند  63آمپری  (سایز 4 (20*60*80))</v>
          </cell>
          <cell r="E1136" t="str">
            <v>دستگاه</v>
          </cell>
          <cell r="F1136">
            <v>0</v>
          </cell>
          <cell r="G1136">
            <v>0</v>
          </cell>
        </row>
        <row r="1137">
          <cell r="C1137">
            <v>230532</v>
          </cell>
          <cell r="D1137" t="str">
            <v>تابلو سنجش هوشمند  80آمپری (80A(41-47 KW))</v>
          </cell>
          <cell r="E1137" t="str">
            <v>دستگاه</v>
          </cell>
          <cell r="F1137">
            <v>132350570</v>
          </cell>
          <cell r="G1137">
            <v>0</v>
          </cell>
        </row>
        <row r="1138">
          <cell r="C1138">
            <v>230533</v>
          </cell>
          <cell r="D1138" t="str">
            <v>تابلو سنجش هوشمند  100آمپری  100A(48-59 KW)</v>
          </cell>
          <cell r="E1138" t="str">
            <v>دستگاه</v>
          </cell>
          <cell r="F1138">
            <v>158225570</v>
          </cell>
          <cell r="G1138">
            <v>0</v>
          </cell>
        </row>
        <row r="1139">
          <cell r="C1139">
            <v>230534</v>
          </cell>
          <cell r="D1139" t="str">
            <v>تابلو سنجش هوشمند  125آمپری  125 A(60-73 KW)</v>
          </cell>
          <cell r="E1139" t="str">
            <v>دستگاه</v>
          </cell>
          <cell r="F1139">
            <v>160962570</v>
          </cell>
          <cell r="G1139">
            <v>0</v>
          </cell>
        </row>
        <row r="1140">
          <cell r="C1140">
            <v>230535</v>
          </cell>
          <cell r="D1140" t="str">
            <v>تابلو سنجش هوشمند 160A(74-80 KW)</v>
          </cell>
          <cell r="E1140" t="str">
            <v>دستگاه</v>
          </cell>
          <cell r="F1140">
            <v>213414570</v>
          </cell>
          <cell r="G1140">
            <v>0</v>
          </cell>
        </row>
        <row r="1141">
          <cell r="C1141">
            <v>230536</v>
          </cell>
          <cell r="D1141" t="str">
            <v>تابلو سنجش هوشمند160A(81-94 KW)</v>
          </cell>
          <cell r="E1141" t="str">
            <v>دستگاه</v>
          </cell>
          <cell r="F1141">
            <v>223954570</v>
          </cell>
          <cell r="G1141">
            <v>0</v>
          </cell>
        </row>
        <row r="1142">
          <cell r="C1142">
            <v>230537</v>
          </cell>
          <cell r="D1142" t="str">
            <v>تابلو سنجش هوشمند 160A(95-100 KW)</v>
          </cell>
          <cell r="E1142" t="str">
            <v>دستگاه</v>
          </cell>
          <cell r="F1142">
            <v>244834570</v>
          </cell>
          <cell r="G1142">
            <v>0</v>
          </cell>
        </row>
        <row r="1143">
          <cell r="C1143">
            <v>230538</v>
          </cell>
          <cell r="D1143" t="str">
            <v>تابلو سنجش هوشمند  200A(101-117 KW)</v>
          </cell>
          <cell r="E1143" t="str">
            <v>دستگاه</v>
          </cell>
          <cell r="F1143">
            <v>244834570</v>
          </cell>
          <cell r="G1143">
            <v>0</v>
          </cell>
        </row>
        <row r="1144">
          <cell r="C1144">
            <v>230539</v>
          </cell>
          <cell r="D1144" t="str">
            <v>تابلو سنجش هوشمند  250A(118-128 KW)</v>
          </cell>
          <cell r="E1144" t="str">
            <v>دستگاه</v>
          </cell>
          <cell r="F1144">
            <v>245648570</v>
          </cell>
          <cell r="G1144">
            <v>0</v>
          </cell>
        </row>
        <row r="1145">
          <cell r="C1145">
            <v>230540</v>
          </cell>
          <cell r="D1145" t="str">
            <v>تابلو سنجش هوشمند  250A(129-147 KW)</v>
          </cell>
          <cell r="E1145" t="str">
            <v>دستگاه</v>
          </cell>
          <cell r="F1145">
            <v>273806360</v>
          </cell>
          <cell r="G1145">
            <v>0</v>
          </cell>
        </row>
        <row r="1146">
          <cell r="C1146">
            <v>230541</v>
          </cell>
          <cell r="D1146" t="str">
            <v>تابلو سنجش هوشمند 315A(148-160 KW)</v>
          </cell>
          <cell r="E1146" t="str">
            <v>دستگاه</v>
          </cell>
          <cell r="F1146">
            <v>325188060</v>
          </cell>
          <cell r="G1146">
            <v>0</v>
          </cell>
        </row>
        <row r="1147">
          <cell r="C1147">
            <v>230542</v>
          </cell>
          <cell r="D1147" t="str">
            <v>تابلو سنجش هوشمند 315A(161-185 KW)</v>
          </cell>
          <cell r="E1147" t="str">
            <v>دستگاه</v>
          </cell>
          <cell r="F1147">
            <v>340116270</v>
          </cell>
          <cell r="G1147">
            <v>0</v>
          </cell>
        </row>
        <row r="1148">
          <cell r="C1148">
            <v>230543</v>
          </cell>
          <cell r="D1148" t="str">
            <v>تابلو سنجش هوشمند  400A(186-200 KW)</v>
          </cell>
          <cell r="E1148">
            <v>0</v>
          </cell>
          <cell r="F1148">
            <v>340116270</v>
          </cell>
          <cell r="G1148">
            <v>0</v>
          </cell>
        </row>
        <row r="1149">
          <cell r="C1149">
            <v>230544</v>
          </cell>
          <cell r="D1149" t="str">
            <v>تابلو سنجش هوشمند  400A(200-235 KW)</v>
          </cell>
          <cell r="E1149" t="str">
            <v>دستگاه</v>
          </cell>
          <cell r="F1149">
            <v>353776270</v>
          </cell>
          <cell r="G1149">
            <v>0</v>
          </cell>
        </row>
        <row r="1150">
          <cell r="C1150">
            <v>230545</v>
          </cell>
          <cell r="D1150" t="str">
            <v>تابلو سنجش هوشمند  500A(236-250 KW)</v>
          </cell>
          <cell r="E1150" t="str">
            <v>دستگاه</v>
          </cell>
          <cell r="F1150">
            <v>404595670</v>
          </cell>
          <cell r="G1150">
            <v>0</v>
          </cell>
        </row>
        <row r="1151">
          <cell r="C1151">
            <v>230546</v>
          </cell>
          <cell r="D1151" t="str">
            <v>تابلو کنتور تک کنتور 25 آمپر تکفاز</v>
          </cell>
          <cell r="E1151" t="str">
            <v>دستگاه</v>
          </cell>
          <cell r="F1151">
            <v>16616000</v>
          </cell>
          <cell r="G1151">
            <v>0</v>
          </cell>
        </row>
        <row r="1152">
          <cell r="C1152">
            <v>230547</v>
          </cell>
          <cell r="D1152" t="str">
            <v>تابلو کنتور تک کنتور 32 آمپر تکفاز</v>
          </cell>
          <cell r="E1152" t="str">
            <v>دستگاه</v>
          </cell>
          <cell r="F1152">
            <v>16576000</v>
          </cell>
          <cell r="G1152">
            <v>0</v>
          </cell>
        </row>
        <row r="1153">
          <cell r="C1153">
            <v>230548</v>
          </cell>
          <cell r="D1153" t="str">
            <v>تابلو کنتور تک کنتور3 فاز 16 آمپر</v>
          </cell>
          <cell r="E1153" t="str">
            <v>دستگاه</v>
          </cell>
          <cell r="F1153">
            <v>25509000</v>
          </cell>
          <cell r="G1153">
            <v>0</v>
          </cell>
        </row>
        <row r="1154">
          <cell r="C1154">
            <v>230549</v>
          </cell>
          <cell r="D1154" t="str">
            <v>تابلو کنتور تک کنتور3 فاز 25 آمپر</v>
          </cell>
          <cell r="E1154" t="str">
            <v>دستگاه</v>
          </cell>
          <cell r="F1154">
            <v>25509000</v>
          </cell>
          <cell r="G1154">
            <v>0</v>
          </cell>
        </row>
        <row r="1155">
          <cell r="C1155">
            <v>230550</v>
          </cell>
          <cell r="D1155" t="str">
            <v>تابلو کنتور تک کنتور3 فاز 32 آمپر</v>
          </cell>
          <cell r="E1155" t="str">
            <v>دستگاه</v>
          </cell>
          <cell r="F1155">
            <v>25509000</v>
          </cell>
          <cell r="G1155">
            <v>0</v>
          </cell>
        </row>
        <row r="1156">
          <cell r="C1156">
            <v>230551</v>
          </cell>
          <cell r="D1156" t="str">
            <v>تابلو کنتور کامپوزیتی تک کنتور 25 آمپر تکفاز</v>
          </cell>
          <cell r="E1156" t="str">
            <v>دستگاه</v>
          </cell>
          <cell r="F1156">
            <v>15761000</v>
          </cell>
          <cell r="G1156">
            <v>0</v>
          </cell>
        </row>
        <row r="1157">
          <cell r="C1157">
            <v>230552</v>
          </cell>
          <cell r="D1157" t="str">
            <v>تابلو کنتور کامپوزیتی تک کنتور 32 آمپر تکفاز</v>
          </cell>
          <cell r="E1157" t="str">
            <v>دستگاه</v>
          </cell>
          <cell r="F1157">
            <v>15761000</v>
          </cell>
          <cell r="G1157">
            <v>0</v>
          </cell>
        </row>
        <row r="1158">
          <cell r="C1158">
            <v>230553</v>
          </cell>
          <cell r="D1158" t="str">
            <v>تابلو کنتور  کامپوزیتی تک کنتور3 فاز 16 آمپر</v>
          </cell>
          <cell r="E1158" t="str">
            <v>دستگاه</v>
          </cell>
          <cell r="F1158">
            <v>16594000</v>
          </cell>
          <cell r="G1158">
            <v>0</v>
          </cell>
        </row>
        <row r="1159">
          <cell r="C1159">
            <v>230554</v>
          </cell>
          <cell r="D1159" t="str">
            <v>تابلو کنتور کامپوزیتی تک کنتور3 فاز 25 آمپر</v>
          </cell>
          <cell r="E1159" t="str">
            <v>دستگاه</v>
          </cell>
          <cell r="F1159">
            <v>16594000</v>
          </cell>
          <cell r="G1159">
            <v>0</v>
          </cell>
        </row>
        <row r="1160">
          <cell r="C1160">
            <v>230555</v>
          </cell>
          <cell r="D1160" t="str">
            <v>تابلو کنتور کامپوزیتی تک کنتور3 فاز 32 آمپر</v>
          </cell>
          <cell r="E1160" t="str">
            <v>دستگاه</v>
          </cell>
          <cell r="F1160">
            <v>16594000</v>
          </cell>
          <cell r="G1160">
            <v>0</v>
          </cell>
        </row>
        <row r="1161">
          <cell r="C1161">
            <v>230556</v>
          </cell>
          <cell r="D1161" t="str">
            <v>تابلو روشنایی معابر</v>
          </cell>
          <cell r="E1161" t="str">
            <v>دستگاه</v>
          </cell>
          <cell r="F1161">
            <v>136221200</v>
          </cell>
          <cell r="G1161">
            <v>0</v>
          </cell>
        </row>
        <row r="1162">
          <cell r="C1162">
            <v>230557</v>
          </cell>
          <cell r="D1162" t="str">
            <v>تابلو های توزیع6 خروجی  800 آمپری</v>
          </cell>
          <cell r="E1162" t="str">
            <v>دستگاه</v>
          </cell>
          <cell r="F1162">
            <v>981252000</v>
          </cell>
          <cell r="G1162">
            <v>0</v>
          </cell>
        </row>
        <row r="1163">
          <cell r="C1163">
            <v>230558</v>
          </cell>
          <cell r="D1163" t="str">
            <v>تابلو های توزیع8 خروجی  1000 آمپری</v>
          </cell>
          <cell r="E1163" t="str">
            <v>دستگاه</v>
          </cell>
          <cell r="F1163">
            <v>1441085000</v>
          </cell>
          <cell r="G1163">
            <v>0</v>
          </cell>
        </row>
        <row r="1164">
          <cell r="C1164">
            <v>230559</v>
          </cell>
          <cell r="D1164" t="str">
            <v>تابلو های توزیع10   خروجی  1250 آمپری</v>
          </cell>
          <cell r="E1164" t="str">
            <v>دستگاه</v>
          </cell>
          <cell r="F1164">
            <v>1673182000</v>
          </cell>
          <cell r="G1164">
            <v>0</v>
          </cell>
        </row>
        <row r="1165">
          <cell r="C1165">
            <v>230560</v>
          </cell>
          <cell r="D1165" t="str">
            <v>تابلو های توزیع10   خروجی  1600 آمپری</v>
          </cell>
          <cell r="E1165" t="str">
            <v>دستگاه</v>
          </cell>
          <cell r="F1165">
            <v>2111730000</v>
          </cell>
          <cell r="G1165">
            <v>0</v>
          </cell>
        </row>
        <row r="1166">
          <cell r="C1166">
            <v>230561</v>
          </cell>
          <cell r="D1166" t="str">
            <v>تابلو توزیع هوایی 63 کامپوزیتی بدون روشنایی معابر()</v>
          </cell>
          <cell r="E1166" t="str">
            <v>دستگاه</v>
          </cell>
          <cell r="F1166">
            <v>72544000</v>
          </cell>
          <cell r="G1166">
            <v>0</v>
          </cell>
        </row>
        <row r="1167">
          <cell r="C1167">
            <v>230562</v>
          </cell>
          <cell r="D1167" t="str">
            <v>تابلو ارت (سایز10*40*30)</v>
          </cell>
          <cell r="E1167" t="str">
            <v>دستگاه</v>
          </cell>
          <cell r="F1167">
            <v>15049000</v>
          </cell>
          <cell r="G1167">
            <v>0</v>
          </cell>
        </row>
        <row r="1168">
          <cell r="C1168">
            <v>230563</v>
          </cell>
          <cell r="D1168" t="str">
            <v>تابلو ارت (سایز10*45*30)</v>
          </cell>
          <cell r="E1168" t="str">
            <v>دستگاه</v>
          </cell>
          <cell r="F1168">
            <v>16257000</v>
          </cell>
          <cell r="G1168">
            <v>0</v>
          </cell>
        </row>
        <row r="1169">
          <cell r="C1169">
            <v>230564</v>
          </cell>
          <cell r="D1169" t="str">
            <v>تابلو ارت (سایز10*55*30)</v>
          </cell>
          <cell r="E1169" t="str">
            <v>دستگاه</v>
          </cell>
          <cell r="F1169">
            <v>20502500</v>
          </cell>
          <cell r="G1169">
            <v>0</v>
          </cell>
        </row>
        <row r="1170">
          <cell r="C1170">
            <v>230565</v>
          </cell>
          <cell r="D1170" t="str">
            <v>تابلو توزیع هوایی 63 الی 100 آمپر</v>
          </cell>
          <cell r="E1170" t="str">
            <v>دستگاه</v>
          </cell>
          <cell r="F1170">
            <v>356106000</v>
          </cell>
          <cell r="G1170">
            <v>0</v>
          </cell>
        </row>
        <row r="1171">
          <cell r="C1171">
            <v>230566</v>
          </cell>
          <cell r="D1171" t="str">
            <v>تابلو توزیع هوایی 125 الی 160 آمپر</v>
          </cell>
          <cell r="E1171" t="str">
            <v>دستگاه</v>
          </cell>
          <cell r="F1171">
            <v>358590000</v>
          </cell>
          <cell r="G1171">
            <v>0</v>
          </cell>
        </row>
        <row r="1172">
          <cell r="C1172">
            <v>230567</v>
          </cell>
          <cell r="D1172" t="str">
            <v>تابلو توزیع هوایی 200 الی 250 آمپر</v>
          </cell>
          <cell r="E1172" t="str">
            <v>دستگاه</v>
          </cell>
          <cell r="F1172">
            <v>357628000</v>
          </cell>
          <cell r="G1172">
            <v>0</v>
          </cell>
        </row>
        <row r="1173">
          <cell r="C1173">
            <v>230568</v>
          </cell>
          <cell r="D1173" t="str">
            <v>تابلو توزیع هوایی 400 آمپر</v>
          </cell>
          <cell r="E1173" t="str">
            <v>دستگاه</v>
          </cell>
          <cell r="F1173">
            <v>602147000</v>
          </cell>
          <cell r="G1173">
            <v>0</v>
          </cell>
        </row>
        <row r="1174">
          <cell r="C1174">
            <v>230569</v>
          </cell>
          <cell r="D1174" t="str">
            <v>تابلو توزیع هوایی 630 آمپر 4 خروجی</v>
          </cell>
          <cell r="E1174" t="str">
            <v>دستگاه</v>
          </cell>
          <cell r="F1174">
            <v>656850000</v>
          </cell>
          <cell r="G1174">
            <v>0</v>
          </cell>
        </row>
        <row r="1175">
          <cell r="C1175">
            <v>230570</v>
          </cell>
          <cell r="D1175" t="str">
            <v>تابلو توزیع هوایی 630 آمپر 5 خروجی</v>
          </cell>
          <cell r="E1175" t="str">
            <v>دستگاه</v>
          </cell>
          <cell r="F1175">
            <v>676523000</v>
          </cell>
          <cell r="G1175">
            <v>0</v>
          </cell>
        </row>
        <row r="1176">
          <cell r="C1176">
            <v>230571</v>
          </cell>
          <cell r="D1176" t="str">
            <v>تابلو شالتر 100 با  3 خروجی</v>
          </cell>
          <cell r="E1176" t="str">
            <v>دستگاه</v>
          </cell>
          <cell r="F1176">
            <v>211243000</v>
          </cell>
          <cell r="G1176">
            <v>0</v>
          </cell>
        </row>
        <row r="1177">
          <cell r="C1177">
            <v>230572</v>
          </cell>
          <cell r="D1177" t="str">
            <v>تابلو شالتر 160 با  3 خروجی</v>
          </cell>
          <cell r="E1177" t="str">
            <v>دستگاه</v>
          </cell>
          <cell r="F1177">
            <v>213198000</v>
          </cell>
          <cell r="G1177">
            <v>0</v>
          </cell>
        </row>
        <row r="1178">
          <cell r="C1178">
            <v>230573</v>
          </cell>
          <cell r="D1178" t="str">
            <v>تابلو شالتر 250 با  3 خروجی</v>
          </cell>
          <cell r="E1178" t="str">
            <v>دستگاه</v>
          </cell>
          <cell r="F1178">
            <v>224405000</v>
          </cell>
          <cell r="G1178">
            <v>0</v>
          </cell>
        </row>
        <row r="1179">
          <cell r="C1179">
            <v>230574</v>
          </cell>
          <cell r="D1179" t="str">
            <v>تابلو شالتر 400 با  4 خروجی</v>
          </cell>
          <cell r="E1179" t="str">
            <v>دستگاه</v>
          </cell>
          <cell r="F1179">
            <v>344662000</v>
          </cell>
          <cell r="G1179">
            <v>0</v>
          </cell>
        </row>
        <row r="1180">
          <cell r="C1180">
            <v>230575</v>
          </cell>
          <cell r="D1180" t="str">
            <v>تابلو سنجش هوشمند تا30 آمپري با فريم کامپوزيتي</v>
          </cell>
          <cell r="E1180" t="str">
            <v xml:space="preserve">دستگاه  </v>
          </cell>
          <cell r="F1180">
            <v>8860000</v>
          </cell>
          <cell r="G1180">
            <v>0</v>
          </cell>
        </row>
        <row r="1181">
          <cell r="C1181">
            <v>230576</v>
          </cell>
          <cell r="D1181" t="str">
            <v>تابلو سنجش هوشمند 63 آمپري با فريم کامپوزيتي</v>
          </cell>
          <cell r="E1181" t="str">
            <v xml:space="preserve">دستگاه  </v>
          </cell>
          <cell r="F1181">
            <v>0</v>
          </cell>
          <cell r="G1181">
            <v>0</v>
          </cell>
        </row>
        <row r="1182">
          <cell r="C1182">
            <v>230577</v>
          </cell>
          <cell r="D1182" t="str">
            <v>تابلو سنجش هوشمند 80آمپري با فريم کامپوزيتي</v>
          </cell>
          <cell r="E1182" t="str">
            <v xml:space="preserve">دستگاه  </v>
          </cell>
          <cell r="F1182">
            <v>26060000</v>
          </cell>
          <cell r="G1182">
            <v>0</v>
          </cell>
        </row>
        <row r="1183">
          <cell r="C1183">
            <v>230578</v>
          </cell>
          <cell r="D1183" t="str">
            <v>تابلو سنجش هوشمند 100 آمپري با فريم کامپوزيتي</v>
          </cell>
          <cell r="E1183" t="str">
            <v xml:space="preserve">دستگاه  </v>
          </cell>
          <cell r="F1183">
            <v>26060000</v>
          </cell>
          <cell r="G1183">
            <v>0</v>
          </cell>
        </row>
        <row r="1184">
          <cell r="C1184">
            <v>230579</v>
          </cell>
          <cell r="D1184" t="str">
            <v>تابلو سنجش هوشمند 125 آمپري با فريم کامپوزيتي</v>
          </cell>
          <cell r="E1184" t="str">
            <v xml:space="preserve">دستگاه  </v>
          </cell>
          <cell r="F1184">
            <v>27740000</v>
          </cell>
          <cell r="G1184">
            <v>0</v>
          </cell>
        </row>
        <row r="1185">
          <cell r="C1185">
            <v>230580</v>
          </cell>
          <cell r="D1185" t="str">
            <v>تابلو سنجش هوشمند 160 آمپري با فريم کامپوزيتي</v>
          </cell>
          <cell r="E1185" t="str">
            <v xml:space="preserve">دستگاه  </v>
          </cell>
          <cell r="F1185">
            <v>27740000</v>
          </cell>
          <cell r="G1185">
            <v>0</v>
          </cell>
        </row>
        <row r="1186">
          <cell r="C1186">
            <v>230581</v>
          </cell>
          <cell r="D1186" t="str">
            <v>تابلو سنجش هوشمند 200آمپري با فريم کامپوزيتي</v>
          </cell>
          <cell r="E1186" t="str">
            <v xml:space="preserve">دستگاه </v>
          </cell>
          <cell r="F1186">
            <v>38764000</v>
          </cell>
          <cell r="G1186">
            <v>0</v>
          </cell>
        </row>
        <row r="1187">
          <cell r="C1187">
            <v>230582</v>
          </cell>
          <cell r="D1187" t="str">
            <v>تابلو سنجش هوشمند 250 آمپري با فريم کامپوزيتي</v>
          </cell>
          <cell r="E1187" t="str">
            <v xml:space="preserve">دستگاه  </v>
          </cell>
          <cell r="F1187">
            <v>73805790</v>
          </cell>
          <cell r="G1187">
            <v>0</v>
          </cell>
        </row>
        <row r="1188">
          <cell r="C1188">
            <v>230583</v>
          </cell>
          <cell r="D1188" t="str">
            <v>تابلو سنجش هوشمند 400 آمپري با فريم کامپوزيتي</v>
          </cell>
          <cell r="E1188" t="str">
            <v xml:space="preserve">دستگاه  </v>
          </cell>
          <cell r="F1188">
            <v>107590000</v>
          </cell>
          <cell r="G1188">
            <v>0</v>
          </cell>
        </row>
        <row r="1189">
          <cell r="C1189">
            <v>230584</v>
          </cell>
          <cell r="D1189" t="str">
            <v>تابلو سنجش هوشمند 500آمپري با فريم کامپوزيتي</v>
          </cell>
          <cell r="E1189" t="str">
            <v xml:space="preserve">دستگاه  </v>
          </cell>
          <cell r="F1189">
            <v>110790000</v>
          </cell>
          <cell r="G1189">
            <v>0</v>
          </cell>
        </row>
        <row r="1190">
          <cell r="C1190">
            <v>240102</v>
          </cell>
          <cell r="D1190" t="str">
            <v xml:space="preserve"> سکسیونر قابل قطع زیر بار SF6 سه وضعیتی ٢٠ کیلو ولت با قدرت تحمل اتصال کوتاه ١۶ کیلوآمپر و جریان نامی ۶٣٠ آمپر بدون موتور.</v>
          </cell>
          <cell r="E1190" t="str">
            <v>عدد</v>
          </cell>
          <cell r="F1190">
            <v>361000000</v>
          </cell>
          <cell r="G1190">
            <v>275000000</v>
          </cell>
        </row>
        <row r="1191">
          <cell r="C1191">
            <v>240103</v>
          </cell>
          <cell r="D1191" t="str">
            <v xml:space="preserve"> سکسیونر قابل قطع زیر بار SF6 سه وضعیتی ٢٠ کیلوولت با قدرت تحمل اتصال کوتاه ٢٠ کیلوآمپر و جریان نامی ۶٣٠ آمپر بدون موتور.</v>
          </cell>
          <cell r="E1191" t="str">
            <v>عدد</v>
          </cell>
          <cell r="F1191">
            <v>361000000</v>
          </cell>
          <cell r="G1191">
            <v>275000000</v>
          </cell>
        </row>
        <row r="1192">
          <cell r="C1192">
            <v>240202</v>
          </cell>
          <cell r="D1192" t="str">
            <v xml:space="preserve"> سکسیونر قابل قطع زیر بار SF6 فیوزدار سه وضعیتی ٢٠ کیلوولت با قدرت تحمل اتصال کوتاه ١۶کیلوآمپر و جریان نامی ۶٣٠ آمپر بدون احتساب فیوز فشار متوسط و بدون موتور.</v>
          </cell>
          <cell r="E1192" t="str">
            <v>عدد</v>
          </cell>
          <cell r="F1192">
            <v>475000000</v>
          </cell>
          <cell r="G1192">
            <v>355000000</v>
          </cell>
        </row>
        <row r="1193">
          <cell r="C1193">
            <v>240203</v>
          </cell>
          <cell r="D1193" t="str">
            <v xml:space="preserve"> سکسیونر قابل قطع زیر بار SF6 فیوزدار سه وضعیتی ٢٠ کیلوولت با قدرت تحمل اتصال کوتاه ٢٠کیلوآمپر و جریان نامی ۶٣٠ آمپر بدون احتساب فیوز فشار متوسط و بدون موتور.</v>
          </cell>
          <cell r="E1193" t="str">
            <v>عدد</v>
          </cell>
          <cell r="F1193">
            <v>475000000</v>
          </cell>
          <cell r="G1193">
            <v>355000000</v>
          </cell>
        </row>
        <row r="1194">
          <cell r="C1194">
            <v>240401</v>
          </cell>
          <cell r="D1194" t="str">
            <v>سکسیونر ارت ٢٠ کیلو ولت با قدرت تحمل اتصال کوتاه ١ تا ٣ کیلو آمپر.</v>
          </cell>
          <cell r="E1194" t="str">
            <v>عدد</v>
          </cell>
          <cell r="F1194">
            <v>101289000</v>
          </cell>
          <cell r="G1194">
            <v>75000000</v>
          </cell>
        </row>
        <row r="1195">
          <cell r="C1195">
            <v>240402</v>
          </cell>
          <cell r="D1195" t="str">
            <v xml:space="preserve"> سکسیونر ارت ٢٠ کیلو ولت با قدرت تحمل اتصال کوتاه ١۶ تا ٢٠ کیلو آمپر.</v>
          </cell>
          <cell r="E1195" t="str">
            <v>عدد</v>
          </cell>
          <cell r="F1195">
            <v>114794000</v>
          </cell>
          <cell r="G1195">
            <v>85000000</v>
          </cell>
        </row>
        <row r="1196">
          <cell r="C1196">
            <v>240501</v>
          </cell>
          <cell r="D1196" t="str">
            <v xml:space="preserve"> موتور برای سکسیونر قابل قطع زیر بار با کنتاکت کمکی قطع و وصل و ارت با ولتاژ نامی ٢۴ تا ٢٣٠ ولت.</v>
          </cell>
          <cell r="E1196" t="str">
            <v>عدد</v>
          </cell>
          <cell r="F1196">
            <v>105340000</v>
          </cell>
          <cell r="G1196">
            <v>78000000</v>
          </cell>
        </row>
        <row r="1197">
          <cell r="C1197">
            <v>240502</v>
          </cell>
          <cell r="D1197" t="str">
            <v xml:space="preserve"> موتور برای سکسیونر قابل قطع فیوز دار با کنتاکت کمکی قطع و وصل و ارت با ولتاژ نامی ٢۴ تا ٢٣٠ ولت.</v>
          </cell>
          <cell r="E1197" t="str">
            <v>عدد</v>
          </cell>
          <cell r="F1197">
            <v>105340000</v>
          </cell>
          <cell r="G1197">
            <v>78000000</v>
          </cell>
        </row>
        <row r="1198">
          <cell r="C1198">
            <v>240503</v>
          </cell>
          <cell r="D1198" t="str">
            <v xml:space="preserve"> بوبین شنت سکسیونر فیوز دار ٢۴ تا ٢٣٠ ولت.</v>
          </cell>
          <cell r="E1198" t="str">
            <v>عدد</v>
          </cell>
          <cell r="F1198">
            <v>27010000</v>
          </cell>
          <cell r="G1198">
            <v>20000000</v>
          </cell>
        </row>
        <row r="1199">
          <cell r="C1199">
            <v>240504</v>
          </cell>
          <cell r="D1199" t="str">
            <v xml:space="preserve"> کنتاکت کمکی قطع سکسیونر فیوز دار ٢۴ تا ٢٣٠ ولت.</v>
          </cell>
          <cell r="E1199" t="str">
            <v>عدد</v>
          </cell>
          <cell r="F1199">
            <v>22958000</v>
          </cell>
          <cell r="G1199">
            <v>17000000</v>
          </cell>
        </row>
        <row r="1200">
          <cell r="C1200">
            <v>240602</v>
          </cell>
          <cell r="D1200" t="str">
            <v xml:space="preserve"> دژنکتور گازی ثابت (فیکس یا غیر کشویی) ٢٠ کیلو ولت ۶٣٠ آمپری با حداقل جریان قطع اتصال کوتاه ١۶ کیلو آمپر.</v>
          </cell>
          <cell r="E1200" t="str">
            <v>عدد</v>
          </cell>
          <cell r="F1200">
            <v>842688000</v>
          </cell>
          <cell r="G1200">
            <v>614300000</v>
          </cell>
        </row>
        <row r="1201">
          <cell r="C1201">
            <v>240603</v>
          </cell>
          <cell r="D1201" t="str">
            <v xml:space="preserve"> دژنکتور گازی ثابت (فیکس یا غیر کشویی) ٢٠ کیلو ولت ۶٣٠ آمپری با حداقل جریان قطع اتصال کوتاه ٢٠ کیلو آمپر.</v>
          </cell>
          <cell r="E1201" t="str">
            <v>عدد</v>
          </cell>
          <cell r="F1201">
            <v>949392000</v>
          </cell>
          <cell r="G1201">
            <v>661500000</v>
          </cell>
        </row>
        <row r="1202">
          <cell r="C1202">
            <v>240606</v>
          </cell>
          <cell r="D1202" t="str">
            <v xml:space="preserve"> دژنکتور خلا ثابت (فیکس یا غیر کشویی) ٢٠ کیلو ولت ۶٣٠ آمپری با حداقل جریان قطع اتصال کوتاه ١۶ کیلو آمپر.</v>
          </cell>
          <cell r="E1202" t="str">
            <v>عدد</v>
          </cell>
          <cell r="F1202">
            <v>1217862000</v>
          </cell>
          <cell r="G1202">
            <v>882000000</v>
          </cell>
        </row>
        <row r="1203">
          <cell r="C1203">
            <v>240607</v>
          </cell>
          <cell r="D1203" t="str">
            <v xml:space="preserve"> دژنکتور خلا ثابت (فیکس یا غیر کشویی) ٢٠ کیلو ولت ۶٣٠ آمپری با حداقل جریان قطع اتصال کوتاه ٢٠ کیلو آمپر.</v>
          </cell>
          <cell r="E1203" t="str">
            <v>عدد</v>
          </cell>
          <cell r="F1203">
            <v>1217862000</v>
          </cell>
          <cell r="G1203">
            <v>882000000</v>
          </cell>
        </row>
        <row r="1204">
          <cell r="C1204">
            <v>240610</v>
          </cell>
          <cell r="D1204" t="str">
            <v xml:space="preserve"> موتور برای دژنکتور با کنتاکت کمکی قطع و وصل با ولتاژ نامی ٢۴ تا ٢٣٠ ولت.</v>
          </cell>
          <cell r="E1204" t="str">
            <v>عدد</v>
          </cell>
          <cell r="F1204">
            <v>57000000</v>
          </cell>
          <cell r="G1204">
            <v>50000000</v>
          </cell>
        </row>
        <row r="1205">
          <cell r="C1205">
            <v>240701</v>
          </cell>
          <cell r="D1205" t="str">
            <v>سلول کامل ٢٠ کیلوولت کمپکت از نوع AIS با شمشکشی و سیمکشیهای لازم با سکسیونر قابل قطع زیر بار SF6 سه وضعیتی ٢٠ کیلوولت با قدرت تحمل اتصال کوتاه ١۶ کیلوآمپر و جریان نامی ۶٣٠ آمپر به عرض ٣٧.5 سانتیمتر.</v>
          </cell>
          <cell r="E1205" t="str">
            <v>عدد</v>
          </cell>
          <cell r="F1205">
            <v>686850000</v>
          </cell>
          <cell r="G1205">
            <v>535000000</v>
          </cell>
        </row>
        <row r="1206">
          <cell r="C1206">
            <v>240702</v>
          </cell>
          <cell r="D1206" t="str">
            <v>سلول کامل ٢٠ کیلوولت کمپکت از نوع AIS با شمشکشی و سیم کشیهای لازم با سکسیونر قابل قطع زیر بار SF6 سه وضعیتی ٢٠ کیلوولت با قدرت تحمل اتصال کوتاه ٢٠ کیلوآمپر و جریان نامی ۶٣٠ آمپر به عرض ٣٧٫۵ سانتیمتر.</v>
          </cell>
          <cell r="E1206" t="str">
            <v>عدد</v>
          </cell>
          <cell r="F1206">
            <v>686850000</v>
          </cell>
          <cell r="G1206">
            <v>545700000</v>
          </cell>
        </row>
        <row r="1207">
          <cell r="C1207">
            <v>240703</v>
          </cell>
          <cell r="D1207" t="str">
            <v>سلول کامل ٢٠ کیلوولت کمپکت از نوع AIS با شمشکشی و سیم کشیهای لازم با سکسیونر قابل قطع زیر بار SF6 سه وضعیتی ٢٠ کیلوولت با قدرت تحمل اتصال کوتاه ١۶ کیلوآمپر و جریان نامی ۶٣٠ آمپر به عرض ۵٠ سانتیمتر.</v>
          </cell>
          <cell r="E1207" t="str">
            <v>عدد</v>
          </cell>
          <cell r="F1207">
            <v>744800000</v>
          </cell>
          <cell r="G1207">
            <v>588500000</v>
          </cell>
        </row>
        <row r="1208">
          <cell r="C1208">
            <v>240704</v>
          </cell>
          <cell r="D1208" t="str">
            <v>سلول کامل ٢٠ کیلوولت کمپکت از نوع AIS با شمشکشی و سیم کشیهای لازم با سکسیونر قابل قطع زیر بار SF6 سه وضعیتی ٢٠ کیلوولت با قدرت تحمل اتصال کوتاه ٢٠ کیلوآمپر و جریان نامی ۶٣٠ آمپر به عرض ۵٠ سانتیمتر.</v>
          </cell>
          <cell r="E1208" t="str">
            <v>عدد</v>
          </cell>
          <cell r="F1208">
            <v>744800000</v>
          </cell>
          <cell r="G1208">
            <v>588500000</v>
          </cell>
        </row>
        <row r="1209">
          <cell r="C1209">
            <v>240705</v>
          </cell>
          <cell r="D1209" t="str">
            <v>سلول کامل ٢٠ کیلوولت کمپکت از نوع AIS با شمشکشی و سیم کشیهای لازم با سکسیونر قابل قطع زیر بار SF6 فیوزدار سه وضعیتی ٢٠ کیلوولت با قدرت تحمل اتصال کوتاه ١۶ کیلوآمپر و جریان نامی ۶٣٠ آمپر دارای سکسیونر ارت جداگانه سرکابل. بدون احتساب فیوز HRC به عرض ٣٧٫۵ سانتیمتر</v>
          </cell>
          <cell r="E1209" t="str">
            <v>عدد</v>
          </cell>
          <cell r="F1209">
            <v>853100000</v>
          </cell>
          <cell r="G1209">
            <v>684800000</v>
          </cell>
        </row>
        <row r="1210">
          <cell r="C1210">
            <v>240706</v>
          </cell>
          <cell r="D1210" t="str">
            <v>سلول کامل ٢٠ کیلوولت کمپکت از نوع AIS با شمشکشی و سیم کشیهای لازم با سکسیونر قابل قطع زیر بار SF6 فیوزدار سه وضعیتی ٢٠ کیلوولت با قدرت تحمل اتصال کوتاه ٢٠ کیلوآمپر و جریان نامی ۶٣٠ آمپر دارای سکسیونر ارت جداگانه سرکابل. بدون احتساب فیوز HRC به عرض ٣٧٫۵ سانتیمتر.</v>
          </cell>
          <cell r="E1210" t="str">
            <v>عدد</v>
          </cell>
          <cell r="F1210">
            <v>853100000</v>
          </cell>
          <cell r="G1210">
            <v>684800000</v>
          </cell>
        </row>
        <row r="1211">
          <cell r="C1211">
            <v>240707</v>
          </cell>
          <cell r="D1211" t="str">
            <v>سلول کامل ٢٠ کیلوولت کمپکت از نوع AIS با شمشکشی و سیم کشیهای لازم با سکسیونر قابل قطع زیر بار SF6 فیوزدار سه وضعیتی ٢٠ کیلوولت با قدرت تحمل اتصال کوتاه ١۶ کیلوآمپر و جریان نامی۶٣٠ آمپر دارای سکسیونر ارت جداگانه سرکابل. بدون احتساب فیوز HRC به عرض ۵٠ سانتیمتر.</v>
          </cell>
          <cell r="E1211" t="str">
            <v>عدد</v>
          </cell>
          <cell r="F1211">
            <v>924350000</v>
          </cell>
          <cell r="G1211">
            <v>727600000</v>
          </cell>
        </row>
        <row r="1212">
          <cell r="C1212">
            <v>240708</v>
          </cell>
          <cell r="D1212" t="str">
            <v>سلول کامل ٢٠ کیلوولت کمپکت از نوع AIS با شمشکشی و سیم کشیهای لازم با سکسیونر قابل قطع زیر بار SF6 فیوزدار سه وضعیتی ٢٠ کیلوولت با قدرت تحمل اتصال کوتاه 20 کیلوآمپر و جریان نامی ۶٣٠ آمپر دارای سکسیونر ارت جداگانه سرکابل. بدون احتساب فیوز HRC به عرض ۵٠ سانتیمتر.</v>
          </cell>
          <cell r="E1212" t="str">
            <v>عدد</v>
          </cell>
          <cell r="F1212">
            <v>924350000</v>
          </cell>
          <cell r="G1212">
            <v>727600000</v>
          </cell>
        </row>
        <row r="1213">
          <cell r="C1213">
            <v>240709</v>
          </cell>
          <cell r="D1213" t="str">
            <v>سلول کامل ٢٠ کیلوولت کمپکت از نوع AIS با شمشکشی و سیم کشیهای لازم با دژنکتور SF6 و ٢٠کیلوولت با قدرت قطع ١۶کیلوآمپر و جریان نامی ۶٣٠ آمپر و بدون موتور با سکسیونر SF6 سه وضعیتی بالادست دژنکتور و بدون رله و بدون ترانس جریان حفاظتی به عرض ٧۵ سانتیمتر.</v>
          </cell>
          <cell r="E1213" t="str">
            <v>عدد</v>
          </cell>
          <cell r="F1213">
            <v>2051980000</v>
          </cell>
          <cell r="G1213">
            <v>1519400000</v>
          </cell>
        </row>
        <row r="1214">
          <cell r="C1214">
            <v>240710</v>
          </cell>
          <cell r="D1214" t="str">
            <v>سلول کامل ٢٠ کیلوولت کمپکت از نوع AIS با شمشکشی و سیم کشیهای لازم با دژنکتور SF6 و ٢٠ کیلوولت با قدرت قطع ٢٠ کیلوآمپر و جریان نامی ۶٣٠ آمپر با سکسیونر SF6 سه وضعیتی بالادست دژنکتور و بدون رله و بدون ترانس جریان حفاظتی به عرض ٧۵ سانتیمتر.</v>
          </cell>
          <cell r="E1214" t="str">
            <v>عدد</v>
          </cell>
          <cell r="F1214">
            <v>2051980000</v>
          </cell>
          <cell r="G1214">
            <v>1519400000</v>
          </cell>
        </row>
        <row r="1215">
          <cell r="C1215">
            <v>240711</v>
          </cell>
          <cell r="D1215" t="str">
            <v>سلول کامل ٢٠ کیلوولت کمپکت از نوع AIS با شمشکشی و سیم کشیهای لازم با دژنکتور خلا و ٢٠ کیلوولت با قدرت قطع ١۶ کیلوآمپر و جریان نامی ۶٣٠ آمپر با سکسیونر SF6 سه وضعیتی بالادست دژنکتور و بدون رله و بدون ترانس جریان حفاظتی به عرض ٧۵ سانتیمتر.</v>
          </cell>
          <cell r="E1215" t="str">
            <v>عدد</v>
          </cell>
          <cell r="F1215">
            <v>2340991000</v>
          </cell>
          <cell r="G1215">
            <v>1733400000</v>
          </cell>
        </row>
        <row r="1216">
          <cell r="C1216">
            <v>240712</v>
          </cell>
          <cell r="D1216" t="str">
            <v>سلول کامل ٢٠ کیلوولت کمپکت از نوع AIS با شمشکشی و سیم کشیهای لازم با دژنکتور خلا و ٢٠ کیلوولت با قدرت قطع ٢٠ کیلوآمپر و جریان نامی ۶٣٠ آمپر با سکسیونر SF6 سه وضعیتی بالادست دژنکتور و بدون رله و بدون ترانس جریان حفاظتی به عرض ٧۵ سانتیمتر.</v>
          </cell>
          <cell r="E1216" t="str">
            <v>عدد</v>
          </cell>
          <cell r="F1216">
            <v>2340991000</v>
          </cell>
          <cell r="G1216">
            <v>1733400000</v>
          </cell>
        </row>
        <row r="1217">
          <cell r="C1217">
            <v>240713</v>
          </cell>
          <cell r="D1217" t="str">
            <v>سلول کامل ٢٠ کیلوولت کمپکت از نوع AIS با شمشکشی و سیم کشیهای لازم با دژنکتور SF6و ٢٠ کیلوولت با قدرت قطع ١۶کیلوآمپر و جریان نامی ۶٣٠ آمپر با سکسیونر SF6 سه وضعیتی بالادست دژنکتور و دارای سکسیونر ارت جداگانه سرکابل, بدون رله و بدون ترانس جریان حفاظتی به عرض ٧۵ سانتیمتر.</v>
          </cell>
          <cell r="E1217" t="str">
            <v>عدد</v>
          </cell>
          <cell r="F1217">
            <v>2196485000</v>
          </cell>
          <cell r="G1217">
            <v>1626400000</v>
          </cell>
        </row>
        <row r="1218">
          <cell r="C1218">
            <v>240714</v>
          </cell>
          <cell r="D1218" t="str">
            <v>سلول کامل ٢٠ کیلوولت کمپکت از نوع AIS با شمشکشی و سیم کشیهای لازم با دژنکتور SF6 و ٢٠ کیلوولت با قدرت قطع ٢٠ کیلوآمپر و جریان نامی۶٣٠ آمپر با سکسیونر SF6 سه وضعیتی بالادست دژنکتور و دارای سکسیونر ارت جداگانه سرکابل, بدون رله و بدون ترانس جریان حفاظتی به عرض ٧۵ سانتیمتر.</v>
          </cell>
          <cell r="E1218" t="str">
            <v>عدد</v>
          </cell>
          <cell r="F1218">
            <v>2196485000</v>
          </cell>
          <cell r="G1218">
            <v>1626400000</v>
          </cell>
        </row>
        <row r="1219">
          <cell r="C1219">
            <v>240715</v>
          </cell>
          <cell r="D1219" t="str">
            <v>سلول کامل ٢٠ کیلوولت کمپکت از نوع AIS با شمشکشی و سیم کشیهای لازم با دژنکتور خلا و ٢٠ کیلوولت با قدرت قطع ١۶ کیلوآمپر و جریان نامی ۶٣٠ آمپر با سکسیونر SF6 سه وضعیتی بالادست دژنکتور و دارای سکسیونر ارت جداگانه سرکابل, بدون رله و بدون ترانس جریان حفاظتی به عرض ٧۵ سانتیمتر.</v>
          </cell>
          <cell r="E1219" t="str">
            <v>عدد</v>
          </cell>
          <cell r="F1219">
            <v>2555183000</v>
          </cell>
          <cell r="G1219">
            <v>1892000000</v>
          </cell>
        </row>
        <row r="1220">
          <cell r="C1220">
            <v>240716</v>
          </cell>
          <cell r="D1220" t="str">
            <v>سلول کامل ٢٠ کیلوولت کمپکت از نوع AIS با شمشکشی و سیم کشیهای لازم با دژنکتور خلا و ٢٠ کیلوولت با قدرت قطع ٢٠ کیلوآمپر و جریان نامی ۶٣٠ آمپر با سکسیونر SF6 سه وضعیتی بالادست دژنکتور و دارای سکسیونر ارت جداگانه سرکابل, بدون رله و بدون ترانس جریان حفاظتی به عرض ٧۵ سانتیمتر.</v>
          </cell>
          <cell r="E1220" t="str">
            <v>عدد</v>
          </cell>
          <cell r="F1220">
            <v>2555183000</v>
          </cell>
          <cell r="G1220">
            <v>1892000000</v>
          </cell>
        </row>
        <row r="1221">
          <cell r="C1221">
            <v>240717</v>
          </cell>
          <cell r="D1221" t="str">
            <v>سلول کامل ٢٠ کیلوولت کمپکت از نوع AIS با شمشکشی و سیم کشیهای لازم با دژنکتور SF6 و ٢٠ کیلوولت با قدرت قطع ١۶ کیلوآمپر و جریان نامی ۶٣٠ آمپر 2 با عدد سکسیونر SF6 سه وضعیتی ارتدار در طرفین دژنکتور بدون رله و بدون ترانس جریان حفاظتی به عرض ٧۵ سانتیمتر (باس کوپلر).</v>
          </cell>
          <cell r="E1221" t="str">
            <v>عدد</v>
          </cell>
          <cell r="F1221">
            <v>3119701000</v>
          </cell>
          <cell r="G1221">
            <v>2310000000</v>
          </cell>
        </row>
        <row r="1222">
          <cell r="C1222">
            <v>240718</v>
          </cell>
          <cell r="D1222" t="str">
            <v>سلول کامل ٢٠ کیلوولت کمپکت از نوع AIS با شمشکشی و سیم کشیهای لازم با دژنکتور SF6 و ٢٠ کیلوولت با قدرت قطع ٢٠ کیلوآمپر و جریان نامی ۶٣٠ آمپر 2 با عدد سکسیونر SF6 سه وضعیتی ارتدار در طرفین دژنکتور بدون رله و بدون ترانس جریان حفاظتی به عرض ٧۵ سانتیمتر (باس کوپلر).</v>
          </cell>
          <cell r="E1222" t="str">
            <v>عدد</v>
          </cell>
          <cell r="F1222">
            <v>3119701000</v>
          </cell>
          <cell r="G1222">
            <v>2310000000</v>
          </cell>
        </row>
        <row r="1223">
          <cell r="C1223">
            <v>240719</v>
          </cell>
          <cell r="D1223" t="str">
            <v>سلول کامل ٢٠ کیلوولت کمپکت از نوع AIS با شمشکشی و سیم کشیهای لازم با دژنکتور خلا و ٢٠ کیلوولت با قدرت قطع ١۶ کیلو آمپر و جریان نامی ۶٣٠ آمپر با 2 عدد سکسیونر SF6 سه وضعیتی ارتدار در طرفین دژنکتور بدون رله و بدون ترانس جریان حفاظتی به عرض ٧۵ سانتیمتر (باس کوپلر).</v>
          </cell>
          <cell r="E1223" t="str">
            <v>عدد</v>
          </cell>
          <cell r="F1223">
            <v>3416815000</v>
          </cell>
          <cell r="G1223">
            <v>2530000000</v>
          </cell>
        </row>
        <row r="1224">
          <cell r="C1224">
            <v>240720</v>
          </cell>
          <cell r="D1224" t="str">
            <v>سلول کامل ٢٠ کیلوولت کمپکت از نوع AIS با شمشکشی و سیم کشیهای لازم با دژنکتور خلا و ٢٠ کیلو ولت با قدرت قطع ٢٠ کیلوآمپر و جریان نامی ۶٣٠ آمپر با 2 عدد سکسیونر SF6 سه وضعیتی ارتدار در طرفین دژنکتور بدون رله و بدون ترانس جریان حفاظتی به عرض ٧۵ سانتیمتر (باس کوپلر).</v>
          </cell>
          <cell r="E1224" t="str">
            <v>عدد</v>
          </cell>
          <cell r="F1224">
            <v>3416815000</v>
          </cell>
          <cell r="G1224">
            <v>2530000000</v>
          </cell>
        </row>
        <row r="1225">
          <cell r="C1225">
            <v>240721</v>
          </cell>
          <cell r="D1225" t="str">
            <v>سلول کامل ٢٠ کیلوولت کامپکت AIS باسرایزر با شمشکشیهای مربوطه به عرض ۵٠ سانتیمتر.</v>
          </cell>
          <cell r="E1225" t="str">
            <v>عدد</v>
          </cell>
          <cell r="F1225">
            <v>267402000</v>
          </cell>
          <cell r="G1225">
            <v>198000000</v>
          </cell>
        </row>
        <row r="1226">
          <cell r="C1226">
            <v>240722</v>
          </cell>
          <cell r="D1226" t="str">
            <v>سلول اندازهگیری ٢٠ کیلوولت کمپکت AIS بدون CT ,PT با شمشکشی و سیم کشیهای مربوطه به عرض ٧۵ سانتیمتر.</v>
          </cell>
          <cell r="E1226" t="str">
            <v>عدد</v>
          </cell>
          <cell r="F1226">
            <v>311970000</v>
          </cell>
          <cell r="G1226">
            <v>231000000</v>
          </cell>
        </row>
        <row r="1227">
          <cell r="C1227">
            <v>240901</v>
          </cell>
          <cell r="D1227" t="str">
            <v>سلول کامل ٢٠ کیلوولت کمپکت از نوع GIS با شمشکشی و سیم کشیهای لازم با سکسیونر قابل قطع زیر بار SF6 سه وضعیتی ٢٠ کیلوولت با حداقل قدرت تحمل اتصال کوتاه ١۶کیلوآمپر و جریان نامی ۶٣٠ آمپر</v>
          </cell>
          <cell r="E1227" t="str">
            <v>عدد</v>
          </cell>
          <cell r="F1227">
            <v>1215468000</v>
          </cell>
          <cell r="G1227">
            <v>900000000</v>
          </cell>
        </row>
        <row r="1228">
          <cell r="C1228">
            <v>240902</v>
          </cell>
          <cell r="D1228" t="str">
            <v>سلول کامل ٢٠ کیلوولت کمپکت از نوع GIS با شمشکشی و سیم کشیهای لازم با سکسیونر قابل قطع زیر بار SF6 فیوزدار سه وضعیتی ٢٠ کیلوولت با حداقل قدرت تحمل اتصال کوتاه ١۶ کیلوآمپر و جریان نامی ۶٣٠ آمپر دارای سکسیونر ارت. بدون احتساب فیوز HRC.</v>
          </cell>
          <cell r="E1228" t="str">
            <v>عدد</v>
          </cell>
          <cell r="F1228">
            <v>1282994000</v>
          </cell>
          <cell r="G1228">
            <v>950000000</v>
          </cell>
        </row>
        <row r="1229">
          <cell r="C1229">
            <v>240903</v>
          </cell>
          <cell r="D1229" t="str">
            <v>سلول کامل ٢٠ کیلوولت کمپکت از نوع GIS با شمشکشی و سیم کشیهای لازم با دژنکتور سه وضعیتی SF6 و ٢٠ کیلوولت با حداقل قدرت قطع ١۶ کیلوآمپر و جریان نامی ۶٣٠ آمپر با ترانسفورماتور جریان و رله ثانویه.</v>
          </cell>
          <cell r="E1229" t="str">
            <v>عدد</v>
          </cell>
          <cell r="F1229">
            <v>2701040000</v>
          </cell>
          <cell r="G1229">
            <v>2000000000</v>
          </cell>
        </row>
        <row r="1230">
          <cell r="C1230">
            <v>240904</v>
          </cell>
          <cell r="D1230" t="str">
            <v>سلول کامل ٢٠ کیلوولت کمپکت از نوع GIS با شمشکشی و سیم کشیهای لازم با دژنکتور خلا ٢٠ کیلوولت و بدون موتور با حداقل قدرت قطع ١۶ کیلوآمپر و جریان نامی ۶٣٠ آمپر و دارای سکسیونر ارت با ترانسفورماتور جریان و رله ثانویه.</v>
          </cell>
          <cell r="E1230" t="str">
            <v>عدد</v>
          </cell>
          <cell r="F1230">
            <v>2701040000</v>
          </cell>
          <cell r="G1230">
            <v>2000000000</v>
          </cell>
        </row>
        <row r="1231">
          <cell r="C1231">
            <v>240905</v>
          </cell>
          <cell r="D1231" t="str">
            <v>سلول کامل ٢٠ کیلوولت کمپکت از نوع GIS با شمشکشی و سیم کشیهای لازم با دژنکتور سه وضعیتی SF6 و ٢٠کیلوولت با حداقل قدرت قطع ١۶ کیلوآمپر و جریان نامی ٢٠٠ آمپر با ترانسفورماتور جریان و رله ثانویه (جهت فیدر ترانسفورماتور).</v>
          </cell>
          <cell r="E1231" t="str">
            <v>عدد</v>
          </cell>
          <cell r="F1231">
            <v>2701040000</v>
          </cell>
          <cell r="G1231">
            <v>2000000000</v>
          </cell>
        </row>
        <row r="1232">
          <cell r="C1232">
            <v>240906</v>
          </cell>
          <cell r="D1232" t="str">
            <v>سلول اندازه گیری ٢٠ کیلوولت کمپکت AIS بدون CT ,PTبا شمشکشی و سیم کشیهای مربوطه مناسب جهت قرار گرفتن در کنار تابلو GIS.</v>
          </cell>
          <cell r="E1232" t="str">
            <v>عدد</v>
          </cell>
          <cell r="F1232">
            <v>308750000</v>
          </cell>
          <cell r="G1232">
            <v>250000000</v>
          </cell>
        </row>
        <row r="1233">
          <cell r="C1233">
            <v>250101</v>
          </cell>
          <cell r="D1233" t="str">
            <v>هادی مسی بدون روکش فشار ضعیف با هر سطح مقطع.</v>
          </cell>
          <cell r="E1233" t="str">
            <v>کیلو گرم</v>
          </cell>
          <cell r="F1233">
            <v>4370000</v>
          </cell>
          <cell r="G1233">
            <v>3620000</v>
          </cell>
        </row>
        <row r="1234">
          <cell r="C1234">
            <v>250201</v>
          </cell>
          <cell r="D1234" t="str">
            <v xml:space="preserve"> شینه مسی بدون رنگ.</v>
          </cell>
          <cell r="E1234" t="str">
            <v>کیلو گرم</v>
          </cell>
          <cell r="F1234">
            <v>3910000</v>
          </cell>
          <cell r="G1234">
            <v>3200000</v>
          </cell>
        </row>
        <row r="1235">
          <cell r="C1235">
            <v>250202</v>
          </cell>
          <cell r="D1235" t="str">
            <v xml:space="preserve"> شینه مسی بدون رنگ با شرینگ حرارتی ١٢٠ درجه سانتی گراد.</v>
          </cell>
          <cell r="E1235" t="str">
            <v>کیلو گرم</v>
          </cell>
          <cell r="F1235">
            <v>4080000</v>
          </cell>
          <cell r="G1235">
            <v>3400000</v>
          </cell>
        </row>
        <row r="1236">
          <cell r="C1236">
            <v>250203</v>
          </cell>
          <cell r="D1236" t="str">
            <v xml:space="preserve"> شینه مسی بدون رنگ قلع اندود با شرینگ حرارتی ١٢٠ درجه سانتی گراد.</v>
          </cell>
          <cell r="E1236" t="str">
            <v>کیلو گرم</v>
          </cell>
          <cell r="F1236">
            <v>4798000</v>
          </cell>
          <cell r="G1236">
            <v>4000000</v>
          </cell>
        </row>
        <row r="1237">
          <cell r="C1237">
            <v>250204</v>
          </cell>
          <cell r="D1237" t="str">
            <v xml:space="preserve"> شینه مسی با رنگ نسوز اپوکسی کوره ای با خاصیت عایقی.</v>
          </cell>
          <cell r="E1237" t="str">
            <v>کیلو گرم</v>
          </cell>
          <cell r="F1237">
            <v>4558000</v>
          </cell>
          <cell r="G1237">
            <v>3800000</v>
          </cell>
        </row>
        <row r="1238">
          <cell r="C1238">
            <v>250301</v>
          </cell>
          <cell r="D1238" t="str">
            <v xml:space="preserve"> کابلشو مسی قلع اندود جهت سیم یا کابل با سطح مقطع ١٠ تا ٧٠ میلی متر مربع.</v>
          </cell>
          <cell r="E1238" t="str">
            <v>عدد</v>
          </cell>
          <cell r="F1238">
            <v>259000</v>
          </cell>
          <cell r="G1238">
            <v>208000</v>
          </cell>
        </row>
        <row r="1239">
          <cell r="C1239">
            <v>250302</v>
          </cell>
          <cell r="D1239" t="str">
            <v xml:space="preserve"> کابلشو مسی قلع اندود جهت سیم یا کابل با سطح مقطع ٩۵ تا ١٨۵ میلی متر مربع.</v>
          </cell>
          <cell r="E1239" t="str">
            <v>عدد</v>
          </cell>
          <cell r="F1239">
            <v>630000</v>
          </cell>
          <cell r="G1239">
            <v>520000</v>
          </cell>
        </row>
        <row r="1240">
          <cell r="C1240">
            <v>250303</v>
          </cell>
          <cell r="D1240" t="str">
            <v xml:space="preserve"> کابلشو مسی قلع اندود جهت سیم یا کابل با سطح مقطع ٢۴٠ تا ٣٠٠ میلی متر مربع.</v>
          </cell>
          <cell r="E1240" t="str">
            <v>عدد</v>
          </cell>
          <cell r="F1240">
            <v>1496000</v>
          </cell>
          <cell r="G1240">
            <v>1200000</v>
          </cell>
        </row>
        <row r="1241">
          <cell r="C1241">
            <v>250304</v>
          </cell>
          <cell r="D1241" t="str">
            <v xml:space="preserve"> موف (دوراهه) مسی پرسی جهت سیم یا کابل با سطح مقطع ١٠ تا ٧٠ میلی متر مربع.</v>
          </cell>
          <cell r="E1241" t="str">
            <v>عدد</v>
          </cell>
          <cell r="F1241">
            <v>179000</v>
          </cell>
          <cell r="G1241">
            <v>166000</v>
          </cell>
        </row>
        <row r="1242">
          <cell r="C1242">
            <v>250305</v>
          </cell>
          <cell r="D1242" t="str">
            <v xml:space="preserve"> موف (دوراهه) مسی پرسی جهت سیم یا کابل با سطح مقطع ٩۵ تا ١٨۵ میلی متر مربع.</v>
          </cell>
          <cell r="E1242" t="str">
            <v>عدد</v>
          </cell>
          <cell r="F1242">
            <v>649000</v>
          </cell>
          <cell r="G1242">
            <v>520000</v>
          </cell>
        </row>
        <row r="1243">
          <cell r="C1243">
            <v>250306</v>
          </cell>
          <cell r="D1243" t="str">
            <v xml:space="preserve"> موف (دوراهه) مسی پرسی جهت سیم یا کابل باسطح مقطع ٢۴٠ تا ٣٠٠ میلی متر مربع.</v>
          </cell>
          <cell r="E1243" t="str">
            <v>عدد</v>
          </cell>
          <cell r="F1243">
            <v>1496000</v>
          </cell>
          <cell r="G1243">
            <v>1200000</v>
          </cell>
        </row>
        <row r="1244">
          <cell r="C1244">
            <v>250307</v>
          </cell>
          <cell r="D1244" t="str">
            <v>کابلشو مسی قلع اندود جهت سیم یا کابل با سطح مقطع
کمتراز ١٠ میلیمتر مربع</v>
          </cell>
          <cell r="E1244" t="str">
            <v>عدد</v>
          </cell>
          <cell r="F1244">
            <v>22000</v>
          </cell>
          <cell r="G1244">
            <v>18400</v>
          </cell>
        </row>
        <row r="1245">
          <cell r="C1245">
            <v>250308</v>
          </cell>
          <cell r="D1245" t="str">
            <v>کابلشو مسی قلع اندود جهت سیم یا کابل با سطح مقطع
۴٠٠ میلیمتر مربع.</v>
          </cell>
          <cell r="E1245" t="str">
            <v>عدد</v>
          </cell>
          <cell r="F1245">
            <v>2550000</v>
          </cell>
          <cell r="G1245">
            <v>2080000</v>
          </cell>
        </row>
        <row r="1246">
          <cell r="C1246">
            <v>250309</v>
          </cell>
          <cell r="D1246" t="str">
            <v>سر سیم مسی به مقطع ١٫۵ تا ٢٫۵ در انواع مختلف.</v>
          </cell>
          <cell r="E1246" t="str">
            <v>عدد</v>
          </cell>
          <cell r="F1246">
            <v>1800</v>
          </cell>
          <cell r="G1246">
            <v>1500</v>
          </cell>
        </row>
        <row r="1247">
          <cell r="C1247">
            <v>250310</v>
          </cell>
          <cell r="D1247" t="str">
            <v>سر سیم مسی به مقطع ۴ تا ۶ در انواع مختلف.</v>
          </cell>
          <cell r="E1247" t="str">
            <v>عدد</v>
          </cell>
          <cell r="F1247">
            <v>4560</v>
          </cell>
          <cell r="G1247">
            <v>3800</v>
          </cell>
        </row>
        <row r="1248">
          <cell r="C1248">
            <v>250406</v>
          </cell>
          <cell r="D1248" t="str">
            <v xml:space="preserve"> کلمپ شکاف دار مسی نمره ١۶ تا ٣۵ .</v>
          </cell>
          <cell r="E1248" t="str">
            <v>عدد</v>
          </cell>
          <cell r="F1248">
            <v>374000</v>
          </cell>
          <cell r="G1248">
            <v>300000</v>
          </cell>
        </row>
        <row r="1249">
          <cell r="C1249">
            <v>250407</v>
          </cell>
          <cell r="D1249" t="str">
            <v xml:space="preserve"> کلمپ شکاف دار مسی نمره ۵٠ تا ٧٠ .</v>
          </cell>
          <cell r="E1249" t="str">
            <v>عدد</v>
          </cell>
          <cell r="F1249">
            <v>562000</v>
          </cell>
          <cell r="G1249">
            <v>490000</v>
          </cell>
        </row>
        <row r="1250">
          <cell r="C1250">
            <v>250408</v>
          </cell>
          <cell r="D1250" t="str">
            <v xml:space="preserve"> کلمپ شکاف دار مسی نمره ٩۵ تا ١٢٠ .</v>
          </cell>
          <cell r="E1250" t="str">
            <v>عدد</v>
          </cell>
          <cell r="F1250">
            <v>1049000</v>
          </cell>
          <cell r="G1250">
            <v>850000</v>
          </cell>
        </row>
        <row r="1251">
          <cell r="C1251">
            <v>250501</v>
          </cell>
          <cell r="D1251" t="str">
            <v xml:space="preserve"> صفحه ارت مسی.</v>
          </cell>
          <cell r="E1251" t="str">
            <v>کیلو گرم</v>
          </cell>
          <cell r="F1251">
            <v>4675000</v>
          </cell>
          <cell r="G1251">
            <v>3850000</v>
          </cell>
        </row>
        <row r="1252">
          <cell r="C1252">
            <v>250502</v>
          </cell>
          <cell r="D1252" t="str">
            <v>کلمپ ارت.</v>
          </cell>
          <cell r="E1252" t="str">
            <v>عدد</v>
          </cell>
          <cell r="F1252">
            <v>100000</v>
          </cell>
          <cell r="G1252">
            <v>80000</v>
          </cell>
        </row>
        <row r="1253">
          <cell r="C1253">
            <v>260101</v>
          </cell>
          <cell r="D1253" t="str">
            <v>کانکتور عایقی دندانه دار جهت کابل خودنگهدار فشار ضعیف ١۶ تا ١٢٠ میلی متر مربع و هادی انشعاب ١۶ تا ١٢٠ میلی متر مربع بدون مهره سربر.</v>
          </cell>
          <cell r="E1253" t="str">
            <v>عدد</v>
          </cell>
          <cell r="F1253">
            <v>911000</v>
          </cell>
          <cell r="G1253">
            <v>718000</v>
          </cell>
        </row>
        <row r="1254">
          <cell r="C1254">
            <v>260102</v>
          </cell>
          <cell r="D1254" t="str">
            <v>کانکتور عایقی دندانه دار انشعاب مشترکین جهت کابل
خودنگهدار فشار ضعیف ١۶ تا ١٢٠ میلی متر مربع و هادی
انشعاب ۶ تا ٣۵ میلی متر مربع بدون مهره سربر.</v>
          </cell>
          <cell r="E1254" t="str">
            <v>عدد</v>
          </cell>
          <cell r="F1254">
            <v>427000</v>
          </cell>
          <cell r="G1254">
            <v>319000</v>
          </cell>
        </row>
        <row r="1255">
          <cell r="C1255">
            <v>260103</v>
          </cell>
          <cell r="D1255" t="str">
            <v xml:space="preserve"> کانکتور عایقی دندانه دار جهت کابل خودنگهدار فشار ضعیف ١۶ تا ١٢٠ میلی متر مربع و هادی انشعاب ١۶ تا ١٢٠ میلی متر مربع با مهره سربر.</v>
          </cell>
          <cell r="E1255" t="str">
            <v>عدد</v>
          </cell>
          <cell r="F1255">
            <v>970000</v>
          </cell>
          <cell r="G1255">
            <v>740000</v>
          </cell>
        </row>
        <row r="1256">
          <cell r="C1256">
            <v>260104</v>
          </cell>
          <cell r="D1256" t="str">
            <v>کانکتور عایقی دندانه دار انشعاب مشترکین جهت کابل
خودنگهدار فشار ضعیف ١۶ تا ١٢٠ میلی متر مربع و هادی انشعاب ۶ تا ٣۵ میلی متر مربع با مهره سربر.</v>
          </cell>
          <cell r="E1256" t="str">
            <v>عدد</v>
          </cell>
          <cell r="F1256">
            <v>470000</v>
          </cell>
          <cell r="G1256">
            <v>330000</v>
          </cell>
        </row>
        <row r="1257">
          <cell r="C1257">
            <v>260105</v>
          </cell>
          <cell r="D1257" t="str">
            <v xml:space="preserve"> رابط ( ١ به ٢) انشعاب مشترکین بدون کنکتور دندانه دار.</v>
          </cell>
          <cell r="E1257" t="str">
            <v>عدد</v>
          </cell>
          <cell r="F1257">
            <v>810000</v>
          </cell>
          <cell r="G1257">
            <v>615000</v>
          </cell>
        </row>
        <row r="1258">
          <cell r="C1258">
            <v>260106</v>
          </cell>
          <cell r="D1258" t="str">
            <v xml:space="preserve"> رابط ( ١ به ۴) انشعاب مشترکین بدون کنکتور دندانه دار.</v>
          </cell>
          <cell r="E1258" t="str">
            <v>عدد</v>
          </cell>
          <cell r="F1258">
            <v>1445000</v>
          </cell>
          <cell r="G1258">
            <v>1129000</v>
          </cell>
        </row>
        <row r="1259">
          <cell r="C1259">
            <v>260108</v>
          </cell>
          <cell r="D1259" t="str">
            <v xml:space="preserve"> کلمپ بی متال ٣۵ تا ٧٠ میلی متر مربع.</v>
          </cell>
          <cell r="E1259" t="str">
            <v>عدد</v>
          </cell>
          <cell r="F1259">
            <v>730000</v>
          </cell>
          <cell r="G1259">
            <v>611000</v>
          </cell>
        </row>
        <row r="1260">
          <cell r="C1260">
            <v>260109</v>
          </cell>
          <cell r="D1260" t="str">
            <v xml:space="preserve"> کلمپ بی متال ٩۵ تا ١٢٠ میلی متر مربع.</v>
          </cell>
          <cell r="E1260" t="str">
            <v>عدد</v>
          </cell>
          <cell r="F1260">
            <v>820000</v>
          </cell>
          <cell r="G1260">
            <v>675000</v>
          </cell>
        </row>
        <row r="1261">
          <cell r="C1261">
            <v>260110</v>
          </cell>
          <cell r="D1261" t="str">
            <v>کلمپ انتهایی کابل خودنگهدار فشار ضعیف از نوع گوه ای با بدنه آلومینیوم جهت مسنجر ۵٠ و 70</v>
          </cell>
          <cell r="E1261" t="str">
            <v>عدد</v>
          </cell>
          <cell r="F1261">
            <v>1640000</v>
          </cell>
          <cell r="G1261">
            <v>1170000</v>
          </cell>
        </row>
        <row r="1262">
          <cell r="C1262">
            <v>260111</v>
          </cell>
          <cell r="D1262" t="str">
            <v>کلمپ انتهایی کابل خودنگهدار فشار ضعیف از نوع گوه ای با بدنه آلومینیوم جهت مسنجر 16 و 25</v>
          </cell>
          <cell r="E1262" t="str">
            <v>عدد</v>
          </cell>
          <cell r="F1262">
            <v>1567000</v>
          </cell>
          <cell r="G1262">
            <v>1170000</v>
          </cell>
        </row>
        <row r="1263">
          <cell r="C1263">
            <v>260112</v>
          </cell>
          <cell r="D1263" t="str">
            <v>کلمپ انتهایی پیچی کابل خودنگهدار فشار ضعیف جهت  مسنجر ١۶ و ٢۵</v>
          </cell>
          <cell r="E1263" t="str">
            <v>عدد</v>
          </cell>
          <cell r="F1263">
            <v>1485000</v>
          </cell>
          <cell r="G1263">
            <v>1300000</v>
          </cell>
        </row>
        <row r="1264">
          <cell r="C1264">
            <v>260113</v>
          </cell>
          <cell r="D1264" t="str">
            <v xml:space="preserve"> مسنجر ١۶ و ٢۵ کلمپ آویز جهت کابل خودنگهدار فشار ضعیف.</v>
          </cell>
          <cell r="E1264" t="str">
            <v>عدد</v>
          </cell>
          <cell r="F1264">
            <v>720000</v>
          </cell>
          <cell r="G1264">
            <v>560000</v>
          </cell>
        </row>
        <row r="1265">
          <cell r="C1265">
            <v>260114</v>
          </cell>
          <cell r="D1265" t="str">
            <v xml:space="preserve"> وینچ کلمپ.</v>
          </cell>
          <cell r="E1265" t="str">
            <v>عدد</v>
          </cell>
          <cell r="F1265">
            <v>250000</v>
          </cell>
          <cell r="G1265">
            <v>210000</v>
          </cell>
        </row>
        <row r="1266">
          <cell r="C1266">
            <v>260115</v>
          </cell>
          <cell r="D1266" t="str">
            <v>کانکتور عایقی دندانه دار روشنایی معابر جهت کابل
خودنگهدار ١۶ تا ١٢٠ میلی متر مربع و هادی فرعی ١٫۵ تا 10  میلی متر مربع بدون مهره سربر</v>
          </cell>
          <cell r="E1266" t="str">
            <v>عدد</v>
          </cell>
          <cell r="F1266">
            <v>307000</v>
          </cell>
          <cell r="G1266">
            <v>217000</v>
          </cell>
        </row>
        <row r="1267">
          <cell r="C1267">
            <v>260116</v>
          </cell>
          <cell r="D1267" t="str">
            <v>کانکتور عایقی دندانه دار روشنایی معابر جهت کابل
خودنگهدار ١۶ تا ١٢٠ میلی متر مربع و هادی فرعی ١٫۵ تا 10 میلی متر مربع با مهره سربر.</v>
          </cell>
          <cell r="E1267" t="str">
            <v>عدد</v>
          </cell>
          <cell r="F1267">
            <v>320000</v>
          </cell>
          <cell r="G1267">
            <v>227000</v>
          </cell>
        </row>
        <row r="1268">
          <cell r="C1268">
            <v>260201</v>
          </cell>
          <cell r="D1268" t="str">
            <v xml:space="preserve"> کلمپ انتهایی سیم بدون روکش (سیم گیر) سه پیچ.</v>
          </cell>
          <cell r="E1268" t="str">
            <v>عدد</v>
          </cell>
          <cell r="F1268">
            <v>1960000</v>
          </cell>
          <cell r="G1268">
            <v>1650000</v>
          </cell>
        </row>
        <row r="1269">
          <cell r="C1269">
            <v>260202</v>
          </cell>
          <cell r="D1269" t="str">
            <v xml:space="preserve"> کلمپ انتهایی سیم بدون روکش (سیم گیر) چهار پیچ.</v>
          </cell>
          <cell r="E1269" t="str">
            <v>عدد</v>
          </cell>
          <cell r="F1269">
            <v>2420000</v>
          </cell>
          <cell r="G1269">
            <v>1950000</v>
          </cell>
        </row>
        <row r="1270">
          <cell r="C1270">
            <v>260203</v>
          </cell>
          <cell r="D1270" t="str">
            <v xml:space="preserve"> کلمپ انتهایی سیم بدون روکش (سیم گیر) پنج پیچ.</v>
          </cell>
          <cell r="E1270" t="str">
            <v>عدد</v>
          </cell>
          <cell r="F1270">
            <v>3944000</v>
          </cell>
          <cell r="G1270">
            <v>3100000</v>
          </cell>
        </row>
        <row r="1271">
          <cell r="C1271">
            <v>260204</v>
          </cell>
          <cell r="D1271" t="str">
            <v xml:space="preserve"> کلمپ آویزی دوپیچه آلومینیومی، جهت سیم های هوایی تا حداکثر قطر ١٨ میلی متر و قدرت تحمل نیروی کشش ۴٣٠٠ کیلوگرم.</v>
          </cell>
          <cell r="E1271" t="str">
            <v>عدد</v>
          </cell>
          <cell r="F1271">
            <v>1300000</v>
          </cell>
          <cell r="G1271">
            <v>1100000</v>
          </cell>
        </row>
        <row r="1272">
          <cell r="C1272">
            <v>260205</v>
          </cell>
          <cell r="D1272" t="str">
            <v>کلمپ آویزی دو پیچه آلومینیومی، جهت سیم های هوایی تا حداکثر قطر ٢٠ میلی متر و قدرت تحمل نیروی کشش ۶٨٠٠ کیلوگرم.</v>
          </cell>
          <cell r="E1272" t="str">
            <v>عدد</v>
          </cell>
          <cell r="F1272">
            <v>2035000</v>
          </cell>
          <cell r="G1272">
            <v>1600000</v>
          </cell>
        </row>
        <row r="1273">
          <cell r="C1273">
            <v>260206</v>
          </cell>
          <cell r="D1273" t="str">
            <v xml:space="preserve"> کلمپ آویزی دوپیچه آلومینیومی، جهت سیم های هوایی تا حداکثر قطر ٢٩ میلی متر و قدرت تحمل نیروی کشش ۶٨٠٠ کیلوگرم.</v>
          </cell>
          <cell r="E1273" t="str">
            <v>عدد</v>
          </cell>
          <cell r="F1273">
            <v>2799000</v>
          </cell>
          <cell r="G1273">
            <v>2200000</v>
          </cell>
        </row>
        <row r="1274">
          <cell r="C1274">
            <v>260207</v>
          </cell>
          <cell r="D1274" t="str">
            <v xml:space="preserve"> سیم آرموراد جهت هادی بدون روکش با سطح مقطع نامی ٣۵ میلی متر مربع.</v>
          </cell>
          <cell r="E1274" t="str">
            <v>بسته</v>
          </cell>
          <cell r="F1274">
            <v>635000</v>
          </cell>
          <cell r="G1274">
            <v>500000</v>
          </cell>
        </row>
        <row r="1275">
          <cell r="C1275">
            <v>260208</v>
          </cell>
          <cell r="D1275" t="str">
            <v xml:space="preserve"> سیم آرموراد جهت هادی بدون روکش با سطح مقطع نامی ٧٠ میلی متر مربع.</v>
          </cell>
          <cell r="E1275" t="str">
            <v>بسته</v>
          </cell>
          <cell r="F1275">
            <v>690000</v>
          </cell>
          <cell r="G1275">
            <v>660000</v>
          </cell>
        </row>
        <row r="1276">
          <cell r="C1276">
            <v>260209</v>
          </cell>
          <cell r="D1276" t="str">
            <v xml:space="preserve"> سیم آرموراد جهت هادی بدون روکش با سطح مقطع نامی ١٢٠ میلی متر مربع.</v>
          </cell>
          <cell r="E1276" t="str">
            <v>بسته</v>
          </cell>
          <cell r="F1276">
            <v>865000</v>
          </cell>
          <cell r="G1276">
            <v>800000</v>
          </cell>
        </row>
        <row r="1277">
          <cell r="C1277">
            <v>260210</v>
          </cell>
          <cell r="D1277" t="str">
            <v xml:space="preserve"> سیم آرموراد جهت هادی بدون روکش با سطح مقطع نامی ١٨۵ میلی متر مربع.</v>
          </cell>
          <cell r="E1277" t="str">
            <v>بسته</v>
          </cell>
          <cell r="F1277">
            <v>1189000</v>
          </cell>
          <cell r="G1277">
            <v>1100000</v>
          </cell>
        </row>
        <row r="1278">
          <cell r="C1278">
            <v>260211</v>
          </cell>
          <cell r="D1278" t="str">
            <v xml:space="preserve"> سیم آرموراد جهت هادی بدون روکش با سطح مقطع نامی ٢۴٠ میلی متر مربع.</v>
          </cell>
          <cell r="E1278" t="str">
            <v>بسته</v>
          </cell>
          <cell r="F1278">
            <v>1321000</v>
          </cell>
          <cell r="G1278">
            <v>1222000</v>
          </cell>
        </row>
        <row r="1279">
          <cell r="C1279">
            <v>260212</v>
          </cell>
          <cell r="D1279" t="str">
            <v xml:space="preserve"> رکاب آلومینیومی (خط گرم) جهت سیم بدون روکش.</v>
          </cell>
          <cell r="E1279" t="str">
            <v>عدد</v>
          </cell>
          <cell r="F1279">
            <v>1145000</v>
          </cell>
          <cell r="G1279">
            <v>900000</v>
          </cell>
        </row>
        <row r="1280">
          <cell r="C1280">
            <v>260213</v>
          </cell>
          <cell r="D1280" t="str">
            <v xml:space="preserve"> کلمپ هات لاین آلومینیومی (خط گرم).</v>
          </cell>
          <cell r="E1280" t="str">
            <v>عدد</v>
          </cell>
          <cell r="F1280">
            <v>2240000</v>
          </cell>
          <cell r="G1280">
            <v>1761000</v>
          </cell>
        </row>
        <row r="1281">
          <cell r="C1281">
            <v>260214</v>
          </cell>
          <cell r="D1281" t="str">
            <v xml:space="preserve"> کلمپ هوایی بدون دندانه آلومینیومی از نوع دایکاست، برای سیم های هوایی به مقطع ٣۵ تا ٧٠ میلی متر مربع.</v>
          </cell>
          <cell r="E1281" t="str">
            <v>عدد</v>
          </cell>
          <cell r="F1281">
            <v>421000</v>
          </cell>
          <cell r="G1281">
            <v>331000</v>
          </cell>
        </row>
        <row r="1282">
          <cell r="C1282">
            <v>260215</v>
          </cell>
          <cell r="D1282" t="str">
            <v xml:space="preserve"> کلمپ هوایی بدون دندانه آلومینیومی از نوع اکسترود، برای سیم های هوایی به مقطع ٣۵ تا ٧٠ میلی متر مربع.</v>
          </cell>
          <cell r="E1282" t="str">
            <v>عدد</v>
          </cell>
          <cell r="F1282">
            <v>763000</v>
          </cell>
          <cell r="G1282">
            <v>600000</v>
          </cell>
        </row>
        <row r="1283">
          <cell r="C1283">
            <v>260216</v>
          </cell>
          <cell r="D1283" t="str">
            <v xml:space="preserve"> کلمپ هوایی بدون دندانه آلومینیومی از نوع دایکاست، برای سیم های هوایی به مقطع ٩۵ تا ١۵٠ میلی متر مربع.</v>
          </cell>
          <cell r="E1283" t="str">
            <v>عدد</v>
          </cell>
          <cell r="F1283">
            <v>421000</v>
          </cell>
          <cell r="G1283">
            <v>331000</v>
          </cell>
        </row>
        <row r="1284">
          <cell r="C1284">
            <v>260217</v>
          </cell>
          <cell r="D1284" t="str">
            <v xml:space="preserve"> کلمپ هوایی بدون دندانه آلومینیومی از نوع اکسترود، برای سیم های هوایی به مقطع ٩۵ تا ١۵٠ میلی متر مربع.</v>
          </cell>
          <cell r="E1284" t="str">
            <v>عدد</v>
          </cell>
          <cell r="F1284">
            <v>1051000</v>
          </cell>
          <cell r="G1284">
            <v>826000</v>
          </cell>
        </row>
        <row r="1285">
          <cell r="C1285">
            <v>260218</v>
          </cell>
          <cell r="D1285" t="str">
            <v xml:space="preserve"> کلمپ هوایی بدون دندانه آلومینیومی از نوع دایکاست، برای سیم های هوایی به مقطع ١٨۵ تا ٢۴٠ میلی متر مربع.</v>
          </cell>
          <cell r="E1285" t="str">
            <v>عدد</v>
          </cell>
          <cell r="F1285">
            <v>951000</v>
          </cell>
          <cell r="G1285">
            <v>748000</v>
          </cell>
        </row>
        <row r="1286">
          <cell r="C1286">
            <v>260219</v>
          </cell>
          <cell r="D1286" t="str">
            <v xml:space="preserve"> کلمپ هوایی بدون دندانه آلومینیومی از نوع اکسترود، برای سیم های هوایی به مقطع ١٨۵ تا ٢۴٠ میلی متر مربع.</v>
          </cell>
          <cell r="E1286" t="str">
            <v>عدد</v>
          </cell>
          <cell r="F1286">
            <v>1051000</v>
          </cell>
          <cell r="G1286">
            <v>826000</v>
          </cell>
        </row>
        <row r="1287">
          <cell r="C1287">
            <v>260220</v>
          </cell>
          <cell r="D1287" t="str">
            <v xml:space="preserve"> کلمپ هوای ی بدو ن دندانه از نو ع فول بی متال جهت سیم های هوایی به مقطع ٣۵ تا ٧٠ میلی متر مربع.</v>
          </cell>
          <cell r="E1287" t="str">
            <v>عدد</v>
          </cell>
          <cell r="F1287">
            <v>696000</v>
          </cell>
          <cell r="G1287">
            <v>547000</v>
          </cell>
        </row>
        <row r="1288">
          <cell r="C1288">
            <v>260221</v>
          </cell>
          <cell r="D1288" t="str">
            <v>کلمپ هوایی بدون دندانه از نوع فول بیمتال جهت سیمهای هوایی به مقطع ٩۵ تا ٢۴٠.</v>
          </cell>
          <cell r="E1288" t="str">
            <v>عدد</v>
          </cell>
          <cell r="F1288">
            <v>1024000</v>
          </cell>
          <cell r="G1288">
            <v>805000</v>
          </cell>
        </row>
        <row r="1289">
          <cell r="C1289">
            <v>260222</v>
          </cell>
          <cell r="D1289" t="str">
            <v>کلمپ پرسی S یا C شکل آلومینیومی.</v>
          </cell>
          <cell r="E1289" t="str">
            <v>عدد</v>
          </cell>
          <cell r="F1289">
            <v>548000</v>
          </cell>
          <cell r="G1289">
            <v>431000</v>
          </cell>
        </row>
        <row r="1290">
          <cell r="C1290">
            <v>260301</v>
          </cell>
          <cell r="D1290" t="str">
            <v>کنکتور ارت موقت (EPD ) هادی روکشدار.</v>
          </cell>
          <cell r="E1290" t="str">
            <v>عدد</v>
          </cell>
          <cell r="F1290">
            <v>1827000</v>
          </cell>
          <cell r="G1290">
            <v>1280000</v>
          </cell>
        </row>
        <row r="1291">
          <cell r="C1291">
            <v>260302</v>
          </cell>
          <cell r="D1291" t="str">
            <v>جرقه گیر هادی روکش دار مخصوص مقره سوزنی سرامیکی (PAD)</v>
          </cell>
          <cell r="E1291" t="str">
            <v>عدد</v>
          </cell>
          <cell r="F1291">
            <v>3500000</v>
          </cell>
          <cell r="G1291">
            <v>2505000</v>
          </cell>
        </row>
        <row r="1292">
          <cell r="C1292">
            <v>260303</v>
          </cell>
          <cell r="D1292" t="str">
            <v>جرقه گیر هادی روکش دار مخصوص مقره سوزنی سیلیکونی (PAD).</v>
          </cell>
          <cell r="E1292" t="str">
            <v>عدد</v>
          </cell>
          <cell r="F1292">
            <v>3500000</v>
          </cell>
          <cell r="G1292">
            <v>2505000</v>
          </cell>
        </row>
        <row r="1293">
          <cell r="C1293">
            <v>260304</v>
          </cell>
          <cell r="D1293" t="str">
            <v>جرقهگیر هادی روکشدار مخصوص مقره کششی.</v>
          </cell>
          <cell r="E1293" t="str">
            <v>عدد</v>
          </cell>
          <cell r="F1293">
            <v>2400000</v>
          </cell>
          <cell r="G1293">
            <v>1628000</v>
          </cell>
        </row>
        <row r="1294">
          <cell r="C1294">
            <v>260305</v>
          </cell>
          <cell r="D1294" t="str">
            <v>تک شاخک تخلیه قوس(APD )</v>
          </cell>
          <cell r="E1294" t="str">
            <v>عدد</v>
          </cell>
          <cell r="F1294" t="str">
            <v xml:space="preserve"> </v>
          </cell>
          <cell r="G1294">
            <v>1628000</v>
          </cell>
        </row>
        <row r="1295">
          <cell r="C1295">
            <v>260306</v>
          </cell>
          <cell r="D1295" t="str">
            <v>کانکتور ارتباط دو طرف دندانه دار جهت ارتباط هادی روکش دار آلومینیومی به آلومینیومی به همراه کاور.</v>
          </cell>
          <cell r="E1295" t="str">
            <v>عدد</v>
          </cell>
          <cell r="F1295">
            <v>1283000</v>
          </cell>
          <cell r="G1295">
            <v>1009000</v>
          </cell>
        </row>
        <row r="1296">
          <cell r="C1296">
            <v>260307</v>
          </cell>
          <cell r="D1296" t="str">
            <v xml:space="preserve"> کانکتور ارتباط یک طرف دانه دار جهت ارتباط هادی روکش دار آلومینیومی به آلومینیومی به همراه کاور.</v>
          </cell>
          <cell r="E1296" t="str">
            <v>عدد</v>
          </cell>
          <cell r="F1296">
            <v>1283000</v>
          </cell>
          <cell r="G1296">
            <v>1009000</v>
          </cell>
        </row>
        <row r="1297">
          <cell r="C1297">
            <v>260308</v>
          </cell>
          <cell r="D1297" t="str">
            <v xml:space="preserve"> رکاب خط گرم با یک عدد کنکتور دندانه دار جهت سیم روکش دار.</v>
          </cell>
          <cell r="E1297" t="str">
            <v>عدد</v>
          </cell>
          <cell r="F1297">
            <v>2610000</v>
          </cell>
          <cell r="G1297">
            <v>2262000</v>
          </cell>
        </row>
        <row r="1298">
          <cell r="C1298">
            <v>260309</v>
          </cell>
          <cell r="D1298" t="str">
            <v xml:space="preserve"> رکاب خط گرم با دو عدد کنکتور دندانه دار جهت سیم روکش دار.</v>
          </cell>
          <cell r="E1298" t="str">
            <v>عدد</v>
          </cell>
          <cell r="F1298">
            <v>4520000</v>
          </cell>
          <cell r="G1298">
            <v>3350000</v>
          </cell>
        </row>
        <row r="1299">
          <cell r="C1299">
            <v>260310</v>
          </cell>
          <cell r="D1299" t="str">
            <v xml:space="preserve"> کلمپ انتهایی هادی روکش دار از نوع گوه ای جهت سطح مقطع ٣۵ تا ٧٠ میلی متر مربع.</v>
          </cell>
          <cell r="E1299" t="str">
            <v>عدد</v>
          </cell>
          <cell r="F1299">
            <v>5200000</v>
          </cell>
          <cell r="G1299">
            <v>3507000</v>
          </cell>
        </row>
        <row r="1300">
          <cell r="C1300">
            <v>260311</v>
          </cell>
          <cell r="D1300" t="str">
            <v xml:space="preserve"> کلمپ انتهایی هادی روکش دار از نوع گوه ای جهت سطح مقطع ٩۵ تا ١٢٠ میلی متر مربع.</v>
          </cell>
          <cell r="E1300" t="str">
            <v>عدد</v>
          </cell>
          <cell r="F1300">
            <v>7500000</v>
          </cell>
          <cell r="G1300">
            <v>5260000</v>
          </cell>
        </row>
        <row r="1301">
          <cell r="C1301">
            <v>260312</v>
          </cell>
          <cell r="D1301" t="str">
            <v xml:space="preserve"> کلمپ انتهایی هادی روکش دار از نوع گوه ای جهت سطح مقطع ١۵٠ تا ١٨۵ میلی متر مربع.</v>
          </cell>
          <cell r="E1301" t="str">
            <v>عدد</v>
          </cell>
          <cell r="F1301">
            <v>9120000</v>
          </cell>
          <cell r="G1301">
            <v>7379000</v>
          </cell>
        </row>
        <row r="1302">
          <cell r="C1302">
            <v>260313</v>
          </cell>
          <cell r="D1302" t="str">
            <v xml:space="preserve"> کلمپ آویز غلطکی هادی روکش دار.</v>
          </cell>
          <cell r="E1302" t="str">
            <v>عدد</v>
          </cell>
          <cell r="F1302">
            <v>3308000</v>
          </cell>
          <cell r="G1302">
            <v>2600000</v>
          </cell>
        </row>
        <row r="1303">
          <cell r="C1303">
            <v>260314</v>
          </cell>
          <cell r="D1303" t="str">
            <v xml:space="preserve"> سیم گیر مارپیچی مخصوص هادی روکش دار ٧٠ .</v>
          </cell>
          <cell r="E1303" t="str">
            <v>عدد</v>
          </cell>
          <cell r="F1303" t="str">
            <v xml:space="preserve"> </v>
          </cell>
          <cell r="G1303">
            <v>2700000</v>
          </cell>
        </row>
        <row r="1304">
          <cell r="C1304">
            <v>260315</v>
          </cell>
          <cell r="D1304" t="str">
            <v xml:space="preserve"> سیم گیر مارپیچی مخصوص هادی روکش دار ١٢٠ .</v>
          </cell>
          <cell r="E1304" t="str">
            <v>عدد</v>
          </cell>
          <cell r="F1304" t="str">
            <v xml:space="preserve"> </v>
          </cell>
          <cell r="G1304">
            <v>3300000</v>
          </cell>
        </row>
        <row r="1305">
          <cell r="C1305">
            <v>260316</v>
          </cell>
          <cell r="D1305" t="str">
            <v xml:space="preserve"> سیم گیر مارپیچی مخصوص هادی روکش دار ١۵٠ .</v>
          </cell>
          <cell r="E1305" t="str">
            <v>عدد</v>
          </cell>
          <cell r="F1305" t="str">
            <v xml:space="preserve"> </v>
          </cell>
          <cell r="G1305">
            <v>3500000</v>
          </cell>
        </row>
        <row r="1306">
          <cell r="C1306">
            <v>260317</v>
          </cell>
          <cell r="D1306" t="str">
            <v xml:space="preserve"> سیم گیر مارپیچی مخصوص هادی روکش دار ١٨۵ .</v>
          </cell>
          <cell r="E1306" t="str">
            <v>عدد</v>
          </cell>
          <cell r="F1306" t="str">
            <v xml:space="preserve"> </v>
          </cell>
          <cell r="G1306">
            <v>3700000</v>
          </cell>
        </row>
        <row r="1307">
          <cell r="C1307">
            <v>260318</v>
          </cell>
          <cell r="D1307" t="str">
            <v xml:space="preserve"> سیم اصله هادی روکش دار ٣۵ تا ۵٠ جهت مقره سیلیکونی.</v>
          </cell>
          <cell r="E1307" t="str">
            <v>عدد</v>
          </cell>
          <cell r="F1307">
            <v>328000</v>
          </cell>
          <cell r="G1307">
            <v>250000</v>
          </cell>
        </row>
        <row r="1308">
          <cell r="C1308">
            <v>260319</v>
          </cell>
          <cell r="D1308" t="str">
            <v xml:space="preserve"> سیم اصله هادی روکش دار ٣۵ تا ۵٠ جهت مقره سرامیکی.</v>
          </cell>
          <cell r="E1308" t="str">
            <v>عدد</v>
          </cell>
          <cell r="F1308">
            <v>328000</v>
          </cell>
          <cell r="G1308">
            <v>250000</v>
          </cell>
        </row>
        <row r="1309">
          <cell r="C1309">
            <v>260320</v>
          </cell>
          <cell r="D1309" t="str">
            <v>سیم اصله هادی روکش دار ٧٠ تا ٩۵ جهت مقره سیلیکونی.</v>
          </cell>
          <cell r="E1309" t="str">
            <v>عدد</v>
          </cell>
          <cell r="F1309">
            <v>328000</v>
          </cell>
          <cell r="G1309">
            <v>250000</v>
          </cell>
        </row>
        <row r="1310">
          <cell r="C1310">
            <v>260321</v>
          </cell>
          <cell r="D1310" t="str">
            <v xml:space="preserve"> سیم اصله هادی روکش دار ٧٠ تا ٩۵ جهت مقره سرامیکی.</v>
          </cell>
          <cell r="E1310" t="str">
            <v>عدد</v>
          </cell>
          <cell r="F1310">
            <v>328000</v>
          </cell>
          <cell r="G1310">
            <v>250000</v>
          </cell>
        </row>
        <row r="1311">
          <cell r="C1311">
            <v>260322</v>
          </cell>
          <cell r="D1311" t="str">
            <v xml:space="preserve"> سیم اصله هادی روکش دار ١٢٠ تا ١٨۵ جهت مقره سیلیکونی.</v>
          </cell>
          <cell r="E1311" t="str">
            <v>عدد</v>
          </cell>
          <cell r="F1311">
            <v>328000</v>
          </cell>
          <cell r="G1311">
            <v>250000</v>
          </cell>
        </row>
        <row r="1312">
          <cell r="C1312">
            <v>260323</v>
          </cell>
          <cell r="D1312" t="str">
            <v xml:space="preserve"> سیم اصله هادی روکش دار ١٢٠ تا ١٨۵ جهت مقره سرامیکی.</v>
          </cell>
          <cell r="E1312" t="str">
            <v>عدد</v>
          </cell>
          <cell r="F1312">
            <v>328000</v>
          </cell>
          <cell r="G1312">
            <v>250000</v>
          </cell>
        </row>
        <row r="1313">
          <cell r="C1313">
            <v>260401</v>
          </cell>
          <cell r="D1313" t="str">
            <v xml:space="preserve"> سیم گیر مارپیچی مخصوص کابل فاصله دار ٧٠ .</v>
          </cell>
          <cell r="E1313" t="str">
            <v>عدد</v>
          </cell>
          <cell r="F1313" t="str">
            <v xml:space="preserve"> </v>
          </cell>
          <cell r="G1313">
            <v>3250000</v>
          </cell>
        </row>
        <row r="1314">
          <cell r="C1314">
            <v>260402</v>
          </cell>
          <cell r="D1314" t="str">
            <v xml:space="preserve"> سیم گیر مارپیچی مخصوص کابل فاصله دار ١٢٠ .</v>
          </cell>
          <cell r="E1314" t="str">
            <v>عدد</v>
          </cell>
          <cell r="F1314" t="str">
            <v xml:space="preserve"> </v>
          </cell>
          <cell r="G1314">
            <v>3250000</v>
          </cell>
        </row>
        <row r="1315">
          <cell r="C1315">
            <v>260403</v>
          </cell>
          <cell r="D1315" t="str">
            <v xml:space="preserve"> سیم گیر مارپیچی مخصوص کابل فاصله دار ١۵٠ .</v>
          </cell>
          <cell r="E1315" t="str">
            <v>عدد</v>
          </cell>
          <cell r="F1315" t="str">
            <v xml:space="preserve"> </v>
          </cell>
          <cell r="G1315">
            <v>3250000</v>
          </cell>
        </row>
        <row r="1316">
          <cell r="C1316">
            <v>260404</v>
          </cell>
          <cell r="D1316" t="str">
            <v xml:space="preserve"> سیم گیر مارپیچی مخصوص کابل فاصله دار ١٨۵ .</v>
          </cell>
          <cell r="E1316" t="str">
            <v>عدد</v>
          </cell>
          <cell r="F1316" t="str">
            <v xml:space="preserve"> </v>
          </cell>
          <cell r="G1316">
            <v>3250000</v>
          </cell>
        </row>
        <row r="1317">
          <cell r="C1317">
            <v>260405</v>
          </cell>
          <cell r="D1317" t="str">
            <v xml:space="preserve"> سیم گیر مارپیچی جهت سیم فولادی.</v>
          </cell>
          <cell r="E1317" t="str">
            <v>عدد</v>
          </cell>
          <cell r="F1317" t="str">
            <v xml:space="preserve"> </v>
          </cell>
          <cell r="G1317">
            <v>2600000</v>
          </cell>
        </row>
        <row r="1318">
          <cell r="C1318">
            <v>260406</v>
          </cell>
          <cell r="D1318" t="str">
            <v xml:space="preserve"> سیم اصله کردن مخصوص کابل فاصله دار هوایی ٧٠ .</v>
          </cell>
          <cell r="E1318" t="str">
            <v>عدد</v>
          </cell>
          <cell r="F1318">
            <v>367000</v>
          </cell>
          <cell r="G1318">
            <v>298000</v>
          </cell>
        </row>
        <row r="1319">
          <cell r="C1319">
            <v>260407</v>
          </cell>
          <cell r="D1319" t="str">
            <v xml:space="preserve"> سیم اصله کردن مخصوص کابل فاصله دار هوایی ١٢٠ .</v>
          </cell>
          <cell r="E1319" t="str">
            <v>عدد</v>
          </cell>
          <cell r="F1319">
            <v>367000</v>
          </cell>
          <cell r="G1319">
            <v>326000</v>
          </cell>
        </row>
        <row r="1320">
          <cell r="C1320">
            <v>260408</v>
          </cell>
          <cell r="D1320" t="str">
            <v xml:space="preserve"> سیم اصله کردن مخصوص کابل فاصله دار هوایی ١۵٠ .</v>
          </cell>
          <cell r="E1320" t="str">
            <v>عدد</v>
          </cell>
          <cell r="F1320">
            <v>367000</v>
          </cell>
          <cell r="G1320">
            <v>326000</v>
          </cell>
        </row>
        <row r="1321">
          <cell r="C1321">
            <v>260409</v>
          </cell>
          <cell r="D1321" t="str">
            <v xml:space="preserve"> سیم اصله کردن مخصوص کابل فاصله دار هوایی ١٨۵ .</v>
          </cell>
          <cell r="E1321" t="str">
            <v>عدد</v>
          </cell>
          <cell r="F1321">
            <v>367000</v>
          </cell>
          <cell r="G1321">
            <v>345000</v>
          </cell>
        </row>
        <row r="1322">
          <cell r="C1322">
            <v>260410</v>
          </cell>
          <cell r="D1322" t="str">
            <v xml:space="preserve"> براکت عبوری مخصوص کابل فاصله از جنس آلومینیوم ریخته گری شده.</v>
          </cell>
          <cell r="E1322" t="str">
            <v>کیلو گرم</v>
          </cell>
          <cell r="F1322">
            <v>2880000</v>
          </cell>
          <cell r="G1322">
            <v>2048000</v>
          </cell>
        </row>
        <row r="1323">
          <cell r="C1323">
            <v>260411</v>
          </cell>
          <cell r="D1323" t="str">
            <v xml:space="preserve"> رکاب کابل فاصله دار.</v>
          </cell>
          <cell r="E1323" t="str">
            <v>عدد</v>
          </cell>
          <cell r="F1323">
            <v>2394000</v>
          </cell>
          <cell r="G1323">
            <v>1680000</v>
          </cell>
        </row>
        <row r="1324">
          <cell r="C1324">
            <v>260412</v>
          </cell>
          <cell r="D1324" t="str">
            <v xml:space="preserve"> کلمپ مسنجر کابل فاصله دار.</v>
          </cell>
          <cell r="E1324" t="str">
            <v>عدد</v>
          </cell>
          <cell r="F1324">
            <v>2480000</v>
          </cell>
          <cell r="G1324">
            <v>1720000</v>
          </cell>
        </row>
        <row r="1325">
          <cell r="C1325">
            <v>260413</v>
          </cell>
          <cell r="D1325" t="str">
            <v xml:space="preserve"> کلمپ انگشتی.</v>
          </cell>
          <cell r="E1325" t="str">
            <v>عدد</v>
          </cell>
          <cell r="F1325">
            <v>2520000</v>
          </cell>
          <cell r="G1325">
            <v>1760000</v>
          </cell>
        </row>
        <row r="1326">
          <cell r="C1326">
            <v>260414</v>
          </cell>
          <cell r="D1326" t="str">
            <v xml:space="preserve"> بازوی ضد انحراف کابل فاصله دار.</v>
          </cell>
          <cell r="E1326" t="str">
            <v>عدد</v>
          </cell>
          <cell r="F1326">
            <v>3500000</v>
          </cell>
          <cell r="G1326">
            <v>2800000</v>
          </cell>
        </row>
        <row r="1327">
          <cell r="C1327">
            <v>260415</v>
          </cell>
          <cell r="D1327" t="str">
            <v xml:space="preserve"> کلمپ مخروطی انتهایی کابل فاصله دار.</v>
          </cell>
          <cell r="E1327" t="str">
            <v>عدد</v>
          </cell>
          <cell r="F1327">
            <v>12000000</v>
          </cell>
          <cell r="G1327">
            <v>7800000</v>
          </cell>
        </row>
        <row r="1328">
          <cell r="C1328">
            <v>260416</v>
          </cell>
          <cell r="D1328" t="str">
            <v xml:space="preserve"> کلمپ زاویه جهت کابل فاصله دار.</v>
          </cell>
          <cell r="E1328" t="str">
            <v>عدد</v>
          </cell>
          <cell r="F1328" t="str">
            <v xml:space="preserve"> </v>
          </cell>
          <cell r="G1328">
            <v>1500000</v>
          </cell>
        </row>
        <row r="1329">
          <cell r="C1329">
            <v>260501</v>
          </cell>
          <cell r="D1329" t="str">
            <v xml:space="preserve"> کلمپ انتهایی کابل خودنگهدار فشار متوسط با بدنه آلومینیومی از نوع گوه ای با سطح مقطع ۶٠ میلی متر.</v>
          </cell>
          <cell r="E1329" t="str">
            <v>عدد</v>
          </cell>
          <cell r="F1329">
            <v>1950000</v>
          </cell>
          <cell r="G1329">
            <v>1900000</v>
          </cell>
        </row>
        <row r="1330">
          <cell r="C1330">
            <v>260502</v>
          </cell>
          <cell r="D1330" t="str">
            <v xml:space="preserve"> کلمپ آویز جهت کابل خودنگهدار فشار متوسط.</v>
          </cell>
          <cell r="E1330" t="str">
            <v>عدد</v>
          </cell>
          <cell r="F1330">
            <v>1150000</v>
          </cell>
          <cell r="G1330">
            <v>800000</v>
          </cell>
        </row>
        <row r="1331">
          <cell r="C1331">
            <v>260601</v>
          </cell>
          <cell r="D1331" t="str">
            <v xml:space="preserve"> کابلشو آلومینیوم جهت سیم یا کابل با سطح مقطع ١٠ تا ٧٠ میلی متر مربع.</v>
          </cell>
          <cell r="E1331" t="str">
            <v>عدد</v>
          </cell>
          <cell r="F1331">
            <v>64000</v>
          </cell>
          <cell r="G1331">
            <v>55400</v>
          </cell>
        </row>
        <row r="1332">
          <cell r="C1332">
            <v>260602</v>
          </cell>
          <cell r="D1332" t="str">
            <v>کابلشو آلومینیوم جهت سیم یا کابل با سطح مقطع ٩۵ تا ١٨۵ میلی متر مربع.</v>
          </cell>
          <cell r="E1332" t="str">
            <v>عدد</v>
          </cell>
          <cell r="F1332">
            <v>224000</v>
          </cell>
          <cell r="G1332">
            <v>180000</v>
          </cell>
        </row>
        <row r="1333">
          <cell r="C1333">
            <v>260603</v>
          </cell>
          <cell r="D1333" t="str">
            <v xml:space="preserve"> کابلشو آلومینیوم جهت سیم یا کابل با سطح مقطع ٢۴٠ تا ٣٠٠ میلی متر مربع.</v>
          </cell>
          <cell r="E1333" t="str">
            <v>عدد</v>
          </cell>
          <cell r="F1333">
            <v>440000</v>
          </cell>
          <cell r="G1333">
            <v>384000</v>
          </cell>
        </row>
        <row r="1334">
          <cell r="C1334">
            <v>260604</v>
          </cell>
          <cell r="D1334" t="str">
            <v xml:space="preserve"> کابلشو بی متال جهت سیم یا کابل با سطح مقطع ١٠ تا ٧٠ میلی متر مربع.</v>
          </cell>
          <cell r="E1334" t="str">
            <v>عدد</v>
          </cell>
          <cell r="F1334">
            <v>252000</v>
          </cell>
          <cell r="G1334">
            <v>193000</v>
          </cell>
        </row>
        <row r="1335">
          <cell r="C1335">
            <v>260605</v>
          </cell>
          <cell r="D1335" t="str">
            <v xml:space="preserve"> کابلشو بی متال جهت سیم یا کابل با سطح مقطع ٩۵ تا ١٨۵ میلی متر مربع.</v>
          </cell>
          <cell r="E1335" t="str">
            <v>عدد</v>
          </cell>
          <cell r="F1335">
            <v>840000</v>
          </cell>
          <cell r="G1335">
            <v>605000</v>
          </cell>
        </row>
        <row r="1336">
          <cell r="C1336">
            <v>260606</v>
          </cell>
          <cell r="D1336" t="str">
            <v xml:space="preserve"> کابلشو بی متال جهت سیم یا کابل با سطح مقطع ٢۴٠ تا ٣٠٠ میلی متر مربع.</v>
          </cell>
          <cell r="E1336" t="str">
            <v>عدد</v>
          </cell>
          <cell r="F1336">
            <v>1330000</v>
          </cell>
          <cell r="G1336">
            <v>1017000</v>
          </cell>
        </row>
        <row r="1337">
          <cell r="C1337">
            <v>260607</v>
          </cell>
          <cell r="D1337" t="str">
            <v xml:space="preserve"> کابلشو فول بی متال جهت سیم یا کابل با سطح مقطع ١٠ تا ٧٠ میلی متر مربع.</v>
          </cell>
          <cell r="E1337" t="str">
            <v>عدد</v>
          </cell>
          <cell r="F1337">
            <v>203000</v>
          </cell>
          <cell r="G1337">
            <v>160000</v>
          </cell>
        </row>
        <row r="1338">
          <cell r="C1338">
            <v>260608</v>
          </cell>
          <cell r="D1338" t="str">
            <v xml:space="preserve"> کابلشو فول بی متال جهت سیم یا کابل با سطح مقطع ٩۵ تا ١٨۵ میلی متر مربع.</v>
          </cell>
          <cell r="E1338" t="str">
            <v>عدد</v>
          </cell>
          <cell r="F1338">
            <v>604000</v>
          </cell>
          <cell r="G1338">
            <v>475000</v>
          </cell>
        </row>
        <row r="1339">
          <cell r="C1339">
            <v>260609</v>
          </cell>
          <cell r="D1339" t="str">
            <v xml:space="preserve"> کابلشو فول بی متال جهت سیم یا کابل با سطح مقطع ٢۴٠ تا ٣٠٠ میلی متر مربع.</v>
          </cell>
          <cell r="E1339" t="str">
            <v>عدد</v>
          </cell>
          <cell r="F1339">
            <v>1221000</v>
          </cell>
          <cell r="G1339">
            <v>960000</v>
          </cell>
        </row>
        <row r="1340">
          <cell r="C1340">
            <v>260610</v>
          </cell>
          <cell r="D1340" t="str">
            <v xml:space="preserve"> موف (دوراهه) آلومینیوم پرسی جهت سیم یا کابل با سطح مقطع ١٠ تا ٧٠ میلی متر مربع.</v>
          </cell>
          <cell r="E1340" t="str">
            <v>عدد</v>
          </cell>
          <cell r="F1340">
            <v>85000</v>
          </cell>
          <cell r="G1340">
            <v>64100</v>
          </cell>
        </row>
        <row r="1341">
          <cell r="C1341">
            <v>260611</v>
          </cell>
          <cell r="D1341" t="str">
            <v xml:space="preserve"> موف (دوراهه) آلومینیوم پرسی جهت سیم یا کابل با سطح مقطع ٩۵ تا ١٨۵ میلی متر مربع.</v>
          </cell>
          <cell r="E1341" t="str">
            <v>عدد</v>
          </cell>
          <cell r="F1341">
            <v>224000</v>
          </cell>
          <cell r="G1341">
            <v>195000</v>
          </cell>
        </row>
        <row r="1342">
          <cell r="C1342">
            <v>260612</v>
          </cell>
          <cell r="D1342" t="str">
            <v xml:space="preserve"> موف (دوراهه) آلومینیوم پرسی جهت سیم یا کابل با سطح مقطع ٢۴٠ تا ٣٠٠ میلی متر مربع.</v>
          </cell>
          <cell r="E1342" t="str">
            <v>عدد</v>
          </cell>
          <cell r="F1342">
            <v>440000</v>
          </cell>
          <cell r="G1342">
            <v>403000</v>
          </cell>
        </row>
        <row r="1343">
          <cell r="C1343">
            <v>260613</v>
          </cell>
          <cell r="D1343" t="str">
            <v xml:space="preserve"> موف (دوراهه) پرسی کابل خودنگهدار فشار ضعیف جهت رشته آلومینیومی با سطح مقطع ١۶ تا ٧٠ میلی متر مربع.</v>
          </cell>
          <cell r="E1343" t="str">
            <v>عدد</v>
          </cell>
          <cell r="F1343">
            <v>250000</v>
          </cell>
          <cell r="G1343">
            <v>187000</v>
          </cell>
        </row>
        <row r="1344">
          <cell r="C1344">
            <v>260614</v>
          </cell>
          <cell r="D1344" t="str">
            <v xml:space="preserve"> موف (دوراهه) پرسی کابل خودنگهدار فشار ضعیف جهت رشته آلومینیومی با سطح مقطع ٩۵ تا ١٢٠ میلی متر مربع.</v>
          </cell>
          <cell r="E1344" t="str">
            <v>عدد</v>
          </cell>
          <cell r="F1344">
            <v>290000</v>
          </cell>
          <cell r="G1344">
            <v>216000</v>
          </cell>
        </row>
        <row r="1345">
          <cell r="C1345">
            <v>260615</v>
          </cell>
          <cell r="D1345" t="str">
            <v>بوش اسپلایس آلومینیومی با مغزی فولاد جهت سیمهای آلومینیوم فولاد FOX.</v>
          </cell>
          <cell r="E1345" t="str">
            <v>عدد</v>
          </cell>
          <cell r="F1345">
            <v>702000</v>
          </cell>
          <cell r="G1345">
            <v>552000</v>
          </cell>
        </row>
        <row r="1346">
          <cell r="C1346">
            <v>260616</v>
          </cell>
          <cell r="D1346" t="str">
            <v>بوش اسپلایس آلومینیومی با مغزی فولاد جهت سیمهای آلومینیوم فولاد MINK.</v>
          </cell>
          <cell r="E1346" t="str">
            <v>عدد</v>
          </cell>
          <cell r="F1346">
            <v>1246000</v>
          </cell>
          <cell r="G1346">
            <v>980000</v>
          </cell>
        </row>
        <row r="1347">
          <cell r="C1347">
            <v>260617</v>
          </cell>
          <cell r="D1347" t="str">
            <v>بوش اسپلایس آلومینیومی با مغزی فولاد جهت سیمهای آلومینیوم فولاد HYENA.</v>
          </cell>
          <cell r="E1347" t="str">
            <v>عدد</v>
          </cell>
          <cell r="F1347">
            <v>1399000</v>
          </cell>
          <cell r="G1347">
            <v>1100000</v>
          </cell>
        </row>
        <row r="1348">
          <cell r="C1348">
            <v>260618</v>
          </cell>
          <cell r="D1348" t="str">
            <v>بوش اسپلایس آلومینیومی با مغزی فولاد جهت سیم های آلومینیوم فولاد WOLF.</v>
          </cell>
          <cell r="E1348" t="str">
            <v>عدد</v>
          </cell>
          <cell r="F1348">
            <v>1526000</v>
          </cell>
          <cell r="G1348">
            <v>1200000</v>
          </cell>
        </row>
        <row r="1349">
          <cell r="C1349">
            <v>260619</v>
          </cell>
          <cell r="D1349" t="str">
            <v>بوش اسپلایس آلومینیومی با مغزی فولاد جهت سیم های آلومینیوم فولاد LYNX</v>
          </cell>
          <cell r="E1349" t="str">
            <v>عدد</v>
          </cell>
          <cell r="F1349">
            <v>1908000</v>
          </cell>
          <cell r="G1349">
            <v>1500000</v>
          </cell>
        </row>
        <row r="1350">
          <cell r="C1350">
            <v>260620</v>
          </cell>
          <cell r="D1350" t="str">
            <v>بوش اسپلایس آلومینیومی بدون مغزی فولاد جهت جمپر سیم های آلومینیوم فولاد FOX.</v>
          </cell>
          <cell r="E1350" t="str">
            <v>عدد</v>
          </cell>
          <cell r="F1350">
            <v>381000</v>
          </cell>
          <cell r="G1350">
            <v>300000</v>
          </cell>
        </row>
        <row r="1351">
          <cell r="C1351">
            <v>260621</v>
          </cell>
          <cell r="D1351" t="str">
            <v>بوش اسپلایس آلومینیومی بدون مغزی فولاد جهت جمپر سیم های آلومینیوم فولاد MINK.</v>
          </cell>
          <cell r="E1351" t="str">
            <v>عدد</v>
          </cell>
          <cell r="F1351">
            <v>508000</v>
          </cell>
          <cell r="G1351">
            <v>400000</v>
          </cell>
        </row>
        <row r="1352">
          <cell r="C1352">
            <v>260622</v>
          </cell>
          <cell r="D1352" t="str">
            <v>بوش اسپلایس آلومینیومی بدون مغزی فولاد جهت جمپر سیم های آلومینیوم فولاد HYENA.</v>
          </cell>
          <cell r="E1352" t="str">
            <v>عدد</v>
          </cell>
          <cell r="F1352">
            <v>661000</v>
          </cell>
          <cell r="G1352">
            <v>520000</v>
          </cell>
        </row>
        <row r="1353">
          <cell r="C1353">
            <v>260623</v>
          </cell>
          <cell r="D1353" t="str">
            <v>بوش اسپلایس آلومینیومی بدون مغزی فولاد جهت جمپر سیم های آلومینیوم فولاد WOLF.</v>
          </cell>
          <cell r="E1353" t="str">
            <v>عدد</v>
          </cell>
          <cell r="F1353">
            <v>750000</v>
          </cell>
          <cell r="G1353">
            <v>590000</v>
          </cell>
        </row>
        <row r="1354">
          <cell r="C1354">
            <v>260624</v>
          </cell>
          <cell r="D1354" t="str">
            <v xml:space="preserve">بوش اسپلایس آلومینیومی بدون مغزی فولاد جهت جمپر سیم های آلومینیوم فولاد LYNX.
</v>
          </cell>
          <cell r="E1354" t="str">
            <v>عدد</v>
          </cell>
          <cell r="F1354">
            <v>955000</v>
          </cell>
          <cell r="G1354">
            <v>751000</v>
          </cell>
        </row>
        <row r="1355">
          <cell r="C1355">
            <v>260631</v>
          </cell>
          <cell r="D1355" t="str">
            <v>کابلش و آلومینیو م جه ت سی م ی ا کاب ل ب ا سط ح مقطع ۴٠٠ میلی متر مربع.</v>
          </cell>
          <cell r="E1355" t="str">
            <v>عدد</v>
          </cell>
          <cell r="F1355" t="str">
            <v xml:space="preserve"> </v>
          </cell>
          <cell r="G1355">
            <v>1198000</v>
          </cell>
        </row>
        <row r="1356">
          <cell r="C1356">
            <v>260632</v>
          </cell>
          <cell r="D1356" t="str">
            <v>کابلشو آلومینیوم جهت سیم یا کابل با سطح مقطع ۵٠٠
میلی مترمربع.</v>
          </cell>
          <cell r="E1356" t="str">
            <v>عدد</v>
          </cell>
          <cell r="F1356" t="str">
            <v xml:space="preserve"> </v>
          </cell>
          <cell r="G1356">
            <v>1632000</v>
          </cell>
        </row>
        <row r="1357">
          <cell r="C1357">
            <v>260701</v>
          </cell>
          <cell r="D1357" t="str">
            <v xml:space="preserve"> کلمپ آویز جهت فیبر نوری.</v>
          </cell>
          <cell r="E1357" t="str">
            <v>عدد</v>
          </cell>
          <cell r="F1357">
            <v>4500000</v>
          </cell>
          <cell r="G1357">
            <v>3522000</v>
          </cell>
        </row>
        <row r="1358">
          <cell r="C1358">
            <v>260702</v>
          </cell>
          <cell r="D1358" t="str">
            <v xml:space="preserve"> سیم آرموراد جهت فیبر نوری.</v>
          </cell>
          <cell r="E1358" t="str">
            <v>عدد</v>
          </cell>
          <cell r="F1358">
            <v>2280000</v>
          </cell>
          <cell r="G1358">
            <v>1610000</v>
          </cell>
        </row>
        <row r="1359">
          <cell r="C1359">
            <v>270101</v>
          </cell>
          <cell r="D1359" t="str">
            <v>خازن سه فاز از نوع خشک ۴٠٠ ولت، ۵٠ هرتز، با اتصال مثلث، مجهز به مقاومت تخلیه بار و به قدرت ۵ کیلووار.</v>
          </cell>
          <cell r="E1359" t="str">
            <v>عدد</v>
          </cell>
          <cell r="F1359">
            <v>13400000</v>
          </cell>
          <cell r="G1359">
            <v>10220000</v>
          </cell>
        </row>
        <row r="1360">
          <cell r="C1360">
            <v>270102</v>
          </cell>
          <cell r="D1360" t="str">
            <v xml:space="preserve"> خازن سه فاز از نوع خشک ۴٠٠ ولت، ۵٠ هرتز، با اتصال مثلث، مجهز به مقاومت تخلیه بار و به قدرت ٧٫۵ کیلووار.</v>
          </cell>
          <cell r="E1360" t="str">
            <v>عدد</v>
          </cell>
          <cell r="F1360">
            <v>15900000</v>
          </cell>
          <cell r="G1360">
            <v>12090000</v>
          </cell>
        </row>
        <row r="1361">
          <cell r="C1361">
            <v>270103</v>
          </cell>
          <cell r="D1361" t="str">
            <v xml:space="preserve"> خازن سه فاز از نوع خشک ۴٠٠ ولت، ۵٠ هرتز، با اتصال مثلث، مجهز به مقاومت تخلیه بار و به قدرت ١٠ کیلووار.</v>
          </cell>
          <cell r="E1361" t="str">
            <v>عدد</v>
          </cell>
          <cell r="F1361">
            <v>18900000</v>
          </cell>
          <cell r="G1361">
            <v>14350000</v>
          </cell>
        </row>
        <row r="1362">
          <cell r="C1362">
            <v>270104</v>
          </cell>
          <cell r="D1362" t="str">
            <v xml:space="preserve"> خازن سه فاز از نوع خشک ۴٠٠ ولت، ۵٠ هرتز، با اتصال مثلث، مجهز به مقاومت تخلیه بار و به قدرت ١٢٫۵ کیلووار.</v>
          </cell>
          <cell r="E1362" t="str">
            <v>عدد</v>
          </cell>
          <cell r="F1362">
            <v>22500000</v>
          </cell>
          <cell r="G1362">
            <v>17800000</v>
          </cell>
        </row>
        <row r="1363">
          <cell r="C1363">
            <v>270105</v>
          </cell>
          <cell r="D1363" t="str">
            <v xml:space="preserve"> خازن سه فاز از نوع خشک ۴٠٠ ولت، ۵٠ هرتز، با اتصال مثلث، مجهز به مقاومت تخلیه بار و به قدرت ١۵ کیلووار.</v>
          </cell>
          <cell r="E1363" t="str">
            <v>عدد</v>
          </cell>
          <cell r="F1363">
            <v>27500000</v>
          </cell>
          <cell r="G1363">
            <v>20300000</v>
          </cell>
        </row>
        <row r="1364">
          <cell r="C1364">
            <v>270106</v>
          </cell>
          <cell r="D1364" t="str">
            <v xml:space="preserve"> خازن سه فاز از نوع خشک ۴٠٠ ولت، ۵٠ هرتز، با اتصال مثلث، مجهز به مقاومت تخلیه بار و به قدرت ٢٠ کیلووار.</v>
          </cell>
          <cell r="E1364" t="str">
            <v>عدد</v>
          </cell>
          <cell r="F1364">
            <v>33600000</v>
          </cell>
          <cell r="G1364">
            <v>26330000</v>
          </cell>
        </row>
        <row r="1365">
          <cell r="C1365">
            <v>270107</v>
          </cell>
          <cell r="D1365" t="str">
            <v xml:space="preserve"> خازن سه فاز از نوع خشک ۴٠٠ ولت، ۵٠ هرتز، با اتصال مثلث، مجهز به مقاومت تخلیه بار و به قدرت ٢۵ کیلووار.</v>
          </cell>
          <cell r="E1365" t="str">
            <v>عدد</v>
          </cell>
          <cell r="F1365">
            <v>38900000</v>
          </cell>
          <cell r="G1365">
            <v>28730000</v>
          </cell>
        </row>
        <row r="1366">
          <cell r="C1366">
            <v>270108</v>
          </cell>
          <cell r="D1366" t="str">
            <v xml:space="preserve"> خازن سه فاز از نوع خشک ۴٠٠ ولت، ۵٠ هرتز، با اتصال مثلث، مجهز به مقاومت تخلیه بار و به قدرت ٣٠ کیلووار.</v>
          </cell>
          <cell r="E1366" t="str">
            <v>عدد</v>
          </cell>
          <cell r="F1366">
            <v>51300000</v>
          </cell>
          <cell r="G1366">
            <v>36090000</v>
          </cell>
        </row>
        <row r="1367">
          <cell r="C1367">
            <v>270109</v>
          </cell>
          <cell r="D1367" t="str">
            <v>خازن سه فاز از نوع خشک ۴٠٠ ولت، ۵٠ هرتز، با اتصال
مثلث، مجهز به مقاومت تخلیه بار و به قدرت ۴٠ کیلووار.</v>
          </cell>
          <cell r="E1367" t="str">
            <v>عدد</v>
          </cell>
          <cell r="F1367">
            <v>72400000</v>
          </cell>
          <cell r="G1367">
            <v>52630000</v>
          </cell>
        </row>
        <row r="1368">
          <cell r="C1368">
            <v>270110</v>
          </cell>
          <cell r="D1368" t="str">
            <v>خازن سه فاز از نوع خشک ۴٠٠ ولت، ۵٠ هرتز، با اتصال
مثلث، مجهز به مقاومت تخلیه بار و به قدرت ۵٠ کیلووار.</v>
          </cell>
          <cell r="E1368" t="str">
            <v>عدد</v>
          </cell>
          <cell r="F1368">
            <v>78400000</v>
          </cell>
          <cell r="G1368">
            <v>62400000</v>
          </cell>
        </row>
        <row r="1369">
          <cell r="C1369">
            <v>270301</v>
          </cell>
          <cell r="D1369" t="str">
            <v>خازن صنعتی سه فاز از نوع روغنی ۴٠٠ ولت، ۵٠ هرتز،
بااتصال دلتا، مجهز به مقاومت تخلیه بار و به قدرت ١٠
کیلووار.</v>
          </cell>
          <cell r="E1369" t="str">
            <v>عدد</v>
          </cell>
          <cell r="F1369">
            <v>29000000</v>
          </cell>
          <cell r="G1369">
            <v>21800000</v>
          </cell>
        </row>
        <row r="1370">
          <cell r="C1370">
            <v>270302</v>
          </cell>
          <cell r="D1370" t="str">
            <v>خازن صنعتی سه فاز از نوع روغنی ۴٠٠ ولت، ۵٠ هرتز،
بااتصال دلتا، مجهز به مقاومت تخلیه بار و به قدرت ١۵
کیلووار.</v>
          </cell>
          <cell r="E1370" t="str">
            <v>عدد</v>
          </cell>
          <cell r="F1370">
            <v>35000000</v>
          </cell>
          <cell r="G1370">
            <v>28700000</v>
          </cell>
        </row>
        <row r="1371">
          <cell r="C1371">
            <v>270303</v>
          </cell>
          <cell r="D1371" t="str">
            <v>خازن صنعتی سه فاز از نوع روغنی ۴٠٠ ولت، ۵٠ هرتز،
بااتصال دلتا، مجهز به مقاومت تخلیه بار و به قدرت ٢٠
کیلووار.</v>
          </cell>
          <cell r="E1371" t="str">
            <v>عدد</v>
          </cell>
          <cell r="F1371">
            <v>42900000</v>
          </cell>
          <cell r="G1371">
            <v>32300000</v>
          </cell>
        </row>
        <row r="1372">
          <cell r="C1372">
            <v>270304</v>
          </cell>
          <cell r="D1372" t="str">
            <v>خازن صنعتی سه فاز از نوع روغنی ۴٠٠ ولت، ۵٠ هرتز،
بااتصال دلتا، مجهز به مقاومت تخلیه بار و به قدرت ٢۵
کیلووار.</v>
          </cell>
          <cell r="E1372" t="str">
            <v>عدد</v>
          </cell>
          <cell r="F1372">
            <v>50500000</v>
          </cell>
          <cell r="G1372">
            <v>38800000</v>
          </cell>
        </row>
        <row r="1373">
          <cell r="C1373">
            <v>270305</v>
          </cell>
          <cell r="D1373" t="str">
            <v>خازن صنعتی سه فاز از نوع روغنی ۴٠٠ ولت، ۵٠ هرتز،
با اتصال دلتا، مجهز به مقاومت تخلیه بار و به قدرت ٣٠
کیلووار.</v>
          </cell>
          <cell r="E1373" t="str">
            <v>عدد</v>
          </cell>
          <cell r="F1373">
            <v>65400000</v>
          </cell>
          <cell r="G1373">
            <v>51000000</v>
          </cell>
        </row>
        <row r="1374">
          <cell r="C1374">
            <v>270306</v>
          </cell>
          <cell r="D1374" t="str">
            <v>خازن صنعتی سه فاز از نوع روغنی ۴٠٠ ولت، ۵٠ هرتز،
با اتصال دلتا، مجهز به مقاومت تخلیه بار و به قدرت ۴٠
کیلووار.</v>
          </cell>
          <cell r="E1374" t="str">
            <v>عدد</v>
          </cell>
          <cell r="F1374">
            <v>81200000</v>
          </cell>
          <cell r="G1374">
            <v>65900000</v>
          </cell>
        </row>
        <row r="1375">
          <cell r="C1375">
            <v>270307</v>
          </cell>
          <cell r="D1375" t="str">
            <v>خازن صنعتی سه فاز از نوع روغنی ۴٠٠ ولت، ۵٠ هرتز،
بااتصال دلتا، مجهز به مقاومت تخلیه بار و به قدرت ۵٠
کیلووار.</v>
          </cell>
          <cell r="E1375" t="str">
            <v>عدد</v>
          </cell>
          <cell r="F1375">
            <v>89800000</v>
          </cell>
          <cell r="G1375">
            <v>74600000</v>
          </cell>
        </row>
        <row r="1376">
          <cell r="C1376">
            <v>410101</v>
          </cell>
          <cell r="D1376" t="str">
            <v>نصب پایه تا ارتفاع ١٢ متر در شبکه فشار متوسط (بدون احتساب کنسول، مقره و سایر تجهیزات) به صورت خط گرم.</v>
          </cell>
          <cell r="E1376" t="str">
            <v>اصله</v>
          </cell>
          <cell r="F1376">
            <v>39461000</v>
          </cell>
          <cell r="G1376">
            <v>29841000</v>
          </cell>
        </row>
        <row r="1377">
          <cell r="C1377">
            <v>410102</v>
          </cell>
          <cell r="D1377" t="str">
            <v xml:space="preserve"> نصب پایه با ارتفاع بیش از ١٢ متر در شبکه فشار متوسط (بدون احتساب کنسول، مقره و سایر تجهیزات) به صورت خط گرم.</v>
          </cell>
          <cell r="E1377" t="str">
            <v>اصله</v>
          </cell>
          <cell r="F1377">
            <v>41441000</v>
          </cell>
          <cell r="G1377">
            <v>31357000</v>
          </cell>
        </row>
        <row r="1378">
          <cell r="C1378">
            <v>410103</v>
          </cell>
          <cell r="D1378" t="str">
            <v xml:space="preserve"> نصب کراس آرم با تسمه حایل یا بریس به صورت خط گرم.</v>
          </cell>
          <cell r="E1378" t="str">
            <v>عدد</v>
          </cell>
          <cell r="F1378">
            <v>6271000</v>
          </cell>
          <cell r="G1378">
            <v>4740000</v>
          </cell>
        </row>
        <row r="1379">
          <cell r="C1379">
            <v>410104</v>
          </cell>
          <cell r="D1379" t="str">
            <v xml:space="preserve"> نصب مقره سوزنی همراه با اصلی کردن به صورت خط گرم.</v>
          </cell>
          <cell r="E1379" t="str">
            <v>عدد</v>
          </cell>
          <cell r="F1379">
            <v>3993000</v>
          </cell>
          <cell r="G1379">
            <v>3018000</v>
          </cell>
        </row>
        <row r="1380">
          <cell r="C1380">
            <v>410105</v>
          </cell>
          <cell r="D1380" t="str">
            <v xml:space="preserve"> نصب مقره بشقابی با متعلقات برای هر فاز به صورت خط گرم.</v>
          </cell>
          <cell r="E1380" t="str">
            <v>عدد</v>
          </cell>
          <cell r="F1380">
            <v>4936000</v>
          </cell>
          <cell r="G1380">
            <v>3732000</v>
          </cell>
        </row>
        <row r="1381">
          <cell r="C1381">
            <v>410106</v>
          </cell>
          <cell r="D1381" t="str">
            <v xml:space="preserve"> نصب کات اوت فیوز جدید به همراه برقراری جمپرهای ورودی و خروجی به صورت خط گرم .</v>
          </cell>
          <cell r="E1381" t="str">
            <v>عدد</v>
          </cell>
          <cell r="F1381">
            <v>8835000</v>
          </cell>
          <cell r="G1381">
            <v>6660000</v>
          </cell>
        </row>
        <row r="1382">
          <cell r="C1382">
            <v>410107</v>
          </cell>
          <cell r="D1382" t="str">
            <v xml:space="preserve"> نصب برقگیر به همراه برقراری جمپر به صورت خط گرم.</v>
          </cell>
          <cell r="E1382" t="str">
            <v>عدد</v>
          </cell>
          <cell r="F1382">
            <v>4342000</v>
          </cell>
          <cell r="G1382">
            <v>3283000</v>
          </cell>
        </row>
        <row r="1383">
          <cell r="C1383">
            <v>410108</v>
          </cell>
          <cell r="D1383" t="str">
            <v xml:space="preserve"> نصب سکوی کات اوت یا تیغه با تسمه حایل یا بریس به صورت خط گرم.</v>
          </cell>
          <cell r="E1383" t="str">
            <v>عدد</v>
          </cell>
          <cell r="F1383">
            <v>9882000</v>
          </cell>
          <cell r="G1383">
            <v>7475000</v>
          </cell>
        </row>
        <row r="1384">
          <cell r="C1384">
            <v>410109</v>
          </cell>
          <cell r="D1384" t="str">
            <v xml:space="preserve"> نصب کاور دائم مقره یا کراس آرم به صورت خط گرم.</v>
          </cell>
          <cell r="E1384" t="str">
            <v>عدد</v>
          </cell>
          <cell r="F1384">
            <v>3050000</v>
          </cell>
          <cell r="G1384">
            <v>2305000</v>
          </cell>
        </row>
        <row r="1385">
          <cell r="C1385">
            <v>410110</v>
          </cell>
          <cell r="D1385" t="str">
            <v xml:space="preserve"> نصب کلیدهای گاز ی ی ا خ لا فشا ر متوس ط ب ا بست ن کلیه جمپرهای ورودی و خروجی به صورت خط گرم.</v>
          </cell>
          <cell r="E1385" t="str">
            <v>عدد</v>
          </cell>
          <cell r="F1385">
            <v>59812000</v>
          </cell>
          <cell r="G1385">
            <v>45105000</v>
          </cell>
        </row>
        <row r="1386">
          <cell r="C1386">
            <v>410111</v>
          </cell>
          <cell r="D1386" t="str">
            <v xml:space="preserve"> نصب نشان گر خطا بر روی هر فاز به صورت خط گرم.</v>
          </cell>
          <cell r="E1386" t="str">
            <v>عدد</v>
          </cell>
          <cell r="F1386">
            <v>2914000</v>
          </cell>
          <cell r="G1386">
            <v>2180000</v>
          </cell>
        </row>
        <row r="1387">
          <cell r="C1387">
            <v>410112</v>
          </cell>
          <cell r="D1387" t="str">
            <v xml:space="preserve"> بستن رابط هر فاز شبکه (جمپر ارتباط یا جمپر سکشن) از طریق کلمپ یا نیم بوش به صورت خط گرم.</v>
          </cell>
          <cell r="E1387" t="str">
            <v>عدد</v>
          </cell>
          <cell r="F1387">
            <v>2357000</v>
          </cell>
          <cell r="G1387">
            <v>1784000</v>
          </cell>
        </row>
        <row r="1388">
          <cell r="C1388">
            <v>410113</v>
          </cell>
          <cell r="D1388" t="str">
            <v xml:space="preserve"> نصب بوش پرسی در طول شبکه به صورت خط گرم.</v>
          </cell>
          <cell r="E1388" t="str">
            <v>عدد</v>
          </cell>
          <cell r="F1388">
            <v>8841000</v>
          </cell>
          <cell r="G1388">
            <v>6690000</v>
          </cell>
        </row>
        <row r="1389">
          <cell r="C1389">
            <v>410201</v>
          </cell>
          <cell r="D1389" t="str">
            <v xml:space="preserve"> برکناری پایه عبوری (بدون احتساب کنسول، مقره و سایر تجهیزات) به صورت خط گرم.</v>
          </cell>
          <cell r="E1389" t="str">
            <v>عدد</v>
          </cell>
          <cell r="F1389">
            <v>31824000</v>
          </cell>
          <cell r="G1389">
            <v>24032000</v>
          </cell>
        </row>
        <row r="1390">
          <cell r="C1390">
            <v>410202</v>
          </cell>
          <cell r="D1390" t="str">
            <v xml:space="preserve"> برکناری پایه کششی (بدون احتساب کنسول، مقره و سایر تجهیزات) به صورت خط گرم.</v>
          </cell>
          <cell r="E1390" t="str">
            <v>عدد</v>
          </cell>
          <cell r="F1390">
            <v>38892000</v>
          </cell>
          <cell r="G1390">
            <v>29411000</v>
          </cell>
        </row>
        <row r="1391">
          <cell r="C1391">
            <v>410203</v>
          </cell>
          <cell r="D1391" t="str">
            <v xml:space="preserve"> برکناری کراس آرم به صورت خط گرم.</v>
          </cell>
          <cell r="E1391" t="str">
            <v>عدد</v>
          </cell>
          <cell r="F1391">
            <v>3050000</v>
          </cell>
          <cell r="G1391">
            <v>2305000</v>
          </cell>
        </row>
        <row r="1392">
          <cell r="C1392">
            <v>410204</v>
          </cell>
          <cell r="D1392" t="str">
            <v xml:space="preserve"> برکناری مقره سوزنی به صورت خط گرم.</v>
          </cell>
          <cell r="E1392" t="str">
            <v>عدد</v>
          </cell>
          <cell r="F1392">
            <v>2460000</v>
          </cell>
          <cell r="G1392">
            <v>1859000</v>
          </cell>
        </row>
        <row r="1393">
          <cell r="C1393">
            <v>410205</v>
          </cell>
          <cell r="D1393" t="str">
            <v xml:space="preserve"> برکناری مقره بشقابی با متعلقات به صورت خط گرم.</v>
          </cell>
          <cell r="E1393" t="str">
            <v>عدد</v>
          </cell>
          <cell r="F1393">
            <v>4915000</v>
          </cell>
          <cell r="G1393">
            <v>3719000</v>
          </cell>
        </row>
        <row r="1394">
          <cell r="C1394">
            <v>410206</v>
          </cell>
          <cell r="D1394" t="str">
            <v xml:space="preserve"> برکناری کات اوت به صورت خط گرم.</v>
          </cell>
          <cell r="E1394" t="str">
            <v>عدد</v>
          </cell>
          <cell r="F1394">
            <v>7774000</v>
          </cell>
          <cell r="G1394">
            <v>5857000</v>
          </cell>
        </row>
        <row r="1395">
          <cell r="C1395">
            <v>410207</v>
          </cell>
          <cell r="D1395" t="str">
            <v>برکناری برقگیر و جمپر آن به شبکه به صورت خط گرم.</v>
          </cell>
          <cell r="E1395" t="str">
            <v>عدد</v>
          </cell>
          <cell r="F1395">
            <v>4460000</v>
          </cell>
          <cell r="G1395">
            <v>3372000</v>
          </cell>
        </row>
        <row r="1396">
          <cell r="C1396">
            <v>410208</v>
          </cell>
          <cell r="D1396" t="str">
            <v>باز کردن رابط هر فاز شبکه (جمپر انشعاب یا جمپر سکشن) به صورت خط گرم.</v>
          </cell>
          <cell r="E1396" t="str">
            <v>عدد</v>
          </cell>
          <cell r="F1396">
            <v>2947000</v>
          </cell>
          <cell r="G1396">
            <v>2230000</v>
          </cell>
        </row>
        <row r="1397">
          <cell r="C1397">
            <v>410301</v>
          </cell>
          <cell r="D1397" t="str">
            <v>جابجایی سیم هر فاز همراه با مقره بشقابی بر روی پایه کششی به منظور تغییر نوع آرایش شبکه (بدون تعویض کنسول و مقره) به صورت خط گرم.</v>
          </cell>
          <cell r="E1397" t="str">
            <v>عدد</v>
          </cell>
          <cell r="F1397">
            <v>4915000</v>
          </cell>
          <cell r="G1397">
            <v>3719000</v>
          </cell>
        </row>
        <row r="1398">
          <cell r="C1398">
            <v>410302</v>
          </cell>
          <cell r="D1398" t="str">
            <v xml:space="preserve"> ریگلاژ و اصلاح فلش هر فاز شبکه به صورت خط گرم.</v>
          </cell>
          <cell r="E1398" t="str">
            <v>عدد</v>
          </cell>
          <cell r="F1398">
            <v>6837000</v>
          </cell>
          <cell r="G1398">
            <v>5173000</v>
          </cell>
        </row>
        <row r="1399">
          <cell r="C1399">
            <v>420101</v>
          </cell>
          <cell r="D1399" t="str">
            <v>نصب پایه بتنی برق تا ارتفاع ٩ متر و قدرت نامی با حداکثر ۴٠٠ کیلوگرم نیرو.</v>
          </cell>
          <cell r="E1399" t="str">
            <v>اصله</v>
          </cell>
          <cell r="F1399">
            <v>12008000</v>
          </cell>
          <cell r="G1399">
            <v>8990000</v>
          </cell>
        </row>
        <row r="1400">
          <cell r="C1400">
            <v>420102</v>
          </cell>
          <cell r="D1400" t="str">
            <v xml:space="preserve"> نصب پایه بتنی برق تا ارتفاع ٩ متر و قدرت نامی ۶٠٠ کیلوگرم نیرو و بیشتر.</v>
          </cell>
          <cell r="E1400" t="str">
            <v>اصله</v>
          </cell>
          <cell r="F1400">
            <v>12221000</v>
          </cell>
          <cell r="G1400">
            <v>9153000</v>
          </cell>
        </row>
        <row r="1401">
          <cell r="C1401">
            <v>420103</v>
          </cell>
          <cell r="D1401" t="str">
            <v xml:space="preserve"> نصب پایه بتنی برق با ارتفاع بیش از ٩ متر تا ١٢ متر و قدرت نامی با حداکثر ۶٠٠ کیلوگرم نیرو.</v>
          </cell>
          <cell r="E1401" t="str">
            <v>اصله</v>
          </cell>
          <cell r="F1401">
            <v>18171000</v>
          </cell>
          <cell r="G1401">
            <v>13710000</v>
          </cell>
        </row>
        <row r="1402">
          <cell r="C1402">
            <v>420104</v>
          </cell>
          <cell r="D1402" t="str">
            <v xml:space="preserve"> نصب پایه بتنی برق با ارتفاع بیش از ٩ متر تا ١٢ متر و قدرت نامی ٨٠٠ کیلوگرم نیرو و بیشتر.</v>
          </cell>
          <cell r="E1402" t="str">
            <v>اصله</v>
          </cell>
          <cell r="F1402">
            <v>19718000</v>
          </cell>
          <cell r="G1402">
            <v>14895000</v>
          </cell>
        </row>
        <row r="1403">
          <cell r="C1403">
            <v>420105</v>
          </cell>
          <cell r="D1403" t="str">
            <v xml:space="preserve"> نصب پایه بتنی برق با ارتفاع بیش از ١٢ متر و قدرت نامی با حداکثر ۴٠٠ کیلوگرم نیرو.</v>
          </cell>
          <cell r="E1403" t="str">
            <v>اصله</v>
          </cell>
          <cell r="F1403">
            <v>20478000</v>
          </cell>
          <cell r="G1403">
            <v>15470000</v>
          </cell>
        </row>
        <row r="1404">
          <cell r="C1404">
            <v>420106</v>
          </cell>
          <cell r="D1404" t="str">
            <v xml:space="preserve"> نصب پایه بتنی برق با ارتفاع بیش از ١٢ متر و قدرت نامی ۶٠٠ کیلوگرم نیرو.</v>
          </cell>
          <cell r="E1404" t="str">
            <v>اصله</v>
          </cell>
          <cell r="F1404">
            <v>21445000</v>
          </cell>
          <cell r="G1404">
            <v>16211000</v>
          </cell>
        </row>
        <row r="1405">
          <cell r="C1405">
            <v>420107</v>
          </cell>
          <cell r="D1405" t="str">
            <v xml:space="preserve"> نصب پایه بتنی برق با ارتفاع بیش از ١٢ متر و قدرت نامی ٨٠٠ کیلوگرم نیرو و بیشتر.</v>
          </cell>
          <cell r="E1405" t="str">
            <v>اصله</v>
          </cell>
          <cell r="F1405">
            <v>22218000</v>
          </cell>
          <cell r="G1405">
            <v>16804000</v>
          </cell>
        </row>
        <row r="1406">
          <cell r="C1406">
            <v>420108</v>
          </cell>
          <cell r="D1406" t="str">
            <v xml:space="preserve"> نصب پایه چوبی با ارتفاع حداکثر ٩ متر.</v>
          </cell>
          <cell r="E1406" t="str">
            <v>اصله</v>
          </cell>
          <cell r="F1406">
            <v>10247000</v>
          </cell>
          <cell r="G1406">
            <v>7587000</v>
          </cell>
        </row>
        <row r="1407">
          <cell r="C1407">
            <v>420109</v>
          </cell>
          <cell r="D1407" t="str">
            <v xml:space="preserve"> نصب پایه چوبی با ارتفاع بیش از ٩ متر تا ١٢ متر.</v>
          </cell>
          <cell r="E1407" t="str">
            <v>اصله</v>
          </cell>
          <cell r="F1407">
            <v>12928000</v>
          </cell>
          <cell r="G1407">
            <v>9594000</v>
          </cell>
        </row>
        <row r="1408">
          <cell r="C1408">
            <v>420110</v>
          </cell>
          <cell r="D1408" t="str">
            <v xml:space="preserve"> نصب پایه چوبی با ارتفاع بیش از ١٢ متر تا ١۵ متر.</v>
          </cell>
          <cell r="E1408" t="str">
            <v>اصله</v>
          </cell>
          <cell r="F1408">
            <v>14780000</v>
          </cell>
          <cell r="G1408">
            <v>10978000</v>
          </cell>
        </row>
        <row r="1409">
          <cell r="C1409">
            <v>420111</v>
          </cell>
          <cell r="D1409" t="str">
            <v xml:space="preserve"> پایه چوبی با ارتفاع بیش از ١۵ متر.</v>
          </cell>
          <cell r="E1409" t="str">
            <v>اصله</v>
          </cell>
          <cell r="F1409">
            <v>18830000</v>
          </cell>
          <cell r="G1409">
            <v>14181000</v>
          </cell>
        </row>
        <row r="1410">
          <cell r="C1410">
            <v>420201</v>
          </cell>
          <cell r="D1410" t="str">
            <v xml:space="preserve"> نصب ترانسفورماتور رزینی تک فاز به صورت هوایی.</v>
          </cell>
          <cell r="E1410" t="str">
            <v>دستگاه</v>
          </cell>
          <cell r="F1410">
            <v>3029000</v>
          </cell>
          <cell r="G1410">
            <v>2266000</v>
          </cell>
        </row>
        <row r="1411">
          <cell r="C1411">
            <v>420202</v>
          </cell>
          <cell r="D1411" t="str">
            <v xml:space="preserve"> نصب ترانسفورماتور روغنی تک فاز فشا ر متوس ط تا قدرت ۵ کیلوولت آمپر.</v>
          </cell>
          <cell r="E1411" t="str">
            <v>دستگاه</v>
          </cell>
          <cell r="F1411">
            <v>13574000</v>
          </cell>
          <cell r="G1411">
            <v>10080000</v>
          </cell>
        </row>
        <row r="1412">
          <cell r="C1412">
            <v>420203</v>
          </cell>
          <cell r="D1412" t="str">
            <v xml:space="preserve"> نصب ترانسفورماتور روغنی تک فاز فشار متوسط با قدرت بیش از ۵ کیلو ولت آمپر.</v>
          </cell>
          <cell r="E1412" t="str">
            <v>دستگاه</v>
          </cell>
          <cell r="F1412">
            <v>27144000</v>
          </cell>
          <cell r="G1412">
            <v>20897000</v>
          </cell>
        </row>
        <row r="1413">
          <cell r="C1413">
            <v>420204</v>
          </cell>
          <cell r="D1413" t="str">
            <v xml:space="preserve"> نصب ترانسفورماتور روغنی سه فاز به صورت هوایی.</v>
          </cell>
          <cell r="E1413" t="str">
            <v>دستگاه</v>
          </cell>
          <cell r="F1413">
            <v>47139000</v>
          </cell>
          <cell r="G1413">
            <v>35870000</v>
          </cell>
        </row>
        <row r="1414">
          <cell r="C1414">
            <v>420205</v>
          </cell>
          <cell r="D1414" t="str">
            <v xml:space="preserve"> نصب ترانسفورماتور سه فاز با قدرت کمتر از ۴٠٠ کیلوولت آمپر داخل پست زمینی.</v>
          </cell>
          <cell r="E1414" t="str">
            <v>دستگاه</v>
          </cell>
          <cell r="F1414">
            <v>48601000</v>
          </cell>
          <cell r="G1414">
            <v>35798000</v>
          </cell>
        </row>
        <row r="1415">
          <cell r="C1415">
            <v>420206</v>
          </cell>
          <cell r="D1415" t="str">
            <v xml:space="preserve"> نصب ترانسفورماتور سه فاز با قدرت ۴٠٠ تا ۶٣٠ کیلوولت آمپر داخل پست زمینی.</v>
          </cell>
          <cell r="E1415" t="str">
            <v>دستگاه</v>
          </cell>
          <cell r="F1415">
            <v>50063000</v>
          </cell>
          <cell r="G1415">
            <v>36891000</v>
          </cell>
        </row>
        <row r="1416">
          <cell r="C1416">
            <v>420207</v>
          </cell>
          <cell r="D1416" t="str">
            <v xml:space="preserve"> نصب ترانسفورماتور سه فا ز ب ا قدر ت ٨٠٠ تا ١٠٠٠ کیلوولت آمپر داخل پست زمینی.</v>
          </cell>
          <cell r="E1416" t="str">
            <v>دستگاه</v>
          </cell>
          <cell r="F1416">
            <v>63468000</v>
          </cell>
          <cell r="G1416">
            <v>46812000</v>
          </cell>
        </row>
        <row r="1417">
          <cell r="C1417">
            <v>420208</v>
          </cell>
          <cell r="D1417" t="str">
            <v xml:space="preserve"> نصب ترانسفورماتور سه فاز با قدرت ١٢۵٠ کیلوولت آمپر و بیشتر داخل پست زمینی.</v>
          </cell>
          <cell r="E1417" t="str">
            <v>دستگاه</v>
          </cell>
          <cell r="F1417">
            <v>66392000</v>
          </cell>
          <cell r="G1417">
            <v>48998000</v>
          </cell>
        </row>
        <row r="1418">
          <cell r="C1418">
            <v>420209</v>
          </cell>
          <cell r="D1418" t="str">
            <v>نصب پست پد مانتد تا قدرت ٢۵٠ کیلوولت آمپر.</v>
          </cell>
          <cell r="E1418" t="str">
            <v>دستگاه</v>
          </cell>
          <cell r="F1418">
            <v>48658000</v>
          </cell>
          <cell r="G1418">
            <v>35870000</v>
          </cell>
        </row>
        <row r="1419">
          <cell r="C1419">
            <v>420210</v>
          </cell>
          <cell r="D1419" t="str">
            <v xml:space="preserve"> نصب پست پد مانتد با قدرت ٣١۵ تا ٨٠٠ کیلوولت آمپر.</v>
          </cell>
          <cell r="E1419" t="str">
            <v>دستگاه</v>
          </cell>
          <cell r="F1419">
            <v>57480000</v>
          </cell>
          <cell r="G1419">
            <v>42335000</v>
          </cell>
        </row>
        <row r="1420">
          <cell r="C1420">
            <v>420211</v>
          </cell>
          <cell r="D1420" t="str">
            <v xml:space="preserve"> نصب پست پد مانتد با قدرت ١٠٠٠ کیلوولت آمپر و بیشتر.</v>
          </cell>
          <cell r="E1420" t="str">
            <v>دستگاه</v>
          </cell>
          <cell r="F1420">
            <v>60405000</v>
          </cell>
          <cell r="G1420">
            <v>44521000</v>
          </cell>
        </row>
        <row r="1421">
          <cell r="C1421">
            <v>420212</v>
          </cell>
          <cell r="D1421" t="str">
            <v xml:space="preserve"> نصب اتو ترانسفورماتور سه فاز فشار متوسط.</v>
          </cell>
          <cell r="E1421" t="str">
            <v>دستگاه</v>
          </cell>
          <cell r="F1421">
            <v>63844000</v>
          </cell>
          <cell r="G1421">
            <v>47368000</v>
          </cell>
        </row>
        <row r="1422">
          <cell r="C1422">
            <v>420213</v>
          </cell>
          <cell r="D1422" t="str">
            <v xml:space="preserve"> نصب اتوبوستر تک فاز فشار متوسط.</v>
          </cell>
          <cell r="E1422" t="str">
            <v>دستگاه</v>
          </cell>
          <cell r="F1422">
            <v>51345000</v>
          </cell>
          <cell r="G1422">
            <v>37892000</v>
          </cell>
        </row>
        <row r="1423">
          <cell r="C1423">
            <v>420214</v>
          </cell>
          <cell r="D1423" t="str">
            <v>نصب ترانسفورماتور تمام روغنی اندازهگیری ترکیبی جریان و ولتاژ (MOF)</v>
          </cell>
          <cell r="E1423" t="str">
            <v>دستگاه</v>
          </cell>
          <cell r="F1423">
            <v>25323000</v>
          </cell>
          <cell r="G1423">
            <v>18682000</v>
          </cell>
        </row>
        <row r="1424">
          <cell r="C1424">
            <v>420307</v>
          </cell>
          <cell r="D1424" t="str">
            <v xml:space="preserve"> نصب کابل ٢٠ کیلوولت فاقد زره، تک رشته با هادی مسی تا سطح مقطع ٧٠ میلی متر مربع.</v>
          </cell>
          <cell r="E1424" t="str">
            <v>متر</v>
          </cell>
          <cell r="F1424">
            <v>152500</v>
          </cell>
          <cell r="G1424">
            <v>116000</v>
          </cell>
        </row>
        <row r="1425">
          <cell r="C1425">
            <v>420308</v>
          </cell>
          <cell r="D1425" t="str">
            <v xml:space="preserve"> نصب کابل ٢٠ کیلوولت فاقد زره، تک رشته با هادی مسی با سطح مقطع ٩۵ تا ١۵٠ میلی متر مربع.</v>
          </cell>
          <cell r="E1425" t="str">
            <v>متر</v>
          </cell>
          <cell r="F1425">
            <v>201000</v>
          </cell>
          <cell r="G1425">
            <v>152500</v>
          </cell>
        </row>
        <row r="1426">
          <cell r="C1426">
            <v>420309</v>
          </cell>
          <cell r="D1426" t="str">
            <v xml:space="preserve"> نصب کابل ٢٠ کیلوولت فاقد زره، تک رشته با هادی مسی با سطح مقطع ١٨۵ تا ٣٠٠ میلی متر مربع.</v>
          </cell>
          <cell r="E1426" t="str">
            <v>متر</v>
          </cell>
          <cell r="F1426">
            <v>280000</v>
          </cell>
          <cell r="G1426">
            <v>212000</v>
          </cell>
        </row>
        <row r="1427">
          <cell r="C1427">
            <v>420310</v>
          </cell>
          <cell r="D1427" t="str">
            <v xml:space="preserve"> نصب کابل ٢٠ کیلوولت فاقد زره، تک رشته با هادی مسی با سطح مقطع ۴٠٠ میلی متر مربع.</v>
          </cell>
          <cell r="E1427" t="str">
            <v>متر</v>
          </cell>
          <cell r="F1427">
            <v>359500</v>
          </cell>
          <cell r="G1427">
            <v>272500</v>
          </cell>
        </row>
        <row r="1428">
          <cell r="C1428">
            <v>420311</v>
          </cell>
          <cell r="D1428" t="str">
            <v xml:space="preserve"> نصب کابل ٢٠ کیلوولت فاقد زره، تک رشته با هادی مسی با سطح مقطع ۵٠٠ میلی متر مربع.</v>
          </cell>
          <cell r="E1428" t="str">
            <v>متر</v>
          </cell>
          <cell r="F1428">
            <v>398500</v>
          </cell>
          <cell r="G1428">
            <v>302500</v>
          </cell>
        </row>
        <row r="1429">
          <cell r="C1429">
            <v>420312</v>
          </cell>
          <cell r="D1429" t="str">
            <v>نصب کابل ٢٠ کیلوولت فاقد زره، سه رشته با هادی مسی تا سطح مقطع ٧٠ میلی متر مربع.</v>
          </cell>
          <cell r="E1429" t="str">
            <v>متر</v>
          </cell>
          <cell r="F1429">
            <v>278000</v>
          </cell>
          <cell r="G1429">
            <v>210500</v>
          </cell>
        </row>
        <row r="1430">
          <cell r="C1430">
            <v>420313</v>
          </cell>
          <cell r="D1430" t="str">
            <v xml:space="preserve"> نصب کابل ٢٠ کیلوولت فاقد زره، سه رشته با هادی مسی با سطح مقطع ٩۵ تا ١۵٠ میلی متر مربع.</v>
          </cell>
          <cell r="E1430" t="str">
            <v>متر</v>
          </cell>
          <cell r="F1430">
            <v>411500</v>
          </cell>
          <cell r="G1430">
            <v>312500</v>
          </cell>
        </row>
        <row r="1431">
          <cell r="C1431">
            <v>420314</v>
          </cell>
          <cell r="D1431" t="str">
            <v xml:space="preserve"> نصب کابل ٢٠ کیلوولت فاقد زره، سه رشته با هادی مسی با سطح مقطع ١٨۵ تا ٣٠٠ میلی متر مربع.</v>
          </cell>
          <cell r="E1431" t="str">
            <v>متر</v>
          </cell>
          <cell r="F1431">
            <v>549000</v>
          </cell>
          <cell r="G1431">
            <v>416500</v>
          </cell>
        </row>
        <row r="1432">
          <cell r="C1432">
            <v>420407</v>
          </cell>
          <cell r="D1432" t="str">
            <v xml:space="preserve"> نصب کابل ٢٠ کیلوولت زره دار، تک رشته با هادی مسی تا سطح مقطع ٧٠ میلی متر مربع.</v>
          </cell>
          <cell r="E1432" t="str">
            <v>متر</v>
          </cell>
          <cell r="F1432">
            <v>152500</v>
          </cell>
          <cell r="G1432">
            <v>116000</v>
          </cell>
        </row>
        <row r="1433">
          <cell r="C1433">
            <v>420408</v>
          </cell>
          <cell r="D1433" t="str">
            <v xml:space="preserve"> نصب کابل ٢٠ کیلوولت زره دار، تک رشته با هادی مسی با سطح مقطع ٩۵ تا ١۵٠ میلی متر مربع.</v>
          </cell>
          <cell r="E1433" t="str">
            <v>متر</v>
          </cell>
          <cell r="F1433">
            <v>240000</v>
          </cell>
          <cell r="G1433">
            <v>182000</v>
          </cell>
        </row>
        <row r="1434">
          <cell r="C1434">
            <v>420409</v>
          </cell>
          <cell r="D1434" t="str">
            <v xml:space="preserve"> نصب کابل ٢٠ کیلوولت زره دار، تک رشته با هادی مسی با سطح مقطع ١۵٠ تا ٣٠٠ میلی متر مربع.</v>
          </cell>
          <cell r="E1434" t="str">
            <v>متر</v>
          </cell>
          <cell r="F1434">
            <v>311500</v>
          </cell>
          <cell r="G1434">
            <v>236500</v>
          </cell>
        </row>
        <row r="1435">
          <cell r="C1435">
            <v>420410</v>
          </cell>
          <cell r="D1435" t="str">
            <v xml:space="preserve"> نصب کابل ٢٠ کیلوولت زره دار، تک رشته با هادی مسی با سطح مقطع ۴٠٠ میلی متر مربع.</v>
          </cell>
          <cell r="E1435" t="str">
            <v>متر</v>
          </cell>
          <cell r="F1435">
            <v>352000</v>
          </cell>
          <cell r="G1435">
            <v>267000</v>
          </cell>
        </row>
        <row r="1436">
          <cell r="C1436">
            <v>420411</v>
          </cell>
          <cell r="D1436" t="str">
            <v xml:space="preserve"> نصب کابل ٢٠ کیلوولت زره دار، تک رشته با هادی مسی با سطح مقطع ۵٠٠ میلی متر مربع.</v>
          </cell>
          <cell r="E1436" t="str">
            <v>متر</v>
          </cell>
          <cell r="F1436">
            <v>398500</v>
          </cell>
          <cell r="G1436">
            <v>302500</v>
          </cell>
        </row>
        <row r="1437">
          <cell r="C1437">
            <v>420412</v>
          </cell>
          <cell r="D1437" t="str">
            <v xml:space="preserve"> نصب کابل ٢٠ کیلوولت زره دار، سه رشته با هادی مسی تا سطح مقطع ٧٠ میلی متر مربع.</v>
          </cell>
          <cell r="E1437" t="str">
            <v>متر</v>
          </cell>
          <cell r="F1437">
            <v>406500</v>
          </cell>
          <cell r="G1437">
            <v>308500</v>
          </cell>
        </row>
        <row r="1438">
          <cell r="C1438">
            <v>420413</v>
          </cell>
          <cell r="D1438" t="str">
            <v xml:space="preserve"> نصب کابل ٢٠ کیلوولت زره دار، سه رشته با هادی مسی با سطح مقطع ٩۵ تا ١۵٠ میلی متر مربع.</v>
          </cell>
          <cell r="E1438" t="str">
            <v>متر</v>
          </cell>
          <cell r="F1438">
            <v>540500</v>
          </cell>
          <cell r="G1438">
            <v>410000</v>
          </cell>
        </row>
        <row r="1439">
          <cell r="C1439">
            <v>420414</v>
          </cell>
          <cell r="D1439" t="str">
            <v xml:space="preserve"> نصب کابل ٢٠ کیلوولت زره دار، سه رشته با هادی مسی با سطح مقطع ١٨۵ تا ٣٠٠ میلی متر مربع.</v>
          </cell>
          <cell r="E1439" t="str">
            <v>متر</v>
          </cell>
          <cell r="F1439">
            <v>765500</v>
          </cell>
          <cell r="G1439">
            <v>581000</v>
          </cell>
        </row>
        <row r="1440">
          <cell r="C1440">
            <v>420507</v>
          </cell>
          <cell r="D1440" t="str">
            <v xml:space="preserve"> نصب کابل ٢٠ کیلوولت فاقد زره، تک رشته با هادی آلومینیومی تا سطح مقطع ٩۵ میلی متر مربع.</v>
          </cell>
          <cell r="E1440" t="str">
            <v>متر</v>
          </cell>
          <cell r="F1440">
            <v>152500</v>
          </cell>
          <cell r="G1440">
            <v>116000</v>
          </cell>
        </row>
        <row r="1441">
          <cell r="C1441">
            <v>420508</v>
          </cell>
          <cell r="D1441" t="str">
            <v xml:space="preserve"> نصب کابل ٢٠ کیلوولت فاقد زره، تک رشته با هادی آلومینیومی با سطح مقطع ١٢٠ تا ١٨۵ میلی متر مربع.</v>
          </cell>
          <cell r="E1441" t="str">
            <v>متر</v>
          </cell>
          <cell r="F1441">
            <v>173500</v>
          </cell>
          <cell r="G1441">
            <v>131500</v>
          </cell>
        </row>
        <row r="1442">
          <cell r="C1442">
            <v>420509</v>
          </cell>
          <cell r="D1442" t="str">
            <v xml:space="preserve"> نصب کابل ٢٠ کیلوولت فاقد زره، تک رشته با هادی آلومینیومی با سطح مقطع ٢۴٠ تا ٣٠٠ میلی متر مربع.</v>
          </cell>
          <cell r="E1442" t="str">
            <v>متر</v>
          </cell>
          <cell r="F1442">
            <v>216000</v>
          </cell>
          <cell r="G1442">
            <v>163500</v>
          </cell>
        </row>
        <row r="1443">
          <cell r="C1443">
            <v>420510</v>
          </cell>
          <cell r="D1443" t="str">
            <v xml:space="preserve"> نصب کابل ٢٠ کیلوولت فاقد زره، تک رشته با هادی آلومینیومی با سطح مقطع ۴٠٠ میلی متر مربع.</v>
          </cell>
          <cell r="E1443" t="str">
            <v>متر</v>
          </cell>
          <cell r="F1443">
            <v>232000</v>
          </cell>
          <cell r="G1443">
            <v>176000</v>
          </cell>
        </row>
        <row r="1444">
          <cell r="C1444">
            <v>420511</v>
          </cell>
          <cell r="D1444" t="str">
            <v xml:space="preserve"> نصب کابل ٢٠ کیلوولت فاقد زره، تک رشته با هادی آلومینیومی با سطح مقطع ۵٠٠ میلی متر مربع.</v>
          </cell>
          <cell r="E1444" t="str">
            <v>متر</v>
          </cell>
          <cell r="F1444">
            <v>254000</v>
          </cell>
          <cell r="G1444">
            <v>192500</v>
          </cell>
        </row>
        <row r="1445">
          <cell r="C1445">
            <v>420512</v>
          </cell>
          <cell r="D1445" t="str">
            <v>نصب کابل ٢٠ کیلوولت فاقد زره، تک رشته با هادی آلومینیومی با سطح مقطع ۶٣٠ میلی متر مربع.</v>
          </cell>
          <cell r="E1445" t="str">
            <v>متر</v>
          </cell>
          <cell r="F1445">
            <v>280000</v>
          </cell>
          <cell r="G1445">
            <v>212000</v>
          </cell>
        </row>
        <row r="1446">
          <cell r="C1446">
            <v>420513</v>
          </cell>
          <cell r="D1446" t="str">
            <v xml:space="preserve"> نصب کابل ٢٠ کیلوولت فاقد زره، تک رشته با هادی آلومینیومی با سطح مقطع ٨٠٠ میلی متر مربع.</v>
          </cell>
          <cell r="E1446" t="str">
            <v>متر</v>
          </cell>
          <cell r="F1446">
            <v>311500</v>
          </cell>
          <cell r="G1446">
            <v>236500</v>
          </cell>
        </row>
        <row r="1447">
          <cell r="C1447">
            <v>420514</v>
          </cell>
          <cell r="D1447" t="str">
            <v xml:space="preserve"> نصب کابل ٢٠ کیلوولت فاقد زره، سه رشته با هادی آلومینیومی تا سطح مقطع ٩۵ میلی متر مربع.</v>
          </cell>
          <cell r="E1447" t="str">
            <v>متر</v>
          </cell>
          <cell r="F1447">
            <v>253000</v>
          </cell>
          <cell r="G1447">
            <v>191500</v>
          </cell>
        </row>
        <row r="1448">
          <cell r="C1448">
            <v>420515</v>
          </cell>
          <cell r="D1448" t="str">
            <v xml:space="preserve"> نصب کابل ٢٠ کیلوولت فاقد زره، سه رشته با هادی آلومینیومی با سطح مقطع ١٢٠ تا ١٨۵ میلی متر مربع.</v>
          </cell>
          <cell r="E1448" t="str">
            <v>متر</v>
          </cell>
          <cell r="F1448">
            <v>316000</v>
          </cell>
          <cell r="G1448">
            <v>239500</v>
          </cell>
        </row>
        <row r="1449">
          <cell r="C1449">
            <v>420516</v>
          </cell>
          <cell r="D1449" t="str">
            <v xml:space="preserve"> نصب کابل ٢٠ کیلوولت فاقد زره، سه رشته با هادی آلومینیومی با سطح مقطع ٢۴٠ تا ٣٠٠ میلی متر مربع.</v>
          </cell>
          <cell r="E1449" t="str">
            <v>متر</v>
          </cell>
          <cell r="F1449">
            <v>456500</v>
          </cell>
          <cell r="G1449">
            <v>346500</v>
          </cell>
        </row>
        <row r="1450">
          <cell r="C1450">
            <v>420607</v>
          </cell>
          <cell r="D1450" t="str">
            <v xml:space="preserve"> نصب کابل ٢٠ کیلو ولت زره دار، تک رشته با هادی آلومینیومی تا سطح مقطع ٩۵ میلی متر مربع.</v>
          </cell>
          <cell r="E1450" t="str">
            <v>متر</v>
          </cell>
          <cell r="F1450">
            <v>187000</v>
          </cell>
          <cell r="G1450">
            <v>142000</v>
          </cell>
        </row>
        <row r="1451">
          <cell r="C1451">
            <v>420608</v>
          </cell>
          <cell r="D1451" t="str">
            <v xml:space="preserve"> نصب کابل ٢٠ کیلوولت زره دار، تک رشته با هادی آلومینیومی با سطح مقطع ١٢٠ تا ١٨۵ میلی متر مربع.</v>
          </cell>
          <cell r="E1451" t="str">
            <v>متر</v>
          </cell>
          <cell r="F1451">
            <v>201000</v>
          </cell>
          <cell r="G1451">
            <v>153000</v>
          </cell>
        </row>
        <row r="1452">
          <cell r="C1452">
            <v>420609</v>
          </cell>
          <cell r="D1452" t="str">
            <v xml:space="preserve"> نصب کابل ٢٠ کیلوولت زره دار، تک رشته با هادی آلومینیومی با سطح مقطع ٢۴٠ تا ٣٠٠ میلی متر مربع.</v>
          </cell>
          <cell r="E1452" t="str">
            <v>متر</v>
          </cell>
          <cell r="F1452">
            <v>279000</v>
          </cell>
          <cell r="G1452">
            <v>211500</v>
          </cell>
        </row>
        <row r="1453">
          <cell r="C1453">
            <v>420610</v>
          </cell>
          <cell r="D1453" t="str">
            <v xml:space="preserve"> نصب کابل ٢٠ کیلوولت زره دار، تک رشته با هادی آلومینیومی با سطح مقطع ۴٠٠ میلی متر مربع.</v>
          </cell>
          <cell r="E1453" t="str">
            <v>متر</v>
          </cell>
          <cell r="F1453">
            <v>311500</v>
          </cell>
          <cell r="G1453">
            <v>236500</v>
          </cell>
        </row>
        <row r="1454">
          <cell r="C1454">
            <v>420611</v>
          </cell>
          <cell r="D1454" t="str">
            <v xml:space="preserve"> نصب کابل ٢٠ کیلو ولت زره دار، تک رشته با هادی آلومینیومی با سطح مقطع ۵٠٠ میلی متر مربع.</v>
          </cell>
          <cell r="E1454" t="str">
            <v>متر</v>
          </cell>
          <cell r="F1454">
            <v>352000</v>
          </cell>
          <cell r="G1454">
            <v>267000</v>
          </cell>
        </row>
        <row r="1455">
          <cell r="C1455">
            <v>420612</v>
          </cell>
          <cell r="D1455" t="str">
            <v xml:space="preserve"> نصب کابل ٢٠ کیلوولت زره دار، تک رشته با هادی آلومینیومی با سطح مقطع ۶٣٠ میلی متر مربع.</v>
          </cell>
          <cell r="E1455" t="str">
            <v>متر</v>
          </cell>
          <cell r="F1455">
            <v>398500</v>
          </cell>
          <cell r="G1455">
            <v>302500</v>
          </cell>
        </row>
        <row r="1456">
          <cell r="C1456">
            <v>420613</v>
          </cell>
          <cell r="D1456" t="str">
            <v xml:space="preserve"> نصب کابل ٢٠ کیلوولت زره دار، تک رشته با هادی آلومینیومی با سطح مقطع ٨٠٠ میلی متر مربع.</v>
          </cell>
          <cell r="E1456" t="str">
            <v>متر</v>
          </cell>
          <cell r="F1456">
            <v>443000</v>
          </cell>
          <cell r="G1456">
            <v>336500</v>
          </cell>
        </row>
        <row r="1457">
          <cell r="C1457">
            <v>420614</v>
          </cell>
          <cell r="D1457" t="str">
            <v xml:space="preserve"> نصب کابل ٢٠ کیلوولت زره دار، سه رشته با هادی آلومینیومی تا سطح مقطع ٩۵ میلی متر مربع.</v>
          </cell>
          <cell r="E1457" t="str">
            <v>متر</v>
          </cell>
          <cell r="F1457">
            <v>407500</v>
          </cell>
          <cell r="G1457">
            <v>309500</v>
          </cell>
        </row>
        <row r="1458">
          <cell r="C1458">
            <v>420615</v>
          </cell>
          <cell r="D1458" t="str">
            <v xml:space="preserve"> نصب کابل ٢٠ کیلوولت زره دار، سه رشته با هادی آلومینیومی با سطح مقطع ١٢٠ تا ١٨۵ میلی متر مربع.</v>
          </cell>
          <cell r="E1458" t="str">
            <v>متر</v>
          </cell>
          <cell r="F1458">
            <v>489500</v>
          </cell>
          <cell r="G1458">
            <v>371500</v>
          </cell>
        </row>
        <row r="1459">
          <cell r="C1459">
            <v>420616</v>
          </cell>
          <cell r="D1459" t="str">
            <v>نصب کابل ٢٠ کیلوولت زره دار، سه رشته با هادی آلومینیومی با سطح مقطع ٢۴٠ تا ٣٠٠ میلی متر مربع.</v>
          </cell>
          <cell r="E1459" t="str">
            <v>متر</v>
          </cell>
          <cell r="F1459">
            <v>696500</v>
          </cell>
          <cell r="G1459">
            <v>528500</v>
          </cell>
        </row>
        <row r="1460">
          <cell r="C1460">
            <v>420701</v>
          </cell>
          <cell r="D1460" t="str">
            <v xml:space="preserve"> نصب کابل خودنگهدار ٢٠ کیلوولت تا سطح مقطع ٧٠ میلی متر مربع.</v>
          </cell>
          <cell r="E1460" t="str">
            <v>متر</v>
          </cell>
          <cell r="F1460">
            <v>901000</v>
          </cell>
          <cell r="G1460">
            <v>686500</v>
          </cell>
        </row>
        <row r="1461">
          <cell r="C1461">
            <v>420702</v>
          </cell>
          <cell r="D1461" t="str">
            <v xml:space="preserve"> نصب کابل خودنگهدار ٢٠ کیلوولت ب ا سط ح مقط ع ١٢٠ میلی متر مربع و بیشتر.</v>
          </cell>
          <cell r="E1461" t="str">
            <v>متر</v>
          </cell>
          <cell r="F1461">
            <v>1023000</v>
          </cell>
          <cell r="G1461">
            <v>780000</v>
          </cell>
        </row>
        <row r="1462">
          <cell r="C1462">
            <v>420705</v>
          </cell>
          <cell r="D1462" t="str">
            <v xml:space="preserve"> نصب هادی بدون روکش در شبکه فشار متوسط هوایی.</v>
          </cell>
          <cell r="E1462" t="str">
            <v>متر</v>
          </cell>
          <cell r="F1462">
            <v>61900</v>
          </cell>
          <cell r="G1462">
            <v>46800</v>
          </cell>
        </row>
        <row r="1463">
          <cell r="C1463">
            <v>420706</v>
          </cell>
          <cell r="D1463" t="str">
            <v>نصب هادی روکش‌دار CC در شبکه فشار متوسط هوایی.</v>
          </cell>
          <cell r="E1463" t="str">
            <v>متر</v>
          </cell>
          <cell r="F1463">
            <v>64900</v>
          </cell>
          <cell r="G1463">
            <v>49100</v>
          </cell>
        </row>
        <row r="1464">
          <cell r="C1464">
            <v>420707</v>
          </cell>
          <cell r="D1464" t="str">
            <v>نصب هادی روکشدار CCT در شبکه فشار متوسط هوایی.</v>
          </cell>
          <cell r="E1464" t="str">
            <v>متر</v>
          </cell>
          <cell r="F1464">
            <v>68400</v>
          </cell>
          <cell r="G1464">
            <v>51800</v>
          </cell>
        </row>
        <row r="1465">
          <cell r="C1465">
            <v>420708</v>
          </cell>
          <cell r="D1465" t="str">
            <v>نصب هادی در شبکه فشار متوسط کابل فاصله دار.</v>
          </cell>
          <cell r="E1465" t="str">
            <v>متر</v>
          </cell>
          <cell r="F1465">
            <v>84600</v>
          </cell>
          <cell r="G1465">
            <v>64100</v>
          </cell>
        </row>
        <row r="1466">
          <cell r="C1466">
            <v>420801</v>
          </cell>
          <cell r="D1466" t="str">
            <v>نصب کابل مسی تک رشته از نوع NYY با سطح مقطع ١٠ تا ٣۵ میلیمتر مربع.</v>
          </cell>
          <cell r="E1466" t="str">
            <v>متر</v>
          </cell>
          <cell r="F1466">
            <v>72000</v>
          </cell>
          <cell r="G1466">
            <v>54600</v>
          </cell>
        </row>
        <row r="1467">
          <cell r="C1467">
            <v>420802</v>
          </cell>
          <cell r="D1467" t="str">
            <v>نصب کابل مسی تک رشته از نوع NYY با سطح مقطع ۵٠ تا ٧٠میلیمتر مربع.</v>
          </cell>
          <cell r="E1467" t="str">
            <v>متر</v>
          </cell>
          <cell r="F1467">
            <v>93200</v>
          </cell>
          <cell r="G1467">
            <v>70500</v>
          </cell>
        </row>
        <row r="1468">
          <cell r="C1468">
            <v>420803</v>
          </cell>
          <cell r="D1468" t="str">
            <v>نصب کابل مسی تک رشته از نوع NYY با سطح مقطع ٩۵ تا ١۵٠ میلیمتر مربع.</v>
          </cell>
          <cell r="E1468" t="str">
            <v>متر</v>
          </cell>
          <cell r="F1468">
            <v>110500</v>
          </cell>
          <cell r="G1468">
            <v>83600</v>
          </cell>
        </row>
        <row r="1469">
          <cell r="C1469">
            <v>420804</v>
          </cell>
          <cell r="D1469" t="str">
            <v>نصب کابل مسی تک رشته از نوع NYY با سطح مقطع ١٨۵ تا ٣٠٠ میلیمتر مربع.</v>
          </cell>
          <cell r="E1469" t="str">
            <v>متر</v>
          </cell>
          <cell r="F1469">
            <v>156000</v>
          </cell>
          <cell r="G1469">
            <v>118000</v>
          </cell>
        </row>
        <row r="1470">
          <cell r="C1470">
            <v>420805</v>
          </cell>
          <cell r="D1470" t="str">
            <v>نصب کابل مسی تک رشته از نوع NYY با سطح مقطع ۴٠٠ میلیمتر مربع.</v>
          </cell>
          <cell r="E1470" t="str">
            <v>متر</v>
          </cell>
          <cell r="F1470">
            <v>167000</v>
          </cell>
          <cell r="G1470">
            <v>126500</v>
          </cell>
        </row>
        <row r="1471">
          <cell r="C1471">
            <v>420806</v>
          </cell>
          <cell r="D1471" t="str">
            <v>نصب کابل مسی تک رشته شیلددار از نوع NYCY با سطح مقطع ۶ تا ١٠ میلیمتر مربع.</v>
          </cell>
          <cell r="E1471" t="str">
            <v>متر</v>
          </cell>
          <cell r="F1471">
            <v>32600</v>
          </cell>
          <cell r="G1471">
            <v>24300</v>
          </cell>
        </row>
        <row r="1472">
          <cell r="C1472">
            <v>420807</v>
          </cell>
          <cell r="D1472" t="str">
            <v>نصب کابل مسی دو یا سهرشته از نوع NYY با سطح مقطع ١٫۵ تا ٢٫۵ میلیمتر مربع.</v>
          </cell>
          <cell r="E1472" t="str">
            <v>متر</v>
          </cell>
          <cell r="F1472">
            <v>31700</v>
          </cell>
          <cell r="G1472">
            <v>23600</v>
          </cell>
        </row>
        <row r="1473">
          <cell r="C1473">
            <v>420808</v>
          </cell>
          <cell r="D1473" t="str">
            <v>نصب کابل مسی دورشته از نوع NYY با سطح مقطع ۴ تا ۶ میلیمتر مربع.</v>
          </cell>
          <cell r="E1473" t="str">
            <v>متر</v>
          </cell>
          <cell r="F1473">
            <v>59300</v>
          </cell>
          <cell r="G1473">
            <v>44200</v>
          </cell>
        </row>
        <row r="1474">
          <cell r="C1474">
            <v>420809</v>
          </cell>
          <cell r="D1474" t="str">
            <v>نصب کابل مسی دورشته از نوع NYY با سطح مقطع ١٠ تا ٢۵ میلیمتر مربع.</v>
          </cell>
          <cell r="E1474" t="str">
            <v>متر</v>
          </cell>
          <cell r="F1474">
            <v>93200</v>
          </cell>
          <cell r="G1474">
            <v>70500</v>
          </cell>
        </row>
        <row r="1475">
          <cell r="C1475">
            <v>420810</v>
          </cell>
          <cell r="D1475" t="str">
            <v>صب کابل مسی دورشته از نوع NYY با سطح مقطع ٣۵ تا ۵٠ میلیمتر مربع.</v>
          </cell>
          <cell r="E1475" t="str">
            <v>متر</v>
          </cell>
          <cell r="F1475">
            <v>110500</v>
          </cell>
          <cell r="G1475">
            <v>83600</v>
          </cell>
        </row>
        <row r="1476">
          <cell r="C1476">
            <v>420811</v>
          </cell>
          <cell r="D1476" t="str">
            <v>نصب کابل مسی سهرشته شیلددار از نوع NYCY با سطح مقطع ۶ تا ١٠ میلیمتر مربع.</v>
          </cell>
          <cell r="E1476" t="str">
            <v>متر</v>
          </cell>
          <cell r="F1476">
            <v>46800</v>
          </cell>
          <cell r="G1476">
            <v>34900</v>
          </cell>
        </row>
        <row r="1477">
          <cell r="C1477">
            <v>420812</v>
          </cell>
          <cell r="D1477" t="str">
            <v>نصب کابل مسی سه و نیم یا چهار رشته از نوع NYY با سطح مقطع ٢۵ تا ۵٠ میلیمتر مربع.</v>
          </cell>
          <cell r="E1477" t="str">
            <v>متر</v>
          </cell>
          <cell r="F1477">
            <v>156000</v>
          </cell>
          <cell r="G1477">
            <v>118000</v>
          </cell>
        </row>
        <row r="1478">
          <cell r="C1478">
            <v>420813</v>
          </cell>
          <cell r="D1478" t="str">
            <v>نصب کابل مسی سه و نیم یا چهار رشته از نوع NYY با سطح مقطع ٧٠ تا ٩۵ میلیمتر مربع.</v>
          </cell>
          <cell r="E1478" t="str">
            <v>متر</v>
          </cell>
          <cell r="F1478">
            <v>167000</v>
          </cell>
          <cell r="G1478">
            <v>126500</v>
          </cell>
        </row>
        <row r="1479">
          <cell r="C1479">
            <v>420814</v>
          </cell>
          <cell r="D1479" t="str">
            <v>نصب کابل مسی سه و نیم یا چهار رشته از نوع NYY با سطح مقطع ١٢٠ تا ١٨۵ میلیمتر مربع.</v>
          </cell>
          <cell r="E1479" t="str">
            <v>متر</v>
          </cell>
          <cell r="F1479">
            <v>246000</v>
          </cell>
          <cell r="G1479">
            <v>186000</v>
          </cell>
        </row>
        <row r="1480">
          <cell r="C1480">
            <v>420815</v>
          </cell>
          <cell r="D1480" t="str">
            <v>نصب کابل مسی سه و نیم یا چهار رشته از نوع NYY با سطح مقطع ٢۴٠ تا ٣٠٠ میلیمتر مربع.</v>
          </cell>
          <cell r="E1480" t="str">
            <v>متر</v>
          </cell>
          <cell r="F1480">
            <v>378000</v>
          </cell>
          <cell r="G1480">
            <v>286000</v>
          </cell>
        </row>
        <row r="1481">
          <cell r="C1481">
            <v>420816</v>
          </cell>
          <cell r="D1481" t="str">
            <v>نصب کابل مسی چهار یا پنجرشته از نوع NYY با سطح مقطع ١٫۵ تا ٢٫۵ میلیمتر مربع.</v>
          </cell>
          <cell r="E1481" t="str">
            <v>متر</v>
          </cell>
          <cell r="F1481">
            <v>54200</v>
          </cell>
          <cell r="G1481">
            <v>40500</v>
          </cell>
        </row>
        <row r="1482">
          <cell r="C1482">
            <v>420817</v>
          </cell>
          <cell r="D1482" t="str">
            <v>نصب کابل مسی چهار یا پنجرشته از نوع NYY با سطح مقطع ۴ تا ۶ میلیمتر مربع.</v>
          </cell>
          <cell r="E1482" t="str">
            <v>متر</v>
          </cell>
          <cell r="F1482">
            <v>72000</v>
          </cell>
          <cell r="G1482">
            <v>54600</v>
          </cell>
        </row>
        <row r="1483">
          <cell r="C1483">
            <v>420818</v>
          </cell>
          <cell r="D1483" t="str">
            <v>نصب کابل مسی چهار یا پنجرشته از نوع NYY با سطح مقطع ١٠ تا ١۶ میلیمتر مربع.</v>
          </cell>
          <cell r="E1483" t="str">
            <v>متر</v>
          </cell>
          <cell r="F1483">
            <v>93200</v>
          </cell>
          <cell r="G1483">
            <v>70500</v>
          </cell>
        </row>
        <row r="1484">
          <cell r="C1484">
            <v>420819</v>
          </cell>
          <cell r="D1484" t="str">
            <v>نصب کابل مسی پنجرشته از نوع NYY با سطح مقطع ٢۵ تا ٣۵ میلیمتر مربع.</v>
          </cell>
          <cell r="E1484" t="str">
            <v>متر</v>
          </cell>
          <cell r="F1484">
            <v>110500</v>
          </cell>
          <cell r="G1484">
            <v>83600</v>
          </cell>
        </row>
        <row r="1485">
          <cell r="C1485">
            <v>420820</v>
          </cell>
          <cell r="D1485" t="str">
            <v>نصب کابل کنترل کمتر از دهرشته با هر سطح مقطع.</v>
          </cell>
          <cell r="E1485" t="str">
            <v>متر</v>
          </cell>
          <cell r="F1485">
            <v>72000</v>
          </cell>
          <cell r="G1485">
            <v>54600</v>
          </cell>
        </row>
        <row r="1486">
          <cell r="C1486">
            <v>420821</v>
          </cell>
          <cell r="D1486" t="str">
            <v>نصب کابل کنترل دهرشته و بیشتر با هر سطح مقطع.</v>
          </cell>
          <cell r="E1486" t="str">
            <v>متر</v>
          </cell>
          <cell r="F1486">
            <v>88200</v>
          </cell>
          <cell r="G1486">
            <v>66900</v>
          </cell>
        </row>
        <row r="1487">
          <cell r="C1487">
            <v>420822</v>
          </cell>
          <cell r="D1487" t="str">
            <v>صب هادی مسی افشان از نوع NYAF با سطح مقطع ١٫۵ تا ٢٫۵ میلیمتر مربع.</v>
          </cell>
          <cell r="E1487" t="str">
            <v>متر</v>
          </cell>
          <cell r="F1487">
            <v>22100</v>
          </cell>
          <cell r="G1487">
            <v>16500</v>
          </cell>
        </row>
        <row r="1488">
          <cell r="C1488">
            <v>420823</v>
          </cell>
          <cell r="D1488" t="str">
            <v>نصب هادی مسی افشان از نوع NYAF با سطح مقطع ۴ تا ۶ میلیمتر مربع.</v>
          </cell>
          <cell r="E1488" t="str">
            <v>متر</v>
          </cell>
          <cell r="F1488">
            <v>28900</v>
          </cell>
          <cell r="G1488">
            <v>21600</v>
          </cell>
        </row>
        <row r="1489">
          <cell r="C1489">
            <v>420824</v>
          </cell>
          <cell r="D1489" t="str">
            <v>نصب هادی مسی افشان از نوع NYAF با سطح مقطع ١٠ تا ١۶ میلیمتر مربع.</v>
          </cell>
          <cell r="E1489" t="str">
            <v>متر</v>
          </cell>
          <cell r="F1489">
            <v>44000</v>
          </cell>
          <cell r="G1489">
            <v>32800</v>
          </cell>
        </row>
        <row r="1490">
          <cell r="C1490">
            <v>420825</v>
          </cell>
          <cell r="D1490" t="str">
            <v>نصب هادی مسی بدون روکش فشار ضعیف در شبکه هوایی.</v>
          </cell>
          <cell r="E1490" t="str">
            <v>متر</v>
          </cell>
          <cell r="F1490">
            <v>63900</v>
          </cell>
          <cell r="G1490">
            <v>69000</v>
          </cell>
        </row>
        <row r="1491">
          <cell r="C1491">
            <v>420901</v>
          </cell>
          <cell r="D1491" t="str">
            <v>نصب کابل آلومینیومی تک رشته از نوع NAYY با سطح مقطع ١۶ تا ٧٠ میلیمتر مربع.</v>
          </cell>
          <cell r="E1491" t="str">
            <v>متر</v>
          </cell>
          <cell r="F1491">
            <v>81000</v>
          </cell>
          <cell r="G1491">
            <v>61300</v>
          </cell>
        </row>
        <row r="1492">
          <cell r="C1492">
            <v>420902</v>
          </cell>
          <cell r="D1492" t="str">
            <v>نصب کابل آلومینیومی تک رشته از نوع NAYY با سطح مقطع ٩۵ تا ١٨۵ میلیمتر مربع.</v>
          </cell>
          <cell r="E1492" t="str">
            <v>متر</v>
          </cell>
          <cell r="F1492">
            <v>93200</v>
          </cell>
          <cell r="G1492">
            <v>70500</v>
          </cell>
        </row>
        <row r="1493">
          <cell r="C1493">
            <v>420903</v>
          </cell>
          <cell r="D1493" t="str">
            <v>نصب کابل آلومینیومی تک رشته از نوع NAYY با سطح مقطع ٢۴٠ تا ٣٠٠ میلیمتر مربع.</v>
          </cell>
          <cell r="E1493" t="str">
            <v>متر</v>
          </cell>
          <cell r="F1493">
            <v>113000</v>
          </cell>
          <cell r="G1493">
            <v>85700</v>
          </cell>
        </row>
        <row r="1494">
          <cell r="C1494">
            <v>420904</v>
          </cell>
          <cell r="D1494" t="str">
            <v>نصب کابل آلومینیومی تک رشته از نوع NAYY با سطح مقطع ۴٠٠ تا ۵٠٠ میلیمتر مربع.</v>
          </cell>
          <cell r="E1494" t="str">
            <v>متر</v>
          </cell>
          <cell r="F1494">
            <v>138500</v>
          </cell>
          <cell r="G1494">
            <v>105000</v>
          </cell>
        </row>
        <row r="1495">
          <cell r="C1495">
            <v>420905</v>
          </cell>
          <cell r="D1495" t="str">
            <v>صب کابل آلومینیومی دورشته از نوع NAYY با سطح مقطع ١٠ تا ١۶ میلیمتر مربع.</v>
          </cell>
          <cell r="E1495" t="str">
            <v>متر</v>
          </cell>
          <cell r="F1495">
            <v>72000</v>
          </cell>
          <cell r="G1495">
            <v>54600</v>
          </cell>
        </row>
        <row r="1496">
          <cell r="C1496">
            <v>420906</v>
          </cell>
          <cell r="D1496" t="str">
            <v>نصب کابل آلومینیومی سه و نیم یا چهار رشته از نوع NAYY با سطح مقطع ١۶ تا ۵٠ میلیمتر مربع.</v>
          </cell>
          <cell r="E1496" t="str">
            <v>متر</v>
          </cell>
          <cell r="F1496">
            <v>88200</v>
          </cell>
          <cell r="G1496">
            <v>66900</v>
          </cell>
        </row>
        <row r="1497">
          <cell r="C1497">
            <v>420907</v>
          </cell>
          <cell r="D1497" t="str">
            <v>نصب کابل آلومینیومی سه و نیم یا چهار رشته از نوع NAYY با سطح مقطع ٧٠ تا ٩۵ میلیمتر مربع.</v>
          </cell>
          <cell r="E1497" t="str">
            <v>متر</v>
          </cell>
          <cell r="F1497">
            <v>124500</v>
          </cell>
          <cell r="G1497">
            <v>94200</v>
          </cell>
        </row>
        <row r="1498">
          <cell r="C1498">
            <v>420908</v>
          </cell>
          <cell r="D1498" t="str">
            <v>نصب کابل آلومینیومی سه و نیم یا چهار رشته از نوع NAYY با سطح مقطع ١٢٠ تا ١٨۵ میلیمتر مربع.</v>
          </cell>
          <cell r="E1498" t="str">
            <v>متر</v>
          </cell>
          <cell r="F1498">
            <v>156000</v>
          </cell>
          <cell r="G1498">
            <v>118000</v>
          </cell>
        </row>
        <row r="1499">
          <cell r="C1499">
            <v>420909</v>
          </cell>
          <cell r="D1499" t="str">
            <v>صب کابل آلومینیومی سه و نیم یا چهار رشته از نوع NAYY با سطح مقطع ٢۴٠ تا ٣٠٠ میلیمتر مربع.</v>
          </cell>
          <cell r="E1499" t="str">
            <v>متر</v>
          </cell>
          <cell r="F1499">
            <v>215500</v>
          </cell>
          <cell r="G1499">
            <v>162500</v>
          </cell>
        </row>
        <row r="1500">
          <cell r="C1500">
            <v>420910</v>
          </cell>
          <cell r="D1500" t="str">
            <v>نصب کابل آلومینیومی پنجرشته از نوع NAYY با سطح مقطع ١٠ تا ٢۵ میلیمتر مربع.</v>
          </cell>
          <cell r="E1500" t="str">
            <v>متر</v>
          </cell>
          <cell r="F1500">
            <v>88200</v>
          </cell>
          <cell r="G1500">
            <v>66900</v>
          </cell>
        </row>
        <row r="1501">
          <cell r="C1501">
            <v>420911</v>
          </cell>
          <cell r="D1501" t="str">
            <v>نصب کابل خودنگهدار فشار ضعیف تک فاز با سطح مقطع فاز ١۶ تا ٢۵ میلی متر مربع.</v>
          </cell>
          <cell r="E1501" t="str">
            <v>متر</v>
          </cell>
          <cell r="F1501">
            <v>175500</v>
          </cell>
          <cell r="G1501">
            <v>133500</v>
          </cell>
        </row>
        <row r="1502">
          <cell r="C1502">
            <v>420912</v>
          </cell>
          <cell r="D1502" t="str">
            <v xml:space="preserve"> نصب کابل خودنگهدار فشار ضعیف تک فاز با سطح مقطع فاز ٣۵ تا ۵٠ میلی متر مربع.</v>
          </cell>
          <cell r="E1502" t="str">
            <v>متر</v>
          </cell>
          <cell r="F1502">
            <v>200000</v>
          </cell>
          <cell r="G1502">
            <v>152000</v>
          </cell>
        </row>
        <row r="1503">
          <cell r="C1503">
            <v>420913</v>
          </cell>
          <cell r="D1503" t="str">
            <v xml:space="preserve"> نصب کابل خودنگهدار فشار ضعیف سه فاز با سطح مقطع فاز ٣۵ تا ٧٠ میلی متر مربع.</v>
          </cell>
          <cell r="E1503" t="str">
            <v>متر</v>
          </cell>
          <cell r="F1503">
            <v>247000</v>
          </cell>
          <cell r="G1503">
            <v>187500</v>
          </cell>
        </row>
        <row r="1504">
          <cell r="C1504">
            <v>420914</v>
          </cell>
          <cell r="D1504" t="str">
            <v xml:space="preserve"> نصب کابل خودنگهدار فشار ضعیف سه فاز با سطح مقطع فاز ٩۵ تا ١٢٠ میلی متر مربع.</v>
          </cell>
          <cell r="E1504" t="str">
            <v>متر</v>
          </cell>
          <cell r="F1504">
            <v>306000</v>
          </cell>
          <cell r="G1504">
            <v>232000</v>
          </cell>
        </row>
        <row r="1505">
          <cell r="C1505">
            <v>420915</v>
          </cell>
          <cell r="D1505" t="str">
            <v xml:space="preserve"> اضافه بها بابت نصب کابل خودنگهدار به صورت خط گرم در کنار شبکه فشار ضعیف بدون روکش برق دار.</v>
          </cell>
          <cell r="E1505" t="str">
            <v>متر</v>
          </cell>
          <cell r="F1505">
            <v>58800</v>
          </cell>
          <cell r="G1505">
            <v>44700</v>
          </cell>
        </row>
        <row r="1506">
          <cell r="C1506">
            <v>421001</v>
          </cell>
          <cell r="D1506" t="str">
            <v xml:space="preserve"> نصب انواع مقره سوزنی یا بشقابی کامپوزیتی.</v>
          </cell>
          <cell r="E1506" t="str">
            <v>عدد</v>
          </cell>
          <cell r="F1506">
            <v>533000</v>
          </cell>
          <cell r="G1506">
            <v>399500</v>
          </cell>
        </row>
        <row r="1507">
          <cell r="C1507">
            <v>421002</v>
          </cell>
          <cell r="D1507" t="str">
            <v xml:space="preserve"> نصب انواع مقره سوزنی یا بشقابی سرامیکی.</v>
          </cell>
          <cell r="E1507" t="str">
            <v>عدد</v>
          </cell>
          <cell r="F1507">
            <v>502500</v>
          </cell>
          <cell r="G1507">
            <v>375000</v>
          </cell>
        </row>
        <row r="1508">
          <cell r="C1508">
            <v>421003</v>
          </cell>
          <cell r="D1508" t="str">
            <v xml:space="preserve"> نصب انواع اسپیسر کامپوزیتی فشار متوسط.</v>
          </cell>
          <cell r="E1508" t="str">
            <v>عدد</v>
          </cell>
          <cell r="F1508">
            <v>2093000</v>
          </cell>
          <cell r="G1508">
            <v>1581000</v>
          </cell>
        </row>
        <row r="1509">
          <cell r="C1509">
            <v>421004</v>
          </cell>
          <cell r="D1509" t="str">
            <v xml:space="preserve"> نصب اسپیسر فشار ضعیف.</v>
          </cell>
          <cell r="E1509" t="str">
            <v>عدد</v>
          </cell>
          <cell r="F1509">
            <v>530000</v>
          </cell>
          <cell r="G1509">
            <v>401000</v>
          </cell>
        </row>
        <row r="1510">
          <cell r="C1510">
            <v>421005</v>
          </cell>
          <cell r="D1510" t="str">
            <v xml:space="preserve"> نصب فاصله نگهدار عایق (اسپیسر) کابل فاصله دار.</v>
          </cell>
          <cell r="E1510" t="str">
            <v>عدد</v>
          </cell>
          <cell r="F1510">
            <v>1945000</v>
          </cell>
          <cell r="G1510">
            <v>1481000</v>
          </cell>
        </row>
        <row r="1511">
          <cell r="C1511">
            <v>421006</v>
          </cell>
          <cell r="D1511" t="str">
            <v xml:space="preserve"> نصب مقره مهار.</v>
          </cell>
          <cell r="E1511" t="str">
            <v>عدد</v>
          </cell>
          <cell r="F1511">
            <v>176000</v>
          </cell>
          <cell r="G1511">
            <v>130000</v>
          </cell>
        </row>
        <row r="1512">
          <cell r="C1512">
            <v>421007</v>
          </cell>
          <cell r="D1512" t="str">
            <v xml:space="preserve"> نصب مقره چرخی.</v>
          </cell>
          <cell r="E1512" t="str">
            <v>عدد</v>
          </cell>
          <cell r="F1512">
            <v>159500</v>
          </cell>
          <cell r="G1512">
            <v>119500</v>
          </cell>
        </row>
        <row r="1513">
          <cell r="C1513">
            <v>421008</v>
          </cell>
          <cell r="D1513" t="str">
            <v xml:space="preserve"> نصب انواع کاور دائم.</v>
          </cell>
          <cell r="E1513" t="str">
            <v>عدد</v>
          </cell>
          <cell r="F1513">
            <v>210000</v>
          </cell>
          <cell r="G1513">
            <v>155500</v>
          </cell>
        </row>
        <row r="1514">
          <cell r="C1514">
            <v>421009</v>
          </cell>
          <cell r="D1514" t="str">
            <v xml:space="preserve"> نصب لوله غیرفلزی تا قطر ٧۵ میلی متر.</v>
          </cell>
          <cell r="E1514" t="str">
            <v>متر</v>
          </cell>
          <cell r="F1514">
            <v>93100</v>
          </cell>
          <cell r="G1514">
            <v>70800</v>
          </cell>
        </row>
        <row r="1515">
          <cell r="C1515">
            <v>421010</v>
          </cell>
          <cell r="D1515" t="str">
            <v xml:space="preserve"> نصب لوله غیر فلزی با قطر بیش از ٧۵ میلی متر.</v>
          </cell>
          <cell r="E1515" t="str">
            <v>متر</v>
          </cell>
          <cell r="F1515">
            <v>172000</v>
          </cell>
          <cell r="G1515">
            <v>131000</v>
          </cell>
        </row>
        <row r="1516">
          <cell r="C1516">
            <v>421011</v>
          </cell>
          <cell r="D1516" t="str">
            <v xml:space="preserve"> نصب لوله فلزی تا قطر ٧۵ میلی متر.</v>
          </cell>
          <cell r="E1516" t="str">
            <v>متر</v>
          </cell>
          <cell r="F1516">
            <v>469500</v>
          </cell>
          <cell r="G1516">
            <v>354000</v>
          </cell>
        </row>
        <row r="1517">
          <cell r="C1517">
            <v>421012</v>
          </cell>
          <cell r="D1517" t="str">
            <v xml:space="preserve"> نصب لوله فلزی با قطر بیش از ٧۵ میلی متر.</v>
          </cell>
          <cell r="E1517" t="str">
            <v>متر</v>
          </cell>
          <cell r="F1517">
            <v>660000</v>
          </cell>
          <cell r="G1517">
            <v>498500</v>
          </cell>
        </row>
        <row r="1518">
          <cell r="C1518">
            <v>421013</v>
          </cell>
          <cell r="D1518" t="str">
            <v xml:space="preserve"> نصب لوله خرطومی.</v>
          </cell>
          <cell r="E1518" t="str">
            <v>متر</v>
          </cell>
          <cell r="F1518">
            <v>7080</v>
          </cell>
          <cell r="G1518">
            <v>5150</v>
          </cell>
        </row>
        <row r="1519">
          <cell r="C1519">
            <v>421101</v>
          </cell>
          <cell r="D1519" t="str">
            <v xml:space="preserve"> نصب پایه فولادی با ارتفاع کمتر از ٨ متر.</v>
          </cell>
          <cell r="E1519" t="str">
            <v>اصله</v>
          </cell>
          <cell r="F1519">
            <v>11943000</v>
          </cell>
          <cell r="G1519">
            <v>8961000</v>
          </cell>
        </row>
        <row r="1520">
          <cell r="C1520">
            <v>421102</v>
          </cell>
          <cell r="D1520" t="str">
            <v xml:space="preserve"> نصب پایه فولادی با ارتفاع ٨ تا ١٢ متر.</v>
          </cell>
          <cell r="E1520" t="str">
            <v>اصله</v>
          </cell>
          <cell r="F1520">
            <v>12893000</v>
          </cell>
          <cell r="G1520">
            <v>9673000</v>
          </cell>
        </row>
        <row r="1521">
          <cell r="C1521">
            <v>421103</v>
          </cell>
          <cell r="D1521" t="str">
            <v>نصب پایه فولادی با ارتفاع ١٢ تا ١۴ متر.</v>
          </cell>
          <cell r="E1521" t="str">
            <v>اصله</v>
          </cell>
          <cell r="F1521">
            <v>13993000</v>
          </cell>
          <cell r="G1521">
            <v>10502000</v>
          </cell>
        </row>
        <row r="1522">
          <cell r="C1522">
            <v>421104</v>
          </cell>
          <cell r="D1522" t="str">
            <v xml:space="preserve"> نصب برج نور با ارتفاع ٢٠ متر.</v>
          </cell>
          <cell r="E1522" t="str">
            <v>اصله</v>
          </cell>
          <cell r="F1522">
            <v>77084000</v>
          </cell>
          <cell r="G1522">
            <v>57722000</v>
          </cell>
        </row>
        <row r="1523">
          <cell r="C1523">
            <v>421105</v>
          </cell>
          <cell r="D1523" t="str">
            <v xml:space="preserve"> نصب برج نور با ارتفاع ٢۴ متر.</v>
          </cell>
          <cell r="E1523" t="str">
            <v>اصله</v>
          </cell>
          <cell r="F1523">
            <v>86890000</v>
          </cell>
          <cell r="G1523">
            <v>65171000</v>
          </cell>
        </row>
        <row r="1524">
          <cell r="C1524">
            <v>421106</v>
          </cell>
          <cell r="D1524" t="str">
            <v xml:space="preserve"> نصب برج نور با ارتفاع ٣٠ متر.</v>
          </cell>
          <cell r="E1524" t="str">
            <v>اصله</v>
          </cell>
          <cell r="F1524">
            <v>96697000</v>
          </cell>
          <cell r="G1524">
            <v>72621000</v>
          </cell>
        </row>
        <row r="1525">
          <cell r="C1525">
            <v>421107</v>
          </cell>
          <cell r="D1525" t="str">
            <v xml:space="preserve"> نصب پایه چدنی فشار ضعیف.</v>
          </cell>
          <cell r="E1525" t="str">
            <v>اصله</v>
          </cell>
          <cell r="F1525">
            <v>12008000</v>
          </cell>
          <cell r="G1525">
            <v>8990000</v>
          </cell>
        </row>
        <row r="1526">
          <cell r="C1526">
            <v>421108</v>
          </cell>
          <cell r="D1526" t="str">
            <v xml:space="preserve"> نصب پایه چدنی فشار متوسط.</v>
          </cell>
          <cell r="E1526" t="str">
            <v>اصله</v>
          </cell>
          <cell r="F1526">
            <v>18171000</v>
          </cell>
          <cell r="G1526">
            <v>13710000</v>
          </cell>
        </row>
        <row r="1527">
          <cell r="C1527">
            <v>421201</v>
          </cell>
          <cell r="D1527" t="str">
            <v xml:space="preserve"> نصب چراغ خیابانی گازی تا ٧٠ وات.</v>
          </cell>
          <cell r="E1527" t="str">
            <v>عدد</v>
          </cell>
          <cell r="F1527">
            <v>1836000</v>
          </cell>
          <cell r="G1527">
            <v>1382000</v>
          </cell>
        </row>
        <row r="1528">
          <cell r="C1528">
            <v>421202</v>
          </cell>
          <cell r="D1528" t="str">
            <v xml:space="preserve"> نصب چراغ خیابانی گازی بیش از ٧٠ وات.</v>
          </cell>
          <cell r="E1528" t="str">
            <v>عدد</v>
          </cell>
          <cell r="F1528">
            <v>2138000</v>
          </cell>
          <cell r="G1528">
            <v>1614000</v>
          </cell>
        </row>
        <row r="1529">
          <cell r="C1529">
            <v>421203</v>
          </cell>
          <cell r="D1529" t="str">
            <v>نصب چراغ خیابانی LED تا توان ۴۵ وات.</v>
          </cell>
          <cell r="E1529" t="str">
            <v>عدد</v>
          </cell>
          <cell r="F1529">
            <v>1836000</v>
          </cell>
          <cell r="G1529">
            <v>1382000</v>
          </cell>
        </row>
        <row r="1530">
          <cell r="C1530">
            <v>421204</v>
          </cell>
          <cell r="D1530" t="str">
            <v>نصب چراغ خیابانی LED با توان بیش از ۴۵ وات.</v>
          </cell>
          <cell r="E1530" t="str">
            <v>عدد</v>
          </cell>
          <cell r="F1530">
            <v>2143000</v>
          </cell>
          <cell r="G1530">
            <v>1617000</v>
          </cell>
        </row>
        <row r="1531">
          <cell r="C1531">
            <v>421205</v>
          </cell>
          <cell r="D1531" t="str">
            <v>نصب پروژکتور جهت برجهای نور.</v>
          </cell>
          <cell r="E1531" t="str">
            <v>عدد</v>
          </cell>
          <cell r="F1531">
            <v>1450000</v>
          </cell>
          <cell r="G1531">
            <v>1081000</v>
          </cell>
        </row>
        <row r="1532">
          <cell r="C1532">
            <v>421301</v>
          </cell>
          <cell r="D1532" t="str">
            <v>نصب تابلو با ابعاد کوچکتر از ۶٠×٨٠ سانتیمتر بر روی دیوار یا پایه.</v>
          </cell>
          <cell r="E1532" t="str">
            <v>عدد</v>
          </cell>
          <cell r="F1532">
            <v>2590000</v>
          </cell>
          <cell r="G1532">
            <v>1954000</v>
          </cell>
        </row>
        <row r="1533">
          <cell r="C1533">
            <v>421302</v>
          </cell>
          <cell r="D1533" t="str">
            <v>نصب تابلوی اندازه گیری مشترکین عادی تا حداکثر ۶ محل نصب کنتور.</v>
          </cell>
          <cell r="E1533" t="str">
            <v>عدد</v>
          </cell>
          <cell r="F1533">
            <v>12630000</v>
          </cell>
          <cell r="G1533">
            <v>9533000</v>
          </cell>
        </row>
        <row r="1534">
          <cell r="C1534">
            <v>421303</v>
          </cell>
          <cell r="D1534" t="str">
            <v>نصب تابلوی اندازه گیری مشترکین عادی با ٧ تا ١۶ محل نصب کنتور.</v>
          </cell>
          <cell r="E1534" t="str">
            <v>عدد</v>
          </cell>
          <cell r="F1534">
            <v>15140000</v>
          </cell>
          <cell r="G1534">
            <v>11428000</v>
          </cell>
        </row>
        <row r="1535">
          <cell r="C1535">
            <v>421304</v>
          </cell>
          <cell r="D1535" t="str">
            <v>نصب تابلوی اندازه گیری مشترکین عادی بیش از ١۶ محل کنتور.</v>
          </cell>
          <cell r="E1535" t="str">
            <v>عدد</v>
          </cell>
          <cell r="F1535">
            <v>17646000</v>
          </cell>
          <cell r="G1535">
            <v>13301000</v>
          </cell>
        </row>
        <row r="1536">
          <cell r="C1536">
            <v>421305</v>
          </cell>
          <cell r="D1536" t="str">
            <v>نصب تابلوی اندازه گیری مشترکین دیماندی.</v>
          </cell>
          <cell r="E1536" t="str">
            <v>عدد</v>
          </cell>
          <cell r="F1536">
            <v>12630000</v>
          </cell>
          <cell r="G1536">
            <v>9533000</v>
          </cell>
        </row>
        <row r="1537">
          <cell r="C1537">
            <v>421306</v>
          </cell>
          <cell r="D1537" t="str">
            <v>نصب تابلوی توزیع یا شالتر بارانی تا ٢۵٠ آمپر.</v>
          </cell>
          <cell r="E1537" t="str">
            <v>عدد</v>
          </cell>
          <cell r="F1537">
            <v>12630000</v>
          </cell>
          <cell r="G1537">
            <v>9533000</v>
          </cell>
        </row>
        <row r="1538">
          <cell r="C1538">
            <v>421307</v>
          </cell>
          <cell r="D1538" t="str">
            <v>نصب تابلوی توزیع یا شالتر بارانی ۴٠٠ آمپر و بیشتر.</v>
          </cell>
          <cell r="E1538" t="str">
            <v>عدد</v>
          </cell>
          <cell r="F1538">
            <v>14718000</v>
          </cell>
          <cell r="G1538">
            <v>11094000</v>
          </cell>
        </row>
        <row r="1539">
          <cell r="C1539">
            <v>421308</v>
          </cell>
          <cell r="D1539" t="str">
            <v>نصب هر سلول تابلو توزیع فشار ضعیف داخل پست.</v>
          </cell>
          <cell r="E1539" t="str">
            <v>عدد</v>
          </cell>
          <cell r="F1539">
            <v>15465000</v>
          </cell>
          <cell r="G1539">
            <v>11531000</v>
          </cell>
        </row>
        <row r="1540">
          <cell r="C1540">
            <v>421309</v>
          </cell>
          <cell r="D1540" t="str">
            <v>نصب سکوی کامپوزیت جهت تابلو.</v>
          </cell>
          <cell r="E1540" t="str">
            <v>عدد</v>
          </cell>
          <cell r="F1540">
            <v>2101000</v>
          </cell>
          <cell r="G1540">
            <v>1578000</v>
          </cell>
        </row>
        <row r="1541">
          <cell r="C1541">
            <v>421310</v>
          </cell>
          <cell r="D1541" t="str">
            <v>نصب تابلوی فشار متوسط AIS .</v>
          </cell>
          <cell r="E1541" t="str">
            <v>سلول</v>
          </cell>
          <cell r="F1541">
            <v>23198000</v>
          </cell>
          <cell r="G1541">
            <v>17321000</v>
          </cell>
        </row>
        <row r="1542">
          <cell r="C1542">
            <v>421311</v>
          </cell>
          <cell r="D1542" t="str">
            <v>نصب تابلوی فشار متوسط GIS .</v>
          </cell>
          <cell r="E1542" t="str">
            <v>سلول</v>
          </cell>
          <cell r="F1542">
            <v>19292000</v>
          </cell>
          <cell r="G1542">
            <v>14372000</v>
          </cell>
        </row>
        <row r="1543">
          <cell r="C1543">
            <v>421312</v>
          </cell>
          <cell r="D1543" t="str">
            <v>نصب پست کیوسکی بدون فضا جهت نصب ترانسفورماتور.</v>
          </cell>
          <cell r="E1543" t="str">
            <v>دستگاه</v>
          </cell>
          <cell r="F1543">
            <v>52211000</v>
          </cell>
          <cell r="G1543">
            <v>38636000</v>
          </cell>
        </row>
        <row r="1544">
          <cell r="C1544">
            <v>421313</v>
          </cell>
          <cell r="D1544" t="str">
            <v>نصب پست کیوسکی با فضا جهت نصب ترانسفورماتور.</v>
          </cell>
          <cell r="E1544" t="str">
            <v>دستگاه</v>
          </cell>
          <cell r="F1544">
            <v>90957000</v>
          </cell>
          <cell r="G1544">
            <v>66993000</v>
          </cell>
        </row>
        <row r="1545">
          <cell r="C1545">
            <v>421401</v>
          </cell>
          <cell r="D1545" t="str">
            <v>نصب انواع کنسول افقی تا طول ٢٫۵ متر.</v>
          </cell>
          <cell r="E1545" t="str">
            <v>عدد</v>
          </cell>
          <cell r="F1545">
            <v>1186000</v>
          </cell>
          <cell r="G1545">
            <v>899000</v>
          </cell>
        </row>
        <row r="1546">
          <cell r="C1546">
            <v>421402</v>
          </cell>
          <cell r="D1546" t="str">
            <v>نصب سایر کنسول ها.</v>
          </cell>
          <cell r="E1546" t="str">
            <v>عدد</v>
          </cell>
          <cell r="F1546">
            <v>1532000</v>
          </cell>
          <cell r="G1546">
            <v>1162000</v>
          </cell>
        </row>
        <row r="1547">
          <cell r="C1547">
            <v>421403</v>
          </cell>
          <cell r="D1547" t="str">
            <v xml:space="preserve"> نصب سکوی ترانسفورماتور یک طرفه.</v>
          </cell>
          <cell r="E1547" t="str">
            <v>عدد</v>
          </cell>
          <cell r="F1547">
            <v>3360000</v>
          </cell>
          <cell r="G1547">
            <v>2529000</v>
          </cell>
        </row>
        <row r="1548">
          <cell r="C1548">
            <v>421404</v>
          </cell>
          <cell r="D1548" t="str">
            <v xml:space="preserve"> نصب سکوی ترانسفورماتور به طول ١٫٨ متر.</v>
          </cell>
          <cell r="E1548" t="str">
            <v>عدد</v>
          </cell>
          <cell r="F1548">
            <v>6112000</v>
          </cell>
          <cell r="G1548">
            <v>4595000</v>
          </cell>
        </row>
        <row r="1549">
          <cell r="C1549">
            <v>421405</v>
          </cell>
          <cell r="D1549" t="str">
            <v xml:space="preserve"> نصب سکوی ترانسفورماتور با طول بیش از ١٫٨ متر.</v>
          </cell>
          <cell r="E1549" t="str">
            <v>عدد</v>
          </cell>
          <cell r="F1549">
            <v>8121000</v>
          </cell>
          <cell r="G1549">
            <v>6106000</v>
          </cell>
        </row>
        <row r="1550">
          <cell r="C1550">
            <v>421406</v>
          </cell>
          <cell r="D1550" t="str">
            <v xml:space="preserve"> نصب انواع سکوی کات اوت و برقگیر.</v>
          </cell>
          <cell r="E1550" t="str">
            <v>عدد</v>
          </cell>
          <cell r="F1550">
            <v>2101000</v>
          </cell>
          <cell r="G1550">
            <v>1578000</v>
          </cell>
        </row>
        <row r="1551">
          <cell r="C1551">
            <v>421407</v>
          </cell>
          <cell r="D1551" t="str">
            <v xml:space="preserve"> نصب سکوی مخصوص سرکابل.</v>
          </cell>
          <cell r="E1551" t="str">
            <v>عدد</v>
          </cell>
          <cell r="F1551">
            <v>3597000</v>
          </cell>
          <cell r="G1551">
            <v>2696000</v>
          </cell>
        </row>
        <row r="1552">
          <cell r="C1552">
            <v>421408</v>
          </cell>
          <cell r="D1552" t="str">
            <v xml:space="preserve"> نصب سکوی خازن فشار متوسط هوایی.</v>
          </cell>
          <cell r="E1552" t="str">
            <v>عدد</v>
          </cell>
          <cell r="F1552">
            <v>1683000</v>
          </cell>
          <cell r="G1552">
            <v>1266000</v>
          </cell>
        </row>
        <row r="1553">
          <cell r="C1553">
            <v>421409</v>
          </cell>
          <cell r="D1553" t="str">
            <v>صب سکوی PT هوایی.</v>
          </cell>
          <cell r="E1553" t="str">
            <v>عدد</v>
          </cell>
          <cell r="F1553">
            <v>1683000</v>
          </cell>
          <cell r="G1553">
            <v>1266000</v>
          </cell>
        </row>
        <row r="1554">
          <cell r="C1554">
            <v>421410</v>
          </cell>
          <cell r="D1554" t="str">
            <v>نصب سکوی فلزی زیر تابلو.</v>
          </cell>
          <cell r="E1554" t="str">
            <v>عدد</v>
          </cell>
          <cell r="F1554">
            <v>4104000</v>
          </cell>
          <cell r="G1554">
            <v>3085000</v>
          </cell>
        </row>
        <row r="1555">
          <cell r="C1555">
            <v>421411</v>
          </cell>
          <cell r="D1555" t="str">
            <v xml:space="preserve"> نصب انواع بریس.</v>
          </cell>
          <cell r="E1555" t="str">
            <v>عدد</v>
          </cell>
          <cell r="F1555">
            <v>362000</v>
          </cell>
          <cell r="G1555">
            <v>270500</v>
          </cell>
        </row>
        <row r="1556">
          <cell r="C1556">
            <v>421412</v>
          </cell>
          <cell r="D1556" t="str">
            <v xml:space="preserve"> نصب انواع تسمه حایل کراس آرم.</v>
          </cell>
          <cell r="E1556" t="str">
            <v>عدد</v>
          </cell>
          <cell r="F1556">
            <v>217000</v>
          </cell>
          <cell r="G1556">
            <v>163500</v>
          </cell>
        </row>
        <row r="1557">
          <cell r="C1557">
            <v>421501</v>
          </cell>
          <cell r="D1557" t="str">
            <v xml:space="preserve"> نصب دستک انشعاب مشترکین.</v>
          </cell>
          <cell r="E1557" t="str">
            <v>عدد</v>
          </cell>
          <cell r="F1557">
            <v>423000</v>
          </cell>
          <cell r="G1557">
            <v>318000</v>
          </cell>
        </row>
        <row r="1558">
          <cell r="C1558">
            <v>421502</v>
          </cell>
          <cell r="D1558" t="str">
            <v xml:space="preserve"> نصب وینچ کلمپ.</v>
          </cell>
          <cell r="E1558" t="str">
            <v>عدد</v>
          </cell>
          <cell r="F1558">
            <v>286000</v>
          </cell>
          <cell r="G1558">
            <v>215000</v>
          </cell>
        </row>
        <row r="1559">
          <cell r="C1559">
            <v>421503</v>
          </cell>
          <cell r="D1559" t="str">
            <v xml:space="preserve"> نصب صفحه نگهدارنده وینچ.</v>
          </cell>
          <cell r="E1559" t="str">
            <v>عدد</v>
          </cell>
          <cell r="F1559">
            <v>340500</v>
          </cell>
          <cell r="G1559">
            <v>256500</v>
          </cell>
        </row>
        <row r="1560">
          <cell r="C1560">
            <v>421504</v>
          </cell>
          <cell r="D1560" t="str">
            <v xml:space="preserve"> نصب انواع جلوبر شبکه مسی یا کابل خودنگهدار.</v>
          </cell>
          <cell r="E1560" t="str">
            <v>عدد</v>
          </cell>
          <cell r="F1560">
            <v>469000</v>
          </cell>
          <cell r="G1560">
            <v>352000</v>
          </cell>
        </row>
        <row r="1561">
          <cell r="C1561">
            <v>421505</v>
          </cell>
          <cell r="D1561" t="str">
            <v xml:space="preserve"> نصب انواع راک.</v>
          </cell>
          <cell r="E1561" t="str">
            <v>عدد</v>
          </cell>
          <cell r="F1561">
            <v>421500</v>
          </cell>
          <cell r="G1561">
            <v>316500</v>
          </cell>
        </row>
        <row r="1562">
          <cell r="C1562">
            <v>421506</v>
          </cell>
          <cell r="D1562" t="str">
            <v xml:space="preserve"> نصب اتریه.</v>
          </cell>
          <cell r="E1562" t="str">
            <v>عدد</v>
          </cell>
          <cell r="F1562">
            <v>288500</v>
          </cell>
          <cell r="G1562">
            <v>215500</v>
          </cell>
        </row>
        <row r="1563">
          <cell r="C1563">
            <v>421507</v>
          </cell>
          <cell r="D1563" t="str">
            <v xml:space="preserve"> نصب کلمپ شکاف دار مسی.</v>
          </cell>
          <cell r="E1563" t="str">
            <v>عدد</v>
          </cell>
          <cell r="F1563">
            <v>66200</v>
          </cell>
          <cell r="G1563">
            <v>49100</v>
          </cell>
        </row>
        <row r="1564">
          <cell r="C1564">
            <v>421508</v>
          </cell>
          <cell r="D1564" t="str">
            <v xml:space="preserve"> نصب کانکتور دندانه دار یا کلمپ بی متال کابل خودنگهدار فشار ضعیف.</v>
          </cell>
          <cell r="E1564" t="str">
            <v>عدد</v>
          </cell>
          <cell r="F1564">
            <v>202000</v>
          </cell>
          <cell r="G1564">
            <v>150500</v>
          </cell>
        </row>
        <row r="1565">
          <cell r="C1565">
            <v>421509</v>
          </cell>
          <cell r="D1565" t="str">
            <v xml:space="preserve"> نصب انواع رابط انشعاب مشترکین.</v>
          </cell>
          <cell r="E1565" t="str">
            <v>عدد</v>
          </cell>
          <cell r="F1565">
            <v>80000</v>
          </cell>
          <cell r="G1565">
            <v>59300</v>
          </cell>
        </row>
        <row r="1566">
          <cell r="C1566">
            <v>421510</v>
          </cell>
          <cell r="D1566" t="str">
            <v xml:space="preserve"> نصب کلمپ انتهایی کابل خودنگهدار فشار ضعیف.</v>
          </cell>
          <cell r="E1566" t="str">
            <v>عدد</v>
          </cell>
          <cell r="F1566">
            <v>268000</v>
          </cell>
          <cell r="G1566">
            <v>199500</v>
          </cell>
        </row>
        <row r="1567">
          <cell r="C1567">
            <v>421511</v>
          </cell>
          <cell r="D1567" t="str">
            <v xml:space="preserve"> نصب کلمپ آویزی کابل خودنگهدار فشار ضعیف.</v>
          </cell>
          <cell r="E1567" t="str">
            <v>عدد</v>
          </cell>
          <cell r="F1567">
            <v>128000</v>
          </cell>
          <cell r="G1567">
            <v>95200</v>
          </cell>
        </row>
        <row r="1568">
          <cell r="C1568">
            <v>421512</v>
          </cell>
          <cell r="D1568" t="str">
            <v xml:space="preserve"> نصب کلید فیوز کابل خودنگهدار.</v>
          </cell>
          <cell r="E1568" t="str">
            <v>عدد</v>
          </cell>
          <cell r="F1568">
            <v>3514000</v>
          </cell>
          <cell r="G1568">
            <v>2610000</v>
          </cell>
        </row>
        <row r="1569">
          <cell r="C1569">
            <v>421513</v>
          </cell>
          <cell r="D1569" t="str">
            <v xml:space="preserve"> نصب کلمپ مسی شبکه هوایی.</v>
          </cell>
          <cell r="E1569" t="str">
            <v>عدد</v>
          </cell>
          <cell r="F1569">
            <v>116500</v>
          </cell>
          <cell r="G1569">
            <v>86700</v>
          </cell>
        </row>
        <row r="1570">
          <cell r="C1570">
            <v>421601</v>
          </cell>
          <cell r="D1570" t="str">
            <v xml:space="preserve"> نصب کلمپ آویزی دو پیچه شبکه هوایی فشار متوسط.</v>
          </cell>
          <cell r="E1570" t="str">
            <v>عدد</v>
          </cell>
          <cell r="F1570">
            <v>261000</v>
          </cell>
          <cell r="G1570">
            <v>194000</v>
          </cell>
        </row>
        <row r="1571">
          <cell r="C1571">
            <v>421602</v>
          </cell>
          <cell r="D1571" t="str">
            <v xml:space="preserve"> نصب سیم آرمورد شبکه هوایی بدون روکش.</v>
          </cell>
          <cell r="E1571" t="str">
            <v>بسته</v>
          </cell>
          <cell r="F1571">
            <v>209000</v>
          </cell>
          <cell r="G1571">
            <v>156000</v>
          </cell>
        </row>
        <row r="1572">
          <cell r="C1572">
            <v>421603</v>
          </cell>
          <cell r="D1572" t="str">
            <v xml:space="preserve"> نصب رکاب (هات لاین) شبکه بدون روکش.</v>
          </cell>
          <cell r="E1572" t="str">
            <v>عدد</v>
          </cell>
          <cell r="F1572">
            <v>205500</v>
          </cell>
          <cell r="G1572">
            <v>151500</v>
          </cell>
        </row>
        <row r="1573">
          <cell r="C1573">
            <v>421604</v>
          </cell>
          <cell r="D1573" t="str">
            <v xml:space="preserve"> نصب کلمپ هات لاین.</v>
          </cell>
          <cell r="E1573" t="str">
            <v>عدد</v>
          </cell>
          <cell r="F1573">
            <v>205500</v>
          </cell>
          <cell r="G1573">
            <v>151500</v>
          </cell>
        </row>
        <row r="1574">
          <cell r="C1574">
            <v>421605</v>
          </cell>
          <cell r="D1574" t="str">
            <v>نصب کلمپ هوایی بدون دندانه آلومینیومی یا فول بی متال.</v>
          </cell>
          <cell r="E1574" t="str">
            <v>عدد</v>
          </cell>
          <cell r="F1574">
            <v>261000</v>
          </cell>
          <cell r="G1574">
            <v>194000</v>
          </cell>
        </row>
        <row r="1575">
          <cell r="C1575">
            <v>421606</v>
          </cell>
          <cell r="D1575" t="str">
            <v xml:space="preserve"> نصب کلمپ پرسی.</v>
          </cell>
          <cell r="E1575" t="str">
            <v>عدد</v>
          </cell>
          <cell r="F1575">
            <v>446000</v>
          </cell>
          <cell r="G1575">
            <v>332500</v>
          </cell>
        </row>
        <row r="1576">
          <cell r="C1576">
            <v>421607</v>
          </cell>
          <cell r="D1576" t="str">
            <v xml:space="preserve"> نصب انواع کانکتور هادی روکش دار.</v>
          </cell>
          <cell r="E1576" t="str">
            <v>عدد</v>
          </cell>
          <cell r="F1576">
            <v>304500</v>
          </cell>
          <cell r="G1576">
            <v>227000</v>
          </cell>
        </row>
        <row r="1577">
          <cell r="C1577">
            <v>421608</v>
          </cell>
          <cell r="D1577" t="str">
            <v xml:space="preserve"> نصب جرقه گیر یا تک شاخک تخلیه قوس هادی روکش دار.</v>
          </cell>
          <cell r="E1577" t="str">
            <v>عدد</v>
          </cell>
          <cell r="F1577">
            <v>490000</v>
          </cell>
          <cell r="G1577">
            <v>364500</v>
          </cell>
        </row>
        <row r="1578">
          <cell r="C1578">
            <v>421609</v>
          </cell>
          <cell r="D1578" t="str">
            <v xml:space="preserve"> نصب رکاب هات لاین هادی روکش دار با یک عدد کنکتور.</v>
          </cell>
          <cell r="E1578" t="str">
            <v>عدد</v>
          </cell>
          <cell r="F1578">
            <v>304500</v>
          </cell>
          <cell r="G1578">
            <v>227000</v>
          </cell>
        </row>
        <row r="1579">
          <cell r="C1579">
            <v>421610</v>
          </cell>
          <cell r="D1579" t="str">
            <v xml:space="preserve"> نصب رکاب هات لاین هادی روکش دار با دو عدد کانکتور.</v>
          </cell>
          <cell r="E1579" t="str">
            <v>عدد</v>
          </cell>
          <cell r="F1579">
            <v>446000</v>
          </cell>
          <cell r="G1579">
            <v>332500</v>
          </cell>
        </row>
        <row r="1580">
          <cell r="C1580">
            <v>421611</v>
          </cell>
          <cell r="D1580" t="str">
            <v>نصب کلمپ انتهایی شبکه هوایی فشار متوسط.</v>
          </cell>
          <cell r="E1580" t="str">
            <v>عدد</v>
          </cell>
          <cell r="F1580">
            <v>617500</v>
          </cell>
          <cell r="G1580">
            <v>459500</v>
          </cell>
        </row>
        <row r="1581">
          <cell r="C1581">
            <v>421612</v>
          </cell>
          <cell r="D1581" t="str">
            <v xml:space="preserve"> نصب سیم گیر مارپیچی.</v>
          </cell>
          <cell r="E1581" t="str">
            <v>عدد</v>
          </cell>
          <cell r="F1581">
            <v>617500</v>
          </cell>
          <cell r="G1581">
            <v>459500</v>
          </cell>
        </row>
        <row r="1582">
          <cell r="C1582">
            <v>421613</v>
          </cell>
          <cell r="D1582" t="str">
            <v xml:space="preserve"> نصب سیم اصله هادی روکش دار یا کابل فاصله دار.</v>
          </cell>
          <cell r="E1582" t="str">
            <v>عدد</v>
          </cell>
          <cell r="F1582">
            <v>253000</v>
          </cell>
          <cell r="G1582">
            <v>189000</v>
          </cell>
        </row>
        <row r="1583">
          <cell r="C1583">
            <v>421614</v>
          </cell>
          <cell r="D1583" t="str">
            <v>نصب کلمپ آویزی شبکه هوایی فشار متوسط.</v>
          </cell>
          <cell r="E1583" t="str">
            <v>عدد</v>
          </cell>
          <cell r="F1583">
            <v>350500</v>
          </cell>
          <cell r="G1583">
            <v>260500</v>
          </cell>
        </row>
        <row r="1584">
          <cell r="C1584">
            <v>421615</v>
          </cell>
          <cell r="D1584" t="str">
            <v xml:space="preserve"> نصب رکاب کابل فاصله دار.</v>
          </cell>
          <cell r="E1584" t="str">
            <v>عدد</v>
          </cell>
          <cell r="F1584">
            <v>201500</v>
          </cell>
          <cell r="G1584">
            <v>149000</v>
          </cell>
        </row>
        <row r="1585">
          <cell r="C1585">
            <v>421616</v>
          </cell>
          <cell r="D1585" t="str">
            <v xml:space="preserve"> کلمپ مسنجر کابل فاصله دار.</v>
          </cell>
          <cell r="E1585" t="str">
            <v>عدد</v>
          </cell>
          <cell r="F1585">
            <v>157500</v>
          </cell>
          <cell r="G1585">
            <v>116500</v>
          </cell>
        </row>
        <row r="1586">
          <cell r="C1586">
            <v>421617</v>
          </cell>
          <cell r="D1586" t="str">
            <v xml:space="preserve"> نصب کلمپ انگشتی.</v>
          </cell>
          <cell r="E1586" t="str">
            <v>عدد</v>
          </cell>
          <cell r="F1586">
            <v>61100</v>
          </cell>
          <cell r="G1586">
            <v>45200</v>
          </cell>
        </row>
        <row r="1587">
          <cell r="C1587">
            <v>421618</v>
          </cell>
          <cell r="D1587" t="str">
            <v xml:space="preserve"> نصب بازوی ضد انحراف کابل فاصله دار.</v>
          </cell>
          <cell r="E1587" t="str">
            <v>عدد</v>
          </cell>
          <cell r="F1587">
            <v>305000</v>
          </cell>
          <cell r="G1587">
            <v>226000</v>
          </cell>
        </row>
        <row r="1588">
          <cell r="C1588">
            <v>421619</v>
          </cell>
          <cell r="D1588" t="str">
            <v xml:space="preserve"> نصب کلمپ مخروطی انتهایی کابل فاصله دار.</v>
          </cell>
          <cell r="E1588" t="str">
            <v>عدد</v>
          </cell>
          <cell r="F1588">
            <v>571500</v>
          </cell>
          <cell r="G1588">
            <v>426000</v>
          </cell>
        </row>
        <row r="1589">
          <cell r="C1589">
            <v>421620</v>
          </cell>
          <cell r="D1589" t="str">
            <v xml:space="preserve"> نصب کلمپ زاویه جهت کابل فاصله دار.</v>
          </cell>
          <cell r="E1589" t="str">
            <v>عدد</v>
          </cell>
          <cell r="F1589">
            <v>157500</v>
          </cell>
          <cell r="G1589">
            <v>116500</v>
          </cell>
        </row>
        <row r="1590">
          <cell r="C1590">
            <v>421621</v>
          </cell>
          <cell r="D1590" t="str">
            <v xml:space="preserve"> نصب سیم فولادی جهت شبکه هوایی.</v>
          </cell>
          <cell r="E1590" t="str">
            <v>متر</v>
          </cell>
          <cell r="F1590">
            <v>57500</v>
          </cell>
          <cell r="G1590">
            <v>43500</v>
          </cell>
        </row>
        <row r="1591">
          <cell r="C1591">
            <v>421622</v>
          </cell>
          <cell r="D1591" t="str">
            <v xml:space="preserve"> نصب کلمپ انتهایی کابل خودنگهدار فشار متوسط.</v>
          </cell>
          <cell r="E1591" t="str">
            <v>عدد</v>
          </cell>
          <cell r="F1591">
            <v>571500</v>
          </cell>
          <cell r="G1591">
            <v>426000</v>
          </cell>
        </row>
        <row r="1592">
          <cell r="C1592">
            <v>421623</v>
          </cell>
          <cell r="D1592" t="str">
            <v xml:space="preserve"> نصب کلمپ آویز جهت کابل خودنگهدار فشار متوسط.</v>
          </cell>
          <cell r="E1592" t="str">
            <v>عدد</v>
          </cell>
          <cell r="F1592">
            <v>416500</v>
          </cell>
          <cell r="G1592">
            <v>311000</v>
          </cell>
        </row>
        <row r="1593">
          <cell r="C1593">
            <v>421624</v>
          </cell>
          <cell r="D1593" t="str">
            <v xml:space="preserve"> نصب جعبه انشعاب کابل خودنگهدار فشار متوسط.</v>
          </cell>
          <cell r="E1593" t="str">
            <v>عدد</v>
          </cell>
          <cell r="F1593">
            <v>9821000</v>
          </cell>
          <cell r="G1593">
            <v>7324000</v>
          </cell>
        </row>
        <row r="1594">
          <cell r="C1594">
            <v>421625</v>
          </cell>
          <cell r="D1594" t="str">
            <v xml:space="preserve"> نصب ساید آرم مقره سوزنی کابل فاصله دار (جهت جمپر).</v>
          </cell>
          <cell r="E1594" t="str">
            <v>عدد</v>
          </cell>
          <cell r="F1594">
            <v>793000</v>
          </cell>
          <cell r="G1594">
            <v>600000</v>
          </cell>
        </row>
        <row r="1595">
          <cell r="C1595">
            <v>421701</v>
          </cell>
          <cell r="D1595" t="str">
            <v xml:space="preserve"> نصب انواع کات اوت فیوز و تیغه جد اکننده در شبکه فشار متوسط.</v>
          </cell>
          <cell r="E1595" t="str">
            <v>عدد</v>
          </cell>
          <cell r="F1595">
            <v>1730000</v>
          </cell>
          <cell r="G1595">
            <v>1276000</v>
          </cell>
        </row>
        <row r="1596">
          <cell r="C1596">
            <v>421702</v>
          </cell>
          <cell r="D1596" t="str">
            <v xml:space="preserve"> نصب کات اوت سه فاز قطع هم زمان.</v>
          </cell>
          <cell r="E1596" t="str">
            <v>سری</v>
          </cell>
          <cell r="F1596">
            <v>7581000</v>
          </cell>
          <cell r="G1596">
            <v>5707000</v>
          </cell>
        </row>
        <row r="1597">
          <cell r="C1597">
            <v>421703</v>
          </cell>
          <cell r="D1597" t="str">
            <v xml:space="preserve"> نصب تابلو کنترل کننده سکسیونر، سکشنالایزر یا ریکلوزر با تجهیزات اتوماسیون و کابل رابط بدون مودم.</v>
          </cell>
          <cell r="E1597" t="str">
            <v>عدد</v>
          </cell>
          <cell r="F1597">
            <v>9451000</v>
          </cell>
          <cell r="G1597">
            <v>6930000</v>
          </cell>
        </row>
        <row r="1598">
          <cell r="C1598">
            <v>421704</v>
          </cell>
          <cell r="D1598" t="str">
            <v xml:space="preserve"> نصب انواع سکسیونر، سکشنالایزر یا ریکلوزر سه فاز.</v>
          </cell>
          <cell r="E1598" t="str">
            <v>عدد</v>
          </cell>
          <cell r="F1598">
            <v>25739000</v>
          </cell>
          <cell r="G1598">
            <v>19334000</v>
          </cell>
        </row>
        <row r="1599">
          <cell r="C1599">
            <v>421801</v>
          </cell>
          <cell r="D1599" t="str">
            <v xml:space="preserve"> نصب برقگیر فشار متوسط هوایی.</v>
          </cell>
          <cell r="E1599" t="str">
            <v>عدد</v>
          </cell>
          <cell r="F1599">
            <v>1206000</v>
          </cell>
          <cell r="G1599">
            <v>909500</v>
          </cell>
        </row>
        <row r="1600">
          <cell r="C1600">
            <v>421802</v>
          </cell>
          <cell r="D1600" t="str">
            <v xml:space="preserve"> نصب خازن تک فاز در شبکه فشار متوسط هوایی.</v>
          </cell>
          <cell r="E1600" t="str">
            <v>عدد</v>
          </cell>
          <cell r="F1600">
            <v>11785000</v>
          </cell>
          <cell r="G1600">
            <v>8805000</v>
          </cell>
        </row>
        <row r="1601">
          <cell r="C1601">
            <v>421803</v>
          </cell>
          <cell r="D1601" t="str">
            <v>نصب خازن فشار ضعیف.</v>
          </cell>
          <cell r="E1601" t="str">
            <v>عدد</v>
          </cell>
          <cell r="F1601">
            <v>5106000</v>
          </cell>
          <cell r="G1601">
            <v>3764000</v>
          </cell>
        </row>
        <row r="1602">
          <cell r="C1602">
            <v>421901</v>
          </cell>
          <cell r="D1602" t="str">
            <v xml:space="preserve"> نصب نشان گر خطا شبکه هوایی تک فاز (فالت دتکتور) بدون تجهیزات اتوماسیون.</v>
          </cell>
          <cell r="E1602" t="str">
            <v>عدد</v>
          </cell>
          <cell r="F1602">
            <v>2307000</v>
          </cell>
          <cell r="G1602">
            <v>1723000</v>
          </cell>
        </row>
        <row r="1603">
          <cell r="C1603">
            <v>421902</v>
          </cell>
          <cell r="D1603" t="str">
            <v>نصب نشانگر خطا شبکه هوایی نصب بر روی فاز (فالت دتکتور) با جمع کننده اطلاعات و مودم GSM.</v>
          </cell>
          <cell r="E1603" t="str">
            <v>سری</v>
          </cell>
          <cell r="F1603">
            <v>2770000</v>
          </cell>
          <cell r="G1603">
            <v>2053000</v>
          </cell>
        </row>
        <row r="1604">
          <cell r="C1604">
            <v>421903</v>
          </cell>
          <cell r="D1604" t="str">
            <v>نشان گر خطا شبکه هوایی سه فاز (فالت دتکتور).</v>
          </cell>
          <cell r="E1604" t="str">
            <v>عدد</v>
          </cell>
          <cell r="F1604">
            <v>2239000</v>
          </cell>
          <cell r="G1604">
            <v>1657000</v>
          </cell>
        </row>
        <row r="1605">
          <cell r="C1605">
            <v>422001</v>
          </cell>
          <cell r="D1605" t="str">
            <v>نصب کنتور تک فاز ترمینالی.</v>
          </cell>
          <cell r="E1605" t="str">
            <v>عدد</v>
          </cell>
          <cell r="F1605">
            <v>1269000</v>
          </cell>
          <cell r="G1605">
            <v>932500</v>
          </cell>
        </row>
        <row r="1606">
          <cell r="C1606">
            <v>422002</v>
          </cell>
          <cell r="D1606" t="str">
            <v>نصب کنتور سه فاز اتصال مستقیم ترمینالی.</v>
          </cell>
          <cell r="E1606" t="str">
            <v>عدد</v>
          </cell>
          <cell r="F1606">
            <v>1476000</v>
          </cell>
          <cell r="G1606">
            <v>1087000</v>
          </cell>
        </row>
        <row r="1607">
          <cell r="C1607">
            <v>422003</v>
          </cell>
          <cell r="D1607" t="str">
            <v>نصب کنتور سه فاز اتصال غیر مستقیم ثانویه و ترمینالی.</v>
          </cell>
          <cell r="E1607" t="str">
            <v>عدد</v>
          </cell>
          <cell r="F1607">
            <v>2886000</v>
          </cell>
          <cell r="G1607">
            <v>2140000</v>
          </cell>
        </row>
        <row r="1608">
          <cell r="C1608">
            <v>422004</v>
          </cell>
          <cell r="D1608" t="str">
            <v>نصب کنتور سه فاز اولیه.</v>
          </cell>
          <cell r="E1608" t="str">
            <v>عدد</v>
          </cell>
          <cell r="F1608">
            <v>4827000</v>
          </cell>
          <cell r="G1608">
            <v>3591000</v>
          </cell>
        </row>
        <row r="1609">
          <cell r="C1609">
            <v>422005</v>
          </cell>
          <cell r="D1609" t="str">
            <v>نصب جمعکننده اطلاعات ماژولهای PLC با مودم GPRS داخلی (DCU)</v>
          </cell>
          <cell r="E1609" t="str">
            <v>عدد</v>
          </cell>
          <cell r="F1609">
            <v>1574000</v>
          </cell>
        </row>
        <row r="1610">
          <cell r="C1610">
            <v>422101</v>
          </cell>
          <cell r="D1610" t="str">
            <v>نصب فنداسیون پیش ساخته بتنی برای پایه روشنایی تا ارتفاع ١٠٫۵ متر.</v>
          </cell>
          <cell r="E1610" t="str">
            <v>عدد</v>
          </cell>
          <cell r="F1610">
            <v>6538000</v>
          </cell>
        </row>
        <row r="1611">
          <cell r="C1611">
            <v>422102</v>
          </cell>
          <cell r="D1611" t="str">
            <v xml:space="preserve"> نصب فنداسیون پیش ساخته بتنی برای پایه روشنایی با ارتفاع بیش از ١٠٫۵ متر.</v>
          </cell>
          <cell r="E1611" t="str">
            <v>عدد</v>
          </cell>
          <cell r="F1611">
            <v>6888000</v>
          </cell>
        </row>
        <row r="1612">
          <cell r="C1612">
            <v>422103</v>
          </cell>
          <cell r="D1612" t="str">
            <v xml:space="preserve"> نصب فنداسیون پیش ساخته بتنی جهت تابلو.</v>
          </cell>
          <cell r="E1612" t="str">
            <v>عدد</v>
          </cell>
          <cell r="F1612">
            <v>5834000</v>
          </cell>
        </row>
        <row r="1613">
          <cell r="C1613">
            <v>422201</v>
          </cell>
          <cell r="D1613" t="str">
            <v xml:space="preserve"> نصب سرکابل حرارتی، برای کابل تک رشته فشار متوسط، با سطح مقطع ( ٣۵ تا ٩۵ ) میلی متر مربع.</v>
          </cell>
          <cell r="E1613" t="str">
            <v>عدد</v>
          </cell>
          <cell r="F1613">
            <v>4636000</v>
          </cell>
        </row>
        <row r="1614">
          <cell r="C1614">
            <v>422202</v>
          </cell>
          <cell r="D1614" t="str">
            <v xml:space="preserve"> نصب سرکابل داخلی حرارتی، برای کابل تک رشته فشار متوسط، با سطح مقطع ( ١٢٠ تا ٣٠٠ ) میلی متر مربع.</v>
          </cell>
          <cell r="E1614" t="str">
            <v>عدد</v>
          </cell>
          <cell r="F1614">
            <v>5112000</v>
          </cell>
        </row>
        <row r="1615">
          <cell r="C1615">
            <v>422203</v>
          </cell>
          <cell r="D1615" t="str">
            <v xml:space="preserve"> نصب سرکابل داخلی حرارتی، برای کابل تک رشته فشارمتوسط، با سطح مقطع ( ۴٠٠ تا ٨٠٠ ) میلی متر مربع.</v>
          </cell>
          <cell r="E1615" t="str">
            <v>عدد</v>
          </cell>
          <cell r="F1615">
            <v>5780000</v>
          </cell>
        </row>
        <row r="1616">
          <cell r="C1616">
            <v>422204</v>
          </cell>
          <cell r="D1616" t="str">
            <v xml:space="preserve"> نصب سرکابل داخلی حرارتی، برای کابل سه رشته فشار متوسط، با سطح مقطع ( ٣۵ تا ٩۵ ) میلی متر مربع.</v>
          </cell>
          <cell r="E1616" t="str">
            <v>سری</v>
          </cell>
          <cell r="F1616">
            <v>9358000</v>
          </cell>
        </row>
        <row r="1617">
          <cell r="C1617">
            <v>422205</v>
          </cell>
          <cell r="D1617" t="str">
            <v xml:space="preserve"> نصب سرکابل داخلی حرارتی، برای کابل سه رشته فشار متوسط، با سطح مقطع ( ١٢٠ تا ٣٠٠ ) میلی متر مربع.</v>
          </cell>
          <cell r="E1617" t="str">
            <v>سری</v>
          </cell>
          <cell r="F1617">
            <v>10274000</v>
          </cell>
        </row>
        <row r="1618">
          <cell r="C1618">
            <v>422206</v>
          </cell>
          <cell r="D1618" t="str">
            <v xml:space="preserve"> نصب سرکابل داخلی سرد، برای کابل تک رشته فشار متوسط، با سطح مقطع ( ٣۵ تا ٩۵ ) میلی متر مربع.</v>
          </cell>
          <cell r="E1618" t="str">
            <v>عدد</v>
          </cell>
          <cell r="F1618">
            <v>4190000</v>
          </cell>
        </row>
        <row r="1619">
          <cell r="C1619">
            <v>422207</v>
          </cell>
          <cell r="D1619" t="str">
            <v xml:space="preserve"> نصب سرکابل داخلی سرد، برای کابل تک رشته فشار متوسط، با سطح مقطع ( ١٢٠ تا ٣٠٠ ) میلی متر مربع.</v>
          </cell>
          <cell r="E1619" t="str">
            <v>عدد</v>
          </cell>
          <cell r="F1619">
            <v>4619000</v>
          </cell>
        </row>
        <row r="1620">
          <cell r="C1620">
            <v>422208</v>
          </cell>
          <cell r="D1620" t="str">
            <v>نصب سرکابل داخلی سرد، برای کابل سه رشته فشار متوسط، با سطح مقطع ( ٣۵ تا ٩۵ ) میلی متر مربع.</v>
          </cell>
          <cell r="E1620" t="str">
            <v>سری</v>
          </cell>
          <cell r="F1620">
            <v>8500000</v>
          </cell>
        </row>
        <row r="1621">
          <cell r="C1621">
            <v>422209</v>
          </cell>
          <cell r="D1621" t="str">
            <v xml:space="preserve"> نصب سرکابل سرد، برای کابل سه رشته فشار متوسط، با سطح مقطع ( ١٢٠ تا ٣٠٠ ) میلی متر مربع.</v>
          </cell>
          <cell r="E1621" t="str">
            <v>سری</v>
          </cell>
          <cell r="F1621">
            <v>9358000</v>
          </cell>
        </row>
        <row r="1622">
          <cell r="C1622">
            <v>422210</v>
          </cell>
          <cell r="D1622" t="str">
            <v xml:space="preserve"> نصب سرکابل پلاگین.</v>
          </cell>
          <cell r="E1622" t="str">
            <v>عدد</v>
          </cell>
          <cell r="F1622">
            <v>8926000</v>
          </cell>
        </row>
        <row r="1623">
          <cell r="C1623">
            <v>422301</v>
          </cell>
          <cell r="D1623" t="str">
            <v xml:space="preserve"> نصب مفصل فشار ضعیف جهت کابل تک رشته با سطح مقطع ( ۶ تا ٣۵ ) میلی متر مربع.</v>
          </cell>
          <cell r="E1623" t="str">
            <v>عدد</v>
          </cell>
          <cell r="F1623">
            <v>1736000</v>
          </cell>
        </row>
        <row r="1624">
          <cell r="C1624">
            <v>422302</v>
          </cell>
          <cell r="D1624" t="str">
            <v xml:space="preserve"> نصب مفصل فشار ضعیف جهت کابل تک رشته با سطح مقطع ( ۵٠ تا ١۵٠ ) میلی متر مربع.</v>
          </cell>
          <cell r="E1624" t="str">
            <v>عدد</v>
          </cell>
          <cell r="F1624">
            <v>2050000</v>
          </cell>
        </row>
        <row r="1625">
          <cell r="C1625">
            <v>422303</v>
          </cell>
          <cell r="D1625" t="str">
            <v xml:space="preserve"> نصب مفصل فشار ضعیف جهت کابل تک رشته با سطح مقطع ١٨۵ میلی متر مربع و بیشتر.</v>
          </cell>
          <cell r="E1625" t="str">
            <v>عدد</v>
          </cell>
          <cell r="F1625">
            <v>2782000</v>
          </cell>
        </row>
        <row r="1626">
          <cell r="C1626">
            <v>422304</v>
          </cell>
          <cell r="D1626" t="str">
            <v xml:space="preserve"> نصب مفصل فشار ضعیف جهت کابل چند رشته با سطح مقطع ( ۶ تا ٣۵ ) میلی متر مربع.</v>
          </cell>
          <cell r="E1626" t="str">
            <v>سری</v>
          </cell>
          <cell r="F1626">
            <v>3273000</v>
          </cell>
        </row>
        <row r="1627">
          <cell r="C1627">
            <v>422305</v>
          </cell>
          <cell r="D1627" t="str">
            <v xml:space="preserve"> نصب مفصل فشار ضعیف جهت کابل چند رشته با سطح مقطع ( ۵٠ تا ١۵٠ ) میلی متر مربع.</v>
          </cell>
          <cell r="E1627" t="str">
            <v>سری</v>
          </cell>
          <cell r="F1627">
            <v>4088000</v>
          </cell>
        </row>
        <row r="1628">
          <cell r="C1628">
            <v>422306</v>
          </cell>
          <cell r="D1628" t="str">
            <v xml:space="preserve"> نصب مفصل فشار ضعیف جهت کابل چند رشته با سطح مقطع ١٨۵ میلی متر مربع و بیشتر.</v>
          </cell>
          <cell r="E1628" t="str">
            <v>سری</v>
          </cell>
          <cell r="F1628">
            <v>5921000</v>
          </cell>
        </row>
        <row r="1629">
          <cell r="C1629">
            <v>422307</v>
          </cell>
          <cell r="D1629" t="str">
            <v xml:space="preserve"> نصب مفصل حرارتی، برای کابل تک رشته فشار متوسط، با سطح مقطع ( ٣۵ تا ٩۵ ) میلی متر مربع.</v>
          </cell>
          <cell r="E1629" t="str">
            <v>عدد</v>
          </cell>
          <cell r="F1629">
            <v>5579000</v>
          </cell>
        </row>
        <row r="1630">
          <cell r="C1630">
            <v>422308</v>
          </cell>
          <cell r="D1630" t="str">
            <v xml:space="preserve"> نصب مفصل حرارتی، برای کابل تک رشته فشار متوسط، با سطح مقطع ١٢٠ میلی متر مربع و بیشتر.</v>
          </cell>
          <cell r="E1630" t="str">
            <v>عدد</v>
          </cell>
          <cell r="F1630">
            <v>6092000</v>
          </cell>
        </row>
        <row r="1631">
          <cell r="C1631">
            <v>422309</v>
          </cell>
          <cell r="D1631" t="str">
            <v xml:space="preserve"> نصب مفصل حرارتی، برای کابل سه رشته فشار متوسط، با سطح مقطع ( ٣۵ تا ٩۵ ) میلی متر مربع.</v>
          </cell>
          <cell r="E1631" t="str">
            <v>سری</v>
          </cell>
          <cell r="F1631">
            <v>11335000</v>
          </cell>
        </row>
        <row r="1632">
          <cell r="C1632">
            <v>422310</v>
          </cell>
          <cell r="D1632" t="str">
            <v xml:space="preserve"> نصب مفصل حرارتی، برای کابل سه رشته فشار متوسط، با سطح مقطع ١٢٠ میلی متر مربع و بیشتر.</v>
          </cell>
          <cell r="E1632" t="str">
            <v>سری</v>
          </cell>
          <cell r="F1632">
            <v>12423000</v>
          </cell>
        </row>
        <row r="1633">
          <cell r="C1633">
            <v>422311</v>
          </cell>
          <cell r="D1633" t="str">
            <v xml:space="preserve"> نصب مفصل سرد، برای کابل تک رشته فشار متوسط، با سطح مقطع ( ٣۵ تا ٩۵ ) میلی متر مربع.</v>
          </cell>
          <cell r="E1633" t="str">
            <v>عدد</v>
          </cell>
          <cell r="F1633">
            <v>5089000</v>
          </cell>
        </row>
        <row r="1634">
          <cell r="C1634">
            <v>422312</v>
          </cell>
          <cell r="D1634" t="str">
            <v xml:space="preserve"> نصب مفصل سرد، برای کابل تک رشته فشار متوسط، با سطح مقطع ١٢٠ میلی متر مربع و بیشتر.</v>
          </cell>
          <cell r="E1634" t="str">
            <v>عدد</v>
          </cell>
          <cell r="F1634">
            <v>5579000</v>
          </cell>
        </row>
        <row r="1635">
          <cell r="C1635">
            <v>422313</v>
          </cell>
          <cell r="D1635" t="str">
            <v xml:space="preserve"> نصب مفصل سرد، برای کابل سه رشته فشار متوسط، با سطح مقطع ( ٣۵ تا ٩۵ ) میلی متر مربع.</v>
          </cell>
          <cell r="E1635" t="str">
            <v>سری</v>
          </cell>
          <cell r="F1635">
            <v>9524000</v>
          </cell>
        </row>
        <row r="1636">
          <cell r="C1636">
            <v>422314</v>
          </cell>
          <cell r="D1636" t="str">
            <v xml:space="preserve"> نصب مفصل سرد، برای کابل سه رشته فشار متوسط، با سطح مقطع ١٢٠ میلی متر مربع و بیشتر.</v>
          </cell>
          <cell r="E1636" t="str">
            <v>سری</v>
          </cell>
          <cell r="F1636">
            <v>11261000</v>
          </cell>
        </row>
        <row r="1637">
          <cell r="C1637">
            <v>422401</v>
          </cell>
          <cell r="D1637" t="str">
            <v>نصب کابلشو تا سطح مقطع ٣۵ میلی متر مربع.</v>
          </cell>
          <cell r="E1637" t="str">
            <v>عدد</v>
          </cell>
          <cell r="F1637">
            <v>54400</v>
          </cell>
        </row>
        <row r="1638">
          <cell r="C1638">
            <v>422402</v>
          </cell>
          <cell r="D1638" t="str">
            <v xml:space="preserve"> نصب کابلشو با سطح مقطع ۵٠ تا ٧٠ میلی متر مربع.</v>
          </cell>
          <cell r="E1638" t="str">
            <v>عدد</v>
          </cell>
          <cell r="F1638">
            <v>79200</v>
          </cell>
        </row>
        <row r="1639">
          <cell r="C1639">
            <v>422403</v>
          </cell>
          <cell r="D1639" t="str">
            <v xml:space="preserve"> نصب کابلشو با سطح مقطع ٩۵ تا ١۵٠ میلی متر مربع.</v>
          </cell>
          <cell r="E1639" t="str">
            <v>عدد</v>
          </cell>
          <cell r="F1639">
            <v>127500</v>
          </cell>
        </row>
        <row r="1640">
          <cell r="C1640">
            <v>422404</v>
          </cell>
          <cell r="D1640" t="str">
            <v xml:space="preserve"> نصب کابلشو با سطح مقطع ١٨۵ میلی متر مربع و بیشتر.</v>
          </cell>
          <cell r="E1640" t="str">
            <v>عدد</v>
          </cell>
          <cell r="F1640">
            <v>167000</v>
          </cell>
        </row>
        <row r="1641">
          <cell r="C1641">
            <v>422405</v>
          </cell>
          <cell r="D1641" t="str">
            <v xml:space="preserve"> نصب موف پرسی تا سطح مقطع ٣۵ میلی متر مربع در شبکه فشار ضعیف.</v>
          </cell>
          <cell r="E1641" t="str">
            <v>عدد</v>
          </cell>
          <cell r="F1641">
            <v>103000</v>
          </cell>
        </row>
        <row r="1642">
          <cell r="C1642">
            <v>422406</v>
          </cell>
          <cell r="D1642" t="str">
            <v xml:space="preserve"> نصب موف پرسی با سطح مقطع ۵٠ تا ٧٠ میلی متر مربع در شبکه فشار ضعیف.</v>
          </cell>
          <cell r="E1642" t="str">
            <v>عدد</v>
          </cell>
          <cell r="F1642">
            <v>152500</v>
          </cell>
        </row>
        <row r="1643">
          <cell r="C1643">
            <v>422407</v>
          </cell>
          <cell r="D1643" t="str">
            <v xml:space="preserve"> نصب موف پرسی با سطح مقطع ٩۵ تا ١۵٠ میلی متر مربع در شبکه فشار ضعیف.</v>
          </cell>
          <cell r="E1643" t="str">
            <v>عدد</v>
          </cell>
          <cell r="F1643">
            <v>248500</v>
          </cell>
        </row>
        <row r="1644">
          <cell r="C1644">
            <v>422408</v>
          </cell>
          <cell r="D1644" t="str">
            <v xml:space="preserve"> نصب مو ف پرس ی ب ا سط ح مقط ع ١٨۵ میلی متر مربع و بیشتر در شبکه فشار ضعیف.</v>
          </cell>
          <cell r="E1644" t="str">
            <v>عدد</v>
          </cell>
          <cell r="F1644">
            <v>327500</v>
          </cell>
        </row>
        <row r="1645">
          <cell r="C1645">
            <v>422409</v>
          </cell>
          <cell r="D1645" t="str">
            <v xml:space="preserve"> نص ب مو ف کاب ل خودنگهدار فشا ر ضعی ف ب ه ازا ی هر رشته.</v>
          </cell>
          <cell r="E1645" t="str">
            <v>عدد</v>
          </cell>
          <cell r="F1645">
            <v>161000</v>
          </cell>
        </row>
        <row r="1646">
          <cell r="C1646">
            <v>422410</v>
          </cell>
          <cell r="D1646" t="str">
            <v xml:space="preserve"> نصب انواع بوش در شبکه فشار متوسط هوایی.</v>
          </cell>
          <cell r="E1646" t="str">
            <v>عدد</v>
          </cell>
          <cell r="F1646">
            <v>239500</v>
          </cell>
        </row>
        <row r="1647">
          <cell r="C1647">
            <v>422501</v>
          </cell>
          <cell r="D1647" t="str">
            <v xml:space="preserve"> نصب بازوی روشنایی برروی پایه فلزی.</v>
          </cell>
          <cell r="E1647" t="str">
            <v>عدد</v>
          </cell>
          <cell r="F1647">
            <v>1004000</v>
          </cell>
        </row>
        <row r="1648">
          <cell r="C1648">
            <v>422502</v>
          </cell>
          <cell r="D1648" t="str">
            <v xml:space="preserve"> نصب بازوی روشنایی تا طول ١٫۵ متر بر روی پایه بتنی.</v>
          </cell>
          <cell r="E1648" t="str">
            <v>عدد</v>
          </cell>
          <cell r="F1648">
            <v>777500</v>
          </cell>
        </row>
        <row r="1649">
          <cell r="C1649">
            <v>422503</v>
          </cell>
          <cell r="D1649" t="str">
            <v xml:space="preserve"> نصب بازوی روشنایی با طول بیش از ١٫۵ متر بر روی پایه بتنی.</v>
          </cell>
          <cell r="E1649" t="str">
            <v>عدد</v>
          </cell>
          <cell r="F1649">
            <v>3030000</v>
          </cell>
        </row>
        <row r="1650">
          <cell r="C1650">
            <v>422504</v>
          </cell>
          <cell r="D1650" t="str">
            <v xml:space="preserve"> نصب انواع لامپ.</v>
          </cell>
          <cell r="E1650" t="str">
            <v>عدد</v>
          </cell>
          <cell r="F1650">
            <v>100500</v>
          </cell>
        </row>
        <row r="1651">
          <cell r="C1651">
            <v>422601</v>
          </cell>
          <cell r="D1651" t="str">
            <v xml:space="preserve"> نصب انواع فیوز فشار ضعیف تا جریان نامی ٢۵٠ آمپر.</v>
          </cell>
          <cell r="E1651" t="str">
            <v>عدد</v>
          </cell>
          <cell r="F1651">
            <v>130500</v>
          </cell>
        </row>
        <row r="1652">
          <cell r="C1652">
            <v>422602</v>
          </cell>
          <cell r="D1652" t="str">
            <v xml:space="preserve"> نصب انواع فیوز با جریان نامی بیش از ٢۵٠ آمپر.</v>
          </cell>
          <cell r="E1652" t="str">
            <v>عدد</v>
          </cell>
          <cell r="F1652">
            <v>142000</v>
          </cell>
        </row>
        <row r="1653">
          <cell r="C1653">
            <v>422603</v>
          </cell>
          <cell r="D1653" t="str">
            <v xml:space="preserve"> نصب پایه فیوز تک پل تا جریان نامی ٢۵٠ آمپر.</v>
          </cell>
          <cell r="E1653" t="str">
            <v>عدد</v>
          </cell>
          <cell r="F1653">
            <v>1444000</v>
          </cell>
        </row>
        <row r="1654">
          <cell r="C1654">
            <v>422604</v>
          </cell>
          <cell r="D1654" t="str">
            <v xml:space="preserve"> نصب پایه فیوز تک پل با جریان نامی ۴٠٠ آمپر.</v>
          </cell>
          <cell r="E1654" t="str">
            <v>عدد</v>
          </cell>
          <cell r="F1654">
            <v>1693000</v>
          </cell>
        </row>
        <row r="1655">
          <cell r="C1655">
            <v>422605</v>
          </cell>
          <cell r="D1655" t="str">
            <v xml:space="preserve"> نصب پایه فیوز تک پل با جریان نامی ۶٣٠ آمپر.</v>
          </cell>
          <cell r="E1655" t="str">
            <v>عدد</v>
          </cell>
          <cell r="F1655">
            <v>2397000</v>
          </cell>
        </row>
        <row r="1656">
          <cell r="C1656">
            <v>422606</v>
          </cell>
          <cell r="D1656" t="str">
            <v xml:space="preserve"> نصب انواع پایه فیوز سکسیونری تک پل.</v>
          </cell>
          <cell r="E1656" t="str">
            <v>عدد</v>
          </cell>
          <cell r="F1656">
            <v>319500</v>
          </cell>
        </row>
        <row r="1657">
          <cell r="C1657">
            <v>422607</v>
          </cell>
          <cell r="D1657" t="str">
            <v xml:space="preserve"> نصب انواع پایه فیوز سکسیونری سه پل یا سه پل با نول.</v>
          </cell>
          <cell r="E1657" t="str">
            <v>عدد</v>
          </cell>
          <cell r="F1657">
            <v>923000</v>
          </cell>
        </row>
        <row r="1658">
          <cell r="C1658">
            <v>422608</v>
          </cell>
          <cell r="D1658" t="str">
            <v xml:space="preserve"> نصب پایه فیوز چاقویی (کاردی) سه پل با جریان نامی ١۶٠ آمپر.</v>
          </cell>
          <cell r="E1658" t="str">
            <v>عدد</v>
          </cell>
          <cell r="F1658">
            <v>2941000</v>
          </cell>
        </row>
        <row r="1659">
          <cell r="C1659">
            <v>422609</v>
          </cell>
          <cell r="D1659" t="str">
            <v xml:space="preserve"> نصب پایه فیوز چاقویی (کاردی) سه پل با جریان نامی ٢۵٠ آمپر.</v>
          </cell>
          <cell r="E1659" t="str">
            <v>عدد</v>
          </cell>
          <cell r="F1659">
            <v>3260000</v>
          </cell>
        </row>
        <row r="1660">
          <cell r="C1660">
            <v>422610</v>
          </cell>
          <cell r="D1660" t="str">
            <v>نصب پایه فیوز چاقویی (کاردی) سه پل با جریان نامی ۴٠٠ آمپر.</v>
          </cell>
          <cell r="E1660" t="str">
            <v>عدد</v>
          </cell>
          <cell r="F1660">
            <v>3533000</v>
          </cell>
        </row>
        <row r="1661">
          <cell r="C1661">
            <v>422611</v>
          </cell>
          <cell r="D1661" t="str">
            <v xml:space="preserve"> نصب پایه فیوز چاقویی (کاردی) سه پل با جریان نامی ۶٣٠ آمپر.</v>
          </cell>
          <cell r="E1661" t="str">
            <v>عدد</v>
          </cell>
          <cell r="F1661">
            <v>5122000</v>
          </cell>
        </row>
        <row r="1662">
          <cell r="C1662">
            <v>422612</v>
          </cell>
          <cell r="D1662" t="str">
            <v xml:space="preserve"> نصب کلید مینیاتوری یا ایزولاتور تک پل.</v>
          </cell>
          <cell r="E1662" t="str">
            <v>عدد</v>
          </cell>
          <cell r="F1662">
            <v>583000</v>
          </cell>
        </row>
        <row r="1663">
          <cell r="C1663">
            <v>422613</v>
          </cell>
          <cell r="D1663" t="str">
            <v xml:space="preserve"> نصب کلید مینیاتوری دوپل.</v>
          </cell>
          <cell r="E1663" t="str">
            <v>عدد</v>
          </cell>
          <cell r="F1663">
            <v>718500</v>
          </cell>
        </row>
        <row r="1664">
          <cell r="C1664">
            <v>422614</v>
          </cell>
          <cell r="D1664" t="str">
            <v xml:space="preserve"> نصب کلید مینیاتوری یا ایزولاتور سه پل.</v>
          </cell>
          <cell r="E1664" t="str">
            <v>عدد</v>
          </cell>
          <cell r="F1664">
            <v>923000</v>
          </cell>
        </row>
        <row r="1665">
          <cell r="C1665">
            <v>422615</v>
          </cell>
          <cell r="D1665" t="str">
            <v xml:space="preserve"> نصب کلید مینیاتور ی چهار پل.</v>
          </cell>
          <cell r="E1665" t="str">
            <v>عدد</v>
          </cell>
          <cell r="F1665">
            <v>923000</v>
          </cell>
        </row>
        <row r="1666">
          <cell r="C1666">
            <v>422616</v>
          </cell>
          <cell r="D1666" t="str">
            <v xml:space="preserve"> نصب کلید فیوز سه پل با جریان نامی ١۶٠ آمپر.</v>
          </cell>
          <cell r="E1666" t="str">
            <v>عدد</v>
          </cell>
          <cell r="F1666">
            <v>4227000</v>
          </cell>
        </row>
        <row r="1667">
          <cell r="C1667">
            <v>422617</v>
          </cell>
          <cell r="D1667" t="str">
            <v xml:space="preserve"> نصب کلید فیوز سه پل با جریان نامی ٢۵٠ آمپر.</v>
          </cell>
          <cell r="E1667" t="str">
            <v>عدد</v>
          </cell>
          <cell r="F1667">
            <v>5316000</v>
          </cell>
        </row>
        <row r="1668">
          <cell r="C1668">
            <v>422618</v>
          </cell>
          <cell r="D1668" t="str">
            <v xml:space="preserve"> نصب کلید فیوز سه پل با جریان نامی ۴٠٠ آمپر.</v>
          </cell>
          <cell r="E1668" t="str">
            <v>عدد</v>
          </cell>
          <cell r="F1668">
            <v>6741000</v>
          </cell>
        </row>
        <row r="1669">
          <cell r="C1669">
            <v>422619</v>
          </cell>
          <cell r="D1669" t="str">
            <v xml:space="preserve"> نصب کلید فیوز سه پل با جریان نامی ۶٣٠ آمپر.</v>
          </cell>
          <cell r="E1669" t="str">
            <v>عدد</v>
          </cell>
          <cell r="F1669">
            <v>8148000</v>
          </cell>
        </row>
        <row r="1670">
          <cell r="C1670">
            <v>422620</v>
          </cell>
          <cell r="D1670" t="str">
            <v xml:space="preserve"> نصب کلید اتوماتیک سه پل تا جریان نامی ١٠٠ آمپر.</v>
          </cell>
          <cell r="E1670" t="str">
            <v>عدد</v>
          </cell>
          <cell r="F1670">
            <v>5397000</v>
          </cell>
        </row>
        <row r="1671">
          <cell r="C1671">
            <v>422621</v>
          </cell>
          <cell r="D1671" t="str">
            <v xml:space="preserve"> نصب کلید اتوماتیک سه پل با جریان نامی ١٢۵ آمپر تا ٢۵٠ آمپر.</v>
          </cell>
          <cell r="E1671" t="str">
            <v>عدد</v>
          </cell>
          <cell r="F1671">
            <v>5943000</v>
          </cell>
        </row>
        <row r="1672">
          <cell r="C1672">
            <v>422622</v>
          </cell>
          <cell r="D1672" t="str">
            <v xml:space="preserve"> نصب کلید اتوماتیک سه پل با جریان نامی ۴٠٠ آمپر تا ۶٣٠ آمپر.</v>
          </cell>
          <cell r="E1672" t="str">
            <v>عدد</v>
          </cell>
          <cell r="F1672">
            <v>6671000</v>
          </cell>
        </row>
        <row r="1673">
          <cell r="C1673">
            <v>422623</v>
          </cell>
          <cell r="D1673" t="str">
            <v xml:space="preserve"> نصب کلید اتوماتیک سه پل با جریان نامی ٨٠٠ آمپر تا ١٠٠٠ آمپر.</v>
          </cell>
          <cell r="E1673" t="str">
            <v>عدد</v>
          </cell>
          <cell r="F1673">
            <v>10894000</v>
          </cell>
        </row>
        <row r="1674">
          <cell r="C1674">
            <v>422624</v>
          </cell>
          <cell r="D1674" t="str">
            <v xml:space="preserve"> نصب کلید اتوماتیک سه پل با جریان نامی ١٢۵٠ آمپر تا ١۶٠٠ آمپر.</v>
          </cell>
          <cell r="E1674" t="str">
            <v>عدد</v>
          </cell>
          <cell r="F1674">
            <v>11688000</v>
          </cell>
        </row>
        <row r="1675">
          <cell r="C1675">
            <v>422625</v>
          </cell>
          <cell r="D1675" t="str">
            <v xml:space="preserve"> نصب کلید اتوماتیک سه پل با جریان نامی ٢٠٠٠ آمپر تا ٢۵٠٠ آمپر.</v>
          </cell>
          <cell r="E1675" t="str">
            <v>عدد</v>
          </cell>
          <cell r="F1675">
            <v>14437000</v>
          </cell>
        </row>
        <row r="1676">
          <cell r="C1676">
            <v>422626</v>
          </cell>
          <cell r="D1676" t="str">
            <v>نصب مکانیسم موتوری کلید اتوماتیک با ولتاژ تغذیه  230-24 ولت DC یا AC</v>
          </cell>
          <cell r="E1676" t="str">
            <v>عدد</v>
          </cell>
          <cell r="F1676">
            <v>5603000</v>
          </cell>
        </row>
        <row r="1677">
          <cell r="C1677">
            <v>422627</v>
          </cell>
          <cell r="D1677" t="str">
            <v>نصب بوبین شانت (قطع) کلید اتوماتیک با ولتاژ تغذیه 230-24 ولت DC یا AC</v>
          </cell>
          <cell r="E1677" t="str">
            <v>عدد</v>
          </cell>
          <cell r="F1677">
            <v>1404000</v>
          </cell>
        </row>
        <row r="1678">
          <cell r="C1678">
            <v>422628</v>
          </cell>
          <cell r="D1678" t="str">
            <v>ننصب کنتاکت کمکی یا نشاندهنده خطا 1NO+1NC و DC یا ACکلید کامپکت.</v>
          </cell>
          <cell r="E1678" t="str">
            <v>عدد</v>
          </cell>
          <cell r="F1678">
            <v>1060000</v>
          </cell>
        </row>
        <row r="1679">
          <cell r="C1679">
            <v>422629</v>
          </cell>
          <cell r="D1679" t="str">
            <v>نصب بوبین وصل کلید اتوماتیک هوایی با ولتاژ تغذیه 230-24 ولت DC یا AC</v>
          </cell>
          <cell r="E1679" t="str">
            <v>عدد</v>
          </cell>
          <cell r="F1679">
            <v>1402000</v>
          </cell>
        </row>
        <row r="1680">
          <cell r="C1680">
            <v>422630</v>
          </cell>
          <cell r="D1680" t="str">
            <v>نصب کنتاکتور سه پل خشک ۴٠٠ ولت با جریان (AC1 )  تا ١٢٠ آمپر.</v>
          </cell>
          <cell r="E1680" t="str">
            <v>عدد</v>
          </cell>
          <cell r="F1680">
            <v>4064000</v>
          </cell>
        </row>
        <row r="1681">
          <cell r="C1681">
            <v>422631</v>
          </cell>
          <cell r="D1681" t="str">
            <v>نصب کنتاکتور سه پل خشک ۴٠٠ ولت با جریان (AC1 )  بیش ١٢٠ آمپر.</v>
          </cell>
          <cell r="E1681" t="str">
            <v>عدد</v>
          </cell>
          <cell r="F1681">
            <v>4471000</v>
          </cell>
        </row>
        <row r="1682">
          <cell r="C1682">
            <v>422632</v>
          </cell>
          <cell r="D1682" t="str">
            <v>نصب ترانسفورماتور اندازه گیری جریان فشار ضعیف.</v>
          </cell>
          <cell r="E1682" t="str">
            <v>عدد</v>
          </cell>
          <cell r="F1682">
            <v>2630000</v>
          </cell>
        </row>
        <row r="1683">
          <cell r="C1683">
            <v>422633</v>
          </cell>
          <cell r="D1683" t="str">
            <v xml:space="preserve"> نصب شینه مسی داخل تابلو.</v>
          </cell>
          <cell r="E1683" t="str">
            <v>کیلو گرم</v>
          </cell>
          <cell r="F1683">
            <v>135000</v>
          </cell>
        </row>
        <row r="1684">
          <cell r="C1684">
            <v>422701</v>
          </cell>
          <cell r="D1684" t="str">
            <v xml:space="preserve"> نصب فیوز فشار متوسط داخل تابلو.</v>
          </cell>
          <cell r="E1684" t="str">
            <v>عدد</v>
          </cell>
          <cell r="F1684">
            <v>3096000</v>
          </cell>
        </row>
        <row r="1685">
          <cell r="C1685">
            <v>422702</v>
          </cell>
          <cell r="D1685" t="str">
            <v xml:space="preserve"> نصب پایه فیوز فشار متوسط داخل تابلو.</v>
          </cell>
          <cell r="E1685" t="str">
            <v>عدد</v>
          </cell>
          <cell r="F1685">
            <v>2944000</v>
          </cell>
        </row>
        <row r="1686">
          <cell r="C1686">
            <v>422703</v>
          </cell>
          <cell r="D1686" t="str">
            <v xml:space="preserve"> نصب ترانسفورماتور ولتاژ یا جریان فشار متوسط رزینی داخل تابلو.</v>
          </cell>
          <cell r="E1686" t="str">
            <v>عدد</v>
          </cell>
          <cell r="F1686">
            <v>10447000</v>
          </cell>
        </row>
        <row r="1687">
          <cell r="C1687">
            <v>422704</v>
          </cell>
          <cell r="D1687" t="str">
            <v xml:space="preserve"> نصب ترانسفورماتور حفاظتی جریان حلقوی داخل تابلوی فشار متوسط.</v>
          </cell>
          <cell r="E1687" t="str">
            <v>عدد</v>
          </cell>
          <cell r="F1687">
            <v>4764000</v>
          </cell>
        </row>
        <row r="1688">
          <cell r="C1688">
            <v>422705</v>
          </cell>
          <cell r="D1688" t="str">
            <v xml:space="preserve"> نصب سکسیونر ارت داخل تابلو.</v>
          </cell>
          <cell r="E1688" t="str">
            <v>عدد</v>
          </cell>
          <cell r="F1688">
            <v>14987000</v>
          </cell>
        </row>
        <row r="1689">
          <cell r="C1689">
            <v>422706</v>
          </cell>
          <cell r="D1689" t="str">
            <v xml:space="preserve"> نصب سکسیونر سه وضعیتی یا قطع در هوا داخل تابلو.</v>
          </cell>
          <cell r="E1689" t="str">
            <v>عدد</v>
          </cell>
          <cell r="F1689">
            <v>36562000</v>
          </cell>
        </row>
        <row r="1690">
          <cell r="C1690">
            <v>422707</v>
          </cell>
          <cell r="D1690" t="str">
            <v xml:space="preserve"> نصب انواع دژنکتور داخل تابلو.</v>
          </cell>
          <cell r="E1690" t="str">
            <v>عدد</v>
          </cell>
          <cell r="F1690">
            <v>25859000</v>
          </cell>
        </row>
        <row r="1691">
          <cell r="C1691">
            <v>422708</v>
          </cell>
          <cell r="D1691" t="str">
            <v xml:space="preserve"> نصب برقگیر فشار متوسط تابلویی.</v>
          </cell>
          <cell r="E1691" t="str">
            <v>عدد</v>
          </cell>
          <cell r="F1691">
            <v>3711000</v>
          </cell>
        </row>
        <row r="1692">
          <cell r="C1692">
            <v>422709</v>
          </cell>
          <cell r="D1692" t="str">
            <v xml:space="preserve"> نصب مقره اتکایی معمولی یا خازنی داخل تابلو فشار متوسط.</v>
          </cell>
          <cell r="E1692" t="str">
            <v>عدد</v>
          </cell>
          <cell r="F1692">
            <v>2298000</v>
          </cell>
        </row>
        <row r="1693">
          <cell r="C1693">
            <v>422710</v>
          </cell>
          <cell r="D1693" t="str">
            <v xml:space="preserve"> نصب رله ثانویه.</v>
          </cell>
          <cell r="E1693" t="str">
            <v>عدد</v>
          </cell>
          <cell r="F1693">
            <v>9757000</v>
          </cell>
        </row>
        <row r="1694">
          <cell r="C1694">
            <v>422711</v>
          </cell>
          <cell r="D1694" t="str">
            <v xml:space="preserve"> نصب نشان گر ولتاژ.</v>
          </cell>
          <cell r="E1694" t="str">
            <v>عدد</v>
          </cell>
          <cell r="F1694">
            <v>5602000</v>
          </cell>
        </row>
        <row r="1695">
          <cell r="C1695">
            <v>422712</v>
          </cell>
          <cell r="D1695" t="str">
            <v xml:space="preserve"> نصب نشانگر خطای تابلویی با  سنسور یا ترانسفورماتورهای جریان.</v>
          </cell>
          <cell r="E1695" t="str">
            <v>عدد</v>
          </cell>
          <cell r="F1695">
            <v>8902000</v>
          </cell>
        </row>
        <row r="1696">
          <cell r="C1696">
            <v>422713</v>
          </cell>
          <cell r="D1696" t="str">
            <v>نصب UPS</v>
          </cell>
          <cell r="E1696" t="str">
            <v>عدد</v>
          </cell>
          <cell r="F1696">
            <v>3474000</v>
          </cell>
        </row>
        <row r="1697">
          <cell r="C1697">
            <v>422714</v>
          </cell>
          <cell r="D1697" t="str">
            <v>نصب شارژر باطری و باطریهای مربوطه.</v>
          </cell>
          <cell r="E1697" t="str">
            <v>عدد</v>
          </cell>
          <cell r="F1697">
            <v>5462000</v>
          </cell>
        </row>
        <row r="1698">
          <cell r="C1698">
            <v>422715</v>
          </cell>
          <cell r="D1698" t="str">
            <v>نصب منبع تغذیه خازنی جهت رله.</v>
          </cell>
          <cell r="E1698" t="str">
            <v>عدد</v>
          </cell>
          <cell r="F1698">
            <v>3500000</v>
          </cell>
        </row>
        <row r="1699">
          <cell r="C1699">
            <v>422801</v>
          </cell>
          <cell r="D1699" t="str">
            <v>نصب کارت ورودی دیجیتال RTU تا ٨ ورودی.</v>
          </cell>
          <cell r="E1699" t="str">
            <v>عدد</v>
          </cell>
          <cell r="F1699">
            <v>1854000</v>
          </cell>
        </row>
        <row r="1700">
          <cell r="C1700">
            <v>422802</v>
          </cell>
          <cell r="D1700" t="str">
            <v>نصب کارت ورودی دیجیتال RTU با بیش از ٨ عدد ورودی.</v>
          </cell>
          <cell r="E1700" t="str">
            <v>عدد</v>
          </cell>
          <cell r="F1700">
            <v>2933000</v>
          </cell>
        </row>
        <row r="1701">
          <cell r="C1701">
            <v>422803</v>
          </cell>
          <cell r="D1701" t="str">
            <v>صب کارت ورودی آنالوگ RTU .</v>
          </cell>
          <cell r="E1701" t="str">
            <v>عدد</v>
          </cell>
          <cell r="F1701">
            <v>1854000</v>
          </cell>
        </row>
        <row r="1702">
          <cell r="C1702">
            <v>422804</v>
          </cell>
          <cell r="D1702" t="str">
            <v>نصب کارت خروجی دیجیتال RTU تا ۴ عدد خروجی.</v>
          </cell>
          <cell r="E1702" t="str">
            <v>عدد</v>
          </cell>
          <cell r="F1702">
            <v>1494000</v>
          </cell>
        </row>
        <row r="1703">
          <cell r="C1703">
            <v>422805</v>
          </cell>
          <cell r="D1703" t="str">
            <v>نصب کارت خروجی دیجیتال RTU با بیش از ۴ عدد خروجی.</v>
          </cell>
          <cell r="E1703" t="str">
            <v>عدد</v>
          </cell>
          <cell r="F1703">
            <v>1854000</v>
          </cell>
        </row>
        <row r="1704">
          <cell r="C1704">
            <v>422806</v>
          </cell>
          <cell r="D1704" t="str">
            <v>نصب کارت CPU جهت RTU .</v>
          </cell>
          <cell r="E1704" t="str">
            <v>عدد</v>
          </cell>
          <cell r="F1704">
            <v>1494000</v>
          </cell>
        </row>
        <row r="1705">
          <cell r="C1705">
            <v>422807</v>
          </cell>
          <cell r="D1705" t="str">
            <v>نصب کارت منبع تغذیه RTU .</v>
          </cell>
          <cell r="E1705" t="str">
            <v>عدد</v>
          </cell>
          <cell r="F1705">
            <v>1494000</v>
          </cell>
        </row>
        <row r="1706">
          <cell r="C1706">
            <v>422808</v>
          </cell>
          <cell r="D1706" t="str">
            <v>نصب کارت مودم یا ماژول ارتباطی RTU .</v>
          </cell>
          <cell r="E1706" t="str">
            <v>عدد</v>
          </cell>
          <cell r="F1706">
            <v>1144000</v>
          </cell>
        </row>
        <row r="1707">
          <cell r="C1707">
            <v>422809</v>
          </cell>
          <cell r="D1707" t="str">
            <v>نصب RTUکامپکت.</v>
          </cell>
          <cell r="E1707" t="str">
            <v>عدد</v>
          </cell>
          <cell r="F1707">
            <v>6726000</v>
          </cell>
        </row>
        <row r="1708">
          <cell r="C1708">
            <v>422810</v>
          </cell>
          <cell r="D1708" t="str">
            <v>صب سابرک RTU با حداکثر ۵ شیار محل نصب کارتها بدون هرگونه کارت.</v>
          </cell>
          <cell r="E1708" t="str">
            <v>عدد</v>
          </cell>
          <cell r="F1708">
            <v>1479000</v>
          </cell>
        </row>
        <row r="1709">
          <cell r="C1709">
            <v>422811</v>
          </cell>
          <cell r="D1709" t="str">
            <v>نصب سابرک RTU با ۶ تا ١٠ شیار محل نصب کارتها بدون هرگونه کارت.</v>
          </cell>
          <cell r="E1709" t="str">
            <v>عدد</v>
          </cell>
          <cell r="F1709">
            <v>1839000</v>
          </cell>
        </row>
        <row r="1710">
          <cell r="C1710">
            <v>422812</v>
          </cell>
          <cell r="D1710" t="str">
            <v>نصب سابرک RTU با ١١ تا ١۶ شیار محل نصب کارتها بدون هرگونه کارت.</v>
          </cell>
          <cell r="E1710" t="str">
            <v>عدد</v>
          </cell>
          <cell r="F1710">
            <v>2199000</v>
          </cell>
        </row>
        <row r="1711">
          <cell r="C1711">
            <v>422813</v>
          </cell>
          <cell r="D1711" t="str">
            <v>نصب ترانسدیوسر با یک ورودی.</v>
          </cell>
          <cell r="E1711" t="str">
            <v>عدد</v>
          </cell>
          <cell r="F1711">
            <v>942500</v>
          </cell>
        </row>
        <row r="1712">
          <cell r="C1712">
            <v>422814</v>
          </cell>
          <cell r="D1712" t="str">
            <v>نصب ترانسدیوسر با سه ورودی.</v>
          </cell>
          <cell r="E1712" t="str">
            <v>عدد</v>
          </cell>
          <cell r="F1712">
            <v>1853000</v>
          </cell>
        </row>
        <row r="1713">
          <cell r="C1713">
            <v>422815</v>
          </cell>
          <cell r="D1713" t="str">
            <v>نصب انواع مودم.</v>
          </cell>
          <cell r="E1713" t="str">
            <v>عدد</v>
          </cell>
          <cell r="F1713">
            <v>1288000</v>
          </cell>
        </row>
        <row r="1714">
          <cell r="C1714">
            <v>422816</v>
          </cell>
          <cell r="D1714" t="str">
            <v>نصب مودم رادیویی UHF جهت تکرارکننده یا ایستگاه مرکزی بدون قابلیت Hot Standby</v>
          </cell>
          <cell r="E1714" t="str">
            <v>عدد</v>
          </cell>
          <cell r="F1714">
            <v>1869000</v>
          </cell>
        </row>
        <row r="1715">
          <cell r="C1715">
            <v>422817</v>
          </cell>
          <cell r="D1715" t="str">
            <v>نصب واحد کنترل کننده Hot Standby</v>
          </cell>
          <cell r="E1715" t="str">
            <v>عدد</v>
          </cell>
          <cell r="F1715">
            <v>1816000</v>
          </cell>
        </row>
        <row r="1716">
          <cell r="C1716">
            <v>422818</v>
          </cell>
          <cell r="D1716" t="str">
            <v>نصب تضعیفکننده رادیویی (Attenuator) .</v>
          </cell>
          <cell r="E1716" t="str">
            <v>عدد</v>
          </cell>
          <cell r="F1716">
            <v>174500</v>
          </cell>
        </row>
        <row r="1717">
          <cell r="C1717">
            <v>422819</v>
          </cell>
          <cell r="D1717" t="str">
            <v>نصب آنتن GPRS بیرونی.</v>
          </cell>
          <cell r="E1717" t="str">
            <v>عدد</v>
          </cell>
          <cell r="F1717">
            <v>380000</v>
          </cell>
        </row>
        <row r="1718">
          <cell r="C1718">
            <v>422820</v>
          </cell>
          <cell r="D1718" t="str">
            <v>نصب آنتن UHF از نوع یاگی.</v>
          </cell>
          <cell r="E1718" t="str">
            <v>عدد</v>
          </cell>
          <cell r="F1718">
            <v>2459000</v>
          </cell>
        </row>
        <row r="1719">
          <cell r="C1719">
            <v>422821</v>
          </cell>
          <cell r="D1719" t="str">
            <v>نصب آنتن UHF از نوع امنی.</v>
          </cell>
          <cell r="E1719" t="str">
            <v>عدد</v>
          </cell>
          <cell r="F1719">
            <v>1859000</v>
          </cell>
        </row>
        <row r="1720">
          <cell r="C1720">
            <v>422822</v>
          </cell>
          <cell r="D1720" t="str">
            <v>نصب کابل مخابراتی کواکسیال RG .</v>
          </cell>
          <cell r="E1720" t="str">
            <v>متر</v>
          </cell>
          <cell r="F1720">
            <v>120500</v>
          </cell>
        </row>
        <row r="1721">
          <cell r="C1721">
            <v>422823</v>
          </cell>
          <cell r="D1721" t="str">
            <v>نصب کابل مخابراتی هلیاکس.</v>
          </cell>
          <cell r="E1721" t="str">
            <v>متر</v>
          </cell>
          <cell r="F1721">
            <v>262000</v>
          </cell>
        </row>
        <row r="1722">
          <cell r="C1722">
            <v>422824</v>
          </cell>
          <cell r="D1722" t="str">
            <v>نصب کانکتور کابل مخابراتی یا تیدیلی.</v>
          </cell>
          <cell r="E1722" t="str">
            <v>عدد</v>
          </cell>
          <cell r="F1722">
            <v>1221000</v>
          </cell>
        </row>
        <row r="1723">
          <cell r="C1723">
            <v>422825</v>
          </cell>
          <cell r="D1723" t="str">
            <v>نصب کابل شبکه کامپیوتر.</v>
          </cell>
          <cell r="E1723" t="str">
            <v>متر</v>
          </cell>
          <cell r="F1723">
            <v>213500</v>
          </cell>
        </row>
        <row r="1724">
          <cell r="C1724">
            <v>422826</v>
          </cell>
          <cell r="D1724" t="str">
            <v>نصب سوکت شبکه کامپیوتر یا کانکتور dB9 .</v>
          </cell>
          <cell r="E1724" t="str">
            <v>عدد</v>
          </cell>
          <cell r="F1724">
            <v>96800</v>
          </cell>
        </row>
        <row r="1725">
          <cell r="C1725">
            <v>422827</v>
          </cell>
          <cell r="D1725" t="str">
            <v>نصب انواع مبدل شبکه های کامپیوتر.</v>
          </cell>
          <cell r="E1725" t="str">
            <v>عدد</v>
          </cell>
          <cell r="F1725">
            <v>194500</v>
          </cell>
        </row>
        <row r="1726">
          <cell r="C1726">
            <v>422901</v>
          </cell>
          <cell r="D1726" t="str">
            <v>نصب کابل فیبر نوری.</v>
          </cell>
          <cell r="E1726" t="str">
            <v>متر</v>
          </cell>
          <cell r="F1726">
            <v>130000</v>
          </cell>
        </row>
        <row r="1727">
          <cell r="C1727">
            <v>422902</v>
          </cell>
          <cell r="D1727" t="str">
            <v>نصب کویل استوریچ (صلیبی) فیبر نوری.</v>
          </cell>
          <cell r="E1727" t="str">
            <v>عدد</v>
          </cell>
          <cell r="F1727">
            <v>1308000</v>
          </cell>
        </row>
        <row r="1728">
          <cell r="C1728">
            <v>422903</v>
          </cell>
          <cell r="D1728" t="str">
            <v>نصب کلمپ آویز جهت فیبر نوری.</v>
          </cell>
          <cell r="E1728" t="str">
            <v>عدد</v>
          </cell>
          <cell r="F1728">
            <v>392500</v>
          </cell>
        </row>
        <row r="1729">
          <cell r="C1729">
            <v>422904</v>
          </cell>
          <cell r="D1729" t="str">
            <v>نصب سیم آرموردار جهت فیبر نوری.</v>
          </cell>
          <cell r="E1729" t="str">
            <v>مجموعه</v>
          </cell>
          <cell r="F1729">
            <v>207500</v>
          </cell>
        </row>
        <row r="1730">
          <cell r="C1730">
            <v>422905</v>
          </cell>
          <cell r="D1730" t="str">
            <v>نصب پیگتل فیبر نوری.</v>
          </cell>
          <cell r="E1730" t="str">
            <v>عدد</v>
          </cell>
          <cell r="F1730">
            <v>98800</v>
          </cell>
        </row>
        <row r="1731">
          <cell r="C1731">
            <v>422906</v>
          </cell>
          <cell r="D1731" t="str">
            <v>نصب ماژول فیبر نوری.</v>
          </cell>
          <cell r="E1731" t="str">
            <v>عدد</v>
          </cell>
          <cell r="F1731">
            <v>586000</v>
          </cell>
        </row>
        <row r="1732">
          <cell r="C1732">
            <v>422907</v>
          </cell>
          <cell r="D1732" t="str">
            <v>نصب مدیا کانورتر فیبر نوری به اترنت.</v>
          </cell>
          <cell r="E1732" t="str">
            <v>عدد</v>
          </cell>
          <cell r="F1732">
            <v>586000</v>
          </cell>
        </row>
        <row r="1733">
          <cell r="C1733">
            <v>422908</v>
          </cell>
          <cell r="D1733" t="str">
            <v>نصب کاست نگهدارنده پیکتل.</v>
          </cell>
          <cell r="E1733" t="str">
            <v>عدد</v>
          </cell>
          <cell r="F1733">
            <v>586000</v>
          </cell>
        </row>
        <row r="1734">
          <cell r="C1734">
            <v>422909</v>
          </cell>
          <cell r="D1734" t="str">
            <v>نصب جوینت باکس فیبر نوری.</v>
          </cell>
          <cell r="E1734" t="str">
            <v>عدد</v>
          </cell>
          <cell r="F1734">
            <v>1238000</v>
          </cell>
        </row>
        <row r="1735">
          <cell r="C1735">
            <v>423001</v>
          </cell>
          <cell r="D1735" t="str">
            <v>نصب پایه مقره میانی.</v>
          </cell>
          <cell r="E1735" t="str">
            <v>عدد</v>
          </cell>
          <cell r="F1735">
            <v>307000</v>
          </cell>
        </row>
        <row r="1736">
          <cell r="C1736">
            <v>423002</v>
          </cell>
          <cell r="D1736" t="str">
            <v>نصب پایه مقره کناری.</v>
          </cell>
          <cell r="E1736" t="str">
            <v>عدد</v>
          </cell>
          <cell r="F1736">
            <v>203500</v>
          </cell>
        </row>
        <row r="1737">
          <cell r="C1737">
            <v>423003</v>
          </cell>
          <cell r="D1737" t="str">
            <v>نصب صفحه اتصال مقره های دوتایی (دوبل).</v>
          </cell>
          <cell r="E1737" t="str">
            <v>عدد</v>
          </cell>
          <cell r="F1737">
            <v>203500</v>
          </cell>
        </row>
        <row r="1738">
          <cell r="C1738">
            <v>423004</v>
          </cell>
          <cell r="D1738" t="str">
            <v>نصب هر یک از متعلقات زنجیره مقره بشقابی ( آیبال،
آیساکت، بال کلویس و...).</v>
          </cell>
          <cell r="E1738" t="str">
            <v>عدد</v>
          </cell>
          <cell r="F1738">
            <v>136500</v>
          </cell>
        </row>
        <row r="1739">
          <cell r="C1739">
            <v>423005</v>
          </cell>
          <cell r="D1739" t="str">
            <v>نصب میله جلوبرنده مقره.</v>
          </cell>
          <cell r="E1739" t="str">
            <v>عدد</v>
          </cell>
          <cell r="F1739">
            <v>307000</v>
          </cell>
        </row>
        <row r="1740">
          <cell r="C1740">
            <v>423101</v>
          </cell>
          <cell r="D1740" t="str">
            <v>نصب سیم مهار.</v>
          </cell>
          <cell r="E1740" t="str">
            <v>متر</v>
          </cell>
          <cell r="F1740">
            <v>73300</v>
          </cell>
        </row>
        <row r="1741">
          <cell r="C1741">
            <v>423102</v>
          </cell>
          <cell r="D1741" t="str">
            <v>نصب صفحه مهار.</v>
          </cell>
          <cell r="E1741" t="str">
            <v>عدد</v>
          </cell>
          <cell r="F1741">
            <v>746500</v>
          </cell>
        </row>
        <row r="1742">
          <cell r="C1742">
            <v>423103</v>
          </cell>
          <cell r="D1742" t="str">
            <v>نصب میله مهار.</v>
          </cell>
          <cell r="E1742" t="str">
            <v>عدد</v>
          </cell>
          <cell r="F1742">
            <v>423500</v>
          </cell>
        </row>
        <row r="1743">
          <cell r="C1743">
            <v>423104</v>
          </cell>
          <cell r="D1743" t="str">
            <v>نصب کلمپ سه پیچ مهار.</v>
          </cell>
          <cell r="E1743" t="str">
            <v>عدد</v>
          </cell>
          <cell r="F1743">
            <v>183000</v>
          </cell>
        </row>
        <row r="1744">
          <cell r="C1744">
            <v>423105</v>
          </cell>
          <cell r="D1744" t="str">
            <v>نصب گوشواره مهار.</v>
          </cell>
          <cell r="E1744" t="str">
            <v>عدد</v>
          </cell>
          <cell r="F1744">
            <v>27600</v>
          </cell>
        </row>
        <row r="1745">
          <cell r="C1745">
            <v>423106</v>
          </cell>
          <cell r="D1745" t="str">
            <v>نصب دستک مهار پیاده رویی.</v>
          </cell>
          <cell r="E1745" t="str">
            <v>عدد</v>
          </cell>
          <cell r="F1745">
            <v>884000</v>
          </cell>
        </row>
        <row r="1746">
          <cell r="C1746">
            <v>423107</v>
          </cell>
          <cell r="D1746" t="str">
            <v>نصب میله ارت.</v>
          </cell>
          <cell r="E1746" t="str">
            <v>عدد</v>
          </cell>
          <cell r="F1746">
            <v>884000</v>
          </cell>
        </row>
        <row r="1747">
          <cell r="C1747">
            <v>423108</v>
          </cell>
          <cell r="D1747" t="str">
            <v>نصب صفحه ارت.</v>
          </cell>
          <cell r="E1747" t="str">
            <v>عدد</v>
          </cell>
          <cell r="F1747">
            <v>884000</v>
          </cell>
        </row>
        <row r="1748">
          <cell r="C1748">
            <v>423109</v>
          </cell>
          <cell r="D1748" t="str">
            <v>نصب کلمپ ارت.</v>
          </cell>
          <cell r="E1748" t="str">
            <v>عدد</v>
          </cell>
          <cell r="F1748">
            <v>91300</v>
          </cell>
        </row>
        <row r="1749">
          <cell r="C1749">
            <v>423110</v>
          </cell>
          <cell r="D1749" t="str">
            <v>نصب تسمه ارت.</v>
          </cell>
          <cell r="E1749" t="str">
            <v>متر</v>
          </cell>
          <cell r="F1749">
            <v>220000</v>
          </cell>
        </row>
        <row r="1750">
          <cell r="C1750">
            <v>423201</v>
          </cell>
          <cell r="D1750" t="str">
            <v>نصب ورق آجدار داخل پست.</v>
          </cell>
          <cell r="E1750" t="str">
            <v>متر مربع</v>
          </cell>
          <cell r="F1750">
            <v>566000</v>
          </cell>
        </row>
        <row r="1751">
          <cell r="C1751">
            <v>423202</v>
          </cell>
          <cell r="D1751" t="str">
            <v>نصب فنس داخل پست.</v>
          </cell>
          <cell r="E1751" t="str">
            <v>متر مربع</v>
          </cell>
          <cell r="F1751">
            <v>491500</v>
          </cell>
        </row>
        <row r="1752">
          <cell r="C1752">
            <v>423301</v>
          </cell>
          <cell r="D1752" t="str">
            <v>اجرای لایه محافظ بتن بر روی پایه.</v>
          </cell>
          <cell r="E1752" t="str">
            <v>کیلوگرم</v>
          </cell>
          <cell r="F1752">
            <v>277000</v>
          </cell>
        </row>
        <row r="1753">
          <cell r="C1753">
            <v>423302</v>
          </cell>
          <cell r="D1753" t="str">
            <v>اجرای پوشش RTV بر روی مقره و بوشینگ</v>
          </cell>
          <cell r="E1753" t="str">
            <v>کیلوگرم</v>
          </cell>
          <cell r="F1753">
            <v>4684000</v>
          </cell>
        </row>
        <row r="1754">
          <cell r="C1754">
            <v>500101</v>
          </cell>
          <cell r="D1754" t="str">
            <v>بارگیری و حمل تجهیزات خط با هر وسیله تا ٣٠ کیلومتر از محل بارگیری در هر نوع جاده و تخلیه آنها با هر وسیله در محل های تعیین شده.</v>
          </cell>
          <cell r="E1754" t="str">
            <v>تن</v>
          </cell>
          <cell r="F1754">
            <v>3315000</v>
          </cell>
        </row>
        <row r="1755">
          <cell r="C1755">
            <v>500201</v>
          </cell>
          <cell r="D1755" t="str">
            <v>حمل تجهیزات با هر وسیله در جادههای آسفالت، مازاد بر ٣٠کیلومتر.</v>
          </cell>
          <cell r="E1755" t="str">
            <v>تن- کیلومتر</v>
          </cell>
          <cell r="F1755" t="str">
            <v xml:space="preserve"> </v>
          </cell>
        </row>
        <row r="1756">
          <cell r="C1756">
            <v>230500</v>
          </cell>
          <cell r="D1756" t="str">
            <v>تابلو توزیع با کنتور فهام 63 آمپر</v>
          </cell>
          <cell r="E1756" t="str">
            <v>دستگاه</v>
          </cell>
          <cell r="F1756">
            <v>334770000</v>
          </cell>
        </row>
        <row r="1757">
          <cell r="C1757">
            <v>230501</v>
          </cell>
          <cell r="D1757" t="str">
            <v>تابلو توزیع با کنتور فهام 100 آمپر</v>
          </cell>
          <cell r="E1757" t="str">
            <v>دستگاه</v>
          </cell>
          <cell r="F1757">
            <v>334770000</v>
          </cell>
        </row>
        <row r="1758">
          <cell r="C1758">
            <v>230502</v>
          </cell>
          <cell r="D1758" t="str">
            <v>تابلو توزیع با کنتور فهام 125 آمپر</v>
          </cell>
          <cell r="E1758" t="str">
            <v>دستگاه</v>
          </cell>
          <cell r="F1758">
            <v>0</v>
          </cell>
        </row>
        <row r="1759">
          <cell r="C1759">
            <v>230503</v>
          </cell>
          <cell r="D1759" t="str">
            <v>تابلو توزیع با کنتور فهام 160 آمپر</v>
          </cell>
          <cell r="E1759" t="str">
            <v>دستگاه</v>
          </cell>
          <cell r="F1759">
            <v>339209000</v>
          </cell>
        </row>
        <row r="1760">
          <cell r="C1760">
            <v>230504</v>
          </cell>
          <cell r="D1760" t="str">
            <v>تابلو توزیع با کنتور فهام 200 آمپر</v>
          </cell>
          <cell r="E1760" t="str">
            <v>دستگاه</v>
          </cell>
          <cell r="F1760">
            <v>0</v>
          </cell>
        </row>
        <row r="1761">
          <cell r="C1761">
            <v>230505</v>
          </cell>
          <cell r="D1761" t="str">
            <v>تابلو توزیع با کنتور فهام 250 آمپر</v>
          </cell>
          <cell r="E1761" t="str">
            <v>دستگاه</v>
          </cell>
          <cell r="F1761">
            <v>339991000</v>
          </cell>
        </row>
        <row r="1762">
          <cell r="C1762">
            <v>230506</v>
          </cell>
          <cell r="D1762" t="str">
            <v>تابلو توزیع بدون کنتور فهام 400 آمپر</v>
          </cell>
          <cell r="E1762" t="str">
            <v>دستگاه</v>
          </cell>
          <cell r="F1762">
            <v>0</v>
          </cell>
        </row>
        <row r="1763">
          <cell r="C1763">
            <v>230507</v>
          </cell>
          <cell r="D1763" t="str">
            <v>تابلو توزیع با کنتور فهام 400 آمپر</v>
          </cell>
          <cell r="E1763" t="str">
            <v>دستگاه</v>
          </cell>
          <cell r="F1763">
            <v>544232000</v>
          </cell>
        </row>
        <row r="1764">
          <cell r="C1764">
            <v>230508</v>
          </cell>
          <cell r="D1764" t="str">
            <v>تابلو توزیع با کنتور فهام 630 آمپری 4 خروجی</v>
          </cell>
          <cell r="E1764" t="str">
            <v>دستگاه</v>
          </cell>
          <cell r="F1764">
            <v>591715000</v>
          </cell>
        </row>
        <row r="1765">
          <cell r="C1765">
            <v>230509</v>
          </cell>
          <cell r="D1765" t="str">
            <v>تابلو توزیع با کنتور فهام 630 آمپری 5 خروجی</v>
          </cell>
          <cell r="E1765" t="str">
            <v>دستگاه</v>
          </cell>
          <cell r="F1765">
            <v>618780000</v>
          </cell>
        </row>
        <row r="1766">
          <cell r="C1766">
            <v>230510</v>
          </cell>
          <cell r="D1766" t="str">
            <v>تابلو توزیع با کنتور معمولی63 آمپر</v>
          </cell>
          <cell r="E1766" t="str">
            <v>دستگاه</v>
          </cell>
          <cell r="F1766">
            <v>0</v>
          </cell>
        </row>
        <row r="1767">
          <cell r="C1767">
            <v>230511</v>
          </cell>
          <cell r="D1767" t="str">
            <v>تابلو توزیع با کنتور معمولی100 آمپر</v>
          </cell>
          <cell r="E1767" t="str">
            <v>دستگاه</v>
          </cell>
          <cell r="F1767">
            <v>0</v>
          </cell>
        </row>
        <row r="1768">
          <cell r="C1768">
            <v>230512</v>
          </cell>
          <cell r="D1768" t="str">
            <v>تابلو توزیع با کنتور معمولی125 آمپر</v>
          </cell>
          <cell r="E1768" t="str">
            <v>دستگاه</v>
          </cell>
          <cell r="F1768">
            <v>0</v>
          </cell>
        </row>
        <row r="1769">
          <cell r="C1769">
            <v>230513</v>
          </cell>
          <cell r="D1769" t="str">
            <v>تابلو توزیع با کنتور معمولی160 آمپر</v>
          </cell>
          <cell r="E1769" t="str">
            <v>دستگاه</v>
          </cell>
          <cell r="F1769">
            <v>0</v>
          </cell>
        </row>
        <row r="1770">
          <cell r="C1770">
            <v>230514</v>
          </cell>
          <cell r="D1770" t="str">
            <v>تابلو توزیع با کنتور معمولی200آمپر</v>
          </cell>
          <cell r="E1770" t="str">
            <v>دستگاه</v>
          </cell>
          <cell r="F1770">
            <v>0</v>
          </cell>
        </row>
        <row r="1771">
          <cell r="C1771">
            <v>230515</v>
          </cell>
          <cell r="D1771" t="str">
            <v>تابلو توزیع با کنتور معمولی250آمپر</v>
          </cell>
          <cell r="E1771" t="str">
            <v>دستگاه</v>
          </cell>
          <cell r="F1771">
            <v>0</v>
          </cell>
        </row>
        <row r="1772">
          <cell r="C1772">
            <v>230516</v>
          </cell>
          <cell r="D1772" t="str">
            <v>تابلو توزیع با کنتور معمولی400 آمپر</v>
          </cell>
          <cell r="E1772" t="str">
            <v>دستگاه</v>
          </cell>
          <cell r="F1772">
            <v>0</v>
          </cell>
        </row>
        <row r="1773">
          <cell r="C1773">
            <v>230517</v>
          </cell>
          <cell r="D1773" t="str">
            <v>تابلو توزیع با کنتور معمولی630 آمپر 4 خروجی</v>
          </cell>
          <cell r="E1773" t="str">
            <v>دستگاه</v>
          </cell>
          <cell r="F1773">
            <v>0</v>
          </cell>
        </row>
        <row r="1774">
          <cell r="C1774">
            <v>230518</v>
          </cell>
          <cell r="D1774" t="str">
            <v>تابلو توزیع با کنتور معمولی630 آمپر 5 خروجی</v>
          </cell>
          <cell r="E1774" t="str">
            <v>دستگاه</v>
          </cell>
          <cell r="F1774">
            <v>0</v>
          </cell>
        </row>
        <row r="1775">
          <cell r="C1775">
            <v>230519</v>
          </cell>
          <cell r="D1775" t="str">
            <v xml:space="preserve">تابلو سنجش 25 تا 32 </v>
          </cell>
          <cell r="E1775" t="str">
            <v>دستگاه</v>
          </cell>
          <cell r="F1775">
            <v>0</v>
          </cell>
        </row>
        <row r="1776">
          <cell r="C1776">
            <v>230520</v>
          </cell>
          <cell r="D1776" t="str">
            <v>تابلو سنجش 63 تا 100</v>
          </cell>
          <cell r="E1776" t="str">
            <v>دستگاه</v>
          </cell>
          <cell r="F1776">
            <v>0</v>
          </cell>
        </row>
        <row r="1777">
          <cell r="C1777">
            <v>230521</v>
          </cell>
          <cell r="D1777" t="str">
            <v>تابلو سنجش 125</v>
          </cell>
          <cell r="E1777" t="str">
            <v>دستگاه</v>
          </cell>
          <cell r="F1777">
            <v>0</v>
          </cell>
        </row>
        <row r="1778">
          <cell r="C1778">
            <v>230522</v>
          </cell>
          <cell r="D1778" t="str">
            <v>تابلو سنجش 160</v>
          </cell>
          <cell r="E1778" t="str">
            <v>دستگاه</v>
          </cell>
          <cell r="F1778">
            <v>0</v>
          </cell>
        </row>
        <row r="1779">
          <cell r="C1779">
            <v>230523</v>
          </cell>
          <cell r="D1779" t="str">
            <v>تابلو سنجش 200</v>
          </cell>
          <cell r="E1779" t="str">
            <v>دستگاه</v>
          </cell>
          <cell r="F1779">
            <v>0</v>
          </cell>
        </row>
        <row r="1780">
          <cell r="C1780">
            <v>230524</v>
          </cell>
          <cell r="D1780" t="str">
            <v>تابلو سنجش 250</v>
          </cell>
          <cell r="E1780" t="str">
            <v>دستگاه</v>
          </cell>
          <cell r="F1780">
            <v>0</v>
          </cell>
        </row>
        <row r="1781">
          <cell r="C1781">
            <v>230525</v>
          </cell>
          <cell r="D1781" t="str">
            <v>تابلو سنجش 400</v>
          </cell>
          <cell r="E1781" t="str">
            <v>دستگاه</v>
          </cell>
          <cell r="F1781">
            <v>0</v>
          </cell>
        </row>
        <row r="1782">
          <cell r="C1782">
            <v>230526</v>
          </cell>
          <cell r="D1782" t="str">
            <v>تابلو سنجش 500</v>
          </cell>
          <cell r="E1782" t="str">
            <v>دستگاه</v>
          </cell>
          <cell r="F1782">
            <v>0</v>
          </cell>
        </row>
        <row r="1783">
          <cell r="C1783">
            <v>230527</v>
          </cell>
          <cell r="D1783" t="str">
            <v>تابلو سنجش 630</v>
          </cell>
          <cell r="E1783" t="str">
            <v>دستگاه</v>
          </cell>
          <cell r="F1783">
            <v>0</v>
          </cell>
        </row>
        <row r="1784">
          <cell r="C1784">
            <v>230528</v>
          </cell>
          <cell r="D1784" t="str">
            <v>تابلو توزیع شالتر سه خروجی</v>
          </cell>
          <cell r="E1784" t="str">
            <v>دستگاه</v>
          </cell>
          <cell r="F1784">
            <v>0</v>
          </cell>
        </row>
        <row r="1785">
          <cell r="C1785">
            <v>230529</v>
          </cell>
          <cell r="D1785" t="str">
            <v>تابلو 20 کیلو ولت دوسلولی</v>
          </cell>
          <cell r="E1785" t="str">
            <v>دستگاه</v>
          </cell>
          <cell r="F1785">
            <v>0</v>
          </cell>
        </row>
        <row r="1786">
          <cell r="C1786">
            <v>230530</v>
          </cell>
          <cell r="D1786" t="str">
            <v>تابلو سنجش هوشمند تابلو اصلی زیر 40 کیلووات (سایز 3 (15*35*45))</v>
          </cell>
          <cell r="E1786" t="str">
            <v>دستگاه</v>
          </cell>
          <cell r="F1786">
            <v>71630000</v>
          </cell>
        </row>
        <row r="1787">
          <cell r="C1787">
            <v>230531</v>
          </cell>
          <cell r="D1787" t="str">
            <v>تابلو سنجش هوشمند  63آمپری  (سایز 4 (20*60*80))</v>
          </cell>
          <cell r="E1787" t="str">
            <v>دستگاه</v>
          </cell>
          <cell r="F1787">
            <v>0</v>
          </cell>
        </row>
        <row r="1788">
          <cell r="C1788">
            <v>230532</v>
          </cell>
          <cell r="D1788" t="str">
            <v>تابلو سنجش هوشمند  80آمپری (80A(41-47 KW))</v>
          </cell>
          <cell r="E1788" t="str">
            <v>دستگاه</v>
          </cell>
          <cell r="F1788">
            <v>132151300</v>
          </cell>
        </row>
        <row r="1789">
          <cell r="C1789">
            <v>230533</v>
          </cell>
          <cell r="D1789" t="str">
            <v>تابلو سنجش هوشمند  100آمپری  100A(48-59 KW)</v>
          </cell>
          <cell r="E1789" t="str">
            <v>دستگاه</v>
          </cell>
          <cell r="F1789">
            <v>158026300</v>
          </cell>
        </row>
        <row r="1790">
          <cell r="C1790">
            <v>230534</v>
          </cell>
          <cell r="D1790" t="str">
            <v>تابلو سنجش هوشمند  125آمپری  125 A(60-73 KW)</v>
          </cell>
          <cell r="E1790" t="str">
            <v>دستگاه</v>
          </cell>
          <cell r="F1790">
            <v>160763300</v>
          </cell>
        </row>
        <row r="1791">
          <cell r="C1791">
            <v>230535</v>
          </cell>
          <cell r="D1791" t="str">
            <v>تابلو سنجش هوشمند 160A(74-80 KW)</v>
          </cell>
          <cell r="E1791" t="str">
            <v>دستگاه</v>
          </cell>
          <cell r="F1791">
            <v>213215300</v>
          </cell>
        </row>
        <row r="1792">
          <cell r="C1792">
            <v>230536</v>
          </cell>
          <cell r="D1792" t="str">
            <v>تابلو سنجش هوشمند160A(81-94 KW)</v>
          </cell>
          <cell r="E1792" t="str">
            <v>دستگاه</v>
          </cell>
          <cell r="F1792">
            <v>223755300</v>
          </cell>
        </row>
        <row r="1793">
          <cell r="C1793">
            <v>230537</v>
          </cell>
          <cell r="D1793" t="str">
            <v>تابلو سنجش هوشمند 160A(95-100 KW)</v>
          </cell>
          <cell r="E1793" t="str">
            <v>دستگاه</v>
          </cell>
          <cell r="F1793">
            <v>244635300</v>
          </cell>
        </row>
        <row r="1794">
          <cell r="C1794">
            <v>230538</v>
          </cell>
          <cell r="D1794" t="str">
            <v>تابلو سنجش هوشمند  200A(101-117 KW)</v>
          </cell>
          <cell r="E1794" t="str">
            <v>دستگاه</v>
          </cell>
          <cell r="F1794">
            <v>244635300</v>
          </cell>
        </row>
        <row r="1795">
          <cell r="C1795">
            <v>230539</v>
          </cell>
          <cell r="D1795" t="str">
            <v>تابلو سنجش هوشمند  250A(118-128 KW)</v>
          </cell>
          <cell r="E1795" t="str">
            <v>دستگاه</v>
          </cell>
          <cell r="F1795">
            <v>245449300</v>
          </cell>
        </row>
        <row r="1796">
          <cell r="C1796">
            <v>230540</v>
          </cell>
          <cell r="D1796" t="str">
            <v>تابلو سنجش هوشمند  250A(129-147 KW)</v>
          </cell>
          <cell r="E1796" t="str">
            <v>دستگاه</v>
          </cell>
          <cell r="F1796">
            <v>278125300</v>
          </cell>
        </row>
        <row r="1797">
          <cell r="C1797">
            <v>230541</v>
          </cell>
          <cell r="D1797" t="str">
            <v>تابلو سنجش هوشمند 315A(148-160 KW)</v>
          </cell>
          <cell r="E1797" t="str">
            <v>دستگاه</v>
          </cell>
          <cell r="F1797">
            <v>390217000</v>
          </cell>
        </row>
        <row r="1798">
          <cell r="C1798">
            <v>230542</v>
          </cell>
          <cell r="D1798" t="str">
            <v>تابلو سنجش هوشمند 315A(161-185 KW)</v>
          </cell>
          <cell r="E1798" t="str">
            <v>دستگاه</v>
          </cell>
          <cell r="F1798">
            <v>400627000</v>
          </cell>
        </row>
        <row r="1799">
          <cell r="C1799">
            <v>230543</v>
          </cell>
          <cell r="D1799" t="str">
            <v>تابلو سنجش هوشمند  400A(186-200 KW)</v>
          </cell>
          <cell r="E1799">
            <v>0</v>
          </cell>
          <cell r="F1799">
            <v>400627000</v>
          </cell>
        </row>
        <row r="1800">
          <cell r="C1800">
            <v>230544</v>
          </cell>
          <cell r="D1800" t="str">
            <v>تابلو سنجش هوشمند  400A(200-235 KW)</v>
          </cell>
          <cell r="E1800" t="str">
            <v>دستگاه</v>
          </cell>
          <cell r="F1800">
            <v>414287000</v>
          </cell>
        </row>
        <row r="1801">
          <cell r="C1801">
            <v>230545</v>
          </cell>
          <cell r="D1801" t="str">
            <v>تابلو سنجش هوشمند  500A(236-250 KW)</v>
          </cell>
          <cell r="E1801" t="str">
            <v>دستگاه</v>
          </cell>
          <cell r="F1801">
            <v>444466400</v>
          </cell>
        </row>
        <row r="1802">
          <cell r="C1802">
            <v>230546</v>
          </cell>
          <cell r="D1802" t="str">
            <v>تابلو کنتور تک کنتور 25 آمپر تکفاز</v>
          </cell>
          <cell r="E1802" t="str">
            <v>دستگاه</v>
          </cell>
          <cell r="F1802">
            <v>16576000</v>
          </cell>
        </row>
        <row r="1803">
          <cell r="C1803">
            <v>230547</v>
          </cell>
          <cell r="D1803" t="str">
            <v>تابلو کنتور تک کنتور 32 آمپر تکفاز</v>
          </cell>
          <cell r="E1803" t="str">
            <v>دستگاه</v>
          </cell>
          <cell r="F1803">
            <v>16576000</v>
          </cell>
        </row>
        <row r="1804">
          <cell r="C1804">
            <v>230548</v>
          </cell>
          <cell r="D1804" t="str">
            <v>تابلو کنتور تک کنتور3 فاز 16 آمپر</v>
          </cell>
          <cell r="E1804" t="str">
            <v>دستگاه</v>
          </cell>
          <cell r="F1804">
            <v>25509000</v>
          </cell>
        </row>
        <row r="1805">
          <cell r="C1805">
            <v>230549</v>
          </cell>
          <cell r="D1805" t="str">
            <v>تابلو کنتور تک کنتور3 فاز 25 آمپر</v>
          </cell>
          <cell r="E1805" t="str">
            <v>دستگاه</v>
          </cell>
          <cell r="F1805">
            <v>25509000</v>
          </cell>
        </row>
        <row r="1806">
          <cell r="C1806">
            <v>230550</v>
          </cell>
          <cell r="D1806" t="str">
            <v>تابلو کنتور تک کنتور3 فاز 32 آمپر</v>
          </cell>
          <cell r="E1806" t="str">
            <v>دستگاه</v>
          </cell>
          <cell r="F1806">
            <v>25509000</v>
          </cell>
        </row>
        <row r="1807">
          <cell r="C1807">
            <v>230551</v>
          </cell>
          <cell r="D1807" t="str">
            <v>تابلو کنتور کامپوزیتی تک کنتور 25 آمپر تکفاز</v>
          </cell>
          <cell r="E1807" t="str">
            <v>دستگاه</v>
          </cell>
          <cell r="F1807">
            <v>15761000</v>
          </cell>
        </row>
        <row r="1808">
          <cell r="C1808">
            <v>230552</v>
          </cell>
          <cell r="D1808" t="str">
            <v>تابلو کنتور کامپوزیتی تک کنتور 32 آمپر تکفاز</v>
          </cell>
          <cell r="E1808" t="str">
            <v>دستگاه</v>
          </cell>
          <cell r="F1808">
            <v>15761000</v>
          </cell>
        </row>
        <row r="1809">
          <cell r="C1809">
            <v>230553</v>
          </cell>
          <cell r="D1809" t="str">
            <v>تابلو کنتور  کامپوزیتی تک کنتور3 فاز 16 آمپر</v>
          </cell>
          <cell r="E1809" t="str">
            <v>دستگاه</v>
          </cell>
          <cell r="F1809">
            <v>16594000</v>
          </cell>
        </row>
        <row r="1810">
          <cell r="C1810">
            <v>230554</v>
          </cell>
          <cell r="D1810" t="str">
            <v>تابلو کنتور کامپوزیتی تک کنتور3 فاز 25 آمپر</v>
          </cell>
          <cell r="E1810" t="str">
            <v>دستگاه</v>
          </cell>
          <cell r="F1810">
            <v>16594000</v>
          </cell>
        </row>
        <row r="1811">
          <cell r="C1811">
            <v>230555</v>
          </cell>
          <cell r="D1811" t="str">
            <v>تابلو کنتور کامپوزیتی تک کنتور3 فاز 32 آمپر</v>
          </cell>
          <cell r="E1811" t="str">
            <v>دستگاه</v>
          </cell>
          <cell r="F1811">
            <v>16594000</v>
          </cell>
        </row>
        <row r="1812">
          <cell r="C1812">
            <v>230556</v>
          </cell>
          <cell r="D1812" t="str">
            <v>تابلو روشنایی معابر</v>
          </cell>
          <cell r="E1812" t="str">
            <v>دستگاه</v>
          </cell>
          <cell r="F1812">
            <v>136221200</v>
          </cell>
        </row>
        <row r="1813">
          <cell r="C1813">
            <v>230557</v>
          </cell>
          <cell r="D1813" t="str">
            <v>تابلو های توزیع6 خروجی  800 آمپری</v>
          </cell>
          <cell r="E1813" t="str">
            <v>دستگاه</v>
          </cell>
          <cell r="F1813">
            <v>981252000</v>
          </cell>
        </row>
        <row r="1814">
          <cell r="C1814">
            <v>230558</v>
          </cell>
          <cell r="D1814" t="str">
            <v>تابلو های توزیع8 خروجی  1000 آمپری</v>
          </cell>
          <cell r="E1814" t="str">
            <v>دستگاه</v>
          </cell>
          <cell r="F1814">
            <v>1441085000</v>
          </cell>
        </row>
        <row r="1815">
          <cell r="C1815">
            <v>230559</v>
          </cell>
          <cell r="D1815" t="str">
            <v>تابلو های توزیع10   خروجی  1250 آمپری</v>
          </cell>
          <cell r="E1815" t="str">
            <v>دستگاه</v>
          </cell>
          <cell r="F1815">
            <v>1673182000</v>
          </cell>
        </row>
        <row r="1816">
          <cell r="C1816">
            <v>230560</v>
          </cell>
          <cell r="D1816" t="str">
            <v>تابلو های توزیع10   خروجی  1600 آمپری</v>
          </cell>
          <cell r="E1816" t="str">
            <v>دستگاه</v>
          </cell>
          <cell r="F1816">
            <v>2111730000</v>
          </cell>
        </row>
        <row r="1817">
          <cell r="C1817">
            <v>230561</v>
          </cell>
          <cell r="D1817" t="str">
            <v>تابلو توزیع هوایی 63 کامپوزیتی بدون روشنایی معابر()</v>
          </cell>
          <cell r="E1817" t="str">
            <v>دستگاه</v>
          </cell>
          <cell r="F1817">
            <v>72544000</v>
          </cell>
        </row>
        <row r="1818">
          <cell r="C1818">
            <v>230562</v>
          </cell>
          <cell r="D1818" t="str">
            <v>تابلو ارت (سایز10*40*30)</v>
          </cell>
          <cell r="E1818" t="str">
            <v>دستگاه</v>
          </cell>
          <cell r="F1818">
            <v>15049000</v>
          </cell>
        </row>
        <row r="1819">
          <cell r="C1819">
            <v>230563</v>
          </cell>
          <cell r="D1819" t="str">
            <v>تابلو ارت (سایز10*45*30)</v>
          </cell>
          <cell r="E1819" t="str">
            <v>دستگاه</v>
          </cell>
          <cell r="F1819">
            <v>16257000</v>
          </cell>
        </row>
        <row r="1820">
          <cell r="C1820">
            <v>230564</v>
          </cell>
          <cell r="D1820" t="str">
            <v>تابلو ارت (سایز10*55*30)</v>
          </cell>
          <cell r="E1820" t="str">
            <v>دستگاه</v>
          </cell>
          <cell r="F1820">
            <v>20502500</v>
          </cell>
        </row>
        <row r="1821">
          <cell r="C1821">
            <v>230565</v>
          </cell>
          <cell r="D1821" t="str">
            <v>تابلو توزیع هوایی 63 الی 100 آمپر</v>
          </cell>
          <cell r="E1821" t="str">
            <v>دستگاه</v>
          </cell>
          <cell r="F1821">
            <v>356106000</v>
          </cell>
        </row>
        <row r="1822">
          <cell r="C1822">
            <v>230566</v>
          </cell>
          <cell r="D1822" t="str">
            <v>تابلو توزیع هوایی 125 الی 160 آمپر</v>
          </cell>
          <cell r="E1822" t="str">
            <v>دستگاه</v>
          </cell>
          <cell r="F1822">
            <v>358590000</v>
          </cell>
        </row>
        <row r="1823">
          <cell r="C1823">
            <v>230567</v>
          </cell>
          <cell r="D1823" t="str">
            <v>تابلو توزیع هوایی 200 الی 250 آمپر</v>
          </cell>
          <cell r="E1823" t="str">
            <v>دستگاه</v>
          </cell>
          <cell r="F1823">
            <v>357628000</v>
          </cell>
        </row>
        <row r="1824">
          <cell r="C1824">
            <v>230568</v>
          </cell>
          <cell r="D1824" t="str">
            <v>تابلو توزیع هوایی 400 آمپر</v>
          </cell>
          <cell r="E1824" t="str">
            <v>دستگاه</v>
          </cell>
          <cell r="F1824">
            <v>602147000</v>
          </cell>
        </row>
        <row r="1825">
          <cell r="C1825">
            <v>230569</v>
          </cell>
          <cell r="D1825" t="str">
            <v>تابلو توزیع هوایی 630 آمپر 4 خروجی</v>
          </cell>
          <cell r="E1825" t="str">
            <v>دستگاه</v>
          </cell>
          <cell r="F1825">
            <v>656850000</v>
          </cell>
        </row>
        <row r="1826">
          <cell r="C1826">
            <v>230570</v>
          </cell>
          <cell r="D1826" t="str">
            <v>تابلو توزیع هوایی 630 آمپر 5 خروجی</v>
          </cell>
          <cell r="E1826" t="str">
            <v>دستگاه</v>
          </cell>
          <cell r="F1826">
            <v>676523000</v>
          </cell>
        </row>
        <row r="1827">
          <cell r="C1827">
            <v>230571</v>
          </cell>
          <cell r="D1827" t="str">
            <v>تابلو شالتر 100 با  3 خروجی</v>
          </cell>
          <cell r="E1827" t="str">
            <v>دستگاه</v>
          </cell>
          <cell r="F1827">
            <v>211243000</v>
          </cell>
        </row>
        <row r="1828">
          <cell r="C1828">
            <v>230572</v>
          </cell>
          <cell r="D1828" t="str">
            <v>تابلو شالتر 160 با  3 خروجی</v>
          </cell>
          <cell r="E1828" t="str">
            <v>دستگاه</v>
          </cell>
          <cell r="F1828">
            <v>213198000</v>
          </cell>
        </row>
        <row r="1829">
          <cell r="C1829">
            <v>230573</v>
          </cell>
          <cell r="D1829" t="str">
            <v>تابلو شالتر 250 با  3 خروجی</v>
          </cell>
          <cell r="E1829" t="str">
            <v>دستگاه</v>
          </cell>
          <cell r="F1829">
            <v>224405000</v>
          </cell>
        </row>
        <row r="1830">
          <cell r="C1830">
            <v>230574</v>
          </cell>
          <cell r="D1830" t="str">
            <v>تابلو شالتر 400 با  4 خروجی</v>
          </cell>
          <cell r="E1830" t="str">
            <v>دستگاه</v>
          </cell>
          <cell r="F1830">
            <v>344662000</v>
          </cell>
        </row>
        <row r="1831">
          <cell r="C1831">
            <v>230575</v>
          </cell>
          <cell r="D1831" t="str">
            <v>تابلو سنجش هوشمند تا30 آمپري با فريم کامپوزيتي</v>
          </cell>
          <cell r="E1831" t="str">
            <v xml:space="preserve">دستگاه  </v>
          </cell>
          <cell r="F1831">
            <v>16203000</v>
          </cell>
        </row>
        <row r="1832">
          <cell r="C1832">
            <v>230576</v>
          </cell>
          <cell r="D1832" t="str">
            <v>تابلو سنجش هوشمند 63 آمپري با فريم کامپوزيتي</v>
          </cell>
          <cell r="E1832" t="str">
            <v xml:space="preserve">دستگاه  </v>
          </cell>
          <cell r="F1832">
            <v>0</v>
          </cell>
        </row>
        <row r="1833">
          <cell r="C1833">
            <v>230577</v>
          </cell>
          <cell r="D1833" t="str">
            <v>تابلو سنجش هوشمند 80آمپري با فريم کامپوزيتي</v>
          </cell>
          <cell r="E1833" t="str">
            <v xml:space="preserve">دستگاه  </v>
          </cell>
          <cell r="F1833">
            <v>37724000</v>
          </cell>
        </row>
        <row r="1834">
          <cell r="C1834">
            <v>230578</v>
          </cell>
          <cell r="D1834" t="str">
            <v>تابلو سنجش هوشمند 100 آمپري با فريم کامپوزيتي</v>
          </cell>
          <cell r="E1834" t="str">
            <v xml:space="preserve">دستگاه  </v>
          </cell>
          <cell r="F1834">
            <v>37724000</v>
          </cell>
        </row>
        <row r="1835">
          <cell r="C1835">
            <v>230579</v>
          </cell>
          <cell r="D1835" t="str">
            <v>تابلو سنجش هوشمند 125 آمپري با فريم کامپوزيتي</v>
          </cell>
          <cell r="E1835" t="str">
            <v xml:space="preserve">دستگاه  </v>
          </cell>
          <cell r="F1835">
            <v>39817000</v>
          </cell>
        </row>
        <row r="1836">
          <cell r="C1836">
            <v>230580</v>
          </cell>
          <cell r="D1836" t="str">
            <v>تابلو سنجش هوشمند 160 آمپري با فريم کامپوزيتي</v>
          </cell>
          <cell r="E1836" t="str">
            <v xml:space="preserve">دستگاه  </v>
          </cell>
          <cell r="F1836">
            <v>39817000</v>
          </cell>
        </row>
        <row r="1837">
          <cell r="C1837">
            <v>230581</v>
          </cell>
          <cell r="D1837" t="str">
            <v>تابلو سنجش هوشمند 200آمپري با فريم کامپوزيتي</v>
          </cell>
          <cell r="E1837" t="str">
            <v xml:space="preserve">دستگاه </v>
          </cell>
          <cell r="F1837">
            <v>55805000</v>
          </cell>
        </row>
        <row r="1838">
          <cell r="C1838">
            <v>230582</v>
          </cell>
          <cell r="D1838" t="str">
            <v>تابلو سنجش هوشمند 250 آمپري با فريم کامپوزيتي</v>
          </cell>
          <cell r="E1838" t="str">
            <v xml:space="preserve">دستگاه  </v>
          </cell>
          <cell r="F1838">
            <v>88481000</v>
          </cell>
        </row>
        <row r="1839">
          <cell r="C1839">
            <v>230583</v>
          </cell>
          <cell r="D1839" t="str">
            <v>تابلو سنجش هوشمند 400 آمپري با فريم کامپوزيتي</v>
          </cell>
          <cell r="E1839" t="str">
            <v xml:space="preserve">دستگاه  </v>
          </cell>
          <cell r="F1839">
            <v>121896000</v>
          </cell>
        </row>
        <row r="1840">
          <cell r="C1840">
            <v>230584</v>
          </cell>
          <cell r="D1840" t="str">
            <v>تابلو سنجش هوشمند 500آمپري با فريم کامپوزيتي</v>
          </cell>
          <cell r="E1840" t="str">
            <v xml:space="preserve">دستگاه  </v>
          </cell>
          <cell r="F1840">
            <v>125806000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pageSetUpPr fitToPage="1"/>
  </sheetPr>
  <dimension ref="A1:BP1681"/>
  <sheetViews>
    <sheetView rightToLeft="1" tabSelected="1" topLeftCell="I1" zoomScale="80" zoomScaleNormal="80" workbookViewId="0">
      <pane xSplit="3" topLeftCell="AD1" activePane="topRight" state="frozen"/>
      <selection activeCell="I2" sqref="I2"/>
      <selection pane="topRight" activeCell="W11" sqref="W11:Y11"/>
    </sheetView>
  </sheetViews>
  <sheetFormatPr defaultColWidth="9.140625" defaultRowHeight="46.5" customHeight="1"/>
  <cols>
    <col min="1" max="1" width="7" style="47" hidden="1" customWidth="1"/>
    <col min="2" max="2" width="7.28515625" style="47" customWidth="1"/>
    <col min="3" max="6" width="5.5703125" style="47" hidden="1" customWidth="1"/>
    <col min="7" max="7" width="12.7109375" style="47" customWidth="1"/>
    <col min="8" max="8" width="10.5703125" style="53" customWidth="1"/>
    <col min="9" max="9" width="40" style="49" customWidth="1"/>
    <col min="10" max="10" width="9.5703125" style="49" customWidth="1"/>
    <col min="11" max="11" width="11.85546875" style="50" customWidth="1"/>
    <col min="12" max="12" width="11.28515625" style="338" customWidth="1"/>
    <col min="13" max="13" width="38.5703125" style="51" customWidth="1"/>
    <col min="14" max="14" width="8.42578125" style="47" customWidth="1"/>
    <col min="15" max="15" width="13.42578125" style="335" customWidth="1"/>
    <col min="16" max="16" width="10" style="49" customWidth="1"/>
    <col min="17" max="17" width="10.7109375" style="49" customWidth="1"/>
    <col min="18" max="18" width="6.85546875" style="49" customWidth="1"/>
    <col min="19" max="19" width="12.7109375" style="49" customWidth="1"/>
    <col min="20" max="20" width="11.28515625" style="49" customWidth="1"/>
    <col min="21" max="21" width="12" style="49" customWidth="1"/>
    <col min="22" max="22" width="13.7109375" style="52" customWidth="1"/>
    <col min="23" max="23" width="5.7109375" style="47" customWidth="1"/>
    <col min="24" max="27" width="5.140625" style="47" customWidth="1"/>
    <col min="28" max="28" width="8.140625" style="47" customWidth="1"/>
    <col min="29" max="60" width="5.140625" style="47" customWidth="1"/>
    <col min="61" max="61" width="6.42578125" style="47" customWidth="1"/>
    <col min="62" max="67" width="5.140625" style="47" customWidth="1"/>
    <col min="68" max="68" width="9.140625" style="47"/>
    <col min="69" max="71" width="7.28515625" style="47" customWidth="1"/>
    <col min="72" max="16384" width="9.140625" style="47"/>
  </cols>
  <sheetData>
    <row r="1" spans="1:68" ht="16.5" hidden="1" customHeight="1">
      <c r="F1" s="47">
        <v>1</v>
      </c>
      <c r="G1" s="47">
        <v>2</v>
      </c>
      <c r="H1" s="49">
        <v>3</v>
      </c>
      <c r="I1" s="47">
        <v>4</v>
      </c>
      <c r="J1" s="49">
        <v>5</v>
      </c>
      <c r="K1" s="47">
        <v>6</v>
      </c>
      <c r="L1" s="47">
        <v>7</v>
      </c>
      <c r="M1" s="47">
        <v>8</v>
      </c>
      <c r="N1" s="47">
        <v>9</v>
      </c>
      <c r="O1" s="47">
        <v>10</v>
      </c>
      <c r="P1" s="47">
        <v>11</v>
      </c>
      <c r="Q1" s="47">
        <v>12</v>
      </c>
      <c r="R1" s="47">
        <v>13</v>
      </c>
      <c r="S1" s="47">
        <v>14</v>
      </c>
      <c r="T1" s="47">
        <v>15</v>
      </c>
      <c r="U1" s="47">
        <v>16</v>
      </c>
      <c r="V1" s="47">
        <v>17</v>
      </c>
      <c r="W1" s="47">
        <v>18</v>
      </c>
      <c r="X1" s="47">
        <v>19</v>
      </c>
      <c r="Y1" s="47">
        <v>20</v>
      </c>
      <c r="Z1" s="47">
        <v>21</v>
      </c>
      <c r="AA1" s="47">
        <v>22</v>
      </c>
      <c r="AB1" s="47">
        <v>23</v>
      </c>
      <c r="AC1" s="47">
        <v>24</v>
      </c>
      <c r="AD1" s="47">
        <v>25</v>
      </c>
      <c r="AE1" s="47">
        <v>26</v>
      </c>
      <c r="AF1" s="47">
        <v>27</v>
      </c>
      <c r="AG1" s="47">
        <v>28</v>
      </c>
      <c r="AH1" s="47">
        <v>29</v>
      </c>
      <c r="AI1" s="47">
        <v>30</v>
      </c>
      <c r="AJ1" s="47">
        <v>31</v>
      </c>
      <c r="AK1" s="47">
        <v>32</v>
      </c>
      <c r="AL1" s="47">
        <v>33</v>
      </c>
      <c r="AM1" s="47">
        <v>34</v>
      </c>
      <c r="AN1" s="47">
        <v>35</v>
      </c>
      <c r="AO1" s="47">
        <v>36</v>
      </c>
      <c r="AP1" s="47">
        <v>37</v>
      </c>
      <c r="AQ1" s="47">
        <v>38</v>
      </c>
      <c r="AR1" s="47">
        <v>39</v>
      </c>
      <c r="AS1" s="47">
        <v>40</v>
      </c>
      <c r="AT1" s="47">
        <v>41</v>
      </c>
      <c r="AU1" s="47">
        <v>42</v>
      </c>
      <c r="AV1" s="47">
        <v>43</v>
      </c>
      <c r="AW1" s="47">
        <v>44</v>
      </c>
      <c r="AX1" s="47">
        <v>45</v>
      </c>
      <c r="AY1" s="47">
        <v>46</v>
      </c>
      <c r="AZ1" s="47">
        <v>47</v>
      </c>
      <c r="BA1" s="47">
        <v>48</v>
      </c>
      <c r="BB1" s="47">
        <v>49</v>
      </c>
      <c r="BC1" s="47">
        <v>50</v>
      </c>
      <c r="BD1" s="47">
        <v>51</v>
      </c>
      <c r="BE1" s="47">
        <v>52</v>
      </c>
      <c r="BF1" s="47">
        <v>53</v>
      </c>
      <c r="BG1" s="47">
        <v>54</v>
      </c>
      <c r="BH1" s="47">
        <v>55</v>
      </c>
      <c r="BI1" s="47">
        <v>56</v>
      </c>
      <c r="BJ1" s="47">
        <v>57</v>
      </c>
      <c r="BK1" s="47">
        <v>58</v>
      </c>
      <c r="BL1" s="47">
        <v>59</v>
      </c>
      <c r="BM1" s="47">
        <v>60</v>
      </c>
      <c r="BN1" s="47">
        <v>61</v>
      </c>
      <c r="BO1" s="47">
        <v>62</v>
      </c>
    </row>
    <row r="2" spans="1:68" ht="19.5" customHeight="1" thickBot="1">
      <c r="I2" s="48"/>
      <c r="J2" s="53"/>
      <c r="K2" s="48"/>
      <c r="L2" s="330"/>
      <c r="M2" s="48"/>
      <c r="N2" s="48"/>
      <c r="O2" s="330"/>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row>
    <row r="3" spans="1:68" ht="16.5" customHeight="1">
      <c r="I3" s="48"/>
      <c r="J3" s="53"/>
      <c r="K3" s="48"/>
      <c r="L3" s="330"/>
      <c r="M3" s="48"/>
      <c r="N3" s="48"/>
      <c r="O3" s="330"/>
      <c r="P3" s="53"/>
      <c r="Q3" s="53"/>
      <c r="R3" s="53"/>
      <c r="S3" s="53"/>
      <c r="T3" s="53"/>
      <c r="U3" s="54" t="s">
        <v>2093</v>
      </c>
      <c r="V3" s="55">
        <f>COUNTA(W3:BO3)</f>
        <v>0</v>
      </c>
      <c r="W3" s="791"/>
      <c r="X3" s="792"/>
      <c r="Y3" s="793"/>
      <c r="Z3" s="791"/>
      <c r="AA3" s="792"/>
      <c r="AB3" s="793"/>
      <c r="AC3" s="791"/>
      <c r="AD3" s="792"/>
      <c r="AE3" s="793"/>
      <c r="AF3" s="791"/>
      <c r="AG3" s="792"/>
      <c r="AH3" s="793"/>
      <c r="AI3" s="791"/>
      <c r="AJ3" s="792"/>
      <c r="AK3" s="793"/>
      <c r="AL3" s="791"/>
      <c r="AM3" s="792"/>
      <c r="AN3" s="793"/>
      <c r="AO3" s="791"/>
      <c r="AP3" s="792"/>
      <c r="AQ3" s="793"/>
      <c r="AR3" s="791"/>
      <c r="AS3" s="792"/>
      <c r="AT3" s="793"/>
      <c r="AU3" s="791"/>
      <c r="AV3" s="792"/>
      <c r="AW3" s="793"/>
      <c r="AX3" s="791"/>
      <c r="AY3" s="792"/>
      <c r="AZ3" s="793"/>
      <c r="BA3" s="791"/>
      <c r="BB3" s="792"/>
      <c r="BC3" s="793"/>
      <c r="BD3" s="791"/>
      <c r="BE3" s="792"/>
      <c r="BF3" s="793"/>
      <c r="BG3" s="791"/>
      <c r="BH3" s="792"/>
      <c r="BI3" s="793"/>
      <c r="BJ3" s="791"/>
      <c r="BK3" s="792"/>
      <c r="BL3" s="793"/>
      <c r="BM3" s="791"/>
      <c r="BN3" s="792"/>
      <c r="BO3" s="793"/>
    </row>
    <row r="4" spans="1:68" ht="16.5" customHeight="1">
      <c r="I4" s="48"/>
      <c r="J4" s="53"/>
      <c r="K4" s="48"/>
      <c r="L4" s="330"/>
      <c r="M4" s="48"/>
      <c r="N4" s="48"/>
      <c r="O4" s="330"/>
      <c r="P4" s="53"/>
      <c r="Q4" s="53"/>
      <c r="R4" s="53"/>
      <c r="S4" s="53"/>
      <c r="T4" s="53"/>
      <c r="U4" s="54" t="s">
        <v>2094</v>
      </c>
      <c r="V4" s="56">
        <f t="shared" ref="V4:V10" si="0">SUM(W4:BO4)</f>
        <v>0</v>
      </c>
      <c r="W4" s="57"/>
      <c r="X4" s="57"/>
      <c r="Y4" s="58"/>
      <c r="Z4" s="57"/>
      <c r="AA4" s="57"/>
      <c r="AB4" s="58"/>
      <c r="AC4" s="57"/>
      <c r="AD4" s="57"/>
      <c r="AE4" s="58"/>
      <c r="AF4" s="57"/>
      <c r="AG4" s="57"/>
      <c r="AH4" s="58"/>
      <c r="AI4" s="57"/>
      <c r="AJ4" s="57"/>
      <c r="AK4" s="58"/>
      <c r="AL4" s="57"/>
      <c r="AM4" s="57"/>
      <c r="AN4" s="58"/>
      <c r="AO4" s="57"/>
      <c r="AP4" s="57"/>
      <c r="AQ4" s="58"/>
      <c r="AR4" s="57"/>
      <c r="AS4" s="57"/>
      <c r="AT4" s="58"/>
      <c r="AU4" s="57"/>
      <c r="AV4" s="57"/>
      <c r="AW4" s="58"/>
      <c r="AX4" s="57"/>
      <c r="AY4" s="57"/>
      <c r="AZ4" s="58"/>
      <c r="BA4" s="57"/>
      <c r="BB4" s="57"/>
      <c r="BC4" s="58"/>
      <c r="BD4" s="57"/>
      <c r="BE4" s="57"/>
      <c r="BF4" s="58"/>
      <c r="BG4" s="57"/>
      <c r="BH4" s="57"/>
      <c r="BI4" s="58"/>
      <c r="BJ4" s="57"/>
      <c r="BK4" s="57"/>
      <c r="BL4" s="58"/>
      <c r="BM4" s="57"/>
      <c r="BN4" s="57"/>
      <c r="BO4" s="58"/>
    </row>
    <row r="5" spans="1:68" ht="16.5" customHeight="1">
      <c r="I5" s="48"/>
      <c r="J5" s="53"/>
      <c r="K5" s="48"/>
      <c r="L5" s="330"/>
      <c r="M5" s="48"/>
      <c r="N5" s="48"/>
      <c r="O5" s="330"/>
      <c r="P5" s="53"/>
      <c r="Q5" s="53"/>
      <c r="R5" s="53"/>
      <c r="S5" s="53"/>
      <c r="T5" s="53"/>
      <c r="U5" s="54" t="s">
        <v>2095</v>
      </c>
      <c r="V5" s="56">
        <f t="shared" si="0"/>
        <v>0</v>
      </c>
      <c r="W5" s="57"/>
      <c r="X5" s="57"/>
      <c r="Y5" s="58"/>
      <c r="Z5" s="57"/>
      <c r="AA5" s="57"/>
      <c r="AB5" s="58"/>
      <c r="AC5" s="57"/>
      <c r="AD5" s="57"/>
      <c r="AE5" s="58"/>
      <c r="AF5" s="57"/>
      <c r="AG5" s="57"/>
      <c r="AH5" s="58"/>
      <c r="AI5" s="57"/>
      <c r="AJ5" s="57"/>
      <c r="AK5" s="58"/>
      <c r="AL5" s="57"/>
      <c r="AM5" s="57"/>
      <c r="AN5" s="58"/>
      <c r="AO5" s="57"/>
      <c r="AP5" s="57"/>
      <c r="AQ5" s="58"/>
      <c r="AR5" s="57"/>
      <c r="AS5" s="57"/>
      <c r="AT5" s="58"/>
      <c r="AU5" s="57"/>
      <c r="AV5" s="57"/>
      <c r="AW5" s="58"/>
      <c r="AX5" s="57"/>
      <c r="AY5" s="57"/>
      <c r="AZ5" s="58"/>
      <c r="BA5" s="57"/>
      <c r="BB5" s="57"/>
      <c r="BC5" s="58"/>
      <c r="BD5" s="57"/>
      <c r="BE5" s="57"/>
      <c r="BF5" s="58"/>
      <c r="BG5" s="57"/>
      <c r="BH5" s="57"/>
      <c r="BI5" s="58"/>
      <c r="BJ5" s="57"/>
      <c r="BK5" s="57"/>
      <c r="BL5" s="58"/>
      <c r="BM5" s="57"/>
      <c r="BN5" s="57"/>
      <c r="BO5" s="58"/>
    </row>
    <row r="6" spans="1:68" ht="16.5" customHeight="1">
      <c r="I6" s="48"/>
      <c r="J6" s="53"/>
      <c r="K6" s="48"/>
      <c r="L6" s="330"/>
      <c r="M6" s="48"/>
      <c r="N6" s="48"/>
      <c r="O6" s="330"/>
      <c r="P6" s="53"/>
      <c r="Q6" s="53"/>
      <c r="R6" s="53"/>
      <c r="S6" s="53"/>
      <c r="T6" s="53"/>
      <c r="U6" s="54" t="s">
        <v>2096</v>
      </c>
      <c r="V6" s="56">
        <f t="shared" si="0"/>
        <v>0</v>
      </c>
      <c r="W6" s="57"/>
      <c r="X6" s="57"/>
      <c r="Y6" s="58"/>
      <c r="Z6" s="57"/>
      <c r="AA6" s="57"/>
      <c r="AB6" s="58"/>
      <c r="AC6" s="57"/>
      <c r="AD6" s="57"/>
      <c r="AE6" s="58"/>
      <c r="AF6" s="57"/>
      <c r="AG6" s="57"/>
      <c r="AH6" s="58"/>
      <c r="AI6" s="57"/>
      <c r="AJ6" s="57"/>
      <c r="AK6" s="58"/>
      <c r="AL6" s="57"/>
      <c r="AM6" s="57"/>
      <c r="AN6" s="58"/>
      <c r="AO6" s="57"/>
      <c r="AP6" s="57"/>
      <c r="AQ6" s="58"/>
      <c r="AR6" s="57"/>
      <c r="AS6" s="57"/>
      <c r="AT6" s="58"/>
      <c r="AU6" s="57"/>
      <c r="AV6" s="57"/>
      <c r="AW6" s="58"/>
      <c r="AX6" s="57"/>
      <c r="AY6" s="57"/>
      <c r="AZ6" s="58"/>
      <c r="BA6" s="57"/>
      <c r="BB6" s="57"/>
      <c r="BC6" s="58"/>
      <c r="BD6" s="57"/>
      <c r="BE6" s="57"/>
      <c r="BF6" s="58"/>
      <c r="BG6" s="57"/>
      <c r="BH6" s="57"/>
      <c r="BI6" s="58"/>
      <c r="BJ6" s="57"/>
      <c r="BK6" s="57"/>
      <c r="BL6" s="58"/>
      <c r="BM6" s="57"/>
      <c r="BN6" s="57"/>
      <c r="BO6" s="58"/>
    </row>
    <row r="7" spans="1:68" ht="16.5" customHeight="1">
      <c r="A7" s="152"/>
      <c r="B7" s="152"/>
      <c r="C7" s="152"/>
      <c r="D7" s="152"/>
      <c r="E7" s="152"/>
      <c r="F7" s="152"/>
      <c r="G7" s="152"/>
      <c r="H7" s="219"/>
      <c r="I7" s="153"/>
      <c r="J7" s="219"/>
      <c r="K7" s="153"/>
      <c r="L7" s="331"/>
      <c r="M7" s="153"/>
      <c r="N7" s="153"/>
      <c r="O7" s="331"/>
      <c r="P7" s="219"/>
      <c r="Q7" s="219"/>
      <c r="R7" s="219"/>
      <c r="S7" s="219"/>
      <c r="T7" s="219"/>
      <c r="U7" s="220" t="s">
        <v>2097</v>
      </c>
      <c r="V7" s="56">
        <f t="shared" si="0"/>
        <v>0</v>
      </c>
      <c r="W7" s="57"/>
      <c r="X7" s="57"/>
      <c r="Y7" s="58"/>
      <c r="Z7" s="57"/>
      <c r="AA7" s="57"/>
      <c r="AB7" s="58"/>
      <c r="AC7" s="57"/>
      <c r="AD7" s="57"/>
      <c r="AE7" s="58"/>
      <c r="AF7" s="57"/>
      <c r="AG7" s="57"/>
      <c r="AH7" s="58"/>
      <c r="AI7" s="57"/>
      <c r="AJ7" s="57"/>
      <c r="AK7" s="58"/>
      <c r="AL7" s="57"/>
      <c r="AM7" s="57"/>
      <c r="AN7" s="58"/>
      <c r="AO7" s="57"/>
      <c r="AP7" s="57"/>
      <c r="AQ7" s="58"/>
      <c r="AR7" s="57"/>
      <c r="AS7" s="57"/>
      <c r="AT7" s="58"/>
      <c r="AU7" s="57"/>
      <c r="AV7" s="57"/>
      <c r="AW7" s="58"/>
      <c r="AX7" s="57"/>
      <c r="AY7" s="57"/>
      <c r="AZ7" s="58"/>
      <c r="BA7" s="57"/>
      <c r="BB7" s="57"/>
      <c r="BC7" s="58"/>
      <c r="BD7" s="57"/>
      <c r="BE7" s="57"/>
      <c r="BF7" s="58"/>
      <c r="BG7" s="57"/>
      <c r="BH7" s="57"/>
      <c r="BI7" s="58"/>
      <c r="BJ7" s="57"/>
      <c r="BK7" s="57"/>
      <c r="BL7" s="58"/>
      <c r="BM7" s="57"/>
      <c r="BN7" s="57"/>
      <c r="BO7" s="58"/>
    </row>
    <row r="8" spans="1:68" ht="16.5" customHeight="1">
      <c r="A8" s="152"/>
      <c r="B8" s="152"/>
      <c r="C8" s="152"/>
      <c r="D8" s="152"/>
      <c r="E8" s="152"/>
      <c r="F8" s="152"/>
      <c r="G8" s="152"/>
      <c r="H8" s="219"/>
      <c r="I8" s="153"/>
      <c r="J8" s="219"/>
      <c r="K8" s="153"/>
      <c r="L8" s="331"/>
      <c r="M8" s="153"/>
      <c r="N8" s="153"/>
      <c r="O8" s="331"/>
      <c r="P8" s="219"/>
      <c r="Q8" s="219"/>
      <c r="R8" s="219"/>
      <c r="S8" s="219"/>
      <c r="T8" s="219"/>
      <c r="U8" s="220" t="s">
        <v>2098</v>
      </c>
      <c r="V8" s="56">
        <f t="shared" si="0"/>
        <v>0</v>
      </c>
      <c r="W8" s="57"/>
      <c r="X8" s="57"/>
      <c r="Y8" s="58"/>
      <c r="Z8" s="57"/>
      <c r="AA8" s="57"/>
      <c r="AB8" s="58"/>
      <c r="AC8" s="57"/>
      <c r="AD8" s="57"/>
      <c r="AE8" s="58"/>
      <c r="AF8" s="57"/>
      <c r="AG8" s="57"/>
      <c r="AH8" s="58"/>
      <c r="AI8" s="57"/>
      <c r="AJ8" s="57"/>
      <c r="AK8" s="58"/>
      <c r="AL8" s="57"/>
      <c r="AM8" s="57"/>
      <c r="AN8" s="58"/>
      <c r="AO8" s="57"/>
      <c r="AP8" s="57"/>
      <c r="AQ8" s="58"/>
      <c r="AR8" s="57"/>
      <c r="AS8" s="57"/>
      <c r="AT8" s="58"/>
      <c r="AU8" s="57"/>
      <c r="AV8" s="57"/>
      <c r="AW8" s="58"/>
      <c r="AX8" s="57"/>
      <c r="AY8" s="57"/>
      <c r="AZ8" s="58"/>
      <c r="BA8" s="57"/>
      <c r="BB8" s="57"/>
      <c r="BC8" s="58"/>
      <c r="BD8" s="57"/>
      <c r="BE8" s="57"/>
      <c r="BF8" s="58"/>
      <c r="BG8" s="57"/>
      <c r="BH8" s="57"/>
      <c r="BI8" s="58"/>
      <c r="BJ8" s="57"/>
      <c r="BK8" s="57"/>
      <c r="BL8" s="58"/>
      <c r="BM8" s="57"/>
      <c r="BN8" s="57"/>
      <c r="BO8" s="58"/>
    </row>
    <row r="9" spans="1:68" ht="16.5" customHeight="1">
      <c r="A9" s="152"/>
      <c r="B9" s="152"/>
      <c r="C9" s="152"/>
      <c r="D9" s="152"/>
      <c r="E9" s="152"/>
      <c r="F9" s="152"/>
      <c r="G9" s="152"/>
      <c r="H9" s="219"/>
      <c r="I9" s="153"/>
      <c r="J9" s="219"/>
      <c r="K9" s="153"/>
      <c r="L9" s="331"/>
      <c r="M9" s="153"/>
      <c r="N9" s="153"/>
      <c r="O9" s="331"/>
      <c r="P9" s="219"/>
      <c r="Q9" s="219"/>
      <c r="R9" s="219"/>
      <c r="S9" s="219"/>
      <c r="T9" s="219"/>
      <c r="U9" s="220" t="s">
        <v>2099</v>
      </c>
      <c r="V9" s="56">
        <f t="shared" si="0"/>
        <v>0</v>
      </c>
      <c r="W9" s="57"/>
      <c r="X9" s="57"/>
      <c r="Y9" s="58"/>
      <c r="Z9" s="57"/>
      <c r="AA9" s="57"/>
      <c r="AB9" s="58"/>
      <c r="AC9" s="57"/>
      <c r="AD9" s="57"/>
      <c r="AE9" s="58"/>
      <c r="AF9" s="57"/>
      <c r="AG9" s="57"/>
      <c r="AH9" s="58"/>
      <c r="AI9" s="57"/>
      <c r="AJ9" s="57"/>
      <c r="AK9" s="58"/>
      <c r="AL9" s="57"/>
      <c r="AM9" s="57"/>
      <c r="AN9" s="58"/>
      <c r="AO9" s="57"/>
      <c r="AP9" s="57"/>
      <c r="AQ9" s="58"/>
      <c r="AR9" s="57"/>
      <c r="AS9" s="57"/>
      <c r="AT9" s="58"/>
      <c r="AU9" s="57"/>
      <c r="AV9" s="57"/>
      <c r="AW9" s="58"/>
      <c r="AX9" s="57"/>
      <c r="AY9" s="57"/>
      <c r="AZ9" s="58"/>
      <c r="BA9" s="57"/>
      <c r="BB9" s="57"/>
      <c r="BC9" s="58"/>
      <c r="BD9" s="57"/>
      <c r="BE9" s="57"/>
      <c r="BF9" s="58"/>
      <c r="BG9" s="57"/>
      <c r="BH9" s="57"/>
      <c r="BI9" s="58"/>
      <c r="BJ9" s="57"/>
      <c r="BK9" s="57"/>
      <c r="BL9" s="58"/>
      <c r="BM9" s="57"/>
      <c r="BN9" s="57"/>
      <c r="BO9" s="58"/>
    </row>
    <row r="10" spans="1:68" ht="16.5" customHeight="1" thickBot="1">
      <c r="A10" s="152"/>
      <c r="B10" s="152"/>
      <c r="C10" s="152"/>
      <c r="D10" s="152"/>
      <c r="E10" s="152"/>
      <c r="F10" s="152"/>
      <c r="G10" s="152"/>
      <c r="H10" s="219"/>
      <c r="I10" s="153"/>
      <c r="J10" s="219"/>
      <c r="K10" s="153"/>
      <c r="L10" s="331"/>
      <c r="M10" s="153"/>
      <c r="N10" s="153"/>
      <c r="O10" s="331"/>
      <c r="P10" s="219"/>
      <c r="Q10" s="219"/>
      <c r="R10" s="219"/>
      <c r="S10" s="219"/>
      <c r="T10" s="219"/>
      <c r="U10" s="220" t="s">
        <v>2100</v>
      </c>
      <c r="V10" s="56">
        <f t="shared" si="0"/>
        <v>0</v>
      </c>
      <c r="W10" s="57"/>
      <c r="X10" s="57"/>
      <c r="Y10" s="58"/>
      <c r="Z10" s="57"/>
      <c r="AA10" s="57"/>
      <c r="AB10" s="58"/>
      <c r="AC10" s="57"/>
      <c r="AD10" s="57"/>
      <c r="AE10" s="58"/>
      <c r="AF10" s="57"/>
      <c r="AG10" s="57"/>
      <c r="AH10" s="58"/>
      <c r="AI10" s="57"/>
      <c r="AJ10" s="57"/>
      <c r="AK10" s="58"/>
      <c r="AL10" s="57"/>
      <c r="AM10" s="57"/>
      <c r="AN10" s="58"/>
      <c r="AO10" s="57"/>
      <c r="AP10" s="57"/>
      <c r="AQ10" s="58"/>
      <c r="AR10" s="57"/>
      <c r="AS10" s="57"/>
      <c r="AT10" s="58"/>
      <c r="AU10" s="57"/>
      <c r="AV10" s="57"/>
      <c r="AW10" s="58"/>
      <c r="AX10" s="57"/>
      <c r="AY10" s="57"/>
      <c r="AZ10" s="58"/>
      <c r="BA10" s="57"/>
      <c r="BB10" s="57"/>
      <c r="BC10" s="58"/>
      <c r="BD10" s="57"/>
      <c r="BE10" s="57"/>
      <c r="BF10" s="58"/>
      <c r="BG10" s="57"/>
      <c r="BH10" s="57"/>
      <c r="BI10" s="58"/>
      <c r="BJ10" s="57"/>
      <c r="BK10" s="57"/>
      <c r="BL10" s="58"/>
      <c r="BM10" s="57"/>
      <c r="BN10" s="57"/>
      <c r="BO10" s="58"/>
    </row>
    <row r="11" spans="1:68" s="49" customFormat="1" ht="45" customHeight="1" thickBot="1">
      <c r="A11" s="59"/>
      <c r="B11" s="59"/>
      <c r="C11" s="59"/>
      <c r="D11" s="59"/>
      <c r="E11" s="59"/>
      <c r="F11" s="60" t="s">
        <v>1624</v>
      </c>
      <c r="G11" s="61"/>
      <c r="H11" s="61"/>
      <c r="I11" s="61"/>
      <c r="J11" s="61"/>
      <c r="K11" s="62"/>
      <c r="L11" s="336" t="s">
        <v>2241</v>
      </c>
      <c r="M11" s="63" t="s">
        <v>2042</v>
      </c>
      <c r="N11" s="63" t="s">
        <v>2242</v>
      </c>
      <c r="O11" s="332" t="s">
        <v>2243</v>
      </c>
      <c r="P11" s="63" t="s">
        <v>1624</v>
      </c>
      <c r="Q11" s="63" t="s">
        <v>2244</v>
      </c>
      <c r="R11" s="63" t="s">
        <v>2245</v>
      </c>
      <c r="S11" s="63"/>
      <c r="T11" s="63"/>
      <c r="U11" s="62"/>
      <c r="V11" s="313" t="s">
        <v>2277</v>
      </c>
      <c r="W11" s="803"/>
      <c r="X11" s="804"/>
      <c r="Y11" s="805"/>
      <c r="Z11" s="803"/>
      <c r="AA11" s="804"/>
      <c r="AB11" s="805"/>
      <c r="AC11" s="803"/>
      <c r="AD11" s="804"/>
      <c r="AE11" s="805"/>
      <c r="AF11" s="803"/>
      <c r="AG11" s="804"/>
      <c r="AH11" s="805"/>
      <c r="AI11" s="803"/>
      <c r="AJ11" s="804"/>
      <c r="AK11" s="805"/>
      <c r="AL11" s="803"/>
      <c r="AM11" s="804"/>
      <c r="AN11" s="805"/>
      <c r="AO11" s="803"/>
      <c r="AP11" s="804"/>
      <c r="AQ11" s="805"/>
      <c r="AR11" s="803"/>
      <c r="AS11" s="804"/>
      <c r="AT11" s="805"/>
      <c r="AU11" s="803"/>
      <c r="AV11" s="804"/>
      <c r="AW11" s="805"/>
      <c r="AX11" s="803"/>
      <c r="AY11" s="804"/>
      <c r="AZ11" s="805"/>
      <c r="BA11" s="803"/>
      <c r="BB11" s="804"/>
      <c r="BC11" s="805"/>
      <c r="BD11" s="803"/>
      <c r="BE11" s="804"/>
      <c r="BF11" s="805"/>
      <c r="BG11" s="803"/>
      <c r="BH11" s="804"/>
      <c r="BI11" s="805"/>
      <c r="BJ11" s="803"/>
      <c r="BK11" s="804"/>
      <c r="BL11" s="805"/>
      <c r="BM11" s="803"/>
      <c r="BN11" s="804"/>
      <c r="BO11" s="805"/>
    </row>
    <row r="12" spans="1:68" s="49" customFormat="1" ht="56.25" customHeight="1" thickBot="1">
      <c r="A12" s="59" t="s">
        <v>2246</v>
      </c>
      <c r="B12" s="59" t="s">
        <v>2247</v>
      </c>
      <c r="C12" s="59" t="s">
        <v>2242</v>
      </c>
      <c r="D12" s="59" t="s">
        <v>2241</v>
      </c>
      <c r="E12" s="59" t="s">
        <v>2042</v>
      </c>
      <c r="F12" s="64" t="s">
        <v>2243</v>
      </c>
      <c r="G12" s="65" t="s">
        <v>1478</v>
      </c>
      <c r="H12" s="65" t="s">
        <v>1640</v>
      </c>
      <c r="I12" s="66" t="s">
        <v>2</v>
      </c>
      <c r="J12" s="66" t="s">
        <v>1</v>
      </c>
      <c r="K12" s="65" t="s">
        <v>0</v>
      </c>
      <c r="L12" s="342" t="s">
        <v>1893</v>
      </c>
      <c r="M12" s="66" t="s">
        <v>2</v>
      </c>
      <c r="N12" s="66" t="s">
        <v>1</v>
      </c>
      <c r="O12" s="333" t="s">
        <v>1838</v>
      </c>
      <c r="P12" s="65" t="s">
        <v>2248</v>
      </c>
      <c r="Q12" s="65" t="s">
        <v>1895</v>
      </c>
      <c r="R12" s="65" t="s">
        <v>1896</v>
      </c>
      <c r="S12" s="65" t="s">
        <v>2249</v>
      </c>
      <c r="T12" s="65" t="s">
        <v>1897</v>
      </c>
      <c r="U12" s="67" t="s">
        <v>1898</v>
      </c>
      <c r="V12" s="312" t="s">
        <v>1480</v>
      </c>
      <c r="W12" s="68" t="s">
        <v>1624</v>
      </c>
      <c r="X12" s="69" t="s">
        <v>2244</v>
      </c>
      <c r="Y12" s="70" t="s">
        <v>2245</v>
      </c>
      <c r="Z12" s="68" t="s">
        <v>1624</v>
      </c>
      <c r="AA12" s="69" t="s">
        <v>2244</v>
      </c>
      <c r="AB12" s="70" t="s">
        <v>2245</v>
      </c>
      <c r="AC12" s="68" t="s">
        <v>1624</v>
      </c>
      <c r="AD12" s="69" t="s">
        <v>2244</v>
      </c>
      <c r="AE12" s="70" t="s">
        <v>2245</v>
      </c>
      <c r="AF12" s="68" t="s">
        <v>1624</v>
      </c>
      <c r="AG12" s="69" t="s">
        <v>2244</v>
      </c>
      <c r="AH12" s="70" t="s">
        <v>2245</v>
      </c>
      <c r="AI12" s="68" t="s">
        <v>1624</v>
      </c>
      <c r="AJ12" s="69" t="s">
        <v>2244</v>
      </c>
      <c r="AK12" s="70" t="s">
        <v>2245</v>
      </c>
      <c r="AL12" s="68" t="s">
        <v>1624</v>
      </c>
      <c r="AM12" s="69" t="s">
        <v>2244</v>
      </c>
      <c r="AN12" s="70" t="s">
        <v>2245</v>
      </c>
      <c r="AO12" s="68" t="s">
        <v>1624</v>
      </c>
      <c r="AP12" s="69" t="s">
        <v>2244</v>
      </c>
      <c r="AQ12" s="70" t="s">
        <v>2245</v>
      </c>
      <c r="AR12" s="68" t="s">
        <v>1624</v>
      </c>
      <c r="AS12" s="69" t="s">
        <v>2244</v>
      </c>
      <c r="AT12" s="70" t="s">
        <v>2245</v>
      </c>
      <c r="AU12" s="68" t="s">
        <v>1624</v>
      </c>
      <c r="AV12" s="69" t="s">
        <v>2244</v>
      </c>
      <c r="AW12" s="70" t="s">
        <v>2245</v>
      </c>
      <c r="AX12" s="68" t="s">
        <v>1624</v>
      </c>
      <c r="AY12" s="69" t="s">
        <v>2244</v>
      </c>
      <c r="AZ12" s="70" t="s">
        <v>2245</v>
      </c>
      <c r="BA12" s="68" t="s">
        <v>1624</v>
      </c>
      <c r="BB12" s="69" t="s">
        <v>2244</v>
      </c>
      <c r="BC12" s="70" t="s">
        <v>2245</v>
      </c>
      <c r="BD12" s="68" t="s">
        <v>1624</v>
      </c>
      <c r="BE12" s="69" t="s">
        <v>2244</v>
      </c>
      <c r="BF12" s="70" t="s">
        <v>2245</v>
      </c>
      <c r="BG12" s="68" t="s">
        <v>1624</v>
      </c>
      <c r="BH12" s="69" t="s">
        <v>2244</v>
      </c>
      <c r="BI12" s="70" t="s">
        <v>2245</v>
      </c>
      <c r="BJ12" s="68" t="s">
        <v>1624</v>
      </c>
      <c r="BK12" s="69" t="s">
        <v>2244</v>
      </c>
      <c r="BL12" s="70" t="s">
        <v>2245</v>
      </c>
      <c r="BM12" s="68" t="s">
        <v>1624</v>
      </c>
      <c r="BN12" s="69" t="s">
        <v>2244</v>
      </c>
      <c r="BO12" s="70" t="s">
        <v>2245</v>
      </c>
    </row>
    <row r="13" spans="1:68" s="83" customFormat="1" ht="38.25" customHeight="1" thickBot="1">
      <c r="A13" s="71">
        <v>85000</v>
      </c>
      <c r="B13" s="71" t="s">
        <v>2242</v>
      </c>
      <c r="C13" s="221" t="str">
        <f ca="1">IF(V13&gt;0,IF($C$12=B13,COUNT($C$12:C12,1),""),"")</f>
        <v/>
      </c>
      <c r="D13" s="221" t="str">
        <f ca="1">IF(V13&gt;0,IF($D$12=B13,COUNT($D$12:D12,1),""),"")</f>
        <v/>
      </c>
      <c r="E13" s="221" t="str">
        <f ca="1">IF(V13&gt;0,IF($E$12=B13,COUNT($E$12:E12,1),""),"")</f>
        <v/>
      </c>
      <c r="F13" s="221" t="str">
        <f ca="1">IF(V13&gt;0,IF($F$12=B13,COUNT($F$12:F12,1),""),"")</f>
        <v/>
      </c>
      <c r="G13" s="72">
        <v>120000100</v>
      </c>
      <c r="H13" s="72">
        <v>10101</v>
      </c>
      <c r="I13" s="73" t="s">
        <v>4</v>
      </c>
      <c r="J13" s="73" t="s">
        <v>3</v>
      </c>
      <c r="K13" s="324">
        <v>39900000</v>
      </c>
      <c r="L13" s="74">
        <v>420101</v>
      </c>
      <c r="M13" s="75" t="s">
        <v>1133</v>
      </c>
      <c r="N13" s="76" t="s">
        <v>3</v>
      </c>
      <c r="O13" s="324">
        <v>12008000</v>
      </c>
      <c r="P13" s="77">
        <f ca="1">SUMIF($W$12:BO13,$P$11,W13:BO13)</f>
        <v>0</v>
      </c>
      <c r="Q13" s="77">
        <f ca="1">SUMIF($W$12:BP13,$P$11,X13:BP13)</f>
        <v>0</v>
      </c>
      <c r="R13" s="77">
        <f ca="1">SUMIF($W$12:BQ13,$P$11,Y13:BQ13)</f>
        <v>0</v>
      </c>
      <c r="S13" s="78">
        <f ca="1">P13*K13</f>
        <v>0</v>
      </c>
      <c r="T13" s="77">
        <f t="shared" ref="T13:T76" ca="1" si="1">Q13*O13</f>
        <v>0</v>
      </c>
      <c r="U13" s="77">
        <f t="shared" ref="U13:U76" ca="1" si="2">R13*O13*0.6</f>
        <v>0</v>
      </c>
      <c r="V13" s="79">
        <f ca="1">SUM(S13:U13)</f>
        <v>0</v>
      </c>
      <c r="W13" s="80"/>
      <c r="X13" s="81"/>
      <c r="Y13" s="82"/>
      <c r="Z13" s="80"/>
      <c r="AA13" s="81"/>
      <c r="AB13" s="82"/>
      <c r="AC13" s="80"/>
      <c r="AD13" s="81"/>
      <c r="AE13" s="82"/>
      <c r="AF13" s="80"/>
      <c r="AG13" s="81"/>
      <c r="AH13" s="82"/>
      <c r="AI13" s="80"/>
      <c r="AJ13" s="81"/>
      <c r="AK13" s="82"/>
      <c r="AL13" s="80"/>
      <c r="AM13" s="81"/>
      <c r="AN13" s="82"/>
      <c r="AO13" s="80"/>
      <c r="AP13" s="81">
        <v>0</v>
      </c>
      <c r="AQ13" s="82"/>
      <c r="AR13" s="80"/>
      <c r="AS13" s="81"/>
      <c r="AT13" s="82"/>
      <c r="AU13" s="80"/>
      <c r="AV13" s="81"/>
      <c r="AW13" s="82"/>
      <c r="AX13" s="80"/>
      <c r="AY13" s="81"/>
      <c r="AZ13" s="82"/>
      <c r="BA13" s="80"/>
      <c r="BB13" s="81"/>
      <c r="BC13" s="82"/>
      <c r="BD13" s="80"/>
      <c r="BE13" s="81"/>
      <c r="BF13" s="82"/>
      <c r="BG13" s="80"/>
      <c r="BH13" s="81"/>
      <c r="BI13" s="82"/>
      <c r="BJ13" s="80"/>
      <c r="BK13" s="81"/>
      <c r="BL13" s="82"/>
      <c r="BM13" s="80"/>
      <c r="BN13" s="81"/>
      <c r="BO13" s="82"/>
    </row>
    <row r="14" spans="1:68" s="83" customFormat="1" ht="38.25" customHeight="1" thickBot="1">
      <c r="A14" s="71">
        <v>85001</v>
      </c>
      <c r="B14" s="71" t="s">
        <v>2242</v>
      </c>
      <c r="C14" s="221">
        <f ca="1">IF(V14&gt;0,IF($C$12=B14,COUNT($C$12:C13,1),""),"")</f>
        <v>1</v>
      </c>
      <c r="D14" s="221" t="str">
        <f ca="1">IF(V14&gt;0,IF($D$12=B14,COUNT($D$12:D13,1),""),"")</f>
        <v/>
      </c>
      <c r="E14" s="221" t="str">
        <f ca="1">IF(V14&gt;0,IF($E$12=B14,COUNT($E$12:E13,1),""),"")</f>
        <v/>
      </c>
      <c r="F14" s="221" t="str">
        <f ca="1">IF(V14&gt;0,IF($F$12=B14,COUNT($F$12:F13,1),""),"")</f>
        <v/>
      </c>
      <c r="G14" s="84">
        <v>120000200</v>
      </c>
      <c r="H14" s="84">
        <v>10102</v>
      </c>
      <c r="I14" s="85" t="s">
        <v>5</v>
      </c>
      <c r="J14" s="85" t="s">
        <v>3</v>
      </c>
      <c r="K14" s="324">
        <v>48925000</v>
      </c>
      <c r="L14" s="86">
        <v>420101</v>
      </c>
      <c r="M14" s="87" t="s">
        <v>1133</v>
      </c>
      <c r="N14" s="88" t="s">
        <v>3</v>
      </c>
      <c r="O14" s="324">
        <v>12008000</v>
      </c>
      <c r="P14" s="77">
        <f ca="1">SUMIF($W$12:BO14,$P$11,W14:BO14)</f>
        <v>1</v>
      </c>
      <c r="Q14" s="77">
        <f ca="1">SUMIF($W$12:BP14,$P$11,X14:BP14)</f>
        <v>0</v>
      </c>
      <c r="R14" s="77">
        <f ca="1">SUMIF($W$12:BQ14,$P$11,Y14:BQ14)</f>
        <v>0</v>
      </c>
      <c r="S14" s="78">
        <f t="shared" ref="S14:S76" ca="1" si="3">P14*K14</f>
        <v>48925000</v>
      </c>
      <c r="T14" s="77">
        <f t="shared" ca="1" si="1"/>
        <v>0</v>
      </c>
      <c r="U14" s="77">
        <f t="shared" ca="1" si="2"/>
        <v>0</v>
      </c>
      <c r="V14" s="79">
        <f t="shared" ref="V14:V76" ca="1" si="4">SUM(S14:U14)</f>
        <v>48925000</v>
      </c>
      <c r="W14" s="80"/>
      <c r="X14" s="81"/>
      <c r="Y14" s="82"/>
      <c r="Z14" s="80"/>
      <c r="AA14" s="81"/>
      <c r="AB14" s="82"/>
      <c r="AC14" s="80"/>
      <c r="AD14" s="81"/>
      <c r="AE14" s="82"/>
      <c r="AF14" s="80"/>
      <c r="AG14" s="81"/>
      <c r="AH14" s="82"/>
      <c r="AI14" s="80"/>
      <c r="AJ14" s="81"/>
      <c r="AK14" s="82"/>
      <c r="AL14" s="80"/>
      <c r="AM14" s="81"/>
      <c r="AN14" s="82"/>
      <c r="AO14" s="80">
        <v>1</v>
      </c>
      <c r="AP14" s="81">
        <v>0</v>
      </c>
      <c r="AQ14" s="82"/>
      <c r="AR14" s="80"/>
      <c r="AS14" s="81"/>
      <c r="AT14" s="82"/>
      <c r="AU14" s="80"/>
      <c r="AV14" s="81"/>
      <c r="AW14" s="82"/>
      <c r="AX14" s="80"/>
      <c r="AY14" s="81"/>
      <c r="AZ14" s="82"/>
      <c r="BA14" s="80"/>
      <c r="BB14" s="81"/>
      <c r="BC14" s="82"/>
      <c r="BD14" s="80"/>
      <c r="BE14" s="81"/>
      <c r="BF14" s="82"/>
      <c r="BG14" s="80"/>
      <c r="BH14" s="81"/>
      <c r="BI14" s="82"/>
      <c r="BJ14" s="80"/>
      <c r="BK14" s="81"/>
      <c r="BL14" s="82"/>
      <c r="BM14" s="80"/>
      <c r="BN14" s="81"/>
      <c r="BO14" s="82"/>
    </row>
    <row r="15" spans="1:68" s="83" customFormat="1" ht="38.25" customHeight="1" thickBot="1">
      <c r="A15" s="71">
        <v>85002</v>
      </c>
      <c r="B15" s="71" t="s">
        <v>2242</v>
      </c>
      <c r="C15" s="221" t="str">
        <f ca="1">IF(V15&gt;0,IF($C$12=B15,COUNT($C$12:C14,1),""),"")</f>
        <v/>
      </c>
      <c r="D15" s="221" t="str">
        <f ca="1">IF(V15&gt;0,IF($D$12=B15,COUNT($D$12:D14,1),""),"")</f>
        <v/>
      </c>
      <c r="E15" s="221" t="str">
        <f ca="1">IF(V15&gt;0,IF($E$12=B15,COUNT($E$12:E14,1),""),"")</f>
        <v/>
      </c>
      <c r="F15" s="221" t="str">
        <f ca="1">IF(V15&gt;0,IF($F$12=B15,COUNT($F$12:F14,1),""),"")</f>
        <v/>
      </c>
      <c r="G15" s="72">
        <v>120000300</v>
      </c>
      <c r="H15" s="72">
        <v>10103</v>
      </c>
      <c r="I15" s="73" t="s">
        <v>6</v>
      </c>
      <c r="J15" s="73" t="s">
        <v>3</v>
      </c>
      <c r="K15" s="324">
        <v>60325000</v>
      </c>
      <c r="L15" s="89">
        <v>420102</v>
      </c>
      <c r="M15" s="75" t="s">
        <v>1134</v>
      </c>
      <c r="N15" s="76" t="s">
        <v>3</v>
      </c>
      <c r="O15" s="324">
        <v>12221000</v>
      </c>
      <c r="P15" s="77">
        <f ca="1">SUMIF($W$12:BO15,$P$11,W15:BO15)</f>
        <v>0</v>
      </c>
      <c r="Q15" s="77">
        <f ca="1">SUMIF($W$12:BP15,$P$11,X15:BP15)</f>
        <v>0</v>
      </c>
      <c r="R15" s="77">
        <f ca="1">SUMIF($W$12:BQ15,$P$11,Y15:BQ15)</f>
        <v>0</v>
      </c>
      <c r="S15" s="78">
        <f t="shared" ca="1" si="3"/>
        <v>0</v>
      </c>
      <c r="T15" s="77">
        <f t="shared" ca="1" si="1"/>
        <v>0</v>
      </c>
      <c r="U15" s="77">
        <f t="shared" ca="1" si="2"/>
        <v>0</v>
      </c>
      <c r="V15" s="79">
        <f t="shared" ca="1" si="4"/>
        <v>0</v>
      </c>
      <c r="W15" s="80"/>
      <c r="X15" s="81"/>
      <c r="Y15" s="82"/>
      <c r="Z15" s="80"/>
      <c r="AA15" s="81"/>
      <c r="AB15" s="82"/>
      <c r="AC15" s="80"/>
      <c r="AD15" s="81"/>
      <c r="AE15" s="82"/>
      <c r="AF15" s="80"/>
      <c r="AG15" s="81"/>
      <c r="AH15" s="82"/>
      <c r="AI15" s="80"/>
      <c r="AJ15" s="81"/>
      <c r="AK15" s="82"/>
      <c r="AL15" s="80"/>
      <c r="AM15" s="81"/>
      <c r="AN15" s="82"/>
      <c r="AO15" s="80"/>
      <c r="AP15" s="81">
        <v>0</v>
      </c>
      <c r="AQ15" s="82"/>
      <c r="AR15" s="80"/>
      <c r="AS15" s="81"/>
      <c r="AT15" s="82"/>
      <c r="AU15" s="80"/>
      <c r="AV15" s="81"/>
      <c r="AW15" s="82"/>
      <c r="AX15" s="80"/>
      <c r="AY15" s="81"/>
      <c r="AZ15" s="82"/>
      <c r="BA15" s="80"/>
      <c r="BB15" s="81"/>
      <c r="BC15" s="82"/>
      <c r="BD15" s="80"/>
      <c r="BE15" s="81"/>
      <c r="BF15" s="82"/>
      <c r="BG15" s="80"/>
      <c r="BH15" s="81"/>
      <c r="BI15" s="82"/>
      <c r="BJ15" s="80"/>
      <c r="BK15" s="81"/>
      <c r="BL15" s="82"/>
      <c r="BM15" s="80"/>
      <c r="BN15" s="81"/>
      <c r="BO15" s="82"/>
    </row>
    <row r="16" spans="1:68" s="83" customFormat="1" ht="38.25" hidden="1" customHeight="1" thickBot="1">
      <c r="A16" s="71">
        <v>85003</v>
      </c>
      <c r="B16" s="71" t="s">
        <v>2242</v>
      </c>
      <c r="C16" s="221" t="str">
        <f ca="1">IF(V16&gt;0,IF($C$12=B16,COUNT($C$12:C15,1),""),"")</f>
        <v/>
      </c>
      <c r="D16" s="221" t="str">
        <f ca="1">IF(V16&gt;0,IF($D$12=B16,COUNT($D$12:D15,1),""),"")</f>
        <v/>
      </c>
      <c r="E16" s="221" t="str">
        <f ca="1">IF(V16&gt;0,IF($E$12=B16,COUNT($E$12:E15,1),""),"")</f>
        <v/>
      </c>
      <c r="F16" s="221" t="str">
        <f ca="1">IF(V16&gt;0,IF($F$12=B16,COUNT($F$12:F15,1),""),"")</f>
        <v/>
      </c>
      <c r="G16" s="72">
        <v>120000400</v>
      </c>
      <c r="H16" s="72">
        <v>10104</v>
      </c>
      <c r="I16" s="73" t="s">
        <v>7</v>
      </c>
      <c r="J16" s="73" t="s">
        <v>3</v>
      </c>
      <c r="K16" s="324">
        <v>66975000</v>
      </c>
      <c r="L16" s="89">
        <v>420102</v>
      </c>
      <c r="M16" s="75" t="s">
        <v>1134</v>
      </c>
      <c r="N16" s="76" t="s">
        <v>3</v>
      </c>
      <c r="O16" s="324">
        <v>12221000</v>
      </c>
      <c r="P16" s="77">
        <f ca="1">SUMIF($W$12:BO16,$P$11,W16:BO16)</f>
        <v>0</v>
      </c>
      <c r="Q16" s="77">
        <f ca="1">SUMIF($W$12:BP16,$P$11,X16:BP16)</f>
        <v>0</v>
      </c>
      <c r="R16" s="77">
        <f ca="1">SUMIF($W$12:BQ16,$P$11,Y16:BQ16)</f>
        <v>0</v>
      </c>
      <c r="S16" s="78">
        <f t="shared" ca="1" si="3"/>
        <v>0</v>
      </c>
      <c r="T16" s="77">
        <f t="shared" ca="1" si="1"/>
        <v>0</v>
      </c>
      <c r="U16" s="77">
        <f t="shared" ca="1" si="2"/>
        <v>0</v>
      </c>
      <c r="V16" s="79">
        <f t="shared" ca="1" si="4"/>
        <v>0</v>
      </c>
      <c r="W16" s="80"/>
      <c r="X16" s="81">
        <f t="shared" ref="X16:X77" si="5">W16</f>
        <v>0</v>
      </c>
      <c r="Y16" s="82"/>
      <c r="Z16" s="80"/>
      <c r="AA16" s="81">
        <f t="shared" ref="AA16:AA77" si="6">Z16</f>
        <v>0</v>
      </c>
      <c r="AB16" s="82"/>
      <c r="AC16" s="80"/>
      <c r="AD16" s="81">
        <f t="shared" ref="AD16:AD77" si="7">AC16</f>
        <v>0</v>
      </c>
      <c r="AE16" s="82"/>
      <c r="AF16" s="80"/>
      <c r="AG16" s="81">
        <f t="shared" ref="AG16:AG77" si="8">AF16</f>
        <v>0</v>
      </c>
      <c r="AH16" s="82"/>
      <c r="AI16" s="80"/>
      <c r="AJ16" s="81">
        <f t="shared" ref="AJ16:AJ77" si="9">AI16</f>
        <v>0</v>
      </c>
      <c r="AK16" s="82"/>
      <c r="AL16" s="80"/>
      <c r="AM16" s="81">
        <v>0</v>
      </c>
      <c r="AN16" s="82"/>
      <c r="AO16" s="80"/>
      <c r="AP16" s="81">
        <v>0</v>
      </c>
      <c r="AQ16" s="82"/>
      <c r="AR16" s="80"/>
      <c r="AS16" s="81">
        <f t="shared" ref="AS16:AS77" si="10">AR16</f>
        <v>0</v>
      </c>
      <c r="AT16" s="82"/>
      <c r="AU16" s="80"/>
      <c r="AV16" s="81">
        <f t="shared" ref="AV16:AV77" si="11">AU16</f>
        <v>0</v>
      </c>
      <c r="AW16" s="82"/>
      <c r="AX16" s="80"/>
      <c r="AY16" s="81">
        <f t="shared" ref="AY16:AY77" si="12">AX16</f>
        <v>0</v>
      </c>
      <c r="AZ16" s="82"/>
      <c r="BA16" s="80"/>
      <c r="BB16" s="81">
        <f t="shared" ref="BB16:BB77" si="13">BA16</f>
        <v>0</v>
      </c>
      <c r="BC16" s="82"/>
      <c r="BD16" s="80"/>
      <c r="BE16" s="81">
        <f t="shared" ref="BE16:BE77" si="14">BD16</f>
        <v>0</v>
      </c>
      <c r="BF16" s="82"/>
      <c r="BG16" s="80"/>
      <c r="BH16" s="81">
        <f t="shared" ref="BH16:BH77" si="15">BG16</f>
        <v>0</v>
      </c>
      <c r="BI16" s="82"/>
      <c r="BJ16" s="80"/>
      <c r="BK16" s="81">
        <f t="shared" ref="BK16:BK77" si="16">BJ16</f>
        <v>0</v>
      </c>
      <c r="BL16" s="82"/>
      <c r="BM16" s="80"/>
      <c r="BN16" s="81">
        <f t="shared" ref="BN16:BN77" si="17">BM16</f>
        <v>0</v>
      </c>
      <c r="BO16" s="82"/>
    </row>
    <row r="17" spans="1:67" s="83" customFormat="1" ht="38.25" hidden="1" customHeight="1" thickBot="1">
      <c r="A17" s="71">
        <v>85004</v>
      </c>
      <c r="B17" s="322" t="s">
        <v>2241</v>
      </c>
      <c r="C17" s="221" t="str">
        <f ca="1">IF(V17&gt;0,IF($C$12=B17,COUNT($C$12:C16,1),""),"")</f>
        <v/>
      </c>
      <c r="D17" s="221" t="str">
        <f ca="1">IF(V17&gt;0,IF($D$12=B17,COUNT($D$12:D16,1),""),"")</f>
        <v/>
      </c>
      <c r="E17" s="221" t="str">
        <f ca="1">IF(V17&gt;0,IF($E$12=B17,COUNT($E$12:E16,1),""),"")</f>
        <v/>
      </c>
      <c r="F17" s="221" t="str">
        <f ca="1">IF(V17&gt;0,IF($F$12=B17,COUNT($F$12:F16,1),""),"")</f>
        <v/>
      </c>
      <c r="G17" s="72">
        <v>120000500</v>
      </c>
      <c r="H17" s="72">
        <v>10105</v>
      </c>
      <c r="I17" s="73" t="s">
        <v>1691</v>
      </c>
      <c r="J17" s="73" t="s">
        <v>3</v>
      </c>
      <c r="K17" s="324">
        <v>80000000</v>
      </c>
      <c r="L17" s="89">
        <v>420102</v>
      </c>
      <c r="M17" s="75" t="s">
        <v>1134</v>
      </c>
      <c r="N17" s="76" t="s">
        <v>3</v>
      </c>
      <c r="O17" s="324">
        <v>12221000</v>
      </c>
      <c r="P17" s="77">
        <f ca="1">SUMIF($W$12:BO17,$P$11,W17:BO17)</f>
        <v>0</v>
      </c>
      <c r="Q17" s="77">
        <f ca="1">SUMIF($W$12:BP17,$P$11,X17:BP17)</f>
        <v>0</v>
      </c>
      <c r="R17" s="77">
        <f ca="1">SUMIF($W$12:BQ17,$P$11,Y17:BQ17)</f>
        <v>0</v>
      </c>
      <c r="S17" s="78">
        <f t="shared" ca="1" si="3"/>
        <v>0</v>
      </c>
      <c r="T17" s="77">
        <f t="shared" ca="1" si="1"/>
        <v>0</v>
      </c>
      <c r="U17" s="77">
        <f t="shared" ca="1" si="2"/>
        <v>0</v>
      </c>
      <c r="V17" s="79">
        <f t="shared" ca="1" si="4"/>
        <v>0</v>
      </c>
      <c r="W17" s="80"/>
      <c r="X17" s="81">
        <f t="shared" si="5"/>
        <v>0</v>
      </c>
      <c r="Y17" s="82"/>
      <c r="Z17" s="80"/>
      <c r="AA17" s="81">
        <f t="shared" si="6"/>
        <v>0</v>
      </c>
      <c r="AB17" s="82"/>
      <c r="AC17" s="80"/>
      <c r="AD17" s="81">
        <f t="shared" si="7"/>
        <v>0</v>
      </c>
      <c r="AE17" s="82"/>
      <c r="AF17" s="80"/>
      <c r="AG17" s="81">
        <f t="shared" si="8"/>
        <v>0</v>
      </c>
      <c r="AH17" s="82"/>
      <c r="AI17" s="80"/>
      <c r="AJ17" s="81">
        <f t="shared" si="9"/>
        <v>0</v>
      </c>
      <c r="AK17" s="82"/>
      <c r="AL17" s="80"/>
      <c r="AM17" s="81">
        <v>0</v>
      </c>
      <c r="AN17" s="82"/>
      <c r="AO17" s="80"/>
      <c r="AP17" s="81">
        <v>0</v>
      </c>
      <c r="AQ17" s="82"/>
      <c r="AR17" s="80"/>
      <c r="AS17" s="81">
        <f t="shared" si="10"/>
        <v>0</v>
      </c>
      <c r="AT17" s="82"/>
      <c r="AU17" s="80"/>
      <c r="AV17" s="81">
        <f t="shared" si="11"/>
        <v>0</v>
      </c>
      <c r="AW17" s="82"/>
      <c r="AX17" s="80"/>
      <c r="AY17" s="81">
        <f t="shared" si="12"/>
        <v>0</v>
      </c>
      <c r="AZ17" s="82"/>
      <c r="BA17" s="80"/>
      <c r="BB17" s="81">
        <f t="shared" si="13"/>
        <v>0</v>
      </c>
      <c r="BC17" s="82"/>
      <c r="BD17" s="80"/>
      <c r="BE17" s="81">
        <f t="shared" si="14"/>
        <v>0</v>
      </c>
      <c r="BF17" s="82"/>
      <c r="BG17" s="80"/>
      <c r="BH17" s="81">
        <f t="shared" si="15"/>
        <v>0</v>
      </c>
      <c r="BI17" s="82"/>
      <c r="BJ17" s="80"/>
      <c r="BK17" s="81">
        <f t="shared" si="16"/>
        <v>0</v>
      </c>
      <c r="BL17" s="82"/>
      <c r="BM17" s="80"/>
      <c r="BN17" s="81">
        <f t="shared" si="17"/>
        <v>0</v>
      </c>
      <c r="BO17" s="82"/>
    </row>
    <row r="18" spans="1:67" s="83" customFormat="1" ht="38.25" hidden="1" customHeight="1" thickBot="1">
      <c r="A18" s="71">
        <v>85005</v>
      </c>
      <c r="B18" s="71" t="s">
        <v>2242</v>
      </c>
      <c r="C18" s="221" t="str">
        <f ca="1">IF(V18&gt;0,IF($C$12=B18,COUNT($C$12:C17,1),""),"")</f>
        <v/>
      </c>
      <c r="D18" s="221" t="str">
        <f ca="1">IF(V18&gt;0,IF($D$12=B18,COUNT($D$12:D17,1),""),"")</f>
        <v/>
      </c>
      <c r="E18" s="221" t="str">
        <f ca="1">IF(V18&gt;0,IF($E$12=B18,COUNT($E$12:E17,1),""),"")</f>
        <v/>
      </c>
      <c r="F18" s="221" t="str">
        <f ca="1">IF(V18&gt;0,IF($F$12=B18,COUNT($F$12:F17,1),""),"")</f>
        <v/>
      </c>
      <c r="G18" s="72">
        <v>120001900</v>
      </c>
      <c r="H18" s="72">
        <v>10201</v>
      </c>
      <c r="I18" s="73" t="s">
        <v>8</v>
      </c>
      <c r="J18" s="73" t="s">
        <v>3</v>
      </c>
      <c r="K18" s="324">
        <v>66500000</v>
      </c>
      <c r="L18" s="89">
        <v>420103</v>
      </c>
      <c r="M18" s="75" t="s">
        <v>1135</v>
      </c>
      <c r="N18" s="76" t="s">
        <v>3</v>
      </c>
      <c r="O18" s="324">
        <v>18171000</v>
      </c>
      <c r="P18" s="77">
        <f ca="1">SUMIF($W$12:BO18,$P$11,W18:BO18)</f>
        <v>0</v>
      </c>
      <c r="Q18" s="77">
        <f ca="1">SUMIF($W$12:BP18,$P$11,X18:BP18)</f>
        <v>0</v>
      </c>
      <c r="R18" s="77">
        <f ca="1">SUMIF($W$12:BQ18,$P$11,Y18:BQ18)</f>
        <v>0</v>
      </c>
      <c r="S18" s="78">
        <f t="shared" ca="1" si="3"/>
        <v>0</v>
      </c>
      <c r="T18" s="77">
        <f t="shared" ca="1" si="1"/>
        <v>0</v>
      </c>
      <c r="U18" s="77">
        <f t="shared" ca="1" si="2"/>
        <v>0</v>
      </c>
      <c r="V18" s="79">
        <f t="shared" ca="1" si="4"/>
        <v>0</v>
      </c>
      <c r="W18" s="80"/>
      <c r="X18" s="81">
        <f t="shared" si="5"/>
        <v>0</v>
      </c>
      <c r="Y18" s="82"/>
      <c r="Z18" s="80"/>
      <c r="AA18" s="81">
        <f t="shared" si="6"/>
        <v>0</v>
      </c>
      <c r="AB18" s="82"/>
      <c r="AC18" s="80"/>
      <c r="AD18" s="81">
        <f t="shared" si="7"/>
        <v>0</v>
      </c>
      <c r="AE18" s="82"/>
      <c r="AF18" s="80"/>
      <c r="AG18" s="81">
        <f t="shared" si="8"/>
        <v>0</v>
      </c>
      <c r="AH18" s="82"/>
      <c r="AI18" s="80"/>
      <c r="AJ18" s="81">
        <f t="shared" si="9"/>
        <v>0</v>
      </c>
      <c r="AK18" s="82"/>
      <c r="AL18" s="80"/>
      <c r="AM18" s="81">
        <v>0</v>
      </c>
      <c r="AN18" s="82"/>
      <c r="AO18" s="80"/>
      <c r="AP18" s="81">
        <v>0</v>
      </c>
      <c r="AQ18" s="82"/>
      <c r="AR18" s="80"/>
      <c r="AS18" s="81">
        <f t="shared" si="10"/>
        <v>0</v>
      </c>
      <c r="AT18" s="82"/>
      <c r="AU18" s="80"/>
      <c r="AV18" s="81">
        <f t="shared" si="11"/>
        <v>0</v>
      </c>
      <c r="AW18" s="82"/>
      <c r="AX18" s="80"/>
      <c r="AY18" s="81">
        <f t="shared" si="12"/>
        <v>0</v>
      </c>
      <c r="AZ18" s="82"/>
      <c r="BA18" s="80"/>
      <c r="BB18" s="81">
        <f t="shared" si="13"/>
        <v>0</v>
      </c>
      <c r="BC18" s="82"/>
      <c r="BD18" s="80"/>
      <c r="BE18" s="81">
        <f t="shared" si="14"/>
        <v>0</v>
      </c>
      <c r="BF18" s="82"/>
      <c r="BG18" s="80"/>
      <c r="BH18" s="81">
        <f t="shared" si="15"/>
        <v>0</v>
      </c>
      <c r="BI18" s="82"/>
      <c r="BJ18" s="80"/>
      <c r="BK18" s="81">
        <f t="shared" si="16"/>
        <v>0</v>
      </c>
      <c r="BL18" s="82"/>
      <c r="BM18" s="80"/>
      <c r="BN18" s="81">
        <f t="shared" si="17"/>
        <v>0</v>
      </c>
      <c r="BO18" s="82"/>
    </row>
    <row r="19" spans="1:67" s="83" customFormat="1" ht="38.25" hidden="1" customHeight="1" thickBot="1">
      <c r="A19" s="71">
        <v>85006</v>
      </c>
      <c r="B19" s="71" t="s">
        <v>2242</v>
      </c>
      <c r="C19" s="221" t="str">
        <f ca="1">IF(V19&gt;0,IF($C$12=B19,COUNT($C$12:C18,1),""),"")</f>
        <v/>
      </c>
      <c r="D19" s="221" t="str">
        <f ca="1">IF(V19&gt;0,IF($D$12=B19,COUNT($D$12:D18,1),""),"")</f>
        <v/>
      </c>
      <c r="E19" s="221" t="str">
        <f ca="1">IF(V19&gt;0,IF($E$12=B19,COUNT($E$12:E18,1),""),"")</f>
        <v/>
      </c>
      <c r="F19" s="221" t="str">
        <f ca="1">IF(V19&gt;0,IF($F$12=B19,COUNT($F$12:F18,1),""),"")</f>
        <v/>
      </c>
      <c r="G19" s="72">
        <v>120002000</v>
      </c>
      <c r="H19" s="72">
        <v>10202</v>
      </c>
      <c r="I19" s="73" t="s">
        <v>9</v>
      </c>
      <c r="J19" s="73" t="s">
        <v>3</v>
      </c>
      <c r="K19" s="324">
        <v>71250000</v>
      </c>
      <c r="L19" s="89">
        <v>420103</v>
      </c>
      <c r="M19" s="75" t="s">
        <v>1135</v>
      </c>
      <c r="N19" s="76" t="s">
        <v>3</v>
      </c>
      <c r="O19" s="324">
        <v>18171000</v>
      </c>
      <c r="P19" s="77">
        <f ca="1">SUMIF($W$12:BO19,$P$11,W19:BO19)</f>
        <v>0</v>
      </c>
      <c r="Q19" s="77">
        <f ca="1">SUMIF($W$12:BP19,$P$11,X19:BP19)</f>
        <v>0</v>
      </c>
      <c r="R19" s="77">
        <f ca="1">SUMIF($W$12:BQ19,$P$11,Y19:BQ19)</f>
        <v>0</v>
      </c>
      <c r="S19" s="78">
        <f t="shared" ca="1" si="3"/>
        <v>0</v>
      </c>
      <c r="T19" s="77">
        <f t="shared" ca="1" si="1"/>
        <v>0</v>
      </c>
      <c r="U19" s="77">
        <f t="shared" ca="1" si="2"/>
        <v>0</v>
      </c>
      <c r="V19" s="79">
        <f t="shared" ca="1" si="4"/>
        <v>0</v>
      </c>
      <c r="W19" s="80"/>
      <c r="X19" s="81">
        <f t="shared" si="5"/>
        <v>0</v>
      </c>
      <c r="Y19" s="82"/>
      <c r="Z19" s="80"/>
      <c r="AA19" s="81">
        <f t="shared" si="6"/>
        <v>0</v>
      </c>
      <c r="AB19" s="82"/>
      <c r="AC19" s="80"/>
      <c r="AD19" s="81">
        <f t="shared" si="7"/>
        <v>0</v>
      </c>
      <c r="AE19" s="82"/>
      <c r="AF19" s="80"/>
      <c r="AG19" s="81">
        <f t="shared" si="8"/>
        <v>0</v>
      </c>
      <c r="AH19" s="82"/>
      <c r="AI19" s="80"/>
      <c r="AJ19" s="81">
        <f t="shared" si="9"/>
        <v>0</v>
      </c>
      <c r="AK19" s="82"/>
      <c r="AL19" s="80"/>
      <c r="AM19" s="81">
        <v>0</v>
      </c>
      <c r="AN19" s="82"/>
      <c r="AO19" s="80"/>
      <c r="AP19" s="81">
        <v>0</v>
      </c>
      <c r="AQ19" s="82"/>
      <c r="AR19" s="80"/>
      <c r="AS19" s="81">
        <f t="shared" si="10"/>
        <v>0</v>
      </c>
      <c r="AT19" s="82"/>
      <c r="AU19" s="80"/>
      <c r="AV19" s="81">
        <f t="shared" si="11"/>
        <v>0</v>
      </c>
      <c r="AW19" s="82"/>
      <c r="AX19" s="80"/>
      <c r="AY19" s="81">
        <f t="shared" si="12"/>
        <v>0</v>
      </c>
      <c r="AZ19" s="82"/>
      <c r="BA19" s="80"/>
      <c r="BB19" s="81">
        <f t="shared" si="13"/>
        <v>0</v>
      </c>
      <c r="BC19" s="82"/>
      <c r="BD19" s="80"/>
      <c r="BE19" s="81">
        <f t="shared" si="14"/>
        <v>0</v>
      </c>
      <c r="BF19" s="82"/>
      <c r="BG19" s="80"/>
      <c r="BH19" s="81">
        <f t="shared" si="15"/>
        <v>0</v>
      </c>
      <c r="BI19" s="82"/>
      <c r="BJ19" s="80"/>
      <c r="BK19" s="81">
        <f t="shared" si="16"/>
        <v>0</v>
      </c>
      <c r="BL19" s="82"/>
      <c r="BM19" s="80"/>
      <c r="BN19" s="81">
        <f t="shared" si="17"/>
        <v>0</v>
      </c>
      <c r="BO19" s="82"/>
    </row>
    <row r="20" spans="1:67" s="83" customFormat="1" ht="38.25" hidden="1" customHeight="1" thickBot="1">
      <c r="A20" s="71">
        <v>85007</v>
      </c>
      <c r="B20" s="71" t="s">
        <v>2242</v>
      </c>
      <c r="C20" s="221" t="str">
        <f ca="1">IF(V20&gt;0,IF($C$12=B20,COUNT($C$12:C19,1),""),"")</f>
        <v/>
      </c>
      <c r="D20" s="221" t="str">
        <f ca="1">IF(V20&gt;0,IF($D$12=B20,COUNT($D$12:D19,1),""),"")</f>
        <v/>
      </c>
      <c r="E20" s="221" t="str">
        <f ca="1">IF(V20&gt;0,IF($E$12=B20,COUNT($E$12:E19,1),""),"")</f>
        <v/>
      </c>
      <c r="F20" s="221" t="str">
        <f ca="1">IF(V20&gt;0,IF($F$12=B20,COUNT($F$12:F19,1),""),"")</f>
        <v/>
      </c>
      <c r="G20" s="72">
        <v>120002100</v>
      </c>
      <c r="H20" s="72">
        <v>10203</v>
      </c>
      <c r="I20" s="73" t="s">
        <v>10</v>
      </c>
      <c r="J20" s="73" t="s">
        <v>3</v>
      </c>
      <c r="K20" s="324">
        <v>90250000</v>
      </c>
      <c r="L20" s="89">
        <v>420103</v>
      </c>
      <c r="M20" s="75" t="s">
        <v>1135</v>
      </c>
      <c r="N20" s="76" t="s">
        <v>3</v>
      </c>
      <c r="O20" s="324">
        <v>18171000</v>
      </c>
      <c r="P20" s="77">
        <f ca="1">SUMIF($W$12:BO20,$P$11,W20:BO20)</f>
        <v>0</v>
      </c>
      <c r="Q20" s="77">
        <f ca="1">SUMIF($W$12:BP20,$P$11,X20:BP20)</f>
        <v>0</v>
      </c>
      <c r="R20" s="77">
        <f ca="1">SUMIF($W$12:BQ20,$P$11,Y20:BQ20)</f>
        <v>0</v>
      </c>
      <c r="S20" s="78">
        <f t="shared" ca="1" si="3"/>
        <v>0</v>
      </c>
      <c r="T20" s="77">
        <f t="shared" ca="1" si="1"/>
        <v>0</v>
      </c>
      <c r="U20" s="77">
        <f t="shared" ca="1" si="2"/>
        <v>0</v>
      </c>
      <c r="V20" s="79">
        <f t="shared" ca="1" si="4"/>
        <v>0</v>
      </c>
      <c r="W20" s="80"/>
      <c r="X20" s="81">
        <f t="shared" si="5"/>
        <v>0</v>
      </c>
      <c r="Y20" s="82"/>
      <c r="Z20" s="80"/>
      <c r="AA20" s="81">
        <f t="shared" si="6"/>
        <v>0</v>
      </c>
      <c r="AB20" s="82"/>
      <c r="AC20" s="80"/>
      <c r="AD20" s="81">
        <f t="shared" si="7"/>
        <v>0</v>
      </c>
      <c r="AE20" s="82"/>
      <c r="AF20" s="80"/>
      <c r="AG20" s="81">
        <f t="shared" si="8"/>
        <v>0</v>
      </c>
      <c r="AH20" s="82"/>
      <c r="AI20" s="80"/>
      <c r="AJ20" s="81">
        <f t="shared" si="9"/>
        <v>0</v>
      </c>
      <c r="AK20" s="82"/>
      <c r="AL20" s="80"/>
      <c r="AM20" s="81">
        <v>0</v>
      </c>
      <c r="AN20" s="82"/>
      <c r="AO20" s="80"/>
      <c r="AP20" s="81">
        <v>0</v>
      </c>
      <c r="AQ20" s="82"/>
      <c r="AR20" s="80"/>
      <c r="AS20" s="81">
        <f t="shared" si="10"/>
        <v>0</v>
      </c>
      <c r="AT20" s="82"/>
      <c r="AU20" s="80"/>
      <c r="AV20" s="81">
        <f t="shared" si="11"/>
        <v>0</v>
      </c>
      <c r="AW20" s="82"/>
      <c r="AX20" s="80"/>
      <c r="AY20" s="81">
        <f t="shared" si="12"/>
        <v>0</v>
      </c>
      <c r="AZ20" s="82"/>
      <c r="BA20" s="80"/>
      <c r="BB20" s="81">
        <f t="shared" si="13"/>
        <v>0</v>
      </c>
      <c r="BC20" s="82"/>
      <c r="BD20" s="80"/>
      <c r="BE20" s="81">
        <f t="shared" si="14"/>
        <v>0</v>
      </c>
      <c r="BF20" s="82"/>
      <c r="BG20" s="80"/>
      <c r="BH20" s="81">
        <f t="shared" si="15"/>
        <v>0</v>
      </c>
      <c r="BI20" s="82"/>
      <c r="BJ20" s="80"/>
      <c r="BK20" s="81">
        <f t="shared" si="16"/>
        <v>0</v>
      </c>
      <c r="BL20" s="82"/>
      <c r="BM20" s="80"/>
      <c r="BN20" s="81">
        <f t="shared" si="17"/>
        <v>0</v>
      </c>
      <c r="BO20" s="82"/>
    </row>
    <row r="21" spans="1:67" s="83" customFormat="1" ht="38.25" hidden="1" customHeight="1" thickBot="1">
      <c r="A21" s="71">
        <v>85008</v>
      </c>
      <c r="B21" s="71" t="s">
        <v>2242</v>
      </c>
      <c r="C21" s="221" t="str">
        <f ca="1">IF(V21&gt;0,IF($C$12=B21,COUNT($C$12:C20,1),""),"")</f>
        <v/>
      </c>
      <c r="D21" s="221" t="str">
        <f ca="1">IF(V21&gt;0,IF($D$12=B21,COUNT($D$12:D20,1),""),"")</f>
        <v/>
      </c>
      <c r="E21" s="221" t="str">
        <f ca="1">IF(V21&gt;0,IF($E$12=B21,COUNT($E$12:E20,1),""),"")</f>
        <v/>
      </c>
      <c r="F21" s="221" t="str">
        <f ca="1">IF(V21&gt;0,IF($F$12=B21,COUNT($F$12:F20,1),""),"")</f>
        <v/>
      </c>
      <c r="G21" s="72">
        <v>120002200</v>
      </c>
      <c r="H21" s="72">
        <v>10204</v>
      </c>
      <c r="I21" s="73" t="s">
        <v>11</v>
      </c>
      <c r="J21" s="73" t="s">
        <v>3</v>
      </c>
      <c r="K21" s="324">
        <v>103550000</v>
      </c>
      <c r="L21" s="89">
        <v>420104</v>
      </c>
      <c r="M21" s="75" t="s">
        <v>1136</v>
      </c>
      <c r="N21" s="76" t="s">
        <v>3</v>
      </c>
      <c r="O21" s="324">
        <v>19718000</v>
      </c>
      <c r="P21" s="77">
        <f ca="1">SUMIF($W$12:BO21,$P$11,W21:BO21)</f>
        <v>0</v>
      </c>
      <c r="Q21" s="77">
        <f ca="1">SUMIF($W$12:BP21,$P$11,X21:BP21)</f>
        <v>0</v>
      </c>
      <c r="R21" s="77">
        <f ca="1">SUMIF($W$12:BQ21,$P$11,Y21:BQ21)</f>
        <v>0</v>
      </c>
      <c r="S21" s="78">
        <f t="shared" ca="1" si="3"/>
        <v>0</v>
      </c>
      <c r="T21" s="77">
        <f t="shared" ca="1" si="1"/>
        <v>0</v>
      </c>
      <c r="U21" s="77">
        <f t="shared" ca="1" si="2"/>
        <v>0</v>
      </c>
      <c r="V21" s="79">
        <f t="shared" ca="1" si="4"/>
        <v>0</v>
      </c>
      <c r="W21" s="80"/>
      <c r="X21" s="81">
        <f t="shared" si="5"/>
        <v>0</v>
      </c>
      <c r="Y21" s="82"/>
      <c r="Z21" s="80"/>
      <c r="AA21" s="81">
        <f t="shared" si="6"/>
        <v>0</v>
      </c>
      <c r="AB21" s="82"/>
      <c r="AC21" s="80"/>
      <c r="AD21" s="81">
        <f t="shared" si="7"/>
        <v>0</v>
      </c>
      <c r="AE21" s="82"/>
      <c r="AF21" s="80"/>
      <c r="AG21" s="81">
        <f t="shared" si="8"/>
        <v>0</v>
      </c>
      <c r="AH21" s="82"/>
      <c r="AI21" s="80"/>
      <c r="AJ21" s="81">
        <f t="shared" si="9"/>
        <v>0</v>
      </c>
      <c r="AK21" s="82"/>
      <c r="AL21" s="80"/>
      <c r="AM21" s="81">
        <v>0</v>
      </c>
      <c r="AN21" s="82"/>
      <c r="AO21" s="80"/>
      <c r="AP21" s="81">
        <v>0</v>
      </c>
      <c r="AQ21" s="82"/>
      <c r="AR21" s="80"/>
      <c r="AS21" s="81">
        <f t="shared" si="10"/>
        <v>0</v>
      </c>
      <c r="AT21" s="82"/>
      <c r="AU21" s="80"/>
      <c r="AV21" s="81">
        <f t="shared" si="11"/>
        <v>0</v>
      </c>
      <c r="AW21" s="82"/>
      <c r="AX21" s="80"/>
      <c r="AY21" s="81">
        <f t="shared" si="12"/>
        <v>0</v>
      </c>
      <c r="AZ21" s="82"/>
      <c r="BA21" s="80"/>
      <c r="BB21" s="81">
        <f t="shared" si="13"/>
        <v>0</v>
      </c>
      <c r="BC21" s="82"/>
      <c r="BD21" s="80"/>
      <c r="BE21" s="81">
        <f t="shared" si="14"/>
        <v>0</v>
      </c>
      <c r="BF21" s="82"/>
      <c r="BG21" s="80"/>
      <c r="BH21" s="81">
        <f t="shared" si="15"/>
        <v>0</v>
      </c>
      <c r="BI21" s="82"/>
      <c r="BJ21" s="80"/>
      <c r="BK21" s="81">
        <f t="shared" si="16"/>
        <v>0</v>
      </c>
      <c r="BL21" s="82"/>
      <c r="BM21" s="80"/>
      <c r="BN21" s="81">
        <f t="shared" si="17"/>
        <v>0</v>
      </c>
      <c r="BO21" s="82"/>
    </row>
    <row r="22" spans="1:67" s="83" customFormat="1" ht="38.25" hidden="1" customHeight="1" thickBot="1">
      <c r="A22" s="71">
        <v>85009</v>
      </c>
      <c r="B22" s="71" t="s">
        <v>2242</v>
      </c>
      <c r="C22" s="221" t="str">
        <f ca="1">IF(V22&gt;0,IF($C$12=B22,COUNT($C$12:C21,1),""),"")</f>
        <v/>
      </c>
      <c r="D22" s="221" t="str">
        <f ca="1">IF(V22&gt;0,IF($D$12=B22,COUNT($D$12:D21,1),""),"")</f>
        <v/>
      </c>
      <c r="E22" s="221" t="str">
        <f ca="1">IF(V22&gt;0,IF($E$12=B22,COUNT($E$12:E21,1),""),"")</f>
        <v/>
      </c>
      <c r="F22" s="221" t="str">
        <f ca="1">IF(V22&gt;0,IF($F$12=B22,COUNT($F$12:F21,1),""),"")</f>
        <v/>
      </c>
      <c r="G22" s="72">
        <v>120002400</v>
      </c>
      <c r="H22" s="72">
        <v>10205</v>
      </c>
      <c r="I22" s="73" t="s">
        <v>12</v>
      </c>
      <c r="J22" s="73" t="s">
        <v>3</v>
      </c>
      <c r="K22" s="324">
        <v>112500000</v>
      </c>
      <c r="L22" s="89">
        <v>420107</v>
      </c>
      <c r="M22" s="75" t="s">
        <v>1139</v>
      </c>
      <c r="N22" s="76" t="s">
        <v>3</v>
      </c>
      <c r="O22" s="324">
        <v>22218000</v>
      </c>
      <c r="P22" s="77">
        <f ca="1">SUMIF($W$12:BO22,$P$11,W22:BO22)</f>
        <v>0</v>
      </c>
      <c r="Q22" s="77">
        <f ca="1">SUMIF($W$12:BP22,$P$11,X22:BP22)</f>
        <v>0</v>
      </c>
      <c r="R22" s="77">
        <f ca="1">SUMIF($W$12:BQ22,$P$11,Y22:BQ22)</f>
        <v>0</v>
      </c>
      <c r="S22" s="78">
        <f t="shared" ca="1" si="3"/>
        <v>0</v>
      </c>
      <c r="T22" s="77">
        <f t="shared" ca="1" si="1"/>
        <v>0</v>
      </c>
      <c r="U22" s="77">
        <f t="shared" ca="1" si="2"/>
        <v>0</v>
      </c>
      <c r="V22" s="79">
        <f t="shared" ca="1" si="4"/>
        <v>0</v>
      </c>
      <c r="W22" s="80"/>
      <c r="X22" s="81">
        <f t="shared" si="5"/>
        <v>0</v>
      </c>
      <c r="Y22" s="82"/>
      <c r="Z22" s="80"/>
      <c r="AA22" s="81">
        <f t="shared" si="6"/>
        <v>0</v>
      </c>
      <c r="AB22" s="82"/>
      <c r="AC22" s="80"/>
      <c r="AD22" s="81">
        <f t="shared" si="7"/>
        <v>0</v>
      </c>
      <c r="AE22" s="82"/>
      <c r="AF22" s="80"/>
      <c r="AG22" s="81">
        <f t="shared" si="8"/>
        <v>0</v>
      </c>
      <c r="AH22" s="82"/>
      <c r="AI22" s="80"/>
      <c r="AJ22" s="81">
        <f t="shared" si="9"/>
        <v>0</v>
      </c>
      <c r="AK22" s="82"/>
      <c r="AL22" s="80"/>
      <c r="AM22" s="81">
        <v>0</v>
      </c>
      <c r="AN22" s="82"/>
      <c r="AO22" s="80"/>
      <c r="AP22" s="81">
        <v>0</v>
      </c>
      <c r="AQ22" s="82"/>
      <c r="AR22" s="80"/>
      <c r="AS22" s="81">
        <f t="shared" si="10"/>
        <v>0</v>
      </c>
      <c r="AT22" s="82"/>
      <c r="AU22" s="80"/>
      <c r="AV22" s="81">
        <f t="shared" si="11"/>
        <v>0</v>
      </c>
      <c r="AW22" s="82"/>
      <c r="AX22" s="80"/>
      <c r="AY22" s="81">
        <f t="shared" si="12"/>
        <v>0</v>
      </c>
      <c r="AZ22" s="82"/>
      <c r="BA22" s="80"/>
      <c r="BB22" s="81">
        <f t="shared" si="13"/>
        <v>0</v>
      </c>
      <c r="BC22" s="82"/>
      <c r="BD22" s="80"/>
      <c r="BE22" s="81">
        <f t="shared" si="14"/>
        <v>0</v>
      </c>
      <c r="BF22" s="82"/>
      <c r="BG22" s="80"/>
      <c r="BH22" s="81">
        <f t="shared" si="15"/>
        <v>0</v>
      </c>
      <c r="BI22" s="82"/>
      <c r="BJ22" s="80"/>
      <c r="BK22" s="81">
        <f t="shared" si="16"/>
        <v>0</v>
      </c>
      <c r="BL22" s="82"/>
      <c r="BM22" s="80"/>
      <c r="BN22" s="81">
        <f t="shared" si="17"/>
        <v>0</v>
      </c>
      <c r="BO22" s="82"/>
    </row>
    <row r="23" spans="1:67" s="83" customFormat="1" ht="38.25" hidden="1" customHeight="1" thickBot="1">
      <c r="A23" s="71">
        <v>85010</v>
      </c>
      <c r="B23" s="71" t="s">
        <v>2242</v>
      </c>
      <c r="C23" s="221" t="str">
        <f ca="1">IF(V23&gt;0,IF($C$12=B23,COUNT($C$12:C22,1),""),"")</f>
        <v/>
      </c>
      <c r="D23" s="221" t="str">
        <f ca="1">IF(V23&gt;0,IF($D$12=B23,COUNT($D$12:D22,1),""),"")</f>
        <v/>
      </c>
      <c r="E23" s="221" t="str">
        <f ca="1">IF(V23&gt;0,IF($E$12=B23,COUNT($E$12:E22,1),""),"")</f>
        <v/>
      </c>
      <c r="F23" s="221" t="str">
        <f ca="1">IF(V23&gt;0,IF($F$12=B23,COUNT($F$12:F22,1),""),"")</f>
        <v/>
      </c>
      <c r="G23" s="90">
        <v>120002300</v>
      </c>
      <c r="H23" s="72">
        <v>10206</v>
      </c>
      <c r="I23" s="76" t="s">
        <v>1692</v>
      </c>
      <c r="J23" s="91" t="s">
        <v>3</v>
      </c>
      <c r="K23" s="324">
        <v>108000000</v>
      </c>
      <c r="L23" s="92">
        <v>420107</v>
      </c>
      <c r="M23" s="76" t="s">
        <v>1139</v>
      </c>
      <c r="N23" s="76" t="s">
        <v>3</v>
      </c>
      <c r="O23" s="324">
        <v>22218000</v>
      </c>
      <c r="P23" s="77">
        <f ca="1">SUMIF($W$12:BO23,$P$11,W23:BO23)</f>
        <v>0</v>
      </c>
      <c r="Q23" s="77">
        <f ca="1">SUMIF($W$12:BP23,$P$11,X23:BP23)</f>
        <v>0</v>
      </c>
      <c r="R23" s="77">
        <f ca="1">SUMIF($W$12:BQ23,$P$11,Y23:BQ23)</f>
        <v>0</v>
      </c>
      <c r="S23" s="78">
        <f t="shared" ca="1" si="3"/>
        <v>0</v>
      </c>
      <c r="T23" s="77">
        <f t="shared" ca="1" si="1"/>
        <v>0</v>
      </c>
      <c r="U23" s="77">
        <f t="shared" ca="1" si="2"/>
        <v>0</v>
      </c>
      <c r="V23" s="79">
        <f t="shared" ca="1" si="4"/>
        <v>0</v>
      </c>
      <c r="W23" s="80"/>
      <c r="X23" s="81">
        <f t="shared" si="5"/>
        <v>0</v>
      </c>
      <c r="Y23" s="82"/>
      <c r="Z23" s="80"/>
      <c r="AA23" s="81">
        <f t="shared" si="6"/>
        <v>0</v>
      </c>
      <c r="AB23" s="82"/>
      <c r="AC23" s="80"/>
      <c r="AD23" s="81">
        <f t="shared" si="7"/>
        <v>0</v>
      </c>
      <c r="AE23" s="82"/>
      <c r="AF23" s="80"/>
      <c r="AG23" s="81">
        <f t="shared" si="8"/>
        <v>0</v>
      </c>
      <c r="AH23" s="82"/>
      <c r="AI23" s="80"/>
      <c r="AJ23" s="81">
        <f t="shared" si="9"/>
        <v>0</v>
      </c>
      <c r="AK23" s="82"/>
      <c r="AL23" s="80"/>
      <c r="AM23" s="81">
        <v>0</v>
      </c>
      <c r="AN23" s="82"/>
      <c r="AO23" s="80"/>
      <c r="AP23" s="81">
        <v>0</v>
      </c>
      <c r="AQ23" s="82"/>
      <c r="AR23" s="80"/>
      <c r="AS23" s="81">
        <f t="shared" si="10"/>
        <v>0</v>
      </c>
      <c r="AT23" s="82"/>
      <c r="AU23" s="80"/>
      <c r="AV23" s="81">
        <f t="shared" si="11"/>
        <v>0</v>
      </c>
      <c r="AW23" s="82"/>
      <c r="AX23" s="80"/>
      <c r="AY23" s="81">
        <f t="shared" si="12"/>
        <v>0</v>
      </c>
      <c r="AZ23" s="82"/>
      <c r="BA23" s="80"/>
      <c r="BB23" s="81">
        <f t="shared" si="13"/>
        <v>0</v>
      </c>
      <c r="BC23" s="82"/>
      <c r="BD23" s="80"/>
      <c r="BE23" s="81">
        <f t="shared" si="14"/>
        <v>0</v>
      </c>
      <c r="BF23" s="82"/>
      <c r="BG23" s="80"/>
      <c r="BH23" s="81">
        <f t="shared" si="15"/>
        <v>0</v>
      </c>
      <c r="BI23" s="82"/>
      <c r="BJ23" s="80"/>
      <c r="BK23" s="81">
        <f t="shared" si="16"/>
        <v>0</v>
      </c>
      <c r="BL23" s="82"/>
      <c r="BM23" s="80"/>
      <c r="BN23" s="81">
        <f t="shared" si="17"/>
        <v>0</v>
      </c>
      <c r="BO23" s="82"/>
    </row>
    <row r="24" spans="1:67" s="83" customFormat="1" ht="38.25" hidden="1" customHeight="1" thickBot="1">
      <c r="A24" s="71">
        <v>85011</v>
      </c>
      <c r="B24" s="71" t="s">
        <v>2242</v>
      </c>
      <c r="C24" s="221" t="str">
        <f ca="1">IF(V24&gt;0,IF($C$12=B24,COUNT($C$12:C23,1),""),"")</f>
        <v/>
      </c>
      <c r="D24" s="221" t="str">
        <f ca="1">IF(V24&gt;0,IF($D$12=B24,COUNT($D$12:D23,1),""),"")</f>
        <v/>
      </c>
      <c r="E24" s="221" t="str">
        <f ca="1">IF(V24&gt;0,IF($E$12=B24,COUNT($E$12:E23,1),""),"")</f>
        <v/>
      </c>
      <c r="F24" s="221" t="str">
        <f ca="1">IF(V24&gt;0,IF($F$12=B24,COUNT($F$12:F23,1),""),"")</f>
        <v/>
      </c>
      <c r="G24" s="72"/>
      <c r="H24" s="72">
        <v>10301</v>
      </c>
      <c r="I24" s="76" t="s">
        <v>13</v>
      </c>
      <c r="J24" s="91" t="s">
        <v>3</v>
      </c>
      <c r="K24" s="324">
        <v>104500000</v>
      </c>
      <c r="L24" s="92">
        <v>420105</v>
      </c>
      <c r="M24" s="76" t="s">
        <v>1137</v>
      </c>
      <c r="N24" s="76" t="s">
        <v>3</v>
      </c>
      <c r="O24" s="324">
        <v>20478000</v>
      </c>
      <c r="P24" s="77">
        <f ca="1">SUMIF($W$12:BO24,$P$11,W24:BO24)</f>
        <v>0</v>
      </c>
      <c r="Q24" s="77">
        <f ca="1">SUMIF($W$12:BP24,$P$11,X24:BP24)</f>
        <v>0</v>
      </c>
      <c r="R24" s="77">
        <f ca="1">SUMIF($W$12:BQ24,$P$11,Y24:BQ24)</f>
        <v>0</v>
      </c>
      <c r="S24" s="78">
        <f t="shared" ca="1" si="3"/>
        <v>0</v>
      </c>
      <c r="T24" s="77">
        <f t="shared" ca="1" si="1"/>
        <v>0</v>
      </c>
      <c r="U24" s="77">
        <f t="shared" ca="1" si="2"/>
        <v>0</v>
      </c>
      <c r="V24" s="79">
        <f t="shared" ca="1" si="4"/>
        <v>0</v>
      </c>
      <c r="W24" s="80"/>
      <c r="X24" s="81">
        <f t="shared" si="5"/>
        <v>0</v>
      </c>
      <c r="Y24" s="82"/>
      <c r="Z24" s="80"/>
      <c r="AA24" s="81">
        <f t="shared" si="6"/>
        <v>0</v>
      </c>
      <c r="AB24" s="82"/>
      <c r="AC24" s="80"/>
      <c r="AD24" s="81">
        <f t="shared" si="7"/>
        <v>0</v>
      </c>
      <c r="AE24" s="82"/>
      <c r="AF24" s="80"/>
      <c r="AG24" s="81">
        <f t="shared" si="8"/>
        <v>0</v>
      </c>
      <c r="AH24" s="82"/>
      <c r="AI24" s="80"/>
      <c r="AJ24" s="81">
        <f t="shared" si="9"/>
        <v>0</v>
      </c>
      <c r="AK24" s="82"/>
      <c r="AL24" s="80"/>
      <c r="AM24" s="81">
        <v>0</v>
      </c>
      <c r="AN24" s="82"/>
      <c r="AO24" s="80"/>
      <c r="AP24" s="81">
        <v>0</v>
      </c>
      <c r="AQ24" s="82"/>
      <c r="AR24" s="80"/>
      <c r="AS24" s="81">
        <f t="shared" si="10"/>
        <v>0</v>
      </c>
      <c r="AT24" s="82"/>
      <c r="AU24" s="80"/>
      <c r="AV24" s="81">
        <f t="shared" si="11"/>
        <v>0</v>
      </c>
      <c r="AW24" s="82"/>
      <c r="AX24" s="80"/>
      <c r="AY24" s="81">
        <f t="shared" si="12"/>
        <v>0</v>
      </c>
      <c r="AZ24" s="82"/>
      <c r="BA24" s="80"/>
      <c r="BB24" s="81">
        <f t="shared" si="13"/>
        <v>0</v>
      </c>
      <c r="BC24" s="82"/>
      <c r="BD24" s="80"/>
      <c r="BE24" s="81">
        <f t="shared" si="14"/>
        <v>0</v>
      </c>
      <c r="BF24" s="82"/>
      <c r="BG24" s="80"/>
      <c r="BH24" s="81">
        <f t="shared" si="15"/>
        <v>0</v>
      </c>
      <c r="BI24" s="82"/>
      <c r="BJ24" s="80"/>
      <c r="BK24" s="81">
        <f t="shared" si="16"/>
        <v>0</v>
      </c>
      <c r="BL24" s="82"/>
      <c r="BM24" s="80"/>
      <c r="BN24" s="81">
        <f t="shared" si="17"/>
        <v>0</v>
      </c>
      <c r="BO24" s="82"/>
    </row>
    <row r="25" spans="1:67" s="83" customFormat="1" ht="38.25" hidden="1" customHeight="1" thickBot="1">
      <c r="A25" s="71">
        <v>85012</v>
      </c>
      <c r="B25" s="71" t="s">
        <v>2242</v>
      </c>
      <c r="C25" s="221" t="str">
        <f ca="1">IF(V25&gt;0,IF($C$12=B25,COUNT($C$12:C24,1),""),"")</f>
        <v/>
      </c>
      <c r="D25" s="221" t="str">
        <f ca="1">IF(V25&gt;0,IF($D$12=B25,COUNT($D$12:D24,1),""),"")</f>
        <v/>
      </c>
      <c r="E25" s="221" t="str">
        <f ca="1">IF(V25&gt;0,IF($E$12=B25,COUNT($E$12:E24,1),""),"")</f>
        <v/>
      </c>
      <c r="F25" s="221" t="str">
        <f ca="1">IF(V25&gt;0,IF($F$12=B25,COUNT($F$12:F24,1),""),"")</f>
        <v/>
      </c>
      <c r="G25" s="72">
        <v>120002900</v>
      </c>
      <c r="H25" s="72">
        <v>10302</v>
      </c>
      <c r="I25" s="76" t="s">
        <v>14</v>
      </c>
      <c r="J25" s="91" t="s">
        <v>3</v>
      </c>
      <c r="K25" s="324">
        <v>129200000</v>
      </c>
      <c r="L25" s="92">
        <v>420106</v>
      </c>
      <c r="M25" s="76" t="s">
        <v>1138</v>
      </c>
      <c r="N25" s="76" t="s">
        <v>3</v>
      </c>
      <c r="O25" s="324">
        <v>21445000</v>
      </c>
      <c r="P25" s="77">
        <f ca="1">SUMIF($W$12:BO25,$P$11,W25:BO25)</f>
        <v>0</v>
      </c>
      <c r="Q25" s="77">
        <f ca="1">SUMIF($W$12:BP25,$P$11,X25:BP25)</f>
        <v>0</v>
      </c>
      <c r="R25" s="77">
        <f ca="1">SUMIF($W$12:BQ25,$P$11,Y25:BQ25)</f>
        <v>0</v>
      </c>
      <c r="S25" s="78">
        <f t="shared" ca="1" si="3"/>
        <v>0</v>
      </c>
      <c r="T25" s="77">
        <f t="shared" ca="1" si="1"/>
        <v>0</v>
      </c>
      <c r="U25" s="77">
        <f t="shared" ca="1" si="2"/>
        <v>0</v>
      </c>
      <c r="V25" s="79">
        <f t="shared" ca="1" si="4"/>
        <v>0</v>
      </c>
      <c r="W25" s="80"/>
      <c r="X25" s="81">
        <f t="shared" si="5"/>
        <v>0</v>
      </c>
      <c r="Y25" s="82"/>
      <c r="Z25" s="80"/>
      <c r="AA25" s="81">
        <f t="shared" si="6"/>
        <v>0</v>
      </c>
      <c r="AB25" s="82"/>
      <c r="AC25" s="80"/>
      <c r="AD25" s="81">
        <f t="shared" si="7"/>
        <v>0</v>
      </c>
      <c r="AE25" s="82"/>
      <c r="AF25" s="80"/>
      <c r="AG25" s="81">
        <f t="shared" si="8"/>
        <v>0</v>
      </c>
      <c r="AH25" s="82"/>
      <c r="AI25" s="80"/>
      <c r="AJ25" s="81">
        <f t="shared" si="9"/>
        <v>0</v>
      </c>
      <c r="AK25" s="82"/>
      <c r="AL25" s="80"/>
      <c r="AM25" s="81">
        <v>0</v>
      </c>
      <c r="AN25" s="82"/>
      <c r="AO25" s="80"/>
      <c r="AP25" s="81">
        <v>0</v>
      </c>
      <c r="AQ25" s="82"/>
      <c r="AR25" s="80"/>
      <c r="AS25" s="81">
        <f t="shared" si="10"/>
        <v>0</v>
      </c>
      <c r="AT25" s="82"/>
      <c r="AU25" s="80"/>
      <c r="AV25" s="81">
        <f t="shared" si="11"/>
        <v>0</v>
      </c>
      <c r="AW25" s="82"/>
      <c r="AX25" s="80"/>
      <c r="AY25" s="81">
        <f t="shared" si="12"/>
        <v>0</v>
      </c>
      <c r="AZ25" s="82"/>
      <c r="BA25" s="80"/>
      <c r="BB25" s="81">
        <f t="shared" si="13"/>
        <v>0</v>
      </c>
      <c r="BC25" s="82"/>
      <c r="BD25" s="80"/>
      <c r="BE25" s="81">
        <f t="shared" si="14"/>
        <v>0</v>
      </c>
      <c r="BF25" s="82"/>
      <c r="BG25" s="80"/>
      <c r="BH25" s="81">
        <f t="shared" si="15"/>
        <v>0</v>
      </c>
      <c r="BI25" s="82"/>
      <c r="BJ25" s="80"/>
      <c r="BK25" s="81">
        <f t="shared" si="16"/>
        <v>0</v>
      </c>
      <c r="BL25" s="82"/>
      <c r="BM25" s="80"/>
      <c r="BN25" s="81">
        <f t="shared" si="17"/>
        <v>0</v>
      </c>
      <c r="BO25" s="82"/>
    </row>
    <row r="26" spans="1:67" s="83" customFormat="1" ht="38.25" hidden="1" customHeight="1" thickBot="1">
      <c r="A26" s="71">
        <v>85013</v>
      </c>
      <c r="B26" s="71" t="s">
        <v>2242</v>
      </c>
      <c r="C26" s="221" t="str">
        <f ca="1">IF(V26&gt;0,IF($C$12=B26,COUNT($C$12:C25,1),""),"")</f>
        <v/>
      </c>
      <c r="D26" s="221" t="str">
        <f ca="1">IF(V26&gt;0,IF($D$12=B26,COUNT($D$12:D25,1),""),"")</f>
        <v/>
      </c>
      <c r="E26" s="221" t="str">
        <f ca="1">IF(V26&gt;0,IF($E$12=B26,COUNT($E$12:E25,1),""),"")</f>
        <v/>
      </c>
      <c r="F26" s="221" t="str">
        <f ca="1">IF(V26&gt;0,IF($F$12=B26,COUNT($F$12:F25,1),""),"")</f>
        <v/>
      </c>
      <c r="G26" s="72">
        <v>120002910</v>
      </c>
      <c r="H26" s="72">
        <v>10303</v>
      </c>
      <c r="I26" s="76" t="s">
        <v>15</v>
      </c>
      <c r="J26" s="91" t="s">
        <v>3</v>
      </c>
      <c r="K26" s="324">
        <v>145350000</v>
      </c>
      <c r="L26" s="92">
        <v>420107</v>
      </c>
      <c r="M26" s="76" t="s">
        <v>1139</v>
      </c>
      <c r="N26" s="76" t="s">
        <v>3</v>
      </c>
      <c r="O26" s="324">
        <v>22218000</v>
      </c>
      <c r="P26" s="77">
        <f ca="1">SUMIF($W$12:BO26,$P$11,W26:BO26)</f>
        <v>0</v>
      </c>
      <c r="Q26" s="77">
        <f ca="1">SUMIF($W$12:BP26,$P$11,X26:BP26)</f>
        <v>0</v>
      </c>
      <c r="R26" s="77">
        <f ca="1">SUMIF($W$12:BQ26,$P$11,Y26:BQ26)</f>
        <v>0</v>
      </c>
      <c r="S26" s="78">
        <f t="shared" ca="1" si="3"/>
        <v>0</v>
      </c>
      <c r="T26" s="77">
        <f t="shared" ca="1" si="1"/>
        <v>0</v>
      </c>
      <c r="U26" s="77">
        <f t="shared" ca="1" si="2"/>
        <v>0</v>
      </c>
      <c r="V26" s="79">
        <f t="shared" ca="1" si="4"/>
        <v>0</v>
      </c>
      <c r="W26" s="80"/>
      <c r="X26" s="81">
        <f t="shared" si="5"/>
        <v>0</v>
      </c>
      <c r="Y26" s="82"/>
      <c r="Z26" s="80"/>
      <c r="AA26" s="81">
        <f t="shared" si="6"/>
        <v>0</v>
      </c>
      <c r="AB26" s="82"/>
      <c r="AC26" s="80"/>
      <c r="AD26" s="81">
        <f t="shared" si="7"/>
        <v>0</v>
      </c>
      <c r="AE26" s="82"/>
      <c r="AF26" s="80"/>
      <c r="AG26" s="81">
        <f t="shared" si="8"/>
        <v>0</v>
      </c>
      <c r="AH26" s="82"/>
      <c r="AI26" s="80"/>
      <c r="AJ26" s="81">
        <f t="shared" si="9"/>
        <v>0</v>
      </c>
      <c r="AK26" s="82"/>
      <c r="AL26" s="80"/>
      <c r="AM26" s="81">
        <v>0</v>
      </c>
      <c r="AN26" s="82"/>
      <c r="AO26" s="80"/>
      <c r="AP26" s="81">
        <v>0</v>
      </c>
      <c r="AQ26" s="82"/>
      <c r="AR26" s="80"/>
      <c r="AS26" s="81">
        <f t="shared" si="10"/>
        <v>0</v>
      </c>
      <c r="AT26" s="82"/>
      <c r="AU26" s="80"/>
      <c r="AV26" s="81">
        <f t="shared" si="11"/>
        <v>0</v>
      </c>
      <c r="AW26" s="82"/>
      <c r="AX26" s="80"/>
      <c r="AY26" s="81">
        <f t="shared" si="12"/>
        <v>0</v>
      </c>
      <c r="AZ26" s="82"/>
      <c r="BA26" s="80"/>
      <c r="BB26" s="81">
        <f t="shared" si="13"/>
        <v>0</v>
      </c>
      <c r="BC26" s="82"/>
      <c r="BD26" s="80"/>
      <c r="BE26" s="81">
        <f t="shared" si="14"/>
        <v>0</v>
      </c>
      <c r="BF26" s="82"/>
      <c r="BG26" s="80"/>
      <c r="BH26" s="81">
        <f t="shared" si="15"/>
        <v>0</v>
      </c>
      <c r="BI26" s="82"/>
      <c r="BJ26" s="80"/>
      <c r="BK26" s="81">
        <f t="shared" si="16"/>
        <v>0</v>
      </c>
      <c r="BL26" s="82"/>
      <c r="BM26" s="80"/>
      <c r="BN26" s="81">
        <f t="shared" si="17"/>
        <v>0</v>
      </c>
      <c r="BO26" s="82"/>
    </row>
    <row r="27" spans="1:67" s="83" customFormat="1" ht="38.25" hidden="1" customHeight="1" thickBot="1">
      <c r="A27" s="71">
        <v>85014</v>
      </c>
      <c r="B27" s="71" t="s">
        <v>2242</v>
      </c>
      <c r="C27" s="221" t="str">
        <f ca="1">IF(V27&gt;0,IF($C$12=B27,COUNT($C$12:C26,1),""),"")</f>
        <v/>
      </c>
      <c r="D27" s="221" t="str">
        <f ca="1">IF(V27&gt;0,IF($D$12=B27,COUNT($D$12:D26,1),""),"")</f>
        <v/>
      </c>
      <c r="E27" s="221" t="str">
        <f ca="1">IF(V27&gt;0,IF($E$12=B27,COUNT($E$12:E26,1),""),"")</f>
        <v/>
      </c>
      <c r="F27" s="221" t="str">
        <f ca="1">IF(V27&gt;0,IF($F$12=B27,COUNT($F$12:F26,1),""),"")</f>
        <v/>
      </c>
      <c r="G27" s="72">
        <v>120003010</v>
      </c>
      <c r="H27" s="72">
        <v>10304</v>
      </c>
      <c r="I27" s="76" t="s">
        <v>16</v>
      </c>
      <c r="J27" s="91" t="s">
        <v>3</v>
      </c>
      <c r="K27" s="324">
        <v>166250000</v>
      </c>
      <c r="L27" s="92">
        <v>420107</v>
      </c>
      <c r="M27" s="76" t="s">
        <v>1139</v>
      </c>
      <c r="N27" s="76" t="s">
        <v>3</v>
      </c>
      <c r="O27" s="324">
        <v>22218000</v>
      </c>
      <c r="P27" s="77">
        <f ca="1">SUMIF($W$12:BO27,$P$11,W27:BO27)</f>
        <v>0</v>
      </c>
      <c r="Q27" s="77">
        <f ca="1">SUMIF($W$12:BP27,$P$11,X27:BP27)</f>
        <v>0</v>
      </c>
      <c r="R27" s="77">
        <f ca="1">SUMIF($W$12:BQ27,$P$11,Y27:BQ27)</f>
        <v>0</v>
      </c>
      <c r="S27" s="78">
        <f t="shared" ca="1" si="3"/>
        <v>0</v>
      </c>
      <c r="T27" s="77">
        <f t="shared" ca="1" si="1"/>
        <v>0</v>
      </c>
      <c r="U27" s="77">
        <f t="shared" ca="1" si="2"/>
        <v>0</v>
      </c>
      <c r="V27" s="79">
        <f t="shared" ca="1" si="4"/>
        <v>0</v>
      </c>
      <c r="W27" s="80"/>
      <c r="X27" s="81">
        <f t="shared" si="5"/>
        <v>0</v>
      </c>
      <c r="Y27" s="82"/>
      <c r="Z27" s="80"/>
      <c r="AA27" s="81">
        <f t="shared" si="6"/>
        <v>0</v>
      </c>
      <c r="AB27" s="82"/>
      <c r="AC27" s="80"/>
      <c r="AD27" s="81">
        <f t="shared" si="7"/>
        <v>0</v>
      </c>
      <c r="AE27" s="82"/>
      <c r="AF27" s="80"/>
      <c r="AG27" s="81">
        <f t="shared" si="8"/>
        <v>0</v>
      </c>
      <c r="AH27" s="82"/>
      <c r="AI27" s="80"/>
      <c r="AJ27" s="81">
        <f t="shared" si="9"/>
        <v>0</v>
      </c>
      <c r="AK27" s="82"/>
      <c r="AL27" s="80"/>
      <c r="AM27" s="81">
        <v>0</v>
      </c>
      <c r="AN27" s="82"/>
      <c r="AO27" s="80"/>
      <c r="AP27" s="81">
        <v>0</v>
      </c>
      <c r="AQ27" s="82"/>
      <c r="AR27" s="80"/>
      <c r="AS27" s="81">
        <f t="shared" si="10"/>
        <v>0</v>
      </c>
      <c r="AT27" s="82"/>
      <c r="AU27" s="80"/>
      <c r="AV27" s="81">
        <f t="shared" si="11"/>
        <v>0</v>
      </c>
      <c r="AW27" s="82"/>
      <c r="AX27" s="80"/>
      <c r="AY27" s="81">
        <f t="shared" si="12"/>
        <v>0</v>
      </c>
      <c r="AZ27" s="82"/>
      <c r="BA27" s="80"/>
      <c r="BB27" s="81">
        <f t="shared" si="13"/>
        <v>0</v>
      </c>
      <c r="BC27" s="82"/>
      <c r="BD27" s="80"/>
      <c r="BE27" s="81">
        <f t="shared" si="14"/>
        <v>0</v>
      </c>
      <c r="BF27" s="82"/>
      <c r="BG27" s="80"/>
      <c r="BH27" s="81">
        <f t="shared" si="15"/>
        <v>0</v>
      </c>
      <c r="BI27" s="82"/>
      <c r="BJ27" s="80"/>
      <c r="BK27" s="81">
        <f t="shared" si="16"/>
        <v>0</v>
      </c>
      <c r="BL27" s="82"/>
      <c r="BM27" s="80"/>
      <c r="BN27" s="81">
        <f t="shared" si="17"/>
        <v>0</v>
      </c>
      <c r="BO27" s="82"/>
    </row>
    <row r="28" spans="1:67" s="83" customFormat="1" ht="38.25" hidden="1" customHeight="1" thickBot="1">
      <c r="A28" s="71">
        <v>85015</v>
      </c>
      <c r="B28" s="71" t="s">
        <v>2242</v>
      </c>
      <c r="C28" s="221" t="str">
        <f ca="1">IF(V28&gt;0,IF($C$12=B28,COUNT($C$12:C27,1),""),"")</f>
        <v/>
      </c>
      <c r="D28" s="221" t="str">
        <f ca="1">IF(V28&gt;0,IF($D$12=B28,COUNT($D$12:D27,1),""),"")</f>
        <v/>
      </c>
      <c r="E28" s="221" t="str">
        <f ca="1">IF(V28&gt;0,IF($E$12=B28,COUNT($E$12:E27,1),""),"")</f>
        <v/>
      </c>
      <c r="F28" s="221" t="str">
        <f ca="1">IF(V28&gt;0,IF($F$12=B28,COUNT($F$12:F27,1),""),"")</f>
        <v/>
      </c>
      <c r="G28" s="72">
        <v>120003000</v>
      </c>
      <c r="H28" s="72">
        <v>10305</v>
      </c>
      <c r="I28" s="76" t="s">
        <v>1693</v>
      </c>
      <c r="J28" s="91" t="s">
        <v>3</v>
      </c>
      <c r="K28" s="324">
        <v>161500000</v>
      </c>
      <c r="L28" s="92">
        <v>420107</v>
      </c>
      <c r="M28" s="76" t="s">
        <v>1139</v>
      </c>
      <c r="N28" s="76" t="s">
        <v>3</v>
      </c>
      <c r="O28" s="324">
        <v>22218000</v>
      </c>
      <c r="P28" s="77">
        <f ca="1">SUMIF($W$12:BO28,$P$11,W28:BO28)</f>
        <v>0</v>
      </c>
      <c r="Q28" s="77">
        <f ca="1">SUMIF($W$12:BP28,$P$11,X28:BP28)</f>
        <v>0</v>
      </c>
      <c r="R28" s="77">
        <f ca="1">SUMIF($W$12:BQ28,$P$11,Y28:BQ28)</f>
        <v>0</v>
      </c>
      <c r="S28" s="78">
        <f t="shared" ca="1" si="3"/>
        <v>0</v>
      </c>
      <c r="T28" s="77">
        <f t="shared" ca="1" si="1"/>
        <v>0</v>
      </c>
      <c r="U28" s="77">
        <f t="shared" ca="1" si="2"/>
        <v>0</v>
      </c>
      <c r="V28" s="79">
        <f t="shared" ca="1" si="4"/>
        <v>0</v>
      </c>
      <c r="W28" s="80"/>
      <c r="X28" s="81">
        <f t="shared" si="5"/>
        <v>0</v>
      </c>
      <c r="Y28" s="82"/>
      <c r="Z28" s="80"/>
      <c r="AA28" s="81">
        <f t="shared" si="6"/>
        <v>0</v>
      </c>
      <c r="AB28" s="82"/>
      <c r="AC28" s="80"/>
      <c r="AD28" s="81">
        <f t="shared" si="7"/>
        <v>0</v>
      </c>
      <c r="AE28" s="82"/>
      <c r="AF28" s="80"/>
      <c r="AG28" s="81">
        <f t="shared" si="8"/>
        <v>0</v>
      </c>
      <c r="AH28" s="82"/>
      <c r="AI28" s="80"/>
      <c r="AJ28" s="81">
        <f t="shared" si="9"/>
        <v>0</v>
      </c>
      <c r="AK28" s="82"/>
      <c r="AL28" s="80"/>
      <c r="AM28" s="81">
        <v>0</v>
      </c>
      <c r="AN28" s="82"/>
      <c r="AO28" s="80"/>
      <c r="AP28" s="81">
        <v>0</v>
      </c>
      <c r="AQ28" s="82"/>
      <c r="AR28" s="80"/>
      <c r="AS28" s="81">
        <f t="shared" si="10"/>
        <v>0</v>
      </c>
      <c r="AT28" s="82"/>
      <c r="AU28" s="80"/>
      <c r="AV28" s="81">
        <f t="shared" si="11"/>
        <v>0</v>
      </c>
      <c r="AW28" s="82"/>
      <c r="AX28" s="80"/>
      <c r="AY28" s="81">
        <f t="shared" si="12"/>
        <v>0</v>
      </c>
      <c r="AZ28" s="82"/>
      <c r="BA28" s="80"/>
      <c r="BB28" s="81">
        <f t="shared" si="13"/>
        <v>0</v>
      </c>
      <c r="BC28" s="82"/>
      <c r="BD28" s="80"/>
      <c r="BE28" s="81">
        <f t="shared" si="14"/>
        <v>0</v>
      </c>
      <c r="BF28" s="82"/>
      <c r="BG28" s="80"/>
      <c r="BH28" s="81">
        <f t="shared" si="15"/>
        <v>0</v>
      </c>
      <c r="BI28" s="82"/>
      <c r="BJ28" s="80"/>
      <c r="BK28" s="81">
        <f t="shared" si="16"/>
        <v>0</v>
      </c>
      <c r="BL28" s="82"/>
      <c r="BM28" s="80"/>
      <c r="BN28" s="81">
        <f t="shared" si="17"/>
        <v>0</v>
      </c>
      <c r="BO28" s="82"/>
    </row>
    <row r="29" spans="1:67" s="83" customFormat="1" ht="38.25" hidden="1" customHeight="1" thickBot="1">
      <c r="A29" s="71">
        <v>85016</v>
      </c>
      <c r="B29" s="71" t="s">
        <v>2242</v>
      </c>
      <c r="C29" s="221" t="str">
        <f ca="1">IF(V29&gt;0,IF($C$12=B29,COUNT($C$12:C28,1),""),"")</f>
        <v/>
      </c>
      <c r="D29" s="221" t="str">
        <f ca="1">IF(V29&gt;0,IF($D$12=B29,COUNT($D$12:D28,1),""),"")</f>
        <v/>
      </c>
      <c r="E29" s="221" t="str">
        <f ca="1">IF(V29&gt;0,IF($E$12=B29,COUNT($E$12:E28,1),""),"")</f>
        <v/>
      </c>
      <c r="F29" s="221" t="str">
        <f ca="1">IF(V29&gt;0,IF($F$12=B29,COUNT($F$12:F28,1),""),"")</f>
        <v/>
      </c>
      <c r="G29" s="72">
        <v>120003800</v>
      </c>
      <c r="H29" s="72">
        <v>10401</v>
      </c>
      <c r="I29" s="76" t="s">
        <v>17</v>
      </c>
      <c r="J29" s="91" t="s">
        <v>3</v>
      </c>
      <c r="K29" s="324">
        <v>51000000</v>
      </c>
      <c r="L29" s="92">
        <v>420101</v>
      </c>
      <c r="M29" s="76" t="s">
        <v>1133</v>
      </c>
      <c r="N29" s="76" t="s">
        <v>3</v>
      </c>
      <c r="O29" s="324">
        <v>12008000</v>
      </c>
      <c r="P29" s="77">
        <f ca="1">SUMIF($W$12:BO29,$P$11,W29:BO29)</f>
        <v>0</v>
      </c>
      <c r="Q29" s="77">
        <f ca="1">SUMIF($W$12:BP29,$P$11,X29:BP29)</f>
        <v>0</v>
      </c>
      <c r="R29" s="77">
        <f ca="1">SUMIF($W$12:BQ29,$P$11,Y29:BQ29)</f>
        <v>0</v>
      </c>
      <c r="S29" s="78">
        <f t="shared" ca="1" si="3"/>
        <v>0</v>
      </c>
      <c r="T29" s="77">
        <f t="shared" ca="1" si="1"/>
        <v>0</v>
      </c>
      <c r="U29" s="77">
        <f t="shared" ca="1" si="2"/>
        <v>0</v>
      </c>
      <c r="V29" s="79">
        <f t="shared" ca="1" si="4"/>
        <v>0</v>
      </c>
      <c r="W29" s="80"/>
      <c r="X29" s="81">
        <f t="shared" si="5"/>
        <v>0</v>
      </c>
      <c r="Y29" s="82"/>
      <c r="Z29" s="80"/>
      <c r="AA29" s="81">
        <f t="shared" si="6"/>
        <v>0</v>
      </c>
      <c r="AB29" s="82"/>
      <c r="AC29" s="80"/>
      <c r="AD29" s="81">
        <f t="shared" si="7"/>
        <v>0</v>
      </c>
      <c r="AE29" s="82"/>
      <c r="AF29" s="80"/>
      <c r="AG29" s="81">
        <f t="shared" si="8"/>
        <v>0</v>
      </c>
      <c r="AH29" s="82"/>
      <c r="AI29" s="80"/>
      <c r="AJ29" s="81">
        <f t="shared" si="9"/>
        <v>0</v>
      </c>
      <c r="AK29" s="82"/>
      <c r="AL29" s="80"/>
      <c r="AM29" s="81">
        <v>0</v>
      </c>
      <c r="AN29" s="82"/>
      <c r="AO29" s="80"/>
      <c r="AP29" s="81">
        <v>0</v>
      </c>
      <c r="AQ29" s="82"/>
      <c r="AR29" s="80"/>
      <c r="AS29" s="81">
        <f t="shared" si="10"/>
        <v>0</v>
      </c>
      <c r="AT29" s="82"/>
      <c r="AU29" s="80"/>
      <c r="AV29" s="81">
        <f t="shared" si="11"/>
        <v>0</v>
      </c>
      <c r="AW29" s="82"/>
      <c r="AX29" s="80"/>
      <c r="AY29" s="81">
        <f t="shared" si="12"/>
        <v>0</v>
      </c>
      <c r="AZ29" s="82"/>
      <c r="BA29" s="80"/>
      <c r="BB29" s="81">
        <f t="shared" si="13"/>
        <v>0</v>
      </c>
      <c r="BC29" s="82"/>
      <c r="BD29" s="80"/>
      <c r="BE29" s="81">
        <f t="shared" si="14"/>
        <v>0</v>
      </c>
      <c r="BF29" s="82"/>
      <c r="BG29" s="80"/>
      <c r="BH29" s="81">
        <f t="shared" si="15"/>
        <v>0</v>
      </c>
      <c r="BI29" s="82"/>
      <c r="BJ29" s="80"/>
      <c r="BK29" s="81">
        <f t="shared" si="16"/>
        <v>0</v>
      </c>
      <c r="BL29" s="82"/>
      <c r="BM29" s="80"/>
      <c r="BN29" s="81">
        <f t="shared" si="17"/>
        <v>0</v>
      </c>
      <c r="BO29" s="82"/>
    </row>
    <row r="30" spans="1:67" s="83" customFormat="1" ht="38.25" hidden="1" customHeight="1" thickBot="1">
      <c r="A30" s="71">
        <v>85017</v>
      </c>
      <c r="B30" s="71" t="s">
        <v>2242</v>
      </c>
      <c r="C30" s="221" t="str">
        <f ca="1">IF(V30&gt;0,IF($C$12=B30,COUNT($C$12:C29,1),""),"")</f>
        <v/>
      </c>
      <c r="D30" s="221" t="str">
        <f ca="1">IF(V30&gt;0,IF($D$12=B30,COUNT($D$12:D29,1),""),"")</f>
        <v/>
      </c>
      <c r="E30" s="221" t="str">
        <f ca="1">IF(V30&gt;0,IF($E$12=B30,COUNT($E$12:E29,1),""),"")</f>
        <v/>
      </c>
      <c r="F30" s="221" t="str">
        <f ca="1">IF(V30&gt;0,IF($F$12=B30,COUNT($F$12:F29,1),""),"")</f>
        <v/>
      </c>
      <c r="G30" s="90">
        <v>120003900</v>
      </c>
      <c r="H30" s="72">
        <v>10402</v>
      </c>
      <c r="I30" s="76" t="s">
        <v>18</v>
      </c>
      <c r="J30" s="91" t="s">
        <v>3</v>
      </c>
      <c r="K30" s="324">
        <v>67500000</v>
      </c>
      <c r="L30" s="89">
        <v>420101</v>
      </c>
      <c r="M30" s="76" t="s">
        <v>1133</v>
      </c>
      <c r="N30" s="76" t="s">
        <v>3</v>
      </c>
      <c r="O30" s="324">
        <v>12008000</v>
      </c>
      <c r="P30" s="77">
        <f ca="1">SUMIF($W$12:BO30,$P$11,W30:BO30)</f>
        <v>0</v>
      </c>
      <c r="Q30" s="77">
        <f ca="1">SUMIF($W$12:BP30,$P$11,X30:BP30)</f>
        <v>0</v>
      </c>
      <c r="R30" s="77">
        <f ca="1">SUMIF($W$12:BQ30,$P$11,Y30:BQ30)</f>
        <v>0</v>
      </c>
      <c r="S30" s="78">
        <f t="shared" ca="1" si="3"/>
        <v>0</v>
      </c>
      <c r="T30" s="77">
        <f t="shared" ca="1" si="1"/>
        <v>0</v>
      </c>
      <c r="U30" s="77">
        <f t="shared" ca="1" si="2"/>
        <v>0</v>
      </c>
      <c r="V30" s="79">
        <f t="shared" ca="1" si="4"/>
        <v>0</v>
      </c>
      <c r="W30" s="80"/>
      <c r="X30" s="81">
        <f t="shared" si="5"/>
        <v>0</v>
      </c>
      <c r="Y30" s="82"/>
      <c r="Z30" s="80"/>
      <c r="AA30" s="81">
        <f t="shared" si="6"/>
        <v>0</v>
      </c>
      <c r="AB30" s="82"/>
      <c r="AC30" s="80"/>
      <c r="AD30" s="81">
        <f t="shared" si="7"/>
        <v>0</v>
      </c>
      <c r="AE30" s="82"/>
      <c r="AF30" s="80"/>
      <c r="AG30" s="81">
        <f t="shared" si="8"/>
        <v>0</v>
      </c>
      <c r="AH30" s="82"/>
      <c r="AI30" s="80"/>
      <c r="AJ30" s="81">
        <f t="shared" si="9"/>
        <v>0</v>
      </c>
      <c r="AK30" s="82"/>
      <c r="AL30" s="80"/>
      <c r="AM30" s="81">
        <v>0</v>
      </c>
      <c r="AN30" s="82"/>
      <c r="AO30" s="80"/>
      <c r="AP30" s="81">
        <v>0</v>
      </c>
      <c r="AQ30" s="82"/>
      <c r="AR30" s="80"/>
      <c r="AS30" s="81">
        <f t="shared" si="10"/>
        <v>0</v>
      </c>
      <c r="AT30" s="82"/>
      <c r="AU30" s="80"/>
      <c r="AV30" s="81">
        <f t="shared" si="11"/>
        <v>0</v>
      </c>
      <c r="AW30" s="82"/>
      <c r="AX30" s="80"/>
      <c r="AY30" s="81">
        <f t="shared" si="12"/>
        <v>0</v>
      </c>
      <c r="AZ30" s="82"/>
      <c r="BA30" s="80"/>
      <c r="BB30" s="81">
        <f t="shared" si="13"/>
        <v>0</v>
      </c>
      <c r="BC30" s="82"/>
      <c r="BD30" s="80"/>
      <c r="BE30" s="81">
        <f t="shared" si="14"/>
        <v>0</v>
      </c>
      <c r="BF30" s="82"/>
      <c r="BG30" s="80"/>
      <c r="BH30" s="81">
        <f t="shared" si="15"/>
        <v>0</v>
      </c>
      <c r="BI30" s="82"/>
      <c r="BJ30" s="80"/>
      <c r="BK30" s="81">
        <f t="shared" si="16"/>
        <v>0</v>
      </c>
      <c r="BL30" s="82"/>
      <c r="BM30" s="80"/>
      <c r="BN30" s="81">
        <f t="shared" si="17"/>
        <v>0</v>
      </c>
      <c r="BO30" s="82"/>
    </row>
    <row r="31" spans="1:67" s="83" customFormat="1" ht="38.25" hidden="1" customHeight="1" thickBot="1">
      <c r="A31" s="71">
        <v>85018</v>
      </c>
      <c r="B31" s="71" t="s">
        <v>2242</v>
      </c>
      <c r="C31" s="221" t="str">
        <f ca="1">IF(V31&gt;0,IF($C$12=B31,COUNT($C$12:C30,1),""),"")</f>
        <v/>
      </c>
      <c r="D31" s="221" t="str">
        <f ca="1">IF(V31&gt;0,IF($D$12=B31,COUNT($D$12:D30,1),""),"")</f>
        <v/>
      </c>
      <c r="E31" s="221" t="str">
        <f ca="1">IF(V31&gt;0,IF($E$12=B31,COUNT($E$12:E30,1),""),"")</f>
        <v/>
      </c>
      <c r="F31" s="221" t="str">
        <f ca="1">IF(V31&gt;0,IF($F$12=B31,COUNT($F$12:F30,1),""),"")</f>
        <v/>
      </c>
      <c r="G31" s="90">
        <v>120004000</v>
      </c>
      <c r="H31" s="72">
        <v>10403</v>
      </c>
      <c r="I31" s="76" t="s">
        <v>19</v>
      </c>
      <c r="J31" s="91" t="s">
        <v>3</v>
      </c>
      <c r="K31" s="324">
        <v>78970000</v>
      </c>
      <c r="L31" s="89">
        <v>420102</v>
      </c>
      <c r="M31" s="76" t="s">
        <v>1134</v>
      </c>
      <c r="N31" s="76" t="s">
        <v>3</v>
      </c>
      <c r="O31" s="324">
        <v>12221000</v>
      </c>
      <c r="P31" s="77">
        <f ca="1">SUMIF($W$12:BO31,$P$11,W31:BO31)</f>
        <v>0</v>
      </c>
      <c r="Q31" s="77">
        <f ca="1">SUMIF($W$12:BP31,$P$11,X31:BP31)</f>
        <v>0</v>
      </c>
      <c r="R31" s="77">
        <f ca="1">SUMIF($W$12:BQ31,$P$11,Y31:BQ31)</f>
        <v>0</v>
      </c>
      <c r="S31" s="78">
        <f t="shared" ca="1" si="3"/>
        <v>0</v>
      </c>
      <c r="T31" s="77">
        <f t="shared" ca="1" si="1"/>
        <v>0</v>
      </c>
      <c r="U31" s="77">
        <f t="shared" ca="1" si="2"/>
        <v>0</v>
      </c>
      <c r="V31" s="79">
        <f t="shared" ca="1" si="4"/>
        <v>0</v>
      </c>
      <c r="W31" s="80"/>
      <c r="X31" s="81">
        <f t="shared" si="5"/>
        <v>0</v>
      </c>
      <c r="Y31" s="82"/>
      <c r="Z31" s="80"/>
      <c r="AA31" s="81">
        <f t="shared" si="6"/>
        <v>0</v>
      </c>
      <c r="AB31" s="82"/>
      <c r="AC31" s="80"/>
      <c r="AD31" s="81">
        <f t="shared" si="7"/>
        <v>0</v>
      </c>
      <c r="AE31" s="82"/>
      <c r="AF31" s="80"/>
      <c r="AG31" s="81">
        <f t="shared" si="8"/>
        <v>0</v>
      </c>
      <c r="AH31" s="82"/>
      <c r="AI31" s="80"/>
      <c r="AJ31" s="81">
        <f t="shared" si="9"/>
        <v>0</v>
      </c>
      <c r="AK31" s="82"/>
      <c r="AL31" s="80"/>
      <c r="AM31" s="81">
        <v>0</v>
      </c>
      <c r="AN31" s="82"/>
      <c r="AO31" s="80"/>
      <c r="AP31" s="81">
        <v>0</v>
      </c>
      <c r="AQ31" s="82"/>
      <c r="AR31" s="80"/>
      <c r="AS31" s="81">
        <f t="shared" si="10"/>
        <v>0</v>
      </c>
      <c r="AT31" s="82"/>
      <c r="AU31" s="80"/>
      <c r="AV31" s="81">
        <f t="shared" si="11"/>
        <v>0</v>
      </c>
      <c r="AW31" s="82"/>
      <c r="AX31" s="80"/>
      <c r="AY31" s="81">
        <f t="shared" si="12"/>
        <v>0</v>
      </c>
      <c r="AZ31" s="82"/>
      <c r="BA31" s="80"/>
      <c r="BB31" s="81">
        <f t="shared" si="13"/>
        <v>0</v>
      </c>
      <c r="BC31" s="82"/>
      <c r="BD31" s="80"/>
      <c r="BE31" s="81">
        <f t="shared" si="14"/>
        <v>0</v>
      </c>
      <c r="BF31" s="82"/>
      <c r="BG31" s="80"/>
      <c r="BH31" s="81">
        <f t="shared" si="15"/>
        <v>0</v>
      </c>
      <c r="BI31" s="82"/>
      <c r="BJ31" s="80"/>
      <c r="BK31" s="81">
        <f t="shared" si="16"/>
        <v>0</v>
      </c>
      <c r="BL31" s="82"/>
      <c r="BM31" s="80"/>
      <c r="BN31" s="81">
        <f t="shared" si="17"/>
        <v>0</v>
      </c>
      <c r="BO31" s="82"/>
    </row>
    <row r="32" spans="1:67" s="83" customFormat="1" ht="38.25" hidden="1" customHeight="1" thickBot="1">
      <c r="A32" s="71">
        <v>85019</v>
      </c>
      <c r="B32" s="71" t="s">
        <v>2242</v>
      </c>
      <c r="C32" s="221" t="str">
        <f ca="1">IF(V32&gt;0,IF($C$12=B32,COUNT($C$12:C31,1),""),"")</f>
        <v/>
      </c>
      <c r="D32" s="221" t="str">
        <f ca="1">IF(V32&gt;0,IF($D$12=B32,COUNT($D$12:D31,1),""),"")</f>
        <v/>
      </c>
      <c r="E32" s="221" t="str">
        <f ca="1">IF(V32&gt;0,IF($E$12=B32,COUNT($E$12:E31,1),""),"")</f>
        <v/>
      </c>
      <c r="F32" s="221" t="str">
        <f ca="1">IF(V32&gt;0,IF($F$12=B32,COUNT($F$12:F31,1),""),"")</f>
        <v/>
      </c>
      <c r="G32" s="90"/>
      <c r="H32" s="72">
        <v>10404</v>
      </c>
      <c r="I32" s="76" t="s">
        <v>20</v>
      </c>
      <c r="J32" s="91" t="s">
        <v>3</v>
      </c>
      <c r="K32" s="324">
        <v>87500000</v>
      </c>
      <c r="L32" s="89">
        <v>420102</v>
      </c>
      <c r="M32" s="76" t="s">
        <v>1134</v>
      </c>
      <c r="N32" s="76" t="s">
        <v>3</v>
      </c>
      <c r="O32" s="324">
        <v>12221000</v>
      </c>
      <c r="P32" s="77">
        <f ca="1">SUMIF($W$12:BO32,$P$11,W32:BO32)</f>
        <v>0</v>
      </c>
      <c r="Q32" s="77">
        <f ca="1">SUMIF($W$12:BP32,$P$11,X32:BP32)</f>
        <v>0</v>
      </c>
      <c r="R32" s="77">
        <f ca="1">SUMIF($W$12:BQ32,$P$11,Y32:BQ32)</f>
        <v>0</v>
      </c>
      <c r="S32" s="78">
        <f t="shared" ca="1" si="3"/>
        <v>0</v>
      </c>
      <c r="T32" s="77">
        <f t="shared" ca="1" si="1"/>
        <v>0</v>
      </c>
      <c r="U32" s="77">
        <f t="shared" ca="1" si="2"/>
        <v>0</v>
      </c>
      <c r="V32" s="79">
        <f t="shared" ca="1" si="4"/>
        <v>0</v>
      </c>
      <c r="W32" s="80"/>
      <c r="X32" s="81">
        <f t="shared" si="5"/>
        <v>0</v>
      </c>
      <c r="Y32" s="82"/>
      <c r="Z32" s="80"/>
      <c r="AA32" s="81">
        <f t="shared" si="6"/>
        <v>0</v>
      </c>
      <c r="AB32" s="82"/>
      <c r="AC32" s="80"/>
      <c r="AD32" s="81">
        <f t="shared" si="7"/>
        <v>0</v>
      </c>
      <c r="AE32" s="82"/>
      <c r="AF32" s="80"/>
      <c r="AG32" s="81">
        <f t="shared" si="8"/>
        <v>0</v>
      </c>
      <c r="AH32" s="82"/>
      <c r="AI32" s="80"/>
      <c r="AJ32" s="81">
        <f t="shared" si="9"/>
        <v>0</v>
      </c>
      <c r="AK32" s="82"/>
      <c r="AL32" s="80"/>
      <c r="AM32" s="81">
        <v>0</v>
      </c>
      <c r="AN32" s="82"/>
      <c r="AO32" s="80"/>
      <c r="AP32" s="81">
        <v>0</v>
      </c>
      <c r="AQ32" s="82"/>
      <c r="AR32" s="80"/>
      <c r="AS32" s="81">
        <f t="shared" si="10"/>
        <v>0</v>
      </c>
      <c r="AT32" s="82"/>
      <c r="AU32" s="80"/>
      <c r="AV32" s="81">
        <f t="shared" si="11"/>
        <v>0</v>
      </c>
      <c r="AW32" s="82"/>
      <c r="AX32" s="80"/>
      <c r="AY32" s="81">
        <f t="shared" si="12"/>
        <v>0</v>
      </c>
      <c r="AZ32" s="82"/>
      <c r="BA32" s="80"/>
      <c r="BB32" s="81">
        <f t="shared" si="13"/>
        <v>0</v>
      </c>
      <c r="BC32" s="82"/>
      <c r="BD32" s="80"/>
      <c r="BE32" s="81">
        <f t="shared" si="14"/>
        <v>0</v>
      </c>
      <c r="BF32" s="82"/>
      <c r="BG32" s="80"/>
      <c r="BH32" s="81">
        <f t="shared" si="15"/>
        <v>0</v>
      </c>
      <c r="BI32" s="82"/>
      <c r="BJ32" s="80"/>
      <c r="BK32" s="81">
        <f t="shared" si="16"/>
        <v>0</v>
      </c>
      <c r="BL32" s="82"/>
      <c r="BM32" s="80"/>
      <c r="BN32" s="81">
        <f t="shared" si="17"/>
        <v>0</v>
      </c>
      <c r="BO32" s="82"/>
    </row>
    <row r="33" spans="1:67" s="83" customFormat="1" ht="38.25" hidden="1" customHeight="1" thickBot="1">
      <c r="A33" s="71">
        <v>85020</v>
      </c>
      <c r="B33" s="71" t="s">
        <v>2242</v>
      </c>
      <c r="C33" s="221" t="str">
        <f ca="1">IF(V33&gt;0,IF($C$12=B33,COUNT($C$12:C32,1),""),"")</f>
        <v/>
      </c>
      <c r="D33" s="221" t="str">
        <f ca="1">IF(V33&gt;0,IF($D$12=B33,COUNT($D$12:D32,1),""),"")</f>
        <v/>
      </c>
      <c r="E33" s="221" t="str">
        <f ca="1">IF(V33&gt;0,IF($E$12=B33,COUNT($E$12:E32,1),""),"")</f>
        <v/>
      </c>
      <c r="F33" s="221" t="str">
        <f ca="1">IF(V33&gt;0,IF($F$12=B33,COUNT($F$12:F32,1),""),"")</f>
        <v/>
      </c>
      <c r="G33" s="90">
        <v>120004200</v>
      </c>
      <c r="H33" s="72">
        <v>10405</v>
      </c>
      <c r="I33" s="76" t="s">
        <v>21</v>
      </c>
      <c r="J33" s="91" t="s">
        <v>3</v>
      </c>
      <c r="K33" s="324">
        <v>90500000</v>
      </c>
      <c r="L33" s="89">
        <v>420102</v>
      </c>
      <c r="M33" s="76" t="s">
        <v>1134</v>
      </c>
      <c r="N33" s="76" t="s">
        <v>3</v>
      </c>
      <c r="O33" s="324">
        <v>12221000</v>
      </c>
      <c r="P33" s="77">
        <f ca="1">SUMIF($W$12:BO33,$P$11,W33:BO33)</f>
        <v>0</v>
      </c>
      <c r="Q33" s="77">
        <f ca="1">SUMIF($W$12:BP33,$P$11,X33:BP33)</f>
        <v>0</v>
      </c>
      <c r="R33" s="77">
        <f ca="1">SUMIF($W$12:BQ33,$P$11,Y33:BQ33)</f>
        <v>0</v>
      </c>
      <c r="S33" s="78">
        <f t="shared" ca="1" si="3"/>
        <v>0</v>
      </c>
      <c r="T33" s="77">
        <f t="shared" ca="1" si="1"/>
        <v>0</v>
      </c>
      <c r="U33" s="77">
        <f t="shared" ca="1" si="2"/>
        <v>0</v>
      </c>
      <c r="V33" s="79">
        <f t="shared" ca="1" si="4"/>
        <v>0</v>
      </c>
      <c r="W33" s="80"/>
      <c r="X33" s="81">
        <f t="shared" si="5"/>
        <v>0</v>
      </c>
      <c r="Y33" s="82"/>
      <c r="Z33" s="80"/>
      <c r="AA33" s="81">
        <f t="shared" si="6"/>
        <v>0</v>
      </c>
      <c r="AB33" s="82"/>
      <c r="AC33" s="80"/>
      <c r="AD33" s="81">
        <f t="shared" si="7"/>
        <v>0</v>
      </c>
      <c r="AE33" s="82"/>
      <c r="AF33" s="80"/>
      <c r="AG33" s="81">
        <f t="shared" si="8"/>
        <v>0</v>
      </c>
      <c r="AH33" s="82"/>
      <c r="AI33" s="80"/>
      <c r="AJ33" s="81">
        <f t="shared" si="9"/>
        <v>0</v>
      </c>
      <c r="AK33" s="82"/>
      <c r="AL33" s="80"/>
      <c r="AM33" s="81">
        <v>0</v>
      </c>
      <c r="AN33" s="82"/>
      <c r="AO33" s="80"/>
      <c r="AP33" s="81">
        <v>0</v>
      </c>
      <c r="AQ33" s="82"/>
      <c r="AR33" s="80"/>
      <c r="AS33" s="81">
        <f t="shared" si="10"/>
        <v>0</v>
      </c>
      <c r="AT33" s="82"/>
      <c r="AU33" s="80"/>
      <c r="AV33" s="81">
        <f t="shared" si="11"/>
        <v>0</v>
      </c>
      <c r="AW33" s="82"/>
      <c r="AX33" s="80"/>
      <c r="AY33" s="81">
        <f t="shared" si="12"/>
        <v>0</v>
      </c>
      <c r="AZ33" s="82"/>
      <c r="BA33" s="80"/>
      <c r="BB33" s="81">
        <f t="shared" si="13"/>
        <v>0</v>
      </c>
      <c r="BC33" s="82"/>
      <c r="BD33" s="80"/>
      <c r="BE33" s="81">
        <f t="shared" si="14"/>
        <v>0</v>
      </c>
      <c r="BF33" s="82"/>
      <c r="BG33" s="80"/>
      <c r="BH33" s="81">
        <f t="shared" si="15"/>
        <v>0</v>
      </c>
      <c r="BI33" s="82"/>
      <c r="BJ33" s="80"/>
      <c r="BK33" s="81">
        <f t="shared" si="16"/>
        <v>0</v>
      </c>
      <c r="BL33" s="82"/>
      <c r="BM33" s="80"/>
      <c r="BN33" s="81">
        <f t="shared" si="17"/>
        <v>0</v>
      </c>
      <c r="BO33" s="82"/>
    </row>
    <row r="34" spans="1:67" s="83" customFormat="1" ht="38.25" hidden="1" customHeight="1" thickBot="1">
      <c r="A34" s="71">
        <v>85021</v>
      </c>
      <c r="B34" s="71" t="s">
        <v>2242</v>
      </c>
      <c r="C34" s="221" t="str">
        <f ca="1">IF(V34&gt;0,IF($C$12=B34,COUNT($C$12:C33,1),""),"")</f>
        <v/>
      </c>
      <c r="D34" s="221" t="str">
        <f ca="1">IF(V34&gt;0,IF($D$12=B34,COUNT($D$12:D33,1),""),"")</f>
        <v/>
      </c>
      <c r="E34" s="221" t="str">
        <f ca="1">IF(V34&gt;0,IF($E$12=B34,COUNT($E$12:E33,1),""),"")</f>
        <v/>
      </c>
      <c r="F34" s="221" t="str">
        <f ca="1">IF(V34&gt;0,IF($F$12=B34,COUNT($F$12:F33,1),""),"")</f>
        <v/>
      </c>
      <c r="G34" s="90"/>
      <c r="H34" s="72">
        <v>10406</v>
      </c>
      <c r="I34" s="76" t="s">
        <v>22</v>
      </c>
      <c r="J34" s="91" t="s">
        <v>3</v>
      </c>
      <c r="K34" s="324">
        <v>98500000</v>
      </c>
      <c r="L34" s="89">
        <v>420102</v>
      </c>
      <c r="M34" s="76" t="s">
        <v>1134</v>
      </c>
      <c r="N34" s="76" t="s">
        <v>3</v>
      </c>
      <c r="O34" s="324">
        <v>12221000</v>
      </c>
      <c r="P34" s="77">
        <f ca="1">SUMIF($W$12:BO34,$P$11,W34:BO34)</f>
        <v>0</v>
      </c>
      <c r="Q34" s="77">
        <f ca="1">SUMIF($W$12:BP34,$P$11,X34:BP34)</f>
        <v>0</v>
      </c>
      <c r="R34" s="77">
        <f ca="1">SUMIF($W$12:BQ34,$P$11,Y34:BQ34)</f>
        <v>0</v>
      </c>
      <c r="S34" s="78">
        <f t="shared" ca="1" si="3"/>
        <v>0</v>
      </c>
      <c r="T34" s="77">
        <f t="shared" ca="1" si="1"/>
        <v>0</v>
      </c>
      <c r="U34" s="77">
        <f t="shared" ca="1" si="2"/>
        <v>0</v>
      </c>
      <c r="V34" s="79">
        <f t="shared" ca="1" si="4"/>
        <v>0</v>
      </c>
      <c r="W34" s="80"/>
      <c r="X34" s="81">
        <f t="shared" si="5"/>
        <v>0</v>
      </c>
      <c r="Y34" s="82"/>
      <c r="Z34" s="80"/>
      <c r="AA34" s="81">
        <f t="shared" si="6"/>
        <v>0</v>
      </c>
      <c r="AB34" s="82"/>
      <c r="AC34" s="80"/>
      <c r="AD34" s="81">
        <f t="shared" si="7"/>
        <v>0</v>
      </c>
      <c r="AE34" s="82"/>
      <c r="AF34" s="80"/>
      <c r="AG34" s="81">
        <f t="shared" si="8"/>
        <v>0</v>
      </c>
      <c r="AH34" s="82"/>
      <c r="AI34" s="80"/>
      <c r="AJ34" s="81">
        <f t="shared" si="9"/>
        <v>0</v>
      </c>
      <c r="AK34" s="82"/>
      <c r="AL34" s="80"/>
      <c r="AM34" s="81">
        <v>0</v>
      </c>
      <c r="AN34" s="82"/>
      <c r="AO34" s="80"/>
      <c r="AP34" s="81">
        <v>0</v>
      </c>
      <c r="AQ34" s="82"/>
      <c r="AR34" s="80"/>
      <c r="AS34" s="81">
        <f t="shared" si="10"/>
        <v>0</v>
      </c>
      <c r="AT34" s="82"/>
      <c r="AU34" s="80"/>
      <c r="AV34" s="81">
        <f t="shared" si="11"/>
        <v>0</v>
      </c>
      <c r="AW34" s="82"/>
      <c r="AX34" s="80"/>
      <c r="AY34" s="81">
        <f t="shared" si="12"/>
        <v>0</v>
      </c>
      <c r="AZ34" s="82"/>
      <c r="BA34" s="80"/>
      <c r="BB34" s="81">
        <f t="shared" si="13"/>
        <v>0</v>
      </c>
      <c r="BC34" s="82"/>
      <c r="BD34" s="80"/>
      <c r="BE34" s="81">
        <f t="shared" si="14"/>
        <v>0</v>
      </c>
      <c r="BF34" s="82"/>
      <c r="BG34" s="80"/>
      <c r="BH34" s="81">
        <f t="shared" si="15"/>
        <v>0</v>
      </c>
      <c r="BI34" s="82"/>
      <c r="BJ34" s="80"/>
      <c r="BK34" s="81">
        <f t="shared" si="16"/>
        <v>0</v>
      </c>
      <c r="BL34" s="82"/>
      <c r="BM34" s="80"/>
      <c r="BN34" s="81">
        <f t="shared" si="17"/>
        <v>0</v>
      </c>
      <c r="BO34" s="82"/>
    </row>
    <row r="35" spans="1:67" s="83" customFormat="1" ht="38.25" hidden="1" customHeight="1" thickBot="1">
      <c r="A35" s="71">
        <v>85022</v>
      </c>
      <c r="B35" s="71" t="s">
        <v>2242</v>
      </c>
      <c r="C35" s="221" t="str">
        <f ca="1">IF(V35&gt;0,IF($C$12=B35,COUNT($C$12:C34,1),""),"")</f>
        <v/>
      </c>
      <c r="D35" s="221" t="str">
        <f ca="1">IF(V35&gt;0,IF($D$12=B35,COUNT($D$12:D34,1),""),"")</f>
        <v/>
      </c>
      <c r="E35" s="221" t="str">
        <f ca="1">IF(V35&gt;0,IF($E$12=B35,COUNT($E$12:E34,1),""),"")</f>
        <v/>
      </c>
      <c r="F35" s="221" t="str">
        <f ca="1">IF(V35&gt;0,IF($F$12=B35,COUNT($F$12:F34,1),""),"")</f>
        <v/>
      </c>
      <c r="G35" s="90"/>
      <c r="H35" s="72">
        <v>10501</v>
      </c>
      <c r="I35" s="76" t="s">
        <v>23</v>
      </c>
      <c r="J35" s="91" t="s">
        <v>3</v>
      </c>
      <c r="K35" s="324">
        <v>79540000</v>
      </c>
      <c r="L35" s="89">
        <v>420103</v>
      </c>
      <c r="M35" s="76" t="s">
        <v>1135</v>
      </c>
      <c r="N35" s="76" t="s">
        <v>3</v>
      </c>
      <c r="O35" s="324">
        <v>18171000</v>
      </c>
      <c r="P35" s="77">
        <f ca="1">SUMIF($W$12:BO35,$P$11,W35:BO35)</f>
        <v>0</v>
      </c>
      <c r="Q35" s="77">
        <f ca="1">SUMIF($W$12:BP35,$P$11,X35:BP35)</f>
        <v>0</v>
      </c>
      <c r="R35" s="77">
        <f ca="1">SUMIF($W$12:BQ35,$P$11,Y35:BQ35)</f>
        <v>0</v>
      </c>
      <c r="S35" s="78">
        <f t="shared" ca="1" si="3"/>
        <v>0</v>
      </c>
      <c r="T35" s="77">
        <f t="shared" ca="1" si="1"/>
        <v>0</v>
      </c>
      <c r="U35" s="77">
        <f t="shared" ca="1" si="2"/>
        <v>0</v>
      </c>
      <c r="V35" s="79">
        <f t="shared" ca="1" si="4"/>
        <v>0</v>
      </c>
      <c r="W35" s="80"/>
      <c r="X35" s="81">
        <f t="shared" si="5"/>
        <v>0</v>
      </c>
      <c r="Y35" s="82"/>
      <c r="Z35" s="80"/>
      <c r="AA35" s="81">
        <f t="shared" si="6"/>
        <v>0</v>
      </c>
      <c r="AB35" s="82"/>
      <c r="AC35" s="80"/>
      <c r="AD35" s="81">
        <f t="shared" si="7"/>
        <v>0</v>
      </c>
      <c r="AE35" s="82"/>
      <c r="AF35" s="80"/>
      <c r="AG35" s="81">
        <f t="shared" si="8"/>
        <v>0</v>
      </c>
      <c r="AH35" s="82"/>
      <c r="AI35" s="80"/>
      <c r="AJ35" s="81">
        <f t="shared" si="9"/>
        <v>0</v>
      </c>
      <c r="AK35" s="82"/>
      <c r="AL35" s="80"/>
      <c r="AM35" s="81">
        <v>0</v>
      </c>
      <c r="AN35" s="82"/>
      <c r="AO35" s="80"/>
      <c r="AP35" s="81">
        <v>0</v>
      </c>
      <c r="AQ35" s="82"/>
      <c r="AR35" s="80"/>
      <c r="AS35" s="81">
        <f t="shared" si="10"/>
        <v>0</v>
      </c>
      <c r="AT35" s="82"/>
      <c r="AU35" s="80"/>
      <c r="AV35" s="81">
        <f t="shared" si="11"/>
        <v>0</v>
      </c>
      <c r="AW35" s="82"/>
      <c r="AX35" s="80"/>
      <c r="AY35" s="81">
        <f t="shared" si="12"/>
        <v>0</v>
      </c>
      <c r="AZ35" s="82"/>
      <c r="BA35" s="80"/>
      <c r="BB35" s="81">
        <f t="shared" si="13"/>
        <v>0</v>
      </c>
      <c r="BC35" s="82"/>
      <c r="BD35" s="80"/>
      <c r="BE35" s="81">
        <f t="shared" si="14"/>
        <v>0</v>
      </c>
      <c r="BF35" s="82"/>
      <c r="BG35" s="80"/>
      <c r="BH35" s="81">
        <f t="shared" si="15"/>
        <v>0</v>
      </c>
      <c r="BI35" s="82"/>
      <c r="BJ35" s="80"/>
      <c r="BK35" s="81">
        <f t="shared" si="16"/>
        <v>0</v>
      </c>
      <c r="BL35" s="82"/>
      <c r="BM35" s="80"/>
      <c r="BN35" s="81">
        <f t="shared" si="17"/>
        <v>0</v>
      </c>
      <c r="BO35" s="82"/>
    </row>
    <row r="36" spans="1:67" ht="38.25" hidden="1" customHeight="1" thickBot="1">
      <c r="A36" s="71">
        <v>85023</v>
      </c>
      <c r="B36" s="71" t="s">
        <v>2242</v>
      </c>
      <c r="C36" s="221" t="str">
        <f ca="1">IF(V36&gt;0,IF($C$12=B36,COUNT($C$12:C35,1),""),"")</f>
        <v/>
      </c>
      <c r="D36" s="221" t="str">
        <f ca="1">IF(V36&gt;0,IF($D$12=B36,COUNT($D$12:D35,1),""),"")</f>
        <v/>
      </c>
      <c r="E36" s="221" t="str">
        <f ca="1">IF(V36&gt;0,IF($E$12=B36,COUNT($E$12:E35,1),""),"")</f>
        <v/>
      </c>
      <c r="F36" s="221" t="str">
        <f ca="1">IF(V36&gt;0,IF($F$12=B36,COUNT($F$12:F35,1),""),"")</f>
        <v/>
      </c>
      <c r="G36" s="90">
        <v>120004400</v>
      </c>
      <c r="H36" s="72">
        <v>10502</v>
      </c>
      <c r="I36" s="76" t="s">
        <v>24</v>
      </c>
      <c r="J36" s="91" t="s">
        <v>3</v>
      </c>
      <c r="K36" s="324">
        <v>87500000</v>
      </c>
      <c r="L36" s="89">
        <v>420103</v>
      </c>
      <c r="M36" s="76" t="s">
        <v>1135</v>
      </c>
      <c r="N36" s="76" t="s">
        <v>3</v>
      </c>
      <c r="O36" s="324">
        <v>18171000</v>
      </c>
      <c r="P36" s="77">
        <f ca="1">SUMIF($W$12:BO36,$P$11,W36:BO36)</f>
        <v>0</v>
      </c>
      <c r="Q36" s="77">
        <f ca="1">SUMIF($W$12:BP36,$P$11,X36:BP36)</f>
        <v>0</v>
      </c>
      <c r="R36" s="77">
        <f ca="1">SUMIF($W$12:BQ36,$P$11,Y36:BQ36)</f>
        <v>0</v>
      </c>
      <c r="S36" s="78">
        <f t="shared" ca="1" si="3"/>
        <v>0</v>
      </c>
      <c r="T36" s="77">
        <f t="shared" ca="1" si="1"/>
        <v>0</v>
      </c>
      <c r="U36" s="77">
        <f t="shared" ca="1" si="2"/>
        <v>0</v>
      </c>
      <c r="V36" s="79">
        <f t="shared" ca="1" si="4"/>
        <v>0</v>
      </c>
      <c r="W36" s="80"/>
      <c r="X36" s="81">
        <f t="shared" si="5"/>
        <v>0</v>
      </c>
      <c r="Y36" s="82"/>
      <c r="Z36" s="80"/>
      <c r="AA36" s="81">
        <f t="shared" si="6"/>
        <v>0</v>
      </c>
      <c r="AB36" s="82"/>
      <c r="AC36" s="80"/>
      <c r="AD36" s="81">
        <f t="shared" si="7"/>
        <v>0</v>
      </c>
      <c r="AE36" s="82"/>
      <c r="AF36" s="80"/>
      <c r="AG36" s="81">
        <f t="shared" si="8"/>
        <v>0</v>
      </c>
      <c r="AH36" s="82"/>
      <c r="AI36" s="80"/>
      <c r="AJ36" s="81">
        <f t="shared" si="9"/>
        <v>0</v>
      </c>
      <c r="AK36" s="82"/>
      <c r="AL36" s="80"/>
      <c r="AM36" s="81">
        <v>0</v>
      </c>
      <c r="AN36" s="82"/>
      <c r="AO36" s="80"/>
      <c r="AP36" s="81">
        <v>0</v>
      </c>
      <c r="AQ36" s="82"/>
      <c r="AR36" s="80"/>
      <c r="AS36" s="81">
        <f t="shared" si="10"/>
        <v>0</v>
      </c>
      <c r="AT36" s="82"/>
      <c r="AU36" s="80"/>
      <c r="AV36" s="81">
        <f t="shared" si="11"/>
        <v>0</v>
      </c>
      <c r="AW36" s="82"/>
      <c r="AX36" s="80"/>
      <c r="AY36" s="81">
        <f t="shared" si="12"/>
        <v>0</v>
      </c>
      <c r="AZ36" s="82"/>
      <c r="BA36" s="80"/>
      <c r="BB36" s="81">
        <f t="shared" si="13"/>
        <v>0</v>
      </c>
      <c r="BC36" s="82"/>
      <c r="BD36" s="80"/>
      <c r="BE36" s="81">
        <f t="shared" si="14"/>
        <v>0</v>
      </c>
      <c r="BF36" s="82"/>
      <c r="BG36" s="80"/>
      <c r="BH36" s="81">
        <f t="shared" si="15"/>
        <v>0</v>
      </c>
      <c r="BI36" s="82"/>
      <c r="BJ36" s="80"/>
      <c r="BK36" s="81">
        <f t="shared" si="16"/>
        <v>0</v>
      </c>
      <c r="BL36" s="82"/>
      <c r="BM36" s="80"/>
      <c r="BN36" s="81">
        <f t="shared" si="17"/>
        <v>0</v>
      </c>
      <c r="BO36" s="82"/>
    </row>
    <row r="37" spans="1:67" ht="38.25" hidden="1" customHeight="1" thickBot="1">
      <c r="A37" s="71">
        <v>85024</v>
      </c>
      <c r="B37" s="71" t="s">
        <v>2242</v>
      </c>
      <c r="C37" s="221" t="str">
        <f ca="1">IF(V37&gt;0,IF($C$12=B37,COUNT($C$12:C36,1),""),"")</f>
        <v/>
      </c>
      <c r="D37" s="221" t="str">
        <f ca="1">IF(V37&gt;0,IF($D$12=B37,COUNT($D$12:D36,1),""),"")</f>
        <v/>
      </c>
      <c r="E37" s="221" t="str">
        <f ca="1">IF(V37&gt;0,IF($E$12=B37,COUNT($E$12:E36,1),""),"")</f>
        <v/>
      </c>
      <c r="F37" s="221" t="str">
        <f ca="1">IF(V37&gt;0,IF($F$12=B37,COUNT($F$12:F36,1),""),"")</f>
        <v/>
      </c>
      <c r="G37" s="90">
        <v>120004500</v>
      </c>
      <c r="H37" s="72">
        <v>10503</v>
      </c>
      <c r="I37" s="76" t="s">
        <v>25</v>
      </c>
      <c r="J37" s="91" t="s">
        <v>3</v>
      </c>
      <c r="K37" s="324">
        <v>110500000</v>
      </c>
      <c r="L37" s="89">
        <v>420103</v>
      </c>
      <c r="M37" s="76" t="s">
        <v>1135</v>
      </c>
      <c r="N37" s="76" t="s">
        <v>3</v>
      </c>
      <c r="O37" s="324">
        <v>18171000</v>
      </c>
      <c r="P37" s="77">
        <f ca="1">SUMIF($W$12:BO37,$P$11,W37:BO37)</f>
        <v>0</v>
      </c>
      <c r="Q37" s="77">
        <f ca="1">SUMIF($W$12:BP37,$P$11,X37:BP37)</f>
        <v>0</v>
      </c>
      <c r="R37" s="77">
        <f ca="1">SUMIF($W$12:BQ37,$P$11,Y37:BQ37)</f>
        <v>0</v>
      </c>
      <c r="S37" s="78">
        <f t="shared" ca="1" si="3"/>
        <v>0</v>
      </c>
      <c r="T37" s="77">
        <f t="shared" ca="1" si="1"/>
        <v>0</v>
      </c>
      <c r="U37" s="77">
        <f t="shared" ca="1" si="2"/>
        <v>0</v>
      </c>
      <c r="V37" s="79">
        <f t="shared" ca="1" si="4"/>
        <v>0</v>
      </c>
      <c r="W37" s="80"/>
      <c r="X37" s="81">
        <f t="shared" si="5"/>
        <v>0</v>
      </c>
      <c r="Y37" s="82"/>
      <c r="Z37" s="80"/>
      <c r="AA37" s="81">
        <f t="shared" si="6"/>
        <v>0</v>
      </c>
      <c r="AB37" s="82"/>
      <c r="AC37" s="80"/>
      <c r="AD37" s="81">
        <f t="shared" si="7"/>
        <v>0</v>
      </c>
      <c r="AE37" s="82"/>
      <c r="AF37" s="80"/>
      <c r="AG37" s="81">
        <f t="shared" si="8"/>
        <v>0</v>
      </c>
      <c r="AH37" s="82"/>
      <c r="AI37" s="80"/>
      <c r="AJ37" s="81">
        <f t="shared" si="9"/>
        <v>0</v>
      </c>
      <c r="AK37" s="82"/>
      <c r="AL37" s="80"/>
      <c r="AM37" s="81">
        <v>0</v>
      </c>
      <c r="AN37" s="82"/>
      <c r="AO37" s="80"/>
      <c r="AP37" s="81">
        <v>0</v>
      </c>
      <c r="AQ37" s="82"/>
      <c r="AR37" s="80"/>
      <c r="AS37" s="81">
        <f t="shared" si="10"/>
        <v>0</v>
      </c>
      <c r="AT37" s="82"/>
      <c r="AU37" s="80"/>
      <c r="AV37" s="81">
        <f t="shared" si="11"/>
        <v>0</v>
      </c>
      <c r="AW37" s="82"/>
      <c r="AX37" s="80"/>
      <c r="AY37" s="81">
        <f t="shared" si="12"/>
        <v>0</v>
      </c>
      <c r="AZ37" s="82"/>
      <c r="BA37" s="80"/>
      <c r="BB37" s="81">
        <f t="shared" si="13"/>
        <v>0</v>
      </c>
      <c r="BC37" s="82"/>
      <c r="BD37" s="80"/>
      <c r="BE37" s="81">
        <f t="shared" si="14"/>
        <v>0</v>
      </c>
      <c r="BF37" s="82"/>
      <c r="BG37" s="80"/>
      <c r="BH37" s="81">
        <f t="shared" si="15"/>
        <v>0</v>
      </c>
      <c r="BI37" s="82"/>
      <c r="BJ37" s="80"/>
      <c r="BK37" s="81">
        <f t="shared" si="16"/>
        <v>0</v>
      </c>
      <c r="BL37" s="82"/>
      <c r="BM37" s="80"/>
      <c r="BN37" s="81">
        <f t="shared" si="17"/>
        <v>0</v>
      </c>
      <c r="BO37" s="82"/>
    </row>
    <row r="38" spans="1:67" ht="38.25" hidden="1" customHeight="1" thickBot="1">
      <c r="A38" s="71">
        <v>85025</v>
      </c>
      <c r="B38" s="71" t="s">
        <v>2242</v>
      </c>
      <c r="C38" s="221" t="str">
        <f ca="1">IF(V38&gt;0,IF($C$12=B38,COUNT($C$12:C37,1),""),"")</f>
        <v/>
      </c>
      <c r="D38" s="221" t="str">
        <f ca="1">IF(V38&gt;0,IF($D$12=B38,COUNT($D$12:D37,1),""),"")</f>
        <v/>
      </c>
      <c r="E38" s="221" t="str">
        <f ca="1">IF(V38&gt;0,IF($E$12=B38,COUNT($E$12:E37,1),""),"")</f>
        <v/>
      </c>
      <c r="F38" s="221" t="str">
        <f ca="1">IF(V38&gt;0,IF($F$12=B38,COUNT($F$12:F37,1),""),"")</f>
        <v/>
      </c>
      <c r="G38" s="90"/>
      <c r="H38" s="72">
        <v>10504</v>
      </c>
      <c r="I38" s="76" t="s">
        <v>26</v>
      </c>
      <c r="J38" s="91" t="s">
        <v>3</v>
      </c>
      <c r="K38" s="324">
        <v>119000000</v>
      </c>
      <c r="L38" s="89">
        <v>420104</v>
      </c>
      <c r="M38" s="76" t="s">
        <v>1136</v>
      </c>
      <c r="N38" s="76" t="s">
        <v>3</v>
      </c>
      <c r="O38" s="324">
        <v>19718000</v>
      </c>
      <c r="P38" s="77">
        <f ca="1">SUMIF($W$12:BO38,$P$11,W38:BO38)</f>
        <v>0</v>
      </c>
      <c r="Q38" s="77">
        <f ca="1">SUMIF($W$12:BP38,$P$11,X38:BP38)</f>
        <v>0</v>
      </c>
      <c r="R38" s="77">
        <f ca="1">SUMIF($W$12:BQ38,$P$11,Y38:BQ38)</f>
        <v>0</v>
      </c>
      <c r="S38" s="78">
        <f t="shared" ca="1" si="3"/>
        <v>0</v>
      </c>
      <c r="T38" s="77">
        <f t="shared" ca="1" si="1"/>
        <v>0</v>
      </c>
      <c r="U38" s="77">
        <f t="shared" ca="1" si="2"/>
        <v>0</v>
      </c>
      <c r="V38" s="79">
        <f t="shared" ca="1" si="4"/>
        <v>0</v>
      </c>
      <c r="W38" s="80"/>
      <c r="X38" s="81">
        <f t="shared" si="5"/>
        <v>0</v>
      </c>
      <c r="Y38" s="82"/>
      <c r="Z38" s="80"/>
      <c r="AA38" s="81">
        <f t="shared" si="6"/>
        <v>0</v>
      </c>
      <c r="AB38" s="82"/>
      <c r="AC38" s="80"/>
      <c r="AD38" s="81">
        <f t="shared" si="7"/>
        <v>0</v>
      </c>
      <c r="AE38" s="82"/>
      <c r="AF38" s="80"/>
      <c r="AG38" s="81">
        <f t="shared" si="8"/>
        <v>0</v>
      </c>
      <c r="AH38" s="82"/>
      <c r="AI38" s="80"/>
      <c r="AJ38" s="81">
        <f t="shared" si="9"/>
        <v>0</v>
      </c>
      <c r="AK38" s="82"/>
      <c r="AL38" s="80"/>
      <c r="AM38" s="81">
        <v>0</v>
      </c>
      <c r="AN38" s="82"/>
      <c r="AO38" s="80"/>
      <c r="AP38" s="81">
        <v>0</v>
      </c>
      <c r="AQ38" s="82"/>
      <c r="AR38" s="80"/>
      <c r="AS38" s="81">
        <f t="shared" si="10"/>
        <v>0</v>
      </c>
      <c r="AT38" s="82"/>
      <c r="AU38" s="80"/>
      <c r="AV38" s="81">
        <f t="shared" si="11"/>
        <v>0</v>
      </c>
      <c r="AW38" s="82"/>
      <c r="AX38" s="80"/>
      <c r="AY38" s="81">
        <f t="shared" si="12"/>
        <v>0</v>
      </c>
      <c r="AZ38" s="82"/>
      <c r="BA38" s="80"/>
      <c r="BB38" s="81">
        <f t="shared" si="13"/>
        <v>0</v>
      </c>
      <c r="BC38" s="82"/>
      <c r="BD38" s="80"/>
      <c r="BE38" s="81">
        <f t="shared" si="14"/>
        <v>0</v>
      </c>
      <c r="BF38" s="82"/>
      <c r="BG38" s="80"/>
      <c r="BH38" s="81">
        <f t="shared" si="15"/>
        <v>0</v>
      </c>
      <c r="BI38" s="82"/>
      <c r="BJ38" s="80"/>
      <c r="BK38" s="81">
        <f t="shared" si="16"/>
        <v>0</v>
      </c>
      <c r="BL38" s="82"/>
      <c r="BM38" s="80"/>
      <c r="BN38" s="81">
        <f t="shared" si="17"/>
        <v>0</v>
      </c>
      <c r="BO38" s="82"/>
    </row>
    <row r="39" spans="1:67" ht="38.25" hidden="1" customHeight="1" thickBot="1">
      <c r="A39" s="71">
        <v>85026</v>
      </c>
      <c r="B39" s="71" t="s">
        <v>2242</v>
      </c>
      <c r="C39" s="221" t="str">
        <f ca="1">IF(V39&gt;0,IF($C$12=B39,COUNT($C$12:C38,1),""),"")</f>
        <v/>
      </c>
      <c r="D39" s="221" t="str">
        <f ca="1">IF(V39&gt;0,IF($D$12=B39,COUNT($D$12:D38,1),""),"")</f>
        <v/>
      </c>
      <c r="E39" s="221" t="str">
        <f ca="1">IF(V39&gt;0,IF($E$12=B39,COUNT($E$12:E38,1),""),"")</f>
        <v/>
      </c>
      <c r="F39" s="221" t="str">
        <f ca="1">IF(V39&gt;0,IF($F$12=B39,COUNT($F$12:F38,1),""),"")</f>
        <v/>
      </c>
      <c r="G39" s="90">
        <v>120004700</v>
      </c>
      <c r="H39" s="72">
        <v>10505</v>
      </c>
      <c r="I39" s="76" t="s">
        <v>27</v>
      </c>
      <c r="J39" s="91" t="s">
        <v>3</v>
      </c>
      <c r="K39" s="324">
        <v>126500000</v>
      </c>
      <c r="L39" s="89">
        <v>420107</v>
      </c>
      <c r="M39" s="76" t="s">
        <v>1139</v>
      </c>
      <c r="N39" s="76" t="s">
        <v>3</v>
      </c>
      <c r="O39" s="324">
        <v>22218000</v>
      </c>
      <c r="P39" s="77">
        <f ca="1">SUMIF($W$12:BO39,$P$11,W39:BO39)</f>
        <v>0</v>
      </c>
      <c r="Q39" s="77">
        <f ca="1">SUMIF($W$12:BP39,$P$11,X39:BP39)</f>
        <v>0</v>
      </c>
      <c r="R39" s="77">
        <f ca="1">SUMIF($W$12:BQ39,$P$11,Y39:BQ39)</f>
        <v>0</v>
      </c>
      <c r="S39" s="78">
        <f t="shared" ca="1" si="3"/>
        <v>0</v>
      </c>
      <c r="T39" s="77">
        <f t="shared" ca="1" si="1"/>
        <v>0</v>
      </c>
      <c r="U39" s="77">
        <f t="shared" ca="1" si="2"/>
        <v>0</v>
      </c>
      <c r="V39" s="79">
        <f t="shared" ca="1" si="4"/>
        <v>0</v>
      </c>
      <c r="W39" s="80"/>
      <c r="X39" s="81">
        <f t="shared" si="5"/>
        <v>0</v>
      </c>
      <c r="Y39" s="82"/>
      <c r="Z39" s="80"/>
      <c r="AA39" s="81">
        <f t="shared" si="6"/>
        <v>0</v>
      </c>
      <c r="AB39" s="82"/>
      <c r="AC39" s="80"/>
      <c r="AD39" s="81">
        <f t="shared" si="7"/>
        <v>0</v>
      </c>
      <c r="AE39" s="82"/>
      <c r="AF39" s="80"/>
      <c r="AG39" s="81">
        <f t="shared" si="8"/>
        <v>0</v>
      </c>
      <c r="AH39" s="82"/>
      <c r="AI39" s="80"/>
      <c r="AJ39" s="81">
        <f t="shared" si="9"/>
        <v>0</v>
      </c>
      <c r="AK39" s="82"/>
      <c r="AL39" s="80"/>
      <c r="AM39" s="81">
        <v>0</v>
      </c>
      <c r="AN39" s="82"/>
      <c r="AO39" s="80"/>
      <c r="AP39" s="81">
        <v>0</v>
      </c>
      <c r="AQ39" s="82"/>
      <c r="AR39" s="80"/>
      <c r="AS39" s="81">
        <f t="shared" si="10"/>
        <v>0</v>
      </c>
      <c r="AT39" s="82"/>
      <c r="AU39" s="80"/>
      <c r="AV39" s="81">
        <f t="shared" si="11"/>
        <v>0</v>
      </c>
      <c r="AW39" s="82"/>
      <c r="AX39" s="80"/>
      <c r="AY39" s="81">
        <f t="shared" si="12"/>
        <v>0</v>
      </c>
      <c r="AZ39" s="82"/>
      <c r="BA39" s="80"/>
      <c r="BB39" s="81">
        <f t="shared" si="13"/>
        <v>0</v>
      </c>
      <c r="BC39" s="82"/>
      <c r="BD39" s="80"/>
      <c r="BE39" s="81">
        <f t="shared" si="14"/>
        <v>0</v>
      </c>
      <c r="BF39" s="82"/>
      <c r="BG39" s="80"/>
      <c r="BH39" s="81">
        <f t="shared" si="15"/>
        <v>0</v>
      </c>
      <c r="BI39" s="82"/>
      <c r="BJ39" s="80"/>
      <c r="BK39" s="81">
        <f t="shared" si="16"/>
        <v>0</v>
      </c>
      <c r="BL39" s="82"/>
      <c r="BM39" s="80"/>
      <c r="BN39" s="81">
        <f t="shared" si="17"/>
        <v>0</v>
      </c>
      <c r="BO39" s="82"/>
    </row>
    <row r="40" spans="1:67" ht="38.25" hidden="1" customHeight="1" thickBot="1">
      <c r="A40" s="71">
        <v>85027</v>
      </c>
      <c r="B40" s="71" t="s">
        <v>2242</v>
      </c>
      <c r="C40" s="221" t="str">
        <f ca="1">IF(V40&gt;0,IF($C$12=B40,COUNT($C$12:C39,1),""),"")</f>
        <v/>
      </c>
      <c r="D40" s="221" t="str">
        <f ca="1">IF(V40&gt;0,IF($D$12=B40,COUNT($D$12:D39,1),""),"")</f>
        <v/>
      </c>
      <c r="E40" s="221" t="str">
        <f ca="1">IF(V40&gt;0,IF($E$12=B40,COUNT($E$12:E39,1),""),"")</f>
        <v/>
      </c>
      <c r="F40" s="221" t="str">
        <f ca="1">IF(V40&gt;0,IF($F$12=B40,COUNT($F$12:F39,1),""),"")</f>
        <v/>
      </c>
      <c r="G40" s="90"/>
      <c r="H40" s="72">
        <v>10506</v>
      </c>
      <c r="I40" s="76" t="s">
        <v>28</v>
      </c>
      <c r="J40" s="91" t="s">
        <v>3</v>
      </c>
      <c r="K40" s="324">
        <v>175000000</v>
      </c>
      <c r="L40" s="89">
        <v>420107</v>
      </c>
      <c r="M40" s="76" t="s">
        <v>1139</v>
      </c>
      <c r="N40" s="76" t="s">
        <v>3</v>
      </c>
      <c r="O40" s="324">
        <v>22218000</v>
      </c>
      <c r="P40" s="77">
        <f ca="1">SUMIF($W$12:BO40,$P$11,W40:BO40)</f>
        <v>0</v>
      </c>
      <c r="Q40" s="77">
        <f ca="1">SUMIF($W$12:BP40,$P$11,X40:BP40)</f>
        <v>0</v>
      </c>
      <c r="R40" s="77">
        <f ca="1">SUMIF($W$12:BQ40,$P$11,Y40:BQ40)</f>
        <v>0</v>
      </c>
      <c r="S40" s="78">
        <f t="shared" ca="1" si="3"/>
        <v>0</v>
      </c>
      <c r="T40" s="77">
        <f t="shared" ca="1" si="1"/>
        <v>0</v>
      </c>
      <c r="U40" s="77">
        <f t="shared" ca="1" si="2"/>
        <v>0</v>
      </c>
      <c r="V40" s="79">
        <f t="shared" ca="1" si="4"/>
        <v>0</v>
      </c>
      <c r="W40" s="80"/>
      <c r="X40" s="81">
        <f t="shared" si="5"/>
        <v>0</v>
      </c>
      <c r="Y40" s="82"/>
      <c r="Z40" s="80"/>
      <c r="AA40" s="81">
        <f t="shared" si="6"/>
        <v>0</v>
      </c>
      <c r="AB40" s="82"/>
      <c r="AC40" s="80"/>
      <c r="AD40" s="81">
        <f t="shared" si="7"/>
        <v>0</v>
      </c>
      <c r="AE40" s="82"/>
      <c r="AF40" s="80"/>
      <c r="AG40" s="81">
        <f t="shared" si="8"/>
        <v>0</v>
      </c>
      <c r="AH40" s="82"/>
      <c r="AI40" s="80"/>
      <c r="AJ40" s="81">
        <f t="shared" si="9"/>
        <v>0</v>
      </c>
      <c r="AK40" s="82"/>
      <c r="AL40" s="80"/>
      <c r="AM40" s="81">
        <v>0</v>
      </c>
      <c r="AN40" s="82"/>
      <c r="AO40" s="80"/>
      <c r="AP40" s="81">
        <v>0</v>
      </c>
      <c r="AQ40" s="82"/>
      <c r="AR40" s="80"/>
      <c r="AS40" s="81">
        <f t="shared" si="10"/>
        <v>0</v>
      </c>
      <c r="AT40" s="82"/>
      <c r="AU40" s="80"/>
      <c r="AV40" s="81">
        <f t="shared" si="11"/>
        <v>0</v>
      </c>
      <c r="AW40" s="82"/>
      <c r="AX40" s="80"/>
      <c r="AY40" s="81">
        <f t="shared" si="12"/>
        <v>0</v>
      </c>
      <c r="AZ40" s="82"/>
      <c r="BA40" s="80"/>
      <c r="BB40" s="81">
        <f t="shared" si="13"/>
        <v>0</v>
      </c>
      <c r="BC40" s="82"/>
      <c r="BD40" s="80"/>
      <c r="BE40" s="81">
        <f t="shared" si="14"/>
        <v>0</v>
      </c>
      <c r="BF40" s="82"/>
      <c r="BG40" s="80"/>
      <c r="BH40" s="81">
        <f t="shared" si="15"/>
        <v>0</v>
      </c>
      <c r="BI40" s="82"/>
      <c r="BJ40" s="80"/>
      <c r="BK40" s="81">
        <f t="shared" si="16"/>
        <v>0</v>
      </c>
      <c r="BL40" s="82"/>
      <c r="BM40" s="80"/>
      <c r="BN40" s="81">
        <f t="shared" si="17"/>
        <v>0</v>
      </c>
      <c r="BO40" s="82"/>
    </row>
    <row r="41" spans="1:67" ht="38.25" hidden="1" customHeight="1" thickBot="1">
      <c r="A41" s="71">
        <v>85028</v>
      </c>
      <c r="B41" s="71" t="s">
        <v>2242</v>
      </c>
      <c r="C41" s="221" t="str">
        <f ca="1">IF(V41&gt;0,IF($C$12=B41,COUNT($C$12:C40,1),""),"")</f>
        <v/>
      </c>
      <c r="D41" s="221" t="str">
        <f ca="1">IF(V41&gt;0,IF($D$12=B41,COUNT($D$12:D40,1),""),"")</f>
        <v/>
      </c>
      <c r="E41" s="221" t="str">
        <f ca="1">IF(V41&gt;0,IF($E$12=B41,COUNT($E$12:E40,1),""),"")</f>
        <v/>
      </c>
      <c r="F41" s="221" t="str">
        <f ca="1">IF(V41&gt;0,IF($F$12=B41,COUNT($F$12:F40,1),""),"")</f>
        <v/>
      </c>
      <c r="G41" s="90"/>
      <c r="H41" s="72">
        <v>10602</v>
      </c>
      <c r="I41" s="76" t="s">
        <v>29</v>
      </c>
      <c r="J41" s="91" t="s">
        <v>3</v>
      </c>
      <c r="K41" s="324">
        <v>153000000</v>
      </c>
      <c r="L41" s="89">
        <v>420105</v>
      </c>
      <c r="M41" s="76" t="s">
        <v>1137</v>
      </c>
      <c r="N41" s="76" t="s">
        <v>3</v>
      </c>
      <c r="O41" s="324">
        <v>20478000</v>
      </c>
      <c r="P41" s="77">
        <f ca="1">SUMIF($W$12:BO41,$P$11,W41:BO41)</f>
        <v>0</v>
      </c>
      <c r="Q41" s="77">
        <f ca="1">SUMIF($W$12:BP41,$P$11,X41:BP41)</f>
        <v>0</v>
      </c>
      <c r="R41" s="77">
        <f ca="1">SUMIF($W$12:BQ41,$P$11,Y41:BQ41)</f>
        <v>0</v>
      </c>
      <c r="S41" s="78">
        <f t="shared" ca="1" si="3"/>
        <v>0</v>
      </c>
      <c r="T41" s="77">
        <f t="shared" ca="1" si="1"/>
        <v>0</v>
      </c>
      <c r="U41" s="77">
        <f t="shared" ca="1" si="2"/>
        <v>0</v>
      </c>
      <c r="V41" s="79">
        <f t="shared" ca="1" si="4"/>
        <v>0</v>
      </c>
      <c r="W41" s="80"/>
      <c r="X41" s="81">
        <f t="shared" si="5"/>
        <v>0</v>
      </c>
      <c r="Y41" s="82"/>
      <c r="Z41" s="80"/>
      <c r="AA41" s="81">
        <f t="shared" si="6"/>
        <v>0</v>
      </c>
      <c r="AB41" s="82"/>
      <c r="AC41" s="80"/>
      <c r="AD41" s="81">
        <f t="shared" si="7"/>
        <v>0</v>
      </c>
      <c r="AE41" s="82"/>
      <c r="AF41" s="80"/>
      <c r="AG41" s="81">
        <f t="shared" si="8"/>
        <v>0</v>
      </c>
      <c r="AH41" s="82"/>
      <c r="AI41" s="80"/>
      <c r="AJ41" s="81">
        <f t="shared" si="9"/>
        <v>0</v>
      </c>
      <c r="AK41" s="82"/>
      <c r="AL41" s="80"/>
      <c r="AM41" s="81">
        <v>0</v>
      </c>
      <c r="AN41" s="82"/>
      <c r="AO41" s="80"/>
      <c r="AP41" s="81">
        <v>0</v>
      </c>
      <c r="AQ41" s="82"/>
      <c r="AR41" s="80"/>
      <c r="AS41" s="81">
        <f t="shared" si="10"/>
        <v>0</v>
      </c>
      <c r="AT41" s="82"/>
      <c r="AU41" s="80"/>
      <c r="AV41" s="81">
        <f t="shared" si="11"/>
        <v>0</v>
      </c>
      <c r="AW41" s="82"/>
      <c r="AX41" s="80"/>
      <c r="AY41" s="81">
        <f t="shared" si="12"/>
        <v>0</v>
      </c>
      <c r="AZ41" s="82"/>
      <c r="BA41" s="80"/>
      <c r="BB41" s="81">
        <f t="shared" si="13"/>
        <v>0</v>
      </c>
      <c r="BC41" s="82"/>
      <c r="BD41" s="80"/>
      <c r="BE41" s="81">
        <f t="shared" si="14"/>
        <v>0</v>
      </c>
      <c r="BF41" s="82"/>
      <c r="BG41" s="80"/>
      <c r="BH41" s="81">
        <f t="shared" si="15"/>
        <v>0</v>
      </c>
      <c r="BI41" s="82"/>
      <c r="BJ41" s="80"/>
      <c r="BK41" s="81">
        <f t="shared" si="16"/>
        <v>0</v>
      </c>
      <c r="BL41" s="82"/>
      <c r="BM41" s="80"/>
      <c r="BN41" s="81">
        <f t="shared" si="17"/>
        <v>0</v>
      </c>
      <c r="BO41" s="82"/>
    </row>
    <row r="42" spans="1:67" ht="38.25" hidden="1" customHeight="1" thickBot="1">
      <c r="A42" s="71">
        <v>85029</v>
      </c>
      <c r="B42" s="71" t="s">
        <v>2242</v>
      </c>
      <c r="C42" s="221" t="str">
        <f ca="1">IF(V42&gt;0,IF($C$12=B42,COUNT($C$12:C41,1),""),"")</f>
        <v/>
      </c>
      <c r="D42" s="221" t="str">
        <f ca="1">IF(V42&gt;0,IF($D$12=B42,COUNT($D$12:D41,1),""),"")</f>
        <v/>
      </c>
      <c r="E42" s="221" t="str">
        <f ca="1">IF(V42&gt;0,IF($E$12=B42,COUNT($E$12:E41,1),""),"")</f>
        <v/>
      </c>
      <c r="F42" s="221" t="str">
        <f ca="1">IF(V42&gt;0,IF($F$12=B42,COUNT($F$12:F41,1),""),"")</f>
        <v/>
      </c>
      <c r="G42" s="90"/>
      <c r="H42" s="72">
        <v>10603</v>
      </c>
      <c r="I42" s="76" t="s">
        <v>30</v>
      </c>
      <c r="J42" s="91" t="s">
        <v>3</v>
      </c>
      <c r="K42" s="324">
        <v>175000000</v>
      </c>
      <c r="L42" s="89">
        <v>420106</v>
      </c>
      <c r="M42" s="76" t="s">
        <v>1138</v>
      </c>
      <c r="N42" s="76" t="s">
        <v>3</v>
      </c>
      <c r="O42" s="324">
        <v>21445000</v>
      </c>
      <c r="P42" s="77">
        <f ca="1">SUMIF($W$12:BO42,$P$11,W42:BO42)</f>
        <v>0</v>
      </c>
      <c r="Q42" s="77">
        <f ca="1">SUMIF($W$12:BP42,$P$11,X42:BP42)</f>
        <v>0</v>
      </c>
      <c r="R42" s="77">
        <f ca="1">SUMIF($W$12:BQ42,$P$11,Y42:BQ42)</f>
        <v>0</v>
      </c>
      <c r="S42" s="78">
        <f t="shared" ca="1" si="3"/>
        <v>0</v>
      </c>
      <c r="T42" s="77">
        <f t="shared" ca="1" si="1"/>
        <v>0</v>
      </c>
      <c r="U42" s="77">
        <f t="shared" ca="1" si="2"/>
        <v>0</v>
      </c>
      <c r="V42" s="79">
        <f t="shared" ca="1" si="4"/>
        <v>0</v>
      </c>
      <c r="W42" s="80"/>
      <c r="X42" s="81">
        <f t="shared" si="5"/>
        <v>0</v>
      </c>
      <c r="Y42" s="82"/>
      <c r="Z42" s="80"/>
      <c r="AA42" s="81">
        <f t="shared" si="6"/>
        <v>0</v>
      </c>
      <c r="AB42" s="82"/>
      <c r="AC42" s="80"/>
      <c r="AD42" s="81">
        <f t="shared" si="7"/>
        <v>0</v>
      </c>
      <c r="AE42" s="82"/>
      <c r="AF42" s="80"/>
      <c r="AG42" s="81">
        <f t="shared" si="8"/>
        <v>0</v>
      </c>
      <c r="AH42" s="82"/>
      <c r="AI42" s="80"/>
      <c r="AJ42" s="81">
        <f t="shared" si="9"/>
        <v>0</v>
      </c>
      <c r="AK42" s="82"/>
      <c r="AL42" s="80"/>
      <c r="AM42" s="81">
        <v>0</v>
      </c>
      <c r="AN42" s="82"/>
      <c r="AO42" s="80"/>
      <c r="AP42" s="81">
        <v>0</v>
      </c>
      <c r="AQ42" s="82"/>
      <c r="AR42" s="80"/>
      <c r="AS42" s="81">
        <f t="shared" si="10"/>
        <v>0</v>
      </c>
      <c r="AT42" s="82"/>
      <c r="AU42" s="80"/>
      <c r="AV42" s="81">
        <f t="shared" si="11"/>
        <v>0</v>
      </c>
      <c r="AW42" s="82"/>
      <c r="AX42" s="80"/>
      <c r="AY42" s="81">
        <f t="shared" si="12"/>
        <v>0</v>
      </c>
      <c r="AZ42" s="82"/>
      <c r="BA42" s="80"/>
      <c r="BB42" s="81">
        <f t="shared" si="13"/>
        <v>0</v>
      </c>
      <c r="BC42" s="82"/>
      <c r="BD42" s="80"/>
      <c r="BE42" s="81">
        <f t="shared" si="14"/>
        <v>0</v>
      </c>
      <c r="BF42" s="82"/>
      <c r="BG42" s="80"/>
      <c r="BH42" s="81">
        <f t="shared" si="15"/>
        <v>0</v>
      </c>
      <c r="BI42" s="82"/>
      <c r="BJ42" s="80"/>
      <c r="BK42" s="81">
        <f t="shared" si="16"/>
        <v>0</v>
      </c>
      <c r="BL42" s="82"/>
      <c r="BM42" s="80"/>
      <c r="BN42" s="81">
        <f t="shared" si="17"/>
        <v>0</v>
      </c>
      <c r="BO42" s="82"/>
    </row>
    <row r="43" spans="1:67" ht="38.25" hidden="1" customHeight="1" thickBot="1">
      <c r="A43" s="71">
        <v>85030</v>
      </c>
      <c r="B43" s="71" t="s">
        <v>2242</v>
      </c>
      <c r="C43" s="221" t="str">
        <f ca="1">IF(V43&gt;0,IF($C$12=B43,COUNT($C$12:C42,1),""),"")</f>
        <v/>
      </c>
      <c r="D43" s="221" t="str">
        <f ca="1">IF(V43&gt;0,IF($D$12=B43,COUNT($D$12:D42,1),""),"")</f>
        <v/>
      </c>
      <c r="E43" s="221" t="str">
        <f ca="1">IF(V43&gt;0,IF($E$12=B43,COUNT($E$12:E42,1),""),"")</f>
        <v/>
      </c>
      <c r="F43" s="221" t="str">
        <f ca="1">IF(V43&gt;0,IF($F$12=B43,COUNT($F$12:F42,1),""),"")</f>
        <v/>
      </c>
      <c r="G43" s="90"/>
      <c r="H43" s="72">
        <v>10604</v>
      </c>
      <c r="I43" s="76" t="s">
        <v>31</v>
      </c>
      <c r="J43" s="91" t="s">
        <v>3</v>
      </c>
      <c r="K43" s="324">
        <v>180000000</v>
      </c>
      <c r="L43" s="89">
        <v>420107</v>
      </c>
      <c r="M43" s="76" t="s">
        <v>1139</v>
      </c>
      <c r="N43" s="76" t="s">
        <v>3</v>
      </c>
      <c r="O43" s="324">
        <v>22218000</v>
      </c>
      <c r="P43" s="77">
        <f ca="1">SUMIF($W$12:BO43,$P$11,W43:BO43)</f>
        <v>0</v>
      </c>
      <c r="Q43" s="77">
        <f ca="1">SUMIF($W$12:BP43,$P$11,X43:BP43)</f>
        <v>0</v>
      </c>
      <c r="R43" s="77">
        <f ca="1">SUMIF($W$12:BQ43,$P$11,Y43:BQ43)</f>
        <v>0</v>
      </c>
      <c r="S43" s="78">
        <f t="shared" ca="1" si="3"/>
        <v>0</v>
      </c>
      <c r="T43" s="77">
        <f t="shared" ca="1" si="1"/>
        <v>0</v>
      </c>
      <c r="U43" s="77">
        <f t="shared" ca="1" si="2"/>
        <v>0</v>
      </c>
      <c r="V43" s="79">
        <f t="shared" ca="1" si="4"/>
        <v>0</v>
      </c>
      <c r="W43" s="80"/>
      <c r="X43" s="81">
        <f t="shared" si="5"/>
        <v>0</v>
      </c>
      <c r="Y43" s="82"/>
      <c r="Z43" s="80"/>
      <c r="AA43" s="81">
        <f t="shared" si="6"/>
        <v>0</v>
      </c>
      <c r="AB43" s="82"/>
      <c r="AC43" s="80"/>
      <c r="AD43" s="81">
        <f t="shared" si="7"/>
        <v>0</v>
      </c>
      <c r="AE43" s="82"/>
      <c r="AF43" s="80"/>
      <c r="AG43" s="81">
        <f t="shared" si="8"/>
        <v>0</v>
      </c>
      <c r="AH43" s="82"/>
      <c r="AI43" s="80"/>
      <c r="AJ43" s="81">
        <f t="shared" si="9"/>
        <v>0</v>
      </c>
      <c r="AK43" s="82"/>
      <c r="AL43" s="80"/>
      <c r="AM43" s="81">
        <v>0</v>
      </c>
      <c r="AN43" s="82"/>
      <c r="AO43" s="80"/>
      <c r="AP43" s="81">
        <v>0</v>
      </c>
      <c r="AQ43" s="82"/>
      <c r="AR43" s="80"/>
      <c r="AS43" s="81">
        <f t="shared" si="10"/>
        <v>0</v>
      </c>
      <c r="AT43" s="82"/>
      <c r="AU43" s="80"/>
      <c r="AV43" s="81">
        <f t="shared" si="11"/>
        <v>0</v>
      </c>
      <c r="AW43" s="82"/>
      <c r="AX43" s="80"/>
      <c r="AY43" s="81">
        <f t="shared" si="12"/>
        <v>0</v>
      </c>
      <c r="AZ43" s="82"/>
      <c r="BA43" s="80"/>
      <c r="BB43" s="81">
        <f t="shared" si="13"/>
        <v>0</v>
      </c>
      <c r="BC43" s="82"/>
      <c r="BD43" s="80"/>
      <c r="BE43" s="81">
        <f t="shared" si="14"/>
        <v>0</v>
      </c>
      <c r="BF43" s="82"/>
      <c r="BG43" s="80"/>
      <c r="BH43" s="81">
        <f t="shared" si="15"/>
        <v>0</v>
      </c>
      <c r="BI43" s="82"/>
      <c r="BJ43" s="80"/>
      <c r="BK43" s="81">
        <f t="shared" si="16"/>
        <v>0</v>
      </c>
      <c r="BL43" s="82"/>
      <c r="BM43" s="80"/>
      <c r="BN43" s="81">
        <f t="shared" si="17"/>
        <v>0</v>
      </c>
      <c r="BO43" s="82"/>
    </row>
    <row r="44" spans="1:67" ht="38.25" hidden="1" customHeight="1" thickBot="1">
      <c r="A44" s="71">
        <v>85031</v>
      </c>
      <c r="B44" s="71" t="s">
        <v>2242</v>
      </c>
      <c r="C44" s="221" t="str">
        <f ca="1">IF(V44&gt;0,IF($C$12=B44,COUNT($C$12:C43,1),""),"")</f>
        <v/>
      </c>
      <c r="D44" s="221" t="str">
        <f ca="1">IF(V44&gt;0,IF($D$12=B44,COUNT($D$12:D43,1),""),"")</f>
        <v/>
      </c>
      <c r="E44" s="221" t="str">
        <f ca="1">IF(V44&gt;0,IF($E$12=B44,COUNT($E$12:E43,1),""),"")</f>
        <v/>
      </c>
      <c r="F44" s="221" t="str">
        <f ca="1">IF(V44&gt;0,IF($F$12=B44,COUNT($F$12:F43,1),""),"")</f>
        <v/>
      </c>
      <c r="G44" s="90">
        <v>120005000</v>
      </c>
      <c r="H44" s="72">
        <v>10605</v>
      </c>
      <c r="I44" s="76" t="s">
        <v>32</v>
      </c>
      <c r="J44" s="91" t="s">
        <v>3</v>
      </c>
      <c r="K44" s="324">
        <v>183000000</v>
      </c>
      <c r="L44" s="89">
        <v>420107</v>
      </c>
      <c r="M44" s="76" t="s">
        <v>1139</v>
      </c>
      <c r="N44" s="76" t="s">
        <v>3</v>
      </c>
      <c r="O44" s="324">
        <v>22218000</v>
      </c>
      <c r="P44" s="77">
        <f ca="1">SUMIF($W$12:BO44,$P$11,W44:BO44)</f>
        <v>0</v>
      </c>
      <c r="Q44" s="77">
        <f ca="1">SUMIF($W$12:BP44,$P$11,X44:BP44)</f>
        <v>0</v>
      </c>
      <c r="R44" s="77">
        <f ca="1">SUMIF($W$12:BQ44,$P$11,Y44:BQ44)</f>
        <v>0</v>
      </c>
      <c r="S44" s="78">
        <f t="shared" ca="1" si="3"/>
        <v>0</v>
      </c>
      <c r="T44" s="77">
        <f t="shared" ca="1" si="1"/>
        <v>0</v>
      </c>
      <c r="U44" s="77">
        <f t="shared" ca="1" si="2"/>
        <v>0</v>
      </c>
      <c r="V44" s="79">
        <f t="shared" ca="1" si="4"/>
        <v>0</v>
      </c>
      <c r="W44" s="80"/>
      <c r="X44" s="81">
        <f t="shared" si="5"/>
        <v>0</v>
      </c>
      <c r="Y44" s="82"/>
      <c r="Z44" s="80"/>
      <c r="AA44" s="81">
        <f t="shared" si="6"/>
        <v>0</v>
      </c>
      <c r="AB44" s="82"/>
      <c r="AC44" s="80"/>
      <c r="AD44" s="81">
        <f t="shared" si="7"/>
        <v>0</v>
      </c>
      <c r="AE44" s="82"/>
      <c r="AF44" s="80"/>
      <c r="AG44" s="81">
        <f t="shared" si="8"/>
        <v>0</v>
      </c>
      <c r="AH44" s="82"/>
      <c r="AI44" s="80"/>
      <c r="AJ44" s="81">
        <f t="shared" si="9"/>
        <v>0</v>
      </c>
      <c r="AK44" s="82"/>
      <c r="AL44" s="80"/>
      <c r="AM44" s="81">
        <v>0</v>
      </c>
      <c r="AN44" s="82"/>
      <c r="AO44" s="80"/>
      <c r="AP44" s="81">
        <v>0</v>
      </c>
      <c r="AQ44" s="82"/>
      <c r="AR44" s="80"/>
      <c r="AS44" s="81">
        <f t="shared" si="10"/>
        <v>0</v>
      </c>
      <c r="AT44" s="82"/>
      <c r="AU44" s="80"/>
      <c r="AV44" s="81">
        <f t="shared" si="11"/>
        <v>0</v>
      </c>
      <c r="AW44" s="82"/>
      <c r="AX44" s="80"/>
      <c r="AY44" s="81">
        <f t="shared" si="12"/>
        <v>0</v>
      </c>
      <c r="AZ44" s="82"/>
      <c r="BA44" s="80"/>
      <c r="BB44" s="81">
        <f t="shared" si="13"/>
        <v>0</v>
      </c>
      <c r="BC44" s="82"/>
      <c r="BD44" s="80"/>
      <c r="BE44" s="81">
        <f t="shared" si="14"/>
        <v>0</v>
      </c>
      <c r="BF44" s="82"/>
      <c r="BG44" s="80"/>
      <c r="BH44" s="81">
        <f t="shared" si="15"/>
        <v>0</v>
      </c>
      <c r="BI44" s="82"/>
      <c r="BJ44" s="80"/>
      <c r="BK44" s="81">
        <f t="shared" si="16"/>
        <v>0</v>
      </c>
      <c r="BL44" s="82"/>
      <c r="BM44" s="80"/>
      <c r="BN44" s="81">
        <f t="shared" si="17"/>
        <v>0</v>
      </c>
      <c r="BO44" s="82"/>
    </row>
    <row r="45" spans="1:67" ht="38.25" hidden="1" customHeight="1" thickBot="1">
      <c r="A45" s="71">
        <v>85032</v>
      </c>
      <c r="B45" s="71" t="s">
        <v>2242</v>
      </c>
      <c r="C45" s="221" t="str">
        <f ca="1">IF(V45&gt;0,IF($C$12=B45,COUNT($C$12:C44,1),""),"")</f>
        <v/>
      </c>
      <c r="D45" s="221" t="str">
        <f ca="1">IF(V45&gt;0,IF($D$12=B45,COUNT($D$12:D44,1),""),"")</f>
        <v/>
      </c>
      <c r="E45" s="221" t="str">
        <f ca="1">IF(V45&gt;0,IF($E$12=B45,COUNT($E$12:E44,1),""),"")</f>
        <v/>
      </c>
      <c r="F45" s="221" t="str">
        <f ca="1">IF(V45&gt;0,IF($F$12=B45,COUNT($F$12:F44,1),""),"")</f>
        <v/>
      </c>
      <c r="G45" s="90"/>
      <c r="H45" s="72">
        <v>10606</v>
      </c>
      <c r="I45" s="76" t="s">
        <v>33</v>
      </c>
      <c r="J45" s="91" t="s">
        <v>3</v>
      </c>
      <c r="K45" s="324">
        <v>235000000</v>
      </c>
      <c r="L45" s="89">
        <v>420107</v>
      </c>
      <c r="M45" s="76" t="s">
        <v>1139</v>
      </c>
      <c r="N45" s="76" t="s">
        <v>3</v>
      </c>
      <c r="O45" s="324">
        <v>22218000</v>
      </c>
      <c r="P45" s="77">
        <f ca="1">SUMIF($W$12:BO45,$P$11,W45:BO45)</f>
        <v>0</v>
      </c>
      <c r="Q45" s="77">
        <f ca="1">SUMIF($W$12:BP45,$P$11,X45:BP45)</f>
        <v>0</v>
      </c>
      <c r="R45" s="77">
        <f ca="1">SUMIF($W$12:BQ45,$P$11,Y45:BQ45)</f>
        <v>0</v>
      </c>
      <c r="S45" s="78">
        <f t="shared" ca="1" si="3"/>
        <v>0</v>
      </c>
      <c r="T45" s="77">
        <f t="shared" ca="1" si="1"/>
        <v>0</v>
      </c>
      <c r="U45" s="77">
        <f t="shared" ca="1" si="2"/>
        <v>0</v>
      </c>
      <c r="V45" s="79">
        <f t="shared" ca="1" si="4"/>
        <v>0</v>
      </c>
      <c r="W45" s="80"/>
      <c r="X45" s="81">
        <f t="shared" si="5"/>
        <v>0</v>
      </c>
      <c r="Y45" s="82"/>
      <c r="Z45" s="80"/>
      <c r="AA45" s="81">
        <f t="shared" si="6"/>
        <v>0</v>
      </c>
      <c r="AB45" s="82"/>
      <c r="AC45" s="80"/>
      <c r="AD45" s="81">
        <f t="shared" si="7"/>
        <v>0</v>
      </c>
      <c r="AE45" s="82"/>
      <c r="AF45" s="80"/>
      <c r="AG45" s="81">
        <f t="shared" si="8"/>
        <v>0</v>
      </c>
      <c r="AH45" s="82"/>
      <c r="AI45" s="80"/>
      <c r="AJ45" s="81">
        <f t="shared" si="9"/>
        <v>0</v>
      </c>
      <c r="AK45" s="82"/>
      <c r="AL45" s="80"/>
      <c r="AM45" s="81">
        <v>0</v>
      </c>
      <c r="AN45" s="82"/>
      <c r="AO45" s="80"/>
      <c r="AP45" s="81">
        <v>0</v>
      </c>
      <c r="AQ45" s="82"/>
      <c r="AR45" s="80"/>
      <c r="AS45" s="81">
        <f t="shared" si="10"/>
        <v>0</v>
      </c>
      <c r="AT45" s="82"/>
      <c r="AU45" s="80"/>
      <c r="AV45" s="81">
        <f t="shared" si="11"/>
        <v>0</v>
      </c>
      <c r="AW45" s="82"/>
      <c r="AX45" s="80"/>
      <c r="AY45" s="81">
        <f t="shared" si="12"/>
        <v>0</v>
      </c>
      <c r="AZ45" s="82"/>
      <c r="BA45" s="80"/>
      <c r="BB45" s="81">
        <f t="shared" si="13"/>
        <v>0</v>
      </c>
      <c r="BC45" s="82"/>
      <c r="BD45" s="80"/>
      <c r="BE45" s="81">
        <f t="shared" si="14"/>
        <v>0</v>
      </c>
      <c r="BF45" s="82"/>
      <c r="BG45" s="80"/>
      <c r="BH45" s="81">
        <f t="shared" si="15"/>
        <v>0</v>
      </c>
      <c r="BI45" s="82"/>
      <c r="BJ45" s="80"/>
      <c r="BK45" s="81">
        <f t="shared" si="16"/>
        <v>0</v>
      </c>
      <c r="BL45" s="82"/>
      <c r="BM45" s="80"/>
      <c r="BN45" s="81">
        <f t="shared" si="17"/>
        <v>0</v>
      </c>
      <c r="BO45" s="82"/>
    </row>
    <row r="46" spans="1:67" ht="23.25" hidden="1" customHeight="1" thickBot="1">
      <c r="A46" s="71">
        <v>85033</v>
      </c>
      <c r="B46" s="71" t="s">
        <v>2242</v>
      </c>
      <c r="C46" s="221" t="str">
        <f ca="1">IF(V46&gt;0,IF($C$12=B46,COUNT($C$12:C45,1),""),"")</f>
        <v/>
      </c>
      <c r="D46" s="221" t="str">
        <f ca="1">IF(V46&gt;0,IF($D$12=B46,COUNT($D$12:D45,1),""),"")</f>
        <v/>
      </c>
      <c r="E46" s="221" t="str">
        <f ca="1">IF(V46&gt;0,IF($E$12=B46,COUNT($E$12:E45,1),""),"")</f>
        <v/>
      </c>
      <c r="F46" s="221" t="str">
        <f ca="1">IF(V46&gt;0,IF($F$12=B46,COUNT($F$12:F45,1),""),"")</f>
        <v/>
      </c>
      <c r="G46" s="90"/>
      <c r="H46" s="72">
        <v>20101</v>
      </c>
      <c r="I46" s="76" t="s">
        <v>34</v>
      </c>
      <c r="J46" s="91" t="s">
        <v>3</v>
      </c>
      <c r="K46" s="324">
        <v>55122000</v>
      </c>
      <c r="L46" s="89">
        <v>420108</v>
      </c>
      <c r="M46" s="76" t="s">
        <v>1140</v>
      </c>
      <c r="N46" s="76" t="s">
        <v>3</v>
      </c>
      <c r="O46" s="324">
        <v>10247000</v>
      </c>
      <c r="P46" s="77">
        <f ca="1">SUMIF($W$12:BO46,$P$11,W46:BO46)</f>
        <v>0</v>
      </c>
      <c r="Q46" s="77">
        <f ca="1">SUMIF($W$12:BP46,$P$11,X46:BP46)</f>
        <v>0</v>
      </c>
      <c r="R46" s="77">
        <f ca="1">SUMIF($W$12:BQ46,$P$11,Y46:BQ46)</f>
        <v>0</v>
      </c>
      <c r="S46" s="78">
        <f t="shared" ca="1" si="3"/>
        <v>0</v>
      </c>
      <c r="T46" s="77">
        <f t="shared" ca="1" si="1"/>
        <v>0</v>
      </c>
      <c r="U46" s="77">
        <f t="shared" ca="1" si="2"/>
        <v>0</v>
      </c>
      <c r="V46" s="79">
        <f t="shared" ca="1" si="4"/>
        <v>0</v>
      </c>
      <c r="W46" s="80"/>
      <c r="X46" s="81">
        <f t="shared" si="5"/>
        <v>0</v>
      </c>
      <c r="Y46" s="82"/>
      <c r="Z46" s="80"/>
      <c r="AA46" s="81">
        <f t="shared" si="6"/>
        <v>0</v>
      </c>
      <c r="AB46" s="82"/>
      <c r="AC46" s="80"/>
      <c r="AD46" s="81">
        <f t="shared" si="7"/>
        <v>0</v>
      </c>
      <c r="AE46" s="82"/>
      <c r="AF46" s="80"/>
      <c r="AG46" s="81">
        <f t="shared" si="8"/>
        <v>0</v>
      </c>
      <c r="AH46" s="82"/>
      <c r="AI46" s="80"/>
      <c r="AJ46" s="81">
        <f t="shared" si="9"/>
        <v>0</v>
      </c>
      <c r="AK46" s="82"/>
      <c r="AL46" s="80"/>
      <c r="AM46" s="81">
        <v>0</v>
      </c>
      <c r="AN46" s="82"/>
      <c r="AO46" s="80"/>
      <c r="AP46" s="81">
        <v>0</v>
      </c>
      <c r="AQ46" s="82"/>
      <c r="AR46" s="80"/>
      <c r="AS46" s="81">
        <f t="shared" si="10"/>
        <v>0</v>
      </c>
      <c r="AT46" s="82"/>
      <c r="AU46" s="80"/>
      <c r="AV46" s="81">
        <f t="shared" si="11"/>
        <v>0</v>
      </c>
      <c r="AW46" s="82"/>
      <c r="AX46" s="80"/>
      <c r="AY46" s="81">
        <f t="shared" si="12"/>
        <v>0</v>
      </c>
      <c r="AZ46" s="82"/>
      <c r="BA46" s="80"/>
      <c r="BB46" s="81">
        <f t="shared" si="13"/>
        <v>0</v>
      </c>
      <c r="BC46" s="82"/>
      <c r="BD46" s="80"/>
      <c r="BE46" s="81">
        <f t="shared" si="14"/>
        <v>0</v>
      </c>
      <c r="BF46" s="82"/>
      <c r="BG46" s="80"/>
      <c r="BH46" s="81">
        <f t="shared" si="15"/>
        <v>0</v>
      </c>
      <c r="BI46" s="82"/>
      <c r="BJ46" s="80"/>
      <c r="BK46" s="81">
        <f t="shared" si="16"/>
        <v>0</v>
      </c>
      <c r="BL46" s="82"/>
      <c r="BM46" s="80"/>
      <c r="BN46" s="81">
        <f t="shared" si="17"/>
        <v>0</v>
      </c>
      <c r="BO46" s="82"/>
    </row>
    <row r="47" spans="1:67" ht="23.25" hidden="1" customHeight="1" thickBot="1">
      <c r="A47" s="71">
        <v>85034</v>
      </c>
      <c r="B47" s="71" t="s">
        <v>2242</v>
      </c>
      <c r="C47" s="221" t="str">
        <f ca="1">IF(V47&gt;0,IF($C$12=B47,COUNT($C$12:C46,1),""),"")</f>
        <v/>
      </c>
      <c r="D47" s="221" t="str">
        <f ca="1">IF(V47&gt;0,IF($D$12=B47,COUNT($D$12:D46,1),""),"")</f>
        <v/>
      </c>
      <c r="E47" s="221" t="str">
        <f ca="1">IF(V47&gt;0,IF($E$12=B47,COUNT($E$12:E46,1),""),"")</f>
        <v/>
      </c>
      <c r="F47" s="221" t="str">
        <f ca="1">IF(V47&gt;0,IF($F$12=B47,COUNT($F$12:F46,1),""),"")</f>
        <v/>
      </c>
      <c r="G47" s="90"/>
      <c r="H47" s="72">
        <v>20102</v>
      </c>
      <c r="I47" s="76" t="s">
        <v>35</v>
      </c>
      <c r="J47" s="91" t="s">
        <v>3</v>
      </c>
      <c r="K47" s="324">
        <v>60606000</v>
      </c>
      <c r="L47" s="89">
        <v>420108</v>
      </c>
      <c r="M47" s="76" t="s">
        <v>1140</v>
      </c>
      <c r="N47" s="76" t="s">
        <v>3</v>
      </c>
      <c r="O47" s="324">
        <v>10247000</v>
      </c>
      <c r="P47" s="77">
        <f ca="1">SUMIF($W$12:BO47,$P$11,W47:BO47)</f>
        <v>0</v>
      </c>
      <c r="Q47" s="77">
        <f ca="1">SUMIF($W$12:BP47,$P$11,X47:BP47)</f>
        <v>0</v>
      </c>
      <c r="R47" s="77">
        <f ca="1">SUMIF($W$12:BQ47,$P$11,Y47:BQ47)</f>
        <v>0</v>
      </c>
      <c r="S47" s="78">
        <f t="shared" ca="1" si="3"/>
        <v>0</v>
      </c>
      <c r="T47" s="77">
        <f t="shared" ca="1" si="1"/>
        <v>0</v>
      </c>
      <c r="U47" s="77">
        <f t="shared" ca="1" si="2"/>
        <v>0</v>
      </c>
      <c r="V47" s="79">
        <f t="shared" ca="1" si="4"/>
        <v>0</v>
      </c>
      <c r="W47" s="80"/>
      <c r="X47" s="81">
        <f t="shared" si="5"/>
        <v>0</v>
      </c>
      <c r="Y47" s="82"/>
      <c r="Z47" s="80"/>
      <c r="AA47" s="81">
        <f t="shared" si="6"/>
        <v>0</v>
      </c>
      <c r="AB47" s="82"/>
      <c r="AC47" s="80"/>
      <c r="AD47" s="81">
        <f t="shared" si="7"/>
        <v>0</v>
      </c>
      <c r="AE47" s="82"/>
      <c r="AF47" s="80"/>
      <c r="AG47" s="81">
        <f t="shared" si="8"/>
        <v>0</v>
      </c>
      <c r="AH47" s="82"/>
      <c r="AI47" s="80"/>
      <c r="AJ47" s="81">
        <f t="shared" si="9"/>
        <v>0</v>
      </c>
      <c r="AK47" s="82"/>
      <c r="AL47" s="80"/>
      <c r="AM47" s="81">
        <v>0</v>
      </c>
      <c r="AN47" s="82"/>
      <c r="AO47" s="80"/>
      <c r="AP47" s="81">
        <v>0</v>
      </c>
      <c r="AQ47" s="82"/>
      <c r="AR47" s="80"/>
      <c r="AS47" s="81">
        <f t="shared" si="10"/>
        <v>0</v>
      </c>
      <c r="AT47" s="82"/>
      <c r="AU47" s="80"/>
      <c r="AV47" s="81">
        <f t="shared" si="11"/>
        <v>0</v>
      </c>
      <c r="AW47" s="82"/>
      <c r="AX47" s="80"/>
      <c r="AY47" s="81">
        <f t="shared" si="12"/>
        <v>0</v>
      </c>
      <c r="AZ47" s="82"/>
      <c r="BA47" s="80"/>
      <c r="BB47" s="81">
        <f t="shared" si="13"/>
        <v>0</v>
      </c>
      <c r="BC47" s="82"/>
      <c r="BD47" s="80"/>
      <c r="BE47" s="81">
        <f t="shared" si="14"/>
        <v>0</v>
      </c>
      <c r="BF47" s="82"/>
      <c r="BG47" s="80"/>
      <c r="BH47" s="81">
        <f t="shared" si="15"/>
        <v>0</v>
      </c>
      <c r="BI47" s="82"/>
      <c r="BJ47" s="80"/>
      <c r="BK47" s="81">
        <f t="shared" si="16"/>
        <v>0</v>
      </c>
      <c r="BL47" s="82"/>
      <c r="BM47" s="80"/>
      <c r="BN47" s="81">
        <f t="shared" si="17"/>
        <v>0</v>
      </c>
      <c r="BO47" s="82"/>
    </row>
    <row r="48" spans="1:67" ht="23.25" hidden="1" customHeight="1" thickBot="1">
      <c r="A48" s="71">
        <v>85035</v>
      </c>
      <c r="B48" s="71" t="s">
        <v>2242</v>
      </c>
      <c r="C48" s="221" t="str">
        <f ca="1">IF(V48&gt;0,IF($C$12=B48,COUNT($C$12:C47,1),""),"")</f>
        <v/>
      </c>
      <c r="D48" s="221" t="str">
        <f ca="1">IF(V48&gt;0,IF($D$12=B48,COUNT($D$12:D47,1),""),"")</f>
        <v/>
      </c>
      <c r="E48" s="221" t="str">
        <f ca="1">IF(V48&gt;0,IF($E$12=B48,COUNT($E$12:E47,1),""),"")</f>
        <v/>
      </c>
      <c r="F48" s="221" t="str">
        <f ca="1">IF(V48&gt;0,IF($F$12=B48,COUNT($F$12:F47,1),""),"")</f>
        <v/>
      </c>
      <c r="G48" s="90"/>
      <c r="H48" s="72">
        <v>20103</v>
      </c>
      <c r="I48" s="76" t="s">
        <v>36</v>
      </c>
      <c r="J48" s="91" t="s">
        <v>3</v>
      </c>
      <c r="K48" s="324">
        <v>63347000</v>
      </c>
      <c r="L48" s="89">
        <v>420108</v>
      </c>
      <c r="M48" s="76" t="s">
        <v>1140</v>
      </c>
      <c r="N48" s="76" t="s">
        <v>3</v>
      </c>
      <c r="O48" s="324">
        <v>10247000</v>
      </c>
      <c r="P48" s="77">
        <f ca="1">SUMIF($W$12:BO48,$P$11,W48:BO48)</f>
        <v>0</v>
      </c>
      <c r="Q48" s="77">
        <f ca="1">SUMIF($W$12:BP48,$P$11,X48:BP48)</f>
        <v>0</v>
      </c>
      <c r="R48" s="77">
        <f ca="1">SUMIF($W$12:BQ48,$P$11,Y48:BQ48)</f>
        <v>0</v>
      </c>
      <c r="S48" s="78">
        <f t="shared" ca="1" si="3"/>
        <v>0</v>
      </c>
      <c r="T48" s="77">
        <f t="shared" ca="1" si="1"/>
        <v>0</v>
      </c>
      <c r="U48" s="77">
        <f t="shared" ca="1" si="2"/>
        <v>0</v>
      </c>
      <c r="V48" s="79">
        <f t="shared" ca="1" si="4"/>
        <v>0</v>
      </c>
      <c r="W48" s="80"/>
      <c r="X48" s="81">
        <f t="shared" si="5"/>
        <v>0</v>
      </c>
      <c r="Y48" s="82"/>
      <c r="Z48" s="80"/>
      <c r="AA48" s="81">
        <f t="shared" si="6"/>
        <v>0</v>
      </c>
      <c r="AB48" s="82"/>
      <c r="AC48" s="80"/>
      <c r="AD48" s="81">
        <f t="shared" si="7"/>
        <v>0</v>
      </c>
      <c r="AE48" s="82"/>
      <c r="AF48" s="80"/>
      <c r="AG48" s="81">
        <f t="shared" si="8"/>
        <v>0</v>
      </c>
      <c r="AH48" s="82"/>
      <c r="AI48" s="80"/>
      <c r="AJ48" s="81">
        <f t="shared" si="9"/>
        <v>0</v>
      </c>
      <c r="AK48" s="82"/>
      <c r="AL48" s="80"/>
      <c r="AM48" s="81">
        <v>0</v>
      </c>
      <c r="AN48" s="82"/>
      <c r="AO48" s="80"/>
      <c r="AP48" s="81">
        <v>0</v>
      </c>
      <c r="AQ48" s="82"/>
      <c r="AR48" s="80"/>
      <c r="AS48" s="81">
        <f t="shared" si="10"/>
        <v>0</v>
      </c>
      <c r="AT48" s="82"/>
      <c r="AU48" s="80"/>
      <c r="AV48" s="81">
        <f t="shared" si="11"/>
        <v>0</v>
      </c>
      <c r="AW48" s="82"/>
      <c r="AX48" s="80"/>
      <c r="AY48" s="81">
        <f t="shared" si="12"/>
        <v>0</v>
      </c>
      <c r="AZ48" s="82"/>
      <c r="BA48" s="80"/>
      <c r="BB48" s="81">
        <f t="shared" si="13"/>
        <v>0</v>
      </c>
      <c r="BC48" s="82"/>
      <c r="BD48" s="80"/>
      <c r="BE48" s="81">
        <f t="shared" si="14"/>
        <v>0</v>
      </c>
      <c r="BF48" s="82"/>
      <c r="BG48" s="80"/>
      <c r="BH48" s="81">
        <f t="shared" si="15"/>
        <v>0</v>
      </c>
      <c r="BI48" s="82"/>
      <c r="BJ48" s="80"/>
      <c r="BK48" s="81">
        <f t="shared" si="16"/>
        <v>0</v>
      </c>
      <c r="BL48" s="82"/>
      <c r="BM48" s="80"/>
      <c r="BN48" s="81">
        <f t="shared" si="17"/>
        <v>0</v>
      </c>
      <c r="BO48" s="82"/>
    </row>
    <row r="49" spans="1:67" ht="23.25" hidden="1" customHeight="1" thickBot="1">
      <c r="A49" s="71">
        <v>85036</v>
      </c>
      <c r="B49" s="71" t="s">
        <v>2242</v>
      </c>
      <c r="C49" s="221" t="str">
        <f ca="1">IF(V49&gt;0,IF($C$12=B49,COUNT($C$12:C48,1),""),"")</f>
        <v/>
      </c>
      <c r="D49" s="221" t="str">
        <f ca="1">IF(V49&gt;0,IF($D$12=B49,COUNT($D$12:D48,1),""),"")</f>
        <v/>
      </c>
      <c r="E49" s="221" t="str">
        <f ca="1">IF(V49&gt;0,IF($E$12=B49,COUNT($E$12:E48,1),""),"")</f>
        <v/>
      </c>
      <c r="F49" s="221" t="str">
        <f ca="1">IF(V49&gt;0,IF($F$12=B49,COUNT($F$12:F48,1),""),"")</f>
        <v/>
      </c>
      <c r="G49" s="90">
        <v>120003200</v>
      </c>
      <c r="H49" s="72">
        <v>20201</v>
      </c>
      <c r="I49" s="76" t="s">
        <v>37</v>
      </c>
      <c r="J49" s="91" t="s">
        <v>3</v>
      </c>
      <c r="K49" s="324">
        <v>84915000</v>
      </c>
      <c r="L49" s="89">
        <v>420108</v>
      </c>
      <c r="M49" s="76" t="s">
        <v>1140</v>
      </c>
      <c r="N49" s="76" t="s">
        <v>3</v>
      </c>
      <c r="O49" s="324">
        <v>10247000</v>
      </c>
      <c r="P49" s="77">
        <f ca="1">SUMIF($W$12:BO49,$P$11,W49:BO49)</f>
        <v>0</v>
      </c>
      <c r="Q49" s="77">
        <f ca="1">SUMIF($W$12:BP49,$P$11,X49:BP49)</f>
        <v>0</v>
      </c>
      <c r="R49" s="77">
        <f ca="1">SUMIF($W$12:BQ49,$P$11,Y49:BQ49)</f>
        <v>0</v>
      </c>
      <c r="S49" s="78">
        <f t="shared" ca="1" si="3"/>
        <v>0</v>
      </c>
      <c r="T49" s="77">
        <f t="shared" ca="1" si="1"/>
        <v>0</v>
      </c>
      <c r="U49" s="77">
        <f t="shared" ca="1" si="2"/>
        <v>0</v>
      </c>
      <c r="V49" s="79">
        <f t="shared" ca="1" si="4"/>
        <v>0</v>
      </c>
      <c r="W49" s="80"/>
      <c r="X49" s="81">
        <f t="shared" si="5"/>
        <v>0</v>
      </c>
      <c r="Y49" s="82"/>
      <c r="Z49" s="80"/>
      <c r="AA49" s="81">
        <f t="shared" si="6"/>
        <v>0</v>
      </c>
      <c r="AB49" s="82"/>
      <c r="AC49" s="80"/>
      <c r="AD49" s="81">
        <f t="shared" si="7"/>
        <v>0</v>
      </c>
      <c r="AE49" s="82"/>
      <c r="AF49" s="80"/>
      <c r="AG49" s="81">
        <f t="shared" si="8"/>
        <v>0</v>
      </c>
      <c r="AH49" s="82"/>
      <c r="AI49" s="80"/>
      <c r="AJ49" s="81">
        <f t="shared" si="9"/>
        <v>0</v>
      </c>
      <c r="AK49" s="82"/>
      <c r="AL49" s="80"/>
      <c r="AM49" s="81">
        <v>0</v>
      </c>
      <c r="AN49" s="82"/>
      <c r="AO49" s="80"/>
      <c r="AP49" s="81">
        <v>0</v>
      </c>
      <c r="AQ49" s="82"/>
      <c r="AR49" s="80"/>
      <c r="AS49" s="81">
        <f t="shared" si="10"/>
        <v>0</v>
      </c>
      <c r="AT49" s="82"/>
      <c r="AU49" s="80"/>
      <c r="AV49" s="81">
        <f t="shared" si="11"/>
        <v>0</v>
      </c>
      <c r="AW49" s="82"/>
      <c r="AX49" s="80"/>
      <c r="AY49" s="81">
        <f t="shared" si="12"/>
        <v>0</v>
      </c>
      <c r="AZ49" s="82"/>
      <c r="BA49" s="80"/>
      <c r="BB49" s="81">
        <f t="shared" si="13"/>
        <v>0</v>
      </c>
      <c r="BC49" s="82"/>
      <c r="BD49" s="80"/>
      <c r="BE49" s="81">
        <f t="shared" si="14"/>
        <v>0</v>
      </c>
      <c r="BF49" s="82"/>
      <c r="BG49" s="80"/>
      <c r="BH49" s="81">
        <f t="shared" si="15"/>
        <v>0</v>
      </c>
      <c r="BI49" s="82"/>
      <c r="BJ49" s="80"/>
      <c r="BK49" s="81">
        <f t="shared" si="16"/>
        <v>0</v>
      </c>
      <c r="BL49" s="82"/>
      <c r="BM49" s="80"/>
      <c r="BN49" s="81">
        <f t="shared" si="17"/>
        <v>0</v>
      </c>
      <c r="BO49" s="82"/>
    </row>
    <row r="50" spans="1:67" ht="23.25" hidden="1" customHeight="1" thickBot="1">
      <c r="A50" s="71">
        <v>85037</v>
      </c>
      <c r="B50" s="71" t="s">
        <v>2242</v>
      </c>
      <c r="C50" s="221" t="str">
        <f ca="1">IF(V50&gt;0,IF($C$12=B50,COUNT($C$12:C49,1),""),"")</f>
        <v/>
      </c>
      <c r="D50" s="221" t="str">
        <f ca="1">IF(V50&gt;0,IF($D$12=B50,COUNT($D$12:D49,1),""),"")</f>
        <v/>
      </c>
      <c r="E50" s="221" t="str">
        <f ca="1">IF(V50&gt;0,IF($E$12=B50,COUNT($E$12:E49,1),""),"")</f>
        <v/>
      </c>
      <c r="F50" s="221" t="str">
        <f ca="1">IF(V50&gt;0,IF($F$12=B50,COUNT($F$12:F49,1),""),"")</f>
        <v/>
      </c>
      <c r="G50" s="90">
        <v>120003230</v>
      </c>
      <c r="H50" s="72">
        <v>20202</v>
      </c>
      <c r="I50" s="76" t="s">
        <v>38</v>
      </c>
      <c r="J50" s="91" t="s">
        <v>3</v>
      </c>
      <c r="K50" s="324">
        <v>85000000</v>
      </c>
      <c r="L50" s="89">
        <v>420108</v>
      </c>
      <c r="M50" s="76" t="s">
        <v>1140</v>
      </c>
      <c r="N50" s="76" t="s">
        <v>3</v>
      </c>
      <c r="O50" s="324">
        <v>10247000</v>
      </c>
      <c r="P50" s="77">
        <f ca="1">SUMIF($W$12:BO50,$P$11,W50:BO50)</f>
        <v>0</v>
      </c>
      <c r="Q50" s="77">
        <f ca="1">SUMIF($W$12:BP50,$P$11,X50:BP50)</f>
        <v>0</v>
      </c>
      <c r="R50" s="77">
        <f ca="1">SUMIF($W$12:BQ50,$P$11,Y50:BQ50)</f>
        <v>0</v>
      </c>
      <c r="S50" s="78">
        <f t="shared" ca="1" si="3"/>
        <v>0</v>
      </c>
      <c r="T50" s="77">
        <f t="shared" ca="1" si="1"/>
        <v>0</v>
      </c>
      <c r="U50" s="77">
        <f t="shared" ca="1" si="2"/>
        <v>0</v>
      </c>
      <c r="V50" s="79">
        <f t="shared" ca="1" si="4"/>
        <v>0</v>
      </c>
      <c r="W50" s="80"/>
      <c r="X50" s="81">
        <f t="shared" si="5"/>
        <v>0</v>
      </c>
      <c r="Y50" s="82"/>
      <c r="Z50" s="80"/>
      <c r="AA50" s="81">
        <f t="shared" si="6"/>
        <v>0</v>
      </c>
      <c r="AB50" s="82"/>
      <c r="AC50" s="80"/>
      <c r="AD50" s="81">
        <f t="shared" si="7"/>
        <v>0</v>
      </c>
      <c r="AE50" s="82"/>
      <c r="AF50" s="80"/>
      <c r="AG50" s="81">
        <f t="shared" si="8"/>
        <v>0</v>
      </c>
      <c r="AH50" s="82"/>
      <c r="AI50" s="80"/>
      <c r="AJ50" s="81">
        <f t="shared" si="9"/>
        <v>0</v>
      </c>
      <c r="AK50" s="82"/>
      <c r="AL50" s="80"/>
      <c r="AM50" s="81">
        <v>0</v>
      </c>
      <c r="AN50" s="82"/>
      <c r="AO50" s="80"/>
      <c r="AP50" s="81">
        <v>0</v>
      </c>
      <c r="AQ50" s="82"/>
      <c r="AR50" s="80"/>
      <c r="AS50" s="81">
        <f t="shared" si="10"/>
        <v>0</v>
      </c>
      <c r="AT50" s="82"/>
      <c r="AU50" s="80"/>
      <c r="AV50" s="81">
        <f t="shared" si="11"/>
        <v>0</v>
      </c>
      <c r="AW50" s="82"/>
      <c r="AX50" s="80"/>
      <c r="AY50" s="81">
        <f t="shared" si="12"/>
        <v>0</v>
      </c>
      <c r="AZ50" s="82"/>
      <c r="BA50" s="80"/>
      <c r="BB50" s="81">
        <f t="shared" si="13"/>
        <v>0</v>
      </c>
      <c r="BC50" s="82"/>
      <c r="BD50" s="80"/>
      <c r="BE50" s="81">
        <f t="shared" si="14"/>
        <v>0</v>
      </c>
      <c r="BF50" s="82"/>
      <c r="BG50" s="80"/>
      <c r="BH50" s="81">
        <f t="shared" si="15"/>
        <v>0</v>
      </c>
      <c r="BI50" s="82"/>
      <c r="BJ50" s="80"/>
      <c r="BK50" s="81">
        <f t="shared" si="16"/>
        <v>0</v>
      </c>
      <c r="BL50" s="82"/>
      <c r="BM50" s="80"/>
      <c r="BN50" s="81">
        <f t="shared" si="17"/>
        <v>0</v>
      </c>
      <c r="BO50" s="82"/>
    </row>
    <row r="51" spans="1:67" ht="23.25" hidden="1" customHeight="1" thickBot="1">
      <c r="A51" s="71">
        <v>85038</v>
      </c>
      <c r="B51" s="71" t="s">
        <v>2242</v>
      </c>
      <c r="C51" s="221" t="str">
        <f ca="1">IF(V51&gt;0,IF($C$12=B51,COUNT($C$12:C50,1),""),"")</f>
        <v/>
      </c>
      <c r="D51" s="221" t="str">
        <f ca="1">IF(V51&gt;0,IF($D$12=B51,COUNT($D$12:D50,1),""),"")</f>
        <v/>
      </c>
      <c r="E51" s="221" t="str">
        <f ca="1">IF(V51&gt;0,IF($E$12=B51,COUNT($E$12:E50,1),""),"")</f>
        <v/>
      </c>
      <c r="F51" s="221" t="str">
        <f ca="1">IF(V51&gt;0,IF($F$12=B51,COUNT($F$12:F50,1),""),"")</f>
        <v/>
      </c>
      <c r="G51" s="90">
        <v>120003210</v>
      </c>
      <c r="H51" s="72">
        <v>20203</v>
      </c>
      <c r="I51" s="76" t="s">
        <v>39</v>
      </c>
      <c r="J51" s="91" t="s">
        <v>3</v>
      </c>
      <c r="K51" s="324">
        <v>93406000</v>
      </c>
      <c r="L51" s="89">
        <v>420108</v>
      </c>
      <c r="M51" s="76" t="s">
        <v>1140</v>
      </c>
      <c r="N51" s="76" t="s">
        <v>3</v>
      </c>
      <c r="O51" s="324">
        <v>10247000</v>
      </c>
      <c r="P51" s="77">
        <f ca="1">SUMIF($W$12:BO51,$P$11,W51:BO51)</f>
        <v>0</v>
      </c>
      <c r="Q51" s="77">
        <f ca="1">SUMIF($W$12:BP51,$P$11,X51:BP51)</f>
        <v>0</v>
      </c>
      <c r="R51" s="77">
        <f ca="1">SUMIF($W$12:BQ51,$P$11,Y51:BQ51)</f>
        <v>0</v>
      </c>
      <c r="S51" s="78">
        <f t="shared" ca="1" si="3"/>
        <v>0</v>
      </c>
      <c r="T51" s="77">
        <f t="shared" ca="1" si="1"/>
        <v>0</v>
      </c>
      <c r="U51" s="77">
        <f t="shared" ca="1" si="2"/>
        <v>0</v>
      </c>
      <c r="V51" s="79">
        <f t="shared" ca="1" si="4"/>
        <v>0</v>
      </c>
      <c r="W51" s="80"/>
      <c r="X51" s="81">
        <f t="shared" si="5"/>
        <v>0</v>
      </c>
      <c r="Y51" s="82"/>
      <c r="Z51" s="80"/>
      <c r="AA51" s="81">
        <f t="shared" si="6"/>
        <v>0</v>
      </c>
      <c r="AB51" s="82"/>
      <c r="AC51" s="80"/>
      <c r="AD51" s="81">
        <f t="shared" si="7"/>
        <v>0</v>
      </c>
      <c r="AE51" s="82"/>
      <c r="AF51" s="80"/>
      <c r="AG51" s="81">
        <f t="shared" si="8"/>
        <v>0</v>
      </c>
      <c r="AH51" s="82"/>
      <c r="AI51" s="80"/>
      <c r="AJ51" s="81">
        <f t="shared" si="9"/>
        <v>0</v>
      </c>
      <c r="AK51" s="82"/>
      <c r="AL51" s="80"/>
      <c r="AM51" s="81">
        <v>0</v>
      </c>
      <c r="AN51" s="82"/>
      <c r="AO51" s="80"/>
      <c r="AP51" s="81">
        <v>0</v>
      </c>
      <c r="AQ51" s="82"/>
      <c r="AR51" s="80"/>
      <c r="AS51" s="81">
        <f t="shared" si="10"/>
        <v>0</v>
      </c>
      <c r="AT51" s="82"/>
      <c r="AU51" s="80"/>
      <c r="AV51" s="81">
        <f t="shared" si="11"/>
        <v>0</v>
      </c>
      <c r="AW51" s="82"/>
      <c r="AX51" s="80"/>
      <c r="AY51" s="81">
        <f t="shared" si="12"/>
        <v>0</v>
      </c>
      <c r="AZ51" s="82"/>
      <c r="BA51" s="80"/>
      <c r="BB51" s="81">
        <f t="shared" si="13"/>
        <v>0</v>
      </c>
      <c r="BC51" s="82"/>
      <c r="BD51" s="80"/>
      <c r="BE51" s="81">
        <f t="shared" si="14"/>
        <v>0</v>
      </c>
      <c r="BF51" s="82"/>
      <c r="BG51" s="80"/>
      <c r="BH51" s="81">
        <f t="shared" si="15"/>
        <v>0</v>
      </c>
      <c r="BI51" s="82"/>
      <c r="BJ51" s="80"/>
      <c r="BK51" s="81">
        <f t="shared" si="16"/>
        <v>0</v>
      </c>
      <c r="BL51" s="82"/>
      <c r="BM51" s="80"/>
      <c r="BN51" s="81">
        <f t="shared" si="17"/>
        <v>0</v>
      </c>
      <c r="BO51" s="82"/>
    </row>
    <row r="52" spans="1:67" ht="23.25" hidden="1" customHeight="1" thickBot="1">
      <c r="A52" s="71">
        <v>85039</v>
      </c>
      <c r="B52" s="71" t="s">
        <v>2242</v>
      </c>
      <c r="C52" s="221" t="str">
        <f ca="1">IF(V52&gt;0,IF($C$12=B52,COUNT($C$12:C51,1),""),"")</f>
        <v/>
      </c>
      <c r="D52" s="221" t="str">
        <f ca="1">IF(V52&gt;0,IF($D$12=B52,COUNT($D$12:D51,1),""),"")</f>
        <v/>
      </c>
      <c r="E52" s="221" t="str">
        <f ca="1">IF(V52&gt;0,IF($E$12=B52,COUNT($E$12:E51,1),""),"")</f>
        <v/>
      </c>
      <c r="F52" s="221" t="str">
        <f ca="1">IF(V52&gt;0,IF($F$12=B52,COUNT($F$12:F51,1),""),"")</f>
        <v/>
      </c>
      <c r="G52" s="90"/>
      <c r="H52" s="72">
        <v>20301</v>
      </c>
      <c r="I52" s="76" t="s">
        <v>40</v>
      </c>
      <c r="J52" s="91" t="s">
        <v>3</v>
      </c>
      <c r="K52" s="324">
        <v>96825000</v>
      </c>
      <c r="L52" s="89">
        <v>420109</v>
      </c>
      <c r="M52" s="76" t="s">
        <v>1141</v>
      </c>
      <c r="N52" s="76" t="s">
        <v>3</v>
      </c>
      <c r="O52" s="324">
        <v>12928000</v>
      </c>
      <c r="P52" s="77">
        <f ca="1">SUMIF($W$12:BO52,$P$11,W52:BO52)</f>
        <v>0</v>
      </c>
      <c r="Q52" s="77">
        <f ca="1">SUMIF($W$12:BP52,$P$11,X52:BP52)</f>
        <v>0</v>
      </c>
      <c r="R52" s="77">
        <f ca="1">SUMIF($W$12:BQ52,$P$11,Y52:BQ52)</f>
        <v>0</v>
      </c>
      <c r="S52" s="78">
        <f t="shared" ca="1" si="3"/>
        <v>0</v>
      </c>
      <c r="T52" s="77">
        <f t="shared" ca="1" si="1"/>
        <v>0</v>
      </c>
      <c r="U52" s="77">
        <f t="shared" ca="1" si="2"/>
        <v>0</v>
      </c>
      <c r="V52" s="79">
        <f t="shared" ca="1" si="4"/>
        <v>0</v>
      </c>
      <c r="W52" s="80"/>
      <c r="X52" s="81">
        <f t="shared" si="5"/>
        <v>0</v>
      </c>
      <c r="Y52" s="82"/>
      <c r="Z52" s="80"/>
      <c r="AA52" s="81">
        <f t="shared" si="6"/>
        <v>0</v>
      </c>
      <c r="AB52" s="82"/>
      <c r="AC52" s="80"/>
      <c r="AD52" s="81">
        <f t="shared" si="7"/>
        <v>0</v>
      </c>
      <c r="AE52" s="82"/>
      <c r="AF52" s="80"/>
      <c r="AG52" s="81">
        <f t="shared" si="8"/>
        <v>0</v>
      </c>
      <c r="AH52" s="82"/>
      <c r="AI52" s="80"/>
      <c r="AJ52" s="81">
        <f t="shared" si="9"/>
        <v>0</v>
      </c>
      <c r="AK52" s="82"/>
      <c r="AL52" s="80"/>
      <c r="AM52" s="81">
        <v>0</v>
      </c>
      <c r="AN52" s="82"/>
      <c r="AO52" s="80"/>
      <c r="AP52" s="81">
        <v>0</v>
      </c>
      <c r="AQ52" s="82"/>
      <c r="AR52" s="80"/>
      <c r="AS52" s="81">
        <f t="shared" si="10"/>
        <v>0</v>
      </c>
      <c r="AT52" s="82"/>
      <c r="AU52" s="80"/>
      <c r="AV52" s="81">
        <f t="shared" si="11"/>
        <v>0</v>
      </c>
      <c r="AW52" s="82"/>
      <c r="AX52" s="80"/>
      <c r="AY52" s="81">
        <f t="shared" si="12"/>
        <v>0</v>
      </c>
      <c r="AZ52" s="82"/>
      <c r="BA52" s="80"/>
      <c r="BB52" s="81">
        <f t="shared" si="13"/>
        <v>0</v>
      </c>
      <c r="BC52" s="82"/>
      <c r="BD52" s="80"/>
      <c r="BE52" s="81">
        <f t="shared" si="14"/>
        <v>0</v>
      </c>
      <c r="BF52" s="82"/>
      <c r="BG52" s="80"/>
      <c r="BH52" s="81">
        <f t="shared" si="15"/>
        <v>0</v>
      </c>
      <c r="BI52" s="82"/>
      <c r="BJ52" s="80"/>
      <c r="BK52" s="81">
        <f t="shared" si="16"/>
        <v>0</v>
      </c>
      <c r="BL52" s="82"/>
      <c r="BM52" s="80"/>
      <c r="BN52" s="81">
        <f t="shared" si="17"/>
        <v>0</v>
      </c>
      <c r="BO52" s="82"/>
    </row>
    <row r="53" spans="1:67" ht="23.25" hidden="1" customHeight="1" thickBot="1">
      <c r="A53" s="71">
        <v>85040</v>
      </c>
      <c r="B53" s="71" t="s">
        <v>2242</v>
      </c>
      <c r="C53" s="221" t="str">
        <f ca="1">IF(V53&gt;0,IF($C$12=B53,COUNT($C$12:C52,1),""),"")</f>
        <v/>
      </c>
      <c r="D53" s="221" t="str">
        <f ca="1">IF(V53&gt;0,IF($D$12=B53,COUNT($D$12:D52,1),""),"")</f>
        <v/>
      </c>
      <c r="E53" s="221" t="str">
        <f ca="1">IF(V53&gt;0,IF($E$12=B53,COUNT($E$12:E52,1),""),"")</f>
        <v/>
      </c>
      <c r="F53" s="221" t="str">
        <f ca="1">IF(V53&gt;0,IF($F$12=B53,COUNT($F$12:F52,1),""),"")</f>
        <v/>
      </c>
      <c r="G53" s="90"/>
      <c r="H53" s="72">
        <v>20302</v>
      </c>
      <c r="I53" s="76" t="s">
        <v>41</v>
      </c>
      <c r="J53" s="91" t="s">
        <v>3</v>
      </c>
      <c r="K53" s="324">
        <v>106493000</v>
      </c>
      <c r="L53" s="89">
        <v>420109</v>
      </c>
      <c r="M53" s="76" t="s">
        <v>1141</v>
      </c>
      <c r="N53" s="76" t="s">
        <v>3</v>
      </c>
      <c r="O53" s="324">
        <v>12928000</v>
      </c>
      <c r="P53" s="77">
        <f ca="1">SUMIF($W$12:BO53,$P$11,W53:BO53)</f>
        <v>0</v>
      </c>
      <c r="Q53" s="77">
        <f ca="1">SUMIF($W$12:BP53,$P$11,X53:BP53)</f>
        <v>0</v>
      </c>
      <c r="R53" s="77">
        <f ca="1">SUMIF($W$12:BQ53,$P$11,Y53:BQ53)</f>
        <v>0</v>
      </c>
      <c r="S53" s="78">
        <f t="shared" ca="1" si="3"/>
        <v>0</v>
      </c>
      <c r="T53" s="77">
        <f t="shared" ca="1" si="1"/>
        <v>0</v>
      </c>
      <c r="U53" s="77">
        <f t="shared" ca="1" si="2"/>
        <v>0</v>
      </c>
      <c r="V53" s="79">
        <f t="shared" ca="1" si="4"/>
        <v>0</v>
      </c>
      <c r="W53" s="80"/>
      <c r="X53" s="81">
        <f t="shared" si="5"/>
        <v>0</v>
      </c>
      <c r="Y53" s="82"/>
      <c r="Z53" s="80"/>
      <c r="AA53" s="81">
        <f t="shared" si="6"/>
        <v>0</v>
      </c>
      <c r="AB53" s="82"/>
      <c r="AC53" s="80"/>
      <c r="AD53" s="81">
        <f t="shared" si="7"/>
        <v>0</v>
      </c>
      <c r="AE53" s="82"/>
      <c r="AF53" s="80"/>
      <c r="AG53" s="81">
        <f t="shared" si="8"/>
        <v>0</v>
      </c>
      <c r="AH53" s="82"/>
      <c r="AI53" s="80"/>
      <c r="AJ53" s="81">
        <f t="shared" si="9"/>
        <v>0</v>
      </c>
      <c r="AK53" s="82"/>
      <c r="AL53" s="80"/>
      <c r="AM53" s="81">
        <v>0</v>
      </c>
      <c r="AN53" s="82"/>
      <c r="AO53" s="80"/>
      <c r="AP53" s="81">
        <v>0</v>
      </c>
      <c r="AQ53" s="82"/>
      <c r="AR53" s="80"/>
      <c r="AS53" s="81">
        <f t="shared" si="10"/>
        <v>0</v>
      </c>
      <c r="AT53" s="82"/>
      <c r="AU53" s="80"/>
      <c r="AV53" s="81">
        <f t="shared" si="11"/>
        <v>0</v>
      </c>
      <c r="AW53" s="82"/>
      <c r="AX53" s="80"/>
      <c r="AY53" s="81">
        <f t="shared" si="12"/>
        <v>0</v>
      </c>
      <c r="AZ53" s="82"/>
      <c r="BA53" s="80"/>
      <c r="BB53" s="81">
        <f t="shared" si="13"/>
        <v>0</v>
      </c>
      <c r="BC53" s="82"/>
      <c r="BD53" s="80"/>
      <c r="BE53" s="81">
        <f t="shared" si="14"/>
        <v>0</v>
      </c>
      <c r="BF53" s="82"/>
      <c r="BG53" s="80"/>
      <c r="BH53" s="81">
        <f t="shared" si="15"/>
        <v>0</v>
      </c>
      <c r="BI53" s="82"/>
      <c r="BJ53" s="80"/>
      <c r="BK53" s="81">
        <f t="shared" si="16"/>
        <v>0</v>
      </c>
      <c r="BL53" s="82"/>
      <c r="BM53" s="80"/>
      <c r="BN53" s="81">
        <f t="shared" si="17"/>
        <v>0</v>
      </c>
      <c r="BO53" s="82"/>
    </row>
    <row r="54" spans="1:67" ht="23.25" hidden="1" customHeight="1" thickBot="1">
      <c r="A54" s="71">
        <v>85041</v>
      </c>
      <c r="B54" s="71" t="s">
        <v>2242</v>
      </c>
      <c r="C54" s="221" t="str">
        <f ca="1">IF(V54&gt;0,IF($C$12=B54,COUNT($C$12:C53,1),""),"")</f>
        <v/>
      </c>
      <c r="D54" s="221" t="str">
        <f ca="1">IF(V54&gt;0,IF($D$12=B54,COUNT($D$12:D53,1),""),"")</f>
        <v/>
      </c>
      <c r="E54" s="221" t="str">
        <f ca="1">IF(V54&gt;0,IF($E$12=B54,COUNT($E$12:E53,1),""),"")</f>
        <v/>
      </c>
      <c r="F54" s="221" t="str">
        <f ca="1">IF(V54&gt;0,IF($F$12=B54,COUNT($F$12:F53,1),""),"")</f>
        <v/>
      </c>
      <c r="G54" s="90"/>
      <c r="H54" s="72">
        <v>20303</v>
      </c>
      <c r="I54" s="76" t="s">
        <v>42</v>
      </c>
      <c r="J54" s="91" t="s">
        <v>3</v>
      </c>
      <c r="K54" s="324">
        <v>111222000</v>
      </c>
      <c r="L54" s="89">
        <v>420109</v>
      </c>
      <c r="M54" s="76" t="s">
        <v>1141</v>
      </c>
      <c r="N54" s="76" t="s">
        <v>3</v>
      </c>
      <c r="O54" s="324">
        <v>12928000</v>
      </c>
      <c r="P54" s="77">
        <f ca="1">SUMIF($W$12:BO54,$P$11,W54:BO54)</f>
        <v>0</v>
      </c>
      <c r="Q54" s="77">
        <f ca="1">SUMIF($W$12:BP54,$P$11,X54:BP54)</f>
        <v>0</v>
      </c>
      <c r="R54" s="77">
        <f ca="1">SUMIF($W$12:BQ54,$P$11,Y54:BQ54)</f>
        <v>0</v>
      </c>
      <c r="S54" s="78">
        <f t="shared" ca="1" si="3"/>
        <v>0</v>
      </c>
      <c r="T54" s="77">
        <f t="shared" ca="1" si="1"/>
        <v>0</v>
      </c>
      <c r="U54" s="77">
        <f t="shared" ca="1" si="2"/>
        <v>0</v>
      </c>
      <c r="V54" s="79">
        <f t="shared" ca="1" si="4"/>
        <v>0</v>
      </c>
      <c r="W54" s="80"/>
      <c r="X54" s="81">
        <f t="shared" si="5"/>
        <v>0</v>
      </c>
      <c r="Y54" s="82"/>
      <c r="Z54" s="80"/>
      <c r="AA54" s="81">
        <f t="shared" si="6"/>
        <v>0</v>
      </c>
      <c r="AB54" s="82"/>
      <c r="AC54" s="80"/>
      <c r="AD54" s="81">
        <f t="shared" si="7"/>
        <v>0</v>
      </c>
      <c r="AE54" s="82"/>
      <c r="AF54" s="80"/>
      <c r="AG54" s="81">
        <f t="shared" si="8"/>
        <v>0</v>
      </c>
      <c r="AH54" s="82"/>
      <c r="AI54" s="80"/>
      <c r="AJ54" s="81">
        <f t="shared" si="9"/>
        <v>0</v>
      </c>
      <c r="AK54" s="82"/>
      <c r="AL54" s="80"/>
      <c r="AM54" s="81">
        <v>0</v>
      </c>
      <c r="AN54" s="82"/>
      <c r="AO54" s="80"/>
      <c r="AP54" s="81">
        <v>0</v>
      </c>
      <c r="AQ54" s="82"/>
      <c r="AR54" s="80"/>
      <c r="AS54" s="81">
        <f t="shared" si="10"/>
        <v>0</v>
      </c>
      <c r="AT54" s="82"/>
      <c r="AU54" s="80"/>
      <c r="AV54" s="81">
        <f t="shared" si="11"/>
        <v>0</v>
      </c>
      <c r="AW54" s="82"/>
      <c r="AX54" s="80"/>
      <c r="AY54" s="81">
        <f t="shared" si="12"/>
        <v>0</v>
      </c>
      <c r="AZ54" s="82"/>
      <c r="BA54" s="80"/>
      <c r="BB54" s="81">
        <f t="shared" si="13"/>
        <v>0</v>
      </c>
      <c r="BC54" s="82"/>
      <c r="BD54" s="80"/>
      <c r="BE54" s="81">
        <f t="shared" si="14"/>
        <v>0</v>
      </c>
      <c r="BF54" s="82"/>
      <c r="BG54" s="80"/>
      <c r="BH54" s="81">
        <f t="shared" si="15"/>
        <v>0</v>
      </c>
      <c r="BI54" s="82"/>
      <c r="BJ54" s="80"/>
      <c r="BK54" s="81">
        <f t="shared" si="16"/>
        <v>0</v>
      </c>
      <c r="BL54" s="82"/>
      <c r="BM54" s="80"/>
      <c r="BN54" s="81">
        <f t="shared" si="17"/>
        <v>0</v>
      </c>
      <c r="BO54" s="82"/>
    </row>
    <row r="55" spans="1:67" ht="23.25" hidden="1" customHeight="1" thickBot="1">
      <c r="A55" s="71">
        <v>85042</v>
      </c>
      <c r="B55" s="71" t="s">
        <v>2242</v>
      </c>
      <c r="C55" s="221" t="str">
        <f ca="1">IF(V55&gt;0,IF($C$12=B55,COUNT($C$12:C54,1),""),"")</f>
        <v/>
      </c>
      <c r="D55" s="221" t="str">
        <f ca="1">IF(V55&gt;0,IF($D$12=B55,COUNT($D$12:D54,1),""),"")</f>
        <v/>
      </c>
      <c r="E55" s="221" t="str">
        <f ca="1">IF(V55&gt;0,IF($E$12=B55,COUNT($E$12:E54,1),""),"")</f>
        <v/>
      </c>
      <c r="F55" s="221" t="str">
        <f ca="1">IF(V55&gt;0,IF($F$12=B55,COUNT($F$12:F54,1),""),"")</f>
        <v/>
      </c>
      <c r="G55" s="90">
        <v>120003530</v>
      </c>
      <c r="H55" s="72">
        <v>20401</v>
      </c>
      <c r="I55" s="76" t="s">
        <v>43</v>
      </c>
      <c r="J55" s="91" t="s">
        <v>3</v>
      </c>
      <c r="K55" s="324">
        <v>108700000</v>
      </c>
      <c r="L55" s="89">
        <v>420109</v>
      </c>
      <c r="M55" s="76" t="s">
        <v>1141</v>
      </c>
      <c r="N55" s="76" t="s">
        <v>3</v>
      </c>
      <c r="O55" s="324">
        <v>12928000</v>
      </c>
      <c r="P55" s="77">
        <f ca="1">SUMIF($W$12:BO55,$P$11,W55:BO55)</f>
        <v>0</v>
      </c>
      <c r="Q55" s="77">
        <f ca="1">SUMIF($W$12:BP55,$P$11,X55:BP55)</f>
        <v>0</v>
      </c>
      <c r="R55" s="77">
        <f ca="1">SUMIF($W$12:BQ55,$P$11,Y55:BQ55)</f>
        <v>0</v>
      </c>
      <c r="S55" s="78">
        <f t="shared" ca="1" si="3"/>
        <v>0</v>
      </c>
      <c r="T55" s="77">
        <f t="shared" ca="1" si="1"/>
        <v>0</v>
      </c>
      <c r="U55" s="77">
        <f t="shared" ca="1" si="2"/>
        <v>0</v>
      </c>
      <c r="V55" s="79">
        <f t="shared" ca="1" si="4"/>
        <v>0</v>
      </c>
      <c r="W55" s="80"/>
      <c r="X55" s="81">
        <f t="shared" si="5"/>
        <v>0</v>
      </c>
      <c r="Y55" s="82"/>
      <c r="Z55" s="80"/>
      <c r="AA55" s="81">
        <f t="shared" si="6"/>
        <v>0</v>
      </c>
      <c r="AB55" s="82"/>
      <c r="AC55" s="80"/>
      <c r="AD55" s="81">
        <f t="shared" si="7"/>
        <v>0</v>
      </c>
      <c r="AE55" s="82"/>
      <c r="AF55" s="80"/>
      <c r="AG55" s="81">
        <f t="shared" si="8"/>
        <v>0</v>
      </c>
      <c r="AH55" s="82"/>
      <c r="AI55" s="80"/>
      <c r="AJ55" s="81">
        <f t="shared" si="9"/>
        <v>0</v>
      </c>
      <c r="AK55" s="82"/>
      <c r="AL55" s="80"/>
      <c r="AM55" s="81">
        <v>0</v>
      </c>
      <c r="AN55" s="82"/>
      <c r="AO55" s="80"/>
      <c r="AP55" s="81">
        <v>0</v>
      </c>
      <c r="AQ55" s="82"/>
      <c r="AR55" s="80"/>
      <c r="AS55" s="81">
        <f t="shared" si="10"/>
        <v>0</v>
      </c>
      <c r="AT55" s="82"/>
      <c r="AU55" s="80"/>
      <c r="AV55" s="81">
        <f t="shared" si="11"/>
        <v>0</v>
      </c>
      <c r="AW55" s="82"/>
      <c r="AX55" s="80"/>
      <c r="AY55" s="81">
        <f t="shared" si="12"/>
        <v>0</v>
      </c>
      <c r="AZ55" s="82"/>
      <c r="BA55" s="80"/>
      <c r="BB55" s="81">
        <f t="shared" si="13"/>
        <v>0</v>
      </c>
      <c r="BC55" s="82"/>
      <c r="BD55" s="80"/>
      <c r="BE55" s="81">
        <f t="shared" si="14"/>
        <v>0</v>
      </c>
      <c r="BF55" s="82"/>
      <c r="BG55" s="80"/>
      <c r="BH55" s="81">
        <f t="shared" si="15"/>
        <v>0</v>
      </c>
      <c r="BI55" s="82"/>
      <c r="BJ55" s="80"/>
      <c r="BK55" s="81">
        <f t="shared" si="16"/>
        <v>0</v>
      </c>
      <c r="BL55" s="82"/>
      <c r="BM55" s="80"/>
      <c r="BN55" s="81">
        <f t="shared" si="17"/>
        <v>0</v>
      </c>
      <c r="BO55" s="82"/>
    </row>
    <row r="56" spans="1:67" ht="23.25" hidden="1" customHeight="1" thickBot="1">
      <c r="A56" s="71">
        <v>85043</v>
      </c>
      <c r="B56" s="71" t="s">
        <v>2242</v>
      </c>
      <c r="C56" s="221" t="str">
        <f ca="1">IF(V56&gt;0,IF($C$12=B56,COUNT($C$12:C55,1),""),"")</f>
        <v/>
      </c>
      <c r="D56" s="221" t="str">
        <f ca="1">IF(V56&gt;0,IF($D$12=B56,COUNT($D$12:D55,1),""),"")</f>
        <v/>
      </c>
      <c r="E56" s="221" t="str">
        <f ca="1">IF(V56&gt;0,IF($E$12=B56,COUNT($E$12:E55,1),""),"")</f>
        <v/>
      </c>
      <c r="F56" s="221" t="str">
        <f ca="1">IF(V56&gt;0,IF($F$12=B56,COUNT($F$12:F55,1),""),"")</f>
        <v/>
      </c>
      <c r="G56" s="90">
        <v>120003520</v>
      </c>
      <c r="H56" s="72">
        <v>20402</v>
      </c>
      <c r="I56" s="76" t="s">
        <v>44</v>
      </c>
      <c r="J56" s="91" t="s">
        <v>3</v>
      </c>
      <c r="K56" s="324">
        <v>117850000</v>
      </c>
      <c r="L56" s="89">
        <v>420109</v>
      </c>
      <c r="M56" s="76" t="s">
        <v>1141</v>
      </c>
      <c r="N56" s="76" t="s">
        <v>3</v>
      </c>
      <c r="O56" s="324">
        <v>12928000</v>
      </c>
      <c r="P56" s="77">
        <f ca="1">SUMIF($W$12:BO56,$P$11,W56:BO56)</f>
        <v>0</v>
      </c>
      <c r="Q56" s="77">
        <f ca="1">SUMIF($W$12:BP56,$P$11,X56:BP56)</f>
        <v>0</v>
      </c>
      <c r="R56" s="77">
        <f ca="1">SUMIF($W$12:BQ56,$P$11,Y56:BQ56)</f>
        <v>0</v>
      </c>
      <c r="S56" s="78">
        <f t="shared" ca="1" si="3"/>
        <v>0</v>
      </c>
      <c r="T56" s="77">
        <f t="shared" ca="1" si="1"/>
        <v>0</v>
      </c>
      <c r="U56" s="77">
        <f t="shared" ca="1" si="2"/>
        <v>0</v>
      </c>
      <c r="V56" s="79">
        <f t="shared" ca="1" si="4"/>
        <v>0</v>
      </c>
      <c r="W56" s="80"/>
      <c r="X56" s="81">
        <f t="shared" si="5"/>
        <v>0</v>
      </c>
      <c r="Y56" s="82"/>
      <c r="Z56" s="80"/>
      <c r="AA56" s="81">
        <f t="shared" si="6"/>
        <v>0</v>
      </c>
      <c r="AB56" s="82"/>
      <c r="AC56" s="80"/>
      <c r="AD56" s="81">
        <f t="shared" si="7"/>
        <v>0</v>
      </c>
      <c r="AE56" s="82"/>
      <c r="AF56" s="80"/>
      <c r="AG56" s="81">
        <f t="shared" si="8"/>
        <v>0</v>
      </c>
      <c r="AH56" s="82"/>
      <c r="AI56" s="80"/>
      <c r="AJ56" s="81">
        <f t="shared" si="9"/>
        <v>0</v>
      </c>
      <c r="AK56" s="82"/>
      <c r="AL56" s="80"/>
      <c r="AM56" s="81">
        <v>0</v>
      </c>
      <c r="AN56" s="82"/>
      <c r="AO56" s="80"/>
      <c r="AP56" s="81">
        <v>0</v>
      </c>
      <c r="AQ56" s="82"/>
      <c r="AR56" s="80"/>
      <c r="AS56" s="81">
        <f t="shared" si="10"/>
        <v>0</v>
      </c>
      <c r="AT56" s="82"/>
      <c r="AU56" s="80"/>
      <c r="AV56" s="81">
        <f t="shared" si="11"/>
        <v>0</v>
      </c>
      <c r="AW56" s="82"/>
      <c r="AX56" s="80"/>
      <c r="AY56" s="81">
        <f t="shared" si="12"/>
        <v>0</v>
      </c>
      <c r="AZ56" s="82"/>
      <c r="BA56" s="80"/>
      <c r="BB56" s="81">
        <f t="shared" si="13"/>
        <v>0</v>
      </c>
      <c r="BC56" s="82"/>
      <c r="BD56" s="80"/>
      <c r="BE56" s="81">
        <f t="shared" si="14"/>
        <v>0</v>
      </c>
      <c r="BF56" s="82"/>
      <c r="BG56" s="80"/>
      <c r="BH56" s="81">
        <f t="shared" si="15"/>
        <v>0</v>
      </c>
      <c r="BI56" s="82"/>
      <c r="BJ56" s="80"/>
      <c r="BK56" s="81">
        <f t="shared" si="16"/>
        <v>0</v>
      </c>
      <c r="BL56" s="82"/>
      <c r="BM56" s="80"/>
      <c r="BN56" s="81">
        <f t="shared" si="17"/>
        <v>0</v>
      </c>
      <c r="BO56" s="82"/>
    </row>
    <row r="57" spans="1:67" ht="23.25" hidden="1" customHeight="1" thickBot="1">
      <c r="A57" s="71">
        <v>85044</v>
      </c>
      <c r="B57" s="71" t="s">
        <v>2242</v>
      </c>
      <c r="C57" s="221" t="str">
        <f ca="1">IF(V57&gt;0,IF($C$12=B57,COUNT($C$12:C56,1),""),"")</f>
        <v/>
      </c>
      <c r="D57" s="221" t="str">
        <f ca="1">IF(V57&gt;0,IF($D$12=B57,COUNT($D$12:D56,1),""),"")</f>
        <v/>
      </c>
      <c r="E57" s="221" t="str">
        <f ca="1">IF(V57&gt;0,IF($E$12=B57,COUNT($E$12:E56,1),""),"")</f>
        <v/>
      </c>
      <c r="F57" s="221" t="str">
        <f ca="1">IF(V57&gt;0,IF($F$12=B57,COUNT($F$12:F56,1),""),"")</f>
        <v/>
      </c>
      <c r="G57" s="90">
        <v>120003510</v>
      </c>
      <c r="H57" s="72">
        <v>20403</v>
      </c>
      <c r="I57" s="76" t="s">
        <v>45</v>
      </c>
      <c r="J57" s="91" t="s">
        <v>3</v>
      </c>
      <c r="K57" s="324">
        <v>129690000</v>
      </c>
      <c r="L57" s="89">
        <v>420109</v>
      </c>
      <c r="M57" s="76" t="s">
        <v>1141</v>
      </c>
      <c r="N57" s="76" t="s">
        <v>3</v>
      </c>
      <c r="O57" s="324">
        <v>12928000</v>
      </c>
      <c r="P57" s="77">
        <f ca="1">SUMIF($W$12:BO57,$P$11,W57:BO57)</f>
        <v>0</v>
      </c>
      <c r="Q57" s="77">
        <f ca="1">SUMIF($W$12:BP57,$P$11,X57:BP57)</f>
        <v>0</v>
      </c>
      <c r="R57" s="77">
        <f ca="1">SUMIF($W$12:BQ57,$P$11,Y57:BQ57)</f>
        <v>0</v>
      </c>
      <c r="S57" s="78">
        <f t="shared" ca="1" si="3"/>
        <v>0</v>
      </c>
      <c r="T57" s="77">
        <f t="shared" ca="1" si="1"/>
        <v>0</v>
      </c>
      <c r="U57" s="77">
        <f t="shared" ca="1" si="2"/>
        <v>0</v>
      </c>
      <c r="V57" s="79">
        <f t="shared" ca="1" si="4"/>
        <v>0</v>
      </c>
      <c r="W57" s="80"/>
      <c r="X57" s="81">
        <f t="shared" si="5"/>
        <v>0</v>
      </c>
      <c r="Y57" s="82"/>
      <c r="Z57" s="80"/>
      <c r="AA57" s="81">
        <f t="shared" si="6"/>
        <v>0</v>
      </c>
      <c r="AB57" s="82"/>
      <c r="AC57" s="80"/>
      <c r="AD57" s="81">
        <f t="shared" si="7"/>
        <v>0</v>
      </c>
      <c r="AE57" s="82"/>
      <c r="AF57" s="80"/>
      <c r="AG57" s="81">
        <f t="shared" si="8"/>
        <v>0</v>
      </c>
      <c r="AH57" s="82"/>
      <c r="AI57" s="80"/>
      <c r="AJ57" s="81">
        <f t="shared" si="9"/>
        <v>0</v>
      </c>
      <c r="AK57" s="82"/>
      <c r="AL57" s="80"/>
      <c r="AM57" s="81">
        <v>0</v>
      </c>
      <c r="AN57" s="82"/>
      <c r="AO57" s="80"/>
      <c r="AP57" s="81">
        <v>0</v>
      </c>
      <c r="AQ57" s="82"/>
      <c r="AR57" s="80"/>
      <c r="AS57" s="81">
        <f t="shared" si="10"/>
        <v>0</v>
      </c>
      <c r="AT57" s="82"/>
      <c r="AU57" s="80"/>
      <c r="AV57" s="81">
        <f t="shared" si="11"/>
        <v>0</v>
      </c>
      <c r="AW57" s="82"/>
      <c r="AX57" s="80"/>
      <c r="AY57" s="81">
        <f t="shared" si="12"/>
        <v>0</v>
      </c>
      <c r="AZ57" s="82"/>
      <c r="BA57" s="80"/>
      <c r="BB57" s="81">
        <f t="shared" si="13"/>
        <v>0</v>
      </c>
      <c r="BC57" s="82"/>
      <c r="BD57" s="80"/>
      <c r="BE57" s="81">
        <f t="shared" si="14"/>
        <v>0</v>
      </c>
      <c r="BF57" s="82"/>
      <c r="BG57" s="80"/>
      <c r="BH57" s="81">
        <f t="shared" si="15"/>
        <v>0</v>
      </c>
      <c r="BI57" s="82"/>
      <c r="BJ57" s="80"/>
      <c r="BK57" s="81">
        <f t="shared" si="16"/>
        <v>0</v>
      </c>
      <c r="BL57" s="82"/>
      <c r="BM57" s="80"/>
      <c r="BN57" s="81">
        <f t="shared" si="17"/>
        <v>0</v>
      </c>
      <c r="BO57" s="82"/>
    </row>
    <row r="58" spans="1:67" ht="23.25" hidden="1" customHeight="1" thickBot="1">
      <c r="A58" s="71">
        <v>85045</v>
      </c>
      <c r="B58" s="71" t="s">
        <v>2242</v>
      </c>
      <c r="C58" s="221" t="str">
        <f ca="1">IF(V58&gt;0,IF($C$12=B58,COUNT($C$12:C57,1),""),"")</f>
        <v/>
      </c>
      <c r="D58" s="221" t="str">
        <f ca="1">IF(V58&gt;0,IF($D$12=B58,COUNT($D$12:D57,1),""),"")</f>
        <v/>
      </c>
      <c r="E58" s="221" t="str">
        <f ca="1">IF(V58&gt;0,IF($E$12=B58,COUNT($E$12:E57,1),""),"")</f>
        <v/>
      </c>
      <c r="F58" s="221" t="str">
        <f ca="1">IF(V58&gt;0,IF($F$12=B58,COUNT($F$12:F57,1),""),"")</f>
        <v/>
      </c>
      <c r="G58" s="90">
        <v>120003610</v>
      </c>
      <c r="H58" s="72">
        <v>20501</v>
      </c>
      <c r="I58" s="76" t="s">
        <v>46</v>
      </c>
      <c r="J58" s="91" t="s">
        <v>3</v>
      </c>
      <c r="K58" s="324">
        <v>175880000</v>
      </c>
      <c r="L58" s="89">
        <v>420110</v>
      </c>
      <c r="M58" s="76" t="s">
        <v>1142</v>
      </c>
      <c r="N58" s="76" t="s">
        <v>3</v>
      </c>
      <c r="O58" s="324">
        <v>14780000</v>
      </c>
      <c r="P58" s="77">
        <f ca="1">SUMIF($W$12:BO58,$P$11,W58:BO58)</f>
        <v>0</v>
      </c>
      <c r="Q58" s="77">
        <f ca="1">SUMIF($W$12:BP58,$P$11,X58:BP58)</f>
        <v>0</v>
      </c>
      <c r="R58" s="77">
        <f ca="1">SUMIF($W$12:BQ58,$P$11,Y58:BQ58)</f>
        <v>0</v>
      </c>
      <c r="S58" s="78">
        <f t="shared" ca="1" si="3"/>
        <v>0</v>
      </c>
      <c r="T58" s="77">
        <f t="shared" ca="1" si="1"/>
        <v>0</v>
      </c>
      <c r="U58" s="77">
        <f t="shared" ca="1" si="2"/>
        <v>0</v>
      </c>
      <c r="V58" s="79">
        <f t="shared" ca="1" si="4"/>
        <v>0</v>
      </c>
      <c r="W58" s="80"/>
      <c r="X58" s="81">
        <f t="shared" si="5"/>
        <v>0</v>
      </c>
      <c r="Y58" s="82"/>
      <c r="Z58" s="80"/>
      <c r="AA58" s="81">
        <f t="shared" si="6"/>
        <v>0</v>
      </c>
      <c r="AB58" s="82"/>
      <c r="AC58" s="80"/>
      <c r="AD58" s="81">
        <f t="shared" si="7"/>
        <v>0</v>
      </c>
      <c r="AE58" s="82"/>
      <c r="AF58" s="80"/>
      <c r="AG58" s="81">
        <f t="shared" si="8"/>
        <v>0</v>
      </c>
      <c r="AH58" s="82"/>
      <c r="AI58" s="80"/>
      <c r="AJ58" s="81">
        <f t="shared" si="9"/>
        <v>0</v>
      </c>
      <c r="AK58" s="82"/>
      <c r="AL58" s="80"/>
      <c r="AM58" s="81">
        <v>0</v>
      </c>
      <c r="AN58" s="82"/>
      <c r="AO58" s="80"/>
      <c r="AP58" s="81">
        <v>0</v>
      </c>
      <c r="AQ58" s="82"/>
      <c r="AR58" s="80"/>
      <c r="AS58" s="81">
        <f t="shared" si="10"/>
        <v>0</v>
      </c>
      <c r="AT58" s="82"/>
      <c r="AU58" s="80"/>
      <c r="AV58" s="81">
        <f t="shared" si="11"/>
        <v>0</v>
      </c>
      <c r="AW58" s="82"/>
      <c r="AX58" s="80"/>
      <c r="AY58" s="81">
        <f t="shared" si="12"/>
        <v>0</v>
      </c>
      <c r="AZ58" s="82"/>
      <c r="BA58" s="80"/>
      <c r="BB58" s="81">
        <f t="shared" si="13"/>
        <v>0</v>
      </c>
      <c r="BC58" s="82"/>
      <c r="BD58" s="80"/>
      <c r="BE58" s="81">
        <f t="shared" si="14"/>
        <v>0</v>
      </c>
      <c r="BF58" s="82"/>
      <c r="BG58" s="80"/>
      <c r="BH58" s="81">
        <f t="shared" si="15"/>
        <v>0</v>
      </c>
      <c r="BI58" s="82"/>
      <c r="BJ58" s="80"/>
      <c r="BK58" s="81">
        <f t="shared" si="16"/>
        <v>0</v>
      </c>
      <c r="BL58" s="82"/>
      <c r="BM58" s="80"/>
      <c r="BN58" s="81">
        <f t="shared" si="17"/>
        <v>0</v>
      </c>
      <c r="BO58" s="82"/>
    </row>
    <row r="59" spans="1:67" ht="23.25" hidden="1" customHeight="1" thickBot="1">
      <c r="A59" s="71">
        <v>85046</v>
      </c>
      <c r="B59" s="71" t="s">
        <v>2242</v>
      </c>
      <c r="C59" s="221" t="str">
        <f ca="1">IF(V59&gt;0,IF($C$12=B59,COUNT($C$12:C58,1),""),"")</f>
        <v/>
      </c>
      <c r="D59" s="221" t="str">
        <f ca="1">IF(V59&gt;0,IF($D$12=B59,COUNT($D$12:D58,1),""),"")</f>
        <v/>
      </c>
      <c r="E59" s="221" t="str">
        <f ca="1">IF(V59&gt;0,IF($E$12=B59,COUNT($E$12:E58,1),""),"")</f>
        <v/>
      </c>
      <c r="F59" s="221" t="str">
        <f ca="1">IF(V59&gt;0,IF($F$12=B59,COUNT($F$12:F58,1),""),"")</f>
        <v/>
      </c>
      <c r="G59" s="90">
        <v>120003620</v>
      </c>
      <c r="H59" s="72">
        <v>20502</v>
      </c>
      <c r="I59" s="76" t="s">
        <v>47</v>
      </c>
      <c r="J59" s="91" t="s">
        <v>3</v>
      </c>
      <c r="K59" s="324">
        <v>187850000</v>
      </c>
      <c r="L59" s="89">
        <v>420110</v>
      </c>
      <c r="M59" s="76" t="s">
        <v>1142</v>
      </c>
      <c r="N59" s="76" t="s">
        <v>3</v>
      </c>
      <c r="O59" s="324">
        <v>14780000</v>
      </c>
      <c r="P59" s="77">
        <f ca="1">SUMIF($W$12:BO59,$P$11,W59:BO59)</f>
        <v>0</v>
      </c>
      <c r="Q59" s="77">
        <f ca="1">SUMIF($W$12:BP59,$P$11,X59:BP59)</f>
        <v>0</v>
      </c>
      <c r="R59" s="77">
        <f ca="1">SUMIF($W$12:BQ59,$P$11,Y59:BQ59)</f>
        <v>0</v>
      </c>
      <c r="S59" s="78">
        <f t="shared" ca="1" si="3"/>
        <v>0</v>
      </c>
      <c r="T59" s="77">
        <f t="shared" ca="1" si="1"/>
        <v>0</v>
      </c>
      <c r="U59" s="77">
        <f t="shared" ca="1" si="2"/>
        <v>0</v>
      </c>
      <c r="V59" s="79">
        <f t="shared" ca="1" si="4"/>
        <v>0</v>
      </c>
      <c r="W59" s="80"/>
      <c r="X59" s="81">
        <f t="shared" si="5"/>
        <v>0</v>
      </c>
      <c r="Y59" s="82"/>
      <c r="Z59" s="80"/>
      <c r="AA59" s="81">
        <f t="shared" si="6"/>
        <v>0</v>
      </c>
      <c r="AB59" s="82"/>
      <c r="AC59" s="80"/>
      <c r="AD59" s="81">
        <f t="shared" si="7"/>
        <v>0</v>
      </c>
      <c r="AE59" s="82"/>
      <c r="AF59" s="80"/>
      <c r="AG59" s="81">
        <f t="shared" si="8"/>
        <v>0</v>
      </c>
      <c r="AH59" s="82"/>
      <c r="AI59" s="80"/>
      <c r="AJ59" s="81">
        <f t="shared" si="9"/>
        <v>0</v>
      </c>
      <c r="AK59" s="82"/>
      <c r="AL59" s="80"/>
      <c r="AM59" s="81">
        <v>0</v>
      </c>
      <c r="AN59" s="82"/>
      <c r="AO59" s="80"/>
      <c r="AP59" s="81">
        <v>0</v>
      </c>
      <c r="AQ59" s="82"/>
      <c r="AR59" s="80"/>
      <c r="AS59" s="81">
        <f t="shared" si="10"/>
        <v>0</v>
      </c>
      <c r="AT59" s="82"/>
      <c r="AU59" s="80"/>
      <c r="AV59" s="81">
        <f t="shared" si="11"/>
        <v>0</v>
      </c>
      <c r="AW59" s="82"/>
      <c r="AX59" s="80"/>
      <c r="AY59" s="81">
        <f t="shared" si="12"/>
        <v>0</v>
      </c>
      <c r="AZ59" s="82"/>
      <c r="BA59" s="80"/>
      <c r="BB59" s="81">
        <f t="shared" si="13"/>
        <v>0</v>
      </c>
      <c r="BC59" s="82"/>
      <c r="BD59" s="80"/>
      <c r="BE59" s="81">
        <f t="shared" si="14"/>
        <v>0</v>
      </c>
      <c r="BF59" s="82"/>
      <c r="BG59" s="80"/>
      <c r="BH59" s="81">
        <f t="shared" si="15"/>
        <v>0</v>
      </c>
      <c r="BI59" s="82"/>
      <c r="BJ59" s="80"/>
      <c r="BK59" s="81">
        <f t="shared" si="16"/>
        <v>0</v>
      </c>
      <c r="BL59" s="82"/>
      <c r="BM59" s="80"/>
      <c r="BN59" s="81">
        <f t="shared" si="17"/>
        <v>0</v>
      </c>
      <c r="BO59" s="82"/>
    </row>
    <row r="60" spans="1:67" ht="23.25" hidden="1" customHeight="1" thickBot="1">
      <c r="A60" s="71">
        <v>85047</v>
      </c>
      <c r="B60" s="71" t="s">
        <v>2242</v>
      </c>
      <c r="C60" s="221" t="str">
        <f ca="1">IF(V60&gt;0,IF($C$12=B60,COUNT($C$12:C59,1),""),"")</f>
        <v/>
      </c>
      <c r="D60" s="221" t="str">
        <f ca="1">IF(V60&gt;0,IF($D$12=B60,COUNT($D$12:D59,1),""),"")</f>
        <v/>
      </c>
      <c r="E60" s="221" t="str">
        <f ca="1">IF(V60&gt;0,IF($E$12=B60,COUNT($E$12:E59,1),""),"")</f>
        <v/>
      </c>
      <c r="F60" s="221" t="str">
        <f ca="1">IF(V60&gt;0,IF($F$12=B60,COUNT($F$12:F59,1),""),"")</f>
        <v/>
      </c>
      <c r="G60" s="90">
        <v>120003600</v>
      </c>
      <c r="H60" s="72">
        <v>20503</v>
      </c>
      <c r="I60" s="76" t="s">
        <v>48</v>
      </c>
      <c r="J60" s="91" t="s">
        <v>3</v>
      </c>
      <c r="K60" s="324">
        <v>193650000</v>
      </c>
      <c r="L60" s="89">
        <v>420110</v>
      </c>
      <c r="M60" s="76" t="s">
        <v>1142</v>
      </c>
      <c r="N60" s="76" t="s">
        <v>3</v>
      </c>
      <c r="O60" s="324">
        <v>14780000</v>
      </c>
      <c r="P60" s="77">
        <f ca="1">SUMIF($W$12:BO60,$P$11,W60:BO60)</f>
        <v>0</v>
      </c>
      <c r="Q60" s="77">
        <f ca="1">SUMIF($W$12:BP60,$P$11,X60:BP60)</f>
        <v>0</v>
      </c>
      <c r="R60" s="77">
        <f ca="1">SUMIF($W$12:BQ60,$P$11,Y60:BQ60)</f>
        <v>0</v>
      </c>
      <c r="S60" s="78">
        <f t="shared" ca="1" si="3"/>
        <v>0</v>
      </c>
      <c r="T60" s="77">
        <f t="shared" ca="1" si="1"/>
        <v>0</v>
      </c>
      <c r="U60" s="77">
        <f t="shared" ca="1" si="2"/>
        <v>0</v>
      </c>
      <c r="V60" s="79">
        <f t="shared" ca="1" si="4"/>
        <v>0</v>
      </c>
      <c r="W60" s="80"/>
      <c r="X60" s="81">
        <f t="shared" si="5"/>
        <v>0</v>
      </c>
      <c r="Y60" s="82"/>
      <c r="Z60" s="80"/>
      <c r="AA60" s="81">
        <f t="shared" si="6"/>
        <v>0</v>
      </c>
      <c r="AB60" s="82"/>
      <c r="AC60" s="80"/>
      <c r="AD60" s="81">
        <f t="shared" si="7"/>
        <v>0</v>
      </c>
      <c r="AE60" s="82"/>
      <c r="AF60" s="80"/>
      <c r="AG60" s="81">
        <f t="shared" si="8"/>
        <v>0</v>
      </c>
      <c r="AH60" s="82"/>
      <c r="AI60" s="80"/>
      <c r="AJ60" s="81">
        <f t="shared" si="9"/>
        <v>0</v>
      </c>
      <c r="AK60" s="82"/>
      <c r="AL60" s="80"/>
      <c r="AM60" s="81">
        <v>0</v>
      </c>
      <c r="AN60" s="82"/>
      <c r="AO60" s="80"/>
      <c r="AP60" s="81">
        <v>0</v>
      </c>
      <c r="AQ60" s="82"/>
      <c r="AR60" s="80"/>
      <c r="AS60" s="81">
        <f t="shared" si="10"/>
        <v>0</v>
      </c>
      <c r="AT60" s="82"/>
      <c r="AU60" s="80"/>
      <c r="AV60" s="81">
        <f t="shared" si="11"/>
        <v>0</v>
      </c>
      <c r="AW60" s="82"/>
      <c r="AX60" s="80"/>
      <c r="AY60" s="81">
        <f t="shared" si="12"/>
        <v>0</v>
      </c>
      <c r="AZ60" s="82"/>
      <c r="BA60" s="80"/>
      <c r="BB60" s="81">
        <f t="shared" si="13"/>
        <v>0</v>
      </c>
      <c r="BC60" s="82"/>
      <c r="BD60" s="80"/>
      <c r="BE60" s="81">
        <f t="shared" si="14"/>
        <v>0</v>
      </c>
      <c r="BF60" s="82"/>
      <c r="BG60" s="80"/>
      <c r="BH60" s="81">
        <f t="shared" si="15"/>
        <v>0</v>
      </c>
      <c r="BI60" s="82"/>
      <c r="BJ60" s="80"/>
      <c r="BK60" s="81">
        <f t="shared" si="16"/>
        <v>0</v>
      </c>
      <c r="BL60" s="82"/>
      <c r="BM60" s="80"/>
      <c r="BN60" s="81">
        <f t="shared" si="17"/>
        <v>0</v>
      </c>
      <c r="BO60" s="82"/>
    </row>
    <row r="61" spans="1:67" ht="23.25" hidden="1" customHeight="1" thickBot="1">
      <c r="A61" s="71">
        <v>85048</v>
      </c>
      <c r="B61" s="71" t="s">
        <v>2242</v>
      </c>
      <c r="C61" s="221" t="str">
        <f ca="1">IF(V61&gt;0,IF($C$12=B61,COUNT($C$12:C60,1),""),"")</f>
        <v/>
      </c>
      <c r="D61" s="221" t="str">
        <f ca="1">IF(V61&gt;0,IF($D$12=B61,COUNT($D$12:D60,1),""),"")</f>
        <v/>
      </c>
      <c r="E61" s="221" t="str">
        <f ca="1">IF(V61&gt;0,IF($E$12=B61,COUNT($E$12:E60,1),""),"")</f>
        <v/>
      </c>
      <c r="F61" s="221" t="str">
        <f ca="1">IF(V61&gt;0,IF($F$12=B61,COUNT($F$12:F60,1),""),"")</f>
        <v/>
      </c>
      <c r="G61" s="90"/>
      <c r="H61" s="72">
        <v>20601</v>
      </c>
      <c r="I61" s="76" t="s">
        <v>49</v>
      </c>
      <c r="J61" s="91" t="s">
        <v>3</v>
      </c>
      <c r="K61" s="324">
        <v>232500000</v>
      </c>
      <c r="L61" s="89">
        <v>420110</v>
      </c>
      <c r="M61" s="76" t="s">
        <v>1142</v>
      </c>
      <c r="N61" s="76" t="s">
        <v>3</v>
      </c>
      <c r="O61" s="324">
        <v>14780000</v>
      </c>
      <c r="P61" s="77">
        <f ca="1">SUMIF($W$12:BO61,$P$11,W61:BO61)</f>
        <v>0</v>
      </c>
      <c r="Q61" s="77">
        <f ca="1">SUMIF($W$12:BP61,$P$11,X61:BP61)</f>
        <v>0</v>
      </c>
      <c r="R61" s="77">
        <f ca="1">SUMIF($W$12:BQ61,$P$11,Y61:BQ61)</f>
        <v>0</v>
      </c>
      <c r="S61" s="78">
        <f t="shared" ca="1" si="3"/>
        <v>0</v>
      </c>
      <c r="T61" s="77">
        <f t="shared" ca="1" si="1"/>
        <v>0</v>
      </c>
      <c r="U61" s="77">
        <f t="shared" ca="1" si="2"/>
        <v>0</v>
      </c>
      <c r="V61" s="79">
        <f t="shared" ca="1" si="4"/>
        <v>0</v>
      </c>
      <c r="W61" s="80"/>
      <c r="X61" s="81">
        <f t="shared" si="5"/>
        <v>0</v>
      </c>
      <c r="Y61" s="82"/>
      <c r="Z61" s="80"/>
      <c r="AA61" s="81">
        <f t="shared" si="6"/>
        <v>0</v>
      </c>
      <c r="AB61" s="82"/>
      <c r="AC61" s="80"/>
      <c r="AD61" s="81">
        <f t="shared" si="7"/>
        <v>0</v>
      </c>
      <c r="AE61" s="82"/>
      <c r="AF61" s="80"/>
      <c r="AG61" s="81">
        <f t="shared" si="8"/>
        <v>0</v>
      </c>
      <c r="AH61" s="82"/>
      <c r="AI61" s="80"/>
      <c r="AJ61" s="81">
        <f t="shared" si="9"/>
        <v>0</v>
      </c>
      <c r="AK61" s="82"/>
      <c r="AL61" s="80"/>
      <c r="AM61" s="81">
        <v>0</v>
      </c>
      <c r="AN61" s="82"/>
      <c r="AO61" s="80"/>
      <c r="AP61" s="81">
        <v>0</v>
      </c>
      <c r="AQ61" s="82"/>
      <c r="AR61" s="80"/>
      <c r="AS61" s="81">
        <f t="shared" si="10"/>
        <v>0</v>
      </c>
      <c r="AT61" s="82"/>
      <c r="AU61" s="80"/>
      <c r="AV61" s="81">
        <f t="shared" si="11"/>
        <v>0</v>
      </c>
      <c r="AW61" s="82"/>
      <c r="AX61" s="80"/>
      <c r="AY61" s="81">
        <f t="shared" si="12"/>
        <v>0</v>
      </c>
      <c r="AZ61" s="82"/>
      <c r="BA61" s="80"/>
      <c r="BB61" s="81">
        <f t="shared" si="13"/>
        <v>0</v>
      </c>
      <c r="BC61" s="82"/>
      <c r="BD61" s="80"/>
      <c r="BE61" s="81">
        <f t="shared" si="14"/>
        <v>0</v>
      </c>
      <c r="BF61" s="82"/>
      <c r="BG61" s="80"/>
      <c r="BH61" s="81">
        <f t="shared" si="15"/>
        <v>0</v>
      </c>
      <c r="BI61" s="82"/>
      <c r="BJ61" s="80"/>
      <c r="BK61" s="81">
        <f t="shared" si="16"/>
        <v>0</v>
      </c>
      <c r="BL61" s="82"/>
      <c r="BM61" s="80"/>
      <c r="BN61" s="81">
        <f t="shared" si="17"/>
        <v>0</v>
      </c>
      <c r="BO61" s="82"/>
    </row>
    <row r="62" spans="1:67" ht="23.25" hidden="1" customHeight="1" thickBot="1">
      <c r="A62" s="71">
        <v>85049</v>
      </c>
      <c r="B62" s="71" t="s">
        <v>2242</v>
      </c>
      <c r="C62" s="221" t="str">
        <f ca="1">IF(V62&gt;0,IF($C$12=B62,COUNT($C$12:C61,1),""),"")</f>
        <v/>
      </c>
      <c r="D62" s="221" t="str">
        <f ca="1">IF(V62&gt;0,IF($D$12=B62,COUNT($D$12:D61,1),""),"")</f>
        <v/>
      </c>
      <c r="E62" s="221" t="str">
        <f ca="1">IF(V62&gt;0,IF($E$12=B62,COUNT($E$12:E61,1),""),"")</f>
        <v/>
      </c>
      <c r="F62" s="221" t="str">
        <f ca="1">IF(V62&gt;0,IF($F$12=B62,COUNT($F$12:F61,1),""),"")</f>
        <v/>
      </c>
      <c r="G62" s="90"/>
      <c r="H62" s="72">
        <v>20602</v>
      </c>
      <c r="I62" s="76" t="s">
        <v>50</v>
      </c>
      <c r="J62" s="91" t="s">
        <v>3</v>
      </c>
      <c r="K62" s="324">
        <v>247420000</v>
      </c>
      <c r="L62" s="89">
        <v>420110</v>
      </c>
      <c r="M62" s="76" t="s">
        <v>1142</v>
      </c>
      <c r="N62" s="76" t="s">
        <v>3</v>
      </c>
      <c r="O62" s="324">
        <v>14780000</v>
      </c>
      <c r="P62" s="77">
        <f ca="1">SUMIF($W$12:BO62,$P$11,W62:BO62)</f>
        <v>0</v>
      </c>
      <c r="Q62" s="77">
        <f ca="1">SUMIF($W$12:BP62,$P$11,X62:BP62)</f>
        <v>0</v>
      </c>
      <c r="R62" s="77">
        <f ca="1">SUMIF($W$12:BQ62,$P$11,Y62:BQ62)</f>
        <v>0</v>
      </c>
      <c r="S62" s="78">
        <f t="shared" ca="1" si="3"/>
        <v>0</v>
      </c>
      <c r="T62" s="77">
        <f t="shared" ca="1" si="1"/>
        <v>0</v>
      </c>
      <c r="U62" s="77">
        <f t="shared" ca="1" si="2"/>
        <v>0</v>
      </c>
      <c r="V62" s="79">
        <f t="shared" ca="1" si="4"/>
        <v>0</v>
      </c>
      <c r="W62" s="80"/>
      <c r="X62" s="81">
        <f t="shared" si="5"/>
        <v>0</v>
      </c>
      <c r="Y62" s="82"/>
      <c r="Z62" s="80"/>
      <c r="AA62" s="81">
        <f t="shared" si="6"/>
        <v>0</v>
      </c>
      <c r="AB62" s="82"/>
      <c r="AC62" s="80"/>
      <c r="AD62" s="81">
        <f t="shared" si="7"/>
        <v>0</v>
      </c>
      <c r="AE62" s="82"/>
      <c r="AF62" s="80"/>
      <c r="AG62" s="81">
        <f t="shared" si="8"/>
        <v>0</v>
      </c>
      <c r="AH62" s="82"/>
      <c r="AI62" s="80"/>
      <c r="AJ62" s="81">
        <f t="shared" si="9"/>
        <v>0</v>
      </c>
      <c r="AK62" s="82"/>
      <c r="AL62" s="80"/>
      <c r="AM62" s="81">
        <v>0</v>
      </c>
      <c r="AN62" s="82"/>
      <c r="AO62" s="80"/>
      <c r="AP62" s="81">
        <v>0</v>
      </c>
      <c r="AQ62" s="82"/>
      <c r="AR62" s="80"/>
      <c r="AS62" s="81">
        <f t="shared" si="10"/>
        <v>0</v>
      </c>
      <c r="AT62" s="82"/>
      <c r="AU62" s="80"/>
      <c r="AV62" s="81">
        <f t="shared" si="11"/>
        <v>0</v>
      </c>
      <c r="AW62" s="82"/>
      <c r="AX62" s="80"/>
      <c r="AY62" s="81">
        <f t="shared" si="12"/>
        <v>0</v>
      </c>
      <c r="AZ62" s="82"/>
      <c r="BA62" s="80"/>
      <c r="BB62" s="81">
        <f t="shared" si="13"/>
        <v>0</v>
      </c>
      <c r="BC62" s="82"/>
      <c r="BD62" s="80"/>
      <c r="BE62" s="81">
        <f t="shared" si="14"/>
        <v>0</v>
      </c>
      <c r="BF62" s="82"/>
      <c r="BG62" s="80"/>
      <c r="BH62" s="81">
        <f t="shared" si="15"/>
        <v>0</v>
      </c>
      <c r="BI62" s="82"/>
      <c r="BJ62" s="80"/>
      <c r="BK62" s="81">
        <f t="shared" si="16"/>
        <v>0</v>
      </c>
      <c r="BL62" s="82"/>
      <c r="BM62" s="80"/>
      <c r="BN62" s="81">
        <f t="shared" si="17"/>
        <v>0</v>
      </c>
      <c r="BO62" s="82"/>
    </row>
    <row r="63" spans="1:67" ht="23.25" hidden="1" customHeight="1" thickBot="1">
      <c r="A63" s="71">
        <v>85050</v>
      </c>
      <c r="B63" s="71" t="s">
        <v>2242</v>
      </c>
      <c r="C63" s="221" t="str">
        <f ca="1">IF(V63&gt;0,IF($C$12=B63,COUNT($C$12:C62,1),""),"")</f>
        <v/>
      </c>
      <c r="D63" s="221" t="str">
        <f ca="1">IF(V63&gt;0,IF($D$12=B63,COUNT($D$12:D62,1),""),"")</f>
        <v/>
      </c>
      <c r="E63" s="221" t="str">
        <f ca="1">IF(V63&gt;0,IF($E$12=B63,COUNT($E$12:E62,1),""),"")</f>
        <v/>
      </c>
      <c r="F63" s="221" t="str">
        <f ca="1">IF(V63&gt;0,IF($F$12=B63,COUNT($F$12:F62,1),""),"")</f>
        <v/>
      </c>
      <c r="G63" s="90"/>
      <c r="H63" s="72">
        <v>20603</v>
      </c>
      <c r="I63" s="76" t="s">
        <v>51</v>
      </c>
      <c r="J63" s="91" t="s">
        <v>3</v>
      </c>
      <c r="K63" s="324">
        <v>265310000</v>
      </c>
      <c r="L63" s="93">
        <v>420110</v>
      </c>
      <c r="M63" s="76" t="s">
        <v>1142</v>
      </c>
      <c r="N63" s="76" t="s">
        <v>3</v>
      </c>
      <c r="O63" s="324">
        <v>14780000</v>
      </c>
      <c r="P63" s="77">
        <f ca="1">SUMIF($W$12:BO63,$P$11,W63:BO63)</f>
        <v>0</v>
      </c>
      <c r="Q63" s="77">
        <f ca="1">SUMIF($W$12:BP63,$P$11,X63:BP63)</f>
        <v>0</v>
      </c>
      <c r="R63" s="77">
        <f ca="1">SUMIF($W$12:BQ63,$P$11,Y63:BQ63)</f>
        <v>0</v>
      </c>
      <c r="S63" s="78">
        <f t="shared" ca="1" si="3"/>
        <v>0</v>
      </c>
      <c r="T63" s="77">
        <f t="shared" ca="1" si="1"/>
        <v>0</v>
      </c>
      <c r="U63" s="77">
        <f t="shared" ca="1" si="2"/>
        <v>0</v>
      </c>
      <c r="V63" s="79">
        <f t="shared" ca="1" si="4"/>
        <v>0</v>
      </c>
      <c r="W63" s="80"/>
      <c r="X63" s="81">
        <f t="shared" si="5"/>
        <v>0</v>
      </c>
      <c r="Y63" s="82"/>
      <c r="Z63" s="80"/>
      <c r="AA63" s="81">
        <f t="shared" si="6"/>
        <v>0</v>
      </c>
      <c r="AB63" s="82"/>
      <c r="AC63" s="80"/>
      <c r="AD63" s="81">
        <f t="shared" si="7"/>
        <v>0</v>
      </c>
      <c r="AE63" s="82"/>
      <c r="AF63" s="80"/>
      <c r="AG63" s="81">
        <f t="shared" si="8"/>
        <v>0</v>
      </c>
      <c r="AH63" s="82"/>
      <c r="AI63" s="80"/>
      <c r="AJ63" s="81">
        <f t="shared" si="9"/>
        <v>0</v>
      </c>
      <c r="AK63" s="82"/>
      <c r="AL63" s="80"/>
      <c r="AM63" s="81">
        <v>0</v>
      </c>
      <c r="AN63" s="82"/>
      <c r="AO63" s="80"/>
      <c r="AP63" s="81">
        <v>0</v>
      </c>
      <c r="AQ63" s="82"/>
      <c r="AR63" s="80"/>
      <c r="AS63" s="81">
        <f t="shared" si="10"/>
        <v>0</v>
      </c>
      <c r="AT63" s="82"/>
      <c r="AU63" s="80"/>
      <c r="AV63" s="81">
        <f t="shared" si="11"/>
        <v>0</v>
      </c>
      <c r="AW63" s="82"/>
      <c r="AX63" s="80"/>
      <c r="AY63" s="81">
        <f t="shared" si="12"/>
        <v>0</v>
      </c>
      <c r="AZ63" s="82"/>
      <c r="BA63" s="80"/>
      <c r="BB63" s="81">
        <f t="shared" si="13"/>
        <v>0</v>
      </c>
      <c r="BC63" s="82"/>
      <c r="BD63" s="80"/>
      <c r="BE63" s="81">
        <f t="shared" si="14"/>
        <v>0</v>
      </c>
      <c r="BF63" s="82"/>
      <c r="BG63" s="80"/>
      <c r="BH63" s="81">
        <f t="shared" si="15"/>
        <v>0</v>
      </c>
      <c r="BI63" s="82"/>
      <c r="BJ63" s="80"/>
      <c r="BK63" s="81">
        <f t="shared" si="16"/>
        <v>0</v>
      </c>
      <c r="BL63" s="82"/>
      <c r="BM63" s="80"/>
      <c r="BN63" s="81">
        <f t="shared" si="17"/>
        <v>0</v>
      </c>
      <c r="BO63" s="82"/>
    </row>
    <row r="64" spans="1:67" ht="39" hidden="1" customHeight="1" thickBot="1">
      <c r="A64" s="71">
        <v>85051</v>
      </c>
      <c r="B64" s="71" t="s">
        <v>2242</v>
      </c>
      <c r="C64" s="221" t="str">
        <f ca="1">IF(V64&gt;0,IF($C$12=B64,COUNT($C$12:C63,1),""),"")</f>
        <v/>
      </c>
      <c r="D64" s="221" t="str">
        <f ca="1">IF(V64&gt;0,IF($D$12=B64,COUNT($D$12:D63,1),""),"")</f>
        <v/>
      </c>
      <c r="E64" s="221" t="str">
        <f ca="1">IF(V64&gt;0,IF($E$12=B64,COUNT($E$12:E63,1),""),"")</f>
        <v/>
      </c>
      <c r="F64" s="221" t="str">
        <f ca="1">IF(V64&gt;0,IF($F$12=B64,COUNT($F$12:F63,1),""),"")</f>
        <v/>
      </c>
      <c r="G64" s="90"/>
      <c r="H64" s="72">
        <v>30201</v>
      </c>
      <c r="I64" s="76" t="s">
        <v>53</v>
      </c>
      <c r="J64" s="91" t="s">
        <v>52</v>
      </c>
      <c r="K64" s="324">
        <v>416000000</v>
      </c>
      <c r="L64" s="89">
        <v>420202</v>
      </c>
      <c r="M64" s="76" t="s">
        <v>1144</v>
      </c>
      <c r="N64" s="76" t="s">
        <v>52</v>
      </c>
      <c r="O64" s="324">
        <v>13574000</v>
      </c>
      <c r="P64" s="77">
        <f ca="1">SUMIF($W$12:BO64,$P$11,W64:BO64)</f>
        <v>0</v>
      </c>
      <c r="Q64" s="77">
        <f ca="1">SUMIF($W$12:BP64,$P$11,X64:BP64)</f>
        <v>0</v>
      </c>
      <c r="R64" s="77">
        <f ca="1">SUMIF($W$12:BQ64,$P$11,Y64:BQ64)</f>
        <v>0</v>
      </c>
      <c r="S64" s="78">
        <f t="shared" ca="1" si="3"/>
        <v>0</v>
      </c>
      <c r="T64" s="77">
        <f t="shared" ca="1" si="1"/>
        <v>0</v>
      </c>
      <c r="U64" s="77">
        <f t="shared" ca="1" si="2"/>
        <v>0</v>
      </c>
      <c r="V64" s="79">
        <f t="shared" ca="1" si="4"/>
        <v>0</v>
      </c>
      <c r="W64" s="80"/>
      <c r="X64" s="81">
        <f t="shared" si="5"/>
        <v>0</v>
      </c>
      <c r="Y64" s="82"/>
      <c r="Z64" s="80"/>
      <c r="AA64" s="81">
        <f t="shared" si="6"/>
        <v>0</v>
      </c>
      <c r="AB64" s="82"/>
      <c r="AC64" s="80"/>
      <c r="AD64" s="81">
        <f t="shared" si="7"/>
        <v>0</v>
      </c>
      <c r="AE64" s="82"/>
      <c r="AF64" s="80"/>
      <c r="AG64" s="81">
        <f t="shared" si="8"/>
        <v>0</v>
      </c>
      <c r="AH64" s="82"/>
      <c r="AI64" s="80"/>
      <c r="AJ64" s="81">
        <f t="shared" si="9"/>
        <v>0</v>
      </c>
      <c r="AK64" s="82"/>
      <c r="AL64" s="80"/>
      <c r="AM64" s="81">
        <v>0</v>
      </c>
      <c r="AN64" s="82"/>
      <c r="AO64" s="80"/>
      <c r="AP64" s="81">
        <v>0</v>
      </c>
      <c r="AQ64" s="82"/>
      <c r="AR64" s="80"/>
      <c r="AS64" s="81">
        <f t="shared" si="10"/>
        <v>0</v>
      </c>
      <c r="AT64" s="82"/>
      <c r="AU64" s="80"/>
      <c r="AV64" s="81">
        <f t="shared" si="11"/>
        <v>0</v>
      </c>
      <c r="AW64" s="82"/>
      <c r="AX64" s="80"/>
      <c r="AY64" s="81">
        <f t="shared" si="12"/>
        <v>0</v>
      </c>
      <c r="AZ64" s="82"/>
      <c r="BA64" s="80"/>
      <c r="BB64" s="81">
        <f t="shared" si="13"/>
        <v>0</v>
      </c>
      <c r="BC64" s="82"/>
      <c r="BD64" s="80"/>
      <c r="BE64" s="81">
        <f t="shared" si="14"/>
        <v>0</v>
      </c>
      <c r="BF64" s="82"/>
      <c r="BG64" s="80"/>
      <c r="BH64" s="81">
        <f t="shared" si="15"/>
        <v>0</v>
      </c>
      <c r="BI64" s="82"/>
      <c r="BJ64" s="80"/>
      <c r="BK64" s="81">
        <f t="shared" si="16"/>
        <v>0</v>
      </c>
      <c r="BL64" s="82"/>
      <c r="BM64" s="80"/>
      <c r="BN64" s="81">
        <f t="shared" si="17"/>
        <v>0</v>
      </c>
      <c r="BO64" s="82"/>
    </row>
    <row r="65" spans="1:67" ht="39" hidden="1" customHeight="1" thickBot="1">
      <c r="A65" s="71">
        <v>85052</v>
      </c>
      <c r="B65" s="71" t="s">
        <v>2242</v>
      </c>
      <c r="C65" s="221" t="str">
        <f ca="1">IF(V65&gt;0,IF($C$12=B65,COUNT($C$12:C64,1),""),"")</f>
        <v/>
      </c>
      <c r="D65" s="221" t="str">
        <f ca="1">IF(V65&gt;0,IF($D$12=B65,COUNT($D$12:D64,1),""),"")</f>
        <v/>
      </c>
      <c r="E65" s="221" t="str">
        <f ca="1">IF(V65&gt;0,IF($E$12=B65,COUNT($E$12:E64,1),""),"")</f>
        <v/>
      </c>
      <c r="F65" s="221" t="str">
        <f ca="1">IF(V65&gt;0,IF($F$12=B65,COUNT($F$12:F64,1),""),"")</f>
        <v/>
      </c>
      <c r="G65" s="90">
        <v>651013100</v>
      </c>
      <c r="H65" s="72">
        <v>30202</v>
      </c>
      <c r="I65" s="76" t="s">
        <v>54</v>
      </c>
      <c r="J65" s="91" t="s">
        <v>52</v>
      </c>
      <c r="K65" s="324">
        <v>406120000</v>
      </c>
      <c r="L65" s="89">
        <v>420203</v>
      </c>
      <c r="M65" s="76" t="s">
        <v>1145</v>
      </c>
      <c r="N65" s="76" t="s">
        <v>52</v>
      </c>
      <c r="O65" s="324">
        <v>27144000</v>
      </c>
      <c r="P65" s="77">
        <f ca="1">SUMIF($W$12:BO65,$P$11,W65:BO65)</f>
        <v>0</v>
      </c>
      <c r="Q65" s="77">
        <f ca="1">SUMIF($W$12:BP65,$P$11,X65:BP65)</f>
        <v>0</v>
      </c>
      <c r="R65" s="77">
        <f ca="1">SUMIF($W$12:BQ65,$P$11,Y65:BQ65)</f>
        <v>0</v>
      </c>
      <c r="S65" s="78">
        <f t="shared" ca="1" si="3"/>
        <v>0</v>
      </c>
      <c r="T65" s="77">
        <f t="shared" ca="1" si="1"/>
        <v>0</v>
      </c>
      <c r="U65" s="77">
        <f t="shared" ca="1" si="2"/>
        <v>0</v>
      </c>
      <c r="V65" s="79">
        <f t="shared" ca="1" si="4"/>
        <v>0</v>
      </c>
      <c r="W65" s="80"/>
      <c r="X65" s="81">
        <f t="shared" si="5"/>
        <v>0</v>
      </c>
      <c r="Y65" s="82"/>
      <c r="Z65" s="80"/>
      <c r="AA65" s="81">
        <f t="shared" si="6"/>
        <v>0</v>
      </c>
      <c r="AB65" s="82"/>
      <c r="AC65" s="80"/>
      <c r="AD65" s="81">
        <f t="shared" si="7"/>
        <v>0</v>
      </c>
      <c r="AE65" s="82"/>
      <c r="AF65" s="80"/>
      <c r="AG65" s="81">
        <f t="shared" si="8"/>
        <v>0</v>
      </c>
      <c r="AH65" s="82"/>
      <c r="AI65" s="80"/>
      <c r="AJ65" s="81">
        <f t="shared" si="9"/>
        <v>0</v>
      </c>
      <c r="AK65" s="82"/>
      <c r="AL65" s="80"/>
      <c r="AM65" s="81">
        <v>0</v>
      </c>
      <c r="AN65" s="82"/>
      <c r="AO65" s="80"/>
      <c r="AP65" s="81">
        <v>0</v>
      </c>
      <c r="AQ65" s="82"/>
      <c r="AR65" s="80"/>
      <c r="AS65" s="81">
        <f t="shared" si="10"/>
        <v>0</v>
      </c>
      <c r="AT65" s="82"/>
      <c r="AU65" s="80"/>
      <c r="AV65" s="81">
        <f t="shared" si="11"/>
        <v>0</v>
      </c>
      <c r="AW65" s="82"/>
      <c r="AX65" s="80"/>
      <c r="AY65" s="81">
        <f t="shared" si="12"/>
        <v>0</v>
      </c>
      <c r="AZ65" s="82"/>
      <c r="BA65" s="80"/>
      <c r="BB65" s="81">
        <f t="shared" si="13"/>
        <v>0</v>
      </c>
      <c r="BC65" s="82"/>
      <c r="BD65" s="80"/>
      <c r="BE65" s="81">
        <f t="shared" si="14"/>
        <v>0</v>
      </c>
      <c r="BF65" s="82"/>
      <c r="BG65" s="80"/>
      <c r="BH65" s="81">
        <f t="shared" si="15"/>
        <v>0</v>
      </c>
      <c r="BI65" s="82"/>
      <c r="BJ65" s="80"/>
      <c r="BK65" s="81">
        <f t="shared" si="16"/>
        <v>0</v>
      </c>
      <c r="BL65" s="82"/>
      <c r="BM65" s="80"/>
      <c r="BN65" s="81">
        <f t="shared" si="17"/>
        <v>0</v>
      </c>
      <c r="BO65" s="82"/>
    </row>
    <row r="66" spans="1:67" ht="39" hidden="1" customHeight="1" thickBot="1">
      <c r="A66" s="71">
        <v>85053</v>
      </c>
      <c r="B66" s="71" t="s">
        <v>2242</v>
      </c>
      <c r="C66" s="221" t="str">
        <f ca="1">IF(V66&gt;0,IF($C$12=B66,COUNT($C$12:C65,1),""),"")</f>
        <v/>
      </c>
      <c r="D66" s="221" t="str">
        <f ca="1">IF(V66&gt;0,IF($D$12=B66,COUNT($D$12:D65,1),""),"")</f>
        <v/>
      </c>
      <c r="E66" s="221" t="str">
        <f ca="1">IF(V66&gt;0,IF($E$12=B66,COUNT($E$12:E65,1),""),"")</f>
        <v/>
      </c>
      <c r="F66" s="221" t="str">
        <f ca="1">IF(V66&gt;0,IF($F$12=B66,COUNT($F$12:F65,1),""),"")</f>
        <v/>
      </c>
      <c r="G66" s="90">
        <v>651013110</v>
      </c>
      <c r="H66" s="72">
        <v>30203</v>
      </c>
      <c r="I66" s="76" t="s">
        <v>55</v>
      </c>
      <c r="J66" s="91" t="s">
        <v>52</v>
      </c>
      <c r="K66" s="324">
        <v>446420000</v>
      </c>
      <c r="L66" s="89">
        <v>420203</v>
      </c>
      <c r="M66" s="76" t="s">
        <v>1145</v>
      </c>
      <c r="N66" s="76" t="s">
        <v>52</v>
      </c>
      <c r="O66" s="324">
        <v>27144000</v>
      </c>
      <c r="P66" s="77">
        <f ca="1">SUMIF($W$12:BO66,$P$11,W66:BO66)</f>
        <v>0</v>
      </c>
      <c r="Q66" s="77">
        <f ca="1">SUMIF($W$12:BP66,$P$11,X66:BP66)</f>
        <v>0</v>
      </c>
      <c r="R66" s="77">
        <f ca="1">SUMIF($W$12:BQ66,$P$11,Y66:BQ66)</f>
        <v>0</v>
      </c>
      <c r="S66" s="78">
        <f t="shared" ca="1" si="3"/>
        <v>0</v>
      </c>
      <c r="T66" s="77">
        <f t="shared" ca="1" si="1"/>
        <v>0</v>
      </c>
      <c r="U66" s="77">
        <f t="shared" ca="1" si="2"/>
        <v>0</v>
      </c>
      <c r="V66" s="79">
        <f t="shared" ca="1" si="4"/>
        <v>0</v>
      </c>
      <c r="W66" s="80"/>
      <c r="X66" s="81">
        <f t="shared" si="5"/>
        <v>0</v>
      </c>
      <c r="Y66" s="82"/>
      <c r="Z66" s="80"/>
      <c r="AA66" s="81">
        <f t="shared" si="6"/>
        <v>0</v>
      </c>
      <c r="AB66" s="82"/>
      <c r="AC66" s="80"/>
      <c r="AD66" s="81">
        <f t="shared" si="7"/>
        <v>0</v>
      </c>
      <c r="AE66" s="82"/>
      <c r="AF66" s="80"/>
      <c r="AG66" s="81">
        <f t="shared" si="8"/>
        <v>0</v>
      </c>
      <c r="AH66" s="82"/>
      <c r="AI66" s="80"/>
      <c r="AJ66" s="81">
        <f t="shared" si="9"/>
        <v>0</v>
      </c>
      <c r="AK66" s="82"/>
      <c r="AL66" s="80"/>
      <c r="AM66" s="81">
        <v>0</v>
      </c>
      <c r="AN66" s="82"/>
      <c r="AO66" s="80"/>
      <c r="AP66" s="81">
        <v>0</v>
      </c>
      <c r="AQ66" s="82"/>
      <c r="AR66" s="80"/>
      <c r="AS66" s="81">
        <f t="shared" si="10"/>
        <v>0</v>
      </c>
      <c r="AT66" s="82"/>
      <c r="AU66" s="80"/>
      <c r="AV66" s="81">
        <f t="shared" si="11"/>
        <v>0</v>
      </c>
      <c r="AW66" s="82"/>
      <c r="AX66" s="80"/>
      <c r="AY66" s="81">
        <f t="shared" si="12"/>
        <v>0</v>
      </c>
      <c r="AZ66" s="82"/>
      <c r="BA66" s="80"/>
      <c r="BB66" s="81">
        <f t="shared" si="13"/>
        <v>0</v>
      </c>
      <c r="BC66" s="82"/>
      <c r="BD66" s="80"/>
      <c r="BE66" s="81">
        <f t="shared" si="14"/>
        <v>0</v>
      </c>
      <c r="BF66" s="82"/>
      <c r="BG66" s="80"/>
      <c r="BH66" s="81">
        <f t="shared" si="15"/>
        <v>0</v>
      </c>
      <c r="BI66" s="82"/>
      <c r="BJ66" s="80"/>
      <c r="BK66" s="81">
        <f t="shared" si="16"/>
        <v>0</v>
      </c>
      <c r="BL66" s="82"/>
      <c r="BM66" s="80"/>
      <c r="BN66" s="81">
        <f t="shared" si="17"/>
        <v>0</v>
      </c>
      <c r="BO66" s="82"/>
    </row>
    <row r="67" spans="1:67" ht="39" hidden="1" customHeight="1" thickBot="1">
      <c r="A67" s="71">
        <v>85054</v>
      </c>
      <c r="B67" s="71" t="s">
        <v>2242</v>
      </c>
      <c r="C67" s="221" t="str">
        <f ca="1">IF(V67&gt;0,IF($C$12=B67,COUNT($C$12:C66,1),""),"")</f>
        <v/>
      </c>
      <c r="D67" s="221" t="str">
        <f ca="1">IF(V67&gt;0,IF($D$12=B67,COUNT($D$12:D66,1),""),"")</f>
        <v/>
      </c>
      <c r="E67" s="221" t="str">
        <f ca="1">IF(V67&gt;0,IF($E$12=B67,COUNT($E$12:E66,1),""),"")</f>
        <v/>
      </c>
      <c r="F67" s="221" t="str">
        <f ca="1">IF(V67&gt;0,IF($F$12=B67,COUNT($F$12:F66,1),""),"")</f>
        <v/>
      </c>
      <c r="G67" s="90">
        <v>651010400</v>
      </c>
      <c r="H67" s="72">
        <v>30204</v>
      </c>
      <c r="I67" s="76" t="s">
        <v>56</v>
      </c>
      <c r="J67" s="91" t="s">
        <v>52</v>
      </c>
      <c r="K67" s="324">
        <v>498680000</v>
      </c>
      <c r="L67" s="89">
        <v>420203</v>
      </c>
      <c r="M67" s="76" t="s">
        <v>1145</v>
      </c>
      <c r="N67" s="76" t="s">
        <v>52</v>
      </c>
      <c r="O67" s="324">
        <v>27144000</v>
      </c>
      <c r="P67" s="77">
        <f ca="1">SUMIF($W$12:BO67,$P$11,W67:BO67)</f>
        <v>0</v>
      </c>
      <c r="Q67" s="77">
        <f ca="1">SUMIF($W$12:BP67,$P$11,X67:BP67)</f>
        <v>0</v>
      </c>
      <c r="R67" s="77">
        <f ca="1">SUMIF($W$12:BQ67,$P$11,Y67:BQ67)</f>
        <v>0</v>
      </c>
      <c r="S67" s="78">
        <f t="shared" ca="1" si="3"/>
        <v>0</v>
      </c>
      <c r="T67" s="77">
        <f t="shared" ca="1" si="1"/>
        <v>0</v>
      </c>
      <c r="U67" s="77">
        <f t="shared" ca="1" si="2"/>
        <v>0</v>
      </c>
      <c r="V67" s="79">
        <f t="shared" ca="1" si="4"/>
        <v>0</v>
      </c>
      <c r="W67" s="80"/>
      <c r="X67" s="81">
        <f t="shared" si="5"/>
        <v>0</v>
      </c>
      <c r="Y67" s="82"/>
      <c r="Z67" s="80"/>
      <c r="AA67" s="81">
        <f t="shared" si="6"/>
        <v>0</v>
      </c>
      <c r="AB67" s="82"/>
      <c r="AC67" s="80"/>
      <c r="AD67" s="81">
        <f t="shared" si="7"/>
        <v>0</v>
      </c>
      <c r="AE67" s="82"/>
      <c r="AF67" s="80"/>
      <c r="AG67" s="81">
        <f t="shared" si="8"/>
        <v>0</v>
      </c>
      <c r="AH67" s="82"/>
      <c r="AI67" s="80"/>
      <c r="AJ67" s="81">
        <f t="shared" si="9"/>
        <v>0</v>
      </c>
      <c r="AK67" s="82"/>
      <c r="AL67" s="80"/>
      <c r="AM67" s="81">
        <v>0</v>
      </c>
      <c r="AN67" s="82"/>
      <c r="AO67" s="80"/>
      <c r="AP67" s="81">
        <v>0</v>
      </c>
      <c r="AQ67" s="82"/>
      <c r="AR67" s="80"/>
      <c r="AS67" s="81">
        <f t="shared" si="10"/>
        <v>0</v>
      </c>
      <c r="AT67" s="82"/>
      <c r="AU67" s="80"/>
      <c r="AV67" s="81">
        <f t="shared" si="11"/>
        <v>0</v>
      </c>
      <c r="AW67" s="82"/>
      <c r="AX67" s="80"/>
      <c r="AY67" s="81">
        <f t="shared" si="12"/>
        <v>0</v>
      </c>
      <c r="AZ67" s="82"/>
      <c r="BA67" s="80"/>
      <c r="BB67" s="81">
        <f t="shared" si="13"/>
        <v>0</v>
      </c>
      <c r="BC67" s="82"/>
      <c r="BD67" s="80"/>
      <c r="BE67" s="81">
        <f t="shared" si="14"/>
        <v>0</v>
      </c>
      <c r="BF67" s="82"/>
      <c r="BG67" s="80"/>
      <c r="BH67" s="81">
        <f t="shared" si="15"/>
        <v>0</v>
      </c>
      <c r="BI67" s="82"/>
      <c r="BJ67" s="80"/>
      <c r="BK67" s="81">
        <f t="shared" si="16"/>
        <v>0</v>
      </c>
      <c r="BL67" s="82"/>
      <c r="BM67" s="80"/>
      <c r="BN67" s="81">
        <f t="shared" si="17"/>
        <v>0</v>
      </c>
      <c r="BO67" s="82"/>
    </row>
    <row r="68" spans="1:67" ht="39" hidden="1" customHeight="1" thickBot="1">
      <c r="A68" s="71">
        <v>85055</v>
      </c>
      <c r="B68" s="71" t="s">
        <v>2242</v>
      </c>
      <c r="C68" s="221" t="str">
        <f ca="1">IF(V68&gt;0,IF($C$12=B68,COUNT($C$12:C67,1),""),"")</f>
        <v/>
      </c>
      <c r="D68" s="221" t="str">
        <f ca="1">IF(V68&gt;0,IF($D$12=B68,COUNT($D$12:D67,1),""),"")</f>
        <v/>
      </c>
      <c r="E68" s="221" t="str">
        <f ca="1">IF(V68&gt;0,IF($E$12=B68,COUNT($E$12:E67,1),""),"")</f>
        <v/>
      </c>
      <c r="F68" s="221" t="str">
        <f ca="1">IF(V68&gt;0,IF($F$12=B68,COUNT($F$12:F67,1),""),"")</f>
        <v/>
      </c>
      <c r="G68" s="90">
        <v>651013150</v>
      </c>
      <c r="H68" s="72">
        <v>30501</v>
      </c>
      <c r="I68" s="76" t="s">
        <v>57</v>
      </c>
      <c r="J68" s="91" t="s">
        <v>52</v>
      </c>
      <c r="K68" s="324">
        <v>643630000</v>
      </c>
      <c r="L68" s="89">
        <v>420204</v>
      </c>
      <c r="M68" s="76" t="s">
        <v>1146</v>
      </c>
      <c r="N68" s="76" t="s">
        <v>52</v>
      </c>
      <c r="O68" s="324">
        <v>47139000</v>
      </c>
      <c r="P68" s="77">
        <f ca="1">SUMIF($W$12:BO68,$P$11,W68:BO68)</f>
        <v>0</v>
      </c>
      <c r="Q68" s="77">
        <f ca="1">SUMIF($W$12:BP68,$P$11,X68:BP68)</f>
        <v>0</v>
      </c>
      <c r="R68" s="77">
        <f ca="1">SUMIF($W$12:BQ68,$P$11,Y68:BQ68)</f>
        <v>0</v>
      </c>
      <c r="S68" s="78">
        <f t="shared" ca="1" si="3"/>
        <v>0</v>
      </c>
      <c r="T68" s="77">
        <f t="shared" ca="1" si="1"/>
        <v>0</v>
      </c>
      <c r="U68" s="77">
        <f t="shared" ca="1" si="2"/>
        <v>0</v>
      </c>
      <c r="V68" s="79">
        <f t="shared" ca="1" si="4"/>
        <v>0</v>
      </c>
      <c r="W68" s="80"/>
      <c r="X68" s="81">
        <f t="shared" si="5"/>
        <v>0</v>
      </c>
      <c r="Y68" s="82"/>
      <c r="Z68" s="80"/>
      <c r="AA68" s="81">
        <f t="shared" si="6"/>
        <v>0</v>
      </c>
      <c r="AB68" s="82"/>
      <c r="AC68" s="80"/>
      <c r="AD68" s="81">
        <f t="shared" si="7"/>
        <v>0</v>
      </c>
      <c r="AE68" s="82"/>
      <c r="AF68" s="80"/>
      <c r="AG68" s="81">
        <f t="shared" si="8"/>
        <v>0</v>
      </c>
      <c r="AH68" s="82"/>
      <c r="AI68" s="80"/>
      <c r="AJ68" s="81">
        <f t="shared" si="9"/>
        <v>0</v>
      </c>
      <c r="AK68" s="82"/>
      <c r="AL68" s="80"/>
      <c r="AM68" s="81">
        <v>0</v>
      </c>
      <c r="AN68" s="82"/>
      <c r="AO68" s="80"/>
      <c r="AP68" s="81">
        <v>0</v>
      </c>
      <c r="AQ68" s="82"/>
      <c r="AR68" s="80"/>
      <c r="AS68" s="81">
        <f t="shared" si="10"/>
        <v>0</v>
      </c>
      <c r="AT68" s="82"/>
      <c r="AU68" s="80"/>
      <c r="AV68" s="81">
        <f t="shared" si="11"/>
        <v>0</v>
      </c>
      <c r="AW68" s="82"/>
      <c r="AX68" s="80"/>
      <c r="AY68" s="81">
        <f t="shared" si="12"/>
        <v>0</v>
      </c>
      <c r="AZ68" s="82"/>
      <c r="BA68" s="80"/>
      <c r="BB68" s="81">
        <f t="shared" si="13"/>
        <v>0</v>
      </c>
      <c r="BC68" s="82"/>
      <c r="BD68" s="80"/>
      <c r="BE68" s="81">
        <f t="shared" si="14"/>
        <v>0</v>
      </c>
      <c r="BF68" s="82"/>
      <c r="BG68" s="80"/>
      <c r="BH68" s="81">
        <f t="shared" si="15"/>
        <v>0</v>
      </c>
      <c r="BI68" s="82"/>
      <c r="BJ68" s="80"/>
      <c r="BK68" s="81">
        <f t="shared" si="16"/>
        <v>0</v>
      </c>
      <c r="BL68" s="82"/>
      <c r="BM68" s="80"/>
      <c r="BN68" s="81">
        <f t="shared" si="17"/>
        <v>0</v>
      </c>
      <c r="BO68" s="82"/>
    </row>
    <row r="69" spans="1:67" ht="39" hidden="1" customHeight="1" thickBot="1">
      <c r="A69" s="71">
        <v>85056</v>
      </c>
      <c r="B69" s="71" t="s">
        <v>2242</v>
      </c>
      <c r="C69" s="221" t="str">
        <f ca="1">IF(V69&gt;0,IF($C$12=B69,COUNT($C$12:C68,1),""),"")</f>
        <v/>
      </c>
      <c r="D69" s="221" t="str">
        <f ca="1">IF(V69&gt;0,IF($D$12=B69,COUNT($D$12:D68,1),""),"")</f>
        <v/>
      </c>
      <c r="E69" s="221" t="str">
        <f ca="1">IF(V69&gt;0,IF($E$12=B69,COUNT($E$12:E68,1),""),"")</f>
        <v/>
      </c>
      <c r="F69" s="221" t="str">
        <f ca="1">IF(V69&gt;0,IF($F$12=B69,COUNT($F$12:F68,1),""),"")</f>
        <v/>
      </c>
      <c r="G69" s="90">
        <v>651013160</v>
      </c>
      <c r="H69" s="72">
        <v>30502</v>
      </c>
      <c r="I69" s="76" t="s">
        <v>58</v>
      </c>
      <c r="J69" s="91" t="s">
        <v>52</v>
      </c>
      <c r="K69" s="324">
        <v>1002170000</v>
      </c>
      <c r="L69" s="89">
        <v>420204</v>
      </c>
      <c r="M69" s="76" t="s">
        <v>1146</v>
      </c>
      <c r="N69" s="76" t="s">
        <v>52</v>
      </c>
      <c r="O69" s="324">
        <v>47139000</v>
      </c>
      <c r="P69" s="77">
        <f ca="1">SUMIF($W$12:BO69,$P$11,W69:BO69)</f>
        <v>0</v>
      </c>
      <c r="Q69" s="77">
        <f ca="1">SUMIF($W$12:BP69,$P$11,X69:BP69)</f>
        <v>0</v>
      </c>
      <c r="R69" s="77">
        <f ca="1">SUMIF($W$12:BQ69,$P$11,Y69:BQ69)</f>
        <v>0</v>
      </c>
      <c r="S69" s="78">
        <f t="shared" ca="1" si="3"/>
        <v>0</v>
      </c>
      <c r="T69" s="77">
        <f t="shared" ca="1" si="1"/>
        <v>0</v>
      </c>
      <c r="U69" s="77">
        <f t="shared" ca="1" si="2"/>
        <v>0</v>
      </c>
      <c r="V69" s="79">
        <f t="shared" ca="1" si="4"/>
        <v>0</v>
      </c>
      <c r="W69" s="80"/>
      <c r="X69" s="81">
        <f t="shared" si="5"/>
        <v>0</v>
      </c>
      <c r="Y69" s="82"/>
      <c r="Z69" s="80"/>
      <c r="AA69" s="81">
        <f t="shared" si="6"/>
        <v>0</v>
      </c>
      <c r="AB69" s="82"/>
      <c r="AC69" s="80"/>
      <c r="AD69" s="81">
        <f t="shared" si="7"/>
        <v>0</v>
      </c>
      <c r="AE69" s="82"/>
      <c r="AF69" s="80"/>
      <c r="AG69" s="81">
        <f t="shared" si="8"/>
        <v>0</v>
      </c>
      <c r="AH69" s="82"/>
      <c r="AI69" s="80"/>
      <c r="AJ69" s="81">
        <f t="shared" si="9"/>
        <v>0</v>
      </c>
      <c r="AK69" s="82"/>
      <c r="AL69" s="80"/>
      <c r="AM69" s="81">
        <v>0</v>
      </c>
      <c r="AN69" s="82"/>
      <c r="AO69" s="80"/>
      <c r="AP69" s="81">
        <v>0</v>
      </c>
      <c r="AQ69" s="82"/>
      <c r="AR69" s="80"/>
      <c r="AS69" s="81">
        <f t="shared" si="10"/>
        <v>0</v>
      </c>
      <c r="AT69" s="82"/>
      <c r="AU69" s="80"/>
      <c r="AV69" s="81">
        <f t="shared" si="11"/>
        <v>0</v>
      </c>
      <c r="AW69" s="82"/>
      <c r="AX69" s="80"/>
      <c r="AY69" s="81">
        <f t="shared" si="12"/>
        <v>0</v>
      </c>
      <c r="AZ69" s="82"/>
      <c r="BA69" s="80"/>
      <c r="BB69" s="81">
        <f t="shared" si="13"/>
        <v>0</v>
      </c>
      <c r="BC69" s="82"/>
      <c r="BD69" s="80"/>
      <c r="BE69" s="81">
        <f t="shared" si="14"/>
        <v>0</v>
      </c>
      <c r="BF69" s="82"/>
      <c r="BG69" s="80"/>
      <c r="BH69" s="81">
        <f t="shared" si="15"/>
        <v>0</v>
      </c>
      <c r="BI69" s="82"/>
      <c r="BJ69" s="80"/>
      <c r="BK69" s="81">
        <f t="shared" si="16"/>
        <v>0</v>
      </c>
      <c r="BL69" s="82"/>
      <c r="BM69" s="80"/>
      <c r="BN69" s="81">
        <f t="shared" si="17"/>
        <v>0</v>
      </c>
      <c r="BO69" s="82"/>
    </row>
    <row r="70" spans="1:67" ht="39" hidden="1" customHeight="1" thickBot="1">
      <c r="A70" s="71">
        <v>85057</v>
      </c>
      <c r="B70" s="71" t="s">
        <v>2242</v>
      </c>
      <c r="C70" s="221" t="str">
        <f ca="1">IF(V70&gt;0,IF($C$12=B70,COUNT($C$12:C69,1),""),"")</f>
        <v/>
      </c>
      <c r="D70" s="221" t="str">
        <f ca="1">IF(V70&gt;0,IF($D$12=B70,COUNT($D$12:D69,1),""),"")</f>
        <v/>
      </c>
      <c r="E70" s="221" t="str">
        <f ca="1">IF(V70&gt;0,IF($E$12=B70,COUNT($E$12:E69,1),""),"")</f>
        <v/>
      </c>
      <c r="F70" s="221" t="str">
        <f ca="1">IF(V70&gt;0,IF($F$12=B70,COUNT($F$12:F69,1),""),"")</f>
        <v/>
      </c>
      <c r="G70" s="90">
        <v>651013170</v>
      </c>
      <c r="H70" s="72">
        <v>30503</v>
      </c>
      <c r="I70" s="76" t="s">
        <v>59</v>
      </c>
      <c r="J70" s="91" t="s">
        <v>52</v>
      </c>
      <c r="K70" s="324">
        <v>1363310000</v>
      </c>
      <c r="L70" s="89">
        <v>420204</v>
      </c>
      <c r="M70" s="76" t="s">
        <v>1146</v>
      </c>
      <c r="N70" s="76" t="s">
        <v>52</v>
      </c>
      <c r="O70" s="324">
        <v>47139000</v>
      </c>
      <c r="P70" s="77">
        <f ca="1">SUMIF($W$12:BO70,$P$11,W70:BO70)</f>
        <v>0</v>
      </c>
      <c r="Q70" s="77">
        <f ca="1">SUMIF($W$12:BP70,$P$11,X70:BP70)</f>
        <v>0</v>
      </c>
      <c r="R70" s="77">
        <f ca="1">SUMIF($W$12:BQ70,$P$11,Y70:BQ70)</f>
        <v>0</v>
      </c>
      <c r="S70" s="78">
        <f t="shared" ca="1" si="3"/>
        <v>0</v>
      </c>
      <c r="T70" s="77">
        <f t="shared" ca="1" si="1"/>
        <v>0</v>
      </c>
      <c r="U70" s="77">
        <f t="shared" ca="1" si="2"/>
        <v>0</v>
      </c>
      <c r="V70" s="79">
        <f t="shared" ca="1" si="4"/>
        <v>0</v>
      </c>
      <c r="W70" s="80"/>
      <c r="X70" s="81">
        <f t="shared" si="5"/>
        <v>0</v>
      </c>
      <c r="Y70" s="82"/>
      <c r="Z70" s="80"/>
      <c r="AA70" s="81">
        <f t="shared" si="6"/>
        <v>0</v>
      </c>
      <c r="AB70" s="82"/>
      <c r="AC70" s="80"/>
      <c r="AD70" s="81">
        <f t="shared" si="7"/>
        <v>0</v>
      </c>
      <c r="AE70" s="82"/>
      <c r="AF70" s="80"/>
      <c r="AG70" s="81">
        <f t="shared" si="8"/>
        <v>0</v>
      </c>
      <c r="AH70" s="82"/>
      <c r="AI70" s="80"/>
      <c r="AJ70" s="81">
        <f t="shared" si="9"/>
        <v>0</v>
      </c>
      <c r="AK70" s="82"/>
      <c r="AL70" s="80"/>
      <c r="AM70" s="81">
        <v>0</v>
      </c>
      <c r="AN70" s="82"/>
      <c r="AO70" s="80"/>
      <c r="AP70" s="81">
        <v>0</v>
      </c>
      <c r="AQ70" s="82"/>
      <c r="AR70" s="80"/>
      <c r="AS70" s="81">
        <f t="shared" si="10"/>
        <v>0</v>
      </c>
      <c r="AT70" s="82"/>
      <c r="AU70" s="80"/>
      <c r="AV70" s="81">
        <f t="shared" si="11"/>
        <v>0</v>
      </c>
      <c r="AW70" s="82"/>
      <c r="AX70" s="80"/>
      <c r="AY70" s="81">
        <f t="shared" si="12"/>
        <v>0</v>
      </c>
      <c r="AZ70" s="82"/>
      <c r="BA70" s="80"/>
      <c r="BB70" s="81">
        <f t="shared" si="13"/>
        <v>0</v>
      </c>
      <c r="BC70" s="82"/>
      <c r="BD70" s="80"/>
      <c r="BE70" s="81">
        <f t="shared" si="14"/>
        <v>0</v>
      </c>
      <c r="BF70" s="82"/>
      <c r="BG70" s="80"/>
      <c r="BH70" s="81">
        <f t="shared" si="15"/>
        <v>0</v>
      </c>
      <c r="BI70" s="82"/>
      <c r="BJ70" s="80"/>
      <c r="BK70" s="81">
        <f t="shared" si="16"/>
        <v>0</v>
      </c>
      <c r="BL70" s="82"/>
      <c r="BM70" s="80"/>
      <c r="BN70" s="81">
        <f t="shared" si="17"/>
        <v>0</v>
      </c>
      <c r="BO70" s="82"/>
    </row>
    <row r="71" spans="1:67" ht="39" hidden="1" customHeight="1" thickBot="1">
      <c r="A71" s="71">
        <v>85058</v>
      </c>
      <c r="B71" s="71" t="s">
        <v>2242</v>
      </c>
      <c r="C71" s="221" t="str">
        <f ca="1">IF(V71&gt;0,IF($C$12=B71,COUNT($C$12:C70,1),""),"")</f>
        <v/>
      </c>
      <c r="D71" s="221" t="str">
        <f ca="1">IF(V71&gt;0,IF($D$12=B71,COUNT($D$12:D70,1),""),"")</f>
        <v/>
      </c>
      <c r="E71" s="221" t="str">
        <f ca="1">IF(V71&gt;0,IF($E$12=B71,COUNT($E$12:E70,1),""),"")</f>
        <v/>
      </c>
      <c r="F71" s="221" t="str">
        <f ca="1">IF(V71&gt;0,IF($F$12=B71,COUNT($F$12:F70,1),""),"")</f>
        <v/>
      </c>
      <c r="G71" s="90">
        <v>651013180</v>
      </c>
      <c r="H71" s="72">
        <v>30504</v>
      </c>
      <c r="I71" s="76" t="s">
        <v>60</v>
      </c>
      <c r="J71" s="91" t="s">
        <v>52</v>
      </c>
      <c r="K71" s="324">
        <v>1600950000</v>
      </c>
      <c r="L71" s="89">
        <v>420204</v>
      </c>
      <c r="M71" s="76" t="s">
        <v>1146</v>
      </c>
      <c r="N71" s="76" t="s">
        <v>52</v>
      </c>
      <c r="O71" s="324">
        <v>47139000</v>
      </c>
      <c r="P71" s="77">
        <f ca="1">SUMIF($W$12:BO71,$P$11,W71:BO71)</f>
        <v>0</v>
      </c>
      <c r="Q71" s="77">
        <f ca="1">SUMIF($W$12:BP71,$P$11,X71:BP71)</f>
        <v>0</v>
      </c>
      <c r="R71" s="77">
        <f ca="1">SUMIF($W$12:BQ71,$P$11,Y71:BQ71)</f>
        <v>0</v>
      </c>
      <c r="S71" s="78">
        <f t="shared" ca="1" si="3"/>
        <v>0</v>
      </c>
      <c r="T71" s="77">
        <f t="shared" ca="1" si="1"/>
        <v>0</v>
      </c>
      <c r="U71" s="77">
        <f t="shared" ca="1" si="2"/>
        <v>0</v>
      </c>
      <c r="V71" s="79">
        <f t="shared" ca="1" si="4"/>
        <v>0</v>
      </c>
      <c r="W71" s="80"/>
      <c r="X71" s="81">
        <f t="shared" si="5"/>
        <v>0</v>
      </c>
      <c r="Y71" s="82"/>
      <c r="Z71" s="80"/>
      <c r="AA71" s="81">
        <f t="shared" si="6"/>
        <v>0</v>
      </c>
      <c r="AB71" s="82"/>
      <c r="AC71" s="80"/>
      <c r="AD71" s="81">
        <f t="shared" si="7"/>
        <v>0</v>
      </c>
      <c r="AE71" s="82"/>
      <c r="AF71" s="80"/>
      <c r="AG71" s="81">
        <f t="shared" si="8"/>
        <v>0</v>
      </c>
      <c r="AH71" s="82"/>
      <c r="AI71" s="80"/>
      <c r="AJ71" s="81">
        <f t="shared" si="9"/>
        <v>0</v>
      </c>
      <c r="AK71" s="82"/>
      <c r="AL71" s="80"/>
      <c r="AM71" s="81">
        <v>0</v>
      </c>
      <c r="AN71" s="82"/>
      <c r="AO71" s="80"/>
      <c r="AP71" s="81">
        <v>0</v>
      </c>
      <c r="AQ71" s="82"/>
      <c r="AR71" s="80"/>
      <c r="AS71" s="81">
        <f t="shared" si="10"/>
        <v>0</v>
      </c>
      <c r="AT71" s="82"/>
      <c r="AU71" s="80"/>
      <c r="AV71" s="81">
        <f t="shared" si="11"/>
        <v>0</v>
      </c>
      <c r="AW71" s="82"/>
      <c r="AX71" s="80"/>
      <c r="AY71" s="81">
        <f t="shared" si="12"/>
        <v>0</v>
      </c>
      <c r="AZ71" s="82"/>
      <c r="BA71" s="80"/>
      <c r="BB71" s="81">
        <f t="shared" si="13"/>
        <v>0</v>
      </c>
      <c r="BC71" s="82"/>
      <c r="BD71" s="80"/>
      <c r="BE71" s="81">
        <f t="shared" si="14"/>
        <v>0</v>
      </c>
      <c r="BF71" s="82"/>
      <c r="BG71" s="80"/>
      <c r="BH71" s="81">
        <f t="shared" si="15"/>
        <v>0</v>
      </c>
      <c r="BI71" s="82"/>
      <c r="BJ71" s="80"/>
      <c r="BK71" s="81">
        <f t="shared" si="16"/>
        <v>0</v>
      </c>
      <c r="BL71" s="82"/>
      <c r="BM71" s="80"/>
      <c r="BN71" s="81">
        <f t="shared" si="17"/>
        <v>0</v>
      </c>
      <c r="BO71" s="82"/>
    </row>
    <row r="72" spans="1:67" ht="39" hidden="1" customHeight="1" thickBot="1">
      <c r="A72" s="71">
        <v>85059</v>
      </c>
      <c r="B72" s="71" t="s">
        <v>2242</v>
      </c>
      <c r="C72" s="221" t="str">
        <f ca="1">IF(V72&gt;0,IF($C$12=B72,COUNT($C$12:C71,1),""),"")</f>
        <v/>
      </c>
      <c r="D72" s="221" t="str">
        <f ca="1">IF(V72&gt;0,IF($D$12=B72,COUNT($D$12:D71,1),""),"")</f>
        <v/>
      </c>
      <c r="E72" s="221" t="str">
        <f ca="1">IF(V72&gt;0,IF($E$12=B72,COUNT($E$12:E71,1),""),"")</f>
        <v/>
      </c>
      <c r="F72" s="221" t="str">
        <f ca="1">IF(V72&gt;0,IF($F$12=B72,COUNT($F$12:F71,1),""),"")</f>
        <v/>
      </c>
      <c r="G72" s="90">
        <v>651013190</v>
      </c>
      <c r="H72" s="72">
        <v>30505</v>
      </c>
      <c r="I72" s="76" t="s">
        <v>61</v>
      </c>
      <c r="J72" s="91" t="s">
        <v>52</v>
      </c>
      <c r="K72" s="324">
        <v>2048020000</v>
      </c>
      <c r="L72" s="89">
        <v>420204</v>
      </c>
      <c r="M72" s="76" t="s">
        <v>1146</v>
      </c>
      <c r="N72" s="76" t="s">
        <v>52</v>
      </c>
      <c r="O72" s="324">
        <v>47139000</v>
      </c>
      <c r="P72" s="77">
        <f ca="1">SUMIF($W$12:BO72,$P$11,W72:BO72)</f>
        <v>0</v>
      </c>
      <c r="Q72" s="77">
        <f ca="1">SUMIF($W$12:BP72,$P$11,X72:BP72)</f>
        <v>0</v>
      </c>
      <c r="R72" s="77">
        <f ca="1">SUMIF($W$12:BQ72,$P$11,Y72:BQ72)</f>
        <v>0</v>
      </c>
      <c r="S72" s="78">
        <f t="shared" ca="1" si="3"/>
        <v>0</v>
      </c>
      <c r="T72" s="77">
        <f t="shared" ca="1" si="1"/>
        <v>0</v>
      </c>
      <c r="U72" s="77">
        <f t="shared" ca="1" si="2"/>
        <v>0</v>
      </c>
      <c r="V72" s="79">
        <f t="shared" ca="1" si="4"/>
        <v>0</v>
      </c>
      <c r="W72" s="80"/>
      <c r="X72" s="81">
        <f t="shared" si="5"/>
        <v>0</v>
      </c>
      <c r="Y72" s="82"/>
      <c r="Z72" s="80"/>
      <c r="AA72" s="81">
        <f t="shared" si="6"/>
        <v>0</v>
      </c>
      <c r="AB72" s="82"/>
      <c r="AC72" s="80"/>
      <c r="AD72" s="81">
        <f t="shared" si="7"/>
        <v>0</v>
      </c>
      <c r="AE72" s="82"/>
      <c r="AF72" s="80"/>
      <c r="AG72" s="81">
        <f t="shared" si="8"/>
        <v>0</v>
      </c>
      <c r="AH72" s="82"/>
      <c r="AI72" s="80"/>
      <c r="AJ72" s="81">
        <f t="shared" si="9"/>
        <v>0</v>
      </c>
      <c r="AK72" s="82"/>
      <c r="AL72" s="80"/>
      <c r="AM72" s="81">
        <v>0</v>
      </c>
      <c r="AN72" s="82"/>
      <c r="AO72" s="80"/>
      <c r="AP72" s="81">
        <v>0</v>
      </c>
      <c r="AQ72" s="82"/>
      <c r="AR72" s="80"/>
      <c r="AS72" s="81">
        <f t="shared" si="10"/>
        <v>0</v>
      </c>
      <c r="AT72" s="82"/>
      <c r="AU72" s="80"/>
      <c r="AV72" s="81">
        <f t="shared" si="11"/>
        <v>0</v>
      </c>
      <c r="AW72" s="82"/>
      <c r="AX72" s="80"/>
      <c r="AY72" s="81">
        <f t="shared" si="12"/>
        <v>0</v>
      </c>
      <c r="AZ72" s="82"/>
      <c r="BA72" s="80"/>
      <c r="BB72" s="81">
        <f t="shared" si="13"/>
        <v>0</v>
      </c>
      <c r="BC72" s="82"/>
      <c r="BD72" s="80"/>
      <c r="BE72" s="81">
        <f t="shared" si="14"/>
        <v>0</v>
      </c>
      <c r="BF72" s="82"/>
      <c r="BG72" s="80"/>
      <c r="BH72" s="81">
        <f t="shared" si="15"/>
        <v>0</v>
      </c>
      <c r="BI72" s="82"/>
      <c r="BJ72" s="80"/>
      <c r="BK72" s="81">
        <f t="shared" si="16"/>
        <v>0</v>
      </c>
      <c r="BL72" s="82"/>
      <c r="BM72" s="80"/>
      <c r="BN72" s="81">
        <f t="shared" si="17"/>
        <v>0</v>
      </c>
      <c r="BO72" s="82"/>
    </row>
    <row r="73" spans="1:67" ht="39" hidden="1" customHeight="1" thickBot="1">
      <c r="A73" s="71">
        <v>85060</v>
      </c>
      <c r="B73" s="71" t="s">
        <v>2242</v>
      </c>
      <c r="C73" s="221" t="str">
        <f ca="1">IF(V73&gt;0,IF($C$12=B73,COUNT($C$12:C72,1),""),"")</f>
        <v/>
      </c>
      <c r="D73" s="221" t="str">
        <f ca="1">IF(V73&gt;0,IF($D$12=B73,COUNT($D$12:D72,1),""),"")</f>
        <v/>
      </c>
      <c r="E73" s="221" t="str">
        <f ca="1">IF(V73&gt;0,IF($E$12=B73,COUNT($E$12:E72,1),""),"")</f>
        <v/>
      </c>
      <c r="F73" s="221" t="str">
        <f ca="1">IF(V73&gt;0,IF($F$12=B73,COUNT($F$12:F72,1),""),"")</f>
        <v/>
      </c>
      <c r="G73" s="90">
        <v>651013200</v>
      </c>
      <c r="H73" s="72">
        <v>30506</v>
      </c>
      <c r="I73" s="76" t="s">
        <v>62</v>
      </c>
      <c r="J73" s="91" t="s">
        <v>52</v>
      </c>
      <c r="K73" s="324">
        <v>2370160000</v>
      </c>
      <c r="L73" s="89">
        <v>420204</v>
      </c>
      <c r="M73" s="76" t="s">
        <v>1146</v>
      </c>
      <c r="N73" s="76" t="s">
        <v>52</v>
      </c>
      <c r="O73" s="324">
        <v>47139000</v>
      </c>
      <c r="P73" s="77">
        <f ca="1">SUMIF($W$12:BO73,$P$11,W73:BO73)</f>
        <v>0</v>
      </c>
      <c r="Q73" s="77">
        <f ca="1">SUMIF($W$12:BP73,$P$11,X73:BP73)</f>
        <v>0</v>
      </c>
      <c r="R73" s="77">
        <f ca="1">SUMIF($W$12:BQ73,$P$11,Y73:BQ73)</f>
        <v>0</v>
      </c>
      <c r="S73" s="78">
        <f t="shared" ca="1" si="3"/>
        <v>0</v>
      </c>
      <c r="T73" s="77">
        <f t="shared" ca="1" si="1"/>
        <v>0</v>
      </c>
      <c r="U73" s="77">
        <f t="shared" ca="1" si="2"/>
        <v>0</v>
      </c>
      <c r="V73" s="79">
        <f t="shared" ca="1" si="4"/>
        <v>0</v>
      </c>
      <c r="W73" s="80"/>
      <c r="X73" s="81">
        <f t="shared" si="5"/>
        <v>0</v>
      </c>
      <c r="Y73" s="82"/>
      <c r="Z73" s="80"/>
      <c r="AA73" s="81">
        <f t="shared" si="6"/>
        <v>0</v>
      </c>
      <c r="AB73" s="82"/>
      <c r="AC73" s="80"/>
      <c r="AD73" s="81">
        <f t="shared" si="7"/>
        <v>0</v>
      </c>
      <c r="AE73" s="82"/>
      <c r="AF73" s="80"/>
      <c r="AG73" s="81">
        <f t="shared" si="8"/>
        <v>0</v>
      </c>
      <c r="AH73" s="82"/>
      <c r="AI73" s="80"/>
      <c r="AJ73" s="81">
        <f t="shared" si="9"/>
        <v>0</v>
      </c>
      <c r="AK73" s="82"/>
      <c r="AL73" s="80"/>
      <c r="AM73" s="81">
        <v>0</v>
      </c>
      <c r="AN73" s="82"/>
      <c r="AO73" s="80"/>
      <c r="AP73" s="81">
        <v>0</v>
      </c>
      <c r="AQ73" s="82"/>
      <c r="AR73" s="80"/>
      <c r="AS73" s="81">
        <f t="shared" si="10"/>
        <v>0</v>
      </c>
      <c r="AT73" s="82"/>
      <c r="AU73" s="80"/>
      <c r="AV73" s="81">
        <f t="shared" si="11"/>
        <v>0</v>
      </c>
      <c r="AW73" s="82"/>
      <c r="AX73" s="80"/>
      <c r="AY73" s="81">
        <f t="shared" si="12"/>
        <v>0</v>
      </c>
      <c r="AZ73" s="82"/>
      <c r="BA73" s="80"/>
      <c r="BB73" s="81">
        <f t="shared" si="13"/>
        <v>0</v>
      </c>
      <c r="BC73" s="82"/>
      <c r="BD73" s="80"/>
      <c r="BE73" s="81">
        <f t="shared" si="14"/>
        <v>0</v>
      </c>
      <c r="BF73" s="82"/>
      <c r="BG73" s="80"/>
      <c r="BH73" s="81">
        <f t="shared" si="15"/>
        <v>0</v>
      </c>
      <c r="BI73" s="82"/>
      <c r="BJ73" s="80"/>
      <c r="BK73" s="81">
        <f t="shared" si="16"/>
        <v>0</v>
      </c>
      <c r="BL73" s="82"/>
      <c r="BM73" s="80"/>
      <c r="BN73" s="81">
        <f t="shared" si="17"/>
        <v>0</v>
      </c>
      <c r="BO73" s="82"/>
    </row>
    <row r="74" spans="1:67" ht="39" hidden="1" customHeight="1" thickBot="1">
      <c r="A74" s="71">
        <v>85061</v>
      </c>
      <c r="B74" s="71" t="s">
        <v>2242</v>
      </c>
      <c r="C74" s="221" t="str">
        <f ca="1">IF(V74&gt;0,IF($C$12=B74,COUNT($C$12:C73,1),""),"")</f>
        <v/>
      </c>
      <c r="D74" s="221" t="str">
        <f ca="1">IF(V74&gt;0,IF($D$12=B74,COUNT($D$12:D73,1),""),"")</f>
        <v/>
      </c>
      <c r="E74" s="221" t="str">
        <f ca="1">IF(V74&gt;0,IF($E$12=B74,COUNT($E$12:E73,1),""),"")</f>
        <v/>
      </c>
      <c r="F74" s="221" t="str">
        <f ca="1">IF(V74&gt;0,IF($F$12=B74,COUNT($F$12:F73,1),""),"")</f>
        <v/>
      </c>
      <c r="G74" s="90">
        <v>651013210</v>
      </c>
      <c r="H74" s="72">
        <v>30507</v>
      </c>
      <c r="I74" s="76" t="s">
        <v>63</v>
      </c>
      <c r="J74" s="91" t="s">
        <v>52</v>
      </c>
      <c r="K74" s="324">
        <v>2730910000</v>
      </c>
      <c r="L74" s="89">
        <v>420204</v>
      </c>
      <c r="M74" s="76" t="s">
        <v>1146</v>
      </c>
      <c r="N74" s="76" t="s">
        <v>52</v>
      </c>
      <c r="O74" s="324">
        <v>47139000</v>
      </c>
      <c r="P74" s="77">
        <f ca="1">SUMIF($W$12:BO74,$P$11,W74:BO74)</f>
        <v>0</v>
      </c>
      <c r="Q74" s="77">
        <f ca="1">SUMIF($W$12:BP74,$P$11,X74:BP74)</f>
        <v>0</v>
      </c>
      <c r="R74" s="77">
        <f ca="1">SUMIF($W$12:BQ74,$P$11,Y74:BQ74)</f>
        <v>0</v>
      </c>
      <c r="S74" s="78">
        <f t="shared" ca="1" si="3"/>
        <v>0</v>
      </c>
      <c r="T74" s="77">
        <f t="shared" ca="1" si="1"/>
        <v>0</v>
      </c>
      <c r="U74" s="77">
        <f t="shared" ca="1" si="2"/>
        <v>0</v>
      </c>
      <c r="V74" s="79">
        <f t="shared" ca="1" si="4"/>
        <v>0</v>
      </c>
      <c r="W74" s="80"/>
      <c r="X74" s="81">
        <f t="shared" si="5"/>
        <v>0</v>
      </c>
      <c r="Y74" s="82"/>
      <c r="Z74" s="80"/>
      <c r="AA74" s="81">
        <f t="shared" si="6"/>
        <v>0</v>
      </c>
      <c r="AB74" s="82"/>
      <c r="AC74" s="80"/>
      <c r="AD74" s="81">
        <f t="shared" si="7"/>
        <v>0</v>
      </c>
      <c r="AE74" s="82"/>
      <c r="AF74" s="80"/>
      <c r="AG74" s="81">
        <f t="shared" si="8"/>
        <v>0</v>
      </c>
      <c r="AH74" s="82"/>
      <c r="AI74" s="80"/>
      <c r="AJ74" s="81">
        <f t="shared" si="9"/>
        <v>0</v>
      </c>
      <c r="AK74" s="82"/>
      <c r="AL74" s="80"/>
      <c r="AM74" s="81">
        <v>0</v>
      </c>
      <c r="AN74" s="82"/>
      <c r="AO74" s="80"/>
      <c r="AP74" s="81">
        <v>0</v>
      </c>
      <c r="AQ74" s="82"/>
      <c r="AR74" s="80"/>
      <c r="AS74" s="81">
        <f t="shared" si="10"/>
        <v>0</v>
      </c>
      <c r="AT74" s="82"/>
      <c r="AU74" s="80"/>
      <c r="AV74" s="81">
        <f t="shared" si="11"/>
        <v>0</v>
      </c>
      <c r="AW74" s="82"/>
      <c r="AX74" s="80"/>
      <c r="AY74" s="81">
        <f t="shared" si="12"/>
        <v>0</v>
      </c>
      <c r="AZ74" s="82"/>
      <c r="BA74" s="80"/>
      <c r="BB74" s="81">
        <f t="shared" si="13"/>
        <v>0</v>
      </c>
      <c r="BC74" s="82"/>
      <c r="BD74" s="80"/>
      <c r="BE74" s="81">
        <f t="shared" si="14"/>
        <v>0</v>
      </c>
      <c r="BF74" s="82"/>
      <c r="BG74" s="80"/>
      <c r="BH74" s="81">
        <f t="shared" si="15"/>
        <v>0</v>
      </c>
      <c r="BI74" s="82"/>
      <c r="BJ74" s="80"/>
      <c r="BK74" s="81">
        <f t="shared" si="16"/>
        <v>0</v>
      </c>
      <c r="BL74" s="82"/>
      <c r="BM74" s="80"/>
      <c r="BN74" s="81">
        <f t="shared" si="17"/>
        <v>0</v>
      </c>
      <c r="BO74" s="82"/>
    </row>
    <row r="75" spans="1:67" ht="39" hidden="1" customHeight="1" thickBot="1">
      <c r="A75" s="71">
        <v>85062</v>
      </c>
      <c r="B75" s="71" t="s">
        <v>2242</v>
      </c>
      <c r="C75" s="221" t="str">
        <f ca="1">IF(V75&gt;0,IF($C$12=B75,COUNT($C$12:C74,1),""),"")</f>
        <v/>
      </c>
      <c r="D75" s="221" t="str">
        <f ca="1">IF(V75&gt;0,IF($D$12=B75,COUNT($D$12:D74,1),""),"")</f>
        <v/>
      </c>
      <c r="E75" s="221" t="str">
        <f ca="1">IF(V75&gt;0,IF($E$12=B75,COUNT($E$12:E74,1),""),"")</f>
        <v/>
      </c>
      <c r="F75" s="221" t="str">
        <f ca="1">IF(V75&gt;0,IF($F$12=B75,COUNT($F$12:F74,1),""),"")</f>
        <v/>
      </c>
      <c r="G75" s="90">
        <v>651013220</v>
      </c>
      <c r="H75" s="72">
        <v>30508</v>
      </c>
      <c r="I75" s="76" t="s">
        <v>64</v>
      </c>
      <c r="J75" s="91" t="s">
        <v>52</v>
      </c>
      <c r="K75" s="324">
        <v>3030560000</v>
      </c>
      <c r="L75" s="89">
        <v>420204</v>
      </c>
      <c r="M75" s="76" t="s">
        <v>1146</v>
      </c>
      <c r="N75" s="76" t="s">
        <v>52</v>
      </c>
      <c r="O75" s="324">
        <v>47139000</v>
      </c>
      <c r="P75" s="77">
        <f ca="1">SUMIF($W$12:BO75,$P$11,W75:BO75)</f>
        <v>0</v>
      </c>
      <c r="Q75" s="77">
        <f ca="1">SUMIF($W$12:BP75,$P$11,X75:BP75)</f>
        <v>0</v>
      </c>
      <c r="R75" s="77">
        <f ca="1">SUMIF($W$12:BQ75,$P$11,Y75:BQ75)</f>
        <v>0</v>
      </c>
      <c r="S75" s="78">
        <f t="shared" ca="1" si="3"/>
        <v>0</v>
      </c>
      <c r="T75" s="77">
        <f t="shared" ca="1" si="1"/>
        <v>0</v>
      </c>
      <c r="U75" s="77">
        <f t="shared" ca="1" si="2"/>
        <v>0</v>
      </c>
      <c r="V75" s="79">
        <f t="shared" ca="1" si="4"/>
        <v>0</v>
      </c>
      <c r="W75" s="80"/>
      <c r="X75" s="81">
        <f t="shared" si="5"/>
        <v>0</v>
      </c>
      <c r="Y75" s="82"/>
      <c r="Z75" s="80"/>
      <c r="AA75" s="81">
        <f t="shared" si="6"/>
        <v>0</v>
      </c>
      <c r="AB75" s="82"/>
      <c r="AC75" s="80"/>
      <c r="AD75" s="81">
        <f t="shared" si="7"/>
        <v>0</v>
      </c>
      <c r="AE75" s="82"/>
      <c r="AF75" s="80"/>
      <c r="AG75" s="81">
        <f t="shared" si="8"/>
        <v>0</v>
      </c>
      <c r="AH75" s="82"/>
      <c r="AI75" s="80"/>
      <c r="AJ75" s="81">
        <f t="shared" si="9"/>
        <v>0</v>
      </c>
      <c r="AK75" s="82"/>
      <c r="AL75" s="80"/>
      <c r="AM75" s="81">
        <v>0</v>
      </c>
      <c r="AN75" s="82"/>
      <c r="AO75" s="80"/>
      <c r="AP75" s="81">
        <v>0</v>
      </c>
      <c r="AQ75" s="82"/>
      <c r="AR75" s="80"/>
      <c r="AS75" s="81">
        <f t="shared" si="10"/>
        <v>0</v>
      </c>
      <c r="AT75" s="82"/>
      <c r="AU75" s="80"/>
      <c r="AV75" s="81">
        <f t="shared" si="11"/>
        <v>0</v>
      </c>
      <c r="AW75" s="82"/>
      <c r="AX75" s="80"/>
      <c r="AY75" s="81">
        <f t="shared" si="12"/>
        <v>0</v>
      </c>
      <c r="AZ75" s="82"/>
      <c r="BA75" s="80"/>
      <c r="BB75" s="81">
        <f t="shared" si="13"/>
        <v>0</v>
      </c>
      <c r="BC75" s="82"/>
      <c r="BD75" s="80"/>
      <c r="BE75" s="81">
        <f t="shared" si="14"/>
        <v>0</v>
      </c>
      <c r="BF75" s="82"/>
      <c r="BG75" s="80"/>
      <c r="BH75" s="81">
        <f t="shared" si="15"/>
        <v>0</v>
      </c>
      <c r="BI75" s="82"/>
      <c r="BJ75" s="80"/>
      <c r="BK75" s="81">
        <f t="shared" si="16"/>
        <v>0</v>
      </c>
      <c r="BL75" s="82"/>
      <c r="BM75" s="80"/>
      <c r="BN75" s="81">
        <f t="shared" si="17"/>
        <v>0</v>
      </c>
      <c r="BO75" s="82"/>
    </row>
    <row r="76" spans="1:67" ht="39" hidden="1" customHeight="1" thickBot="1">
      <c r="A76" s="71">
        <v>85063</v>
      </c>
      <c r="B76" s="71" t="s">
        <v>2242</v>
      </c>
      <c r="C76" s="221" t="str">
        <f ca="1">IF(V76&gt;0,IF($C$12=B76,COUNT($C$12:C75,1),""),"")</f>
        <v/>
      </c>
      <c r="D76" s="221" t="str">
        <f ca="1">IF(V76&gt;0,IF($D$12=B76,COUNT($D$12:D75,1),""),"")</f>
        <v/>
      </c>
      <c r="E76" s="221" t="str">
        <f ca="1">IF(V76&gt;0,IF($E$12=B76,COUNT($E$12:E75,1),""),"")</f>
        <v/>
      </c>
      <c r="F76" s="221" t="str">
        <f ca="1">IF(V76&gt;0,IF($F$12=B76,COUNT($F$12:F75,1),""),"")</f>
        <v/>
      </c>
      <c r="G76" s="90">
        <v>651013230</v>
      </c>
      <c r="H76" s="72">
        <v>30509</v>
      </c>
      <c r="I76" s="76" t="s">
        <v>65</v>
      </c>
      <c r="J76" s="91" t="s">
        <v>52</v>
      </c>
      <c r="K76" s="324">
        <v>3748030000</v>
      </c>
      <c r="L76" s="89">
        <v>420204</v>
      </c>
      <c r="M76" s="76" t="s">
        <v>1146</v>
      </c>
      <c r="N76" s="76" t="s">
        <v>52</v>
      </c>
      <c r="O76" s="324">
        <v>47139000</v>
      </c>
      <c r="P76" s="77">
        <f ca="1">SUMIF($W$12:BO76,$P$11,W76:BO76)</f>
        <v>0</v>
      </c>
      <c r="Q76" s="77">
        <f ca="1">SUMIF($W$12:BP76,$P$11,X76:BP76)</f>
        <v>0</v>
      </c>
      <c r="R76" s="77">
        <f ca="1">SUMIF($W$12:BQ76,$P$11,Y76:BQ76)</f>
        <v>0</v>
      </c>
      <c r="S76" s="78">
        <f t="shared" ca="1" si="3"/>
        <v>0</v>
      </c>
      <c r="T76" s="77">
        <f t="shared" ca="1" si="1"/>
        <v>0</v>
      </c>
      <c r="U76" s="77">
        <f t="shared" ca="1" si="2"/>
        <v>0</v>
      </c>
      <c r="V76" s="79">
        <f t="shared" ca="1" si="4"/>
        <v>0</v>
      </c>
      <c r="W76" s="80"/>
      <c r="X76" s="81">
        <f t="shared" si="5"/>
        <v>0</v>
      </c>
      <c r="Y76" s="82"/>
      <c r="Z76" s="80"/>
      <c r="AA76" s="81">
        <f t="shared" si="6"/>
        <v>0</v>
      </c>
      <c r="AB76" s="82"/>
      <c r="AC76" s="80"/>
      <c r="AD76" s="81">
        <f t="shared" si="7"/>
        <v>0</v>
      </c>
      <c r="AE76" s="82"/>
      <c r="AF76" s="80"/>
      <c r="AG76" s="81">
        <f t="shared" si="8"/>
        <v>0</v>
      </c>
      <c r="AH76" s="82"/>
      <c r="AI76" s="80"/>
      <c r="AJ76" s="81">
        <f t="shared" si="9"/>
        <v>0</v>
      </c>
      <c r="AK76" s="82"/>
      <c r="AL76" s="80"/>
      <c r="AM76" s="81">
        <v>0</v>
      </c>
      <c r="AN76" s="82"/>
      <c r="AO76" s="80"/>
      <c r="AP76" s="81">
        <v>0</v>
      </c>
      <c r="AQ76" s="82"/>
      <c r="AR76" s="80"/>
      <c r="AS76" s="81">
        <f t="shared" si="10"/>
        <v>0</v>
      </c>
      <c r="AT76" s="82"/>
      <c r="AU76" s="80"/>
      <c r="AV76" s="81">
        <f t="shared" si="11"/>
        <v>0</v>
      </c>
      <c r="AW76" s="82"/>
      <c r="AX76" s="80"/>
      <c r="AY76" s="81">
        <f t="shared" si="12"/>
        <v>0</v>
      </c>
      <c r="AZ76" s="82"/>
      <c r="BA76" s="80"/>
      <c r="BB76" s="81">
        <f t="shared" si="13"/>
        <v>0</v>
      </c>
      <c r="BC76" s="82"/>
      <c r="BD76" s="80"/>
      <c r="BE76" s="81">
        <f t="shared" si="14"/>
        <v>0</v>
      </c>
      <c r="BF76" s="82"/>
      <c r="BG76" s="80"/>
      <c r="BH76" s="81">
        <f t="shared" si="15"/>
        <v>0</v>
      </c>
      <c r="BI76" s="82"/>
      <c r="BJ76" s="80"/>
      <c r="BK76" s="81">
        <f t="shared" si="16"/>
        <v>0</v>
      </c>
      <c r="BL76" s="82"/>
      <c r="BM76" s="80"/>
      <c r="BN76" s="81">
        <f t="shared" si="17"/>
        <v>0</v>
      </c>
      <c r="BO76" s="82"/>
    </row>
    <row r="77" spans="1:67" ht="39" hidden="1" customHeight="1" thickBot="1">
      <c r="A77" s="71">
        <v>85064</v>
      </c>
      <c r="B77" s="71" t="s">
        <v>2242</v>
      </c>
      <c r="C77" s="221" t="str">
        <f ca="1">IF(V77&gt;0,IF($C$12=B77,COUNT($C$12:C76,1),""),"")</f>
        <v/>
      </c>
      <c r="D77" s="221" t="str">
        <f ca="1">IF(V77&gt;0,IF($D$12=B77,COUNT($D$12:D76,1),""),"")</f>
        <v/>
      </c>
      <c r="E77" s="221" t="str">
        <f ca="1">IF(V77&gt;0,IF($E$12=B77,COUNT($E$12:E76,1),""),"")</f>
        <v/>
      </c>
      <c r="F77" s="221" t="str">
        <f ca="1">IF(V77&gt;0,IF($F$12=B77,COUNT($F$12:F76,1),""),"")</f>
        <v/>
      </c>
      <c r="G77" s="90">
        <v>651013240</v>
      </c>
      <c r="H77" s="72">
        <v>30510</v>
      </c>
      <c r="I77" s="76" t="s">
        <v>66</v>
      </c>
      <c r="J77" s="91" t="s">
        <v>52</v>
      </c>
      <c r="K77" s="324">
        <v>4364750000</v>
      </c>
      <c r="L77" s="89">
        <v>420206</v>
      </c>
      <c r="M77" s="76" t="s">
        <v>1148</v>
      </c>
      <c r="N77" s="76" t="s">
        <v>52</v>
      </c>
      <c r="O77" s="324">
        <v>50063000</v>
      </c>
      <c r="P77" s="77">
        <f ca="1">SUMIF($W$12:BO77,$P$11,W77:BO77)</f>
        <v>0</v>
      </c>
      <c r="Q77" s="77">
        <f ca="1">SUMIF($W$12:BP77,$P$11,X77:BP77)</f>
        <v>0</v>
      </c>
      <c r="R77" s="77">
        <f ca="1">SUMIF($W$12:BQ77,$P$11,Y77:BQ77)</f>
        <v>0</v>
      </c>
      <c r="S77" s="78">
        <f t="shared" ref="S77:S140" ca="1" si="18">P77*K77</f>
        <v>0</v>
      </c>
      <c r="T77" s="77">
        <f t="shared" ref="T77:T140" ca="1" si="19">Q77*O77</f>
        <v>0</v>
      </c>
      <c r="U77" s="77">
        <f t="shared" ref="U77:U140" ca="1" si="20">R77*O77*0.6</f>
        <v>0</v>
      </c>
      <c r="V77" s="79">
        <f t="shared" ref="V77:V140" ca="1" si="21">SUM(S77:U77)</f>
        <v>0</v>
      </c>
      <c r="W77" s="80"/>
      <c r="X77" s="81">
        <f t="shared" si="5"/>
        <v>0</v>
      </c>
      <c r="Y77" s="82"/>
      <c r="Z77" s="80"/>
      <c r="AA77" s="81">
        <f t="shared" si="6"/>
        <v>0</v>
      </c>
      <c r="AB77" s="82"/>
      <c r="AC77" s="80"/>
      <c r="AD77" s="81">
        <f t="shared" si="7"/>
        <v>0</v>
      </c>
      <c r="AE77" s="82"/>
      <c r="AF77" s="80"/>
      <c r="AG77" s="81">
        <f t="shared" si="8"/>
        <v>0</v>
      </c>
      <c r="AH77" s="82"/>
      <c r="AI77" s="80"/>
      <c r="AJ77" s="81">
        <f t="shared" si="9"/>
        <v>0</v>
      </c>
      <c r="AK77" s="82"/>
      <c r="AL77" s="80"/>
      <c r="AM77" s="81">
        <v>0</v>
      </c>
      <c r="AN77" s="82"/>
      <c r="AO77" s="80"/>
      <c r="AP77" s="81">
        <v>0</v>
      </c>
      <c r="AQ77" s="82"/>
      <c r="AR77" s="80"/>
      <c r="AS77" s="81">
        <f t="shared" si="10"/>
        <v>0</v>
      </c>
      <c r="AT77" s="82"/>
      <c r="AU77" s="80"/>
      <c r="AV77" s="81">
        <f t="shared" si="11"/>
        <v>0</v>
      </c>
      <c r="AW77" s="82"/>
      <c r="AX77" s="80"/>
      <c r="AY77" s="81">
        <f t="shared" si="12"/>
        <v>0</v>
      </c>
      <c r="AZ77" s="82"/>
      <c r="BA77" s="80"/>
      <c r="BB77" s="81">
        <f t="shared" si="13"/>
        <v>0</v>
      </c>
      <c r="BC77" s="82"/>
      <c r="BD77" s="80"/>
      <c r="BE77" s="81">
        <f t="shared" si="14"/>
        <v>0</v>
      </c>
      <c r="BF77" s="82"/>
      <c r="BG77" s="80"/>
      <c r="BH77" s="81">
        <f t="shared" si="15"/>
        <v>0</v>
      </c>
      <c r="BI77" s="82"/>
      <c r="BJ77" s="80"/>
      <c r="BK77" s="81">
        <f t="shared" si="16"/>
        <v>0</v>
      </c>
      <c r="BL77" s="82"/>
      <c r="BM77" s="80"/>
      <c r="BN77" s="81">
        <f t="shared" si="17"/>
        <v>0</v>
      </c>
      <c r="BO77" s="82"/>
    </row>
    <row r="78" spans="1:67" ht="39" hidden="1" customHeight="1" thickBot="1">
      <c r="A78" s="71">
        <v>85065</v>
      </c>
      <c r="B78" s="71" t="s">
        <v>2242</v>
      </c>
      <c r="C78" s="221" t="str">
        <f ca="1">IF(V78&gt;0,IF($C$12=B78,COUNT($C$12:C77,1),""),"")</f>
        <v/>
      </c>
      <c r="D78" s="221" t="str">
        <f ca="1">IF(V78&gt;0,IF($D$12=B78,COUNT($D$12:D77,1),""),"")</f>
        <v/>
      </c>
      <c r="E78" s="221" t="str">
        <f ca="1">IF(V78&gt;0,IF($E$12=B78,COUNT($E$12:E77,1),""),"")</f>
        <v/>
      </c>
      <c r="F78" s="221" t="str">
        <f ca="1">IF(V78&gt;0,IF($F$12=B78,COUNT($F$12:F77,1),""),"")</f>
        <v/>
      </c>
      <c r="G78" s="90">
        <v>651013250</v>
      </c>
      <c r="H78" s="72">
        <v>30511</v>
      </c>
      <c r="I78" s="76" t="s">
        <v>67</v>
      </c>
      <c r="J78" s="91" t="s">
        <v>52</v>
      </c>
      <c r="K78" s="324">
        <v>5534750000</v>
      </c>
      <c r="L78" s="89">
        <v>420206</v>
      </c>
      <c r="M78" s="76" t="s">
        <v>1148</v>
      </c>
      <c r="N78" s="76" t="s">
        <v>52</v>
      </c>
      <c r="O78" s="324">
        <v>50063000</v>
      </c>
      <c r="P78" s="77">
        <f ca="1">SUMIF($W$12:BO78,$P$11,W78:BO78)</f>
        <v>0</v>
      </c>
      <c r="Q78" s="77">
        <f ca="1">SUMIF($W$12:BP78,$P$11,X78:BP78)</f>
        <v>0</v>
      </c>
      <c r="R78" s="77">
        <f ca="1">SUMIF($W$12:BQ78,$P$11,Y78:BQ78)</f>
        <v>0</v>
      </c>
      <c r="S78" s="78">
        <f t="shared" ca="1" si="18"/>
        <v>0</v>
      </c>
      <c r="T78" s="77">
        <f t="shared" ca="1" si="19"/>
        <v>0</v>
      </c>
      <c r="U78" s="77">
        <f t="shared" ca="1" si="20"/>
        <v>0</v>
      </c>
      <c r="V78" s="79">
        <f t="shared" ca="1" si="21"/>
        <v>0</v>
      </c>
      <c r="W78" s="80"/>
      <c r="X78" s="81">
        <f t="shared" ref="X78:X141" si="22">W78</f>
        <v>0</v>
      </c>
      <c r="Y78" s="82"/>
      <c r="Z78" s="80"/>
      <c r="AA78" s="81">
        <f t="shared" ref="AA78:AA141" si="23">Z78</f>
        <v>0</v>
      </c>
      <c r="AB78" s="82"/>
      <c r="AC78" s="80"/>
      <c r="AD78" s="81">
        <f t="shared" ref="AD78:AD141" si="24">AC78</f>
        <v>0</v>
      </c>
      <c r="AE78" s="82"/>
      <c r="AF78" s="80"/>
      <c r="AG78" s="81">
        <f t="shared" ref="AG78:AG141" si="25">AF78</f>
        <v>0</v>
      </c>
      <c r="AH78" s="82"/>
      <c r="AI78" s="80"/>
      <c r="AJ78" s="81">
        <f t="shared" ref="AJ78:AJ141" si="26">AI78</f>
        <v>0</v>
      </c>
      <c r="AK78" s="82"/>
      <c r="AL78" s="80"/>
      <c r="AM78" s="81">
        <v>0</v>
      </c>
      <c r="AN78" s="82"/>
      <c r="AO78" s="80"/>
      <c r="AP78" s="81">
        <v>0</v>
      </c>
      <c r="AQ78" s="82"/>
      <c r="AR78" s="80"/>
      <c r="AS78" s="81">
        <f t="shared" ref="AS78:AS141" si="27">AR78</f>
        <v>0</v>
      </c>
      <c r="AT78" s="82"/>
      <c r="AU78" s="80"/>
      <c r="AV78" s="81">
        <f t="shared" ref="AV78:AV141" si="28">AU78</f>
        <v>0</v>
      </c>
      <c r="AW78" s="82"/>
      <c r="AX78" s="80"/>
      <c r="AY78" s="81">
        <f t="shared" ref="AY78:AY141" si="29">AX78</f>
        <v>0</v>
      </c>
      <c r="AZ78" s="82"/>
      <c r="BA78" s="80"/>
      <c r="BB78" s="81">
        <f t="shared" ref="BB78:BB141" si="30">BA78</f>
        <v>0</v>
      </c>
      <c r="BC78" s="82"/>
      <c r="BD78" s="80"/>
      <c r="BE78" s="81">
        <f t="shared" ref="BE78:BE141" si="31">BD78</f>
        <v>0</v>
      </c>
      <c r="BF78" s="82"/>
      <c r="BG78" s="80"/>
      <c r="BH78" s="81">
        <f t="shared" ref="BH78:BH141" si="32">BG78</f>
        <v>0</v>
      </c>
      <c r="BI78" s="82"/>
      <c r="BJ78" s="80"/>
      <c r="BK78" s="81">
        <f t="shared" ref="BK78:BK141" si="33">BJ78</f>
        <v>0</v>
      </c>
      <c r="BL78" s="82"/>
      <c r="BM78" s="80"/>
      <c r="BN78" s="81">
        <f t="shared" ref="BN78:BN141" si="34">BM78</f>
        <v>0</v>
      </c>
      <c r="BO78" s="82"/>
    </row>
    <row r="79" spans="1:67" ht="39" hidden="1" customHeight="1" thickBot="1">
      <c r="A79" s="71">
        <v>85066</v>
      </c>
      <c r="B79" s="71" t="s">
        <v>2242</v>
      </c>
      <c r="C79" s="221" t="str">
        <f ca="1">IF(V79&gt;0,IF($C$12=B79,COUNT($C$12:C78,1),""),"")</f>
        <v/>
      </c>
      <c r="D79" s="221" t="str">
        <f ca="1">IF(V79&gt;0,IF($D$12=B79,COUNT($D$12:D78,1),""),"")</f>
        <v/>
      </c>
      <c r="E79" s="221" t="str">
        <f ca="1">IF(V79&gt;0,IF($E$12=B79,COUNT($E$12:E78,1),""),"")</f>
        <v/>
      </c>
      <c r="F79" s="221" t="str">
        <f ca="1">IF(V79&gt;0,IF($F$12=B79,COUNT($F$12:F78,1),""),"")</f>
        <v/>
      </c>
      <c r="G79" s="90">
        <v>651013260</v>
      </c>
      <c r="H79" s="72">
        <v>30512</v>
      </c>
      <c r="I79" s="76" t="s">
        <v>68</v>
      </c>
      <c r="J79" s="91" t="s">
        <v>52</v>
      </c>
      <c r="K79" s="324">
        <v>6643000000</v>
      </c>
      <c r="L79" s="89">
        <v>420206</v>
      </c>
      <c r="M79" s="76" t="s">
        <v>1148</v>
      </c>
      <c r="N79" s="76" t="s">
        <v>52</v>
      </c>
      <c r="O79" s="324">
        <v>50063000</v>
      </c>
      <c r="P79" s="77">
        <f ca="1">SUMIF($W$12:BO79,$P$11,W79:BO79)</f>
        <v>0</v>
      </c>
      <c r="Q79" s="77">
        <f ca="1">SUMIF($W$12:BP79,$P$11,X79:BP79)</f>
        <v>0</v>
      </c>
      <c r="R79" s="77">
        <f ca="1">SUMIF($W$12:BQ79,$P$11,Y79:BQ79)</f>
        <v>0</v>
      </c>
      <c r="S79" s="78">
        <f t="shared" ca="1" si="18"/>
        <v>0</v>
      </c>
      <c r="T79" s="77">
        <f t="shared" ca="1" si="19"/>
        <v>0</v>
      </c>
      <c r="U79" s="77">
        <f t="shared" ca="1" si="20"/>
        <v>0</v>
      </c>
      <c r="V79" s="79">
        <f t="shared" ca="1" si="21"/>
        <v>0</v>
      </c>
      <c r="W79" s="80"/>
      <c r="X79" s="81">
        <f t="shared" si="22"/>
        <v>0</v>
      </c>
      <c r="Y79" s="82"/>
      <c r="Z79" s="80"/>
      <c r="AA79" s="81">
        <f t="shared" si="23"/>
        <v>0</v>
      </c>
      <c r="AB79" s="82"/>
      <c r="AC79" s="80"/>
      <c r="AD79" s="81">
        <f t="shared" si="24"/>
        <v>0</v>
      </c>
      <c r="AE79" s="82"/>
      <c r="AF79" s="80"/>
      <c r="AG79" s="81">
        <f t="shared" si="25"/>
        <v>0</v>
      </c>
      <c r="AH79" s="82"/>
      <c r="AI79" s="80"/>
      <c r="AJ79" s="81">
        <f t="shared" si="26"/>
        <v>0</v>
      </c>
      <c r="AK79" s="82"/>
      <c r="AL79" s="80"/>
      <c r="AM79" s="81">
        <v>0</v>
      </c>
      <c r="AN79" s="82"/>
      <c r="AO79" s="80"/>
      <c r="AP79" s="81">
        <v>0</v>
      </c>
      <c r="AQ79" s="82"/>
      <c r="AR79" s="80"/>
      <c r="AS79" s="81">
        <f t="shared" si="27"/>
        <v>0</v>
      </c>
      <c r="AT79" s="82"/>
      <c r="AU79" s="80"/>
      <c r="AV79" s="81">
        <f t="shared" si="28"/>
        <v>0</v>
      </c>
      <c r="AW79" s="82"/>
      <c r="AX79" s="80"/>
      <c r="AY79" s="81">
        <f t="shared" si="29"/>
        <v>0</v>
      </c>
      <c r="AZ79" s="82"/>
      <c r="BA79" s="80"/>
      <c r="BB79" s="81">
        <f t="shared" si="30"/>
        <v>0</v>
      </c>
      <c r="BC79" s="82"/>
      <c r="BD79" s="80"/>
      <c r="BE79" s="81">
        <f t="shared" si="31"/>
        <v>0</v>
      </c>
      <c r="BF79" s="82"/>
      <c r="BG79" s="80"/>
      <c r="BH79" s="81">
        <f t="shared" si="32"/>
        <v>0</v>
      </c>
      <c r="BI79" s="82"/>
      <c r="BJ79" s="80"/>
      <c r="BK79" s="81">
        <f t="shared" si="33"/>
        <v>0</v>
      </c>
      <c r="BL79" s="82"/>
      <c r="BM79" s="80"/>
      <c r="BN79" s="81">
        <f t="shared" si="34"/>
        <v>0</v>
      </c>
      <c r="BO79" s="82"/>
    </row>
    <row r="80" spans="1:67" ht="39" hidden="1" customHeight="1" thickBot="1">
      <c r="A80" s="71">
        <v>85067</v>
      </c>
      <c r="B80" s="71" t="s">
        <v>2242</v>
      </c>
      <c r="C80" s="221" t="str">
        <f ca="1">IF(V80&gt;0,IF($C$12=B80,COUNT($C$12:C79,1),""),"")</f>
        <v/>
      </c>
      <c r="D80" s="221" t="str">
        <f ca="1">IF(V80&gt;0,IF($D$12=B80,COUNT($D$12:D79,1),""),"")</f>
        <v/>
      </c>
      <c r="E80" s="221" t="str">
        <f ca="1">IF(V80&gt;0,IF($E$12=B80,COUNT($E$12:E79,1),""),"")</f>
        <v/>
      </c>
      <c r="F80" s="221" t="str">
        <f ca="1">IF(V80&gt;0,IF($F$12=B80,COUNT($F$12:F79,1),""),"")</f>
        <v/>
      </c>
      <c r="G80" s="90">
        <v>651013270</v>
      </c>
      <c r="H80" s="72">
        <v>30513</v>
      </c>
      <c r="I80" s="76" t="s">
        <v>69</v>
      </c>
      <c r="J80" s="91" t="s">
        <v>52</v>
      </c>
      <c r="K80" s="324">
        <v>7752160000</v>
      </c>
      <c r="L80" s="89">
        <v>420207</v>
      </c>
      <c r="M80" s="76" t="s">
        <v>1149</v>
      </c>
      <c r="N80" s="76" t="s">
        <v>52</v>
      </c>
      <c r="O80" s="324">
        <v>63468000</v>
      </c>
      <c r="P80" s="77">
        <f ca="1">SUMIF($W$12:BO80,$P$11,W80:BO80)</f>
        <v>0</v>
      </c>
      <c r="Q80" s="77">
        <f ca="1">SUMIF($W$12:BP80,$P$11,X80:BP80)</f>
        <v>0</v>
      </c>
      <c r="R80" s="77">
        <f ca="1">SUMIF($W$12:BQ80,$P$11,Y80:BQ80)</f>
        <v>0</v>
      </c>
      <c r="S80" s="78">
        <f t="shared" ca="1" si="18"/>
        <v>0</v>
      </c>
      <c r="T80" s="77">
        <f t="shared" ca="1" si="19"/>
        <v>0</v>
      </c>
      <c r="U80" s="77">
        <f t="shared" ca="1" si="20"/>
        <v>0</v>
      </c>
      <c r="V80" s="79">
        <f t="shared" ca="1" si="21"/>
        <v>0</v>
      </c>
      <c r="W80" s="80"/>
      <c r="X80" s="81">
        <f t="shared" si="22"/>
        <v>0</v>
      </c>
      <c r="Y80" s="82"/>
      <c r="Z80" s="80"/>
      <c r="AA80" s="81">
        <f t="shared" si="23"/>
        <v>0</v>
      </c>
      <c r="AB80" s="82"/>
      <c r="AC80" s="80"/>
      <c r="AD80" s="81">
        <f t="shared" si="24"/>
        <v>0</v>
      </c>
      <c r="AE80" s="82"/>
      <c r="AF80" s="80"/>
      <c r="AG80" s="81">
        <f t="shared" si="25"/>
        <v>0</v>
      </c>
      <c r="AH80" s="82"/>
      <c r="AI80" s="80"/>
      <c r="AJ80" s="81">
        <f t="shared" si="26"/>
        <v>0</v>
      </c>
      <c r="AK80" s="82"/>
      <c r="AL80" s="80"/>
      <c r="AM80" s="81">
        <v>0</v>
      </c>
      <c r="AN80" s="82"/>
      <c r="AO80" s="80"/>
      <c r="AP80" s="81">
        <v>0</v>
      </c>
      <c r="AQ80" s="82"/>
      <c r="AR80" s="80"/>
      <c r="AS80" s="81">
        <f t="shared" si="27"/>
        <v>0</v>
      </c>
      <c r="AT80" s="82"/>
      <c r="AU80" s="80"/>
      <c r="AV80" s="81">
        <f t="shared" si="28"/>
        <v>0</v>
      </c>
      <c r="AW80" s="82"/>
      <c r="AX80" s="80"/>
      <c r="AY80" s="81">
        <f t="shared" si="29"/>
        <v>0</v>
      </c>
      <c r="AZ80" s="82"/>
      <c r="BA80" s="80"/>
      <c r="BB80" s="81">
        <f t="shared" si="30"/>
        <v>0</v>
      </c>
      <c r="BC80" s="82"/>
      <c r="BD80" s="80"/>
      <c r="BE80" s="81">
        <f t="shared" si="31"/>
        <v>0</v>
      </c>
      <c r="BF80" s="82"/>
      <c r="BG80" s="80"/>
      <c r="BH80" s="81">
        <f t="shared" si="32"/>
        <v>0</v>
      </c>
      <c r="BI80" s="82"/>
      <c r="BJ80" s="80"/>
      <c r="BK80" s="81">
        <f t="shared" si="33"/>
        <v>0</v>
      </c>
      <c r="BL80" s="82"/>
      <c r="BM80" s="80"/>
      <c r="BN80" s="81">
        <f t="shared" si="34"/>
        <v>0</v>
      </c>
      <c r="BO80" s="82"/>
    </row>
    <row r="81" spans="1:67" ht="39" hidden="1" customHeight="1" thickBot="1">
      <c r="A81" s="71">
        <v>85068</v>
      </c>
      <c r="B81" s="71" t="s">
        <v>2242</v>
      </c>
      <c r="C81" s="221" t="str">
        <f ca="1">IF(V81&gt;0,IF($C$12=B81,COUNT($C$12:C80,1),""),"")</f>
        <v/>
      </c>
      <c r="D81" s="221" t="str">
        <f ca="1">IF(V81&gt;0,IF($D$12=B81,COUNT($D$12:D80,1),""),"")</f>
        <v/>
      </c>
      <c r="E81" s="221" t="str">
        <f ca="1">IF(V81&gt;0,IF($E$12=B81,COUNT($E$12:E80,1),""),"")</f>
        <v/>
      </c>
      <c r="F81" s="221" t="str">
        <f ca="1">IF(V81&gt;0,IF($F$12=B81,COUNT($F$12:F80,1),""),"")</f>
        <v/>
      </c>
      <c r="G81" s="90">
        <v>651013280</v>
      </c>
      <c r="H81" s="72">
        <v>30514</v>
      </c>
      <c r="I81" s="76" t="s">
        <v>70</v>
      </c>
      <c r="J81" s="91" t="s">
        <v>52</v>
      </c>
      <c r="K81" s="324">
        <v>8902660000</v>
      </c>
      <c r="L81" s="89">
        <v>420207</v>
      </c>
      <c r="M81" s="76" t="s">
        <v>1149</v>
      </c>
      <c r="N81" s="76" t="s">
        <v>52</v>
      </c>
      <c r="O81" s="324">
        <v>63468000</v>
      </c>
      <c r="P81" s="77">
        <f ca="1">SUMIF($W$12:BO81,$P$11,W81:BO81)</f>
        <v>0</v>
      </c>
      <c r="Q81" s="77">
        <f ca="1">SUMIF($W$12:BP81,$P$11,X81:BP81)</f>
        <v>0</v>
      </c>
      <c r="R81" s="77">
        <f ca="1">SUMIF($W$12:BQ81,$P$11,Y81:BQ81)</f>
        <v>0</v>
      </c>
      <c r="S81" s="78">
        <f t="shared" ca="1" si="18"/>
        <v>0</v>
      </c>
      <c r="T81" s="77">
        <f t="shared" ca="1" si="19"/>
        <v>0</v>
      </c>
      <c r="U81" s="77">
        <f t="shared" ca="1" si="20"/>
        <v>0</v>
      </c>
      <c r="V81" s="79">
        <f t="shared" ca="1" si="21"/>
        <v>0</v>
      </c>
      <c r="W81" s="80"/>
      <c r="X81" s="81">
        <f t="shared" si="22"/>
        <v>0</v>
      </c>
      <c r="Y81" s="82"/>
      <c r="Z81" s="80"/>
      <c r="AA81" s="81">
        <f t="shared" si="23"/>
        <v>0</v>
      </c>
      <c r="AB81" s="82"/>
      <c r="AC81" s="80"/>
      <c r="AD81" s="81">
        <f t="shared" si="24"/>
        <v>0</v>
      </c>
      <c r="AE81" s="82"/>
      <c r="AF81" s="80"/>
      <c r="AG81" s="81">
        <f t="shared" si="25"/>
        <v>0</v>
      </c>
      <c r="AH81" s="82"/>
      <c r="AI81" s="80"/>
      <c r="AJ81" s="81">
        <f t="shared" si="26"/>
        <v>0</v>
      </c>
      <c r="AK81" s="82"/>
      <c r="AL81" s="80"/>
      <c r="AM81" s="81">
        <v>0</v>
      </c>
      <c r="AN81" s="82"/>
      <c r="AO81" s="80"/>
      <c r="AP81" s="81">
        <v>0</v>
      </c>
      <c r="AQ81" s="82"/>
      <c r="AR81" s="80"/>
      <c r="AS81" s="81">
        <f t="shared" si="27"/>
        <v>0</v>
      </c>
      <c r="AT81" s="82"/>
      <c r="AU81" s="80"/>
      <c r="AV81" s="81">
        <f t="shared" si="28"/>
        <v>0</v>
      </c>
      <c r="AW81" s="82"/>
      <c r="AX81" s="80"/>
      <c r="AY81" s="81">
        <f t="shared" si="29"/>
        <v>0</v>
      </c>
      <c r="AZ81" s="82"/>
      <c r="BA81" s="80"/>
      <c r="BB81" s="81">
        <f t="shared" si="30"/>
        <v>0</v>
      </c>
      <c r="BC81" s="82"/>
      <c r="BD81" s="80"/>
      <c r="BE81" s="81">
        <f t="shared" si="31"/>
        <v>0</v>
      </c>
      <c r="BF81" s="82"/>
      <c r="BG81" s="80"/>
      <c r="BH81" s="81">
        <f t="shared" si="32"/>
        <v>0</v>
      </c>
      <c r="BI81" s="82"/>
      <c r="BJ81" s="80"/>
      <c r="BK81" s="81">
        <f t="shared" si="33"/>
        <v>0</v>
      </c>
      <c r="BL81" s="82"/>
      <c r="BM81" s="80"/>
      <c r="BN81" s="81">
        <f t="shared" si="34"/>
        <v>0</v>
      </c>
      <c r="BO81" s="82"/>
    </row>
    <row r="82" spans="1:67" ht="39" hidden="1" customHeight="1" thickBot="1">
      <c r="A82" s="71">
        <v>85069</v>
      </c>
      <c r="B82" s="71" t="s">
        <v>2242</v>
      </c>
      <c r="C82" s="221" t="str">
        <f ca="1">IF(V82&gt;0,IF($C$12=B82,COUNT($C$12:C81,1),""),"")</f>
        <v/>
      </c>
      <c r="D82" s="221" t="str">
        <f ca="1">IF(V82&gt;0,IF($D$12=B82,COUNT($D$12:D81,1),""),"")</f>
        <v/>
      </c>
      <c r="E82" s="221" t="str">
        <f ca="1">IF(V82&gt;0,IF($E$12=B82,COUNT($E$12:E81,1),""),"")</f>
        <v/>
      </c>
      <c r="F82" s="221" t="str">
        <f ca="1">IF(V82&gt;0,IF($F$12=B82,COUNT($F$12:F81,1),""),"")</f>
        <v/>
      </c>
      <c r="G82" s="90">
        <v>651013290</v>
      </c>
      <c r="H82" s="72">
        <v>30515</v>
      </c>
      <c r="I82" s="76" t="s">
        <v>71</v>
      </c>
      <c r="J82" s="91" t="s">
        <v>52</v>
      </c>
      <c r="K82" s="324">
        <v>9990370000</v>
      </c>
      <c r="L82" s="89">
        <v>420208</v>
      </c>
      <c r="M82" s="76" t="s">
        <v>1150</v>
      </c>
      <c r="N82" s="76" t="s">
        <v>52</v>
      </c>
      <c r="O82" s="324">
        <v>66392000</v>
      </c>
      <c r="P82" s="77">
        <f ca="1">SUMIF($W$12:BO82,$P$11,W82:BO82)</f>
        <v>0</v>
      </c>
      <c r="Q82" s="77">
        <f ca="1">SUMIF($W$12:BP82,$P$11,X82:BP82)</f>
        <v>0</v>
      </c>
      <c r="R82" s="77">
        <f ca="1">SUMIF($W$12:BQ82,$P$11,Y82:BQ82)</f>
        <v>0</v>
      </c>
      <c r="S82" s="78">
        <f t="shared" ca="1" si="18"/>
        <v>0</v>
      </c>
      <c r="T82" s="77">
        <f t="shared" ca="1" si="19"/>
        <v>0</v>
      </c>
      <c r="U82" s="77">
        <f t="shared" ca="1" si="20"/>
        <v>0</v>
      </c>
      <c r="V82" s="79">
        <f t="shared" ca="1" si="21"/>
        <v>0</v>
      </c>
      <c r="W82" s="80"/>
      <c r="X82" s="81">
        <f t="shared" si="22"/>
        <v>0</v>
      </c>
      <c r="Y82" s="82"/>
      <c r="Z82" s="80"/>
      <c r="AA82" s="81">
        <f t="shared" si="23"/>
        <v>0</v>
      </c>
      <c r="AB82" s="82"/>
      <c r="AC82" s="80"/>
      <c r="AD82" s="81">
        <f t="shared" si="24"/>
        <v>0</v>
      </c>
      <c r="AE82" s="82"/>
      <c r="AF82" s="80"/>
      <c r="AG82" s="81">
        <f t="shared" si="25"/>
        <v>0</v>
      </c>
      <c r="AH82" s="82"/>
      <c r="AI82" s="80"/>
      <c r="AJ82" s="81">
        <f t="shared" si="26"/>
        <v>0</v>
      </c>
      <c r="AK82" s="82"/>
      <c r="AL82" s="80"/>
      <c r="AM82" s="81">
        <v>0</v>
      </c>
      <c r="AN82" s="82"/>
      <c r="AO82" s="80"/>
      <c r="AP82" s="81">
        <v>0</v>
      </c>
      <c r="AQ82" s="82"/>
      <c r="AR82" s="80"/>
      <c r="AS82" s="81">
        <f t="shared" si="27"/>
        <v>0</v>
      </c>
      <c r="AT82" s="82"/>
      <c r="AU82" s="80"/>
      <c r="AV82" s="81">
        <f t="shared" si="28"/>
        <v>0</v>
      </c>
      <c r="AW82" s="82"/>
      <c r="AX82" s="80"/>
      <c r="AY82" s="81">
        <f t="shared" si="29"/>
        <v>0</v>
      </c>
      <c r="AZ82" s="82"/>
      <c r="BA82" s="80"/>
      <c r="BB82" s="81">
        <f t="shared" si="30"/>
        <v>0</v>
      </c>
      <c r="BC82" s="82"/>
      <c r="BD82" s="80"/>
      <c r="BE82" s="81">
        <f t="shared" si="31"/>
        <v>0</v>
      </c>
      <c r="BF82" s="82"/>
      <c r="BG82" s="80"/>
      <c r="BH82" s="81">
        <f t="shared" si="32"/>
        <v>0</v>
      </c>
      <c r="BI82" s="82"/>
      <c r="BJ82" s="80"/>
      <c r="BK82" s="81">
        <f t="shared" si="33"/>
        <v>0</v>
      </c>
      <c r="BL82" s="82"/>
      <c r="BM82" s="80"/>
      <c r="BN82" s="81">
        <f t="shared" si="34"/>
        <v>0</v>
      </c>
      <c r="BO82" s="82"/>
    </row>
    <row r="83" spans="1:67" ht="39" hidden="1" customHeight="1" thickBot="1">
      <c r="A83" s="71">
        <v>85070</v>
      </c>
      <c r="B83" s="71" t="s">
        <v>2242</v>
      </c>
      <c r="C83" s="221" t="str">
        <f ca="1">IF(V83&gt;0,IF($C$12=B83,COUNT($C$12:C82,1),""),"")</f>
        <v/>
      </c>
      <c r="D83" s="221" t="str">
        <f ca="1">IF(V83&gt;0,IF($D$12=B83,COUNT($D$12:D82,1),""),"")</f>
        <v/>
      </c>
      <c r="E83" s="221" t="str">
        <f ca="1">IF(V83&gt;0,IF($E$12=B83,COUNT($E$12:E82,1),""),"")</f>
        <v/>
      </c>
      <c r="F83" s="221" t="str">
        <f ca="1">IF(V83&gt;0,IF($F$12=B83,COUNT($F$12:F82,1),""),"")</f>
        <v/>
      </c>
      <c r="G83" s="90">
        <v>651013300</v>
      </c>
      <c r="H83" s="72">
        <v>30516</v>
      </c>
      <c r="I83" s="76" t="s">
        <v>72</v>
      </c>
      <c r="J83" s="91" t="s">
        <v>52</v>
      </c>
      <c r="K83" s="324">
        <v>11817390000</v>
      </c>
      <c r="L83" s="89">
        <v>420208</v>
      </c>
      <c r="M83" s="76" t="s">
        <v>1150</v>
      </c>
      <c r="N83" s="76" t="s">
        <v>52</v>
      </c>
      <c r="O83" s="324">
        <v>66392000</v>
      </c>
      <c r="P83" s="77">
        <f ca="1">SUMIF($W$12:BO83,$P$11,W83:BO83)</f>
        <v>0</v>
      </c>
      <c r="Q83" s="77">
        <f ca="1">SUMIF($W$12:BP83,$P$11,X83:BP83)</f>
        <v>0</v>
      </c>
      <c r="R83" s="77">
        <f ca="1">SUMIF($W$12:BQ83,$P$11,Y83:BQ83)</f>
        <v>0</v>
      </c>
      <c r="S83" s="78">
        <f t="shared" ca="1" si="18"/>
        <v>0</v>
      </c>
      <c r="T83" s="77">
        <f t="shared" ca="1" si="19"/>
        <v>0</v>
      </c>
      <c r="U83" s="77">
        <f t="shared" ca="1" si="20"/>
        <v>0</v>
      </c>
      <c r="V83" s="79">
        <f t="shared" ca="1" si="21"/>
        <v>0</v>
      </c>
      <c r="W83" s="80"/>
      <c r="X83" s="81">
        <f t="shared" si="22"/>
        <v>0</v>
      </c>
      <c r="Y83" s="82"/>
      <c r="Z83" s="80"/>
      <c r="AA83" s="81">
        <f t="shared" si="23"/>
        <v>0</v>
      </c>
      <c r="AB83" s="82"/>
      <c r="AC83" s="80"/>
      <c r="AD83" s="81">
        <f t="shared" si="24"/>
        <v>0</v>
      </c>
      <c r="AE83" s="82"/>
      <c r="AF83" s="80"/>
      <c r="AG83" s="81">
        <f t="shared" si="25"/>
        <v>0</v>
      </c>
      <c r="AH83" s="82"/>
      <c r="AI83" s="80"/>
      <c r="AJ83" s="81">
        <f t="shared" si="26"/>
        <v>0</v>
      </c>
      <c r="AK83" s="82"/>
      <c r="AL83" s="80"/>
      <c r="AM83" s="81">
        <v>0</v>
      </c>
      <c r="AN83" s="82"/>
      <c r="AO83" s="80"/>
      <c r="AP83" s="81">
        <v>0</v>
      </c>
      <c r="AQ83" s="82"/>
      <c r="AR83" s="80"/>
      <c r="AS83" s="81">
        <f t="shared" si="27"/>
        <v>0</v>
      </c>
      <c r="AT83" s="82"/>
      <c r="AU83" s="80"/>
      <c r="AV83" s="81">
        <f t="shared" si="28"/>
        <v>0</v>
      </c>
      <c r="AW83" s="82"/>
      <c r="AX83" s="80"/>
      <c r="AY83" s="81">
        <f t="shared" si="29"/>
        <v>0</v>
      </c>
      <c r="AZ83" s="82"/>
      <c r="BA83" s="80"/>
      <c r="BB83" s="81">
        <f t="shared" si="30"/>
        <v>0</v>
      </c>
      <c r="BC83" s="82"/>
      <c r="BD83" s="80"/>
      <c r="BE83" s="81">
        <f t="shared" si="31"/>
        <v>0</v>
      </c>
      <c r="BF83" s="82"/>
      <c r="BG83" s="80"/>
      <c r="BH83" s="81">
        <f t="shared" si="32"/>
        <v>0</v>
      </c>
      <c r="BI83" s="82"/>
      <c r="BJ83" s="80"/>
      <c r="BK83" s="81">
        <f t="shared" si="33"/>
        <v>0</v>
      </c>
      <c r="BL83" s="82"/>
      <c r="BM83" s="80"/>
      <c r="BN83" s="81">
        <f t="shared" si="34"/>
        <v>0</v>
      </c>
      <c r="BO83" s="82"/>
    </row>
    <row r="84" spans="1:67" ht="39" hidden="1" customHeight="1" thickBot="1">
      <c r="A84" s="71">
        <v>85071</v>
      </c>
      <c r="B84" s="71" t="s">
        <v>2242</v>
      </c>
      <c r="C84" s="221" t="str">
        <f ca="1">IF(V84&gt;0,IF($C$12=B84,COUNT($C$12:C83,1),""),"")</f>
        <v/>
      </c>
      <c r="D84" s="221" t="str">
        <f ca="1">IF(V84&gt;0,IF($D$12=B84,COUNT($D$12:D83,1),""),"")</f>
        <v/>
      </c>
      <c r="E84" s="221" t="str">
        <f ca="1">IF(V84&gt;0,IF($E$12=B84,COUNT($E$12:E83,1),""),"")</f>
        <v/>
      </c>
      <c r="F84" s="221" t="str">
        <f ca="1">IF(V84&gt;0,IF($F$12=B84,COUNT($F$12:F83,1),""),"")</f>
        <v/>
      </c>
      <c r="G84" s="90">
        <v>651013310</v>
      </c>
      <c r="H84" s="72">
        <v>30517</v>
      </c>
      <c r="I84" s="76" t="s">
        <v>73</v>
      </c>
      <c r="J84" s="91" t="s">
        <v>52</v>
      </c>
      <c r="K84" s="324">
        <v>13860600000</v>
      </c>
      <c r="L84" s="89">
        <v>420208</v>
      </c>
      <c r="M84" s="76" t="s">
        <v>1150</v>
      </c>
      <c r="N84" s="76" t="s">
        <v>52</v>
      </c>
      <c r="O84" s="324">
        <v>66392000</v>
      </c>
      <c r="P84" s="77">
        <f ca="1">SUMIF($W$12:BO84,$P$11,W84:BO84)</f>
        <v>0</v>
      </c>
      <c r="Q84" s="77">
        <f ca="1">SUMIF($W$12:BP84,$P$11,X84:BP84)</f>
        <v>0</v>
      </c>
      <c r="R84" s="77">
        <f ca="1">SUMIF($W$12:BQ84,$P$11,Y84:BQ84)</f>
        <v>0</v>
      </c>
      <c r="S84" s="78">
        <f t="shared" ca="1" si="18"/>
        <v>0</v>
      </c>
      <c r="T84" s="77">
        <f t="shared" ca="1" si="19"/>
        <v>0</v>
      </c>
      <c r="U84" s="77">
        <f t="shared" ca="1" si="20"/>
        <v>0</v>
      </c>
      <c r="V84" s="79">
        <f t="shared" ca="1" si="21"/>
        <v>0</v>
      </c>
      <c r="W84" s="80"/>
      <c r="X84" s="81">
        <f t="shared" si="22"/>
        <v>0</v>
      </c>
      <c r="Y84" s="82"/>
      <c r="Z84" s="80"/>
      <c r="AA84" s="81">
        <f t="shared" si="23"/>
        <v>0</v>
      </c>
      <c r="AB84" s="82"/>
      <c r="AC84" s="80"/>
      <c r="AD84" s="81">
        <f t="shared" si="24"/>
        <v>0</v>
      </c>
      <c r="AE84" s="82"/>
      <c r="AF84" s="80"/>
      <c r="AG84" s="81">
        <f t="shared" si="25"/>
        <v>0</v>
      </c>
      <c r="AH84" s="82"/>
      <c r="AI84" s="80"/>
      <c r="AJ84" s="81">
        <f t="shared" si="26"/>
        <v>0</v>
      </c>
      <c r="AK84" s="82"/>
      <c r="AL84" s="80"/>
      <c r="AM84" s="81">
        <v>0</v>
      </c>
      <c r="AN84" s="82"/>
      <c r="AO84" s="80"/>
      <c r="AP84" s="81">
        <v>0</v>
      </c>
      <c r="AQ84" s="82"/>
      <c r="AR84" s="80"/>
      <c r="AS84" s="81">
        <f t="shared" si="27"/>
        <v>0</v>
      </c>
      <c r="AT84" s="82"/>
      <c r="AU84" s="80"/>
      <c r="AV84" s="81">
        <f t="shared" si="28"/>
        <v>0</v>
      </c>
      <c r="AW84" s="82"/>
      <c r="AX84" s="80"/>
      <c r="AY84" s="81">
        <f t="shared" si="29"/>
        <v>0</v>
      </c>
      <c r="AZ84" s="82"/>
      <c r="BA84" s="80"/>
      <c r="BB84" s="81">
        <f t="shared" si="30"/>
        <v>0</v>
      </c>
      <c r="BC84" s="82"/>
      <c r="BD84" s="80"/>
      <c r="BE84" s="81">
        <f t="shared" si="31"/>
        <v>0</v>
      </c>
      <c r="BF84" s="82"/>
      <c r="BG84" s="80"/>
      <c r="BH84" s="81">
        <f t="shared" si="32"/>
        <v>0</v>
      </c>
      <c r="BI84" s="82"/>
      <c r="BJ84" s="80"/>
      <c r="BK84" s="81">
        <f t="shared" si="33"/>
        <v>0</v>
      </c>
      <c r="BL84" s="82"/>
      <c r="BM84" s="80"/>
      <c r="BN84" s="81">
        <f t="shared" si="34"/>
        <v>0</v>
      </c>
      <c r="BO84" s="82"/>
    </row>
    <row r="85" spans="1:67" ht="39" hidden="1" customHeight="1" thickBot="1">
      <c r="A85" s="71">
        <v>85072</v>
      </c>
      <c r="B85" s="71" t="s">
        <v>2242</v>
      </c>
      <c r="C85" s="221" t="str">
        <f ca="1">IF(V85&gt;0,IF($C$12=B85,COUNT($C$12:C84,1),""),"")</f>
        <v/>
      </c>
      <c r="D85" s="221" t="str">
        <f ca="1">IF(V85&gt;0,IF($D$12=B85,COUNT($D$12:D84,1),""),"")</f>
        <v/>
      </c>
      <c r="E85" s="221" t="str">
        <f ca="1">IF(V85&gt;0,IF($E$12=B85,COUNT($E$12:E84,1),""),"")</f>
        <v/>
      </c>
      <c r="F85" s="221" t="str">
        <f ca="1">IF(V85&gt;0,IF($F$12=B85,COUNT($F$12:F84,1),""),"")</f>
        <v/>
      </c>
      <c r="G85" s="90"/>
      <c r="H85" s="72">
        <v>30518</v>
      </c>
      <c r="I85" s="76" t="s">
        <v>74</v>
      </c>
      <c r="J85" s="91" t="s">
        <v>52</v>
      </c>
      <c r="K85" s="324">
        <v>18720000000</v>
      </c>
      <c r="L85" s="89">
        <v>420208</v>
      </c>
      <c r="M85" s="76" t="s">
        <v>1150</v>
      </c>
      <c r="N85" s="76" t="s">
        <v>52</v>
      </c>
      <c r="O85" s="324">
        <v>66392000</v>
      </c>
      <c r="P85" s="77">
        <f ca="1">SUMIF($W$12:BO85,$P$11,W85:BO85)</f>
        <v>0</v>
      </c>
      <c r="Q85" s="77">
        <f ca="1">SUMIF($W$12:BP85,$P$11,X85:BP85)</f>
        <v>0</v>
      </c>
      <c r="R85" s="77">
        <f ca="1">SUMIF($W$12:BQ85,$P$11,Y85:BQ85)</f>
        <v>0</v>
      </c>
      <c r="S85" s="78">
        <f t="shared" ca="1" si="18"/>
        <v>0</v>
      </c>
      <c r="T85" s="77">
        <f t="shared" ca="1" si="19"/>
        <v>0</v>
      </c>
      <c r="U85" s="77">
        <f t="shared" ca="1" si="20"/>
        <v>0</v>
      </c>
      <c r="V85" s="79">
        <f t="shared" ca="1" si="21"/>
        <v>0</v>
      </c>
      <c r="W85" s="80"/>
      <c r="X85" s="81">
        <f t="shared" si="22"/>
        <v>0</v>
      </c>
      <c r="Y85" s="82"/>
      <c r="Z85" s="80"/>
      <c r="AA85" s="81">
        <f t="shared" si="23"/>
        <v>0</v>
      </c>
      <c r="AB85" s="82"/>
      <c r="AC85" s="80"/>
      <c r="AD85" s="81">
        <f t="shared" si="24"/>
        <v>0</v>
      </c>
      <c r="AE85" s="82"/>
      <c r="AF85" s="80"/>
      <c r="AG85" s="81">
        <f t="shared" si="25"/>
        <v>0</v>
      </c>
      <c r="AH85" s="82"/>
      <c r="AI85" s="80"/>
      <c r="AJ85" s="81">
        <f t="shared" si="26"/>
        <v>0</v>
      </c>
      <c r="AK85" s="82"/>
      <c r="AL85" s="80"/>
      <c r="AM85" s="81">
        <v>0</v>
      </c>
      <c r="AN85" s="82"/>
      <c r="AO85" s="80"/>
      <c r="AP85" s="81">
        <v>0</v>
      </c>
      <c r="AQ85" s="82"/>
      <c r="AR85" s="80"/>
      <c r="AS85" s="81">
        <f t="shared" si="27"/>
        <v>0</v>
      </c>
      <c r="AT85" s="82"/>
      <c r="AU85" s="80"/>
      <c r="AV85" s="81">
        <f t="shared" si="28"/>
        <v>0</v>
      </c>
      <c r="AW85" s="82"/>
      <c r="AX85" s="80"/>
      <c r="AY85" s="81">
        <f t="shared" si="29"/>
        <v>0</v>
      </c>
      <c r="AZ85" s="82"/>
      <c r="BA85" s="80"/>
      <c r="BB85" s="81">
        <f t="shared" si="30"/>
        <v>0</v>
      </c>
      <c r="BC85" s="82"/>
      <c r="BD85" s="80"/>
      <c r="BE85" s="81">
        <f t="shared" si="31"/>
        <v>0</v>
      </c>
      <c r="BF85" s="82"/>
      <c r="BG85" s="80"/>
      <c r="BH85" s="81">
        <f t="shared" si="32"/>
        <v>0</v>
      </c>
      <c r="BI85" s="82"/>
      <c r="BJ85" s="80"/>
      <c r="BK85" s="81">
        <f t="shared" si="33"/>
        <v>0</v>
      </c>
      <c r="BL85" s="82"/>
      <c r="BM85" s="80"/>
      <c r="BN85" s="81">
        <f t="shared" si="34"/>
        <v>0</v>
      </c>
      <c r="BO85" s="82"/>
    </row>
    <row r="86" spans="1:67" ht="39" hidden="1" customHeight="1" thickBot="1">
      <c r="A86" s="71">
        <v>85073</v>
      </c>
      <c r="B86" s="71" t="s">
        <v>2242</v>
      </c>
      <c r="C86" s="221" t="str">
        <f ca="1">IF(V86&gt;0,IF($C$12=B86,COUNT($C$12:C85,1),""),"")</f>
        <v/>
      </c>
      <c r="D86" s="221" t="str">
        <f ca="1">IF(V86&gt;0,IF($D$12=B86,COUNT($D$12:D85,1),""),"")</f>
        <v/>
      </c>
      <c r="E86" s="221" t="str">
        <f ca="1">IF(V86&gt;0,IF($E$12=B86,COUNT($E$12:E85,1),""),"")</f>
        <v/>
      </c>
      <c r="F86" s="221" t="str">
        <f ca="1">IF(V86&gt;0,IF($F$12=B86,COUNT($F$12:F85,1),""),"")</f>
        <v/>
      </c>
      <c r="G86" s="90">
        <v>651020500</v>
      </c>
      <c r="H86" s="72">
        <v>30519</v>
      </c>
      <c r="I86" s="76" t="s">
        <v>75</v>
      </c>
      <c r="J86" s="91" t="s">
        <v>52</v>
      </c>
      <c r="K86" s="324">
        <v>820040000</v>
      </c>
      <c r="L86" s="89">
        <v>420204</v>
      </c>
      <c r="M86" s="76" t="s">
        <v>1146</v>
      </c>
      <c r="N86" s="76" t="s">
        <v>52</v>
      </c>
      <c r="O86" s="324">
        <v>47139000</v>
      </c>
      <c r="P86" s="77">
        <f ca="1">SUMIF($W$12:BO86,$P$11,W86:BO86)</f>
        <v>0</v>
      </c>
      <c r="Q86" s="77">
        <f ca="1">SUMIF($W$12:BP86,$P$11,X86:BP86)</f>
        <v>0</v>
      </c>
      <c r="R86" s="77">
        <f ca="1">SUMIF($W$12:BQ86,$P$11,Y86:BQ86)</f>
        <v>0</v>
      </c>
      <c r="S86" s="78">
        <f t="shared" ca="1" si="18"/>
        <v>0</v>
      </c>
      <c r="T86" s="77">
        <f t="shared" ca="1" si="19"/>
        <v>0</v>
      </c>
      <c r="U86" s="77">
        <f t="shared" ca="1" si="20"/>
        <v>0</v>
      </c>
      <c r="V86" s="79">
        <f t="shared" ca="1" si="21"/>
        <v>0</v>
      </c>
      <c r="W86" s="80"/>
      <c r="X86" s="81">
        <f t="shared" si="22"/>
        <v>0</v>
      </c>
      <c r="Y86" s="82"/>
      <c r="Z86" s="80"/>
      <c r="AA86" s="81">
        <f t="shared" si="23"/>
        <v>0</v>
      </c>
      <c r="AB86" s="82"/>
      <c r="AC86" s="80"/>
      <c r="AD86" s="81">
        <f t="shared" si="24"/>
        <v>0</v>
      </c>
      <c r="AE86" s="82"/>
      <c r="AF86" s="80"/>
      <c r="AG86" s="81">
        <f t="shared" si="25"/>
        <v>0</v>
      </c>
      <c r="AH86" s="82"/>
      <c r="AI86" s="80"/>
      <c r="AJ86" s="81">
        <f t="shared" si="26"/>
        <v>0</v>
      </c>
      <c r="AK86" s="82"/>
      <c r="AL86" s="80"/>
      <c r="AM86" s="81">
        <v>0</v>
      </c>
      <c r="AN86" s="82"/>
      <c r="AO86" s="80"/>
      <c r="AP86" s="81">
        <v>0</v>
      </c>
      <c r="AQ86" s="82"/>
      <c r="AR86" s="80"/>
      <c r="AS86" s="81">
        <f t="shared" si="27"/>
        <v>0</v>
      </c>
      <c r="AT86" s="82"/>
      <c r="AU86" s="80"/>
      <c r="AV86" s="81">
        <f t="shared" si="28"/>
        <v>0</v>
      </c>
      <c r="AW86" s="82"/>
      <c r="AX86" s="80"/>
      <c r="AY86" s="81">
        <f t="shared" si="29"/>
        <v>0</v>
      </c>
      <c r="AZ86" s="82"/>
      <c r="BA86" s="80"/>
      <c r="BB86" s="81">
        <f t="shared" si="30"/>
        <v>0</v>
      </c>
      <c r="BC86" s="82"/>
      <c r="BD86" s="80"/>
      <c r="BE86" s="81">
        <f t="shared" si="31"/>
        <v>0</v>
      </c>
      <c r="BF86" s="82"/>
      <c r="BG86" s="80"/>
      <c r="BH86" s="81">
        <f t="shared" si="32"/>
        <v>0</v>
      </c>
      <c r="BI86" s="82"/>
      <c r="BJ86" s="80"/>
      <c r="BK86" s="81">
        <f t="shared" si="33"/>
        <v>0</v>
      </c>
      <c r="BL86" s="82"/>
      <c r="BM86" s="80"/>
      <c r="BN86" s="81">
        <f t="shared" si="34"/>
        <v>0</v>
      </c>
      <c r="BO86" s="82"/>
    </row>
    <row r="87" spans="1:67" ht="39" hidden="1" customHeight="1" thickBot="1">
      <c r="A87" s="71">
        <v>85074</v>
      </c>
      <c r="B87" s="71" t="s">
        <v>2242</v>
      </c>
      <c r="C87" s="221" t="str">
        <f ca="1">IF(V87&gt;0,IF($C$12=B87,COUNT($C$12:C86,1),""),"")</f>
        <v/>
      </c>
      <c r="D87" s="221" t="str">
        <f ca="1">IF(V87&gt;0,IF($D$12=B87,COUNT($D$12:D86,1),""),"")</f>
        <v/>
      </c>
      <c r="E87" s="221" t="str">
        <f ca="1">IF(V87&gt;0,IF($E$12=B87,COUNT($E$12:E86,1),""),"")</f>
        <v/>
      </c>
      <c r="F87" s="221" t="str">
        <f ca="1">IF(V87&gt;0,IF($F$12=B87,COUNT($F$12:F86,1),""),"")</f>
        <v/>
      </c>
      <c r="G87" s="90">
        <v>651020600</v>
      </c>
      <c r="H87" s="72">
        <v>30520</v>
      </c>
      <c r="I87" s="76" t="s">
        <v>76</v>
      </c>
      <c r="J87" s="91" t="s">
        <v>52</v>
      </c>
      <c r="K87" s="324">
        <v>1230710000</v>
      </c>
      <c r="L87" s="89">
        <v>420204</v>
      </c>
      <c r="M87" s="76" t="s">
        <v>1146</v>
      </c>
      <c r="N87" s="76" t="s">
        <v>52</v>
      </c>
      <c r="O87" s="324">
        <v>47139000</v>
      </c>
      <c r="P87" s="77">
        <f ca="1">SUMIF($W$12:BO87,$P$11,W87:BO87)</f>
        <v>0</v>
      </c>
      <c r="Q87" s="77">
        <f ca="1">SUMIF($W$12:BP87,$P$11,X87:BP87)</f>
        <v>0</v>
      </c>
      <c r="R87" s="77">
        <f ca="1">SUMIF($W$12:BQ87,$P$11,Y87:BQ87)</f>
        <v>0</v>
      </c>
      <c r="S87" s="78">
        <f t="shared" ca="1" si="18"/>
        <v>0</v>
      </c>
      <c r="T87" s="77">
        <f t="shared" ca="1" si="19"/>
        <v>0</v>
      </c>
      <c r="U87" s="77">
        <f t="shared" ca="1" si="20"/>
        <v>0</v>
      </c>
      <c r="V87" s="79">
        <f t="shared" ca="1" si="21"/>
        <v>0</v>
      </c>
      <c r="W87" s="80"/>
      <c r="X87" s="81">
        <f t="shared" si="22"/>
        <v>0</v>
      </c>
      <c r="Y87" s="82"/>
      <c r="Z87" s="80"/>
      <c r="AA87" s="81">
        <f t="shared" si="23"/>
        <v>0</v>
      </c>
      <c r="AB87" s="82"/>
      <c r="AC87" s="80"/>
      <c r="AD87" s="81">
        <f t="shared" si="24"/>
        <v>0</v>
      </c>
      <c r="AE87" s="82"/>
      <c r="AF87" s="80"/>
      <c r="AG87" s="81">
        <f t="shared" si="25"/>
        <v>0</v>
      </c>
      <c r="AH87" s="82"/>
      <c r="AI87" s="80"/>
      <c r="AJ87" s="81">
        <f t="shared" si="26"/>
        <v>0</v>
      </c>
      <c r="AK87" s="82"/>
      <c r="AL87" s="80"/>
      <c r="AM87" s="81">
        <v>0</v>
      </c>
      <c r="AN87" s="82"/>
      <c r="AO87" s="80"/>
      <c r="AP87" s="81">
        <v>0</v>
      </c>
      <c r="AQ87" s="82"/>
      <c r="AR87" s="80"/>
      <c r="AS87" s="81">
        <f t="shared" si="27"/>
        <v>0</v>
      </c>
      <c r="AT87" s="82"/>
      <c r="AU87" s="80"/>
      <c r="AV87" s="81">
        <f t="shared" si="28"/>
        <v>0</v>
      </c>
      <c r="AW87" s="82"/>
      <c r="AX87" s="80"/>
      <c r="AY87" s="81">
        <f t="shared" si="29"/>
        <v>0</v>
      </c>
      <c r="AZ87" s="82"/>
      <c r="BA87" s="80"/>
      <c r="BB87" s="81">
        <f t="shared" si="30"/>
        <v>0</v>
      </c>
      <c r="BC87" s="82"/>
      <c r="BD87" s="80"/>
      <c r="BE87" s="81">
        <f t="shared" si="31"/>
        <v>0</v>
      </c>
      <c r="BF87" s="82"/>
      <c r="BG87" s="80"/>
      <c r="BH87" s="81">
        <f t="shared" si="32"/>
        <v>0</v>
      </c>
      <c r="BI87" s="82"/>
      <c r="BJ87" s="80"/>
      <c r="BK87" s="81">
        <f t="shared" si="33"/>
        <v>0</v>
      </c>
      <c r="BL87" s="82"/>
      <c r="BM87" s="80"/>
      <c r="BN87" s="81">
        <f t="shared" si="34"/>
        <v>0</v>
      </c>
      <c r="BO87" s="82"/>
    </row>
    <row r="88" spans="1:67" ht="39" hidden="1" customHeight="1" thickBot="1">
      <c r="A88" s="71">
        <v>85075</v>
      </c>
      <c r="B88" s="71" t="s">
        <v>2242</v>
      </c>
      <c r="C88" s="221" t="str">
        <f ca="1">IF(V88&gt;0,IF($C$12=B88,COUNT($C$12:C87,1),""),"")</f>
        <v/>
      </c>
      <c r="D88" s="221" t="str">
        <f ca="1">IF(V88&gt;0,IF($D$12=B88,COUNT($D$12:D87,1),""),"")</f>
        <v/>
      </c>
      <c r="E88" s="221" t="str">
        <f ca="1">IF(V88&gt;0,IF($E$12=B88,COUNT($E$12:E87,1),""),"")</f>
        <v/>
      </c>
      <c r="F88" s="221" t="str">
        <f ca="1">IF(V88&gt;0,IF($F$12=B88,COUNT($F$12:F87,1),""),"")</f>
        <v/>
      </c>
      <c r="G88" s="90"/>
      <c r="H88" s="72">
        <v>30521</v>
      </c>
      <c r="I88" s="76" t="s">
        <v>77</v>
      </c>
      <c r="J88" s="91" t="s">
        <v>52</v>
      </c>
      <c r="K88" s="324">
        <v>1661270000</v>
      </c>
      <c r="L88" s="89">
        <v>420204</v>
      </c>
      <c r="M88" s="76" t="s">
        <v>1146</v>
      </c>
      <c r="N88" s="76" t="s">
        <v>52</v>
      </c>
      <c r="O88" s="324">
        <v>47139000</v>
      </c>
      <c r="P88" s="77">
        <f ca="1">SUMIF($W$12:BO88,$P$11,W88:BO88)</f>
        <v>0</v>
      </c>
      <c r="Q88" s="77">
        <f ca="1">SUMIF($W$12:BP88,$P$11,X88:BP88)</f>
        <v>0</v>
      </c>
      <c r="R88" s="77">
        <f ca="1">SUMIF($W$12:BQ88,$P$11,Y88:BQ88)</f>
        <v>0</v>
      </c>
      <c r="S88" s="78">
        <f t="shared" ca="1" si="18"/>
        <v>0</v>
      </c>
      <c r="T88" s="77">
        <f t="shared" ca="1" si="19"/>
        <v>0</v>
      </c>
      <c r="U88" s="77">
        <f t="shared" ca="1" si="20"/>
        <v>0</v>
      </c>
      <c r="V88" s="79">
        <f t="shared" ca="1" si="21"/>
        <v>0</v>
      </c>
      <c r="W88" s="80"/>
      <c r="X88" s="81">
        <f t="shared" si="22"/>
        <v>0</v>
      </c>
      <c r="Y88" s="82"/>
      <c r="Z88" s="80"/>
      <c r="AA88" s="81">
        <f t="shared" si="23"/>
        <v>0</v>
      </c>
      <c r="AB88" s="82"/>
      <c r="AC88" s="80"/>
      <c r="AD88" s="81">
        <f t="shared" si="24"/>
        <v>0</v>
      </c>
      <c r="AE88" s="82"/>
      <c r="AF88" s="80"/>
      <c r="AG88" s="81">
        <f t="shared" si="25"/>
        <v>0</v>
      </c>
      <c r="AH88" s="82"/>
      <c r="AI88" s="80"/>
      <c r="AJ88" s="81">
        <f t="shared" si="26"/>
        <v>0</v>
      </c>
      <c r="AK88" s="82"/>
      <c r="AL88" s="80"/>
      <c r="AM88" s="81">
        <v>0</v>
      </c>
      <c r="AN88" s="82"/>
      <c r="AO88" s="80"/>
      <c r="AP88" s="81">
        <v>0</v>
      </c>
      <c r="AQ88" s="82"/>
      <c r="AR88" s="80"/>
      <c r="AS88" s="81">
        <f t="shared" si="27"/>
        <v>0</v>
      </c>
      <c r="AT88" s="82"/>
      <c r="AU88" s="80"/>
      <c r="AV88" s="81">
        <f t="shared" si="28"/>
        <v>0</v>
      </c>
      <c r="AW88" s="82"/>
      <c r="AX88" s="80"/>
      <c r="AY88" s="81">
        <f t="shared" si="29"/>
        <v>0</v>
      </c>
      <c r="AZ88" s="82"/>
      <c r="BA88" s="80"/>
      <c r="BB88" s="81">
        <f t="shared" si="30"/>
        <v>0</v>
      </c>
      <c r="BC88" s="82"/>
      <c r="BD88" s="80"/>
      <c r="BE88" s="81">
        <f t="shared" si="31"/>
        <v>0</v>
      </c>
      <c r="BF88" s="82"/>
      <c r="BG88" s="80"/>
      <c r="BH88" s="81">
        <f t="shared" si="32"/>
        <v>0</v>
      </c>
      <c r="BI88" s="82"/>
      <c r="BJ88" s="80"/>
      <c r="BK88" s="81">
        <f t="shared" si="33"/>
        <v>0</v>
      </c>
      <c r="BL88" s="82"/>
      <c r="BM88" s="80"/>
      <c r="BN88" s="81">
        <f t="shared" si="34"/>
        <v>0</v>
      </c>
      <c r="BO88" s="82"/>
    </row>
    <row r="89" spans="1:67" ht="39" hidden="1" customHeight="1" thickBot="1">
      <c r="A89" s="71">
        <v>85076</v>
      </c>
      <c r="B89" s="71" t="s">
        <v>2242</v>
      </c>
      <c r="C89" s="221" t="str">
        <f ca="1">IF(V89&gt;0,IF($C$12=B89,COUNT($C$12:C88,1),""),"")</f>
        <v/>
      </c>
      <c r="D89" s="221" t="str">
        <f ca="1">IF(V89&gt;0,IF($D$12=B89,COUNT($D$12:D88,1),""),"")</f>
        <v/>
      </c>
      <c r="E89" s="221" t="str">
        <f ca="1">IF(V89&gt;0,IF($E$12=B89,COUNT($E$12:E88,1),""),"")</f>
        <v/>
      </c>
      <c r="F89" s="221" t="str">
        <f ca="1">IF(V89&gt;0,IF($F$12=B89,COUNT($F$12:F88,1),""),"")</f>
        <v/>
      </c>
      <c r="G89" s="90">
        <v>651020800</v>
      </c>
      <c r="H89" s="72">
        <v>30522</v>
      </c>
      <c r="I89" s="76" t="s">
        <v>78</v>
      </c>
      <c r="J89" s="91" t="s">
        <v>52</v>
      </c>
      <c r="K89" s="324">
        <v>1949220000</v>
      </c>
      <c r="L89" s="89">
        <v>420204</v>
      </c>
      <c r="M89" s="76" t="s">
        <v>1146</v>
      </c>
      <c r="N89" s="76" t="s">
        <v>52</v>
      </c>
      <c r="O89" s="324">
        <v>47139000</v>
      </c>
      <c r="P89" s="77">
        <f ca="1">SUMIF($W$12:BO89,$P$11,W89:BO89)</f>
        <v>0</v>
      </c>
      <c r="Q89" s="77">
        <f ca="1">SUMIF($W$12:BP89,$P$11,X89:BP89)</f>
        <v>0</v>
      </c>
      <c r="R89" s="77">
        <f ca="1">SUMIF($W$12:BQ89,$P$11,Y89:BQ89)</f>
        <v>0</v>
      </c>
      <c r="S89" s="78">
        <f t="shared" ca="1" si="18"/>
        <v>0</v>
      </c>
      <c r="T89" s="77">
        <f t="shared" ca="1" si="19"/>
        <v>0</v>
      </c>
      <c r="U89" s="77">
        <f t="shared" ca="1" si="20"/>
        <v>0</v>
      </c>
      <c r="V89" s="79">
        <f t="shared" ca="1" si="21"/>
        <v>0</v>
      </c>
      <c r="W89" s="80"/>
      <c r="X89" s="81">
        <f t="shared" si="22"/>
        <v>0</v>
      </c>
      <c r="Y89" s="82"/>
      <c r="Z89" s="80"/>
      <c r="AA89" s="81">
        <f t="shared" si="23"/>
        <v>0</v>
      </c>
      <c r="AB89" s="82"/>
      <c r="AC89" s="80"/>
      <c r="AD89" s="81">
        <f t="shared" si="24"/>
        <v>0</v>
      </c>
      <c r="AE89" s="82"/>
      <c r="AF89" s="80"/>
      <c r="AG89" s="81">
        <f t="shared" si="25"/>
        <v>0</v>
      </c>
      <c r="AH89" s="82"/>
      <c r="AI89" s="80"/>
      <c r="AJ89" s="81">
        <f t="shared" si="26"/>
        <v>0</v>
      </c>
      <c r="AK89" s="82"/>
      <c r="AL89" s="80"/>
      <c r="AM89" s="81">
        <v>0</v>
      </c>
      <c r="AN89" s="82"/>
      <c r="AO89" s="80"/>
      <c r="AP89" s="81">
        <v>0</v>
      </c>
      <c r="AQ89" s="82"/>
      <c r="AR89" s="80"/>
      <c r="AS89" s="81">
        <f t="shared" si="27"/>
        <v>0</v>
      </c>
      <c r="AT89" s="82"/>
      <c r="AU89" s="80"/>
      <c r="AV89" s="81">
        <f t="shared" si="28"/>
        <v>0</v>
      </c>
      <c r="AW89" s="82"/>
      <c r="AX89" s="80"/>
      <c r="AY89" s="81">
        <f t="shared" si="29"/>
        <v>0</v>
      </c>
      <c r="AZ89" s="82"/>
      <c r="BA89" s="80"/>
      <c r="BB89" s="81">
        <f t="shared" si="30"/>
        <v>0</v>
      </c>
      <c r="BC89" s="82"/>
      <c r="BD89" s="80"/>
      <c r="BE89" s="81">
        <f t="shared" si="31"/>
        <v>0</v>
      </c>
      <c r="BF89" s="82"/>
      <c r="BG89" s="80"/>
      <c r="BH89" s="81">
        <f t="shared" si="32"/>
        <v>0</v>
      </c>
      <c r="BI89" s="82"/>
      <c r="BJ89" s="80"/>
      <c r="BK89" s="81">
        <f t="shared" si="33"/>
        <v>0</v>
      </c>
      <c r="BL89" s="82"/>
      <c r="BM89" s="80"/>
      <c r="BN89" s="81">
        <f t="shared" si="34"/>
        <v>0</v>
      </c>
      <c r="BO89" s="82"/>
    </row>
    <row r="90" spans="1:67" ht="39" hidden="1" customHeight="1" thickBot="1">
      <c r="A90" s="71">
        <v>85077</v>
      </c>
      <c r="B90" s="71" t="s">
        <v>2242</v>
      </c>
      <c r="C90" s="221" t="str">
        <f ca="1">IF(V90&gt;0,IF($C$12=B90,COUNT($C$12:C89,1),""),"")</f>
        <v/>
      </c>
      <c r="D90" s="221" t="str">
        <f ca="1">IF(V90&gt;0,IF($D$12=B90,COUNT($D$12:D89,1),""),"")</f>
        <v/>
      </c>
      <c r="E90" s="221" t="str">
        <f ca="1">IF(V90&gt;0,IF($E$12=B90,COUNT($E$12:E89,1),""),"")</f>
        <v/>
      </c>
      <c r="F90" s="221" t="str">
        <f ca="1">IF(V90&gt;0,IF($F$12=B90,COUNT($F$12:F89,1),""),"")</f>
        <v/>
      </c>
      <c r="G90" s="90"/>
      <c r="H90" s="72">
        <v>30523</v>
      </c>
      <c r="I90" s="76" t="s">
        <v>79</v>
      </c>
      <c r="J90" s="91" t="s">
        <v>52</v>
      </c>
      <c r="K90" s="324">
        <v>2370680000</v>
      </c>
      <c r="L90" s="89">
        <v>420204</v>
      </c>
      <c r="M90" s="76" t="s">
        <v>1146</v>
      </c>
      <c r="N90" s="76" t="s">
        <v>52</v>
      </c>
      <c r="O90" s="324">
        <v>47139000</v>
      </c>
      <c r="P90" s="77">
        <f ca="1">SUMIF($W$12:BO90,$P$11,W90:BO90)</f>
        <v>0</v>
      </c>
      <c r="Q90" s="77">
        <f ca="1">SUMIF($W$12:BP90,$P$11,X90:BP90)</f>
        <v>0</v>
      </c>
      <c r="R90" s="77">
        <f ca="1">SUMIF($W$12:BQ90,$P$11,Y90:BQ90)</f>
        <v>0</v>
      </c>
      <c r="S90" s="78">
        <f t="shared" ca="1" si="18"/>
        <v>0</v>
      </c>
      <c r="T90" s="77">
        <f t="shared" ca="1" si="19"/>
        <v>0</v>
      </c>
      <c r="U90" s="77">
        <f t="shared" ca="1" si="20"/>
        <v>0</v>
      </c>
      <c r="V90" s="79">
        <f t="shared" ca="1" si="21"/>
        <v>0</v>
      </c>
      <c r="W90" s="80"/>
      <c r="X90" s="81">
        <f t="shared" si="22"/>
        <v>0</v>
      </c>
      <c r="Y90" s="82"/>
      <c r="Z90" s="80"/>
      <c r="AA90" s="81">
        <f t="shared" si="23"/>
        <v>0</v>
      </c>
      <c r="AB90" s="82"/>
      <c r="AC90" s="80"/>
      <c r="AD90" s="81">
        <f t="shared" si="24"/>
        <v>0</v>
      </c>
      <c r="AE90" s="82"/>
      <c r="AF90" s="80"/>
      <c r="AG90" s="81">
        <f t="shared" si="25"/>
        <v>0</v>
      </c>
      <c r="AH90" s="82"/>
      <c r="AI90" s="80"/>
      <c r="AJ90" s="81">
        <f t="shared" si="26"/>
        <v>0</v>
      </c>
      <c r="AK90" s="82"/>
      <c r="AL90" s="80"/>
      <c r="AM90" s="81">
        <v>0</v>
      </c>
      <c r="AN90" s="82"/>
      <c r="AO90" s="80"/>
      <c r="AP90" s="81">
        <v>0</v>
      </c>
      <c r="AQ90" s="82"/>
      <c r="AR90" s="80"/>
      <c r="AS90" s="81">
        <f t="shared" si="27"/>
        <v>0</v>
      </c>
      <c r="AT90" s="82"/>
      <c r="AU90" s="80"/>
      <c r="AV90" s="81">
        <f t="shared" si="28"/>
        <v>0</v>
      </c>
      <c r="AW90" s="82"/>
      <c r="AX90" s="80"/>
      <c r="AY90" s="81">
        <f t="shared" si="29"/>
        <v>0</v>
      </c>
      <c r="AZ90" s="82"/>
      <c r="BA90" s="80"/>
      <c r="BB90" s="81">
        <f t="shared" si="30"/>
        <v>0</v>
      </c>
      <c r="BC90" s="82"/>
      <c r="BD90" s="80"/>
      <c r="BE90" s="81">
        <f t="shared" si="31"/>
        <v>0</v>
      </c>
      <c r="BF90" s="82"/>
      <c r="BG90" s="80"/>
      <c r="BH90" s="81">
        <f t="shared" si="32"/>
        <v>0</v>
      </c>
      <c r="BI90" s="82"/>
      <c r="BJ90" s="80"/>
      <c r="BK90" s="81">
        <f t="shared" si="33"/>
        <v>0</v>
      </c>
      <c r="BL90" s="82"/>
      <c r="BM90" s="80"/>
      <c r="BN90" s="81">
        <f t="shared" si="34"/>
        <v>0</v>
      </c>
      <c r="BO90" s="82"/>
    </row>
    <row r="91" spans="1:67" ht="39" hidden="1" customHeight="1" thickBot="1">
      <c r="A91" s="71">
        <v>85078</v>
      </c>
      <c r="B91" s="71" t="s">
        <v>2242</v>
      </c>
      <c r="C91" s="221" t="str">
        <f ca="1">IF(V91&gt;0,IF($C$12=B91,COUNT($C$12:C90,1),""),"")</f>
        <v/>
      </c>
      <c r="D91" s="221" t="str">
        <f ca="1">IF(V91&gt;0,IF($D$12=B91,COUNT($D$12:D90,1),""),"")</f>
        <v/>
      </c>
      <c r="E91" s="221" t="str">
        <f ca="1">IF(V91&gt;0,IF($E$12=B91,COUNT($E$12:E90,1),""),"")</f>
        <v/>
      </c>
      <c r="F91" s="221" t="str">
        <f ca="1">IF(V91&gt;0,IF($F$12=B91,COUNT($F$12:F90,1),""),"")</f>
        <v/>
      </c>
      <c r="G91" s="90"/>
      <c r="H91" s="72">
        <v>30524</v>
      </c>
      <c r="I91" s="76" t="s">
        <v>80</v>
      </c>
      <c r="J91" s="91" t="s">
        <v>52</v>
      </c>
      <c r="K91" s="324">
        <v>2712970000</v>
      </c>
      <c r="L91" s="89">
        <v>420204</v>
      </c>
      <c r="M91" s="76" t="s">
        <v>1146</v>
      </c>
      <c r="N91" s="76" t="s">
        <v>52</v>
      </c>
      <c r="O91" s="324">
        <v>47139000</v>
      </c>
      <c r="P91" s="77">
        <f ca="1">SUMIF($W$12:BO91,$P$11,W91:BO91)</f>
        <v>0</v>
      </c>
      <c r="Q91" s="77">
        <f ca="1">SUMIF($W$12:BP91,$P$11,X91:BP91)</f>
        <v>0</v>
      </c>
      <c r="R91" s="77">
        <f ca="1">SUMIF($W$12:BQ91,$P$11,Y91:BQ91)</f>
        <v>0</v>
      </c>
      <c r="S91" s="78">
        <f t="shared" ca="1" si="18"/>
        <v>0</v>
      </c>
      <c r="T91" s="77">
        <f t="shared" ca="1" si="19"/>
        <v>0</v>
      </c>
      <c r="U91" s="77">
        <f t="shared" ca="1" si="20"/>
        <v>0</v>
      </c>
      <c r="V91" s="79">
        <f t="shared" ca="1" si="21"/>
        <v>0</v>
      </c>
      <c r="W91" s="80"/>
      <c r="X91" s="81">
        <f t="shared" si="22"/>
        <v>0</v>
      </c>
      <c r="Y91" s="82"/>
      <c r="Z91" s="80"/>
      <c r="AA91" s="81">
        <f t="shared" si="23"/>
        <v>0</v>
      </c>
      <c r="AB91" s="82"/>
      <c r="AC91" s="80"/>
      <c r="AD91" s="81">
        <f t="shared" si="24"/>
        <v>0</v>
      </c>
      <c r="AE91" s="82"/>
      <c r="AF91" s="80"/>
      <c r="AG91" s="81">
        <f t="shared" si="25"/>
        <v>0</v>
      </c>
      <c r="AH91" s="82"/>
      <c r="AI91" s="80"/>
      <c r="AJ91" s="81">
        <f t="shared" si="26"/>
        <v>0</v>
      </c>
      <c r="AK91" s="82"/>
      <c r="AL91" s="80"/>
      <c r="AM91" s="81">
        <v>0</v>
      </c>
      <c r="AN91" s="82"/>
      <c r="AO91" s="80"/>
      <c r="AP91" s="81">
        <v>0</v>
      </c>
      <c r="AQ91" s="82"/>
      <c r="AR91" s="80"/>
      <c r="AS91" s="81">
        <f t="shared" si="27"/>
        <v>0</v>
      </c>
      <c r="AT91" s="82"/>
      <c r="AU91" s="80"/>
      <c r="AV91" s="81">
        <f t="shared" si="28"/>
        <v>0</v>
      </c>
      <c r="AW91" s="82"/>
      <c r="AX91" s="80"/>
      <c r="AY91" s="81">
        <f t="shared" si="29"/>
        <v>0</v>
      </c>
      <c r="AZ91" s="82"/>
      <c r="BA91" s="80"/>
      <c r="BB91" s="81">
        <f t="shared" si="30"/>
        <v>0</v>
      </c>
      <c r="BC91" s="82"/>
      <c r="BD91" s="80"/>
      <c r="BE91" s="81">
        <f t="shared" si="31"/>
        <v>0</v>
      </c>
      <c r="BF91" s="82"/>
      <c r="BG91" s="80"/>
      <c r="BH91" s="81">
        <f t="shared" si="32"/>
        <v>0</v>
      </c>
      <c r="BI91" s="82"/>
      <c r="BJ91" s="80"/>
      <c r="BK91" s="81">
        <f t="shared" si="33"/>
        <v>0</v>
      </c>
      <c r="BL91" s="82"/>
      <c r="BM91" s="80"/>
      <c r="BN91" s="81">
        <f t="shared" si="34"/>
        <v>0</v>
      </c>
      <c r="BO91" s="82"/>
    </row>
    <row r="92" spans="1:67" ht="39" hidden="1" customHeight="1" thickBot="1">
      <c r="A92" s="71">
        <v>85079</v>
      </c>
      <c r="B92" s="71" t="s">
        <v>2242</v>
      </c>
      <c r="C92" s="221" t="str">
        <f ca="1">IF(V92&gt;0,IF($C$12=B92,COUNT($C$12:C91,1),""),"")</f>
        <v/>
      </c>
      <c r="D92" s="221" t="str">
        <f ca="1">IF(V92&gt;0,IF($D$12=B92,COUNT($D$12:D91,1),""),"")</f>
        <v/>
      </c>
      <c r="E92" s="221" t="str">
        <f ca="1">IF(V92&gt;0,IF($E$12=B92,COUNT($E$12:E91,1),""),"")</f>
        <v/>
      </c>
      <c r="F92" s="221" t="str">
        <f ca="1">IF(V92&gt;0,IF($F$12=B92,COUNT($F$12:F91,1),""),"")</f>
        <v/>
      </c>
      <c r="G92" s="90">
        <v>651021010</v>
      </c>
      <c r="H92" s="72">
        <v>30525</v>
      </c>
      <c r="I92" s="76" t="s">
        <v>81</v>
      </c>
      <c r="J92" s="91" t="s">
        <v>52</v>
      </c>
      <c r="K92" s="324">
        <v>3019120000</v>
      </c>
      <c r="L92" s="89">
        <v>420204</v>
      </c>
      <c r="M92" s="76" t="s">
        <v>1146</v>
      </c>
      <c r="N92" s="76" t="s">
        <v>52</v>
      </c>
      <c r="O92" s="324">
        <v>47139000</v>
      </c>
      <c r="P92" s="77">
        <f ca="1">SUMIF($W$12:BO92,$P$11,W92:BO92)</f>
        <v>0</v>
      </c>
      <c r="Q92" s="77">
        <f ca="1">SUMIF($W$12:BP92,$P$11,X92:BP92)</f>
        <v>0</v>
      </c>
      <c r="R92" s="77">
        <f ca="1">SUMIF($W$12:BQ92,$P$11,Y92:BQ92)</f>
        <v>0</v>
      </c>
      <c r="S92" s="78">
        <f t="shared" ca="1" si="18"/>
        <v>0</v>
      </c>
      <c r="T92" s="77">
        <f t="shared" ca="1" si="19"/>
        <v>0</v>
      </c>
      <c r="U92" s="77">
        <f t="shared" ca="1" si="20"/>
        <v>0</v>
      </c>
      <c r="V92" s="79">
        <f t="shared" ca="1" si="21"/>
        <v>0</v>
      </c>
      <c r="W92" s="80"/>
      <c r="X92" s="81">
        <f t="shared" si="22"/>
        <v>0</v>
      </c>
      <c r="Y92" s="82"/>
      <c r="Z92" s="80"/>
      <c r="AA92" s="81">
        <f t="shared" si="23"/>
        <v>0</v>
      </c>
      <c r="AB92" s="82"/>
      <c r="AC92" s="80"/>
      <c r="AD92" s="81">
        <f t="shared" si="24"/>
        <v>0</v>
      </c>
      <c r="AE92" s="82"/>
      <c r="AF92" s="80"/>
      <c r="AG92" s="81">
        <f t="shared" si="25"/>
        <v>0</v>
      </c>
      <c r="AH92" s="82"/>
      <c r="AI92" s="80"/>
      <c r="AJ92" s="81">
        <f t="shared" si="26"/>
        <v>0</v>
      </c>
      <c r="AK92" s="82"/>
      <c r="AL92" s="80"/>
      <c r="AM92" s="81">
        <v>0</v>
      </c>
      <c r="AN92" s="82"/>
      <c r="AO92" s="80"/>
      <c r="AP92" s="81">
        <v>0</v>
      </c>
      <c r="AQ92" s="82"/>
      <c r="AR92" s="80"/>
      <c r="AS92" s="81">
        <f t="shared" si="27"/>
        <v>0</v>
      </c>
      <c r="AT92" s="82"/>
      <c r="AU92" s="80"/>
      <c r="AV92" s="81">
        <f t="shared" si="28"/>
        <v>0</v>
      </c>
      <c r="AW92" s="82"/>
      <c r="AX92" s="80"/>
      <c r="AY92" s="81">
        <f t="shared" si="29"/>
        <v>0</v>
      </c>
      <c r="AZ92" s="82"/>
      <c r="BA92" s="80"/>
      <c r="BB92" s="81">
        <f t="shared" si="30"/>
        <v>0</v>
      </c>
      <c r="BC92" s="82"/>
      <c r="BD92" s="80"/>
      <c r="BE92" s="81">
        <f t="shared" si="31"/>
        <v>0</v>
      </c>
      <c r="BF92" s="82"/>
      <c r="BG92" s="80"/>
      <c r="BH92" s="81">
        <f t="shared" si="32"/>
        <v>0</v>
      </c>
      <c r="BI92" s="82"/>
      <c r="BJ92" s="80"/>
      <c r="BK92" s="81">
        <f t="shared" si="33"/>
        <v>0</v>
      </c>
      <c r="BL92" s="82"/>
      <c r="BM92" s="80"/>
      <c r="BN92" s="81">
        <f t="shared" si="34"/>
        <v>0</v>
      </c>
      <c r="BO92" s="82"/>
    </row>
    <row r="93" spans="1:67" ht="39" hidden="1" customHeight="1" thickBot="1">
      <c r="A93" s="71">
        <v>85080</v>
      </c>
      <c r="B93" s="71" t="s">
        <v>2242</v>
      </c>
      <c r="C93" s="221" t="str">
        <f ca="1">IF(V93&gt;0,IF($C$12=B93,COUNT($C$12:C92,1),""),"")</f>
        <v/>
      </c>
      <c r="D93" s="221" t="str">
        <f ca="1">IF(V93&gt;0,IF($D$12=B93,COUNT($D$12:D92,1),""),"")</f>
        <v/>
      </c>
      <c r="E93" s="221" t="str">
        <f ca="1">IF(V93&gt;0,IF($E$12=B93,COUNT($E$12:E92,1),""),"")</f>
        <v/>
      </c>
      <c r="F93" s="221" t="str">
        <f ca="1">IF(V93&gt;0,IF($F$12=B93,COUNT($F$12:F92,1),""),"")</f>
        <v/>
      </c>
      <c r="G93" s="90">
        <v>651021100</v>
      </c>
      <c r="H93" s="72">
        <v>30526</v>
      </c>
      <c r="I93" s="76" t="s">
        <v>82</v>
      </c>
      <c r="J93" s="91" t="s">
        <v>52</v>
      </c>
      <c r="K93" s="324">
        <v>3450460000</v>
      </c>
      <c r="L93" s="89">
        <v>420204</v>
      </c>
      <c r="M93" s="76" t="s">
        <v>1146</v>
      </c>
      <c r="N93" s="76" t="s">
        <v>52</v>
      </c>
      <c r="O93" s="324">
        <v>47139000</v>
      </c>
      <c r="P93" s="77">
        <f ca="1">SUMIF($W$12:BO93,$P$11,W93:BO93)</f>
        <v>0</v>
      </c>
      <c r="Q93" s="77">
        <f ca="1">SUMIF($W$12:BP93,$P$11,X93:BP93)</f>
        <v>0</v>
      </c>
      <c r="R93" s="77">
        <f ca="1">SUMIF($W$12:BQ93,$P$11,Y93:BQ93)</f>
        <v>0</v>
      </c>
      <c r="S93" s="78">
        <f t="shared" ca="1" si="18"/>
        <v>0</v>
      </c>
      <c r="T93" s="77">
        <f t="shared" ca="1" si="19"/>
        <v>0</v>
      </c>
      <c r="U93" s="77">
        <f t="shared" ca="1" si="20"/>
        <v>0</v>
      </c>
      <c r="V93" s="79">
        <f t="shared" ca="1" si="21"/>
        <v>0</v>
      </c>
      <c r="W93" s="80"/>
      <c r="X93" s="81">
        <f t="shared" si="22"/>
        <v>0</v>
      </c>
      <c r="Y93" s="82"/>
      <c r="Z93" s="80"/>
      <c r="AA93" s="81">
        <f t="shared" si="23"/>
        <v>0</v>
      </c>
      <c r="AB93" s="82"/>
      <c r="AC93" s="80"/>
      <c r="AD93" s="81">
        <f t="shared" si="24"/>
        <v>0</v>
      </c>
      <c r="AE93" s="82"/>
      <c r="AF93" s="80"/>
      <c r="AG93" s="81">
        <f t="shared" si="25"/>
        <v>0</v>
      </c>
      <c r="AH93" s="82"/>
      <c r="AI93" s="80"/>
      <c r="AJ93" s="81">
        <f t="shared" si="26"/>
        <v>0</v>
      </c>
      <c r="AK93" s="82"/>
      <c r="AL93" s="80"/>
      <c r="AM93" s="81">
        <v>0</v>
      </c>
      <c r="AN93" s="82"/>
      <c r="AO93" s="80"/>
      <c r="AP93" s="81">
        <v>0</v>
      </c>
      <c r="AQ93" s="82"/>
      <c r="AR93" s="80"/>
      <c r="AS93" s="81">
        <f t="shared" si="27"/>
        <v>0</v>
      </c>
      <c r="AT93" s="82"/>
      <c r="AU93" s="80"/>
      <c r="AV93" s="81">
        <f t="shared" si="28"/>
        <v>0</v>
      </c>
      <c r="AW93" s="82"/>
      <c r="AX93" s="80"/>
      <c r="AY93" s="81">
        <f t="shared" si="29"/>
        <v>0</v>
      </c>
      <c r="AZ93" s="82"/>
      <c r="BA93" s="80"/>
      <c r="BB93" s="81">
        <f t="shared" si="30"/>
        <v>0</v>
      </c>
      <c r="BC93" s="82"/>
      <c r="BD93" s="80"/>
      <c r="BE93" s="81">
        <f t="shared" si="31"/>
        <v>0</v>
      </c>
      <c r="BF93" s="82"/>
      <c r="BG93" s="80"/>
      <c r="BH93" s="81">
        <f t="shared" si="32"/>
        <v>0</v>
      </c>
      <c r="BI93" s="82"/>
      <c r="BJ93" s="80"/>
      <c r="BK93" s="81">
        <f t="shared" si="33"/>
        <v>0</v>
      </c>
      <c r="BL93" s="82"/>
      <c r="BM93" s="80"/>
      <c r="BN93" s="81">
        <f t="shared" si="34"/>
        <v>0</v>
      </c>
      <c r="BO93" s="82"/>
    </row>
    <row r="94" spans="1:67" ht="39" hidden="1" customHeight="1" thickBot="1">
      <c r="A94" s="71">
        <v>85081</v>
      </c>
      <c r="B94" s="71" t="s">
        <v>2242</v>
      </c>
      <c r="C94" s="221" t="str">
        <f ca="1">IF(V94&gt;0,IF($C$12=B94,COUNT($C$12:C93,1),""),"")</f>
        <v/>
      </c>
      <c r="D94" s="221" t="str">
        <f ca="1">IF(V94&gt;0,IF($D$12=B94,COUNT($D$12:D93,1),""),"")</f>
        <v/>
      </c>
      <c r="E94" s="221" t="str">
        <f ca="1">IF(V94&gt;0,IF($E$12=B94,COUNT($E$12:E93,1),""),"")</f>
        <v/>
      </c>
      <c r="F94" s="221" t="str">
        <f ca="1">IF(V94&gt;0,IF($F$12=B94,COUNT($F$12:F93,1),""),"")</f>
        <v/>
      </c>
      <c r="G94" s="90">
        <v>651021200</v>
      </c>
      <c r="H94" s="72">
        <v>30527</v>
      </c>
      <c r="I94" s="76" t="s">
        <v>83</v>
      </c>
      <c r="J94" s="91" t="s">
        <v>52</v>
      </c>
      <c r="K94" s="324">
        <v>4082520000</v>
      </c>
      <c r="L94" s="89">
        <v>420204</v>
      </c>
      <c r="M94" s="76" t="s">
        <v>1146</v>
      </c>
      <c r="N94" s="76" t="s">
        <v>52</v>
      </c>
      <c r="O94" s="324">
        <v>47139000</v>
      </c>
      <c r="P94" s="77">
        <f ca="1">SUMIF($W$12:BO94,$P$11,W94:BO94)</f>
        <v>0</v>
      </c>
      <c r="Q94" s="77">
        <f ca="1">SUMIF($W$12:BP94,$P$11,X94:BP94)</f>
        <v>0</v>
      </c>
      <c r="R94" s="77">
        <f ca="1">SUMIF($W$12:BQ94,$P$11,Y94:BQ94)</f>
        <v>0</v>
      </c>
      <c r="S94" s="78">
        <f t="shared" ca="1" si="18"/>
        <v>0</v>
      </c>
      <c r="T94" s="77">
        <f t="shared" ca="1" si="19"/>
        <v>0</v>
      </c>
      <c r="U94" s="77">
        <f t="shared" ca="1" si="20"/>
        <v>0</v>
      </c>
      <c r="V94" s="79">
        <f t="shared" ca="1" si="21"/>
        <v>0</v>
      </c>
      <c r="W94" s="80"/>
      <c r="X94" s="81">
        <f t="shared" si="22"/>
        <v>0</v>
      </c>
      <c r="Y94" s="82"/>
      <c r="Z94" s="80"/>
      <c r="AA94" s="81">
        <f t="shared" si="23"/>
        <v>0</v>
      </c>
      <c r="AB94" s="82"/>
      <c r="AC94" s="80"/>
      <c r="AD94" s="81">
        <f t="shared" si="24"/>
        <v>0</v>
      </c>
      <c r="AE94" s="82"/>
      <c r="AF94" s="80"/>
      <c r="AG94" s="81">
        <f t="shared" si="25"/>
        <v>0</v>
      </c>
      <c r="AH94" s="82"/>
      <c r="AI94" s="80"/>
      <c r="AJ94" s="81">
        <f t="shared" si="26"/>
        <v>0</v>
      </c>
      <c r="AK94" s="82"/>
      <c r="AL94" s="80"/>
      <c r="AM94" s="81">
        <v>0</v>
      </c>
      <c r="AN94" s="82"/>
      <c r="AO94" s="80"/>
      <c r="AP94" s="81">
        <v>0</v>
      </c>
      <c r="AQ94" s="82"/>
      <c r="AR94" s="80"/>
      <c r="AS94" s="81">
        <f t="shared" si="27"/>
        <v>0</v>
      </c>
      <c r="AT94" s="82"/>
      <c r="AU94" s="80"/>
      <c r="AV94" s="81">
        <f t="shared" si="28"/>
        <v>0</v>
      </c>
      <c r="AW94" s="82"/>
      <c r="AX94" s="80"/>
      <c r="AY94" s="81">
        <f t="shared" si="29"/>
        <v>0</v>
      </c>
      <c r="AZ94" s="82"/>
      <c r="BA94" s="80"/>
      <c r="BB94" s="81">
        <f t="shared" si="30"/>
        <v>0</v>
      </c>
      <c r="BC94" s="82"/>
      <c r="BD94" s="80"/>
      <c r="BE94" s="81">
        <f t="shared" si="31"/>
        <v>0</v>
      </c>
      <c r="BF94" s="82"/>
      <c r="BG94" s="80"/>
      <c r="BH94" s="81">
        <f t="shared" si="32"/>
        <v>0</v>
      </c>
      <c r="BI94" s="82"/>
      <c r="BJ94" s="80"/>
      <c r="BK94" s="81">
        <f t="shared" si="33"/>
        <v>0</v>
      </c>
      <c r="BL94" s="82"/>
      <c r="BM94" s="80"/>
      <c r="BN94" s="81">
        <f t="shared" si="34"/>
        <v>0</v>
      </c>
      <c r="BO94" s="82"/>
    </row>
    <row r="95" spans="1:67" ht="39" hidden="1" customHeight="1" thickBot="1">
      <c r="A95" s="71">
        <v>85082</v>
      </c>
      <c r="B95" s="71" t="s">
        <v>2242</v>
      </c>
      <c r="C95" s="221" t="str">
        <f ca="1">IF(V95&gt;0,IF($C$12=B95,COUNT($C$12:C94,1),""),"")</f>
        <v/>
      </c>
      <c r="D95" s="221" t="str">
        <f ca="1">IF(V95&gt;0,IF($D$12=B95,COUNT($D$12:D94,1),""),"")</f>
        <v/>
      </c>
      <c r="E95" s="221" t="str">
        <f ca="1">IF(V95&gt;0,IF($E$12=B95,COUNT($E$12:E94,1),""),"")</f>
        <v/>
      </c>
      <c r="F95" s="221" t="str">
        <f ca="1">IF(V95&gt;0,IF($F$12=B95,COUNT($F$12:F94,1),""),"")</f>
        <v/>
      </c>
      <c r="G95" s="90">
        <v>651022220</v>
      </c>
      <c r="H95" s="72">
        <v>30528</v>
      </c>
      <c r="I95" s="76" t="s">
        <v>84</v>
      </c>
      <c r="J95" s="91" t="s">
        <v>52</v>
      </c>
      <c r="K95" s="324">
        <v>4947280000</v>
      </c>
      <c r="L95" s="89">
        <v>420206</v>
      </c>
      <c r="M95" s="76" t="s">
        <v>1148</v>
      </c>
      <c r="N95" s="76" t="s">
        <v>52</v>
      </c>
      <c r="O95" s="324">
        <v>50063000</v>
      </c>
      <c r="P95" s="77">
        <f ca="1">SUMIF($W$12:BO95,$P$11,W95:BO95)</f>
        <v>0</v>
      </c>
      <c r="Q95" s="77">
        <f ca="1">SUMIF($W$12:BP95,$P$11,X95:BP95)</f>
        <v>0</v>
      </c>
      <c r="R95" s="77">
        <f ca="1">SUMIF($W$12:BQ95,$P$11,Y95:BQ95)</f>
        <v>0</v>
      </c>
      <c r="S95" s="78">
        <f t="shared" ca="1" si="18"/>
        <v>0</v>
      </c>
      <c r="T95" s="77">
        <f t="shared" ca="1" si="19"/>
        <v>0</v>
      </c>
      <c r="U95" s="77">
        <f t="shared" ca="1" si="20"/>
        <v>0</v>
      </c>
      <c r="V95" s="79">
        <f t="shared" ca="1" si="21"/>
        <v>0</v>
      </c>
      <c r="W95" s="80"/>
      <c r="X95" s="81">
        <f t="shared" si="22"/>
        <v>0</v>
      </c>
      <c r="Y95" s="82"/>
      <c r="Z95" s="80"/>
      <c r="AA95" s="81">
        <f t="shared" si="23"/>
        <v>0</v>
      </c>
      <c r="AB95" s="82"/>
      <c r="AC95" s="80"/>
      <c r="AD95" s="81">
        <f t="shared" si="24"/>
        <v>0</v>
      </c>
      <c r="AE95" s="82"/>
      <c r="AF95" s="80"/>
      <c r="AG95" s="81">
        <f t="shared" si="25"/>
        <v>0</v>
      </c>
      <c r="AH95" s="82"/>
      <c r="AI95" s="80"/>
      <c r="AJ95" s="81">
        <f t="shared" si="26"/>
        <v>0</v>
      </c>
      <c r="AK95" s="82"/>
      <c r="AL95" s="80"/>
      <c r="AM95" s="81">
        <v>0</v>
      </c>
      <c r="AN95" s="82"/>
      <c r="AO95" s="80"/>
      <c r="AP95" s="81">
        <v>0</v>
      </c>
      <c r="AQ95" s="82"/>
      <c r="AR95" s="80"/>
      <c r="AS95" s="81">
        <f t="shared" si="27"/>
        <v>0</v>
      </c>
      <c r="AT95" s="82"/>
      <c r="AU95" s="80"/>
      <c r="AV95" s="81">
        <f t="shared" si="28"/>
        <v>0</v>
      </c>
      <c r="AW95" s="82"/>
      <c r="AX95" s="80"/>
      <c r="AY95" s="81">
        <f t="shared" si="29"/>
        <v>0</v>
      </c>
      <c r="AZ95" s="82"/>
      <c r="BA95" s="80"/>
      <c r="BB95" s="81">
        <f t="shared" si="30"/>
        <v>0</v>
      </c>
      <c r="BC95" s="82"/>
      <c r="BD95" s="80"/>
      <c r="BE95" s="81">
        <f t="shared" si="31"/>
        <v>0</v>
      </c>
      <c r="BF95" s="82"/>
      <c r="BG95" s="80"/>
      <c r="BH95" s="81">
        <f t="shared" si="32"/>
        <v>0</v>
      </c>
      <c r="BI95" s="82"/>
      <c r="BJ95" s="80"/>
      <c r="BK95" s="81">
        <f t="shared" si="33"/>
        <v>0</v>
      </c>
      <c r="BL95" s="82"/>
      <c r="BM95" s="80"/>
      <c r="BN95" s="81">
        <f t="shared" si="34"/>
        <v>0</v>
      </c>
      <c r="BO95" s="82"/>
    </row>
    <row r="96" spans="1:67" ht="39" hidden="1" customHeight="1" thickBot="1">
      <c r="A96" s="71">
        <v>85083</v>
      </c>
      <c r="B96" s="71" t="s">
        <v>2242</v>
      </c>
      <c r="C96" s="221" t="str">
        <f ca="1">IF(V96&gt;0,IF($C$12=B96,COUNT($C$12:C95,1),""),"")</f>
        <v/>
      </c>
      <c r="D96" s="221" t="str">
        <f ca="1">IF(V96&gt;0,IF($D$12=B96,COUNT($D$12:D95,1),""),"")</f>
        <v/>
      </c>
      <c r="E96" s="221" t="str">
        <f ca="1">IF(V96&gt;0,IF($E$12=B96,COUNT($E$12:E95,1),""),"")</f>
        <v/>
      </c>
      <c r="F96" s="221" t="str">
        <f ca="1">IF(V96&gt;0,IF($F$12=B96,COUNT($F$12:F95,1),""),"")</f>
        <v/>
      </c>
      <c r="G96" s="90">
        <v>651022300</v>
      </c>
      <c r="H96" s="72">
        <v>30529</v>
      </c>
      <c r="I96" s="76" t="s">
        <v>85</v>
      </c>
      <c r="J96" s="91" t="s">
        <v>52</v>
      </c>
      <c r="K96" s="324">
        <v>6129630000</v>
      </c>
      <c r="L96" s="89">
        <v>420206</v>
      </c>
      <c r="M96" s="76" t="s">
        <v>1148</v>
      </c>
      <c r="N96" s="76" t="s">
        <v>52</v>
      </c>
      <c r="O96" s="324">
        <v>50063000</v>
      </c>
      <c r="P96" s="77">
        <f ca="1">SUMIF($W$12:BO96,$P$11,W96:BO96)</f>
        <v>0</v>
      </c>
      <c r="Q96" s="77">
        <f ca="1">SUMIF($W$12:BP96,$P$11,X96:BP96)</f>
        <v>0</v>
      </c>
      <c r="R96" s="77">
        <f ca="1">SUMIF($W$12:BQ96,$P$11,Y96:BQ96)</f>
        <v>0</v>
      </c>
      <c r="S96" s="78">
        <f t="shared" ca="1" si="18"/>
        <v>0</v>
      </c>
      <c r="T96" s="77">
        <f t="shared" ca="1" si="19"/>
        <v>0</v>
      </c>
      <c r="U96" s="77">
        <f t="shared" ca="1" si="20"/>
        <v>0</v>
      </c>
      <c r="V96" s="79">
        <f t="shared" ca="1" si="21"/>
        <v>0</v>
      </c>
      <c r="W96" s="80"/>
      <c r="X96" s="81">
        <f t="shared" si="22"/>
        <v>0</v>
      </c>
      <c r="Y96" s="82"/>
      <c r="Z96" s="80"/>
      <c r="AA96" s="81">
        <f t="shared" si="23"/>
        <v>0</v>
      </c>
      <c r="AB96" s="82"/>
      <c r="AC96" s="80"/>
      <c r="AD96" s="81">
        <f t="shared" si="24"/>
        <v>0</v>
      </c>
      <c r="AE96" s="82"/>
      <c r="AF96" s="80"/>
      <c r="AG96" s="81">
        <f t="shared" si="25"/>
        <v>0</v>
      </c>
      <c r="AH96" s="82"/>
      <c r="AI96" s="80"/>
      <c r="AJ96" s="81">
        <f t="shared" si="26"/>
        <v>0</v>
      </c>
      <c r="AK96" s="82"/>
      <c r="AL96" s="80"/>
      <c r="AM96" s="81">
        <v>0</v>
      </c>
      <c r="AN96" s="82"/>
      <c r="AO96" s="80"/>
      <c r="AP96" s="81">
        <v>0</v>
      </c>
      <c r="AQ96" s="82"/>
      <c r="AR96" s="80"/>
      <c r="AS96" s="81">
        <f t="shared" si="27"/>
        <v>0</v>
      </c>
      <c r="AT96" s="82"/>
      <c r="AU96" s="80"/>
      <c r="AV96" s="81">
        <f t="shared" si="28"/>
        <v>0</v>
      </c>
      <c r="AW96" s="82"/>
      <c r="AX96" s="80"/>
      <c r="AY96" s="81">
        <f t="shared" si="29"/>
        <v>0</v>
      </c>
      <c r="AZ96" s="82"/>
      <c r="BA96" s="80"/>
      <c r="BB96" s="81">
        <f t="shared" si="30"/>
        <v>0</v>
      </c>
      <c r="BC96" s="82"/>
      <c r="BD96" s="80"/>
      <c r="BE96" s="81">
        <f t="shared" si="31"/>
        <v>0</v>
      </c>
      <c r="BF96" s="82"/>
      <c r="BG96" s="80"/>
      <c r="BH96" s="81">
        <f t="shared" si="32"/>
        <v>0</v>
      </c>
      <c r="BI96" s="82"/>
      <c r="BJ96" s="80"/>
      <c r="BK96" s="81">
        <f t="shared" si="33"/>
        <v>0</v>
      </c>
      <c r="BL96" s="82"/>
      <c r="BM96" s="80"/>
      <c r="BN96" s="81">
        <f t="shared" si="34"/>
        <v>0</v>
      </c>
      <c r="BO96" s="82"/>
    </row>
    <row r="97" spans="1:67" ht="39" hidden="1" customHeight="1" thickBot="1">
      <c r="A97" s="71">
        <v>85084</v>
      </c>
      <c r="B97" s="71" t="s">
        <v>2242</v>
      </c>
      <c r="C97" s="221" t="str">
        <f ca="1">IF(V97&gt;0,IF($C$12=B97,COUNT($C$12:C96,1),""),"")</f>
        <v/>
      </c>
      <c r="D97" s="221" t="str">
        <f ca="1">IF(V97&gt;0,IF($D$12=B97,COUNT($D$12:D96,1),""),"")</f>
        <v/>
      </c>
      <c r="E97" s="221" t="str">
        <f ca="1">IF(V97&gt;0,IF($E$12=B97,COUNT($E$12:E96,1),""),"")</f>
        <v/>
      </c>
      <c r="F97" s="221" t="str">
        <f ca="1">IF(V97&gt;0,IF($F$12=B97,COUNT($F$12:F96,1),""),"")</f>
        <v/>
      </c>
      <c r="G97" s="90">
        <v>651022330</v>
      </c>
      <c r="H97" s="72">
        <v>30530</v>
      </c>
      <c r="I97" s="76" t="s">
        <v>86</v>
      </c>
      <c r="J97" s="91" t="s">
        <v>52</v>
      </c>
      <c r="K97" s="324">
        <v>7292090000</v>
      </c>
      <c r="L97" s="89">
        <v>420206</v>
      </c>
      <c r="M97" s="76" t="s">
        <v>1148</v>
      </c>
      <c r="N97" s="76" t="s">
        <v>52</v>
      </c>
      <c r="O97" s="324">
        <v>50063000</v>
      </c>
      <c r="P97" s="77">
        <f ca="1">SUMIF($W$12:BO97,$P$11,W97:BO97)</f>
        <v>0</v>
      </c>
      <c r="Q97" s="77">
        <f ca="1">SUMIF($W$12:BP97,$P$11,X97:BP97)</f>
        <v>0</v>
      </c>
      <c r="R97" s="77">
        <f ca="1">SUMIF($W$12:BQ97,$P$11,Y97:BQ97)</f>
        <v>0</v>
      </c>
      <c r="S97" s="78">
        <f t="shared" ca="1" si="18"/>
        <v>0</v>
      </c>
      <c r="T97" s="77">
        <f t="shared" ca="1" si="19"/>
        <v>0</v>
      </c>
      <c r="U97" s="77">
        <f t="shared" ca="1" si="20"/>
        <v>0</v>
      </c>
      <c r="V97" s="79">
        <f t="shared" ca="1" si="21"/>
        <v>0</v>
      </c>
      <c r="W97" s="80"/>
      <c r="X97" s="81">
        <f t="shared" si="22"/>
        <v>0</v>
      </c>
      <c r="Y97" s="82"/>
      <c r="Z97" s="80"/>
      <c r="AA97" s="81">
        <f t="shared" si="23"/>
        <v>0</v>
      </c>
      <c r="AB97" s="82"/>
      <c r="AC97" s="80"/>
      <c r="AD97" s="81">
        <f t="shared" si="24"/>
        <v>0</v>
      </c>
      <c r="AE97" s="82"/>
      <c r="AF97" s="80"/>
      <c r="AG97" s="81">
        <f t="shared" si="25"/>
        <v>0</v>
      </c>
      <c r="AH97" s="82"/>
      <c r="AI97" s="80"/>
      <c r="AJ97" s="81">
        <f t="shared" si="26"/>
        <v>0</v>
      </c>
      <c r="AK97" s="82"/>
      <c r="AL97" s="80"/>
      <c r="AM97" s="81">
        <v>0</v>
      </c>
      <c r="AN97" s="82"/>
      <c r="AO97" s="80"/>
      <c r="AP97" s="81">
        <v>0</v>
      </c>
      <c r="AQ97" s="82"/>
      <c r="AR97" s="80"/>
      <c r="AS97" s="81">
        <f t="shared" si="27"/>
        <v>0</v>
      </c>
      <c r="AT97" s="82"/>
      <c r="AU97" s="80"/>
      <c r="AV97" s="81">
        <f t="shared" si="28"/>
        <v>0</v>
      </c>
      <c r="AW97" s="82"/>
      <c r="AX97" s="80"/>
      <c r="AY97" s="81">
        <f t="shared" si="29"/>
        <v>0</v>
      </c>
      <c r="AZ97" s="82"/>
      <c r="BA97" s="80"/>
      <c r="BB97" s="81">
        <f t="shared" si="30"/>
        <v>0</v>
      </c>
      <c r="BC97" s="82"/>
      <c r="BD97" s="80"/>
      <c r="BE97" s="81">
        <f t="shared" si="31"/>
        <v>0</v>
      </c>
      <c r="BF97" s="82"/>
      <c r="BG97" s="80"/>
      <c r="BH97" s="81">
        <f t="shared" si="32"/>
        <v>0</v>
      </c>
      <c r="BI97" s="82"/>
      <c r="BJ97" s="80"/>
      <c r="BK97" s="81">
        <f t="shared" si="33"/>
        <v>0</v>
      </c>
      <c r="BL97" s="82"/>
      <c r="BM97" s="80"/>
      <c r="BN97" s="81">
        <f t="shared" si="34"/>
        <v>0</v>
      </c>
      <c r="BO97" s="82"/>
    </row>
    <row r="98" spans="1:67" ht="39" hidden="1" customHeight="1" thickBot="1">
      <c r="A98" s="71">
        <v>85085</v>
      </c>
      <c r="B98" s="71" t="s">
        <v>2242</v>
      </c>
      <c r="C98" s="221" t="str">
        <f ca="1">IF(V98&gt;0,IF($C$12=B98,COUNT($C$12:C97,1),""),"")</f>
        <v/>
      </c>
      <c r="D98" s="221" t="str">
        <f ca="1">IF(V98&gt;0,IF($D$12=B98,COUNT($D$12:D97,1),""),"")</f>
        <v/>
      </c>
      <c r="E98" s="221" t="str">
        <f ca="1">IF(V98&gt;0,IF($E$12=B98,COUNT($E$12:E97,1),""),"")</f>
        <v/>
      </c>
      <c r="F98" s="221" t="str">
        <f ca="1">IF(V98&gt;0,IF($F$12=B98,COUNT($F$12:F97,1),""),"")</f>
        <v/>
      </c>
      <c r="G98" s="90"/>
      <c r="H98" s="72">
        <v>30531</v>
      </c>
      <c r="I98" s="76" t="s">
        <v>87</v>
      </c>
      <c r="J98" s="91" t="s">
        <v>52</v>
      </c>
      <c r="K98" s="324">
        <v>8537750000</v>
      </c>
      <c r="L98" s="89">
        <v>420207</v>
      </c>
      <c r="M98" s="76" t="s">
        <v>1149</v>
      </c>
      <c r="N98" s="76" t="s">
        <v>52</v>
      </c>
      <c r="O98" s="324">
        <v>63468000</v>
      </c>
      <c r="P98" s="77">
        <f ca="1">SUMIF($W$12:BO98,$P$11,W98:BO98)</f>
        <v>0</v>
      </c>
      <c r="Q98" s="77">
        <f ca="1">SUMIF($W$12:BP98,$P$11,X98:BP98)</f>
        <v>0</v>
      </c>
      <c r="R98" s="77">
        <f ca="1">SUMIF($W$12:BQ98,$P$11,Y98:BQ98)</f>
        <v>0</v>
      </c>
      <c r="S98" s="78">
        <f t="shared" ca="1" si="18"/>
        <v>0</v>
      </c>
      <c r="T98" s="77">
        <f t="shared" ca="1" si="19"/>
        <v>0</v>
      </c>
      <c r="U98" s="77">
        <f t="shared" ca="1" si="20"/>
        <v>0</v>
      </c>
      <c r="V98" s="79">
        <f t="shared" ca="1" si="21"/>
        <v>0</v>
      </c>
      <c r="W98" s="80"/>
      <c r="X98" s="81">
        <f t="shared" si="22"/>
        <v>0</v>
      </c>
      <c r="Y98" s="82"/>
      <c r="Z98" s="80"/>
      <c r="AA98" s="81">
        <f t="shared" si="23"/>
        <v>0</v>
      </c>
      <c r="AB98" s="82"/>
      <c r="AC98" s="80"/>
      <c r="AD98" s="81">
        <f t="shared" si="24"/>
        <v>0</v>
      </c>
      <c r="AE98" s="82"/>
      <c r="AF98" s="80"/>
      <c r="AG98" s="81">
        <f t="shared" si="25"/>
        <v>0</v>
      </c>
      <c r="AH98" s="82"/>
      <c r="AI98" s="80"/>
      <c r="AJ98" s="81">
        <f t="shared" si="26"/>
        <v>0</v>
      </c>
      <c r="AK98" s="82"/>
      <c r="AL98" s="80"/>
      <c r="AM98" s="81">
        <v>0</v>
      </c>
      <c r="AN98" s="82"/>
      <c r="AO98" s="80"/>
      <c r="AP98" s="81">
        <v>0</v>
      </c>
      <c r="AQ98" s="82"/>
      <c r="AR98" s="80"/>
      <c r="AS98" s="81">
        <f t="shared" si="27"/>
        <v>0</v>
      </c>
      <c r="AT98" s="82"/>
      <c r="AU98" s="80"/>
      <c r="AV98" s="81">
        <f t="shared" si="28"/>
        <v>0</v>
      </c>
      <c r="AW98" s="82"/>
      <c r="AX98" s="80"/>
      <c r="AY98" s="81">
        <f t="shared" si="29"/>
        <v>0</v>
      </c>
      <c r="AZ98" s="82"/>
      <c r="BA98" s="80"/>
      <c r="BB98" s="81">
        <f t="shared" si="30"/>
        <v>0</v>
      </c>
      <c r="BC98" s="82"/>
      <c r="BD98" s="80"/>
      <c r="BE98" s="81">
        <f t="shared" si="31"/>
        <v>0</v>
      </c>
      <c r="BF98" s="82"/>
      <c r="BG98" s="80"/>
      <c r="BH98" s="81">
        <f t="shared" si="32"/>
        <v>0</v>
      </c>
      <c r="BI98" s="82"/>
      <c r="BJ98" s="80"/>
      <c r="BK98" s="81">
        <f t="shared" si="33"/>
        <v>0</v>
      </c>
      <c r="BL98" s="82"/>
      <c r="BM98" s="80"/>
      <c r="BN98" s="81">
        <f t="shared" si="34"/>
        <v>0</v>
      </c>
      <c r="BO98" s="82"/>
    </row>
    <row r="99" spans="1:67" ht="39" hidden="1" customHeight="1" thickBot="1">
      <c r="A99" s="71">
        <v>85086</v>
      </c>
      <c r="B99" s="71" t="s">
        <v>2242</v>
      </c>
      <c r="C99" s="221" t="str">
        <f ca="1">IF(V99&gt;0,IF($C$12=B99,COUNT($C$12:C98,1),""),"")</f>
        <v/>
      </c>
      <c r="D99" s="221" t="str">
        <f ca="1">IF(V99&gt;0,IF($D$12=B99,COUNT($D$12:D98,1),""),"")</f>
        <v/>
      </c>
      <c r="E99" s="221" t="str">
        <f ca="1">IF(V99&gt;0,IF($E$12=B99,COUNT($E$12:E98,1),""),"")</f>
        <v/>
      </c>
      <c r="F99" s="221" t="str">
        <f ca="1">IF(V99&gt;0,IF($F$12=B99,COUNT($F$12:F98,1),""),"")</f>
        <v/>
      </c>
      <c r="G99" s="90"/>
      <c r="H99" s="72">
        <v>30532</v>
      </c>
      <c r="I99" s="76" t="s">
        <v>88</v>
      </c>
      <c r="J99" s="91" t="s">
        <v>52</v>
      </c>
      <c r="K99" s="324">
        <v>10045230000</v>
      </c>
      <c r="L99" s="89">
        <v>420207</v>
      </c>
      <c r="M99" s="76" t="s">
        <v>1149</v>
      </c>
      <c r="N99" s="76" t="s">
        <v>52</v>
      </c>
      <c r="O99" s="324">
        <v>63468000</v>
      </c>
      <c r="P99" s="77">
        <f ca="1">SUMIF($W$12:BO99,$P$11,W99:BO99)</f>
        <v>0</v>
      </c>
      <c r="Q99" s="77">
        <f ca="1">SUMIF($W$12:BP99,$P$11,X99:BP99)</f>
        <v>0</v>
      </c>
      <c r="R99" s="77">
        <f ca="1">SUMIF($W$12:BQ99,$P$11,Y99:BQ99)</f>
        <v>0</v>
      </c>
      <c r="S99" s="78">
        <f t="shared" ca="1" si="18"/>
        <v>0</v>
      </c>
      <c r="T99" s="77">
        <f t="shared" ca="1" si="19"/>
        <v>0</v>
      </c>
      <c r="U99" s="77">
        <f t="shared" ca="1" si="20"/>
        <v>0</v>
      </c>
      <c r="V99" s="79">
        <f t="shared" ca="1" si="21"/>
        <v>0</v>
      </c>
      <c r="W99" s="80"/>
      <c r="X99" s="81">
        <f t="shared" si="22"/>
        <v>0</v>
      </c>
      <c r="Y99" s="82"/>
      <c r="Z99" s="80"/>
      <c r="AA99" s="81">
        <f t="shared" si="23"/>
        <v>0</v>
      </c>
      <c r="AB99" s="82"/>
      <c r="AC99" s="80"/>
      <c r="AD99" s="81">
        <f t="shared" si="24"/>
        <v>0</v>
      </c>
      <c r="AE99" s="82"/>
      <c r="AF99" s="80"/>
      <c r="AG99" s="81">
        <f t="shared" si="25"/>
        <v>0</v>
      </c>
      <c r="AH99" s="82"/>
      <c r="AI99" s="80"/>
      <c r="AJ99" s="81">
        <f t="shared" si="26"/>
        <v>0</v>
      </c>
      <c r="AK99" s="82"/>
      <c r="AL99" s="80"/>
      <c r="AM99" s="81">
        <v>0</v>
      </c>
      <c r="AN99" s="82"/>
      <c r="AO99" s="80"/>
      <c r="AP99" s="81">
        <v>0</v>
      </c>
      <c r="AQ99" s="82"/>
      <c r="AR99" s="80"/>
      <c r="AS99" s="81">
        <f t="shared" si="27"/>
        <v>0</v>
      </c>
      <c r="AT99" s="82"/>
      <c r="AU99" s="80"/>
      <c r="AV99" s="81">
        <f t="shared" si="28"/>
        <v>0</v>
      </c>
      <c r="AW99" s="82"/>
      <c r="AX99" s="80"/>
      <c r="AY99" s="81">
        <f t="shared" si="29"/>
        <v>0</v>
      </c>
      <c r="AZ99" s="82"/>
      <c r="BA99" s="80"/>
      <c r="BB99" s="81">
        <f t="shared" si="30"/>
        <v>0</v>
      </c>
      <c r="BC99" s="82"/>
      <c r="BD99" s="80"/>
      <c r="BE99" s="81">
        <f t="shared" si="31"/>
        <v>0</v>
      </c>
      <c r="BF99" s="82"/>
      <c r="BG99" s="80"/>
      <c r="BH99" s="81">
        <f t="shared" si="32"/>
        <v>0</v>
      </c>
      <c r="BI99" s="82"/>
      <c r="BJ99" s="80"/>
      <c r="BK99" s="81">
        <f t="shared" si="33"/>
        <v>0</v>
      </c>
      <c r="BL99" s="82"/>
      <c r="BM99" s="80"/>
      <c r="BN99" s="81">
        <f t="shared" si="34"/>
        <v>0</v>
      </c>
      <c r="BO99" s="82"/>
    </row>
    <row r="100" spans="1:67" ht="39" hidden="1" customHeight="1" thickBot="1">
      <c r="A100" s="71">
        <v>85087</v>
      </c>
      <c r="B100" s="71" t="s">
        <v>2242</v>
      </c>
      <c r="C100" s="221" t="str">
        <f ca="1">IF(V100&gt;0,IF($C$12=B100,COUNT($C$12:C99,1),""),"")</f>
        <v/>
      </c>
      <c r="D100" s="221" t="str">
        <f ca="1">IF(V100&gt;0,IF($D$12=B100,COUNT($D$12:D99,1),""),"")</f>
        <v/>
      </c>
      <c r="E100" s="221" t="str">
        <f ca="1">IF(V100&gt;0,IF($E$12=B100,COUNT($E$12:E99,1),""),"")</f>
        <v/>
      </c>
      <c r="F100" s="221" t="str">
        <f ca="1">IF(V100&gt;0,IF($F$12=B100,COUNT($F$12:F99,1),""),"")</f>
        <v/>
      </c>
      <c r="G100" s="90"/>
      <c r="H100" s="72">
        <v>30533</v>
      </c>
      <c r="I100" s="76" t="s">
        <v>89</v>
      </c>
      <c r="J100" s="91" t="s">
        <v>52</v>
      </c>
      <c r="K100" s="324">
        <v>11340550000</v>
      </c>
      <c r="L100" s="89">
        <v>420208</v>
      </c>
      <c r="M100" s="76" t="s">
        <v>1150</v>
      </c>
      <c r="N100" s="76" t="s">
        <v>52</v>
      </c>
      <c r="O100" s="324">
        <v>66392000</v>
      </c>
      <c r="P100" s="77">
        <f ca="1">SUMIF($W$12:BO100,$P$11,W100:BO100)</f>
        <v>0</v>
      </c>
      <c r="Q100" s="77">
        <f ca="1">SUMIF($W$12:BP100,$P$11,X100:BP100)</f>
        <v>0</v>
      </c>
      <c r="R100" s="77">
        <f ca="1">SUMIF($W$12:BQ100,$P$11,Y100:BQ100)</f>
        <v>0</v>
      </c>
      <c r="S100" s="78">
        <f t="shared" ca="1" si="18"/>
        <v>0</v>
      </c>
      <c r="T100" s="77">
        <f t="shared" ca="1" si="19"/>
        <v>0</v>
      </c>
      <c r="U100" s="77">
        <f t="shared" ca="1" si="20"/>
        <v>0</v>
      </c>
      <c r="V100" s="79">
        <f t="shared" ca="1" si="21"/>
        <v>0</v>
      </c>
      <c r="W100" s="80"/>
      <c r="X100" s="81">
        <f t="shared" si="22"/>
        <v>0</v>
      </c>
      <c r="Y100" s="82"/>
      <c r="Z100" s="80"/>
      <c r="AA100" s="81">
        <f t="shared" si="23"/>
        <v>0</v>
      </c>
      <c r="AB100" s="82"/>
      <c r="AC100" s="80"/>
      <c r="AD100" s="81">
        <f t="shared" si="24"/>
        <v>0</v>
      </c>
      <c r="AE100" s="82"/>
      <c r="AF100" s="80"/>
      <c r="AG100" s="81">
        <f t="shared" si="25"/>
        <v>0</v>
      </c>
      <c r="AH100" s="82"/>
      <c r="AI100" s="80"/>
      <c r="AJ100" s="81">
        <f t="shared" si="26"/>
        <v>0</v>
      </c>
      <c r="AK100" s="82"/>
      <c r="AL100" s="80"/>
      <c r="AM100" s="81">
        <v>0</v>
      </c>
      <c r="AN100" s="82"/>
      <c r="AO100" s="80"/>
      <c r="AP100" s="81">
        <v>0</v>
      </c>
      <c r="AQ100" s="82"/>
      <c r="AR100" s="80"/>
      <c r="AS100" s="81">
        <f t="shared" si="27"/>
        <v>0</v>
      </c>
      <c r="AT100" s="82"/>
      <c r="AU100" s="80"/>
      <c r="AV100" s="81">
        <f t="shared" si="28"/>
        <v>0</v>
      </c>
      <c r="AW100" s="82"/>
      <c r="AX100" s="80"/>
      <c r="AY100" s="81">
        <f t="shared" si="29"/>
        <v>0</v>
      </c>
      <c r="AZ100" s="82"/>
      <c r="BA100" s="80"/>
      <c r="BB100" s="81">
        <f t="shared" si="30"/>
        <v>0</v>
      </c>
      <c r="BC100" s="82"/>
      <c r="BD100" s="80"/>
      <c r="BE100" s="81">
        <f t="shared" si="31"/>
        <v>0</v>
      </c>
      <c r="BF100" s="82"/>
      <c r="BG100" s="80"/>
      <c r="BH100" s="81">
        <f t="shared" si="32"/>
        <v>0</v>
      </c>
      <c r="BI100" s="82"/>
      <c r="BJ100" s="80"/>
      <c r="BK100" s="81">
        <f t="shared" si="33"/>
        <v>0</v>
      </c>
      <c r="BL100" s="82"/>
      <c r="BM100" s="80"/>
      <c r="BN100" s="81">
        <f t="shared" si="34"/>
        <v>0</v>
      </c>
      <c r="BO100" s="82"/>
    </row>
    <row r="101" spans="1:67" ht="39" hidden="1" customHeight="1" thickBot="1">
      <c r="A101" s="71">
        <v>85088</v>
      </c>
      <c r="B101" s="71" t="s">
        <v>2242</v>
      </c>
      <c r="C101" s="221" t="str">
        <f ca="1">IF(V101&gt;0,IF($C$12=B101,COUNT($C$12:C100,1),""),"")</f>
        <v/>
      </c>
      <c r="D101" s="221" t="str">
        <f ca="1">IF(V101&gt;0,IF($D$12=B101,COUNT($D$12:D100,1),""),"")</f>
        <v/>
      </c>
      <c r="E101" s="221" t="str">
        <f ca="1">IF(V101&gt;0,IF($E$12=B101,COUNT($E$12:E100,1),""),"")</f>
        <v/>
      </c>
      <c r="F101" s="221" t="str">
        <f ca="1">IF(V101&gt;0,IF($F$12=B101,COUNT($F$12:F100,1),""),"")</f>
        <v/>
      </c>
      <c r="G101" s="90"/>
      <c r="H101" s="72">
        <v>30534</v>
      </c>
      <c r="I101" s="76" t="s">
        <v>90</v>
      </c>
      <c r="J101" s="91" t="s">
        <v>52</v>
      </c>
      <c r="K101" s="324">
        <v>13916110000</v>
      </c>
      <c r="L101" s="89">
        <v>420208</v>
      </c>
      <c r="M101" s="76" t="s">
        <v>1150</v>
      </c>
      <c r="N101" s="76" t="s">
        <v>52</v>
      </c>
      <c r="O101" s="324">
        <v>66392000</v>
      </c>
      <c r="P101" s="77">
        <f ca="1">SUMIF($W$12:BO101,$P$11,W101:BO101)</f>
        <v>0</v>
      </c>
      <c r="Q101" s="77">
        <f ca="1">SUMIF($W$12:BP101,$P$11,X101:BP101)</f>
        <v>0</v>
      </c>
      <c r="R101" s="77">
        <f ca="1">SUMIF($W$12:BQ101,$P$11,Y101:BQ101)</f>
        <v>0</v>
      </c>
      <c r="S101" s="78">
        <f t="shared" ca="1" si="18"/>
        <v>0</v>
      </c>
      <c r="T101" s="77">
        <f t="shared" ca="1" si="19"/>
        <v>0</v>
      </c>
      <c r="U101" s="77">
        <f t="shared" ca="1" si="20"/>
        <v>0</v>
      </c>
      <c r="V101" s="79">
        <f t="shared" ca="1" si="21"/>
        <v>0</v>
      </c>
      <c r="W101" s="80"/>
      <c r="X101" s="81">
        <f t="shared" si="22"/>
        <v>0</v>
      </c>
      <c r="Y101" s="82"/>
      <c r="Z101" s="80"/>
      <c r="AA101" s="81">
        <f t="shared" si="23"/>
        <v>0</v>
      </c>
      <c r="AB101" s="82"/>
      <c r="AC101" s="80"/>
      <c r="AD101" s="81">
        <f t="shared" si="24"/>
        <v>0</v>
      </c>
      <c r="AE101" s="82"/>
      <c r="AF101" s="80"/>
      <c r="AG101" s="81">
        <f t="shared" si="25"/>
        <v>0</v>
      </c>
      <c r="AH101" s="82"/>
      <c r="AI101" s="80"/>
      <c r="AJ101" s="81">
        <f t="shared" si="26"/>
        <v>0</v>
      </c>
      <c r="AK101" s="82"/>
      <c r="AL101" s="80"/>
      <c r="AM101" s="81">
        <v>0</v>
      </c>
      <c r="AN101" s="82"/>
      <c r="AO101" s="80"/>
      <c r="AP101" s="81">
        <v>0</v>
      </c>
      <c r="AQ101" s="82"/>
      <c r="AR101" s="80"/>
      <c r="AS101" s="81">
        <f t="shared" si="27"/>
        <v>0</v>
      </c>
      <c r="AT101" s="82"/>
      <c r="AU101" s="80"/>
      <c r="AV101" s="81">
        <f t="shared" si="28"/>
        <v>0</v>
      </c>
      <c r="AW101" s="82"/>
      <c r="AX101" s="80"/>
      <c r="AY101" s="81">
        <f t="shared" si="29"/>
        <v>0</v>
      </c>
      <c r="AZ101" s="82"/>
      <c r="BA101" s="80"/>
      <c r="BB101" s="81">
        <f t="shared" si="30"/>
        <v>0</v>
      </c>
      <c r="BC101" s="82"/>
      <c r="BD101" s="80"/>
      <c r="BE101" s="81">
        <f t="shared" si="31"/>
        <v>0</v>
      </c>
      <c r="BF101" s="82"/>
      <c r="BG101" s="80"/>
      <c r="BH101" s="81">
        <f t="shared" si="32"/>
        <v>0</v>
      </c>
      <c r="BI101" s="82"/>
      <c r="BJ101" s="80"/>
      <c r="BK101" s="81">
        <f t="shared" si="33"/>
        <v>0</v>
      </c>
      <c r="BL101" s="82"/>
      <c r="BM101" s="80"/>
      <c r="BN101" s="81">
        <f t="shared" si="34"/>
        <v>0</v>
      </c>
      <c r="BO101" s="82"/>
    </row>
    <row r="102" spans="1:67" ht="39" hidden="1" customHeight="1" thickBot="1">
      <c r="A102" s="71">
        <v>85089</v>
      </c>
      <c r="B102" s="71" t="s">
        <v>2242</v>
      </c>
      <c r="C102" s="221" t="str">
        <f ca="1">IF(V102&gt;0,IF($C$12=B102,COUNT($C$12:C101,1),""),"")</f>
        <v/>
      </c>
      <c r="D102" s="221" t="str">
        <f ca="1">IF(V102&gt;0,IF($D$12=B102,COUNT($D$12:D101,1),""),"")</f>
        <v/>
      </c>
      <c r="E102" s="221" t="str">
        <f ca="1">IF(V102&gt;0,IF($E$12=B102,COUNT($E$12:E101,1),""),"")</f>
        <v/>
      </c>
      <c r="F102" s="221" t="str">
        <f ca="1">IF(V102&gt;0,IF($F$12=B102,COUNT($F$12:F101,1),""),"")</f>
        <v/>
      </c>
      <c r="G102" s="90"/>
      <c r="H102" s="72">
        <v>30535</v>
      </c>
      <c r="I102" s="76" t="s">
        <v>91</v>
      </c>
      <c r="J102" s="91" t="s">
        <v>52</v>
      </c>
      <c r="K102" s="324">
        <v>16237390000</v>
      </c>
      <c r="L102" s="89">
        <v>420208</v>
      </c>
      <c r="M102" s="76" t="s">
        <v>1150</v>
      </c>
      <c r="N102" s="76" t="s">
        <v>52</v>
      </c>
      <c r="O102" s="324">
        <v>66392000</v>
      </c>
      <c r="P102" s="77">
        <f ca="1">SUMIF($W$12:BO102,$P$11,W102:BO102)</f>
        <v>0</v>
      </c>
      <c r="Q102" s="77">
        <f ca="1">SUMIF($W$12:BP102,$P$11,X102:BP102)</f>
        <v>0</v>
      </c>
      <c r="R102" s="77">
        <f ca="1">SUMIF($W$12:BQ102,$P$11,Y102:BQ102)</f>
        <v>0</v>
      </c>
      <c r="S102" s="78">
        <f t="shared" ca="1" si="18"/>
        <v>0</v>
      </c>
      <c r="T102" s="77">
        <f t="shared" ca="1" si="19"/>
        <v>0</v>
      </c>
      <c r="U102" s="77">
        <f t="shared" ca="1" si="20"/>
        <v>0</v>
      </c>
      <c r="V102" s="79">
        <f t="shared" ca="1" si="21"/>
        <v>0</v>
      </c>
      <c r="W102" s="80"/>
      <c r="X102" s="81">
        <f t="shared" si="22"/>
        <v>0</v>
      </c>
      <c r="Y102" s="82"/>
      <c r="Z102" s="80"/>
      <c r="AA102" s="81">
        <f t="shared" si="23"/>
        <v>0</v>
      </c>
      <c r="AB102" s="82"/>
      <c r="AC102" s="80"/>
      <c r="AD102" s="81">
        <f t="shared" si="24"/>
        <v>0</v>
      </c>
      <c r="AE102" s="82"/>
      <c r="AF102" s="80"/>
      <c r="AG102" s="81">
        <f t="shared" si="25"/>
        <v>0</v>
      </c>
      <c r="AH102" s="82"/>
      <c r="AI102" s="80"/>
      <c r="AJ102" s="81">
        <f t="shared" si="26"/>
        <v>0</v>
      </c>
      <c r="AK102" s="82"/>
      <c r="AL102" s="80"/>
      <c r="AM102" s="81">
        <v>0</v>
      </c>
      <c r="AN102" s="82"/>
      <c r="AO102" s="80"/>
      <c r="AP102" s="81">
        <v>0</v>
      </c>
      <c r="AQ102" s="82"/>
      <c r="AR102" s="80"/>
      <c r="AS102" s="81">
        <f t="shared" si="27"/>
        <v>0</v>
      </c>
      <c r="AT102" s="82"/>
      <c r="AU102" s="80"/>
      <c r="AV102" s="81">
        <f t="shared" si="28"/>
        <v>0</v>
      </c>
      <c r="AW102" s="82"/>
      <c r="AX102" s="80"/>
      <c r="AY102" s="81">
        <f t="shared" si="29"/>
        <v>0</v>
      </c>
      <c r="AZ102" s="82"/>
      <c r="BA102" s="80"/>
      <c r="BB102" s="81">
        <f t="shared" si="30"/>
        <v>0</v>
      </c>
      <c r="BC102" s="82"/>
      <c r="BD102" s="80"/>
      <c r="BE102" s="81">
        <f t="shared" si="31"/>
        <v>0</v>
      </c>
      <c r="BF102" s="82"/>
      <c r="BG102" s="80"/>
      <c r="BH102" s="81">
        <f t="shared" si="32"/>
        <v>0</v>
      </c>
      <c r="BI102" s="82"/>
      <c r="BJ102" s="80"/>
      <c r="BK102" s="81">
        <f t="shared" si="33"/>
        <v>0</v>
      </c>
      <c r="BL102" s="82"/>
      <c r="BM102" s="80"/>
      <c r="BN102" s="81">
        <f t="shared" si="34"/>
        <v>0</v>
      </c>
      <c r="BO102" s="82"/>
    </row>
    <row r="103" spans="1:67" ht="39" hidden="1" customHeight="1" thickBot="1">
      <c r="A103" s="71">
        <v>85090</v>
      </c>
      <c r="B103" s="71" t="s">
        <v>2242</v>
      </c>
      <c r="C103" s="221" t="str">
        <f ca="1">IF(V103&gt;0,IF($C$12=B103,COUNT($C$12:C102,1),""),"")</f>
        <v/>
      </c>
      <c r="D103" s="221" t="str">
        <f ca="1">IF(V103&gt;0,IF($D$12=B103,COUNT($D$12:D102,1),""),"")</f>
        <v/>
      </c>
      <c r="E103" s="221" t="str">
        <f ca="1">IF(V103&gt;0,IF($E$12=B103,COUNT($E$12:E102,1),""),"")</f>
        <v/>
      </c>
      <c r="F103" s="221" t="str">
        <f ca="1">IF(V103&gt;0,IF($F$12=B103,COUNT($F$12:F102,1),""),"")</f>
        <v/>
      </c>
      <c r="G103" s="90"/>
      <c r="H103" s="72">
        <v>30536</v>
      </c>
      <c r="I103" s="76" t="s">
        <v>92</v>
      </c>
      <c r="J103" s="91" t="s">
        <v>52</v>
      </c>
      <c r="K103" s="324">
        <v>22464000000</v>
      </c>
      <c r="L103" s="89">
        <v>420208</v>
      </c>
      <c r="M103" s="76" t="s">
        <v>1150</v>
      </c>
      <c r="N103" s="76" t="s">
        <v>52</v>
      </c>
      <c r="O103" s="324">
        <v>66392000</v>
      </c>
      <c r="P103" s="77">
        <f ca="1">SUMIF($W$12:BO103,$P$11,W103:BO103)</f>
        <v>0</v>
      </c>
      <c r="Q103" s="77">
        <f ca="1">SUMIF($W$12:BP103,$P$11,X103:BP103)</f>
        <v>0</v>
      </c>
      <c r="R103" s="77">
        <f ca="1">SUMIF($W$12:BQ103,$P$11,Y103:BQ103)</f>
        <v>0</v>
      </c>
      <c r="S103" s="78">
        <f t="shared" ca="1" si="18"/>
        <v>0</v>
      </c>
      <c r="T103" s="77">
        <f t="shared" ca="1" si="19"/>
        <v>0</v>
      </c>
      <c r="U103" s="77">
        <f t="shared" ca="1" si="20"/>
        <v>0</v>
      </c>
      <c r="V103" s="79">
        <f t="shared" ca="1" si="21"/>
        <v>0</v>
      </c>
      <c r="W103" s="80"/>
      <c r="X103" s="81">
        <f t="shared" si="22"/>
        <v>0</v>
      </c>
      <c r="Y103" s="82"/>
      <c r="Z103" s="80"/>
      <c r="AA103" s="81">
        <f t="shared" si="23"/>
        <v>0</v>
      </c>
      <c r="AB103" s="82"/>
      <c r="AC103" s="80"/>
      <c r="AD103" s="81">
        <f t="shared" si="24"/>
        <v>0</v>
      </c>
      <c r="AE103" s="82"/>
      <c r="AF103" s="80"/>
      <c r="AG103" s="81">
        <f t="shared" si="25"/>
        <v>0</v>
      </c>
      <c r="AH103" s="82"/>
      <c r="AI103" s="80"/>
      <c r="AJ103" s="81">
        <f t="shared" si="26"/>
        <v>0</v>
      </c>
      <c r="AK103" s="82"/>
      <c r="AL103" s="80"/>
      <c r="AM103" s="81">
        <v>0</v>
      </c>
      <c r="AN103" s="82"/>
      <c r="AO103" s="80"/>
      <c r="AP103" s="81">
        <v>0</v>
      </c>
      <c r="AQ103" s="82"/>
      <c r="AR103" s="80"/>
      <c r="AS103" s="81">
        <f t="shared" si="27"/>
        <v>0</v>
      </c>
      <c r="AT103" s="82"/>
      <c r="AU103" s="80"/>
      <c r="AV103" s="81">
        <f t="shared" si="28"/>
        <v>0</v>
      </c>
      <c r="AW103" s="82"/>
      <c r="AX103" s="80"/>
      <c r="AY103" s="81">
        <f t="shared" si="29"/>
        <v>0</v>
      </c>
      <c r="AZ103" s="82"/>
      <c r="BA103" s="80"/>
      <c r="BB103" s="81">
        <f t="shared" si="30"/>
        <v>0</v>
      </c>
      <c r="BC103" s="82"/>
      <c r="BD103" s="80"/>
      <c r="BE103" s="81">
        <f t="shared" si="31"/>
        <v>0</v>
      </c>
      <c r="BF103" s="82"/>
      <c r="BG103" s="80"/>
      <c r="BH103" s="81">
        <f t="shared" si="32"/>
        <v>0</v>
      </c>
      <c r="BI103" s="82"/>
      <c r="BJ103" s="80"/>
      <c r="BK103" s="81">
        <f t="shared" si="33"/>
        <v>0</v>
      </c>
      <c r="BL103" s="82"/>
      <c r="BM103" s="80"/>
      <c r="BN103" s="81">
        <f t="shared" si="34"/>
        <v>0</v>
      </c>
      <c r="BO103" s="82"/>
    </row>
    <row r="104" spans="1:67" ht="39" hidden="1" customHeight="1" thickBot="1">
      <c r="A104" s="71">
        <v>85091</v>
      </c>
      <c r="B104" s="71" t="s">
        <v>2242</v>
      </c>
      <c r="C104" s="221" t="str">
        <f ca="1">IF(V104&gt;0,IF($C$12=B104,COUNT($C$12:C103,1),""),"")</f>
        <v/>
      </c>
      <c r="D104" s="221" t="str">
        <f ca="1">IF(V104&gt;0,IF($D$12=B104,COUNT($D$12:D103,1),""),"")</f>
        <v/>
      </c>
      <c r="E104" s="221" t="str">
        <f ca="1">IF(V104&gt;0,IF($E$12=B104,COUNT($E$12:E103,1),""),"")</f>
        <v/>
      </c>
      <c r="F104" s="221" t="str">
        <f ca="1">IF(V104&gt;0,IF($F$12=B104,COUNT($F$12:F103,1),""),"")</f>
        <v/>
      </c>
      <c r="G104" s="90"/>
      <c r="H104" s="72">
        <v>30801</v>
      </c>
      <c r="I104" s="76" t="s">
        <v>93</v>
      </c>
      <c r="J104" s="91" t="s">
        <v>52</v>
      </c>
      <c r="K104" s="324">
        <v>208000000</v>
      </c>
      <c r="L104" s="89">
        <v>420201</v>
      </c>
      <c r="M104" s="76" t="s">
        <v>1143</v>
      </c>
      <c r="N104" s="76" t="s">
        <v>52</v>
      </c>
      <c r="O104" s="324">
        <v>3029000</v>
      </c>
      <c r="P104" s="77">
        <f ca="1">SUMIF($W$12:BO104,$P$11,W104:BO104)</f>
        <v>0</v>
      </c>
      <c r="Q104" s="77">
        <f ca="1">SUMIF($W$12:BP104,$P$11,X104:BP104)</f>
        <v>0</v>
      </c>
      <c r="R104" s="77">
        <f ca="1">SUMIF($W$12:BQ104,$P$11,Y104:BQ104)</f>
        <v>0</v>
      </c>
      <c r="S104" s="78">
        <f t="shared" ca="1" si="18"/>
        <v>0</v>
      </c>
      <c r="T104" s="77">
        <f t="shared" ca="1" si="19"/>
        <v>0</v>
      </c>
      <c r="U104" s="77">
        <f t="shared" ca="1" si="20"/>
        <v>0</v>
      </c>
      <c r="V104" s="79">
        <f t="shared" ca="1" si="21"/>
        <v>0</v>
      </c>
      <c r="W104" s="80"/>
      <c r="X104" s="81">
        <f t="shared" si="22"/>
        <v>0</v>
      </c>
      <c r="Y104" s="82"/>
      <c r="Z104" s="80"/>
      <c r="AA104" s="81">
        <f t="shared" si="23"/>
        <v>0</v>
      </c>
      <c r="AB104" s="82"/>
      <c r="AC104" s="80"/>
      <c r="AD104" s="81">
        <f t="shared" si="24"/>
        <v>0</v>
      </c>
      <c r="AE104" s="82"/>
      <c r="AF104" s="80"/>
      <c r="AG104" s="81">
        <f t="shared" si="25"/>
        <v>0</v>
      </c>
      <c r="AH104" s="82"/>
      <c r="AI104" s="80"/>
      <c r="AJ104" s="81">
        <f t="shared" si="26"/>
        <v>0</v>
      </c>
      <c r="AK104" s="82"/>
      <c r="AL104" s="80"/>
      <c r="AM104" s="81">
        <v>0</v>
      </c>
      <c r="AN104" s="82"/>
      <c r="AO104" s="80"/>
      <c r="AP104" s="81">
        <v>0</v>
      </c>
      <c r="AQ104" s="82"/>
      <c r="AR104" s="80"/>
      <c r="AS104" s="81">
        <f t="shared" si="27"/>
        <v>0</v>
      </c>
      <c r="AT104" s="82"/>
      <c r="AU104" s="80"/>
      <c r="AV104" s="81">
        <f t="shared" si="28"/>
        <v>0</v>
      </c>
      <c r="AW104" s="82"/>
      <c r="AX104" s="80"/>
      <c r="AY104" s="81">
        <f t="shared" si="29"/>
        <v>0</v>
      </c>
      <c r="AZ104" s="82"/>
      <c r="BA104" s="80"/>
      <c r="BB104" s="81">
        <f t="shared" si="30"/>
        <v>0</v>
      </c>
      <c r="BC104" s="82"/>
      <c r="BD104" s="80"/>
      <c r="BE104" s="81">
        <f t="shared" si="31"/>
        <v>0</v>
      </c>
      <c r="BF104" s="82"/>
      <c r="BG104" s="80"/>
      <c r="BH104" s="81">
        <f t="shared" si="32"/>
        <v>0</v>
      </c>
      <c r="BI104" s="82"/>
      <c r="BJ104" s="80"/>
      <c r="BK104" s="81">
        <f t="shared" si="33"/>
        <v>0</v>
      </c>
      <c r="BL104" s="82"/>
      <c r="BM104" s="80"/>
      <c r="BN104" s="81">
        <f t="shared" si="34"/>
        <v>0</v>
      </c>
      <c r="BO104" s="82"/>
    </row>
    <row r="105" spans="1:67" ht="39" hidden="1" customHeight="1" thickBot="1">
      <c r="A105" s="71">
        <v>85092</v>
      </c>
      <c r="B105" s="71" t="s">
        <v>2242</v>
      </c>
      <c r="C105" s="221" t="str">
        <f ca="1">IF(V105&gt;0,IF($C$12=B105,COUNT($C$12:C104,1),""),"")</f>
        <v/>
      </c>
      <c r="D105" s="221" t="str">
        <f ca="1">IF(V105&gt;0,IF($D$12=B105,COUNT($D$12:D104,1),""),"")</f>
        <v/>
      </c>
      <c r="E105" s="221" t="str">
        <f ca="1">IF(V105&gt;0,IF($E$12=B105,COUNT($E$12:E104,1),""),"")</f>
        <v/>
      </c>
      <c r="F105" s="221" t="str">
        <f ca="1">IF(V105&gt;0,IF($F$12=B105,COUNT($F$12:F104,1),""),"")</f>
        <v/>
      </c>
      <c r="G105" s="90"/>
      <c r="H105" s="72">
        <v>30802</v>
      </c>
      <c r="I105" s="76" t="s">
        <v>94</v>
      </c>
      <c r="J105" s="91" t="s">
        <v>52</v>
      </c>
      <c r="K105" s="324">
        <v>3510000000</v>
      </c>
      <c r="L105" s="89">
        <v>420205</v>
      </c>
      <c r="M105" s="76" t="s">
        <v>1147</v>
      </c>
      <c r="N105" s="76" t="s">
        <v>52</v>
      </c>
      <c r="O105" s="324">
        <v>48601000</v>
      </c>
      <c r="P105" s="77">
        <f ca="1">SUMIF($W$12:BO105,$P$11,W105:BO105)</f>
        <v>0</v>
      </c>
      <c r="Q105" s="77">
        <f ca="1">SUMIF($W$12:BP105,$P$11,X105:BP105)</f>
        <v>0</v>
      </c>
      <c r="R105" s="77">
        <f ca="1">SUMIF($W$12:BQ105,$P$11,Y105:BQ105)</f>
        <v>0</v>
      </c>
      <c r="S105" s="78">
        <f t="shared" ca="1" si="18"/>
        <v>0</v>
      </c>
      <c r="T105" s="77">
        <f t="shared" ca="1" si="19"/>
        <v>0</v>
      </c>
      <c r="U105" s="77">
        <f t="shared" ca="1" si="20"/>
        <v>0</v>
      </c>
      <c r="V105" s="79">
        <f t="shared" ca="1" si="21"/>
        <v>0</v>
      </c>
      <c r="W105" s="80"/>
      <c r="X105" s="81">
        <f t="shared" si="22"/>
        <v>0</v>
      </c>
      <c r="Y105" s="82"/>
      <c r="Z105" s="80"/>
      <c r="AA105" s="81">
        <f t="shared" si="23"/>
        <v>0</v>
      </c>
      <c r="AB105" s="82"/>
      <c r="AC105" s="80"/>
      <c r="AD105" s="81">
        <f t="shared" si="24"/>
        <v>0</v>
      </c>
      <c r="AE105" s="82"/>
      <c r="AF105" s="80"/>
      <c r="AG105" s="81">
        <f t="shared" si="25"/>
        <v>0</v>
      </c>
      <c r="AH105" s="82"/>
      <c r="AI105" s="80"/>
      <c r="AJ105" s="81">
        <f t="shared" si="26"/>
        <v>0</v>
      </c>
      <c r="AK105" s="82"/>
      <c r="AL105" s="80"/>
      <c r="AM105" s="81">
        <v>0</v>
      </c>
      <c r="AN105" s="82"/>
      <c r="AO105" s="80"/>
      <c r="AP105" s="81">
        <v>0</v>
      </c>
      <c r="AQ105" s="82"/>
      <c r="AR105" s="80"/>
      <c r="AS105" s="81">
        <f t="shared" si="27"/>
        <v>0</v>
      </c>
      <c r="AT105" s="82"/>
      <c r="AU105" s="80"/>
      <c r="AV105" s="81">
        <f t="shared" si="28"/>
        <v>0</v>
      </c>
      <c r="AW105" s="82"/>
      <c r="AX105" s="80"/>
      <c r="AY105" s="81">
        <f t="shared" si="29"/>
        <v>0</v>
      </c>
      <c r="AZ105" s="82"/>
      <c r="BA105" s="80"/>
      <c r="BB105" s="81">
        <f t="shared" si="30"/>
        <v>0</v>
      </c>
      <c r="BC105" s="82"/>
      <c r="BD105" s="80"/>
      <c r="BE105" s="81">
        <f t="shared" si="31"/>
        <v>0</v>
      </c>
      <c r="BF105" s="82"/>
      <c r="BG105" s="80"/>
      <c r="BH105" s="81">
        <f t="shared" si="32"/>
        <v>0</v>
      </c>
      <c r="BI105" s="82"/>
      <c r="BJ105" s="80"/>
      <c r="BK105" s="81">
        <f t="shared" si="33"/>
        <v>0</v>
      </c>
      <c r="BL105" s="82"/>
      <c r="BM105" s="80"/>
      <c r="BN105" s="81">
        <f t="shared" si="34"/>
        <v>0</v>
      </c>
      <c r="BO105" s="82"/>
    </row>
    <row r="106" spans="1:67" ht="39" hidden="1" customHeight="1" thickBot="1">
      <c r="A106" s="71">
        <v>85093</v>
      </c>
      <c r="B106" s="71" t="s">
        <v>2242</v>
      </c>
      <c r="C106" s="221" t="str">
        <f ca="1">IF(V106&gt;0,IF($C$12=B106,COUNT($C$12:C105,1),""),"")</f>
        <v/>
      </c>
      <c r="D106" s="221" t="str">
        <f ca="1">IF(V106&gt;0,IF($D$12=B106,COUNT($D$12:D105,1),""),"")</f>
        <v/>
      </c>
      <c r="E106" s="221" t="str">
        <f ca="1">IF(V106&gt;0,IF($E$12=B106,COUNT($E$12:E105,1),""),"")</f>
        <v/>
      </c>
      <c r="F106" s="221" t="str">
        <f ca="1">IF(V106&gt;0,IF($F$12=B106,COUNT($F$12:F105,1),""),"")</f>
        <v/>
      </c>
      <c r="G106" s="90"/>
      <c r="H106" s="72">
        <v>30803</v>
      </c>
      <c r="I106" s="76" t="s">
        <v>95</v>
      </c>
      <c r="J106" s="91" t="s">
        <v>52</v>
      </c>
      <c r="K106" s="324">
        <v>4676490000</v>
      </c>
      <c r="L106" s="89">
        <v>420205</v>
      </c>
      <c r="M106" s="76" t="s">
        <v>1147</v>
      </c>
      <c r="N106" s="76" t="s">
        <v>52</v>
      </c>
      <c r="O106" s="324">
        <v>48601000</v>
      </c>
      <c r="P106" s="77">
        <f ca="1">SUMIF($W$12:BO106,$P$11,W106:BO106)</f>
        <v>0</v>
      </c>
      <c r="Q106" s="77">
        <f ca="1">SUMIF($W$12:BP106,$P$11,X106:BP106)</f>
        <v>0</v>
      </c>
      <c r="R106" s="77">
        <f ca="1">SUMIF($W$12:BQ106,$P$11,Y106:BQ106)</f>
        <v>0</v>
      </c>
      <c r="S106" s="78">
        <f t="shared" ca="1" si="18"/>
        <v>0</v>
      </c>
      <c r="T106" s="77">
        <f t="shared" ca="1" si="19"/>
        <v>0</v>
      </c>
      <c r="U106" s="77">
        <f t="shared" ca="1" si="20"/>
        <v>0</v>
      </c>
      <c r="V106" s="79">
        <f t="shared" ca="1" si="21"/>
        <v>0</v>
      </c>
      <c r="W106" s="80"/>
      <c r="X106" s="81">
        <f t="shared" si="22"/>
        <v>0</v>
      </c>
      <c r="Y106" s="82"/>
      <c r="Z106" s="80"/>
      <c r="AA106" s="81">
        <f t="shared" si="23"/>
        <v>0</v>
      </c>
      <c r="AB106" s="82"/>
      <c r="AC106" s="80"/>
      <c r="AD106" s="81">
        <f t="shared" si="24"/>
        <v>0</v>
      </c>
      <c r="AE106" s="82"/>
      <c r="AF106" s="80"/>
      <c r="AG106" s="81">
        <f t="shared" si="25"/>
        <v>0</v>
      </c>
      <c r="AH106" s="82"/>
      <c r="AI106" s="80"/>
      <c r="AJ106" s="81">
        <f t="shared" si="26"/>
        <v>0</v>
      </c>
      <c r="AK106" s="82"/>
      <c r="AL106" s="80"/>
      <c r="AM106" s="81">
        <v>0</v>
      </c>
      <c r="AN106" s="82"/>
      <c r="AO106" s="80"/>
      <c r="AP106" s="81">
        <v>0</v>
      </c>
      <c r="AQ106" s="82"/>
      <c r="AR106" s="80"/>
      <c r="AS106" s="81">
        <f t="shared" si="27"/>
        <v>0</v>
      </c>
      <c r="AT106" s="82"/>
      <c r="AU106" s="80"/>
      <c r="AV106" s="81">
        <f t="shared" si="28"/>
        <v>0</v>
      </c>
      <c r="AW106" s="82"/>
      <c r="AX106" s="80"/>
      <c r="AY106" s="81">
        <f t="shared" si="29"/>
        <v>0</v>
      </c>
      <c r="AZ106" s="82"/>
      <c r="BA106" s="80"/>
      <c r="BB106" s="81">
        <f t="shared" si="30"/>
        <v>0</v>
      </c>
      <c r="BC106" s="82"/>
      <c r="BD106" s="80"/>
      <c r="BE106" s="81">
        <f t="shared" si="31"/>
        <v>0</v>
      </c>
      <c r="BF106" s="82"/>
      <c r="BG106" s="80"/>
      <c r="BH106" s="81">
        <f t="shared" si="32"/>
        <v>0</v>
      </c>
      <c r="BI106" s="82"/>
      <c r="BJ106" s="80"/>
      <c r="BK106" s="81">
        <f t="shared" si="33"/>
        <v>0</v>
      </c>
      <c r="BL106" s="82"/>
      <c r="BM106" s="80"/>
      <c r="BN106" s="81">
        <f t="shared" si="34"/>
        <v>0</v>
      </c>
      <c r="BO106" s="82"/>
    </row>
    <row r="107" spans="1:67" ht="39" hidden="1" customHeight="1" thickBot="1">
      <c r="A107" s="71">
        <v>85094</v>
      </c>
      <c r="B107" s="71" t="s">
        <v>2242</v>
      </c>
      <c r="C107" s="221" t="str">
        <f ca="1">IF(V107&gt;0,IF($C$12=B107,COUNT($C$12:C106,1),""),"")</f>
        <v/>
      </c>
      <c r="D107" s="221" t="str">
        <f ca="1">IF(V107&gt;0,IF($D$12=B107,COUNT($D$12:D106,1),""),"")</f>
        <v/>
      </c>
      <c r="E107" s="221" t="str">
        <f ca="1">IF(V107&gt;0,IF($E$12=B107,COUNT($E$12:E106,1),""),"")</f>
        <v/>
      </c>
      <c r="F107" s="221" t="str">
        <f ca="1">IF(V107&gt;0,IF($F$12=B107,COUNT($F$12:F106,1),""),"")</f>
        <v/>
      </c>
      <c r="G107" s="90"/>
      <c r="H107" s="72">
        <v>30804</v>
      </c>
      <c r="I107" s="76" t="s">
        <v>96</v>
      </c>
      <c r="J107" s="91" t="s">
        <v>52</v>
      </c>
      <c r="K107" s="324">
        <v>4880330000</v>
      </c>
      <c r="L107" s="89">
        <v>420205</v>
      </c>
      <c r="M107" s="76" t="s">
        <v>1147</v>
      </c>
      <c r="N107" s="76" t="s">
        <v>52</v>
      </c>
      <c r="O107" s="324">
        <v>48601000</v>
      </c>
      <c r="P107" s="77">
        <f ca="1">SUMIF($W$12:BO107,$P$11,W107:BO107)</f>
        <v>0</v>
      </c>
      <c r="Q107" s="77">
        <f ca="1">SUMIF($W$12:BP107,$P$11,X107:BP107)</f>
        <v>0</v>
      </c>
      <c r="R107" s="77">
        <f ca="1">SUMIF($W$12:BQ107,$P$11,Y107:BQ107)</f>
        <v>0</v>
      </c>
      <c r="S107" s="78">
        <f t="shared" ca="1" si="18"/>
        <v>0</v>
      </c>
      <c r="T107" s="77">
        <f t="shared" ca="1" si="19"/>
        <v>0</v>
      </c>
      <c r="U107" s="77">
        <f t="shared" ca="1" si="20"/>
        <v>0</v>
      </c>
      <c r="V107" s="79">
        <f t="shared" ca="1" si="21"/>
        <v>0</v>
      </c>
      <c r="W107" s="80"/>
      <c r="X107" s="81">
        <f t="shared" si="22"/>
        <v>0</v>
      </c>
      <c r="Y107" s="82"/>
      <c r="Z107" s="80"/>
      <c r="AA107" s="81">
        <f t="shared" si="23"/>
        <v>0</v>
      </c>
      <c r="AB107" s="82"/>
      <c r="AC107" s="80"/>
      <c r="AD107" s="81">
        <f t="shared" si="24"/>
        <v>0</v>
      </c>
      <c r="AE107" s="82"/>
      <c r="AF107" s="80"/>
      <c r="AG107" s="81">
        <f t="shared" si="25"/>
        <v>0</v>
      </c>
      <c r="AH107" s="82"/>
      <c r="AI107" s="80"/>
      <c r="AJ107" s="81">
        <f t="shared" si="26"/>
        <v>0</v>
      </c>
      <c r="AK107" s="82"/>
      <c r="AL107" s="80"/>
      <c r="AM107" s="81">
        <v>0</v>
      </c>
      <c r="AN107" s="82"/>
      <c r="AO107" s="80"/>
      <c r="AP107" s="81">
        <v>0</v>
      </c>
      <c r="AQ107" s="82"/>
      <c r="AR107" s="80"/>
      <c r="AS107" s="81">
        <f t="shared" si="27"/>
        <v>0</v>
      </c>
      <c r="AT107" s="82"/>
      <c r="AU107" s="80"/>
      <c r="AV107" s="81">
        <f t="shared" si="28"/>
        <v>0</v>
      </c>
      <c r="AW107" s="82"/>
      <c r="AX107" s="80"/>
      <c r="AY107" s="81">
        <f t="shared" si="29"/>
        <v>0</v>
      </c>
      <c r="AZ107" s="82"/>
      <c r="BA107" s="80"/>
      <c r="BB107" s="81">
        <f t="shared" si="30"/>
        <v>0</v>
      </c>
      <c r="BC107" s="82"/>
      <c r="BD107" s="80"/>
      <c r="BE107" s="81">
        <f t="shared" si="31"/>
        <v>0</v>
      </c>
      <c r="BF107" s="82"/>
      <c r="BG107" s="80"/>
      <c r="BH107" s="81">
        <f t="shared" si="32"/>
        <v>0</v>
      </c>
      <c r="BI107" s="82"/>
      <c r="BJ107" s="80"/>
      <c r="BK107" s="81">
        <f t="shared" si="33"/>
        <v>0</v>
      </c>
      <c r="BL107" s="82"/>
      <c r="BM107" s="80"/>
      <c r="BN107" s="81">
        <f t="shared" si="34"/>
        <v>0</v>
      </c>
      <c r="BO107" s="82"/>
    </row>
    <row r="108" spans="1:67" ht="39" hidden="1" customHeight="1" thickBot="1">
      <c r="A108" s="71">
        <v>85095</v>
      </c>
      <c r="B108" s="71" t="s">
        <v>2242</v>
      </c>
      <c r="C108" s="221" t="str">
        <f ca="1">IF(V108&gt;0,IF($C$12=B108,COUNT($C$12:C107,1),""),"")</f>
        <v/>
      </c>
      <c r="D108" s="221" t="str">
        <f ca="1">IF(V108&gt;0,IF($D$12=B108,COUNT($D$12:D107,1),""),"")</f>
        <v/>
      </c>
      <c r="E108" s="221" t="str">
        <f ca="1">IF(V108&gt;0,IF($E$12=B108,COUNT($E$12:E107,1),""),"")</f>
        <v/>
      </c>
      <c r="F108" s="221" t="str">
        <f ca="1">IF(V108&gt;0,IF($F$12=B108,COUNT($F$12:F107,1),""),"")</f>
        <v/>
      </c>
      <c r="G108" s="90"/>
      <c r="H108" s="72">
        <v>30805</v>
      </c>
      <c r="I108" s="76" t="s">
        <v>97</v>
      </c>
      <c r="J108" s="91" t="s">
        <v>52</v>
      </c>
      <c r="K108" s="324">
        <v>5399680000</v>
      </c>
      <c r="L108" s="89">
        <v>420205</v>
      </c>
      <c r="M108" s="76" t="s">
        <v>1147</v>
      </c>
      <c r="N108" s="76" t="s">
        <v>52</v>
      </c>
      <c r="O108" s="324">
        <v>48601000</v>
      </c>
      <c r="P108" s="77">
        <f ca="1">SUMIF($W$12:BO108,$P$11,W108:BO108)</f>
        <v>0</v>
      </c>
      <c r="Q108" s="77">
        <f ca="1">SUMIF($W$12:BP108,$P$11,X108:BP108)</f>
        <v>0</v>
      </c>
      <c r="R108" s="77">
        <f ca="1">SUMIF($W$12:BQ108,$P$11,Y108:BQ108)</f>
        <v>0</v>
      </c>
      <c r="S108" s="78">
        <f t="shared" ca="1" si="18"/>
        <v>0</v>
      </c>
      <c r="T108" s="77">
        <f t="shared" ca="1" si="19"/>
        <v>0</v>
      </c>
      <c r="U108" s="77">
        <f t="shared" ca="1" si="20"/>
        <v>0</v>
      </c>
      <c r="V108" s="79">
        <f t="shared" ca="1" si="21"/>
        <v>0</v>
      </c>
      <c r="W108" s="80"/>
      <c r="X108" s="81">
        <f t="shared" si="22"/>
        <v>0</v>
      </c>
      <c r="Y108" s="82"/>
      <c r="Z108" s="80"/>
      <c r="AA108" s="81">
        <f t="shared" si="23"/>
        <v>0</v>
      </c>
      <c r="AB108" s="82"/>
      <c r="AC108" s="80"/>
      <c r="AD108" s="81">
        <f t="shared" si="24"/>
        <v>0</v>
      </c>
      <c r="AE108" s="82"/>
      <c r="AF108" s="80"/>
      <c r="AG108" s="81">
        <f t="shared" si="25"/>
        <v>0</v>
      </c>
      <c r="AH108" s="82"/>
      <c r="AI108" s="80"/>
      <c r="AJ108" s="81">
        <f t="shared" si="26"/>
        <v>0</v>
      </c>
      <c r="AK108" s="82"/>
      <c r="AL108" s="80"/>
      <c r="AM108" s="81">
        <v>0</v>
      </c>
      <c r="AN108" s="82"/>
      <c r="AO108" s="80"/>
      <c r="AP108" s="81">
        <v>0</v>
      </c>
      <c r="AQ108" s="82"/>
      <c r="AR108" s="80"/>
      <c r="AS108" s="81">
        <f t="shared" si="27"/>
        <v>0</v>
      </c>
      <c r="AT108" s="82"/>
      <c r="AU108" s="80"/>
      <c r="AV108" s="81">
        <f t="shared" si="28"/>
        <v>0</v>
      </c>
      <c r="AW108" s="82"/>
      <c r="AX108" s="80"/>
      <c r="AY108" s="81">
        <f t="shared" si="29"/>
        <v>0</v>
      </c>
      <c r="AZ108" s="82"/>
      <c r="BA108" s="80"/>
      <c r="BB108" s="81">
        <f t="shared" si="30"/>
        <v>0</v>
      </c>
      <c r="BC108" s="82"/>
      <c r="BD108" s="80"/>
      <c r="BE108" s="81">
        <f t="shared" si="31"/>
        <v>0</v>
      </c>
      <c r="BF108" s="82"/>
      <c r="BG108" s="80"/>
      <c r="BH108" s="81">
        <f t="shared" si="32"/>
        <v>0</v>
      </c>
      <c r="BI108" s="82"/>
      <c r="BJ108" s="80"/>
      <c r="BK108" s="81">
        <f t="shared" si="33"/>
        <v>0</v>
      </c>
      <c r="BL108" s="82"/>
      <c r="BM108" s="80"/>
      <c r="BN108" s="81">
        <f t="shared" si="34"/>
        <v>0</v>
      </c>
      <c r="BO108" s="82"/>
    </row>
    <row r="109" spans="1:67" ht="39" hidden="1" customHeight="1" thickBot="1">
      <c r="A109" s="71">
        <v>85096</v>
      </c>
      <c r="B109" s="71" t="s">
        <v>2242</v>
      </c>
      <c r="C109" s="221" t="str">
        <f ca="1">IF(V109&gt;0,IF($C$12=B109,COUNT($C$12:C108,1),""),"")</f>
        <v/>
      </c>
      <c r="D109" s="221" t="str">
        <f ca="1">IF(V109&gt;0,IF($D$12=B109,COUNT($D$12:D108,1),""),"")</f>
        <v/>
      </c>
      <c r="E109" s="221" t="str">
        <f ca="1">IF(V109&gt;0,IF($E$12=B109,COUNT($E$12:E108,1),""),"")</f>
        <v/>
      </c>
      <c r="F109" s="221" t="str">
        <f ca="1">IF(V109&gt;0,IF($F$12=B109,COUNT($F$12:F108,1),""),"")</f>
        <v/>
      </c>
      <c r="G109" s="90"/>
      <c r="H109" s="72">
        <v>30806</v>
      </c>
      <c r="I109" s="76" t="s">
        <v>98</v>
      </c>
      <c r="J109" s="91" t="s">
        <v>52</v>
      </c>
      <c r="K109" s="324">
        <v>5642650000</v>
      </c>
      <c r="L109" s="89">
        <v>420206</v>
      </c>
      <c r="M109" s="76" t="s">
        <v>1148</v>
      </c>
      <c r="N109" s="76" t="s">
        <v>52</v>
      </c>
      <c r="O109" s="324">
        <v>50063000</v>
      </c>
      <c r="P109" s="77">
        <f ca="1">SUMIF($W$12:BO109,$P$11,W109:BO109)</f>
        <v>0</v>
      </c>
      <c r="Q109" s="77">
        <f ca="1">SUMIF($W$12:BP109,$P$11,X109:BP109)</f>
        <v>0</v>
      </c>
      <c r="R109" s="77">
        <f ca="1">SUMIF($W$12:BQ109,$P$11,Y109:BQ109)</f>
        <v>0</v>
      </c>
      <c r="S109" s="78">
        <f t="shared" ca="1" si="18"/>
        <v>0</v>
      </c>
      <c r="T109" s="77">
        <f t="shared" ca="1" si="19"/>
        <v>0</v>
      </c>
      <c r="U109" s="77">
        <f t="shared" ca="1" si="20"/>
        <v>0</v>
      </c>
      <c r="V109" s="79">
        <f t="shared" ca="1" si="21"/>
        <v>0</v>
      </c>
      <c r="W109" s="80"/>
      <c r="X109" s="81">
        <f t="shared" si="22"/>
        <v>0</v>
      </c>
      <c r="Y109" s="82"/>
      <c r="Z109" s="80"/>
      <c r="AA109" s="81">
        <f t="shared" si="23"/>
        <v>0</v>
      </c>
      <c r="AB109" s="82"/>
      <c r="AC109" s="80"/>
      <c r="AD109" s="81">
        <f t="shared" si="24"/>
        <v>0</v>
      </c>
      <c r="AE109" s="82"/>
      <c r="AF109" s="80"/>
      <c r="AG109" s="81">
        <f t="shared" si="25"/>
        <v>0</v>
      </c>
      <c r="AH109" s="82"/>
      <c r="AI109" s="80"/>
      <c r="AJ109" s="81">
        <f t="shared" si="26"/>
        <v>0</v>
      </c>
      <c r="AK109" s="82"/>
      <c r="AL109" s="80"/>
      <c r="AM109" s="81">
        <v>0</v>
      </c>
      <c r="AN109" s="82"/>
      <c r="AO109" s="80"/>
      <c r="AP109" s="81">
        <v>0</v>
      </c>
      <c r="AQ109" s="82"/>
      <c r="AR109" s="80"/>
      <c r="AS109" s="81">
        <f t="shared" si="27"/>
        <v>0</v>
      </c>
      <c r="AT109" s="82"/>
      <c r="AU109" s="80"/>
      <c r="AV109" s="81">
        <f t="shared" si="28"/>
        <v>0</v>
      </c>
      <c r="AW109" s="82"/>
      <c r="AX109" s="80"/>
      <c r="AY109" s="81">
        <f t="shared" si="29"/>
        <v>0</v>
      </c>
      <c r="AZ109" s="82"/>
      <c r="BA109" s="80"/>
      <c r="BB109" s="81">
        <f t="shared" si="30"/>
        <v>0</v>
      </c>
      <c r="BC109" s="82"/>
      <c r="BD109" s="80"/>
      <c r="BE109" s="81">
        <f t="shared" si="31"/>
        <v>0</v>
      </c>
      <c r="BF109" s="82"/>
      <c r="BG109" s="80"/>
      <c r="BH109" s="81">
        <f t="shared" si="32"/>
        <v>0</v>
      </c>
      <c r="BI109" s="82"/>
      <c r="BJ109" s="80"/>
      <c r="BK109" s="81">
        <f t="shared" si="33"/>
        <v>0</v>
      </c>
      <c r="BL109" s="82"/>
      <c r="BM109" s="80"/>
      <c r="BN109" s="81">
        <f t="shared" si="34"/>
        <v>0</v>
      </c>
      <c r="BO109" s="82"/>
    </row>
    <row r="110" spans="1:67" ht="39" hidden="1" customHeight="1" thickBot="1">
      <c r="A110" s="71">
        <v>85097</v>
      </c>
      <c r="B110" s="71" t="s">
        <v>2242</v>
      </c>
      <c r="C110" s="221" t="str">
        <f ca="1">IF(V110&gt;0,IF($C$12=B110,COUNT($C$12:C109,1),""),"")</f>
        <v/>
      </c>
      <c r="D110" s="221" t="str">
        <f ca="1">IF(V110&gt;0,IF($D$12=B110,COUNT($D$12:D109,1),""),"")</f>
        <v/>
      </c>
      <c r="E110" s="221" t="str">
        <f ca="1">IF(V110&gt;0,IF($E$12=B110,COUNT($E$12:E109,1),""),"")</f>
        <v/>
      </c>
      <c r="F110" s="221" t="str">
        <f ca="1">IF(V110&gt;0,IF($F$12=B110,COUNT($F$12:F109,1),""),"")</f>
        <v/>
      </c>
      <c r="G110" s="90">
        <v>651032500</v>
      </c>
      <c r="H110" s="72">
        <v>30807</v>
      </c>
      <c r="I110" s="76" t="s">
        <v>99</v>
      </c>
      <c r="J110" s="91" t="s">
        <v>52</v>
      </c>
      <c r="K110" s="324">
        <v>6036810000</v>
      </c>
      <c r="L110" s="89">
        <v>420206</v>
      </c>
      <c r="M110" s="76" t="s">
        <v>1148</v>
      </c>
      <c r="N110" s="76" t="s">
        <v>52</v>
      </c>
      <c r="O110" s="324">
        <v>50063000</v>
      </c>
      <c r="P110" s="77">
        <f ca="1">SUMIF($W$12:BO110,$P$11,W110:BO110)</f>
        <v>0</v>
      </c>
      <c r="Q110" s="77">
        <f ca="1">SUMIF($W$12:BP110,$P$11,X110:BP110)</f>
        <v>0</v>
      </c>
      <c r="R110" s="77">
        <f ca="1">SUMIF($W$12:BQ110,$P$11,Y110:BQ110)</f>
        <v>0</v>
      </c>
      <c r="S110" s="78">
        <f t="shared" ca="1" si="18"/>
        <v>0</v>
      </c>
      <c r="T110" s="77">
        <f t="shared" ca="1" si="19"/>
        <v>0</v>
      </c>
      <c r="U110" s="77">
        <f t="shared" ca="1" si="20"/>
        <v>0</v>
      </c>
      <c r="V110" s="79">
        <f t="shared" ca="1" si="21"/>
        <v>0</v>
      </c>
      <c r="W110" s="80"/>
      <c r="X110" s="81">
        <f t="shared" si="22"/>
        <v>0</v>
      </c>
      <c r="Y110" s="82"/>
      <c r="Z110" s="80"/>
      <c r="AA110" s="81">
        <f t="shared" si="23"/>
        <v>0</v>
      </c>
      <c r="AB110" s="82"/>
      <c r="AC110" s="80"/>
      <c r="AD110" s="81">
        <f t="shared" si="24"/>
        <v>0</v>
      </c>
      <c r="AE110" s="82"/>
      <c r="AF110" s="80"/>
      <c r="AG110" s="81">
        <f t="shared" si="25"/>
        <v>0</v>
      </c>
      <c r="AH110" s="82"/>
      <c r="AI110" s="80"/>
      <c r="AJ110" s="81">
        <f t="shared" si="26"/>
        <v>0</v>
      </c>
      <c r="AK110" s="82"/>
      <c r="AL110" s="80"/>
      <c r="AM110" s="81">
        <v>0</v>
      </c>
      <c r="AN110" s="82"/>
      <c r="AO110" s="80"/>
      <c r="AP110" s="81">
        <v>0</v>
      </c>
      <c r="AQ110" s="82"/>
      <c r="AR110" s="80"/>
      <c r="AS110" s="81">
        <f t="shared" si="27"/>
        <v>0</v>
      </c>
      <c r="AT110" s="82"/>
      <c r="AU110" s="80"/>
      <c r="AV110" s="81">
        <f t="shared" si="28"/>
        <v>0</v>
      </c>
      <c r="AW110" s="82"/>
      <c r="AX110" s="80"/>
      <c r="AY110" s="81">
        <f t="shared" si="29"/>
        <v>0</v>
      </c>
      <c r="AZ110" s="82"/>
      <c r="BA110" s="80"/>
      <c r="BB110" s="81">
        <f t="shared" si="30"/>
        <v>0</v>
      </c>
      <c r="BC110" s="82"/>
      <c r="BD110" s="80"/>
      <c r="BE110" s="81">
        <f t="shared" si="31"/>
        <v>0</v>
      </c>
      <c r="BF110" s="82"/>
      <c r="BG110" s="80"/>
      <c r="BH110" s="81">
        <f t="shared" si="32"/>
        <v>0</v>
      </c>
      <c r="BI110" s="82"/>
      <c r="BJ110" s="80"/>
      <c r="BK110" s="81">
        <f t="shared" si="33"/>
        <v>0</v>
      </c>
      <c r="BL110" s="82"/>
      <c r="BM110" s="80"/>
      <c r="BN110" s="81">
        <f t="shared" si="34"/>
        <v>0</v>
      </c>
      <c r="BO110" s="82"/>
    </row>
    <row r="111" spans="1:67" ht="39" hidden="1" customHeight="1" thickBot="1">
      <c r="A111" s="71">
        <v>85098</v>
      </c>
      <c r="B111" s="71" t="s">
        <v>2242</v>
      </c>
      <c r="C111" s="221" t="str">
        <f ca="1">IF(V111&gt;0,IF($C$12=B111,COUNT($C$12:C110,1),""),"")</f>
        <v/>
      </c>
      <c r="D111" s="221" t="str">
        <f ca="1">IF(V111&gt;0,IF($D$12=B111,COUNT($D$12:D110,1),""),"")</f>
        <v/>
      </c>
      <c r="E111" s="221" t="str">
        <f ca="1">IF(V111&gt;0,IF($E$12=B111,COUNT($E$12:E110,1),""),"")</f>
        <v/>
      </c>
      <c r="F111" s="221" t="str">
        <f ca="1">IF(V111&gt;0,IF($F$12=B111,COUNT($F$12:F110,1),""),"")</f>
        <v/>
      </c>
      <c r="G111" s="90" t="s">
        <v>1422</v>
      </c>
      <c r="H111" s="72">
        <v>30808</v>
      </c>
      <c r="I111" s="76" t="s">
        <v>100</v>
      </c>
      <c r="J111" s="91" t="s">
        <v>52</v>
      </c>
      <c r="K111" s="324">
        <v>7812220000</v>
      </c>
      <c r="L111" s="89">
        <v>420206</v>
      </c>
      <c r="M111" s="76" t="s">
        <v>1148</v>
      </c>
      <c r="N111" s="76" t="s">
        <v>52</v>
      </c>
      <c r="O111" s="324">
        <v>50063000</v>
      </c>
      <c r="P111" s="77">
        <f ca="1">SUMIF($W$12:BO111,$P$11,W111:BO111)</f>
        <v>0</v>
      </c>
      <c r="Q111" s="77">
        <f ca="1">SUMIF($W$12:BP111,$P$11,X111:BP111)</f>
        <v>0</v>
      </c>
      <c r="R111" s="77">
        <f ca="1">SUMIF($W$12:BQ111,$P$11,Y111:BQ111)</f>
        <v>0</v>
      </c>
      <c r="S111" s="78">
        <f t="shared" ca="1" si="18"/>
        <v>0</v>
      </c>
      <c r="T111" s="77">
        <f t="shared" ca="1" si="19"/>
        <v>0</v>
      </c>
      <c r="U111" s="77">
        <f t="shared" ca="1" si="20"/>
        <v>0</v>
      </c>
      <c r="V111" s="79">
        <f t="shared" ca="1" si="21"/>
        <v>0</v>
      </c>
      <c r="W111" s="80"/>
      <c r="X111" s="81">
        <f t="shared" si="22"/>
        <v>0</v>
      </c>
      <c r="Y111" s="82"/>
      <c r="Z111" s="80"/>
      <c r="AA111" s="81">
        <f t="shared" si="23"/>
        <v>0</v>
      </c>
      <c r="AB111" s="82"/>
      <c r="AC111" s="80"/>
      <c r="AD111" s="81">
        <f t="shared" si="24"/>
        <v>0</v>
      </c>
      <c r="AE111" s="82"/>
      <c r="AF111" s="80"/>
      <c r="AG111" s="81">
        <f t="shared" si="25"/>
        <v>0</v>
      </c>
      <c r="AH111" s="82"/>
      <c r="AI111" s="80"/>
      <c r="AJ111" s="81">
        <f t="shared" si="26"/>
        <v>0</v>
      </c>
      <c r="AK111" s="82"/>
      <c r="AL111" s="80"/>
      <c r="AM111" s="81">
        <v>0</v>
      </c>
      <c r="AN111" s="82"/>
      <c r="AO111" s="80"/>
      <c r="AP111" s="81">
        <v>0</v>
      </c>
      <c r="AQ111" s="82"/>
      <c r="AR111" s="80"/>
      <c r="AS111" s="81">
        <f t="shared" si="27"/>
        <v>0</v>
      </c>
      <c r="AT111" s="82"/>
      <c r="AU111" s="80"/>
      <c r="AV111" s="81">
        <f t="shared" si="28"/>
        <v>0</v>
      </c>
      <c r="AW111" s="82"/>
      <c r="AX111" s="80"/>
      <c r="AY111" s="81">
        <f t="shared" si="29"/>
        <v>0</v>
      </c>
      <c r="AZ111" s="82"/>
      <c r="BA111" s="80"/>
      <c r="BB111" s="81">
        <f t="shared" si="30"/>
        <v>0</v>
      </c>
      <c r="BC111" s="82"/>
      <c r="BD111" s="80"/>
      <c r="BE111" s="81">
        <f t="shared" si="31"/>
        <v>0</v>
      </c>
      <c r="BF111" s="82"/>
      <c r="BG111" s="80"/>
      <c r="BH111" s="81">
        <f t="shared" si="32"/>
        <v>0</v>
      </c>
      <c r="BI111" s="82"/>
      <c r="BJ111" s="80"/>
      <c r="BK111" s="81">
        <f t="shared" si="33"/>
        <v>0</v>
      </c>
      <c r="BL111" s="82"/>
      <c r="BM111" s="80"/>
      <c r="BN111" s="81">
        <f t="shared" si="34"/>
        <v>0</v>
      </c>
      <c r="BO111" s="82"/>
    </row>
    <row r="112" spans="1:67" ht="39" hidden="1" customHeight="1" thickBot="1">
      <c r="A112" s="71">
        <v>85099</v>
      </c>
      <c r="B112" s="71" t="s">
        <v>2242</v>
      </c>
      <c r="C112" s="221" t="str">
        <f ca="1">IF(V112&gt;0,IF($C$12=B112,COUNT($C$12:C111,1),""),"")</f>
        <v/>
      </c>
      <c r="D112" s="221" t="str">
        <f ca="1">IF(V112&gt;0,IF($D$12=B112,COUNT($D$12:D111,1),""),"")</f>
        <v/>
      </c>
      <c r="E112" s="221" t="str">
        <f ca="1">IF(V112&gt;0,IF($E$12=B112,COUNT($E$12:E111,1),""),"")</f>
        <v/>
      </c>
      <c r="F112" s="221" t="str">
        <f ca="1">IF(V112&gt;0,IF($F$12=B112,COUNT($F$12:F111,1),""),"")</f>
        <v/>
      </c>
      <c r="G112" s="90" t="s">
        <v>1423</v>
      </c>
      <c r="H112" s="72">
        <v>30809</v>
      </c>
      <c r="I112" s="76" t="s">
        <v>101</v>
      </c>
      <c r="J112" s="91" t="s">
        <v>52</v>
      </c>
      <c r="K112" s="324">
        <v>9319180000</v>
      </c>
      <c r="L112" s="89">
        <v>420207</v>
      </c>
      <c r="M112" s="76" t="s">
        <v>1149</v>
      </c>
      <c r="N112" s="76" t="s">
        <v>52</v>
      </c>
      <c r="O112" s="324">
        <v>63468000</v>
      </c>
      <c r="P112" s="77">
        <f ca="1">SUMIF($W$12:BO112,$P$11,W112:BO112)</f>
        <v>0</v>
      </c>
      <c r="Q112" s="77">
        <f ca="1">SUMIF($W$12:BP112,$P$11,X112:BP112)</f>
        <v>0</v>
      </c>
      <c r="R112" s="77">
        <f ca="1">SUMIF($W$12:BQ112,$P$11,Y112:BQ112)</f>
        <v>0</v>
      </c>
      <c r="S112" s="78">
        <f t="shared" ca="1" si="18"/>
        <v>0</v>
      </c>
      <c r="T112" s="77">
        <f t="shared" ca="1" si="19"/>
        <v>0</v>
      </c>
      <c r="U112" s="77">
        <f t="shared" ca="1" si="20"/>
        <v>0</v>
      </c>
      <c r="V112" s="79">
        <f t="shared" ca="1" si="21"/>
        <v>0</v>
      </c>
      <c r="W112" s="80"/>
      <c r="X112" s="81">
        <f t="shared" si="22"/>
        <v>0</v>
      </c>
      <c r="Y112" s="82"/>
      <c r="Z112" s="80"/>
      <c r="AA112" s="81">
        <f t="shared" si="23"/>
        <v>0</v>
      </c>
      <c r="AB112" s="82"/>
      <c r="AC112" s="80"/>
      <c r="AD112" s="81">
        <f t="shared" si="24"/>
        <v>0</v>
      </c>
      <c r="AE112" s="82"/>
      <c r="AF112" s="80"/>
      <c r="AG112" s="81">
        <f t="shared" si="25"/>
        <v>0</v>
      </c>
      <c r="AH112" s="82"/>
      <c r="AI112" s="80"/>
      <c r="AJ112" s="81">
        <f t="shared" si="26"/>
        <v>0</v>
      </c>
      <c r="AK112" s="82"/>
      <c r="AL112" s="80"/>
      <c r="AM112" s="81">
        <v>0</v>
      </c>
      <c r="AN112" s="82"/>
      <c r="AO112" s="80"/>
      <c r="AP112" s="81">
        <v>0</v>
      </c>
      <c r="AQ112" s="82"/>
      <c r="AR112" s="80"/>
      <c r="AS112" s="81">
        <f t="shared" si="27"/>
        <v>0</v>
      </c>
      <c r="AT112" s="82"/>
      <c r="AU112" s="80"/>
      <c r="AV112" s="81">
        <f t="shared" si="28"/>
        <v>0</v>
      </c>
      <c r="AW112" s="82"/>
      <c r="AX112" s="80"/>
      <c r="AY112" s="81">
        <f t="shared" si="29"/>
        <v>0</v>
      </c>
      <c r="AZ112" s="82"/>
      <c r="BA112" s="80"/>
      <c r="BB112" s="81">
        <f t="shared" si="30"/>
        <v>0</v>
      </c>
      <c r="BC112" s="82"/>
      <c r="BD112" s="80"/>
      <c r="BE112" s="81">
        <f t="shared" si="31"/>
        <v>0</v>
      </c>
      <c r="BF112" s="82"/>
      <c r="BG112" s="80"/>
      <c r="BH112" s="81">
        <f t="shared" si="32"/>
        <v>0</v>
      </c>
      <c r="BI112" s="82"/>
      <c r="BJ112" s="80"/>
      <c r="BK112" s="81">
        <f t="shared" si="33"/>
        <v>0</v>
      </c>
      <c r="BL112" s="82"/>
      <c r="BM112" s="80"/>
      <c r="BN112" s="81">
        <f t="shared" si="34"/>
        <v>0</v>
      </c>
      <c r="BO112" s="82"/>
    </row>
    <row r="113" spans="1:67" ht="39" hidden="1" customHeight="1" thickBot="1">
      <c r="A113" s="71">
        <v>85100</v>
      </c>
      <c r="B113" s="71" t="s">
        <v>2242</v>
      </c>
      <c r="C113" s="221" t="str">
        <f ca="1">IF(V113&gt;0,IF($C$12=B113,COUNT($C$12:C112,1),""),"")</f>
        <v/>
      </c>
      <c r="D113" s="221" t="str">
        <f ca="1">IF(V113&gt;0,IF($D$12=B113,COUNT($D$12:D112,1),""),"")</f>
        <v/>
      </c>
      <c r="E113" s="221" t="str">
        <f ca="1">IF(V113&gt;0,IF($E$12=B113,COUNT($E$12:E112,1),""),"")</f>
        <v/>
      </c>
      <c r="F113" s="221" t="str">
        <f ca="1">IF(V113&gt;0,IF($F$12=B113,COUNT($F$12:F112,1),""),"")</f>
        <v/>
      </c>
      <c r="G113" s="90"/>
      <c r="H113" s="72">
        <v>30810</v>
      </c>
      <c r="I113" s="76" t="s">
        <v>102</v>
      </c>
      <c r="J113" s="91" t="s">
        <v>52</v>
      </c>
      <c r="K113" s="324">
        <v>10442380000</v>
      </c>
      <c r="L113" s="89">
        <v>420207</v>
      </c>
      <c r="M113" s="76" t="s">
        <v>1149</v>
      </c>
      <c r="N113" s="76" t="s">
        <v>52</v>
      </c>
      <c r="O113" s="324">
        <v>63468000</v>
      </c>
      <c r="P113" s="77">
        <f ca="1">SUMIF($W$12:BO113,$P$11,W113:BO113)</f>
        <v>0</v>
      </c>
      <c r="Q113" s="77">
        <f ca="1">SUMIF($W$12:BP113,$P$11,X113:BP113)</f>
        <v>0</v>
      </c>
      <c r="R113" s="77">
        <f ca="1">SUMIF($W$12:BQ113,$P$11,Y113:BQ113)</f>
        <v>0</v>
      </c>
      <c r="S113" s="78">
        <f t="shared" ca="1" si="18"/>
        <v>0</v>
      </c>
      <c r="T113" s="77">
        <f t="shared" ca="1" si="19"/>
        <v>0</v>
      </c>
      <c r="U113" s="77">
        <f t="shared" ca="1" si="20"/>
        <v>0</v>
      </c>
      <c r="V113" s="79">
        <f t="shared" ca="1" si="21"/>
        <v>0</v>
      </c>
      <c r="W113" s="80"/>
      <c r="X113" s="81">
        <f t="shared" si="22"/>
        <v>0</v>
      </c>
      <c r="Y113" s="82"/>
      <c r="Z113" s="80"/>
      <c r="AA113" s="81">
        <f t="shared" si="23"/>
        <v>0</v>
      </c>
      <c r="AB113" s="82"/>
      <c r="AC113" s="80"/>
      <c r="AD113" s="81">
        <f t="shared" si="24"/>
        <v>0</v>
      </c>
      <c r="AE113" s="82"/>
      <c r="AF113" s="80"/>
      <c r="AG113" s="81">
        <f t="shared" si="25"/>
        <v>0</v>
      </c>
      <c r="AH113" s="82"/>
      <c r="AI113" s="80"/>
      <c r="AJ113" s="81">
        <f t="shared" si="26"/>
        <v>0</v>
      </c>
      <c r="AK113" s="82"/>
      <c r="AL113" s="80"/>
      <c r="AM113" s="81">
        <v>0</v>
      </c>
      <c r="AN113" s="82"/>
      <c r="AO113" s="80"/>
      <c r="AP113" s="81">
        <v>0</v>
      </c>
      <c r="AQ113" s="82"/>
      <c r="AR113" s="80"/>
      <c r="AS113" s="81">
        <f t="shared" si="27"/>
        <v>0</v>
      </c>
      <c r="AT113" s="82"/>
      <c r="AU113" s="80"/>
      <c r="AV113" s="81">
        <f t="shared" si="28"/>
        <v>0</v>
      </c>
      <c r="AW113" s="82"/>
      <c r="AX113" s="80"/>
      <c r="AY113" s="81">
        <f t="shared" si="29"/>
        <v>0</v>
      </c>
      <c r="AZ113" s="82"/>
      <c r="BA113" s="80"/>
      <c r="BB113" s="81">
        <f t="shared" si="30"/>
        <v>0</v>
      </c>
      <c r="BC113" s="82"/>
      <c r="BD113" s="80"/>
      <c r="BE113" s="81">
        <f t="shared" si="31"/>
        <v>0</v>
      </c>
      <c r="BF113" s="82"/>
      <c r="BG113" s="80"/>
      <c r="BH113" s="81">
        <f t="shared" si="32"/>
        <v>0</v>
      </c>
      <c r="BI113" s="82"/>
      <c r="BJ113" s="80"/>
      <c r="BK113" s="81">
        <f t="shared" si="33"/>
        <v>0</v>
      </c>
      <c r="BL113" s="82"/>
      <c r="BM113" s="80"/>
      <c r="BN113" s="81">
        <f t="shared" si="34"/>
        <v>0</v>
      </c>
      <c r="BO113" s="82"/>
    </row>
    <row r="114" spans="1:67" ht="39" hidden="1" customHeight="1" thickBot="1">
      <c r="A114" s="71">
        <v>85101</v>
      </c>
      <c r="B114" s="71" t="s">
        <v>2242</v>
      </c>
      <c r="C114" s="221" t="str">
        <f ca="1">IF(V114&gt;0,IF($C$12=B114,COUNT($C$12:C113,1),""),"")</f>
        <v/>
      </c>
      <c r="D114" s="221" t="str">
        <f ca="1">IF(V114&gt;0,IF($D$12=B114,COUNT($D$12:D113,1),""),"")</f>
        <v/>
      </c>
      <c r="E114" s="221" t="str">
        <f ca="1">IF(V114&gt;0,IF($E$12=B114,COUNT($E$12:E113,1),""),"")</f>
        <v/>
      </c>
      <c r="F114" s="221" t="str">
        <f ca="1">IF(V114&gt;0,IF($F$12=B114,COUNT($F$12:F113,1),""),"")</f>
        <v/>
      </c>
      <c r="G114" s="90"/>
      <c r="H114" s="72">
        <v>30811</v>
      </c>
      <c r="I114" s="76" t="s">
        <v>103</v>
      </c>
      <c r="J114" s="91" t="s">
        <v>52</v>
      </c>
      <c r="K114" s="324">
        <v>11691030000</v>
      </c>
      <c r="L114" s="89">
        <v>420208</v>
      </c>
      <c r="M114" s="76" t="s">
        <v>1150</v>
      </c>
      <c r="N114" s="76" t="s">
        <v>52</v>
      </c>
      <c r="O114" s="324">
        <v>66392000</v>
      </c>
      <c r="P114" s="77">
        <f ca="1">SUMIF($W$12:BO114,$P$11,W114:BO114)</f>
        <v>0</v>
      </c>
      <c r="Q114" s="77">
        <f ca="1">SUMIF($W$12:BP114,$P$11,X114:BP114)</f>
        <v>0</v>
      </c>
      <c r="R114" s="77">
        <f ca="1">SUMIF($W$12:BQ114,$P$11,Y114:BQ114)</f>
        <v>0</v>
      </c>
      <c r="S114" s="78">
        <f t="shared" ca="1" si="18"/>
        <v>0</v>
      </c>
      <c r="T114" s="77">
        <f t="shared" ca="1" si="19"/>
        <v>0</v>
      </c>
      <c r="U114" s="77">
        <f t="shared" ca="1" si="20"/>
        <v>0</v>
      </c>
      <c r="V114" s="79">
        <f t="shared" ca="1" si="21"/>
        <v>0</v>
      </c>
      <c r="W114" s="80"/>
      <c r="X114" s="81">
        <f t="shared" si="22"/>
        <v>0</v>
      </c>
      <c r="Y114" s="82"/>
      <c r="Z114" s="80"/>
      <c r="AA114" s="81">
        <f t="shared" si="23"/>
        <v>0</v>
      </c>
      <c r="AB114" s="82"/>
      <c r="AC114" s="80"/>
      <c r="AD114" s="81">
        <f t="shared" si="24"/>
        <v>0</v>
      </c>
      <c r="AE114" s="82"/>
      <c r="AF114" s="80"/>
      <c r="AG114" s="81">
        <f t="shared" si="25"/>
        <v>0</v>
      </c>
      <c r="AH114" s="82"/>
      <c r="AI114" s="80"/>
      <c r="AJ114" s="81">
        <f t="shared" si="26"/>
        <v>0</v>
      </c>
      <c r="AK114" s="82"/>
      <c r="AL114" s="80"/>
      <c r="AM114" s="81">
        <v>0</v>
      </c>
      <c r="AN114" s="82"/>
      <c r="AO114" s="80"/>
      <c r="AP114" s="81">
        <v>0</v>
      </c>
      <c r="AQ114" s="82"/>
      <c r="AR114" s="80"/>
      <c r="AS114" s="81">
        <f t="shared" si="27"/>
        <v>0</v>
      </c>
      <c r="AT114" s="82"/>
      <c r="AU114" s="80"/>
      <c r="AV114" s="81">
        <f t="shared" si="28"/>
        <v>0</v>
      </c>
      <c r="AW114" s="82"/>
      <c r="AX114" s="80"/>
      <c r="AY114" s="81">
        <f t="shared" si="29"/>
        <v>0</v>
      </c>
      <c r="AZ114" s="82"/>
      <c r="BA114" s="80"/>
      <c r="BB114" s="81">
        <f t="shared" si="30"/>
        <v>0</v>
      </c>
      <c r="BC114" s="82"/>
      <c r="BD114" s="80"/>
      <c r="BE114" s="81">
        <f t="shared" si="31"/>
        <v>0</v>
      </c>
      <c r="BF114" s="82"/>
      <c r="BG114" s="80"/>
      <c r="BH114" s="81">
        <f t="shared" si="32"/>
        <v>0</v>
      </c>
      <c r="BI114" s="82"/>
      <c r="BJ114" s="80"/>
      <c r="BK114" s="81">
        <f t="shared" si="33"/>
        <v>0</v>
      </c>
      <c r="BL114" s="82"/>
      <c r="BM114" s="80"/>
      <c r="BN114" s="81">
        <f t="shared" si="34"/>
        <v>0</v>
      </c>
      <c r="BO114" s="82"/>
    </row>
    <row r="115" spans="1:67" ht="39" hidden="1" customHeight="1" thickBot="1">
      <c r="A115" s="71">
        <v>85102</v>
      </c>
      <c r="B115" s="71" t="s">
        <v>2242</v>
      </c>
      <c r="C115" s="221" t="str">
        <f ca="1">IF(V115&gt;0,IF($C$12=B115,COUNT($C$12:C114,1),""),"")</f>
        <v/>
      </c>
      <c r="D115" s="221" t="str">
        <f ca="1">IF(V115&gt;0,IF($D$12=B115,COUNT($D$12:D114,1),""),"")</f>
        <v/>
      </c>
      <c r="E115" s="221" t="str">
        <f ca="1">IF(V115&gt;0,IF($E$12=B115,COUNT($E$12:E114,1),""),"")</f>
        <v/>
      </c>
      <c r="F115" s="221" t="str">
        <f ca="1">IF(V115&gt;0,IF($F$12=B115,COUNT($F$12:F114,1),""),"")</f>
        <v/>
      </c>
      <c r="G115" s="90"/>
      <c r="H115" s="72">
        <v>30812</v>
      </c>
      <c r="I115" s="76" t="s">
        <v>104</v>
      </c>
      <c r="J115" s="91" t="s">
        <v>52</v>
      </c>
      <c r="K115" s="324">
        <v>14105910000</v>
      </c>
      <c r="L115" s="89">
        <v>420208</v>
      </c>
      <c r="M115" s="76" t="s">
        <v>1150</v>
      </c>
      <c r="N115" s="76" t="s">
        <v>52</v>
      </c>
      <c r="O115" s="324">
        <v>66392000</v>
      </c>
      <c r="P115" s="77">
        <f ca="1">SUMIF($W$12:BO115,$P$11,W115:BO115)</f>
        <v>0</v>
      </c>
      <c r="Q115" s="77">
        <f ca="1">SUMIF($W$12:BP115,$P$11,X115:BP115)</f>
        <v>0</v>
      </c>
      <c r="R115" s="77">
        <f ca="1">SUMIF($W$12:BQ115,$P$11,Y115:BQ115)</f>
        <v>0</v>
      </c>
      <c r="S115" s="78">
        <f t="shared" ca="1" si="18"/>
        <v>0</v>
      </c>
      <c r="T115" s="77">
        <f t="shared" ca="1" si="19"/>
        <v>0</v>
      </c>
      <c r="U115" s="77">
        <f t="shared" ca="1" si="20"/>
        <v>0</v>
      </c>
      <c r="V115" s="79">
        <f t="shared" ca="1" si="21"/>
        <v>0</v>
      </c>
      <c r="W115" s="80"/>
      <c r="X115" s="81">
        <f t="shared" si="22"/>
        <v>0</v>
      </c>
      <c r="Y115" s="82"/>
      <c r="Z115" s="80"/>
      <c r="AA115" s="81">
        <f t="shared" si="23"/>
        <v>0</v>
      </c>
      <c r="AB115" s="82"/>
      <c r="AC115" s="80"/>
      <c r="AD115" s="81">
        <f t="shared" si="24"/>
        <v>0</v>
      </c>
      <c r="AE115" s="82"/>
      <c r="AF115" s="80"/>
      <c r="AG115" s="81">
        <f t="shared" si="25"/>
        <v>0</v>
      </c>
      <c r="AH115" s="82"/>
      <c r="AI115" s="80"/>
      <c r="AJ115" s="81">
        <f t="shared" si="26"/>
        <v>0</v>
      </c>
      <c r="AK115" s="82"/>
      <c r="AL115" s="80"/>
      <c r="AM115" s="81">
        <v>0</v>
      </c>
      <c r="AN115" s="82"/>
      <c r="AO115" s="80"/>
      <c r="AP115" s="81">
        <v>0</v>
      </c>
      <c r="AQ115" s="82"/>
      <c r="AR115" s="80"/>
      <c r="AS115" s="81">
        <f t="shared" si="27"/>
        <v>0</v>
      </c>
      <c r="AT115" s="82"/>
      <c r="AU115" s="80"/>
      <c r="AV115" s="81">
        <f t="shared" si="28"/>
        <v>0</v>
      </c>
      <c r="AW115" s="82"/>
      <c r="AX115" s="80"/>
      <c r="AY115" s="81">
        <f t="shared" si="29"/>
        <v>0</v>
      </c>
      <c r="AZ115" s="82"/>
      <c r="BA115" s="80"/>
      <c r="BB115" s="81">
        <f t="shared" si="30"/>
        <v>0</v>
      </c>
      <c r="BC115" s="82"/>
      <c r="BD115" s="80"/>
      <c r="BE115" s="81">
        <f t="shared" si="31"/>
        <v>0</v>
      </c>
      <c r="BF115" s="82"/>
      <c r="BG115" s="80"/>
      <c r="BH115" s="81">
        <f t="shared" si="32"/>
        <v>0</v>
      </c>
      <c r="BI115" s="82"/>
      <c r="BJ115" s="80"/>
      <c r="BK115" s="81">
        <f t="shared" si="33"/>
        <v>0</v>
      </c>
      <c r="BL115" s="82"/>
      <c r="BM115" s="80"/>
      <c r="BN115" s="81">
        <f t="shared" si="34"/>
        <v>0</v>
      </c>
      <c r="BO115" s="82"/>
    </row>
    <row r="116" spans="1:67" ht="39" hidden="1" customHeight="1" thickBot="1">
      <c r="A116" s="71">
        <v>85103</v>
      </c>
      <c r="B116" s="71" t="s">
        <v>2242</v>
      </c>
      <c r="C116" s="221" t="str">
        <f ca="1">IF(V116&gt;0,IF($C$12=B116,COUNT($C$12:C115,1),""),"")</f>
        <v/>
      </c>
      <c r="D116" s="221" t="str">
        <f ca="1">IF(V116&gt;0,IF($D$12=B116,COUNT($D$12:D115,1),""),"")</f>
        <v/>
      </c>
      <c r="E116" s="221" t="str">
        <f ca="1">IF(V116&gt;0,IF($E$12=B116,COUNT($E$12:E115,1),""),"")</f>
        <v/>
      </c>
      <c r="F116" s="221" t="str">
        <f ca="1">IF(V116&gt;0,IF($F$12=B116,COUNT($F$12:F115,1),""),"")</f>
        <v/>
      </c>
      <c r="G116" s="90"/>
      <c r="H116" s="72">
        <v>30813</v>
      </c>
      <c r="I116" s="76" t="s">
        <v>105</v>
      </c>
      <c r="J116" s="91" t="s">
        <v>52</v>
      </c>
      <c r="K116" s="324">
        <v>16328650000</v>
      </c>
      <c r="L116" s="89">
        <v>420208</v>
      </c>
      <c r="M116" s="76" t="s">
        <v>1150</v>
      </c>
      <c r="N116" s="76" t="s">
        <v>52</v>
      </c>
      <c r="O116" s="324">
        <v>66392000</v>
      </c>
      <c r="P116" s="77">
        <f ca="1">SUMIF($W$12:BO116,$P$11,W116:BO116)</f>
        <v>0</v>
      </c>
      <c r="Q116" s="77">
        <f ca="1">SUMIF($W$12:BP116,$P$11,X116:BP116)</f>
        <v>0</v>
      </c>
      <c r="R116" s="77">
        <f ca="1">SUMIF($W$12:BQ116,$P$11,Y116:BQ116)</f>
        <v>0</v>
      </c>
      <c r="S116" s="78">
        <f t="shared" ca="1" si="18"/>
        <v>0</v>
      </c>
      <c r="T116" s="77">
        <f t="shared" ca="1" si="19"/>
        <v>0</v>
      </c>
      <c r="U116" s="77">
        <f t="shared" ca="1" si="20"/>
        <v>0</v>
      </c>
      <c r="V116" s="79">
        <f t="shared" ca="1" si="21"/>
        <v>0</v>
      </c>
      <c r="W116" s="80"/>
      <c r="X116" s="81">
        <f t="shared" si="22"/>
        <v>0</v>
      </c>
      <c r="Y116" s="82"/>
      <c r="Z116" s="80"/>
      <c r="AA116" s="81">
        <f t="shared" si="23"/>
        <v>0</v>
      </c>
      <c r="AB116" s="82"/>
      <c r="AC116" s="80"/>
      <c r="AD116" s="81">
        <f t="shared" si="24"/>
        <v>0</v>
      </c>
      <c r="AE116" s="82"/>
      <c r="AF116" s="80"/>
      <c r="AG116" s="81">
        <f t="shared" si="25"/>
        <v>0</v>
      </c>
      <c r="AH116" s="82"/>
      <c r="AI116" s="80"/>
      <c r="AJ116" s="81">
        <f t="shared" si="26"/>
        <v>0</v>
      </c>
      <c r="AK116" s="82"/>
      <c r="AL116" s="80"/>
      <c r="AM116" s="81">
        <v>0</v>
      </c>
      <c r="AN116" s="82"/>
      <c r="AO116" s="80"/>
      <c r="AP116" s="81">
        <v>0</v>
      </c>
      <c r="AQ116" s="82"/>
      <c r="AR116" s="80"/>
      <c r="AS116" s="81">
        <f t="shared" si="27"/>
        <v>0</v>
      </c>
      <c r="AT116" s="82"/>
      <c r="AU116" s="80"/>
      <c r="AV116" s="81">
        <f t="shared" si="28"/>
        <v>0</v>
      </c>
      <c r="AW116" s="82"/>
      <c r="AX116" s="80"/>
      <c r="AY116" s="81">
        <f t="shared" si="29"/>
        <v>0</v>
      </c>
      <c r="AZ116" s="82"/>
      <c r="BA116" s="80"/>
      <c r="BB116" s="81">
        <f t="shared" si="30"/>
        <v>0</v>
      </c>
      <c r="BC116" s="82"/>
      <c r="BD116" s="80"/>
      <c r="BE116" s="81">
        <f t="shared" si="31"/>
        <v>0</v>
      </c>
      <c r="BF116" s="82"/>
      <c r="BG116" s="80"/>
      <c r="BH116" s="81">
        <f t="shared" si="32"/>
        <v>0</v>
      </c>
      <c r="BI116" s="82"/>
      <c r="BJ116" s="80"/>
      <c r="BK116" s="81">
        <f t="shared" si="33"/>
        <v>0</v>
      </c>
      <c r="BL116" s="82"/>
      <c r="BM116" s="80"/>
      <c r="BN116" s="81">
        <f t="shared" si="34"/>
        <v>0</v>
      </c>
      <c r="BO116" s="82"/>
    </row>
    <row r="117" spans="1:67" ht="39" hidden="1" customHeight="1" thickBot="1">
      <c r="A117" s="71">
        <v>85104</v>
      </c>
      <c r="B117" s="71" t="s">
        <v>2242</v>
      </c>
      <c r="C117" s="221" t="str">
        <f ca="1">IF(V117&gt;0,IF($C$12=B117,COUNT($C$12:C116,1),""),"")</f>
        <v/>
      </c>
      <c r="D117" s="221" t="str">
        <f ca="1">IF(V117&gt;0,IF($D$12=B117,COUNT($D$12:D116,1),""),"")</f>
        <v/>
      </c>
      <c r="E117" s="221" t="str">
        <f ca="1">IF(V117&gt;0,IF($E$12=B117,COUNT($E$12:E116,1),""),"")</f>
        <v/>
      </c>
      <c r="F117" s="221" t="str">
        <f ca="1">IF(V117&gt;0,IF($F$12=B117,COUNT($F$12:F116,1),""),"")</f>
        <v/>
      </c>
      <c r="G117" s="90"/>
      <c r="H117" s="72">
        <v>30814</v>
      </c>
      <c r="I117" s="76" t="s">
        <v>106</v>
      </c>
      <c r="J117" s="91" t="s">
        <v>52</v>
      </c>
      <c r="K117" s="324">
        <v>19881160000</v>
      </c>
      <c r="L117" s="89">
        <v>420208</v>
      </c>
      <c r="M117" s="76" t="s">
        <v>1150</v>
      </c>
      <c r="N117" s="76" t="s">
        <v>52</v>
      </c>
      <c r="O117" s="324">
        <v>66392000</v>
      </c>
      <c r="P117" s="77">
        <f ca="1">SUMIF($W$12:BO117,$P$11,W117:BO117)</f>
        <v>0</v>
      </c>
      <c r="Q117" s="77">
        <f ca="1">SUMIF($W$12:BP117,$P$11,X117:BP117)</f>
        <v>0</v>
      </c>
      <c r="R117" s="77">
        <f ca="1">SUMIF($W$12:BQ117,$P$11,Y117:BQ117)</f>
        <v>0</v>
      </c>
      <c r="S117" s="78">
        <f t="shared" ca="1" si="18"/>
        <v>0</v>
      </c>
      <c r="T117" s="77">
        <f t="shared" ca="1" si="19"/>
        <v>0</v>
      </c>
      <c r="U117" s="77">
        <f t="shared" ca="1" si="20"/>
        <v>0</v>
      </c>
      <c r="V117" s="79">
        <f t="shared" ca="1" si="21"/>
        <v>0</v>
      </c>
      <c r="W117" s="80"/>
      <c r="X117" s="81">
        <f t="shared" si="22"/>
        <v>0</v>
      </c>
      <c r="Y117" s="82"/>
      <c r="Z117" s="80"/>
      <c r="AA117" s="81">
        <f t="shared" si="23"/>
        <v>0</v>
      </c>
      <c r="AB117" s="82"/>
      <c r="AC117" s="80"/>
      <c r="AD117" s="81">
        <f t="shared" si="24"/>
        <v>0</v>
      </c>
      <c r="AE117" s="82"/>
      <c r="AF117" s="80"/>
      <c r="AG117" s="81">
        <f t="shared" si="25"/>
        <v>0</v>
      </c>
      <c r="AH117" s="82"/>
      <c r="AI117" s="80"/>
      <c r="AJ117" s="81">
        <f t="shared" si="26"/>
        <v>0</v>
      </c>
      <c r="AK117" s="82"/>
      <c r="AL117" s="80"/>
      <c r="AM117" s="81">
        <v>0</v>
      </c>
      <c r="AN117" s="82"/>
      <c r="AO117" s="80"/>
      <c r="AP117" s="81">
        <v>0</v>
      </c>
      <c r="AQ117" s="82"/>
      <c r="AR117" s="80"/>
      <c r="AS117" s="81">
        <f t="shared" si="27"/>
        <v>0</v>
      </c>
      <c r="AT117" s="82"/>
      <c r="AU117" s="80"/>
      <c r="AV117" s="81">
        <f t="shared" si="28"/>
        <v>0</v>
      </c>
      <c r="AW117" s="82"/>
      <c r="AX117" s="80"/>
      <c r="AY117" s="81">
        <f t="shared" si="29"/>
        <v>0</v>
      </c>
      <c r="AZ117" s="82"/>
      <c r="BA117" s="80"/>
      <c r="BB117" s="81">
        <f t="shared" si="30"/>
        <v>0</v>
      </c>
      <c r="BC117" s="82"/>
      <c r="BD117" s="80"/>
      <c r="BE117" s="81">
        <f t="shared" si="31"/>
        <v>0</v>
      </c>
      <c r="BF117" s="82"/>
      <c r="BG117" s="80"/>
      <c r="BH117" s="81">
        <f t="shared" si="32"/>
        <v>0</v>
      </c>
      <c r="BI117" s="82"/>
      <c r="BJ117" s="80"/>
      <c r="BK117" s="81">
        <f t="shared" si="33"/>
        <v>0</v>
      </c>
      <c r="BL117" s="82"/>
      <c r="BM117" s="80"/>
      <c r="BN117" s="81">
        <f t="shared" si="34"/>
        <v>0</v>
      </c>
      <c r="BO117" s="82"/>
    </row>
    <row r="118" spans="1:67" ht="39" hidden="1" customHeight="1" thickBot="1">
      <c r="A118" s="71">
        <v>85105</v>
      </c>
      <c r="B118" s="71" t="s">
        <v>2242</v>
      </c>
      <c r="C118" s="221" t="str">
        <f ca="1">IF(V118&gt;0,IF($C$12=B118,COUNT($C$12:C117,1),""),"")</f>
        <v/>
      </c>
      <c r="D118" s="221" t="str">
        <f ca="1">IF(V118&gt;0,IF($D$12=B118,COUNT($D$12:D117,1),""),"")</f>
        <v/>
      </c>
      <c r="E118" s="221" t="str">
        <f ca="1">IF(V118&gt;0,IF($E$12=B118,COUNT($E$12:E117,1),""),"")</f>
        <v/>
      </c>
      <c r="F118" s="221" t="str">
        <f ca="1">IF(V118&gt;0,IF($F$12=B118,COUNT($F$12:F117,1),""),"")</f>
        <v/>
      </c>
      <c r="G118" s="90"/>
      <c r="H118" s="72">
        <v>31101</v>
      </c>
      <c r="I118" s="94" t="s">
        <v>107</v>
      </c>
      <c r="J118" s="91" t="s">
        <v>52</v>
      </c>
      <c r="K118" s="324">
        <v>5124600000</v>
      </c>
      <c r="L118" s="89">
        <v>420209</v>
      </c>
      <c r="M118" s="76" t="s">
        <v>1151</v>
      </c>
      <c r="N118" s="76" t="s">
        <v>52</v>
      </c>
      <c r="O118" s="324">
        <v>48658000</v>
      </c>
      <c r="P118" s="77">
        <f ca="1">SUMIF($W$12:BO118,$P$11,W118:BO118)</f>
        <v>0</v>
      </c>
      <c r="Q118" s="77">
        <f ca="1">SUMIF($W$12:BP118,$P$11,X118:BP118)</f>
        <v>0</v>
      </c>
      <c r="R118" s="77">
        <f ca="1">SUMIF($W$12:BQ118,$P$11,Y118:BQ118)</f>
        <v>0</v>
      </c>
      <c r="S118" s="78">
        <f t="shared" ca="1" si="18"/>
        <v>0</v>
      </c>
      <c r="T118" s="77">
        <f t="shared" ca="1" si="19"/>
        <v>0</v>
      </c>
      <c r="U118" s="77">
        <f t="shared" ca="1" si="20"/>
        <v>0</v>
      </c>
      <c r="V118" s="79">
        <f t="shared" ca="1" si="21"/>
        <v>0</v>
      </c>
      <c r="W118" s="80"/>
      <c r="X118" s="81">
        <f t="shared" si="22"/>
        <v>0</v>
      </c>
      <c r="Y118" s="82"/>
      <c r="Z118" s="80"/>
      <c r="AA118" s="81">
        <f t="shared" si="23"/>
        <v>0</v>
      </c>
      <c r="AB118" s="82"/>
      <c r="AC118" s="80"/>
      <c r="AD118" s="81">
        <f t="shared" si="24"/>
        <v>0</v>
      </c>
      <c r="AE118" s="82"/>
      <c r="AF118" s="80"/>
      <c r="AG118" s="81">
        <f t="shared" si="25"/>
        <v>0</v>
      </c>
      <c r="AH118" s="82"/>
      <c r="AI118" s="80"/>
      <c r="AJ118" s="81">
        <f t="shared" si="26"/>
        <v>0</v>
      </c>
      <c r="AK118" s="82"/>
      <c r="AL118" s="80"/>
      <c r="AM118" s="81">
        <v>0</v>
      </c>
      <c r="AN118" s="82"/>
      <c r="AO118" s="80"/>
      <c r="AP118" s="81">
        <v>0</v>
      </c>
      <c r="AQ118" s="82"/>
      <c r="AR118" s="80"/>
      <c r="AS118" s="81">
        <f t="shared" si="27"/>
        <v>0</v>
      </c>
      <c r="AT118" s="82"/>
      <c r="AU118" s="80"/>
      <c r="AV118" s="81">
        <f t="shared" si="28"/>
        <v>0</v>
      </c>
      <c r="AW118" s="82"/>
      <c r="AX118" s="80"/>
      <c r="AY118" s="81">
        <f t="shared" si="29"/>
        <v>0</v>
      </c>
      <c r="AZ118" s="82"/>
      <c r="BA118" s="80"/>
      <c r="BB118" s="81">
        <f t="shared" si="30"/>
        <v>0</v>
      </c>
      <c r="BC118" s="82"/>
      <c r="BD118" s="80"/>
      <c r="BE118" s="81">
        <f t="shared" si="31"/>
        <v>0</v>
      </c>
      <c r="BF118" s="82"/>
      <c r="BG118" s="80"/>
      <c r="BH118" s="81">
        <f t="shared" si="32"/>
        <v>0</v>
      </c>
      <c r="BI118" s="82"/>
      <c r="BJ118" s="80"/>
      <c r="BK118" s="81">
        <f t="shared" si="33"/>
        <v>0</v>
      </c>
      <c r="BL118" s="82"/>
      <c r="BM118" s="80"/>
      <c r="BN118" s="81">
        <f t="shared" si="34"/>
        <v>0</v>
      </c>
      <c r="BO118" s="82"/>
    </row>
    <row r="119" spans="1:67" ht="39" hidden="1" customHeight="1" thickBot="1">
      <c r="A119" s="71">
        <v>85106</v>
      </c>
      <c r="B119" s="71" t="s">
        <v>2242</v>
      </c>
      <c r="C119" s="221" t="str">
        <f ca="1">IF(V119&gt;0,IF($C$12=B119,COUNT($C$12:C118,1),""),"")</f>
        <v/>
      </c>
      <c r="D119" s="221" t="str">
        <f ca="1">IF(V119&gt;0,IF($D$12=B119,COUNT($D$12:D118,1),""),"")</f>
        <v/>
      </c>
      <c r="E119" s="221" t="str">
        <f ca="1">IF(V119&gt;0,IF($E$12=B119,COUNT($E$12:E118,1),""),"")</f>
        <v/>
      </c>
      <c r="F119" s="221" t="str">
        <f ca="1">IF(V119&gt;0,IF($F$12=B119,COUNT($F$12:F118,1),""),"")</f>
        <v/>
      </c>
      <c r="G119" s="90"/>
      <c r="H119" s="72">
        <v>31102</v>
      </c>
      <c r="I119" s="94" t="s">
        <v>108</v>
      </c>
      <c r="J119" s="91" t="s">
        <v>52</v>
      </c>
      <c r="K119" s="324">
        <v>5167500000</v>
      </c>
      <c r="L119" s="89">
        <v>420209</v>
      </c>
      <c r="M119" s="76" t="s">
        <v>1151</v>
      </c>
      <c r="N119" s="76" t="s">
        <v>52</v>
      </c>
      <c r="O119" s="324">
        <v>48658000</v>
      </c>
      <c r="P119" s="77">
        <f ca="1">SUMIF($W$12:BO119,$P$11,W119:BO119)</f>
        <v>0</v>
      </c>
      <c r="Q119" s="77">
        <f ca="1">SUMIF($W$12:BP119,$P$11,X119:BP119)</f>
        <v>0</v>
      </c>
      <c r="R119" s="77">
        <f ca="1">SUMIF($W$12:BQ119,$P$11,Y119:BQ119)</f>
        <v>0</v>
      </c>
      <c r="S119" s="78">
        <f t="shared" ca="1" si="18"/>
        <v>0</v>
      </c>
      <c r="T119" s="77">
        <f t="shared" ca="1" si="19"/>
        <v>0</v>
      </c>
      <c r="U119" s="77">
        <f t="shared" ca="1" si="20"/>
        <v>0</v>
      </c>
      <c r="V119" s="79">
        <f t="shared" ca="1" si="21"/>
        <v>0</v>
      </c>
      <c r="W119" s="80"/>
      <c r="X119" s="81">
        <f t="shared" si="22"/>
        <v>0</v>
      </c>
      <c r="Y119" s="82"/>
      <c r="Z119" s="80"/>
      <c r="AA119" s="81">
        <f t="shared" si="23"/>
        <v>0</v>
      </c>
      <c r="AB119" s="82"/>
      <c r="AC119" s="80"/>
      <c r="AD119" s="81">
        <f t="shared" si="24"/>
        <v>0</v>
      </c>
      <c r="AE119" s="82"/>
      <c r="AF119" s="80"/>
      <c r="AG119" s="81">
        <f t="shared" si="25"/>
        <v>0</v>
      </c>
      <c r="AH119" s="82"/>
      <c r="AI119" s="80"/>
      <c r="AJ119" s="81">
        <f t="shared" si="26"/>
        <v>0</v>
      </c>
      <c r="AK119" s="82"/>
      <c r="AL119" s="80"/>
      <c r="AM119" s="81">
        <v>0</v>
      </c>
      <c r="AN119" s="82"/>
      <c r="AO119" s="80"/>
      <c r="AP119" s="81">
        <v>0</v>
      </c>
      <c r="AQ119" s="82"/>
      <c r="AR119" s="80"/>
      <c r="AS119" s="81">
        <f t="shared" si="27"/>
        <v>0</v>
      </c>
      <c r="AT119" s="82"/>
      <c r="AU119" s="80"/>
      <c r="AV119" s="81">
        <f t="shared" si="28"/>
        <v>0</v>
      </c>
      <c r="AW119" s="82"/>
      <c r="AX119" s="80"/>
      <c r="AY119" s="81">
        <f t="shared" si="29"/>
        <v>0</v>
      </c>
      <c r="AZ119" s="82"/>
      <c r="BA119" s="80"/>
      <c r="BB119" s="81">
        <f t="shared" si="30"/>
        <v>0</v>
      </c>
      <c r="BC119" s="82"/>
      <c r="BD119" s="80"/>
      <c r="BE119" s="81">
        <f t="shared" si="31"/>
        <v>0</v>
      </c>
      <c r="BF119" s="82"/>
      <c r="BG119" s="80"/>
      <c r="BH119" s="81">
        <f t="shared" si="32"/>
        <v>0</v>
      </c>
      <c r="BI119" s="82"/>
      <c r="BJ119" s="80"/>
      <c r="BK119" s="81">
        <f t="shared" si="33"/>
        <v>0</v>
      </c>
      <c r="BL119" s="82"/>
      <c r="BM119" s="80"/>
      <c r="BN119" s="81">
        <f t="shared" si="34"/>
        <v>0</v>
      </c>
      <c r="BO119" s="82"/>
    </row>
    <row r="120" spans="1:67" ht="39" hidden="1" customHeight="1" thickBot="1">
      <c r="A120" s="71">
        <v>85107</v>
      </c>
      <c r="B120" s="71" t="s">
        <v>2242</v>
      </c>
      <c r="C120" s="221" t="str">
        <f ca="1">IF(V120&gt;0,IF($C$12=B120,COUNT($C$12:C119,1),""),"")</f>
        <v/>
      </c>
      <c r="D120" s="221" t="str">
        <f ca="1">IF(V120&gt;0,IF($D$12=B120,COUNT($D$12:D119,1),""),"")</f>
        <v/>
      </c>
      <c r="E120" s="221" t="str">
        <f ca="1">IF(V120&gt;0,IF($E$12=B120,COUNT($E$12:E119,1),""),"")</f>
        <v/>
      </c>
      <c r="F120" s="221" t="str">
        <f ca="1">IF(V120&gt;0,IF($F$12=B120,COUNT($F$12:F119,1),""),"")</f>
        <v/>
      </c>
      <c r="G120" s="90"/>
      <c r="H120" s="72">
        <v>31103</v>
      </c>
      <c r="I120" s="94" t="s">
        <v>109</v>
      </c>
      <c r="J120" s="91" t="s">
        <v>52</v>
      </c>
      <c r="K120" s="324">
        <v>5655000000</v>
      </c>
      <c r="L120" s="89">
        <v>420209</v>
      </c>
      <c r="M120" s="76" t="s">
        <v>1151</v>
      </c>
      <c r="N120" s="76" t="s">
        <v>52</v>
      </c>
      <c r="O120" s="324">
        <v>48658000</v>
      </c>
      <c r="P120" s="77">
        <f ca="1">SUMIF($W$12:BO120,$P$11,W120:BO120)</f>
        <v>0</v>
      </c>
      <c r="Q120" s="77">
        <f ca="1">SUMIF($W$12:BP120,$P$11,X120:BP120)</f>
        <v>0</v>
      </c>
      <c r="R120" s="77">
        <f ca="1">SUMIF($W$12:BQ120,$P$11,Y120:BQ120)</f>
        <v>0</v>
      </c>
      <c r="S120" s="78">
        <f t="shared" ca="1" si="18"/>
        <v>0</v>
      </c>
      <c r="T120" s="77">
        <f t="shared" ca="1" si="19"/>
        <v>0</v>
      </c>
      <c r="U120" s="77">
        <f t="shared" ca="1" si="20"/>
        <v>0</v>
      </c>
      <c r="V120" s="79">
        <f t="shared" ca="1" si="21"/>
        <v>0</v>
      </c>
      <c r="W120" s="80"/>
      <c r="X120" s="81">
        <f t="shared" si="22"/>
        <v>0</v>
      </c>
      <c r="Y120" s="82"/>
      <c r="Z120" s="80"/>
      <c r="AA120" s="81">
        <f t="shared" si="23"/>
        <v>0</v>
      </c>
      <c r="AB120" s="82"/>
      <c r="AC120" s="80"/>
      <c r="AD120" s="81">
        <f t="shared" si="24"/>
        <v>0</v>
      </c>
      <c r="AE120" s="82"/>
      <c r="AF120" s="80"/>
      <c r="AG120" s="81">
        <f t="shared" si="25"/>
        <v>0</v>
      </c>
      <c r="AH120" s="82"/>
      <c r="AI120" s="80"/>
      <c r="AJ120" s="81">
        <f t="shared" si="26"/>
        <v>0</v>
      </c>
      <c r="AK120" s="82"/>
      <c r="AL120" s="80"/>
      <c r="AM120" s="81">
        <v>0</v>
      </c>
      <c r="AN120" s="82"/>
      <c r="AO120" s="80"/>
      <c r="AP120" s="81">
        <v>0</v>
      </c>
      <c r="AQ120" s="82"/>
      <c r="AR120" s="80"/>
      <c r="AS120" s="81">
        <f t="shared" si="27"/>
        <v>0</v>
      </c>
      <c r="AT120" s="82"/>
      <c r="AU120" s="80"/>
      <c r="AV120" s="81">
        <f t="shared" si="28"/>
        <v>0</v>
      </c>
      <c r="AW120" s="82"/>
      <c r="AX120" s="80"/>
      <c r="AY120" s="81">
        <f t="shared" si="29"/>
        <v>0</v>
      </c>
      <c r="AZ120" s="82"/>
      <c r="BA120" s="80"/>
      <c r="BB120" s="81">
        <f t="shared" si="30"/>
        <v>0</v>
      </c>
      <c r="BC120" s="82"/>
      <c r="BD120" s="80"/>
      <c r="BE120" s="81">
        <f t="shared" si="31"/>
        <v>0</v>
      </c>
      <c r="BF120" s="82"/>
      <c r="BG120" s="80"/>
      <c r="BH120" s="81">
        <f t="shared" si="32"/>
        <v>0</v>
      </c>
      <c r="BI120" s="82"/>
      <c r="BJ120" s="80"/>
      <c r="BK120" s="81">
        <f t="shared" si="33"/>
        <v>0</v>
      </c>
      <c r="BL120" s="82"/>
      <c r="BM120" s="80"/>
      <c r="BN120" s="81">
        <f t="shared" si="34"/>
        <v>0</v>
      </c>
      <c r="BO120" s="82"/>
    </row>
    <row r="121" spans="1:67" ht="39" hidden="1" customHeight="1" thickBot="1">
      <c r="A121" s="71">
        <v>85108</v>
      </c>
      <c r="B121" s="71" t="s">
        <v>2242</v>
      </c>
      <c r="C121" s="221" t="str">
        <f ca="1">IF(V121&gt;0,IF($C$12=B121,COUNT($C$12:C120,1),""),"")</f>
        <v/>
      </c>
      <c r="D121" s="221" t="str">
        <f ca="1">IF(V121&gt;0,IF($D$12=B121,COUNT($D$12:D120,1),""),"")</f>
        <v/>
      </c>
      <c r="E121" s="221" t="str">
        <f ca="1">IF(V121&gt;0,IF($E$12=B121,COUNT($E$12:E120,1),""),"")</f>
        <v/>
      </c>
      <c r="F121" s="221" t="str">
        <f ca="1">IF(V121&gt;0,IF($F$12=B121,COUNT($F$12:F120,1),""),"")</f>
        <v/>
      </c>
      <c r="G121" s="90"/>
      <c r="H121" s="72">
        <v>31104</v>
      </c>
      <c r="I121" s="94" t="s">
        <v>110</v>
      </c>
      <c r="J121" s="91" t="s">
        <v>52</v>
      </c>
      <c r="K121" s="324">
        <v>6077500000</v>
      </c>
      <c r="L121" s="89">
        <v>420209</v>
      </c>
      <c r="M121" s="76" t="s">
        <v>1151</v>
      </c>
      <c r="N121" s="76" t="s">
        <v>52</v>
      </c>
      <c r="O121" s="324">
        <v>48658000</v>
      </c>
      <c r="P121" s="77">
        <f ca="1">SUMIF($W$12:BO121,$P$11,W121:BO121)</f>
        <v>0</v>
      </c>
      <c r="Q121" s="77">
        <f ca="1">SUMIF($W$12:BP121,$P$11,X121:BP121)</f>
        <v>0</v>
      </c>
      <c r="R121" s="77">
        <f ca="1">SUMIF($W$12:BQ121,$P$11,Y121:BQ121)</f>
        <v>0</v>
      </c>
      <c r="S121" s="78">
        <f t="shared" ca="1" si="18"/>
        <v>0</v>
      </c>
      <c r="T121" s="77">
        <f t="shared" ca="1" si="19"/>
        <v>0</v>
      </c>
      <c r="U121" s="77">
        <f t="shared" ca="1" si="20"/>
        <v>0</v>
      </c>
      <c r="V121" s="79">
        <f t="shared" ca="1" si="21"/>
        <v>0</v>
      </c>
      <c r="W121" s="80"/>
      <c r="X121" s="81">
        <f t="shared" si="22"/>
        <v>0</v>
      </c>
      <c r="Y121" s="82"/>
      <c r="Z121" s="80"/>
      <c r="AA121" s="81">
        <f t="shared" si="23"/>
        <v>0</v>
      </c>
      <c r="AB121" s="82"/>
      <c r="AC121" s="80"/>
      <c r="AD121" s="81">
        <f t="shared" si="24"/>
        <v>0</v>
      </c>
      <c r="AE121" s="82"/>
      <c r="AF121" s="80"/>
      <c r="AG121" s="81">
        <f t="shared" si="25"/>
        <v>0</v>
      </c>
      <c r="AH121" s="82"/>
      <c r="AI121" s="80"/>
      <c r="AJ121" s="81">
        <f t="shared" si="26"/>
        <v>0</v>
      </c>
      <c r="AK121" s="82"/>
      <c r="AL121" s="80"/>
      <c r="AM121" s="81">
        <v>0</v>
      </c>
      <c r="AN121" s="82"/>
      <c r="AO121" s="80"/>
      <c r="AP121" s="81">
        <v>0</v>
      </c>
      <c r="AQ121" s="82"/>
      <c r="AR121" s="80"/>
      <c r="AS121" s="81">
        <f t="shared" si="27"/>
        <v>0</v>
      </c>
      <c r="AT121" s="82"/>
      <c r="AU121" s="80"/>
      <c r="AV121" s="81">
        <f t="shared" si="28"/>
        <v>0</v>
      </c>
      <c r="AW121" s="82"/>
      <c r="AX121" s="80"/>
      <c r="AY121" s="81">
        <f t="shared" si="29"/>
        <v>0</v>
      </c>
      <c r="AZ121" s="82"/>
      <c r="BA121" s="80"/>
      <c r="BB121" s="81">
        <f t="shared" si="30"/>
        <v>0</v>
      </c>
      <c r="BC121" s="82"/>
      <c r="BD121" s="80"/>
      <c r="BE121" s="81">
        <f t="shared" si="31"/>
        <v>0</v>
      </c>
      <c r="BF121" s="82"/>
      <c r="BG121" s="80"/>
      <c r="BH121" s="81">
        <f t="shared" si="32"/>
        <v>0</v>
      </c>
      <c r="BI121" s="82"/>
      <c r="BJ121" s="80"/>
      <c r="BK121" s="81">
        <f t="shared" si="33"/>
        <v>0</v>
      </c>
      <c r="BL121" s="82"/>
      <c r="BM121" s="80"/>
      <c r="BN121" s="81">
        <f t="shared" si="34"/>
        <v>0</v>
      </c>
      <c r="BO121" s="82"/>
    </row>
    <row r="122" spans="1:67" ht="39" hidden="1" customHeight="1" thickBot="1">
      <c r="A122" s="71">
        <v>85109</v>
      </c>
      <c r="B122" s="71" t="s">
        <v>2242</v>
      </c>
      <c r="C122" s="221" t="str">
        <f ca="1">IF(V122&gt;0,IF($C$12=B122,COUNT($C$12:C121,1),""),"")</f>
        <v/>
      </c>
      <c r="D122" s="221" t="str">
        <f ca="1">IF(V122&gt;0,IF($D$12=B122,COUNT($D$12:D121,1),""),"")</f>
        <v/>
      </c>
      <c r="E122" s="221" t="str">
        <f ca="1">IF(V122&gt;0,IF($E$12=B122,COUNT($E$12:E121,1),""),"")</f>
        <v/>
      </c>
      <c r="F122" s="221" t="str">
        <f ca="1">IF(V122&gt;0,IF($F$12=B122,COUNT($F$12:F121,1),""),"")</f>
        <v/>
      </c>
      <c r="G122" s="90"/>
      <c r="H122" s="72">
        <v>31105</v>
      </c>
      <c r="I122" s="94" t="s">
        <v>111</v>
      </c>
      <c r="J122" s="91" t="s">
        <v>52</v>
      </c>
      <c r="K122" s="324">
        <v>6740500000</v>
      </c>
      <c r="L122" s="89">
        <v>420209</v>
      </c>
      <c r="M122" s="76" t="s">
        <v>1151</v>
      </c>
      <c r="N122" s="76" t="s">
        <v>52</v>
      </c>
      <c r="O122" s="324">
        <v>48658000</v>
      </c>
      <c r="P122" s="77">
        <f ca="1">SUMIF($W$12:BO122,$P$11,W122:BO122)</f>
        <v>0</v>
      </c>
      <c r="Q122" s="77">
        <f ca="1">SUMIF($W$12:BP122,$P$11,X122:BP122)</f>
        <v>0</v>
      </c>
      <c r="R122" s="77">
        <f ca="1">SUMIF($W$12:BQ122,$P$11,Y122:BQ122)</f>
        <v>0</v>
      </c>
      <c r="S122" s="78">
        <f t="shared" ca="1" si="18"/>
        <v>0</v>
      </c>
      <c r="T122" s="77">
        <f t="shared" ca="1" si="19"/>
        <v>0</v>
      </c>
      <c r="U122" s="77">
        <f t="shared" ca="1" si="20"/>
        <v>0</v>
      </c>
      <c r="V122" s="79">
        <f t="shared" ca="1" si="21"/>
        <v>0</v>
      </c>
      <c r="W122" s="80"/>
      <c r="X122" s="81">
        <f t="shared" si="22"/>
        <v>0</v>
      </c>
      <c r="Y122" s="82"/>
      <c r="Z122" s="80"/>
      <c r="AA122" s="81">
        <f t="shared" si="23"/>
        <v>0</v>
      </c>
      <c r="AB122" s="82"/>
      <c r="AC122" s="80"/>
      <c r="AD122" s="81">
        <f t="shared" si="24"/>
        <v>0</v>
      </c>
      <c r="AE122" s="82"/>
      <c r="AF122" s="80"/>
      <c r="AG122" s="81">
        <f t="shared" si="25"/>
        <v>0</v>
      </c>
      <c r="AH122" s="82"/>
      <c r="AI122" s="80"/>
      <c r="AJ122" s="81">
        <f t="shared" si="26"/>
        <v>0</v>
      </c>
      <c r="AK122" s="82"/>
      <c r="AL122" s="80"/>
      <c r="AM122" s="81">
        <v>0</v>
      </c>
      <c r="AN122" s="82"/>
      <c r="AO122" s="80"/>
      <c r="AP122" s="81">
        <v>0</v>
      </c>
      <c r="AQ122" s="82"/>
      <c r="AR122" s="80"/>
      <c r="AS122" s="81">
        <f t="shared" si="27"/>
        <v>0</v>
      </c>
      <c r="AT122" s="82"/>
      <c r="AU122" s="80"/>
      <c r="AV122" s="81">
        <f t="shared" si="28"/>
        <v>0</v>
      </c>
      <c r="AW122" s="82"/>
      <c r="AX122" s="80"/>
      <c r="AY122" s="81">
        <f t="shared" si="29"/>
        <v>0</v>
      </c>
      <c r="AZ122" s="82"/>
      <c r="BA122" s="80"/>
      <c r="BB122" s="81">
        <f t="shared" si="30"/>
        <v>0</v>
      </c>
      <c r="BC122" s="82"/>
      <c r="BD122" s="80"/>
      <c r="BE122" s="81">
        <f t="shared" si="31"/>
        <v>0</v>
      </c>
      <c r="BF122" s="82"/>
      <c r="BG122" s="80"/>
      <c r="BH122" s="81">
        <f t="shared" si="32"/>
        <v>0</v>
      </c>
      <c r="BI122" s="82"/>
      <c r="BJ122" s="80"/>
      <c r="BK122" s="81">
        <f t="shared" si="33"/>
        <v>0</v>
      </c>
      <c r="BL122" s="82"/>
      <c r="BM122" s="80"/>
      <c r="BN122" s="81">
        <f t="shared" si="34"/>
        <v>0</v>
      </c>
      <c r="BO122" s="82"/>
    </row>
    <row r="123" spans="1:67" ht="39" hidden="1" customHeight="1" thickBot="1">
      <c r="A123" s="71">
        <v>85110</v>
      </c>
      <c r="B123" s="71" t="s">
        <v>2242</v>
      </c>
      <c r="C123" s="221" t="str">
        <f ca="1">IF(V123&gt;0,IF($C$12=B123,COUNT($C$12:C122,1),""),"")</f>
        <v/>
      </c>
      <c r="D123" s="221" t="str">
        <f ca="1">IF(V123&gt;0,IF($D$12=B123,COUNT($D$12:D122,1),""),"")</f>
        <v/>
      </c>
      <c r="E123" s="221" t="str">
        <f ca="1">IF(V123&gt;0,IF($E$12=B123,COUNT($E$12:E122,1),""),"")</f>
        <v/>
      </c>
      <c r="F123" s="221" t="str">
        <f ca="1">IF(V123&gt;0,IF($F$12=B123,COUNT($F$12:F122,1),""),"")</f>
        <v/>
      </c>
      <c r="G123" s="90"/>
      <c r="H123" s="72">
        <v>31106</v>
      </c>
      <c r="I123" s="94" t="s">
        <v>112</v>
      </c>
      <c r="J123" s="91" t="s">
        <v>52</v>
      </c>
      <c r="K123" s="324">
        <v>7195500000</v>
      </c>
      <c r="L123" s="89">
        <v>420209</v>
      </c>
      <c r="M123" s="76" t="s">
        <v>1151</v>
      </c>
      <c r="N123" s="76" t="s">
        <v>52</v>
      </c>
      <c r="O123" s="324">
        <v>48658000</v>
      </c>
      <c r="P123" s="77">
        <f ca="1">SUMIF($W$12:BO123,$P$11,W123:BO123)</f>
        <v>0</v>
      </c>
      <c r="Q123" s="77">
        <f ca="1">SUMIF($W$12:BP123,$P$11,X123:BP123)</f>
        <v>0</v>
      </c>
      <c r="R123" s="77">
        <f ca="1">SUMIF($W$12:BQ123,$P$11,Y123:BQ123)</f>
        <v>0</v>
      </c>
      <c r="S123" s="78">
        <f t="shared" ca="1" si="18"/>
        <v>0</v>
      </c>
      <c r="T123" s="77">
        <f t="shared" ca="1" si="19"/>
        <v>0</v>
      </c>
      <c r="U123" s="77">
        <f t="shared" ca="1" si="20"/>
        <v>0</v>
      </c>
      <c r="V123" s="79">
        <f t="shared" ca="1" si="21"/>
        <v>0</v>
      </c>
      <c r="W123" s="80"/>
      <c r="X123" s="81">
        <f t="shared" si="22"/>
        <v>0</v>
      </c>
      <c r="Y123" s="82"/>
      <c r="Z123" s="80"/>
      <c r="AA123" s="81">
        <f t="shared" si="23"/>
        <v>0</v>
      </c>
      <c r="AB123" s="82"/>
      <c r="AC123" s="80"/>
      <c r="AD123" s="81">
        <f t="shared" si="24"/>
        <v>0</v>
      </c>
      <c r="AE123" s="82"/>
      <c r="AF123" s="80"/>
      <c r="AG123" s="81">
        <f t="shared" si="25"/>
        <v>0</v>
      </c>
      <c r="AH123" s="82"/>
      <c r="AI123" s="80"/>
      <c r="AJ123" s="81">
        <f t="shared" si="26"/>
        <v>0</v>
      </c>
      <c r="AK123" s="82"/>
      <c r="AL123" s="80"/>
      <c r="AM123" s="81">
        <v>0</v>
      </c>
      <c r="AN123" s="82"/>
      <c r="AO123" s="80"/>
      <c r="AP123" s="81">
        <v>0</v>
      </c>
      <c r="AQ123" s="82"/>
      <c r="AR123" s="80"/>
      <c r="AS123" s="81">
        <f t="shared" si="27"/>
        <v>0</v>
      </c>
      <c r="AT123" s="82"/>
      <c r="AU123" s="80"/>
      <c r="AV123" s="81">
        <f t="shared" si="28"/>
        <v>0</v>
      </c>
      <c r="AW123" s="82"/>
      <c r="AX123" s="80"/>
      <c r="AY123" s="81">
        <f t="shared" si="29"/>
        <v>0</v>
      </c>
      <c r="AZ123" s="82"/>
      <c r="BA123" s="80"/>
      <c r="BB123" s="81">
        <f t="shared" si="30"/>
        <v>0</v>
      </c>
      <c r="BC123" s="82"/>
      <c r="BD123" s="80"/>
      <c r="BE123" s="81">
        <f t="shared" si="31"/>
        <v>0</v>
      </c>
      <c r="BF123" s="82"/>
      <c r="BG123" s="80"/>
      <c r="BH123" s="81">
        <f t="shared" si="32"/>
        <v>0</v>
      </c>
      <c r="BI123" s="82"/>
      <c r="BJ123" s="80"/>
      <c r="BK123" s="81">
        <f t="shared" si="33"/>
        <v>0</v>
      </c>
      <c r="BL123" s="82"/>
      <c r="BM123" s="80"/>
      <c r="BN123" s="81">
        <f t="shared" si="34"/>
        <v>0</v>
      </c>
      <c r="BO123" s="82"/>
    </row>
    <row r="124" spans="1:67" ht="39" hidden="1" customHeight="1" thickBot="1">
      <c r="A124" s="71">
        <v>85111</v>
      </c>
      <c r="B124" s="71" t="s">
        <v>2242</v>
      </c>
      <c r="C124" s="221" t="str">
        <f ca="1">IF(V124&gt;0,IF($C$12=B124,COUNT($C$12:C123,1),""),"")</f>
        <v/>
      </c>
      <c r="D124" s="221" t="str">
        <f ca="1">IF(V124&gt;0,IF($D$12=B124,COUNT($D$12:D123,1),""),"")</f>
        <v/>
      </c>
      <c r="E124" s="221" t="str">
        <f ca="1">IF(V124&gt;0,IF($E$12=B124,COUNT($E$12:E123,1),""),"")</f>
        <v/>
      </c>
      <c r="F124" s="221" t="str">
        <f ca="1">IF(V124&gt;0,IF($F$12=B124,COUNT($F$12:F123,1),""),"")</f>
        <v/>
      </c>
      <c r="G124" s="90"/>
      <c r="H124" s="72">
        <v>31107</v>
      </c>
      <c r="I124" s="94" t="s">
        <v>113</v>
      </c>
      <c r="J124" s="91" t="s">
        <v>52</v>
      </c>
      <c r="K124" s="324">
        <v>7887100000</v>
      </c>
      <c r="L124" s="89">
        <v>420210</v>
      </c>
      <c r="M124" s="76" t="s">
        <v>1152</v>
      </c>
      <c r="N124" s="76" t="s">
        <v>52</v>
      </c>
      <c r="O124" s="324">
        <v>57480000</v>
      </c>
      <c r="P124" s="77">
        <f ca="1">SUMIF($W$12:BO124,$P$11,W124:BO124)</f>
        <v>0</v>
      </c>
      <c r="Q124" s="77">
        <f ca="1">SUMIF($W$12:BP124,$P$11,X124:BP124)</f>
        <v>0</v>
      </c>
      <c r="R124" s="77">
        <f ca="1">SUMIF($W$12:BQ124,$P$11,Y124:BQ124)</f>
        <v>0</v>
      </c>
      <c r="S124" s="78">
        <f t="shared" ca="1" si="18"/>
        <v>0</v>
      </c>
      <c r="T124" s="77">
        <f t="shared" ca="1" si="19"/>
        <v>0</v>
      </c>
      <c r="U124" s="77">
        <f t="shared" ca="1" si="20"/>
        <v>0</v>
      </c>
      <c r="V124" s="79">
        <f t="shared" ca="1" si="21"/>
        <v>0</v>
      </c>
      <c r="W124" s="80"/>
      <c r="X124" s="81">
        <f t="shared" si="22"/>
        <v>0</v>
      </c>
      <c r="Y124" s="82"/>
      <c r="Z124" s="80"/>
      <c r="AA124" s="81">
        <f t="shared" si="23"/>
        <v>0</v>
      </c>
      <c r="AB124" s="82"/>
      <c r="AC124" s="80"/>
      <c r="AD124" s="81">
        <f t="shared" si="24"/>
        <v>0</v>
      </c>
      <c r="AE124" s="82"/>
      <c r="AF124" s="80"/>
      <c r="AG124" s="81">
        <f t="shared" si="25"/>
        <v>0</v>
      </c>
      <c r="AH124" s="82"/>
      <c r="AI124" s="80"/>
      <c r="AJ124" s="81">
        <f t="shared" si="26"/>
        <v>0</v>
      </c>
      <c r="AK124" s="82"/>
      <c r="AL124" s="80"/>
      <c r="AM124" s="81">
        <v>0</v>
      </c>
      <c r="AN124" s="82"/>
      <c r="AO124" s="80"/>
      <c r="AP124" s="81">
        <v>0</v>
      </c>
      <c r="AQ124" s="82"/>
      <c r="AR124" s="80"/>
      <c r="AS124" s="81">
        <f t="shared" si="27"/>
        <v>0</v>
      </c>
      <c r="AT124" s="82"/>
      <c r="AU124" s="80"/>
      <c r="AV124" s="81">
        <f t="shared" si="28"/>
        <v>0</v>
      </c>
      <c r="AW124" s="82"/>
      <c r="AX124" s="80"/>
      <c r="AY124" s="81">
        <f t="shared" si="29"/>
        <v>0</v>
      </c>
      <c r="AZ124" s="82"/>
      <c r="BA124" s="80"/>
      <c r="BB124" s="81">
        <f t="shared" si="30"/>
        <v>0</v>
      </c>
      <c r="BC124" s="82"/>
      <c r="BD124" s="80"/>
      <c r="BE124" s="81">
        <f t="shared" si="31"/>
        <v>0</v>
      </c>
      <c r="BF124" s="82"/>
      <c r="BG124" s="80"/>
      <c r="BH124" s="81">
        <f t="shared" si="32"/>
        <v>0</v>
      </c>
      <c r="BI124" s="82"/>
      <c r="BJ124" s="80"/>
      <c r="BK124" s="81">
        <f t="shared" si="33"/>
        <v>0</v>
      </c>
      <c r="BL124" s="82"/>
      <c r="BM124" s="80"/>
      <c r="BN124" s="81">
        <f t="shared" si="34"/>
        <v>0</v>
      </c>
      <c r="BO124" s="82"/>
    </row>
    <row r="125" spans="1:67" ht="39" hidden="1" customHeight="1" thickBot="1">
      <c r="A125" s="71">
        <v>85112</v>
      </c>
      <c r="B125" s="71" t="s">
        <v>2242</v>
      </c>
      <c r="C125" s="221" t="str">
        <f ca="1">IF(V125&gt;0,IF($C$12=B125,COUNT($C$12:C124,1),""),"")</f>
        <v/>
      </c>
      <c r="D125" s="221" t="str">
        <f ca="1">IF(V125&gt;0,IF($D$12=B125,COUNT($D$12:D124,1),""),"")</f>
        <v/>
      </c>
      <c r="E125" s="221" t="str">
        <f ca="1">IF(V125&gt;0,IF($E$12=B125,COUNT($E$12:E124,1),""),"")</f>
        <v/>
      </c>
      <c r="F125" s="221" t="str">
        <f ca="1">IF(V125&gt;0,IF($F$12=B125,COUNT($F$12:F124,1),""),"")</f>
        <v/>
      </c>
      <c r="G125" s="72"/>
      <c r="H125" s="72">
        <v>31108</v>
      </c>
      <c r="I125" s="76" t="s">
        <v>114</v>
      </c>
      <c r="J125" s="91" t="s">
        <v>52</v>
      </c>
      <c r="K125" s="324">
        <v>9067500000</v>
      </c>
      <c r="L125" s="95">
        <v>420210</v>
      </c>
      <c r="M125" s="76" t="s">
        <v>1152</v>
      </c>
      <c r="N125" s="76" t="s">
        <v>52</v>
      </c>
      <c r="O125" s="324">
        <v>57480000</v>
      </c>
      <c r="P125" s="77">
        <f ca="1">SUMIF($W$12:BO125,$P$11,W125:BO125)</f>
        <v>0</v>
      </c>
      <c r="Q125" s="77">
        <f ca="1">SUMIF($W$12:BP125,$P$11,X125:BP125)</f>
        <v>0</v>
      </c>
      <c r="R125" s="77">
        <f ca="1">SUMIF($W$12:BQ125,$P$11,Y125:BQ125)</f>
        <v>0</v>
      </c>
      <c r="S125" s="78">
        <f t="shared" ca="1" si="18"/>
        <v>0</v>
      </c>
      <c r="T125" s="77">
        <f t="shared" ca="1" si="19"/>
        <v>0</v>
      </c>
      <c r="U125" s="77">
        <f t="shared" ca="1" si="20"/>
        <v>0</v>
      </c>
      <c r="V125" s="79">
        <f t="shared" ca="1" si="21"/>
        <v>0</v>
      </c>
      <c r="W125" s="80"/>
      <c r="X125" s="81">
        <f t="shared" si="22"/>
        <v>0</v>
      </c>
      <c r="Y125" s="82"/>
      <c r="Z125" s="80"/>
      <c r="AA125" s="81">
        <f t="shared" si="23"/>
        <v>0</v>
      </c>
      <c r="AB125" s="82"/>
      <c r="AC125" s="80"/>
      <c r="AD125" s="81">
        <f t="shared" si="24"/>
        <v>0</v>
      </c>
      <c r="AE125" s="82"/>
      <c r="AF125" s="80"/>
      <c r="AG125" s="81">
        <f t="shared" si="25"/>
        <v>0</v>
      </c>
      <c r="AH125" s="82"/>
      <c r="AI125" s="80"/>
      <c r="AJ125" s="81">
        <f t="shared" si="26"/>
        <v>0</v>
      </c>
      <c r="AK125" s="82"/>
      <c r="AL125" s="80"/>
      <c r="AM125" s="81">
        <v>0</v>
      </c>
      <c r="AN125" s="82"/>
      <c r="AO125" s="80"/>
      <c r="AP125" s="81">
        <v>0</v>
      </c>
      <c r="AQ125" s="82"/>
      <c r="AR125" s="80"/>
      <c r="AS125" s="81">
        <f t="shared" si="27"/>
        <v>0</v>
      </c>
      <c r="AT125" s="82"/>
      <c r="AU125" s="80"/>
      <c r="AV125" s="81">
        <f t="shared" si="28"/>
        <v>0</v>
      </c>
      <c r="AW125" s="82"/>
      <c r="AX125" s="80"/>
      <c r="AY125" s="81">
        <f t="shared" si="29"/>
        <v>0</v>
      </c>
      <c r="AZ125" s="82"/>
      <c r="BA125" s="80"/>
      <c r="BB125" s="81">
        <f t="shared" si="30"/>
        <v>0</v>
      </c>
      <c r="BC125" s="82"/>
      <c r="BD125" s="80"/>
      <c r="BE125" s="81">
        <f t="shared" si="31"/>
        <v>0</v>
      </c>
      <c r="BF125" s="82"/>
      <c r="BG125" s="80"/>
      <c r="BH125" s="81">
        <f t="shared" si="32"/>
        <v>0</v>
      </c>
      <c r="BI125" s="82"/>
      <c r="BJ125" s="80"/>
      <c r="BK125" s="81">
        <f t="shared" si="33"/>
        <v>0</v>
      </c>
      <c r="BL125" s="82"/>
      <c r="BM125" s="80"/>
      <c r="BN125" s="81">
        <f t="shared" si="34"/>
        <v>0</v>
      </c>
      <c r="BO125" s="82"/>
    </row>
    <row r="126" spans="1:67" ht="39" hidden="1" customHeight="1" thickBot="1">
      <c r="A126" s="71">
        <v>85113</v>
      </c>
      <c r="B126" s="71" t="s">
        <v>2242</v>
      </c>
      <c r="C126" s="221" t="str">
        <f ca="1">IF(V126&gt;0,IF($C$12=B126,COUNT($C$12:C125,1),""),"")</f>
        <v/>
      </c>
      <c r="D126" s="221" t="str">
        <f ca="1">IF(V126&gt;0,IF($D$12=B126,COUNT($D$12:D125,1),""),"")</f>
        <v/>
      </c>
      <c r="E126" s="221" t="str">
        <f ca="1">IF(V126&gt;0,IF($E$12=B126,COUNT($E$12:E125,1),""),"")</f>
        <v/>
      </c>
      <c r="F126" s="221" t="str">
        <f ca="1">IF(V126&gt;0,IF($F$12=B126,COUNT($F$12:F125,1),""),"")</f>
        <v/>
      </c>
      <c r="G126" s="90"/>
      <c r="H126" s="72">
        <v>31109</v>
      </c>
      <c r="I126" s="76" t="s">
        <v>115</v>
      </c>
      <c r="J126" s="91" t="s">
        <v>52</v>
      </c>
      <c r="K126" s="324">
        <v>10094500000</v>
      </c>
      <c r="L126" s="95">
        <v>420210</v>
      </c>
      <c r="M126" s="76" t="s">
        <v>1152</v>
      </c>
      <c r="N126" s="76" t="s">
        <v>52</v>
      </c>
      <c r="O126" s="324">
        <v>57480000</v>
      </c>
      <c r="P126" s="77">
        <f ca="1">SUMIF($W$12:BO126,$P$11,W126:BO126)</f>
        <v>0</v>
      </c>
      <c r="Q126" s="77">
        <f ca="1">SUMIF($W$12:BP126,$P$11,X126:BP126)</f>
        <v>0</v>
      </c>
      <c r="R126" s="77">
        <f ca="1">SUMIF($W$12:BQ126,$P$11,Y126:BQ126)</f>
        <v>0</v>
      </c>
      <c r="S126" s="78">
        <f t="shared" ca="1" si="18"/>
        <v>0</v>
      </c>
      <c r="T126" s="77">
        <f t="shared" ca="1" si="19"/>
        <v>0</v>
      </c>
      <c r="U126" s="77">
        <f t="shared" ca="1" si="20"/>
        <v>0</v>
      </c>
      <c r="V126" s="79">
        <f t="shared" ca="1" si="21"/>
        <v>0</v>
      </c>
      <c r="W126" s="80"/>
      <c r="X126" s="81">
        <f t="shared" si="22"/>
        <v>0</v>
      </c>
      <c r="Y126" s="82"/>
      <c r="Z126" s="80"/>
      <c r="AA126" s="81">
        <f t="shared" si="23"/>
        <v>0</v>
      </c>
      <c r="AB126" s="82"/>
      <c r="AC126" s="80"/>
      <c r="AD126" s="81">
        <f t="shared" si="24"/>
        <v>0</v>
      </c>
      <c r="AE126" s="82"/>
      <c r="AF126" s="80"/>
      <c r="AG126" s="81">
        <f t="shared" si="25"/>
        <v>0</v>
      </c>
      <c r="AH126" s="82"/>
      <c r="AI126" s="80"/>
      <c r="AJ126" s="81">
        <f t="shared" si="26"/>
        <v>0</v>
      </c>
      <c r="AK126" s="82"/>
      <c r="AL126" s="80"/>
      <c r="AM126" s="81">
        <v>0</v>
      </c>
      <c r="AN126" s="82"/>
      <c r="AO126" s="80"/>
      <c r="AP126" s="81">
        <v>0</v>
      </c>
      <c r="AQ126" s="82"/>
      <c r="AR126" s="80"/>
      <c r="AS126" s="81">
        <f t="shared" si="27"/>
        <v>0</v>
      </c>
      <c r="AT126" s="82"/>
      <c r="AU126" s="80"/>
      <c r="AV126" s="81">
        <f t="shared" si="28"/>
        <v>0</v>
      </c>
      <c r="AW126" s="82"/>
      <c r="AX126" s="80"/>
      <c r="AY126" s="81">
        <f t="shared" si="29"/>
        <v>0</v>
      </c>
      <c r="AZ126" s="82"/>
      <c r="BA126" s="80"/>
      <c r="BB126" s="81">
        <f t="shared" si="30"/>
        <v>0</v>
      </c>
      <c r="BC126" s="82"/>
      <c r="BD126" s="80"/>
      <c r="BE126" s="81">
        <f t="shared" si="31"/>
        <v>0</v>
      </c>
      <c r="BF126" s="82"/>
      <c r="BG126" s="80"/>
      <c r="BH126" s="81">
        <f t="shared" si="32"/>
        <v>0</v>
      </c>
      <c r="BI126" s="82"/>
      <c r="BJ126" s="80"/>
      <c r="BK126" s="81">
        <f t="shared" si="33"/>
        <v>0</v>
      </c>
      <c r="BL126" s="82"/>
      <c r="BM126" s="80"/>
      <c r="BN126" s="81">
        <f t="shared" si="34"/>
        <v>0</v>
      </c>
      <c r="BO126" s="82"/>
    </row>
    <row r="127" spans="1:67" ht="39" hidden="1" customHeight="1" thickBot="1">
      <c r="A127" s="71">
        <v>85114</v>
      </c>
      <c r="B127" s="71" t="s">
        <v>2242</v>
      </c>
      <c r="C127" s="221" t="str">
        <f ca="1">IF(V127&gt;0,IF($C$12=B127,COUNT($C$12:C126,1),""),"")</f>
        <v/>
      </c>
      <c r="D127" s="221" t="str">
        <f ca="1">IF(V127&gt;0,IF($D$12=B127,COUNT($D$12:D126,1),""),"")</f>
        <v/>
      </c>
      <c r="E127" s="221" t="str">
        <f ca="1">IF(V127&gt;0,IF($E$12=B127,COUNT($E$12:E126,1),""),"")</f>
        <v/>
      </c>
      <c r="F127" s="221" t="str">
        <f ca="1">IF(V127&gt;0,IF($F$12=B127,COUNT($F$12:F126,1),""),"")</f>
        <v/>
      </c>
      <c r="G127" s="90"/>
      <c r="H127" s="72">
        <v>31110</v>
      </c>
      <c r="I127" s="76" t="s">
        <v>116</v>
      </c>
      <c r="J127" s="91" t="s">
        <v>52</v>
      </c>
      <c r="K127" s="324">
        <v>11193000000</v>
      </c>
      <c r="L127" s="95">
        <v>420210</v>
      </c>
      <c r="M127" s="76" t="s">
        <v>1152</v>
      </c>
      <c r="N127" s="76" t="s">
        <v>52</v>
      </c>
      <c r="O127" s="324">
        <v>57480000</v>
      </c>
      <c r="P127" s="77">
        <f ca="1">SUMIF($W$12:BO127,$P$11,W127:BO127)</f>
        <v>0</v>
      </c>
      <c r="Q127" s="77">
        <f ca="1">SUMIF($W$12:BP127,$P$11,X127:BP127)</f>
        <v>0</v>
      </c>
      <c r="R127" s="77">
        <f ca="1">SUMIF($W$12:BQ127,$P$11,Y127:BQ127)</f>
        <v>0</v>
      </c>
      <c r="S127" s="78">
        <f t="shared" ca="1" si="18"/>
        <v>0</v>
      </c>
      <c r="T127" s="77">
        <f t="shared" ca="1" si="19"/>
        <v>0</v>
      </c>
      <c r="U127" s="77">
        <f t="shared" ca="1" si="20"/>
        <v>0</v>
      </c>
      <c r="V127" s="79">
        <f t="shared" ca="1" si="21"/>
        <v>0</v>
      </c>
      <c r="W127" s="80"/>
      <c r="X127" s="81">
        <f t="shared" si="22"/>
        <v>0</v>
      </c>
      <c r="Y127" s="82"/>
      <c r="Z127" s="80"/>
      <c r="AA127" s="81">
        <f t="shared" si="23"/>
        <v>0</v>
      </c>
      <c r="AB127" s="82"/>
      <c r="AC127" s="80"/>
      <c r="AD127" s="81">
        <f t="shared" si="24"/>
        <v>0</v>
      </c>
      <c r="AE127" s="82"/>
      <c r="AF127" s="80"/>
      <c r="AG127" s="81">
        <f t="shared" si="25"/>
        <v>0</v>
      </c>
      <c r="AH127" s="82"/>
      <c r="AI127" s="80"/>
      <c r="AJ127" s="81">
        <f t="shared" si="26"/>
        <v>0</v>
      </c>
      <c r="AK127" s="82"/>
      <c r="AL127" s="80"/>
      <c r="AM127" s="81">
        <v>0</v>
      </c>
      <c r="AN127" s="82"/>
      <c r="AO127" s="80"/>
      <c r="AP127" s="81">
        <v>0</v>
      </c>
      <c r="AQ127" s="82"/>
      <c r="AR127" s="80"/>
      <c r="AS127" s="81">
        <f t="shared" si="27"/>
        <v>0</v>
      </c>
      <c r="AT127" s="82"/>
      <c r="AU127" s="80"/>
      <c r="AV127" s="81">
        <f t="shared" si="28"/>
        <v>0</v>
      </c>
      <c r="AW127" s="82"/>
      <c r="AX127" s="80"/>
      <c r="AY127" s="81">
        <f t="shared" si="29"/>
        <v>0</v>
      </c>
      <c r="AZ127" s="82"/>
      <c r="BA127" s="80"/>
      <c r="BB127" s="81">
        <f t="shared" si="30"/>
        <v>0</v>
      </c>
      <c r="BC127" s="82"/>
      <c r="BD127" s="80"/>
      <c r="BE127" s="81">
        <f t="shared" si="31"/>
        <v>0</v>
      </c>
      <c r="BF127" s="82"/>
      <c r="BG127" s="80"/>
      <c r="BH127" s="81">
        <f t="shared" si="32"/>
        <v>0</v>
      </c>
      <c r="BI127" s="82"/>
      <c r="BJ127" s="80"/>
      <c r="BK127" s="81">
        <f t="shared" si="33"/>
        <v>0</v>
      </c>
      <c r="BL127" s="82"/>
      <c r="BM127" s="80"/>
      <c r="BN127" s="81">
        <f t="shared" si="34"/>
        <v>0</v>
      </c>
      <c r="BO127" s="82"/>
    </row>
    <row r="128" spans="1:67" ht="39" hidden="1" customHeight="1" thickBot="1">
      <c r="A128" s="71">
        <v>85115</v>
      </c>
      <c r="B128" s="71" t="s">
        <v>2242</v>
      </c>
      <c r="C128" s="221" t="str">
        <f ca="1">IF(V128&gt;0,IF($C$12=B128,COUNT($C$12:C127,1),""),"")</f>
        <v/>
      </c>
      <c r="D128" s="221" t="str">
        <f ca="1">IF(V128&gt;0,IF($D$12=B128,COUNT($D$12:D127,1),""),"")</f>
        <v/>
      </c>
      <c r="E128" s="221" t="str">
        <f ca="1">IF(V128&gt;0,IF($E$12=B128,COUNT($E$12:E127,1),""),"")</f>
        <v/>
      </c>
      <c r="F128" s="221" t="str">
        <f ca="1">IF(V128&gt;0,IF($F$12=B128,COUNT($F$12:F127,1),""),"")</f>
        <v/>
      </c>
      <c r="G128" s="90"/>
      <c r="H128" s="72">
        <v>31111</v>
      </c>
      <c r="I128" s="76" t="s">
        <v>117</v>
      </c>
      <c r="J128" s="91" t="s">
        <v>52</v>
      </c>
      <c r="K128" s="324">
        <v>12610000000</v>
      </c>
      <c r="L128" s="89">
        <v>420210</v>
      </c>
      <c r="M128" s="75" t="s">
        <v>1152</v>
      </c>
      <c r="N128" s="91" t="s">
        <v>52</v>
      </c>
      <c r="O128" s="324">
        <v>57480000</v>
      </c>
      <c r="P128" s="77">
        <f ca="1">SUMIF($W$12:BO128,$P$11,W128:BO128)</f>
        <v>0</v>
      </c>
      <c r="Q128" s="77">
        <f ca="1">SUMIF($W$12:BP128,$P$11,X128:BP128)</f>
        <v>0</v>
      </c>
      <c r="R128" s="77">
        <f ca="1">SUMIF($W$12:BQ128,$P$11,Y128:BQ128)</f>
        <v>0</v>
      </c>
      <c r="S128" s="78">
        <f t="shared" ca="1" si="18"/>
        <v>0</v>
      </c>
      <c r="T128" s="77">
        <f t="shared" ca="1" si="19"/>
        <v>0</v>
      </c>
      <c r="U128" s="77">
        <f t="shared" ca="1" si="20"/>
        <v>0</v>
      </c>
      <c r="V128" s="79">
        <f t="shared" ca="1" si="21"/>
        <v>0</v>
      </c>
      <c r="W128" s="80"/>
      <c r="X128" s="81">
        <f t="shared" si="22"/>
        <v>0</v>
      </c>
      <c r="Y128" s="82"/>
      <c r="Z128" s="80"/>
      <c r="AA128" s="81">
        <f t="shared" si="23"/>
        <v>0</v>
      </c>
      <c r="AB128" s="82"/>
      <c r="AC128" s="80"/>
      <c r="AD128" s="81">
        <f t="shared" si="24"/>
        <v>0</v>
      </c>
      <c r="AE128" s="82"/>
      <c r="AF128" s="80"/>
      <c r="AG128" s="81">
        <f t="shared" si="25"/>
        <v>0</v>
      </c>
      <c r="AH128" s="82"/>
      <c r="AI128" s="80"/>
      <c r="AJ128" s="81">
        <f t="shared" si="26"/>
        <v>0</v>
      </c>
      <c r="AK128" s="82"/>
      <c r="AL128" s="80"/>
      <c r="AM128" s="81">
        <v>0</v>
      </c>
      <c r="AN128" s="82"/>
      <c r="AO128" s="80"/>
      <c r="AP128" s="81">
        <v>0</v>
      </c>
      <c r="AQ128" s="82"/>
      <c r="AR128" s="80"/>
      <c r="AS128" s="81">
        <f t="shared" si="27"/>
        <v>0</v>
      </c>
      <c r="AT128" s="82"/>
      <c r="AU128" s="80"/>
      <c r="AV128" s="81">
        <f t="shared" si="28"/>
        <v>0</v>
      </c>
      <c r="AW128" s="82"/>
      <c r="AX128" s="80"/>
      <c r="AY128" s="81">
        <f t="shared" si="29"/>
        <v>0</v>
      </c>
      <c r="AZ128" s="82"/>
      <c r="BA128" s="80"/>
      <c r="BB128" s="81">
        <f t="shared" si="30"/>
        <v>0</v>
      </c>
      <c r="BC128" s="82"/>
      <c r="BD128" s="80"/>
      <c r="BE128" s="81">
        <f t="shared" si="31"/>
        <v>0</v>
      </c>
      <c r="BF128" s="82"/>
      <c r="BG128" s="80"/>
      <c r="BH128" s="81">
        <f t="shared" si="32"/>
        <v>0</v>
      </c>
      <c r="BI128" s="82"/>
      <c r="BJ128" s="80"/>
      <c r="BK128" s="81">
        <f t="shared" si="33"/>
        <v>0</v>
      </c>
      <c r="BL128" s="82"/>
      <c r="BM128" s="80"/>
      <c r="BN128" s="81">
        <f t="shared" si="34"/>
        <v>0</v>
      </c>
      <c r="BO128" s="82"/>
    </row>
    <row r="129" spans="1:67" ht="39" hidden="1" customHeight="1" thickBot="1">
      <c r="A129" s="71">
        <v>85116</v>
      </c>
      <c r="B129" s="71" t="s">
        <v>2242</v>
      </c>
      <c r="C129" s="221" t="str">
        <f ca="1">IF(V129&gt;0,IF($C$12=B129,COUNT($C$12:C128,1),""),"")</f>
        <v/>
      </c>
      <c r="D129" s="221" t="str">
        <f ca="1">IF(V129&gt;0,IF($D$12=B129,COUNT($D$12:D128,1),""),"")</f>
        <v/>
      </c>
      <c r="E129" s="221" t="str">
        <f ca="1">IF(V129&gt;0,IF($E$12=B129,COUNT($E$12:E128,1),""),"")</f>
        <v/>
      </c>
      <c r="F129" s="221" t="str">
        <f ca="1">IF(V129&gt;0,IF($F$12=B129,COUNT($F$12:F128,1),""),"")</f>
        <v/>
      </c>
      <c r="G129" s="72"/>
      <c r="H129" s="72">
        <v>31112</v>
      </c>
      <c r="I129" s="76" t="s">
        <v>118</v>
      </c>
      <c r="J129" s="91" t="s">
        <v>52</v>
      </c>
      <c r="K129" s="324">
        <v>14298700000</v>
      </c>
      <c r="L129" s="95">
        <v>420211</v>
      </c>
      <c r="M129" s="76" t="s">
        <v>1153</v>
      </c>
      <c r="N129" s="76" t="s">
        <v>52</v>
      </c>
      <c r="O129" s="324">
        <v>60405000</v>
      </c>
      <c r="P129" s="77">
        <f ca="1">SUMIF($W$12:BO129,$P$11,W129:BO129)</f>
        <v>0</v>
      </c>
      <c r="Q129" s="77">
        <f ca="1">SUMIF($W$12:BP129,$P$11,X129:BP129)</f>
        <v>0</v>
      </c>
      <c r="R129" s="77">
        <f ca="1">SUMIF($W$12:BQ129,$P$11,Y129:BQ129)</f>
        <v>0</v>
      </c>
      <c r="S129" s="78">
        <f t="shared" ca="1" si="18"/>
        <v>0</v>
      </c>
      <c r="T129" s="77">
        <f t="shared" ca="1" si="19"/>
        <v>0</v>
      </c>
      <c r="U129" s="77">
        <f t="shared" ca="1" si="20"/>
        <v>0</v>
      </c>
      <c r="V129" s="79">
        <f t="shared" ca="1" si="21"/>
        <v>0</v>
      </c>
      <c r="W129" s="80"/>
      <c r="X129" s="81">
        <f t="shared" si="22"/>
        <v>0</v>
      </c>
      <c r="Y129" s="82"/>
      <c r="Z129" s="80"/>
      <c r="AA129" s="81">
        <f t="shared" si="23"/>
        <v>0</v>
      </c>
      <c r="AB129" s="82"/>
      <c r="AC129" s="80"/>
      <c r="AD129" s="81">
        <f t="shared" si="24"/>
        <v>0</v>
      </c>
      <c r="AE129" s="82"/>
      <c r="AF129" s="80"/>
      <c r="AG129" s="81">
        <f t="shared" si="25"/>
        <v>0</v>
      </c>
      <c r="AH129" s="82"/>
      <c r="AI129" s="80"/>
      <c r="AJ129" s="81">
        <f t="shared" si="26"/>
        <v>0</v>
      </c>
      <c r="AK129" s="82"/>
      <c r="AL129" s="80"/>
      <c r="AM129" s="81">
        <v>0</v>
      </c>
      <c r="AN129" s="82"/>
      <c r="AO129" s="80"/>
      <c r="AP129" s="81">
        <v>0</v>
      </c>
      <c r="AQ129" s="82"/>
      <c r="AR129" s="80"/>
      <c r="AS129" s="81">
        <f t="shared" si="27"/>
        <v>0</v>
      </c>
      <c r="AT129" s="82"/>
      <c r="AU129" s="80"/>
      <c r="AV129" s="81">
        <f t="shared" si="28"/>
        <v>0</v>
      </c>
      <c r="AW129" s="82"/>
      <c r="AX129" s="80"/>
      <c r="AY129" s="81">
        <f t="shared" si="29"/>
        <v>0</v>
      </c>
      <c r="AZ129" s="82"/>
      <c r="BA129" s="80"/>
      <c r="BB129" s="81">
        <f t="shared" si="30"/>
        <v>0</v>
      </c>
      <c r="BC129" s="82"/>
      <c r="BD129" s="80"/>
      <c r="BE129" s="81">
        <f t="shared" si="31"/>
        <v>0</v>
      </c>
      <c r="BF129" s="82"/>
      <c r="BG129" s="80"/>
      <c r="BH129" s="81">
        <f t="shared" si="32"/>
        <v>0</v>
      </c>
      <c r="BI129" s="82"/>
      <c r="BJ129" s="80"/>
      <c r="BK129" s="81">
        <f t="shared" si="33"/>
        <v>0</v>
      </c>
      <c r="BL129" s="82"/>
      <c r="BM129" s="80"/>
      <c r="BN129" s="81">
        <f t="shared" si="34"/>
        <v>0</v>
      </c>
      <c r="BO129" s="82"/>
    </row>
    <row r="130" spans="1:67" ht="39" hidden="1" customHeight="1" thickBot="1">
      <c r="A130" s="71">
        <v>85117</v>
      </c>
      <c r="B130" s="71" t="s">
        <v>2242</v>
      </c>
      <c r="C130" s="221" t="str">
        <f ca="1">IF(V130&gt;0,IF($C$12=B130,COUNT($C$12:C129,1),""),"")</f>
        <v/>
      </c>
      <c r="D130" s="221" t="str">
        <f ca="1">IF(V130&gt;0,IF($D$12=B130,COUNT($D$12:D129,1),""),"")</f>
        <v/>
      </c>
      <c r="E130" s="221" t="str">
        <f ca="1">IF(V130&gt;0,IF($E$12=B130,COUNT($E$12:E129,1),""),"")</f>
        <v/>
      </c>
      <c r="F130" s="221" t="str">
        <f ca="1">IF(V130&gt;0,IF($F$12=B130,COUNT($F$12:F129,1),""),"")</f>
        <v/>
      </c>
      <c r="G130" s="90"/>
      <c r="H130" s="72">
        <v>31113</v>
      </c>
      <c r="I130" s="76" t="s">
        <v>119</v>
      </c>
      <c r="J130" s="91" t="s">
        <v>52</v>
      </c>
      <c r="K130" s="324">
        <v>16380000000</v>
      </c>
      <c r="L130" s="95">
        <v>420211</v>
      </c>
      <c r="M130" s="76" t="s">
        <v>1153</v>
      </c>
      <c r="N130" s="76" t="s">
        <v>52</v>
      </c>
      <c r="O130" s="324">
        <v>60405000</v>
      </c>
      <c r="P130" s="77">
        <f ca="1">SUMIF($W$12:BO130,$P$11,W130:BO130)</f>
        <v>0</v>
      </c>
      <c r="Q130" s="77">
        <f ca="1">SUMIF($W$12:BP130,$P$11,X130:BP130)</f>
        <v>0</v>
      </c>
      <c r="R130" s="77">
        <f ca="1">SUMIF($W$12:BQ130,$P$11,Y130:BQ130)</f>
        <v>0</v>
      </c>
      <c r="S130" s="78">
        <f t="shared" ca="1" si="18"/>
        <v>0</v>
      </c>
      <c r="T130" s="77">
        <f t="shared" ca="1" si="19"/>
        <v>0</v>
      </c>
      <c r="U130" s="77">
        <f t="shared" ca="1" si="20"/>
        <v>0</v>
      </c>
      <c r="V130" s="79">
        <f t="shared" ca="1" si="21"/>
        <v>0</v>
      </c>
      <c r="W130" s="80"/>
      <c r="X130" s="81">
        <f t="shared" si="22"/>
        <v>0</v>
      </c>
      <c r="Y130" s="82"/>
      <c r="Z130" s="80"/>
      <c r="AA130" s="81">
        <f t="shared" si="23"/>
        <v>0</v>
      </c>
      <c r="AB130" s="82"/>
      <c r="AC130" s="80"/>
      <c r="AD130" s="81">
        <f t="shared" si="24"/>
        <v>0</v>
      </c>
      <c r="AE130" s="82"/>
      <c r="AF130" s="80"/>
      <c r="AG130" s="81">
        <f t="shared" si="25"/>
        <v>0</v>
      </c>
      <c r="AH130" s="82"/>
      <c r="AI130" s="80"/>
      <c r="AJ130" s="81">
        <f t="shared" si="26"/>
        <v>0</v>
      </c>
      <c r="AK130" s="82"/>
      <c r="AL130" s="80"/>
      <c r="AM130" s="81">
        <v>0</v>
      </c>
      <c r="AN130" s="82"/>
      <c r="AO130" s="80"/>
      <c r="AP130" s="81">
        <v>0</v>
      </c>
      <c r="AQ130" s="82"/>
      <c r="AR130" s="80"/>
      <c r="AS130" s="81">
        <f t="shared" si="27"/>
        <v>0</v>
      </c>
      <c r="AT130" s="82"/>
      <c r="AU130" s="80"/>
      <c r="AV130" s="81">
        <f t="shared" si="28"/>
        <v>0</v>
      </c>
      <c r="AW130" s="82"/>
      <c r="AX130" s="80"/>
      <c r="AY130" s="81">
        <f t="shared" si="29"/>
        <v>0</v>
      </c>
      <c r="AZ130" s="82"/>
      <c r="BA130" s="80"/>
      <c r="BB130" s="81">
        <f t="shared" si="30"/>
        <v>0</v>
      </c>
      <c r="BC130" s="82"/>
      <c r="BD130" s="80"/>
      <c r="BE130" s="81">
        <f t="shared" si="31"/>
        <v>0</v>
      </c>
      <c r="BF130" s="82"/>
      <c r="BG130" s="80"/>
      <c r="BH130" s="81">
        <f t="shared" si="32"/>
        <v>0</v>
      </c>
      <c r="BI130" s="82"/>
      <c r="BJ130" s="80"/>
      <c r="BK130" s="81">
        <f t="shared" si="33"/>
        <v>0</v>
      </c>
      <c r="BL130" s="82"/>
      <c r="BM130" s="80"/>
      <c r="BN130" s="81">
        <f t="shared" si="34"/>
        <v>0</v>
      </c>
      <c r="BO130" s="82"/>
    </row>
    <row r="131" spans="1:67" ht="39" hidden="1" customHeight="1" thickBot="1">
      <c r="A131" s="71">
        <v>85118</v>
      </c>
      <c r="B131" s="71" t="s">
        <v>2242</v>
      </c>
      <c r="C131" s="221" t="str">
        <f ca="1">IF(V131&gt;0,IF($C$12=B131,COUNT($C$12:C130,1),""),"")</f>
        <v/>
      </c>
      <c r="D131" s="221" t="str">
        <f ca="1">IF(V131&gt;0,IF($D$12=B131,COUNT($D$12:D130,1),""),"")</f>
        <v/>
      </c>
      <c r="E131" s="221" t="str">
        <f ca="1">IF(V131&gt;0,IF($E$12=B131,COUNT($E$12:E130,1),""),"")</f>
        <v/>
      </c>
      <c r="F131" s="221" t="str">
        <f ca="1">IF(V131&gt;0,IF($F$12=B131,COUNT($F$12:F130,1),""),"")</f>
        <v/>
      </c>
      <c r="G131" s="72"/>
      <c r="H131" s="72">
        <v>31114</v>
      </c>
      <c r="I131" s="76" t="s">
        <v>120</v>
      </c>
      <c r="J131" s="91" t="s">
        <v>52</v>
      </c>
      <c r="K131" s="324">
        <v>5980000000</v>
      </c>
      <c r="L131" s="95">
        <v>420209</v>
      </c>
      <c r="M131" s="76" t="s">
        <v>1151</v>
      </c>
      <c r="N131" s="76" t="s">
        <v>52</v>
      </c>
      <c r="O131" s="324">
        <v>48658000</v>
      </c>
      <c r="P131" s="77">
        <f ca="1">SUMIF($W$12:BO131,$P$11,W131:BO131)</f>
        <v>0</v>
      </c>
      <c r="Q131" s="77">
        <f ca="1">SUMIF($W$12:BP131,$P$11,X131:BP131)</f>
        <v>0</v>
      </c>
      <c r="R131" s="77">
        <f ca="1">SUMIF($W$12:BQ131,$P$11,Y131:BQ131)</f>
        <v>0</v>
      </c>
      <c r="S131" s="78">
        <f t="shared" ca="1" si="18"/>
        <v>0</v>
      </c>
      <c r="T131" s="77">
        <f t="shared" ca="1" si="19"/>
        <v>0</v>
      </c>
      <c r="U131" s="77">
        <f t="shared" ca="1" si="20"/>
        <v>0</v>
      </c>
      <c r="V131" s="79">
        <f t="shared" ca="1" si="21"/>
        <v>0</v>
      </c>
      <c r="W131" s="80"/>
      <c r="X131" s="81">
        <f t="shared" si="22"/>
        <v>0</v>
      </c>
      <c r="Y131" s="82"/>
      <c r="Z131" s="80"/>
      <c r="AA131" s="81">
        <f t="shared" si="23"/>
        <v>0</v>
      </c>
      <c r="AB131" s="82"/>
      <c r="AC131" s="80"/>
      <c r="AD131" s="81">
        <f t="shared" si="24"/>
        <v>0</v>
      </c>
      <c r="AE131" s="82"/>
      <c r="AF131" s="80"/>
      <c r="AG131" s="81">
        <f t="shared" si="25"/>
        <v>0</v>
      </c>
      <c r="AH131" s="82"/>
      <c r="AI131" s="80"/>
      <c r="AJ131" s="81">
        <f t="shared" si="26"/>
        <v>0</v>
      </c>
      <c r="AK131" s="82"/>
      <c r="AL131" s="80"/>
      <c r="AM131" s="81">
        <v>0</v>
      </c>
      <c r="AN131" s="82"/>
      <c r="AO131" s="80"/>
      <c r="AP131" s="81">
        <v>0</v>
      </c>
      <c r="AQ131" s="82"/>
      <c r="AR131" s="80"/>
      <c r="AS131" s="81">
        <f t="shared" si="27"/>
        <v>0</v>
      </c>
      <c r="AT131" s="82"/>
      <c r="AU131" s="80"/>
      <c r="AV131" s="81">
        <f t="shared" si="28"/>
        <v>0</v>
      </c>
      <c r="AW131" s="82"/>
      <c r="AX131" s="80"/>
      <c r="AY131" s="81">
        <f t="shared" si="29"/>
        <v>0</v>
      </c>
      <c r="AZ131" s="82"/>
      <c r="BA131" s="80"/>
      <c r="BB131" s="81">
        <f t="shared" si="30"/>
        <v>0</v>
      </c>
      <c r="BC131" s="82"/>
      <c r="BD131" s="80"/>
      <c r="BE131" s="81">
        <f t="shared" si="31"/>
        <v>0</v>
      </c>
      <c r="BF131" s="82"/>
      <c r="BG131" s="80"/>
      <c r="BH131" s="81">
        <f t="shared" si="32"/>
        <v>0</v>
      </c>
      <c r="BI131" s="82"/>
      <c r="BJ131" s="80"/>
      <c r="BK131" s="81">
        <f t="shared" si="33"/>
        <v>0</v>
      </c>
      <c r="BL131" s="82"/>
      <c r="BM131" s="80"/>
      <c r="BN131" s="81">
        <f t="shared" si="34"/>
        <v>0</v>
      </c>
      <c r="BO131" s="82"/>
    </row>
    <row r="132" spans="1:67" ht="39" hidden="1" customHeight="1" thickBot="1">
      <c r="A132" s="71">
        <v>85119</v>
      </c>
      <c r="B132" s="71" t="s">
        <v>2242</v>
      </c>
      <c r="C132" s="221" t="str">
        <f ca="1">IF(V132&gt;0,IF($C$12=B132,COUNT($C$12:C131,1),""),"")</f>
        <v/>
      </c>
      <c r="D132" s="221" t="str">
        <f ca="1">IF(V132&gt;0,IF($D$12=B132,COUNT($D$12:D131,1),""),"")</f>
        <v/>
      </c>
      <c r="E132" s="221" t="str">
        <f ca="1">IF(V132&gt;0,IF($E$12=B132,COUNT($E$12:E131,1),""),"")</f>
        <v/>
      </c>
      <c r="F132" s="221" t="str">
        <f ca="1">IF(V132&gt;0,IF($F$12=B132,COUNT($F$12:F131,1),""),"")</f>
        <v/>
      </c>
      <c r="G132" s="72"/>
      <c r="H132" s="72">
        <v>31115</v>
      </c>
      <c r="I132" s="76" t="s">
        <v>121</v>
      </c>
      <c r="J132" s="91" t="s">
        <v>52</v>
      </c>
      <c r="K132" s="324">
        <v>6643000000</v>
      </c>
      <c r="L132" s="95">
        <v>420209</v>
      </c>
      <c r="M132" s="76" t="s">
        <v>1151</v>
      </c>
      <c r="N132" s="76" t="s">
        <v>52</v>
      </c>
      <c r="O132" s="324">
        <v>48658000</v>
      </c>
      <c r="P132" s="77">
        <f ca="1">SUMIF($W$12:BO132,$P$11,W132:BO132)</f>
        <v>0</v>
      </c>
      <c r="Q132" s="77">
        <f ca="1">SUMIF($W$12:BP132,$P$11,X132:BP132)</f>
        <v>0</v>
      </c>
      <c r="R132" s="77">
        <f ca="1">SUMIF($W$12:BQ132,$P$11,Y132:BQ132)</f>
        <v>0</v>
      </c>
      <c r="S132" s="78">
        <f t="shared" ca="1" si="18"/>
        <v>0</v>
      </c>
      <c r="T132" s="77">
        <f t="shared" ca="1" si="19"/>
        <v>0</v>
      </c>
      <c r="U132" s="77">
        <f t="shared" ca="1" si="20"/>
        <v>0</v>
      </c>
      <c r="V132" s="79">
        <f t="shared" ca="1" si="21"/>
        <v>0</v>
      </c>
      <c r="W132" s="80"/>
      <c r="X132" s="81">
        <f t="shared" si="22"/>
        <v>0</v>
      </c>
      <c r="Y132" s="82"/>
      <c r="Z132" s="80"/>
      <c r="AA132" s="81">
        <f t="shared" si="23"/>
        <v>0</v>
      </c>
      <c r="AB132" s="82"/>
      <c r="AC132" s="80"/>
      <c r="AD132" s="81">
        <f t="shared" si="24"/>
        <v>0</v>
      </c>
      <c r="AE132" s="82"/>
      <c r="AF132" s="80"/>
      <c r="AG132" s="81">
        <f t="shared" si="25"/>
        <v>0</v>
      </c>
      <c r="AH132" s="82"/>
      <c r="AI132" s="80"/>
      <c r="AJ132" s="81">
        <f t="shared" si="26"/>
        <v>0</v>
      </c>
      <c r="AK132" s="82"/>
      <c r="AL132" s="80"/>
      <c r="AM132" s="81">
        <v>0</v>
      </c>
      <c r="AN132" s="82"/>
      <c r="AO132" s="80"/>
      <c r="AP132" s="81">
        <v>0</v>
      </c>
      <c r="AQ132" s="82"/>
      <c r="AR132" s="80"/>
      <c r="AS132" s="81">
        <f t="shared" si="27"/>
        <v>0</v>
      </c>
      <c r="AT132" s="82"/>
      <c r="AU132" s="80"/>
      <c r="AV132" s="81">
        <f t="shared" si="28"/>
        <v>0</v>
      </c>
      <c r="AW132" s="82"/>
      <c r="AX132" s="80"/>
      <c r="AY132" s="81">
        <f t="shared" si="29"/>
        <v>0</v>
      </c>
      <c r="AZ132" s="82"/>
      <c r="BA132" s="80"/>
      <c r="BB132" s="81">
        <f t="shared" si="30"/>
        <v>0</v>
      </c>
      <c r="BC132" s="82"/>
      <c r="BD132" s="80"/>
      <c r="BE132" s="81">
        <f t="shared" si="31"/>
        <v>0</v>
      </c>
      <c r="BF132" s="82"/>
      <c r="BG132" s="80"/>
      <c r="BH132" s="81">
        <f t="shared" si="32"/>
        <v>0</v>
      </c>
      <c r="BI132" s="82"/>
      <c r="BJ132" s="80"/>
      <c r="BK132" s="81">
        <f t="shared" si="33"/>
        <v>0</v>
      </c>
      <c r="BL132" s="82"/>
      <c r="BM132" s="80"/>
      <c r="BN132" s="81">
        <f t="shared" si="34"/>
        <v>0</v>
      </c>
      <c r="BO132" s="82"/>
    </row>
    <row r="133" spans="1:67" ht="39" hidden="1" customHeight="1" thickBot="1">
      <c r="A133" s="71">
        <v>85120</v>
      </c>
      <c r="B133" s="71" t="s">
        <v>2242</v>
      </c>
      <c r="C133" s="221" t="str">
        <f ca="1">IF(V133&gt;0,IF($C$12=B133,COUNT($C$12:C132,1),""),"")</f>
        <v/>
      </c>
      <c r="D133" s="221" t="str">
        <f ca="1">IF(V133&gt;0,IF($D$12=B133,COUNT($D$12:D132,1),""),"")</f>
        <v/>
      </c>
      <c r="E133" s="221" t="str">
        <f ca="1">IF(V133&gt;0,IF($E$12=B133,COUNT($E$12:E132,1),""),"")</f>
        <v/>
      </c>
      <c r="F133" s="221" t="str">
        <f ca="1">IF(V133&gt;0,IF($F$12=B133,COUNT($F$12:F132,1),""),"")</f>
        <v/>
      </c>
      <c r="G133" s="90"/>
      <c r="H133" s="72">
        <v>31116</v>
      </c>
      <c r="I133" s="76" t="s">
        <v>122</v>
      </c>
      <c r="J133" s="91" t="s">
        <v>52</v>
      </c>
      <c r="K133" s="324">
        <v>7133100000</v>
      </c>
      <c r="L133" s="95">
        <v>420209</v>
      </c>
      <c r="M133" s="76" t="s">
        <v>1151</v>
      </c>
      <c r="N133" s="76" t="s">
        <v>52</v>
      </c>
      <c r="O133" s="324">
        <v>48658000</v>
      </c>
      <c r="P133" s="77">
        <f ca="1">SUMIF($W$12:BO133,$P$11,W133:BO133)</f>
        <v>0</v>
      </c>
      <c r="Q133" s="77">
        <f ca="1">SUMIF($W$12:BP133,$P$11,X133:BP133)</f>
        <v>0</v>
      </c>
      <c r="R133" s="77">
        <f ca="1">SUMIF($W$12:BQ133,$P$11,Y133:BQ133)</f>
        <v>0</v>
      </c>
      <c r="S133" s="78">
        <f t="shared" ca="1" si="18"/>
        <v>0</v>
      </c>
      <c r="T133" s="77">
        <f t="shared" ca="1" si="19"/>
        <v>0</v>
      </c>
      <c r="U133" s="77">
        <f t="shared" ca="1" si="20"/>
        <v>0</v>
      </c>
      <c r="V133" s="79">
        <f t="shared" ca="1" si="21"/>
        <v>0</v>
      </c>
      <c r="W133" s="80"/>
      <c r="X133" s="81">
        <f t="shared" si="22"/>
        <v>0</v>
      </c>
      <c r="Y133" s="82"/>
      <c r="Z133" s="80"/>
      <c r="AA133" s="81">
        <f t="shared" si="23"/>
        <v>0</v>
      </c>
      <c r="AB133" s="82"/>
      <c r="AC133" s="80"/>
      <c r="AD133" s="81">
        <f t="shared" si="24"/>
        <v>0</v>
      </c>
      <c r="AE133" s="82"/>
      <c r="AF133" s="80"/>
      <c r="AG133" s="81">
        <f t="shared" si="25"/>
        <v>0</v>
      </c>
      <c r="AH133" s="82"/>
      <c r="AI133" s="80"/>
      <c r="AJ133" s="81">
        <f t="shared" si="26"/>
        <v>0</v>
      </c>
      <c r="AK133" s="82"/>
      <c r="AL133" s="80"/>
      <c r="AM133" s="81">
        <v>0</v>
      </c>
      <c r="AN133" s="82"/>
      <c r="AO133" s="80"/>
      <c r="AP133" s="81">
        <v>0</v>
      </c>
      <c r="AQ133" s="82"/>
      <c r="AR133" s="80"/>
      <c r="AS133" s="81">
        <f t="shared" si="27"/>
        <v>0</v>
      </c>
      <c r="AT133" s="82"/>
      <c r="AU133" s="80"/>
      <c r="AV133" s="81">
        <f t="shared" si="28"/>
        <v>0</v>
      </c>
      <c r="AW133" s="82"/>
      <c r="AX133" s="80"/>
      <c r="AY133" s="81">
        <f t="shared" si="29"/>
        <v>0</v>
      </c>
      <c r="AZ133" s="82"/>
      <c r="BA133" s="80"/>
      <c r="BB133" s="81">
        <f t="shared" si="30"/>
        <v>0</v>
      </c>
      <c r="BC133" s="82"/>
      <c r="BD133" s="80"/>
      <c r="BE133" s="81">
        <f t="shared" si="31"/>
        <v>0</v>
      </c>
      <c r="BF133" s="82"/>
      <c r="BG133" s="80"/>
      <c r="BH133" s="81">
        <f t="shared" si="32"/>
        <v>0</v>
      </c>
      <c r="BI133" s="82"/>
      <c r="BJ133" s="80"/>
      <c r="BK133" s="81">
        <f t="shared" si="33"/>
        <v>0</v>
      </c>
      <c r="BL133" s="82"/>
      <c r="BM133" s="80"/>
      <c r="BN133" s="81">
        <f t="shared" si="34"/>
        <v>0</v>
      </c>
      <c r="BO133" s="82"/>
    </row>
    <row r="134" spans="1:67" ht="39" hidden="1" customHeight="1" thickBot="1">
      <c r="A134" s="71">
        <v>85121</v>
      </c>
      <c r="B134" s="71" t="s">
        <v>2242</v>
      </c>
      <c r="C134" s="221" t="str">
        <f ca="1">IF(V134&gt;0,IF($C$12=B134,COUNT($C$12:C133,1),""),"")</f>
        <v/>
      </c>
      <c r="D134" s="221" t="str">
        <f ca="1">IF(V134&gt;0,IF($D$12=B134,COUNT($D$12:D133,1),""),"")</f>
        <v/>
      </c>
      <c r="E134" s="221" t="str">
        <f ca="1">IF(V134&gt;0,IF($E$12=B134,COUNT($E$12:E133,1),""),"")</f>
        <v/>
      </c>
      <c r="F134" s="221" t="str">
        <f ca="1">IF(V134&gt;0,IF($F$12=B134,COUNT($F$12:F133,1),""),"")</f>
        <v/>
      </c>
      <c r="G134" s="90"/>
      <c r="H134" s="72">
        <v>31117</v>
      </c>
      <c r="I134" s="76" t="s">
        <v>123</v>
      </c>
      <c r="J134" s="91" t="s">
        <v>52</v>
      </c>
      <c r="K134" s="324">
        <v>7618000000</v>
      </c>
      <c r="L134" s="95">
        <v>420209</v>
      </c>
      <c r="M134" s="76" t="s">
        <v>1151</v>
      </c>
      <c r="N134" s="76" t="s">
        <v>52</v>
      </c>
      <c r="O134" s="324">
        <v>48658000</v>
      </c>
      <c r="P134" s="77">
        <f ca="1">SUMIF($W$12:BO134,$P$11,W134:BO134)</f>
        <v>0</v>
      </c>
      <c r="Q134" s="77">
        <f ca="1">SUMIF($W$12:BP134,$P$11,X134:BP134)</f>
        <v>0</v>
      </c>
      <c r="R134" s="77">
        <f ca="1">SUMIF($W$12:BQ134,$P$11,Y134:BQ134)</f>
        <v>0</v>
      </c>
      <c r="S134" s="78">
        <f t="shared" ca="1" si="18"/>
        <v>0</v>
      </c>
      <c r="T134" s="77">
        <f t="shared" ca="1" si="19"/>
        <v>0</v>
      </c>
      <c r="U134" s="77">
        <f t="shared" ca="1" si="20"/>
        <v>0</v>
      </c>
      <c r="V134" s="79">
        <f t="shared" ca="1" si="21"/>
        <v>0</v>
      </c>
      <c r="W134" s="80"/>
      <c r="X134" s="81">
        <f t="shared" si="22"/>
        <v>0</v>
      </c>
      <c r="Y134" s="82"/>
      <c r="Z134" s="80"/>
      <c r="AA134" s="81">
        <f t="shared" si="23"/>
        <v>0</v>
      </c>
      <c r="AB134" s="82"/>
      <c r="AC134" s="80"/>
      <c r="AD134" s="81">
        <f t="shared" si="24"/>
        <v>0</v>
      </c>
      <c r="AE134" s="82"/>
      <c r="AF134" s="80"/>
      <c r="AG134" s="81">
        <f t="shared" si="25"/>
        <v>0</v>
      </c>
      <c r="AH134" s="82"/>
      <c r="AI134" s="80"/>
      <c r="AJ134" s="81">
        <f t="shared" si="26"/>
        <v>0</v>
      </c>
      <c r="AK134" s="82"/>
      <c r="AL134" s="80"/>
      <c r="AM134" s="81">
        <v>0</v>
      </c>
      <c r="AN134" s="82"/>
      <c r="AO134" s="80"/>
      <c r="AP134" s="81">
        <v>0</v>
      </c>
      <c r="AQ134" s="82"/>
      <c r="AR134" s="80"/>
      <c r="AS134" s="81">
        <f t="shared" si="27"/>
        <v>0</v>
      </c>
      <c r="AT134" s="82"/>
      <c r="AU134" s="80"/>
      <c r="AV134" s="81">
        <f t="shared" si="28"/>
        <v>0</v>
      </c>
      <c r="AW134" s="82"/>
      <c r="AX134" s="80"/>
      <c r="AY134" s="81">
        <f t="shared" si="29"/>
        <v>0</v>
      </c>
      <c r="AZ134" s="82"/>
      <c r="BA134" s="80"/>
      <c r="BB134" s="81">
        <f t="shared" si="30"/>
        <v>0</v>
      </c>
      <c r="BC134" s="82"/>
      <c r="BD134" s="80"/>
      <c r="BE134" s="81">
        <f t="shared" si="31"/>
        <v>0</v>
      </c>
      <c r="BF134" s="82"/>
      <c r="BG134" s="80"/>
      <c r="BH134" s="81">
        <f t="shared" si="32"/>
        <v>0</v>
      </c>
      <c r="BI134" s="82"/>
      <c r="BJ134" s="80"/>
      <c r="BK134" s="81">
        <f t="shared" si="33"/>
        <v>0</v>
      </c>
      <c r="BL134" s="82"/>
      <c r="BM134" s="80"/>
      <c r="BN134" s="81">
        <f t="shared" si="34"/>
        <v>0</v>
      </c>
      <c r="BO134" s="82"/>
    </row>
    <row r="135" spans="1:67" ht="39" hidden="1" customHeight="1" thickBot="1">
      <c r="A135" s="71">
        <v>85122</v>
      </c>
      <c r="B135" s="71" t="s">
        <v>2242</v>
      </c>
      <c r="C135" s="221" t="str">
        <f ca="1">IF(V135&gt;0,IF($C$12=B135,COUNT($C$12:C134,1),""),"")</f>
        <v/>
      </c>
      <c r="D135" s="221" t="str">
        <f ca="1">IF(V135&gt;0,IF($D$12=B135,COUNT($D$12:D134,1),""),"")</f>
        <v/>
      </c>
      <c r="E135" s="221" t="str">
        <f ca="1">IF(V135&gt;0,IF($E$12=B135,COUNT($E$12:E134,1),""),"")</f>
        <v/>
      </c>
      <c r="F135" s="221" t="str">
        <f ca="1">IF(V135&gt;0,IF($F$12=B135,COUNT($F$12:F134,1),""),"")</f>
        <v/>
      </c>
      <c r="G135" s="90"/>
      <c r="H135" s="72">
        <v>31118</v>
      </c>
      <c r="I135" s="76" t="s">
        <v>124</v>
      </c>
      <c r="J135" s="91" t="s">
        <v>52</v>
      </c>
      <c r="K135" s="324">
        <v>7923500000</v>
      </c>
      <c r="L135" s="95">
        <v>420209</v>
      </c>
      <c r="M135" s="76" t="s">
        <v>1151</v>
      </c>
      <c r="N135" s="76" t="s">
        <v>52</v>
      </c>
      <c r="O135" s="324">
        <v>48658000</v>
      </c>
      <c r="P135" s="77">
        <f ca="1">SUMIF($W$12:BO135,$P$11,W135:BO135)</f>
        <v>0</v>
      </c>
      <c r="Q135" s="77">
        <f ca="1">SUMIF($W$12:BP135,$P$11,X135:BP135)</f>
        <v>0</v>
      </c>
      <c r="R135" s="77">
        <f ca="1">SUMIF($W$12:BQ135,$P$11,Y135:BQ135)</f>
        <v>0</v>
      </c>
      <c r="S135" s="78">
        <f t="shared" ca="1" si="18"/>
        <v>0</v>
      </c>
      <c r="T135" s="77">
        <f t="shared" ca="1" si="19"/>
        <v>0</v>
      </c>
      <c r="U135" s="77">
        <f t="shared" ca="1" si="20"/>
        <v>0</v>
      </c>
      <c r="V135" s="79">
        <f t="shared" ca="1" si="21"/>
        <v>0</v>
      </c>
      <c r="W135" s="80"/>
      <c r="X135" s="81">
        <f t="shared" si="22"/>
        <v>0</v>
      </c>
      <c r="Y135" s="82"/>
      <c r="Z135" s="80"/>
      <c r="AA135" s="81">
        <f t="shared" si="23"/>
        <v>0</v>
      </c>
      <c r="AB135" s="82"/>
      <c r="AC135" s="80"/>
      <c r="AD135" s="81">
        <f t="shared" si="24"/>
        <v>0</v>
      </c>
      <c r="AE135" s="82"/>
      <c r="AF135" s="80"/>
      <c r="AG135" s="81">
        <f t="shared" si="25"/>
        <v>0</v>
      </c>
      <c r="AH135" s="82"/>
      <c r="AI135" s="80"/>
      <c r="AJ135" s="81">
        <f t="shared" si="26"/>
        <v>0</v>
      </c>
      <c r="AK135" s="82"/>
      <c r="AL135" s="80"/>
      <c r="AM135" s="81">
        <v>0</v>
      </c>
      <c r="AN135" s="82"/>
      <c r="AO135" s="80"/>
      <c r="AP135" s="81">
        <v>0</v>
      </c>
      <c r="AQ135" s="82"/>
      <c r="AR135" s="80"/>
      <c r="AS135" s="81">
        <f t="shared" si="27"/>
        <v>0</v>
      </c>
      <c r="AT135" s="82"/>
      <c r="AU135" s="80"/>
      <c r="AV135" s="81">
        <f t="shared" si="28"/>
        <v>0</v>
      </c>
      <c r="AW135" s="82"/>
      <c r="AX135" s="80"/>
      <c r="AY135" s="81">
        <f t="shared" si="29"/>
        <v>0</v>
      </c>
      <c r="AZ135" s="82"/>
      <c r="BA135" s="80"/>
      <c r="BB135" s="81">
        <f t="shared" si="30"/>
        <v>0</v>
      </c>
      <c r="BC135" s="82"/>
      <c r="BD135" s="80"/>
      <c r="BE135" s="81">
        <f t="shared" si="31"/>
        <v>0</v>
      </c>
      <c r="BF135" s="82"/>
      <c r="BG135" s="80"/>
      <c r="BH135" s="81">
        <f t="shared" si="32"/>
        <v>0</v>
      </c>
      <c r="BI135" s="82"/>
      <c r="BJ135" s="80"/>
      <c r="BK135" s="81">
        <f t="shared" si="33"/>
        <v>0</v>
      </c>
      <c r="BL135" s="82"/>
      <c r="BM135" s="80"/>
      <c r="BN135" s="81">
        <f t="shared" si="34"/>
        <v>0</v>
      </c>
      <c r="BO135" s="82"/>
    </row>
    <row r="136" spans="1:67" ht="39" hidden="1" customHeight="1" thickBot="1">
      <c r="A136" s="71">
        <v>85123</v>
      </c>
      <c r="B136" s="71" t="s">
        <v>2242</v>
      </c>
      <c r="C136" s="221" t="str">
        <f ca="1">IF(V136&gt;0,IF($C$12=B136,COUNT($C$12:C135,1),""),"")</f>
        <v/>
      </c>
      <c r="D136" s="221" t="str">
        <f ca="1">IF(V136&gt;0,IF($D$12=B136,COUNT($D$12:D135,1),""),"")</f>
        <v/>
      </c>
      <c r="E136" s="221" t="str">
        <f ca="1">IF(V136&gt;0,IF($E$12=B136,COUNT($E$12:E135,1),""),"")</f>
        <v/>
      </c>
      <c r="F136" s="221" t="str">
        <f ca="1">IF(V136&gt;0,IF($F$12=B136,COUNT($F$12:F135,1),""),"")</f>
        <v/>
      </c>
      <c r="G136" s="90"/>
      <c r="H136" s="72">
        <v>31119</v>
      </c>
      <c r="I136" s="76" t="s">
        <v>125</v>
      </c>
      <c r="J136" s="91" t="s">
        <v>52</v>
      </c>
      <c r="K136" s="324">
        <v>8385000000</v>
      </c>
      <c r="L136" s="95">
        <v>420209</v>
      </c>
      <c r="M136" s="76" t="s">
        <v>1151</v>
      </c>
      <c r="N136" s="76" t="s">
        <v>52</v>
      </c>
      <c r="O136" s="324">
        <v>48658000</v>
      </c>
      <c r="P136" s="77">
        <f ca="1">SUMIF($W$12:BO136,$P$11,W136:BO136)</f>
        <v>0</v>
      </c>
      <c r="Q136" s="77">
        <f ca="1">SUMIF($W$12:BP136,$P$11,X136:BP136)</f>
        <v>0</v>
      </c>
      <c r="R136" s="77">
        <f ca="1">SUMIF($W$12:BQ136,$P$11,Y136:BQ136)</f>
        <v>0</v>
      </c>
      <c r="S136" s="78">
        <f t="shared" ca="1" si="18"/>
        <v>0</v>
      </c>
      <c r="T136" s="77">
        <f t="shared" ca="1" si="19"/>
        <v>0</v>
      </c>
      <c r="U136" s="77">
        <f t="shared" ca="1" si="20"/>
        <v>0</v>
      </c>
      <c r="V136" s="79">
        <f t="shared" ca="1" si="21"/>
        <v>0</v>
      </c>
      <c r="W136" s="80"/>
      <c r="X136" s="81">
        <f t="shared" si="22"/>
        <v>0</v>
      </c>
      <c r="Y136" s="82"/>
      <c r="Z136" s="80"/>
      <c r="AA136" s="81">
        <f t="shared" si="23"/>
        <v>0</v>
      </c>
      <c r="AB136" s="82"/>
      <c r="AC136" s="80"/>
      <c r="AD136" s="81">
        <f t="shared" si="24"/>
        <v>0</v>
      </c>
      <c r="AE136" s="82"/>
      <c r="AF136" s="80"/>
      <c r="AG136" s="81">
        <f t="shared" si="25"/>
        <v>0</v>
      </c>
      <c r="AH136" s="82"/>
      <c r="AI136" s="80"/>
      <c r="AJ136" s="81">
        <f t="shared" si="26"/>
        <v>0</v>
      </c>
      <c r="AK136" s="82"/>
      <c r="AL136" s="80"/>
      <c r="AM136" s="81">
        <v>0</v>
      </c>
      <c r="AN136" s="82"/>
      <c r="AO136" s="80"/>
      <c r="AP136" s="81">
        <v>0</v>
      </c>
      <c r="AQ136" s="82"/>
      <c r="AR136" s="80"/>
      <c r="AS136" s="81">
        <f t="shared" si="27"/>
        <v>0</v>
      </c>
      <c r="AT136" s="82"/>
      <c r="AU136" s="80"/>
      <c r="AV136" s="81">
        <f t="shared" si="28"/>
        <v>0</v>
      </c>
      <c r="AW136" s="82"/>
      <c r="AX136" s="80"/>
      <c r="AY136" s="81">
        <f t="shared" si="29"/>
        <v>0</v>
      </c>
      <c r="AZ136" s="82"/>
      <c r="BA136" s="80"/>
      <c r="BB136" s="81">
        <f t="shared" si="30"/>
        <v>0</v>
      </c>
      <c r="BC136" s="82"/>
      <c r="BD136" s="80"/>
      <c r="BE136" s="81">
        <f t="shared" si="31"/>
        <v>0</v>
      </c>
      <c r="BF136" s="82"/>
      <c r="BG136" s="80"/>
      <c r="BH136" s="81">
        <f t="shared" si="32"/>
        <v>0</v>
      </c>
      <c r="BI136" s="82"/>
      <c r="BJ136" s="80"/>
      <c r="BK136" s="81">
        <f t="shared" si="33"/>
        <v>0</v>
      </c>
      <c r="BL136" s="82"/>
      <c r="BM136" s="80"/>
      <c r="BN136" s="81">
        <f t="shared" si="34"/>
        <v>0</v>
      </c>
      <c r="BO136" s="82"/>
    </row>
    <row r="137" spans="1:67" ht="39" hidden="1" customHeight="1" thickBot="1">
      <c r="A137" s="71">
        <v>85124</v>
      </c>
      <c r="B137" s="71" t="s">
        <v>2242</v>
      </c>
      <c r="C137" s="221" t="str">
        <f ca="1">IF(V137&gt;0,IF($C$12=B137,COUNT($C$12:C136,1),""),"")</f>
        <v/>
      </c>
      <c r="D137" s="221" t="str">
        <f ca="1">IF(V137&gt;0,IF($D$12=B137,COUNT($D$12:D136,1),""),"")</f>
        <v/>
      </c>
      <c r="E137" s="221" t="str">
        <f ca="1">IF(V137&gt;0,IF($E$12=B137,COUNT($E$12:E136,1),""),"")</f>
        <v/>
      </c>
      <c r="F137" s="221" t="str">
        <f ca="1">IF(V137&gt;0,IF($F$12=B137,COUNT($F$12:F136,1),""),"")</f>
        <v/>
      </c>
      <c r="G137" s="90"/>
      <c r="H137" s="72">
        <v>31120</v>
      </c>
      <c r="I137" s="76" t="s">
        <v>126</v>
      </c>
      <c r="J137" s="91" t="s">
        <v>52</v>
      </c>
      <c r="K137" s="324">
        <v>9061000000</v>
      </c>
      <c r="L137" s="95">
        <v>420210</v>
      </c>
      <c r="M137" s="76" t="s">
        <v>1152</v>
      </c>
      <c r="N137" s="76" t="s">
        <v>52</v>
      </c>
      <c r="O137" s="324">
        <v>57480000</v>
      </c>
      <c r="P137" s="77">
        <f ca="1">SUMIF($W$12:BO137,$P$11,W137:BO137)</f>
        <v>0</v>
      </c>
      <c r="Q137" s="77">
        <f ca="1">SUMIF($W$12:BP137,$P$11,X137:BP137)</f>
        <v>0</v>
      </c>
      <c r="R137" s="77">
        <f ca="1">SUMIF($W$12:BQ137,$P$11,Y137:BQ137)</f>
        <v>0</v>
      </c>
      <c r="S137" s="78">
        <f t="shared" ca="1" si="18"/>
        <v>0</v>
      </c>
      <c r="T137" s="77">
        <f t="shared" ca="1" si="19"/>
        <v>0</v>
      </c>
      <c r="U137" s="77">
        <f t="shared" ca="1" si="20"/>
        <v>0</v>
      </c>
      <c r="V137" s="79">
        <f t="shared" ca="1" si="21"/>
        <v>0</v>
      </c>
      <c r="W137" s="80"/>
      <c r="X137" s="81">
        <f t="shared" si="22"/>
        <v>0</v>
      </c>
      <c r="Y137" s="82"/>
      <c r="Z137" s="80"/>
      <c r="AA137" s="81">
        <f t="shared" si="23"/>
        <v>0</v>
      </c>
      <c r="AB137" s="82"/>
      <c r="AC137" s="80"/>
      <c r="AD137" s="81">
        <f t="shared" si="24"/>
        <v>0</v>
      </c>
      <c r="AE137" s="82"/>
      <c r="AF137" s="80"/>
      <c r="AG137" s="81">
        <f t="shared" si="25"/>
        <v>0</v>
      </c>
      <c r="AH137" s="82"/>
      <c r="AI137" s="80"/>
      <c r="AJ137" s="81">
        <f t="shared" si="26"/>
        <v>0</v>
      </c>
      <c r="AK137" s="82"/>
      <c r="AL137" s="80"/>
      <c r="AM137" s="81">
        <v>0</v>
      </c>
      <c r="AN137" s="82"/>
      <c r="AO137" s="80"/>
      <c r="AP137" s="81">
        <v>0</v>
      </c>
      <c r="AQ137" s="82"/>
      <c r="AR137" s="80"/>
      <c r="AS137" s="81">
        <f t="shared" si="27"/>
        <v>0</v>
      </c>
      <c r="AT137" s="82"/>
      <c r="AU137" s="80"/>
      <c r="AV137" s="81">
        <f t="shared" si="28"/>
        <v>0</v>
      </c>
      <c r="AW137" s="82"/>
      <c r="AX137" s="80"/>
      <c r="AY137" s="81">
        <f t="shared" si="29"/>
        <v>0</v>
      </c>
      <c r="AZ137" s="82"/>
      <c r="BA137" s="80"/>
      <c r="BB137" s="81">
        <f t="shared" si="30"/>
        <v>0</v>
      </c>
      <c r="BC137" s="82"/>
      <c r="BD137" s="80"/>
      <c r="BE137" s="81">
        <f t="shared" si="31"/>
        <v>0</v>
      </c>
      <c r="BF137" s="82"/>
      <c r="BG137" s="80"/>
      <c r="BH137" s="81">
        <f t="shared" si="32"/>
        <v>0</v>
      </c>
      <c r="BI137" s="82"/>
      <c r="BJ137" s="80"/>
      <c r="BK137" s="81">
        <f t="shared" si="33"/>
        <v>0</v>
      </c>
      <c r="BL137" s="82"/>
      <c r="BM137" s="80"/>
      <c r="BN137" s="81">
        <f t="shared" si="34"/>
        <v>0</v>
      </c>
      <c r="BO137" s="82"/>
    </row>
    <row r="138" spans="1:67" ht="39" hidden="1" customHeight="1" thickBot="1">
      <c r="A138" s="71">
        <v>85125</v>
      </c>
      <c r="B138" s="71" t="s">
        <v>2242</v>
      </c>
      <c r="C138" s="221" t="str">
        <f ca="1">IF(V138&gt;0,IF($C$12=B138,COUNT($C$12:C137,1),""),"")</f>
        <v/>
      </c>
      <c r="D138" s="221" t="str">
        <f ca="1">IF(V138&gt;0,IF($D$12=B138,COUNT($D$12:D137,1),""),"")</f>
        <v/>
      </c>
      <c r="E138" s="221" t="str">
        <f ca="1">IF(V138&gt;0,IF($E$12=B138,COUNT($E$12:E137,1),""),"")</f>
        <v/>
      </c>
      <c r="F138" s="221" t="str">
        <f ca="1">IF(V138&gt;0,IF($F$12=B138,COUNT($F$12:F137,1),""),"")</f>
        <v/>
      </c>
      <c r="G138" s="72"/>
      <c r="H138" s="72">
        <v>31121</v>
      </c>
      <c r="I138" s="76" t="s">
        <v>127</v>
      </c>
      <c r="J138" s="91" t="s">
        <v>52</v>
      </c>
      <c r="K138" s="324">
        <v>10244000000</v>
      </c>
      <c r="L138" s="95">
        <v>420210</v>
      </c>
      <c r="M138" s="76" t="s">
        <v>1152</v>
      </c>
      <c r="N138" s="76" t="s">
        <v>52</v>
      </c>
      <c r="O138" s="324">
        <v>57480000</v>
      </c>
      <c r="P138" s="77">
        <f ca="1">SUMIF($W$12:BO138,$P$11,W138:BO138)</f>
        <v>0</v>
      </c>
      <c r="Q138" s="77">
        <f ca="1">SUMIF($W$12:BP138,$P$11,X138:BP138)</f>
        <v>0</v>
      </c>
      <c r="R138" s="77">
        <f ca="1">SUMIF($W$12:BQ138,$P$11,Y138:BQ138)</f>
        <v>0</v>
      </c>
      <c r="S138" s="78">
        <f t="shared" ca="1" si="18"/>
        <v>0</v>
      </c>
      <c r="T138" s="77">
        <f t="shared" ca="1" si="19"/>
        <v>0</v>
      </c>
      <c r="U138" s="77">
        <f t="shared" ca="1" si="20"/>
        <v>0</v>
      </c>
      <c r="V138" s="79">
        <f t="shared" ca="1" si="21"/>
        <v>0</v>
      </c>
      <c r="W138" s="80"/>
      <c r="X138" s="81">
        <f t="shared" si="22"/>
        <v>0</v>
      </c>
      <c r="Y138" s="82"/>
      <c r="Z138" s="80"/>
      <c r="AA138" s="81">
        <f t="shared" si="23"/>
        <v>0</v>
      </c>
      <c r="AB138" s="82"/>
      <c r="AC138" s="80"/>
      <c r="AD138" s="81">
        <f t="shared" si="24"/>
        <v>0</v>
      </c>
      <c r="AE138" s="82"/>
      <c r="AF138" s="80"/>
      <c r="AG138" s="81">
        <f t="shared" si="25"/>
        <v>0</v>
      </c>
      <c r="AH138" s="82"/>
      <c r="AI138" s="80"/>
      <c r="AJ138" s="81">
        <f t="shared" si="26"/>
        <v>0</v>
      </c>
      <c r="AK138" s="82"/>
      <c r="AL138" s="80"/>
      <c r="AM138" s="81">
        <v>0</v>
      </c>
      <c r="AN138" s="82"/>
      <c r="AO138" s="80"/>
      <c r="AP138" s="81">
        <v>0</v>
      </c>
      <c r="AQ138" s="82"/>
      <c r="AR138" s="80"/>
      <c r="AS138" s="81">
        <f t="shared" si="27"/>
        <v>0</v>
      </c>
      <c r="AT138" s="82"/>
      <c r="AU138" s="80"/>
      <c r="AV138" s="81">
        <f t="shared" si="28"/>
        <v>0</v>
      </c>
      <c r="AW138" s="82"/>
      <c r="AX138" s="80"/>
      <c r="AY138" s="81">
        <f t="shared" si="29"/>
        <v>0</v>
      </c>
      <c r="AZ138" s="82"/>
      <c r="BA138" s="80"/>
      <c r="BB138" s="81">
        <f t="shared" si="30"/>
        <v>0</v>
      </c>
      <c r="BC138" s="82"/>
      <c r="BD138" s="80"/>
      <c r="BE138" s="81">
        <f t="shared" si="31"/>
        <v>0</v>
      </c>
      <c r="BF138" s="82"/>
      <c r="BG138" s="80"/>
      <c r="BH138" s="81">
        <f t="shared" si="32"/>
        <v>0</v>
      </c>
      <c r="BI138" s="82"/>
      <c r="BJ138" s="80"/>
      <c r="BK138" s="81">
        <f t="shared" si="33"/>
        <v>0</v>
      </c>
      <c r="BL138" s="82"/>
      <c r="BM138" s="80"/>
      <c r="BN138" s="81">
        <f t="shared" si="34"/>
        <v>0</v>
      </c>
      <c r="BO138" s="82"/>
    </row>
    <row r="139" spans="1:67" ht="39" hidden="1" customHeight="1" thickBot="1">
      <c r="A139" s="71">
        <v>85126</v>
      </c>
      <c r="B139" s="71" t="s">
        <v>2242</v>
      </c>
      <c r="C139" s="221" t="str">
        <f ca="1">IF(V139&gt;0,IF($C$12=B139,COUNT($C$12:C138,1),""),"")</f>
        <v/>
      </c>
      <c r="D139" s="221" t="str">
        <f ca="1">IF(V139&gt;0,IF($D$12=B139,COUNT($D$12:D138,1),""),"")</f>
        <v/>
      </c>
      <c r="E139" s="221" t="str">
        <f ca="1">IF(V139&gt;0,IF($E$12=B139,COUNT($E$12:E138,1),""),"")</f>
        <v/>
      </c>
      <c r="F139" s="221" t="str">
        <f ca="1">IF(V139&gt;0,IF($F$12=B139,COUNT($F$12:F138,1),""),"")</f>
        <v/>
      </c>
      <c r="G139" s="72"/>
      <c r="H139" s="72">
        <v>31122</v>
      </c>
      <c r="I139" s="76" t="s">
        <v>128</v>
      </c>
      <c r="J139" s="91" t="s">
        <v>52</v>
      </c>
      <c r="K139" s="324">
        <v>11268400000</v>
      </c>
      <c r="L139" s="95">
        <v>420210</v>
      </c>
      <c r="M139" s="76" t="s">
        <v>1152</v>
      </c>
      <c r="N139" s="76" t="s">
        <v>52</v>
      </c>
      <c r="O139" s="324">
        <v>57480000</v>
      </c>
      <c r="P139" s="77">
        <f ca="1">SUMIF($W$12:BO139,$P$11,W139:BO139)</f>
        <v>0</v>
      </c>
      <c r="Q139" s="77">
        <f ca="1">SUMIF($W$12:BP139,$P$11,X139:BP139)</f>
        <v>0</v>
      </c>
      <c r="R139" s="77">
        <f ca="1">SUMIF($W$12:BQ139,$P$11,Y139:BQ139)</f>
        <v>0</v>
      </c>
      <c r="S139" s="78">
        <f t="shared" ca="1" si="18"/>
        <v>0</v>
      </c>
      <c r="T139" s="77">
        <f t="shared" ca="1" si="19"/>
        <v>0</v>
      </c>
      <c r="U139" s="77">
        <f t="shared" ca="1" si="20"/>
        <v>0</v>
      </c>
      <c r="V139" s="79">
        <f t="shared" ca="1" si="21"/>
        <v>0</v>
      </c>
      <c r="W139" s="80"/>
      <c r="X139" s="81">
        <f t="shared" si="22"/>
        <v>0</v>
      </c>
      <c r="Y139" s="82"/>
      <c r="Z139" s="80"/>
      <c r="AA139" s="81">
        <f t="shared" si="23"/>
        <v>0</v>
      </c>
      <c r="AB139" s="82"/>
      <c r="AC139" s="80"/>
      <c r="AD139" s="81">
        <f t="shared" si="24"/>
        <v>0</v>
      </c>
      <c r="AE139" s="82"/>
      <c r="AF139" s="80"/>
      <c r="AG139" s="81">
        <f t="shared" si="25"/>
        <v>0</v>
      </c>
      <c r="AH139" s="82"/>
      <c r="AI139" s="80"/>
      <c r="AJ139" s="81">
        <f t="shared" si="26"/>
        <v>0</v>
      </c>
      <c r="AK139" s="82"/>
      <c r="AL139" s="80"/>
      <c r="AM139" s="81">
        <v>0</v>
      </c>
      <c r="AN139" s="82"/>
      <c r="AO139" s="80"/>
      <c r="AP139" s="81">
        <v>0</v>
      </c>
      <c r="AQ139" s="82"/>
      <c r="AR139" s="80"/>
      <c r="AS139" s="81">
        <f t="shared" si="27"/>
        <v>0</v>
      </c>
      <c r="AT139" s="82"/>
      <c r="AU139" s="80"/>
      <c r="AV139" s="81">
        <f t="shared" si="28"/>
        <v>0</v>
      </c>
      <c r="AW139" s="82"/>
      <c r="AX139" s="80"/>
      <c r="AY139" s="81">
        <f t="shared" si="29"/>
        <v>0</v>
      </c>
      <c r="AZ139" s="82"/>
      <c r="BA139" s="80"/>
      <c r="BB139" s="81">
        <f t="shared" si="30"/>
        <v>0</v>
      </c>
      <c r="BC139" s="82"/>
      <c r="BD139" s="80"/>
      <c r="BE139" s="81">
        <f t="shared" si="31"/>
        <v>0</v>
      </c>
      <c r="BF139" s="82"/>
      <c r="BG139" s="80"/>
      <c r="BH139" s="81">
        <f t="shared" si="32"/>
        <v>0</v>
      </c>
      <c r="BI139" s="82"/>
      <c r="BJ139" s="80"/>
      <c r="BK139" s="81">
        <f t="shared" si="33"/>
        <v>0</v>
      </c>
      <c r="BL139" s="82"/>
      <c r="BM139" s="80"/>
      <c r="BN139" s="81">
        <f t="shared" si="34"/>
        <v>0</v>
      </c>
      <c r="BO139" s="82"/>
    </row>
    <row r="140" spans="1:67" ht="39" hidden="1" customHeight="1" thickBot="1">
      <c r="A140" s="71">
        <v>85127</v>
      </c>
      <c r="B140" s="71" t="s">
        <v>2242</v>
      </c>
      <c r="C140" s="221" t="str">
        <f ca="1">IF(V140&gt;0,IF($C$12=B140,COUNT($C$12:C139,1),""),"")</f>
        <v/>
      </c>
      <c r="D140" s="221" t="str">
        <f ca="1">IF(V140&gt;0,IF($D$12=B140,COUNT($D$12:D139,1),""),"")</f>
        <v/>
      </c>
      <c r="E140" s="221" t="str">
        <f ca="1">IF(V140&gt;0,IF($E$12=B140,COUNT($E$12:E139,1),""),"")</f>
        <v/>
      </c>
      <c r="F140" s="221" t="str">
        <f ca="1">IF(V140&gt;0,IF($F$12=B140,COUNT($F$12:F139,1),""),"")</f>
        <v/>
      </c>
      <c r="G140" s="90"/>
      <c r="H140" s="72">
        <v>31123</v>
      </c>
      <c r="I140" s="76" t="s">
        <v>129</v>
      </c>
      <c r="J140" s="91" t="s">
        <v>52</v>
      </c>
      <c r="K140" s="324">
        <v>12356500000</v>
      </c>
      <c r="L140" s="95">
        <v>420210</v>
      </c>
      <c r="M140" s="76" t="s">
        <v>1152</v>
      </c>
      <c r="N140" s="76" t="s">
        <v>52</v>
      </c>
      <c r="O140" s="324">
        <v>57480000</v>
      </c>
      <c r="P140" s="77">
        <f ca="1">SUMIF($W$12:BO140,$P$11,W140:BO140)</f>
        <v>0</v>
      </c>
      <c r="Q140" s="77">
        <f ca="1">SUMIF($W$12:BP140,$P$11,X140:BP140)</f>
        <v>0</v>
      </c>
      <c r="R140" s="77">
        <f ca="1">SUMIF($W$12:BQ140,$P$11,Y140:BQ140)</f>
        <v>0</v>
      </c>
      <c r="S140" s="78">
        <f t="shared" ca="1" si="18"/>
        <v>0</v>
      </c>
      <c r="T140" s="77">
        <f t="shared" ca="1" si="19"/>
        <v>0</v>
      </c>
      <c r="U140" s="77">
        <f t="shared" ca="1" si="20"/>
        <v>0</v>
      </c>
      <c r="V140" s="79">
        <f t="shared" ca="1" si="21"/>
        <v>0</v>
      </c>
      <c r="W140" s="80"/>
      <c r="X140" s="81">
        <f t="shared" si="22"/>
        <v>0</v>
      </c>
      <c r="Y140" s="82"/>
      <c r="Z140" s="80"/>
      <c r="AA140" s="81">
        <f t="shared" si="23"/>
        <v>0</v>
      </c>
      <c r="AB140" s="82"/>
      <c r="AC140" s="80"/>
      <c r="AD140" s="81">
        <f t="shared" si="24"/>
        <v>0</v>
      </c>
      <c r="AE140" s="82"/>
      <c r="AF140" s="80"/>
      <c r="AG140" s="81">
        <f t="shared" si="25"/>
        <v>0</v>
      </c>
      <c r="AH140" s="82"/>
      <c r="AI140" s="80"/>
      <c r="AJ140" s="81">
        <f t="shared" si="26"/>
        <v>0</v>
      </c>
      <c r="AK140" s="82"/>
      <c r="AL140" s="80"/>
      <c r="AM140" s="81">
        <v>0</v>
      </c>
      <c r="AN140" s="82"/>
      <c r="AO140" s="80"/>
      <c r="AP140" s="81">
        <v>0</v>
      </c>
      <c r="AQ140" s="82"/>
      <c r="AR140" s="80"/>
      <c r="AS140" s="81">
        <f t="shared" si="27"/>
        <v>0</v>
      </c>
      <c r="AT140" s="82"/>
      <c r="AU140" s="80"/>
      <c r="AV140" s="81">
        <f t="shared" si="28"/>
        <v>0</v>
      </c>
      <c r="AW140" s="82"/>
      <c r="AX140" s="80"/>
      <c r="AY140" s="81">
        <f t="shared" si="29"/>
        <v>0</v>
      </c>
      <c r="AZ140" s="82"/>
      <c r="BA140" s="80"/>
      <c r="BB140" s="81">
        <f t="shared" si="30"/>
        <v>0</v>
      </c>
      <c r="BC140" s="82"/>
      <c r="BD140" s="80"/>
      <c r="BE140" s="81">
        <f t="shared" si="31"/>
        <v>0</v>
      </c>
      <c r="BF140" s="82"/>
      <c r="BG140" s="80"/>
      <c r="BH140" s="81">
        <f t="shared" si="32"/>
        <v>0</v>
      </c>
      <c r="BI140" s="82"/>
      <c r="BJ140" s="80"/>
      <c r="BK140" s="81">
        <f t="shared" si="33"/>
        <v>0</v>
      </c>
      <c r="BL140" s="82"/>
      <c r="BM140" s="80"/>
      <c r="BN140" s="81">
        <f t="shared" si="34"/>
        <v>0</v>
      </c>
      <c r="BO140" s="82"/>
    </row>
    <row r="141" spans="1:67" ht="39" hidden="1" customHeight="1" thickBot="1">
      <c r="A141" s="71">
        <v>85128</v>
      </c>
      <c r="B141" s="71" t="s">
        <v>2242</v>
      </c>
      <c r="C141" s="221" t="str">
        <f ca="1">IF(V141&gt;0,IF($C$12=B141,COUNT($C$12:C140,1),""),"")</f>
        <v/>
      </c>
      <c r="D141" s="221" t="str">
        <f ca="1">IF(V141&gt;0,IF($D$12=B141,COUNT($D$12:D140,1),""),"")</f>
        <v/>
      </c>
      <c r="E141" s="221" t="str">
        <f ca="1">IF(V141&gt;0,IF($E$12=B141,COUNT($E$12:E140,1),""),"")</f>
        <v/>
      </c>
      <c r="F141" s="221" t="str">
        <f ca="1">IF(V141&gt;0,IF($F$12=B141,COUNT($F$12:F140,1),""),"")</f>
        <v/>
      </c>
      <c r="G141" s="90"/>
      <c r="H141" s="72">
        <v>31124</v>
      </c>
      <c r="I141" s="76" t="s">
        <v>130</v>
      </c>
      <c r="J141" s="91" t="s">
        <v>52</v>
      </c>
      <c r="K141" s="324">
        <v>13777400000</v>
      </c>
      <c r="L141" s="95">
        <v>420210</v>
      </c>
      <c r="M141" s="76" t="s">
        <v>1152</v>
      </c>
      <c r="N141" s="76" t="s">
        <v>52</v>
      </c>
      <c r="O141" s="324">
        <v>57480000</v>
      </c>
      <c r="P141" s="77">
        <f ca="1">SUMIF($W$12:BO141,$P$11,W141:BO141)</f>
        <v>0</v>
      </c>
      <c r="Q141" s="77">
        <f ca="1">SUMIF($W$12:BP141,$P$11,X141:BP141)</f>
        <v>0</v>
      </c>
      <c r="R141" s="77">
        <f ca="1">SUMIF($W$12:BQ141,$P$11,Y141:BQ141)</f>
        <v>0</v>
      </c>
      <c r="S141" s="78">
        <f t="shared" ref="S141:S202" ca="1" si="35">P141*K141</f>
        <v>0</v>
      </c>
      <c r="T141" s="77">
        <f t="shared" ref="T141:T202" ca="1" si="36">Q141*O141</f>
        <v>0</v>
      </c>
      <c r="U141" s="77">
        <f t="shared" ref="U141:U202" ca="1" si="37">R141*O141*0.6</f>
        <v>0</v>
      </c>
      <c r="V141" s="79">
        <f t="shared" ref="V141:V202" ca="1" si="38">SUM(S141:U141)</f>
        <v>0</v>
      </c>
      <c r="W141" s="80"/>
      <c r="X141" s="81">
        <f t="shared" si="22"/>
        <v>0</v>
      </c>
      <c r="Y141" s="82"/>
      <c r="Z141" s="80"/>
      <c r="AA141" s="81">
        <f t="shared" si="23"/>
        <v>0</v>
      </c>
      <c r="AB141" s="82"/>
      <c r="AC141" s="80"/>
      <c r="AD141" s="81">
        <f t="shared" si="24"/>
        <v>0</v>
      </c>
      <c r="AE141" s="82"/>
      <c r="AF141" s="80"/>
      <c r="AG141" s="81">
        <f t="shared" si="25"/>
        <v>0</v>
      </c>
      <c r="AH141" s="82"/>
      <c r="AI141" s="80"/>
      <c r="AJ141" s="81">
        <f t="shared" si="26"/>
        <v>0</v>
      </c>
      <c r="AK141" s="82"/>
      <c r="AL141" s="80"/>
      <c r="AM141" s="81">
        <v>0</v>
      </c>
      <c r="AN141" s="82"/>
      <c r="AO141" s="80"/>
      <c r="AP141" s="81">
        <v>0</v>
      </c>
      <c r="AQ141" s="82"/>
      <c r="AR141" s="80"/>
      <c r="AS141" s="81">
        <f t="shared" si="27"/>
        <v>0</v>
      </c>
      <c r="AT141" s="82"/>
      <c r="AU141" s="80"/>
      <c r="AV141" s="81">
        <f t="shared" si="28"/>
        <v>0</v>
      </c>
      <c r="AW141" s="82"/>
      <c r="AX141" s="80"/>
      <c r="AY141" s="81">
        <f t="shared" si="29"/>
        <v>0</v>
      </c>
      <c r="AZ141" s="82"/>
      <c r="BA141" s="80"/>
      <c r="BB141" s="81">
        <f t="shared" si="30"/>
        <v>0</v>
      </c>
      <c r="BC141" s="82"/>
      <c r="BD141" s="80"/>
      <c r="BE141" s="81">
        <f t="shared" si="31"/>
        <v>0</v>
      </c>
      <c r="BF141" s="82"/>
      <c r="BG141" s="80"/>
      <c r="BH141" s="81">
        <f t="shared" si="32"/>
        <v>0</v>
      </c>
      <c r="BI141" s="82"/>
      <c r="BJ141" s="80"/>
      <c r="BK141" s="81">
        <f t="shared" si="33"/>
        <v>0</v>
      </c>
      <c r="BL141" s="82"/>
      <c r="BM141" s="80"/>
      <c r="BN141" s="81">
        <f t="shared" si="34"/>
        <v>0</v>
      </c>
      <c r="BO141" s="82"/>
    </row>
    <row r="142" spans="1:67" ht="39" hidden="1" customHeight="1" thickBot="1">
      <c r="A142" s="71">
        <v>85129</v>
      </c>
      <c r="B142" s="71" t="s">
        <v>2242</v>
      </c>
      <c r="C142" s="221" t="str">
        <f ca="1">IF(V142&gt;0,IF($C$12=B142,COUNT($C$12:C141,1),""),"")</f>
        <v/>
      </c>
      <c r="D142" s="221" t="str">
        <f ca="1">IF(V142&gt;0,IF($D$12=B142,COUNT($D$12:D141,1),""),"")</f>
        <v/>
      </c>
      <c r="E142" s="221" t="str">
        <f ca="1">IF(V142&gt;0,IF($E$12=B142,COUNT($E$12:E141,1),""),"")</f>
        <v/>
      </c>
      <c r="F142" s="221" t="str">
        <f ca="1">IF(V142&gt;0,IF($F$12=B142,COUNT($F$12:F141,1),""),"")</f>
        <v/>
      </c>
      <c r="G142" s="90"/>
      <c r="H142" s="72">
        <v>31125</v>
      </c>
      <c r="I142" s="76" t="s">
        <v>131</v>
      </c>
      <c r="J142" s="91" t="s">
        <v>52</v>
      </c>
      <c r="K142" s="324">
        <v>15411500000</v>
      </c>
      <c r="L142" s="95">
        <v>420211</v>
      </c>
      <c r="M142" s="76" t="s">
        <v>1153</v>
      </c>
      <c r="N142" s="76" t="s">
        <v>52</v>
      </c>
      <c r="O142" s="324">
        <v>60405000</v>
      </c>
      <c r="P142" s="77">
        <f ca="1">SUMIF($W$12:BO142,$P$11,W142:BO142)</f>
        <v>0</v>
      </c>
      <c r="Q142" s="77">
        <f ca="1">SUMIF($W$12:BP142,$P$11,X142:BP142)</f>
        <v>0</v>
      </c>
      <c r="R142" s="77">
        <f ca="1">SUMIF($W$12:BQ142,$P$11,Y142:BQ142)</f>
        <v>0</v>
      </c>
      <c r="S142" s="78">
        <f t="shared" ca="1" si="35"/>
        <v>0</v>
      </c>
      <c r="T142" s="77">
        <f t="shared" ca="1" si="36"/>
        <v>0</v>
      </c>
      <c r="U142" s="77">
        <f t="shared" ca="1" si="37"/>
        <v>0</v>
      </c>
      <c r="V142" s="79">
        <f t="shared" ca="1" si="38"/>
        <v>0</v>
      </c>
      <c r="W142" s="80"/>
      <c r="X142" s="81">
        <f t="shared" ref="X142:X205" si="39">W142</f>
        <v>0</v>
      </c>
      <c r="Y142" s="82"/>
      <c r="Z142" s="80"/>
      <c r="AA142" s="81">
        <f t="shared" ref="AA142:AA205" si="40">Z142</f>
        <v>0</v>
      </c>
      <c r="AB142" s="82"/>
      <c r="AC142" s="80"/>
      <c r="AD142" s="81">
        <f t="shared" ref="AD142:AD205" si="41">AC142</f>
        <v>0</v>
      </c>
      <c r="AE142" s="82"/>
      <c r="AF142" s="80"/>
      <c r="AG142" s="81">
        <f t="shared" ref="AG142:AG205" si="42">AF142</f>
        <v>0</v>
      </c>
      <c r="AH142" s="82"/>
      <c r="AI142" s="80"/>
      <c r="AJ142" s="81">
        <f t="shared" ref="AJ142:AJ205" si="43">AI142</f>
        <v>0</v>
      </c>
      <c r="AK142" s="82"/>
      <c r="AL142" s="80"/>
      <c r="AM142" s="81">
        <v>0</v>
      </c>
      <c r="AN142" s="82"/>
      <c r="AO142" s="80"/>
      <c r="AP142" s="81">
        <v>0</v>
      </c>
      <c r="AQ142" s="82"/>
      <c r="AR142" s="80"/>
      <c r="AS142" s="81">
        <f t="shared" ref="AS142:AS205" si="44">AR142</f>
        <v>0</v>
      </c>
      <c r="AT142" s="82"/>
      <c r="AU142" s="80"/>
      <c r="AV142" s="81">
        <f t="shared" ref="AV142:AV205" si="45">AU142</f>
        <v>0</v>
      </c>
      <c r="AW142" s="82"/>
      <c r="AX142" s="80"/>
      <c r="AY142" s="81">
        <f t="shared" ref="AY142:AY205" si="46">AX142</f>
        <v>0</v>
      </c>
      <c r="AZ142" s="82"/>
      <c r="BA142" s="80"/>
      <c r="BB142" s="81">
        <f t="shared" ref="BB142:BB205" si="47">BA142</f>
        <v>0</v>
      </c>
      <c r="BC142" s="82"/>
      <c r="BD142" s="80"/>
      <c r="BE142" s="81">
        <f t="shared" ref="BE142:BE205" si="48">BD142</f>
        <v>0</v>
      </c>
      <c r="BF142" s="82"/>
      <c r="BG142" s="80"/>
      <c r="BH142" s="81">
        <f t="shared" ref="BH142:BH205" si="49">BG142</f>
        <v>0</v>
      </c>
      <c r="BI142" s="82"/>
      <c r="BJ142" s="80"/>
      <c r="BK142" s="81">
        <f t="shared" ref="BK142:BK205" si="50">BJ142</f>
        <v>0</v>
      </c>
      <c r="BL142" s="82"/>
      <c r="BM142" s="80"/>
      <c r="BN142" s="81">
        <f t="shared" ref="BN142:BN205" si="51">BM142</f>
        <v>0</v>
      </c>
      <c r="BO142" s="82"/>
    </row>
    <row r="143" spans="1:67" ht="39" hidden="1" customHeight="1" thickBot="1">
      <c r="A143" s="71">
        <v>85130</v>
      </c>
      <c r="B143" s="71" t="s">
        <v>2242</v>
      </c>
      <c r="C143" s="221" t="str">
        <f ca="1">IF(V143&gt;0,IF($C$12=B143,COUNT($C$12:C142,1),""),"")</f>
        <v/>
      </c>
      <c r="D143" s="221" t="str">
        <f ca="1">IF(V143&gt;0,IF($D$12=B143,COUNT($D$12:D142,1),""),"")</f>
        <v/>
      </c>
      <c r="E143" s="221" t="str">
        <f ca="1">IF(V143&gt;0,IF($E$12=B143,COUNT($E$12:E142,1),""),"")</f>
        <v/>
      </c>
      <c r="F143" s="221" t="str">
        <f ca="1">IF(V143&gt;0,IF($F$12=B143,COUNT($F$12:F142,1),""),"")</f>
        <v/>
      </c>
      <c r="G143" s="72"/>
      <c r="H143" s="72">
        <v>31126</v>
      </c>
      <c r="I143" s="76" t="s">
        <v>132</v>
      </c>
      <c r="J143" s="91" t="s">
        <v>52</v>
      </c>
      <c r="K143" s="324">
        <v>16965000000</v>
      </c>
      <c r="L143" s="95">
        <v>420211</v>
      </c>
      <c r="M143" s="76" t="s">
        <v>1153</v>
      </c>
      <c r="N143" s="76" t="s">
        <v>52</v>
      </c>
      <c r="O143" s="324">
        <v>60405000</v>
      </c>
      <c r="P143" s="77">
        <f ca="1">SUMIF($W$12:BO143,$P$11,W143:BO143)</f>
        <v>0</v>
      </c>
      <c r="Q143" s="77">
        <f ca="1">SUMIF($W$12:BP143,$P$11,X143:BP143)</f>
        <v>0</v>
      </c>
      <c r="R143" s="77">
        <f ca="1">SUMIF($W$12:BQ143,$P$11,Y143:BQ143)</f>
        <v>0</v>
      </c>
      <c r="S143" s="78">
        <f t="shared" ca="1" si="35"/>
        <v>0</v>
      </c>
      <c r="T143" s="77">
        <f t="shared" ca="1" si="36"/>
        <v>0</v>
      </c>
      <c r="U143" s="77">
        <f t="shared" ca="1" si="37"/>
        <v>0</v>
      </c>
      <c r="V143" s="79">
        <f t="shared" ca="1" si="38"/>
        <v>0</v>
      </c>
      <c r="W143" s="80"/>
      <c r="X143" s="81">
        <f t="shared" si="39"/>
        <v>0</v>
      </c>
      <c r="Y143" s="82"/>
      <c r="Z143" s="80"/>
      <c r="AA143" s="81">
        <f t="shared" si="40"/>
        <v>0</v>
      </c>
      <c r="AB143" s="82"/>
      <c r="AC143" s="80"/>
      <c r="AD143" s="81">
        <f t="shared" si="41"/>
        <v>0</v>
      </c>
      <c r="AE143" s="82"/>
      <c r="AF143" s="80"/>
      <c r="AG143" s="81">
        <f t="shared" si="42"/>
        <v>0</v>
      </c>
      <c r="AH143" s="82"/>
      <c r="AI143" s="80"/>
      <c r="AJ143" s="81">
        <f t="shared" si="43"/>
        <v>0</v>
      </c>
      <c r="AK143" s="82"/>
      <c r="AL143" s="80"/>
      <c r="AM143" s="81">
        <v>0</v>
      </c>
      <c r="AN143" s="82"/>
      <c r="AO143" s="80"/>
      <c r="AP143" s="81">
        <v>0</v>
      </c>
      <c r="AQ143" s="82"/>
      <c r="AR143" s="80"/>
      <c r="AS143" s="81">
        <f t="shared" si="44"/>
        <v>0</v>
      </c>
      <c r="AT143" s="82"/>
      <c r="AU143" s="80"/>
      <c r="AV143" s="81">
        <f t="shared" si="45"/>
        <v>0</v>
      </c>
      <c r="AW143" s="82"/>
      <c r="AX143" s="80"/>
      <c r="AY143" s="81">
        <f t="shared" si="46"/>
        <v>0</v>
      </c>
      <c r="AZ143" s="82"/>
      <c r="BA143" s="80"/>
      <c r="BB143" s="81">
        <f t="shared" si="47"/>
        <v>0</v>
      </c>
      <c r="BC143" s="82"/>
      <c r="BD143" s="80"/>
      <c r="BE143" s="81">
        <f t="shared" si="48"/>
        <v>0</v>
      </c>
      <c r="BF143" s="82"/>
      <c r="BG143" s="80"/>
      <c r="BH143" s="81">
        <f t="shared" si="49"/>
        <v>0</v>
      </c>
      <c r="BI143" s="82"/>
      <c r="BJ143" s="80"/>
      <c r="BK143" s="81">
        <f t="shared" si="50"/>
        <v>0</v>
      </c>
      <c r="BL143" s="82"/>
      <c r="BM143" s="80"/>
      <c r="BN143" s="81">
        <f t="shared" si="51"/>
        <v>0</v>
      </c>
      <c r="BO143" s="82"/>
    </row>
    <row r="144" spans="1:67" ht="39" hidden="1" customHeight="1" thickBot="1">
      <c r="A144" s="71">
        <v>85131</v>
      </c>
      <c r="B144" s="71" t="s">
        <v>2242</v>
      </c>
      <c r="C144" s="221" t="str">
        <f ca="1">IF(V144&gt;0,IF($C$12=B144,COUNT($C$12:C143,1),""),"")</f>
        <v/>
      </c>
      <c r="D144" s="221" t="str">
        <f ca="1">IF(V144&gt;0,IF($D$12=B144,COUNT($D$12:D143,1),""),"")</f>
        <v/>
      </c>
      <c r="E144" s="221" t="str">
        <f ca="1">IF(V144&gt;0,IF($E$12=B144,COUNT($E$12:E143,1),""),"")</f>
        <v/>
      </c>
      <c r="F144" s="221" t="str">
        <f ca="1">IF(V144&gt;0,IF($F$12=B144,COUNT($F$12:F143,1),""),"")</f>
        <v/>
      </c>
      <c r="G144" s="72"/>
      <c r="H144" s="72">
        <v>31401</v>
      </c>
      <c r="I144" s="76" t="s">
        <v>133</v>
      </c>
      <c r="J144" s="91" t="s">
        <v>52</v>
      </c>
      <c r="K144" s="324">
        <v>4084600000</v>
      </c>
      <c r="L144" s="95">
        <v>420209</v>
      </c>
      <c r="M144" s="76" t="s">
        <v>1151</v>
      </c>
      <c r="N144" s="76" t="s">
        <v>52</v>
      </c>
      <c r="O144" s="324">
        <v>48658000</v>
      </c>
      <c r="P144" s="77">
        <f ca="1">SUMIF($W$12:BO144,$P$11,W144:BO144)</f>
        <v>0</v>
      </c>
      <c r="Q144" s="77">
        <f ca="1">SUMIF($W$12:BP144,$P$11,X144:BP144)</f>
        <v>0</v>
      </c>
      <c r="R144" s="77">
        <f ca="1">SUMIF($W$12:BQ144,$P$11,Y144:BQ144)</f>
        <v>0</v>
      </c>
      <c r="S144" s="78">
        <f t="shared" ca="1" si="35"/>
        <v>0</v>
      </c>
      <c r="T144" s="77">
        <f t="shared" ca="1" si="36"/>
        <v>0</v>
      </c>
      <c r="U144" s="77">
        <f t="shared" ca="1" si="37"/>
        <v>0</v>
      </c>
      <c r="V144" s="79">
        <f t="shared" ca="1" si="38"/>
        <v>0</v>
      </c>
      <c r="W144" s="80"/>
      <c r="X144" s="81">
        <f t="shared" si="39"/>
        <v>0</v>
      </c>
      <c r="Y144" s="82"/>
      <c r="Z144" s="80"/>
      <c r="AA144" s="81">
        <f t="shared" si="40"/>
        <v>0</v>
      </c>
      <c r="AB144" s="82"/>
      <c r="AC144" s="80"/>
      <c r="AD144" s="81">
        <f t="shared" si="41"/>
        <v>0</v>
      </c>
      <c r="AE144" s="82"/>
      <c r="AF144" s="80"/>
      <c r="AG144" s="81">
        <f t="shared" si="42"/>
        <v>0</v>
      </c>
      <c r="AH144" s="82"/>
      <c r="AI144" s="80"/>
      <c r="AJ144" s="81">
        <f t="shared" si="43"/>
        <v>0</v>
      </c>
      <c r="AK144" s="82"/>
      <c r="AL144" s="80"/>
      <c r="AM144" s="81">
        <v>0</v>
      </c>
      <c r="AN144" s="82"/>
      <c r="AO144" s="80"/>
      <c r="AP144" s="81">
        <v>0</v>
      </c>
      <c r="AQ144" s="82"/>
      <c r="AR144" s="80"/>
      <c r="AS144" s="81">
        <f t="shared" si="44"/>
        <v>0</v>
      </c>
      <c r="AT144" s="82"/>
      <c r="AU144" s="80"/>
      <c r="AV144" s="81">
        <f t="shared" si="45"/>
        <v>0</v>
      </c>
      <c r="AW144" s="82"/>
      <c r="AX144" s="80"/>
      <c r="AY144" s="81">
        <f t="shared" si="46"/>
        <v>0</v>
      </c>
      <c r="AZ144" s="82"/>
      <c r="BA144" s="80"/>
      <c r="BB144" s="81">
        <f t="shared" si="47"/>
        <v>0</v>
      </c>
      <c r="BC144" s="82"/>
      <c r="BD144" s="80"/>
      <c r="BE144" s="81">
        <f t="shared" si="48"/>
        <v>0</v>
      </c>
      <c r="BF144" s="82"/>
      <c r="BG144" s="80"/>
      <c r="BH144" s="81">
        <f t="shared" si="49"/>
        <v>0</v>
      </c>
      <c r="BI144" s="82"/>
      <c r="BJ144" s="80"/>
      <c r="BK144" s="81">
        <f t="shared" si="50"/>
        <v>0</v>
      </c>
      <c r="BL144" s="82"/>
      <c r="BM144" s="80"/>
      <c r="BN144" s="81">
        <f t="shared" si="51"/>
        <v>0</v>
      </c>
      <c r="BO144" s="82"/>
    </row>
    <row r="145" spans="1:67" ht="39" hidden="1" customHeight="1" thickBot="1">
      <c r="A145" s="71">
        <v>85132</v>
      </c>
      <c r="B145" s="71" t="s">
        <v>2242</v>
      </c>
      <c r="C145" s="221" t="str">
        <f ca="1">IF(V145&gt;0,IF($C$12=B145,COUNT($C$12:C144,1),""),"")</f>
        <v/>
      </c>
      <c r="D145" s="221" t="str">
        <f ca="1">IF(V145&gt;0,IF($D$12=B145,COUNT($D$12:D144,1),""),"")</f>
        <v/>
      </c>
      <c r="E145" s="221" t="str">
        <f ca="1">IF(V145&gt;0,IF($E$12=B145,COUNT($E$12:E144,1),""),"")</f>
        <v/>
      </c>
      <c r="F145" s="221" t="str">
        <f ca="1">IF(V145&gt;0,IF($F$12=B145,COUNT($F$12:F144,1),""),"")</f>
        <v/>
      </c>
      <c r="G145" s="72"/>
      <c r="H145" s="72">
        <v>31402</v>
      </c>
      <c r="I145" s="76" t="s">
        <v>134</v>
      </c>
      <c r="J145" s="91" t="s">
        <v>52</v>
      </c>
      <c r="K145" s="324">
        <v>4257500000</v>
      </c>
      <c r="L145" s="95">
        <v>420209</v>
      </c>
      <c r="M145" s="76" t="s">
        <v>1151</v>
      </c>
      <c r="N145" s="76" t="s">
        <v>52</v>
      </c>
      <c r="O145" s="324">
        <v>48658000</v>
      </c>
      <c r="P145" s="77">
        <f ca="1">SUMIF($W$12:BO145,$P$11,W145:BO145)</f>
        <v>0</v>
      </c>
      <c r="Q145" s="77">
        <f ca="1">SUMIF($W$12:BP145,$P$11,X145:BP145)</f>
        <v>0</v>
      </c>
      <c r="R145" s="77">
        <f ca="1">SUMIF($W$12:BQ145,$P$11,Y145:BQ145)</f>
        <v>0</v>
      </c>
      <c r="S145" s="78">
        <f t="shared" ca="1" si="35"/>
        <v>0</v>
      </c>
      <c r="T145" s="77">
        <f t="shared" ca="1" si="36"/>
        <v>0</v>
      </c>
      <c r="U145" s="77">
        <f t="shared" ca="1" si="37"/>
        <v>0</v>
      </c>
      <c r="V145" s="79">
        <f t="shared" ca="1" si="38"/>
        <v>0</v>
      </c>
      <c r="W145" s="80"/>
      <c r="X145" s="81">
        <f t="shared" si="39"/>
        <v>0</v>
      </c>
      <c r="Y145" s="82"/>
      <c r="Z145" s="80"/>
      <c r="AA145" s="81">
        <f t="shared" si="40"/>
        <v>0</v>
      </c>
      <c r="AB145" s="82"/>
      <c r="AC145" s="80"/>
      <c r="AD145" s="81">
        <f t="shared" si="41"/>
        <v>0</v>
      </c>
      <c r="AE145" s="82"/>
      <c r="AF145" s="80"/>
      <c r="AG145" s="81">
        <f t="shared" si="42"/>
        <v>0</v>
      </c>
      <c r="AH145" s="82"/>
      <c r="AI145" s="80"/>
      <c r="AJ145" s="81">
        <f t="shared" si="43"/>
        <v>0</v>
      </c>
      <c r="AK145" s="82"/>
      <c r="AL145" s="80"/>
      <c r="AM145" s="81">
        <v>0</v>
      </c>
      <c r="AN145" s="82"/>
      <c r="AO145" s="80"/>
      <c r="AP145" s="81">
        <v>0</v>
      </c>
      <c r="AQ145" s="82"/>
      <c r="AR145" s="80"/>
      <c r="AS145" s="81">
        <f t="shared" si="44"/>
        <v>0</v>
      </c>
      <c r="AT145" s="82"/>
      <c r="AU145" s="80"/>
      <c r="AV145" s="81">
        <f t="shared" si="45"/>
        <v>0</v>
      </c>
      <c r="AW145" s="82"/>
      <c r="AX145" s="80"/>
      <c r="AY145" s="81">
        <f t="shared" si="46"/>
        <v>0</v>
      </c>
      <c r="AZ145" s="82"/>
      <c r="BA145" s="80"/>
      <c r="BB145" s="81">
        <f t="shared" si="47"/>
        <v>0</v>
      </c>
      <c r="BC145" s="82"/>
      <c r="BD145" s="80"/>
      <c r="BE145" s="81">
        <f t="shared" si="48"/>
        <v>0</v>
      </c>
      <c r="BF145" s="82"/>
      <c r="BG145" s="80"/>
      <c r="BH145" s="81">
        <f t="shared" si="49"/>
        <v>0</v>
      </c>
      <c r="BI145" s="82"/>
      <c r="BJ145" s="80"/>
      <c r="BK145" s="81">
        <f t="shared" si="50"/>
        <v>0</v>
      </c>
      <c r="BL145" s="82"/>
      <c r="BM145" s="80"/>
      <c r="BN145" s="81">
        <f t="shared" si="51"/>
        <v>0</v>
      </c>
      <c r="BO145" s="82"/>
    </row>
    <row r="146" spans="1:67" ht="39" hidden="1" customHeight="1" thickBot="1">
      <c r="A146" s="71">
        <v>85133</v>
      </c>
      <c r="B146" s="71" t="s">
        <v>2242</v>
      </c>
      <c r="C146" s="221" t="str">
        <f ca="1">IF(V146&gt;0,IF($C$12=B146,COUNT($C$12:C145,1),""),"")</f>
        <v/>
      </c>
      <c r="D146" s="221" t="str">
        <f ca="1">IF(V146&gt;0,IF($D$12=B146,COUNT($D$12:D145,1),""),"")</f>
        <v/>
      </c>
      <c r="E146" s="221" t="str">
        <f ca="1">IF(V146&gt;0,IF($E$12=B146,COUNT($E$12:E145,1),""),"")</f>
        <v/>
      </c>
      <c r="F146" s="221" t="str">
        <f ca="1">IF(V146&gt;0,IF($F$12=B146,COUNT($F$12:F145,1),""),"")</f>
        <v/>
      </c>
      <c r="G146" s="72"/>
      <c r="H146" s="72">
        <v>31403</v>
      </c>
      <c r="I146" s="76" t="s">
        <v>135</v>
      </c>
      <c r="J146" s="91" t="s">
        <v>52</v>
      </c>
      <c r="K146" s="324">
        <v>4745000000</v>
      </c>
      <c r="L146" s="95">
        <v>420209</v>
      </c>
      <c r="M146" s="76" t="s">
        <v>1151</v>
      </c>
      <c r="N146" s="76" t="s">
        <v>52</v>
      </c>
      <c r="O146" s="324">
        <v>48658000</v>
      </c>
      <c r="P146" s="77">
        <f ca="1">SUMIF($W$12:BO146,$P$11,W146:BO146)</f>
        <v>0</v>
      </c>
      <c r="Q146" s="77">
        <f ca="1">SUMIF($W$12:BP146,$P$11,X146:BP146)</f>
        <v>0</v>
      </c>
      <c r="R146" s="77">
        <f ca="1">SUMIF($W$12:BQ146,$P$11,Y146:BQ146)</f>
        <v>0</v>
      </c>
      <c r="S146" s="78">
        <f t="shared" ca="1" si="35"/>
        <v>0</v>
      </c>
      <c r="T146" s="77">
        <f t="shared" ca="1" si="36"/>
        <v>0</v>
      </c>
      <c r="U146" s="77">
        <f t="shared" ca="1" si="37"/>
        <v>0</v>
      </c>
      <c r="V146" s="79">
        <f t="shared" ca="1" si="38"/>
        <v>0</v>
      </c>
      <c r="W146" s="80"/>
      <c r="X146" s="81">
        <f t="shared" si="39"/>
        <v>0</v>
      </c>
      <c r="Y146" s="82"/>
      <c r="Z146" s="80"/>
      <c r="AA146" s="81">
        <f t="shared" si="40"/>
        <v>0</v>
      </c>
      <c r="AB146" s="82"/>
      <c r="AC146" s="80"/>
      <c r="AD146" s="81">
        <f t="shared" si="41"/>
        <v>0</v>
      </c>
      <c r="AE146" s="82"/>
      <c r="AF146" s="80"/>
      <c r="AG146" s="81">
        <f t="shared" si="42"/>
        <v>0</v>
      </c>
      <c r="AH146" s="82"/>
      <c r="AI146" s="80"/>
      <c r="AJ146" s="81">
        <f t="shared" si="43"/>
        <v>0</v>
      </c>
      <c r="AK146" s="82"/>
      <c r="AL146" s="80"/>
      <c r="AM146" s="81">
        <v>0</v>
      </c>
      <c r="AN146" s="82"/>
      <c r="AO146" s="80"/>
      <c r="AP146" s="81">
        <v>0</v>
      </c>
      <c r="AQ146" s="82"/>
      <c r="AR146" s="80"/>
      <c r="AS146" s="81">
        <f t="shared" si="44"/>
        <v>0</v>
      </c>
      <c r="AT146" s="82"/>
      <c r="AU146" s="80"/>
      <c r="AV146" s="81">
        <f t="shared" si="45"/>
        <v>0</v>
      </c>
      <c r="AW146" s="82"/>
      <c r="AX146" s="80"/>
      <c r="AY146" s="81">
        <f t="shared" si="46"/>
        <v>0</v>
      </c>
      <c r="AZ146" s="82"/>
      <c r="BA146" s="80"/>
      <c r="BB146" s="81">
        <f t="shared" si="47"/>
        <v>0</v>
      </c>
      <c r="BC146" s="82"/>
      <c r="BD146" s="80"/>
      <c r="BE146" s="81">
        <f t="shared" si="48"/>
        <v>0</v>
      </c>
      <c r="BF146" s="82"/>
      <c r="BG146" s="80"/>
      <c r="BH146" s="81">
        <f t="shared" si="49"/>
        <v>0</v>
      </c>
      <c r="BI146" s="82"/>
      <c r="BJ146" s="80"/>
      <c r="BK146" s="81">
        <f t="shared" si="50"/>
        <v>0</v>
      </c>
      <c r="BL146" s="82"/>
      <c r="BM146" s="80"/>
      <c r="BN146" s="81">
        <f t="shared" si="51"/>
        <v>0</v>
      </c>
      <c r="BO146" s="82"/>
    </row>
    <row r="147" spans="1:67" ht="39" hidden="1" customHeight="1" thickBot="1">
      <c r="A147" s="71">
        <v>85134</v>
      </c>
      <c r="B147" s="71" t="s">
        <v>2242</v>
      </c>
      <c r="C147" s="221" t="str">
        <f ca="1">IF(V147&gt;0,IF($C$12=B147,COUNT($C$12:C146,1),""),"")</f>
        <v/>
      </c>
      <c r="D147" s="221" t="str">
        <f ca="1">IF(V147&gt;0,IF($D$12=B147,COUNT($D$12:D146,1),""),"")</f>
        <v/>
      </c>
      <c r="E147" s="221" t="str">
        <f ca="1">IF(V147&gt;0,IF($E$12=B147,COUNT($E$12:E146,1),""),"")</f>
        <v/>
      </c>
      <c r="F147" s="221" t="str">
        <f ca="1">IF(V147&gt;0,IF($F$12=B147,COUNT($F$12:F146,1),""),"")</f>
        <v/>
      </c>
      <c r="G147" s="72"/>
      <c r="H147" s="72">
        <v>31404</v>
      </c>
      <c r="I147" s="76" t="s">
        <v>136</v>
      </c>
      <c r="J147" s="91" t="s">
        <v>52</v>
      </c>
      <c r="K147" s="324">
        <v>5167500000</v>
      </c>
      <c r="L147" s="95">
        <v>420209</v>
      </c>
      <c r="M147" s="76" t="s">
        <v>1151</v>
      </c>
      <c r="N147" s="76" t="s">
        <v>52</v>
      </c>
      <c r="O147" s="324">
        <v>48658000</v>
      </c>
      <c r="P147" s="77">
        <f ca="1">SUMIF($W$12:BO147,$P$11,W147:BO147)</f>
        <v>0</v>
      </c>
      <c r="Q147" s="77">
        <f ca="1">SUMIF($W$12:BP147,$P$11,X147:BP147)</f>
        <v>0</v>
      </c>
      <c r="R147" s="77">
        <f ca="1">SUMIF($W$12:BQ147,$P$11,Y147:BQ147)</f>
        <v>0</v>
      </c>
      <c r="S147" s="78">
        <f t="shared" ca="1" si="35"/>
        <v>0</v>
      </c>
      <c r="T147" s="77">
        <f t="shared" ca="1" si="36"/>
        <v>0</v>
      </c>
      <c r="U147" s="77">
        <f t="shared" ca="1" si="37"/>
        <v>0</v>
      </c>
      <c r="V147" s="79">
        <f t="shared" ca="1" si="38"/>
        <v>0</v>
      </c>
      <c r="W147" s="80"/>
      <c r="X147" s="81">
        <f t="shared" si="39"/>
        <v>0</v>
      </c>
      <c r="Y147" s="82"/>
      <c r="Z147" s="80"/>
      <c r="AA147" s="81">
        <f t="shared" si="40"/>
        <v>0</v>
      </c>
      <c r="AB147" s="82"/>
      <c r="AC147" s="80"/>
      <c r="AD147" s="81">
        <f t="shared" si="41"/>
        <v>0</v>
      </c>
      <c r="AE147" s="82"/>
      <c r="AF147" s="80"/>
      <c r="AG147" s="81">
        <f t="shared" si="42"/>
        <v>0</v>
      </c>
      <c r="AH147" s="82"/>
      <c r="AI147" s="80"/>
      <c r="AJ147" s="81">
        <f t="shared" si="43"/>
        <v>0</v>
      </c>
      <c r="AK147" s="82"/>
      <c r="AL147" s="80"/>
      <c r="AM147" s="81">
        <v>0</v>
      </c>
      <c r="AN147" s="82"/>
      <c r="AO147" s="80"/>
      <c r="AP147" s="81">
        <v>0</v>
      </c>
      <c r="AQ147" s="82"/>
      <c r="AR147" s="80"/>
      <c r="AS147" s="81">
        <f t="shared" si="44"/>
        <v>0</v>
      </c>
      <c r="AT147" s="82"/>
      <c r="AU147" s="80"/>
      <c r="AV147" s="81">
        <f t="shared" si="45"/>
        <v>0</v>
      </c>
      <c r="AW147" s="82"/>
      <c r="AX147" s="80"/>
      <c r="AY147" s="81">
        <f t="shared" si="46"/>
        <v>0</v>
      </c>
      <c r="AZ147" s="82"/>
      <c r="BA147" s="80"/>
      <c r="BB147" s="81">
        <f t="shared" si="47"/>
        <v>0</v>
      </c>
      <c r="BC147" s="82"/>
      <c r="BD147" s="80"/>
      <c r="BE147" s="81">
        <f t="shared" si="48"/>
        <v>0</v>
      </c>
      <c r="BF147" s="82"/>
      <c r="BG147" s="80"/>
      <c r="BH147" s="81">
        <f t="shared" si="49"/>
        <v>0</v>
      </c>
      <c r="BI147" s="82"/>
      <c r="BJ147" s="80"/>
      <c r="BK147" s="81">
        <f t="shared" si="50"/>
        <v>0</v>
      </c>
      <c r="BL147" s="82"/>
      <c r="BM147" s="80"/>
      <c r="BN147" s="81">
        <f t="shared" si="51"/>
        <v>0</v>
      </c>
      <c r="BO147" s="82"/>
    </row>
    <row r="148" spans="1:67" ht="39" hidden="1" customHeight="1" thickBot="1">
      <c r="A148" s="71">
        <v>85135</v>
      </c>
      <c r="B148" s="71" t="s">
        <v>2242</v>
      </c>
      <c r="C148" s="221" t="str">
        <f ca="1">IF(V148&gt;0,IF($C$12=B148,COUNT($C$12:C147,1),""),"")</f>
        <v/>
      </c>
      <c r="D148" s="221" t="str">
        <f ca="1">IF(V148&gt;0,IF($D$12=B148,COUNT($D$12:D147,1),""),"")</f>
        <v/>
      </c>
      <c r="E148" s="221" t="str">
        <f ca="1">IF(V148&gt;0,IF($E$12=B148,COUNT($E$12:E147,1),""),"")</f>
        <v/>
      </c>
      <c r="F148" s="221" t="str">
        <f ca="1">IF(V148&gt;0,IF($F$12=B148,COUNT($F$12:F147,1),""),"")</f>
        <v/>
      </c>
      <c r="G148" s="72"/>
      <c r="H148" s="72">
        <v>31405</v>
      </c>
      <c r="I148" s="76" t="s">
        <v>137</v>
      </c>
      <c r="J148" s="91" t="s">
        <v>52</v>
      </c>
      <c r="K148" s="324">
        <v>5830500000</v>
      </c>
      <c r="L148" s="95">
        <v>420209</v>
      </c>
      <c r="M148" s="76" t="s">
        <v>1151</v>
      </c>
      <c r="N148" s="76" t="s">
        <v>52</v>
      </c>
      <c r="O148" s="324">
        <v>48658000</v>
      </c>
      <c r="P148" s="77">
        <f ca="1">SUMIF($W$12:BO148,$P$11,W148:BO148)</f>
        <v>0</v>
      </c>
      <c r="Q148" s="77">
        <f ca="1">SUMIF($W$12:BP148,$P$11,X148:BP148)</f>
        <v>0</v>
      </c>
      <c r="R148" s="77">
        <f ca="1">SUMIF($W$12:BQ148,$P$11,Y148:BQ148)</f>
        <v>0</v>
      </c>
      <c r="S148" s="78">
        <f t="shared" ca="1" si="35"/>
        <v>0</v>
      </c>
      <c r="T148" s="77">
        <f t="shared" ca="1" si="36"/>
        <v>0</v>
      </c>
      <c r="U148" s="77">
        <f t="shared" ca="1" si="37"/>
        <v>0</v>
      </c>
      <c r="V148" s="79">
        <f t="shared" ca="1" si="38"/>
        <v>0</v>
      </c>
      <c r="W148" s="80"/>
      <c r="X148" s="81">
        <f t="shared" si="39"/>
        <v>0</v>
      </c>
      <c r="Y148" s="82"/>
      <c r="Z148" s="80"/>
      <c r="AA148" s="81">
        <f t="shared" si="40"/>
        <v>0</v>
      </c>
      <c r="AB148" s="82"/>
      <c r="AC148" s="80"/>
      <c r="AD148" s="81">
        <f t="shared" si="41"/>
        <v>0</v>
      </c>
      <c r="AE148" s="82"/>
      <c r="AF148" s="80"/>
      <c r="AG148" s="81">
        <f t="shared" si="42"/>
        <v>0</v>
      </c>
      <c r="AH148" s="82"/>
      <c r="AI148" s="80"/>
      <c r="AJ148" s="81">
        <f t="shared" si="43"/>
        <v>0</v>
      </c>
      <c r="AK148" s="82"/>
      <c r="AL148" s="80"/>
      <c r="AM148" s="81">
        <v>0</v>
      </c>
      <c r="AN148" s="82"/>
      <c r="AO148" s="80"/>
      <c r="AP148" s="81">
        <v>0</v>
      </c>
      <c r="AQ148" s="82"/>
      <c r="AR148" s="80"/>
      <c r="AS148" s="81">
        <f t="shared" si="44"/>
        <v>0</v>
      </c>
      <c r="AT148" s="82"/>
      <c r="AU148" s="80"/>
      <c r="AV148" s="81">
        <f t="shared" si="45"/>
        <v>0</v>
      </c>
      <c r="AW148" s="82"/>
      <c r="AX148" s="80"/>
      <c r="AY148" s="81">
        <f t="shared" si="46"/>
        <v>0</v>
      </c>
      <c r="AZ148" s="82"/>
      <c r="BA148" s="80"/>
      <c r="BB148" s="81">
        <f t="shared" si="47"/>
        <v>0</v>
      </c>
      <c r="BC148" s="82"/>
      <c r="BD148" s="80"/>
      <c r="BE148" s="81">
        <f t="shared" si="48"/>
        <v>0</v>
      </c>
      <c r="BF148" s="82"/>
      <c r="BG148" s="80"/>
      <c r="BH148" s="81">
        <f t="shared" si="49"/>
        <v>0</v>
      </c>
      <c r="BI148" s="82"/>
      <c r="BJ148" s="80"/>
      <c r="BK148" s="81">
        <f t="shared" si="50"/>
        <v>0</v>
      </c>
      <c r="BL148" s="82"/>
      <c r="BM148" s="80"/>
      <c r="BN148" s="81">
        <f t="shared" si="51"/>
        <v>0</v>
      </c>
      <c r="BO148" s="82"/>
    </row>
    <row r="149" spans="1:67" ht="39" hidden="1" customHeight="1" thickBot="1">
      <c r="A149" s="71">
        <v>85136</v>
      </c>
      <c r="B149" s="71" t="s">
        <v>2242</v>
      </c>
      <c r="C149" s="221" t="str">
        <f ca="1">IF(V149&gt;0,IF($C$12=B149,COUNT($C$12:C148,1),""),"")</f>
        <v/>
      </c>
      <c r="D149" s="221" t="str">
        <f ca="1">IF(V149&gt;0,IF($D$12=B149,COUNT($D$12:D148,1),""),"")</f>
        <v/>
      </c>
      <c r="E149" s="221" t="str">
        <f ca="1">IF(V149&gt;0,IF($E$12=B149,COUNT($E$12:E148,1),""),"")</f>
        <v/>
      </c>
      <c r="F149" s="221" t="str">
        <f ca="1">IF(V149&gt;0,IF($F$12=B149,COUNT($F$12:F148,1),""),"")</f>
        <v/>
      </c>
      <c r="G149" s="72"/>
      <c r="H149" s="72">
        <v>31406</v>
      </c>
      <c r="I149" s="76" t="s">
        <v>138</v>
      </c>
      <c r="J149" s="91" t="s">
        <v>52</v>
      </c>
      <c r="K149" s="324">
        <v>6285500000</v>
      </c>
      <c r="L149" s="95">
        <v>420209</v>
      </c>
      <c r="M149" s="76" t="s">
        <v>1151</v>
      </c>
      <c r="N149" s="76" t="s">
        <v>52</v>
      </c>
      <c r="O149" s="324">
        <v>48658000</v>
      </c>
      <c r="P149" s="77">
        <f ca="1">SUMIF($W$12:BO149,$P$11,W149:BO149)</f>
        <v>0</v>
      </c>
      <c r="Q149" s="77">
        <f ca="1">SUMIF($W$12:BP149,$P$11,X149:BP149)</f>
        <v>0</v>
      </c>
      <c r="R149" s="77">
        <f ca="1">SUMIF($W$12:BQ149,$P$11,Y149:BQ149)</f>
        <v>0</v>
      </c>
      <c r="S149" s="78">
        <f t="shared" ca="1" si="35"/>
        <v>0</v>
      </c>
      <c r="T149" s="77">
        <f t="shared" ca="1" si="36"/>
        <v>0</v>
      </c>
      <c r="U149" s="77">
        <f t="shared" ca="1" si="37"/>
        <v>0</v>
      </c>
      <c r="V149" s="79">
        <f t="shared" ca="1" si="38"/>
        <v>0</v>
      </c>
      <c r="W149" s="80"/>
      <c r="X149" s="81">
        <f t="shared" si="39"/>
        <v>0</v>
      </c>
      <c r="Y149" s="82"/>
      <c r="Z149" s="80"/>
      <c r="AA149" s="81">
        <f t="shared" si="40"/>
        <v>0</v>
      </c>
      <c r="AB149" s="82"/>
      <c r="AC149" s="80"/>
      <c r="AD149" s="81">
        <f t="shared" si="41"/>
        <v>0</v>
      </c>
      <c r="AE149" s="82"/>
      <c r="AF149" s="80"/>
      <c r="AG149" s="81">
        <f t="shared" si="42"/>
        <v>0</v>
      </c>
      <c r="AH149" s="82"/>
      <c r="AI149" s="80"/>
      <c r="AJ149" s="81">
        <f t="shared" si="43"/>
        <v>0</v>
      </c>
      <c r="AK149" s="82"/>
      <c r="AL149" s="80"/>
      <c r="AM149" s="81">
        <v>0</v>
      </c>
      <c r="AN149" s="82"/>
      <c r="AO149" s="80"/>
      <c r="AP149" s="81">
        <v>0</v>
      </c>
      <c r="AQ149" s="82"/>
      <c r="AR149" s="80"/>
      <c r="AS149" s="81">
        <f t="shared" si="44"/>
        <v>0</v>
      </c>
      <c r="AT149" s="82"/>
      <c r="AU149" s="80"/>
      <c r="AV149" s="81">
        <f t="shared" si="45"/>
        <v>0</v>
      </c>
      <c r="AW149" s="82"/>
      <c r="AX149" s="80"/>
      <c r="AY149" s="81">
        <f t="shared" si="46"/>
        <v>0</v>
      </c>
      <c r="AZ149" s="82"/>
      <c r="BA149" s="80"/>
      <c r="BB149" s="81">
        <f t="shared" si="47"/>
        <v>0</v>
      </c>
      <c r="BC149" s="82"/>
      <c r="BD149" s="80"/>
      <c r="BE149" s="81">
        <f t="shared" si="48"/>
        <v>0</v>
      </c>
      <c r="BF149" s="82"/>
      <c r="BG149" s="80"/>
      <c r="BH149" s="81">
        <f t="shared" si="49"/>
        <v>0</v>
      </c>
      <c r="BI149" s="82"/>
      <c r="BJ149" s="80"/>
      <c r="BK149" s="81">
        <f t="shared" si="50"/>
        <v>0</v>
      </c>
      <c r="BL149" s="82"/>
      <c r="BM149" s="80"/>
      <c r="BN149" s="81">
        <f t="shared" si="51"/>
        <v>0</v>
      </c>
      <c r="BO149" s="82"/>
    </row>
    <row r="150" spans="1:67" ht="39" hidden="1" customHeight="1" thickBot="1">
      <c r="A150" s="71">
        <v>85137</v>
      </c>
      <c r="B150" s="71" t="s">
        <v>2242</v>
      </c>
      <c r="C150" s="221" t="str">
        <f ca="1">IF(V150&gt;0,IF($C$12=B150,COUNT($C$12:C149,1),""),"")</f>
        <v/>
      </c>
      <c r="D150" s="221" t="str">
        <f ca="1">IF(V150&gt;0,IF($D$12=B150,COUNT($D$12:D149,1),""),"")</f>
        <v/>
      </c>
      <c r="E150" s="221" t="str">
        <f ca="1">IF(V150&gt;0,IF($E$12=B150,COUNT($E$12:E149,1),""),"")</f>
        <v/>
      </c>
      <c r="F150" s="221" t="str">
        <f ca="1">IF(V150&gt;0,IF($F$12=B150,COUNT($F$12:F149,1),""),"")</f>
        <v/>
      </c>
      <c r="G150" s="72"/>
      <c r="H150" s="72">
        <v>31407</v>
      </c>
      <c r="I150" s="76" t="s">
        <v>139</v>
      </c>
      <c r="J150" s="91" t="s">
        <v>52</v>
      </c>
      <c r="K150" s="324">
        <v>6977100000</v>
      </c>
      <c r="L150" s="95">
        <v>420210</v>
      </c>
      <c r="M150" s="76" t="s">
        <v>1152</v>
      </c>
      <c r="N150" s="76" t="s">
        <v>52</v>
      </c>
      <c r="O150" s="324">
        <v>57480000</v>
      </c>
      <c r="P150" s="77">
        <f ca="1">SUMIF($W$12:BO150,$P$11,W150:BO150)</f>
        <v>0</v>
      </c>
      <c r="Q150" s="77">
        <f ca="1">SUMIF($W$12:BP150,$P$11,X150:BP150)</f>
        <v>0</v>
      </c>
      <c r="R150" s="77">
        <f ca="1">SUMIF($W$12:BQ150,$P$11,Y150:BQ150)</f>
        <v>0</v>
      </c>
      <c r="S150" s="78">
        <f t="shared" ca="1" si="35"/>
        <v>0</v>
      </c>
      <c r="T150" s="77">
        <f t="shared" ca="1" si="36"/>
        <v>0</v>
      </c>
      <c r="U150" s="77">
        <f t="shared" ca="1" si="37"/>
        <v>0</v>
      </c>
      <c r="V150" s="79">
        <f t="shared" ca="1" si="38"/>
        <v>0</v>
      </c>
      <c r="W150" s="80"/>
      <c r="X150" s="81">
        <f t="shared" si="39"/>
        <v>0</v>
      </c>
      <c r="Y150" s="82"/>
      <c r="Z150" s="80"/>
      <c r="AA150" s="81">
        <f t="shared" si="40"/>
        <v>0</v>
      </c>
      <c r="AB150" s="82"/>
      <c r="AC150" s="80"/>
      <c r="AD150" s="81">
        <f t="shared" si="41"/>
        <v>0</v>
      </c>
      <c r="AE150" s="82"/>
      <c r="AF150" s="80"/>
      <c r="AG150" s="81">
        <f t="shared" si="42"/>
        <v>0</v>
      </c>
      <c r="AH150" s="82"/>
      <c r="AI150" s="80"/>
      <c r="AJ150" s="81">
        <f t="shared" si="43"/>
        <v>0</v>
      </c>
      <c r="AK150" s="82"/>
      <c r="AL150" s="80"/>
      <c r="AM150" s="81">
        <v>0</v>
      </c>
      <c r="AN150" s="82"/>
      <c r="AO150" s="80"/>
      <c r="AP150" s="81">
        <v>0</v>
      </c>
      <c r="AQ150" s="82"/>
      <c r="AR150" s="80"/>
      <c r="AS150" s="81">
        <f t="shared" si="44"/>
        <v>0</v>
      </c>
      <c r="AT150" s="82"/>
      <c r="AU150" s="80"/>
      <c r="AV150" s="81">
        <f t="shared" si="45"/>
        <v>0</v>
      </c>
      <c r="AW150" s="82"/>
      <c r="AX150" s="80"/>
      <c r="AY150" s="81">
        <f t="shared" si="46"/>
        <v>0</v>
      </c>
      <c r="AZ150" s="82"/>
      <c r="BA150" s="80"/>
      <c r="BB150" s="81">
        <f t="shared" si="47"/>
        <v>0</v>
      </c>
      <c r="BC150" s="82"/>
      <c r="BD150" s="80"/>
      <c r="BE150" s="81">
        <f t="shared" si="48"/>
        <v>0</v>
      </c>
      <c r="BF150" s="82"/>
      <c r="BG150" s="80"/>
      <c r="BH150" s="81">
        <f t="shared" si="49"/>
        <v>0</v>
      </c>
      <c r="BI150" s="82"/>
      <c r="BJ150" s="80"/>
      <c r="BK150" s="81">
        <f t="shared" si="50"/>
        <v>0</v>
      </c>
      <c r="BL150" s="82"/>
      <c r="BM150" s="80"/>
      <c r="BN150" s="81">
        <f t="shared" si="51"/>
        <v>0</v>
      </c>
      <c r="BO150" s="82"/>
    </row>
    <row r="151" spans="1:67" ht="39" hidden="1" customHeight="1" thickBot="1">
      <c r="A151" s="71">
        <v>85138</v>
      </c>
      <c r="B151" s="71" t="s">
        <v>2242</v>
      </c>
      <c r="C151" s="221" t="str">
        <f ca="1">IF(V151&gt;0,IF($C$12=B151,COUNT($C$12:C150,1),""),"")</f>
        <v/>
      </c>
      <c r="D151" s="221" t="str">
        <f ca="1">IF(V151&gt;0,IF($D$12=B151,COUNT($D$12:D150,1),""),"")</f>
        <v/>
      </c>
      <c r="E151" s="221" t="str">
        <f ca="1">IF(V151&gt;0,IF($E$12=B151,COUNT($E$12:E150,1),""),"")</f>
        <v/>
      </c>
      <c r="F151" s="221" t="str">
        <f ca="1">IF(V151&gt;0,IF($F$12=B151,COUNT($F$12:F150,1),""),"")</f>
        <v/>
      </c>
      <c r="G151" s="72"/>
      <c r="H151" s="72">
        <v>31408</v>
      </c>
      <c r="I151" s="76" t="s">
        <v>140</v>
      </c>
      <c r="J151" s="91" t="s">
        <v>52</v>
      </c>
      <c r="K151" s="324">
        <v>8157500000</v>
      </c>
      <c r="L151" s="95">
        <v>420210</v>
      </c>
      <c r="M151" s="76" t="s">
        <v>1152</v>
      </c>
      <c r="N151" s="76" t="s">
        <v>52</v>
      </c>
      <c r="O151" s="324">
        <v>57480000</v>
      </c>
      <c r="P151" s="77">
        <f ca="1">SUMIF($W$12:BO151,$P$11,W151:BO151)</f>
        <v>0</v>
      </c>
      <c r="Q151" s="77">
        <f ca="1">SUMIF($W$12:BP151,$P$11,X151:BP151)</f>
        <v>0</v>
      </c>
      <c r="R151" s="77">
        <f ca="1">SUMIF($W$12:BQ151,$P$11,Y151:BQ151)</f>
        <v>0</v>
      </c>
      <c r="S151" s="78">
        <f t="shared" ca="1" si="35"/>
        <v>0</v>
      </c>
      <c r="T151" s="77">
        <f t="shared" ca="1" si="36"/>
        <v>0</v>
      </c>
      <c r="U151" s="77">
        <f t="shared" ca="1" si="37"/>
        <v>0</v>
      </c>
      <c r="V151" s="79">
        <f t="shared" ca="1" si="38"/>
        <v>0</v>
      </c>
      <c r="W151" s="80"/>
      <c r="X151" s="81">
        <f t="shared" si="39"/>
        <v>0</v>
      </c>
      <c r="Y151" s="82"/>
      <c r="Z151" s="80"/>
      <c r="AA151" s="81">
        <f t="shared" si="40"/>
        <v>0</v>
      </c>
      <c r="AB151" s="82"/>
      <c r="AC151" s="80"/>
      <c r="AD151" s="81">
        <f t="shared" si="41"/>
        <v>0</v>
      </c>
      <c r="AE151" s="82"/>
      <c r="AF151" s="80"/>
      <c r="AG151" s="81">
        <f t="shared" si="42"/>
        <v>0</v>
      </c>
      <c r="AH151" s="82"/>
      <c r="AI151" s="80"/>
      <c r="AJ151" s="81">
        <f t="shared" si="43"/>
        <v>0</v>
      </c>
      <c r="AK151" s="82"/>
      <c r="AL151" s="80"/>
      <c r="AM151" s="81">
        <v>0</v>
      </c>
      <c r="AN151" s="82"/>
      <c r="AO151" s="80"/>
      <c r="AP151" s="81">
        <v>0</v>
      </c>
      <c r="AQ151" s="82"/>
      <c r="AR151" s="80"/>
      <c r="AS151" s="81">
        <f t="shared" si="44"/>
        <v>0</v>
      </c>
      <c r="AT151" s="82"/>
      <c r="AU151" s="80"/>
      <c r="AV151" s="81">
        <f t="shared" si="45"/>
        <v>0</v>
      </c>
      <c r="AW151" s="82"/>
      <c r="AX151" s="80"/>
      <c r="AY151" s="81">
        <f t="shared" si="46"/>
        <v>0</v>
      </c>
      <c r="AZ151" s="82"/>
      <c r="BA151" s="80"/>
      <c r="BB151" s="81">
        <f t="shared" si="47"/>
        <v>0</v>
      </c>
      <c r="BC151" s="82"/>
      <c r="BD151" s="80"/>
      <c r="BE151" s="81">
        <f t="shared" si="48"/>
        <v>0</v>
      </c>
      <c r="BF151" s="82"/>
      <c r="BG151" s="80"/>
      <c r="BH151" s="81">
        <f t="shared" si="49"/>
        <v>0</v>
      </c>
      <c r="BI151" s="82"/>
      <c r="BJ151" s="80"/>
      <c r="BK151" s="81">
        <f t="shared" si="50"/>
        <v>0</v>
      </c>
      <c r="BL151" s="82"/>
      <c r="BM151" s="80"/>
      <c r="BN151" s="81">
        <f t="shared" si="51"/>
        <v>0</v>
      </c>
      <c r="BO151" s="82"/>
    </row>
    <row r="152" spans="1:67" ht="39" hidden="1" customHeight="1" thickBot="1">
      <c r="A152" s="71">
        <v>85139</v>
      </c>
      <c r="B152" s="71" t="s">
        <v>2242</v>
      </c>
      <c r="C152" s="221" t="str">
        <f ca="1">IF(V152&gt;0,IF($C$12=B152,COUNT($C$12:C151,1),""),"")</f>
        <v/>
      </c>
      <c r="D152" s="221" t="str">
        <f ca="1">IF(V152&gt;0,IF($D$12=B152,COUNT($D$12:D151,1),""),"")</f>
        <v/>
      </c>
      <c r="E152" s="221" t="str">
        <f ca="1">IF(V152&gt;0,IF($E$12=B152,COUNT($E$12:E151,1),""),"")</f>
        <v/>
      </c>
      <c r="F152" s="221" t="str">
        <f ca="1">IF(V152&gt;0,IF($F$12=B152,COUNT($F$12:F151,1),""),"")</f>
        <v/>
      </c>
      <c r="G152" s="72"/>
      <c r="H152" s="72">
        <v>31409</v>
      </c>
      <c r="I152" s="76" t="s">
        <v>141</v>
      </c>
      <c r="J152" s="91" t="s">
        <v>52</v>
      </c>
      <c r="K152" s="324">
        <v>9184500000</v>
      </c>
      <c r="L152" s="95">
        <v>420210</v>
      </c>
      <c r="M152" s="76" t="s">
        <v>1152</v>
      </c>
      <c r="N152" s="76" t="s">
        <v>52</v>
      </c>
      <c r="O152" s="324">
        <v>57480000</v>
      </c>
      <c r="P152" s="77">
        <f ca="1">SUMIF($W$12:BO152,$P$11,W152:BO152)</f>
        <v>0</v>
      </c>
      <c r="Q152" s="77">
        <f ca="1">SUMIF($W$12:BP152,$P$11,X152:BP152)</f>
        <v>0</v>
      </c>
      <c r="R152" s="77">
        <f ca="1">SUMIF($W$12:BQ152,$P$11,Y152:BQ152)</f>
        <v>0</v>
      </c>
      <c r="S152" s="78">
        <f t="shared" ca="1" si="35"/>
        <v>0</v>
      </c>
      <c r="T152" s="77">
        <f t="shared" ca="1" si="36"/>
        <v>0</v>
      </c>
      <c r="U152" s="77">
        <f t="shared" ca="1" si="37"/>
        <v>0</v>
      </c>
      <c r="V152" s="79">
        <f t="shared" ca="1" si="38"/>
        <v>0</v>
      </c>
      <c r="W152" s="80"/>
      <c r="X152" s="81">
        <f t="shared" si="39"/>
        <v>0</v>
      </c>
      <c r="Y152" s="82"/>
      <c r="Z152" s="80"/>
      <c r="AA152" s="81">
        <f t="shared" si="40"/>
        <v>0</v>
      </c>
      <c r="AB152" s="82"/>
      <c r="AC152" s="80"/>
      <c r="AD152" s="81">
        <f t="shared" si="41"/>
        <v>0</v>
      </c>
      <c r="AE152" s="82"/>
      <c r="AF152" s="80"/>
      <c r="AG152" s="81">
        <f t="shared" si="42"/>
        <v>0</v>
      </c>
      <c r="AH152" s="82"/>
      <c r="AI152" s="80"/>
      <c r="AJ152" s="81">
        <f t="shared" si="43"/>
        <v>0</v>
      </c>
      <c r="AK152" s="82"/>
      <c r="AL152" s="80"/>
      <c r="AM152" s="81">
        <v>0</v>
      </c>
      <c r="AN152" s="82"/>
      <c r="AO152" s="80"/>
      <c r="AP152" s="81">
        <v>0</v>
      </c>
      <c r="AQ152" s="82"/>
      <c r="AR152" s="80"/>
      <c r="AS152" s="81">
        <f t="shared" si="44"/>
        <v>0</v>
      </c>
      <c r="AT152" s="82"/>
      <c r="AU152" s="80"/>
      <c r="AV152" s="81">
        <f t="shared" si="45"/>
        <v>0</v>
      </c>
      <c r="AW152" s="82"/>
      <c r="AX152" s="80"/>
      <c r="AY152" s="81">
        <f t="shared" si="46"/>
        <v>0</v>
      </c>
      <c r="AZ152" s="82"/>
      <c r="BA152" s="80"/>
      <c r="BB152" s="81">
        <f t="shared" si="47"/>
        <v>0</v>
      </c>
      <c r="BC152" s="82"/>
      <c r="BD152" s="80"/>
      <c r="BE152" s="81">
        <f t="shared" si="48"/>
        <v>0</v>
      </c>
      <c r="BF152" s="82"/>
      <c r="BG152" s="80"/>
      <c r="BH152" s="81">
        <f t="shared" si="49"/>
        <v>0</v>
      </c>
      <c r="BI152" s="82"/>
      <c r="BJ152" s="80"/>
      <c r="BK152" s="81">
        <f t="shared" si="50"/>
        <v>0</v>
      </c>
      <c r="BL152" s="82"/>
      <c r="BM152" s="80"/>
      <c r="BN152" s="81">
        <f t="shared" si="51"/>
        <v>0</v>
      </c>
      <c r="BO152" s="82"/>
    </row>
    <row r="153" spans="1:67" ht="39" hidden="1" customHeight="1" thickBot="1">
      <c r="A153" s="71">
        <v>85140</v>
      </c>
      <c r="B153" s="71" t="s">
        <v>2242</v>
      </c>
      <c r="C153" s="221" t="str">
        <f ca="1">IF(V153&gt;0,IF($C$12=B153,COUNT($C$12:C152,1),""),"")</f>
        <v/>
      </c>
      <c r="D153" s="221" t="str">
        <f ca="1">IF(V153&gt;0,IF($D$12=B153,COUNT($D$12:D152,1),""),"")</f>
        <v/>
      </c>
      <c r="E153" s="221" t="str">
        <f ca="1">IF(V153&gt;0,IF($E$12=B153,COUNT($E$12:E152,1),""),"")</f>
        <v/>
      </c>
      <c r="F153" s="221" t="str">
        <f ca="1">IF(V153&gt;0,IF($F$12=B153,COUNT($F$12:F152,1),""),"")</f>
        <v/>
      </c>
      <c r="G153" s="72"/>
      <c r="H153" s="72">
        <v>31410</v>
      </c>
      <c r="I153" s="76" t="s">
        <v>142</v>
      </c>
      <c r="J153" s="91" t="s">
        <v>52</v>
      </c>
      <c r="K153" s="324">
        <v>10283000000</v>
      </c>
      <c r="L153" s="95">
        <v>420210</v>
      </c>
      <c r="M153" s="76" t="s">
        <v>1152</v>
      </c>
      <c r="N153" s="76" t="s">
        <v>52</v>
      </c>
      <c r="O153" s="324">
        <v>57480000</v>
      </c>
      <c r="P153" s="77">
        <f ca="1">SUMIF($W$12:BO153,$P$11,W153:BO153)</f>
        <v>0</v>
      </c>
      <c r="Q153" s="77">
        <f ca="1">SUMIF($W$12:BP153,$P$11,X153:BP153)</f>
        <v>0</v>
      </c>
      <c r="R153" s="77">
        <f ca="1">SUMIF($W$12:BQ153,$P$11,Y153:BQ153)</f>
        <v>0</v>
      </c>
      <c r="S153" s="78">
        <f t="shared" ca="1" si="35"/>
        <v>0</v>
      </c>
      <c r="T153" s="77">
        <f t="shared" ca="1" si="36"/>
        <v>0</v>
      </c>
      <c r="U153" s="77">
        <f t="shared" ca="1" si="37"/>
        <v>0</v>
      </c>
      <c r="V153" s="79">
        <f t="shared" ca="1" si="38"/>
        <v>0</v>
      </c>
      <c r="W153" s="80"/>
      <c r="X153" s="81">
        <f t="shared" si="39"/>
        <v>0</v>
      </c>
      <c r="Y153" s="82"/>
      <c r="Z153" s="80"/>
      <c r="AA153" s="81">
        <f t="shared" si="40"/>
        <v>0</v>
      </c>
      <c r="AB153" s="82"/>
      <c r="AC153" s="80"/>
      <c r="AD153" s="81">
        <f t="shared" si="41"/>
        <v>0</v>
      </c>
      <c r="AE153" s="82"/>
      <c r="AF153" s="80"/>
      <c r="AG153" s="81">
        <f t="shared" si="42"/>
        <v>0</v>
      </c>
      <c r="AH153" s="82"/>
      <c r="AI153" s="80"/>
      <c r="AJ153" s="81">
        <f t="shared" si="43"/>
        <v>0</v>
      </c>
      <c r="AK153" s="82"/>
      <c r="AL153" s="80"/>
      <c r="AM153" s="81">
        <v>0</v>
      </c>
      <c r="AN153" s="82"/>
      <c r="AO153" s="80"/>
      <c r="AP153" s="81">
        <v>0</v>
      </c>
      <c r="AQ153" s="82"/>
      <c r="AR153" s="80"/>
      <c r="AS153" s="81">
        <f t="shared" si="44"/>
        <v>0</v>
      </c>
      <c r="AT153" s="82"/>
      <c r="AU153" s="80"/>
      <c r="AV153" s="81">
        <f t="shared" si="45"/>
        <v>0</v>
      </c>
      <c r="AW153" s="82"/>
      <c r="AX153" s="80"/>
      <c r="AY153" s="81">
        <f t="shared" si="46"/>
        <v>0</v>
      </c>
      <c r="AZ153" s="82"/>
      <c r="BA153" s="80"/>
      <c r="BB153" s="81">
        <f t="shared" si="47"/>
        <v>0</v>
      </c>
      <c r="BC153" s="82"/>
      <c r="BD153" s="80"/>
      <c r="BE153" s="81">
        <f t="shared" si="48"/>
        <v>0</v>
      </c>
      <c r="BF153" s="82"/>
      <c r="BG153" s="80"/>
      <c r="BH153" s="81">
        <f t="shared" si="49"/>
        <v>0</v>
      </c>
      <c r="BI153" s="82"/>
      <c r="BJ153" s="80"/>
      <c r="BK153" s="81">
        <f t="shared" si="50"/>
        <v>0</v>
      </c>
      <c r="BL153" s="82"/>
      <c r="BM153" s="80"/>
      <c r="BN153" s="81">
        <f t="shared" si="51"/>
        <v>0</v>
      </c>
      <c r="BO153" s="82"/>
    </row>
    <row r="154" spans="1:67" ht="39" hidden="1" customHeight="1" thickBot="1">
      <c r="A154" s="71">
        <v>85141</v>
      </c>
      <c r="B154" s="71" t="s">
        <v>2242</v>
      </c>
      <c r="C154" s="221" t="str">
        <f ca="1">IF(V154&gt;0,IF($C$12=B154,COUNT($C$12:C153,1),""),"")</f>
        <v/>
      </c>
      <c r="D154" s="221" t="str">
        <f ca="1">IF(V154&gt;0,IF($D$12=B154,COUNT($D$12:D153,1),""),"")</f>
        <v/>
      </c>
      <c r="E154" s="221" t="str">
        <f ca="1">IF(V154&gt;0,IF($E$12=B154,COUNT($E$12:E153,1),""),"")</f>
        <v/>
      </c>
      <c r="F154" s="221" t="str">
        <f ca="1">IF(V154&gt;0,IF($F$12=B154,COUNT($F$12:F153,1),""),"")</f>
        <v/>
      </c>
      <c r="G154" s="72"/>
      <c r="H154" s="72">
        <v>31411</v>
      </c>
      <c r="I154" s="76" t="s">
        <v>143</v>
      </c>
      <c r="J154" s="91" t="s">
        <v>52</v>
      </c>
      <c r="K154" s="324">
        <v>11700000000</v>
      </c>
      <c r="L154" s="95">
        <v>420210</v>
      </c>
      <c r="M154" s="76" t="s">
        <v>1152</v>
      </c>
      <c r="N154" s="76" t="s">
        <v>52</v>
      </c>
      <c r="O154" s="324">
        <v>57480000</v>
      </c>
      <c r="P154" s="77">
        <f ca="1">SUMIF($W$12:BO154,$P$11,W154:BO154)</f>
        <v>0</v>
      </c>
      <c r="Q154" s="77">
        <f ca="1">SUMIF($W$12:BP154,$P$11,X154:BP154)</f>
        <v>0</v>
      </c>
      <c r="R154" s="77">
        <f ca="1">SUMIF($W$12:BQ154,$P$11,Y154:BQ154)</f>
        <v>0</v>
      </c>
      <c r="S154" s="78">
        <f t="shared" ca="1" si="35"/>
        <v>0</v>
      </c>
      <c r="T154" s="77">
        <f t="shared" ca="1" si="36"/>
        <v>0</v>
      </c>
      <c r="U154" s="77">
        <f t="shared" ca="1" si="37"/>
        <v>0</v>
      </c>
      <c r="V154" s="79">
        <f t="shared" ca="1" si="38"/>
        <v>0</v>
      </c>
      <c r="W154" s="80"/>
      <c r="X154" s="81">
        <f t="shared" si="39"/>
        <v>0</v>
      </c>
      <c r="Y154" s="82"/>
      <c r="Z154" s="80"/>
      <c r="AA154" s="81">
        <f t="shared" si="40"/>
        <v>0</v>
      </c>
      <c r="AB154" s="82"/>
      <c r="AC154" s="80"/>
      <c r="AD154" s="81">
        <f t="shared" si="41"/>
        <v>0</v>
      </c>
      <c r="AE154" s="82"/>
      <c r="AF154" s="80"/>
      <c r="AG154" s="81">
        <f t="shared" si="42"/>
        <v>0</v>
      </c>
      <c r="AH154" s="82"/>
      <c r="AI154" s="80"/>
      <c r="AJ154" s="81">
        <f t="shared" si="43"/>
        <v>0</v>
      </c>
      <c r="AK154" s="82"/>
      <c r="AL154" s="80"/>
      <c r="AM154" s="81">
        <v>0</v>
      </c>
      <c r="AN154" s="82"/>
      <c r="AO154" s="80"/>
      <c r="AP154" s="81">
        <v>0</v>
      </c>
      <c r="AQ154" s="82"/>
      <c r="AR154" s="80"/>
      <c r="AS154" s="81">
        <f t="shared" si="44"/>
        <v>0</v>
      </c>
      <c r="AT154" s="82"/>
      <c r="AU154" s="80"/>
      <c r="AV154" s="81">
        <f t="shared" si="45"/>
        <v>0</v>
      </c>
      <c r="AW154" s="82"/>
      <c r="AX154" s="80"/>
      <c r="AY154" s="81">
        <f t="shared" si="46"/>
        <v>0</v>
      </c>
      <c r="AZ154" s="82"/>
      <c r="BA154" s="80"/>
      <c r="BB154" s="81">
        <f t="shared" si="47"/>
        <v>0</v>
      </c>
      <c r="BC154" s="82"/>
      <c r="BD154" s="80"/>
      <c r="BE154" s="81">
        <f t="shared" si="48"/>
        <v>0</v>
      </c>
      <c r="BF154" s="82"/>
      <c r="BG154" s="80"/>
      <c r="BH154" s="81">
        <f t="shared" si="49"/>
        <v>0</v>
      </c>
      <c r="BI154" s="82"/>
      <c r="BJ154" s="80"/>
      <c r="BK154" s="81">
        <f t="shared" si="50"/>
        <v>0</v>
      </c>
      <c r="BL154" s="82"/>
      <c r="BM154" s="80"/>
      <c r="BN154" s="81">
        <f t="shared" si="51"/>
        <v>0</v>
      </c>
      <c r="BO154" s="82"/>
    </row>
    <row r="155" spans="1:67" ht="39" hidden="1" customHeight="1" thickBot="1">
      <c r="A155" s="71">
        <v>85142</v>
      </c>
      <c r="B155" s="71" t="s">
        <v>2242</v>
      </c>
      <c r="C155" s="221" t="str">
        <f ca="1">IF(V155&gt;0,IF($C$12=B155,COUNT($C$12:C154,1),""),"")</f>
        <v/>
      </c>
      <c r="D155" s="221" t="str">
        <f ca="1">IF(V155&gt;0,IF($D$12=B155,COUNT($D$12:D154,1),""),"")</f>
        <v/>
      </c>
      <c r="E155" s="221" t="str">
        <f ca="1">IF(V155&gt;0,IF($E$12=B155,COUNT($E$12:E154,1),""),"")</f>
        <v/>
      </c>
      <c r="F155" s="221" t="str">
        <f ca="1">IF(V155&gt;0,IF($F$12=B155,COUNT($F$12:F154,1),""),"")</f>
        <v/>
      </c>
      <c r="G155" s="72"/>
      <c r="H155" s="72">
        <v>31412</v>
      </c>
      <c r="I155" s="76" t="s">
        <v>144</v>
      </c>
      <c r="J155" s="91" t="s">
        <v>52</v>
      </c>
      <c r="K155" s="324">
        <v>13388700000</v>
      </c>
      <c r="L155" s="95">
        <v>420211</v>
      </c>
      <c r="M155" s="76" t="s">
        <v>1153</v>
      </c>
      <c r="N155" s="76" t="s">
        <v>52</v>
      </c>
      <c r="O155" s="324">
        <v>60405000</v>
      </c>
      <c r="P155" s="77">
        <f ca="1">SUMIF($W$12:BO155,$P$11,W155:BO155)</f>
        <v>0</v>
      </c>
      <c r="Q155" s="77">
        <f ca="1">SUMIF($W$12:BP155,$P$11,X155:BP155)</f>
        <v>0</v>
      </c>
      <c r="R155" s="77">
        <f ca="1">SUMIF($W$12:BQ155,$P$11,Y155:BQ155)</f>
        <v>0</v>
      </c>
      <c r="S155" s="78">
        <f t="shared" ca="1" si="35"/>
        <v>0</v>
      </c>
      <c r="T155" s="77">
        <f t="shared" ca="1" si="36"/>
        <v>0</v>
      </c>
      <c r="U155" s="77">
        <f t="shared" ca="1" si="37"/>
        <v>0</v>
      </c>
      <c r="V155" s="79">
        <f t="shared" ca="1" si="38"/>
        <v>0</v>
      </c>
      <c r="W155" s="80"/>
      <c r="X155" s="81">
        <f t="shared" si="39"/>
        <v>0</v>
      </c>
      <c r="Y155" s="82"/>
      <c r="Z155" s="80"/>
      <c r="AA155" s="81">
        <f t="shared" si="40"/>
        <v>0</v>
      </c>
      <c r="AB155" s="82"/>
      <c r="AC155" s="80"/>
      <c r="AD155" s="81">
        <f t="shared" si="41"/>
        <v>0</v>
      </c>
      <c r="AE155" s="82"/>
      <c r="AF155" s="80"/>
      <c r="AG155" s="81">
        <f t="shared" si="42"/>
        <v>0</v>
      </c>
      <c r="AH155" s="82"/>
      <c r="AI155" s="80"/>
      <c r="AJ155" s="81">
        <f t="shared" si="43"/>
        <v>0</v>
      </c>
      <c r="AK155" s="82"/>
      <c r="AL155" s="80"/>
      <c r="AM155" s="81">
        <v>0</v>
      </c>
      <c r="AN155" s="82"/>
      <c r="AO155" s="80"/>
      <c r="AP155" s="81">
        <v>0</v>
      </c>
      <c r="AQ155" s="82"/>
      <c r="AR155" s="80"/>
      <c r="AS155" s="81">
        <f t="shared" si="44"/>
        <v>0</v>
      </c>
      <c r="AT155" s="82"/>
      <c r="AU155" s="80"/>
      <c r="AV155" s="81">
        <f t="shared" si="45"/>
        <v>0</v>
      </c>
      <c r="AW155" s="82"/>
      <c r="AX155" s="80"/>
      <c r="AY155" s="81">
        <f t="shared" si="46"/>
        <v>0</v>
      </c>
      <c r="AZ155" s="82"/>
      <c r="BA155" s="80"/>
      <c r="BB155" s="81">
        <f t="shared" si="47"/>
        <v>0</v>
      </c>
      <c r="BC155" s="82"/>
      <c r="BD155" s="80"/>
      <c r="BE155" s="81">
        <f t="shared" si="48"/>
        <v>0</v>
      </c>
      <c r="BF155" s="82"/>
      <c r="BG155" s="80"/>
      <c r="BH155" s="81">
        <f t="shared" si="49"/>
        <v>0</v>
      </c>
      <c r="BI155" s="82"/>
      <c r="BJ155" s="80"/>
      <c r="BK155" s="81">
        <f t="shared" si="50"/>
        <v>0</v>
      </c>
      <c r="BL155" s="82"/>
      <c r="BM155" s="80"/>
      <c r="BN155" s="81">
        <f t="shared" si="51"/>
        <v>0</v>
      </c>
      <c r="BO155" s="82"/>
    </row>
    <row r="156" spans="1:67" ht="39" hidden="1" customHeight="1" thickBot="1">
      <c r="A156" s="71">
        <v>85143</v>
      </c>
      <c r="B156" s="71" t="s">
        <v>2242</v>
      </c>
      <c r="C156" s="221" t="str">
        <f ca="1">IF(V156&gt;0,IF($C$12=B156,COUNT($C$12:C155,1),""),"")</f>
        <v/>
      </c>
      <c r="D156" s="221" t="str">
        <f ca="1">IF(V156&gt;0,IF($D$12=B156,COUNT($D$12:D155,1),""),"")</f>
        <v/>
      </c>
      <c r="E156" s="221" t="str">
        <f ca="1">IF(V156&gt;0,IF($E$12=B156,COUNT($E$12:E155,1),""),"")</f>
        <v/>
      </c>
      <c r="F156" s="221" t="str">
        <f ca="1">IF(V156&gt;0,IF($F$12=B156,COUNT($F$12:F155,1),""),"")</f>
        <v/>
      </c>
      <c r="G156" s="72"/>
      <c r="H156" s="72">
        <v>31413</v>
      </c>
      <c r="I156" s="76" t="s">
        <v>145</v>
      </c>
      <c r="J156" s="91" t="s">
        <v>52</v>
      </c>
      <c r="K156" s="324">
        <v>15470000000</v>
      </c>
      <c r="L156" s="95">
        <v>420211</v>
      </c>
      <c r="M156" s="76" t="s">
        <v>1153</v>
      </c>
      <c r="N156" s="76" t="s">
        <v>52</v>
      </c>
      <c r="O156" s="324">
        <v>60405000</v>
      </c>
      <c r="P156" s="77">
        <f ca="1">SUMIF($W$12:BO156,$P$11,W156:BO156)</f>
        <v>0</v>
      </c>
      <c r="Q156" s="77">
        <f ca="1">SUMIF($W$12:BP156,$P$11,X156:BP156)</f>
        <v>0</v>
      </c>
      <c r="R156" s="77">
        <f ca="1">SUMIF($W$12:BQ156,$P$11,Y156:BQ156)</f>
        <v>0</v>
      </c>
      <c r="S156" s="78">
        <f t="shared" ca="1" si="35"/>
        <v>0</v>
      </c>
      <c r="T156" s="77">
        <f t="shared" ca="1" si="36"/>
        <v>0</v>
      </c>
      <c r="U156" s="77">
        <f t="shared" ca="1" si="37"/>
        <v>0</v>
      </c>
      <c r="V156" s="79">
        <f t="shared" ca="1" si="38"/>
        <v>0</v>
      </c>
      <c r="W156" s="80"/>
      <c r="X156" s="81">
        <f t="shared" si="39"/>
        <v>0</v>
      </c>
      <c r="Y156" s="82"/>
      <c r="Z156" s="80"/>
      <c r="AA156" s="81">
        <f t="shared" si="40"/>
        <v>0</v>
      </c>
      <c r="AB156" s="82"/>
      <c r="AC156" s="80"/>
      <c r="AD156" s="81">
        <f t="shared" si="41"/>
        <v>0</v>
      </c>
      <c r="AE156" s="82"/>
      <c r="AF156" s="80"/>
      <c r="AG156" s="81">
        <f t="shared" si="42"/>
        <v>0</v>
      </c>
      <c r="AH156" s="82"/>
      <c r="AI156" s="80"/>
      <c r="AJ156" s="81">
        <f t="shared" si="43"/>
        <v>0</v>
      </c>
      <c r="AK156" s="82"/>
      <c r="AL156" s="80"/>
      <c r="AM156" s="81">
        <v>0</v>
      </c>
      <c r="AN156" s="82"/>
      <c r="AO156" s="80"/>
      <c r="AP156" s="81">
        <v>0</v>
      </c>
      <c r="AQ156" s="82"/>
      <c r="AR156" s="80"/>
      <c r="AS156" s="81">
        <f t="shared" si="44"/>
        <v>0</v>
      </c>
      <c r="AT156" s="82"/>
      <c r="AU156" s="80"/>
      <c r="AV156" s="81">
        <f t="shared" si="45"/>
        <v>0</v>
      </c>
      <c r="AW156" s="82"/>
      <c r="AX156" s="80"/>
      <c r="AY156" s="81">
        <f t="shared" si="46"/>
        <v>0</v>
      </c>
      <c r="AZ156" s="82"/>
      <c r="BA156" s="80"/>
      <c r="BB156" s="81">
        <f t="shared" si="47"/>
        <v>0</v>
      </c>
      <c r="BC156" s="82"/>
      <c r="BD156" s="80"/>
      <c r="BE156" s="81">
        <f t="shared" si="48"/>
        <v>0</v>
      </c>
      <c r="BF156" s="82"/>
      <c r="BG156" s="80"/>
      <c r="BH156" s="81">
        <f t="shared" si="49"/>
        <v>0</v>
      </c>
      <c r="BI156" s="82"/>
      <c r="BJ156" s="80"/>
      <c r="BK156" s="81">
        <f t="shared" si="50"/>
        <v>0</v>
      </c>
      <c r="BL156" s="82"/>
      <c r="BM156" s="80"/>
      <c r="BN156" s="81">
        <f t="shared" si="51"/>
        <v>0</v>
      </c>
      <c r="BO156" s="82"/>
    </row>
    <row r="157" spans="1:67" ht="39" hidden="1" customHeight="1" thickBot="1">
      <c r="A157" s="71">
        <v>85144</v>
      </c>
      <c r="B157" s="71" t="s">
        <v>2242</v>
      </c>
      <c r="C157" s="221" t="str">
        <f ca="1">IF(V157&gt;0,IF($C$12=B157,COUNT($C$12:C156,1),""),"")</f>
        <v/>
      </c>
      <c r="D157" s="221" t="str">
        <f ca="1">IF(V157&gt;0,IF($D$12=B157,COUNT($D$12:D156,1),""),"")</f>
        <v/>
      </c>
      <c r="E157" s="221" t="str">
        <f ca="1">IF(V157&gt;0,IF($E$12=B157,COUNT($E$12:E156,1),""),"")</f>
        <v/>
      </c>
      <c r="F157" s="221" t="str">
        <f ca="1">IF(V157&gt;0,IF($F$12=B157,COUNT($F$12:F156,1),""),"")</f>
        <v/>
      </c>
      <c r="G157" s="72"/>
      <c r="H157" s="72">
        <v>32101</v>
      </c>
      <c r="I157" s="76" t="s">
        <v>146</v>
      </c>
      <c r="J157" s="91" t="s">
        <v>52</v>
      </c>
      <c r="K157" s="324">
        <v>17936880000</v>
      </c>
      <c r="L157" s="95">
        <v>420212</v>
      </c>
      <c r="M157" s="76" t="s">
        <v>1154</v>
      </c>
      <c r="N157" s="76" t="s">
        <v>52</v>
      </c>
      <c r="O157" s="324">
        <v>63844000</v>
      </c>
      <c r="P157" s="77">
        <f ca="1">SUMIF($W$12:BO157,$P$11,W157:BO157)</f>
        <v>0</v>
      </c>
      <c r="Q157" s="77">
        <f ca="1">SUMIF($W$12:BP157,$P$11,X157:BP157)</f>
        <v>0</v>
      </c>
      <c r="R157" s="77">
        <f ca="1">SUMIF($W$12:BQ157,$P$11,Y157:BQ157)</f>
        <v>0</v>
      </c>
      <c r="S157" s="78">
        <f t="shared" ca="1" si="35"/>
        <v>0</v>
      </c>
      <c r="T157" s="77">
        <f t="shared" ca="1" si="36"/>
        <v>0</v>
      </c>
      <c r="U157" s="77">
        <f t="shared" ca="1" si="37"/>
        <v>0</v>
      </c>
      <c r="V157" s="79">
        <f t="shared" ca="1" si="38"/>
        <v>0</v>
      </c>
      <c r="W157" s="80"/>
      <c r="X157" s="81">
        <f t="shared" si="39"/>
        <v>0</v>
      </c>
      <c r="Y157" s="82"/>
      <c r="Z157" s="80"/>
      <c r="AA157" s="81">
        <f t="shared" si="40"/>
        <v>0</v>
      </c>
      <c r="AB157" s="82"/>
      <c r="AC157" s="80"/>
      <c r="AD157" s="81">
        <f t="shared" si="41"/>
        <v>0</v>
      </c>
      <c r="AE157" s="82"/>
      <c r="AF157" s="80"/>
      <c r="AG157" s="81">
        <f t="shared" si="42"/>
        <v>0</v>
      </c>
      <c r="AH157" s="82"/>
      <c r="AI157" s="80"/>
      <c r="AJ157" s="81">
        <f t="shared" si="43"/>
        <v>0</v>
      </c>
      <c r="AK157" s="82"/>
      <c r="AL157" s="80"/>
      <c r="AM157" s="81">
        <v>0</v>
      </c>
      <c r="AN157" s="82"/>
      <c r="AO157" s="80"/>
      <c r="AP157" s="81">
        <v>0</v>
      </c>
      <c r="AQ157" s="82"/>
      <c r="AR157" s="80"/>
      <c r="AS157" s="81">
        <f t="shared" si="44"/>
        <v>0</v>
      </c>
      <c r="AT157" s="82"/>
      <c r="AU157" s="80"/>
      <c r="AV157" s="81">
        <f t="shared" si="45"/>
        <v>0</v>
      </c>
      <c r="AW157" s="82"/>
      <c r="AX157" s="80"/>
      <c r="AY157" s="81">
        <f t="shared" si="46"/>
        <v>0</v>
      </c>
      <c r="AZ157" s="82"/>
      <c r="BA157" s="80"/>
      <c r="BB157" s="81">
        <f t="shared" si="47"/>
        <v>0</v>
      </c>
      <c r="BC157" s="82"/>
      <c r="BD157" s="80"/>
      <c r="BE157" s="81">
        <f t="shared" si="48"/>
        <v>0</v>
      </c>
      <c r="BF157" s="82"/>
      <c r="BG157" s="80"/>
      <c r="BH157" s="81">
        <f t="shared" si="49"/>
        <v>0</v>
      </c>
      <c r="BI157" s="82"/>
      <c r="BJ157" s="80"/>
      <c r="BK157" s="81">
        <f t="shared" si="50"/>
        <v>0</v>
      </c>
      <c r="BL157" s="82"/>
      <c r="BM157" s="80"/>
      <c r="BN157" s="81">
        <f t="shared" si="51"/>
        <v>0</v>
      </c>
      <c r="BO157" s="82"/>
    </row>
    <row r="158" spans="1:67" ht="39" hidden="1" customHeight="1" thickBot="1">
      <c r="A158" s="71">
        <v>85145</v>
      </c>
      <c r="B158" s="71" t="s">
        <v>2242</v>
      </c>
      <c r="C158" s="221" t="str">
        <f ca="1">IF(V158&gt;0,IF($C$12=B158,COUNT($C$12:C157,1),""),"")</f>
        <v/>
      </c>
      <c r="D158" s="221" t="str">
        <f ca="1">IF(V158&gt;0,IF($D$12=B158,COUNT($D$12:D157,1),""),"")</f>
        <v/>
      </c>
      <c r="E158" s="221" t="str">
        <f ca="1">IF(V158&gt;0,IF($E$12=B158,COUNT($E$12:E157,1),""),"")</f>
        <v/>
      </c>
      <c r="F158" s="221" t="str">
        <f ca="1">IF(V158&gt;0,IF($F$12=B158,COUNT($F$12:F157,1),""),"")</f>
        <v/>
      </c>
      <c r="G158" s="72"/>
      <c r="H158" s="72">
        <v>32102</v>
      </c>
      <c r="I158" s="76" t="s">
        <v>147</v>
      </c>
      <c r="J158" s="91" t="s">
        <v>52</v>
      </c>
      <c r="K158" s="324">
        <v>18906550000</v>
      </c>
      <c r="L158" s="95">
        <v>420212</v>
      </c>
      <c r="M158" s="76" t="s">
        <v>1154</v>
      </c>
      <c r="N158" s="76" t="s">
        <v>52</v>
      </c>
      <c r="O158" s="324">
        <v>63844000</v>
      </c>
      <c r="P158" s="77">
        <f ca="1">SUMIF($W$12:BO158,$P$11,W158:BO158)</f>
        <v>0</v>
      </c>
      <c r="Q158" s="77">
        <f ca="1">SUMIF($W$12:BP158,$P$11,X158:BP158)</f>
        <v>0</v>
      </c>
      <c r="R158" s="77">
        <f ca="1">SUMIF($W$12:BQ158,$P$11,Y158:BQ158)</f>
        <v>0</v>
      </c>
      <c r="S158" s="78">
        <f t="shared" ca="1" si="35"/>
        <v>0</v>
      </c>
      <c r="T158" s="77">
        <f t="shared" ca="1" si="36"/>
        <v>0</v>
      </c>
      <c r="U158" s="77">
        <f t="shared" ca="1" si="37"/>
        <v>0</v>
      </c>
      <c r="V158" s="79">
        <f t="shared" ca="1" si="38"/>
        <v>0</v>
      </c>
      <c r="W158" s="80"/>
      <c r="X158" s="81">
        <f t="shared" si="39"/>
        <v>0</v>
      </c>
      <c r="Y158" s="82"/>
      <c r="Z158" s="80"/>
      <c r="AA158" s="81">
        <f t="shared" si="40"/>
        <v>0</v>
      </c>
      <c r="AB158" s="82"/>
      <c r="AC158" s="80"/>
      <c r="AD158" s="81">
        <f t="shared" si="41"/>
        <v>0</v>
      </c>
      <c r="AE158" s="82"/>
      <c r="AF158" s="80"/>
      <c r="AG158" s="81">
        <f t="shared" si="42"/>
        <v>0</v>
      </c>
      <c r="AH158" s="82"/>
      <c r="AI158" s="80"/>
      <c r="AJ158" s="81">
        <f t="shared" si="43"/>
        <v>0</v>
      </c>
      <c r="AK158" s="82"/>
      <c r="AL158" s="80"/>
      <c r="AM158" s="81">
        <v>0</v>
      </c>
      <c r="AN158" s="82"/>
      <c r="AO158" s="80"/>
      <c r="AP158" s="81">
        <v>0</v>
      </c>
      <c r="AQ158" s="82"/>
      <c r="AR158" s="80"/>
      <c r="AS158" s="81">
        <f t="shared" si="44"/>
        <v>0</v>
      </c>
      <c r="AT158" s="82"/>
      <c r="AU158" s="80"/>
      <c r="AV158" s="81">
        <f t="shared" si="45"/>
        <v>0</v>
      </c>
      <c r="AW158" s="82"/>
      <c r="AX158" s="80"/>
      <c r="AY158" s="81">
        <f t="shared" si="46"/>
        <v>0</v>
      </c>
      <c r="AZ158" s="82"/>
      <c r="BA158" s="80"/>
      <c r="BB158" s="81">
        <f t="shared" si="47"/>
        <v>0</v>
      </c>
      <c r="BC158" s="82"/>
      <c r="BD158" s="80"/>
      <c r="BE158" s="81">
        <f t="shared" si="48"/>
        <v>0</v>
      </c>
      <c r="BF158" s="82"/>
      <c r="BG158" s="80"/>
      <c r="BH158" s="81">
        <f t="shared" si="49"/>
        <v>0</v>
      </c>
      <c r="BI158" s="82"/>
      <c r="BJ158" s="80"/>
      <c r="BK158" s="81">
        <f t="shared" si="50"/>
        <v>0</v>
      </c>
      <c r="BL158" s="82"/>
      <c r="BM158" s="80"/>
      <c r="BN158" s="81">
        <f t="shared" si="51"/>
        <v>0</v>
      </c>
      <c r="BO158" s="82"/>
    </row>
    <row r="159" spans="1:67" ht="39" hidden="1" customHeight="1" thickBot="1">
      <c r="A159" s="71">
        <v>85146</v>
      </c>
      <c r="B159" s="71" t="s">
        <v>2242</v>
      </c>
      <c r="C159" s="221" t="str">
        <f ca="1">IF(V159&gt;0,IF($C$12=B159,COUNT($C$12:C158,1),""),"")</f>
        <v/>
      </c>
      <c r="D159" s="221" t="str">
        <f ca="1">IF(V159&gt;0,IF($D$12=B159,COUNT($D$12:D158,1),""),"")</f>
        <v/>
      </c>
      <c r="E159" s="221" t="str">
        <f ca="1">IF(V159&gt;0,IF($E$12=B159,COUNT($E$12:E158,1),""),"")</f>
        <v/>
      </c>
      <c r="F159" s="221" t="str">
        <f ca="1">IF(V159&gt;0,IF($F$12=B159,COUNT($F$12:F158,1),""),"")</f>
        <v/>
      </c>
      <c r="G159" s="72"/>
      <c r="H159" s="72">
        <v>32103</v>
      </c>
      <c r="I159" s="76" t="s">
        <v>148</v>
      </c>
      <c r="J159" s="91" t="s">
        <v>52</v>
      </c>
      <c r="K159" s="324">
        <v>20845630000</v>
      </c>
      <c r="L159" s="95">
        <v>420212</v>
      </c>
      <c r="M159" s="76" t="s">
        <v>1154</v>
      </c>
      <c r="N159" s="76" t="s">
        <v>52</v>
      </c>
      <c r="O159" s="324">
        <v>63844000</v>
      </c>
      <c r="P159" s="77">
        <f ca="1">SUMIF($W$12:BO159,$P$11,W159:BO159)</f>
        <v>0</v>
      </c>
      <c r="Q159" s="77">
        <f ca="1">SUMIF($W$12:BP159,$P$11,X159:BP159)</f>
        <v>0</v>
      </c>
      <c r="R159" s="77">
        <f ca="1">SUMIF($W$12:BQ159,$P$11,Y159:BQ159)</f>
        <v>0</v>
      </c>
      <c r="S159" s="78">
        <f t="shared" ca="1" si="35"/>
        <v>0</v>
      </c>
      <c r="T159" s="77">
        <f t="shared" ca="1" si="36"/>
        <v>0</v>
      </c>
      <c r="U159" s="77">
        <f t="shared" ca="1" si="37"/>
        <v>0</v>
      </c>
      <c r="V159" s="79">
        <f t="shared" ca="1" si="38"/>
        <v>0</v>
      </c>
      <c r="W159" s="80"/>
      <c r="X159" s="81">
        <f t="shared" si="39"/>
        <v>0</v>
      </c>
      <c r="Y159" s="82"/>
      <c r="Z159" s="80"/>
      <c r="AA159" s="81">
        <f t="shared" si="40"/>
        <v>0</v>
      </c>
      <c r="AB159" s="82"/>
      <c r="AC159" s="80"/>
      <c r="AD159" s="81">
        <f t="shared" si="41"/>
        <v>0</v>
      </c>
      <c r="AE159" s="82"/>
      <c r="AF159" s="80"/>
      <c r="AG159" s="81">
        <f t="shared" si="42"/>
        <v>0</v>
      </c>
      <c r="AH159" s="82"/>
      <c r="AI159" s="80"/>
      <c r="AJ159" s="81">
        <f t="shared" si="43"/>
        <v>0</v>
      </c>
      <c r="AK159" s="82"/>
      <c r="AL159" s="80"/>
      <c r="AM159" s="81">
        <v>0</v>
      </c>
      <c r="AN159" s="82"/>
      <c r="AO159" s="80"/>
      <c r="AP159" s="81">
        <v>0</v>
      </c>
      <c r="AQ159" s="82"/>
      <c r="AR159" s="80"/>
      <c r="AS159" s="81">
        <f t="shared" si="44"/>
        <v>0</v>
      </c>
      <c r="AT159" s="82"/>
      <c r="AU159" s="80"/>
      <c r="AV159" s="81">
        <f t="shared" si="45"/>
        <v>0</v>
      </c>
      <c r="AW159" s="82"/>
      <c r="AX159" s="80"/>
      <c r="AY159" s="81">
        <f t="shared" si="46"/>
        <v>0</v>
      </c>
      <c r="AZ159" s="82"/>
      <c r="BA159" s="80"/>
      <c r="BB159" s="81">
        <f t="shared" si="47"/>
        <v>0</v>
      </c>
      <c r="BC159" s="82"/>
      <c r="BD159" s="80"/>
      <c r="BE159" s="81">
        <f t="shared" si="48"/>
        <v>0</v>
      </c>
      <c r="BF159" s="82"/>
      <c r="BG159" s="80"/>
      <c r="BH159" s="81">
        <f t="shared" si="49"/>
        <v>0</v>
      </c>
      <c r="BI159" s="82"/>
      <c r="BJ159" s="80"/>
      <c r="BK159" s="81">
        <f t="shared" si="50"/>
        <v>0</v>
      </c>
      <c r="BL159" s="82"/>
      <c r="BM159" s="80"/>
      <c r="BN159" s="81">
        <f t="shared" si="51"/>
        <v>0</v>
      </c>
      <c r="BO159" s="82"/>
    </row>
    <row r="160" spans="1:67" ht="39" hidden="1" customHeight="1" thickBot="1">
      <c r="A160" s="71">
        <v>85147</v>
      </c>
      <c r="B160" s="71" t="s">
        <v>2242</v>
      </c>
      <c r="C160" s="221" t="str">
        <f ca="1">IF(V160&gt;0,IF($C$12=B160,COUNT($C$12:C159,1),""),"")</f>
        <v/>
      </c>
      <c r="D160" s="221" t="str">
        <f ca="1">IF(V160&gt;0,IF($D$12=B160,COUNT($D$12:D159,1),""),"")</f>
        <v/>
      </c>
      <c r="E160" s="221" t="str">
        <f ca="1">IF(V160&gt;0,IF($E$12=B160,COUNT($E$12:E159,1),""),"")</f>
        <v/>
      </c>
      <c r="F160" s="221" t="str">
        <f ca="1">IF(V160&gt;0,IF($F$12=B160,COUNT($F$12:F159,1),""),"")</f>
        <v/>
      </c>
      <c r="G160" s="72"/>
      <c r="H160" s="72">
        <v>32104</v>
      </c>
      <c r="I160" s="76" t="s">
        <v>149</v>
      </c>
      <c r="J160" s="91" t="s">
        <v>52</v>
      </c>
      <c r="K160" s="324">
        <v>24171290000</v>
      </c>
      <c r="L160" s="95">
        <v>420212</v>
      </c>
      <c r="M160" s="76" t="s">
        <v>1154</v>
      </c>
      <c r="N160" s="76" t="s">
        <v>52</v>
      </c>
      <c r="O160" s="324">
        <v>63844000</v>
      </c>
      <c r="P160" s="77">
        <f ca="1">SUMIF($W$12:BO160,$P$11,W160:BO160)</f>
        <v>0</v>
      </c>
      <c r="Q160" s="77">
        <f ca="1">SUMIF($W$12:BP160,$P$11,X160:BP160)</f>
        <v>0</v>
      </c>
      <c r="R160" s="77">
        <f ca="1">SUMIF($W$12:BQ160,$P$11,Y160:BQ160)</f>
        <v>0</v>
      </c>
      <c r="S160" s="78">
        <f t="shared" ca="1" si="35"/>
        <v>0</v>
      </c>
      <c r="T160" s="77">
        <f t="shared" ca="1" si="36"/>
        <v>0</v>
      </c>
      <c r="U160" s="77">
        <f t="shared" ca="1" si="37"/>
        <v>0</v>
      </c>
      <c r="V160" s="79">
        <f t="shared" ca="1" si="38"/>
        <v>0</v>
      </c>
      <c r="W160" s="80"/>
      <c r="X160" s="81">
        <f t="shared" si="39"/>
        <v>0</v>
      </c>
      <c r="Y160" s="82"/>
      <c r="Z160" s="80"/>
      <c r="AA160" s="81">
        <f t="shared" si="40"/>
        <v>0</v>
      </c>
      <c r="AB160" s="82"/>
      <c r="AC160" s="80"/>
      <c r="AD160" s="81">
        <f t="shared" si="41"/>
        <v>0</v>
      </c>
      <c r="AE160" s="82"/>
      <c r="AF160" s="80"/>
      <c r="AG160" s="81">
        <f t="shared" si="42"/>
        <v>0</v>
      </c>
      <c r="AH160" s="82"/>
      <c r="AI160" s="80"/>
      <c r="AJ160" s="81">
        <f t="shared" si="43"/>
        <v>0</v>
      </c>
      <c r="AK160" s="82"/>
      <c r="AL160" s="80"/>
      <c r="AM160" s="81">
        <v>0</v>
      </c>
      <c r="AN160" s="82"/>
      <c r="AO160" s="80"/>
      <c r="AP160" s="81">
        <v>0</v>
      </c>
      <c r="AQ160" s="82"/>
      <c r="AR160" s="80"/>
      <c r="AS160" s="81">
        <f t="shared" si="44"/>
        <v>0</v>
      </c>
      <c r="AT160" s="82"/>
      <c r="AU160" s="80"/>
      <c r="AV160" s="81">
        <f t="shared" si="45"/>
        <v>0</v>
      </c>
      <c r="AW160" s="82"/>
      <c r="AX160" s="80"/>
      <c r="AY160" s="81">
        <f t="shared" si="46"/>
        <v>0</v>
      </c>
      <c r="AZ160" s="82"/>
      <c r="BA160" s="80"/>
      <c r="BB160" s="81">
        <f t="shared" si="47"/>
        <v>0</v>
      </c>
      <c r="BC160" s="82"/>
      <c r="BD160" s="80"/>
      <c r="BE160" s="81">
        <f t="shared" si="48"/>
        <v>0</v>
      </c>
      <c r="BF160" s="82"/>
      <c r="BG160" s="80"/>
      <c r="BH160" s="81">
        <f t="shared" si="49"/>
        <v>0</v>
      </c>
      <c r="BI160" s="82"/>
      <c r="BJ160" s="80"/>
      <c r="BK160" s="81">
        <f t="shared" si="50"/>
        <v>0</v>
      </c>
      <c r="BL160" s="82"/>
      <c r="BM160" s="80"/>
      <c r="BN160" s="81">
        <f t="shared" si="51"/>
        <v>0</v>
      </c>
      <c r="BO160" s="82"/>
    </row>
    <row r="161" spans="1:67" ht="39" hidden="1" customHeight="1" thickBot="1">
      <c r="A161" s="71">
        <v>85148</v>
      </c>
      <c r="B161" s="71" t="s">
        <v>2242</v>
      </c>
      <c r="C161" s="221" t="str">
        <f ca="1">IF(V161&gt;0,IF($C$12=B161,COUNT($C$12:C160,1),""),"")</f>
        <v/>
      </c>
      <c r="D161" s="221" t="str">
        <f ca="1">IF(V161&gt;0,IF($D$12=B161,COUNT($D$12:D160,1),""),"")</f>
        <v/>
      </c>
      <c r="E161" s="221" t="str">
        <f ca="1">IF(V161&gt;0,IF($E$12=B161,COUNT($E$12:E160,1),""),"")</f>
        <v/>
      </c>
      <c r="F161" s="221" t="str">
        <f ca="1">IF(V161&gt;0,IF($F$12=B161,COUNT($F$12:F160,1),""),"")</f>
        <v/>
      </c>
      <c r="G161" s="72">
        <v>651004600</v>
      </c>
      <c r="H161" s="72">
        <v>32302</v>
      </c>
      <c r="I161" s="76" t="s">
        <v>150</v>
      </c>
      <c r="J161" s="91" t="s">
        <v>52</v>
      </c>
      <c r="K161" s="324">
        <v>925730000</v>
      </c>
      <c r="L161" s="95">
        <v>420214</v>
      </c>
      <c r="M161" s="76" t="s">
        <v>1155</v>
      </c>
      <c r="N161" s="76" t="s">
        <v>52</v>
      </c>
      <c r="O161" s="324">
        <v>25323000</v>
      </c>
      <c r="P161" s="77">
        <f ca="1">SUMIF($W$12:BO161,$P$11,W161:BO161)</f>
        <v>0</v>
      </c>
      <c r="Q161" s="77">
        <f ca="1">SUMIF($W$12:BP161,$P$11,X161:BP161)</f>
        <v>0</v>
      </c>
      <c r="R161" s="77">
        <f ca="1">SUMIF($W$12:BQ161,$P$11,Y161:BQ161)</f>
        <v>0</v>
      </c>
      <c r="S161" s="78">
        <f t="shared" ca="1" si="35"/>
        <v>0</v>
      </c>
      <c r="T161" s="77">
        <f t="shared" ca="1" si="36"/>
        <v>0</v>
      </c>
      <c r="U161" s="77">
        <f t="shared" ca="1" si="37"/>
        <v>0</v>
      </c>
      <c r="V161" s="79">
        <f t="shared" ca="1" si="38"/>
        <v>0</v>
      </c>
      <c r="W161" s="80"/>
      <c r="X161" s="81">
        <f t="shared" si="39"/>
        <v>0</v>
      </c>
      <c r="Y161" s="82"/>
      <c r="Z161" s="80"/>
      <c r="AA161" s="81">
        <f t="shared" si="40"/>
        <v>0</v>
      </c>
      <c r="AB161" s="82"/>
      <c r="AC161" s="80"/>
      <c r="AD161" s="81">
        <f t="shared" si="41"/>
        <v>0</v>
      </c>
      <c r="AE161" s="82"/>
      <c r="AF161" s="80"/>
      <c r="AG161" s="81">
        <f t="shared" si="42"/>
        <v>0</v>
      </c>
      <c r="AH161" s="82"/>
      <c r="AI161" s="80"/>
      <c r="AJ161" s="81">
        <f t="shared" si="43"/>
        <v>0</v>
      </c>
      <c r="AK161" s="82"/>
      <c r="AL161" s="80"/>
      <c r="AM161" s="81">
        <v>0</v>
      </c>
      <c r="AN161" s="82"/>
      <c r="AO161" s="80"/>
      <c r="AP161" s="81">
        <v>0</v>
      </c>
      <c r="AQ161" s="82"/>
      <c r="AR161" s="80"/>
      <c r="AS161" s="81">
        <f t="shared" si="44"/>
        <v>0</v>
      </c>
      <c r="AT161" s="82"/>
      <c r="AU161" s="80"/>
      <c r="AV161" s="81">
        <f t="shared" si="45"/>
        <v>0</v>
      </c>
      <c r="AW161" s="82"/>
      <c r="AX161" s="80"/>
      <c r="AY161" s="81">
        <f t="shared" si="46"/>
        <v>0</v>
      </c>
      <c r="AZ161" s="82"/>
      <c r="BA161" s="80"/>
      <c r="BB161" s="81">
        <f t="shared" si="47"/>
        <v>0</v>
      </c>
      <c r="BC161" s="82"/>
      <c r="BD161" s="80"/>
      <c r="BE161" s="81">
        <f t="shared" si="48"/>
        <v>0</v>
      </c>
      <c r="BF161" s="82"/>
      <c r="BG161" s="80"/>
      <c r="BH161" s="81">
        <f t="shared" si="49"/>
        <v>0</v>
      </c>
      <c r="BI161" s="82"/>
      <c r="BJ161" s="80"/>
      <c r="BK161" s="81">
        <f t="shared" si="50"/>
        <v>0</v>
      </c>
      <c r="BL161" s="82"/>
      <c r="BM161" s="80"/>
      <c r="BN161" s="81">
        <f t="shared" si="51"/>
        <v>0</v>
      </c>
      <c r="BO161" s="82"/>
    </row>
    <row r="162" spans="1:67" ht="39" hidden="1" customHeight="1" thickBot="1">
      <c r="A162" s="71">
        <v>85149</v>
      </c>
      <c r="B162" s="71" t="s">
        <v>2242</v>
      </c>
      <c r="C162" s="221" t="str">
        <f ca="1">IF(V162&gt;0,IF($C$12=B162,COUNT($C$12:C161,1),""),"")</f>
        <v/>
      </c>
      <c r="D162" s="221" t="str">
        <f ca="1">IF(V162&gt;0,IF($D$12=B162,COUNT($D$12:D161,1),""),"")</f>
        <v/>
      </c>
      <c r="E162" s="221" t="str">
        <f ca="1">IF(V162&gt;0,IF($E$12=B162,COUNT($E$12:E161,1),""),"")</f>
        <v/>
      </c>
      <c r="F162" s="221" t="str">
        <f ca="1">IF(V162&gt;0,IF($F$12=B162,COUNT($F$12:F161,1),""),"")</f>
        <v/>
      </c>
      <c r="G162" s="90"/>
      <c r="H162" s="72">
        <v>32401</v>
      </c>
      <c r="I162" s="76" t="s">
        <v>151</v>
      </c>
      <c r="J162" s="91" t="s">
        <v>52</v>
      </c>
      <c r="K162" s="324">
        <v>282750000</v>
      </c>
      <c r="L162" s="95"/>
      <c r="M162" s="76"/>
      <c r="N162" s="76"/>
      <c r="O162" s="324"/>
      <c r="P162" s="77">
        <f ca="1">SUMIF($W$12:BO162,$P$11,W162:BO162)</f>
        <v>0</v>
      </c>
      <c r="Q162" s="77">
        <f ca="1">SUMIF($W$12:BP162,$P$11,X162:BP162)</f>
        <v>0</v>
      </c>
      <c r="R162" s="77">
        <v>0</v>
      </c>
      <c r="S162" s="78">
        <f t="shared" ca="1" si="35"/>
        <v>0</v>
      </c>
      <c r="T162" s="77">
        <f t="shared" ca="1" si="36"/>
        <v>0</v>
      </c>
      <c r="U162" s="77">
        <v>0</v>
      </c>
      <c r="V162" s="79">
        <f t="shared" ca="1" si="38"/>
        <v>0</v>
      </c>
      <c r="W162" s="80"/>
      <c r="X162" s="81">
        <f t="shared" si="39"/>
        <v>0</v>
      </c>
      <c r="Y162" s="82"/>
      <c r="Z162" s="80"/>
      <c r="AA162" s="81">
        <f t="shared" si="40"/>
        <v>0</v>
      </c>
      <c r="AB162" s="82"/>
      <c r="AC162" s="80"/>
      <c r="AD162" s="81">
        <f t="shared" si="41"/>
        <v>0</v>
      </c>
      <c r="AE162" s="82"/>
      <c r="AF162" s="80"/>
      <c r="AG162" s="81">
        <f t="shared" si="42"/>
        <v>0</v>
      </c>
      <c r="AH162" s="82"/>
      <c r="AI162" s="80"/>
      <c r="AJ162" s="81">
        <f t="shared" si="43"/>
        <v>0</v>
      </c>
      <c r="AK162" s="82"/>
      <c r="AL162" s="80"/>
      <c r="AM162" s="81">
        <v>0</v>
      </c>
      <c r="AN162" s="82"/>
      <c r="AO162" s="80"/>
      <c r="AP162" s="81">
        <v>0</v>
      </c>
      <c r="AQ162" s="82"/>
      <c r="AR162" s="80"/>
      <c r="AS162" s="81">
        <f t="shared" si="44"/>
        <v>0</v>
      </c>
      <c r="AT162" s="82"/>
      <c r="AU162" s="80"/>
      <c r="AV162" s="81">
        <f t="shared" si="45"/>
        <v>0</v>
      </c>
      <c r="AW162" s="82"/>
      <c r="AX162" s="80"/>
      <c r="AY162" s="81">
        <f t="shared" si="46"/>
        <v>0</v>
      </c>
      <c r="AZ162" s="82"/>
      <c r="BA162" s="80"/>
      <c r="BB162" s="81">
        <f t="shared" si="47"/>
        <v>0</v>
      </c>
      <c r="BC162" s="82"/>
      <c r="BD162" s="80"/>
      <c r="BE162" s="81">
        <f t="shared" si="48"/>
        <v>0</v>
      </c>
      <c r="BF162" s="82"/>
      <c r="BG162" s="80"/>
      <c r="BH162" s="81">
        <f t="shared" si="49"/>
        <v>0</v>
      </c>
      <c r="BI162" s="82"/>
      <c r="BJ162" s="80"/>
      <c r="BK162" s="81">
        <f t="shared" si="50"/>
        <v>0</v>
      </c>
      <c r="BL162" s="82"/>
      <c r="BM162" s="80"/>
      <c r="BN162" s="81">
        <f t="shared" si="51"/>
        <v>0</v>
      </c>
      <c r="BO162" s="82"/>
    </row>
    <row r="163" spans="1:67" ht="39" hidden="1" customHeight="1" thickBot="1">
      <c r="A163" s="71">
        <v>85150</v>
      </c>
      <c r="B163" s="71" t="s">
        <v>2242</v>
      </c>
      <c r="C163" s="221" t="str">
        <f ca="1">IF(V163&gt;0,IF($C$12=B163,COUNT($C$12:C162,1),""),"")</f>
        <v/>
      </c>
      <c r="D163" s="221" t="str">
        <f ca="1">IF(V163&gt;0,IF($D$12=B163,COUNT($D$12:D162,1),""),"")</f>
        <v/>
      </c>
      <c r="E163" s="221" t="str">
        <f ca="1">IF(V163&gt;0,IF($E$12=B163,COUNT($E$12:E162,1),""),"")</f>
        <v/>
      </c>
      <c r="F163" s="221" t="str">
        <f ca="1">IF(V163&gt;0,IF($F$12=B163,COUNT($F$12:F162,1),""),"")</f>
        <v/>
      </c>
      <c r="G163" s="90"/>
      <c r="H163" s="72">
        <v>32402</v>
      </c>
      <c r="I163" s="76" t="s">
        <v>152</v>
      </c>
      <c r="J163" s="91" t="s">
        <v>52</v>
      </c>
      <c r="K163" s="324">
        <v>68250000</v>
      </c>
      <c r="L163" s="95"/>
      <c r="M163" s="76"/>
      <c r="N163" s="76"/>
      <c r="O163" s="324"/>
      <c r="P163" s="77">
        <f ca="1">SUMIF($W$12:BO163,$P$11,W163:BO163)</f>
        <v>0</v>
      </c>
      <c r="Q163" s="77">
        <f ca="1">SUMIF($W$12:BP163,$P$11,X163:BP163)</f>
        <v>0</v>
      </c>
      <c r="R163" s="77">
        <v>0</v>
      </c>
      <c r="S163" s="78">
        <f t="shared" ca="1" si="35"/>
        <v>0</v>
      </c>
      <c r="T163" s="77">
        <f t="shared" ca="1" si="36"/>
        <v>0</v>
      </c>
      <c r="U163" s="77">
        <v>0</v>
      </c>
      <c r="V163" s="79">
        <f t="shared" ca="1" si="38"/>
        <v>0</v>
      </c>
      <c r="W163" s="80"/>
      <c r="X163" s="81">
        <f t="shared" si="39"/>
        <v>0</v>
      </c>
      <c r="Y163" s="82"/>
      <c r="Z163" s="80"/>
      <c r="AA163" s="81">
        <f t="shared" si="40"/>
        <v>0</v>
      </c>
      <c r="AB163" s="82"/>
      <c r="AC163" s="80"/>
      <c r="AD163" s="81">
        <f t="shared" si="41"/>
        <v>0</v>
      </c>
      <c r="AE163" s="82"/>
      <c r="AF163" s="80"/>
      <c r="AG163" s="81">
        <f t="shared" si="42"/>
        <v>0</v>
      </c>
      <c r="AH163" s="82"/>
      <c r="AI163" s="80"/>
      <c r="AJ163" s="81">
        <f t="shared" si="43"/>
        <v>0</v>
      </c>
      <c r="AK163" s="82"/>
      <c r="AL163" s="80"/>
      <c r="AM163" s="81">
        <v>0</v>
      </c>
      <c r="AN163" s="82"/>
      <c r="AO163" s="80"/>
      <c r="AP163" s="81">
        <v>0</v>
      </c>
      <c r="AQ163" s="82"/>
      <c r="AR163" s="80"/>
      <c r="AS163" s="81">
        <f t="shared" si="44"/>
        <v>0</v>
      </c>
      <c r="AT163" s="82"/>
      <c r="AU163" s="80"/>
      <c r="AV163" s="81">
        <f t="shared" si="45"/>
        <v>0</v>
      </c>
      <c r="AW163" s="82"/>
      <c r="AX163" s="80"/>
      <c r="AY163" s="81">
        <f t="shared" si="46"/>
        <v>0</v>
      </c>
      <c r="AZ163" s="82"/>
      <c r="BA163" s="80"/>
      <c r="BB163" s="81">
        <f t="shared" si="47"/>
        <v>0</v>
      </c>
      <c r="BC163" s="82"/>
      <c r="BD163" s="80"/>
      <c r="BE163" s="81">
        <f t="shared" si="48"/>
        <v>0</v>
      </c>
      <c r="BF163" s="82"/>
      <c r="BG163" s="80"/>
      <c r="BH163" s="81">
        <f t="shared" si="49"/>
        <v>0</v>
      </c>
      <c r="BI163" s="82"/>
      <c r="BJ163" s="80"/>
      <c r="BK163" s="81">
        <f t="shared" si="50"/>
        <v>0</v>
      </c>
      <c r="BL163" s="82"/>
      <c r="BM163" s="80"/>
      <c r="BN163" s="81">
        <f t="shared" si="51"/>
        <v>0</v>
      </c>
      <c r="BO163" s="82"/>
    </row>
    <row r="164" spans="1:67" ht="39" hidden="1" customHeight="1" thickBot="1">
      <c r="A164" s="71">
        <v>85152</v>
      </c>
      <c r="B164" s="71" t="s">
        <v>2242</v>
      </c>
      <c r="C164" s="221" t="str">
        <f ca="1">IF(V164&gt;0,IF($C$12=B164,COUNT($C$12:C163,1),""),"")</f>
        <v/>
      </c>
      <c r="D164" s="221" t="str">
        <f ca="1">IF(V164&gt;0,IF($D$12=B164,COUNT($D$12:D163,1),""),"")</f>
        <v/>
      </c>
      <c r="E164" s="221" t="str">
        <f ca="1">IF(V164&gt;0,IF($E$12=B164,COUNT($E$12:E163,1),""),"")</f>
        <v/>
      </c>
      <c r="F164" s="221" t="str">
        <f ca="1">IF(V164&gt;0,IF($F$12=B164,COUNT($F$12:F163,1),""),"")</f>
        <v/>
      </c>
      <c r="G164" s="72"/>
      <c r="H164" s="72">
        <v>40501</v>
      </c>
      <c r="I164" s="76" t="s">
        <v>155</v>
      </c>
      <c r="J164" s="91" t="s">
        <v>154</v>
      </c>
      <c r="K164" s="324">
        <v>3876000</v>
      </c>
      <c r="L164" s="95">
        <v>420407</v>
      </c>
      <c r="M164" s="76" t="s">
        <v>1156</v>
      </c>
      <c r="N164" s="76" t="s">
        <v>154</v>
      </c>
      <c r="O164" s="324">
        <v>152500</v>
      </c>
      <c r="P164" s="77">
        <f ca="1">SUMIF($W$12:BO164,$P$11,W164:BO164)</f>
        <v>0</v>
      </c>
      <c r="Q164" s="77">
        <f ca="1">SUMIF($W$12:BP164,$P$11,X164:BP164)</f>
        <v>0</v>
      </c>
      <c r="R164" s="77">
        <f ca="1">SUMIF($W$12:BQ164,$P$11,Y164:BQ164)</f>
        <v>0</v>
      </c>
      <c r="S164" s="78">
        <f t="shared" ca="1" si="35"/>
        <v>0</v>
      </c>
      <c r="T164" s="77">
        <f t="shared" ca="1" si="36"/>
        <v>0</v>
      </c>
      <c r="U164" s="77">
        <f t="shared" ca="1" si="37"/>
        <v>0</v>
      </c>
      <c r="V164" s="79">
        <f t="shared" ca="1" si="38"/>
        <v>0</v>
      </c>
      <c r="W164" s="80"/>
      <c r="X164" s="81">
        <f t="shared" si="39"/>
        <v>0</v>
      </c>
      <c r="Y164" s="82"/>
      <c r="Z164" s="80"/>
      <c r="AA164" s="81">
        <f t="shared" si="40"/>
        <v>0</v>
      </c>
      <c r="AB164" s="82"/>
      <c r="AC164" s="80"/>
      <c r="AD164" s="81">
        <f t="shared" si="41"/>
        <v>0</v>
      </c>
      <c r="AE164" s="82"/>
      <c r="AF164" s="80"/>
      <c r="AG164" s="81">
        <f t="shared" si="42"/>
        <v>0</v>
      </c>
      <c r="AH164" s="82"/>
      <c r="AI164" s="80"/>
      <c r="AJ164" s="81">
        <f t="shared" si="43"/>
        <v>0</v>
      </c>
      <c r="AK164" s="82"/>
      <c r="AL164" s="80"/>
      <c r="AM164" s="81">
        <v>0</v>
      </c>
      <c r="AN164" s="82"/>
      <c r="AO164" s="80"/>
      <c r="AP164" s="81">
        <v>0</v>
      </c>
      <c r="AQ164" s="82"/>
      <c r="AR164" s="80"/>
      <c r="AS164" s="81">
        <f t="shared" si="44"/>
        <v>0</v>
      </c>
      <c r="AT164" s="82"/>
      <c r="AU164" s="80"/>
      <c r="AV164" s="81">
        <f t="shared" si="45"/>
        <v>0</v>
      </c>
      <c r="AW164" s="82"/>
      <c r="AX164" s="80"/>
      <c r="AY164" s="81">
        <f t="shared" si="46"/>
        <v>0</v>
      </c>
      <c r="AZ164" s="82"/>
      <c r="BA164" s="80"/>
      <c r="BB164" s="81">
        <f t="shared" si="47"/>
        <v>0</v>
      </c>
      <c r="BC164" s="82"/>
      <c r="BD164" s="80"/>
      <c r="BE164" s="81">
        <f t="shared" si="48"/>
        <v>0</v>
      </c>
      <c r="BF164" s="82"/>
      <c r="BG164" s="80"/>
      <c r="BH164" s="81">
        <f t="shared" si="49"/>
        <v>0</v>
      </c>
      <c r="BI164" s="82"/>
      <c r="BJ164" s="80"/>
      <c r="BK164" s="81">
        <f t="shared" si="50"/>
        <v>0</v>
      </c>
      <c r="BL164" s="82"/>
      <c r="BM164" s="80"/>
      <c r="BN164" s="81">
        <f t="shared" si="51"/>
        <v>0</v>
      </c>
      <c r="BO164" s="82"/>
    </row>
    <row r="165" spans="1:67" ht="39" hidden="1" customHeight="1" thickBot="1">
      <c r="A165" s="71">
        <v>85153</v>
      </c>
      <c r="B165" s="71" t="s">
        <v>2242</v>
      </c>
      <c r="C165" s="221" t="str">
        <f ca="1">IF(V165&gt;0,IF($C$12=B165,COUNT($C$12:C164,1),""),"")</f>
        <v/>
      </c>
      <c r="D165" s="221" t="str">
        <f ca="1">IF(V165&gt;0,IF($D$12=B165,COUNT($D$12:D164,1),""),"")</f>
        <v/>
      </c>
      <c r="E165" s="221" t="str">
        <f ca="1">IF(V165&gt;0,IF($E$12=B165,COUNT($E$12:E164,1),""),"")</f>
        <v/>
      </c>
      <c r="F165" s="221" t="str">
        <f ca="1">IF(V165&gt;0,IF($F$12=B165,COUNT($F$12:F164,1),""),"")</f>
        <v/>
      </c>
      <c r="G165" s="90"/>
      <c r="H165" s="72">
        <v>40502</v>
      </c>
      <c r="I165" s="76" t="s">
        <v>156</v>
      </c>
      <c r="J165" s="91" t="s">
        <v>154</v>
      </c>
      <c r="K165" s="324">
        <v>4467000</v>
      </c>
      <c r="L165" s="95">
        <v>420407</v>
      </c>
      <c r="M165" s="76" t="s">
        <v>1156</v>
      </c>
      <c r="N165" s="76" t="s">
        <v>154</v>
      </c>
      <c r="O165" s="324">
        <v>152500</v>
      </c>
      <c r="P165" s="77">
        <f ca="1">SUMIF($W$12:BO165,$P$11,W165:BO165)</f>
        <v>0</v>
      </c>
      <c r="Q165" s="77">
        <f ca="1">SUMIF($W$12:BP165,$P$11,X165:BP165)</f>
        <v>0</v>
      </c>
      <c r="R165" s="77">
        <f ca="1">SUMIF($W$12:BQ165,$P$11,Y165:BQ165)</f>
        <v>0</v>
      </c>
      <c r="S165" s="78">
        <f t="shared" ca="1" si="35"/>
        <v>0</v>
      </c>
      <c r="T165" s="77">
        <f t="shared" ca="1" si="36"/>
        <v>0</v>
      </c>
      <c r="U165" s="77">
        <f t="shared" ca="1" si="37"/>
        <v>0</v>
      </c>
      <c r="V165" s="79">
        <f t="shared" ca="1" si="38"/>
        <v>0</v>
      </c>
      <c r="W165" s="80"/>
      <c r="X165" s="81">
        <f t="shared" si="39"/>
        <v>0</v>
      </c>
      <c r="Y165" s="82"/>
      <c r="Z165" s="80"/>
      <c r="AA165" s="81">
        <f t="shared" si="40"/>
        <v>0</v>
      </c>
      <c r="AB165" s="82"/>
      <c r="AC165" s="80"/>
      <c r="AD165" s="81">
        <f t="shared" si="41"/>
        <v>0</v>
      </c>
      <c r="AE165" s="82"/>
      <c r="AF165" s="80"/>
      <c r="AG165" s="81">
        <f t="shared" si="42"/>
        <v>0</v>
      </c>
      <c r="AH165" s="82"/>
      <c r="AI165" s="80"/>
      <c r="AJ165" s="81">
        <f t="shared" si="43"/>
        <v>0</v>
      </c>
      <c r="AK165" s="82"/>
      <c r="AL165" s="80"/>
      <c r="AM165" s="81">
        <v>0</v>
      </c>
      <c r="AN165" s="82"/>
      <c r="AO165" s="80"/>
      <c r="AP165" s="81">
        <v>0</v>
      </c>
      <c r="AQ165" s="82"/>
      <c r="AR165" s="80"/>
      <c r="AS165" s="81">
        <f t="shared" si="44"/>
        <v>0</v>
      </c>
      <c r="AT165" s="82"/>
      <c r="AU165" s="80"/>
      <c r="AV165" s="81">
        <f t="shared" si="45"/>
        <v>0</v>
      </c>
      <c r="AW165" s="82"/>
      <c r="AX165" s="80"/>
      <c r="AY165" s="81">
        <f t="shared" si="46"/>
        <v>0</v>
      </c>
      <c r="AZ165" s="82"/>
      <c r="BA165" s="80"/>
      <c r="BB165" s="81">
        <f t="shared" si="47"/>
        <v>0</v>
      </c>
      <c r="BC165" s="82"/>
      <c r="BD165" s="80"/>
      <c r="BE165" s="81">
        <f t="shared" si="48"/>
        <v>0</v>
      </c>
      <c r="BF165" s="82"/>
      <c r="BG165" s="80"/>
      <c r="BH165" s="81">
        <f t="shared" si="49"/>
        <v>0</v>
      </c>
      <c r="BI165" s="82"/>
      <c r="BJ165" s="80"/>
      <c r="BK165" s="81">
        <f t="shared" si="50"/>
        <v>0</v>
      </c>
      <c r="BL165" s="82"/>
      <c r="BM165" s="80"/>
      <c r="BN165" s="81">
        <f t="shared" si="51"/>
        <v>0</v>
      </c>
      <c r="BO165" s="82"/>
    </row>
    <row r="166" spans="1:67" ht="39" hidden="1" customHeight="1" thickBot="1">
      <c r="A166" s="71">
        <v>85154</v>
      </c>
      <c r="B166" s="71" t="s">
        <v>2242</v>
      </c>
      <c r="C166" s="221" t="str">
        <f ca="1">IF(V166&gt;0,IF($C$12=B166,COUNT($C$12:C165,1),""),"")</f>
        <v/>
      </c>
      <c r="D166" s="221" t="str">
        <f ca="1">IF(V166&gt;0,IF($D$12=B166,COUNT($D$12:D165,1),""),"")</f>
        <v/>
      </c>
      <c r="E166" s="221" t="str">
        <f ca="1">IF(V166&gt;0,IF($E$12=B166,COUNT($E$12:E165,1),""),"")</f>
        <v/>
      </c>
      <c r="F166" s="221" t="str">
        <f ca="1">IF(V166&gt;0,IF($F$12=B166,COUNT($F$12:F165,1),""),"")</f>
        <v/>
      </c>
      <c r="G166" s="90"/>
      <c r="H166" s="72">
        <v>40503</v>
      </c>
      <c r="I166" s="76" t="s">
        <v>157</v>
      </c>
      <c r="J166" s="91" t="s">
        <v>154</v>
      </c>
      <c r="K166" s="324">
        <v>5731000</v>
      </c>
      <c r="L166" s="95">
        <v>420407</v>
      </c>
      <c r="M166" s="76" t="s">
        <v>1156</v>
      </c>
      <c r="N166" s="76" t="s">
        <v>154</v>
      </c>
      <c r="O166" s="324">
        <v>152500</v>
      </c>
      <c r="P166" s="77">
        <f ca="1">SUMIF($W$12:BO166,$P$11,W166:BO166)</f>
        <v>0</v>
      </c>
      <c r="Q166" s="77">
        <f ca="1">SUMIF($W$12:BP166,$P$11,X166:BP166)</f>
        <v>0</v>
      </c>
      <c r="R166" s="77">
        <f ca="1">SUMIF($W$12:BQ166,$P$11,Y166:BQ166)</f>
        <v>0</v>
      </c>
      <c r="S166" s="78">
        <f t="shared" ca="1" si="35"/>
        <v>0</v>
      </c>
      <c r="T166" s="77">
        <f t="shared" ca="1" si="36"/>
        <v>0</v>
      </c>
      <c r="U166" s="77">
        <f t="shared" ca="1" si="37"/>
        <v>0</v>
      </c>
      <c r="V166" s="79">
        <f t="shared" ca="1" si="38"/>
        <v>0</v>
      </c>
      <c r="W166" s="80"/>
      <c r="X166" s="81">
        <f t="shared" si="39"/>
        <v>0</v>
      </c>
      <c r="Y166" s="82"/>
      <c r="Z166" s="80"/>
      <c r="AA166" s="81">
        <f t="shared" si="40"/>
        <v>0</v>
      </c>
      <c r="AB166" s="82"/>
      <c r="AC166" s="80"/>
      <c r="AD166" s="81">
        <f t="shared" si="41"/>
        <v>0</v>
      </c>
      <c r="AE166" s="82"/>
      <c r="AF166" s="80"/>
      <c r="AG166" s="81">
        <f t="shared" si="42"/>
        <v>0</v>
      </c>
      <c r="AH166" s="82"/>
      <c r="AI166" s="80"/>
      <c r="AJ166" s="81">
        <f t="shared" si="43"/>
        <v>0</v>
      </c>
      <c r="AK166" s="82"/>
      <c r="AL166" s="80"/>
      <c r="AM166" s="81">
        <v>0</v>
      </c>
      <c r="AN166" s="82"/>
      <c r="AO166" s="80"/>
      <c r="AP166" s="81">
        <v>0</v>
      </c>
      <c r="AQ166" s="82"/>
      <c r="AR166" s="80"/>
      <c r="AS166" s="81">
        <f t="shared" si="44"/>
        <v>0</v>
      </c>
      <c r="AT166" s="82"/>
      <c r="AU166" s="80"/>
      <c r="AV166" s="81">
        <f t="shared" si="45"/>
        <v>0</v>
      </c>
      <c r="AW166" s="82"/>
      <c r="AX166" s="80"/>
      <c r="AY166" s="81">
        <f t="shared" si="46"/>
        <v>0</v>
      </c>
      <c r="AZ166" s="82"/>
      <c r="BA166" s="80"/>
      <c r="BB166" s="81">
        <f t="shared" si="47"/>
        <v>0</v>
      </c>
      <c r="BC166" s="82"/>
      <c r="BD166" s="80"/>
      <c r="BE166" s="81">
        <f t="shared" si="48"/>
        <v>0</v>
      </c>
      <c r="BF166" s="82"/>
      <c r="BG166" s="80"/>
      <c r="BH166" s="81">
        <f t="shared" si="49"/>
        <v>0</v>
      </c>
      <c r="BI166" s="82"/>
      <c r="BJ166" s="80"/>
      <c r="BK166" s="81">
        <f t="shared" si="50"/>
        <v>0</v>
      </c>
      <c r="BL166" s="82"/>
      <c r="BM166" s="80"/>
      <c r="BN166" s="81">
        <f t="shared" si="51"/>
        <v>0</v>
      </c>
      <c r="BO166" s="82"/>
    </row>
    <row r="167" spans="1:67" ht="39" hidden="1" customHeight="1" thickBot="1">
      <c r="A167" s="71">
        <v>85155</v>
      </c>
      <c r="B167" s="71" t="s">
        <v>2242</v>
      </c>
      <c r="C167" s="221" t="str">
        <f ca="1">IF(V167&gt;0,IF($C$12=B167,COUNT($C$12:C166,1),""),"")</f>
        <v/>
      </c>
      <c r="D167" s="221" t="str">
        <f ca="1">IF(V167&gt;0,IF($D$12=B167,COUNT($D$12:D166,1),""),"")</f>
        <v/>
      </c>
      <c r="E167" s="221" t="str">
        <f ca="1">IF(V167&gt;0,IF($E$12=B167,COUNT($E$12:E166,1),""),"")</f>
        <v/>
      </c>
      <c r="F167" s="221" t="str">
        <f ca="1">IF(V167&gt;0,IF($F$12=B167,COUNT($F$12:F166,1),""),"")</f>
        <v/>
      </c>
      <c r="G167" s="90"/>
      <c r="H167" s="72">
        <v>40504</v>
      </c>
      <c r="I167" s="76" t="s">
        <v>158</v>
      </c>
      <c r="J167" s="91" t="s">
        <v>154</v>
      </c>
      <c r="K167" s="324">
        <v>7111000</v>
      </c>
      <c r="L167" s="95">
        <v>420408</v>
      </c>
      <c r="M167" s="76" t="s">
        <v>1157</v>
      </c>
      <c r="N167" s="76" t="s">
        <v>154</v>
      </c>
      <c r="O167" s="324">
        <v>240000</v>
      </c>
      <c r="P167" s="77">
        <f ca="1">SUMIF($W$12:BO167,$P$11,W167:BO167)</f>
        <v>0</v>
      </c>
      <c r="Q167" s="77">
        <f ca="1">SUMIF($W$12:BP167,$P$11,X167:BP167)</f>
        <v>0</v>
      </c>
      <c r="R167" s="77">
        <f ca="1">SUMIF($W$12:BQ167,$P$11,Y167:BQ167)</f>
        <v>0</v>
      </c>
      <c r="S167" s="78">
        <f t="shared" ca="1" si="35"/>
        <v>0</v>
      </c>
      <c r="T167" s="77">
        <f t="shared" ca="1" si="36"/>
        <v>0</v>
      </c>
      <c r="U167" s="77">
        <f t="shared" ca="1" si="37"/>
        <v>0</v>
      </c>
      <c r="V167" s="79">
        <f t="shared" ca="1" si="38"/>
        <v>0</v>
      </c>
      <c r="W167" s="80"/>
      <c r="X167" s="81">
        <f t="shared" si="39"/>
        <v>0</v>
      </c>
      <c r="Y167" s="82"/>
      <c r="Z167" s="80"/>
      <c r="AA167" s="81">
        <f t="shared" si="40"/>
        <v>0</v>
      </c>
      <c r="AB167" s="82"/>
      <c r="AC167" s="80"/>
      <c r="AD167" s="81">
        <f t="shared" si="41"/>
        <v>0</v>
      </c>
      <c r="AE167" s="82"/>
      <c r="AF167" s="80"/>
      <c r="AG167" s="81">
        <f t="shared" si="42"/>
        <v>0</v>
      </c>
      <c r="AH167" s="82"/>
      <c r="AI167" s="80"/>
      <c r="AJ167" s="81">
        <f t="shared" si="43"/>
        <v>0</v>
      </c>
      <c r="AK167" s="82"/>
      <c r="AL167" s="80"/>
      <c r="AM167" s="81">
        <v>0</v>
      </c>
      <c r="AN167" s="82"/>
      <c r="AO167" s="80"/>
      <c r="AP167" s="81">
        <v>0</v>
      </c>
      <c r="AQ167" s="82"/>
      <c r="AR167" s="80"/>
      <c r="AS167" s="81">
        <f t="shared" si="44"/>
        <v>0</v>
      </c>
      <c r="AT167" s="82"/>
      <c r="AU167" s="80"/>
      <c r="AV167" s="81">
        <f t="shared" si="45"/>
        <v>0</v>
      </c>
      <c r="AW167" s="82"/>
      <c r="AX167" s="80"/>
      <c r="AY167" s="81">
        <f t="shared" si="46"/>
        <v>0</v>
      </c>
      <c r="AZ167" s="82"/>
      <c r="BA167" s="80"/>
      <c r="BB167" s="81">
        <f t="shared" si="47"/>
        <v>0</v>
      </c>
      <c r="BC167" s="82"/>
      <c r="BD167" s="80"/>
      <c r="BE167" s="81">
        <f t="shared" si="48"/>
        <v>0</v>
      </c>
      <c r="BF167" s="82"/>
      <c r="BG167" s="80"/>
      <c r="BH167" s="81">
        <f t="shared" si="49"/>
        <v>0</v>
      </c>
      <c r="BI167" s="82"/>
      <c r="BJ167" s="80"/>
      <c r="BK167" s="81">
        <f t="shared" si="50"/>
        <v>0</v>
      </c>
      <c r="BL167" s="82"/>
      <c r="BM167" s="80"/>
      <c r="BN167" s="81">
        <f t="shared" si="51"/>
        <v>0</v>
      </c>
      <c r="BO167" s="82"/>
    </row>
    <row r="168" spans="1:67" ht="39" hidden="1" customHeight="1" thickBot="1">
      <c r="A168" s="71">
        <v>85156</v>
      </c>
      <c r="B168" s="71" t="s">
        <v>2242</v>
      </c>
      <c r="C168" s="221" t="str">
        <f ca="1">IF(V168&gt;0,IF($C$12=B168,COUNT($C$12:C167,1),""),"")</f>
        <v/>
      </c>
      <c r="D168" s="221" t="str">
        <f ca="1">IF(V168&gt;0,IF($D$12=B168,COUNT($D$12:D167,1),""),"")</f>
        <v/>
      </c>
      <c r="E168" s="221" t="str">
        <f ca="1">IF(V168&gt;0,IF($E$12=B168,COUNT($E$12:E167,1),""),"")</f>
        <v/>
      </c>
      <c r="F168" s="221" t="str">
        <f ca="1">IF(V168&gt;0,IF($F$12=B168,COUNT($F$12:F167,1),""),"")</f>
        <v/>
      </c>
      <c r="G168" s="72"/>
      <c r="H168" s="72">
        <v>40505</v>
      </c>
      <c r="I168" s="76" t="s">
        <v>159</v>
      </c>
      <c r="J168" s="91" t="s">
        <v>154</v>
      </c>
      <c r="K168" s="324">
        <v>8545000</v>
      </c>
      <c r="L168" s="95">
        <v>420408</v>
      </c>
      <c r="M168" s="76" t="s">
        <v>1157</v>
      </c>
      <c r="N168" s="76" t="s">
        <v>154</v>
      </c>
      <c r="O168" s="324">
        <v>240000</v>
      </c>
      <c r="P168" s="77">
        <f ca="1">SUMIF($W$12:BO168,$P$11,W168:BO168)</f>
        <v>0</v>
      </c>
      <c r="Q168" s="77">
        <f ca="1">SUMIF($W$12:BP168,$P$11,X168:BP168)</f>
        <v>0</v>
      </c>
      <c r="R168" s="77">
        <f ca="1">SUMIF($W$12:BQ168,$P$11,Y168:BQ168)</f>
        <v>0</v>
      </c>
      <c r="S168" s="78">
        <f t="shared" ca="1" si="35"/>
        <v>0</v>
      </c>
      <c r="T168" s="77">
        <f t="shared" ca="1" si="36"/>
        <v>0</v>
      </c>
      <c r="U168" s="77">
        <f t="shared" ca="1" si="37"/>
        <v>0</v>
      </c>
      <c r="V168" s="79">
        <f t="shared" ca="1" si="38"/>
        <v>0</v>
      </c>
      <c r="W168" s="80"/>
      <c r="X168" s="81">
        <f t="shared" si="39"/>
        <v>0</v>
      </c>
      <c r="Y168" s="82"/>
      <c r="Z168" s="80"/>
      <c r="AA168" s="81">
        <f t="shared" si="40"/>
        <v>0</v>
      </c>
      <c r="AB168" s="82"/>
      <c r="AC168" s="80"/>
      <c r="AD168" s="81">
        <f t="shared" si="41"/>
        <v>0</v>
      </c>
      <c r="AE168" s="82"/>
      <c r="AF168" s="80"/>
      <c r="AG168" s="81">
        <f t="shared" si="42"/>
        <v>0</v>
      </c>
      <c r="AH168" s="82"/>
      <c r="AI168" s="80"/>
      <c r="AJ168" s="81">
        <f t="shared" si="43"/>
        <v>0</v>
      </c>
      <c r="AK168" s="82"/>
      <c r="AL168" s="80"/>
      <c r="AM168" s="81">
        <v>0</v>
      </c>
      <c r="AN168" s="82"/>
      <c r="AO168" s="80"/>
      <c r="AP168" s="81">
        <v>0</v>
      </c>
      <c r="AQ168" s="82"/>
      <c r="AR168" s="80"/>
      <c r="AS168" s="81">
        <f t="shared" si="44"/>
        <v>0</v>
      </c>
      <c r="AT168" s="82"/>
      <c r="AU168" s="80"/>
      <c r="AV168" s="81">
        <f t="shared" si="45"/>
        <v>0</v>
      </c>
      <c r="AW168" s="82"/>
      <c r="AX168" s="80"/>
      <c r="AY168" s="81">
        <f t="shared" si="46"/>
        <v>0</v>
      </c>
      <c r="AZ168" s="82"/>
      <c r="BA168" s="80"/>
      <c r="BB168" s="81">
        <f t="shared" si="47"/>
        <v>0</v>
      </c>
      <c r="BC168" s="82"/>
      <c r="BD168" s="80"/>
      <c r="BE168" s="81">
        <f t="shared" si="48"/>
        <v>0</v>
      </c>
      <c r="BF168" s="82"/>
      <c r="BG168" s="80"/>
      <c r="BH168" s="81">
        <f t="shared" si="49"/>
        <v>0</v>
      </c>
      <c r="BI168" s="82"/>
      <c r="BJ168" s="80"/>
      <c r="BK168" s="81">
        <f t="shared" si="50"/>
        <v>0</v>
      </c>
      <c r="BL168" s="82"/>
      <c r="BM168" s="80"/>
      <c r="BN168" s="81">
        <f t="shared" si="51"/>
        <v>0</v>
      </c>
      <c r="BO168" s="82"/>
    </row>
    <row r="169" spans="1:67" ht="39" hidden="1" customHeight="1" thickBot="1">
      <c r="A169" s="71">
        <v>85157</v>
      </c>
      <c r="B169" s="71" t="s">
        <v>2242</v>
      </c>
      <c r="C169" s="221" t="str">
        <f ca="1">IF(V169&gt;0,IF($C$12=B169,COUNT($C$12:C168,1),""),"")</f>
        <v/>
      </c>
      <c r="D169" s="221" t="str">
        <f ca="1">IF(V169&gt;0,IF($D$12=B169,COUNT($D$12:D168,1),""),"")</f>
        <v/>
      </c>
      <c r="E169" s="221" t="str">
        <f ca="1">IF(V169&gt;0,IF($E$12=B169,COUNT($E$12:E168,1),""),"")</f>
        <v/>
      </c>
      <c r="F169" s="221" t="str">
        <f ca="1">IF(V169&gt;0,IF($F$12=B169,COUNT($F$12:F168,1),""),"")</f>
        <v/>
      </c>
      <c r="G169" s="72"/>
      <c r="H169" s="72">
        <v>40506</v>
      </c>
      <c r="I169" s="76" t="s">
        <v>160</v>
      </c>
      <c r="J169" s="91" t="s">
        <v>154</v>
      </c>
      <c r="K169" s="324">
        <v>10703000</v>
      </c>
      <c r="L169" s="95">
        <v>420408</v>
      </c>
      <c r="M169" s="76" t="s">
        <v>1157</v>
      </c>
      <c r="N169" s="76" t="s">
        <v>154</v>
      </c>
      <c r="O169" s="324">
        <v>240000</v>
      </c>
      <c r="P169" s="77">
        <f ca="1">SUMIF($W$12:BO169,$P$11,W169:BO169)</f>
        <v>0</v>
      </c>
      <c r="Q169" s="77">
        <f ca="1">SUMIF($W$12:BP169,$P$11,X169:BP169)</f>
        <v>0</v>
      </c>
      <c r="R169" s="77">
        <f ca="1">SUMIF($W$12:BQ169,$P$11,Y169:BQ169)</f>
        <v>0</v>
      </c>
      <c r="S169" s="78">
        <f t="shared" ca="1" si="35"/>
        <v>0</v>
      </c>
      <c r="T169" s="77">
        <f t="shared" ca="1" si="36"/>
        <v>0</v>
      </c>
      <c r="U169" s="77">
        <f t="shared" ca="1" si="37"/>
        <v>0</v>
      </c>
      <c r="V169" s="79">
        <f t="shared" ca="1" si="38"/>
        <v>0</v>
      </c>
      <c r="W169" s="80"/>
      <c r="X169" s="81">
        <f t="shared" si="39"/>
        <v>0</v>
      </c>
      <c r="Y169" s="82"/>
      <c r="Z169" s="80"/>
      <c r="AA169" s="81">
        <f t="shared" si="40"/>
        <v>0</v>
      </c>
      <c r="AB169" s="82"/>
      <c r="AC169" s="80"/>
      <c r="AD169" s="81">
        <f t="shared" si="41"/>
        <v>0</v>
      </c>
      <c r="AE169" s="82"/>
      <c r="AF169" s="80"/>
      <c r="AG169" s="81">
        <f t="shared" si="42"/>
        <v>0</v>
      </c>
      <c r="AH169" s="82"/>
      <c r="AI169" s="80"/>
      <c r="AJ169" s="81">
        <f t="shared" si="43"/>
        <v>0</v>
      </c>
      <c r="AK169" s="82"/>
      <c r="AL169" s="80"/>
      <c r="AM169" s="81">
        <v>0</v>
      </c>
      <c r="AN169" s="82"/>
      <c r="AO169" s="80"/>
      <c r="AP169" s="81">
        <v>0</v>
      </c>
      <c r="AQ169" s="82"/>
      <c r="AR169" s="80"/>
      <c r="AS169" s="81">
        <f t="shared" si="44"/>
        <v>0</v>
      </c>
      <c r="AT169" s="82"/>
      <c r="AU169" s="80"/>
      <c r="AV169" s="81">
        <f t="shared" si="45"/>
        <v>0</v>
      </c>
      <c r="AW169" s="82"/>
      <c r="AX169" s="80"/>
      <c r="AY169" s="81">
        <f t="shared" si="46"/>
        <v>0</v>
      </c>
      <c r="AZ169" s="82"/>
      <c r="BA169" s="80"/>
      <c r="BB169" s="81">
        <f t="shared" si="47"/>
        <v>0</v>
      </c>
      <c r="BC169" s="82"/>
      <c r="BD169" s="80"/>
      <c r="BE169" s="81">
        <f t="shared" si="48"/>
        <v>0</v>
      </c>
      <c r="BF169" s="82"/>
      <c r="BG169" s="80"/>
      <c r="BH169" s="81">
        <f t="shared" si="49"/>
        <v>0</v>
      </c>
      <c r="BI169" s="82"/>
      <c r="BJ169" s="80"/>
      <c r="BK169" s="81">
        <f t="shared" si="50"/>
        <v>0</v>
      </c>
      <c r="BL169" s="82"/>
      <c r="BM169" s="80"/>
      <c r="BN169" s="81">
        <f t="shared" si="51"/>
        <v>0</v>
      </c>
      <c r="BO169" s="82"/>
    </row>
    <row r="170" spans="1:67" ht="39" hidden="1" customHeight="1" thickBot="1">
      <c r="A170" s="71">
        <v>85158</v>
      </c>
      <c r="B170" s="71" t="s">
        <v>2242</v>
      </c>
      <c r="C170" s="221" t="str">
        <f ca="1">IF(V170&gt;0,IF($C$12=B170,COUNT($C$12:C169,1),""),"")</f>
        <v/>
      </c>
      <c r="D170" s="221" t="str">
        <f ca="1">IF(V170&gt;0,IF($D$12=B170,COUNT($D$12:D169,1),""),"")</f>
        <v/>
      </c>
      <c r="E170" s="221" t="str">
        <f ca="1">IF(V170&gt;0,IF($E$12=B170,COUNT($E$12:E169,1),""),"")</f>
        <v/>
      </c>
      <c r="F170" s="221" t="str">
        <f ca="1">IF(V170&gt;0,IF($F$12=B170,COUNT($F$12:F169,1),""),"")</f>
        <v/>
      </c>
      <c r="G170" s="72"/>
      <c r="H170" s="72">
        <v>40507</v>
      </c>
      <c r="I170" s="76" t="s">
        <v>161</v>
      </c>
      <c r="J170" s="91" t="s">
        <v>154</v>
      </c>
      <c r="K170" s="324">
        <v>12625000</v>
      </c>
      <c r="L170" s="95">
        <v>420409</v>
      </c>
      <c r="M170" s="76" t="s">
        <v>1158</v>
      </c>
      <c r="N170" s="76" t="s">
        <v>154</v>
      </c>
      <c r="O170" s="324">
        <v>311500</v>
      </c>
      <c r="P170" s="77">
        <f ca="1">SUMIF($W$12:BO170,$P$11,W170:BO170)</f>
        <v>0</v>
      </c>
      <c r="Q170" s="77">
        <f ca="1">SUMIF($W$12:BP170,$P$11,X170:BP170)</f>
        <v>0</v>
      </c>
      <c r="R170" s="77">
        <f ca="1">SUMIF($W$12:BQ170,$P$11,Y170:BQ170)</f>
        <v>0</v>
      </c>
      <c r="S170" s="78">
        <f t="shared" ca="1" si="35"/>
        <v>0</v>
      </c>
      <c r="T170" s="77">
        <f t="shared" ca="1" si="36"/>
        <v>0</v>
      </c>
      <c r="U170" s="77">
        <f t="shared" ca="1" si="37"/>
        <v>0</v>
      </c>
      <c r="V170" s="79">
        <f t="shared" ca="1" si="38"/>
        <v>0</v>
      </c>
      <c r="W170" s="80"/>
      <c r="X170" s="81">
        <f t="shared" si="39"/>
        <v>0</v>
      </c>
      <c r="Y170" s="82"/>
      <c r="Z170" s="80"/>
      <c r="AA170" s="81">
        <f t="shared" si="40"/>
        <v>0</v>
      </c>
      <c r="AB170" s="82"/>
      <c r="AC170" s="80"/>
      <c r="AD170" s="81">
        <f t="shared" si="41"/>
        <v>0</v>
      </c>
      <c r="AE170" s="82"/>
      <c r="AF170" s="80"/>
      <c r="AG170" s="81">
        <f t="shared" si="42"/>
        <v>0</v>
      </c>
      <c r="AH170" s="82"/>
      <c r="AI170" s="80"/>
      <c r="AJ170" s="81">
        <f t="shared" si="43"/>
        <v>0</v>
      </c>
      <c r="AK170" s="82"/>
      <c r="AL170" s="80"/>
      <c r="AM170" s="81">
        <v>0</v>
      </c>
      <c r="AN170" s="82"/>
      <c r="AO170" s="80"/>
      <c r="AP170" s="81">
        <v>0</v>
      </c>
      <c r="AQ170" s="82"/>
      <c r="AR170" s="80"/>
      <c r="AS170" s="81">
        <f t="shared" si="44"/>
        <v>0</v>
      </c>
      <c r="AT170" s="82"/>
      <c r="AU170" s="80"/>
      <c r="AV170" s="81">
        <f t="shared" si="45"/>
        <v>0</v>
      </c>
      <c r="AW170" s="82"/>
      <c r="AX170" s="80"/>
      <c r="AY170" s="81">
        <f t="shared" si="46"/>
        <v>0</v>
      </c>
      <c r="AZ170" s="82"/>
      <c r="BA170" s="80"/>
      <c r="BB170" s="81">
        <f t="shared" si="47"/>
        <v>0</v>
      </c>
      <c r="BC170" s="82"/>
      <c r="BD170" s="80"/>
      <c r="BE170" s="81">
        <f t="shared" si="48"/>
        <v>0</v>
      </c>
      <c r="BF170" s="82"/>
      <c r="BG170" s="80"/>
      <c r="BH170" s="81">
        <f t="shared" si="49"/>
        <v>0</v>
      </c>
      <c r="BI170" s="82"/>
      <c r="BJ170" s="80"/>
      <c r="BK170" s="81">
        <f t="shared" si="50"/>
        <v>0</v>
      </c>
      <c r="BL170" s="82"/>
      <c r="BM170" s="80"/>
      <c r="BN170" s="81">
        <f t="shared" si="51"/>
        <v>0</v>
      </c>
      <c r="BO170" s="82"/>
    </row>
    <row r="171" spans="1:67" ht="39" hidden="1" customHeight="1" thickBot="1">
      <c r="A171" s="71">
        <v>85159</v>
      </c>
      <c r="B171" s="71" t="s">
        <v>2242</v>
      </c>
      <c r="C171" s="221" t="str">
        <f ca="1">IF(V171&gt;0,IF($C$12=B171,COUNT($C$12:C170,1),""),"")</f>
        <v/>
      </c>
      <c r="D171" s="221" t="str">
        <f ca="1">IF(V171&gt;0,IF($D$12=B171,COUNT($D$12:D170,1),""),"")</f>
        <v/>
      </c>
      <c r="E171" s="221" t="str">
        <f ca="1">IF(V171&gt;0,IF($E$12=B171,COUNT($E$12:E170,1),""),"")</f>
        <v/>
      </c>
      <c r="F171" s="221" t="str">
        <f ca="1">IF(V171&gt;0,IF($F$12=B171,COUNT($F$12:F170,1),""),"")</f>
        <v/>
      </c>
      <c r="G171" s="72"/>
      <c r="H171" s="72">
        <v>40508</v>
      </c>
      <c r="I171" s="76" t="s">
        <v>162</v>
      </c>
      <c r="J171" s="91" t="s">
        <v>154</v>
      </c>
      <c r="K171" s="324">
        <v>16323000</v>
      </c>
      <c r="L171" s="95">
        <v>420409</v>
      </c>
      <c r="M171" s="76" t="s">
        <v>1158</v>
      </c>
      <c r="N171" s="76" t="s">
        <v>154</v>
      </c>
      <c r="O171" s="324">
        <v>311500</v>
      </c>
      <c r="P171" s="77">
        <f ca="1">SUMIF($W$12:BO171,$P$11,W171:BO171)</f>
        <v>0</v>
      </c>
      <c r="Q171" s="77">
        <f ca="1">SUMIF($W$12:BP171,$P$11,X171:BP171)</f>
        <v>0</v>
      </c>
      <c r="R171" s="77">
        <f ca="1">SUMIF($W$12:BQ171,$P$11,Y171:BQ171)</f>
        <v>0</v>
      </c>
      <c r="S171" s="78">
        <f t="shared" ca="1" si="35"/>
        <v>0</v>
      </c>
      <c r="T171" s="77">
        <f t="shared" ca="1" si="36"/>
        <v>0</v>
      </c>
      <c r="U171" s="77">
        <f t="shared" ca="1" si="37"/>
        <v>0</v>
      </c>
      <c r="V171" s="79">
        <f t="shared" ca="1" si="38"/>
        <v>0</v>
      </c>
      <c r="W171" s="80"/>
      <c r="X171" s="81">
        <f t="shared" si="39"/>
        <v>0</v>
      </c>
      <c r="Y171" s="82"/>
      <c r="Z171" s="80"/>
      <c r="AA171" s="81">
        <f t="shared" si="40"/>
        <v>0</v>
      </c>
      <c r="AB171" s="82"/>
      <c r="AC171" s="80"/>
      <c r="AD171" s="81">
        <f t="shared" si="41"/>
        <v>0</v>
      </c>
      <c r="AE171" s="82"/>
      <c r="AF171" s="80"/>
      <c r="AG171" s="81">
        <f t="shared" si="42"/>
        <v>0</v>
      </c>
      <c r="AH171" s="82"/>
      <c r="AI171" s="80"/>
      <c r="AJ171" s="81">
        <f t="shared" si="43"/>
        <v>0</v>
      </c>
      <c r="AK171" s="82"/>
      <c r="AL171" s="80"/>
      <c r="AM171" s="81">
        <v>0</v>
      </c>
      <c r="AN171" s="82"/>
      <c r="AO171" s="80"/>
      <c r="AP171" s="81">
        <v>0</v>
      </c>
      <c r="AQ171" s="82"/>
      <c r="AR171" s="80"/>
      <c r="AS171" s="81">
        <f t="shared" si="44"/>
        <v>0</v>
      </c>
      <c r="AT171" s="82"/>
      <c r="AU171" s="80"/>
      <c r="AV171" s="81">
        <f t="shared" si="45"/>
        <v>0</v>
      </c>
      <c r="AW171" s="82"/>
      <c r="AX171" s="80"/>
      <c r="AY171" s="81">
        <f t="shared" si="46"/>
        <v>0</v>
      </c>
      <c r="AZ171" s="82"/>
      <c r="BA171" s="80"/>
      <c r="BB171" s="81">
        <f t="shared" si="47"/>
        <v>0</v>
      </c>
      <c r="BC171" s="82"/>
      <c r="BD171" s="80"/>
      <c r="BE171" s="81">
        <f t="shared" si="48"/>
        <v>0</v>
      </c>
      <c r="BF171" s="82"/>
      <c r="BG171" s="80"/>
      <c r="BH171" s="81">
        <f t="shared" si="49"/>
        <v>0</v>
      </c>
      <c r="BI171" s="82"/>
      <c r="BJ171" s="80"/>
      <c r="BK171" s="81">
        <f t="shared" si="50"/>
        <v>0</v>
      </c>
      <c r="BL171" s="82"/>
      <c r="BM171" s="80"/>
      <c r="BN171" s="81">
        <f t="shared" si="51"/>
        <v>0</v>
      </c>
      <c r="BO171" s="82"/>
    </row>
    <row r="172" spans="1:67" ht="39" hidden="1" customHeight="1" thickBot="1">
      <c r="A172" s="71">
        <v>85160</v>
      </c>
      <c r="B172" s="71" t="s">
        <v>2242</v>
      </c>
      <c r="C172" s="221" t="str">
        <f ca="1">IF(V172&gt;0,IF($C$12=B172,COUNT($C$12:C171,1),""),"")</f>
        <v/>
      </c>
      <c r="D172" s="221" t="str">
        <f ca="1">IF(V172&gt;0,IF($D$12=B172,COUNT($D$12:D171,1),""),"")</f>
        <v/>
      </c>
      <c r="E172" s="221" t="str">
        <f ca="1">IF(V172&gt;0,IF($E$12=B172,COUNT($E$12:E171,1),""),"")</f>
        <v/>
      </c>
      <c r="F172" s="221" t="str">
        <f ca="1">IF(V172&gt;0,IF($F$12=B172,COUNT($F$12:F171,1),""),"")</f>
        <v/>
      </c>
      <c r="G172" s="72"/>
      <c r="H172" s="72">
        <v>40509</v>
      </c>
      <c r="I172" s="76" t="s">
        <v>163</v>
      </c>
      <c r="J172" s="91" t="s">
        <v>154</v>
      </c>
      <c r="K172" s="324">
        <v>19506000</v>
      </c>
      <c r="L172" s="95">
        <v>420409</v>
      </c>
      <c r="M172" s="76" t="s">
        <v>1158</v>
      </c>
      <c r="N172" s="76" t="s">
        <v>154</v>
      </c>
      <c r="O172" s="324">
        <v>311500</v>
      </c>
      <c r="P172" s="77">
        <f ca="1">SUMIF($W$12:BO172,$P$11,W172:BO172)</f>
        <v>0</v>
      </c>
      <c r="Q172" s="77">
        <f ca="1">SUMIF($W$12:BP172,$P$11,X172:BP172)</f>
        <v>0</v>
      </c>
      <c r="R172" s="77">
        <f ca="1">SUMIF($W$12:BQ172,$P$11,Y172:BQ172)</f>
        <v>0</v>
      </c>
      <c r="S172" s="78">
        <f t="shared" ca="1" si="35"/>
        <v>0</v>
      </c>
      <c r="T172" s="77">
        <f t="shared" ca="1" si="36"/>
        <v>0</v>
      </c>
      <c r="U172" s="77">
        <f t="shared" ca="1" si="37"/>
        <v>0</v>
      </c>
      <c r="V172" s="79">
        <f t="shared" ca="1" si="38"/>
        <v>0</v>
      </c>
      <c r="W172" s="80"/>
      <c r="X172" s="81">
        <f t="shared" si="39"/>
        <v>0</v>
      </c>
      <c r="Y172" s="82"/>
      <c r="Z172" s="80"/>
      <c r="AA172" s="81">
        <f t="shared" si="40"/>
        <v>0</v>
      </c>
      <c r="AB172" s="82"/>
      <c r="AC172" s="80"/>
      <c r="AD172" s="81">
        <f t="shared" si="41"/>
        <v>0</v>
      </c>
      <c r="AE172" s="82"/>
      <c r="AF172" s="80"/>
      <c r="AG172" s="81">
        <f t="shared" si="42"/>
        <v>0</v>
      </c>
      <c r="AH172" s="82"/>
      <c r="AI172" s="80"/>
      <c r="AJ172" s="81">
        <f t="shared" si="43"/>
        <v>0</v>
      </c>
      <c r="AK172" s="82"/>
      <c r="AL172" s="80"/>
      <c r="AM172" s="81">
        <v>0</v>
      </c>
      <c r="AN172" s="82"/>
      <c r="AO172" s="80"/>
      <c r="AP172" s="81">
        <v>0</v>
      </c>
      <c r="AQ172" s="82"/>
      <c r="AR172" s="80"/>
      <c r="AS172" s="81">
        <f t="shared" si="44"/>
        <v>0</v>
      </c>
      <c r="AT172" s="82"/>
      <c r="AU172" s="80"/>
      <c r="AV172" s="81">
        <f t="shared" si="45"/>
        <v>0</v>
      </c>
      <c r="AW172" s="82"/>
      <c r="AX172" s="80"/>
      <c r="AY172" s="81">
        <f t="shared" si="46"/>
        <v>0</v>
      </c>
      <c r="AZ172" s="82"/>
      <c r="BA172" s="80"/>
      <c r="BB172" s="81">
        <f t="shared" si="47"/>
        <v>0</v>
      </c>
      <c r="BC172" s="82"/>
      <c r="BD172" s="80"/>
      <c r="BE172" s="81">
        <f t="shared" si="48"/>
        <v>0</v>
      </c>
      <c r="BF172" s="82"/>
      <c r="BG172" s="80"/>
      <c r="BH172" s="81">
        <f t="shared" si="49"/>
        <v>0</v>
      </c>
      <c r="BI172" s="82"/>
      <c r="BJ172" s="80"/>
      <c r="BK172" s="81">
        <f t="shared" si="50"/>
        <v>0</v>
      </c>
      <c r="BL172" s="82"/>
      <c r="BM172" s="80"/>
      <c r="BN172" s="81">
        <f t="shared" si="51"/>
        <v>0</v>
      </c>
      <c r="BO172" s="82"/>
    </row>
    <row r="173" spans="1:67" ht="39" hidden="1" customHeight="1" thickBot="1">
      <c r="A173" s="71">
        <v>85161</v>
      </c>
      <c r="B173" s="71" t="s">
        <v>2242</v>
      </c>
      <c r="C173" s="221" t="str">
        <f ca="1">IF(V173&gt;0,IF($C$12=B173,COUNT($C$12:C172,1),""),"")</f>
        <v/>
      </c>
      <c r="D173" s="221" t="str">
        <f ca="1">IF(V173&gt;0,IF($D$12=B173,COUNT($D$12:D172,1),""),"")</f>
        <v/>
      </c>
      <c r="E173" s="221" t="str">
        <f ca="1">IF(V173&gt;0,IF($E$12=B173,COUNT($E$12:E172,1),""),"")</f>
        <v/>
      </c>
      <c r="F173" s="221" t="str">
        <f ca="1">IF(V173&gt;0,IF($F$12=B173,COUNT($F$12:F172,1),""),"")</f>
        <v/>
      </c>
      <c r="G173" s="72"/>
      <c r="H173" s="72">
        <v>40510</v>
      </c>
      <c r="I173" s="76" t="s">
        <v>164</v>
      </c>
      <c r="J173" s="91" t="s">
        <v>154</v>
      </c>
      <c r="K173" s="324">
        <v>24982000</v>
      </c>
      <c r="L173" s="95">
        <v>420410</v>
      </c>
      <c r="M173" s="76" t="s">
        <v>1159</v>
      </c>
      <c r="N173" s="76" t="s">
        <v>154</v>
      </c>
      <c r="O173" s="324">
        <v>352000</v>
      </c>
      <c r="P173" s="77">
        <f ca="1">SUMIF($W$12:BO173,$P$11,W173:BO173)</f>
        <v>0</v>
      </c>
      <c r="Q173" s="77">
        <f ca="1">SUMIF($W$12:BP173,$P$11,X173:BP173)</f>
        <v>0</v>
      </c>
      <c r="R173" s="77">
        <f ca="1">SUMIF($W$12:BQ173,$P$11,Y173:BQ173)</f>
        <v>0</v>
      </c>
      <c r="S173" s="78">
        <f t="shared" ca="1" si="35"/>
        <v>0</v>
      </c>
      <c r="T173" s="77">
        <f t="shared" ca="1" si="36"/>
        <v>0</v>
      </c>
      <c r="U173" s="77">
        <f t="shared" ca="1" si="37"/>
        <v>0</v>
      </c>
      <c r="V173" s="79">
        <f t="shared" ca="1" si="38"/>
        <v>0</v>
      </c>
      <c r="W173" s="80"/>
      <c r="X173" s="81">
        <f t="shared" si="39"/>
        <v>0</v>
      </c>
      <c r="Y173" s="82"/>
      <c r="Z173" s="80"/>
      <c r="AA173" s="81">
        <f t="shared" si="40"/>
        <v>0</v>
      </c>
      <c r="AB173" s="82"/>
      <c r="AC173" s="80"/>
      <c r="AD173" s="81">
        <f t="shared" si="41"/>
        <v>0</v>
      </c>
      <c r="AE173" s="82"/>
      <c r="AF173" s="80"/>
      <c r="AG173" s="81">
        <f t="shared" si="42"/>
        <v>0</v>
      </c>
      <c r="AH173" s="82"/>
      <c r="AI173" s="80"/>
      <c r="AJ173" s="81">
        <f t="shared" si="43"/>
        <v>0</v>
      </c>
      <c r="AK173" s="82"/>
      <c r="AL173" s="80"/>
      <c r="AM173" s="81">
        <v>0</v>
      </c>
      <c r="AN173" s="82"/>
      <c r="AO173" s="80"/>
      <c r="AP173" s="81">
        <v>0</v>
      </c>
      <c r="AQ173" s="82"/>
      <c r="AR173" s="80"/>
      <c r="AS173" s="81">
        <f t="shared" si="44"/>
        <v>0</v>
      </c>
      <c r="AT173" s="82"/>
      <c r="AU173" s="80"/>
      <c r="AV173" s="81">
        <f t="shared" si="45"/>
        <v>0</v>
      </c>
      <c r="AW173" s="82"/>
      <c r="AX173" s="80"/>
      <c r="AY173" s="81">
        <f t="shared" si="46"/>
        <v>0</v>
      </c>
      <c r="AZ173" s="82"/>
      <c r="BA173" s="80"/>
      <c r="BB173" s="81">
        <f t="shared" si="47"/>
        <v>0</v>
      </c>
      <c r="BC173" s="82"/>
      <c r="BD173" s="80"/>
      <c r="BE173" s="81">
        <f t="shared" si="48"/>
        <v>0</v>
      </c>
      <c r="BF173" s="82"/>
      <c r="BG173" s="80"/>
      <c r="BH173" s="81">
        <f t="shared" si="49"/>
        <v>0</v>
      </c>
      <c r="BI173" s="82"/>
      <c r="BJ173" s="80"/>
      <c r="BK173" s="81">
        <f t="shared" si="50"/>
        <v>0</v>
      </c>
      <c r="BL173" s="82"/>
      <c r="BM173" s="80"/>
      <c r="BN173" s="81">
        <f t="shared" si="51"/>
        <v>0</v>
      </c>
      <c r="BO173" s="82"/>
    </row>
    <row r="174" spans="1:67" ht="39" hidden="1" customHeight="1" thickBot="1">
      <c r="A174" s="71">
        <v>85162</v>
      </c>
      <c r="B174" s="71" t="s">
        <v>2242</v>
      </c>
      <c r="C174" s="221" t="str">
        <f ca="1">IF(V174&gt;0,IF($C$12=B174,COUNT($C$12:C173,1),""),"")</f>
        <v/>
      </c>
      <c r="D174" s="221" t="str">
        <f ca="1">IF(V174&gt;0,IF($D$12=B174,COUNT($D$12:D173,1),""),"")</f>
        <v/>
      </c>
      <c r="E174" s="221" t="str">
        <f ca="1">IF(V174&gt;0,IF($E$12=B174,COUNT($E$12:E173,1),""),"")</f>
        <v/>
      </c>
      <c r="F174" s="221" t="str">
        <f ca="1">IF(V174&gt;0,IF($F$12=B174,COUNT($F$12:F173,1),""),"")</f>
        <v/>
      </c>
      <c r="G174" s="72"/>
      <c r="H174" s="72">
        <v>40511</v>
      </c>
      <c r="I174" s="76" t="s">
        <v>165</v>
      </c>
      <c r="J174" s="91" t="s">
        <v>154</v>
      </c>
      <c r="K174" s="324">
        <v>30654000</v>
      </c>
      <c r="L174" s="95">
        <v>420411</v>
      </c>
      <c r="M174" s="76" t="s">
        <v>1160</v>
      </c>
      <c r="N174" s="76" t="s">
        <v>154</v>
      </c>
      <c r="O174" s="324">
        <v>398500</v>
      </c>
      <c r="P174" s="77">
        <f ca="1">SUMIF($W$12:BO174,$P$11,W174:BO174)</f>
        <v>0</v>
      </c>
      <c r="Q174" s="77">
        <f ca="1">SUMIF($W$12:BP174,$P$11,X174:BP174)</f>
        <v>0</v>
      </c>
      <c r="R174" s="77">
        <f ca="1">SUMIF($W$12:BQ174,$P$11,Y174:BQ174)</f>
        <v>0</v>
      </c>
      <c r="S174" s="78">
        <f t="shared" ca="1" si="35"/>
        <v>0</v>
      </c>
      <c r="T174" s="77">
        <f t="shared" ca="1" si="36"/>
        <v>0</v>
      </c>
      <c r="U174" s="77">
        <f t="shared" ca="1" si="37"/>
        <v>0</v>
      </c>
      <c r="V174" s="79">
        <f t="shared" ca="1" si="38"/>
        <v>0</v>
      </c>
      <c r="W174" s="80"/>
      <c r="X174" s="81">
        <f t="shared" si="39"/>
        <v>0</v>
      </c>
      <c r="Y174" s="82"/>
      <c r="Z174" s="80"/>
      <c r="AA174" s="81">
        <f t="shared" si="40"/>
        <v>0</v>
      </c>
      <c r="AB174" s="82"/>
      <c r="AC174" s="80"/>
      <c r="AD174" s="81">
        <f t="shared" si="41"/>
        <v>0</v>
      </c>
      <c r="AE174" s="82"/>
      <c r="AF174" s="80"/>
      <c r="AG174" s="81">
        <f t="shared" si="42"/>
        <v>0</v>
      </c>
      <c r="AH174" s="82"/>
      <c r="AI174" s="80"/>
      <c r="AJ174" s="81">
        <f t="shared" si="43"/>
        <v>0</v>
      </c>
      <c r="AK174" s="82"/>
      <c r="AL174" s="80"/>
      <c r="AM174" s="81">
        <v>0</v>
      </c>
      <c r="AN174" s="82"/>
      <c r="AO174" s="80"/>
      <c r="AP174" s="81">
        <v>0</v>
      </c>
      <c r="AQ174" s="82"/>
      <c r="AR174" s="80"/>
      <c r="AS174" s="81">
        <f t="shared" si="44"/>
        <v>0</v>
      </c>
      <c r="AT174" s="82"/>
      <c r="AU174" s="80"/>
      <c r="AV174" s="81">
        <f t="shared" si="45"/>
        <v>0</v>
      </c>
      <c r="AW174" s="82"/>
      <c r="AX174" s="80"/>
      <c r="AY174" s="81">
        <f t="shared" si="46"/>
        <v>0</v>
      </c>
      <c r="AZ174" s="82"/>
      <c r="BA174" s="80"/>
      <c r="BB174" s="81">
        <f t="shared" si="47"/>
        <v>0</v>
      </c>
      <c r="BC174" s="82"/>
      <c r="BD174" s="80"/>
      <c r="BE174" s="81">
        <f t="shared" si="48"/>
        <v>0</v>
      </c>
      <c r="BF174" s="82"/>
      <c r="BG174" s="80"/>
      <c r="BH174" s="81">
        <f t="shared" si="49"/>
        <v>0</v>
      </c>
      <c r="BI174" s="82"/>
      <c r="BJ174" s="80"/>
      <c r="BK174" s="81">
        <f t="shared" si="50"/>
        <v>0</v>
      </c>
      <c r="BL174" s="82"/>
      <c r="BM174" s="80"/>
      <c r="BN174" s="81">
        <f t="shared" si="51"/>
        <v>0</v>
      </c>
      <c r="BO174" s="82"/>
    </row>
    <row r="175" spans="1:67" ht="39" hidden="1" customHeight="1" thickBot="1">
      <c r="A175" s="71">
        <v>85163</v>
      </c>
      <c r="B175" s="71" t="s">
        <v>2242</v>
      </c>
      <c r="C175" s="221" t="str">
        <f ca="1">IF(V175&gt;0,IF($C$12=B175,COUNT($C$12:C174,1),""),"")</f>
        <v/>
      </c>
      <c r="D175" s="221" t="str">
        <f ca="1">IF(V175&gt;0,IF($D$12=B175,COUNT($D$12:D174,1),""),"")</f>
        <v/>
      </c>
      <c r="E175" s="221" t="str">
        <f ca="1">IF(V175&gt;0,IF($E$12=B175,COUNT($E$12:E174,1),""),"")</f>
        <v/>
      </c>
      <c r="F175" s="221" t="str">
        <f ca="1">IF(V175&gt;0,IF($F$12=B175,COUNT($F$12:F174,1),""),"")</f>
        <v/>
      </c>
      <c r="G175" s="72"/>
      <c r="H175" s="72">
        <v>40601</v>
      </c>
      <c r="I175" s="76" t="s">
        <v>166</v>
      </c>
      <c r="J175" s="91" t="s">
        <v>154</v>
      </c>
      <c r="K175" s="324">
        <v>4120000</v>
      </c>
      <c r="L175" s="95">
        <v>420407</v>
      </c>
      <c r="M175" s="76" t="s">
        <v>1156</v>
      </c>
      <c r="N175" s="76" t="s">
        <v>154</v>
      </c>
      <c r="O175" s="324">
        <v>152500</v>
      </c>
      <c r="P175" s="77">
        <f ca="1">SUMIF($W$12:BO175,$P$11,W175:BO175)</f>
        <v>0</v>
      </c>
      <c r="Q175" s="77">
        <f ca="1">SUMIF($W$12:BP175,$P$11,X175:BP175)</f>
        <v>0</v>
      </c>
      <c r="R175" s="77">
        <f ca="1">SUMIF($W$12:BQ175,$P$11,Y175:BQ175)</f>
        <v>0</v>
      </c>
      <c r="S175" s="78">
        <f t="shared" ca="1" si="35"/>
        <v>0</v>
      </c>
      <c r="T175" s="77">
        <f t="shared" ca="1" si="36"/>
        <v>0</v>
      </c>
      <c r="U175" s="77">
        <f t="shared" ca="1" si="37"/>
        <v>0</v>
      </c>
      <c r="V175" s="79">
        <f t="shared" ca="1" si="38"/>
        <v>0</v>
      </c>
      <c r="W175" s="80"/>
      <c r="X175" s="81">
        <f t="shared" si="39"/>
        <v>0</v>
      </c>
      <c r="Y175" s="82"/>
      <c r="Z175" s="80"/>
      <c r="AA175" s="81">
        <f t="shared" si="40"/>
        <v>0</v>
      </c>
      <c r="AB175" s="82"/>
      <c r="AC175" s="80"/>
      <c r="AD175" s="81">
        <f t="shared" si="41"/>
        <v>0</v>
      </c>
      <c r="AE175" s="82"/>
      <c r="AF175" s="80"/>
      <c r="AG175" s="81">
        <f t="shared" si="42"/>
        <v>0</v>
      </c>
      <c r="AH175" s="82"/>
      <c r="AI175" s="80"/>
      <c r="AJ175" s="81">
        <f t="shared" si="43"/>
        <v>0</v>
      </c>
      <c r="AK175" s="82"/>
      <c r="AL175" s="80"/>
      <c r="AM175" s="81">
        <v>0</v>
      </c>
      <c r="AN175" s="82"/>
      <c r="AO175" s="80"/>
      <c r="AP175" s="81">
        <v>0</v>
      </c>
      <c r="AQ175" s="82"/>
      <c r="AR175" s="80"/>
      <c r="AS175" s="81">
        <f t="shared" si="44"/>
        <v>0</v>
      </c>
      <c r="AT175" s="82"/>
      <c r="AU175" s="80"/>
      <c r="AV175" s="81">
        <f t="shared" si="45"/>
        <v>0</v>
      </c>
      <c r="AW175" s="82"/>
      <c r="AX175" s="80"/>
      <c r="AY175" s="81">
        <f t="shared" si="46"/>
        <v>0</v>
      </c>
      <c r="AZ175" s="82"/>
      <c r="BA175" s="80"/>
      <c r="BB175" s="81">
        <f t="shared" si="47"/>
        <v>0</v>
      </c>
      <c r="BC175" s="82"/>
      <c r="BD175" s="80"/>
      <c r="BE175" s="81">
        <f t="shared" si="48"/>
        <v>0</v>
      </c>
      <c r="BF175" s="82"/>
      <c r="BG175" s="80"/>
      <c r="BH175" s="81">
        <f t="shared" si="49"/>
        <v>0</v>
      </c>
      <c r="BI175" s="82"/>
      <c r="BJ175" s="80"/>
      <c r="BK175" s="81">
        <f t="shared" si="50"/>
        <v>0</v>
      </c>
      <c r="BL175" s="82"/>
      <c r="BM175" s="80"/>
      <c r="BN175" s="81">
        <f t="shared" si="51"/>
        <v>0</v>
      </c>
      <c r="BO175" s="82"/>
    </row>
    <row r="176" spans="1:67" ht="39" hidden="1" customHeight="1" thickBot="1">
      <c r="A176" s="71">
        <v>85164</v>
      </c>
      <c r="B176" s="71" t="s">
        <v>2242</v>
      </c>
      <c r="C176" s="221" t="str">
        <f ca="1">IF(V176&gt;0,IF($C$12=B176,COUNT($C$12:C175,1),""),"")</f>
        <v/>
      </c>
      <c r="D176" s="221" t="str">
        <f ca="1">IF(V176&gt;0,IF($D$12=B176,COUNT($D$12:D175,1),""),"")</f>
        <v/>
      </c>
      <c r="E176" s="221" t="str">
        <f ca="1">IF(V176&gt;0,IF($E$12=B176,COUNT($E$12:E175,1),""),"")</f>
        <v/>
      </c>
      <c r="F176" s="221" t="str">
        <f ca="1">IF(V176&gt;0,IF($F$12=B176,COUNT($F$12:F175,1),""),"")</f>
        <v/>
      </c>
      <c r="G176" s="90">
        <v>683008800</v>
      </c>
      <c r="H176" s="72">
        <v>40602</v>
      </c>
      <c r="I176" s="76" t="s">
        <v>167</v>
      </c>
      <c r="J176" s="91" t="s">
        <v>154</v>
      </c>
      <c r="K176" s="324">
        <v>4859000</v>
      </c>
      <c r="L176" s="95">
        <v>420407</v>
      </c>
      <c r="M176" s="76" t="s">
        <v>1156</v>
      </c>
      <c r="N176" s="76" t="s">
        <v>154</v>
      </c>
      <c r="O176" s="324">
        <v>152500</v>
      </c>
      <c r="P176" s="77">
        <f ca="1">SUMIF($W$12:BO176,$P$11,W176:BO176)</f>
        <v>0</v>
      </c>
      <c r="Q176" s="77">
        <f ca="1">SUMIF($W$12:BP176,$P$11,X176:BP176)</f>
        <v>0</v>
      </c>
      <c r="R176" s="77">
        <f ca="1">SUMIF($W$12:BQ176,$P$11,Y176:BQ176)</f>
        <v>0</v>
      </c>
      <c r="S176" s="78">
        <f t="shared" ca="1" si="35"/>
        <v>0</v>
      </c>
      <c r="T176" s="77">
        <f t="shared" ca="1" si="36"/>
        <v>0</v>
      </c>
      <c r="U176" s="77">
        <f t="shared" ca="1" si="37"/>
        <v>0</v>
      </c>
      <c r="V176" s="79">
        <f t="shared" ca="1" si="38"/>
        <v>0</v>
      </c>
      <c r="W176" s="80"/>
      <c r="X176" s="81">
        <f t="shared" si="39"/>
        <v>0</v>
      </c>
      <c r="Y176" s="82"/>
      <c r="Z176" s="80"/>
      <c r="AA176" s="81">
        <f t="shared" si="40"/>
        <v>0</v>
      </c>
      <c r="AB176" s="82"/>
      <c r="AC176" s="80"/>
      <c r="AD176" s="81">
        <f t="shared" si="41"/>
        <v>0</v>
      </c>
      <c r="AE176" s="82"/>
      <c r="AF176" s="80"/>
      <c r="AG176" s="81">
        <f t="shared" si="42"/>
        <v>0</v>
      </c>
      <c r="AH176" s="82"/>
      <c r="AI176" s="80"/>
      <c r="AJ176" s="81">
        <f t="shared" si="43"/>
        <v>0</v>
      </c>
      <c r="AK176" s="82"/>
      <c r="AL176" s="80"/>
      <c r="AM176" s="81">
        <v>0</v>
      </c>
      <c r="AN176" s="82"/>
      <c r="AO176" s="80"/>
      <c r="AP176" s="81">
        <v>0</v>
      </c>
      <c r="AQ176" s="82"/>
      <c r="AR176" s="80"/>
      <c r="AS176" s="81">
        <f t="shared" si="44"/>
        <v>0</v>
      </c>
      <c r="AT176" s="82"/>
      <c r="AU176" s="80"/>
      <c r="AV176" s="81">
        <f t="shared" si="45"/>
        <v>0</v>
      </c>
      <c r="AW176" s="82"/>
      <c r="AX176" s="80"/>
      <c r="AY176" s="81">
        <f t="shared" si="46"/>
        <v>0</v>
      </c>
      <c r="AZ176" s="82"/>
      <c r="BA176" s="80"/>
      <c r="BB176" s="81">
        <f t="shared" si="47"/>
        <v>0</v>
      </c>
      <c r="BC176" s="82"/>
      <c r="BD176" s="80"/>
      <c r="BE176" s="81">
        <f t="shared" si="48"/>
        <v>0</v>
      </c>
      <c r="BF176" s="82"/>
      <c r="BG176" s="80"/>
      <c r="BH176" s="81">
        <f t="shared" si="49"/>
        <v>0</v>
      </c>
      <c r="BI176" s="82"/>
      <c r="BJ176" s="80"/>
      <c r="BK176" s="81">
        <f t="shared" si="50"/>
        <v>0</v>
      </c>
      <c r="BL176" s="82"/>
      <c r="BM176" s="80"/>
      <c r="BN176" s="81">
        <f t="shared" si="51"/>
        <v>0</v>
      </c>
      <c r="BO176" s="82"/>
    </row>
    <row r="177" spans="1:67" ht="39" hidden="1" customHeight="1" thickBot="1">
      <c r="A177" s="71">
        <v>85165</v>
      </c>
      <c r="B177" s="71" t="s">
        <v>2242</v>
      </c>
      <c r="C177" s="221" t="str">
        <f ca="1">IF(V177&gt;0,IF($C$12=B177,COUNT($C$12:C176,1),""),"")</f>
        <v/>
      </c>
      <c r="D177" s="221" t="str">
        <f ca="1">IF(V177&gt;0,IF($D$12=B177,COUNT($D$12:D176,1),""),"")</f>
        <v/>
      </c>
      <c r="E177" s="221" t="str">
        <f ca="1">IF(V177&gt;0,IF($E$12=B177,COUNT($E$12:E176,1),""),"")</f>
        <v/>
      </c>
      <c r="F177" s="221" t="str">
        <f ca="1">IF(V177&gt;0,IF($F$12=B177,COUNT($F$12:F176,1),""),"")</f>
        <v/>
      </c>
      <c r="G177" s="90">
        <v>683008810</v>
      </c>
      <c r="H177" s="72">
        <v>40603</v>
      </c>
      <c r="I177" s="76" t="s">
        <v>168</v>
      </c>
      <c r="J177" s="91" t="s">
        <v>154</v>
      </c>
      <c r="K177" s="324">
        <v>6140000</v>
      </c>
      <c r="L177" s="95">
        <v>420407</v>
      </c>
      <c r="M177" s="76" t="s">
        <v>1156</v>
      </c>
      <c r="N177" s="76" t="s">
        <v>154</v>
      </c>
      <c r="O177" s="324">
        <v>152500</v>
      </c>
      <c r="P177" s="77">
        <f ca="1">SUMIF($W$12:BO177,$P$11,W177:BO177)</f>
        <v>0</v>
      </c>
      <c r="Q177" s="77">
        <f ca="1">SUMIF($W$12:BP177,$P$11,X177:BP177)</f>
        <v>0</v>
      </c>
      <c r="R177" s="77">
        <f ca="1">SUMIF($W$12:BQ177,$P$11,Y177:BQ177)</f>
        <v>0</v>
      </c>
      <c r="S177" s="78">
        <f t="shared" ca="1" si="35"/>
        <v>0</v>
      </c>
      <c r="T177" s="77">
        <f t="shared" ca="1" si="36"/>
        <v>0</v>
      </c>
      <c r="U177" s="77">
        <f t="shared" ca="1" si="37"/>
        <v>0</v>
      </c>
      <c r="V177" s="79">
        <f t="shared" ca="1" si="38"/>
        <v>0</v>
      </c>
      <c r="W177" s="80"/>
      <c r="X177" s="81">
        <f t="shared" si="39"/>
        <v>0</v>
      </c>
      <c r="Y177" s="82"/>
      <c r="Z177" s="80"/>
      <c r="AA177" s="81">
        <f t="shared" si="40"/>
        <v>0</v>
      </c>
      <c r="AB177" s="82"/>
      <c r="AC177" s="80"/>
      <c r="AD177" s="81">
        <f t="shared" si="41"/>
        <v>0</v>
      </c>
      <c r="AE177" s="82"/>
      <c r="AF177" s="80"/>
      <c r="AG177" s="81">
        <f t="shared" si="42"/>
        <v>0</v>
      </c>
      <c r="AH177" s="82"/>
      <c r="AI177" s="80"/>
      <c r="AJ177" s="81">
        <f t="shared" si="43"/>
        <v>0</v>
      </c>
      <c r="AK177" s="82"/>
      <c r="AL177" s="80"/>
      <c r="AM177" s="81">
        <v>0</v>
      </c>
      <c r="AN177" s="82"/>
      <c r="AO177" s="80"/>
      <c r="AP177" s="81">
        <v>0</v>
      </c>
      <c r="AQ177" s="82"/>
      <c r="AR177" s="80"/>
      <c r="AS177" s="81">
        <f t="shared" si="44"/>
        <v>0</v>
      </c>
      <c r="AT177" s="82"/>
      <c r="AU177" s="80"/>
      <c r="AV177" s="81">
        <f t="shared" si="45"/>
        <v>0</v>
      </c>
      <c r="AW177" s="82"/>
      <c r="AX177" s="80"/>
      <c r="AY177" s="81">
        <f t="shared" si="46"/>
        <v>0</v>
      </c>
      <c r="AZ177" s="82"/>
      <c r="BA177" s="80"/>
      <c r="BB177" s="81">
        <f t="shared" si="47"/>
        <v>0</v>
      </c>
      <c r="BC177" s="82"/>
      <c r="BD177" s="80"/>
      <c r="BE177" s="81">
        <f t="shared" si="48"/>
        <v>0</v>
      </c>
      <c r="BF177" s="82"/>
      <c r="BG177" s="80"/>
      <c r="BH177" s="81">
        <f t="shared" si="49"/>
        <v>0</v>
      </c>
      <c r="BI177" s="82"/>
      <c r="BJ177" s="80"/>
      <c r="BK177" s="81">
        <f t="shared" si="50"/>
        <v>0</v>
      </c>
      <c r="BL177" s="82"/>
      <c r="BM177" s="80"/>
      <c r="BN177" s="81">
        <f t="shared" si="51"/>
        <v>0</v>
      </c>
      <c r="BO177" s="82"/>
    </row>
    <row r="178" spans="1:67" ht="39" hidden="1" customHeight="1" thickBot="1">
      <c r="A178" s="71">
        <v>85166</v>
      </c>
      <c r="B178" s="71" t="s">
        <v>2242</v>
      </c>
      <c r="C178" s="221" t="str">
        <f ca="1">IF(V178&gt;0,IF($C$12=B178,COUNT($C$12:C177,1),""),"")</f>
        <v/>
      </c>
      <c r="D178" s="221" t="str">
        <f ca="1">IF(V178&gt;0,IF($D$12=B178,COUNT($D$12:D177,1),""),"")</f>
        <v/>
      </c>
      <c r="E178" s="221" t="str">
        <f ca="1">IF(V178&gt;0,IF($E$12=B178,COUNT($E$12:E177,1),""),"")</f>
        <v/>
      </c>
      <c r="F178" s="221" t="str">
        <f ca="1">IF(V178&gt;0,IF($F$12=B178,COUNT($F$12:F177,1),""),"")</f>
        <v/>
      </c>
      <c r="G178" s="90">
        <v>683013000</v>
      </c>
      <c r="H178" s="72">
        <v>40604</v>
      </c>
      <c r="I178" s="76" t="s">
        <v>169</v>
      </c>
      <c r="J178" s="91" t="s">
        <v>154</v>
      </c>
      <c r="K178" s="324">
        <v>7550000</v>
      </c>
      <c r="L178" s="95">
        <v>420408</v>
      </c>
      <c r="M178" s="76" t="s">
        <v>1157</v>
      </c>
      <c r="N178" s="76" t="s">
        <v>154</v>
      </c>
      <c r="O178" s="324">
        <v>240000</v>
      </c>
      <c r="P178" s="77">
        <f ca="1">SUMIF($W$12:BO178,$P$11,W178:BO178)</f>
        <v>0</v>
      </c>
      <c r="Q178" s="77">
        <f ca="1">SUMIF($W$12:BP178,$P$11,X178:BP178)</f>
        <v>0</v>
      </c>
      <c r="R178" s="77">
        <f ca="1">SUMIF($W$12:BQ178,$P$11,Y178:BQ178)</f>
        <v>0</v>
      </c>
      <c r="S178" s="78">
        <f t="shared" ca="1" si="35"/>
        <v>0</v>
      </c>
      <c r="T178" s="77">
        <f t="shared" ca="1" si="36"/>
        <v>0</v>
      </c>
      <c r="U178" s="77">
        <f t="shared" ca="1" si="37"/>
        <v>0</v>
      </c>
      <c r="V178" s="79">
        <f t="shared" ca="1" si="38"/>
        <v>0</v>
      </c>
      <c r="W178" s="80"/>
      <c r="X178" s="81">
        <f t="shared" si="39"/>
        <v>0</v>
      </c>
      <c r="Y178" s="82"/>
      <c r="Z178" s="80"/>
      <c r="AA178" s="81">
        <f t="shared" si="40"/>
        <v>0</v>
      </c>
      <c r="AB178" s="82"/>
      <c r="AC178" s="80"/>
      <c r="AD178" s="81">
        <f t="shared" si="41"/>
        <v>0</v>
      </c>
      <c r="AE178" s="82"/>
      <c r="AF178" s="80"/>
      <c r="AG178" s="81">
        <f t="shared" si="42"/>
        <v>0</v>
      </c>
      <c r="AH178" s="82"/>
      <c r="AI178" s="80"/>
      <c r="AJ178" s="81">
        <f t="shared" si="43"/>
        <v>0</v>
      </c>
      <c r="AK178" s="82"/>
      <c r="AL178" s="80"/>
      <c r="AM178" s="81">
        <v>0</v>
      </c>
      <c r="AN178" s="82"/>
      <c r="AO178" s="80"/>
      <c r="AP178" s="81">
        <v>0</v>
      </c>
      <c r="AQ178" s="82"/>
      <c r="AR178" s="80"/>
      <c r="AS178" s="81">
        <f t="shared" si="44"/>
        <v>0</v>
      </c>
      <c r="AT178" s="82"/>
      <c r="AU178" s="80"/>
      <c r="AV178" s="81">
        <f t="shared" si="45"/>
        <v>0</v>
      </c>
      <c r="AW178" s="82"/>
      <c r="AX178" s="80"/>
      <c r="AY178" s="81">
        <f t="shared" si="46"/>
        <v>0</v>
      </c>
      <c r="AZ178" s="82"/>
      <c r="BA178" s="80"/>
      <c r="BB178" s="81">
        <f t="shared" si="47"/>
        <v>0</v>
      </c>
      <c r="BC178" s="82"/>
      <c r="BD178" s="80"/>
      <c r="BE178" s="81">
        <f t="shared" si="48"/>
        <v>0</v>
      </c>
      <c r="BF178" s="82"/>
      <c r="BG178" s="80"/>
      <c r="BH178" s="81">
        <f t="shared" si="49"/>
        <v>0</v>
      </c>
      <c r="BI178" s="82"/>
      <c r="BJ178" s="80"/>
      <c r="BK178" s="81">
        <f t="shared" si="50"/>
        <v>0</v>
      </c>
      <c r="BL178" s="82"/>
      <c r="BM178" s="80"/>
      <c r="BN178" s="81">
        <f t="shared" si="51"/>
        <v>0</v>
      </c>
      <c r="BO178" s="82"/>
    </row>
    <row r="179" spans="1:67" ht="39" hidden="1" customHeight="1" thickBot="1">
      <c r="A179" s="71">
        <v>85167</v>
      </c>
      <c r="B179" s="71" t="s">
        <v>2242</v>
      </c>
      <c r="C179" s="221" t="str">
        <f ca="1">IF(V179&gt;0,IF($C$12=B179,COUNT($C$12:C178,1),""),"")</f>
        <v/>
      </c>
      <c r="D179" s="221" t="str">
        <f ca="1">IF(V179&gt;0,IF($D$12=B179,COUNT($D$12:D178,1),""),"")</f>
        <v/>
      </c>
      <c r="E179" s="221" t="str">
        <f ca="1">IF(V179&gt;0,IF($E$12=B179,COUNT($E$12:E178,1),""),"")</f>
        <v/>
      </c>
      <c r="F179" s="221" t="str">
        <f ca="1">IF(V179&gt;0,IF($F$12=B179,COUNT($F$12:F178,1),""),"")</f>
        <v/>
      </c>
      <c r="G179" s="72">
        <v>683013300</v>
      </c>
      <c r="H179" s="72">
        <v>40605</v>
      </c>
      <c r="I179" s="76" t="s">
        <v>170</v>
      </c>
      <c r="J179" s="91" t="s">
        <v>154</v>
      </c>
      <c r="K179" s="324">
        <v>9000000</v>
      </c>
      <c r="L179" s="95">
        <v>420408</v>
      </c>
      <c r="M179" s="76" t="s">
        <v>1157</v>
      </c>
      <c r="N179" s="76" t="s">
        <v>154</v>
      </c>
      <c r="O179" s="324">
        <v>240000</v>
      </c>
      <c r="P179" s="77">
        <f ca="1">SUMIF($W$12:BO179,$P$11,W179:BO179)</f>
        <v>0</v>
      </c>
      <c r="Q179" s="77">
        <f ca="1">SUMIF($W$12:BP179,$P$11,X179:BP179)</f>
        <v>0</v>
      </c>
      <c r="R179" s="77">
        <f ca="1">SUMIF($W$12:BQ179,$P$11,Y179:BQ179)</f>
        <v>0</v>
      </c>
      <c r="S179" s="78">
        <f t="shared" ca="1" si="35"/>
        <v>0</v>
      </c>
      <c r="T179" s="77">
        <f t="shared" ca="1" si="36"/>
        <v>0</v>
      </c>
      <c r="U179" s="77">
        <f t="shared" ca="1" si="37"/>
        <v>0</v>
      </c>
      <c r="V179" s="79">
        <f t="shared" ca="1" si="38"/>
        <v>0</v>
      </c>
      <c r="W179" s="80"/>
      <c r="X179" s="81">
        <f t="shared" si="39"/>
        <v>0</v>
      </c>
      <c r="Y179" s="82"/>
      <c r="Z179" s="80"/>
      <c r="AA179" s="81">
        <f t="shared" si="40"/>
        <v>0</v>
      </c>
      <c r="AB179" s="82"/>
      <c r="AC179" s="80"/>
      <c r="AD179" s="81">
        <f t="shared" si="41"/>
        <v>0</v>
      </c>
      <c r="AE179" s="82"/>
      <c r="AF179" s="80"/>
      <c r="AG179" s="81">
        <f t="shared" si="42"/>
        <v>0</v>
      </c>
      <c r="AH179" s="82"/>
      <c r="AI179" s="80"/>
      <c r="AJ179" s="81">
        <f t="shared" si="43"/>
        <v>0</v>
      </c>
      <c r="AK179" s="82"/>
      <c r="AL179" s="80"/>
      <c r="AM179" s="81">
        <v>0</v>
      </c>
      <c r="AN179" s="82"/>
      <c r="AO179" s="80"/>
      <c r="AP179" s="81">
        <v>0</v>
      </c>
      <c r="AQ179" s="82"/>
      <c r="AR179" s="80"/>
      <c r="AS179" s="81">
        <f t="shared" si="44"/>
        <v>0</v>
      </c>
      <c r="AT179" s="82"/>
      <c r="AU179" s="80"/>
      <c r="AV179" s="81">
        <f t="shared" si="45"/>
        <v>0</v>
      </c>
      <c r="AW179" s="82"/>
      <c r="AX179" s="80"/>
      <c r="AY179" s="81">
        <f t="shared" si="46"/>
        <v>0</v>
      </c>
      <c r="AZ179" s="82"/>
      <c r="BA179" s="80"/>
      <c r="BB179" s="81">
        <f t="shared" si="47"/>
        <v>0</v>
      </c>
      <c r="BC179" s="82"/>
      <c r="BD179" s="80"/>
      <c r="BE179" s="81">
        <f t="shared" si="48"/>
        <v>0</v>
      </c>
      <c r="BF179" s="82"/>
      <c r="BG179" s="80"/>
      <c r="BH179" s="81">
        <f t="shared" si="49"/>
        <v>0</v>
      </c>
      <c r="BI179" s="82"/>
      <c r="BJ179" s="80"/>
      <c r="BK179" s="81">
        <f t="shared" si="50"/>
        <v>0</v>
      </c>
      <c r="BL179" s="82"/>
      <c r="BM179" s="80"/>
      <c r="BN179" s="81">
        <f t="shared" si="51"/>
        <v>0</v>
      </c>
      <c r="BO179" s="82"/>
    </row>
    <row r="180" spans="1:67" ht="39" hidden="1" customHeight="1" thickBot="1">
      <c r="A180" s="71">
        <v>85168</v>
      </c>
      <c r="B180" s="71" t="s">
        <v>2242</v>
      </c>
      <c r="C180" s="221" t="str">
        <f ca="1">IF(V180&gt;0,IF($C$12=B180,COUNT($C$12:C179,1),""),"")</f>
        <v/>
      </c>
      <c r="D180" s="221" t="str">
        <f ca="1">IF(V180&gt;0,IF($D$12=B180,COUNT($D$12:D179,1),""),"")</f>
        <v/>
      </c>
      <c r="E180" s="221" t="str">
        <f ca="1">IF(V180&gt;0,IF($E$12=B180,COUNT($E$12:E179,1),""),"")</f>
        <v/>
      </c>
      <c r="F180" s="221" t="str">
        <f ca="1">IF(V180&gt;0,IF($F$12=B180,COUNT($F$12:F179,1),""),"")</f>
        <v/>
      </c>
      <c r="G180" s="72">
        <v>683013500</v>
      </c>
      <c r="H180" s="72">
        <v>40606</v>
      </c>
      <c r="I180" s="76" t="s">
        <v>171</v>
      </c>
      <c r="J180" s="91" t="s">
        <v>154</v>
      </c>
      <c r="K180" s="324">
        <v>11184000</v>
      </c>
      <c r="L180" s="95">
        <v>420408</v>
      </c>
      <c r="M180" s="76" t="s">
        <v>1157</v>
      </c>
      <c r="N180" s="76" t="s">
        <v>154</v>
      </c>
      <c r="O180" s="324">
        <v>240000</v>
      </c>
      <c r="P180" s="77">
        <f ca="1">SUMIF($W$12:BO180,$P$11,W180:BO180)</f>
        <v>0</v>
      </c>
      <c r="Q180" s="77">
        <f ca="1">SUMIF($W$12:BP180,$P$11,X180:BP180)</f>
        <v>0</v>
      </c>
      <c r="R180" s="77">
        <f ca="1">SUMIF($W$12:BQ180,$P$11,Y180:BQ180)</f>
        <v>0</v>
      </c>
      <c r="S180" s="78">
        <f t="shared" ca="1" si="35"/>
        <v>0</v>
      </c>
      <c r="T180" s="77">
        <f t="shared" ca="1" si="36"/>
        <v>0</v>
      </c>
      <c r="U180" s="77">
        <f t="shared" ca="1" si="37"/>
        <v>0</v>
      </c>
      <c r="V180" s="79">
        <f t="shared" ca="1" si="38"/>
        <v>0</v>
      </c>
      <c r="W180" s="80"/>
      <c r="X180" s="81">
        <f t="shared" si="39"/>
        <v>0</v>
      </c>
      <c r="Y180" s="82"/>
      <c r="Z180" s="80"/>
      <c r="AA180" s="81">
        <f t="shared" si="40"/>
        <v>0</v>
      </c>
      <c r="AB180" s="82"/>
      <c r="AC180" s="80"/>
      <c r="AD180" s="81">
        <f t="shared" si="41"/>
        <v>0</v>
      </c>
      <c r="AE180" s="82"/>
      <c r="AF180" s="80"/>
      <c r="AG180" s="81">
        <f t="shared" si="42"/>
        <v>0</v>
      </c>
      <c r="AH180" s="82"/>
      <c r="AI180" s="80"/>
      <c r="AJ180" s="81">
        <f t="shared" si="43"/>
        <v>0</v>
      </c>
      <c r="AK180" s="82"/>
      <c r="AL180" s="80"/>
      <c r="AM180" s="81">
        <v>0</v>
      </c>
      <c r="AN180" s="82"/>
      <c r="AO180" s="80"/>
      <c r="AP180" s="81">
        <v>0</v>
      </c>
      <c r="AQ180" s="82"/>
      <c r="AR180" s="80"/>
      <c r="AS180" s="81">
        <f t="shared" si="44"/>
        <v>0</v>
      </c>
      <c r="AT180" s="82"/>
      <c r="AU180" s="80"/>
      <c r="AV180" s="81">
        <f t="shared" si="45"/>
        <v>0</v>
      </c>
      <c r="AW180" s="82"/>
      <c r="AX180" s="80"/>
      <c r="AY180" s="81">
        <f t="shared" si="46"/>
        <v>0</v>
      </c>
      <c r="AZ180" s="82"/>
      <c r="BA180" s="80"/>
      <c r="BB180" s="81">
        <f t="shared" si="47"/>
        <v>0</v>
      </c>
      <c r="BC180" s="82"/>
      <c r="BD180" s="80"/>
      <c r="BE180" s="81">
        <f t="shared" si="48"/>
        <v>0</v>
      </c>
      <c r="BF180" s="82"/>
      <c r="BG180" s="80"/>
      <c r="BH180" s="81">
        <f t="shared" si="49"/>
        <v>0</v>
      </c>
      <c r="BI180" s="82"/>
      <c r="BJ180" s="80"/>
      <c r="BK180" s="81">
        <f t="shared" si="50"/>
        <v>0</v>
      </c>
      <c r="BL180" s="82"/>
      <c r="BM180" s="80"/>
      <c r="BN180" s="81">
        <f t="shared" si="51"/>
        <v>0</v>
      </c>
      <c r="BO180" s="82"/>
    </row>
    <row r="181" spans="1:67" ht="39" hidden="1" customHeight="1" thickBot="1">
      <c r="A181" s="71">
        <v>85169</v>
      </c>
      <c r="B181" s="71" t="s">
        <v>2242</v>
      </c>
      <c r="C181" s="221" t="str">
        <f ca="1">IF(V181&gt;0,IF($C$12=B181,COUNT($C$12:C180,1),""),"")</f>
        <v/>
      </c>
      <c r="D181" s="221" t="str">
        <f ca="1">IF(V181&gt;0,IF($D$12=B181,COUNT($D$12:D180,1),""),"")</f>
        <v/>
      </c>
      <c r="E181" s="221" t="str">
        <f ca="1">IF(V181&gt;0,IF($E$12=B181,COUNT($E$12:E180,1),""),"")</f>
        <v/>
      </c>
      <c r="F181" s="221" t="str">
        <f ca="1">IF(V181&gt;0,IF($F$12=B181,COUNT($F$12:F180,1),""),"")</f>
        <v/>
      </c>
      <c r="G181" s="72">
        <v>683013600</v>
      </c>
      <c r="H181" s="72">
        <v>40607</v>
      </c>
      <c r="I181" s="76" t="s">
        <v>172</v>
      </c>
      <c r="J181" s="91" t="s">
        <v>154</v>
      </c>
      <c r="K181" s="324">
        <v>13121000</v>
      </c>
      <c r="L181" s="95">
        <v>420409</v>
      </c>
      <c r="M181" s="76" t="s">
        <v>1158</v>
      </c>
      <c r="N181" s="76" t="s">
        <v>154</v>
      </c>
      <c r="O181" s="324">
        <v>311500</v>
      </c>
      <c r="P181" s="77">
        <f ca="1">SUMIF($W$12:BO181,$P$11,W181:BO181)</f>
        <v>0</v>
      </c>
      <c r="Q181" s="77">
        <f ca="1">SUMIF($W$12:BP181,$P$11,X181:BP181)</f>
        <v>0</v>
      </c>
      <c r="R181" s="77">
        <f ca="1">SUMIF($W$12:BQ181,$P$11,Y181:BQ181)</f>
        <v>0</v>
      </c>
      <c r="S181" s="78">
        <f t="shared" ca="1" si="35"/>
        <v>0</v>
      </c>
      <c r="T181" s="77">
        <f t="shared" ca="1" si="36"/>
        <v>0</v>
      </c>
      <c r="U181" s="77">
        <f t="shared" ca="1" si="37"/>
        <v>0</v>
      </c>
      <c r="V181" s="79">
        <f t="shared" ca="1" si="38"/>
        <v>0</v>
      </c>
      <c r="W181" s="80"/>
      <c r="X181" s="81">
        <f t="shared" si="39"/>
        <v>0</v>
      </c>
      <c r="Y181" s="82"/>
      <c r="Z181" s="80"/>
      <c r="AA181" s="81">
        <f t="shared" si="40"/>
        <v>0</v>
      </c>
      <c r="AB181" s="82"/>
      <c r="AC181" s="80"/>
      <c r="AD181" s="81">
        <f t="shared" si="41"/>
        <v>0</v>
      </c>
      <c r="AE181" s="82"/>
      <c r="AF181" s="80"/>
      <c r="AG181" s="81">
        <f t="shared" si="42"/>
        <v>0</v>
      </c>
      <c r="AH181" s="82"/>
      <c r="AI181" s="80"/>
      <c r="AJ181" s="81">
        <f t="shared" si="43"/>
        <v>0</v>
      </c>
      <c r="AK181" s="82"/>
      <c r="AL181" s="80"/>
      <c r="AM181" s="81">
        <v>0</v>
      </c>
      <c r="AN181" s="82"/>
      <c r="AO181" s="80"/>
      <c r="AP181" s="81">
        <v>0</v>
      </c>
      <c r="AQ181" s="82"/>
      <c r="AR181" s="80"/>
      <c r="AS181" s="81">
        <f t="shared" si="44"/>
        <v>0</v>
      </c>
      <c r="AT181" s="82"/>
      <c r="AU181" s="80"/>
      <c r="AV181" s="81">
        <f t="shared" si="45"/>
        <v>0</v>
      </c>
      <c r="AW181" s="82"/>
      <c r="AX181" s="80"/>
      <c r="AY181" s="81">
        <f t="shared" si="46"/>
        <v>0</v>
      </c>
      <c r="AZ181" s="82"/>
      <c r="BA181" s="80"/>
      <c r="BB181" s="81">
        <f t="shared" si="47"/>
        <v>0</v>
      </c>
      <c r="BC181" s="82"/>
      <c r="BD181" s="80"/>
      <c r="BE181" s="81">
        <f t="shared" si="48"/>
        <v>0</v>
      </c>
      <c r="BF181" s="82"/>
      <c r="BG181" s="80"/>
      <c r="BH181" s="81">
        <f t="shared" si="49"/>
        <v>0</v>
      </c>
      <c r="BI181" s="82"/>
      <c r="BJ181" s="80"/>
      <c r="BK181" s="81">
        <f t="shared" si="50"/>
        <v>0</v>
      </c>
      <c r="BL181" s="82"/>
      <c r="BM181" s="80"/>
      <c r="BN181" s="81">
        <f t="shared" si="51"/>
        <v>0</v>
      </c>
      <c r="BO181" s="82"/>
    </row>
    <row r="182" spans="1:67" ht="39" hidden="1" customHeight="1" thickBot="1">
      <c r="A182" s="71">
        <v>85170</v>
      </c>
      <c r="B182" s="71" t="s">
        <v>2242</v>
      </c>
      <c r="C182" s="221" t="str">
        <f ca="1">IF(V182&gt;0,IF($C$12=B182,COUNT($C$12:C181,1),""),"")</f>
        <v/>
      </c>
      <c r="D182" s="221" t="str">
        <f ca="1">IF(V182&gt;0,IF($D$12=B182,COUNT($D$12:D181,1),""),"")</f>
        <v/>
      </c>
      <c r="E182" s="221" t="str">
        <f ca="1">IF(V182&gt;0,IF($E$12=B182,COUNT($E$12:E181,1),""),"")</f>
        <v/>
      </c>
      <c r="F182" s="221" t="str">
        <f ca="1">IF(V182&gt;0,IF($F$12=B182,COUNT($F$12:F181,1),""),"")</f>
        <v/>
      </c>
      <c r="G182" s="72">
        <v>683013640</v>
      </c>
      <c r="H182" s="72">
        <v>40608</v>
      </c>
      <c r="I182" s="76" t="s">
        <v>173</v>
      </c>
      <c r="J182" s="91" t="s">
        <v>154</v>
      </c>
      <c r="K182" s="324">
        <v>16885000</v>
      </c>
      <c r="L182" s="95">
        <v>420409</v>
      </c>
      <c r="M182" s="76" t="s">
        <v>1158</v>
      </c>
      <c r="N182" s="76" t="s">
        <v>154</v>
      </c>
      <c r="O182" s="324">
        <v>311500</v>
      </c>
      <c r="P182" s="77">
        <f ca="1">SUMIF($W$12:BO182,$P$11,W182:BO182)</f>
        <v>0</v>
      </c>
      <c r="Q182" s="77">
        <f ca="1">SUMIF($W$12:BP182,$P$11,X182:BP182)</f>
        <v>0</v>
      </c>
      <c r="R182" s="77">
        <f ca="1">SUMIF($W$12:BQ182,$P$11,Y182:BQ182)</f>
        <v>0</v>
      </c>
      <c r="S182" s="78">
        <f t="shared" ca="1" si="35"/>
        <v>0</v>
      </c>
      <c r="T182" s="77">
        <f t="shared" ca="1" si="36"/>
        <v>0</v>
      </c>
      <c r="U182" s="77">
        <f t="shared" ca="1" si="37"/>
        <v>0</v>
      </c>
      <c r="V182" s="79">
        <f t="shared" ca="1" si="38"/>
        <v>0</v>
      </c>
      <c r="W182" s="80"/>
      <c r="X182" s="81">
        <f t="shared" si="39"/>
        <v>0</v>
      </c>
      <c r="Y182" s="82"/>
      <c r="Z182" s="80"/>
      <c r="AA182" s="81">
        <f t="shared" si="40"/>
        <v>0</v>
      </c>
      <c r="AB182" s="82"/>
      <c r="AC182" s="80"/>
      <c r="AD182" s="81">
        <f t="shared" si="41"/>
        <v>0</v>
      </c>
      <c r="AE182" s="82"/>
      <c r="AF182" s="80"/>
      <c r="AG182" s="81">
        <f t="shared" si="42"/>
        <v>0</v>
      </c>
      <c r="AH182" s="82"/>
      <c r="AI182" s="80"/>
      <c r="AJ182" s="81">
        <f t="shared" si="43"/>
        <v>0</v>
      </c>
      <c r="AK182" s="82"/>
      <c r="AL182" s="80"/>
      <c r="AM182" s="81">
        <v>0</v>
      </c>
      <c r="AN182" s="82"/>
      <c r="AO182" s="80"/>
      <c r="AP182" s="81">
        <v>0</v>
      </c>
      <c r="AQ182" s="82"/>
      <c r="AR182" s="80"/>
      <c r="AS182" s="81">
        <f t="shared" si="44"/>
        <v>0</v>
      </c>
      <c r="AT182" s="82"/>
      <c r="AU182" s="80"/>
      <c r="AV182" s="81">
        <f t="shared" si="45"/>
        <v>0</v>
      </c>
      <c r="AW182" s="82"/>
      <c r="AX182" s="80"/>
      <c r="AY182" s="81">
        <f t="shared" si="46"/>
        <v>0</v>
      </c>
      <c r="AZ182" s="82"/>
      <c r="BA182" s="80"/>
      <c r="BB182" s="81">
        <f t="shared" si="47"/>
        <v>0</v>
      </c>
      <c r="BC182" s="82"/>
      <c r="BD182" s="80"/>
      <c r="BE182" s="81">
        <f t="shared" si="48"/>
        <v>0</v>
      </c>
      <c r="BF182" s="82"/>
      <c r="BG182" s="80"/>
      <c r="BH182" s="81">
        <f t="shared" si="49"/>
        <v>0</v>
      </c>
      <c r="BI182" s="82"/>
      <c r="BJ182" s="80"/>
      <c r="BK182" s="81">
        <f t="shared" si="50"/>
        <v>0</v>
      </c>
      <c r="BL182" s="82"/>
      <c r="BM182" s="80"/>
      <c r="BN182" s="81">
        <f t="shared" si="51"/>
        <v>0</v>
      </c>
      <c r="BO182" s="82"/>
    </row>
    <row r="183" spans="1:67" ht="39" hidden="1" customHeight="1" thickBot="1">
      <c r="A183" s="71">
        <v>85171</v>
      </c>
      <c r="B183" s="71" t="s">
        <v>2242</v>
      </c>
      <c r="C183" s="221" t="str">
        <f ca="1">IF(V183&gt;0,IF($C$12=B183,COUNT($C$12:C182,1),""),"")</f>
        <v/>
      </c>
      <c r="D183" s="221" t="str">
        <f ca="1">IF(V183&gt;0,IF($D$12=B183,COUNT($D$12:D182,1),""),"")</f>
        <v/>
      </c>
      <c r="E183" s="221" t="str">
        <f ca="1">IF(V183&gt;0,IF($E$12=B183,COUNT($E$12:E182,1),""),"")</f>
        <v/>
      </c>
      <c r="F183" s="221" t="str">
        <f ca="1">IF(V183&gt;0,IF($F$12=B183,COUNT($F$12:F182,1),""),"")</f>
        <v/>
      </c>
      <c r="G183" s="72"/>
      <c r="H183" s="72">
        <v>40609</v>
      </c>
      <c r="I183" s="76" t="s">
        <v>174</v>
      </c>
      <c r="J183" s="91" t="s">
        <v>154</v>
      </c>
      <c r="K183" s="324">
        <v>20097000</v>
      </c>
      <c r="L183" s="95">
        <v>420409</v>
      </c>
      <c r="M183" s="76" t="s">
        <v>1158</v>
      </c>
      <c r="N183" s="76" t="s">
        <v>154</v>
      </c>
      <c r="O183" s="324">
        <v>311500</v>
      </c>
      <c r="P183" s="77">
        <f ca="1">SUMIF($W$12:BO183,$P$11,W183:BO183)</f>
        <v>0</v>
      </c>
      <c r="Q183" s="77">
        <f ca="1">SUMIF($W$12:BP183,$P$11,X183:BP183)</f>
        <v>0</v>
      </c>
      <c r="R183" s="77">
        <f ca="1">SUMIF($W$12:BQ183,$P$11,Y183:BQ183)</f>
        <v>0</v>
      </c>
      <c r="S183" s="78">
        <f t="shared" ca="1" si="35"/>
        <v>0</v>
      </c>
      <c r="T183" s="77">
        <f t="shared" ca="1" si="36"/>
        <v>0</v>
      </c>
      <c r="U183" s="77">
        <f t="shared" ca="1" si="37"/>
        <v>0</v>
      </c>
      <c r="V183" s="79">
        <f t="shared" ca="1" si="38"/>
        <v>0</v>
      </c>
      <c r="W183" s="80"/>
      <c r="X183" s="81">
        <f t="shared" si="39"/>
        <v>0</v>
      </c>
      <c r="Y183" s="82"/>
      <c r="Z183" s="80"/>
      <c r="AA183" s="81">
        <f t="shared" si="40"/>
        <v>0</v>
      </c>
      <c r="AB183" s="82"/>
      <c r="AC183" s="80"/>
      <c r="AD183" s="81">
        <f t="shared" si="41"/>
        <v>0</v>
      </c>
      <c r="AE183" s="82"/>
      <c r="AF183" s="80"/>
      <c r="AG183" s="81">
        <f t="shared" si="42"/>
        <v>0</v>
      </c>
      <c r="AH183" s="82"/>
      <c r="AI183" s="80"/>
      <c r="AJ183" s="81">
        <f t="shared" si="43"/>
        <v>0</v>
      </c>
      <c r="AK183" s="82"/>
      <c r="AL183" s="80"/>
      <c r="AM183" s="81">
        <v>0</v>
      </c>
      <c r="AN183" s="82"/>
      <c r="AO183" s="80"/>
      <c r="AP183" s="81">
        <v>0</v>
      </c>
      <c r="AQ183" s="82"/>
      <c r="AR183" s="80"/>
      <c r="AS183" s="81">
        <f t="shared" si="44"/>
        <v>0</v>
      </c>
      <c r="AT183" s="82"/>
      <c r="AU183" s="80"/>
      <c r="AV183" s="81">
        <f t="shared" si="45"/>
        <v>0</v>
      </c>
      <c r="AW183" s="82"/>
      <c r="AX183" s="80"/>
      <c r="AY183" s="81">
        <f t="shared" si="46"/>
        <v>0</v>
      </c>
      <c r="AZ183" s="82"/>
      <c r="BA183" s="80"/>
      <c r="BB183" s="81">
        <f t="shared" si="47"/>
        <v>0</v>
      </c>
      <c r="BC183" s="82"/>
      <c r="BD183" s="80"/>
      <c r="BE183" s="81">
        <f t="shared" si="48"/>
        <v>0</v>
      </c>
      <c r="BF183" s="82"/>
      <c r="BG183" s="80"/>
      <c r="BH183" s="81">
        <f t="shared" si="49"/>
        <v>0</v>
      </c>
      <c r="BI183" s="82"/>
      <c r="BJ183" s="80"/>
      <c r="BK183" s="81">
        <f t="shared" si="50"/>
        <v>0</v>
      </c>
      <c r="BL183" s="82"/>
      <c r="BM183" s="80"/>
      <c r="BN183" s="81">
        <f t="shared" si="51"/>
        <v>0</v>
      </c>
      <c r="BO183" s="82"/>
    </row>
    <row r="184" spans="1:67" ht="39" hidden="1" customHeight="1" thickBot="1">
      <c r="A184" s="71">
        <v>85172</v>
      </c>
      <c r="B184" s="71" t="s">
        <v>2242</v>
      </c>
      <c r="C184" s="221" t="str">
        <f ca="1">IF(V184&gt;0,IF($C$12=B184,COUNT($C$12:C183,1),""),"")</f>
        <v/>
      </c>
      <c r="D184" s="221" t="str">
        <f ca="1">IF(V184&gt;0,IF($D$12=B184,COUNT($D$12:D183,1),""),"")</f>
        <v/>
      </c>
      <c r="E184" s="221" t="str">
        <f ca="1">IF(V184&gt;0,IF($E$12=B184,COUNT($E$12:E183,1),""),"")</f>
        <v/>
      </c>
      <c r="F184" s="221" t="str">
        <f ca="1">IF(V184&gt;0,IF($F$12=B184,COUNT($F$12:F183,1),""),"")</f>
        <v/>
      </c>
      <c r="G184" s="72"/>
      <c r="H184" s="72">
        <v>40610</v>
      </c>
      <c r="I184" s="76" t="s">
        <v>175</v>
      </c>
      <c r="J184" s="91" t="s">
        <v>154</v>
      </c>
      <c r="K184" s="324">
        <v>25631000</v>
      </c>
      <c r="L184" s="95">
        <v>420410</v>
      </c>
      <c r="M184" s="76" t="s">
        <v>1159</v>
      </c>
      <c r="N184" s="76" t="s">
        <v>154</v>
      </c>
      <c r="O184" s="324">
        <v>352000</v>
      </c>
      <c r="P184" s="77">
        <f ca="1">SUMIF($W$12:BO184,$P$11,W184:BO184)</f>
        <v>0</v>
      </c>
      <c r="Q184" s="77">
        <f ca="1">SUMIF($W$12:BP184,$P$11,X184:BP184)</f>
        <v>0</v>
      </c>
      <c r="R184" s="77">
        <f ca="1">SUMIF($W$12:BQ184,$P$11,Y184:BQ184)</f>
        <v>0</v>
      </c>
      <c r="S184" s="78">
        <f t="shared" ca="1" si="35"/>
        <v>0</v>
      </c>
      <c r="T184" s="77">
        <f t="shared" ca="1" si="36"/>
        <v>0</v>
      </c>
      <c r="U184" s="77">
        <f t="shared" ca="1" si="37"/>
        <v>0</v>
      </c>
      <c r="V184" s="79">
        <f t="shared" ca="1" si="38"/>
        <v>0</v>
      </c>
      <c r="W184" s="80"/>
      <c r="X184" s="81">
        <f t="shared" si="39"/>
        <v>0</v>
      </c>
      <c r="Y184" s="82"/>
      <c r="Z184" s="80"/>
      <c r="AA184" s="81">
        <f t="shared" si="40"/>
        <v>0</v>
      </c>
      <c r="AB184" s="82"/>
      <c r="AC184" s="80"/>
      <c r="AD184" s="81">
        <f t="shared" si="41"/>
        <v>0</v>
      </c>
      <c r="AE184" s="82"/>
      <c r="AF184" s="80"/>
      <c r="AG184" s="81">
        <f t="shared" si="42"/>
        <v>0</v>
      </c>
      <c r="AH184" s="82"/>
      <c r="AI184" s="80"/>
      <c r="AJ184" s="81">
        <f t="shared" si="43"/>
        <v>0</v>
      </c>
      <c r="AK184" s="82"/>
      <c r="AL184" s="80"/>
      <c r="AM184" s="81">
        <v>0</v>
      </c>
      <c r="AN184" s="82"/>
      <c r="AO184" s="80"/>
      <c r="AP184" s="81">
        <v>0</v>
      </c>
      <c r="AQ184" s="82"/>
      <c r="AR184" s="80"/>
      <c r="AS184" s="81">
        <f t="shared" si="44"/>
        <v>0</v>
      </c>
      <c r="AT184" s="82"/>
      <c r="AU184" s="80"/>
      <c r="AV184" s="81">
        <f t="shared" si="45"/>
        <v>0</v>
      </c>
      <c r="AW184" s="82"/>
      <c r="AX184" s="80"/>
      <c r="AY184" s="81">
        <f t="shared" si="46"/>
        <v>0</v>
      </c>
      <c r="AZ184" s="82"/>
      <c r="BA184" s="80"/>
      <c r="BB184" s="81">
        <f t="shared" si="47"/>
        <v>0</v>
      </c>
      <c r="BC184" s="82"/>
      <c r="BD184" s="80"/>
      <c r="BE184" s="81">
        <f t="shared" si="48"/>
        <v>0</v>
      </c>
      <c r="BF184" s="82"/>
      <c r="BG184" s="80"/>
      <c r="BH184" s="81">
        <f t="shared" si="49"/>
        <v>0</v>
      </c>
      <c r="BI184" s="82"/>
      <c r="BJ184" s="80"/>
      <c r="BK184" s="81">
        <f t="shared" si="50"/>
        <v>0</v>
      </c>
      <c r="BL184" s="82"/>
      <c r="BM184" s="80"/>
      <c r="BN184" s="81">
        <f t="shared" si="51"/>
        <v>0</v>
      </c>
      <c r="BO184" s="82"/>
    </row>
    <row r="185" spans="1:67" ht="39" hidden="1" customHeight="1" thickBot="1">
      <c r="A185" s="71">
        <v>85173</v>
      </c>
      <c r="B185" s="71" t="s">
        <v>2242</v>
      </c>
      <c r="C185" s="221" t="str">
        <f ca="1">IF(V185&gt;0,IF($C$12=B185,COUNT($C$12:C184,1),""),"")</f>
        <v/>
      </c>
      <c r="D185" s="221" t="str">
        <f ca="1">IF(V185&gt;0,IF($D$12=B185,COUNT($D$12:D184,1),""),"")</f>
        <v/>
      </c>
      <c r="E185" s="221" t="str">
        <f ca="1">IF(V185&gt;0,IF($E$12=B185,COUNT($E$12:E184,1),""),"")</f>
        <v/>
      </c>
      <c r="F185" s="221" t="str">
        <f ca="1">IF(V185&gt;0,IF($F$12=B185,COUNT($F$12:F184,1),""),"")</f>
        <v/>
      </c>
      <c r="G185" s="72"/>
      <c r="H185" s="72">
        <v>40611</v>
      </c>
      <c r="I185" s="76" t="s">
        <v>176</v>
      </c>
      <c r="J185" s="91" t="s">
        <v>154</v>
      </c>
      <c r="K185" s="324">
        <v>31358000</v>
      </c>
      <c r="L185" s="95">
        <v>420411</v>
      </c>
      <c r="M185" s="76" t="s">
        <v>1160</v>
      </c>
      <c r="N185" s="76" t="s">
        <v>154</v>
      </c>
      <c r="O185" s="324">
        <v>398500</v>
      </c>
      <c r="P185" s="77">
        <f ca="1">SUMIF($W$12:BO185,$P$11,W185:BO185)</f>
        <v>0</v>
      </c>
      <c r="Q185" s="77">
        <f ca="1">SUMIF($W$12:BP185,$P$11,X185:BP185)</f>
        <v>0</v>
      </c>
      <c r="R185" s="77">
        <f ca="1">SUMIF($W$12:BQ185,$P$11,Y185:BQ185)</f>
        <v>0</v>
      </c>
      <c r="S185" s="78">
        <f t="shared" ca="1" si="35"/>
        <v>0</v>
      </c>
      <c r="T185" s="77">
        <f t="shared" ca="1" si="36"/>
        <v>0</v>
      </c>
      <c r="U185" s="77">
        <f t="shared" ca="1" si="37"/>
        <v>0</v>
      </c>
      <c r="V185" s="79">
        <f t="shared" ca="1" si="38"/>
        <v>0</v>
      </c>
      <c r="W185" s="80"/>
      <c r="X185" s="81">
        <f t="shared" si="39"/>
        <v>0</v>
      </c>
      <c r="Y185" s="82"/>
      <c r="Z185" s="80"/>
      <c r="AA185" s="81">
        <f t="shared" si="40"/>
        <v>0</v>
      </c>
      <c r="AB185" s="82"/>
      <c r="AC185" s="80"/>
      <c r="AD185" s="81">
        <f t="shared" si="41"/>
        <v>0</v>
      </c>
      <c r="AE185" s="82"/>
      <c r="AF185" s="80"/>
      <c r="AG185" s="81">
        <f t="shared" si="42"/>
        <v>0</v>
      </c>
      <c r="AH185" s="82"/>
      <c r="AI185" s="80"/>
      <c r="AJ185" s="81">
        <f t="shared" si="43"/>
        <v>0</v>
      </c>
      <c r="AK185" s="82"/>
      <c r="AL185" s="80"/>
      <c r="AM185" s="81">
        <v>0</v>
      </c>
      <c r="AN185" s="82"/>
      <c r="AO185" s="80"/>
      <c r="AP185" s="81">
        <v>0</v>
      </c>
      <c r="AQ185" s="82"/>
      <c r="AR185" s="80"/>
      <c r="AS185" s="81">
        <f t="shared" si="44"/>
        <v>0</v>
      </c>
      <c r="AT185" s="82"/>
      <c r="AU185" s="80"/>
      <c r="AV185" s="81">
        <f t="shared" si="45"/>
        <v>0</v>
      </c>
      <c r="AW185" s="82"/>
      <c r="AX185" s="80"/>
      <c r="AY185" s="81">
        <f t="shared" si="46"/>
        <v>0</v>
      </c>
      <c r="AZ185" s="82"/>
      <c r="BA185" s="80"/>
      <c r="BB185" s="81">
        <f t="shared" si="47"/>
        <v>0</v>
      </c>
      <c r="BC185" s="82"/>
      <c r="BD185" s="80"/>
      <c r="BE185" s="81">
        <f t="shared" si="48"/>
        <v>0</v>
      </c>
      <c r="BF185" s="82"/>
      <c r="BG185" s="80"/>
      <c r="BH185" s="81">
        <f t="shared" si="49"/>
        <v>0</v>
      </c>
      <c r="BI185" s="82"/>
      <c r="BJ185" s="80"/>
      <c r="BK185" s="81">
        <f t="shared" si="50"/>
        <v>0</v>
      </c>
      <c r="BL185" s="82"/>
      <c r="BM185" s="80"/>
      <c r="BN185" s="81">
        <f t="shared" si="51"/>
        <v>0</v>
      </c>
      <c r="BO185" s="82"/>
    </row>
    <row r="186" spans="1:67" ht="39" hidden="1" customHeight="1" thickBot="1">
      <c r="A186" s="71">
        <v>85174</v>
      </c>
      <c r="B186" s="71" t="s">
        <v>2242</v>
      </c>
      <c r="C186" s="221" t="str">
        <f ca="1">IF(V186&gt;0,IF($C$12=B186,COUNT($C$12:C185,1),""),"")</f>
        <v/>
      </c>
      <c r="D186" s="221" t="str">
        <f ca="1">IF(V186&gt;0,IF($D$12=B186,COUNT($D$12:D185,1),""),"")</f>
        <v/>
      </c>
      <c r="E186" s="221" t="str">
        <f ca="1">IF(V186&gt;0,IF($E$12=B186,COUNT($E$12:E185,1),""),"")</f>
        <v/>
      </c>
      <c r="F186" s="221" t="str">
        <f ca="1">IF(V186&gt;0,IF($F$12=B186,COUNT($F$12:F185,1),""),"")</f>
        <v/>
      </c>
      <c r="G186" s="72"/>
      <c r="H186" s="72">
        <v>40701</v>
      </c>
      <c r="I186" s="76" t="s">
        <v>177</v>
      </c>
      <c r="J186" s="91" t="s">
        <v>154</v>
      </c>
      <c r="K186" s="324">
        <v>11097000</v>
      </c>
      <c r="L186" s="95">
        <v>420412</v>
      </c>
      <c r="M186" s="76" t="s">
        <v>1161</v>
      </c>
      <c r="N186" s="76" t="s">
        <v>154</v>
      </c>
      <c r="O186" s="324">
        <v>406500</v>
      </c>
      <c r="P186" s="77">
        <f ca="1">SUMIF($W$12:BO186,$P$11,W186:BO186)</f>
        <v>0</v>
      </c>
      <c r="Q186" s="77">
        <f ca="1">SUMIF($W$12:BP186,$P$11,X186:BP186)</f>
        <v>0</v>
      </c>
      <c r="R186" s="77">
        <f ca="1">SUMIF($W$12:BQ186,$P$11,Y186:BQ186)</f>
        <v>0</v>
      </c>
      <c r="S186" s="78">
        <f t="shared" ca="1" si="35"/>
        <v>0</v>
      </c>
      <c r="T186" s="77">
        <f t="shared" ca="1" si="36"/>
        <v>0</v>
      </c>
      <c r="U186" s="77">
        <f t="shared" ca="1" si="37"/>
        <v>0</v>
      </c>
      <c r="V186" s="79">
        <f t="shared" ca="1" si="38"/>
        <v>0</v>
      </c>
      <c r="W186" s="80"/>
      <c r="X186" s="81">
        <f t="shared" si="39"/>
        <v>0</v>
      </c>
      <c r="Y186" s="82"/>
      <c r="Z186" s="80"/>
      <c r="AA186" s="81">
        <f t="shared" si="40"/>
        <v>0</v>
      </c>
      <c r="AB186" s="82"/>
      <c r="AC186" s="80"/>
      <c r="AD186" s="81">
        <f t="shared" si="41"/>
        <v>0</v>
      </c>
      <c r="AE186" s="82"/>
      <c r="AF186" s="80"/>
      <c r="AG186" s="81">
        <f t="shared" si="42"/>
        <v>0</v>
      </c>
      <c r="AH186" s="82"/>
      <c r="AI186" s="80"/>
      <c r="AJ186" s="81">
        <f t="shared" si="43"/>
        <v>0</v>
      </c>
      <c r="AK186" s="82"/>
      <c r="AL186" s="80"/>
      <c r="AM186" s="81">
        <v>0</v>
      </c>
      <c r="AN186" s="82"/>
      <c r="AO186" s="80"/>
      <c r="AP186" s="81">
        <v>0</v>
      </c>
      <c r="AQ186" s="82"/>
      <c r="AR186" s="80"/>
      <c r="AS186" s="81">
        <f t="shared" si="44"/>
        <v>0</v>
      </c>
      <c r="AT186" s="82"/>
      <c r="AU186" s="80"/>
      <c r="AV186" s="81">
        <f t="shared" si="45"/>
        <v>0</v>
      </c>
      <c r="AW186" s="82"/>
      <c r="AX186" s="80"/>
      <c r="AY186" s="81">
        <f t="shared" si="46"/>
        <v>0</v>
      </c>
      <c r="AZ186" s="82"/>
      <c r="BA186" s="80"/>
      <c r="BB186" s="81">
        <f t="shared" si="47"/>
        <v>0</v>
      </c>
      <c r="BC186" s="82"/>
      <c r="BD186" s="80"/>
      <c r="BE186" s="81">
        <f t="shared" si="48"/>
        <v>0</v>
      </c>
      <c r="BF186" s="82"/>
      <c r="BG186" s="80"/>
      <c r="BH186" s="81">
        <f t="shared" si="49"/>
        <v>0</v>
      </c>
      <c r="BI186" s="82"/>
      <c r="BJ186" s="80"/>
      <c r="BK186" s="81">
        <f t="shared" si="50"/>
        <v>0</v>
      </c>
      <c r="BL186" s="82"/>
      <c r="BM186" s="80"/>
      <c r="BN186" s="81">
        <f t="shared" si="51"/>
        <v>0</v>
      </c>
      <c r="BO186" s="82"/>
    </row>
    <row r="187" spans="1:67" ht="39" hidden="1" customHeight="1" thickBot="1">
      <c r="A187" s="71">
        <v>85175</v>
      </c>
      <c r="B187" s="71" t="s">
        <v>2242</v>
      </c>
      <c r="C187" s="221" t="str">
        <f ca="1">IF(V187&gt;0,IF($C$12=B187,COUNT($C$12:C186,1),""),"")</f>
        <v/>
      </c>
      <c r="D187" s="221" t="str">
        <f ca="1">IF(V187&gt;0,IF($D$12=B187,COUNT($D$12:D186,1),""),"")</f>
        <v/>
      </c>
      <c r="E187" s="221" t="str">
        <f ca="1">IF(V187&gt;0,IF($E$12=B187,COUNT($E$12:E186,1),""),"")</f>
        <v/>
      </c>
      <c r="F187" s="221" t="str">
        <f ca="1">IF(V187&gt;0,IF($F$12=B187,COUNT($F$12:F186,1),""),"")</f>
        <v/>
      </c>
      <c r="G187" s="72"/>
      <c r="H187" s="72">
        <v>40702</v>
      </c>
      <c r="I187" s="76" t="s">
        <v>178</v>
      </c>
      <c r="J187" s="91" t="s">
        <v>154</v>
      </c>
      <c r="K187" s="324">
        <v>12915000</v>
      </c>
      <c r="L187" s="95">
        <v>420412</v>
      </c>
      <c r="M187" s="76" t="s">
        <v>1161</v>
      </c>
      <c r="N187" s="76" t="s">
        <v>154</v>
      </c>
      <c r="O187" s="324">
        <v>406500</v>
      </c>
      <c r="P187" s="77">
        <f ca="1">SUMIF($W$12:BO187,$P$11,W187:BO187)</f>
        <v>0</v>
      </c>
      <c r="Q187" s="77">
        <f ca="1">SUMIF($W$12:BP187,$P$11,X187:BP187)</f>
        <v>0</v>
      </c>
      <c r="R187" s="77">
        <f ca="1">SUMIF($W$12:BQ187,$P$11,Y187:BQ187)</f>
        <v>0</v>
      </c>
      <c r="S187" s="78">
        <f t="shared" ca="1" si="35"/>
        <v>0</v>
      </c>
      <c r="T187" s="77">
        <f t="shared" ca="1" si="36"/>
        <v>0</v>
      </c>
      <c r="U187" s="77">
        <f t="shared" ca="1" si="37"/>
        <v>0</v>
      </c>
      <c r="V187" s="79">
        <f t="shared" ca="1" si="38"/>
        <v>0</v>
      </c>
      <c r="W187" s="80"/>
      <c r="X187" s="81">
        <f t="shared" si="39"/>
        <v>0</v>
      </c>
      <c r="Y187" s="82"/>
      <c r="Z187" s="80"/>
      <c r="AA187" s="81">
        <f t="shared" si="40"/>
        <v>0</v>
      </c>
      <c r="AB187" s="82"/>
      <c r="AC187" s="80"/>
      <c r="AD187" s="81">
        <f t="shared" si="41"/>
        <v>0</v>
      </c>
      <c r="AE187" s="82"/>
      <c r="AF187" s="80"/>
      <c r="AG187" s="81">
        <f t="shared" si="42"/>
        <v>0</v>
      </c>
      <c r="AH187" s="82"/>
      <c r="AI187" s="80"/>
      <c r="AJ187" s="81">
        <f t="shared" si="43"/>
        <v>0</v>
      </c>
      <c r="AK187" s="82"/>
      <c r="AL187" s="80"/>
      <c r="AM187" s="81">
        <v>0</v>
      </c>
      <c r="AN187" s="82"/>
      <c r="AO187" s="80"/>
      <c r="AP187" s="81">
        <v>0</v>
      </c>
      <c r="AQ187" s="82"/>
      <c r="AR187" s="80"/>
      <c r="AS187" s="81">
        <f t="shared" si="44"/>
        <v>0</v>
      </c>
      <c r="AT187" s="82"/>
      <c r="AU187" s="80"/>
      <c r="AV187" s="81">
        <f t="shared" si="45"/>
        <v>0</v>
      </c>
      <c r="AW187" s="82"/>
      <c r="AX187" s="80"/>
      <c r="AY187" s="81">
        <f t="shared" si="46"/>
        <v>0</v>
      </c>
      <c r="AZ187" s="82"/>
      <c r="BA187" s="80"/>
      <c r="BB187" s="81">
        <f t="shared" si="47"/>
        <v>0</v>
      </c>
      <c r="BC187" s="82"/>
      <c r="BD187" s="80"/>
      <c r="BE187" s="81">
        <f t="shared" si="48"/>
        <v>0</v>
      </c>
      <c r="BF187" s="82"/>
      <c r="BG187" s="80"/>
      <c r="BH187" s="81">
        <f t="shared" si="49"/>
        <v>0</v>
      </c>
      <c r="BI187" s="82"/>
      <c r="BJ187" s="80"/>
      <c r="BK187" s="81">
        <f t="shared" si="50"/>
        <v>0</v>
      </c>
      <c r="BL187" s="82"/>
      <c r="BM187" s="80"/>
      <c r="BN187" s="81">
        <f t="shared" si="51"/>
        <v>0</v>
      </c>
      <c r="BO187" s="82"/>
    </row>
    <row r="188" spans="1:67" ht="39" hidden="1" customHeight="1" thickBot="1">
      <c r="A188" s="71">
        <v>85177</v>
      </c>
      <c r="B188" s="71" t="s">
        <v>2242</v>
      </c>
      <c r="C188" s="221" t="str">
        <f ca="1">IF(V188&gt;0,IF($C$12=B188,COUNT($C$12:C187,1),""),"")</f>
        <v/>
      </c>
      <c r="D188" s="221" t="str">
        <f ca="1">IF(V188&gt;0,IF($D$12=B188,COUNT($D$12:D187,1),""),"")</f>
        <v/>
      </c>
      <c r="E188" s="221" t="str">
        <f ca="1">IF(V188&gt;0,IF($E$12=B188,COUNT($E$12:E187,1),""),"")</f>
        <v/>
      </c>
      <c r="F188" s="221" t="str">
        <f ca="1">IF(V188&gt;0,IF($F$12=B188,COUNT($F$12:F187,1),""),"")</f>
        <v/>
      </c>
      <c r="G188" s="72"/>
      <c r="H188" s="72">
        <v>40704</v>
      </c>
      <c r="I188" s="76" t="s">
        <v>179</v>
      </c>
      <c r="J188" s="91" t="s">
        <v>154</v>
      </c>
      <c r="K188" s="324">
        <v>22340000</v>
      </c>
      <c r="L188" s="95">
        <v>420413</v>
      </c>
      <c r="M188" s="76" t="s">
        <v>1162</v>
      </c>
      <c r="N188" s="76" t="s">
        <v>154</v>
      </c>
      <c r="O188" s="324">
        <v>540500</v>
      </c>
      <c r="P188" s="77">
        <f ca="1">SUMIF($W$12:BO188,$P$11,W188:BO188)</f>
        <v>0</v>
      </c>
      <c r="Q188" s="77">
        <f ca="1">SUMIF($W$12:BP188,$P$11,X188:BP188)</f>
        <v>0</v>
      </c>
      <c r="R188" s="77">
        <f ca="1">SUMIF($W$12:BQ188,$P$11,Y188:BQ188)</f>
        <v>0</v>
      </c>
      <c r="S188" s="78">
        <f t="shared" ca="1" si="35"/>
        <v>0</v>
      </c>
      <c r="T188" s="77">
        <f t="shared" ca="1" si="36"/>
        <v>0</v>
      </c>
      <c r="U188" s="77">
        <f t="shared" ca="1" si="37"/>
        <v>0</v>
      </c>
      <c r="V188" s="79">
        <f t="shared" ca="1" si="38"/>
        <v>0</v>
      </c>
      <c r="W188" s="80"/>
      <c r="X188" s="81">
        <f t="shared" si="39"/>
        <v>0</v>
      </c>
      <c r="Y188" s="82"/>
      <c r="Z188" s="80"/>
      <c r="AA188" s="81">
        <f t="shared" si="40"/>
        <v>0</v>
      </c>
      <c r="AB188" s="82"/>
      <c r="AC188" s="80"/>
      <c r="AD188" s="81">
        <f t="shared" si="41"/>
        <v>0</v>
      </c>
      <c r="AE188" s="82"/>
      <c r="AF188" s="80"/>
      <c r="AG188" s="81">
        <f t="shared" si="42"/>
        <v>0</v>
      </c>
      <c r="AH188" s="82"/>
      <c r="AI188" s="80"/>
      <c r="AJ188" s="81">
        <f t="shared" si="43"/>
        <v>0</v>
      </c>
      <c r="AK188" s="82"/>
      <c r="AL188" s="80"/>
      <c r="AM188" s="81">
        <v>0</v>
      </c>
      <c r="AN188" s="82"/>
      <c r="AO188" s="80"/>
      <c r="AP188" s="81">
        <v>0</v>
      </c>
      <c r="AQ188" s="82"/>
      <c r="AR188" s="80"/>
      <c r="AS188" s="81">
        <f t="shared" si="44"/>
        <v>0</v>
      </c>
      <c r="AT188" s="82"/>
      <c r="AU188" s="80"/>
      <c r="AV188" s="81">
        <f t="shared" si="45"/>
        <v>0</v>
      </c>
      <c r="AW188" s="82"/>
      <c r="AX188" s="80"/>
      <c r="AY188" s="81">
        <f t="shared" si="46"/>
        <v>0</v>
      </c>
      <c r="AZ188" s="82"/>
      <c r="BA188" s="80"/>
      <c r="BB188" s="81">
        <f t="shared" si="47"/>
        <v>0</v>
      </c>
      <c r="BC188" s="82"/>
      <c r="BD188" s="80"/>
      <c r="BE188" s="81">
        <f t="shared" si="48"/>
        <v>0</v>
      </c>
      <c r="BF188" s="82"/>
      <c r="BG188" s="80"/>
      <c r="BH188" s="81">
        <f t="shared" si="49"/>
        <v>0</v>
      </c>
      <c r="BI188" s="82"/>
      <c r="BJ188" s="80"/>
      <c r="BK188" s="81">
        <f t="shared" si="50"/>
        <v>0</v>
      </c>
      <c r="BL188" s="82"/>
      <c r="BM188" s="80"/>
      <c r="BN188" s="81">
        <f t="shared" si="51"/>
        <v>0</v>
      </c>
      <c r="BO188" s="82"/>
    </row>
    <row r="189" spans="1:67" ht="39" hidden="1" customHeight="1" thickBot="1">
      <c r="A189" s="71">
        <v>85178</v>
      </c>
      <c r="B189" s="71" t="s">
        <v>2242</v>
      </c>
      <c r="C189" s="221" t="str">
        <f ca="1">IF(V189&gt;0,IF($C$12=B189,COUNT($C$12:C188,1),""),"")</f>
        <v/>
      </c>
      <c r="D189" s="221" t="str">
        <f ca="1">IF(V189&gt;0,IF($D$12=B189,COUNT($D$12:D188,1),""),"")</f>
        <v/>
      </c>
      <c r="E189" s="221" t="str">
        <f ca="1">IF(V189&gt;0,IF($E$12=B189,COUNT($E$12:E188,1),""),"")</f>
        <v/>
      </c>
      <c r="F189" s="221" t="str">
        <f ca="1">IF(V189&gt;0,IF($F$12=B189,COUNT($F$12:F188,1),""),"")</f>
        <v/>
      </c>
      <c r="G189" s="72"/>
      <c r="H189" s="72">
        <v>40705</v>
      </c>
      <c r="I189" s="76" t="s">
        <v>180</v>
      </c>
      <c r="J189" s="91" t="s">
        <v>154</v>
      </c>
      <c r="K189" s="324">
        <v>25585000</v>
      </c>
      <c r="L189" s="95">
        <v>420413</v>
      </c>
      <c r="M189" s="76" t="s">
        <v>1162</v>
      </c>
      <c r="N189" s="76" t="s">
        <v>154</v>
      </c>
      <c r="O189" s="324">
        <v>540500</v>
      </c>
      <c r="P189" s="77">
        <f ca="1">SUMIF($W$12:BO189,$P$11,W189:BO189)</f>
        <v>0</v>
      </c>
      <c r="Q189" s="77">
        <f ca="1">SUMIF($W$12:BP189,$P$11,X189:BP189)</f>
        <v>0</v>
      </c>
      <c r="R189" s="77">
        <f ca="1">SUMIF($W$12:BQ189,$P$11,Y189:BQ189)</f>
        <v>0</v>
      </c>
      <c r="S189" s="78">
        <f t="shared" ca="1" si="35"/>
        <v>0</v>
      </c>
      <c r="T189" s="77">
        <f t="shared" ca="1" si="36"/>
        <v>0</v>
      </c>
      <c r="U189" s="77">
        <f t="shared" ca="1" si="37"/>
        <v>0</v>
      </c>
      <c r="V189" s="79">
        <f t="shared" ca="1" si="38"/>
        <v>0</v>
      </c>
      <c r="W189" s="80"/>
      <c r="X189" s="81">
        <f t="shared" si="39"/>
        <v>0</v>
      </c>
      <c r="Y189" s="82"/>
      <c r="Z189" s="80"/>
      <c r="AA189" s="81">
        <f t="shared" si="40"/>
        <v>0</v>
      </c>
      <c r="AB189" s="82"/>
      <c r="AC189" s="80"/>
      <c r="AD189" s="81">
        <f t="shared" si="41"/>
        <v>0</v>
      </c>
      <c r="AE189" s="82"/>
      <c r="AF189" s="80"/>
      <c r="AG189" s="81">
        <f t="shared" si="42"/>
        <v>0</v>
      </c>
      <c r="AH189" s="82"/>
      <c r="AI189" s="80"/>
      <c r="AJ189" s="81">
        <f t="shared" si="43"/>
        <v>0</v>
      </c>
      <c r="AK189" s="82"/>
      <c r="AL189" s="80"/>
      <c r="AM189" s="81">
        <v>0</v>
      </c>
      <c r="AN189" s="82"/>
      <c r="AO189" s="80"/>
      <c r="AP189" s="81">
        <v>0</v>
      </c>
      <c r="AQ189" s="82"/>
      <c r="AR189" s="80"/>
      <c r="AS189" s="81">
        <f t="shared" si="44"/>
        <v>0</v>
      </c>
      <c r="AT189" s="82"/>
      <c r="AU189" s="80"/>
      <c r="AV189" s="81">
        <f t="shared" si="45"/>
        <v>0</v>
      </c>
      <c r="AW189" s="82"/>
      <c r="AX189" s="80"/>
      <c r="AY189" s="81">
        <f t="shared" si="46"/>
        <v>0</v>
      </c>
      <c r="AZ189" s="82"/>
      <c r="BA189" s="80"/>
      <c r="BB189" s="81">
        <f t="shared" si="47"/>
        <v>0</v>
      </c>
      <c r="BC189" s="82"/>
      <c r="BD189" s="80"/>
      <c r="BE189" s="81">
        <f t="shared" si="48"/>
        <v>0</v>
      </c>
      <c r="BF189" s="82"/>
      <c r="BG189" s="80"/>
      <c r="BH189" s="81">
        <f t="shared" si="49"/>
        <v>0</v>
      </c>
      <c r="BI189" s="82"/>
      <c r="BJ189" s="80"/>
      <c r="BK189" s="81">
        <f t="shared" si="50"/>
        <v>0</v>
      </c>
      <c r="BL189" s="82"/>
      <c r="BM189" s="80"/>
      <c r="BN189" s="81">
        <f t="shared" si="51"/>
        <v>0</v>
      </c>
      <c r="BO189" s="82"/>
    </row>
    <row r="190" spans="1:67" ht="39" hidden="1" customHeight="1" thickBot="1">
      <c r="A190" s="71">
        <v>85179</v>
      </c>
      <c r="B190" s="71" t="s">
        <v>2242</v>
      </c>
      <c r="C190" s="221" t="str">
        <f ca="1">IF(V190&gt;0,IF($C$12=B190,COUNT($C$12:C189,1),""),"")</f>
        <v/>
      </c>
      <c r="D190" s="221" t="str">
        <f ca="1">IF(V190&gt;0,IF($D$12=B190,COUNT($D$12:D189,1),""),"")</f>
        <v/>
      </c>
      <c r="E190" s="221" t="str">
        <f ca="1">IF(V190&gt;0,IF($E$12=B190,COUNT($E$12:E189,1),""),"")</f>
        <v/>
      </c>
      <c r="F190" s="221" t="str">
        <f ca="1">IF(V190&gt;0,IF($F$12=B190,COUNT($F$12:F189,1),""),"")</f>
        <v/>
      </c>
      <c r="G190" s="72"/>
      <c r="H190" s="72">
        <v>40706</v>
      </c>
      <c r="I190" s="76" t="s">
        <v>181</v>
      </c>
      <c r="J190" s="91" t="s">
        <v>154</v>
      </c>
      <c r="K190" s="324">
        <v>31954000</v>
      </c>
      <c r="L190" s="95">
        <v>420413</v>
      </c>
      <c r="M190" s="76" t="s">
        <v>1162</v>
      </c>
      <c r="N190" s="76" t="s">
        <v>154</v>
      </c>
      <c r="O190" s="324">
        <v>540500</v>
      </c>
      <c r="P190" s="77">
        <f ca="1">SUMIF($W$12:BO190,$P$11,W190:BO190)</f>
        <v>0</v>
      </c>
      <c r="Q190" s="77">
        <f ca="1">SUMIF($W$12:BP190,$P$11,X190:BP190)</f>
        <v>0</v>
      </c>
      <c r="R190" s="77">
        <f ca="1">SUMIF($W$12:BQ190,$P$11,Y190:BQ190)</f>
        <v>0</v>
      </c>
      <c r="S190" s="78">
        <f t="shared" ca="1" si="35"/>
        <v>0</v>
      </c>
      <c r="T190" s="77">
        <f t="shared" ca="1" si="36"/>
        <v>0</v>
      </c>
      <c r="U190" s="77">
        <f t="shared" ca="1" si="37"/>
        <v>0</v>
      </c>
      <c r="V190" s="79">
        <f t="shared" ca="1" si="38"/>
        <v>0</v>
      </c>
      <c r="W190" s="80"/>
      <c r="X190" s="81">
        <f t="shared" si="39"/>
        <v>0</v>
      </c>
      <c r="Y190" s="82"/>
      <c r="Z190" s="80"/>
      <c r="AA190" s="81">
        <f t="shared" si="40"/>
        <v>0</v>
      </c>
      <c r="AB190" s="82"/>
      <c r="AC190" s="80"/>
      <c r="AD190" s="81">
        <f t="shared" si="41"/>
        <v>0</v>
      </c>
      <c r="AE190" s="82"/>
      <c r="AF190" s="80"/>
      <c r="AG190" s="81">
        <f t="shared" si="42"/>
        <v>0</v>
      </c>
      <c r="AH190" s="82"/>
      <c r="AI190" s="80"/>
      <c r="AJ190" s="81">
        <f t="shared" si="43"/>
        <v>0</v>
      </c>
      <c r="AK190" s="82"/>
      <c r="AL190" s="80"/>
      <c r="AM190" s="81">
        <v>0</v>
      </c>
      <c r="AN190" s="82"/>
      <c r="AO190" s="80"/>
      <c r="AP190" s="81">
        <v>0</v>
      </c>
      <c r="AQ190" s="82"/>
      <c r="AR190" s="80"/>
      <c r="AS190" s="81">
        <f t="shared" si="44"/>
        <v>0</v>
      </c>
      <c r="AT190" s="82"/>
      <c r="AU190" s="80"/>
      <c r="AV190" s="81">
        <f t="shared" si="45"/>
        <v>0</v>
      </c>
      <c r="AW190" s="82"/>
      <c r="AX190" s="80"/>
      <c r="AY190" s="81">
        <f t="shared" si="46"/>
        <v>0</v>
      </c>
      <c r="AZ190" s="82"/>
      <c r="BA190" s="80"/>
      <c r="BB190" s="81">
        <f t="shared" si="47"/>
        <v>0</v>
      </c>
      <c r="BC190" s="82"/>
      <c r="BD190" s="80"/>
      <c r="BE190" s="81">
        <f t="shared" si="48"/>
        <v>0</v>
      </c>
      <c r="BF190" s="82"/>
      <c r="BG190" s="80"/>
      <c r="BH190" s="81">
        <f t="shared" si="49"/>
        <v>0</v>
      </c>
      <c r="BI190" s="82"/>
      <c r="BJ190" s="80"/>
      <c r="BK190" s="81">
        <f t="shared" si="50"/>
        <v>0</v>
      </c>
      <c r="BL190" s="82"/>
      <c r="BM190" s="80"/>
      <c r="BN190" s="81">
        <f t="shared" si="51"/>
        <v>0</v>
      </c>
      <c r="BO190" s="82"/>
    </row>
    <row r="191" spans="1:67" ht="39" hidden="1" customHeight="1" thickBot="1">
      <c r="A191" s="71">
        <v>85180</v>
      </c>
      <c r="B191" s="71" t="s">
        <v>2242</v>
      </c>
      <c r="C191" s="221" t="str">
        <f ca="1">IF(V191&gt;0,IF($C$12=B191,COUNT($C$12:C190,1),""),"")</f>
        <v/>
      </c>
      <c r="D191" s="221" t="str">
        <f ca="1">IF(V191&gt;0,IF($D$12=B191,COUNT($D$12:D190,1),""),"")</f>
        <v/>
      </c>
      <c r="E191" s="221" t="str">
        <f ca="1">IF(V191&gt;0,IF($E$12=B191,COUNT($E$12:E190,1),""),"")</f>
        <v/>
      </c>
      <c r="F191" s="221" t="str">
        <f ca="1">IF(V191&gt;0,IF($F$12=B191,COUNT($F$12:F190,1),""),"")</f>
        <v/>
      </c>
      <c r="G191" s="72"/>
      <c r="H191" s="72">
        <v>40707</v>
      </c>
      <c r="I191" s="76" t="s">
        <v>182</v>
      </c>
      <c r="J191" s="91" t="s">
        <v>154</v>
      </c>
      <c r="K191" s="324">
        <v>35921000</v>
      </c>
      <c r="L191" s="95">
        <v>420414</v>
      </c>
      <c r="M191" s="76" t="s">
        <v>1163</v>
      </c>
      <c r="N191" s="76" t="s">
        <v>154</v>
      </c>
      <c r="O191" s="324">
        <v>765500</v>
      </c>
      <c r="P191" s="77">
        <f ca="1">SUMIF($W$12:BO191,$P$11,W191:BO191)</f>
        <v>0</v>
      </c>
      <c r="Q191" s="77">
        <f ca="1">SUMIF($W$12:BP191,$P$11,X191:BP191)</f>
        <v>0</v>
      </c>
      <c r="R191" s="77">
        <f ca="1">SUMIF($W$12:BQ191,$P$11,Y191:BQ191)</f>
        <v>0</v>
      </c>
      <c r="S191" s="78">
        <f t="shared" ca="1" si="35"/>
        <v>0</v>
      </c>
      <c r="T191" s="77">
        <f t="shared" ca="1" si="36"/>
        <v>0</v>
      </c>
      <c r="U191" s="77">
        <f t="shared" ca="1" si="37"/>
        <v>0</v>
      </c>
      <c r="V191" s="79">
        <f t="shared" ca="1" si="38"/>
        <v>0</v>
      </c>
      <c r="W191" s="80"/>
      <c r="X191" s="81">
        <f t="shared" si="39"/>
        <v>0</v>
      </c>
      <c r="Y191" s="82"/>
      <c r="Z191" s="80"/>
      <c r="AA191" s="81">
        <f t="shared" si="40"/>
        <v>0</v>
      </c>
      <c r="AB191" s="82"/>
      <c r="AC191" s="80"/>
      <c r="AD191" s="81">
        <f t="shared" si="41"/>
        <v>0</v>
      </c>
      <c r="AE191" s="82"/>
      <c r="AF191" s="80"/>
      <c r="AG191" s="81">
        <f t="shared" si="42"/>
        <v>0</v>
      </c>
      <c r="AH191" s="82"/>
      <c r="AI191" s="80"/>
      <c r="AJ191" s="81">
        <f t="shared" si="43"/>
        <v>0</v>
      </c>
      <c r="AK191" s="82"/>
      <c r="AL191" s="80"/>
      <c r="AM191" s="81">
        <v>0</v>
      </c>
      <c r="AN191" s="82"/>
      <c r="AO191" s="80"/>
      <c r="AP191" s="81">
        <v>0</v>
      </c>
      <c r="AQ191" s="82"/>
      <c r="AR191" s="80"/>
      <c r="AS191" s="81">
        <f t="shared" si="44"/>
        <v>0</v>
      </c>
      <c r="AT191" s="82"/>
      <c r="AU191" s="80"/>
      <c r="AV191" s="81">
        <f t="shared" si="45"/>
        <v>0</v>
      </c>
      <c r="AW191" s="82"/>
      <c r="AX191" s="80"/>
      <c r="AY191" s="81">
        <f t="shared" si="46"/>
        <v>0</v>
      </c>
      <c r="AZ191" s="82"/>
      <c r="BA191" s="80"/>
      <c r="BB191" s="81">
        <f t="shared" si="47"/>
        <v>0</v>
      </c>
      <c r="BC191" s="82"/>
      <c r="BD191" s="80"/>
      <c r="BE191" s="81">
        <f t="shared" si="48"/>
        <v>0</v>
      </c>
      <c r="BF191" s="82"/>
      <c r="BG191" s="80"/>
      <c r="BH191" s="81">
        <f t="shared" si="49"/>
        <v>0</v>
      </c>
      <c r="BI191" s="82"/>
      <c r="BJ191" s="80"/>
      <c r="BK191" s="81">
        <f t="shared" si="50"/>
        <v>0</v>
      </c>
      <c r="BL191" s="82"/>
      <c r="BM191" s="80"/>
      <c r="BN191" s="81">
        <f t="shared" si="51"/>
        <v>0</v>
      </c>
      <c r="BO191" s="82"/>
    </row>
    <row r="192" spans="1:67" ht="39" hidden="1" customHeight="1" thickBot="1">
      <c r="A192" s="71">
        <v>85181</v>
      </c>
      <c r="B192" s="71" t="s">
        <v>2242</v>
      </c>
      <c r="C192" s="221" t="str">
        <f ca="1">IF(V192&gt;0,IF($C$12=B192,COUNT($C$12:C191,1),""),"")</f>
        <v/>
      </c>
      <c r="D192" s="221" t="str">
        <f ca="1">IF(V192&gt;0,IF($D$12=B192,COUNT($D$12:D191,1),""),"")</f>
        <v/>
      </c>
      <c r="E192" s="221" t="str">
        <f ca="1">IF(V192&gt;0,IF($E$12=B192,COUNT($E$12:E191,1),""),"")</f>
        <v/>
      </c>
      <c r="F192" s="221" t="str">
        <f ca="1">IF(V192&gt;0,IF($F$12=B192,COUNT($F$12:F191,1),""),"")</f>
        <v/>
      </c>
      <c r="G192" s="72"/>
      <c r="H192" s="72">
        <v>40708</v>
      </c>
      <c r="I192" s="76" t="s">
        <v>183</v>
      </c>
      <c r="J192" s="91" t="s">
        <v>154</v>
      </c>
      <c r="K192" s="324">
        <v>47267000</v>
      </c>
      <c r="L192" s="95">
        <v>420414</v>
      </c>
      <c r="M192" s="76" t="s">
        <v>1163</v>
      </c>
      <c r="N192" s="76" t="s">
        <v>154</v>
      </c>
      <c r="O192" s="324">
        <v>765500</v>
      </c>
      <c r="P192" s="77">
        <f ca="1">SUMIF($W$12:BO192,$P$11,W192:BO192)</f>
        <v>0</v>
      </c>
      <c r="Q192" s="77">
        <f ca="1">SUMIF($W$12:BP192,$P$11,X192:BP192)</f>
        <v>0</v>
      </c>
      <c r="R192" s="77">
        <f ca="1">SUMIF($W$12:BQ192,$P$11,Y192:BQ192)</f>
        <v>0</v>
      </c>
      <c r="S192" s="78">
        <f t="shared" ca="1" si="35"/>
        <v>0</v>
      </c>
      <c r="T192" s="77">
        <f t="shared" ca="1" si="36"/>
        <v>0</v>
      </c>
      <c r="U192" s="77">
        <f t="shared" ca="1" si="37"/>
        <v>0</v>
      </c>
      <c r="V192" s="79">
        <f t="shared" ca="1" si="38"/>
        <v>0</v>
      </c>
      <c r="W192" s="80"/>
      <c r="X192" s="81">
        <f t="shared" si="39"/>
        <v>0</v>
      </c>
      <c r="Y192" s="82"/>
      <c r="Z192" s="80"/>
      <c r="AA192" s="81">
        <f t="shared" si="40"/>
        <v>0</v>
      </c>
      <c r="AB192" s="82"/>
      <c r="AC192" s="80"/>
      <c r="AD192" s="81">
        <f t="shared" si="41"/>
        <v>0</v>
      </c>
      <c r="AE192" s="82"/>
      <c r="AF192" s="80"/>
      <c r="AG192" s="81">
        <f t="shared" si="42"/>
        <v>0</v>
      </c>
      <c r="AH192" s="82"/>
      <c r="AI192" s="80"/>
      <c r="AJ192" s="81">
        <f t="shared" si="43"/>
        <v>0</v>
      </c>
      <c r="AK192" s="82"/>
      <c r="AL192" s="80"/>
      <c r="AM192" s="81">
        <v>0</v>
      </c>
      <c r="AN192" s="82"/>
      <c r="AO192" s="80"/>
      <c r="AP192" s="81">
        <v>0</v>
      </c>
      <c r="AQ192" s="82"/>
      <c r="AR192" s="80"/>
      <c r="AS192" s="81">
        <f t="shared" si="44"/>
        <v>0</v>
      </c>
      <c r="AT192" s="82"/>
      <c r="AU192" s="80"/>
      <c r="AV192" s="81">
        <f t="shared" si="45"/>
        <v>0</v>
      </c>
      <c r="AW192" s="82"/>
      <c r="AX192" s="80"/>
      <c r="AY192" s="81">
        <f t="shared" si="46"/>
        <v>0</v>
      </c>
      <c r="AZ192" s="82"/>
      <c r="BA192" s="80"/>
      <c r="BB192" s="81">
        <f t="shared" si="47"/>
        <v>0</v>
      </c>
      <c r="BC192" s="82"/>
      <c r="BD192" s="80"/>
      <c r="BE192" s="81">
        <f t="shared" si="48"/>
        <v>0</v>
      </c>
      <c r="BF192" s="82"/>
      <c r="BG192" s="80"/>
      <c r="BH192" s="81">
        <f t="shared" si="49"/>
        <v>0</v>
      </c>
      <c r="BI192" s="82"/>
      <c r="BJ192" s="80"/>
      <c r="BK192" s="81">
        <f t="shared" si="50"/>
        <v>0</v>
      </c>
      <c r="BL192" s="82"/>
      <c r="BM192" s="80"/>
      <c r="BN192" s="81">
        <f t="shared" si="51"/>
        <v>0</v>
      </c>
      <c r="BO192" s="82"/>
    </row>
    <row r="193" spans="1:67" ht="39" hidden="1" customHeight="1" thickBot="1">
      <c r="A193" s="71">
        <v>85182</v>
      </c>
      <c r="B193" s="71" t="s">
        <v>2242</v>
      </c>
      <c r="C193" s="221" t="str">
        <f ca="1">IF(V193&gt;0,IF($C$12=B193,COUNT($C$12:C192,1),""),"")</f>
        <v/>
      </c>
      <c r="D193" s="221" t="str">
        <f ca="1">IF(V193&gt;0,IF($D$12=B193,COUNT($D$12:D192,1),""),"")</f>
        <v/>
      </c>
      <c r="E193" s="221" t="str">
        <f ca="1">IF(V193&gt;0,IF($E$12=B193,COUNT($E$12:E192,1),""),"")</f>
        <v/>
      </c>
      <c r="F193" s="221" t="str">
        <f ca="1">IF(V193&gt;0,IF($F$12=B193,COUNT($F$12:F192,1),""),"")</f>
        <v/>
      </c>
      <c r="G193" s="72"/>
      <c r="H193" s="72">
        <v>40709</v>
      </c>
      <c r="I193" s="76" t="s">
        <v>184</v>
      </c>
      <c r="J193" s="91" t="s">
        <v>154</v>
      </c>
      <c r="K193" s="324">
        <v>59946000</v>
      </c>
      <c r="L193" s="95">
        <v>420414</v>
      </c>
      <c r="M193" s="76" t="s">
        <v>1163</v>
      </c>
      <c r="N193" s="76" t="s">
        <v>154</v>
      </c>
      <c r="O193" s="324">
        <v>765500</v>
      </c>
      <c r="P193" s="77">
        <f ca="1">SUMIF($W$12:BO193,$P$11,W193:BO193)</f>
        <v>0</v>
      </c>
      <c r="Q193" s="77">
        <f ca="1">SUMIF($W$12:BP193,$P$11,X193:BP193)</f>
        <v>0</v>
      </c>
      <c r="R193" s="77">
        <f ca="1">SUMIF($W$12:BQ193,$P$11,Y193:BQ193)</f>
        <v>0</v>
      </c>
      <c r="S193" s="78">
        <f t="shared" ca="1" si="35"/>
        <v>0</v>
      </c>
      <c r="T193" s="77">
        <f t="shared" ca="1" si="36"/>
        <v>0</v>
      </c>
      <c r="U193" s="77">
        <f t="shared" ca="1" si="37"/>
        <v>0</v>
      </c>
      <c r="V193" s="79">
        <f t="shared" ca="1" si="38"/>
        <v>0</v>
      </c>
      <c r="W193" s="80"/>
      <c r="X193" s="81">
        <f t="shared" si="39"/>
        <v>0</v>
      </c>
      <c r="Y193" s="82"/>
      <c r="Z193" s="80"/>
      <c r="AA193" s="81">
        <f t="shared" si="40"/>
        <v>0</v>
      </c>
      <c r="AB193" s="82"/>
      <c r="AC193" s="80"/>
      <c r="AD193" s="81">
        <f t="shared" si="41"/>
        <v>0</v>
      </c>
      <c r="AE193" s="82"/>
      <c r="AF193" s="80"/>
      <c r="AG193" s="81">
        <f t="shared" si="42"/>
        <v>0</v>
      </c>
      <c r="AH193" s="82"/>
      <c r="AI193" s="80"/>
      <c r="AJ193" s="81">
        <f t="shared" si="43"/>
        <v>0</v>
      </c>
      <c r="AK193" s="82"/>
      <c r="AL193" s="80"/>
      <c r="AM193" s="81">
        <v>0</v>
      </c>
      <c r="AN193" s="82"/>
      <c r="AO193" s="80"/>
      <c r="AP193" s="81">
        <v>0</v>
      </c>
      <c r="AQ193" s="82"/>
      <c r="AR193" s="80"/>
      <c r="AS193" s="81">
        <f t="shared" si="44"/>
        <v>0</v>
      </c>
      <c r="AT193" s="82"/>
      <c r="AU193" s="80"/>
      <c r="AV193" s="81">
        <f t="shared" si="45"/>
        <v>0</v>
      </c>
      <c r="AW193" s="82"/>
      <c r="AX193" s="80"/>
      <c r="AY193" s="81">
        <f t="shared" si="46"/>
        <v>0</v>
      </c>
      <c r="AZ193" s="82"/>
      <c r="BA193" s="80"/>
      <c r="BB193" s="81">
        <f t="shared" si="47"/>
        <v>0</v>
      </c>
      <c r="BC193" s="82"/>
      <c r="BD193" s="80"/>
      <c r="BE193" s="81">
        <f t="shared" si="48"/>
        <v>0</v>
      </c>
      <c r="BF193" s="82"/>
      <c r="BG193" s="80"/>
      <c r="BH193" s="81">
        <f t="shared" si="49"/>
        <v>0</v>
      </c>
      <c r="BI193" s="82"/>
      <c r="BJ193" s="80"/>
      <c r="BK193" s="81">
        <f t="shared" si="50"/>
        <v>0</v>
      </c>
      <c r="BL193" s="82"/>
      <c r="BM193" s="80"/>
      <c r="BN193" s="81">
        <f t="shared" si="51"/>
        <v>0</v>
      </c>
      <c r="BO193" s="82"/>
    </row>
    <row r="194" spans="1:67" ht="39" hidden="1" customHeight="1" thickBot="1">
      <c r="A194" s="71">
        <v>85183</v>
      </c>
      <c r="B194" s="71" t="s">
        <v>2242</v>
      </c>
      <c r="C194" s="221" t="str">
        <f ca="1">IF(V194&gt;0,IF($C$12=B194,COUNT($C$12:C193,1),""),"")</f>
        <v/>
      </c>
      <c r="D194" s="221" t="str">
        <f ca="1">IF(V194&gt;0,IF($D$12=B194,COUNT($D$12:D193,1),""),"")</f>
        <v/>
      </c>
      <c r="E194" s="221" t="str">
        <f ca="1">IF(V194&gt;0,IF($E$12=B194,COUNT($E$12:E193,1),""),"")</f>
        <v/>
      </c>
      <c r="F194" s="221" t="str">
        <f ca="1">IF(V194&gt;0,IF($F$12=B194,COUNT($F$12:F193,1),""),"")</f>
        <v/>
      </c>
      <c r="G194" s="72"/>
      <c r="H194" s="72">
        <v>40801</v>
      </c>
      <c r="I194" s="76" t="s">
        <v>185</v>
      </c>
      <c r="J194" s="91" t="s">
        <v>154</v>
      </c>
      <c r="K194" s="324">
        <v>12324000</v>
      </c>
      <c r="L194" s="95">
        <v>420412</v>
      </c>
      <c r="M194" s="76" t="s">
        <v>1161</v>
      </c>
      <c r="N194" s="76" t="s">
        <v>154</v>
      </c>
      <c r="O194" s="324">
        <v>406500</v>
      </c>
      <c r="P194" s="77">
        <f ca="1">SUMIF($W$12:BO194,$P$11,W194:BO194)</f>
        <v>0</v>
      </c>
      <c r="Q194" s="77">
        <f ca="1">SUMIF($W$12:BP194,$P$11,X194:BP194)</f>
        <v>0</v>
      </c>
      <c r="R194" s="77">
        <f ca="1">SUMIF($W$12:BQ194,$P$11,Y194:BQ194)</f>
        <v>0</v>
      </c>
      <c r="S194" s="78">
        <f t="shared" ca="1" si="35"/>
        <v>0</v>
      </c>
      <c r="T194" s="77">
        <f t="shared" ca="1" si="36"/>
        <v>0</v>
      </c>
      <c r="U194" s="77">
        <f t="shared" ca="1" si="37"/>
        <v>0</v>
      </c>
      <c r="V194" s="79">
        <f t="shared" ca="1" si="38"/>
        <v>0</v>
      </c>
      <c r="W194" s="80"/>
      <c r="X194" s="81">
        <f t="shared" si="39"/>
        <v>0</v>
      </c>
      <c r="Y194" s="82"/>
      <c r="Z194" s="80"/>
      <c r="AA194" s="81">
        <f t="shared" si="40"/>
        <v>0</v>
      </c>
      <c r="AB194" s="82"/>
      <c r="AC194" s="80"/>
      <c r="AD194" s="81">
        <f t="shared" si="41"/>
        <v>0</v>
      </c>
      <c r="AE194" s="82"/>
      <c r="AF194" s="80"/>
      <c r="AG194" s="81">
        <f t="shared" si="42"/>
        <v>0</v>
      </c>
      <c r="AH194" s="82"/>
      <c r="AI194" s="80"/>
      <c r="AJ194" s="81">
        <f t="shared" si="43"/>
        <v>0</v>
      </c>
      <c r="AK194" s="82"/>
      <c r="AL194" s="80"/>
      <c r="AM194" s="81">
        <v>0</v>
      </c>
      <c r="AN194" s="82"/>
      <c r="AO194" s="80"/>
      <c r="AP194" s="81">
        <v>0</v>
      </c>
      <c r="AQ194" s="82"/>
      <c r="AR194" s="80"/>
      <c r="AS194" s="81">
        <f t="shared" si="44"/>
        <v>0</v>
      </c>
      <c r="AT194" s="82"/>
      <c r="AU194" s="80"/>
      <c r="AV194" s="81">
        <f t="shared" si="45"/>
        <v>0</v>
      </c>
      <c r="AW194" s="82"/>
      <c r="AX194" s="80"/>
      <c r="AY194" s="81">
        <f t="shared" si="46"/>
        <v>0</v>
      </c>
      <c r="AZ194" s="82"/>
      <c r="BA194" s="80"/>
      <c r="BB194" s="81">
        <f t="shared" si="47"/>
        <v>0</v>
      </c>
      <c r="BC194" s="82"/>
      <c r="BD194" s="80"/>
      <c r="BE194" s="81">
        <f t="shared" si="48"/>
        <v>0</v>
      </c>
      <c r="BF194" s="82"/>
      <c r="BG194" s="80"/>
      <c r="BH194" s="81">
        <f t="shared" si="49"/>
        <v>0</v>
      </c>
      <c r="BI194" s="82"/>
      <c r="BJ194" s="80"/>
      <c r="BK194" s="81">
        <f t="shared" si="50"/>
        <v>0</v>
      </c>
      <c r="BL194" s="82"/>
      <c r="BM194" s="80"/>
      <c r="BN194" s="81">
        <f t="shared" si="51"/>
        <v>0</v>
      </c>
      <c r="BO194" s="82"/>
    </row>
    <row r="195" spans="1:67" ht="39" hidden="1" customHeight="1" thickBot="1">
      <c r="A195" s="71">
        <v>85184</v>
      </c>
      <c r="B195" s="71" t="s">
        <v>2242</v>
      </c>
      <c r="C195" s="221" t="str">
        <f ca="1">IF(V195&gt;0,IF($C$12=B195,COUNT($C$12:C194,1),""),"")</f>
        <v/>
      </c>
      <c r="D195" s="221" t="str">
        <f ca="1">IF(V195&gt;0,IF($D$12=B195,COUNT($D$12:D194,1),""),"")</f>
        <v/>
      </c>
      <c r="E195" s="221" t="str">
        <f ca="1">IF(V195&gt;0,IF($E$12=B195,COUNT($E$12:E194,1),""),"")</f>
        <v/>
      </c>
      <c r="F195" s="221" t="str">
        <f ca="1">IF(V195&gt;0,IF($F$12=B195,COUNT($F$12:F194,1),""),"")</f>
        <v/>
      </c>
      <c r="G195" s="72"/>
      <c r="H195" s="72">
        <v>40802</v>
      </c>
      <c r="I195" s="76" t="s">
        <v>186</v>
      </c>
      <c r="J195" s="91" t="s">
        <v>154</v>
      </c>
      <c r="K195" s="324">
        <v>14299000</v>
      </c>
      <c r="L195" s="95">
        <v>420412</v>
      </c>
      <c r="M195" s="76" t="s">
        <v>1161</v>
      </c>
      <c r="N195" s="76" t="s">
        <v>154</v>
      </c>
      <c r="O195" s="324">
        <v>406500</v>
      </c>
      <c r="P195" s="77">
        <f ca="1">SUMIF($W$12:BO195,$P$11,W195:BO195)</f>
        <v>0</v>
      </c>
      <c r="Q195" s="77">
        <f ca="1">SUMIF($W$12:BP195,$P$11,X195:BP195)</f>
        <v>0</v>
      </c>
      <c r="R195" s="77">
        <f ca="1">SUMIF($W$12:BQ195,$P$11,Y195:BQ195)</f>
        <v>0</v>
      </c>
      <c r="S195" s="78">
        <f t="shared" ca="1" si="35"/>
        <v>0</v>
      </c>
      <c r="T195" s="77">
        <f t="shared" ca="1" si="36"/>
        <v>0</v>
      </c>
      <c r="U195" s="77">
        <f t="shared" ca="1" si="37"/>
        <v>0</v>
      </c>
      <c r="V195" s="79">
        <f t="shared" ca="1" si="38"/>
        <v>0</v>
      </c>
      <c r="W195" s="80"/>
      <c r="X195" s="81">
        <f t="shared" si="39"/>
        <v>0</v>
      </c>
      <c r="Y195" s="82"/>
      <c r="Z195" s="80"/>
      <c r="AA195" s="81">
        <f t="shared" si="40"/>
        <v>0</v>
      </c>
      <c r="AB195" s="82"/>
      <c r="AC195" s="80"/>
      <c r="AD195" s="81">
        <f t="shared" si="41"/>
        <v>0</v>
      </c>
      <c r="AE195" s="82"/>
      <c r="AF195" s="80"/>
      <c r="AG195" s="81">
        <f t="shared" si="42"/>
        <v>0</v>
      </c>
      <c r="AH195" s="82"/>
      <c r="AI195" s="80"/>
      <c r="AJ195" s="81">
        <f t="shared" si="43"/>
        <v>0</v>
      </c>
      <c r="AK195" s="82"/>
      <c r="AL195" s="80"/>
      <c r="AM195" s="81">
        <v>0</v>
      </c>
      <c r="AN195" s="82"/>
      <c r="AO195" s="80"/>
      <c r="AP195" s="81">
        <v>0</v>
      </c>
      <c r="AQ195" s="82"/>
      <c r="AR195" s="80"/>
      <c r="AS195" s="81">
        <f t="shared" si="44"/>
        <v>0</v>
      </c>
      <c r="AT195" s="82"/>
      <c r="AU195" s="80"/>
      <c r="AV195" s="81">
        <f t="shared" si="45"/>
        <v>0</v>
      </c>
      <c r="AW195" s="82"/>
      <c r="AX195" s="80"/>
      <c r="AY195" s="81">
        <f t="shared" si="46"/>
        <v>0</v>
      </c>
      <c r="AZ195" s="82"/>
      <c r="BA195" s="80"/>
      <c r="BB195" s="81">
        <f t="shared" si="47"/>
        <v>0</v>
      </c>
      <c r="BC195" s="82"/>
      <c r="BD195" s="80"/>
      <c r="BE195" s="81">
        <f t="shared" si="48"/>
        <v>0</v>
      </c>
      <c r="BF195" s="82"/>
      <c r="BG195" s="80"/>
      <c r="BH195" s="81">
        <f t="shared" si="49"/>
        <v>0</v>
      </c>
      <c r="BI195" s="82"/>
      <c r="BJ195" s="80"/>
      <c r="BK195" s="81">
        <f t="shared" si="50"/>
        <v>0</v>
      </c>
      <c r="BL195" s="82"/>
      <c r="BM195" s="80"/>
      <c r="BN195" s="81">
        <f t="shared" si="51"/>
        <v>0</v>
      </c>
      <c r="BO195" s="82"/>
    </row>
    <row r="196" spans="1:67" ht="39" hidden="1" customHeight="1" thickBot="1">
      <c r="A196" s="71">
        <v>85185</v>
      </c>
      <c r="B196" s="71" t="s">
        <v>2242</v>
      </c>
      <c r="C196" s="221" t="str">
        <f ca="1">IF(V196&gt;0,IF($C$12=B196,COUNT($C$12:C195,1),""),"")</f>
        <v/>
      </c>
      <c r="D196" s="221" t="str">
        <f ca="1">IF(V196&gt;0,IF($D$12=B196,COUNT($D$12:D195,1),""),"")</f>
        <v/>
      </c>
      <c r="E196" s="221" t="str">
        <f ca="1">IF(V196&gt;0,IF($E$12=B196,COUNT($E$12:E195,1),""),"")</f>
        <v/>
      </c>
      <c r="F196" s="221" t="str">
        <f ca="1">IF(V196&gt;0,IF($F$12=B196,COUNT($F$12:F195,1),""),"")</f>
        <v/>
      </c>
      <c r="G196" s="72"/>
      <c r="H196" s="72">
        <v>40803</v>
      </c>
      <c r="I196" s="76" t="s">
        <v>187</v>
      </c>
      <c r="J196" s="91" t="s">
        <v>154</v>
      </c>
      <c r="K196" s="324">
        <v>18334000</v>
      </c>
      <c r="L196" s="95">
        <v>420412</v>
      </c>
      <c r="M196" s="76" t="s">
        <v>1161</v>
      </c>
      <c r="N196" s="76" t="s">
        <v>154</v>
      </c>
      <c r="O196" s="324">
        <v>406500</v>
      </c>
      <c r="P196" s="77">
        <f ca="1">SUMIF($W$12:BO196,$P$11,W196:BO196)</f>
        <v>0</v>
      </c>
      <c r="Q196" s="77">
        <f ca="1">SUMIF($W$12:BP196,$P$11,X196:BP196)</f>
        <v>0</v>
      </c>
      <c r="R196" s="77">
        <f ca="1">SUMIF($W$12:BQ196,$P$11,Y196:BQ196)</f>
        <v>0</v>
      </c>
      <c r="S196" s="78">
        <f t="shared" ca="1" si="35"/>
        <v>0</v>
      </c>
      <c r="T196" s="77">
        <f t="shared" ca="1" si="36"/>
        <v>0</v>
      </c>
      <c r="U196" s="77">
        <f t="shared" ca="1" si="37"/>
        <v>0</v>
      </c>
      <c r="V196" s="79">
        <f t="shared" ca="1" si="38"/>
        <v>0</v>
      </c>
      <c r="W196" s="80"/>
      <c r="X196" s="81">
        <f t="shared" si="39"/>
        <v>0</v>
      </c>
      <c r="Y196" s="82"/>
      <c r="Z196" s="80"/>
      <c r="AA196" s="81">
        <f t="shared" si="40"/>
        <v>0</v>
      </c>
      <c r="AB196" s="82"/>
      <c r="AC196" s="80"/>
      <c r="AD196" s="81">
        <f t="shared" si="41"/>
        <v>0</v>
      </c>
      <c r="AE196" s="82"/>
      <c r="AF196" s="80"/>
      <c r="AG196" s="81">
        <f t="shared" si="42"/>
        <v>0</v>
      </c>
      <c r="AH196" s="82"/>
      <c r="AI196" s="80"/>
      <c r="AJ196" s="81">
        <f t="shared" si="43"/>
        <v>0</v>
      </c>
      <c r="AK196" s="82"/>
      <c r="AL196" s="80"/>
      <c r="AM196" s="81">
        <v>0</v>
      </c>
      <c r="AN196" s="82"/>
      <c r="AO196" s="80"/>
      <c r="AP196" s="81">
        <v>0</v>
      </c>
      <c r="AQ196" s="82"/>
      <c r="AR196" s="80"/>
      <c r="AS196" s="81">
        <f t="shared" si="44"/>
        <v>0</v>
      </c>
      <c r="AT196" s="82"/>
      <c r="AU196" s="80"/>
      <c r="AV196" s="81">
        <f t="shared" si="45"/>
        <v>0</v>
      </c>
      <c r="AW196" s="82"/>
      <c r="AX196" s="80"/>
      <c r="AY196" s="81">
        <f t="shared" si="46"/>
        <v>0</v>
      </c>
      <c r="AZ196" s="82"/>
      <c r="BA196" s="80"/>
      <c r="BB196" s="81">
        <f t="shared" si="47"/>
        <v>0</v>
      </c>
      <c r="BC196" s="82"/>
      <c r="BD196" s="80"/>
      <c r="BE196" s="81">
        <f t="shared" si="48"/>
        <v>0</v>
      </c>
      <c r="BF196" s="82"/>
      <c r="BG196" s="80"/>
      <c r="BH196" s="81">
        <f t="shared" si="49"/>
        <v>0</v>
      </c>
      <c r="BI196" s="82"/>
      <c r="BJ196" s="80"/>
      <c r="BK196" s="81">
        <f t="shared" si="50"/>
        <v>0</v>
      </c>
      <c r="BL196" s="82"/>
      <c r="BM196" s="80"/>
      <c r="BN196" s="81">
        <f t="shared" si="51"/>
        <v>0</v>
      </c>
      <c r="BO196" s="82"/>
    </row>
    <row r="197" spans="1:67" ht="39" hidden="1" customHeight="1" thickBot="1">
      <c r="A197" s="71">
        <v>85186</v>
      </c>
      <c r="B197" s="71" t="s">
        <v>2242</v>
      </c>
      <c r="C197" s="221" t="str">
        <f ca="1">IF(V197&gt;0,IF($C$12=B197,COUNT($C$12:C196,1),""),"")</f>
        <v/>
      </c>
      <c r="D197" s="221" t="str">
        <f ca="1">IF(V197&gt;0,IF($D$12=B197,COUNT($D$12:D196,1),""),"")</f>
        <v/>
      </c>
      <c r="E197" s="221" t="str">
        <f ca="1">IF(V197&gt;0,IF($E$12=B197,COUNT($E$12:E196,1),""),"")</f>
        <v/>
      </c>
      <c r="F197" s="221" t="str">
        <f ca="1">IF(V197&gt;0,IF($F$12=B197,COUNT($F$12:F196,1),""),"")</f>
        <v/>
      </c>
      <c r="G197" s="72"/>
      <c r="H197" s="72">
        <v>40804</v>
      </c>
      <c r="I197" s="76" t="s">
        <v>188</v>
      </c>
      <c r="J197" s="91" t="s">
        <v>154</v>
      </c>
      <c r="K197" s="324">
        <v>21444000</v>
      </c>
      <c r="L197" s="95">
        <v>420413</v>
      </c>
      <c r="M197" s="76" t="s">
        <v>1162</v>
      </c>
      <c r="N197" s="76" t="s">
        <v>154</v>
      </c>
      <c r="O197" s="324">
        <v>540500</v>
      </c>
      <c r="P197" s="77">
        <f ca="1">SUMIF($W$12:BO197,$P$11,W197:BO197)</f>
        <v>0</v>
      </c>
      <c r="Q197" s="77">
        <f ca="1">SUMIF($W$12:BP197,$P$11,X197:BP197)</f>
        <v>0</v>
      </c>
      <c r="R197" s="77">
        <f ca="1">SUMIF($W$12:BQ197,$P$11,Y197:BQ197)</f>
        <v>0</v>
      </c>
      <c r="S197" s="78">
        <f t="shared" ca="1" si="35"/>
        <v>0</v>
      </c>
      <c r="T197" s="77">
        <f t="shared" ca="1" si="36"/>
        <v>0</v>
      </c>
      <c r="U197" s="77">
        <f t="shared" ca="1" si="37"/>
        <v>0</v>
      </c>
      <c r="V197" s="79">
        <f t="shared" ca="1" si="38"/>
        <v>0</v>
      </c>
      <c r="W197" s="80"/>
      <c r="X197" s="81">
        <f t="shared" si="39"/>
        <v>0</v>
      </c>
      <c r="Y197" s="82"/>
      <c r="Z197" s="80"/>
      <c r="AA197" s="81">
        <f t="shared" si="40"/>
        <v>0</v>
      </c>
      <c r="AB197" s="82"/>
      <c r="AC197" s="80"/>
      <c r="AD197" s="81">
        <f t="shared" si="41"/>
        <v>0</v>
      </c>
      <c r="AE197" s="82"/>
      <c r="AF197" s="80"/>
      <c r="AG197" s="81">
        <f t="shared" si="42"/>
        <v>0</v>
      </c>
      <c r="AH197" s="82"/>
      <c r="AI197" s="80"/>
      <c r="AJ197" s="81">
        <f t="shared" si="43"/>
        <v>0</v>
      </c>
      <c r="AK197" s="82"/>
      <c r="AL197" s="80"/>
      <c r="AM197" s="81">
        <v>0</v>
      </c>
      <c r="AN197" s="82"/>
      <c r="AO197" s="80"/>
      <c r="AP197" s="81">
        <v>0</v>
      </c>
      <c r="AQ197" s="82"/>
      <c r="AR197" s="80"/>
      <c r="AS197" s="81">
        <f t="shared" si="44"/>
        <v>0</v>
      </c>
      <c r="AT197" s="82"/>
      <c r="AU197" s="80"/>
      <c r="AV197" s="81">
        <f t="shared" si="45"/>
        <v>0</v>
      </c>
      <c r="AW197" s="82"/>
      <c r="AX197" s="80"/>
      <c r="AY197" s="81">
        <f t="shared" si="46"/>
        <v>0</v>
      </c>
      <c r="AZ197" s="82"/>
      <c r="BA197" s="80"/>
      <c r="BB197" s="81">
        <f t="shared" si="47"/>
        <v>0</v>
      </c>
      <c r="BC197" s="82"/>
      <c r="BD197" s="80"/>
      <c r="BE197" s="81">
        <f t="shared" si="48"/>
        <v>0</v>
      </c>
      <c r="BF197" s="82"/>
      <c r="BG197" s="80"/>
      <c r="BH197" s="81">
        <f t="shared" si="49"/>
        <v>0</v>
      </c>
      <c r="BI197" s="82"/>
      <c r="BJ197" s="80"/>
      <c r="BK197" s="81">
        <f t="shared" si="50"/>
        <v>0</v>
      </c>
      <c r="BL197" s="82"/>
      <c r="BM197" s="80"/>
      <c r="BN197" s="81">
        <f t="shared" si="51"/>
        <v>0</v>
      </c>
      <c r="BO197" s="82"/>
    </row>
    <row r="198" spans="1:67" ht="39" hidden="1" customHeight="1" thickBot="1">
      <c r="A198" s="71">
        <v>85187</v>
      </c>
      <c r="B198" s="71" t="s">
        <v>2242</v>
      </c>
      <c r="C198" s="221" t="str">
        <f ca="1">IF(V198&gt;0,IF($C$12=B198,COUNT($C$12:C197,1),""),"")</f>
        <v/>
      </c>
      <c r="D198" s="221" t="str">
        <f ca="1">IF(V198&gt;0,IF($D$12=B198,COUNT($D$12:D197,1),""),"")</f>
        <v/>
      </c>
      <c r="E198" s="221" t="str">
        <f ca="1">IF(V198&gt;0,IF($E$12=B198,COUNT($E$12:E197,1),""),"")</f>
        <v/>
      </c>
      <c r="F198" s="221" t="str">
        <f ca="1">IF(V198&gt;0,IF($F$12=B198,COUNT($F$12:F197,1),""),"")</f>
        <v/>
      </c>
      <c r="G198" s="72"/>
      <c r="H198" s="72">
        <v>40805</v>
      </c>
      <c r="I198" s="76" t="s">
        <v>189</v>
      </c>
      <c r="J198" s="91" t="s">
        <v>154</v>
      </c>
      <c r="K198" s="324">
        <v>26617000</v>
      </c>
      <c r="L198" s="95">
        <v>420413</v>
      </c>
      <c r="M198" s="76" t="s">
        <v>1162</v>
      </c>
      <c r="N198" s="76" t="s">
        <v>154</v>
      </c>
      <c r="O198" s="324">
        <v>540500</v>
      </c>
      <c r="P198" s="77">
        <f ca="1">SUMIF($W$12:BO198,$P$11,W198:BO198)</f>
        <v>0</v>
      </c>
      <c r="Q198" s="77">
        <f ca="1">SUMIF($W$12:BP198,$P$11,X198:BP198)</f>
        <v>0</v>
      </c>
      <c r="R198" s="77">
        <f ca="1">SUMIF($W$12:BQ198,$P$11,Y198:BQ198)</f>
        <v>0</v>
      </c>
      <c r="S198" s="78">
        <f t="shared" ca="1" si="35"/>
        <v>0</v>
      </c>
      <c r="T198" s="77">
        <f t="shared" ca="1" si="36"/>
        <v>0</v>
      </c>
      <c r="U198" s="77">
        <f t="shared" ca="1" si="37"/>
        <v>0</v>
      </c>
      <c r="V198" s="79">
        <f t="shared" ca="1" si="38"/>
        <v>0</v>
      </c>
      <c r="W198" s="80"/>
      <c r="X198" s="81">
        <f t="shared" si="39"/>
        <v>0</v>
      </c>
      <c r="Y198" s="82"/>
      <c r="Z198" s="80"/>
      <c r="AA198" s="81">
        <f t="shared" si="40"/>
        <v>0</v>
      </c>
      <c r="AB198" s="82"/>
      <c r="AC198" s="80"/>
      <c r="AD198" s="81">
        <f t="shared" si="41"/>
        <v>0</v>
      </c>
      <c r="AE198" s="82"/>
      <c r="AF198" s="80"/>
      <c r="AG198" s="81">
        <f t="shared" si="42"/>
        <v>0</v>
      </c>
      <c r="AH198" s="82"/>
      <c r="AI198" s="80"/>
      <c r="AJ198" s="81">
        <f t="shared" si="43"/>
        <v>0</v>
      </c>
      <c r="AK198" s="82"/>
      <c r="AL198" s="80"/>
      <c r="AM198" s="81">
        <v>0</v>
      </c>
      <c r="AN198" s="82"/>
      <c r="AO198" s="80"/>
      <c r="AP198" s="81">
        <v>0</v>
      </c>
      <c r="AQ198" s="82"/>
      <c r="AR198" s="80"/>
      <c r="AS198" s="81">
        <f t="shared" si="44"/>
        <v>0</v>
      </c>
      <c r="AT198" s="82"/>
      <c r="AU198" s="80"/>
      <c r="AV198" s="81">
        <f t="shared" si="45"/>
        <v>0</v>
      </c>
      <c r="AW198" s="82"/>
      <c r="AX198" s="80"/>
      <c r="AY198" s="81">
        <f t="shared" si="46"/>
        <v>0</v>
      </c>
      <c r="AZ198" s="82"/>
      <c r="BA198" s="80"/>
      <c r="BB198" s="81">
        <f t="shared" si="47"/>
        <v>0</v>
      </c>
      <c r="BC198" s="82"/>
      <c r="BD198" s="80"/>
      <c r="BE198" s="81">
        <f t="shared" si="48"/>
        <v>0</v>
      </c>
      <c r="BF198" s="82"/>
      <c r="BG198" s="80"/>
      <c r="BH198" s="81">
        <f t="shared" si="49"/>
        <v>0</v>
      </c>
      <c r="BI198" s="82"/>
      <c r="BJ198" s="80"/>
      <c r="BK198" s="81">
        <f t="shared" si="50"/>
        <v>0</v>
      </c>
      <c r="BL198" s="82"/>
      <c r="BM198" s="80"/>
      <c r="BN198" s="81">
        <f t="shared" si="51"/>
        <v>0</v>
      </c>
      <c r="BO198" s="82"/>
    </row>
    <row r="199" spans="1:67" ht="39" hidden="1" customHeight="1" thickBot="1">
      <c r="A199" s="71">
        <v>85188</v>
      </c>
      <c r="B199" s="71" t="s">
        <v>2242</v>
      </c>
      <c r="C199" s="221" t="str">
        <f ca="1">IF(V199&gt;0,IF($C$12=B199,COUNT($C$12:C198,1),""),"")</f>
        <v/>
      </c>
      <c r="D199" s="221" t="str">
        <f ca="1">IF(V199&gt;0,IF($D$12=B199,COUNT($D$12:D198,1),""),"")</f>
        <v/>
      </c>
      <c r="E199" s="221" t="str">
        <f ca="1">IF(V199&gt;0,IF($E$12=B199,COUNT($E$12:E198,1),""),"")</f>
        <v/>
      </c>
      <c r="F199" s="221" t="str">
        <f ca="1">IF(V199&gt;0,IF($F$12=B199,COUNT($F$12:F198,1),""),"")</f>
        <v/>
      </c>
      <c r="G199" s="72"/>
      <c r="H199" s="72">
        <v>40806</v>
      </c>
      <c r="I199" s="76" t="s">
        <v>190</v>
      </c>
      <c r="J199" s="91" t="s">
        <v>154</v>
      </c>
      <c r="K199" s="324">
        <v>33166000</v>
      </c>
      <c r="L199" s="95">
        <v>420413</v>
      </c>
      <c r="M199" s="76" t="s">
        <v>1162</v>
      </c>
      <c r="N199" s="76" t="s">
        <v>154</v>
      </c>
      <c r="O199" s="324">
        <v>540500</v>
      </c>
      <c r="P199" s="77">
        <f ca="1">SUMIF($W$12:BO199,$P$11,W199:BO199)</f>
        <v>0</v>
      </c>
      <c r="Q199" s="77">
        <f ca="1">SUMIF($W$12:BP199,$P$11,X199:BP199)</f>
        <v>0</v>
      </c>
      <c r="R199" s="77">
        <f ca="1">SUMIF($W$12:BQ199,$P$11,Y199:BQ199)</f>
        <v>0</v>
      </c>
      <c r="S199" s="78">
        <f t="shared" ca="1" si="35"/>
        <v>0</v>
      </c>
      <c r="T199" s="77">
        <f t="shared" ca="1" si="36"/>
        <v>0</v>
      </c>
      <c r="U199" s="77">
        <f t="shared" ca="1" si="37"/>
        <v>0</v>
      </c>
      <c r="V199" s="79">
        <f t="shared" ca="1" si="38"/>
        <v>0</v>
      </c>
      <c r="W199" s="80"/>
      <c r="X199" s="81">
        <f t="shared" si="39"/>
        <v>0</v>
      </c>
      <c r="Y199" s="82"/>
      <c r="Z199" s="80"/>
      <c r="AA199" s="81">
        <f t="shared" si="40"/>
        <v>0</v>
      </c>
      <c r="AB199" s="82"/>
      <c r="AC199" s="80"/>
      <c r="AD199" s="81">
        <f t="shared" si="41"/>
        <v>0</v>
      </c>
      <c r="AE199" s="82"/>
      <c r="AF199" s="80"/>
      <c r="AG199" s="81">
        <f t="shared" si="42"/>
        <v>0</v>
      </c>
      <c r="AH199" s="82"/>
      <c r="AI199" s="80"/>
      <c r="AJ199" s="81">
        <f t="shared" si="43"/>
        <v>0</v>
      </c>
      <c r="AK199" s="82"/>
      <c r="AL199" s="80"/>
      <c r="AM199" s="81">
        <v>0</v>
      </c>
      <c r="AN199" s="82"/>
      <c r="AO199" s="80"/>
      <c r="AP199" s="81">
        <v>0</v>
      </c>
      <c r="AQ199" s="82"/>
      <c r="AR199" s="80"/>
      <c r="AS199" s="81">
        <f t="shared" si="44"/>
        <v>0</v>
      </c>
      <c r="AT199" s="82"/>
      <c r="AU199" s="80"/>
      <c r="AV199" s="81">
        <f t="shared" si="45"/>
        <v>0</v>
      </c>
      <c r="AW199" s="82"/>
      <c r="AX199" s="80"/>
      <c r="AY199" s="81">
        <f t="shared" si="46"/>
        <v>0</v>
      </c>
      <c r="AZ199" s="82"/>
      <c r="BA199" s="80"/>
      <c r="BB199" s="81">
        <f t="shared" si="47"/>
        <v>0</v>
      </c>
      <c r="BC199" s="82"/>
      <c r="BD199" s="80"/>
      <c r="BE199" s="81">
        <f t="shared" si="48"/>
        <v>0</v>
      </c>
      <c r="BF199" s="82"/>
      <c r="BG199" s="80"/>
      <c r="BH199" s="81">
        <f t="shared" si="49"/>
        <v>0</v>
      </c>
      <c r="BI199" s="82"/>
      <c r="BJ199" s="80"/>
      <c r="BK199" s="81">
        <f t="shared" si="50"/>
        <v>0</v>
      </c>
      <c r="BL199" s="82"/>
      <c r="BM199" s="80"/>
      <c r="BN199" s="81">
        <f t="shared" si="51"/>
        <v>0</v>
      </c>
      <c r="BO199" s="82"/>
    </row>
    <row r="200" spans="1:67" ht="39" hidden="1" customHeight="1" thickBot="1">
      <c r="A200" s="71">
        <v>85189</v>
      </c>
      <c r="B200" s="71" t="s">
        <v>2242</v>
      </c>
      <c r="C200" s="221" t="str">
        <f ca="1">IF(V200&gt;0,IF($C$12=B200,COUNT($C$12:C199,1),""),"")</f>
        <v/>
      </c>
      <c r="D200" s="221" t="str">
        <f ca="1">IF(V200&gt;0,IF($D$12=B200,COUNT($D$12:D199,1),""),"")</f>
        <v/>
      </c>
      <c r="E200" s="221" t="str">
        <f ca="1">IF(V200&gt;0,IF($E$12=B200,COUNT($E$12:E199,1),""),"")</f>
        <v/>
      </c>
      <c r="F200" s="221" t="str">
        <f ca="1">IF(V200&gt;0,IF($F$12=B200,COUNT($F$12:F199,1),""),"")</f>
        <v/>
      </c>
      <c r="G200" s="72"/>
      <c r="H200" s="72">
        <v>40807</v>
      </c>
      <c r="I200" s="76" t="s">
        <v>191</v>
      </c>
      <c r="J200" s="91" t="s">
        <v>154</v>
      </c>
      <c r="K200" s="324">
        <v>41154000</v>
      </c>
      <c r="L200" s="95">
        <v>420414</v>
      </c>
      <c r="M200" s="76" t="s">
        <v>1163</v>
      </c>
      <c r="N200" s="76" t="s">
        <v>154</v>
      </c>
      <c r="O200" s="324">
        <v>765500</v>
      </c>
      <c r="P200" s="77">
        <f ca="1">SUMIF($W$12:BO200,$P$11,W200:BO200)</f>
        <v>0</v>
      </c>
      <c r="Q200" s="77">
        <f ca="1">SUMIF($W$12:BP200,$P$11,X200:BP200)</f>
        <v>0</v>
      </c>
      <c r="R200" s="77">
        <f ca="1">SUMIF($W$12:BQ200,$P$11,Y200:BQ200)</f>
        <v>0</v>
      </c>
      <c r="S200" s="78">
        <f t="shared" ca="1" si="35"/>
        <v>0</v>
      </c>
      <c r="T200" s="77">
        <f t="shared" ca="1" si="36"/>
        <v>0</v>
      </c>
      <c r="U200" s="77">
        <f t="shared" ca="1" si="37"/>
        <v>0</v>
      </c>
      <c r="V200" s="79">
        <f t="shared" ca="1" si="38"/>
        <v>0</v>
      </c>
      <c r="W200" s="80"/>
      <c r="X200" s="81">
        <f t="shared" si="39"/>
        <v>0</v>
      </c>
      <c r="Y200" s="82"/>
      <c r="Z200" s="80"/>
      <c r="AA200" s="81">
        <f t="shared" si="40"/>
        <v>0</v>
      </c>
      <c r="AB200" s="82"/>
      <c r="AC200" s="80"/>
      <c r="AD200" s="81">
        <f t="shared" si="41"/>
        <v>0</v>
      </c>
      <c r="AE200" s="82"/>
      <c r="AF200" s="80"/>
      <c r="AG200" s="81">
        <f t="shared" si="42"/>
        <v>0</v>
      </c>
      <c r="AH200" s="82"/>
      <c r="AI200" s="80"/>
      <c r="AJ200" s="81">
        <f t="shared" si="43"/>
        <v>0</v>
      </c>
      <c r="AK200" s="82"/>
      <c r="AL200" s="80"/>
      <c r="AM200" s="81">
        <v>0</v>
      </c>
      <c r="AN200" s="82"/>
      <c r="AO200" s="80"/>
      <c r="AP200" s="81">
        <v>0</v>
      </c>
      <c r="AQ200" s="82"/>
      <c r="AR200" s="80"/>
      <c r="AS200" s="81">
        <f t="shared" si="44"/>
        <v>0</v>
      </c>
      <c r="AT200" s="82"/>
      <c r="AU200" s="80"/>
      <c r="AV200" s="81">
        <f t="shared" si="45"/>
        <v>0</v>
      </c>
      <c r="AW200" s="82"/>
      <c r="AX200" s="80"/>
      <c r="AY200" s="81">
        <f t="shared" si="46"/>
        <v>0</v>
      </c>
      <c r="AZ200" s="82"/>
      <c r="BA200" s="80"/>
      <c r="BB200" s="81">
        <f t="shared" si="47"/>
        <v>0</v>
      </c>
      <c r="BC200" s="82"/>
      <c r="BD200" s="80"/>
      <c r="BE200" s="81">
        <f t="shared" si="48"/>
        <v>0</v>
      </c>
      <c r="BF200" s="82"/>
      <c r="BG200" s="80"/>
      <c r="BH200" s="81">
        <f t="shared" si="49"/>
        <v>0</v>
      </c>
      <c r="BI200" s="82"/>
      <c r="BJ200" s="80"/>
      <c r="BK200" s="81">
        <f t="shared" si="50"/>
        <v>0</v>
      </c>
      <c r="BL200" s="82"/>
      <c r="BM200" s="80"/>
      <c r="BN200" s="81">
        <f t="shared" si="51"/>
        <v>0</v>
      </c>
      <c r="BO200" s="82"/>
    </row>
    <row r="201" spans="1:67" ht="39" hidden="1" customHeight="1" thickBot="1">
      <c r="A201" s="71">
        <v>85190</v>
      </c>
      <c r="B201" s="71" t="s">
        <v>2242</v>
      </c>
      <c r="C201" s="221" t="str">
        <f ca="1">IF(V201&gt;0,IF($C$12=B201,COUNT($C$12:C200,1),""),"")</f>
        <v/>
      </c>
      <c r="D201" s="221" t="str">
        <f ca="1">IF(V201&gt;0,IF($D$12=B201,COUNT($D$12:D200,1),""),"")</f>
        <v/>
      </c>
      <c r="E201" s="221" t="str">
        <f ca="1">IF(V201&gt;0,IF($E$12=B201,COUNT($E$12:E200,1),""),"")</f>
        <v/>
      </c>
      <c r="F201" s="221" t="str">
        <f ca="1">IF(V201&gt;0,IF($F$12=B201,COUNT($F$12:F200,1),""),"")</f>
        <v/>
      </c>
      <c r="G201" s="72"/>
      <c r="H201" s="72">
        <v>40808</v>
      </c>
      <c r="I201" s="76" t="s">
        <v>192</v>
      </c>
      <c r="J201" s="91" t="s">
        <v>154</v>
      </c>
      <c r="K201" s="324">
        <v>51241000</v>
      </c>
      <c r="L201" s="95">
        <v>420414</v>
      </c>
      <c r="M201" s="76" t="s">
        <v>1163</v>
      </c>
      <c r="N201" s="76" t="s">
        <v>154</v>
      </c>
      <c r="O201" s="324">
        <v>765500</v>
      </c>
      <c r="P201" s="77">
        <f ca="1">SUMIF($W$12:BO201,$P$11,W201:BO201)</f>
        <v>0</v>
      </c>
      <c r="Q201" s="77">
        <f ca="1">SUMIF($W$12:BP201,$P$11,X201:BP201)</f>
        <v>0</v>
      </c>
      <c r="R201" s="77">
        <f ca="1">SUMIF($W$12:BQ201,$P$11,Y201:BQ201)</f>
        <v>0</v>
      </c>
      <c r="S201" s="78">
        <f t="shared" ca="1" si="35"/>
        <v>0</v>
      </c>
      <c r="T201" s="77">
        <f t="shared" ca="1" si="36"/>
        <v>0</v>
      </c>
      <c r="U201" s="77">
        <f t="shared" ca="1" si="37"/>
        <v>0</v>
      </c>
      <c r="V201" s="79">
        <f t="shared" ca="1" si="38"/>
        <v>0</v>
      </c>
      <c r="W201" s="80"/>
      <c r="X201" s="81">
        <f t="shared" si="39"/>
        <v>0</v>
      </c>
      <c r="Y201" s="82"/>
      <c r="Z201" s="80"/>
      <c r="AA201" s="81">
        <f t="shared" si="40"/>
        <v>0</v>
      </c>
      <c r="AB201" s="82"/>
      <c r="AC201" s="80"/>
      <c r="AD201" s="81">
        <f t="shared" si="41"/>
        <v>0</v>
      </c>
      <c r="AE201" s="82"/>
      <c r="AF201" s="80"/>
      <c r="AG201" s="81">
        <f t="shared" si="42"/>
        <v>0</v>
      </c>
      <c r="AH201" s="82"/>
      <c r="AI201" s="80"/>
      <c r="AJ201" s="81">
        <f t="shared" si="43"/>
        <v>0</v>
      </c>
      <c r="AK201" s="82"/>
      <c r="AL201" s="80"/>
      <c r="AM201" s="81">
        <v>0</v>
      </c>
      <c r="AN201" s="82"/>
      <c r="AO201" s="80"/>
      <c r="AP201" s="81">
        <v>0</v>
      </c>
      <c r="AQ201" s="82"/>
      <c r="AR201" s="80"/>
      <c r="AS201" s="81">
        <f t="shared" si="44"/>
        <v>0</v>
      </c>
      <c r="AT201" s="82"/>
      <c r="AU201" s="80"/>
      <c r="AV201" s="81">
        <f t="shared" si="45"/>
        <v>0</v>
      </c>
      <c r="AW201" s="82"/>
      <c r="AX201" s="80"/>
      <c r="AY201" s="81">
        <f t="shared" si="46"/>
        <v>0</v>
      </c>
      <c r="AZ201" s="82"/>
      <c r="BA201" s="80"/>
      <c r="BB201" s="81">
        <f t="shared" si="47"/>
        <v>0</v>
      </c>
      <c r="BC201" s="82"/>
      <c r="BD201" s="80"/>
      <c r="BE201" s="81">
        <f t="shared" si="48"/>
        <v>0</v>
      </c>
      <c r="BF201" s="82"/>
      <c r="BG201" s="80"/>
      <c r="BH201" s="81">
        <f t="shared" si="49"/>
        <v>0</v>
      </c>
      <c r="BI201" s="82"/>
      <c r="BJ201" s="80"/>
      <c r="BK201" s="81">
        <f t="shared" si="50"/>
        <v>0</v>
      </c>
      <c r="BL201" s="82"/>
      <c r="BM201" s="80"/>
      <c r="BN201" s="81">
        <f t="shared" si="51"/>
        <v>0</v>
      </c>
      <c r="BO201" s="82"/>
    </row>
    <row r="202" spans="1:67" ht="39" hidden="1" customHeight="1" thickBot="1">
      <c r="A202" s="71">
        <v>85191</v>
      </c>
      <c r="B202" s="71" t="s">
        <v>2242</v>
      </c>
      <c r="C202" s="221" t="str">
        <f ca="1">IF(V202&gt;0,IF($C$12=B202,COUNT($C$12:C201,1),""),"")</f>
        <v/>
      </c>
      <c r="D202" s="221" t="str">
        <f ca="1">IF(V202&gt;0,IF($D$12=B202,COUNT($D$12:D201,1),""),"")</f>
        <v/>
      </c>
      <c r="E202" s="221" t="str">
        <f ca="1">IF(V202&gt;0,IF($E$12=B202,COUNT($E$12:E201,1),""),"")</f>
        <v/>
      </c>
      <c r="F202" s="221" t="str">
        <f ca="1">IF(V202&gt;0,IF($F$12=B202,COUNT($F$12:F201,1),""),"")</f>
        <v/>
      </c>
      <c r="G202" s="72"/>
      <c r="H202" s="72">
        <v>40809</v>
      </c>
      <c r="I202" s="76" t="s">
        <v>193</v>
      </c>
      <c r="J202" s="91" t="s">
        <v>154</v>
      </c>
      <c r="K202" s="324">
        <v>64616000</v>
      </c>
      <c r="L202" s="95">
        <v>420414</v>
      </c>
      <c r="M202" s="76" t="s">
        <v>1163</v>
      </c>
      <c r="N202" s="76" t="s">
        <v>154</v>
      </c>
      <c r="O202" s="324">
        <v>765500</v>
      </c>
      <c r="P202" s="77">
        <f ca="1">SUMIF($W$12:BO202,$P$11,W202:BO202)</f>
        <v>0</v>
      </c>
      <c r="Q202" s="77">
        <f ca="1">SUMIF($W$12:BP202,$P$11,X202:BP202)</f>
        <v>0</v>
      </c>
      <c r="R202" s="77">
        <f ca="1">SUMIF($W$12:BQ202,$P$11,Y202:BQ202)</f>
        <v>0</v>
      </c>
      <c r="S202" s="78">
        <f t="shared" ca="1" si="35"/>
        <v>0</v>
      </c>
      <c r="T202" s="77">
        <f t="shared" ca="1" si="36"/>
        <v>0</v>
      </c>
      <c r="U202" s="77">
        <f t="shared" ca="1" si="37"/>
        <v>0</v>
      </c>
      <c r="V202" s="79">
        <f t="shared" ca="1" si="38"/>
        <v>0</v>
      </c>
      <c r="W202" s="80"/>
      <c r="X202" s="81">
        <f t="shared" si="39"/>
        <v>0</v>
      </c>
      <c r="Y202" s="82"/>
      <c r="Z202" s="80"/>
      <c r="AA202" s="81">
        <f t="shared" si="40"/>
        <v>0</v>
      </c>
      <c r="AB202" s="82"/>
      <c r="AC202" s="80"/>
      <c r="AD202" s="81">
        <f t="shared" si="41"/>
        <v>0</v>
      </c>
      <c r="AE202" s="82"/>
      <c r="AF202" s="80"/>
      <c r="AG202" s="81">
        <f t="shared" si="42"/>
        <v>0</v>
      </c>
      <c r="AH202" s="82"/>
      <c r="AI202" s="80"/>
      <c r="AJ202" s="81">
        <f t="shared" si="43"/>
        <v>0</v>
      </c>
      <c r="AK202" s="82"/>
      <c r="AL202" s="80"/>
      <c r="AM202" s="81">
        <v>0</v>
      </c>
      <c r="AN202" s="82"/>
      <c r="AO202" s="80"/>
      <c r="AP202" s="81">
        <v>0</v>
      </c>
      <c r="AQ202" s="82"/>
      <c r="AR202" s="80"/>
      <c r="AS202" s="81">
        <f t="shared" si="44"/>
        <v>0</v>
      </c>
      <c r="AT202" s="82"/>
      <c r="AU202" s="80"/>
      <c r="AV202" s="81">
        <f t="shared" si="45"/>
        <v>0</v>
      </c>
      <c r="AW202" s="82"/>
      <c r="AX202" s="80"/>
      <c r="AY202" s="81">
        <f t="shared" si="46"/>
        <v>0</v>
      </c>
      <c r="AZ202" s="82"/>
      <c r="BA202" s="80"/>
      <c r="BB202" s="81">
        <f t="shared" si="47"/>
        <v>0</v>
      </c>
      <c r="BC202" s="82"/>
      <c r="BD202" s="80"/>
      <c r="BE202" s="81">
        <f t="shared" si="48"/>
        <v>0</v>
      </c>
      <c r="BF202" s="82"/>
      <c r="BG202" s="80"/>
      <c r="BH202" s="81">
        <f t="shared" si="49"/>
        <v>0</v>
      </c>
      <c r="BI202" s="82"/>
      <c r="BJ202" s="80"/>
      <c r="BK202" s="81">
        <f t="shared" si="50"/>
        <v>0</v>
      </c>
      <c r="BL202" s="82"/>
      <c r="BM202" s="80"/>
      <c r="BN202" s="81">
        <f t="shared" si="51"/>
        <v>0</v>
      </c>
      <c r="BO202" s="82"/>
    </row>
    <row r="203" spans="1:67" ht="55.5" hidden="1" customHeight="1" thickBot="1">
      <c r="A203" s="71">
        <v>85192</v>
      </c>
      <c r="B203" s="322" t="s">
        <v>2241</v>
      </c>
      <c r="C203" s="221" t="str">
        <f ca="1">IF(V203&gt;0,IF($C$12=B203,COUNT($C$12:C202,1),""),"")</f>
        <v/>
      </c>
      <c r="D203" s="221" t="str">
        <f ca="1">IF(V203&gt;0,IF($D$12=B203,COUNT($D$12:D202,1),""),"")</f>
        <v/>
      </c>
      <c r="E203" s="221" t="str">
        <f ca="1">IF(V203&gt;0,IF($E$12=B203,COUNT($E$12:E202,1),""),"")</f>
        <v/>
      </c>
      <c r="F203" s="221" t="str">
        <f ca="1">IF(V203&gt;0,IF($F$12=B203,COUNT($F$12:F202,1),""),"")</f>
        <v/>
      </c>
      <c r="G203" s="72">
        <v>683008812</v>
      </c>
      <c r="H203" s="72">
        <v>50501</v>
      </c>
      <c r="I203" s="76" t="s">
        <v>194</v>
      </c>
      <c r="J203" s="91" t="s">
        <v>154</v>
      </c>
      <c r="K203" s="324">
        <v>2000000</v>
      </c>
      <c r="L203" s="95">
        <v>420607</v>
      </c>
      <c r="M203" s="76" t="s">
        <v>1166</v>
      </c>
      <c r="N203" s="76" t="s">
        <v>154</v>
      </c>
      <c r="O203" s="324">
        <v>187000</v>
      </c>
      <c r="P203" s="77">
        <f ca="1">SUMIF($W$12:BO203,$P$11,W203:BO203)</f>
        <v>0</v>
      </c>
      <c r="Q203" s="77">
        <f ca="1">SUMIF($W$12:BP203,$P$11,X203:BP203)</f>
        <v>0</v>
      </c>
      <c r="R203" s="77">
        <f ca="1">SUMIF($W$12:BQ203,$P$11,Y203:BQ203)</f>
        <v>0</v>
      </c>
      <c r="S203" s="78">
        <f t="shared" ref="S203:S266" ca="1" si="52">P203*K203</f>
        <v>0</v>
      </c>
      <c r="T203" s="77">
        <f t="shared" ref="T203:T266" ca="1" si="53">Q203*O203</f>
        <v>0</v>
      </c>
      <c r="U203" s="77">
        <f t="shared" ref="U203:U266" ca="1" si="54">R203*O203*0.6</f>
        <v>0</v>
      </c>
      <c r="V203" s="79">
        <f t="shared" ref="V203:V266" ca="1" si="55">SUM(S203:U203)</f>
        <v>0</v>
      </c>
      <c r="W203" s="80"/>
      <c r="X203" s="81">
        <f t="shared" si="39"/>
        <v>0</v>
      </c>
      <c r="Y203" s="82"/>
      <c r="Z203" s="80"/>
      <c r="AA203" s="81">
        <f t="shared" si="40"/>
        <v>0</v>
      </c>
      <c r="AB203" s="82"/>
      <c r="AC203" s="80"/>
      <c r="AD203" s="81">
        <f t="shared" si="41"/>
        <v>0</v>
      </c>
      <c r="AE203" s="82"/>
      <c r="AF203" s="80"/>
      <c r="AG203" s="81">
        <f t="shared" si="42"/>
        <v>0</v>
      </c>
      <c r="AH203" s="82"/>
      <c r="AI203" s="80"/>
      <c r="AJ203" s="81">
        <f t="shared" si="43"/>
        <v>0</v>
      </c>
      <c r="AK203" s="82"/>
      <c r="AL203" s="80"/>
      <c r="AM203" s="81">
        <v>0</v>
      </c>
      <c r="AN203" s="82"/>
      <c r="AO203" s="80"/>
      <c r="AP203" s="81">
        <v>0</v>
      </c>
      <c r="AQ203" s="82"/>
      <c r="AR203" s="80"/>
      <c r="AS203" s="81">
        <f t="shared" si="44"/>
        <v>0</v>
      </c>
      <c r="AT203" s="82"/>
      <c r="AU203" s="80"/>
      <c r="AV203" s="81">
        <f t="shared" si="45"/>
        <v>0</v>
      </c>
      <c r="AW203" s="82"/>
      <c r="AX203" s="80"/>
      <c r="AY203" s="81">
        <f t="shared" si="46"/>
        <v>0</v>
      </c>
      <c r="AZ203" s="82"/>
      <c r="BA203" s="80"/>
      <c r="BB203" s="81">
        <f t="shared" si="47"/>
        <v>0</v>
      </c>
      <c r="BC203" s="82"/>
      <c r="BD203" s="80"/>
      <c r="BE203" s="81">
        <f t="shared" si="48"/>
        <v>0</v>
      </c>
      <c r="BF203" s="82"/>
      <c r="BG203" s="80"/>
      <c r="BH203" s="81">
        <f t="shared" si="49"/>
        <v>0</v>
      </c>
      <c r="BI203" s="82"/>
      <c r="BJ203" s="80"/>
      <c r="BK203" s="81">
        <f t="shared" si="50"/>
        <v>0</v>
      </c>
      <c r="BL203" s="82"/>
      <c r="BM203" s="80"/>
      <c r="BN203" s="81">
        <f t="shared" si="51"/>
        <v>0</v>
      </c>
      <c r="BO203" s="82"/>
    </row>
    <row r="204" spans="1:67" ht="39" hidden="1" customHeight="1" thickBot="1">
      <c r="A204" s="71">
        <v>85193</v>
      </c>
      <c r="B204" s="71" t="s">
        <v>2242</v>
      </c>
      <c r="C204" s="221" t="str">
        <f ca="1">IF(V204&gt;0,IF($C$12=B204,COUNT($C$12:C203,1),""),"")</f>
        <v/>
      </c>
      <c r="D204" s="221" t="str">
        <f ca="1">IF(V204&gt;0,IF($D$12=B204,COUNT($D$12:D203,1),""),"")</f>
        <v/>
      </c>
      <c r="E204" s="221" t="str">
        <f ca="1">IF(V204&gt;0,IF($E$12=B204,COUNT($E$12:E203,1),""),"")</f>
        <v/>
      </c>
      <c r="F204" s="221" t="str">
        <f ca="1">IF(V204&gt;0,IF($F$12=B204,COUNT($F$12:F203,1),""),"")</f>
        <v/>
      </c>
      <c r="G204" s="72" t="s">
        <v>1425</v>
      </c>
      <c r="H204" s="72">
        <v>50502</v>
      </c>
      <c r="I204" s="76" t="s">
        <v>195</v>
      </c>
      <c r="J204" s="91" t="s">
        <v>154</v>
      </c>
      <c r="K204" s="324">
        <v>2252000</v>
      </c>
      <c r="L204" s="95">
        <v>420607</v>
      </c>
      <c r="M204" s="76" t="s">
        <v>1166</v>
      </c>
      <c r="N204" s="76" t="s">
        <v>154</v>
      </c>
      <c r="O204" s="324">
        <v>187000</v>
      </c>
      <c r="P204" s="77">
        <f ca="1">SUMIF($W$12:BO204,$P$11,W204:BO204)</f>
        <v>0</v>
      </c>
      <c r="Q204" s="77">
        <f ca="1">SUMIF($W$12:BP204,$P$11,X204:BP204)</f>
        <v>0</v>
      </c>
      <c r="R204" s="77">
        <f ca="1">SUMIF($W$12:BQ204,$P$11,Y204:BQ204)</f>
        <v>0</v>
      </c>
      <c r="S204" s="78">
        <f t="shared" ca="1" si="52"/>
        <v>0</v>
      </c>
      <c r="T204" s="77">
        <f t="shared" ca="1" si="53"/>
        <v>0</v>
      </c>
      <c r="U204" s="77">
        <f t="shared" ca="1" si="54"/>
        <v>0</v>
      </c>
      <c r="V204" s="79">
        <f t="shared" ca="1" si="55"/>
        <v>0</v>
      </c>
      <c r="W204" s="80"/>
      <c r="X204" s="81">
        <f t="shared" si="39"/>
        <v>0</v>
      </c>
      <c r="Y204" s="82"/>
      <c r="Z204" s="80"/>
      <c r="AA204" s="81">
        <f t="shared" si="40"/>
        <v>0</v>
      </c>
      <c r="AB204" s="82"/>
      <c r="AC204" s="80"/>
      <c r="AD204" s="81">
        <f t="shared" si="41"/>
        <v>0</v>
      </c>
      <c r="AE204" s="82"/>
      <c r="AF204" s="80"/>
      <c r="AG204" s="81">
        <f t="shared" si="42"/>
        <v>0</v>
      </c>
      <c r="AH204" s="82"/>
      <c r="AI204" s="80"/>
      <c r="AJ204" s="81">
        <f t="shared" si="43"/>
        <v>0</v>
      </c>
      <c r="AK204" s="82"/>
      <c r="AL204" s="80"/>
      <c r="AM204" s="81">
        <v>0</v>
      </c>
      <c r="AN204" s="82"/>
      <c r="AO204" s="80"/>
      <c r="AP204" s="81">
        <v>0</v>
      </c>
      <c r="AQ204" s="82"/>
      <c r="AR204" s="80"/>
      <c r="AS204" s="81">
        <f t="shared" si="44"/>
        <v>0</v>
      </c>
      <c r="AT204" s="82"/>
      <c r="AU204" s="80"/>
      <c r="AV204" s="81">
        <f t="shared" si="45"/>
        <v>0</v>
      </c>
      <c r="AW204" s="82"/>
      <c r="AX204" s="80"/>
      <c r="AY204" s="81">
        <f t="shared" si="46"/>
        <v>0</v>
      </c>
      <c r="AZ204" s="82"/>
      <c r="BA204" s="80"/>
      <c r="BB204" s="81">
        <f t="shared" si="47"/>
        <v>0</v>
      </c>
      <c r="BC204" s="82"/>
      <c r="BD204" s="80"/>
      <c r="BE204" s="81">
        <f t="shared" si="48"/>
        <v>0</v>
      </c>
      <c r="BF204" s="82"/>
      <c r="BG204" s="80"/>
      <c r="BH204" s="81">
        <f t="shared" si="49"/>
        <v>0</v>
      </c>
      <c r="BI204" s="82"/>
      <c r="BJ204" s="80"/>
      <c r="BK204" s="81">
        <f t="shared" si="50"/>
        <v>0</v>
      </c>
      <c r="BL204" s="82"/>
      <c r="BM204" s="80"/>
      <c r="BN204" s="81">
        <f t="shared" si="51"/>
        <v>0</v>
      </c>
      <c r="BO204" s="82"/>
    </row>
    <row r="205" spans="1:67" ht="39" hidden="1" customHeight="1" thickBot="1">
      <c r="A205" s="71">
        <v>85194</v>
      </c>
      <c r="B205" s="71" t="s">
        <v>2242</v>
      </c>
      <c r="C205" s="221" t="str">
        <f ca="1">IF(V205&gt;0,IF($C$12=B205,COUNT($C$12:C204,1),""),"")</f>
        <v/>
      </c>
      <c r="D205" s="221" t="str">
        <f ca="1">IF(V205&gt;0,IF($D$12=B205,COUNT($D$12:D204,1),""),"")</f>
        <v/>
      </c>
      <c r="E205" s="221" t="str">
        <f ca="1">IF(V205&gt;0,IF($E$12=B205,COUNT($E$12:E204,1),""),"")</f>
        <v/>
      </c>
      <c r="F205" s="221" t="str">
        <f ca="1">IF(V205&gt;0,IF($F$12=B205,COUNT($F$12:F204,1),""),"")</f>
        <v/>
      </c>
      <c r="G205" s="72" t="s">
        <v>1426</v>
      </c>
      <c r="H205" s="72">
        <v>50503</v>
      </c>
      <c r="I205" s="76" t="s">
        <v>196</v>
      </c>
      <c r="J205" s="91" t="s">
        <v>154</v>
      </c>
      <c r="K205" s="324">
        <v>2455000</v>
      </c>
      <c r="L205" s="95">
        <v>420607</v>
      </c>
      <c r="M205" s="76" t="s">
        <v>1166</v>
      </c>
      <c r="N205" s="76" t="s">
        <v>154</v>
      </c>
      <c r="O205" s="324">
        <v>187000</v>
      </c>
      <c r="P205" s="77">
        <f ca="1">SUMIF($W$12:BO205,$P$11,W205:BO205)</f>
        <v>0</v>
      </c>
      <c r="Q205" s="77">
        <f ca="1">SUMIF($W$12:BP205,$P$11,X205:BP205)</f>
        <v>0</v>
      </c>
      <c r="R205" s="77">
        <f ca="1">SUMIF($W$12:BQ205,$P$11,Y205:BQ205)</f>
        <v>0</v>
      </c>
      <c r="S205" s="78">
        <f t="shared" ca="1" si="52"/>
        <v>0</v>
      </c>
      <c r="T205" s="77">
        <f t="shared" ca="1" si="53"/>
        <v>0</v>
      </c>
      <c r="U205" s="77">
        <f t="shared" ca="1" si="54"/>
        <v>0</v>
      </c>
      <c r="V205" s="79">
        <f t="shared" ca="1" si="55"/>
        <v>0</v>
      </c>
      <c r="W205" s="80"/>
      <c r="X205" s="81">
        <f t="shared" si="39"/>
        <v>0</v>
      </c>
      <c r="Y205" s="82"/>
      <c r="Z205" s="80"/>
      <c r="AA205" s="81">
        <f t="shared" si="40"/>
        <v>0</v>
      </c>
      <c r="AB205" s="82"/>
      <c r="AC205" s="80"/>
      <c r="AD205" s="81">
        <f t="shared" si="41"/>
        <v>0</v>
      </c>
      <c r="AE205" s="82"/>
      <c r="AF205" s="80"/>
      <c r="AG205" s="81">
        <f t="shared" si="42"/>
        <v>0</v>
      </c>
      <c r="AH205" s="82"/>
      <c r="AI205" s="80"/>
      <c r="AJ205" s="81">
        <f t="shared" si="43"/>
        <v>0</v>
      </c>
      <c r="AK205" s="82"/>
      <c r="AL205" s="80"/>
      <c r="AM205" s="81">
        <v>0</v>
      </c>
      <c r="AN205" s="82"/>
      <c r="AO205" s="80"/>
      <c r="AP205" s="81">
        <v>0</v>
      </c>
      <c r="AQ205" s="82"/>
      <c r="AR205" s="80"/>
      <c r="AS205" s="81">
        <f t="shared" si="44"/>
        <v>0</v>
      </c>
      <c r="AT205" s="82"/>
      <c r="AU205" s="80"/>
      <c r="AV205" s="81">
        <f t="shared" si="45"/>
        <v>0</v>
      </c>
      <c r="AW205" s="82"/>
      <c r="AX205" s="80"/>
      <c r="AY205" s="81">
        <f t="shared" si="46"/>
        <v>0</v>
      </c>
      <c r="AZ205" s="82"/>
      <c r="BA205" s="80"/>
      <c r="BB205" s="81">
        <f t="shared" si="47"/>
        <v>0</v>
      </c>
      <c r="BC205" s="82"/>
      <c r="BD205" s="80"/>
      <c r="BE205" s="81">
        <f t="shared" si="48"/>
        <v>0</v>
      </c>
      <c r="BF205" s="82"/>
      <c r="BG205" s="80"/>
      <c r="BH205" s="81">
        <f t="shared" si="49"/>
        <v>0</v>
      </c>
      <c r="BI205" s="82"/>
      <c r="BJ205" s="80"/>
      <c r="BK205" s="81">
        <f t="shared" si="50"/>
        <v>0</v>
      </c>
      <c r="BL205" s="82"/>
      <c r="BM205" s="80"/>
      <c r="BN205" s="81">
        <f t="shared" si="51"/>
        <v>0</v>
      </c>
      <c r="BO205" s="82"/>
    </row>
    <row r="206" spans="1:67" ht="39" hidden="1" customHeight="1" thickBot="1">
      <c r="A206" s="71">
        <v>85195</v>
      </c>
      <c r="B206" s="71" t="s">
        <v>2242</v>
      </c>
      <c r="C206" s="221" t="str">
        <f ca="1">IF(V206&gt;0,IF($C$12=B206,COUNT($C$12:C205,1),""),"")</f>
        <v/>
      </c>
      <c r="D206" s="221" t="str">
        <f ca="1">IF(V206&gt;0,IF($D$12=B206,COUNT($D$12:D205,1),""),"")</f>
        <v/>
      </c>
      <c r="E206" s="221" t="str">
        <f ca="1">IF(V206&gt;0,IF($E$12=B206,COUNT($E$12:E205,1),""),"")</f>
        <v/>
      </c>
      <c r="F206" s="221" t="str">
        <f ca="1">IF(V206&gt;0,IF($F$12=B206,COUNT($F$12:F205,1),""),"")</f>
        <v/>
      </c>
      <c r="G206" s="72" t="s">
        <v>1427</v>
      </c>
      <c r="H206" s="72">
        <v>50504</v>
      </c>
      <c r="I206" s="76" t="s">
        <v>197</v>
      </c>
      <c r="J206" s="91" t="s">
        <v>154</v>
      </c>
      <c r="K206" s="324">
        <v>2644000</v>
      </c>
      <c r="L206" s="95">
        <v>420608</v>
      </c>
      <c r="M206" s="76" t="s">
        <v>1167</v>
      </c>
      <c r="N206" s="76" t="s">
        <v>154</v>
      </c>
      <c r="O206" s="324">
        <v>201000</v>
      </c>
      <c r="P206" s="77">
        <f ca="1">SUMIF($W$12:BO206,$P$11,W206:BO206)</f>
        <v>0</v>
      </c>
      <c r="Q206" s="77">
        <f ca="1">SUMIF($W$12:BP206,$P$11,X206:BP206)</f>
        <v>0</v>
      </c>
      <c r="R206" s="77">
        <f ca="1">SUMIF($W$12:BQ206,$P$11,Y206:BQ206)</f>
        <v>0</v>
      </c>
      <c r="S206" s="78">
        <f t="shared" ca="1" si="52"/>
        <v>0</v>
      </c>
      <c r="T206" s="77">
        <f t="shared" ca="1" si="53"/>
        <v>0</v>
      </c>
      <c r="U206" s="77">
        <f t="shared" ca="1" si="54"/>
        <v>0</v>
      </c>
      <c r="V206" s="79">
        <f t="shared" ca="1" si="55"/>
        <v>0</v>
      </c>
      <c r="W206" s="80"/>
      <c r="X206" s="81">
        <f t="shared" ref="X206:X269" si="56">W206</f>
        <v>0</v>
      </c>
      <c r="Y206" s="82"/>
      <c r="Z206" s="80"/>
      <c r="AA206" s="81">
        <f t="shared" ref="AA206:AA269" si="57">Z206</f>
        <v>0</v>
      </c>
      <c r="AB206" s="82"/>
      <c r="AC206" s="80"/>
      <c r="AD206" s="81">
        <f t="shared" ref="AD206:AD269" si="58">AC206</f>
        <v>0</v>
      </c>
      <c r="AE206" s="82"/>
      <c r="AF206" s="80"/>
      <c r="AG206" s="81">
        <f t="shared" ref="AG206:AG269" si="59">AF206</f>
        <v>0</v>
      </c>
      <c r="AH206" s="82"/>
      <c r="AI206" s="80"/>
      <c r="AJ206" s="81">
        <f t="shared" ref="AJ206:AJ268" si="60">AI206</f>
        <v>0</v>
      </c>
      <c r="AK206" s="82"/>
      <c r="AL206" s="80"/>
      <c r="AM206" s="81">
        <v>0</v>
      </c>
      <c r="AN206" s="82"/>
      <c r="AO206" s="80"/>
      <c r="AP206" s="81">
        <v>0</v>
      </c>
      <c r="AQ206" s="82"/>
      <c r="AR206" s="80"/>
      <c r="AS206" s="81">
        <f t="shared" ref="AS206:AS268" si="61">AR206</f>
        <v>0</v>
      </c>
      <c r="AT206" s="82"/>
      <c r="AU206" s="80"/>
      <c r="AV206" s="81">
        <f t="shared" ref="AV206:AV268" si="62">AU206</f>
        <v>0</v>
      </c>
      <c r="AW206" s="82"/>
      <c r="AX206" s="80"/>
      <c r="AY206" s="81">
        <f t="shared" ref="AY206:AY268" si="63">AX206</f>
        <v>0</v>
      </c>
      <c r="AZ206" s="82"/>
      <c r="BA206" s="80"/>
      <c r="BB206" s="81">
        <f t="shared" ref="BB206:BB268" si="64">BA206</f>
        <v>0</v>
      </c>
      <c r="BC206" s="82"/>
      <c r="BD206" s="80"/>
      <c r="BE206" s="81">
        <f t="shared" ref="BE206:BE268" si="65">BD206</f>
        <v>0</v>
      </c>
      <c r="BF206" s="82"/>
      <c r="BG206" s="80"/>
      <c r="BH206" s="81">
        <f t="shared" ref="BH206:BH268" si="66">BG206</f>
        <v>0</v>
      </c>
      <c r="BI206" s="82"/>
      <c r="BJ206" s="80"/>
      <c r="BK206" s="81">
        <f t="shared" ref="BK206:BK268" si="67">BJ206</f>
        <v>0</v>
      </c>
      <c r="BL206" s="82"/>
      <c r="BM206" s="80"/>
      <c r="BN206" s="81">
        <f t="shared" ref="BN206:BN268" si="68">BM206</f>
        <v>0</v>
      </c>
      <c r="BO206" s="82"/>
    </row>
    <row r="207" spans="1:67" ht="39" hidden="1" customHeight="1" thickBot="1">
      <c r="A207" s="71">
        <v>85196</v>
      </c>
      <c r="B207" s="71" t="s">
        <v>2242</v>
      </c>
      <c r="C207" s="221" t="str">
        <f ca="1">IF(V207&gt;0,IF($C$12=B207,COUNT($C$12:C206,1),""),"")</f>
        <v/>
      </c>
      <c r="D207" s="221" t="str">
        <f ca="1">IF(V207&gt;0,IF($D$12=B207,COUNT($D$12:D206,1),""),"")</f>
        <v/>
      </c>
      <c r="E207" s="221" t="str">
        <f ca="1">IF(V207&gt;0,IF($E$12=B207,COUNT($E$12:E206,1),""),"")</f>
        <v/>
      </c>
      <c r="F207" s="221" t="str">
        <f ca="1">IF(V207&gt;0,IF($F$12=B207,COUNT($F$12:F206,1),""),"")</f>
        <v/>
      </c>
      <c r="G207" s="72" t="s">
        <v>1428</v>
      </c>
      <c r="H207" s="72">
        <v>50505</v>
      </c>
      <c r="I207" s="76" t="s">
        <v>198</v>
      </c>
      <c r="J207" s="91" t="s">
        <v>154</v>
      </c>
      <c r="K207" s="324">
        <v>3298000</v>
      </c>
      <c r="L207" s="95">
        <v>420608</v>
      </c>
      <c r="M207" s="76" t="s">
        <v>1167</v>
      </c>
      <c r="N207" s="76" t="s">
        <v>154</v>
      </c>
      <c r="O207" s="324">
        <v>201000</v>
      </c>
      <c r="P207" s="77">
        <f ca="1">SUMIF($W$12:BO207,$P$11,W207:BO207)</f>
        <v>0</v>
      </c>
      <c r="Q207" s="77">
        <f ca="1">SUMIF($W$12:BP207,$P$11,X207:BP207)</f>
        <v>0</v>
      </c>
      <c r="R207" s="77">
        <f ca="1">SUMIF($W$12:BQ207,$P$11,Y207:BQ207)</f>
        <v>0</v>
      </c>
      <c r="S207" s="78">
        <f t="shared" ca="1" si="52"/>
        <v>0</v>
      </c>
      <c r="T207" s="77">
        <f t="shared" ca="1" si="53"/>
        <v>0</v>
      </c>
      <c r="U207" s="77">
        <f t="shared" ca="1" si="54"/>
        <v>0</v>
      </c>
      <c r="V207" s="79">
        <f t="shared" ca="1" si="55"/>
        <v>0</v>
      </c>
      <c r="W207" s="80"/>
      <c r="X207" s="81">
        <f t="shared" si="56"/>
        <v>0</v>
      </c>
      <c r="Y207" s="82"/>
      <c r="Z207" s="80"/>
      <c r="AA207" s="81">
        <f t="shared" si="57"/>
        <v>0</v>
      </c>
      <c r="AB207" s="82"/>
      <c r="AC207" s="80"/>
      <c r="AD207" s="81">
        <f t="shared" si="58"/>
        <v>0</v>
      </c>
      <c r="AE207" s="82"/>
      <c r="AF207" s="80"/>
      <c r="AG207" s="81">
        <f t="shared" si="59"/>
        <v>0</v>
      </c>
      <c r="AH207" s="82"/>
      <c r="AI207" s="80"/>
      <c r="AJ207" s="81">
        <f t="shared" si="60"/>
        <v>0</v>
      </c>
      <c r="AK207" s="82"/>
      <c r="AL207" s="80"/>
      <c r="AM207" s="81">
        <v>0</v>
      </c>
      <c r="AN207" s="82"/>
      <c r="AO207" s="80"/>
      <c r="AP207" s="81">
        <v>0</v>
      </c>
      <c r="AQ207" s="82"/>
      <c r="AR207" s="80"/>
      <c r="AS207" s="81">
        <f t="shared" si="61"/>
        <v>0</v>
      </c>
      <c r="AT207" s="82"/>
      <c r="AU207" s="80"/>
      <c r="AV207" s="81">
        <f t="shared" si="62"/>
        <v>0</v>
      </c>
      <c r="AW207" s="82"/>
      <c r="AX207" s="80"/>
      <c r="AY207" s="81">
        <f t="shared" si="63"/>
        <v>0</v>
      </c>
      <c r="AZ207" s="82"/>
      <c r="BA207" s="80"/>
      <c r="BB207" s="81">
        <f t="shared" si="64"/>
        <v>0</v>
      </c>
      <c r="BC207" s="82"/>
      <c r="BD207" s="80"/>
      <c r="BE207" s="81">
        <f t="shared" si="65"/>
        <v>0</v>
      </c>
      <c r="BF207" s="82"/>
      <c r="BG207" s="80"/>
      <c r="BH207" s="81">
        <f t="shared" si="66"/>
        <v>0</v>
      </c>
      <c r="BI207" s="82"/>
      <c r="BJ207" s="80"/>
      <c r="BK207" s="81">
        <f t="shared" si="67"/>
        <v>0</v>
      </c>
      <c r="BL207" s="82"/>
      <c r="BM207" s="80"/>
      <c r="BN207" s="81">
        <f t="shared" si="68"/>
        <v>0</v>
      </c>
      <c r="BO207" s="82"/>
    </row>
    <row r="208" spans="1:67" ht="39" hidden="1" customHeight="1" thickBot="1">
      <c r="A208" s="71">
        <v>85197</v>
      </c>
      <c r="B208" s="71" t="s">
        <v>2242</v>
      </c>
      <c r="C208" s="221" t="str">
        <f ca="1">IF(V208&gt;0,IF($C$12=B208,COUNT($C$12:C207,1),""),"")</f>
        <v/>
      </c>
      <c r="D208" s="221" t="str">
        <f ca="1">IF(V208&gt;0,IF($D$12=B208,COUNT($D$12:D207,1),""),"")</f>
        <v/>
      </c>
      <c r="E208" s="221" t="str">
        <f ca="1">IF(V208&gt;0,IF($E$12=B208,COUNT($E$12:E207,1),""),"")</f>
        <v/>
      </c>
      <c r="F208" s="221" t="str">
        <f ca="1">IF(V208&gt;0,IF($F$12=B208,COUNT($F$12:F207,1),""),"")</f>
        <v/>
      </c>
      <c r="G208" s="72" t="s">
        <v>1429</v>
      </c>
      <c r="H208" s="72">
        <v>50506</v>
      </c>
      <c r="I208" s="76" t="s">
        <v>199</v>
      </c>
      <c r="J208" s="91" t="s">
        <v>154</v>
      </c>
      <c r="K208" s="324">
        <v>3603000</v>
      </c>
      <c r="L208" s="95">
        <v>420608</v>
      </c>
      <c r="M208" s="76" t="s">
        <v>1167</v>
      </c>
      <c r="N208" s="76" t="s">
        <v>154</v>
      </c>
      <c r="O208" s="324">
        <v>201000</v>
      </c>
      <c r="P208" s="77">
        <f ca="1">SUMIF($W$12:BO208,$P$11,W208:BO208)</f>
        <v>0</v>
      </c>
      <c r="Q208" s="77">
        <f ca="1">SUMIF($W$12:BP208,$P$11,X208:BP208)</f>
        <v>0</v>
      </c>
      <c r="R208" s="77">
        <f ca="1">SUMIF($W$12:BQ208,$P$11,Y208:BQ208)</f>
        <v>0</v>
      </c>
      <c r="S208" s="78">
        <f t="shared" ca="1" si="52"/>
        <v>0</v>
      </c>
      <c r="T208" s="77">
        <f t="shared" ca="1" si="53"/>
        <v>0</v>
      </c>
      <c r="U208" s="77">
        <f t="shared" ca="1" si="54"/>
        <v>0</v>
      </c>
      <c r="V208" s="79">
        <f t="shared" ca="1" si="55"/>
        <v>0</v>
      </c>
      <c r="W208" s="80"/>
      <c r="X208" s="81">
        <f t="shared" si="56"/>
        <v>0</v>
      </c>
      <c r="Y208" s="82"/>
      <c r="Z208" s="80"/>
      <c r="AA208" s="81">
        <f t="shared" si="57"/>
        <v>0</v>
      </c>
      <c r="AB208" s="82"/>
      <c r="AC208" s="80"/>
      <c r="AD208" s="81">
        <f t="shared" si="58"/>
        <v>0</v>
      </c>
      <c r="AE208" s="82"/>
      <c r="AF208" s="80"/>
      <c r="AG208" s="81">
        <f t="shared" si="59"/>
        <v>0</v>
      </c>
      <c r="AH208" s="82"/>
      <c r="AI208" s="80"/>
      <c r="AJ208" s="81">
        <f t="shared" si="60"/>
        <v>0</v>
      </c>
      <c r="AK208" s="82"/>
      <c r="AL208" s="80"/>
      <c r="AM208" s="81">
        <v>0</v>
      </c>
      <c r="AN208" s="82"/>
      <c r="AO208" s="80"/>
      <c r="AP208" s="81">
        <v>0</v>
      </c>
      <c r="AQ208" s="82"/>
      <c r="AR208" s="80"/>
      <c r="AS208" s="81">
        <f t="shared" si="61"/>
        <v>0</v>
      </c>
      <c r="AT208" s="82"/>
      <c r="AU208" s="80"/>
      <c r="AV208" s="81">
        <f t="shared" si="62"/>
        <v>0</v>
      </c>
      <c r="AW208" s="82"/>
      <c r="AX208" s="80"/>
      <c r="AY208" s="81">
        <f t="shared" si="63"/>
        <v>0</v>
      </c>
      <c r="AZ208" s="82"/>
      <c r="BA208" s="80"/>
      <c r="BB208" s="81">
        <f t="shared" si="64"/>
        <v>0</v>
      </c>
      <c r="BC208" s="82"/>
      <c r="BD208" s="80"/>
      <c r="BE208" s="81">
        <f t="shared" si="65"/>
        <v>0</v>
      </c>
      <c r="BF208" s="82"/>
      <c r="BG208" s="80"/>
      <c r="BH208" s="81">
        <f t="shared" si="66"/>
        <v>0</v>
      </c>
      <c r="BI208" s="82"/>
      <c r="BJ208" s="80"/>
      <c r="BK208" s="81">
        <f t="shared" si="67"/>
        <v>0</v>
      </c>
      <c r="BL208" s="82"/>
      <c r="BM208" s="80"/>
      <c r="BN208" s="81">
        <f t="shared" si="68"/>
        <v>0</v>
      </c>
      <c r="BO208" s="82"/>
    </row>
    <row r="209" spans="1:67" ht="39" hidden="1" customHeight="1" thickBot="1">
      <c r="A209" s="71">
        <v>85198</v>
      </c>
      <c r="B209" s="71" t="s">
        <v>2242</v>
      </c>
      <c r="C209" s="221" t="str">
        <f ca="1">IF(V209&gt;0,IF($C$12=B209,COUNT($C$12:C208,1),""),"")</f>
        <v/>
      </c>
      <c r="D209" s="221" t="str">
        <f ca="1">IF(V209&gt;0,IF($D$12=B209,COUNT($D$12:D208,1),""),"")</f>
        <v/>
      </c>
      <c r="E209" s="221" t="str">
        <f ca="1">IF(V209&gt;0,IF($E$12=B209,COUNT($E$12:E208,1),""),"")</f>
        <v/>
      </c>
      <c r="F209" s="221" t="str">
        <f ca="1">IF(V209&gt;0,IF($F$12=B209,COUNT($F$12:F208,1),""),"")</f>
        <v/>
      </c>
      <c r="G209" s="72"/>
      <c r="H209" s="72">
        <v>50507</v>
      </c>
      <c r="I209" s="76" t="s">
        <v>200</v>
      </c>
      <c r="J209" s="91" t="s">
        <v>154</v>
      </c>
      <c r="K209" s="324">
        <v>4084000</v>
      </c>
      <c r="L209" s="95">
        <v>420609</v>
      </c>
      <c r="M209" s="76" t="s">
        <v>1168</v>
      </c>
      <c r="N209" s="76" t="s">
        <v>154</v>
      </c>
      <c r="O209" s="324">
        <v>279000</v>
      </c>
      <c r="P209" s="77">
        <f ca="1">SUMIF($W$12:BO209,$P$11,W209:BO209)</f>
        <v>0</v>
      </c>
      <c r="Q209" s="77">
        <f ca="1">SUMIF($W$12:BP209,$P$11,X209:BP209)</f>
        <v>0</v>
      </c>
      <c r="R209" s="77">
        <f ca="1">SUMIF($W$12:BQ209,$P$11,Y209:BQ209)</f>
        <v>0</v>
      </c>
      <c r="S209" s="78">
        <f t="shared" ca="1" si="52"/>
        <v>0</v>
      </c>
      <c r="T209" s="77">
        <f t="shared" ca="1" si="53"/>
        <v>0</v>
      </c>
      <c r="U209" s="77">
        <f t="shared" ca="1" si="54"/>
        <v>0</v>
      </c>
      <c r="V209" s="79">
        <f t="shared" ca="1" si="55"/>
        <v>0</v>
      </c>
      <c r="W209" s="80"/>
      <c r="X209" s="81">
        <f t="shared" si="56"/>
        <v>0</v>
      </c>
      <c r="Y209" s="82"/>
      <c r="Z209" s="80"/>
      <c r="AA209" s="81">
        <f t="shared" si="57"/>
        <v>0</v>
      </c>
      <c r="AB209" s="82"/>
      <c r="AC209" s="80"/>
      <c r="AD209" s="81">
        <f t="shared" si="58"/>
        <v>0</v>
      </c>
      <c r="AE209" s="82"/>
      <c r="AF209" s="80"/>
      <c r="AG209" s="81">
        <f t="shared" si="59"/>
        <v>0</v>
      </c>
      <c r="AH209" s="82"/>
      <c r="AI209" s="80"/>
      <c r="AJ209" s="81">
        <f t="shared" si="60"/>
        <v>0</v>
      </c>
      <c r="AK209" s="82"/>
      <c r="AL209" s="80"/>
      <c r="AM209" s="81">
        <v>0</v>
      </c>
      <c r="AN209" s="82"/>
      <c r="AO209" s="80"/>
      <c r="AP209" s="81">
        <v>0</v>
      </c>
      <c r="AQ209" s="82"/>
      <c r="AR209" s="80"/>
      <c r="AS209" s="81">
        <f t="shared" si="61"/>
        <v>0</v>
      </c>
      <c r="AT209" s="82"/>
      <c r="AU209" s="80"/>
      <c r="AV209" s="81">
        <f t="shared" si="62"/>
        <v>0</v>
      </c>
      <c r="AW209" s="82"/>
      <c r="AX209" s="80"/>
      <c r="AY209" s="81">
        <f t="shared" si="63"/>
        <v>0</v>
      </c>
      <c r="AZ209" s="82"/>
      <c r="BA209" s="80"/>
      <c r="BB209" s="81">
        <f t="shared" si="64"/>
        <v>0</v>
      </c>
      <c r="BC209" s="82"/>
      <c r="BD209" s="80"/>
      <c r="BE209" s="81">
        <f t="shared" si="65"/>
        <v>0</v>
      </c>
      <c r="BF209" s="82"/>
      <c r="BG209" s="80"/>
      <c r="BH209" s="81">
        <f t="shared" si="66"/>
        <v>0</v>
      </c>
      <c r="BI209" s="82"/>
      <c r="BJ209" s="80"/>
      <c r="BK209" s="81">
        <f t="shared" si="67"/>
        <v>0</v>
      </c>
      <c r="BL209" s="82"/>
      <c r="BM209" s="80"/>
      <c r="BN209" s="81">
        <f t="shared" si="68"/>
        <v>0</v>
      </c>
      <c r="BO209" s="82"/>
    </row>
    <row r="210" spans="1:67" ht="39" hidden="1" customHeight="1" thickBot="1">
      <c r="A210" s="71">
        <v>85199</v>
      </c>
      <c r="B210" s="71" t="s">
        <v>2242</v>
      </c>
      <c r="C210" s="221" t="str">
        <f ca="1">IF(V210&gt;0,IF($C$12=B210,COUNT($C$12:C209,1),""),"")</f>
        <v/>
      </c>
      <c r="D210" s="221" t="str">
        <f ca="1">IF(V210&gt;0,IF($D$12=B210,COUNT($D$12:D209,1),""),"")</f>
        <v/>
      </c>
      <c r="E210" s="221" t="str">
        <f ca="1">IF(V210&gt;0,IF($E$12=B210,COUNT($E$12:E209,1),""),"")</f>
        <v/>
      </c>
      <c r="F210" s="221" t="str">
        <f ca="1">IF(V210&gt;0,IF($F$12=B210,COUNT($F$12:F209,1),""),"")</f>
        <v/>
      </c>
      <c r="G210" s="72" t="s">
        <v>1430</v>
      </c>
      <c r="H210" s="72">
        <v>50508</v>
      </c>
      <c r="I210" s="76" t="s">
        <v>201</v>
      </c>
      <c r="J210" s="91" t="s">
        <v>154</v>
      </c>
      <c r="K210" s="324">
        <v>4597000</v>
      </c>
      <c r="L210" s="95">
        <v>420609</v>
      </c>
      <c r="M210" s="76" t="s">
        <v>1168</v>
      </c>
      <c r="N210" s="76" t="s">
        <v>154</v>
      </c>
      <c r="O210" s="324">
        <v>279000</v>
      </c>
      <c r="P210" s="77">
        <f ca="1">SUMIF($W$12:BO210,$P$11,W210:BO210)</f>
        <v>0</v>
      </c>
      <c r="Q210" s="77">
        <f ca="1">SUMIF($W$12:BP210,$P$11,X210:BP210)</f>
        <v>0</v>
      </c>
      <c r="R210" s="77">
        <f ca="1">SUMIF($W$12:BQ210,$P$11,Y210:BQ210)</f>
        <v>0</v>
      </c>
      <c r="S210" s="78">
        <f t="shared" ca="1" si="52"/>
        <v>0</v>
      </c>
      <c r="T210" s="77">
        <f t="shared" ca="1" si="53"/>
        <v>0</v>
      </c>
      <c r="U210" s="77">
        <f t="shared" ca="1" si="54"/>
        <v>0</v>
      </c>
      <c r="V210" s="79">
        <f t="shared" ca="1" si="55"/>
        <v>0</v>
      </c>
      <c r="W210" s="80"/>
      <c r="X210" s="81">
        <f t="shared" si="56"/>
        <v>0</v>
      </c>
      <c r="Y210" s="82"/>
      <c r="Z210" s="80"/>
      <c r="AA210" s="81">
        <f t="shared" si="57"/>
        <v>0</v>
      </c>
      <c r="AB210" s="82"/>
      <c r="AC210" s="80"/>
      <c r="AD210" s="81">
        <f t="shared" si="58"/>
        <v>0</v>
      </c>
      <c r="AE210" s="82"/>
      <c r="AF210" s="80"/>
      <c r="AG210" s="81">
        <f t="shared" si="59"/>
        <v>0</v>
      </c>
      <c r="AH210" s="82"/>
      <c r="AI210" s="80"/>
      <c r="AJ210" s="81">
        <f t="shared" si="60"/>
        <v>0</v>
      </c>
      <c r="AK210" s="82"/>
      <c r="AL210" s="80"/>
      <c r="AM210" s="81">
        <v>0</v>
      </c>
      <c r="AN210" s="82"/>
      <c r="AO210" s="80"/>
      <c r="AP210" s="81">
        <v>0</v>
      </c>
      <c r="AQ210" s="82"/>
      <c r="AR210" s="80"/>
      <c r="AS210" s="81">
        <f t="shared" si="61"/>
        <v>0</v>
      </c>
      <c r="AT210" s="82"/>
      <c r="AU210" s="80"/>
      <c r="AV210" s="81">
        <f t="shared" si="62"/>
        <v>0</v>
      </c>
      <c r="AW210" s="82"/>
      <c r="AX210" s="80"/>
      <c r="AY210" s="81">
        <f t="shared" si="63"/>
        <v>0</v>
      </c>
      <c r="AZ210" s="82"/>
      <c r="BA210" s="80"/>
      <c r="BB210" s="81">
        <f t="shared" si="64"/>
        <v>0</v>
      </c>
      <c r="BC210" s="82"/>
      <c r="BD210" s="80"/>
      <c r="BE210" s="81">
        <f t="shared" si="65"/>
        <v>0</v>
      </c>
      <c r="BF210" s="82"/>
      <c r="BG210" s="80"/>
      <c r="BH210" s="81">
        <f t="shared" si="66"/>
        <v>0</v>
      </c>
      <c r="BI210" s="82"/>
      <c r="BJ210" s="80"/>
      <c r="BK210" s="81">
        <f t="shared" si="67"/>
        <v>0</v>
      </c>
      <c r="BL210" s="82"/>
      <c r="BM210" s="80"/>
      <c r="BN210" s="81">
        <f t="shared" si="68"/>
        <v>0</v>
      </c>
      <c r="BO210" s="82"/>
    </row>
    <row r="211" spans="1:67" ht="39" hidden="1" customHeight="1" thickBot="1">
      <c r="A211" s="71">
        <v>85200</v>
      </c>
      <c r="B211" s="71" t="s">
        <v>2242</v>
      </c>
      <c r="C211" s="221" t="str">
        <f ca="1">IF(V211&gt;0,IF($C$12=B211,COUNT($C$12:C210,1),""),"")</f>
        <v/>
      </c>
      <c r="D211" s="221" t="str">
        <f ca="1">IF(V211&gt;0,IF($D$12=B211,COUNT($D$12:D210,1),""),"")</f>
        <v/>
      </c>
      <c r="E211" s="221" t="str">
        <f ca="1">IF(V211&gt;0,IF($E$12=B211,COUNT($E$12:E210,1),""),"")</f>
        <v/>
      </c>
      <c r="F211" s="221" t="str">
        <f ca="1">IF(V211&gt;0,IF($F$12=B211,COUNT($F$12:F210,1),""),"")</f>
        <v/>
      </c>
      <c r="G211" s="72"/>
      <c r="H211" s="72">
        <v>50509</v>
      </c>
      <c r="I211" s="76" t="s">
        <v>202</v>
      </c>
      <c r="J211" s="91" t="s">
        <v>154</v>
      </c>
      <c r="K211" s="324">
        <v>5613000</v>
      </c>
      <c r="L211" s="95">
        <v>420610</v>
      </c>
      <c r="M211" s="76" t="s">
        <v>1169</v>
      </c>
      <c r="N211" s="76" t="s">
        <v>154</v>
      </c>
      <c r="O211" s="324">
        <v>311500</v>
      </c>
      <c r="P211" s="77">
        <f ca="1">SUMIF($W$12:BO211,$P$11,W211:BO211)</f>
        <v>0</v>
      </c>
      <c r="Q211" s="77">
        <f ca="1">SUMIF($W$12:BP211,$P$11,X211:BP211)</f>
        <v>0</v>
      </c>
      <c r="R211" s="77">
        <f ca="1">SUMIF($W$12:BQ211,$P$11,Y211:BQ211)</f>
        <v>0</v>
      </c>
      <c r="S211" s="78">
        <f t="shared" ca="1" si="52"/>
        <v>0</v>
      </c>
      <c r="T211" s="77">
        <f t="shared" ca="1" si="53"/>
        <v>0</v>
      </c>
      <c r="U211" s="77">
        <f t="shared" ca="1" si="54"/>
        <v>0</v>
      </c>
      <c r="V211" s="79">
        <f t="shared" ca="1" si="55"/>
        <v>0</v>
      </c>
      <c r="W211" s="80"/>
      <c r="X211" s="81">
        <f t="shared" si="56"/>
        <v>0</v>
      </c>
      <c r="Y211" s="82"/>
      <c r="Z211" s="80"/>
      <c r="AA211" s="81">
        <f t="shared" si="57"/>
        <v>0</v>
      </c>
      <c r="AB211" s="82"/>
      <c r="AC211" s="80"/>
      <c r="AD211" s="81">
        <f t="shared" si="58"/>
        <v>0</v>
      </c>
      <c r="AE211" s="82"/>
      <c r="AF211" s="80"/>
      <c r="AG211" s="81">
        <f t="shared" si="59"/>
        <v>0</v>
      </c>
      <c r="AH211" s="82"/>
      <c r="AI211" s="80"/>
      <c r="AJ211" s="81">
        <f t="shared" si="60"/>
        <v>0</v>
      </c>
      <c r="AK211" s="82"/>
      <c r="AL211" s="80"/>
      <c r="AM211" s="81">
        <v>0</v>
      </c>
      <c r="AN211" s="82"/>
      <c r="AO211" s="80"/>
      <c r="AP211" s="81">
        <v>0</v>
      </c>
      <c r="AQ211" s="82"/>
      <c r="AR211" s="80"/>
      <c r="AS211" s="81">
        <f t="shared" si="61"/>
        <v>0</v>
      </c>
      <c r="AT211" s="82"/>
      <c r="AU211" s="80"/>
      <c r="AV211" s="81">
        <f t="shared" si="62"/>
        <v>0</v>
      </c>
      <c r="AW211" s="82"/>
      <c r="AX211" s="80"/>
      <c r="AY211" s="81">
        <f t="shared" si="63"/>
        <v>0</v>
      </c>
      <c r="AZ211" s="82"/>
      <c r="BA211" s="80"/>
      <c r="BB211" s="81">
        <f t="shared" si="64"/>
        <v>0</v>
      </c>
      <c r="BC211" s="82"/>
      <c r="BD211" s="80"/>
      <c r="BE211" s="81">
        <f t="shared" si="65"/>
        <v>0</v>
      </c>
      <c r="BF211" s="82"/>
      <c r="BG211" s="80"/>
      <c r="BH211" s="81">
        <f t="shared" si="66"/>
        <v>0</v>
      </c>
      <c r="BI211" s="82"/>
      <c r="BJ211" s="80"/>
      <c r="BK211" s="81">
        <f t="shared" si="67"/>
        <v>0</v>
      </c>
      <c r="BL211" s="82"/>
      <c r="BM211" s="80"/>
      <c r="BN211" s="81">
        <f t="shared" si="68"/>
        <v>0</v>
      </c>
      <c r="BO211" s="82"/>
    </row>
    <row r="212" spans="1:67" ht="39" hidden="1" customHeight="1" thickBot="1">
      <c r="A212" s="71">
        <v>85201</v>
      </c>
      <c r="B212" s="71" t="s">
        <v>2242</v>
      </c>
      <c r="C212" s="221" t="str">
        <f ca="1">IF(V212&gt;0,IF($C$12=B212,COUNT($C$12:C211,1),""),"")</f>
        <v/>
      </c>
      <c r="D212" s="221" t="str">
        <f ca="1">IF(V212&gt;0,IF($D$12=B212,COUNT($D$12:D211,1),""),"")</f>
        <v/>
      </c>
      <c r="E212" s="221" t="str">
        <f ca="1">IF(V212&gt;0,IF($E$12=B212,COUNT($E$12:E211,1),""),"")</f>
        <v/>
      </c>
      <c r="F212" s="221" t="str">
        <f ca="1">IF(V212&gt;0,IF($F$12=B212,COUNT($F$12:F211,1),""),"")</f>
        <v/>
      </c>
      <c r="G212" s="90"/>
      <c r="H212" s="72">
        <v>50510</v>
      </c>
      <c r="I212" s="76" t="s">
        <v>203</v>
      </c>
      <c r="J212" s="91" t="s">
        <v>154</v>
      </c>
      <c r="K212" s="324">
        <v>6316000</v>
      </c>
      <c r="L212" s="96">
        <v>420611</v>
      </c>
      <c r="M212" s="76" t="s">
        <v>1170</v>
      </c>
      <c r="N212" s="76" t="s">
        <v>154</v>
      </c>
      <c r="O212" s="324">
        <v>352000</v>
      </c>
      <c r="P212" s="77">
        <f ca="1">SUMIF($W$12:BO212,$P$11,W212:BO212)</f>
        <v>0</v>
      </c>
      <c r="Q212" s="77">
        <f ca="1">SUMIF($W$12:BP212,$P$11,X212:BP212)</f>
        <v>0</v>
      </c>
      <c r="R212" s="77">
        <f ca="1">SUMIF($W$12:BQ212,$P$11,Y212:BQ212)</f>
        <v>0</v>
      </c>
      <c r="S212" s="78">
        <f t="shared" ca="1" si="52"/>
        <v>0</v>
      </c>
      <c r="T212" s="77">
        <f t="shared" ca="1" si="53"/>
        <v>0</v>
      </c>
      <c r="U212" s="77">
        <f t="shared" ca="1" si="54"/>
        <v>0</v>
      </c>
      <c r="V212" s="79">
        <f t="shared" ca="1" si="55"/>
        <v>0</v>
      </c>
      <c r="W212" s="80"/>
      <c r="X212" s="81">
        <f t="shared" si="56"/>
        <v>0</v>
      </c>
      <c r="Y212" s="82"/>
      <c r="Z212" s="80"/>
      <c r="AA212" s="81">
        <f t="shared" si="57"/>
        <v>0</v>
      </c>
      <c r="AB212" s="82"/>
      <c r="AC212" s="80"/>
      <c r="AD212" s="81">
        <f t="shared" si="58"/>
        <v>0</v>
      </c>
      <c r="AE212" s="82"/>
      <c r="AF212" s="80"/>
      <c r="AG212" s="81">
        <f t="shared" si="59"/>
        <v>0</v>
      </c>
      <c r="AH212" s="82"/>
      <c r="AI212" s="80"/>
      <c r="AJ212" s="81">
        <f t="shared" si="60"/>
        <v>0</v>
      </c>
      <c r="AK212" s="82"/>
      <c r="AL212" s="80"/>
      <c r="AM212" s="81">
        <v>0</v>
      </c>
      <c r="AN212" s="82"/>
      <c r="AO212" s="80"/>
      <c r="AP212" s="81">
        <v>0</v>
      </c>
      <c r="AQ212" s="82"/>
      <c r="AR212" s="80"/>
      <c r="AS212" s="81">
        <f t="shared" si="61"/>
        <v>0</v>
      </c>
      <c r="AT212" s="82"/>
      <c r="AU212" s="80"/>
      <c r="AV212" s="81">
        <f t="shared" si="62"/>
        <v>0</v>
      </c>
      <c r="AW212" s="82"/>
      <c r="AX212" s="80"/>
      <c r="AY212" s="81">
        <f t="shared" si="63"/>
        <v>0</v>
      </c>
      <c r="AZ212" s="82"/>
      <c r="BA212" s="80"/>
      <c r="BB212" s="81">
        <f t="shared" si="64"/>
        <v>0</v>
      </c>
      <c r="BC212" s="82"/>
      <c r="BD212" s="80"/>
      <c r="BE212" s="81">
        <f t="shared" si="65"/>
        <v>0</v>
      </c>
      <c r="BF212" s="82"/>
      <c r="BG212" s="80"/>
      <c r="BH212" s="81">
        <f t="shared" si="66"/>
        <v>0</v>
      </c>
      <c r="BI212" s="82"/>
      <c r="BJ212" s="80"/>
      <c r="BK212" s="81">
        <f t="shared" si="67"/>
        <v>0</v>
      </c>
      <c r="BL212" s="82"/>
      <c r="BM212" s="80"/>
      <c r="BN212" s="81">
        <f t="shared" si="68"/>
        <v>0</v>
      </c>
      <c r="BO212" s="82"/>
    </row>
    <row r="213" spans="1:67" ht="39" hidden="1" customHeight="1" thickBot="1">
      <c r="A213" s="71">
        <v>85202</v>
      </c>
      <c r="B213" s="71" t="s">
        <v>2242</v>
      </c>
      <c r="C213" s="221" t="str">
        <f ca="1">IF(V213&gt;0,IF($C$12=B213,COUNT($C$12:C212,1),""),"")</f>
        <v/>
      </c>
      <c r="D213" s="221" t="str">
        <f ca="1">IF(V213&gt;0,IF($D$12=B213,COUNT($D$12:D212,1),""),"")</f>
        <v/>
      </c>
      <c r="E213" s="221" t="str">
        <f ca="1">IF(V213&gt;0,IF($E$12=B213,COUNT($E$12:E212,1),""),"")</f>
        <v/>
      </c>
      <c r="F213" s="221" t="str">
        <f ca="1">IF(V213&gt;0,IF($F$12=B213,COUNT($F$12:F212,1),""),"")</f>
        <v/>
      </c>
      <c r="G213" s="90"/>
      <c r="H213" s="72">
        <v>50511</v>
      </c>
      <c r="I213" s="76" t="s">
        <v>204</v>
      </c>
      <c r="J213" s="91" t="s">
        <v>154</v>
      </c>
      <c r="K213" s="324">
        <v>7397000</v>
      </c>
      <c r="L213" s="95">
        <v>420612</v>
      </c>
      <c r="M213" s="76" t="s">
        <v>1171</v>
      </c>
      <c r="N213" s="76" t="s">
        <v>154</v>
      </c>
      <c r="O213" s="324">
        <v>398500</v>
      </c>
      <c r="P213" s="77">
        <f ca="1">SUMIF($W$12:BO213,$P$11,W213:BO213)</f>
        <v>0</v>
      </c>
      <c r="Q213" s="77">
        <f ca="1">SUMIF($W$12:BP213,$P$11,X213:BP213)</f>
        <v>0</v>
      </c>
      <c r="R213" s="77">
        <f ca="1">SUMIF($W$12:BQ213,$P$11,Y213:BQ213)</f>
        <v>0</v>
      </c>
      <c r="S213" s="78">
        <f t="shared" ca="1" si="52"/>
        <v>0</v>
      </c>
      <c r="T213" s="77">
        <f t="shared" ca="1" si="53"/>
        <v>0</v>
      </c>
      <c r="U213" s="77">
        <f t="shared" ca="1" si="54"/>
        <v>0</v>
      </c>
      <c r="V213" s="79">
        <f t="shared" ca="1" si="55"/>
        <v>0</v>
      </c>
      <c r="W213" s="80"/>
      <c r="X213" s="81">
        <f t="shared" si="56"/>
        <v>0</v>
      </c>
      <c r="Y213" s="82"/>
      <c r="Z213" s="80"/>
      <c r="AA213" s="81">
        <f t="shared" si="57"/>
        <v>0</v>
      </c>
      <c r="AB213" s="82"/>
      <c r="AC213" s="80"/>
      <c r="AD213" s="81">
        <f t="shared" si="58"/>
        <v>0</v>
      </c>
      <c r="AE213" s="82"/>
      <c r="AF213" s="80"/>
      <c r="AG213" s="81">
        <f t="shared" si="59"/>
        <v>0</v>
      </c>
      <c r="AH213" s="82"/>
      <c r="AI213" s="80"/>
      <c r="AJ213" s="81">
        <f t="shared" si="60"/>
        <v>0</v>
      </c>
      <c r="AK213" s="82"/>
      <c r="AL213" s="80"/>
      <c r="AM213" s="81">
        <v>0</v>
      </c>
      <c r="AN213" s="82"/>
      <c r="AO213" s="80"/>
      <c r="AP213" s="81">
        <v>0</v>
      </c>
      <c r="AQ213" s="82"/>
      <c r="AR213" s="80"/>
      <c r="AS213" s="81">
        <f t="shared" si="61"/>
        <v>0</v>
      </c>
      <c r="AT213" s="82"/>
      <c r="AU213" s="80"/>
      <c r="AV213" s="81">
        <f t="shared" si="62"/>
        <v>0</v>
      </c>
      <c r="AW213" s="82"/>
      <c r="AX213" s="80"/>
      <c r="AY213" s="81">
        <f t="shared" si="63"/>
        <v>0</v>
      </c>
      <c r="AZ213" s="82"/>
      <c r="BA213" s="80"/>
      <c r="BB213" s="81">
        <f t="shared" si="64"/>
        <v>0</v>
      </c>
      <c r="BC213" s="82"/>
      <c r="BD213" s="80"/>
      <c r="BE213" s="81">
        <f t="shared" si="65"/>
        <v>0</v>
      </c>
      <c r="BF213" s="82"/>
      <c r="BG213" s="80"/>
      <c r="BH213" s="81">
        <f t="shared" si="66"/>
        <v>0</v>
      </c>
      <c r="BI213" s="82"/>
      <c r="BJ213" s="80"/>
      <c r="BK213" s="81">
        <f t="shared" si="67"/>
        <v>0</v>
      </c>
      <c r="BL213" s="82"/>
      <c r="BM213" s="80"/>
      <c r="BN213" s="81">
        <f t="shared" si="68"/>
        <v>0</v>
      </c>
      <c r="BO213" s="82"/>
    </row>
    <row r="214" spans="1:67" ht="39" hidden="1" customHeight="1" thickBot="1">
      <c r="A214" s="71">
        <v>85203</v>
      </c>
      <c r="B214" s="71" t="s">
        <v>2242</v>
      </c>
      <c r="C214" s="221" t="str">
        <f ca="1">IF(V214&gt;0,IF($C$12=B214,COUNT($C$12:C213,1),""),"")</f>
        <v/>
      </c>
      <c r="D214" s="221" t="str">
        <f ca="1">IF(V214&gt;0,IF($D$12=B214,COUNT($D$12:D213,1),""),"")</f>
        <v/>
      </c>
      <c r="E214" s="221" t="str">
        <f ca="1">IF(V214&gt;0,IF($E$12=B214,COUNT($E$12:E213,1),""),"")</f>
        <v/>
      </c>
      <c r="F214" s="221" t="str">
        <f ca="1">IF(V214&gt;0,IF($F$12=B214,COUNT($F$12:F213,1),""),"")</f>
        <v/>
      </c>
      <c r="G214" s="90"/>
      <c r="H214" s="72">
        <v>50512</v>
      </c>
      <c r="I214" s="76" t="s">
        <v>205</v>
      </c>
      <c r="J214" s="91" t="s">
        <v>154</v>
      </c>
      <c r="K214" s="324">
        <v>8801000</v>
      </c>
      <c r="L214" s="95">
        <v>420613</v>
      </c>
      <c r="M214" s="76" t="s">
        <v>1172</v>
      </c>
      <c r="N214" s="76" t="s">
        <v>154</v>
      </c>
      <c r="O214" s="324">
        <v>443000</v>
      </c>
      <c r="P214" s="77">
        <f ca="1">SUMIF($W$12:BO214,$P$11,W214:BO214)</f>
        <v>0</v>
      </c>
      <c r="Q214" s="77">
        <f ca="1">SUMIF($W$12:BP214,$P$11,X214:BP214)</f>
        <v>0</v>
      </c>
      <c r="R214" s="77">
        <f ca="1">SUMIF($W$12:BQ214,$P$11,Y214:BQ214)</f>
        <v>0</v>
      </c>
      <c r="S214" s="78">
        <f t="shared" ca="1" si="52"/>
        <v>0</v>
      </c>
      <c r="T214" s="77">
        <f t="shared" ca="1" si="53"/>
        <v>0</v>
      </c>
      <c r="U214" s="77">
        <f t="shared" ca="1" si="54"/>
        <v>0</v>
      </c>
      <c r="V214" s="79">
        <f t="shared" ca="1" si="55"/>
        <v>0</v>
      </c>
      <c r="W214" s="80"/>
      <c r="X214" s="81">
        <f t="shared" si="56"/>
        <v>0</v>
      </c>
      <c r="Y214" s="82"/>
      <c r="Z214" s="80"/>
      <c r="AA214" s="81">
        <f t="shared" si="57"/>
        <v>0</v>
      </c>
      <c r="AB214" s="82"/>
      <c r="AC214" s="80"/>
      <c r="AD214" s="81">
        <f t="shared" si="58"/>
        <v>0</v>
      </c>
      <c r="AE214" s="82"/>
      <c r="AF214" s="80"/>
      <c r="AG214" s="81">
        <f t="shared" si="59"/>
        <v>0</v>
      </c>
      <c r="AH214" s="82"/>
      <c r="AI214" s="80"/>
      <c r="AJ214" s="81">
        <f t="shared" si="60"/>
        <v>0</v>
      </c>
      <c r="AK214" s="82"/>
      <c r="AL214" s="80"/>
      <c r="AM214" s="81">
        <v>0</v>
      </c>
      <c r="AN214" s="82"/>
      <c r="AO214" s="80"/>
      <c r="AP214" s="81">
        <v>0</v>
      </c>
      <c r="AQ214" s="82"/>
      <c r="AR214" s="80"/>
      <c r="AS214" s="81">
        <f t="shared" si="61"/>
        <v>0</v>
      </c>
      <c r="AT214" s="82"/>
      <c r="AU214" s="80"/>
      <c r="AV214" s="81">
        <f t="shared" si="62"/>
        <v>0</v>
      </c>
      <c r="AW214" s="82"/>
      <c r="AX214" s="80"/>
      <c r="AY214" s="81">
        <f t="shared" si="63"/>
        <v>0</v>
      </c>
      <c r="AZ214" s="82"/>
      <c r="BA214" s="80"/>
      <c r="BB214" s="81">
        <f t="shared" si="64"/>
        <v>0</v>
      </c>
      <c r="BC214" s="82"/>
      <c r="BD214" s="80"/>
      <c r="BE214" s="81">
        <f t="shared" si="65"/>
        <v>0</v>
      </c>
      <c r="BF214" s="82"/>
      <c r="BG214" s="80"/>
      <c r="BH214" s="81">
        <f t="shared" si="66"/>
        <v>0</v>
      </c>
      <c r="BI214" s="82"/>
      <c r="BJ214" s="80"/>
      <c r="BK214" s="81">
        <f t="shared" si="67"/>
        <v>0</v>
      </c>
      <c r="BL214" s="82"/>
      <c r="BM214" s="80"/>
      <c r="BN214" s="81">
        <f t="shared" si="68"/>
        <v>0</v>
      </c>
      <c r="BO214" s="82"/>
    </row>
    <row r="215" spans="1:67" ht="39" hidden="1" customHeight="1" thickBot="1">
      <c r="A215" s="71">
        <v>85204</v>
      </c>
      <c r="B215" s="71" t="s">
        <v>2242</v>
      </c>
      <c r="C215" s="221" t="str">
        <f ca="1">IF(V215&gt;0,IF($C$12=B215,COUNT($C$12:C214,1),""),"")</f>
        <v/>
      </c>
      <c r="D215" s="221" t="str">
        <f ca="1">IF(V215&gt;0,IF($D$12=B215,COUNT($D$12:D214,1),""),"")</f>
        <v/>
      </c>
      <c r="E215" s="221" t="str">
        <f ca="1">IF(V215&gt;0,IF($E$12=B215,COUNT($E$12:E214,1),""),"")</f>
        <v/>
      </c>
      <c r="F215" s="221" t="str">
        <f ca="1">IF(V215&gt;0,IF($F$12=B215,COUNT($F$12:F214,1),""),"")</f>
        <v/>
      </c>
      <c r="G215" s="90" t="s">
        <v>1431</v>
      </c>
      <c r="H215" s="72">
        <v>50601</v>
      </c>
      <c r="I215" s="76" t="s">
        <v>206</v>
      </c>
      <c r="J215" s="91" t="s">
        <v>154</v>
      </c>
      <c r="K215" s="324">
        <v>2410000</v>
      </c>
      <c r="L215" s="95">
        <v>420607</v>
      </c>
      <c r="M215" s="76" t="s">
        <v>1166</v>
      </c>
      <c r="N215" s="76" t="s">
        <v>154</v>
      </c>
      <c r="O215" s="324">
        <v>187000</v>
      </c>
      <c r="P215" s="77">
        <f ca="1">SUMIF($W$12:BO215,$P$11,W215:BO215)</f>
        <v>0</v>
      </c>
      <c r="Q215" s="77">
        <f ca="1">SUMIF($W$12:BP215,$P$11,X215:BP215)</f>
        <v>0</v>
      </c>
      <c r="R215" s="77">
        <f ca="1">SUMIF($W$12:BQ215,$P$11,Y215:BQ215)</f>
        <v>0</v>
      </c>
      <c r="S215" s="78">
        <f t="shared" ca="1" si="52"/>
        <v>0</v>
      </c>
      <c r="T215" s="77">
        <f t="shared" ca="1" si="53"/>
        <v>0</v>
      </c>
      <c r="U215" s="77">
        <f t="shared" ca="1" si="54"/>
        <v>0</v>
      </c>
      <c r="V215" s="79">
        <f t="shared" ca="1" si="55"/>
        <v>0</v>
      </c>
      <c r="W215" s="80"/>
      <c r="X215" s="81">
        <f t="shared" si="56"/>
        <v>0</v>
      </c>
      <c r="Y215" s="82"/>
      <c r="Z215" s="80"/>
      <c r="AA215" s="81">
        <f t="shared" si="57"/>
        <v>0</v>
      </c>
      <c r="AB215" s="82"/>
      <c r="AC215" s="80"/>
      <c r="AD215" s="81">
        <f t="shared" si="58"/>
        <v>0</v>
      </c>
      <c r="AE215" s="82"/>
      <c r="AF215" s="80"/>
      <c r="AG215" s="81">
        <f t="shared" si="59"/>
        <v>0</v>
      </c>
      <c r="AH215" s="82"/>
      <c r="AI215" s="80"/>
      <c r="AJ215" s="81">
        <f t="shared" si="60"/>
        <v>0</v>
      </c>
      <c r="AK215" s="82"/>
      <c r="AL215" s="80"/>
      <c r="AM215" s="81">
        <v>0</v>
      </c>
      <c r="AN215" s="82"/>
      <c r="AO215" s="80"/>
      <c r="AP215" s="81">
        <v>0</v>
      </c>
      <c r="AQ215" s="82"/>
      <c r="AR215" s="80"/>
      <c r="AS215" s="81">
        <f t="shared" si="61"/>
        <v>0</v>
      </c>
      <c r="AT215" s="82"/>
      <c r="AU215" s="80"/>
      <c r="AV215" s="81">
        <f t="shared" si="62"/>
        <v>0</v>
      </c>
      <c r="AW215" s="82"/>
      <c r="AX215" s="80"/>
      <c r="AY215" s="81">
        <f t="shared" si="63"/>
        <v>0</v>
      </c>
      <c r="AZ215" s="82"/>
      <c r="BA215" s="80"/>
      <c r="BB215" s="81">
        <f t="shared" si="64"/>
        <v>0</v>
      </c>
      <c r="BC215" s="82"/>
      <c r="BD215" s="80"/>
      <c r="BE215" s="81">
        <f t="shared" si="65"/>
        <v>0</v>
      </c>
      <c r="BF215" s="82"/>
      <c r="BG215" s="80"/>
      <c r="BH215" s="81">
        <f t="shared" si="66"/>
        <v>0</v>
      </c>
      <c r="BI215" s="82"/>
      <c r="BJ215" s="80"/>
      <c r="BK215" s="81">
        <f t="shared" si="67"/>
        <v>0</v>
      </c>
      <c r="BL215" s="82"/>
      <c r="BM215" s="80"/>
      <c r="BN215" s="81">
        <f t="shared" si="68"/>
        <v>0</v>
      </c>
      <c r="BO215" s="82"/>
    </row>
    <row r="216" spans="1:67" ht="39" hidden="1" customHeight="1" thickBot="1">
      <c r="A216" s="71">
        <v>85205</v>
      </c>
      <c r="B216" s="71" t="s">
        <v>2242</v>
      </c>
      <c r="C216" s="221" t="str">
        <f ca="1">IF(V216&gt;0,IF($C$12=B216,COUNT($C$12:C215,1),""),"")</f>
        <v/>
      </c>
      <c r="D216" s="221" t="str">
        <f ca="1">IF(V216&gt;0,IF($D$12=B216,COUNT($D$12:D215,1),""),"")</f>
        <v/>
      </c>
      <c r="E216" s="221" t="str">
        <f ca="1">IF(V216&gt;0,IF($E$12=B216,COUNT($E$12:E215,1),""),"")</f>
        <v/>
      </c>
      <c r="F216" s="221" t="str">
        <f ca="1">IF(V216&gt;0,IF($F$12=B216,COUNT($F$12:F215,1),""),"")</f>
        <v/>
      </c>
      <c r="G216" s="72" t="s">
        <v>1432</v>
      </c>
      <c r="H216" s="72">
        <v>50602</v>
      </c>
      <c r="I216" s="76" t="s">
        <v>207</v>
      </c>
      <c r="J216" s="91" t="s">
        <v>154</v>
      </c>
      <c r="K216" s="324">
        <v>2633000</v>
      </c>
      <c r="L216" s="95">
        <v>420607</v>
      </c>
      <c r="M216" s="76" t="s">
        <v>1166</v>
      </c>
      <c r="N216" s="76" t="s">
        <v>154</v>
      </c>
      <c r="O216" s="324">
        <v>187000</v>
      </c>
      <c r="P216" s="77">
        <f ca="1">SUMIF($W$12:BO216,$P$11,W216:BO216)</f>
        <v>0</v>
      </c>
      <c r="Q216" s="77">
        <f ca="1">SUMIF($W$12:BP216,$P$11,X216:BP216)</f>
        <v>0</v>
      </c>
      <c r="R216" s="77">
        <f ca="1">SUMIF($W$12:BQ216,$P$11,Y216:BQ216)</f>
        <v>0</v>
      </c>
      <c r="S216" s="78">
        <f t="shared" ca="1" si="52"/>
        <v>0</v>
      </c>
      <c r="T216" s="77">
        <f t="shared" ca="1" si="53"/>
        <v>0</v>
      </c>
      <c r="U216" s="77">
        <f t="shared" ca="1" si="54"/>
        <v>0</v>
      </c>
      <c r="V216" s="79">
        <f t="shared" ca="1" si="55"/>
        <v>0</v>
      </c>
      <c r="W216" s="80"/>
      <c r="X216" s="81">
        <f t="shared" si="56"/>
        <v>0</v>
      </c>
      <c r="Y216" s="82"/>
      <c r="Z216" s="80"/>
      <c r="AA216" s="81">
        <f t="shared" si="57"/>
        <v>0</v>
      </c>
      <c r="AB216" s="82"/>
      <c r="AC216" s="80"/>
      <c r="AD216" s="81">
        <f t="shared" si="58"/>
        <v>0</v>
      </c>
      <c r="AE216" s="82"/>
      <c r="AF216" s="80"/>
      <c r="AG216" s="81">
        <f t="shared" si="59"/>
        <v>0</v>
      </c>
      <c r="AH216" s="82"/>
      <c r="AI216" s="80"/>
      <c r="AJ216" s="81">
        <f t="shared" si="60"/>
        <v>0</v>
      </c>
      <c r="AK216" s="82"/>
      <c r="AL216" s="80"/>
      <c r="AM216" s="81">
        <v>0</v>
      </c>
      <c r="AN216" s="82"/>
      <c r="AO216" s="80"/>
      <c r="AP216" s="81">
        <v>0</v>
      </c>
      <c r="AQ216" s="82"/>
      <c r="AR216" s="80"/>
      <c r="AS216" s="81">
        <f t="shared" si="61"/>
        <v>0</v>
      </c>
      <c r="AT216" s="82"/>
      <c r="AU216" s="80"/>
      <c r="AV216" s="81">
        <f t="shared" si="62"/>
        <v>0</v>
      </c>
      <c r="AW216" s="82"/>
      <c r="AX216" s="80"/>
      <c r="AY216" s="81">
        <f t="shared" si="63"/>
        <v>0</v>
      </c>
      <c r="AZ216" s="82"/>
      <c r="BA216" s="80"/>
      <c r="BB216" s="81">
        <f t="shared" si="64"/>
        <v>0</v>
      </c>
      <c r="BC216" s="82"/>
      <c r="BD216" s="80"/>
      <c r="BE216" s="81">
        <f t="shared" si="65"/>
        <v>0</v>
      </c>
      <c r="BF216" s="82"/>
      <c r="BG216" s="80"/>
      <c r="BH216" s="81">
        <f t="shared" si="66"/>
        <v>0</v>
      </c>
      <c r="BI216" s="82"/>
      <c r="BJ216" s="80"/>
      <c r="BK216" s="81">
        <f t="shared" si="67"/>
        <v>0</v>
      </c>
      <c r="BL216" s="82"/>
      <c r="BM216" s="80"/>
      <c r="BN216" s="81">
        <f t="shared" si="68"/>
        <v>0</v>
      </c>
      <c r="BO216" s="82"/>
    </row>
    <row r="217" spans="1:67" ht="39" hidden="1" customHeight="1" thickBot="1">
      <c r="A217" s="71">
        <v>85206</v>
      </c>
      <c r="B217" s="71" t="s">
        <v>2242</v>
      </c>
      <c r="C217" s="221" t="str">
        <f ca="1">IF(V217&gt;0,IF($C$12=B217,COUNT($C$12:C216,1),""),"")</f>
        <v/>
      </c>
      <c r="D217" s="221" t="str">
        <f ca="1">IF(V217&gt;0,IF($D$12=B217,COUNT($D$12:D216,1),""),"")</f>
        <v/>
      </c>
      <c r="E217" s="221" t="str">
        <f ca="1">IF(V217&gt;0,IF($E$12=B217,COUNT($E$12:E216,1),""),"")</f>
        <v/>
      </c>
      <c r="F217" s="221" t="str">
        <f ca="1">IF(V217&gt;0,IF($F$12=B217,COUNT($F$12:F216,1),""),"")</f>
        <v/>
      </c>
      <c r="G217" s="72" t="s">
        <v>1433</v>
      </c>
      <c r="H217" s="72">
        <v>50603</v>
      </c>
      <c r="I217" s="76" t="s">
        <v>208</v>
      </c>
      <c r="J217" s="91" t="s">
        <v>154</v>
      </c>
      <c r="K217" s="324">
        <v>2866000</v>
      </c>
      <c r="L217" s="95">
        <v>420607</v>
      </c>
      <c r="M217" s="76" t="s">
        <v>1166</v>
      </c>
      <c r="N217" s="76" t="s">
        <v>154</v>
      </c>
      <c r="O217" s="324">
        <v>187000</v>
      </c>
      <c r="P217" s="77">
        <f ca="1">SUMIF($W$12:BO217,$P$11,W217:BO217)</f>
        <v>0</v>
      </c>
      <c r="Q217" s="77">
        <f ca="1">SUMIF($W$12:BP217,$P$11,X217:BP217)</f>
        <v>0</v>
      </c>
      <c r="R217" s="77">
        <f ca="1">SUMIF($W$12:BQ217,$P$11,Y217:BQ217)</f>
        <v>0</v>
      </c>
      <c r="S217" s="78">
        <f t="shared" ca="1" si="52"/>
        <v>0</v>
      </c>
      <c r="T217" s="77">
        <f t="shared" ca="1" si="53"/>
        <v>0</v>
      </c>
      <c r="U217" s="77">
        <f t="shared" ca="1" si="54"/>
        <v>0</v>
      </c>
      <c r="V217" s="79">
        <f t="shared" ca="1" si="55"/>
        <v>0</v>
      </c>
      <c r="W217" s="80"/>
      <c r="X217" s="81">
        <f t="shared" si="56"/>
        <v>0</v>
      </c>
      <c r="Y217" s="82"/>
      <c r="Z217" s="80"/>
      <c r="AA217" s="81">
        <f t="shared" si="57"/>
        <v>0</v>
      </c>
      <c r="AB217" s="82"/>
      <c r="AC217" s="80"/>
      <c r="AD217" s="81">
        <f t="shared" si="58"/>
        <v>0</v>
      </c>
      <c r="AE217" s="82"/>
      <c r="AF217" s="80"/>
      <c r="AG217" s="81">
        <f t="shared" si="59"/>
        <v>0</v>
      </c>
      <c r="AH217" s="82"/>
      <c r="AI217" s="80"/>
      <c r="AJ217" s="81">
        <f t="shared" si="60"/>
        <v>0</v>
      </c>
      <c r="AK217" s="82"/>
      <c r="AL217" s="80"/>
      <c r="AM217" s="81">
        <v>0</v>
      </c>
      <c r="AN217" s="82"/>
      <c r="AO217" s="80"/>
      <c r="AP217" s="81">
        <v>0</v>
      </c>
      <c r="AQ217" s="82"/>
      <c r="AR217" s="80"/>
      <c r="AS217" s="81">
        <f t="shared" si="61"/>
        <v>0</v>
      </c>
      <c r="AT217" s="82"/>
      <c r="AU217" s="80"/>
      <c r="AV217" s="81">
        <f t="shared" si="62"/>
        <v>0</v>
      </c>
      <c r="AW217" s="82"/>
      <c r="AX217" s="80"/>
      <c r="AY217" s="81">
        <f t="shared" si="63"/>
        <v>0</v>
      </c>
      <c r="AZ217" s="82"/>
      <c r="BA217" s="80"/>
      <c r="BB217" s="81">
        <f t="shared" si="64"/>
        <v>0</v>
      </c>
      <c r="BC217" s="82"/>
      <c r="BD217" s="80"/>
      <c r="BE217" s="81">
        <f t="shared" si="65"/>
        <v>0</v>
      </c>
      <c r="BF217" s="82"/>
      <c r="BG217" s="80"/>
      <c r="BH217" s="81">
        <f t="shared" si="66"/>
        <v>0</v>
      </c>
      <c r="BI217" s="82"/>
      <c r="BJ217" s="80"/>
      <c r="BK217" s="81">
        <f t="shared" si="67"/>
        <v>0</v>
      </c>
      <c r="BL217" s="82"/>
      <c r="BM217" s="80"/>
      <c r="BN217" s="81">
        <f t="shared" si="68"/>
        <v>0</v>
      </c>
      <c r="BO217" s="82"/>
    </row>
    <row r="218" spans="1:67" ht="39" hidden="1" customHeight="1" thickBot="1">
      <c r="A218" s="71">
        <v>85207</v>
      </c>
      <c r="B218" s="71" t="s">
        <v>2242</v>
      </c>
      <c r="C218" s="221" t="str">
        <f ca="1">IF(V218&gt;0,IF($C$12=B218,COUNT($C$12:C217,1),""),"")</f>
        <v/>
      </c>
      <c r="D218" s="221" t="str">
        <f ca="1">IF(V218&gt;0,IF($D$12=B218,COUNT($D$12:D217,1),""),"")</f>
        <v/>
      </c>
      <c r="E218" s="221" t="str">
        <f ca="1">IF(V218&gt;0,IF($E$12=B218,COUNT($E$12:E217,1),""),"")</f>
        <v/>
      </c>
      <c r="F218" s="221" t="str">
        <f ca="1">IF(V218&gt;0,IF($F$12=B218,COUNT($F$12:F217,1),""),"")</f>
        <v/>
      </c>
      <c r="G218" s="72" t="s">
        <v>1434</v>
      </c>
      <c r="H218" s="72">
        <v>50604</v>
      </c>
      <c r="I218" s="76" t="s">
        <v>209</v>
      </c>
      <c r="J218" s="91" t="s">
        <v>154</v>
      </c>
      <c r="K218" s="324">
        <v>3065000</v>
      </c>
      <c r="L218" s="95">
        <v>420608</v>
      </c>
      <c r="M218" s="76" t="s">
        <v>1167</v>
      </c>
      <c r="N218" s="76" t="s">
        <v>154</v>
      </c>
      <c r="O218" s="324">
        <v>201000</v>
      </c>
      <c r="P218" s="77">
        <f ca="1">SUMIF($W$12:BO218,$P$11,W218:BO218)</f>
        <v>0</v>
      </c>
      <c r="Q218" s="77">
        <f ca="1">SUMIF($W$12:BP218,$P$11,X218:BP218)</f>
        <v>0</v>
      </c>
      <c r="R218" s="77">
        <f ca="1">SUMIF($W$12:BQ218,$P$11,Y218:BQ218)</f>
        <v>0</v>
      </c>
      <c r="S218" s="78">
        <f t="shared" ca="1" si="52"/>
        <v>0</v>
      </c>
      <c r="T218" s="77">
        <f t="shared" ca="1" si="53"/>
        <v>0</v>
      </c>
      <c r="U218" s="77">
        <f t="shared" ca="1" si="54"/>
        <v>0</v>
      </c>
      <c r="V218" s="79">
        <f t="shared" ca="1" si="55"/>
        <v>0</v>
      </c>
      <c r="W218" s="80"/>
      <c r="X218" s="81">
        <f t="shared" si="56"/>
        <v>0</v>
      </c>
      <c r="Y218" s="82"/>
      <c r="Z218" s="80"/>
      <c r="AA218" s="81">
        <f t="shared" si="57"/>
        <v>0</v>
      </c>
      <c r="AB218" s="82"/>
      <c r="AC218" s="80"/>
      <c r="AD218" s="81">
        <f t="shared" si="58"/>
        <v>0</v>
      </c>
      <c r="AE218" s="82"/>
      <c r="AF218" s="80"/>
      <c r="AG218" s="81">
        <f t="shared" si="59"/>
        <v>0</v>
      </c>
      <c r="AH218" s="82"/>
      <c r="AI218" s="80"/>
      <c r="AJ218" s="81">
        <f t="shared" si="60"/>
        <v>0</v>
      </c>
      <c r="AK218" s="82"/>
      <c r="AL218" s="80"/>
      <c r="AM218" s="81">
        <v>0</v>
      </c>
      <c r="AN218" s="82"/>
      <c r="AO218" s="80"/>
      <c r="AP218" s="81">
        <v>0</v>
      </c>
      <c r="AQ218" s="82"/>
      <c r="AR218" s="80"/>
      <c r="AS218" s="81">
        <f t="shared" si="61"/>
        <v>0</v>
      </c>
      <c r="AT218" s="82"/>
      <c r="AU218" s="80"/>
      <c r="AV218" s="81">
        <f t="shared" si="62"/>
        <v>0</v>
      </c>
      <c r="AW218" s="82"/>
      <c r="AX218" s="80"/>
      <c r="AY218" s="81">
        <f t="shared" si="63"/>
        <v>0</v>
      </c>
      <c r="AZ218" s="82"/>
      <c r="BA218" s="80"/>
      <c r="BB218" s="81">
        <f t="shared" si="64"/>
        <v>0</v>
      </c>
      <c r="BC218" s="82"/>
      <c r="BD218" s="80"/>
      <c r="BE218" s="81">
        <f t="shared" si="65"/>
        <v>0</v>
      </c>
      <c r="BF218" s="82"/>
      <c r="BG218" s="80"/>
      <c r="BH218" s="81">
        <f t="shared" si="66"/>
        <v>0</v>
      </c>
      <c r="BI218" s="82"/>
      <c r="BJ218" s="80"/>
      <c r="BK218" s="81">
        <f t="shared" si="67"/>
        <v>0</v>
      </c>
      <c r="BL218" s="82"/>
      <c r="BM218" s="80"/>
      <c r="BN218" s="81">
        <f t="shared" si="68"/>
        <v>0</v>
      </c>
      <c r="BO218" s="82"/>
    </row>
    <row r="219" spans="1:67" ht="39" hidden="1" customHeight="1" thickBot="1">
      <c r="A219" s="71">
        <v>85208</v>
      </c>
      <c r="B219" s="71" t="s">
        <v>2242</v>
      </c>
      <c r="C219" s="221" t="str">
        <f ca="1">IF(V219&gt;0,IF($C$12=B219,COUNT($C$12:C218,1),""),"")</f>
        <v/>
      </c>
      <c r="D219" s="221" t="str">
        <f ca="1">IF(V219&gt;0,IF($D$12=B219,COUNT($D$12:D218,1),""),"")</f>
        <v/>
      </c>
      <c r="E219" s="221" t="str">
        <f ca="1">IF(V219&gt;0,IF($E$12=B219,COUNT($E$12:E218,1),""),"")</f>
        <v/>
      </c>
      <c r="F219" s="221" t="str">
        <f ca="1">IF(V219&gt;0,IF($F$12=B219,COUNT($F$12:F218,1),""),"")</f>
        <v/>
      </c>
      <c r="G219" s="72" t="s">
        <v>1435</v>
      </c>
      <c r="H219" s="72">
        <v>50605</v>
      </c>
      <c r="I219" s="76" t="s">
        <v>210</v>
      </c>
      <c r="J219" s="91" t="s">
        <v>154</v>
      </c>
      <c r="K219" s="324">
        <v>3747000</v>
      </c>
      <c r="L219" s="95">
        <v>420608</v>
      </c>
      <c r="M219" s="76" t="s">
        <v>1167</v>
      </c>
      <c r="N219" s="76" t="s">
        <v>154</v>
      </c>
      <c r="O219" s="324">
        <v>201000</v>
      </c>
      <c r="P219" s="77">
        <f ca="1">SUMIF($W$12:BO219,$P$11,W219:BO219)</f>
        <v>0</v>
      </c>
      <c r="Q219" s="77">
        <f ca="1">SUMIF($W$12:BP219,$P$11,X219:BP219)</f>
        <v>0</v>
      </c>
      <c r="R219" s="77">
        <f ca="1">SUMIF($W$12:BQ219,$P$11,Y219:BQ219)</f>
        <v>0</v>
      </c>
      <c r="S219" s="78">
        <f t="shared" ca="1" si="52"/>
        <v>0</v>
      </c>
      <c r="T219" s="77">
        <f t="shared" ca="1" si="53"/>
        <v>0</v>
      </c>
      <c r="U219" s="77">
        <f t="shared" ca="1" si="54"/>
        <v>0</v>
      </c>
      <c r="V219" s="79">
        <f t="shared" ca="1" si="55"/>
        <v>0</v>
      </c>
      <c r="W219" s="80"/>
      <c r="X219" s="81">
        <f t="shared" si="56"/>
        <v>0</v>
      </c>
      <c r="Y219" s="82"/>
      <c r="Z219" s="80"/>
      <c r="AA219" s="81">
        <f t="shared" si="57"/>
        <v>0</v>
      </c>
      <c r="AB219" s="82"/>
      <c r="AC219" s="80"/>
      <c r="AD219" s="81">
        <f t="shared" si="58"/>
        <v>0</v>
      </c>
      <c r="AE219" s="82"/>
      <c r="AF219" s="80"/>
      <c r="AG219" s="81">
        <f t="shared" si="59"/>
        <v>0</v>
      </c>
      <c r="AH219" s="82"/>
      <c r="AI219" s="80"/>
      <c r="AJ219" s="81">
        <f t="shared" si="60"/>
        <v>0</v>
      </c>
      <c r="AK219" s="82"/>
      <c r="AL219" s="80"/>
      <c r="AM219" s="81">
        <v>0</v>
      </c>
      <c r="AN219" s="82"/>
      <c r="AO219" s="80"/>
      <c r="AP219" s="81">
        <v>0</v>
      </c>
      <c r="AQ219" s="82"/>
      <c r="AR219" s="80"/>
      <c r="AS219" s="81">
        <f t="shared" si="61"/>
        <v>0</v>
      </c>
      <c r="AT219" s="82"/>
      <c r="AU219" s="80"/>
      <c r="AV219" s="81">
        <f t="shared" si="62"/>
        <v>0</v>
      </c>
      <c r="AW219" s="82"/>
      <c r="AX219" s="80"/>
      <c r="AY219" s="81">
        <f t="shared" si="63"/>
        <v>0</v>
      </c>
      <c r="AZ219" s="82"/>
      <c r="BA219" s="80"/>
      <c r="BB219" s="81">
        <f t="shared" si="64"/>
        <v>0</v>
      </c>
      <c r="BC219" s="82"/>
      <c r="BD219" s="80"/>
      <c r="BE219" s="81">
        <f t="shared" si="65"/>
        <v>0</v>
      </c>
      <c r="BF219" s="82"/>
      <c r="BG219" s="80"/>
      <c r="BH219" s="81">
        <f t="shared" si="66"/>
        <v>0</v>
      </c>
      <c r="BI219" s="82"/>
      <c r="BJ219" s="80"/>
      <c r="BK219" s="81">
        <f t="shared" si="67"/>
        <v>0</v>
      </c>
      <c r="BL219" s="82"/>
      <c r="BM219" s="80"/>
      <c r="BN219" s="81">
        <f t="shared" si="68"/>
        <v>0</v>
      </c>
      <c r="BO219" s="82"/>
    </row>
    <row r="220" spans="1:67" ht="39" hidden="1" customHeight="1" thickBot="1">
      <c r="A220" s="71">
        <v>85209</v>
      </c>
      <c r="B220" s="71" t="s">
        <v>2242</v>
      </c>
      <c r="C220" s="221" t="str">
        <f ca="1">IF(V220&gt;0,IF($C$12=B220,COUNT($C$12:C219,1),""),"")</f>
        <v/>
      </c>
      <c r="D220" s="221" t="str">
        <f ca="1">IF(V220&gt;0,IF($D$12=B220,COUNT($D$12:D219,1),""),"")</f>
        <v/>
      </c>
      <c r="E220" s="221" t="str">
        <f ca="1">IF(V220&gt;0,IF($E$12=B220,COUNT($E$12:E219,1),""),"")</f>
        <v/>
      </c>
      <c r="F220" s="221" t="str">
        <f ca="1">IF(V220&gt;0,IF($F$12=B220,COUNT($F$12:F219,1),""),"")</f>
        <v/>
      </c>
      <c r="G220" s="72" t="s">
        <v>1436</v>
      </c>
      <c r="H220" s="72">
        <v>50606</v>
      </c>
      <c r="I220" s="76" t="s">
        <v>211</v>
      </c>
      <c r="J220" s="91" t="s">
        <v>154</v>
      </c>
      <c r="K220" s="324">
        <v>4066000</v>
      </c>
      <c r="L220" s="95">
        <v>420608</v>
      </c>
      <c r="M220" s="76" t="s">
        <v>1167</v>
      </c>
      <c r="N220" s="76" t="s">
        <v>154</v>
      </c>
      <c r="O220" s="324">
        <v>201000</v>
      </c>
      <c r="P220" s="77">
        <f ca="1">SUMIF($W$12:BO220,$P$11,W220:BO220)</f>
        <v>0</v>
      </c>
      <c r="Q220" s="77">
        <f ca="1">SUMIF($W$12:BP220,$P$11,X220:BP220)</f>
        <v>0</v>
      </c>
      <c r="R220" s="77">
        <f ca="1">SUMIF($W$12:BQ220,$P$11,Y220:BQ220)</f>
        <v>0</v>
      </c>
      <c r="S220" s="78">
        <f t="shared" ca="1" si="52"/>
        <v>0</v>
      </c>
      <c r="T220" s="77">
        <f t="shared" ca="1" si="53"/>
        <v>0</v>
      </c>
      <c r="U220" s="77">
        <f t="shared" ca="1" si="54"/>
        <v>0</v>
      </c>
      <c r="V220" s="79">
        <f t="shared" ca="1" si="55"/>
        <v>0</v>
      </c>
      <c r="W220" s="80"/>
      <c r="X220" s="81">
        <f t="shared" si="56"/>
        <v>0</v>
      </c>
      <c r="Y220" s="82"/>
      <c r="Z220" s="80"/>
      <c r="AA220" s="81">
        <f t="shared" si="57"/>
        <v>0</v>
      </c>
      <c r="AB220" s="82"/>
      <c r="AC220" s="80"/>
      <c r="AD220" s="81">
        <f t="shared" si="58"/>
        <v>0</v>
      </c>
      <c r="AE220" s="82"/>
      <c r="AF220" s="80"/>
      <c r="AG220" s="81">
        <f t="shared" si="59"/>
        <v>0</v>
      </c>
      <c r="AH220" s="82"/>
      <c r="AI220" s="80"/>
      <c r="AJ220" s="81">
        <f t="shared" si="60"/>
        <v>0</v>
      </c>
      <c r="AK220" s="82"/>
      <c r="AL220" s="80"/>
      <c r="AM220" s="81">
        <v>0</v>
      </c>
      <c r="AN220" s="82"/>
      <c r="AO220" s="80"/>
      <c r="AP220" s="81">
        <v>0</v>
      </c>
      <c r="AQ220" s="82"/>
      <c r="AR220" s="80"/>
      <c r="AS220" s="81">
        <f t="shared" si="61"/>
        <v>0</v>
      </c>
      <c r="AT220" s="82"/>
      <c r="AU220" s="80"/>
      <c r="AV220" s="81">
        <f t="shared" si="62"/>
        <v>0</v>
      </c>
      <c r="AW220" s="82"/>
      <c r="AX220" s="80"/>
      <c r="AY220" s="81">
        <f t="shared" si="63"/>
        <v>0</v>
      </c>
      <c r="AZ220" s="82"/>
      <c r="BA220" s="80"/>
      <c r="BB220" s="81">
        <f t="shared" si="64"/>
        <v>0</v>
      </c>
      <c r="BC220" s="82"/>
      <c r="BD220" s="80"/>
      <c r="BE220" s="81">
        <f t="shared" si="65"/>
        <v>0</v>
      </c>
      <c r="BF220" s="82"/>
      <c r="BG220" s="80"/>
      <c r="BH220" s="81">
        <f t="shared" si="66"/>
        <v>0</v>
      </c>
      <c r="BI220" s="82"/>
      <c r="BJ220" s="80"/>
      <c r="BK220" s="81">
        <f t="shared" si="67"/>
        <v>0</v>
      </c>
      <c r="BL220" s="82"/>
      <c r="BM220" s="80"/>
      <c r="BN220" s="81">
        <f t="shared" si="68"/>
        <v>0</v>
      </c>
      <c r="BO220" s="82"/>
    </row>
    <row r="221" spans="1:67" ht="39" hidden="1" customHeight="1" thickBot="1">
      <c r="A221" s="71">
        <v>85210</v>
      </c>
      <c r="B221" s="71" t="s">
        <v>2242</v>
      </c>
      <c r="C221" s="221" t="str">
        <f ca="1">IF(V221&gt;0,IF($C$12=B221,COUNT($C$12:C220,1),""),"")</f>
        <v/>
      </c>
      <c r="D221" s="221" t="str">
        <f ca="1">IF(V221&gt;0,IF($D$12=B221,COUNT($D$12:D220,1),""),"")</f>
        <v/>
      </c>
      <c r="E221" s="221" t="str">
        <f ca="1">IF(V221&gt;0,IF($E$12=B221,COUNT($E$12:E220,1),""),"")</f>
        <v/>
      </c>
      <c r="F221" s="221" t="str">
        <f ca="1">IF(V221&gt;0,IF($F$12=B221,COUNT($F$12:F220,1),""),"")</f>
        <v/>
      </c>
      <c r="G221" s="72"/>
      <c r="H221" s="72">
        <v>50607</v>
      </c>
      <c r="I221" s="76" t="s">
        <v>212</v>
      </c>
      <c r="J221" s="91" t="s">
        <v>154</v>
      </c>
      <c r="K221" s="324">
        <v>4607000</v>
      </c>
      <c r="L221" s="95">
        <v>420609</v>
      </c>
      <c r="M221" s="76" t="s">
        <v>1168</v>
      </c>
      <c r="N221" s="76" t="s">
        <v>154</v>
      </c>
      <c r="O221" s="324">
        <v>279000</v>
      </c>
      <c r="P221" s="77">
        <f ca="1">SUMIF($W$12:BO221,$P$11,W221:BO221)</f>
        <v>0</v>
      </c>
      <c r="Q221" s="77">
        <f ca="1">SUMIF($W$12:BP221,$P$11,X221:BP221)</f>
        <v>0</v>
      </c>
      <c r="R221" s="77">
        <f ca="1">SUMIF($W$12:BQ221,$P$11,Y221:BQ221)</f>
        <v>0</v>
      </c>
      <c r="S221" s="78">
        <f t="shared" ca="1" si="52"/>
        <v>0</v>
      </c>
      <c r="T221" s="77">
        <f t="shared" ca="1" si="53"/>
        <v>0</v>
      </c>
      <c r="U221" s="77">
        <f t="shared" ca="1" si="54"/>
        <v>0</v>
      </c>
      <c r="V221" s="79">
        <f t="shared" ca="1" si="55"/>
        <v>0</v>
      </c>
      <c r="W221" s="80"/>
      <c r="X221" s="81">
        <f t="shared" si="56"/>
        <v>0</v>
      </c>
      <c r="Y221" s="82"/>
      <c r="Z221" s="80"/>
      <c r="AA221" s="81">
        <f t="shared" si="57"/>
        <v>0</v>
      </c>
      <c r="AB221" s="82"/>
      <c r="AC221" s="80"/>
      <c r="AD221" s="81">
        <f t="shared" si="58"/>
        <v>0</v>
      </c>
      <c r="AE221" s="82"/>
      <c r="AF221" s="80"/>
      <c r="AG221" s="81">
        <f t="shared" si="59"/>
        <v>0</v>
      </c>
      <c r="AH221" s="82"/>
      <c r="AI221" s="80"/>
      <c r="AJ221" s="81">
        <f t="shared" si="60"/>
        <v>0</v>
      </c>
      <c r="AK221" s="82"/>
      <c r="AL221" s="80"/>
      <c r="AM221" s="81">
        <v>0</v>
      </c>
      <c r="AN221" s="82"/>
      <c r="AO221" s="80"/>
      <c r="AP221" s="81">
        <v>0</v>
      </c>
      <c r="AQ221" s="82"/>
      <c r="AR221" s="80"/>
      <c r="AS221" s="81">
        <f t="shared" si="61"/>
        <v>0</v>
      </c>
      <c r="AT221" s="82"/>
      <c r="AU221" s="80"/>
      <c r="AV221" s="81">
        <f t="shared" si="62"/>
        <v>0</v>
      </c>
      <c r="AW221" s="82"/>
      <c r="AX221" s="80"/>
      <c r="AY221" s="81">
        <f t="shared" si="63"/>
        <v>0</v>
      </c>
      <c r="AZ221" s="82"/>
      <c r="BA221" s="80"/>
      <c r="BB221" s="81">
        <f t="shared" si="64"/>
        <v>0</v>
      </c>
      <c r="BC221" s="82"/>
      <c r="BD221" s="80"/>
      <c r="BE221" s="81">
        <f t="shared" si="65"/>
        <v>0</v>
      </c>
      <c r="BF221" s="82"/>
      <c r="BG221" s="80"/>
      <c r="BH221" s="81">
        <f t="shared" si="66"/>
        <v>0</v>
      </c>
      <c r="BI221" s="82"/>
      <c r="BJ221" s="80"/>
      <c r="BK221" s="81">
        <f t="shared" si="67"/>
        <v>0</v>
      </c>
      <c r="BL221" s="82"/>
      <c r="BM221" s="80"/>
      <c r="BN221" s="81">
        <f t="shared" si="68"/>
        <v>0</v>
      </c>
      <c r="BO221" s="82"/>
    </row>
    <row r="222" spans="1:67" ht="39" hidden="1" customHeight="1" thickBot="1">
      <c r="A222" s="71">
        <v>85211</v>
      </c>
      <c r="B222" s="71" t="s">
        <v>2242</v>
      </c>
      <c r="C222" s="221" t="str">
        <f ca="1">IF(V222&gt;0,IF($C$12=B222,COUNT($C$12:C221,1),""),"")</f>
        <v/>
      </c>
      <c r="D222" s="221" t="str">
        <f ca="1">IF(V222&gt;0,IF($D$12=B222,COUNT($D$12:D221,1),""),"")</f>
        <v/>
      </c>
      <c r="E222" s="221" t="str">
        <f ca="1">IF(V222&gt;0,IF($E$12=B222,COUNT($E$12:E221,1),""),"")</f>
        <v/>
      </c>
      <c r="F222" s="221" t="str">
        <f ca="1">IF(V222&gt;0,IF($F$12=B222,COUNT($F$12:F221,1),""),"")</f>
        <v/>
      </c>
      <c r="G222" s="72"/>
      <c r="H222" s="72">
        <v>50608</v>
      </c>
      <c r="I222" s="76" t="s">
        <v>213</v>
      </c>
      <c r="J222" s="91" t="s">
        <v>154</v>
      </c>
      <c r="K222" s="324">
        <v>5157000</v>
      </c>
      <c r="L222" s="95">
        <v>420609</v>
      </c>
      <c r="M222" s="76" t="s">
        <v>1168</v>
      </c>
      <c r="N222" s="76" t="s">
        <v>154</v>
      </c>
      <c r="O222" s="324">
        <v>279000</v>
      </c>
      <c r="P222" s="77">
        <f ca="1">SUMIF($W$12:BO222,$P$11,W222:BO222)</f>
        <v>0</v>
      </c>
      <c r="Q222" s="77">
        <f ca="1">SUMIF($W$12:BP222,$P$11,X222:BP222)</f>
        <v>0</v>
      </c>
      <c r="R222" s="77">
        <f ca="1">SUMIF($W$12:BQ222,$P$11,Y222:BQ222)</f>
        <v>0</v>
      </c>
      <c r="S222" s="78">
        <f t="shared" ca="1" si="52"/>
        <v>0</v>
      </c>
      <c r="T222" s="77">
        <f t="shared" ca="1" si="53"/>
        <v>0</v>
      </c>
      <c r="U222" s="77">
        <f t="shared" ca="1" si="54"/>
        <v>0</v>
      </c>
      <c r="V222" s="79">
        <f t="shared" ca="1" si="55"/>
        <v>0</v>
      </c>
      <c r="W222" s="80"/>
      <c r="X222" s="81">
        <f t="shared" si="56"/>
        <v>0</v>
      </c>
      <c r="Y222" s="82"/>
      <c r="Z222" s="80"/>
      <c r="AA222" s="81">
        <f t="shared" si="57"/>
        <v>0</v>
      </c>
      <c r="AB222" s="82"/>
      <c r="AC222" s="80"/>
      <c r="AD222" s="81">
        <f t="shared" si="58"/>
        <v>0</v>
      </c>
      <c r="AE222" s="82"/>
      <c r="AF222" s="80"/>
      <c r="AG222" s="81">
        <f t="shared" si="59"/>
        <v>0</v>
      </c>
      <c r="AH222" s="82"/>
      <c r="AI222" s="80"/>
      <c r="AJ222" s="81">
        <f t="shared" si="60"/>
        <v>0</v>
      </c>
      <c r="AK222" s="82"/>
      <c r="AL222" s="80"/>
      <c r="AM222" s="81">
        <v>0</v>
      </c>
      <c r="AN222" s="82"/>
      <c r="AO222" s="80"/>
      <c r="AP222" s="81">
        <v>0</v>
      </c>
      <c r="AQ222" s="82"/>
      <c r="AR222" s="80"/>
      <c r="AS222" s="81">
        <f t="shared" si="61"/>
        <v>0</v>
      </c>
      <c r="AT222" s="82"/>
      <c r="AU222" s="80"/>
      <c r="AV222" s="81">
        <f t="shared" si="62"/>
        <v>0</v>
      </c>
      <c r="AW222" s="82"/>
      <c r="AX222" s="80"/>
      <c r="AY222" s="81">
        <f t="shared" si="63"/>
        <v>0</v>
      </c>
      <c r="AZ222" s="82"/>
      <c r="BA222" s="80"/>
      <c r="BB222" s="81">
        <f t="shared" si="64"/>
        <v>0</v>
      </c>
      <c r="BC222" s="82"/>
      <c r="BD222" s="80"/>
      <c r="BE222" s="81">
        <f t="shared" si="65"/>
        <v>0</v>
      </c>
      <c r="BF222" s="82"/>
      <c r="BG222" s="80"/>
      <c r="BH222" s="81">
        <f t="shared" si="66"/>
        <v>0</v>
      </c>
      <c r="BI222" s="82"/>
      <c r="BJ222" s="80"/>
      <c r="BK222" s="81">
        <f t="shared" si="67"/>
        <v>0</v>
      </c>
      <c r="BL222" s="82"/>
      <c r="BM222" s="80"/>
      <c r="BN222" s="81">
        <f t="shared" si="68"/>
        <v>0</v>
      </c>
      <c r="BO222" s="82"/>
    </row>
    <row r="223" spans="1:67" ht="39" hidden="1" customHeight="1" thickBot="1">
      <c r="A223" s="71">
        <v>85212</v>
      </c>
      <c r="B223" s="71" t="s">
        <v>2242</v>
      </c>
      <c r="C223" s="221" t="str">
        <f ca="1">IF(V223&gt;0,IF($C$12=B223,COUNT($C$12:C222,1),""),"")</f>
        <v/>
      </c>
      <c r="D223" s="221" t="str">
        <f ca="1">IF(V223&gt;0,IF($D$12=B223,COUNT($D$12:D222,1),""),"")</f>
        <v/>
      </c>
      <c r="E223" s="221" t="str">
        <f ca="1">IF(V223&gt;0,IF($E$12=B223,COUNT($E$12:E222,1),""),"")</f>
        <v/>
      </c>
      <c r="F223" s="221" t="str">
        <f ca="1">IF(V223&gt;0,IF($F$12=B223,COUNT($F$12:F222,1),""),"")</f>
        <v/>
      </c>
      <c r="G223" s="90"/>
      <c r="H223" s="72">
        <v>50609</v>
      </c>
      <c r="I223" s="76" t="s">
        <v>214</v>
      </c>
      <c r="J223" s="91" t="s">
        <v>154</v>
      </c>
      <c r="K223" s="324">
        <v>6218000</v>
      </c>
      <c r="L223" s="89">
        <v>420610</v>
      </c>
      <c r="M223" s="76" t="s">
        <v>1169</v>
      </c>
      <c r="N223" s="76" t="s">
        <v>154</v>
      </c>
      <c r="O223" s="324">
        <v>311500</v>
      </c>
      <c r="P223" s="77">
        <f ca="1">SUMIF($W$12:BO223,$P$11,W223:BO223)</f>
        <v>0</v>
      </c>
      <c r="Q223" s="77">
        <f ca="1">SUMIF($W$12:BP223,$P$11,X223:BP223)</f>
        <v>0</v>
      </c>
      <c r="R223" s="77">
        <f ca="1">SUMIF($W$12:BQ223,$P$11,Y223:BQ223)</f>
        <v>0</v>
      </c>
      <c r="S223" s="78">
        <f t="shared" ca="1" si="52"/>
        <v>0</v>
      </c>
      <c r="T223" s="77">
        <f t="shared" ca="1" si="53"/>
        <v>0</v>
      </c>
      <c r="U223" s="77">
        <f t="shared" ca="1" si="54"/>
        <v>0</v>
      </c>
      <c r="V223" s="79">
        <f t="shared" ca="1" si="55"/>
        <v>0</v>
      </c>
      <c r="W223" s="80"/>
      <c r="X223" s="81">
        <f t="shared" si="56"/>
        <v>0</v>
      </c>
      <c r="Y223" s="82"/>
      <c r="Z223" s="80"/>
      <c r="AA223" s="81">
        <f t="shared" si="57"/>
        <v>0</v>
      </c>
      <c r="AB223" s="82"/>
      <c r="AC223" s="80"/>
      <c r="AD223" s="81">
        <f t="shared" si="58"/>
        <v>0</v>
      </c>
      <c r="AE223" s="82"/>
      <c r="AF223" s="80"/>
      <c r="AG223" s="81">
        <f t="shared" si="59"/>
        <v>0</v>
      </c>
      <c r="AH223" s="82"/>
      <c r="AI223" s="80"/>
      <c r="AJ223" s="81">
        <f t="shared" si="60"/>
        <v>0</v>
      </c>
      <c r="AK223" s="82"/>
      <c r="AL223" s="80"/>
      <c r="AM223" s="81">
        <v>0</v>
      </c>
      <c r="AN223" s="82"/>
      <c r="AO223" s="80"/>
      <c r="AP223" s="81">
        <v>0</v>
      </c>
      <c r="AQ223" s="82"/>
      <c r="AR223" s="80"/>
      <c r="AS223" s="81">
        <f t="shared" si="61"/>
        <v>0</v>
      </c>
      <c r="AT223" s="82"/>
      <c r="AU223" s="80"/>
      <c r="AV223" s="81">
        <f t="shared" si="62"/>
        <v>0</v>
      </c>
      <c r="AW223" s="82"/>
      <c r="AX223" s="80"/>
      <c r="AY223" s="81">
        <f t="shared" si="63"/>
        <v>0</v>
      </c>
      <c r="AZ223" s="82"/>
      <c r="BA223" s="80"/>
      <c r="BB223" s="81">
        <f t="shared" si="64"/>
        <v>0</v>
      </c>
      <c r="BC223" s="82"/>
      <c r="BD223" s="80"/>
      <c r="BE223" s="81">
        <f t="shared" si="65"/>
        <v>0</v>
      </c>
      <c r="BF223" s="82"/>
      <c r="BG223" s="80"/>
      <c r="BH223" s="81">
        <f t="shared" si="66"/>
        <v>0</v>
      </c>
      <c r="BI223" s="82"/>
      <c r="BJ223" s="80"/>
      <c r="BK223" s="81">
        <f t="shared" si="67"/>
        <v>0</v>
      </c>
      <c r="BL223" s="82"/>
      <c r="BM223" s="80"/>
      <c r="BN223" s="81">
        <f t="shared" si="68"/>
        <v>0</v>
      </c>
      <c r="BO223" s="82"/>
    </row>
    <row r="224" spans="1:67" ht="57.75" hidden="1" customHeight="1" thickBot="1">
      <c r="A224" s="71">
        <v>85213</v>
      </c>
      <c r="B224" s="71" t="s">
        <v>2242</v>
      </c>
      <c r="C224" s="221" t="str">
        <f ca="1">IF(V224&gt;0,IF($C$12=B224,COUNT($C$12:C223,1),""),"")</f>
        <v/>
      </c>
      <c r="D224" s="221" t="str">
        <f ca="1">IF(V224&gt;0,IF($D$12=B224,COUNT($D$12:D223,1),""),"")</f>
        <v/>
      </c>
      <c r="E224" s="221" t="str">
        <f ca="1">IF(V224&gt;0,IF($E$12=B224,COUNT($E$12:E223,1),""),"")</f>
        <v/>
      </c>
      <c r="F224" s="221" t="str">
        <f ca="1">IF(V224&gt;0,IF($F$12=B224,COUNT($F$12:F223,1),""),"")</f>
        <v/>
      </c>
      <c r="G224" s="90"/>
      <c r="H224" s="72">
        <v>50610</v>
      </c>
      <c r="I224" s="76" t="s">
        <v>215</v>
      </c>
      <c r="J224" s="91" t="s">
        <v>154</v>
      </c>
      <c r="K224" s="324">
        <v>6972000</v>
      </c>
      <c r="L224" s="92">
        <v>420611</v>
      </c>
      <c r="M224" s="76" t="s">
        <v>1170</v>
      </c>
      <c r="N224" s="76" t="s">
        <v>154</v>
      </c>
      <c r="O224" s="324">
        <v>352000</v>
      </c>
      <c r="P224" s="77">
        <f ca="1">SUMIF($W$12:BO224,$P$11,W224:BO224)</f>
        <v>0</v>
      </c>
      <c r="Q224" s="77">
        <f ca="1">SUMIF($W$12:BP224,$P$11,X224:BP224)</f>
        <v>0</v>
      </c>
      <c r="R224" s="77">
        <f ca="1">SUMIF($W$12:BQ224,$P$11,Y224:BQ224)</f>
        <v>0</v>
      </c>
      <c r="S224" s="78">
        <f t="shared" ca="1" si="52"/>
        <v>0</v>
      </c>
      <c r="T224" s="77">
        <f t="shared" ca="1" si="53"/>
        <v>0</v>
      </c>
      <c r="U224" s="77">
        <f t="shared" ca="1" si="54"/>
        <v>0</v>
      </c>
      <c r="V224" s="79">
        <f t="shared" ca="1" si="55"/>
        <v>0</v>
      </c>
      <c r="W224" s="80"/>
      <c r="X224" s="81">
        <f t="shared" si="56"/>
        <v>0</v>
      </c>
      <c r="Y224" s="82"/>
      <c r="Z224" s="80"/>
      <c r="AA224" s="81">
        <f t="shared" si="57"/>
        <v>0</v>
      </c>
      <c r="AB224" s="82"/>
      <c r="AC224" s="80"/>
      <c r="AD224" s="81">
        <f t="shared" si="58"/>
        <v>0</v>
      </c>
      <c r="AE224" s="82"/>
      <c r="AF224" s="80"/>
      <c r="AG224" s="81">
        <f t="shared" si="59"/>
        <v>0</v>
      </c>
      <c r="AH224" s="82"/>
      <c r="AI224" s="80"/>
      <c r="AJ224" s="81">
        <f t="shared" si="60"/>
        <v>0</v>
      </c>
      <c r="AK224" s="82"/>
      <c r="AL224" s="80"/>
      <c r="AM224" s="81">
        <v>0</v>
      </c>
      <c r="AN224" s="82"/>
      <c r="AO224" s="80"/>
      <c r="AP224" s="81">
        <v>0</v>
      </c>
      <c r="AQ224" s="82"/>
      <c r="AR224" s="80"/>
      <c r="AS224" s="81">
        <f t="shared" si="61"/>
        <v>0</v>
      </c>
      <c r="AT224" s="82"/>
      <c r="AU224" s="80"/>
      <c r="AV224" s="81">
        <f t="shared" si="62"/>
        <v>0</v>
      </c>
      <c r="AW224" s="82"/>
      <c r="AX224" s="80"/>
      <c r="AY224" s="81">
        <f t="shared" si="63"/>
        <v>0</v>
      </c>
      <c r="AZ224" s="82"/>
      <c r="BA224" s="80"/>
      <c r="BB224" s="81">
        <f t="shared" si="64"/>
        <v>0</v>
      </c>
      <c r="BC224" s="82"/>
      <c r="BD224" s="80"/>
      <c r="BE224" s="81">
        <f t="shared" si="65"/>
        <v>0</v>
      </c>
      <c r="BF224" s="82"/>
      <c r="BG224" s="80"/>
      <c r="BH224" s="81">
        <f t="shared" si="66"/>
        <v>0</v>
      </c>
      <c r="BI224" s="82"/>
      <c r="BJ224" s="80"/>
      <c r="BK224" s="81">
        <f t="shared" si="67"/>
        <v>0</v>
      </c>
      <c r="BL224" s="82"/>
      <c r="BM224" s="80"/>
      <c r="BN224" s="81">
        <f t="shared" si="68"/>
        <v>0</v>
      </c>
      <c r="BO224" s="82"/>
    </row>
    <row r="225" spans="1:67" ht="39" hidden="1" customHeight="1" thickBot="1">
      <c r="A225" s="71">
        <v>85214</v>
      </c>
      <c r="B225" s="71" t="s">
        <v>2242</v>
      </c>
      <c r="C225" s="221" t="str">
        <f ca="1">IF(V225&gt;0,IF($C$12=B225,COUNT($C$12:C224,1),""),"")</f>
        <v/>
      </c>
      <c r="D225" s="221" t="str">
        <f ca="1">IF(V225&gt;0,IF($D$12=B225,COUNT($D$12:D224,1),""),"")</f>
        <v/>
      </c>
      <c r="E225" s="221" t="str">
        <f ca="1">IF(V225&gt;0,IF($E$12=B225,COUNT($E$12:E224,1),""),"")</f>
        <v/>
      </c>
      <c r="F225" s="221" t="str">
        <f ca="1">IF(V225&gt;0,IF($F$12=B225,COUNT($F$12:F224,1),""),"")</f>
        <v/>
      </c>
      <c r="G225" s="90"/>
      <c r="H225" s="72">
        <v>50611</v>
      </c>
      <c r="I225" s="76" t="s">
        <v>216</v>
      </c>
      <c r="J225" s="91" t="s">
        <v>154</v>
      </c>
      <c r="K225" s="324">
        <v>8161000</v>
      </c>
      <c r="L225" s="92">
        <v>420612</v>
      </c>
      <c r="M225" s="76" t="s">
        <v>1171</v>
      </c>
      <c r="N225" s="76" t="s">
        <v>154</v>
      </c>
      <c r="O225" s="324">
        <v>398500</v>
      </c>
      <c r="P225" s="77">
        <f ca="1">SUMIF($W$12:BO225,$P$11,W225:BO225)</f>
        <v>0</v>
      </c>
      <c r="Q225" s="77">
        <f ca="1">SUMIF($W$12:BP225,$P$11,X225:BP225)</f>
        <v>0</v>
      </c>
      <c r="R225" s="77">
        <f ca="1">SUMIF($W$12:BQ225,$P$11,Y225:BQ225)</f>
        <v>0</v>
      </c>
      <c r="S225" s="78">
        <f t="shared" ca="1" si="52"/>
        <v>0</v>
      </c>
      <c r="T225" s="77">
        <f t="shared" ca="1" si="53"/>
        <v>0</v>
      </c>
      <c r="U225" s="77">
        <f t="shared" ca="1" si="54"/>
        <v>0</v>
      </c>
      <c r="V225" s="79">
        <f t="shared" ca="1" si="55"/>
        <v>0</v>
      </c>
      <c r="W225" s="80"/>
      <c r="X225" s="81">
        <f t="shared" si="56"/>
        <v>0</v>
      </c>
      <c r="Y225" s="82"/>
      <c r="Z225" s="80"/>
      <c r="AA225" s="81">
        <f t="shared" si="57"/>
        <v>0</v>
      </c>
      <c r="AB225" s="82"/>
      <c r="AC225" s="80"/>
      <c r="AD225" s="81">
        <f t="shared" si="58"/>
        <v>0</v>
      </c>
      <c r="AE225" s="82"/>
      <c r="AF225" s="80"/>
      <c r="AG225" s="81">
        <f t="shared" si="59"/>
        <v>0</v>
      </c>
      <c r="AH225" s="82"/>
      <c r="AI225" s="80"/>
      <c r="AJ225" s="81">
        <f t="shared" si="60"/>
        <v>0</v>
      </c>
      <c r="AK225" s="82"/>
      <c r="AL225" s="80"/>
      <c r="AM225" s="81">
        <v>0</v>
      </c>
      <c r="AN225" s="82"/>
      <c r="AO225" s="80"/>
      <c r="AP225" s="81">
        <v>0</v>
      </c>
      <c r="AQ225" s="82"/>
      <c r="AR225" s="80"/>
      <c r="AS225" s="81">
        <f t="shared" si="61"/>
        <v>0</v>
      </c>
      <c r="AT225" s="82"/>
      <c r="AU225" s="80"/>
      <c r="AV225" s="81">
        <f t="shared" si="62"/>
        <v>0</v>
      </c>
      <c r="AW225" s="82"/>
      <c r="AX225" s="80"/>
      <c r="AY225" s="81">
        <f t="shared" si="63"/>
        <v>0</v>
      </c>
      <c r="AZ225" s="82"/>
      <c r="BA225" s="80"/>
      <c r="BB225" s="81">
        <f t="shared" si="64"/>
        <v>0</v>
      </c>
      <c r="BC225" s="82"/>
      <c r="BD225" s="80"/>
      <c r="BE225" s="81">
        <f t="shared" si="65"/>
        <v>0</v>
      </c>
      <c r="BF225" s="82"/>
      <c r="BG225" s="80"/>
      <c r="BH225" s="81">
        <f t="shared" si="66"/>
        <v>0</v>
      </c>
      <c r="BI225" s="82"/>
      <c r="BJ225" s="80"/>
      <c r="BK225" s="81">
        <f t="shared" si="67"/>
        <v>0</v>
      </c>
      <c r="BL225" s="82"/>
      <c r="BM225" s="80"/>
      <c r="BN225" s="81">
        <f t="shared" si="68"/>
        <v>0</v>
      </c>
      <c r="BO225" s="82"/>
    </row>
    <row r="226" spans="1:67" ht="39" hidden="1" customHeight="1" thickBot="1">
      <c r="A226" s="71">
        <v>85215</v>
      </c>
      <c r="B226" s="71" t="s">
        <v>2242</v>
      </c>
      <c r="C226" s="221" t="str">
        <f ca="1">IF(V226&gt;0,IF($C$12=B226,COUNT($C$12:C225,1),""),"")</f>
        <v/>
      </c>
      <c r="D226" s="221" t="str">
        <f ca="1">IF(V226&gt;0,IF($D$12=B226,COUNT($D$12:D225,1),""),"")</f>
        <v/>
      </c>
      <c r="E226" s="221" t="str">
        <f ca="1">IF(V226&gt;0,IF($E$12=B226,COUNT($E$12:E225,1),""),"")</f>
        <v/>
      </c>
      <c r="F226" s="221" t="str">
        <f ca="1">IF(V226&gt;0,IF($F$12=B226,COUNT($F$12:F225,1),""),"")</f>
        <v/>
      </c>
      <c r="G226" s="90"/>
      <c r="H226" s="72">
        <v>50612</v>
      </c>
      <c r="I226" s="76" t="s">
        <v>217</v>
      </c>
      <c r="J226" s="91" t="s">
        <v>154</v>
      </c>
      <c r="K226" s="324">
        <v>10072000</v>
      </c>
      <c r="L226" s="92">
        <v>420613</v>
      </c>
      <c r="M226" s="76" t="s">
        <v>1172</v>
      </c>
      <c r="N226" s="76" t="s">
        <v>154</v>
      </c>
      <c r="O226" s="324">
        <v>443000</v>
      </c>
      <c r="P226" s="77">
        <f ca="1">SUMIF($W$12:BO226,$P$11,W226:BO226)</f>
        <v>0</v>
      </c>
      <c r="Q226" s="77">
        <f ca="1">SUMIF($W$12:BP226,$P$11,X226:BP226)</f>
        <v>0</v>
      </c>
      <c r="R226" s="77">
        <f ca="1">SUMIF($W$12:BQ226,$P$11,Y226:BQ226)</f>
        <v>0</v>
      </c>
      <c r="S226" s="78">
        <f t="shared" ca="1" si="52"/>
        <v>0</v>
      </c>
      <c r="T226" s="77">
        <f t="shared" ca="1" si="53"/>
        <v>0</v>
      </c>
      <c r="U226" s="77">
        <f t="shared" ca="1" si="54"/>
        <v>0</v>
      </c>
      <c r="V226" s="79">
        <f t="shared" ca="1" si="55"/>
        <v>0</v>
      </c>
      <c r="W226" s="80"/>
      <c r="X226" s="81">
        <f t="shared" si="56"/>
        <v>0</v>
      </c>
      <c r="Y226" s="82"/>
      <c r="Z226" s="80"/>
      <c r="AA226" s="81">
        <f t="shared" si="57"/>
        <v>0</v>
      </c>
      <c r="AB226" s="82"/>
      <c r="AC226" s="80"/>
      <c r="AD226" s="81">
        <f t="shared" si="58"/>
        <v>0</v>
      </c>
      <c r="AE226" s="82"/>
      <c r="AF226" s="80"/>
      <c r="AG226" s="81">
        <f t="shared" si="59"/>
        <v>0</v>
      </c>
      <c r="AH226" s="82"/>
      <c r="AI226" s="80"/>
      <c r="AJ226" s="81">
        <f t="shared" si="60"/>
        <v>0</v>
      </c>
      <c r="AK226" s="82"/>
      <c r="AL226" s="80"/>
      <c r="AM226" s="81">
        <v>0</v>
      </c>
      <c r="AN226" s="82"/>
      <c r="AO226" s="80"/>
      <c r="AP226" s="81">
        <v>0</v>
      </c>
      <c r="AQ226" s="82"/>
      <c r="AR226" s="80"/>
      <c r="AS226" s="81">
        <f t="shared" si="61"/>
        <v>0</v>
      </c>
      <c r="AT226" s="82"/>
      <c r="AU226" s="80"/>
      <c r="AV226" s="81">
        <f t="shared" si="62"/>
        <v>0</v>
      </c>
      <c r="AW226" s="82"/>
      <c r="AX226" s="80"/>
      <c r="AY226" s="81">
        <f t="shared" si="63"/>
        <v>0</v>
      </c>
      <c r="AZ226" s="82"/>
      <c r="BA226" s="80"/>
      <c r="BB226" s="81">
        <f t="shared" si="64"/>
        <v>0</v>
      </c>
      <c r="BC226" s="82"/>
      <c r="BD226" s="80"/>
      <c r="BE226" s="81">
        <f t="shared" si="65"/>
        <v>0</v>
      </c>
      <c r="BF226" s="82"/>
      <c r="BG226" s="80"/>
      <c r="BH226" s="81">
        <f t="shared" si="66"/>
        <v>0</v>
      </c>
      <c r="BI226" s="82"/>
      <c r="BJ226" s="80"/>
      <c r="BK226" s="81">
        <f t="shared" si="67"/>
        <v>0</v>
      </c>
      <c r="BL226" s="82"/>
      <c r="BM226" s="80"/>
      <c r="BN226" s="81">
        <f t="shared" si="68"/>
        <v>0</v>
      </c>
      <c r="BO226" s="82"/>
    </row>
    <row r="227" spans="1:67" ht="39" hidden="1" customHeight="1" thickBot="1">
      <c r="A227" s="71">
        <v>85216</v>
      </c>
      <c r="B227" s="71" t="s">
        <v>2242</v>
      </c>
      <c r="C227" s="221" t="str">
        <f ca="1">IF(V227&gt;0,IF($C$12=B227,COUNT($C$12:C226,1),""),"")</f>
        <v/>
      </c>
      <c r="D227" s="221" t="str">
        <f ca="1">IF(V227&gt;0,IF($D$12=B227,COUNT($D$12:D226,1),""),"")</f>
        <v/>
      </c>
      <c r="E227" s="221" t="str">
        <f ca="1">IF(V227&gt;0,IF($E$12=B227,COUNT($E$12:E226,1),""),"")</f>
        <v/>
      </c>
      <c r="F227" s="221" t="str">
        <f ca="1">IF(V227&gt;0,IF($F$12=B227,COUNT($F$12:F226,1),""),"")</f>
        <v/>
      </c>
      <c r="G227" s="90"/>
      <c r="H227" s="72">
        <v>50701</v>
      </c>
      <c r="I227" s="76" t="s">
        <v>218</v>
      </c>
      <c r="J227" s="91" t="s">
        <v>154</v>
      </c>
      <c r="K227" s="324">
        <v>4917000</v>
      </c>
      <c r="L227" s="92">
        <v>420614</v>
      </c>
      <c r="M227" s="76" t="s">
        <v>1173</v>
      </c>
      <c r="N227" s="76" t="s">
        <v>154</v>
      </c>
      <c r="O227" s="324">
        <v>407500</v>
      </c>
      <c r="P227" s="77">
        <f ca="1">SUMIF($W$12:BO227,$P$11,W227:BO227)</f>
        <v>0</v>
      </c>
      <c r="Q227" s="77">
        <f ca="1">SUMIF($W$12:BP227,$P$11,X227:BP227)</f>
        <v>0</v>
      </c>
      <c r="R227" s="77">
        <f ca="1">SUMIF($W$12:BQ227,$P$11,Y227:BQ227)</f>
        <v>0</v>
      </c>
      <c r="S227" s="78">
        <f t="shared" ca="1" si="52"/>
        <v>0</v>
      </c>
      <c r="T227" s="77">
        <f t="shared" ca="1" si="53"/>
        <v>0</v>
      </c>
      <c r="U227" s="77">
        <f t="shared" ca="1" si="54"/>
        <v>0</v>
      </c>
      <c r="V227" s="79">
        <f t="shared" ca="1" si="55"/>
        <v>0</v>
      </c>
      <c r="W227" s="80"/>
      <c r="X227" s="81">
        <f t="shared" si="56"/>
        <v>0</v>
      </c>
      <c r="Y227" s="82"/>
      <c r="Z227" s="80"/>
      <c r="AA227" s="81">
        <f t="shared" si="57"/>
        <v>0</v>
      </c>
      <c r="AB227" s="82"/>
      <c r="AC227" s="80"/>
      <c r="AD227" s="81">
        <f t="shared" si="58"/>
        <v>0</v>
      </c>
      <c r="AE227" s="82"/>
      <c r="AF227" s="80"/>
      <c r="AG227" s="81">
        <f t="shared" si="59"/>
        <v>0</v>
      </c>
      <c r="AH227" s="82"/>
      <c r="AI227" s="80"/>
      <c r="AJ227" s="81">
        <f t="shared" si="60"/>
        <v>0</v>
      </c>
      <c r="AK227" s="82"/>
      <c r="AL227" s="80"/>
      <c r="AM227" s="81">
        <v>0</v>
      </c>
      <c r="AN227" s="82"/>
      <c r="AO227" s="80"/>
      <c r="AP227" s="81">
        <v>0</v>
      </c>
      <c r="AQ227" s="82"/>
      <c r="AR227" s="80"/>
      <c r="AS227" s="81">
        <f t="shared" si="61"/>
        <v>0</v>
      </c>
      <c r="AT227" s="82"/>
      <c r="AU227" s="80"/>
      <c r="AV227" s="81">
        <f t="shared" si="62"/>
        <v>0</v>
      </c>
      <c r="AW227" s="82"/>
      <c r="AX227" s="80"/>
      <c r="AY227" s="81">
        <f t="shared" si="63"/>
        <v>0</v>
      </c>
      <c r="AZ227" s="82"/>
      <c r="BA227" s="80"/>
      <c r="BB227" s="81">
        <f t="shared" si="64"/>
        <v>0</v>
      </c>
      <c r="BC227" s="82"/>
      <c r="BD227" s="80"/>
      <c r="BE227" s="81">
        <f t="shared" si="65"/>
        <v>0</v>
      </c>
      <c r="BF227" s="82"/>
      <c r="BG227" s="80"/>
      <c r="BH227" s="81">
        <f t="shared" si="66"/>
        <v>0</v>
      </c>
      <c r="BI227" s="82"/>
      <c r="BJ227" s="80"/>
      <c r="BK227" s="81">
        <f t="shared" si="67"/>
        <v>0</v>
      </c>
      <c r="BL227" s="82"/>
      <c r="BM227" s="80"/>
      <c r="BN227" s="81">
        <f t="shared" si="68"/>
        <v>0</v>
      </c>
      <c r="BO227" s="82"/>
    </row>
    <row r="228" spans="1:67" ht="39" hidden="1" customHeight="1" thickBot="1">
      <c r="A228" s="71">
        <v>85217</v>
      </c>
      <c r="B228" s="71" t="s">
        <v>2242</v>
      </c>
      <c r="C228" s="221" t="str">
        <f ca="1">IF(V228&gt;0,IF($C$12=B228,COUNT($C$12:C227,1),""),"")</f>
        <v/>
      </c>
      <c r="D228" s="221" t="str">
        <f ca="1">IF(V228&gt;0,IF($D$12=B228,COUNT($D$12:D227,1),""),"")</f>
        <v/>
      </c>
      <c r="E228" s="221" t="str">
        <f ca="1">IF(V228&gt;0,IF($E$12=B228,COUNT($E$12:E227,1),""),"")</f>
        <v/>
      </c>
      <c r="F228" s="221" t="str">
        <f ca="1">IF(V228&gt;0,IF($F$12=B228,COUNT($F$12:F227,1),""),"")</f>
        <v/>
      </c>
      <c r="G228" s="90"/>
      <c r="H228" s="72">
        <v>50702</v>
      </c>
      <c r="I228" s="76" t="s">
        <v>219</v>
      </c>
      <c r="J228" s="91" t="s">
        <v>154</v>
      </c>
      <c r="K228" s="324">
        <v>5880000</v>
      </c>
      <c r="L228" s="92">
        <v>420614</v>
      </c>
      <c r="M228" s="76" t="s">
        <v>1173</v>
      </c>
      <c r="N228" s="76" t="s">
        <v>154</v>
      </c>
      <c r="O228" s="324">
        <v>407500</v>
      </c>
      <c r="P228" s="77">
        <f ca="1">SUMIF($W$12:BO228,$P$11,W228:BO228)</f>
        <v>0</v>
      </c>
      <c r="Q228" s="77">
        <f ca="1">SUMIF($W$12:BP228,$P$11,X228:BP228)</f>
        <v>0</v>
      </c>
      <c r="R228" s="77">
        <f ca="1">SUMIF($W$12:BQ228,$P$11,Y228:BQ228)</f>
        <v>0</v>
      </c>
      <c r="S228" s="78">
        <f t="shared" ca="1" si="52"/>
        <v>0</v>
      </c>
      <c r="T228" s="77">
        <f t="shared" ca="1" si="53"/>
        <v>0</v>
      </c>
      <c r="U228" s="77">
        <f t="shared" ca="1" si="54"/>
        <v>0</v>
      </c>
      <c r="V228" s="79">
        <f t="shared" ca="1" si="55"/>
        <v>0</v>
      </c>
      <c r="W228" s="80"/>
      <c r="X228" s="81">
        <f t="shared" si="56"/>
        <v>0</v>
      </c>
      <c r="Y228" s="82"/>
      <c r="Z228" s="80"/>
      <c r="AA228" s="81">
        <f t="shared" si="57"/>
        <v>0</v>
      </c>
      <c r="AB228" s="82"/>
      <c r="AC228" s="80"/>
      <c r="AD228" s="81">
        <f t="shared" si="58"/>
        <v>0</v>
      </c>
      <c r="AE228" s="82"/>
      <c r="AF228" s="80"/>
      <c r="AG228" s="81">
        <f t="shared" si="59"/>
        <v>0</v>
      </c>
      <c r="AH228" s="82"/>
      <c r="AI228" s="80"/>
      <c r="AJ228" s="81">
        <f t="shared" si="60"/>
        <v>0</v>
      </c>
      <c r="AK228" s="82"/>
      <c r="AL228" s="80"/>
      <c r="AM228" s="81">
        <v>0</v>
      </c>
      <c r="AN228" s="82"/>
      <c r="AO228" s="80"/>
      <c r="AP228" s="81">
        <v>0</v>
      </c>
      <c r="AQ228" s="82"/>
      <c r="AR228" s="80"/>
      <c r="AS228" s="81">
        <f t="shared" si="61"/>
        <v>0</v>
      </c>
      <c r="AT228" s="82"/>
      <c r="AU228" s="80"/>
      <c r="AV228" s="81">
        <f t="shared" si="62"/>
        <v>0</v>
      </c>
      <c r="AW228" s="82"/>
      <c r="AX228" s="80"/>
      <c r="AY228" s="81">
        <f t="shared" si="63"/>
        <v>0</v>
      </c>
      <c r="AZ228" s="82"/>
      <c r="BA228" s="80"/>
      <c r="BB228" s="81">
        <f t="shared" si="64"/>
        <v>0</v>
      </c>
      <c r="BC228" s="82"/>
      <c r="BD228" s="80"/>
      <c r="BE228" s="81">
        <f t="shared" si="65"/>
        <v>0</v>
      </c>
      <c r="BF228" s="82"/>
      <c r="BG228" s="80"/>
      <c r="BH228" s="81">
        <f t="shared" si="66"/>
        <v>0</v>
      </c>
      <c r="BI228" s="82"/>
      <c r="BJ228" s="80"/>
      <c r="BK228" s="81">
        <f t="shared" si="67"/>
        <v>0</v>
      </c>
      <c r="BL228" s="82"/>
      <c r="BM228" s="80"/>
      <c r="BN228" s="81">
        <f t="shared" si="68"/>
        <v>0</v>
      </c>
      <c r="BO228" s="82"/>
    </row>
    <row r="229" spans="1:67" ht="39" hidden="1" customHeight="1" thickBot="1">
      <c r="A229" s="71">
        <v>85218</v>
      </c>
      <c r="B229" s="71" t="s">
        <v>2242</v>
      </c>
      <c r="C229" s="221" t="str">
        <f ca="1">IF(V229&gt;0,IF($C$12=B229,COUNT($C$12:C228,1),""),"")</f>
        <v/>
      </c>
      <c r="D229" s="221" t="str">
        <f ca="1">IF(V229&gt;0,IF($D$12=B229,COUNT($D$12:D228,1),""),"")</f>
        <v/>
      </c>
      <c r="E229" s="221" t="str">
        <f ca="1">IF(V229&gt;0,IF($E$12=B229,COUNT($E$12:E228,1),""),"")</f>
        <v/>
      </c>
      <c r="F229" s="221" t="str">
        <f ca="1">IF(V229&gt;0,IF($F$12=B229,COUNT($F$12:F228,1),""),"")</f>
        <v/>
      </c>
      <c r="G229" s="90"/>
      <c r="H229" s="72">
        <v>50703</v>
      </c>
      <c r="I229" s="76" t="s">
        <v>220</v>
      </c>
      <c r="J229" s="91" t="s">
        <v>154</v>
      </c>
      <c r="K229" s="324">
        <v>6520000</v>
      </c>
      <c r="L229" s="92">
        <v>420614</v>
      </c>
      <c r="M229" s="76" t="s">
        <v>1173</v>
      </c>
      <c r="N229" s="76" t="s">
        <v>154</v>
      </c>
      <c r="O229" s="324">
        <v>407500</v>
      </c>
      <c r="P229" s="77">
        <f ca="1">SUMIF($W$12:BO229,$P$11,W229:BO229)</f>
        <v>0</v>
      </c>
      <c r="Q229" s="77">
        <f ca="1">SUMIF($W$12:BP229,$P$11,X229:BP229)</f>
        <v>0</v>
      </c>
      <c r="R229" s="77">
        <f ca="1">SUMIF($W$12:BQ229,$P$11,Y229:BQ229)</f>
        <v>0</v>
      </c>
      <c r="S229" s="78">
        <f t="shared" ca="1" si="52"/>
        <v>0</v>
      </c>
      <c r="T229" s="77">
        <f t="shared" ca="1" si="53"/>
        <v>0</v>
      </c>
      <c r="U229" s="77">
        <f t="shared" ca="1" si="54"/>
        <v>0</v>
      </c>
      <c r="V229" s="79">
        <f t="shared" ca="1" si="55"/>
        <v>0</v>
      </c>
      <c r="W229" s="80"/>
      <c r="X229" s="81">
        <f t="shared" si="56"/>
        <v>0</v>
      </c>
      <c r="Y229" s="82"/>
      <c r="Z229" s="80"/>
      <c r="AA229" s="81">
        <f t="shared" si="57"/>
        <v>0</v>
      </c>
      <c r="AB229" s="82"/>
      <c r="AC229" s="80"/>
      <c r="AD229" s="81">
        <f t="shared" si="58"/>
        <v>0</v>
      </c>
      <c r="AE229" s="82"/>
      <c r="AF229" s="80"/>
      <c r="AG229" s="81">
        <f t="shared" si="59"/>
        <v>0</v>
      </c>
      <c r="AH229" s="82"/>
      <c r="AI229" s="80"/>
      <c r="AJ229" s="81">
        <f t="shared" si="60"/>
        <v>0</v>
      </c>
      <c r="AK229" s="82"/>
      <c r="AL229" s="80"/>
      <c r="AM229" s="81">
        <v>0</v>
      </c>
      <c r="AN229" s="82"/>
      <c r="AO229" s="80"/>
      <c r="AP229" s="81">
        <v>0</v>
      </c>
      <c r="AQ229" s="82"/>
      <c r="AR229" s="80"/>
      <c r="AS229" s="81">
        <f t="shared" si="61"/>
        <v>0</v>
      </c>
      <c r="AT229" s="82"/>
      <c r="AU229" s="80"/>
      <c r="AV229" s="81">
        <f t="shared" si="62"/>
        <v>0</v>
      </c>
      <c r="AW229" s="82"/>
      <c r="AX229" s="80"/>
      <c r="AY229" s="81">
        <f t="shared" si="63"/>
        <v>0</v>
      </c>
      <c r="AZ229" s="82"/>
      <c r="BA229" s="80"/>
      <c r="BB229" s="81">
        <f t="shared" si="64"/>
        <v>0</v>
      </c>
      <c r="BC229" s="82"/>
      <c r="BD229" s="80"/>
      <c r="BE229" s="81">
        <f t="shared" si="65"/>
        <v>0</v>
      </c>
      <c r="BF229" s="82"/>
      <c r="BG229" s="80"/>
      <c r="BH229" s="81">
        <f t="shared" si="66"/>
        <v>0</v>
      </c>
      <c r="BI229" s="82"/>
      <c r="BJ229" s="80"/>
      <c r="BK229" s="81">
        <f t="shared" si="67"/>
        <v>0</v>
      </c>
      <c r="BL229" s="82"/>
      <c r="BM229" s="80"/>
      <c r="BN229" s="81">
        <f t="shared" si="68"/>
        <v>0</v>
      </c>
      <c r="BO229" s="82"/>
    </row>
    <row r="230" spans="1:67" ht="39" hidden="1" customHeight="1" thickBot="1">
      <c r="A230" s="71">
        <v>85219</v>
      </c>
      <c r="B230" s="71" t="s">
        <v>2242</v>
      </c>
      <c r="C230" s="221" t="str">
        <f ca="1">IF(V230&gt;0,IF($C$12=B230,COUNT($C$12:C229,1),""),"")</f>
        <v/>
      </c>
      <c r="D230" s="221" t="str">
        <f ca="1">IF(V230&gt;0,IF($D$12=B230,COUNT($D$12:D229,1),""),"")</f>
        <v/>
      </c>
      <c r="E230" s="221" t="str">
        <f ca="1">IF(V230&gt;0,IF($E$12=B230,COUNT($E$12:E229,1),""),"")</f>
        <v/>
      </c>
      <c r="F230" s="221" t="str">
        <f ca="1">IF(V230&gt;0,IF($F$12=B230,COUNT($F$12:F229,1),""),"")</f>
        <v/>
      </c>
      <c r="G230" s="97"/>
      <c r="H230" s="72">
        <v>50704</v>
      </c>
      <c r="I230" s="76" t="s">
        <v>221</v>
      </c>
      <c r="J230" s="91" t="s">
        <v>154</v>
      </c>
      <c r="K230" s="324">
        <v>7383000</v>
      </c>
      <c r="L230" s="92">
        <v>420615</v>
      </c>
      <c r="M230" s="76" t="s">
        <v>1174</v>
      </c>
      <c r="N230" s="76" t="s">
        <v>154</v>
      </c>
      <c r="O230" s="324">
        <v>489500</v>
      </c>
      <c r="P230" s="77">
        <f ca="1">SUMIF($W$12:BO230,$P$11,W230:BO230)</f>
        <v>0</v>
      </c>
      <c r="Q230" s="77">
        <f ca="1">SUMIF($W$12:BP230,$P$11,X230:BP230)</f>
        <v>0</v>
      </c>
      <c r="R230" s="77">
        <f ca="1">SUMIF($W$12:BQ230,$P$11,Y230:BQ230)</f>
        <v>0</v>
      </c>
      <c r="S230" s="78">
        <f t="shared" ca="1" si="52"/>
        <v>0</v>
      </c>
      <c r="T230" s="77">
        <f t="shared" ca="1" si="53"/>
        <v>0</v>
      </c>
      <c r="U230" s="77">
        <f t="shared" ca="1" si="54"/>
        <v>0</v>
      </c>
      <c r="V230" s="79">
        <f t="shared" ca="1" si="55"/>
        <v>0</v>
      </c>
      <c r="W230" s="80"/>
      <c r="X230" s="81">
        <f t="shared" si="56"/>
        <v>0</v>
      </c>
      <c r="Y230" s="82"/>
      <c r="Z230" s="80"/>
      <c r="AA230" s="81">
        <f t="shared" si="57"/>
        <v>0</v>
      </c>
      <c r="AB230" s="82"/>
      <c r="AC230" s="80"/>
      <c r="AD230" s="81">
        <f t="shared" si="58"/>
        <v>0</v>
      </c>
      <c r="AE230" s="82"/>
      <c r="AF230" s="80"/>
      <c r="AG230" s="81">
        <f t="shared" si="59"/>
        <v>0</v>
      </c>
      <c r="AH230" s="82"/>
      <c r="AI230" s="80"/>
      <c r="AJ230" s="81">
        <f t="shared" si="60"/>
        <v>0</v>
      </c>
      <c r="AK230" s="82"/>
      <c r="AL230" s="80"/>
      <c r="AM230" s="81">
        <v>0</v>
      </c>
      <c r="AN230" s="82"/>
      <c r="AO230" s="80"/>
      <c r="AP230" s="81">
        <v>0</v>
      </c>
      <c r="AQ230" s="82"/>
      <c r="AR230" s="80"/>
      <c r="AS230" s="81">
        <f t="shared" si="61"/>
        <v>0</v>
      </c>
      <c r="AT230" s="82"/>
      <c r="AU230" s="80"/>
      <c r="AV230" s="81">
        <f t="shared" si="62"/>
        <v>0</v>
      </c>
      <c r="AW230" s="82"/>
      <c r="AX230" s="80"/>
      <c r="AY230" s="81">
        <f t="shared" si="63"/>
        <v>0</v>
      </c>
      <c r="AZ230" s="82"/>
      <c r="BA230" s="80"/>
      <c r="BB230" s="81">
        <f t="shared" si="64"/>
        <v>0</v>
      </c>
      <c r="BC230" s="82"/>
      <c r="BD230" s="80"/>
      <c r="BE230" s="81">
        <f t="shared" si="65"/>
        <v>0</v>
      </c>
      <c r="BF230" s="82"/>
      <c r="BG230" s="80"/>
      <c r="BH230" s="81">
        <f t="shared" si="66"/>
        <v>0</v>
      </c>
      <c r="BI230" s="82"/>
      <c r="BJ230" s="80"/>
      <c r="BK230" s="81">
        <f t="shared" si="67"/>
        <v>0</v>
      </c>
      <c r="BL230" s="82"/>
      <c r="BM230" s="80"/>
      <c r="BN230" s="81">
        <f t="shared" si="68"/>
        <v>0</v>
      </c>
      <c r="BO230" s="82"/>
    </row>
    <row r="231" spans="1:67" ht="39" hidden="1" customHeight="1" thickBot="1">
      <c r="A231" s="71">
        <v>85220</v>
      </c>
      <c r="B231" s="71" t="s">
        <v>2242</v>
      </c>
      <c r="C231" s="221" t="str">
        <f ca="1">IF(V231&gt;0,IF($C$12=B231,COUNT($C$12:C230,1),""),"")</f>
        <v/>
      </c>
      <c r="D231" s="221" t="str">
        <f ca="1">IF(V231&gt;0,IF($D$12=B231,COUNT($D$12:D230,1),""),"")</f>
        <v/>
      </c>
      <c r="E231" s="221" t="str">
        <f ca="1">IF(V231&gt;0,IF($E$12=B231,COUNT($E$12:E230,1),""),"")</f>
        <v/>
      </c>
      <c r="F231" s="221" t="str">
        <f ca="1">IF(V231&gt;0,IF($F$12=B231,COUNT($F$12:F230,1),""),"")</f>
        <v/>
      </c>
      <c r="G231" s="91"/>
      <c r="H231" s="72">
        <v>50705</v>
      </c>
      <c r="I231" s="76" t="s">
        <v>222</v>
      </c>
      <c r="J231" s="91" t="s">
        <v>154</v>
      </c>
      <c r="K231" s="324">
        <v>9423000</v>
      </c>
      <c r="L231" s="92">
        <v>420615</v>
      </c>
      <c r="M231" s="76" t="s">
        <v>1174</v>
      </c>
      <c r="N231" s="76" t="s">
        <v>154</v>
      </c>
      <c r="O231" s="324">
        <v>489500</v>
      </c>
      <c r="P231" s="77">
        <f ca="1">SUMIF($W$12:BO231,$P$11,W231:BO231)</f>
        <v>0</v>
      </c>
      <c r="Q231" s="77">
        <f ca="1">SUMIF($W$12:BP231,$P$11,X231:BP231)</f>
        <v>0</v>
      </c>
      <c r="R231" s="77">
        <f ca="1">SUMIF($W$12:BQ231,$P$11,Y231:BQ231)</f>
        <v>0</v>
      </c>
      <c r="S231" s="78">
        <f t="shared" ca="1" si="52"/>
        <v>0</v>
      </c>
      <c r="T231" s="77">
        <f t="shared" ca="1" si="53"/>
        <v>0</v>
      </c>
      <c r="U231" s="77">
        <f t="shared" ca="1" si="54"/>
        <v>0</v>
      </c>
      <c r="V231" s="79">
        <f t="shared" ca="1" si="55"/>
        <v>0</v>
      </c>
      <c r="W231" s="80"/>
      <c r="X231" s="81">
        <f t="shared" si="56"/>
        <v>0</v>
      </c>
      <c r="Y231" s="82"/>
      <c r="Z231" s="80"/>
      <c r="AA231" s="81">
        <f t="shared" si="57"/>
        <v>0</v>
      </c>
      <c r="AB231" s="82"/>
      <c r="AC231" s="80"/>
      <c r="AD231" s="81">
        <f t="shared" si="58"/>
        <v>0</v>
      </c>
      <c r="AE231" s="82"/>
      <c r="AF231" s="80"/>
      <c r="AG231" s="81">
        <f t="shared" si="59"/>
        <v>0</v>
      </c>
      <c r="AH231" s="82"/>
      <c r="AI231" s="80"/>
      <c r="AJ231" s="81">
        <f t="shared" si="60"/>
        <v>0</v>
      </c>
      <c r="AK231" s="82"/>
      <c r="AL231" s="80"/>
      <c r="AM231" s="81">
        <v>0</v>
      </c>
      <c r="AN231" s="82"/>
      <c r="AO231" s="80"/>
      <c r="AP231" s="81">
        <v>0</v>
      </c>
      <c r="AQ231" s="82"/>
      <c r="AR231" s="80"/>
      <c r="AS231" s="81">
        <f t="shared" si="61"/>
        <v>0</v>
      </c>
      <c r="AT231" s="82"/>
      <c r="AU231" s="80"/>
      <c r="AV231" s="81">
        <f t="shared" si="62"/>
        <v>0</v>
      </c>
      <c r="AW231" s="82"/>
      <c r="AX231" s="80"/>
      <c r="AY231" s="81">
        <f t="shared" si="63"/>
        <v>0</v>
      </c>
      <c r="AZ231" s="82"/>
      <c r="BA231" s="80"/>
      <c r="BB231" s="81">
        <f t="shared" si="64"/>
        <v>0</v>
      </c>
      <c r="BC231" s="82"/>
      <c r="BD231" s="80"/>
      <c r="BE231" s="81">
        <f t="shared" si="65"/>
        <v>0</v>
      </c>
      <c r="BF231" s="82"/>
      <c r="BG231" s="80"/>
      <c r="BH231" s="81">
        <f t="shared" si="66"/>
        <v>0</v>
      </c>
      <c r="BI231" s="82"/>
      <c r="BJ231" s="80"/>
      <c r="BK231" s="81">
        <f t="shared" si="67"/>
        <v>0</v>
      </c>
      <c r="BL231" s="82"/>
      <c r="BM231" s="80"/>
      <c r="BN231" s="81">
        <f t="shared" si="68"/>
        <v>0</v>
      </c>
      <c r="BO231" s="82"/>
    </row>
    <row r="232" spans="1:67" ht="39" hidden="1" customHeight="1" thickBot="1">
      <c r="A232" s="71">
        <v>85221</v>
      </c>
      <c r="B232" s="71" t="s">
        <v>2242</v>
      </c>
      <c r="C232" s="221" t="str">
        <f ca="1">IF(V232&gt;0,IF($C$12=B232,COUNT($C$12:C231,1),""),"")</f>
        <v/>
      </c>
      <c r="D232" s="221" t="str">
        <f ca="1">IF(V232&gt;0,IF($D$12=B232,COUNT($D$12:D231,1),""),"")</f>
        <v/>
      </c>
      <c r="E232" s="221" t="str">
        <f ca="1">IF(V232&gt;0,IF($E$12=B232,COUNT($E$12:E231,1),""),"")</f>
        <v/>
      </c>
      <c r="F232" s="221" t="str">
        <f ca="1">IF(V232&gt;0,IF($F$12=B232,COUNT($F$12:F231,1),""),"")</f>
        <v/>
      </c>
      <c r="G232" s="76"/>
      <c r="H232" s="72">
        <v>50706</v>
      </c>
      <c r="I232" s="76" t="s">
        <v>223</v>
      </c>
      <c r="J232" s="91" t="s">
        <v>154</v>
      </c>
      <c r="K232" s="324">
        <v>10395000</v>
      </c>
      <c r="L232" s="92">
        <v>420615</v>
      </c>
      <c r="M232" s="76" t="s">
        <v>1174</v>
      </c>
      <c r="N232" s="76" t="s">
        <v>154</v>
      </c>
      <c r="O232" s="324">
        <v>489500</v>
      </c>
      <c r="P232" s="77">
        <f ca="1">SUMIF($W$12:BO232,$P$11,W232:BO232)</f>
        <v>0</v>
      </c>
      <c r="Q232" s="77">
        <f ca="1">SUMIF($W$12:BP232,$P$11,X232:BP232)</f>
        <v>0</v>
      </c>
      <c r="R232" s="77">
        <f ca="1">SUMIF($W$12:BQ232,$P$11,Y232:BQ232)</f>
        <v>0</v>
      </c>
      <c r="S232" s="78">
        <f t="shared" ca="1" si="52"/>
        <v>0</v>
      </c>
      <c r="T232" s="77">
        <f t="shared" ca="1" si="53"/>
        <v>0</v>
      </c>
      <c r="U232" s="77">
        <f t="shared" ca="1" si="54"/>
        <v>0</v>
      </c>
      <c r="V232" s="79">
        <f t="shared" ca="1" si="55"/>
        <v>0</v>
      </c>
      <c r="W232" s="80"/>
      <c r="X232" s="81">
        <f t="shared" si="56"/>
        <v>0</v>
      </c>
      <c r="Y232" s="82"/>
      <c r="Z232" s="80"/>
      <c r="AA232" s="81">
        <f t="shared" si="57"/>
        <v>0</v>
      </c>
      <c r="AB232" s="82"/>
      <c r="AC232" s="80"/>
      <c r="AD232" s="81">
        <f t="shared" si="58"/>
        <v>0</v>
      </c>
      <c r="AE232" s="82"/>
      <c r="AF232" s="80"/>
      <c r="AG232" s="81">
        <f t="shared" si="59"/>
        <v>0</v>
      </c>
      <c r="AH232" s="82"/>
      <c r="AI232" s="80"/>
      <c r="AJ232" s="81">
        <f t="shared" si="60"/>
        <v>0</v>
      </c>
      <c r="AK232" s="82"/>
      <c r="AL232" s="80"/>
      <c r="AM232" s="81">
        <v>0</v>
      </c>
      <c r="AN232" s="82"/>
      <c r="AO232" s="80"/>
      <c r="AP232" s="81">
        <v>0</v>
      </c>
      <c r="AQ232" s="82"/>
      <c r="AR232" s="80"/>
      <c r="AS232" s="81">
        <f t="shared" si="61"/>
        <v>0</v>
      </c>
      <c r="AT232" s="82"/>
      <c r="AU232" s="80"/>
      <c r="AV232" s="81">
        <f t="shared" si="62"/>
        <v>0</v>
      </c>
      <c r="AW232" s="82"/>
      <c r="AX232" s="80"/>
      <c r="AY232" s="81">
        <f t="shared" si="63"/>
        <v>0</v>
      </c>
      <c r="AZ232" s="82"/>
      <c r="BA232" s="80"/>
      <c r="BB232" s="81">
        <f t="shared" si="64"/>
        <v>0</v>
      </c>
      <c r="BC232" s="82"/>
      <c r="BD232" s="80"/>
      <c r="BE232" s="81">
        <f t="shared" si="65"/>
        <v>0</v>
      </c>
      <c r="BF232" s="82"/>
      <c r="BG232" s="80"/>
      <c r="BH232" s="81">
        <f t="shared" si="66"/>
        <v>0</v>
      </c>
      <c r="BI232" s="82"/>
      <c r="BJ232" s="80"/>
      <c r="BK232" s="81">
        <f t="shared" si="67"/>
        <v>0</v>
      </c>
      <c r="BL232" s="82"/>
      <c r="BM232" s="80"/>
      <c r="BN232" s="81">
        <f t="shared" si="68"/>
        <v>0</v>
      </c>
      <c r="BO232" s="82"/>
    </row>
    <row r="233" spans="1:67" ht="39" hidden="1" customHeight="1" thickBot="1">
      <c r="A233" s="71">
        <v>85222</v>
      </c>
      <c r="B233" s="71" t="s">
        <v>2242</v>
      </c>
      <c r="C233" s="221" t="str">
        <f ca="1">IF(V233&gt;0,IF($C$12=B233,COUNT($C$12:C232,1),""),"")</f>
        <v/>
      </c>
      <c r="D233" s="221" t="str">
        <f ca="1">IF(V233&gt;0,IF($D$12=B233,COUNT($D$12:D232,1),""),"")</f>
        <v/>
      </c>
      <c r="E233" s="221" t="str">
        <f ca="1">IF(V233&gt;0,IF($E$12=B233,COUNT($E$12:E232,1),""),"")</f>
        <v/>
      </c>
      <c r="F233" s="221" t="str">
        <f ca="1">IF(V233&gt;0,IF($F$12=B233,COUNT($F$12:F232,1),""),"")</f>
        <v/>
      </c>
      <c r="G233" s="91"/>
      <c r="H233" s="72">
        <v>50707</v>
      </c>
      <c r="I233" s="76" t="s">
        <v>224</v>
      </c>
      <c r="J233" s="91" t="s">
        <v>154</v>
      </c>
      <c r="K233" s="324">
        <v>11483000</v>
      </c>
      <c r="L233" s="92">
        <v>420616</v>
      </c>
      <c r="M233" s="76" t="s">
        <v>1175</v>
      </c>
      <c r="N233" s="76" t="s">
        <v>154</v>
      </c>
      <c r="O233" s="324">
        <v>696500</v>
      </c>
      <c r="P233" s="77">
        <f ca="1">SUMIF($W$12:BO233,$P$11,W233:BO233)</f>
        <v>0</v>
      </c>
      <c r="Q233" s="77">
        <f ca="1">SUMIF($W$12:BP233,$P$11,X233:BP233)</f>
        <v>0</v>
      </c>
      <c r="R233" s="77">
        <f ca="1">SUMIF($W$12:BQ233,$P$11,Y233:BQ233)</f>
        <v>0</v>
      </c>
      <c r="S233" s="78">
        <f t="shared" ca="1" si="52"/>
        <v>0</v>
      </c>
      <c r="T233" s="77">
        <f t="shared" ca="1" si="53"/>
        <v>0</v>
      </c>
      <c r="U233" s="77">
        <f t="shared" ca="1" si="54"/>
        <v>0</v>
      </c>
      <c r="V233" s="79">
        <f t="shared" ca="1" si="55"/>
        <v>0</v>
      </c>
      <c r="W233" s="80"/>
      <c r="X233" s="81">
        <f t="shared" si="56"/>
        <v>0</v>
      </c>
      <c r="Y233" s="82"/>
      <c r="Z233" s="80"/>
      <c r="AA233" s="81">
        <f t="shared" si="57"/>
        <v>0</v>
      </c>
      <c r="AB233" s="82"/>
      <c r="AC233" s="80"/>
      <c r="AD233" s="81">
        <f t="shared" si="58"/>
        <v>0</v>
      </c>
      <c r="AE233" s="82"/>
      <c r="AF233" s="80"/>
      <c r="AG233" s="81">
        <f t="shared" si="59"/>
        <v>0</v>
      </c>
      <c r="AH233" s="82"/>
      <c r="AI233" s="80"/>
      <c r="AJ233" s="81">
        <f t="shared" si="60"/>
        <v>0</v>
      </c>
      <c r="AK233" s="82"/>
      <c r="AL233" s="80"/>
      <c r="AM233" s="81">
        <v>0</v>
      </c>
      <c r="AN233" s="82"/>
      <c r="AO233" s="80"/>
      <c r="AP233" s="81">
        <v>0</v>
      </c>
      <c r="AQ233" s="82"/>
      <c r="AR233" s="80"/>
      <c r="AS233" s="81">
        <f t="shared" si="61"/>
        <v>0</v>
      </c>
      <c r="AT233" s="82"/>
      <c r="AU233" s="80"/>
      <c r="AV233" s="81">
        <f t="shared" si="62"/>
        <v>0</v>
      </c>
      <c r="AW233" s="82"/>
      <c r="AX233" s="80"/>
      <c r="AY233" s="81">
        <f t="shared" si="63"/>
        <v>0</v>
      </c>
      <c r="AZ233" s="82"/>
      <c r="BA233" s="80"/>
      <c r="BB233" s="81">
        <f t="shared" si="64"/>
        <v>0</v>
      </c>
      <c r="BC233" s="82"/>
      <c r="BD233" s="80"/>
      <c r="BE233" s="81">
        <f t="shared" si="65"/>
        <v>0</v>
      </c>
      <c r="BF233" s="82"/>
      <c r="BG233" s="80"/>
      <c r="BH233" s="81">
        <f t="shared" si="66"/>
        <v>0</v>
      </c>
      <c r="BI233" s="82"/>
      <c r="BJ233" s="80"/>
      <c r="BK233" s="81">
        <f t="shared" si="67"/>
        <v>0</v>
      </c>
      <c r="BL233" s="82"/>
      <c r="BM233" s="80"/>
      <c r="BN233" s="81">
        <f t="shared" si="68"/>
        <v>0</v>
      </c>
      <c r="BO233" s="82"/>
    </row>
    <row r="234" spans="1:67" ht="39" hidden="1" customHeight="1" thickBot="1">
      <c r="A234" s="71">
        <v>85223</v>
      </c>
      <c r="B234" s="71" t="s">
        <v>2242</v>
      </c>
      <c r="C234" s="221" t="str">
        <f ca="1">IF(V234&gt;0,IF($C$12=B234,COUNT($C$12:C233,1),""),"")</f>
        <v/>
      </c>
      <c r="D234" s="221" t="str">
        <f ca="1">IF(V234&gt;0,IF($D$12=B234,COUNT($D$12:D233,1),""),"")</f>
        <v/>
      </c>
      <c r="E234" s="221" t="str">
        <f ca="1">IF(V234&gt;0,IF($E$12=B234,COUNT($E$12:E233,1),""),"")</f>
        <v/>
      </c>
      <c r="F234" s="221" t="str">
        <f ca="1">IF(V234&gt;0,IF($F$12=B234,COUNT($F$12:F233,1),""),"")</f>
        <v/>
      </c>
      <c r="G234" s="76"/>
      <c r="H234" s="72">
        <v>50708</v>
      </c>
      <c r="I234" s="76" t="s">
        <v>225</v>
      </c>
      <c r="J234" s="91" t="s">
        <v>154</v>
      </c>
      <c r="K234" s="324">
        <v>13972000</v>
      </c>
      <c r="L234" s="92">
        <v>420616</v>
      </c>
      <c r="M234" s="76" t="s">
        <v>1175</v>
      </c>
      <c r="N234" s="76" t="s">
        <v>154</v>
      </c>
      <c r="O234" s="324">
        <v>696500</v>
      </c>
      <c r="P234" s="77">
        <f ca="1">SUMIF($W$12:BO234,$P$11,W234:BO234)</f>
        <v>0</v>
      </c>
      <c r="Q234" s="77">
        <f ca="1">SUMIF($W$12:BP234,$P$11,X234:BP234)</f>
        <v>0</v>
      </c>
      <c r="R234" s="77">
        <f ca="1">SUMIF($W$12:BQ234,$P$11,Y234:BQ234)</f>
        <v>0</v>
      </c>
      <c r="S234" s="78">
        <f t="shared" ca="1" si="52"/>
        <v>0</v>
      </c>
      <c r="T234" s="77">
        <f t="shared" ca="1" si="53"/>
        <v>0</v>
      </c>
      <c r="U234" s="77">
        <f t="shared" ca="1" si="54"/>
        <v>0</v>
      </c>
      <c r="V234" s="79">
        <f t="shared" ca="1" si="55"/>
        <v>0</v>
      </c>
      <c r="W234" s="80"/>
      <c r="X234" s="81">
        <f t="shared" si="56"/>
        <v>0</v>
      </c>
      <c r="Y234" s="82"/>
      <c r="Z234" s="80"/>
      <c r="AA234" s="81">
        <f t="shared" si="57"/>
        <v>0</v>
      </c>
      <c r="AB234" s="82"/>
      <c r="AC234" s="80"/>
      <c r="AD234" s="81">
        <f t="shared" si="58"/>
        <v>0</v>
      </c>
      <c r="AE234" s="82"/>
      <c r="AF234" s="80"/>
      <c r="AG234" s="81">
        <f t="shared" si="59"/>
        <v>0</v>
      </c>
      <c r="AH234" s="82"/>
      <c r="AI234" s="80"/>
      <c r="AJ234" s="81">
        <f t="shared" si="60"/>
        <v>0</v>
      </c>
      <c r="AK234" s="82"/>
      <c r="AL234" s="80"/>
      <c r="AM234" s="81">
        <v>0</v>
      </c>
      <c r="AN234" s="82"/>
      <c r="AO234" s="80"/>
      <c r="AP234" s="81">
        <v>0</v>
      </c>
      <c r="AQ234" s="82"/>
      <c r="AR234" s="80"/>
      <c r="AS234" s="81">
        <f t="shared" si="61"/>
        <v>0</v>
      </c>
      <c r="AT234" s="82"/>
      <c r="AU234" s="80"/>
      <c r="AV234" s="81">
        <f t="shared" si="62"/>
        <v>0</v>
      </c>
      <c r="AW234" s="82"/>
      <c r="AX234" s="80"/>
      <c r="AY234" s="81">
        <f t="shared" si="63"/>
        <v>0</v>
      </c>
      <c r="AZ234" s="82"/>
      <c r="BA234" s="80"/>
      <c r="BB234" s="81">
        <f t="shared" si="64"/>
        <v>0</v>
      </c>
      <c r="BC234" s="82"/>
      <c r="BD234" s="80"/>
      <c r="BE234" s="81">
        <f t="shared" si="65"/>
        <v>0</v>
      </c>
      <c r="BF234" s="82"/>
      <c r="BG234" s="80"/>
      <c r="BH234" s="81">
        <f t="shared" si="66"/>
        <v>0</v>
      </c>
      <c r="BI234" s="82"/>
      <c r="BJ234" s="80"/>
      <c r="BK234" s="81">
        <f t="shared" si="67"/>
        <v>0</v>
      </c>
      <c r="BL234" s="82"/>
      <c r="BM234" s="80"/>
      <c r="BN234" s="81">
        <f t="shared" si="68"/>
        <v>0</v>
      </c>
      <c r="BO234" s="82"/>
    </row>
    <row r="235" spans="1:67" ht="39" hidden="1" customHeight="1" thickBot="1">
      <c r="A235" s="71">
        <v>85224</v>
      </c>
      <c r="B235" s="71" t="s">
        <v>2242</v>
      </c>
      <c r="C235" s="221" t="str">
        <f ca="1">IF(V235&gt;0,IF($C$12=B235,COUNT($C$12:C234,1),""),"")</f>
        <v/>
      </c>
      <c r="D235" s="221" t="str">
        <f ca="1">IF(V235&gt;0,IF($D$12=B235,COUNT($D$12:D234,1),""),"")</f>
        <v/>
      </c>
      <c r="E235" s="221" t="str">
        <f ca="1">IF(V235&gt;0,IF($E$12=B235,COUNT($E$12:E234,1),""),"")</f>
        <v/>
      </c>
      <c r="F235" s="221" t="str">
        <f ca="1">IF(V235&gt;0,IF($F$12=B235,COUNT($F$12:F234,1),""),"")</f>
        <v/>
      </c>
      <c r="G235" s="76"/>
      <c r="H235" s="72">
        <v>50801</v>
      </c>
      <c r="I235" s="76" t="s">
        <v>226</v>
      </c>
      <c r="J235" s="91" t="s">
        <v>154</v>
      </c>
      <c r="K235" s="324">
        <v>6500000</v>
      </c>
      <c r="L235" s="92">
        <v>420614</v>
      </c>
      <c r="M235" s="76" t="s">
        <v>1173</v>
      </c>
      <c r="N235" s="76" t="s">
        <v>154</v>
      </c>
      <c r="O235" s="324">
        <v>407500</v>
      </c>
      <c r="P235" s="77">
        <f ca="1">SUMIF($W$12:BO235,$P$11,W235:BO235)</f>
        <v>0</v>
      </c>
      <c r="Q235" s="77">
        <f ca="1">SUMIF($W$12:BP235,$P$11,X235:BP235)</f>
        <v>0</v>
      </c>
      <c r="R235" s="77">
        <f ca="1">SUMIF($W$12:BQ235,$P$11,Y235:BQ235)</f>
        <v>0</v>
      </c>
      <c r="S235" s="78">
        <f t="shared" ca="1" si="52"/>
        <v>0</v>
      </c>
      <c r="T235" s="77">
        <f t="shared" ca="1" si="53"/>
        <v>0</v>
      </c>
      <c r="U235" s="77">
        <f t="shared" ca="1" si="54"/>
        <v>0</v>
      </c>
      <c r="V235" s="79">
        <f t="shared" ca="1" si="55"/>
        <v>0</v>
      </c>
      <c r="W235" s="80"/>
      <c r="X235" s="81">
        <f t="shared" si="56"/>
        <v>0</v>
      </c>
      <c r="Y235" s="82"/>
      <c r="Z235" s="80"/>
      <c r="AA235" s="81">
        <f t="shared" si="57"/>
        <v>0</v>
      </c>
      <c r="AB235" s="82"/>
      <c r="AC235" s="80"/>
      <c r="AD235" s="81">
        <f t="shared" si="58"/>
        <v>0</v>
      </c>
      <c r="AE235" s="82"/>
      <c r="AF235" s="80"/>
      <c r="AG235" s="81">
        <f t="shared" si="59"/>
        <v>0</v>
      </c>
      <c r="AH235" s="82"/>
      <c r="AI235" s="80"/>
      <c r="AJ235" s="81">
        <f t="shared" si="60"/>
        <v>0</v>
      </c>
      <c r="AK235" s="82"/>
      <c r="AL235" s="80"/>
      <c r="AM235" s="81">
        <v>0</v>
      </c>
      <c r="AN235" s="82"/>
      <c r="AO235" s="80"/>
      <c r="AP235" s="81">
        <v>0</v>
      </c>
      <c r="AQ235" s="82"/>
      <c r="AR235" s="80"/>
      <c r="AS235" s="81">
        <f t="shared" si="61"/>
        <v>0</v>
      </c>
      <c r="AT235" s="82"/>
      <c r="AU235" s="80"/>
      <c r="AV235" s="81">
        <f t="shared" si="62"/>
        <v>0</v>
      </c>
      <c r="AW235" s="82"/>
      <c r="AX235" s="80"/>
      <c r="AY235" s="81">
        <f t="shared" si="63"/>
        <v>0</v>
      </c>
      <c r="AZ235" s="82"/>
      <c r="BA235" s="80"/>
      <c r="BB235" s="81">
        <f t="shared" si="64"/>
        <v>0</v>
      </c>
      <c r="BC235" s="82"/>
      <c r="BD235" s="80"/>
      <c r="BE235" s="81">
        <f t="shared" si="65"/>
        <v>0</v>
      </c>
      <c r="BF235" s="82"/>
      <c r="BG235" s="80"/>
      <c r="BH235" s="81">
        <f t="shared" si="66"/>
        <v>0</v>
      </c>
      <c r="BI235" s="82"/>
      <c r="BJ235" s="80"/>
      <c r="BK235" s="81">
        <f t="shared" si="67"/>
        <v>0</v>
      </c>
      <c r="BL235" s="82"/>
      <c r="BM235" s="80"/>
      <c r="BN235" s="81">
        <f t="shared" si="68"/>
        <v>0</v>
      </c>
      <c r="BO235" s="82"/>
    </row>
    <row r="236" spans="1:67" ht="39" hidden="1" customHeight="1" thickBot="1">
      <c r="A236" s="71">
        <v>85225</v>
      </c>
      <c r="B236" s="71" t="s">
        <v>2242</v>
      </c>
      <c r="C236" s="221" t="str">
        <f ca="1">IF(V236&gt;0,IF($C$12=B236,COUNT($C$12:C235,1),""),"")</f>
        <v/>
      </c>
      <c r="D236" s="221" t="str">
        <f ca="1">IF(V236&gt;0,IF($D$12=B236,COUNT($D$12:D235,1),""),"")</f>
        <v/>
      </c>
      <c r="E236" s="221" t="str">
        <f ca="1">IF(V236&gt;0,IF($E$12=B236,COUNT($E$12:E235,1),""),"")</f>
        <v/>
      </c>
      <c r="F236" s="221" t="str">
        <f ca="1">IF(V236&gt;0,IF($F$12=B236,COUNT($F$12:F235,1),""),"")</f>
        <v/>
      </c>
      <c r="G236" s="76"/>
      <c r="H236" s="72">
        <v>50802</v>
      </c>
      <c r="I236" s="76" t="s">
        <v>227</v>
      </c>
      <c r="J236" s="91" t="s">
        <v>154</v>
      </c>
      <c r="K236" s="324">
        <v>6788000</v>
      </c>
      <c r="L236" s="92">
        <v>420614</v>
      </c>
      <c r="M236" s="76" t="s">
        <v>1173</v>
      </c>
      <c r="N236" s="76" t="s">
        <v>154</v>
      </c>
      <c r="O236" s="324">
        <v>407500</v>
      </c>
      <c r="P236" s="77">
        <f ca="1">SUMIF($W$12:BO236,$P$11,W236:BO236)</f>
        <v>0</v>
      </c>
      <c r="Q236" s="77">
        <f ca="1">SUMIF($W$12:BP236,$P$11,X236:BP236)</f>
        <v>0</v>
      </c>
      <c r="R236" s="77">
        <f ca="1">SUMIF($W$12:BQ236,$P$11,Y236:BQ236)</f>
        <v>0</v>
      </c>
      <c r="S236" s="78">
        <f t="shared" ca="1" si="52"/>
        <v>0</v>
      </c>
      <c r="T236" s="77">
        <f t="shared" ca="1" si="53"/>
        <v>0</v>
      </c>
      <c r="U236" s="77">
        <f t="shared" ca="1" si="54"/>
        <v>0</v>
      </c>
      <c r="V236" s="79">
        <f t="shared" ca="1" si="55"/>
        <v>0</v>
      </c>
      <c r="W236" s="80"/>
      <c r="X236" s="81">
        <f t="shared" si="56"/>
        <v>0</v>
      </c>
      <c r="Y236" s="82"/>
      <c r="Z236" s="80"/>
      <c r="AA236" s="81">
        <f t="shared" si="57"/>
        <v>0</v>
      </c>
      <c r="AB236" s="82"/>
      <c r="AC236" s="80"/>
      <c r="AD236" s="81">
        <f t="shared" si="58"/>
        <v>0</v>
      </c>
      <c r="AE236" s="82"/>
      <c r="AF236" s="80"/>
      <c r="AG236" s="81">
        <f t="shared" si="59"/>
        <v>0</v>
      </c>
      <c r="AH236" s="82"/>
      <c r="AI236" s="80"/>
      <c r="AJ236" s="81">
        <f t="shared" si="60"/>
        <v>0</v>
      </c>
      <c r="AK236" s="82"/>
      <c r="AL236" s="80"/>
      <c r="AM236" s="81">
        <v>0</v>
      </c>
      <c r="AN236" s="82"/>
      <c r="AO236" s="80"/>
      <c r="AP236" s="81">
        <v>0</v>
      </c>
      <c r="AQ236" s="82"/>
      <c r="AR236" s="80"/>
      <c r="AS236" s="81">
        <f t="shared" si="61"/>
        <v>0</v>
      </c>
      <c r="AT236" s="82"/>
      <c r="AU236" s="80"/>
      <c r="AV236" s="81">
        <f t="shared" si="62"/>
        <v>0</v>
      </c>
      <c r="AW236" s="82"/>
      <c r="AX236" s="80"/>
      <c r="AY236" s="81">
        <f t="shared" si="63"/>
        <v>0</v>
      </c>
      <c r="AZ236" s="82"/>
      <c r="BA236" s="80"/>
      <c r="BB236" s="81">
        <f t="shared" si="64"/>
        <v>0</v>
      </c>
      <c r="BC236" s="82"/>
      <c r="BD236" s="80"/>
      <c r="BE236" s="81">
        <f t="shared" si="65"/>
        <v>0</v>
      </c>
      <c r="BF236" s="82"/>
      <c r="BG236" s="80"/>
      <c r="BH236" s="81">
        <f t="shared" si="66"/>
        <v>0</v>
      </c>
      <c r="BI236" s="82"/>
      <c r="BJ236" s="80"/>
      <c r="BK236" s="81">
        <f t="shared" si="67"/>
        <v>0</v>
      </c>
      <c r="BL236" s="82"/>
      <c r="BM236" s="80"/>
      <c r="BN236" s="81">
        <f t="shared" si="68"/>
        <v>0</v>
      </c>
      <c r="BO236" s="82"/>
    </row>
    <row r="237" spans="1:67" ht="39" hidden="1" customHeight="1" thickBot="1">
      <c r="A237" s="71">
        <v>85226</v>
      </c>
      <c r="B237" s="71" t="s">
        <v>2242</v>
      </c>
      <c r="C237" s="221" t="str">
        <f ca="1">IF(V237&gt;0,IF($C$12=B237,COUNT($C$12:C236,1),""),"")</f>
        <v/>
      </c>
      <c r="D237" s="221" t="str">
        <f ca="1">IF(V237&gt;0,IF($D$12=B237,COUNT($D$12:D236,1),""),"")</f>
        <v/>
      </c>
      <c r="E237" s="221" t="str">
        <f ca="1">IF(V237&gt;0,IF($E$12=B237,COUNT($E$12:E236,1),""),"")</f>
        <v/>
      </c>
      <c r="F237" s="221" t="str">
        <f ca="1">IF(V237&gt;0,IF($F$12=B237,COUNT($F$12:F236,1),""),"")</f>
        <v/>
      </c>
      <c r="G237" s="76"/>
      <c r="H237" s="72">
        <v>50803</v>
      </c>
      <c r="I237" s="76" t="s">
        <v>228</v>
      </c>
      <c r="J237" s="91" t="s">
        <v>154</v>
      </c>
      <c r="K237" s="324">
        <v>8217000</v>
      </c>
      <c r="L237" s="92">
        <v>420614</v>
      </c>
      <c r="M237" s="76" t="s">
        <v>1173</v>
      </c>
      <c r="N237" s="76" t="s">
        <v>154</v>
      </c>
      <c r="O237" s="324">
        <v>407500</v>
      </c>
      <c r="P237" s="77">
        <f ca="1">SUMIF($W$12:BO237,$P$11,W237:BO237)</f>
        <v>0</v>
      </c>
      <c r="Q237" s="77">
        <f ca="1">SUMIF($W$12:BP237,$P$11,X237:BP237)</f>
        <v>0</v>
      </c>
      <c r="R237" s="77">
        <f ca="1">SUMIF($W$12:BQ237,$P$11,Y237:BQ237)</f>
        <v>0</v>
      </c>
      <c r="S237" s="78">
        <f t="shared" ca="1" si="52"/>
        <v>0</v>
      </c>
      <c r="T237" s="77">
        <f t="shared" ca="1" si="53"/>
        <v>0</v>
      </c>
      <c r="U237" s="77">
        <f t="shared" ca="1" si="54"/>
        <v>0</v>
      </c>
      <c r="V237" s="79">
        <f t="shared" ca="1" si="55"/>
        <v>0</v>
      </c>
      <c r="W237" s="80"/>
      <c r="X237" s="81">
        <f t="shared" si="56"/>
        <v>0</v>
      </c>
      <c r="Y237" s="82"/>
      <c r="Z237" s="80"/>
      <c r="AA237" s="81">
        <f t="shared" si="57"/>
        <v>0</v>
      </c>
      <c r="AB237" s="82"/>
      <c r="AC237" s="80"/>
      <c r="AD237" s="81">
        <f t="shared" si="58"/>
        <v>0</v>
      </c>
      <c r="AE237" s="82"/>
      <c r="AF237" s="80"/>
      <c r="AG237" s="81">
        <f t="shared" si="59"/>
        <v>0</v>
      </c>
      <c r="AH237" s="82"/>
      <c r="AI237" s="80"/>
      <c r="AJ237" s="81">
        <f t="shared" si="60"/>
        <v>0</v>
      </c>
      <c r="AK237" s="82"/>
      <c r="AL237" s="80"/>
      <c r="AM237" s="81">
        <v>0</v>
      </c>
      <c r="AN237" s="82"/>
      <c r="AO237" s="80"/>
      <c r="AP237" s="81">
        <v>0</v>
      </c>
      <c r="AQ237" s="82"/>
      <c r="AR237" s="80"/>
      <c r="AS237" s="81">
        <f t="shared" si="61"/>
        <v>0</v>
      </c>
      <c r="AT237" s="82"/>
      <c r="AU237" s="80"/>
      <c r="AV237" s="81">
        <f t="shared" si="62"/>
        <v>0</v>
      </c>
      <c r="AW237" s="82"/>
      <c r="AX237" s="80"/>
      <c r="AY237" s="81">
        <f t="shared" si="63"/>
        <v>0</v>
      </c>
      <c r="AZ237" s="82"/>
      <c r="BA237" s="80"/>
      <c r="BB237" s="81">
        <f t="shared" si="64"/>
        <v>0</v>
      </c>
      <c r="BC237" s="82"/>
      <c r="BD237" s="80"/>
      <c r="BE237" s="81">
        <f t="shared" si="65"/>
        <v>0</v>
      </c>
      <c r="BF237" s="82"/>
      <c r="BG237" s="80"/>
      <c r="BH237" s="81">
        <f t="shared" si="66"/>
        <v>0</v>
      </c>
      <c r="BI237" s="82"/>
      <c r="BJ237" s="80"/>
      <c r="BK237" s="81">
        <f t="shared" si="67"/>
        <v>0</v>
      </c>
      <c r="BL237" s="82"/>
      <c r="BM237" s="80"/>
      <c r="BN237" s="81">
        <f t="shared" si="68"/>
        <v>0</v>
      </c>
      <c r="BO237" s="82"/>
    </row>
    <row r="238" spans="1:67" ht="39" hidden="1" customHeight="1" thickBot="1">
      <c r="A238" s="71">
        <v>85227</v>
      </c>
      <c r="B238" s="71" t="s">
        <v>2242</v>
      </c>
      <c r="C238" s="221" t="str">
        <f ca="1">IF(V238&gt;0,IF($C$12=B238,COUNT($C$12:C237,1),""),"")</f>
        <v/>
      </c>
      <c r="D238" s="221" t="str">
        <f ca="1">IF(V238&gt;0,IF($D$12=B238,COUNT($D$12:D237,1),""),"")</f>
        <v/>
      </c>
      <c r="E238" s="221" t="str">
        <f ca="1">IF(V238&gt;0,IF($E$12=B238,COUNT($E$12:E237,1),""),"")</f>
        <v/>
      </c>
      <c r="F238" s="221" t="str">
        <f ca="1">IF(V238&gt;0,IF($F$12=B238,COUNT($F$12:F237,1),""),"")</f>
        <v/>
      </c>
      <c r="G238" s="76"/>
      <c r="H238" s="72">
        <v>50804</v>
      </c>
      <c r="I238" s="76" t="s">
        <v>229</v>
      </c>
      <c r="J238" s="91" t="s">
        <v>154</v>
      </c>
      <c r="K238" s="324">
        <v>8509000</v>
      </c>
      <c r="L238" s="92">
        <v>420615</v>
      </c>
      <c r="M238" s="76" t="s">
        <v>1174</v>
      </c>
      <c r="N238" s="76" t="s">
        <v>154</v>
      </c>
      <c r="O238" s="324">
        <v>489500</v>
      </c>
      <c r="P238" s="77">
        <f ca="1">SUMIF($W$12:BO238,$P$11,W238:BO238)</f>
        <v>0</v>
      </c>
      <c r="Q238" s="77">
        <f ca="1">SUMIF($W$12:BP238,$P$11,X238:BP238)</f>
        <v>0</v>
      </c>
      <c r="R238" s="77">
        <f ca="1">SUMIF($W$12:BQ238,$P$11,Y238:BQ238)</f>
        <v>0</v>
      </c>
      <c r="S238" s="78">
        <f t="shared" ca="1" si="52"/>
        <v>0</v>
      </c>
      <c r="T238" s="77">
        <f t="shared" ca="1" si="53"/>
        <v>0</v>
      </c>
      <c r="U238" s="77">
        <f t="shared" ca="1" si="54"/>
        <v>0</v>
      </c>
      <c r="V238" s="79">
        <f t="shared" ca="1" si="55"/>
        <v>0</v>
      </c>
      <c r="W238" s="80"/>
      <c r="X238" s="81">
        <f t="shared" si="56"/>
        <v>0</v>
      </c>
      <c r="Y238" s="82"/>
      <c r="Z238" s="80"/>
      <c r="AA238" s="81">
        <f t="shared" si="57"/>
        <v>0</v>
      </c>
      <c r="AB238" s="82"/>
      <c r="AC238" s="80"/>
      <c r="AD238" s="81">
        <f t="shared" si="58"/>
        <v>0</v>
      </c>
      <c r="AE238" s="82"/>
      <c r="AF238" s="80"/>
      <c r="AG238" s="81">
        <f t="shared" si="59"/>
        <v>0</v>
      </c>
      <c r="AH238" s="82"/>
      <c r="AI238" s="80"/>
      <c r="AJ238" s="81">
        <f t="shared" si="60"/>
        <v>0</v>
      </c>
      <c r="AK238" s="82"/>
      <c r="AL238" s="80"/>
      <c r="AM238" s="81">
        <v>0</v>
      </c>
      <c r="AN238" s="82"/>
      <c r="AO238" s="80"/>
      <c r="AP238" s="81">
        <v>0</v>
      </c>
      <c r="AQ238" s="82"/>
      <c r="AR238" s="80"/>
      <c r="AS238" s="81">
        <f t="shared" si="61"/>
        <v>0</v>
      </c>
      <c r="AT238" s="82"/>
      <c r="AU238" s="80"/>
      <c r="AV238" s="81">
        <f t="shared" si="62"/>
        <v>0</v>
      </c>
      <c r="AW238" s="82"/>
      <c r="AX238" s="80"/>
      <c r="AY238" s="81">
        <f t="shared" si="63"/>
        <v>0</v>
      </c>
      <c r="AZ238" s="82"/>
      <c r="BA238" s="80"/>
      <c r="BB238" s="81">
        <f t="shared" si="64"/>
        <v>0</v>
      </c>
      <c r="BC238" s="82"/>
      <c r="BD238" s="80"/>
      <c r="BE238" s="81">
        <f t="shared" si="65"/>
        <v>0</v>
      </c>
      <c r="BF238" s="82"/>
      <c r="BG238" s="80"/>
      <c r="BH238" s="81">
        <f t="shared" si="66"/>
        <v>0</v>
      </c>
      <c r="BI238" s="82"/>
      <c r="BJ238" s="80"/>
      <c r="BK238" s="81">
        <f t="shared" si="67"/>
        <v>0</v>
      </c>
      <c r="BL238" s="82"/>
      <c r="BM238" s="80"/>
      <c r="BN238" s="81">
        <f t="shared" si="68"/>
        <v>0</v>
      </c>
      <c r="BO238" s="82"/>
    </row>
    <row r="239" spans="1:67" ht="39" hidden="1" customHeight="1" thickBot="1">
      <c r="A239" s="71">
        <v>85228</v>
      </c>
      <c r="B239" s="71" t="s">
        <v>2242</v>
      </c>
      <c r="C239" s="221" t="str">
        <f ca="1">IF(V239&gt;0,IF($C$12=B239,COUNT($C$12:C238,1),""),"")</f>
        <v/>
      </c>
      <c r="D239" s="221" t="str">
        <f ca="1">IF(V239&gt;0,IF($D$12=B239,COUNT($D$12:D238,1),""),"")</f>
        <v/>
      </c>
      <c r="E239" s="221" t="str">
        <f ca="1">IF(V239&gt;0,IF($E$12=B239,COUNT($E$12:E238,1),""),"")</f>
        <v/>
      </c>
      <c r="F239" s="221" t="str">
        <f ca="1">IF(V239&gt;0,IF($F$12=B239,COUNT($F$12:F238,1),""),"")</f>
        <v/>
      </c>
      <c r="G239" s="91"/>
      <c r="H239" s="72">
        <v>50805</v>
      </c>
      <c r="I239" s="76" t="s">
        <v>230</v>
      </c>
      <c r="J239" s="91" t="s">
        <v>154</v>
      </c>
      <c r="K239" s="324">
        <v>10589000</v>
      </c>
      <c r="L239" s="92">
        <v>420615</v>
      </c>
      <c r="M239" s="76" t="s">
        <v>1174</v>
      </c>
      <c r="N239" s="76" t="s">
        <v>154</v>
      </c>
      <c r="O239" s="324">
        <v>489500</v>
      </c>
      <c r="P239" s="77">
        <f ca="1">SUMIF($W$12:BO239,$P$11,W239:BO239)</f>
        <v>0</v>
      </c>
      <c r="Q239" s="77">
        <f ca="1">SUMIF($W$12:BP239,$P$11,X239:BP239)</f>
        <v>0</v>
      </c>
      <c r="R239" s="77">
        <f ca="1">SUMIF($W$12:BQ239,$P$11,Y239:BQ239)</f>
        <v>0</v>
      </c>
      <c r="S239" s="78">
        <f t="shared" ca="1" si="52"/>
        <v>0</v>
      </c>
      <c r="T239" s="77">
        <f t="shared" ca="1" si="53"/>
        <v>0</v>
      </c>
      <c r="U239" s="77">
        <f t="shared" ca="1" si="54"/>
        <v>0</v>
      </c>
      <c r="V239" s="79">
        <f t="shared" ca="1" si="55"/>
        <v>0</v>
      </c>
      <c r="W239" s="80"/>
      <c r="X239" s="81">
        <f t="shared" si="56"/>
        <v>0</v>
      </c>
      <c r="Y239" s="82"/>
      <c r="Z239" s="80"/>
      <c r="AA239" s="81">
        <f t="shared" si="57"/>
        <v>0</v>
      </c>
      <c r="AB239" s="82"/>
      <c r="AC239" s="80"/>
      <c r="AD239" s="81">
        <f t="shared" si="58"/>
        <v>0</v>
      </c>
      <c r="AE239" s="82"/>
      <c r="AF239" s="80"/>
      <c r="AG239" s="81">
        <f t="shared" si="59"/>
        <v>0</v>
      </c>
      <c r="AH239" s="82"/>
      <c r="AI239" s="80"/>
      <c r="AJ239" s="81">
        <f t="shared" si="60"/>
        <v>0</v>
      </c>
      <c r="AK239" s="82"/>
      <c r="AL239" s="80"/>
      <c r="AM239" s="81">
        <v>0</v>
      </c>
      <c r="AN239" s="82"/>
      <c r="AO239" s="80"/>
      <c r="AP239" s="81">
        <v>0</v>
      </c>
      <c r="AQ239" s="82"/>
      <c r="AR239" s="80"/>
      <c r="AS239" s="81">
        <f t="shared" si="61"/>
        <v>0</v>
      </c>
      <c r="AT239" s="82"/>
      <c r="AU239" s="80"/>
      <c r="AV239" s="81">
        <f t="shared" si="62"/>
        <v>0</v>
      </c>
      <c r="AW239" s="82"/>
      <c r="AX239" s="80"/>
      <c r="AY239" s="81">
        <f t="shared" si="63"/>
        <v>0</v>
      </c>
      <c r="AZ239" s="82"/>
      <c r="BA239" s="80"/>
      <c r="BB239" s="81">
        <f t="shared" si="64"/>
        <v>0</v>
      </c>
      <c r="BC239" s="82"/>
      <c r="BD239" s="80"/>
      <c r="BE239" s="81">
        <f t="shared" si="65"/>
        <v>0</v>
      </c>
      <c r="BF239" s="82"/>
      <c r="BG239" s="80"/>
      <c r="BH239" s="81">
        <f t="shared" si="66"/>
        <v>0</v>
      </c>
      <c r="BI239" s="82"/>
      <c r="BJ239" s="80"/>
      <c r="BK239" s="81">
        <f t="shared" si="67"/>
        <v>0</v>
      </c>
      <c r="BL239" s="82"/>
      <c r="BM239" s="80"/>
      <c r="BN239" s="81">
        <f t="shared" si="68"/>
        <v>0</v>
      </c>
      <c r="BO239" s="82"/>
    </row>
    <row r="240" spans="1:67" ht="39" hidden="1" customHeight="1" thickBot="1">
      <c r="A240" s="71">
        <v>85229</v>
      </c>
      <c r="B240" s="71" t="s">
        <v>2242</v>
      </c>
      <c r="C240" s="221" t="str">
        <f ca="1">IF(V240&gt;0,IF($C$12=B240,COUNT($C$12:C239,1),""),"")</f>
        <v/>
      </c>
      <c r="D240" s="221" t="str">
        <f ca="1">IF(V240&gt;0,IF($D$12=B240,COUNT($D$12:D239,1),""),"")</f>
        <v/>
      </c>
      <c r="E240" s="221" t="str">
        <f ca="1">IF(V240&gt;0,IF($E$12=B240,COUNT($E$12:E239,1),""),"")</f>
        <v/>
      </c>
      <c r="F240" s="221" t="str">
        <f ca="1">IF(V240&gt;0,IF($F$12=B240,COUNT($F$12:F239,1),""),"")</f>
        <v/>
      </c>
      <c r="G240" s="91"/>
      <c r="H240" s="72">
        <v>50806</v>
      </c>
      <c r="I240" s="76" t="s">
        <v>231</v>
      </c>
      <c r="J240" s="91" t="s">
        <v>154</v>
      </c>
      <c r="K240" s="324">
        <v>11442000</v>
      </c>
      <c r="L240" s="92">
        <v>420615</v>
      </c>
      <c r="M240" s="76" t="s">
        <v>1174</v>
      </c>
      <c r="N240" s="76" t="s">
        <v>154</v>
      </c>
      <c r="O240" s="324">
        <v>489500</v>
      </c>
      <c r="P240" s="77">
        <f ca="1">SUMIF($W$12:BO240,$P$11,W240:BO240)</f>
        <v>0</v>
      </c>
      <c r="Q240" s="77">
        <f ca="1">SUMIF($W$12:BP240,$P$11,X240:BP240)</f>
        <v>0</v>
      </c>
      <c r="R240" s="77">
        <f ca="1">SUMIF($W$12:BQ240,$P$11,Y240:BQ240)</f>
        <v>0</v>
      </c>
      <c r="S240" s="78">
        <f t="shared" ca="1" si="52"/>
        <v>0</v>
      </c>
      <c r="T240" s="77">
        <f t="shared" ca="1" si="53"/>
        <v>0</v>
      </c>
      <c r="U240" s="77">
        <f t="shared" ca="1" si="54"/>
        <v>0</v>
      </c>
      <c r="V240" s="79">
        <f t="shared" ca="1" si="55"/>
        <v>0</v>
      </c>
      <c r="W240" s="80"/>
      <c r="X240" s="81">
        <f t="shared" si="56"/>
        <v>0</v>
      </c>
      <c r="Y240" s="82"/>
      <c r="Z240" s="80"/>
      <c r="AA240" s="81">
        <f t="shared" si="57"/>
        <v>0</v>
      </c>
      <c r="AB240" s="82"/>
      <c r="AC240" s="80"/>
      <c r="AD240" s="81">
        <f t="shared" si="58"/>
        <v>0</v>
      </c>
      <c r="AE240" s="82"/>
      <c r="AF240" s="80"/>
      <c r="AG240" s="81">
        <f t="shared" si="59"/>
        <v>0</v>
      </c>
      <c r="AH240" s="82"/>
      <c r="AI240" s="80"/>
      <c r="AJ240" s="81">
        <f t="shared" si="60"/>
        <v>0</v>
      </c>
      <c r="AK240" s="82"/>
      <c r="AL240" s="80"/>
      <c r="AM240" s="81">
        <v>0</v>
      </c>
      <c r="AN240" s="82"/>
      <c r="AO240" s="80"/>
      <c r="AP240" s="81">
        <v>0</v>
      </c>
      <c r="AQ240" s="82"/>
      <c r="AR240" s="80"/>
      <c r="AS240" s="81">
        <f t="shared" si="61"/>
        <v>0</v>
      </c>
      <c r="AT240" s="82"/>
      <c r="AU240" s="80"/>
      <c r="AV240" s="81">
        <f t="shared" si="62"/>
        <v>0</v>
      </c>
      <c r="AW240" s="82"/>
      <c r="AX240" s="80"/>
      <c r="AY240" s="81">
        <f t="shared" si="63"/>
        <v>0</v>
      </c>
      <c r="AZ240" s="82"/>
      <c r="BA240" s="80"/>
      <c r="BB240" s="81">
        <f t="shared" si="64"/>
        <v>0</v>
      </c>
      <c r="BC240" s="82"/>
      <c r="BD240" s="80"/>
      <c r="BE240" s="81">
        <f t="shared" si="65"/>
        <v>0</v>
      </c>
      <c r="BF240" s="82"/>
      <c r="BG240" s="80"/>
      <c r="BH240" s="81">
        <f t="shared" si="66"/>
        <v>0</v>
      </c>
      <c r="BI240" s="82"/>
      <c r="BJ240" s="80"/>
      <c r="BK240" s="81">
        <f t="shared" si="67"/>
        <v>0</v>
      </c>
      <c r="BL240" s="82"/>
      <c r="BM240" s="80"/>
      <c r="BN240" s="81">
        <f t="shared" si="68"/>
        <v>0</v>
      </c>
      <c r="BO240" s="82"/>
    </row>
    <row r="241" spans="1:67" ht="39" hidden="1" customHeight="1" thickBot="1">
      <c r="A241" s="71">
        <v>85230</v>
      </c>
      <c r="B241" s="71" t="s">
        <v>2242</v>
      </c>
      <c r="C241" s="221" t="str">
        <f ca="1">IF(V241&gt;0,IF($C$12=B241,COUNT($C$12:C240,1),""),"")</f>
        <v/>
      </c>
      <c r="D241" s="221" t="str">
        <f ca="1">IF(V241&gt;0,IF($D$12=B241,COUNT($D$12:D240,1),""),"")</f>
        <v/>
      </c>
      <c r="E241" s="221" t="str">
        <f ca="1">IF(V241&gt;0,IF($E$12=B241,COUNT($E$12:E240,1),""),"")</f>
        <v/>
      </c>
      <c r="F241" s="221" t="str">
        <f ca="1">IF(V241&gt;0,IF($F$12=B241,COUNT($F$12:F240,1),""),"")</f>
        <v/>
      </c>
      <c r="G241" s="91"/>
      <c r="H241" s="72">
        <v>50807</v>
      </c>
      <c r="I241" s="98" t="s">
        <v>232</v>
      </c>
      <c r="J241" s="91" t="s">
        <v>154</v>
      </c>
      <c r="K241" s="324">
        <v>14350000</v>
      </c>
      <c r="L241" s="92">
        <v>420616</v>
      </c>
      <c r="M241" s="76" t="s">
        <v>1175</v>
      </c>
      <c r="N241" s="76" t="s">
        <v>154</v>
      </c>
      <c r="O241" s="324">
        <v>696500</v>
      </c>
      <c r="P241" s="77">
        <f ca="1">SUMIF($W$12:BO241,$P$11,W241:BO241)</f>
        <v>0</v>
      </c>
      <c r="Q241" s="77">
        <f ca="1">SUMIF($W$12:BP241,$P$11,X241:BP241)</f>
        <v>0</v>
      </c>
      <c r="R241" s="77">
        <f ca="1">SUMIF($W$12:BQ241,$P$11,Y241:BQ241)</f>
        <v>0</v>
      </c>
      <c r="S241" s="78">
        <f t="shared" ca="1" si="52"/>
        <v>0</v>
      </c>
      <c r="T241" s="77">
        <f t="shared" ca="1" si="53"/>
        <v>0</v>
      </c>
      <c r="U241" s="77">
        <f t="shared" ca="1" si="54"/>
        <v>0</v>
      </c>
      <c r="V241" s="79">
        <f t="shared" ca="1" si="55"/>
        <v>0</v>
      </c>
      <c r="W241" s="80"/>
      <c r="X241" s="81">
        <f t="shared" si="56"/>
        <v>0</v>
      </c>
      <c r="Y241" s="82"/>
      <c r="Z241" s="80"/>
      <c r="AA241" s="81">
        <f t="shared" si="57"/>
        <v>0</v>
      </c>
      <c r="AB241" s="82"/>
      <c r="AC241" s="80"/>
      <c r="AD241" s="81">
        <f t="shared" si="58"/>
        <v>0</v>
      </c>
      <c r="AE241" s="82"/>
      <c r="AF241" s="80"/>
      <c r="AG241" s="81">
        <f t="shared" si="59"/>
        <v>0</v>
      </c>
      <c r="AH241" s="82"/>
      <c r="AI241" s="80"/>
      <c r="AJ241" s="81">
        <f t="shared" si="60"/>
        <v>0</v>
      </c>
      <c r="AK241" s="82"/>
      <c r="AL241" s="80"/>
      <c r="AM241" s="81">
        <v>0</v>
      </c>
      <c r="AN241" s="82"/>
      <c r="AO241" s="80"/>
      <c r="AP241" s="81">
        <v>0</v>
      </c>
      <c r="AQ241" s="82"/>
      <c r="AR241" s="80"/>
      <c r="AS241" s="81">
        <f t="shared" si="61"/>
        <v>0</v>
      </c>
      <c r="AT241" s="82"/>
      <c r="AU241" s="80"/>
      <c r="AV241" s="81">
        <f t="shared" si="62"/>
        <v>0</v>
      </c>
      <c r="AW241" s="82"/>
      <c r="AX241" s="80"/>
      <c r="AY241" s="81">
        <f t="shared" si="63"/>
        <v>0</v>
      </c>
      <c r="AZ241" s="82"/>
      <c r="BA241" s="80"/>
      <c r="BB241" s="81">
        <f t="shared" si="64"/>
        <v>0</v>
      </c>
      <c r="BC241" s="82"/>
      <c r="BD241" s="80"/>
      <c r="BE241" s="81">
        <f t="shared" si="65"/>
        <v>0</v>
      </c>
      <c r="BF241" s="82"/>
      <c r="BG241" s="80"/>
      <c r="BH241" s="81">
        <f t="shared" si="66"/>
        <v>0</v>
      </c>
      <c r="BI241" s="82"/>
      <c r="BJ241" s="80"/>
      <c r="BK241" s="81">
        <f t="shared" si="67"/>
        <v>0</v>
      </c>
      <c r="BL241" s="82"/>
      <c r="BM241" s="80"/>
      <c r="BN241" s="81">
        <f t="shared" si="68"/>
        <v>0</v>
      </c>
      <c r="BO241" s="82"/>
    </row>
    <row r="242" spans="1:67" ht="39" hidden="1" customHeight="1" thickBot="1">
      <c r="A242" s="71">
        <v>85231</v>
      </c>
      <c r="B242" s="71" t="s">
        <v>2242</v>
      </c>
      <c r="C242" s="221" t="str">
        <f ca="1">IF(V242&gt;0,IF($C$12=B242,COUNT($C$12:C241,1),""),"")</f>
        <v/>
      </c>
      <c r="D242" s="221" t="str">
        <f ca="1">IF(V242&gt;0,IF($D$12=B242,COUNT($D$12:D241,1),""),"")</f>
        <v/>
      </c>
      <c r="E242" s="221" t="str">
        <f ca="1">IF(V242&gt;0,IF($E$12=B242,COUNT($E$12:E241,1),""),"")</f>
        <v/>
      </c>
      <c r="F242" s="221" t="str">
        <f ca="1">IF(V242&gt;0,IF($F$12=B242,COUNT($F$12:F241,1),""),"")</f>
        <v/>
      </c>
      <c r="G242" s="91"/>
      <c r="H242" s="72">
        <v>50808</v>
      </c>
      <c r="I242" s="76" t="s">
        <v>233</v>
      </c>
      <c r="J242" s="91" t="s">
        <v>154</v>
      </c>
      <c r="K242" s="324">
        <v>16525000</v>
      </c>
      <c r="L242" s="92">
        <v>420616</v>
      </c>
      <c r="M242" s="76" t="s">
        <v>1175</v>
      </c>
      <c r="N242" s="76" t="s">
        <v>154</v>
      </c>
      <c r="O242" s="324">
        <v>696500</v>
      </c>
      <c r="P242" s="77">
        <f ca="1">SUMIF($W$12:BO242,$P$11,W242:BO242)</f>
        <v>0</v>
      </c>
      <c r="Q242" s="77">
        <f ca="1">SUMIF($W$12:BP242,$P$11,X242:BP242)</f>
        <v>0</v>
      </c>
      <c r="R242" s="77">
        <f ca="1">SUMIF($W$12:BQ242,$P$11,Y242:BQ242)</f>
        <v>0</v>
      </c>
      <c r="S242" s="78">
        <f t="shared" ca="1" si="52"/>
        <v>0</v>
      </c>
      <c r="T242" s="77">
        <f t="shared" ca="1" si="53"/>
        <v>0</v>
      </c>
      <c r="U242" s="77">
        <f t="shared" ca="1" si="54"/>
        <v>0</v>
      </c>
      <c r="V242" s="79">
        <f t="shared" ca="1" si="55"/>
        <v>0</v>
      </c>
      <c r="W242" s="80"/>
      <c r="X242" s="81">
        <f t="shared" si="56"/>
        <v>0</v>
      </c>
      <c r="Y242" s="82"/>
      <c r="Z242" s="80"/>
      <c r="AA242" s="81">
        <f t="shared" si="57"/>
        <v>0</v>
      </c>
      <c r="AB242" s="82"/>
      <c r="AC242" s="80"/>
      <c r="AD242" s="81">
        <f t="shared" si="58"/>
        <v>0</v>
      </c>
      <c r="AE242" s="82"/>
      <c r="AF242" s="80"/>
      <c r="AG242" s="81">
        <f t="shared" si="59"/>
        <v>0</v>
      </c>
      <c r="AH242" s="82"/>
      <c r="AI242" s="80"/>
      <c r="AJ242" s="81">
        <f t="shared" si="60"/>
        <v>0</v>
      </c>
      <c r="AK242" s="82"/>
      <c r="AL242" s="80"/>
      <c r="AM242" s="81">
        <v>0</v>
      </c>
      <c r="AN242" s="82"/>
      <c r="AO242" s="80"/>
      <c r="AP242" s="81">
        <v>0</v>
      </c>
      <c r="AQ242" s="82"/>
      <c r="AR242" s="80"/>
      <c r="AS242" s="81">
        <f t="shared" si="61"/>
        <v>0</v>
      </c>
      <c r="AT242" s="82"/>
      <c r="AU242" s="80"/>
      <c r="AV242" s="81">
        <f t="shared" si="62"/>
        <v>0</v>
      </c>
      <c r="AW242" s="82"/>
      <c r="AX242" s="80"/>
      <c r="AY242" s="81">
        <f t="shared" si="63"/>
        <v>0</v>
      </c>
      <c r="AZ242" s="82"/>
      <c r="BA242" s="80"/>
      <c r="BB242" s="81">
        <f t="shared" si="64"/>
        <v>0</v>
      </c>
      <c r="BC242" s="82"/>
      <c r="BD242" s="80"/>
      <c r="BE242" s="81">
        <f t="shared" si="65"/>
        <v>0</v>
      </c>
      <c r="BF242" s="82"/>
      <c r="BG242" s="80"/>
      <c r="BH242" s="81">
        <f t="shared" si="66"/>
        <v>0</v>
      </c>
      <c r="BI242" s="82"/>
      <c r="BJ242" s="80"/>
      <c r="BK242" s="81">
        <f t="shared" si="67"/>
        <v>0</v>
      </c>
      <c r="BL242" s="82"/>
      <c r="BM242" s="80"/>
      <c r="BN242" s="81">
        <f t="shared" si="68"/>
        <v>0</v>
      </c>
      <c r="BO242" s="82"/>
    </row>
    <row r="243" spans="1:67" ht="39" hidden="1" customHeight="1" thickBot="1">
      <c r="A243" s="71">
        <v>85232</v>
      </c>
      <c r="B243" s="71" t="s">
        <v>2242</v>
      </c>
      <c r="C243" s="221" t="str">
        <f ca="1">IF(V243&gt;0,IF($C$12=B243,COUNT($C$12:C242,1),""),"")</f>
        <v/>
      </c>
      <c r="D243" s="221" t="str">
        <f ca="1">IF(V243&gt;0,IF($D$12=B243,COUNT($D$12:D242,1),""),"")</f>
        <v/>
      </c>
      <c r="E243" s="221" t="str">
        <f ca="1">IF(V243&gt;0,IF($E$12=B243,COUNT($E$12:E242,1),""),"")</f>
        <v/>
      </c>
      <c r="F243" s="221" t="str">
        <f ca="1">IF(V243&gt;0,IF($F$12=B243,COUNT($F$12:F242,1),""),"")</f>
        <v/>
      </c>
      <c r="G243" s="90" t="s">
        <v>1437</v>
      </c>
      <c r="H243" s="72">
        <v>51301</v>
      </c>
      <c r="I243" s="76" t="s">
        <v>234</v>
      </c>
      <c r="J243" s="91" t="s">
        <v>154</v>
      </c>
      <c r="K243" s="324">
        <v>6426000</v>
      </c>
      <c r="L243" s="92">
        <v>420701</v>
      </c>
      <c r="M243" s="76" t="s">
        <v>1176</v>
      </c>
      <c r="N243" s="76" t="s">
        <v>154</v>
      </c>
      <c r="O243" s="324">
        <v>901000</v>
      </c>
      <c r="P243" s="77">
        <f ca="1">SUMIF($W$12:BO243,$P$11,W243:BO243)</f>
        <v>0</v>
      </c>
      <c r="Q243" s="77">
        <f ca="1">SUMIF($W$12:BP243,$P$11,X243:BP243)</f>
        <v>0</v>
      </c>
      <c r="R243" s="77">
        <f ca="1">SUMIF($W$12:BQ243,$P$11,Y243:BQ243)</f>
        <v>0</v>
      </c>
      <c r="S243" s="78">
        <f t="shared" ca="1" si="52"/>
        <v>0</v>
      </c>
      <c r="T243" s="77">
        <f t="shared" ca="1" si="53"/>
        <v>0</v>
      </c>
      <c r="U243" s="77">
        <f t="shared" ca="1" si="54"/>
        <v>0</v>
      </c>
      <c r="V243" s="79">
        <f t="shared" ca="1" si="55"/>
        <v>0</v>
      </c>
      <c r="W243" s="80"/>
      <c r="X243" s="81">
        <f t="shared" si="56"/>
        <v>0</v>
      </c>
      <c r="Y243" s="82"/>
      <c r="Z243" s="80"/>
      <c r="AA243" s="81">
        <f t="shared" si="57"/>
        <v>0</v>
      </c>
      <c r="AB243" s="82"/>
      <c r="AC243" s="80"/>
      <c r="AD243" s="81">
        <f t="shared" si="58"/>
        <v>0</v>
      </c>
      <c r="AE243" s="82"/>
      <c r="AF243" s="80"/>
      <c r="AG243" s="81">
        <f t="shared" si="59"/>
        <v>0</v>
      </c>
      <c r="AH243" s="82"/>
      <c r="AI243" s="80"/>
      <c r="AJ243" s="81">
        <f t="shared" si="60"/>
        <v>0</v>
      </c>
      <c r="AK243" s="82"/>
      <c r="AL243" s="80"/>
      <c r="AM243" s="81">
        <v>0</v>
      </c>
      <c r="AN243" s="82"/>
      <c r="AO243" s="80"/>
      <c r="AP243" s="81">
        <v>0</v>
      </c>
      <c r="AQ243" s="82"/>
      <c r="AR243" s="80"/>
      <c r="AS243" s="81">
        <f t="shared" si="61"/>
        <v>0</v>
      </c>
      <c r="AT243" s="82"/>
      <c r="AU243" s="80"/>
      <c r="AV243" s="81">
        <f t="shared" si="62"/>
        <v>0</v>
      </c>
      <c r="AW243" s="82"/>
      <c r="AX243" s="80"/>
      <c r="AY243" s="81">
        <f t="shared" si="63"/>
        <v>0</v>
      </c>
      <c r="AZ243" s="82"/>
      <c r="BA243" s="80"/>
      <c r="BB243" s="81">
        <f t="shared" si="64"/>
        <v>0</v>
      </c>
      <c r="BC243" s="82"/>
      <c r="BD243" s="80"/>
      <c r="BE243" s="81">
        <f t="shared" si="65"/>
        <v>0</v>
      </c>
      <c r="BF243" s="82"/>
      <c r="BG243" s="80"/>
      <c r="BH243" s="81">
        <f t="shared" si="66"/>
        <v>0</v>
      </c>
      <c r="BI243" s="82"/>
      <c r="BJ243" s="80"/>
      <c r="BK243" s="81">
        <f t="shared" si="67"/>
        <v>0</v>
      </c>
      <c r="BL243" s="82"/>
      <c r="BM243" s="80"/>
      <c r="BN243" s="81">
        <f t="shared" si="68"/>
        <v>0</v>
      </c>
      <c r="BO243" s="82"/>
    </row>
    <row r="244" spans="1:67" ht="39" hidden="1" customHeight="1" thickBot="1">
      <c r="A244" s="71">
        <v>85233</v>
      </c>
      <c r="B244" s="71" t="s">
        <v>2242</v>
      </c>
      <c r="C244" s="221" t="str">
        <f ca="1">IF(V244&gt;0,IF($C$12=B244,COUNT($C$12:C243,1),""),"")</f>
        <v/>
      </c>
      <c r="D244" s="221" t="str">
        <f ca="1">IF(V244&gt;0,IF($D$12=B244,COUNT($D$12:D243,1),""),"")</f>
        <v/>
      </c>
      <c r="E244" s="221" t="str">
        <f ca="1">IF(V244&gt;0,IF($E$12=B244,COUNT($E$12:E243,1),""),"")</f>
        <v/>
      </c>
      <c r="F244" s="221" t="str">
        <f ca="1">IF(V244&gt;0,IF($F$12=B244,COUNT($F$12:F243,1),""),"")</f>
        <v/>
      </c>
      <c r="G244" s="91">
        <v>683007100</v>
      </c>
      <c r="H244" s="72">
        <v>51302</v>
      </c>
      <c r="I244" s="76" t="s">
        <v>235</v>
      </c>
      <c r="J244" s="91" t="s">
        <v>154</v>
      </c>
      <c r="K244" s="324">
        <v>7641000</v>
      </c>
      <c r="L244" s="92">
        <v>420701</v>
      </c>
      <c r="M244" s="76" t="s">
        <v>1176</v>
      </c>
      <c r="N244" s="76" t="s">
        <v>154</v>
      </c>
      <c r="O244" s="324">
        <v>901000</v>
      </c>
      <c r="P244" s="77">
        <f ca="1">SUMIF($W$12:BO244,$P$11,W244:BO244)</f>
        <v>0</v>
      </c>
      <c r="Q244" s="77">
        <f ca="1">SUMIF($W$12:BP244,$P$11,X244:BP244)</f>
        <v>0</v>
      </c>
      <c r="R244" s="77">
        <f ca="1">SUMIF($W$12:BQ244,$P$11,Y244:BQ244)</f>
        <v>0</v>
      </c>
      <c r="S244" s="78">
        <f t="shared" ca="1" si="52"/>
        <v>0</v>
      </c>
      <c r="T244" s="77">
        <f t="shared" ca="1" si="53"/>
        <v>0</v>
      </c>
      <c r="U244" s="77">
        <f t="shared" ca="1" si="54"/>
        <v>0</v>
      </c>
      <c r="V244" s="79">
        <f t="shared" ca="1" si="55"/>
        <v>0</v>
      </c>
      <c r="W244" s="80"/>
      <c r="X244" s="81">
        <f t="shared" si="56"/>
        <v>0</v>
      </c>
      <c r="Y244" s="82"/>
      <c r="Z244" s="80"/>
      <c r="AA244" s="81">
        <f t="shared" si="57"/>
        <v>0</v>
      </c>
      <c r="AB244" s="82"/>
      <c r="AC244" s="80"/>
      <c r="AD244" s="81">
        <f t="shared" si="58"/>
        <v>0</v>
      </c>
      <c r="AE244" s="82"/>
      <c r="AF244" s="80"/>
      <c r="AG244" s="81">
        <f t="shared" si="59"/>
        <v>0</v>
      </c>
      <c r="AH244" s="82"/>
      <c r="AI244" s="80"/>
      <c r="AJ244" s="81">
        <f t="shared" si="60"/>
        <v>0</v>
      </c>
      <c r="AK244" s="82"/>
      <c r="AL244" s="80"/>
      <c r="AM244" s="81">
        <v>0</v>
      </c>
      <c r="AN244" s="82"/>
      <c r="AO244" s="80"/>
      <c r="AP244" s="81">
        <v>0</v>
      </c>
      <c r="AQ244" s="82"/>
      <c r="AR244" s="80"/>
      <c r="AS244" s="81">
        <f t="shared" si="61"/>
        <v>0</v>
      </c>
      <c r="AT244" s="82"/>
      <c r="AU244" s="80"/>
      <c r="AV244" s="81">
        <f t="shared" si="62"/>
        <v>0</v>
      </c>
      <c r="AW244" s="82"/>
      <c r="AX244" s="80"/>
      <c r="AY244" s="81">
        <f t="shared" si="63"/>
        <v>0</v>
      </c>
      <c r="AZ244" s="82"/>
      <c r="BA244" s="80"/>
      <c r="BB244" s="81">
        <f t="shared" si="64"/>
        <v>0</v>
      </c>
      <c r="BC244" s="82"/>
      <c r="BD244" s="80"/>
      <c r="BE244" s="81">
        <f t="shared" si="65"/>
        <v>0</v>
      </c>
      <c r="BF244" s="82"/>
      <c r="BG244" s="80"/>
      <c r="BH244" s="81">
        <f t="shared" si="66"/>
        <v>0</v>
      </c>
      <c r="BI244" s="82"/>
      <c r="BJ244" s="80"/>
      <c r="BK244" s="81">
        <f t="shared" si="67"/>
        <v>0</v>
      </c>
      <c r="BL244" s="82"/>
      <c r="BM244" s="80"/>
      <c r="BN244" s="81">
        <f t="shared" si="68"/>
        <v>0</v>
      </c>
      <c r="BO244" s="82"/>
    </row>
    <row r="245" spans="1:67" ht="39" hidden="1" customHeight="1" thickBot="1">
      <c r="A245" s="71">
        <v>85234</v>
      </c>
      <c r="B245" s="71" t="s">
        <v>2242</v>
      </c>
      <c r="C245" s="221" t="str">
        <f ca="1">IF(V245&gt;0,IF($C$12=B245,COUNT($C$12:C244,1),""),"")</f>
        <v/>
      </c>
      <c r="D245" s="221" t="str">
        <f ca="1">IF(V245&gt;0,IF($D$12=B245,COUNT($D$12:D244,1),""),"")</f>
        <v/>
      </c>
      <c r="E245" s="221" t="str">
        <f ca="1">IF(V245&gt;0,IF($E$12=B245,COUNT($E$12:E244,1),""),"")</f>
        <v/>
      </c>
      <c r="F245" s="221" t="str">
        <f ca="1">IF(V245&gt;0,IF($F$12=B245,COUNT($F$12:F244,1),""),"")</f>
        <v/>
      </c>
      <c r="G245" s="91" t="s">
        <v>1438</v>
      </c>
      <c r="H245" s="72">
        <v>51303</v>
      </c>
      <c r="I245" s="76" t="s">
        <v>236</v>
      </c>
      <c r="J245" s="91" t="s">
        <v>154</v>
      </c>
      <c r="K245" s="324">
        <v>9154000</v>
      </c>
      <c r="L245" s="92">
        <v>420701</v>
      </c>
      <c r="M245" s="76" t="s">
        <v>1176</v>
      </c>
      <c r="N245" s="76" t="s">
        <v>154</v>
      </c>
      <c r="O245" s="324">
        <v>901000</v>
      </c>
      <c r="P245" s="77">
        <f ca="1">SUMIF($W$12:BO245,$P$11,W245:BO245)</f>
        <v>0</v>
      </c>
      <c r="Q245" s="77">
        <f ca="1">SUMIF($W$12:BP245,$P$11,X245:BP245)</f>
        <v>0</v>
      </c>
      <c r="R245" s="77">
        <f ca="1">SUMIF($W$12:BQ245,$P$11,Y245:BQ245)</f>
        <v>0</v>
      </c>
      <c r="S245" s="78">
        <f t="shared" ca="1" si="52"/>
        <v>0</v>
      </c>
      <c r="T245" s="77">
        <f t="shared" ca="1" si="53"/>
        <v>0</v>
      </c>
      <c r="U245" s="77">
        <f t="shared" ca="1" si="54"/>
        <v>0</v>
      </c>
      <c r="V245" s="79">
        <f t="shared" ca="1" si="55"/>
        <v>0</v>
      </c>
      <c r="W245" s="80"/>
      <c r="X245" s="81">
        <f t="shared" si="56"/>
        <v>0</v>
      </c>
      <c r="Y245" s="82"/>
      <c r="Z245" s="80"/>
      <c r="AA245" s="81">
        <f t="shared" si="57"/>
        <v>0</v>
      </c>
      <c r="AB245" s="82"/>
      <c r="AC245" s="80"/>
      <c r="AD245" s="81">
        <f t="shared" si="58"/>
        <v>0</v>
      </c>
      <c r="AE245" s="82"/>
      <c r="AF245" s="80"/>
      <c r="AG245" s="81">
        <f t="shared" si="59"/>
        <v>0</v>
      </c>
      <c r="AH245" s="82"/>
      <c r="AI245" s="80"/>
      <c r="AJ245" s="81">
        <f t="shared" si="60"/>
        <v>0</v>
      </c>
      <c r="AK245" s="82"/>
      <c r="AL245" s="80"/>
      <c r="AM245" s="81">
        <v>0</v>
      </c>
      <c r="AN245" s="82"/>
      <c r="AO245" s="80"/>
      <c r="AP245" s="81">
        <v>0</v>
      </c>
      <c r="AQ245" s="82"/>
      <c r="AR245" s="80"/>
      <c r="AS245" s="81">
        <f t="shared" si="61"/>
        <v>0</v>
      </c>
      <c r="AT245" s="82"/>
      <c r="AU245" s="80"/>
      <c r="AV245" s="81">
        <f t="shared" si="62"/>
        <v>0</v>
      </c>
      <c r="AW245" s="82"/>
      <c r="AX245" s="80"/>
      <c r="AY245" s="81">
        <f t="shared" si="63"/>
        <v>0</v>
      </c>
      <c r="AZ245" s="82"/>
      <c r="BA245" s="80"/>
      <c r="BB245" s="81">
        <f t="shared" si="64"/>
        <v>0</v>
      </c>
      <c r="BC245" s="82"/>
      <c r="BD245" s="80"/>
      <c r="BE245" s="81">
        <f t="shared" si="65"/>
        <v>0</v>
      </c>
      <c r="BF245" s="82"/>
      <c r="BG245" s="80"/>
      <c r="BH245" s="81">
        <f t="shared" si="66"/>
        <v>0</v>
      </c>
      <c r="BI245" s="82"/>
      <c r="BJ245" s="80"/>
      <c r="BK245" s="81">
        <f t="shared" si="67"/>
        <v>0</v>
      </c>
      <c r="BL245" s="82"/>
      <c r="BM245" s="80"/>
      <c r="BN245" s="81">
        <f t="shared" si="68"/>
        <v>0</v>
      </c>
      <c r="BO245" s="82"/>
    </row>
    <row r="246" spans="1:67" ht="39" hidden="1" customHeight="1" thickBot="1">
      <c r="A246" s="71">
        <v>85235</v>
      </c>
      <c r="B246" s="71" t="s">
        <v>2242</v>
      </c>
      <c r="C246" s="221" t="str">
        <f ca="1">IF(V246&gt;0,IF($C$12=B246,COUNT($C$12:C245,1),""),"")</f>
        <v/>
      </c>
      <c r="D246" s="221" t="str">
        <f ca="1">IF(V246&gt;0,IF($D$12=B246,COUNT($D$12:D245,1),""),"")</f>
        <v/>
      </c>
      <c r="E246" s="221" t="str">
        <f ca="1">IF(V246&gt;0,IF($E$12=B246,COUNT($E$12:E245,1),""),"")</f>
        <v/>
      </c>
      <c r="F246" s="221" t="str">
        <f ca="1">IF(V246&gt;0,IF($F$12=B246,COUNT($F$12:F245,1),""),"")</f>
        <v/>
      </c>
      <c r="G246" s="91"/>
      <c r="H246" s="72">
        <v>51304</v>
      </c>
      <c r="I246" s="76" t="s">
        <v>237</v>
      </c>
      <c r="J246" s="91" t="s">
        <v>154</v>
      </c>
      <c r="K246" s="324">
        <v>11545000</v>
      </c>
      <c r="L246" s="92">
        <v>420701</v>
      </c>
      <c r="M246" s="76" t="s">
        <v>1176</v>
      </c>
      <c r="N246" s="76" t="s">
        <v>154</v>
      </c>
      <c r="O246" s="324">
        <v>901000</v>
      </c>
      <c r="P246" s="77">
        <f ca="1">SUMIF($W$12:BO246,$P$11,W246:BO246)</f>
        <v>0</v>
      </c>
      <c r="Q246" s="77">
        <f ca="1">SUMIF($W$12:BP246,$P$11,X246:BP246)</f>
        <v>0</v>
      </c>
      <c r="R246" s="77">
        <f ca="1">SUMIF($W$12:BQ246,$P$11,Y246:BQ246)</f>
        <v>0</v>
      </c>
      <c r="S246" s="78">
        <f t="shared" ca="1" si="52"/>
        <v>0</v>
      </c>
      <c r="T246" s="77">
        <f t="shared" ca="1" si="53"/>
        <v>0</v>
      </c>
      <c r="U246" s="77">
        <f t="shared" ca="1" si="54"/>
        <v>0</v>
      </c>
      <c r="V246" s="79">
        <f t="shared" ca="1" si="55"/>
        <v>0</v>
      </c>
      <c r="W246" s="80"/>
      <c r="X246" s="81">
        <f t="shared" si="56"/>
        <v>0</v>
      </c>
      <c r="Y246" s="82"/>
      <c r="Z246" s="80"/>
      <c r="AA246" s="81">
        <f t="shared" si="57"/>
        <v>0</v>
      </c>
      <c r="AB246" s="82"/>
      <c r="AC246" s="80"/>
      <c r="AD246" s="81">
        <f t="shared" si="58"/>
        <v>0</v>
      </c>
      <c r="AE246" s="82"/>
      <c r="AF246" s="80"/>
      <c r="AG246" s="81">
        <f t="shared" si="59"/>
        <v>0</v>
      </c>
      <c r="AH246" s="82"/>
      <c r="AI246" s="80"/>
      <c r="AJ246" s="81">
        <f t="shared" si="60"/>
        <v>0</v>
      </c>
      <c r="AK246" s="82"/>
      <c r="AL246" s="80"/>
      <c r="AM246" s="81">
        <v>0</v>
      </c>
      <c r="AN246" s="82"/>
      <c r="AO246" s="80"/>
      <c r="AP246" s="81">
        <v>0</v>
      </c>
      <c r="AQ246" s="82"/>
      <c r="AR246" s="80"/>
      <c r="AS246" s="81">
        <f t="shared" si="61"/>
        <v>0</v>
      </c>
      <c r="AT246" s="82"/>
      <c r="AU246" s="80"/>
      <c r="AV246" s="81">
        <f t="shared" si="62"/>
        <v>0</v>
      </c>
      <c r="AW246" s="82"/>
      <c r="AX246" s="80"/>
      <c r="AY246" s="81">
        <f t="shared" si="63"/>
        <v>0</v>
      </c>
      <c r="AZ246" s="82"/>
      <c r="BA246" s="80"/>
      <c r="BB246" s="81">
        <f t="shared" si="64"/>
        <v>0</v>
      </c>
      <c r="BC246" s="82"/>
      <c r="BD246" s="80"/>
      <c r="BE246" s="81">
        <f t="shared" si="65"/>
        <v>0</v>
      </c>
      <c r="BF246" s="82"/>
      <c r="BG246" s="80"/>
      <c r="BH246" s="81">
        <f t="shared" si="66"/>
        <v>0</v>
      </c>
      <c r="BI246" s="82"/>
      <c r="BJ246" s="80"/>
      <c r="BK246" s="81">
        <f t="shared" si="67"/>
        <v>0</v>
      </c>
      <c r="BL246" s="82"/>
      <c r="BM246" s="80"/>
      <c r="BN246" s="81">
        <f t="shared" si="68"/>
        <v>0</v>
      </c>
      <c r="BO246" s="82"/>
    </row>
    <row r="247" spans="1:67" ht="39" hidden="1" customHeight="1" thickBot="1">
      <c r="A247" s="71">
        <v>85236</v>
      </c>
      <c r="B247" s="71" t="s">
        <v>2242</v>
      </c>
      <c r="C247" s="221" t="str">
        <f ca="1">IF(V247&gt;0,IF($C$12=B247,COUNT($C$12:C246,1),""),"")</f>
        <v/>
      </c>
      <c r="D247" s="221" t="str">
        <f ca="1">IF(V247&gt;0,IF($D$12=B247,COUNT($D$12:D246,1),""),"")</f>
        <v/>
      </c>
      <c r="E247" s="221" t="str">
        <f ca="1">IF(V247&gt;0,IF($E$12=B247,COUNT($E$12:E246,1),""),"")</f>
        <v/>
      </c>
      <c r="F247" s="221" t="str">
        <f ca="1">IF(V247&gt;0,IF($F$12=B247,COUNT($F$12:F246,1),""),"")</f>
        <v/>
      </c>
      <c r="G247" s="90">
        <v>680000800</v>
      </c>
      <c r="H247" s="72">
        <v>51501</v>
      </c>
      <c r="I247" s="76" t="s">
        <v>239</v>
      </c>
      <c r="J247" s="91" t="s">
        <v>238</v>
      </c>
      <c r="K247" s="324">
        <v>1605000</v>
      </c>
      <c r="L247" s="92">
        <v>420705</v>
      </c>
      <c r="M247" s="76" t="s">
        <v>1177</v>
      </c>
      <c r="N247" s="76" t="s">
        <v>154</v>
      </c>
      <c r="O247" s="324">
        <v>61900</v>
      </c>
      <c r="P247" s="77">
        <f ca="1">SUMIF($W$12:BO247,$P$11,W247:BO247)</f>
        <v>0</v>
      </c>
      <c r="Q247" s="77">
        <f ca="1">SUMIF($W$12:BP247,$P$11,X247:BP247)</f>
        <v>0</v>
      </c>
      <c r="R247" s="77">
        <f ca="1">SUMIF($W$12:BQ247,$P$11,Y247:BQ247)</f>
        <v>0</v>
      </c>
      <c r="S247" s="78">
        <f t="shared" ca="1" si="52"/>
        <v>0</v>
      </c>
      <c r="T247" s="77">
        <f t="shared" ca="1" si="53"/>
        <v>0</v>
      </c>
      <c r="U247" s="77">
        <f t="shared" ca="1" si="54"/>
        <v>0</v>
      </c>
      <c r="V247" s="79">
        <f t="shared" ca="1" si="55"/>
        <v>0</v>
      </c>
      <c r="W247" s="80"/>
      <c r="X247" s="81">
        <f t="shared" si="56"/>
        <v>0</v>
      </c>
      <c r="Y247" s="82"/>
      <c r="Z247" s="80"/>
      <c r="AA247" s="81">
        <f t="shared" si="57"/>
        <v>0</v>
      </c>
      <c r="AB247" s="82"/>
      <c r="AC247" s="80"/>
      <c r="AD247" s="81">
        <f t="shared" si="58"/>
        <v>0</v>
      </c>
      <c r="AE247" s="82"/>
      <c r="AF247" s="80"/>
      <c r="AG247" s="81">
        <f t="shared" si="59"/>
        <v>0</v>
      </c>
      <c r="AH247" s="82"/>
      <c r="AI247" s="80"/>
      <c r="AJ247" s="81">
        <f t="shared" si="60"/>
        <v>0</v>
      </c>
      <c r="AK247" s="82"/>
      <c r="AL247" s="80"/>
      <c r="AM247" s="81">
        <v>0</v>
      </c>
      <c r="AN247" s="82"/>
      <c r="AO247" s="80"/>
      <c r="AP247" s="81">
        <v>0</v>
      </c>
      <c r="AQ247" s="82"/>
      <c r="AR247" s="80"/>
      <c r="AS247" s="81">
        <f t="shared" si="61"/>
        <v>0</v>
      </c>
      <c r="AT247" s="82"/>
      <c r="AU247" s="80"/>
      <c r="AV247" s="81">
        <f t="shared" si="62"/>
        <v>0</v>
      </c>
      <c r="AW247" s="82"/>
      <c r="AX247" s="80"/>
      <c r="AY247" s="81">
        <f t="shared" si="63"/>
        <v>0</v>
      </c>
      <c r="AZ247" s="82"/>
      <c r="BA247" s="80"/>
      <c r="BB247" s="81">
        <f t="shared" si="64"/>
        <v>0</v>
      </c>
      <c r="BC247" s="82"/>
      <c r="BD247" s="80"/>
      <c r="BE247" s="81">
        <f t="shared" si="65"/>
        <v>0</v>
      </c>
      <c r="BF247" s="82"/>
      <c r="BG247" s="80"/>
      <c r="BH247" s="81">
        <f t="shared" si="66"/>
        <v>0</v>
      </c>
      <c r="BI247" s="82"/>
      <c r="BJ247" s="80"/>
      <c r="BK247" s="81">
        <f t="shared" si="67"/>
        <v>0</v>
      </c>
      <c r="BL247" s="82"/>
      <c r="BM247" s="80"/>
      <c r="BN247" s="81">
        <f t="shared" si="68"/>
        <v>0</v>
      </c>
      <c r="BO247" s="82"/>
    </row>
    <row r="248" spans="1:67" ht="39" hidden="1" customHeight="1" thickBot="1">
      <c r="A248" s="71">
        <v>85237</v>
      </c>
      <c r="B248" s="71" t="s">
        <v>2242</v>
      </c>
      <c r="C248" s="221" t="str">
        <f ca="1">IF(V248&gt;0,IF($C$12=B248,COUNT($C$12:C247,1),""),"")</f>
        <v/>
      </c>
      <c r="D248" s="221" t="str">
        <f ca="1">IF(V248&gt;0,IF($D$12=B248,COUNT($D$12:D247,1),""),"")</f>
        <v/>
      </c>
      <c r="E248" s="221" t="str">
        <f ca="1">IF(V248&gt;0,IF($E$12=B248,COUNT($E$12:E247,1),""),"")</f>
        <v/>
      </c>
      <c r="F248" s="221" t="str">
        <f ca="1">IF(V248&gt;0,IF($F$12=B248,COUNT($F$12:F247,1),""),"")</f>
        <v/>
      </c>
      <c r="G248" s="90">
        <v>680000900</v>
      </c>
      <c r="H248" s="72">
        <v>51502</v>
      </c>
      <c r="I248" s="76" t="s">
        <v>241</v>
      </c>
      <c r="J248" s="91" t="s">
        <v>238</v>
      </c>
      <c r="K248" s="324">
        <v>1595000</v>
      </c>
      <c r="L248" s="92">
        <v>420705</v>
      </c>
      <c r="M248" s="76" t="s">
        <v>1177</v>
      </c>
      <c r="N248" s="76" t="s">
        <v>154</v>
      </c>
      <c r="O248" s="324">
        <v>61900</v>
      </c>
      <c r="P248" s="77">
        <f ca="1">SUMIF($W$12:BO248,$P$11,W248:BO248)</f>
        <v>0</v>
      </c>
      <c r="Q248" s="77">
        <f ca="1">SUMIF($W$12:BP248,$P$11,X248:BP248)</f>
        <v>0</v>
      </c>
      <c r="R248" s="77">
        <f ca="1">SUMIF($W$12:BQ248,$P$11,Y248:BQ248)</f>
        <v>0</v>
      </c>
      <c r="S248" s="78">
        <f t="shared" ca="1" si="52"/>
        <v>0</v>
      </c>
      <c r="T248" s="77">
        <f t="shared" ca="1" si="53"/>
        <v>0</v>
      </c>
      <c r="U248" s="77">
        <f t="shared" ca="1" si="54"/>
        <v>0</v>
      </c>
      <c r="V248" s="79">
        <f t="shared" ca="1" si="55"/>
        <v>0</v>
      </c>
      <c r="W248" s="80"/>
      <c r="X248" s="81">
        <f t="shared" si="56"/>
        <v>0</v>
      </c>
      <c r="Y248" s="82"/>
      <c r="Z248" s="80"/>
      <c r="AA248" s="81">
        <f t="shared" si="57"/>
        <v>0</v>
      </c>
      <c r="AB248" s="82"/>
      <c r="AC248" s="80"/>
      <c r="AD248" s="81">
        <f t="shared" si="58"/>
        <v>0</v>
      </c>
      <c r="AE248" s="82"/>
      <c r="AF248" s="80"/>
      <c r="AG248" s="81">
        <f t="shared" si="59"/>
        <v>0</v>
      </c>
      <c r="AH248" s="82"/>
      <c r="AI248" s="80"/>
      <c r="AJ248" s="81">
        <f t="shared" si="60"/>
        <v>0</v>
      </c>
      <c r="AK248" s="82"/>
      <c r="AL248" s="80"/>
      <c r="AM248" s="81">
        <v>0</v>
      </c>
      <c r="AN248" s="82"/>
      <c r="AO248" s="80"/>
      <c r="AP248" s="81">
        <v>0</v>
      </c>
      <c r="AQ248" s="82"/>
      <c r="AR248" s="80"/>
      <c r="AS248" s="81">
        <f t="shared" si="61"/>
        <v>0</v>
      </c>
      <c r="AT248" s="82"/>
      <c r="AU248" s="80"/>
      <c r="AV248" s="81">
        <f t="shared" si="62"/>
        <v>0</v>
      </c>
      <c r="AW248" s="82"/>
      <c r="AX248" s="80"/>
      <c r="AY248" s="81">
        <f t="shared" si="63"/>
        <v>0</v>
      </c>
      <c r="AZ248" s="82"/>
      <c r="BA248" s="80"/>
      <c r="BB248" s="81">
        <f t="shared" si="64"/>
        <v>0</v>
      </c>
      <c r="BC248" s="82"/>
      <c r="BD248" s="80"/>
      <c r="BE248" s="81">
        <f t="shared" si="65"/>
        <v>0</v>
      </c>
      <c r="BF248" s="82"/>
      <c r="BG248" s="80"/>
      <c r="BH248" s="81">
        <f t="shared" si="66"/>
        <v>0</v>
      </c>
      <c r="BI248" s="82"/>
      <c r="BJ248" s="80"/>
      <c r="BK248" s="81">
        <f t="shared" si="67"/>
        <v>0</v>
      </c>
      <c r="BL248" s="82"/>
      <c r="BM248" s="80"/>
      <c r="BN248" s="81">
        <f t="shared" si="68"/>
        <v>0</v>
      </c>
      <c r="BO248" s="82"/>
    </row>
    <row r="249" spans="1:67" ht="39" hidden="1" customHeight="1" thickBot="1">
      <c r="A249" s="71">
        <v>85238</v>
      </c>
      <c r="B249" s="71" t="s">
        <v>2242</v>
      </c>
      <c r="C249" s="221" t="str">
        <f ca="1">IF(V249&gt;0,IF($C$12=B249,COUNT($C$12:C248,1),""),"")</f>
        <v/>
      </c>
      <c r="D249" s="221" t="str">
        <f ca="1">IF(V249&gt;0,IF($D$12=B249,COUNT($D$12:D248,1),""),"")</f>
        <v/>
      </c>
      <c r="E249" s="221" t="str">
        <f ca="1">IF(V249&gt;0,IF($E$12=B249,COUNT($E$12:E248,1),""),"")</f>
        <v/>
      </c>
      <c r="F249" s="221" t="str">
        <f ca="1">IF(V249&gt;0,IF($F$12=B249,COUNT($F$12:F248,1),""),"")</f>
        <v/>
      </c>
      <c r="G249" s="90">
        <v>680002400</v>
      </c>
      <c r="H249" s="72">
        <v>51503</v>
      </c>
      <c r="I249" s="76" t="s">
        <v>242</v>
      </c>
      <c r="J249" s="91" t="s">
        <v>238</v>
      </c>
      <c r="K249" s="324">
        <v>1595000</v>
      </c>
      <c r="L249" s="92">
        <v>420705</v>
      </c>
      <c r="M249" s="76" t="s">
        <v>1177</v>
      </c>
      <c r="N249" s="76" t="s">
        <v>154</v>
      </c>
      <c r="O249" s="324">
        <v>61900</v>
      </c>
      <c r="P249" s="77">
        <f ca="1">SUMIF($W$12:BO249,$P$11,W249:BO249)</f>
        <v>0</v>
      </c>
      <c r="Q249" s="77">
        <f ca="1">SUMIF($W$12:BP249,$P$11,X249:BP249)</f>
        <v>0</v>
      </c>
      <c r="R249" s="77">
        <f ca="1">SUMIF($W$12:BQ249,$P$11,Y249:BQ249)</f>
        <v>0</v>
      </c>
      <c r="S249" s="78">
        <f t="shared" ca="1" si="52"/>
        <v>0</v>
      </c>
      <c r="T249" s="77">
        <f t="shared" ca="1" si="53"/>
        <v>0</v>
      </c>
      <c r="U249" s="77">
        <f t="shared" ca="1" si="54"/>
        <v>0</v>
      </c>
      <c r="V249" s="79">
        <f t="shared" ca="1" si="55"/>
        <v>0</v>
      </c>
      <c r="W249" s="80"/>
      <c r="X249" s="81">
        <f t="shared" si="56"/>
        <v>0</v>
      </c>
      <c r="Y249" s="82"/>
      <c r="Z249" s="80"/>
      <c r="AA249" s="81">
        <f t="shared" si="57"/>
        <v>0</v>
      </c>
      <c r="AB249" s="82"/>
      <c r="AC249" s="80"/>
      <c r="AD249" s="81">
        <f t="shared" si="58"/>
        <v>0</v>
      </c>
      <c r="AE249" s="82"/>
      <c r="AF249" s="80"/>
      <c r="AG249" s="81">
        <f t="shared" si="59"/>
        <v>0</v>
      </c>
      <c r="AH249" s="82"/>
      <c r="AI249" s="80"/>
      <c r="AJ249" s="81">
        <f t="shared" si="60"/>
        <v>0</v>
      </c>
      <c r="AK249" s="82"/>
      <c r="AL249" s="80"/>
      <c r="AM249" s="81">
        <v>0</v>
      </c>
      <c r="AN249" s="82"/>
      <c r="AO249" s="80"/>
      <c r="AP249" s="81">
        <v>0</v>
      </c>
      <c r="AQ249" s="82"/>
      <c r="AR249" s="80"/>
      <c r="AS249" s="81">
        <f t="shared" si="61"/>
        <v>0</v>
      </c>
      <c r="AT249" s="82"/>
      <c r="AU249" s="80"/>
      <c r="AV249" s="81">
        <f t="shared" si="62"/>
        <v>0</v>
      </c>
      <c r="AW249" s="82"/>
      <c r="AX249" s="80"/>
      <c r="AY249" s="81">
        <f t="shared" si="63"/>
        <v>0</v>
      </c>
      <c r="AZ249" s="82"/>
      <c r="BA249" s="80"/>
      <c r="BB249" s="81">
        <f t="shared" si="64"/>
        <v>0</v>
      </c>
      <c r="BC249" s="82"/>
      <c r="BD249" s="80"/>
      <c r="BE249" s="81">
        <f t="shared" si="65"/>
        <v>0</v>
      </c>
      <c r="BF249" s="82"/>
      <c r="BG249" s="80"/>
      <c r="BH249" s="81">
        <f t="shared" si="66"/>
        <v>0</v>
      </c>
      <c r="BI249" s="82"/>
      <c r="BJ249" s="80"/>
      <c r="BK249" s="81">
        <f t="shared" si="67"/>
        <v>0</v>
      </c>
      <c r="BL249" s="82"/>
      <c r="BM249" s="80"/>
      <c r="BN249" s="81">
        <f t="shared" si="68"/>
        <v>0</v>
      </c>
      <c r="BO249" s="82"/>
    </row>
    <row r="250" spans="1:67" ht="39" hidden="1" customHeight="1" thickBot="1">
      <c r="A250" s="71">
        <v>85239</v>
      </c>
      <c r="B250" s="71" t="s">
        <v>2242</v>
      </c>
      <c r="C250" s="221" t="str">
        <f ca="1">IF(V250&gt;0,IF($C$12=B250,COUNT($C$12:C249,1),""),"")</f>
        <v/>
      </c>
      <c r="D250" s="221" t="str">
        <f ca="1">IF(V250&gt;0,IF($D$12=B250,COUNT($D$12:D249,1),""),"")</f>
        <v/>
      </c>
      <c r="E250" s="221" t="str">
        <f ca="1">IF(V250&gt;0,IF($E$12=B250,COUNT($E$12:E249,1),""),"")</f>
        <v/>
      </c>
      <c r="F250" s="221" t="str">
        <f ca="1">IF(V250&gt;0,IF($F$12=B250,COUNT($F$12:F249,1),""),"")</f>
        <v/>
      </c>
      <c r="G250" s="72"/>
      <c r="H250" s="72">
        <v>51504</v>
      </c>
      <c r="I250" s="76" t="s">
        <v>243</v>
      </c>
      <c r="J250" s="91" t="s">
        <v>238</v>
      </c>
      <c r="K250" s="324">
        <v>1595000</v>
      </c>
      <c r="L250" s="92">
        <v>420705</v>
      </c>
      <c r="M250" s="76" t="s">
        <v>1177</v>
      </c>
      <c r="N250" s="76" t="s">
        <v>154</v>
      </c>
      <c r="O250" s="324">
        <v>61900</v>
      </c>
      <c r="P250" s="77">
        <f ca="1">SUMIF($W$12:BO250,$P$11,W250:BO250)</f>
        <v>0</v>
      </c>
      <c r="Q250" s="77">
        <f ca="1">SUMIF($W$12:BP250,$P$11,X250:BP250)</f>
        <v>0</v>
      </c>
      <c r="R250" s="77">
        <f ca="1">SUMIF($W$12:BQ250,$P$11,Y250:BQ250)</f>
        <v>0</v>
      </c>
      <c r="S250" s="78">
        <f t="shared" ca="1" si="52"/>
        <v>0</v>
      </c>
      <c r="T250" s="77">
        <f t="shared" ca="1" si="53"/>
        <v>0</v>
      </c>
      <c r="U250" s="77">
        <f t="shared" ca="1" si="54"/>
        <v>0</v>
      </c>
      <c r="V250" s="79">
        <f t="shared" ca="1" si="55"/>
        <v>0</v>
      </c>
      <c r="W250" s="80"/>
      <c r="X250" s="81">
        <f t="shared" si="56"/>
        <v>0</v>
      </c>
      <c r="Y250" s="82"/>
      <c r="Z250" s="80"/>
      <c r="AA250" s="81">
        <f t="shared" si="57"/>
        <v>0</v>
      </c>
      <c r="AB250" s="82"/>
      <c r="AC250" s="80"/>
      <c r="AD250" s="81">
        <f t="shared" si="58"/>
        <v>0</v>
      </c>
      <c r="AE250" s="82"/>
      <c r="AF250" s="80"/>
      <c r="AG250" s="81">
        <f t="shared" si="59"/>
        <v>0</v>
      </c>
      <c r="AH250" s="82"/>
      <c r="AI250" s="80"/>
      <c r="AJ250" s="81">
        <f t="shared" si="60"/>
        <v>0</v>
      </c>
      <c r="AK250" s="82"/>
      <c r="AL250" s="80"/>
      <c r="AM250" s="81">
        <v>0</v>
      </c>
      <c r="AN250" s="82"/>
      <c r="AO250" s="80"/>
      <c r="AP250" s="81">
        <v>0</v>
      </c>
      <c r="AQ250" s="82"/>
      <c r="AR250" s="80"/>
      <c r="AS250" s="81">
        <f t="shared" si="61"/>
        <v>0</v>
      </c>
      <c r="AT250" s="82"/>
      <c r="AU250" s="80"/>
      <c r="AV250" s="81">
        <f t="shared" si="62"/>
        <v>0</v>
      </c>
      <c r="AW250" s="82"/>
      <c r="AX250" s="80"/>
      <c r="AY250" s="81">
        <f t="shared" si="63"/>
        <v>0</v>
      </c>
      <c r="AZ250" s="82"/>
      <c r="BA250" s="80"/>
      <c r="BB250" s="81">
        <f t="shared" si="64"/>
        <v>0</v>
      </c>
      <c r="BC250" s="82"/>
      <c r="BD250" s="80"/>
      <c r="BE250" s="81">
        <f t="shared" si="65"/>
        <v>0</v>
      </c>
      <c r="BF250" s="82"/>
      <c r="BG250" s="80"/>
      <c r="BH250" s="81">
        <f t="shared" si="66"/>
        <v>0</v>
      </c>
      <c r="BI250" s="82"/>
      <c r="BJ250" s="80"/>
      <c r="BK250" s="81">
        <f t="shared" si="67"/>
        <v>0</v>
      </c>
      <c r="BL250" s="82"/>
      <c r="BM250" s="80"/>
      <c r="BN250" s="81">
        <f t="shared" si="68"/>
        <v>0</v>
      </c>
      <c r="BO250" s="82"/>
    </row>
    <row r="251" spans="1:67" ht="39" hidden="1" customHeight="1" thickBot="1">
      <c r="A251" s="71">
        <v>85240</v>
      </c>
      <c r="B251" s="71" t="s">
        <v>2242</v>
      </c>
      <c r="C251" s="221" t="str">
        <f ca="1">IF(V251&gt;0,IF($C$12=B251,COUNT($C$12:C250,1),""),"")</f>
        <v/>
      </c>
      <c r="D251" s="221" t="str">
        <f ca="1">IF(V251&gt;0,IF($D$12=B251,COUNT($D$12:D250,1),""),"")</f>
        <v/>
      </c>
      <c r="E251" s="221" t="str">
        <f ca="1">IF(V251&gt;0,IF($E$12=B251,COUNT($E$12:E250,1),""),"")</f>
        <v/>
      </c>
      <c r="F251" s="221" t="str">
        <f ca="1">IF(V251&gt;0,IF($F$12=B251,COUNT($F$12:F250,1),""),"")</f>
        <v/>
      </c>
      <c r="G251" s="90" t="s">
        <v>1439</v>
      </c>
      <c r="H251" s="72">
        <v>51701</v>
      </c>
      <c r="I251" s="76" t="s">
        <v>244</v>
      </c>
      <c r="J251" s="91" t="s">
        <v>154</v>
      </c>
      <c r="K251" s="324">
        <v>492000</v>
      </c>
      <c r="L251" s="92">
        <v>420706</v>
      </c>
      <c r="M251" s="76" t="s">
        <v>1178</v>
      </c>
      <c r="N251" s="76" t="s">
        <v>154</v>
      </c>
      <c r="O251" s="324">
        <v>64900</v>
      </c>
      <c r="P251" s="77">
        <f ca="1">SUMIF($W$12:BO251,$P$11,W251:BO251)</f>
        <v>0</v>
      </c>
      <c r="Q251" s="77">
        <f ca="1">SUMIF($W$12:BP251,$P$11,X251:BP251)</f>
        <v>0</v>
      </c>
      <c r="R251" s="77">
        <f ca="1">SUMIF($W$12:BQ251,$P$11,Y251:BQ251)</f>
        <v>0</v>
      </c>
      <c r="S251" s="78">
        <f t="shared" ca="1" si="52"/>
        <v>0</v>
      </c>
      <c r="T251" s="77">
        <f t="shared" ca="1" si="53"/>
        <v>0</v>
      </c>
      <c r="U251" s="77">
        <f t="shared" ca="1" si="54"/>
        <v>0</v>
      </c>
      <c r="V251" s="79">
        <f t="shared" ca="1" si="55"/>
        <v>0</v>
      </c>
      <c r="W251" s="80"/>
      <c r="X251" s="81">
        <f t="shared" si="56"/>
        <v>0</v>
      </c>
      <c r="Y251" s="82"/>
      <c r="Z251" s="80"/>
      <c r="AA251" s="81">
        <f t="shared" si="57"/>
        <v>0</v>
      </c>
      <c r="AB251" s="82"/>
      <c r="AC251" s="80"/>
      <c r="AD251" s="81">
        <f t="shared" si="58"/>
        <v>0</v>
      </c>
      <c r="AE251" s="82"/>
      <c r="AF251" s="80"/>
      <c r="AG251" s="81">
        <f t="shared" si="59"/>
        <v>0</v>
      </c>
      <c r="AH251" s="82"/>
      <c r="AI251" s="80"/>
      <c r="AJ251" s="81">
        <f t="shared" si="60"/>
        <v>0</v>
      </c>
      <c r="AK251" s="82"/>
      <c r="AL251" s="80"/>
      <c r="AM251" s="81">
        <v>0</v>
      </c>
      <c r="AN251" s="82"/>
      <c r="AO251" s="80"/>
      <c r="AP251" s="81">
        <v>0</v>
      </c>
      <c r="AQ251" s="82"/>
      <c r="AR251" s="80"/>
      <c r="AS251" s="81">
        <f t="shared" si="61"/>
        <v>0</v>
      </c>
      <c r="AT251" s="82"/>
      <c r="AU251" s="80"/>
      <c r="AV251" s="81">
        <f t="shared" si="62"/>
        <v>0</v>
      </c>
      <c r="AW251" s="82"/>
      <c r="AX251" s="80"/>
      <c r="AY251" s="81">
        <f t="shared" si="63"/>
        <v>0</v>
      </c>
      <c r="AZ251" s="82"/>
      <c r="BA251" s="80"/>
      <c r="BB251" s="81">
        <f t="shared" si="64"/>
        <v>0</v>
      </c>
      <c r="BC251" s="82"/>
      <c r="BD251" s="80"/>
      <c r="BE251" s="81">
        <f t="shared" si="65"/>
        <v>0</v>
      </c>
      <c r="BF251" s="82"/>
      <c r="BG251" s="80"/>
      <c r="BH251" s="81">
        <f t="shared" si="66"/>
        <v>0</v>
      </c>
      <c r="BI251" s="82"/>
      <c r="BJ251" s="80"/>
      <c r="BK251" s="81">
        <f t="shared" si="67"/>
        <v>0</v>
      </c>
      <c r="BL251" s="82"/>
      <c r="BM251" s="80"/>
      <c r="BN251" s="81">
        <f t="shared" si="68"/>
        <v>0</v>
      </c>
      <c r="BO251" s="82"/>
    </row>
    <row r="252" spans="1:67" ht="39" hidden="1" customHeight="1" thickBot="1">
      <c r="A252" s="71">
        <v>85241</v>
      </c>
      <c r="B252" s="71" t="s">
        <v>2242</v>
      </c>
      <c r="C252" s="221" t="str">
        <f ca="1">IF(V252&gt;0,IF($C$12=B252,COUNT($C$12:C251,1),""),"")</f>
        <v/>
      </c>
      <c r="D252" s="221" t="str">
        <f ca="1">IF(V252&gt;0,IF($D$12=B252,COUNT($D$12:D251,1),""),"")</f>
        <v/>
      </c>
      <c r="E252" s="221" t="str">
        <f ca="1">IF(V252&gt;0,IF($E$12=B252,COUNT($E$12:E251,1),""),"")</f>
        <v/>
      </c>
      <c r="F252" s="221" t="str">
        <f ca="1">IF(V252&gt;0,IF($F$12=B252,COUNT($F$12:F251,1),""),"")</f>
        <v/>
      </c>
      <c r="G252" s="72" t="s">
        <v>1440</v>
      </c>
      <c r="H252" s="72">
        <v>51702</v>
      </c>
      <c r="I252" s="76" t="s">
        <v>245</v>
      </c>
      <c r="J252" s="91" t="s">
        <v>154</v>
      </c>
      <c r="K252" s="324">
        <v>794000</v>
      </c>
      <c r="L252" s="92">
        <v>420706</v>
      </c>
      <c r="M252" s="76" t="s">
        <v>1178</v>
      </c>
      <c r="N252" s="76" t="s">
        <v>154</v>
      </c>
      <c r="O252" s="324">
        <v>64900</v>
      </c>
      <c r="P252" s="77">
        <f ca="1">SUMIF($W$12:BO252,$P$11,W252:BO252)</f>
        <v>0</v>
      </c>
      <c r="Q252" s="77">
        <f ca="1">SUMIF($W$12:BP252,$P$11,X252:BP252)</f>
        <v>0</v>
      </c>
      <c r="R252" s="77">
        <f ca="1">SUMIF($W$12:BQ252,$P$11,Y252:BQ252)</f>
        <v>0</v>
      </c>
      <c r="S252" s="78">
        <f t="shared" ca="1" si="52"/>
        <v>0</v>
      </c>
      <c r="T252" s="77">
        <f t="shared" ca="1" si="53"/>
        <v>0</v>
      </c>
      <c r="U252" s="77">
        <f t="shared" ca="1" si="54"/>
        <v>0</v>
      </c>
      <c r="V252" s="79">
        <f t="shared" ca="1" si="55"/>
        <v>0</v>
      </c>
      <c r="W252" s="80"/>
      <c r="X252" s="81">
        <f t="shared" si="56"/>
        <v>0</v>
      </c>
      <c r="Y252" s="82"/>
      <c r="Z252" s="80"/>
      <c r="AA252" s="81">
        <f t="shared" si="57"/>
        <v>0</v>
      </c>
      <c r="AB252" s="82"/>
      <c r="AC252" s="80"/>
      <c r="AD252" s="81">
        <f t="shared" si="58"/>
        <v>0</v>
      </c>
      <c r="AE252" s="82"/>
      <c r="AF252" s="80"/>
      <c r="AG252" s="81">
        <f t="shared" si="59"/>
        <v>0</v>
      </c>
      <c r="AH252" s="82"/>
      <c r="AI252" s="80"/>
      <c r="AJ252" s="81">
        <f t="shared" si="60"/>
        <v>0</v>
      </c>
      <c r="AK252" s="82"/>
      <c r="AL252" s="80"/>
      <c r="AM252" s="81">
        <v>0</v>
      </c>
      <c r="AN252" s="82"/>
      <c r="AO252" s="80"/>
      <c r="AP252" s="81">
        <v>0</v>
      </c>
      <c r="AQ252" s="82"/>
      <c r="AR252" s="80"/>
      <c r="AS252" s="81">
        <f t="shared" si="61"/>
        <v>0</v>
      </c>
      <c r="AT252" s="82"/>
      <c r="AU252" s="80"/>
      <c r="AV252" s="81">
        <f t="shared" si="62"/>
        <v>0</v>
      </c>
      <c r="AW252" s="82"/>
      <c r="AX252" s="80"/>
      <c r="AY252" s="81">
        <f t="shared" si="63"/>
        <v>0</v>
      </c>
      <c r="AZ252" s="82"/>
      <c r="BA252" s="80"/>
      <c r="BB252" s="81">
        <f t="shared" si="64"/>
        <v>0</v>
      </c>
      <c r="BC252" s="82"/>
      <c r="BD252" s="80"/>
      <c r="BE252" s="81">
        <f t="shared" si="65"/>
        <v>0</v>
      </c>
      <c r="BF252" s="82"/>
      <c r="BG252" s="80"/>
      <c r="BH252" s="81">
        <f t="shared" si="66"/>
        <v>0</v>
      </c>
      <c r="BI252" s="82"/>
      <c r="BJ252" s="80"/>
      <c r="BK252" s="81">
        <f t="shared" si="67"/>
        <v>0</v>
      </c>
      <c r="BL252" s="82"/>
      <c r="BM252" s="80"/>
      <c r="BN252" s="81">
        <f t="shared" si="68"/>
        <v>0</v>
      </c>
      <c r="BO252" s="82"/>
    </row>
    <row r="253" spans="1:67" ht="39" hidden="1" customHeight="1" thickBot="1">
      <c r="A253" s="71">
        <v>85242</v>
      </c>
      <c r="B253" s="71" t="s">
        <v>2242</v>
      </c>
      <c r="C253" s="221" t="str">
        <f ca="1">IF(V253&gt;0,IF($C$12=B253,COUNT($C$12:C252,1),""),"")</f>
        <v/>
      </c>
      <c r="D253" s="221" t="str">
        <f ca="1">IF(V253&gt;0,IF($D$12=B253,COUNT($D$12:D252,1),""),"")</f>
        <v/>
      </c>
      <c r="E253" s="221" t="str">
        <f ca="1">IF(V253&gt;0,IF($E$12=B253,COUNT($E$12:E252,1),""),"")</f>
        <v/>
      </c>
      <c r="F253" s="221" t="str">
        <f ca="1">IF(V253&gt;0,IF($F$12=B253,COUNT($F$12:F252,1),""),"")</f>
        <v/>
      </c>
      <c r="G253" s="90"/>
      <c r="H253" s="72">
        <v>51703</v>
      </c>
      <c r="I253" s="76" t="s">
        <v>246</v>
      </c>
      <c r="J253" s="91" t="s">
        <v>154</v>
      </c>
      <c r="K253" s="324">
        <v>1095000</v>
      </c>
      <c r="L253" s="92">
        <v>420706</v>
      </c>
      <c r="M253" s="76" t="s">
        <v>1178</v>
      </c>
      <c r="N253" s="76" t="s">
        <v>154</v>
      </c>
      <c r="O253" s="324">
        <v>64900</v>
      </c>
      <c r="P253" s="77">
        <f ca="1">SUMIF($W$12:BO253,$P$11,W253:BO253)</f>
        <v>0</v>
      </c>
      <c r="Q253" s="77">
        <f ca="1">SUMIF($W$12:BP253,$P$11,X253:BP253)</f>
        <v>0</v>
      </c>
      <c r="R253" s="77">
        <f ca="1">SUMIF($W$12:BQ253,$P$11,Y253:BQ253)</f>
        <v>0</v>
      </c>
      <c r="S253" s="78">
        <f t="shared" ca="1" si="52"/>
        <v>0</v>
      </c>
      <c r="T253" s="77">
        <f t="shared" ca="1" si="53"/>
        <v>0</v>
      </c>
      <c r="U253" s="77">
        <f t="shared" ca="1" si="54"/>
        <v>0</v>
      </c>
      <c r="V253" s="79">
        <f t="shared" ca="1" si="55"/>
        <v>0</v>
      </c>
      <c r="W253" s="80"/>
      <c r="X253" s="81">
        <f t="shared" si="56"/>
        <v>0</v>
      </c>
      <c r="Y253" s="82"/>
      <c r="Z253" s="80"/>
      <c r="AA253" s="81">
        <f t="shared" si="57"/>
        <v>0</v>
      </c>
      <c r="AB253" s="82"/>
      <c r="AC253" s="80"/>
      <c r="AD253" s="81">
        <f t="shared" si="58"/>
        <v>0</v>
      </c>
      <c r="AE253" s="82"/>
      <c r="AF253" s="80"/>
      <c r="AG253" s="81">
        <f t="shared" si="59"/>
        <v>0</v>
      </c>
      <c r="AH253" s="82"/>
      <c r="AI253" s="80"/>
      <c r="AJ253" s="81">
        <f t="shared" si="60"/>
        <v>0</v>
      </c>
      <c r="AK253" s="82"/>
      <c r="AL253" s="80"/>
      <c r="AM253" s="81">
        <v>0</v>
      </c>
      <c r="AN253" s="82"/>
      <c r="AO253" s="80"/>
      <c r="AP253" s="81">
        <v>0</v>
      </c>
      <c r="AQ253" s="82"/>
      <c r="AR253" s="80"/>
      <c r="AS253" s="81">
        <f t="shared" si="61"/>
        <v>0</v>
      </c>
      <c r="AT253" s="82"/>
      <c r="AU253" s="80"/>
      <c r="AV253" s="81">
        <f t="shared" si="62"/>
        <v>0</v>
      </c>
      <c r="AW253" s="82"/>
      <c r="AX253" s="80"/>
      <c r="AY253" s="81">
        <f t="shared" si="63"/>
        <v>0</v>
      </c>
      <c r="AZ253" s="82"/>
      <c r="BA253" s="80"/>
      <c r="BB253" s="81">
        <f t="shared" si="64"/>
        <v>0</v>
      </c>
      <c r="BC253" s="82"/>
      <c r="BD253" s="80"/>
      <c r="BE253" s="81">
        <f t="shared" si="65"/>
        <v>0</v>
      </c>
      <c r="BF253" s="82"/>
      <c r="BG253" s="80"/>
      <c r="BH253" s="81">
        <f t="shared" si="66"/>
        <v>0</v>
      </c>
      <c r="BI253" s="82"/>
      <c r="BJ253" s="80"/>
      <c r="BK253" s="81">
        <f t="shared" si="67"/>
        <v>0</v>
      </c>
      <c r="BL253" s="82"/>
      <c r="BM253" s="80"/>
      <c r="BN253" s="81">
        <f t="shared" si="68"/>
        <v>0</v>
      </c>
      <c r="BO253" s="82"/>
    </row>
    <row r="254" spans="1:67" ht="39" hidden="1" customHeight="1" thickBot="1">
      <c r="A254" s="71">
        <v>85243</v>
      </c>
      <c r="B254" s="71" t="s">
        <v>2242</v>
      </c>
      <c r="C254" s="221" t="str">
        <f ca="1">IF(V254&gt;0,IF($C$12=B254,COUNT($C$12:C253,1),""),"")</f>
        <v/>
      </c>
      <c r="D254" s="221" t="str">
        <f ca="1">IF(V254&gt;0,IF($D$12=B254,COUNT($D$12:D253,1),""),"")</f>
        <v/>
      </c>
      <c r="E254" s="221" t="str">
        <f ca="1">IF(V254&gt;0,IF($E$12=B254,COUNT($E$12:E253,1),""),"")</f>
        <v/>
      </c>
      <c r="F254" s="221" t="str">
        <f ca="1">IF(V254&gt;0,IF($F$12=B254,COUNT($F$12:F253,1),""),"")</f>
        <v/>
      </c>
      <c r="G254" s="90" t="s">
        <v>1439</v>
      </c>
      <c r="H254" s="72">
        <v>51704</v>
      </c>
      <c r="I254" s="76" t="s">
        <v>247</v>
      </c>
      <c r="J254" s="91" t="s">
        <v>154</v>
      </c>
      <c r="K254" s="324">
        <v>639000</v>
      </c>
      <c r="L254" s="96">
        <v>420707</v>
      </c>
      <c r="M254" s="76" t="s">
        <v>1179</v>
      </c>
      <c r="N254" s="76" t="s">
        <v>154</v>
      </c>
      <c r="O254" s="324">
        <v>68400</v>
      </c>
      <c r="P254" s="77">
        <f ca="1">SUMIF($W$12:BO254,$P$11,W254:BO254)</f>
        <v>0</v>
      </c>
      <c r="Q254" s="77">
        <f ca="1">SUMIF($W$12:BP254,$P$11,X254:BP254)</f>
        <v>0</v>
      </c>
      <c r="R254" s="77">
        <f ca="1">SUMIF($W$12:BQ254,$P$11,Y254:BQ254)</f>
        <v>0</v>
      </c>
      <c r="S254" s="78">
        <f t="shared" ca="1" si="52"/>
        <v>0</v>
      </c>
      <c r="T254" s="77">
        <f t="shared" ca="1" si="53"/>
        <v>0</v>
      </c>
      <c r="U254" s="77">
        <f t="shared" ca="1" si="54"/>
        <v>0</v>
      </c>
      <c r="V254" s="79">
        <f t="shared" ca="1" si="55"/>
        <v>0</v>
      </c>
      <c r="W254" s="80"/>
      <c r="X254" s="81">
        <f t="shared" si="56"/>
        <v>0</v>
      </c>
      <c r="Y254" s="82"/>
      <c r="Z254" s="80"/>
      <c r="AA254" s="81">
        <f t="shared" si="57"/>
        <v>0</v>
      </c>
      <c r="AB254" s="82"/>
      <c r="AC254" s="80"/>
      <c r="AD254" s="81">
        <f t="shared" si="58"/>
        <v>0</v>
      </c>
      <c r="AE254" s="82"/>
      <c r="AF254" s="80"/>
      <c r="AG254" s="81">
        <f t="shared" si="59"/>
        <v>0</v>
      </c>
      <c r="AH254" s="82"/>
      <c r="AI254" s="80"/>
      <c r="AJ254" s="81">
        <f t="shared" si="60"/>
        <v>0</v>
      </c>
      <c r="AK254" s="82"/>
      <c r="AL254" s="80"/>
      <c r="AM254" s="81">
        <v>0</v>
      </c>
      <c r="AN254" s="82"/>
      <c r="AO254" s="80"/>
      <c r="AP254" s="81">
        <v>0</v>
      </c>
      <c r="AQ254" s="82"/>
      <c r="AR254" s="80"/>
      <c r="AS254" s="81">
        <f t="shared" si="61"/>
        <v>0</v>
      </c>
      <c r="AT254" s="82"/>
      <c r="AU254" s="80"/>
      <c r="AV254" s="81">
        <f t="shared" si="62"/>
        <v>0</v>
      </c>
      <c r="AW254" s="82"/>
      <c r="AX254" s="80"/>
      <c r="AY254" s="81">
        <f t="shared" si="63"/>
        <v>0</v>
      </c>
      <c r="AZ254" s="82"/>
      <c r="BA254" s="80"/>
      <c r="BB254" s="81">
        <f t="shared" si="64"/>
        <v>0</v>
      </c>
      <c r="BC254" s="82"/>
      <c r="BD254" s="80"/>
      <c r="BE254" s="81">
        <f t="shared" si="65"/>
        <v>0</v>
      </c>
      <c r="BF254" s="82"/>
      <c r="BG254" s="80"/>
      <c r="BH254" s="81">
        <f t="shared" si="66"/>
        <v>0</v>
      </c>
      <c r="BI254" s="82"/>
      <c r="BJ254" s="80"/>
      <c r="BK254" s="81">
        <f t="shared" si="67"/>
        <v>0</v>
      </c>
      <c r="BL254" s="82"/>
      <c r="BM254" s="80"/>
      <c r="BN254" s="81">
        <f t="shared" si="68"/>
        <v>0</v>
      </c>
      <c r="BO254" s="82"/>
    </row>
    <row r="255" spans="1:67" ht="39" hidden="1" customHeight="1" thickBot="1">
      <c r="A255" s="71">
        <v>85244</v>
      </c>
      <c r="B255" s="71" t="s">
        <v>2242</v>
      </c>
      <c r="C255" s="221" t="str">
        <f ca="1">IF(V255&gt;0,IF($C$12=B255,COUNT($C$12:C254,1),""),"")</f>
        <v/>
      </c>
      <c r="D255" s="221" t="str">
        <f ca="1">IF(V255&gt;0,IF($D$12=B255,COUNT($D$12:D254,1),""),"")</f>
        <v/>
      </c>
      <c r="E255" s="221" t="str">
        <f ca="1">IF(V255&gt;0,IF($E$12=B255,COUNT($E$12:E254,1),""),"")</f>
        <v/>
      </c>
      <c r="F255" s="221" t="str">
        <f ca="1">IF(V255&gt;0,IF($F$12=B255,COUNT($F$12:F254,1),""),"")</f>
        <v/>
      </c>
      <c r="G255" s="90" t="s">
        <v>1440</v>
      </c>
      <c r="H255" s="72">
        <v>51705</v>
      </c>
      <c r="I255" s="76" t="s">
        <v>248</v>
      </c>
      <c r="J255" s="91" t="s">
        <v>154</v>
      </c>
      <c r="K255" s="324">
        <v>958000</v>
      </c>
      <c r="L255" s="95">
        <v>420707</v>
      </c>
      <c r="M255" s="76" t="s">
        <v>1179</v>
      </c>
      <c r="N255" s="76" t="s">
        <v>154</v>
      </c>
      <c r="O255" s="324">
        <v>68400</v>
      </c>
      <c r="P255" s="77">
        <f ca="1">SUMIF($W$12:BO255,$P$11,W255:BO255)</f>
        <v>0</v>
      </c>
      <c r="Q255" s="77">
        <f ca="1">SUMIF($W$12:BP255,$P$11,X255:BP255)</f>
        <v>0</v>
      </c>
      <c r="R255" s="77">
        <f ca="1">SUMIF($W$12:BQ255,$P$11,Y255:BQ255)</f>
        <v>0</v>
      </c>
      <c r="S255" s="78">
        <f t="shared" ca="1" si="52"/>
        <v>0</v>
      </c>
      <c r="T255" s="77">
        <f t="shared" ca="1" si="53"/>
        <v>0</v>
      </c>
      <c r="U255" s="77">
        <f t="shared" ca="1" si="54"/>
        <v>0</v>
      </c>
      <c r="V255" s="79">
        <f t="shared" ca="1" si="55"/>
        <v>0</v>
      </c>
      <c r="W255" s="80"/>
      <c r="X255" s="81">
        <f t="shared" si="56"/>
        <v>0</v>
      </c>
      <c r="Y255" s="82"/>
      <c r="Z255" s="80"/>
      <c r="AA255" s="81">
        <f t="shared" si="57"/>
        <v>0</v>
      </c>
      <c r="AB255" s="82"/>
      <c r="AC255" s="80"/>
      <c r="AD255" s="81">
        <f t="shared" si="58"/>
        <v>0</v>
      </c>
      <c r="AE255" s="82"/>
      <c r="AF255" s="80"/>
      <c r="AG255" s="81">
        <f t="shared" si="59"/>
        <v>0</v>
      </c>
      <c r="AH255" s="82"/>
      <c r="AI255" s="80"/>
      <c r="AJ255" s="81">
        <f t="shared" si="60"/>
        <v>0</v>
      </c>
      <c r="AK255" s="82"/>
      <c r="AL255" s="80"/>
      <c r="AM255" s="81">
        <v>0</v>
      </c>
      <c r="AN255" s="82"/>
      <c r="AO255" s="80"/>
      <c r="AP255" s="81">
        <v>0</v>
      </c>
      <c r="AQ255" s="82"/>
      <c r="AR255" s="80"/>
      <c r="AS255" s="81">
        <f t="shared" si="61"/>
        <v>0</v>
      </c>
      <c r="AT255" s="82"/>
      <c r="AU255" s="80"/>
      <c r="AV255" s="81">
        <f t="shared" si="62"/>
        <v>0</v>
      </c>
      <c r="AW255" s="82"/>
      <c r="AX255" s="80"/>
      <c r="AY255" s="81">
        <f t="shared" si="63"/>
        <v>0</v>
      </c>
      <c r="AZ255" s="82"/>
      <c r="BA255" s="80"/>
      <c r="BB255" s="81">
        <f t="shared" si="64"/>
        <v>0</v>
      </c>
      <c r="BC255" s="82"/>
      <c r="BD255" s="80"/>
      <c r="BE255" s="81">
        <f t="shared" si="65"/>
        <v>0</v>
      </c>
      <c r="BF255" s="82"/>
      <c r="BG255" s="80"/>
      <c r="BH255" s="81">
        <f t="shared" si="66"/>
        <v>0</v>
      </c>
      <c r="BI255" s="82"/>
      <c r="BJ255" s="80"/>
      <c r="BK255" s="81">
        <f t="shared" si="67"/>
        <v>0</v>
      </c>
      <c r="BL255" s="82"/>
      <c r="BM255" s="80"/>
      <c r="BN255" s="81">
        <f t="shared" si="68"/>
        <v>0</v>
      </c>
      <c r="BO255" s="82"/>
    </row>
    <row r="256" spans="1:67" ht="39" hidden="1" customHeight="1" thickBot="1">
      <c r="A256" s="71">
        <v>85245</v>
      </c>
      <c r="B256" s="71" t="s">
        <v>2242</v>
      </c>
      <c r="C256" s="221" t="str">
        <f ca="1">IF(V256&gt;0,IF($C$12=B256,COUNT($C$12:C255,1),""),"")</f>
        <v/>
      </c>
      <c r="D256" s="221" t="str">
        <f ca="1">IF(V256&gt;0,IF($D$12=B256,COUNT($D$12:D255,1),""),"")</f>
        <v/>
      </c>
      <c r="E256" s="221" t="str">
        <f ca="1">IF(V256&gt;0,IF($E$12=B256,COUNT($E$12:E255,1),""),"")</f>
        <v/>
      </c>
      <c r="F256" s="221" t="str">
        <f ca="1">IF(V256&gt;0,IF($F$12=B256,COUNT($F$12:F255,1),""),"")</f>
        <v/>
      </c>
      <c r="G256" s="90"/>
      <c r="H256" s="72">
        <v>51706</v>
      </c>
      <c r="I256" s="76" t="s">
        <v>249</v>
      </c>
      <c r="J256" s="91" t="s">
        <v>154</v>
      </c>
      <c r="K256" s="324">
        <v>1264000</v>
      </c>
      <c r="L256" s="95">
        <v>420706</v>
      </c>
      <c r="M256" s="76" t="s">
        <v>1178</v>
      </c>
      <c r="N256" s="76" t="s">
        <v>154</v>
      </c>
      <c r="O256" s="324">
        <v>64900</v>
      </c>
      <c r="P256" s="77">
        <f ca="1">SUMIF($W$12:BO256,$P$11,W256:BO256)</f>
        <v>0</v>
      </c>
      <c r="Q256" s="77">
        <f ca="1">SUMIF($W$12:BP256,$P$11,X256:BP256)</f>
        <v>0</v>
      </c>
      <c r="R256" s="77">
        <f ca="1">SUMIF($W$12:BQ256,$P$11,Y256:BQ256)</f>
        <v>0</v>
      </c>
      <c r="S256" s="78">
        <f t="shared" ca="1" si="52"/>
        <v>0</v>
      </c>
      <c r="T256" s="77">
        <f t="shared" ca="1" si="53"/>
        <v>0</v>
      </c>
      <c r="U256" s="77">
        <f t="shared" ca="1" si="54"/>
        <v>0</v>
      </c>
      <c r="V256" s="79">
        <f t="shared" ca="1" si="55"/>
        <v>0</v>
      </c>
      <c r="W256" s="80"/>
      <c r="X256" s="81">
        <f t="shared" si="56"/>
        <v>0</v>
      </c>
      <c r="Y256" s="82"/>
      <c r="Z256" s="80"/>
      <c r="AA256" s="81">
        <f t="shared" si="57"/>
        <v>0</v>
      </c>
      <c r="AB256" s="82"/>
      <c r="AC256" s="80"/>
      <c r="AD256" s="81">
        <f t="shared" si="58"/>
        <v>0</v>
      </c>
      <c r="AE256" s="82"/>
      <c r="AF256" s="80"/>
      <c r="AG256" s="81">
        <f t="shared" si="59"/>
        <v>0</v>
      </c>
      <c r="AH256" s="82"/>
      <c r="AI256" s="80"/>
      <c r="AJ256" s="81">
        <f t="shared" si="60"/>
        <v>0</v>
      </c>
      <c r="AK256" s="82"/>
      <c r="AL256" s="80"/>
      <c r="AM256" s="81">
        <v>0</v>
      </c>
      <c r="AN256" s="82"/>
      <c r="AO256" s="80"/>
      <c r="AP256" s="81">
        <v>0</v>
      </c>
      <c r="AQ256" s="82"/>
      <c r="AR256" s="80"/>
      <c r="AS256" s="81">
        <f t="shared" si="61"/>
        <v>0</v>
      </c>
      <c r="AT256" s="82"/>
      <c r="AU256" s="80"/>
      <c r="AV256" s="81">
        <f t="shared" si="62"/>
        <v>0</v>
      </c>
      <c r="AW256" s="82"/>
      <c r="AX256" s="80"/>
      <c r="AY256" s="81">
        <f t="shared" si="63"/>
        <v>0</v>
      </c>
      <c r="AZ256" s="82"/>
      <c r="BA256" s="80"/>
      <c r="BB256" s="81">
        <f t="shared" si="64"/>
        <v>0</v>
      </c>
      <c r="BC256" s="82"/>
      <c r="BD256" s="80"/>
      <c r="BE256" s="81">
        <f t="shared" si="65"/>
        <v>0</v>
      </c>
      <c r="BF256" s="82"/>
      <c r="BG256" s="80"/>
      <c r="BH256" s="81">
        <f t="shared" si="66"/>
        <v>0</v>
      </c>
      <c r="BI256" s="82"/>
      <c r="BJ256" s="80"/>
      <c r="BK256" s="81">
        <f t="shared" si="67"/>
        <v>0</v>
      </c>
      <c r="BL256" s="82"/>
      <c r="BM256" s="80"/>
      <c r="BN256" s="81">
        <f t="shared" si="68"/>
        <v>0</v>
      </c>
      <c r="BO256" s="82"/>
    </row>
    <row r="257" spans="1:67" ht="39" hidden="1" customHeight="1" thickBot="1">
      <c r="A257" s="71">
        <v>85246</v>
      </c>
      <c r="B257" s="71" t="s">
        <v>2242</v>
      </c>
      <c r="C257" s="221" t="str">
        <f ca="1">IF(V257&gt;0,IF($C$12=B257,COUNT($C$12:C256,1),""),"")</f>
        <v/>
      </c>
      <c r="D257" s="221" t="str">
        <f ca="1">IF(V257&gt;0,IF($D$12=B257,COUNT($D$12:D256,1),""),"")</f>
        <v/>
      </c>
      <c r="E257" s="221" t="str">
        <f ca="1">IF(V257&gt;0,IF($E$12=B257,COUNT($E$12:E256,1),""),"")</f>
        <v/>
      </c>
      <c r="F257" s="221" t="str">
        <f ca="1">IF(V257&gt;0,IF($F$12=B257,COUNT($F$12:F256,1),""),"")</f>
        <v/>
      </c>
      <c r="G257" s="90" t="s">
        <v>1439</v>
      </c>
      <c r="H257" s="72">
        <v>51901</v>
      </c>
      <c r="I257" s="76" t="s">
        <v>250</v>
      </c>
      <c r="J257" s="91" t="s">
        <v>154</v>
      </c>
      <c r="K257" s="324">
        <v>420000</v>
      </c>
      <c r="L257" s="95">
        <v>420706</v>
      </c>
      <c r="M257" s="76" t="s">
        <v>1178</v>
      </c>
      <c r="N257" s="76" t="s">
        <v>154</v>
      </c>
      <c r="O257" s="324">
        <v>64900</v>
      </c>
      <c r="P257" s="77">
        <f ca="1">SUMIF($W$12:BO257,$P$11,W257:BO257)</f>
        <v>0</v>
      </c>
      <c r="Q257" s="77">
        <f ca="1">SUMIF($W$12:BP257,$P$11,X257:BP257)</f>
        <v>0</v>
      </c>
      <c r="R257" s="77">
        <f ca="1">SUMIF($W$12:BQ257,$P$11,Y257:BQ257)</f>
        <v>0</v>
      </c>
      <c r="S257" s="78">
        <f t="shared" ca="1" si="52"/>
        <v>0</v>
      </c>
      <c r="T257" s="77">
        <f t="shared" ca="1" si="53"/>
        <v>0</v>
      </c>
      <c r="U257" s="77">
        <f t="shared" ca="1" si="54"/>
        <v>0</v>
      </c>
      <c r="V257" s="79">
        <f t="shared" ca="1" si="55"/>
        <v>0</v>
      </c>
      <c r="W257" s="80"/>
      <c r="X257" s="81">
        <f t="shared" si="56"/>
        <v>0</v>
      </c>
      <c r="Y257" s="82"/>
      <c r="Z257" s="80"/>
      <c r="AA257" s="81">
        <f t="shared" si="57"/>
        <v>0</v>
      </c>
      <c r="AB257" s="82"/>
      <c r="AC257" s="80"/>
      <c r="AD257" s="81">
        <f t="shared" si="58"/>
        <v>0</v>
      </c>
      <c r="AE257" s="82"/>
      <c r="AF257" s="80"/>
      <c r="AG257" s="81">
        <f t="shared" si="59"/>
        <v>0</v>
      </c>
      <c r="AH257" s="82"/>
      <c r="AI257" s="80"/>
      <c r="AJ257" s="81">
        <f t="shared" si="60"/>
        <v>0</v>
      </c>
      <c r="AK257" s="82"/>
      <c r="AL257" s="80"/>
      <c r="AM257" s="81">
        <v>0</v>
      </c>
      <c r="AN257" s="82"/>
      <c r="AO257" s="80"/>
      <c r="AP257" s="81">
        <v>0</v>
      </c>
      <c r="AQ257" s="82"/>
      <c r="AR257" s="80"/>
      <c r="AS257" s="81">
        <f t="shared" si="61"/>
        <v>0</v>
      </c>
      <c r="AT257" s="82"/>
      <c r="AU257" s="80"/>
      <c r="AV257" s="81">
        <f t="shared" si="62"/>
        <v>0</v>
      </c>
      <c r="AW257" s="82"/>
      <c r="AX257" s="80"/>
      <c r="AY257" s="81">
        <f t="shared" si="63"/>
        <v>0</v>
      </c>
      <c r="AZ257" s="82"/>
      <c r="BA257" s="80"/>
      <c r="BB257" s="81">
        <f t="shared" si="64"/>
        <v>0</v>
      </c>
      <c r="BC257" s="82"/>
      <c r="BD257" s="80"/>
      <c r="BE257" s="81">
        <f t="shared" si="65"/>
        <v>0</v>
      </c>
      <c r="BF257" s="82"/>
      <c r="BG257" s="80"/>
      <c r="BH257" s="81">
        <f t="shared" si="66"/>
        <v>0</v>
      </c>
      <c r="BI257" s="82"/>
      <c r="BJ257" s="80"/>
      <c r="BK257" s="81">
        <f t="shared" si="67"/>
        <v>0</v>
      </c>
      <c r="BL257" s="82"/>
      <c r="BM257" s="80"/>
      <c r="BN257" s="81">
        <f t="shared" si="68"/>
        <v>0</v>
      </c>
      <c r="BO257" s="82"/>
    </row>
    <row r="258" spans="1:67" ht="39" hidden="1" customHeight="1" thickBot="1">
      <c r="A258" s="71">
        <v>85247</v>
      </c>
      <c r="B258" s="71" t="s">
        <v>2242</v>
      </c>
      <c r="C258" s="221" t="str">
        <f ca="1">IF(V258&gt;0,IF($C$12=B258,COUNT($C$12:C257,1),""),"")</f>
        <v/>
      </c>
      <c r="D258" s="221" t="str">
        <f ca="1">IF(V258&gt;0,IF($D$12=B258,COUNT($D$12:D257,1),""),"")</f>
        <v/>
      </c>
      <c r="E258" s="221" t="str">
        <f ca="1">IF(V258&gt;0,IF($E$12=B258,COUNT($E$12:E257,1),""),"")</f>
        <v/>
      </c>
      <c r="F258" s="221" t="str">
        <f ca="1">IF(V258&gt;0,IF($F$12=B258,COUNT($F$12:F257,1),""),"")</f>
        <v/>
      </c>
      <c r="G258" s="90" t="s">
        <v>1440</v>
      </c>
      <c r="H258" s="72">
        <v>51902</v>
      </c>
      <c r="I258" s="76" t="s">
        <v>251</v>
      </c>
      <c r="J258" s="91" t="s">
        <v>154</v>
      </c>
      <c r="K258" s="324">
        <v>700000</v>
      </c>
      <c r="L258" s="95">
        <v>420706</v>
      </c>
      <c r="M258" s="76" t="s">
        <v>1178</v>
      </c>
      <c r="N258" s="76" t="s">
        <v>154</v>
      </c>
      <c r="O258" s="324">
        <v>64900</v>
      </c>
      <c r="P258" s="77">
        <f ca="1">SUMIF($W$12:BO258,$P$11,W258:BO258)</f>
        <v>0</v>
      </c>
      <c r="Q258" s="77">
        <f ca="1">SUMIF($W$12:BP258,$P$11,X258:BP258)</f>
        <v>0</v>
      </c>
      <c r="R258" s="77">
        <f ca="1">SUMIF($W$12:BQ258,$P$11,Y258:BQ258)</f>
        <v>0</v>
      </c>
      <c r="S258" s="78">
        <f t="shared" ca="1" si="52"/>
        <v>0</v>
      </c>
      <c r="T258" s="77">
        <f t="shared" ca="1" si="53"/>
        <v>0</v>
      </c>
      <c r="U258" s="77">
        <f t="shared" ca="1" si="54"/>
        <v>0</v>
      </c>
      <c r="V258" s="79">
        <f t="shared" ca="1" si="55"/>
        <v>0</v>
      </c>
      <c r="W258" s="80"/>
      <c r="X258" s="81">
        <f t="shared" si="56"/>
        <v>0</v>
      </c>
      <c r="Y258" s="82"/>
      <c r="Z258" s="80"/>
      <c r="AA258" s="81">
        <f t="shared" si="57"/>
        <v>0</v>
      </c>
      <c r="AB258" s="82"/>
      <c r="AC258" s="80"/>
      <c r="AD258" s="81">
        <f t="shared" si="58"/>
        <v>0</v>
      </c>
      <c r="AE258" s="82"/>
      <c r="AF258" s="80"/>
      <c r="AG258" s="81">
        <f t="shared" si="59"/>
        <v>0</v>
      </c>
      <c r="AH258" s="82"/>
      <c r="AI258" s="80"/>
      <c r="AJ258" s="81">
        <f t="shared" si="60"/>
        <v>0</v>
      </c>
      <c r="AK258" s="82"/>
      <c r="AL258" s="80"/>
      <c r="AM258" s="81">
        <v>0</v>
      </c>
      <c r="AN258" s="82"/>
      <c r="AO258" s="80"/>
      <c r="AP258" s="81">
        <v>0</v>
      </c>
      <c r="AQ258" s="82"/>
      <c r="AR258" s="80"/>
      <c r="AS258" s="81">
        <f t="shared" si="61"/>
        <v>0</v>
      </c>
      <c r="AT258" s="82"/>
      <c r="AU258" s="80"/>
      <c r="AV258" s="81">
        <f t="shared" si="62"/>
        <v>0</v>
      </c>
      <c r="AW258" s="82"/>
      <c r="AX258" s="80"/>
      <c r="AY258" s="81">
        <f t="shared" si="63"/>
        <v>0</v>
      </c>
      <c r="AZ258" s="82"/>
      <c r="BA258" s="80"/>
      <c r="BB258" s="81">
        <f t="shared" si="64"/>
        <v>0</v>
      </c>
      <c r="BC258" s="82"/>
      <c r="BD258" s="80"/>
      <c r="BE258" s="81">
        <f t="shared" si="65"/>
        <v>0</v>
      </c>
      <c r="BF258" s="82"/>
      <c r="BG258" s="80"/>
      <c r="BH258" s="81">
        <f t="shared" si="66"/>
        <v>0</v>
      </c>
      <c r="BI258" s="82"/>
      <c r="BJ258" s="80"/>
      <c r="BK258" s="81">
        <f t="shared" si="67"/>
        <v>0</v>
      </c>
      <c r="BL258" s="82"/>
      <c r="BM258" s="80"/>
      <c r="BN258" s="81">
        <f t="shared" si="68"/>
        <v>0</v>
      </c>
      <c r="BO258" s="82"/>
    </row>
    <row r="259" spans="1:67" ht="39" hidden="1" customHeight="1" thickBot="1">
      <c r="A259" s="71">
        <v>85248</v>
      </c>
      <c r="B259" s="71" t="s">
        <v>2242</v>
      </c>
      <c r="C259" s="221" t="str">
        <f ca="1">IF(V259&gt;0,IF($C$12=B259,COUNT($C$12:C258,1),""),"")</f>
        <v/>
      </c>
      <c r="D259" s="221" t="str">
        <f ca="1">IF(V259&gt;0,IF($D$12=B259,COUNT($D$12:D258,1),""),"")</f>
        <v/>
      </c>
      <c r="E259" s="221" t="str">
        <f ca="1">IF(V259&gt;0,IF($E$12=B259,COUNT($E$12:E258,1),""),"")</f>
        <v/>
      </c>
      <c r="F259" s="221" t="str">
        <f ca="1">IF(V259&gt;0,IF($F$12=B259,COUNT($F$12:F258,1),""),"")</f>
        <v/>
      </c>
      <c r="G259" s="90"/>
      <c r="H259" s="72">
        <v>51903</v>
      </c>
      <c r="I259" s="76" t="s">
        <v>252</v>
      </c>
      <c r="J259" s="91" t="s">
        <v>154</v>
      </c>
      <c r="K259" s="324">
        <v>1000000</v>
      </c>
      <c r="L259" s="95">
        <v>420706</v>
      </c>
      <c r="M259" s="76" t="s">
        <v>1178</v>
      </c>
      <c r="N259" s="76" t="s">
        <v>154</v>
      </c>
      <c r="O259" s="324">
        <v>64900</v>
      </c>
      <c r="P259" s="77">
        <f ca="1">SUMIF($W$12:BO259,$P$11,W259:BO259)</f>
        <v>0</v>
      </c>
      <c r="Q259" s="77">
        <f ca="1">SUMIF($W$12:BP259,$P$11,X259:BP259)</f>
        <v>0</v>
      </c>
      <c r="R259" s="77">
        <f ca="1">SUMIF($W$12:BQ259,$P$11,Y259:BQ259)</f>
        <v>0</v>
      </c>
      <c r="S259" s="78">
        <f t="shared" ca="1" si="52"/>
        <v>0</v>
      </c>
      <c r="T259" s="77">
        <f t="shared" ca="1" si="53"/>
        <v>0</v>
      </c>
      <c r="U259" s="77">
        <f t="shared" ca="1" si="54"/>
        <v>0</v>
      </c>
      <c r="V259" s="79">
        <f t="shared" ca="1" si="55"/>
        <v>0</v>
      </c>
      <c r="W259" s="80"/>
      <c r="X259" s="81">
        <f t="shared" si="56"/>
        <v>0</v>
      </c>
      <c r="Y259" s="82"/>
      <c r="Z259" s="80"/>
      <c r="AA259" s="81">
        <f t="shared" si="57"/>
        <v>0</v>
      </c>
      <c r="AB259" s="82"/>
      <c r="AC259" s="80"/>
      <c r="AD259" s="81">
        <f t="shared" si="58"/>
        <v>0</v>
      </c>
      <c r="AE259" s="82"/>
      <c r="AF259" s="80"/>
      <c r="AG259" s="81">
        <f t="shared" si="59"/>
        <v>0</v>
      </c>
      <c r="AH259" s="82"/>
      <c r="AI259" s="80"/>
      <c r="AJ259" s="81">
        <f t="shared" si="60"/>
        <v>0</v>
      </c>
      <c r="AK259" s="82"/>
      <c r="AL259" s="80"/>
      <c r="AM259" s="81">
        <v>0</v>
      </c>
      <c r="AN259" s="82"/>
      <c r="AO259" s="80"/>
      <c r="AP259" s="81">
        <v>0</v>
      </c>
      <c r="AQ259" s="82"/>
      <c r="AR259" s="80"/>
      <c r="AS259" s="81">
        <f t="shared" si="61"/>
        <v>0</v>
      </c>
      <c r="AT259" s="82"/>
      <c r="AU259" s="80"/>
      <c r="AV259" s="81">
        <f t="shared" si="62"/>
        <v>0</v>
      </c>
      <c r="AW259" s="82"/>
      <c r="AX259" s="80"/>
      <c r="AY259" s="81">
        <f t="shared" si="63"/>
        <v>0</v>
      </c>
      <c r="AZ259" s="82"/>
      <c r="BA259" s="80"/>
      <c r="BB259" s="81">
        <f t="shared" si="64"/>
        <v>0</v>
      </c>
      <c r="BC259" s="82"/>
      <c r="BD259" s="80"/>
      <c r="BE259" s="81">
        <f t="shared" si="65"/>
        <v>0</v>
      </c>
      <c r="BF259" s="82"/>
      <c r="BG259" s="80"/>
      <c r="BH259" s="81">
        <f t="shared" si="66"/>
        <v>0</v>
      </c>
      <c r="BI259" s="82"/>
      <c r="BJ259" s="80"/>
      <c r="BK259" s="81">
        <f t="shared" si="67"/>
        <v>0</v>
      </c>
      <c r="BL259" s="82"/>
      <c r="BM259" s="80"/>
      <c r="BN259" s="81">
        <f t="shared" si="68"/>
        <v>0</v>
      </c>
      <c r="BO259" s="82"/>
    </row>
    <row r="260" spans="1:67" ht="39" hidden="1" customHeight="1" thickBot="1">
      <c r="A260" s="71">
        <v>85249</v>
      </c>
      <c r="B260" s="71" t="s">
        <v>2242</v>
      </c>
      <c r="C260" s="221" t="str">
        <f ca="1">IF(V260&gt;0,IF($C$12=B260,COUNT($C$12:C259,1),""),"")</f>
        <v/>
      </c>
      <c r="D260" s="221" t="str">
        <f ca="1">IF(V260&gt;0,IF($D$12=B260,COUNT($D$12:D259,1),""),"")</f>
        <v/>
      </c>
      <c r="E260" s="221" t="str">
        <f ca="1">IF(V260&gt;0,IF($E$12=B260,COUNT($E$12:E259,1),""),"")</f>
        <v/>
      </c>
      <c r="F260" s="221" t="str">
        <f ca="1">IF(V260&gt;0,IF($F$12=B260,COUNT($F$12:F259,1),""),"")</f>
        <v/>
      </c>
      <c r="G260" s="90">
        <v>520</v>
      </c>
      <c r="H260" s="72">
        <v>51904</v>
      </c>
      <c r="I260" s="76" t="s">
        <v>253</v>
      </c>
      <c r="J260" s="91" t="s">
        <v>154</v>
      </c>
      <c r="K260" s="324">
        <v>568000</v>
      </c>
      <c r="L260" s="95">
        <v>420707</v>
      </c>
      <c r="M260" s="76" t="s">
        <v>1179</v>
      </c>
      <c r="N260" s="76" t="s">
        <v>154</v>
      </c>
      <c r="O260" s="324">
        <v>68400</v>
      </c>
      <c r="P260" s="77">
        <f ca="1">SUMIF($W$12:BO260,$P$11,W260:BO260)</f>
        <v>0</v>
      </c>
      <c r="Q260" s="77">
        <f ca="1">SUMIF($W$12:BP260,$P$11,X260:BP260)</f>
        <v>0</v>
      </c>
      <c r="R260" s="77">
        <f ca="1">SUMIF($W$12:BQ260,$P$11,Y260:BQ260)</f>
        <v>0</v>
      </c>
      <c r="S260" s="78">
        <f t="shared" ca="1" si="52"/>
        <v>0</v>
      </c>
      <c r="T260" s="77">
        <f t="shared" ca="1" si="53"/>
        <v>0</v>
      </c>
      <c r="U260" s="77">
        <f t="shared" ca="1" si="54"/>
        <v>0</v>
      </c>
      <c r="V260" s="79">
        <f t="shared" ca="1" si="55"/>
        <v>0</v>
      </c>
      <c r="W260" s="80"/>
      <c r="X260" s="81">
        <f t="shared" si="56"/>
        <v>0</v>
      </c>
      <c r="Y260" s="82"/>
      <c r="Z260" s="80"/>
      <c r="AA260" s="81">
        <f t="shared" si="57"/>
        <v>0</v>
      </c>
      <c r="AB260" s="82"/>
      <c r="AC260" s="80"/>
      <c r="AD260" s="81">
        <f t="shared" si="58"/>
        <v>0</v>
      </c>
      <c r="AE260" s="82"/>
      <c r="AF260" s="80"/>
      <c r="AG260" s="81">
        <f t="shared" si="59"/>
        <v>0</v>
      </c>
      <c r="AH260" s="82"/>
      <c r="AI260" s="80"/>
      <c r="AJ260" s="81">
        <f t="shared" si="60"/>
        <v>0</v>
      </c>
      <c r="AK260" s="82"/>
      <c r="AL260" s="80"/>
      <c r="AM260" s="81">
        <v>0</v>
      </c>
      <c r="AN260" s="82"/>
      <c r="AO260" s="80"/>
      <c r="AP260" s="81">
        <v>0</v>
      </c>
      <c r="AQ260" s="82"/>
      <c r="AR260" s="80"/>
      <c r="AS260" s="81">
        <f t="shared" si="61"/>
        <v>0</v>
      </c>
      <c r="AT260" s="82"/>
      <c r="AU260" s="80"/>
      <c r="AV260" s="81">
        <f t="shared" si="62"/>
        <v>0</v>
      </c>
      <c r="AW260" s="82"/>
      <c r="AX260" s="80"/>
      <c r="AY260" s="81">
        <f t="shared" si="63"/>
        <v>0</v>
      </c>
      <c r="AZ260" s="82"/>
      <c r="BA260" s="80"/>
      <c r="BB260" s="81">
        <f t="shared" si="64"/>
        <v>0</v>
      </c>
      <c r="BC260" s="82"/>
      <c r="BD260" s="80"/>
      <c r="BE260" s="81">
        <f t="shared" si="65"/>
        <v>0</v>
      </c>
      <c r="BF260" s="82"/>
      <c r="BG260" s="80"/>
      <c r="BH260" s="81">
        <f t="shared" si="66"/>
        <v>0</v>
      </c>
      <c r="BI260" s="82"/>
      <c r="BJ260" s="80"/>
      <c r="BK260" s="81">
        <f t="shared" si="67"/>
        <v>0</v>
      </c>
      <c r="BL260" s="82"/>
      <c r="BM260" s="80"/>
      <c r="BN260" s="81">
        <f t="shared" si="68"/>
        <v>0</v>
      </c>
      <c r="BO260" s="82"/>
    </row>
    <row r="261" spans="1:67" ht="39" hidden="1" customHeight="1" thickBot="1">
      <c r="A261" s="71">
        <v>85250</v>
      </c>
      <c r="B261" s="71" t="s">
        <v>2242</v>
      </c>
      <c r="C261" s="221" t="str">
        <f ca="1">IF(V261&gt;0,IF($C$12=B261,COUNT($C$12:C260,1),""),"")</f>
        <v/>
      </c>
      <c r="D261" s="221" t="str">
        <f ca="1">IF(V261&gt;0,IF($D$12=B261,COUNT($D$12:D260,1),""),"")</f>
        <v/>
      </c>
      <c r="E261" s="221" t="str">
        <f ca="1">IF(V261&gt;0,IF($E$12=B261,COUNT($E$12:E260,1),""),"")</f>
        <v/>
      </c>
      <c r="F261" s="221" t="str">
        <f ca="1">IF(V261&gt;0,IF($F$12=B261,COUNT($F$12:F260,1),""),"")</f>
        <v/>
      </c>
      <c r="G261" s="90">
        <v>519</v>
      </c>
      <c r="H261" s="72">
        <v>51905</v>
      </c>
      <c r="I261" s="76" t="s">
        <v>254</v>
      </c>
      <c r="J261" s="91" t="s">
        <v>154</v>
      </c>
      <c r="K261" s="324">
        <v>891000</v>
      </c>
      <c r="L261" s="95">
        <v>420707</v>
      </c>
      <c r="M261" s="76" t="s">
        <v>1179</v>
      </c>
      <c r="N261" s="76" t="s">
        <v>154</v>
      </c>
      <c r="O261" s="324">
        <v>68400</v>
      </c>
      <c r="P261" s="77">
        <f ca="1">SUMIF($W$12:BO261,$P$11,W261:BO261)</f>
        <v>0</v>
      </c>
      <c r="Q261" s="77">
        <f ca="1">SUMIF($W$12:BP261,$P$11,X261:BP261)</f>
        <v>0</v>
      </c>
      <c r="R261" s="77">
        <f ca="1">SUMIF($W$12:BQ261,$P$11,Y261:BQ261)</f>
        <v>0</v>
      </c>
      <c r="S261" s="78">
        <f t="shared" ca="1" si="52"/>
        <v>0</v>
      </c>
      <c r="T261" s="77">
        <f t="shared" ca="1" si="53"/>
        <v>0</v>
      </c>
      <c r="U261" s="77">
        <f t="shared" ca="1" si="54"/>
        <v>0</v>
      </c>
      <c r="V261" s="79">
        <f t="shared" ca="1" si="55"/>
        <v>0</v>
      </c>
      <c r="W261" s="80"/>
      <c r="X261" s="81">
        <f t="shared" si="56"/>
        <v>0</v>
      </c>
      <c r="Y261" s="82"/>
      <c r="Z261" s="80"/>
      <c r="AA261" s="81">
        <f t="shared" si="57"/>
        <v>0</v>
      </c>
      <c r="AB261" s="82"/>
      <c r="AC261" s="80"/>
      <c r="AD261" s="81">
        <f t="shared" si="58"/>
        <v>0</v>
      </c>
      <c r="AE261" s="82"/>
      <c r="AF261" s="80"/>
      <c r="AG261" s="81">
        <f t="shared" si="59"/>
        <v>0</v>
      </c>
      <c r="AH261" s="82"/>
      <c r="AI261" s="80"/>
      <c r="AJ261" s="81">
        <f t="shared" si="60"/>
        <v>0</v>
      </c>
      <c r="AK261" s="82"/>
      <c r="AL261" s="80"/>
      <c r="AM261" s="81">
        <v>0</v>
      </c>
      <c r="AN261" s="82"/>
      <c r="AO261" s="80"/>
      <c r="AP261" s="81">
        <v>0</v>
      </c>
      <c r="AQ261" s="82"/>
      <c r="AR261" s="80"/>
      <c r="AS261" s="81">
        <f t="shared" si="61"/>
        <v>0</v>
      </c>
      <c r="AT261" s="82"/>
      <c r="AU261" s="80"/>
      <c r="AV261" s="81">
        <f t="shared" si="62"/>
        <v>0</v>
      </c>
      <c r="AW261" s="82"/>
      <c r="AX261" s="80"/>
      <c r="AY261" s="81">
        <f t="shared" si="63"/>
        <v>0</v>
      </c>
      <c r="AZ261" s="82"/>
      <c r="BA261" s="80"/>
      <c r="BB261" s="81">
        <f t="shared" si="64"/>
        <v>0</v>
      </c>
      <c r="BC261" s="82"/>
      <c r="BD261" s="80"/>
      <c r="BE261" s="81">
        <f t="shared" si="65"/>
        <v>0</v>
      </c>
      <c r="BF261" s="82"/>
      <c r="BG261" s="80"/>
      <c r="BH261" s="81">
        <f t="shared" si="66"/>
        <v>0</v>
      </c>
      <c r="BI261" s="82"/>
      <c r="BJ261" s="80"/>
      <c r="BK261" s="81">
        <f t="shared" si="67"/>
        <v>0</v>
      </c>
      <c r="BL261" s="82"/>
      <c r="BM261" s="80"/>
      <c r="BN261" s="81">
        <f t="shared" si="68"/>
        <v>0</v>
      </c>
      <c r="BO261" s="82"/>
    </row>
    <row r="262" spans="1:67" ht="39" hidden="1" customHeight="1" thickBot="1">
      <c r="A262" s="71">
        <v>85251</v>
      </c>
      <c r="B262" s="71" t="s">
        <v>2242</v>
      </c>
      <c r="C262" s="221" t="str">
        <f ca="1">IF(V262&gt;0,IF($C$12=B262,COUNT($C$12:C261,1),""),"")</f>
        <v/>
      </c>
      <c r="D262" s="221" t="str">
        <f ca="1">IF(V262&gt;0,IF($D$12=B262,COUNT($D$12:D261,1),""),"")</f>
        <v/>
      </c>
      <c r="E262" s="221" t="str">
        <f ca="1">IF(V262&gt;0,IF($E$12=B262,COUNT($E$12:E261,1),""),"")</f>
        <v/>
      </c>
      <c r="F262" s="221" t="str">
        <f ca="1">IF(V262&gt;0,IF($F$12=B262,COUNT($F$12:F261,1),""),"")</f>
        <v/>
      </c>
      <c r="G262" s="90"/>
      <c r="H262" s="72">
        <v>51906</v>
      </c>
      <c r="I262" s="76" t="s">
        <v>255</v>
      </c>
      <c r="J262" s="91" t="s">
        <v>154</v>
      </c>
      <c r="K262" s="324">
        <v>1300000</v>
      </c>
      <c r="L262" s="89">
        <v>420707</v>
      </c>
      <c r="M262" s="76" t="s">
        <v>1179</v>
      </c>
      <c r="N262" s="76" t="s">
        <v>154</v>
      </c>
      <c r="O262" s="324">
        <v>68400</v>
      </c>
      <c r="P262" s="77">
        <f ca="1">SUMIF($W$12:BO262,$P$11,W262:BO262)</f>
        <v>0</v>
      </c>
      <c r="Q262" s="77">
        <f ca="1">SUMIF($W$12:BP262,$P$11,X262:BP262)</f>
        <v>0</v>
      </c>
      <c r="R262" s="77">
        <f ca="1">SUMIF($W$12:BQ262,$P$11,Y262:BQ262)</f>
        <v>0</v>
      </c>
      <c r="S262" s="78">
        <f t="shared" ca="1" si="52"/>
        <v>0</v>
      </c>
      <c r="T262" s="77">
        <f t="shared" ca="1" si="53"/>
        <v>0</v>
      </c>
      <c r="U262" s="77">
        <f t="shared" ca="1" si="54"/>
        <v>0</v>
      </c>
      <c r="V262" s="79">
        <f t="shared" ca="1" si="55"/>
        <v>0</v>
      </c>
      <c r="W262" s="80"/>
      <c r="X262" s="81">
        <f t="shared" si="56"/>
        <v>0</v>
      </c>
      <c r="Y262" s="82"/>
      <c r="Z262" s="80"/>
      <c r="AA262" s="81">
        <f t="shared" si="57"/>
        <v>0</v>
      </c>
      <c r="AB262" s="82"/>
      <c r="AC262" s="80"/>
      <c r="AD262" s="81">
        <f t="shared" si="58"/>
        <v>0</v>
      </c>
      <c r="AE262" s="82"/>
      <c r="AF262" s="80"/>
      <c r="AG262" s="81">
        <f t="shared" si="59"/>
        <v>0</v>
      </c>
      <c r="AH262" s="82"/>
      <c r="AI262" s="80"/>
      <c r="AJ262" s="81">
        <f t="shared" si="60"/>
        <v>0</v>
      </c>
      <c r="AK262" s="82"/>
      <c r="AL262" s="80"/>
      <c r="AM262" s="81">
        <v>0</v>
      </c>
      <c r="AN262" s="82"/>
      <c r="AO262" s="80"/>
      <c r="AP262" s="81">
        <v>0</v>
      </c>
      <c r="AQ262" s="82"/>
      <c r="AR262" s="80"/>
      <c r="AS262" s="81">
        <f t="shared" si="61"/>
        <v>0</v>
      </c>
      <c r="AT262" s="82"/>
      <c r="AU262" s="80"/>
      <c r="AV262" s="81">
        <f t="shared" si="62"/>
        <v>0</v>
      </c>
      <c r="AW262" s="82"/>
      <c r="AX262" s="80"/>
      <c r="AY262" s="81">
        <f t="shared" si="63"/>
        <v>0</v>
      </c>
      <c r="AZ262" s="82"/>
      <c r="BA262" s="80"/>
      <c r="BB262" s="81">
        <f t="shared" si="64"/>
        <v>0</v>
      </c>
      <c r="BC262" s="82"/>
      <c r="BD262" s="80"/>
      <c r="BE262" s="81">
        <f t="shared" si="65"/>
        <v>0</v>
      </c>
      <c r="BF262" s="82"/>
      <c r="BG262" s="80"/>
      <c r="BH262" s="81">
        <f t="shared" si="66"/>
        <v>0</v>
      </c>
      <c r="BI262" s="82"/>
      <c r="BJ262" s="80"/>
      <c r="BK262" s="81">
        <f t="shared" si="67"/>
        <v>0</v>
      </c>
      <c r="BL262" s="82"/>
      <c r="BM262" s="80"/>
      <c r="BN262" s="81">
        <f t="shared" si="68"/>
        <v>0</v>
      </c>
      <c r="BO262" s="82"/>
    </row>
    <row r="263" spans="1:67" ht="39" hidden="1" customHeight="1" thickBot="1">
      <c r="A263" s="71">
        <v>85252</v>
      </c>
      <c r="B263" s="71" t="s">
        <v>2242</v>
      </c>
      <c r="C263" s="221" t="str">
        <f ca="1">IF(V263&gt;0,IF($C$12=B263,COUNT($C$12:C262,1),""),"")</f>
        <v/>
      </c>
      <c r="D263" s="221" t="str">
        <f ca="1">IF(V263&gt;0,IF($D$12=B263,COUNT($D$12:D262,1),""),"")</f>
        <v/>
      </c>
      <c r="E263" s="221" t="str">
        <f ca="1">IF(V263&gt;0,IF($E$12=B263,COUNT($E$12:E262,1),""),"")</f>
        <v/>
      </c>
      <c r="F263" s="221" t="str">
        <f ca="1">IF(V263&gt;0,IF($F$12=B263,COUNT($F$12:F262,1),""),"")</f>
        <v/>
      </c>
      <c r="G263" s="90"/>
      <c r="H263" s="72">
        <v>52101</v>
      </c>
      <c r="I263" s="76" t="s">
        <v>256</v>
      </c>
      <c r="J263" s="91" t="s">
        <v>154</v>
      </c>
      <c r="K263" s="324">
        <v>804000</v>
      </c>
      <c r="L263" s="89">
        <v>420708</v>
      </c>
      <c r="M263" s="76" t="s">
        <v>1180</v>
      </c>
      <c r="N263" s="76" t="s">
        <v>154</v>
      </c>
      <c r="O263" s="324">
        <v>84600</v>
      </c>
      <c r="P263" s="77">
        <f ca="1">SUMIF($W$12:BO263,$P$11,W263:BO263)</f>
        <v>0</v>
      </c>
      <c r="Q263" s="77">
        <f ca="1">SUMIF($W$12:BP263,$P$11,X263:BP263)</f>
        <v>0</v>
      </c>
      <c r="R263" s="77">
        <f ca="1">SUMIF($W$12:BQ263,$P$11,Y263:BQ263)</f>
        <v>0</v>
      </c>
      <c r="S263" s="78">
        <f t="shared" ca="1" si="52"/>
        <v>0</v>
      </c>
      <c r="T263" s="77">
        <f t="shared" ca="1" si="53"/>
        <v>0</v>
      </c>
      <c r="U263" s="77">
        <f t="shared" ca="1" si="54"/>
        <v>0</v>
      </c>
      <c r="V263" s="79">
        <f t="shared" ca="1" si="55"/>
        <v>0</v>
      </c>
      <c r="W263" s="80"/>
      <c r="X263" s="81">
        <f t="shared" si="56"/>
        <v>0</v>
      </c>
      <c r="Y263" s="82"/>
      <c r="Z263" s="80"/>
      <c r="AA263" s="81">
        <f t="shared" si="57"/>
        <v>0</v>
      </c>
      <c r="AB263" s="82"/>
      <c r="AC263" s="80"/>
      <c r="AD263" s="81">
        <f t="shared" si="58"/>
        <v>0</v>
      </c>
      <c r="AE263" s="82"/>
      <c r="AF263" s="80"/>
      <c r="AG263" s="81">
        <f t="shared" si="59"/>
        <v>0</v>
      </c>
      <c r="AH263" s="82"/>
      <c r="AI263" s="80"/>
      <c r="AJ263" s="81">
        <f t="shared" si="60"/>
        <v>0</v>
      </c>
      <c r="AK263" s="82"/>
      <c r="AL263" s="80"/>
      <c r="AM263" s="81">
        <v>0</v>
      </c>
      <c r="AN263" s="82"/>
      <c r="AO263" s="80"/>
      <c r="AP263" s="81">
        <v>0</v>
      </c>
      <c r="AQ263" s="82"/>
      <c r="AR263" s="80"/>
      <c r="AS263" s="81">
        <f t="shared" si="61"/>
        <v>0</v>
      </c>
      <c r="AT263" s="82"/>
      <c r="AU263" s="80"/>
      <c r="AV263" s="81">
        <f t="shared" si="62"/>
        <v>0</v>
      </c>
      <c r="AW263" s="82"/>
      <c r="AX263" s="80"/>
      <c r="AY263" s="81">
        <f t="shared" si="63"/>
        <v>0</v>
      </c>
      <c r="AZ263" s="82"/>
      <c r="BA263" s="80"/>
      <c r="BB263" s="81">
        <f t="shared" si="64"/>
        <v>0</v>
      </c>
      <c r="BC263" s="82"/>
      <c r="BD263" s="80"/>
      <c r="BE263" s="81">
        <f t="shared" si="65"/>
        <v>0</v>
      </c>
      <c r="BF263" s="82"/>
      <c r="BG263" s="80"/>
      <c r="BH263" s="81">
        <f t="shared" si="66"/>
        <v>0</v>
      </c>
      <c r="BI263" s="82"/>
      <c r="BJ263" s="80"/>
      <c r="BK263" s="81">
        <f t="shared" si="67"/>
        <v>0</v>
      </c>
      <c r="BL263" s="82"/>
      <c r="BM263" s="80"/>
      <c r="BN263" s="81">
        <f t="shared" si="68"/>
        <v>0</v>
      </c>
      <c r="BO263" s="82"/>
    </row>
    <row r="264" spans="1:67" ht="39" hidden="1" customHeight="1" thickBot="1">
      <c r="A264" s="71">
        <v>85253</v>
      </c>
      <c r="B264" s="71" t="s">
        <v>2242</v>
      </c>
      <c r="C264" s="221" t="str">
        <f ca="1">IF(V264&gt;0,IF($C$12=B264,COUNT($C$12:C263,1),""),"")</f>
        <v/>
      </c>
      <c r="D264" s="221" t="str">
        <f ca="1">IF(V264&gt;0,IF($D$12=B264,COUNT($D$12:D263,1),""),"")</f>
        <v/>
      </c>
      <c r="E264" s="221" t="str">
        <f ca="1">IF(V264&gt;0,IF($E$12=B264,COUNT($E$12:E263,1),""),"")</f>
        <v/>
      </c>
      <c r="F264" s="221" t="str">
        <f ca="1">IF(V264&gt;0,IF($F$12=B264,COUNT($F$12:F263,1),""),"")</f>
        <v/>
      </c>
      <c r="G264" s="90"/>
      <c r="H264" s="72">
        <v>52102</v>
      </c>
      <c r="I264" s="76" t="s">
        <v>257</v>
      </c>
      <c r="J264" s="91" t="s">
        <v>154</v>
      </c>
      <c r="K264" s="324">
        <v>1165000</v>
      </c>
      <c r="L264" s="89">
        <v>420708</v>
      </c>
      <c r="M264" s="76" t="s">
        <v>1180</v>
      </c>
      <c r="N264" s="76" t="s">
        <v>154</v>
      </c>
      <c r="O264" s="324">
        <v>84600</v>
      </c>
      <c r="P264" s="77">
        <f ca="1">SUMIF($W$12:BO264,$P$11,W264:BO264)</f>
        <v>0</v>
      </c>
      <c r="Q264" s="77">
        <f ca="1">SUMIF($W$12:BP264,$P$11,X264:BP264)</f>
        <v>0</v>
      </c>
      <c r="R264" s="77">
        <f ca="1">SUMIF($W$12:BQ264,$P$11,Y264:BQ264)</f>
        <v>0</v>
      </c>
      <c r="S264" s="78">
        <f t="shared" ca="1" si="52"/>
        <v>0</v>
      </c>
      <c r="T264" s="77">
        <f t="shared" ca="1" si="53"/>
        <v>0</v>
      </c>
      <c r="U264" s="77">
        <f t="shared" ca="1" si="54"/>
        <v>0</v>
      </c>
      <c r="V264" s="79">
        <f t="shared" ca="1" si="55"/>
        <v>0</v>
      </c>
      <c r="W264" s="80"/>
      <c r="X264" s="81">
        <f t="shared" si="56"/>
        <v>0</v>
      </c>
      <c r="Y264" s="82"/>
      <c r="Z264" s="80"/>
      <c r="AA264" s="81">
        <f t="shared" si="57"/>
        <v>0</v>
      </c>
      <c r="AB264" s="82"/>
      <c r="AC264" s="80"/>
      <c r="AD264" s="81">
        <f t="shared" si="58"/>
        <v>0</v>
      </c>
      <c r="AE264" s="82"/>
      <c r="AF264" s="80"/>
      <c r="AG264" s="81">
        <f t="shared" si="59"/>
        <v>0</v>
      </c>
      <c r="AH264" s="82"/>
      <c r="AI264" s="80"/>
      <c r="AJ264" s="81">
        <f t="shared" si="60"/>
        <v>0</v>
      </c>
      <c r="AK264" s="82"/>
      <c r="AL264" s="80"/>
      <c r="AM264" s="81">
        <v>0</v>
      </c>
      <c r="AN264" s="82"/>
      <c r="AO264" s="80"/>
      <c r="AP264" s="81">
        <v>0</v>
      </c>
      <c r="AQ264" s="82"/>
      <c r="AR264" s="80"/>
      <c r="AS264" s="81">
        <f t="shared" si="61"/>
        <v>0</v>
      </c>
      <c r="AT264" s="82"/>
      <c r="AU264" s="80"/>
      <c r="AV264" s="81">
        <f t="shared" si="62"/>
        <v>0</v>
      </c>
      <c r="AW264" s="82"/>
      <c r="AX264" s="80"/>
      <c r="AY264" s="81">
        <f t="shared" si="63"/>
        <v>0</v>
      </c>
      <c r="AZ264" s="82"/>
      <c r="BA264" s="80"/>
      <c r="BB264" s="81">
        <f t="shared" si="64"/>
        <v>0</v>
      </c>
      <c r="BC264" s="82"/>
      <c r="BD264" s="80"/>
      <c r="BE264" s="81">
        <f t="shared" si="65"/>
        <v>0</v>
      </c>
      <c r="BF264" s="82"/>
      <c r="BG264" s="80"/>
      <c r="BH264" s="81">
        <f t="shared" si="66"/>
        <v>0</v>
      </c>
      <c r="BI264" s="82"/>
      <c r="BJ264" s="80"/>
      <c r="BK264" s="81">
        <f t="shared" si="67"/>
        <v>0</v>
      </c>
      <c r="BL264" s="82"/>
      <c r="BM264" s="80"/>
      <c r="BN264" s="81">
        <f t="shared" si="68"/>
        <v>0</v>
      </c>
      <c r="BO264" s="82"/>
    </row>
    <row r="265" spans="1:67" ht="39" hidden="1" customHeight="1" thickBot="1">
      <c r="A265" s="71">
        <v>85254</v>
      </c>
      <c r="B265" s="71" t="s">
        <v>2242</v>
      </c>
      <c r="C265" s="221" t="str">
        <f ca="1">IF(V265&gt;0,IF($C$12=B265,COUNT($C$12:C264,1),""),"")</f>
        <v/>
      </c>
      <c r="D265" s="221" t="str">
        <f ca="1">IF(V265&gt;0,IF($D$12=B265,COUNT($D$12:D264,1),""),"")</f>
        <v/>
      </c>
      <c r="E265" s="221" t="str">
        <f ca="1">IF(V265&gt;0,IF($E$12=B265,COUNT($E$12:E264,1),""),"")</f>
        <v/>
      </c>
      <c r="F265" s="221" t="str">
        <f ca="1">IF(V265&gt;0,IF($F$12=B265,COUNT($F$12:F264,1),""),"")</f>
        <v/>
      </c>
      <c r="G265" s="90"/>
      <c r="H265" s="72">
        <v>52103</v>
      </c>
      <c r="I265" s="76" t="s">
        <v>258</v>
      </c>
      <c r="J265" s="91" t="s">
        <v>154</v>
      </c>
      <c r="K265" s="324">
        <v>1342000</v>
      </c>
      <c r="L265" s="89">
        <v>420708</v>
      </c>
      <c r="M265" s="76" t="s">
        <v>1180</v>
      </c>
      <c r="N265" s="76" t="s">
        <v>154</v>
      </c>
      <c r="O265" s="324">
        <v>84600</v>
      </c>
      <c r="P265" s="77">
        <f ca="1">SUMIF($W$12:BO265,$P$11,W265:BO265)</f>
        <v>0</v>
      </c>
      <c r="Q265" s="77">
        <f ca="1">SUMIF($W$12:BP265,$P$11,X265:BP265)</f>
        <v>0</v>
      </c>
      <c r="R265" s="77">
        <f ca="1">SUMIF($W$12:BQ265,$P$11,Y265:BQ265)</f>
        <v>0</v>
      </c>
      <c r="S265" s="78">
        <f t="shared" ca="1" si="52"/>
        <v>0</v>
      </c>
      <c r="T265" s="77">
        <f t="shared" ca="1" si="53"/>
        <v>0</v>
      </c>
      <c r="U265" s="77">
        <f t="shared" ca="1" si="54"/>
        <v>0</v>
      </c>
      <c r="V265" s="79">
        <f t="shared" ca="1" si="55"/>
        <v>0</v>
      </c>
      <c r="W265" s="80"/>
      <c r="X265" s="81">
        <f t="shared" si="56"/>
        <v>0</v>
      </c>
      <c r="Y265" s="82"/>
      <c r="Z265" s="80"/>
      <c r="AA265" s="81">
        <f t="shared" si="57"/>
        <v>0</v>
      </c>
      <c r="AB265" s="82"/>
      <c r="AC265" s="80"/>
      <c r="AD265" s="81">
        <f t="shared" si="58"/>
        <v>0</v>
      </c>
      <c r="AE265" s="82"/>
      <c r="AF265" s="80"/>
      <c r="AG265" s="81">
        <f t="shared" si="59"/>
        <v>0</v>
      </c>
      <c r="AH265" s="82"/>
      <c r="AI265" s="80"/>
      <c r="AJ265" s="81">
        <f t="shared" si="60"/>
        <v>0</v>
      </c>
      <c r="AK265" s="82"/>
      <c r="AL265" s="80"/>
      <c r="AM265" s="81">
        <v>0</v>
      </c>
      <c r="AN265" s="82"/>
      <c r="AO265" s="80"/>
      <c r="AP265" s="81">
        <v>0</v>
      </c>
      <c r="AQ265" s="82"/>
      <c r="AR265" s="80"/>
      <c r="AS265" s="81">
        <f t="shared" si="61"/>
        <v>0</v>
      </c>
      <c r="AT265" s="82"/>
      <c r="AU265" s="80"/>
      <c r="AV265" s="81">
        <f t="shared" si="62"/>
        <v>0</v>
      </c>
      <c r="AW265" s="82"/>
      <c r="AX265" s="80"/>
      <c r="AY265" s="81">
        <f t="shared" si="63"/>
        <v>0</v>
      </c>
      <c r="AZ265" s="82"/>
      <c r="BA265" s="80"/>
      <c r="BB265" s="81">
        <f t="shared" si="64"/>
        <v>0</v>
      </c>
      <c r="BC265" s="82"/>
      <c r="BD265" s="80"/>
      <c r="BE265" s="81">
        <f t="shared" si="65"/>
        <v>0</v>
      </c>
      <c r="BF265" s="82"/>
      <c r="BG265" s="80"/>
      <c r="BH265" s="81">
        <f t="shared" si="66"/>
        <v>0</v>
      </c>
      <c r="BI265" s="82"/>
      <c r="BJ265" s="80"/>
      <c r="BK265" s="81">
        <f t="shared" si="67"/>
        <v>0</v>
      </c>
      <c r="BL265" s="82"/>
      <c r="BM265" s="80"/>
      <c r="BN265" s="81">
        <f t="shared" si="68"/>
        <v>0</v>
      </c>
      <c r="BO265" s="82"/>
    </row>
    <row r="266" spans="1:67" ht="39" hidden="1" customHeight="1" thickBot="1">
      <c r="A266" s="71">
        <v>85255</v>
      </c>
      <c r="B266" s="71" t="s">
        <v>2242</v>
      </c>
      <c r="C266" s="221" t="str">
        <f ca="1">IF(V266&gt;0,IF($C$12=B266,COUNT($C$12:C265,1),""),"")</f>
        <v/>
      </c>
      <c r="D266" s="221" t="str">
        <f ca="1">IF(V266&gt;0,IF($D$12=B266,COUNT($D$12:D265,1),""),"")</f>
        <v/>
      </c>
      <c r="E266" s="221" t="str">
        <f ca="1">IF(V266&gt;0,IF($E$12=B266,COUNT($E$12:E265,1),""),"")</f>
        <v/>
      </c>
      <c r="F266" s="221" t="str">
        <f ca="1">IF(V266&gt;0,IF($F$12=B266,COUNT($F$12:F265,1),""),"")</f>
        <v/>
      </c>
      <c r="G266" s="90"/>
      <c r="H266" s="72">
        <v>52104</v>
      </c>
      <c r="I266" s="76" t="s">
        <v>259</v>
      </c>
      <c r="J266" s="91" t="s">
        <v>154</v>
      </c>
      <c r="K266" s="324">
        <v>1411000</v>
      </c>
      <c r="L266" s="89">
        <v>420708</v>
      </c>
      <c r="M266" s="76" t="s">
        <v>1180</v>
      </c>
      <c r="N266" s="76" t="s">
        <v>154</v>
      </c>
      <c r="O266" s="324">
        <v>84600</v>
      </c>
      <c r="P266" s="77">
        <f ca="1">SUMIF($W$12:BO266,$P$11,W266:BO266)</f>
        <v>0</v>
      </c>
      <c r="Q266" s="77">
        <f ca="1">SUMIF($W$12:BP266,$P$11,X266:BP266)</f>
        <v>0</v>
      </c>
      <c r="R266" s="77">
        <f ca="1">SUMIF($W$12:BQ266,$P$11,Y266:BQ266)</f>
        <v>0</v>
      </c>
      <c r="S266" s="78">
        <f t="shared" ca="1" si="52"/>
        <v>0</v>
      </c>
      <c r="T266" s="77">
        <f t="shared" ca="1" si="53"/>
        <v>0</v>
      </c>
      <c r="U266" s="77">
        <f t="shared" ca="1" si="54"/>
        <v>0</v>
      </c>
      <c r="V266" s="79">
        <f t="shared" ca="1" si="55"/>
        <v>0</v>
      </c>
      <c r="W266" s="80"/>
      <c r="X266" s="81">
        <f t="shared" si="56"/>
        <v>0</v>
      </c>
      <c r="Y266" s="82"/>
      <c r="Z266" s="80"/>
      <c r="AA266" s="81">
        <f t="shared" si="57"/>
        <v>0</v>
      </c>
      <c r="AB266" s="82"/>
      <c r="AC266" s="80"/>
      <c r="AD266" s="81">
        <f t="shared" si="58"/>
        <v>0</v>
      </c>
      <c r="AE266" s="82"/>
      <c r="AF266" s="80"/>
      <c r="AG266" s="81">
        <f t="shared" si="59"/>
        <v>0</v>
      </c>
      <c r="AH266" s="82"/>
      <c r="AI266" s="80"/>
      <c r="AJ266" s="81">
        <f t="shared" si="60"/>
        <v>0</v>
      </c>
      <c r="AK266" s="82"/>
      <c r="AL266" s="80"/>
      <c r="AM266" s="81">
        <v>0</v>
      </c>
      <c r="AN266" s="82"/>
      <c r="AO266" s="80"/>
      <c r="AP266" s="81">
        <v>0</v>
      </c>
      <c r="AQ266" s="82"/>
      <c r="AR266" s="80"/>
      <c r="AS266" s="81">
        <f t="shared" si="61"/>
        <v>0</v>
      </c>
      <c r="AT266" s="82"/>
      <c r="AU266" s="80"/>
      <c r="AV266" s="81">
        <f t="shared" si="62"/>
        <v>0</v>
      </c>
      <c r="AW266" s="82"/>
      <c r="AX266" s="80"/>
      <c r="AY266" s="81">
        <f t="shared" si="63"/>
        <v>0</v>
      </c>
      <c r="AZ266" s="82"/>
      <c r="BA266" s="80"/>
      <c r="BB266" s="81">
        <f t="shared" si="64"/>
        <v>0</v>
      </c>
      <c r="BC266" s="82"/>
      <c r="BD266" s="80"/>
      <c r="BE266" s="81">
        <f t="shared" si="65"/>
        <v>0</v>
      </c>
      <c r="BF266" s="82"/>
      <c r="BG266" s="80"/>
      <c r="BH266" s="81">
        <f t="shared" si="66"/>
        <v>0</v>
      </c>
      <c r="BI266" s="82"/>
      <c r="BJ266" s="80"/>
      <c r="BK266" s="81">
        <f t="shared" si="67"/>
        <v>0</v>
      </c>
      <c r="BL266" s="82"/>
      <c r="BM266" s="80"/>
      <c r="BN266" s="81">
        <f t="shared" si="68"/>
        <v>0</v>
      </c>
      <c r="BO266" s="82"/>
    </row>
    <row r="267" spans="1:67" ht="39" hidden="1" customHeight="1" thickBot="1">
      <c r="A267" s="71">
        <v>85256</v>
      </c>
      <c r="B267" s="71" t="s">
        <v>2242</v>
      </c>
      <c r="C267" s="221" t="str">
        <f ca="1">IF(V267&gt;0,IF($C$12=B267,COUNT($C$12:C266,1),""),"")</f>
        <v/>
      </c>
      <c r="D267" s="221" t="str">
        <f ca="1">IF(V267&gt;0,IF($D$12=B267,COUNT($D$12:D266,1),""),"")</f>
        <v/>
      </c>
      <c r="E267" s="221" t="str">
        <f ca="1">IF(V267&gt;0,IF($E$12=B267,COUNT($E$12:E266,1),""),"")</f>
        <v/>
      </c>
      <c r="F267" s="221" t="str">
        <f ca="1">IF(V267&gt;0,IF($F$12=B267,COUNT($F$12:F266,1),""),"")</f>
        <v/>
      </c>
      <c r="G267" s="72">
        <v>683000400</v>
      </c>
      <c r="H267" s="72">
        <v>60101</v>
      </c>
      <c r="I267" s="76" t="s">
        <v>260</v>
      </c>
      <c r="J267" s="91" t="s">
        <v>154</v>
      </c>
      <c r="K267" s="324">
        <v>845000</v>
      </c>
      <c r="L267" s="89">
        <v>420801</v>
      </c>
      <c r="M267" s="76" t="s">
        <v>1181</v>
      </c>
      <c r="N267" s="76" t="s">
        <v>154</v>
      </c>
      <c r="O267" s="324">
        <v>72000</v>
      </c>
      <c r="P267" s="77">
        <f ca="1">SUMIF($W$12:BO267,$P$11,W267:BO267)</f>
        <v>0</v>
      </c>
      <c r="Q267" s="77">
        <f ca="1">SUMIF($W$12:BP267,$P$11,X267:BP267)</f>
        <v>0</v>
      </c>
      <c r="R267" s="77">
        <f ca="1">SUMIF($W$12:BQ267,$P$11,Y267:BQ267)</f>
        <v>0</v>
      </c>
      <c r="S267" s="78">
        <f t="shared" ref="S267:S330" ca="1" si="69">P267*K267</f>
        <v>0</v>
      </c>
      <c r="T267" s="77">
        <f t="shared" ref="T267:T330" ca="1" si="70">Q267*O267</f>
        <v>0</v>
      </c>
      <c r="U267" s="77">
        <f t="shared" ref="U267:U330" ca="1" si="71">R267*O267*0.6</f>
        <v>0</v>
      </c>
      <c r="V267" s="79">
        <f t="shared" ref="V267:V330" ca="1" si="72">SUM(S267:U267)</f>
        <v>0</v>
      </c>
      <c r="W267" s="80"/>
      <c r="X267" s="81">
        <f t="shared" si="56"/>
        <v>0</v>
      </c>
      <c r="Y267" s="82"/>
      <c r="Z267" s="80"/>
      <c r="AA267" s="81">
        <f t="shared" si="57"/>
        <v>0</v>
      </c>
      <c r="AB267" s="82"/>
      <c r="AC267" s="80"/>
      <c r="AD267" s="81">
        <f t="shared" si="58"/>
        <v>0</v>
      </c>
      <c r="AE267" s="82"/>
      <c r="AF267" s="80"/>
      <c r="AG267" s="81">
        <f t="shared" si="59"/>
        <v>0</v>
      </c>
      <c r="AH267" s="82"/>
      <c r="AI267" s="80"/>
      <c r="AJ267" s="81">
        <f t="shared" si="60"/>
        <v>0</v>
      </c>
      <c r="AK267" s="82"/>
      <c r="AL267" s="80"/>
      <c r="AM267" s="81">
        <v>0</v>
      </c>
      <c r="AN267" s="82"/>
      <c r="AO267" s="80"/>
      <c r="AP267" s="81">
        <v>0</v>
      </c>
      <c r="AQ267" s="82"/>
      <c r="AR267" s="80"/>
      <c r="AS267" s="81">
        <f t="shared" si="61"/>
        <v>0</v>
      </c>
      <c r="AT267" s="82"/>
      <c r="AU267" s="80"/>
      <c r="AV267" s="81">
        <f t="shared" si="62"/>
        <v>0</v>
      </c>
      <c r="AW267" s="82"/>
      <c r="AX267" s="80"/>
      <c r="AY267" s="81">
        <f t="shared" si="63"/>
        <v>0</v>
      </c>
      <c r="AZ267" s="82"/>
      <c r="BA267" s="80"/>
      <c r="BB267" s="81">
        <f t="shared" si="64"/>
        <v>0</v>
      </c>
      <c r="BC267" s="82"/>
      <c r="BD267" s="80"/>
      <c r="BE267" s="81">
        <f t="shared" si="65"/>
        <v>0</v>
      </c>
      <c r="BF267" s="82"/>
      <c r="BG267" s="80"/>
      <c r="BH267" s="81">
        <f t="shared" si="66"/>
        <v>0</v>
      </c>
      <c r="BI267" s="82"/>
      <c r="BJ267" s="80"/>
      <c r="BK267" s="81">
        <f t="shared" si="67"/>
        <v>0</v>
      </c>
      <c r="BL267" s="82"/>
      <c r="BM267" s="80"/>
      <c r="BN267" s="81">
        <f t="shared" si="68"/>
        <v>0</v>
      </c>
      <c r="BO267" s="82"/>
    </row>
    <row r="268" spans="1:67" ht="39" hidden="1" customHeight="1" thickBot="1">
      <c r="A268" s="71">
        <v>85257</v>
      </c>
      <c r="B268" s="71" t="s">
        <v>2242</v>
      </c>
      <c r="C268" s="221" t="str">
        <f ca="1">IF(V268&gt;0,IF($C$12=B268,COUNT($C$12:C267,1),""),"")</f>
        <v/>
      </c>
      <c r="D268" s="221" t="str">
        <f ca="1">IF(V268&gt;0,IF($D$12=B268,COUNT($D$12:D267,1),""),"")</f>
        <v/>
      </c>
      <c r="E268" s="221" t="str">
        <f ca="1">IF(V268&gt;0,IF($E$12=B268,COUNT($E$12:E267,1),""),"")</f>
        <v/>
      </c>
      <c r="F268" s="221" t="str">
        <f ca="1">IF(V268&gt;0,IF($F$12=B268,COUNT($F$12:F267,1),""),"")</f>
        <v/>
      </c>
      <c r="G268" s="72">
        <v>683000500</v>
      </c>
      <c r="H268" s="72">
        <v>60102</v>
      </c>
      <c r="I268" s="76" t="s">
        <v>261</v>
      </c>
      <c r="J268" s="91" t="s">
        <v>154</v>
      </c>
      <c r="K268" s="324">
        <v>1330000</v>
      </c>
      <c r="L268" s="89">
        <v>420801</v>
      </c>
      <c r="M268" s="76" t="s">
        <v>1181</v>
      </c>
      <c r="N268" s="76" t="s">
        <v>154</v>
      </c>
      <c r="O268" s="324">
        <v>72000</v>
      </c>
      <c r="P268" s="77">
        <f ca="1">SUMIF($W$12:BO268,$P$11,W268:BO268)</f>
        <v>0</v>
      </c>
      <c r="Q268" s="77">
        <f ca="1">SUMIF($W$12:BP268,$P$11,X268:BP268)</f>
        <v>0</v>
      </c>
      <c r="R268" s="77">
        <f ca="1">SUMIF($W$12:BQ268,$P$11,Y268:BQ268)</f>
        <v>0</v>
      </c>
      <c r="S268" s="78">
        <f t="shared" ca="1" si="69"/>
        <v>0</v>
      </c>
      <c r="T268" s="77">
        <f t="shared" ca="1" si="70"/>
        <v>0</v>
      </c>
      <c r="U268" s="77">
        <f t="shared" ca="1" si="71"/>
        <v>0</v>
      </c>
      <c r="V268" s="79">
        <f t="shared" ca="1" si="72"/>
        <v>0</v>
      </c>
      <c r="W268" s="80"/>
      <c r="X268" s="81">
        <f t="shared" si="56"/>
        <v>0</v>
      </c>
      <c r="Y268" s="82"/>
      <c r="Z268" s="80"/>
      <c r="AA268" s="81">
        <f t="shared" si="57"/>
        <v>0</v>
      </c>
      <c r="AB268" s="82"/>
      <c r="AC268" s="80"/>
      <c r="AD268" s="81">
        <f t="shared" si="58"/>
        <v>0</v>
      </c>
      <c r="AE268" s="82"/>
      <c r="AF268" s="80"/>
      <c r="AG268" s="81">
        <f t="shared" si="59"/>
        <v>0</v>
      </c>
      <c r="AH268" s="82"/>
      <c r="AI268" s="80"/>
      <c r="AJ268" s="81">
        <f t="shared" si="60"/>
        <v>0</v>
      </c>
      <c r="AK268" s="82"/>
      <c r="AL268" s="80"/>
      <c r="AM268" s="81">
        <v>0</v>
      </c>
      <c r="AN268" s="82"/>
      <c r="AO268" s="80"/>
      <c r="AP268" s="81">
        <v>0</v>
      </c>
      <c r="AQ268" s="82"/>
      <c r="AR268" s="80"/>
      <c r="AS268" s="81">
        <f t="shared" si="61"/>
        <v>0</v>
      </c>
      <c r="AT268" s="82"/>
      <c r="AU268" s="80"/>
      <c r="AV268" s="81">
        <f t="shared" si="62"/>
        <v>0</v>
      </c>
      <c r="AW268" s="82"/>
      <c r="AX268" s="80"/>
      <c r="AY268" s="81">
        <f t="shared" si="63"/>
        <v>0</v>
      </c>
      <c r="AZ268" s="82"/>
      <c r="BA268" s="80"/>
      <c r="BB268" s="81">
        <f t="shared" si="64"/>
        <v>0</v>
      </c>
      <c r="BC268" s="82"/>
      <c r="BD268" s="80"/>
      <c r="BE268" s="81">
        <f t="shared" si="65"/>
        <v>0</v>
      </c>
      <c r="BF268" s="82"/>
      <c r="BG268" s="80"/>
      <c r="BH268" s="81">
        <f t="shared" si="66"/>
        <v>0</v>
      </c>
      <c r="BI268" s="82"/>
      <c r="BJ268" s="80"/>
      <c r="BK268" s="81">
        <f t="shared" si="67"/>
        <v>0</v>
      </c>
      <c r="BL268" s="82"/>
      <c r="BM268" s="80"/>
      <c r="BN268" s="81">
        <f t="shared" si="68"/>
        <v>0</v>
      </c>
      <c r="BO268" s="82"/>
    </row>
    <row r="269" spans="1:67" ht="39" customHeight="1" thickBot="1">
      <c r="A269" s="71">
        <v>85258</v>
      </c>
      <c r="B269" s="71" t="s">
        <v>2242</v>
      </c>
      <c r="C269" s="221" t="str">
        <f ca="1">IF(V269&gt;0,IF($C$12=B269,COUNT($C$12:C268,1),""),"")</f>
        <v/>
      </c>
      <c r="D269" s="221" t="str">
        <f ca="1">IF(V269&gt;0,IF($D$12=B269,COUNT($D$12:D268,1),""),"")</f>
        <v/>
      </c>
      <c r="E269" s="221" t="str">
        <f ca="1">IF(V269&gt;0,IF($E$12=B269,COUNT($E$12:E268,1),""),"")</f>
        <v/>
      </c>
      <c r="F269" s="221" t="str">
        <f ca="1">IF(V269&gt;0,IF($F$12=B269,COUNT($F$12:F268,1),""),"")</f>
        <v/>
      </c>
      <c r="G269" s="72">
        <v>683000600</v>
      </c>
      <c r="H269" s="72">
        <v>60103</v>
      </c>
      <c r="I269" s="76" t="s">
        <v>262</v>
      </c>
      <c r="J269" s="91" t="s">
        <v>154</v>
      </c>
      <c r="K269" s="324">
        <v>1805000</v>
      </c>
      <c r="L269" s="89">
        <v>420801</v>
      </c>
      <c r="M269" s="76" t="s">
        <v>1181</v>
      </c>
      <c r="N269" s="76" t="s">
        <v>154</v>
      </c>
      <c r="O269" s="324">
        <v>72000</v>
      </c>
      <c r="P269" s="77">
        <f ca="1">SUMIF($W$12:BO269,$P$11,W269:BO269)</f>
        <v>0</v>
      </c>
      <c r="Q269" s="77">
        <f ca="1">SUMIF($W$12:BP269,$P$11,X269:BP269)</f>
        <v>0</v>
      </c>
      <c r="R269" s="77">
        <f ca="1">SUMIF($W$12:BQ269,$P$11,Y269:BQ269)</f>
        <v>0</v>
      </c>
      <c r="S269" s="78">
        <f t="shared" ca="1" si="69"/>
        <v>0</v>
      </c>
      <c r="T269" s="77">
        <f t="shared" ca="1" si="70"/>
        <v>0</v>
      </c>
      <c r="U269" s="77">
        <f t="shared" ca="1" si="71"/>
        <v>0</v>
      </c>
      <c r="V269" s="79">
        <f t="shared" ca="1" si="72"/>
        <v>0</v>
      </c>
      <c r="W269" s="80"/>
      <c r="X269" s="81"/>
      <c r="Y269" s="82"/>
      <c r="Z269" s="80"/>
      <c r="AA269" s="81"/>
      <c r="AB269" s="82"/>
      <c r="AC269" s="80"/>
      <c r="AD269" s="81"/>
      <c r="AE269" s="82"/>
      <c r="AF269" s="80"/>
      <c r="AG269" s="81"/>
      <c r="AH269" s="82"/>
      <c r="AI269" s="80"/>
      <c r="AJ269" s="81"/>
      <c r="AK269" s="82"/>
      <c r="AL269" s="80"/>
      <c r="AM269" s="81"/>
      <c r="AN269" s="82"/>
      <c r="AO269" s="80"/>
      <c r="AP269" s="81">
        <v>0</v>
      </c>
      <c r="AQ269" s="82"/>
      <c r="AR269" s="80"/>
      <c r="AS269" s="81"/>
      <c r="AT269" s="82"/>
      <c r="AU269" s="80"/>
      <c r="AV269" s="81"/>
      <c r="AW269" s="82"/>
      <c r="AX269" s="80"/>
      <c r="AY269" s="81"/>
      <c r="AZ269" s="82"/>
      <c r="BA269" s="80"/>
      <c r="BB269" s="81"/>
      <c r="BC269" s="82"/>
      <c r="BD269" s="80"/>
      <c r="BE269" s="81"/>
      <c r="BF269" s="82"/>
      <c r="BG269" s="80"/>
      <c r="BH269" s="81"/>
      <c r="BI269" s="82"/>
      <c r="BJ269" s="80"/>
      <c r="BK269" s="81"/>
      <c r="BL269" s="82"/>
      <c r="BM269" s="80"/>
      <c r="BN269" s="81"/>
      <c r="BO269" s="82"/>
    </row>
    <row r="270" spans="1:67" ht="39" hidden="1" customHeight="1" thickBot="1">
      <c r="A270" s="71">
        <v>85259</v>
      </c>
      <c r="B270" s="71" t="s">
        <v>2242</v>
      </c>
      <c r="C270" s="221" t="str">
        <f ca="1">IF(V270&gt;0,IF($C$12=B270,COUNT($C$12:C269,1),""),"")</f>
        <v/>
      </c>
      <c r="D270" s="221" t="str">
        <f ca="1">IF(V270&gt;0,IF($D$12=B270,COUNT($D$12:D269,1),""),"")</f>
        <v/>
      </c>
      <c r="E270" s="221" t="str">
        <f ca="1">IF(V270&gt;0,IF($E$12=B270,COUNT($E$12:E269,1),""),"")</f>
        <v/>
      </c>
      <c r="F270" s="221" t="str">
        <f ca="1">IF(V270&gt;0,IF($F$12=B270,COUNT($F$12:F269,1),""),"")</f>
        <v/>
      </c>
      <c r="G270" s="72">
        <v>683000700</v>
      </c>
      <c r="H270" s="72">
        <v>60104</v>
      </c>
      <c r="I270" s="76" t="s">
        <v>263</v>
      </c>
      <c r="J270" s="91" t="s">
        <v>154</v>
      </c>
      <c r="K270" s="324">
        <v>2470000</v>
      </c>
      <c r="L270" s="89">
        <v>420802</v>
      </c>
      <c r="M270" s="76" t="s">
        <v>1182</v>
      </c>
      <c r="N270" s="76" t="s">
        <v>154</v>
      </c>
      <c r="O270" s="324">
        <v>93200</v>
      </c>
      <c r="P270" s="77">
        <f ca="1">SUMIF($W$12:BO270,$P$11,W270:BO270)</f>
        <v>0</v>
      </c>
      <c r="Q270" s="77">
        <f ca="1">SUMIF($W$12:BP270,$P$11,X270:BP270)</f>
        <v>0</v>
      </c>
      <c r="R270" s="77">
        <f ca="1">SUMIF($W$12:BQ270,$P$11,Y270:BQ270)</f>
        <v>0</v>
      </c>
      <c r="S270" s="78">
        <f t="shared" ca="1" si="69"/>
        <v>0</v>
      </c>
      <c r="T270" s="77">
        <f t="shared" ca="1" si="70"/>
        <v>0</v>
      </c>
      <c r="U270" s="77">
        <f t="shared" ca="1" si="71"/>
        <v>0</v>
      </c>
      <c r="V270" s="79">
        <f t="shared" ca="1" si="72"/>
        <v>0</v>
      </c>
      <c r="W270" s="80"/>
      <c r="X270" s="81">
        <f t="shared" ref="X270:X333" si="73">W270</f>
        <v>0</v>
      </c>
      <c r="Y270" s="82"/>
      <c r="Z270" s="80"/>
      <c r="AA270" s="81">
        <f t="shared" ref="AA270:AA333" si="74">Z270</f>
        <v>0</v>
      </c>
      <c r="AB270" s="82"/>
      <c r="AC270" s="80"/>
      <c r="AD270" s="81">
        <f t="shared" ref="AD270:AD333" si="75">AC270</f>
        <v>0</v>
      </c>
      <c r="AE270" s="82"/>
      <c r="AF270" s="80"/>
      <c r="AG270" s="81">
        <f t="shared" ref="AG270:AG333" si="76">AF270</f>
        <v>0</v>
      </c>
      <c r="AH270" s="82"/>
      <c r="AI270" s="80"/>
      <c r="AJ270" s="81">
        <f t="shared" ref="AJ270:AJ333" si="77">AI270</f>
        <v>0</v>
      </c>
      <c r="AK270" s="82"/>
      <c r="AL270" s="80"/>
      <c r="AM270" s="81">
        <v>0</v>
      </c>
      <c r="AN270" s="82"/>
      <c r="AO270" s="80"/>
      <c r="AP270" s="81">
        <v>0</v>
      </c>
      <c r="AQ270" s="82"/>
      <c r="AR270" s="80"/>
      <c r="AS270" s="81">
        <f t="shared" ref="AS270:AS333" si="78">AR270</f>
        <v>0</v>
      </c>
      <c r="AT270" s="82"/>
      <c r="AU270" s="80"/>
      <c r="AV270" s="81">
        <f t="shared" ref="AV270:AV333" si="79">AU270</f>
        <v>0</v>
      </c>
      <c r="AW270" s="82"/>
      <c r="AX270" s="80"/>
      <c r="AY270" s="81">
        <f t="shared" ref="AY270:AY333" si="80">AX270</f>
        <v>0</v>
      </c>
      <c r="AZ270" s="82"/>
      <c r="BA270" s="80"/>
      <c r="BB270" s="81">
        <f t="shared" ref="BB270:BB333" si="81">BA270</f>
        <v>0</v>
      </c>
      <c r="BC270" s="82"/>
      <c r="BD270" s="80"/>
      <c r="BE270" s="81">
        <f t="shared" ref="BE270:BE333" si="82">BD270</f>
        <v>0</v>
      </c>
      <c r="BF270" s="82"/>
      <c r="BG270" s="80"/>
      <c r="BH270" s="81">
        <f t="shared" ref="BH270:BH333" si="83">BG270</f>
        <v>0</v>
      </c>
      <c r="BI270" s="82"/>
      <c r="BJ270" s="80"/>
      <c r="BK270" s="81">
        <f t="shared" ref="BK270:BK333" si="84">BJ270</f>
        <v>0</v>
      </c>
      <c r="BL270" s="82"/>
      <c r="BM270" s="80"/>
      <c r="BN270" s="81">
        <f t="shared" ref="BN270:BN333" si="85">BM270</f>
        <v>0</v>
      </c>
      <c r="BO270" s="82"/>
    </row>
    <row r="271" spans="1:67" ht="39" hidden="1" customHeight="1" thickBot="1">
      <c r="A271" s="71">
        <v>85260</v>
      </c>
      <c r="B271" s="71" t="s">
        <v>2242</v>
      </c>
      <c r="C271" s="221" t="str">
        <f ca="1">IF(V271&gt;0,IF($C$12=B271,COUNT($C$12:C270,1),""),"")</f>
        <v/>
      </c>
      <c r="D271" s="221" t="str">
        <f ca="1">IF(V271&gt;0,IF($D$12=B271,COUNT($D$12:D270,1),""),"")</f>
        <v/>
      </c>
      <c r="E271" s="221" t="str">
        <f ca="1">IF(V271&gt;0,IF($E$12=B271,COUNT($E$12:E270,1),""),"")</f>
        <v/>
      </c>
      <c r="F271" s="221" t="str">
        <f ca="1">IF(V271&gt;0,IF($F$12=B271,COUNT($F$12:F270,1),""),"")</f>
        <v/>
      </c>
      <c r="G271" s="72">
        <v>683000800</v>
      </c>
      <c r="H271" s="72">
        <v>60105</v>
      </c>
      <c r="I271" s="76" t="s">
        <v>264</v>
      </c>
      <c r="J271" s="91" t="s">
        <v>154</v>
      </c>
      <c r="K271" s="324">
        <v>3515000</v>
      </c>
      <c r="L271" s="89">
        <v>420802</v>
      </c>
      <c r="M271" s="76" t="s">
        <v>1182</v>
      </c>
      <c r="N271" s="76" t="s">
        <v>154</v>
      </c>
      <c r="O271" s="324">
        <v>93200</v>
      </c>
      <c r="P271" s="77">
        <f ca="1">SUMIF($W$12:BO271,$P$11,W271:BO271)</f>
        <v>0</v>
      </c>
      <c r="Q271" s="77">
        <f ca="1">SUMIF($W$12:BP271,$P$11,X271:BP271)</f>
        <v>0</v>
      </c>
      <c r="R271" s="77">
        <f ca="1">SUMIF($W$12:BQ271,$P$11,Y271:BQ271)</f>
        <v>0</v>
      </c>
      <c r="S271" s="78">
        <f t="shared" ca="1" si="69"/>
        <v>0</v>
      </c>
      <c r="T271" s="77">
        <f t="shared" ca="1" si="70"/>
        <v>0</v>
      </c>
      <c r="U271" s="77">
        <f t="shared" ca="1" si="71"/>
        <v>0</v>
      </c>
      <c r="V271" s="79">
        <f t="shared" ca="1" si="72"/>
        <v>0</v>
      </c>
      <c r="W271" s="80"/>
      <c r="X271" s="81">
        <f t="shared" si="73"/>
        <v>0</v>
      </c>
      <c r="Y271" s="82"/>
      <c r="Z271" s="80"/>
      <c r="AA271" s="81">
        <f t="shared" si="74"/>
        <v>0</v>
      </c>
      <c r="AB271" s="82"/>
      <c r="AC271" s="80"/>
      <c r="AD271" s="81">
        <f t="shared" si="75"/>
        <v>0</v>
      </c>
      <c r="AE271" s="82"/>
      <c r="AF271" s="80"/>
      <c r="AG271" s="81">
        <f t="shared" si="76"/>
        <v>0</v>
      </c>
      <c r="AH271" s="82"/>
      <c r="AI271" s="80"/>
      <c r="AJ271" s="81">
        <f t="shared" si="77"/>
        <v>0</v>
      </c>
      <c r="AK271" s="82"/>
      <c r="AL271" s="80"/>
      <c r="AM271" s="81">
        <v>0</v>
      </c>
      <c r="AN271" s="82"/>
      <c r="AO271" s="80"/>
      <c r="AP271" s="81">
        <v>0</v>
      </c>
      <c r="AQ271" s="82"/>
      <c r="AR271" s="80"/>
      <c r="AS271" s="81">
        <f t="shared" si="78"/>
        <v>0</v>
      </c>
      <c r="AT271" s="82"/>
      <c r="AU271" s="80"/>
      <c r="AV271" s="81">
        <f t="shared" si="79"/>
        <v>0</v>
      </c>
      <c r="AW271" s="82"/>
      <c r="AX271" s="80"/>
      <c r="AY271" s="81">
        <f t="shared" si="80"/>
        <v>0</v>
      </c>
      <c r="AZ271" s="82"/>
      <c r="BA271" s="80"/>
      <c r="BB271" s="81">
        <f t="shared" si="81"/>
        <v>0</v>
      </c>
      <c r="BC271" s="82"/>
      <c r="BD271" s="80"/>
      <c r="BE271" s="81">
        <f t="shared" si="82"/>
        <v>0</v>
      </c>
      <c r="BF271" s="82"/>
      <c r="BG271" s="80"/>
      <c r="BH271" s="81">
        <f t="shared" si="83"/>
        <v>0</v>
      </c>
      <c r="BI271" s="82"/>
      <c r="BJ271" s="80"/>
      <c r="BK271" s="81">
        <f t="shared" si="84"/>
        <v>0</v>
      </c>
      <c r="BL271" s="82"/>
      <c r="BM271" s="80"/>
      <c r="BN271" s="81">
        <f t="shared" si="85"/>
        <v>0</v>
      </c>
      <c r="BO271" s="82"/>
    </row>
    <row r="272" spans="1:67" ht="39" hidden="1" customHeight="1" thickBot="1">
      <c r="A272" s="71">
        <v>85261</v>
      </c>
      <c r="B272" s="71" t="s">
        <v>2242</v>
      </c>
      <c r="C272" s="221" t="str">
        <f ca="1">IF(V272&gt;0,IF($C$12=B272,COUNT($C$12:C271,1),""),"")</f>
        <v/>
      </c>
      <c r="D272" s="221" t="str">
        <f ca="1">IF(V272&gt;0,IF($D$12=B272,COUNT($D$12:D271,1),""),"")</f>
        <v/>
      </c>
      <c r="E272" s="221" t="str">
        <f ca="1">IF(V272&gt;0,IF($E$12=B272,COUNT($E$12:E271,1),""),"")</f>
        <v/>
      </c>
      <c r="F272" s="221" t="str">
        <f ca="1">IF(V272&gt;0,IF($F$12=B272,COUNT($F$12:F271,1),""),"")</f>
        <v/>
      </c>
      <c r="G272" s="72">
        <v>683000900</v>
      </c>
      <c r="H272" s="72">
        <v>60106</v>
      </c>
      <c r="I272" s="76" t="s">
        <v>265</v>
      </c>
      <c r="J272" s="91" t="s">
        <v>154</v>
      </c>
      <c r="K272" s="324">
        <v>4940000</v>
      </c>
      <c r="L272" s="89">
        <v>420803</v>
      </c>
      <c r="M272" s="76" t="s">
        <v>1183</v>
      </c>
      <c r="N272" s="76" t="s">
        <v>154</v>
      </c>
      <c r="O272" s="324">
        <v>110500</v>
      </c>
      <c r="P272" s="77">
        <f ca="1">SUMIF($W$12:BO272,$P$11,W272:BO272)</f>
        <v>0</v>
      </c>
      <c r="Q272" s="77">
        <f ca="1">SUMIF($W$12:BP272,$P$11,X272:BP272)</f>
        <v>0</v>
      </c>
      <c r="R272" s="77">
        <f ca="1">SUMIF($W$12:BQ272,$P$11,Y272:BQ272)</f>
        <v>0</v>
      </c>
      <c r="S272" s="78">
        <f t="shared" ca="1" si="69"/>
        <v>0</v>
      </c>
      <c r="T272" s="77">
        <f t="shared" ca="1" si="70"/>
        <v>0</v>
      </c>
      <c r="U272" s="77">
        <f t="shared" ca="1" si="71"/>
        <v>0</v>
      </c>
      <c r="V272" s="79">
        <f t="shared" ca="1" si="72"/>
        <v>0</v>
      </c>
      <c r="W272" s="80"/>
      <c r="X272" s="81">
        <f t="shared" si="73"/>
        <v>0</v>
      </c>
      <c r="Y272" s="82"/>
      <c r="Z272" s="80"/>
      <c r="AA272" s="81">
        <f t="shared" si="74"/>
        <v>0</v>
      </c>
      <c r="AB272" s="82"/>
      <c r="AC272" s="80"/>
      <c r="AD272" s="81">
        <f t="shared" si="75"/>
        <v>0</v>
      </c>
      <c r="AE272" s="82"/>
      <c r="AF272" s="80"/>
      <c r="AG272" s="81">
        <f t="shared" si="76"/>
        <v>0</v>
      </c>
      <c r="AH272" s="82"/>
      <c r="AI272" s="80"/>
      <c r="AJ272" s="81">
        <f t="shared" si="77"/>
        <v>0</v>
      </c>
      <c r="AK272" s="82"/>
      <c r="AL272" s="80"/>
      <c r="AM272" s="81">
        <v>0</v>
      </c>
      <c r="AN272" s="82"/>
      <c r="AO272" s="80"/>
      <c r="AP272" s="81">
        <v>0</v>
      </c>
      <c r="AQ272" s="82"/>
      <c r="AR272" s="80"/>
      <c r="AS272" s="81">
        <f t="shared" si="78"/>
        <v>0</v>
      </c>
      <c r="AT272" s="82"/>
      <c r="AU272" s="80"/>
      <c r="AV272" s="81">
        <f t="shared" si="79"/>
        <v>0</v>
      </c>
      <c r="AW272" s="82"/>
      <c r="AX272" s="80"/>
      <c r="AY272" s="81">
        <f t="shared" si="80"/>
        <v>0</v>
      </c>
      <c r="AZ272" s="82"/>
      <c r="BA272" s="80"/>
      <c r="BB272" s="81">
        <f t="shared" si="81"/>
        <v>0</v>
      </c>
      <c r="BC272" s="82"/>
      <c r="BD272" s="80"/>
      <c r="BE272" s="81">
        <f t="shared" si="82"/>
        <v>0</v>
      </c>
      <c r="BF272" s="82"/>
      <c r="BG272" s="80"/>
      <c r="BH272" s="81">
        <f t="shared" si="83"/>
        <v>0</v>
      </c>
      <c r="BI272" s="82"/>
      <c r="BJ272" s="80"/>
      <c r="BK272" s="81">
        <f t="shared" si="84"/>
        <v>0</v>
      </c>
      <c r="BL272" s="82"/>
      <c r="BM272" s="80"/>
      <c r="BN272" s="81">
        <f t="shared" si="85"/>
        <v>0</v>
      </c>
      <c r="BO272" s="82"/>
    </row>
    <row r="273" spans="1:67" ht="39" hidden="1" customHeight="1" thickBot="1">
      <c r="A273" s="71">
        <v>85262</v>
      </c>
      <c r="B273" s="71" t="s">
        <v>2242</v>
      </c>
      <c r="C273" s="221" t="str">
        <f ca="1">IF(V273&gt;0,IF($C$12=B273,COUNT($C$12:C272,1),""),"")</f>
        <v/>
      </c>
      <c r="D273" s="221" t="str">
        <f ca="1">IF(V273&gt;0,IF($D$12=B273,COUNT($D$12:D272,1),""),"")</f>
        <v/>
      </c>
      <c r="E273" s="221" t="str">
        <f ca="1">IF(V273&gt;0,IF($E$12=B273,COUNT($E$12:E272,1),""),"")</f>
        <v/>
      </c>
      <c r="F273" s="221" t="str">
        <f ca="1">IF(V273&gt;0,IF($F$12=B273,COUNT($F$12:F272,1),""),"")</f>
        <v/>
      </c>
      <c r="G273" s="99">
        <v>683001000</v>
      </c>
      <c r="H273" s="99">
        <v>60107</v>
      </c>
      <c r="I273" s="76" t="s">
        <v>266</v>
      </c>
      <c r="J273" s="76" t="s">
        <v>154</v>
      </c>
      <c r="K273" s="324">
        <v>6175000</v>
      </c>
      <c r="L273" s="92">
        <v>420803</v>
      </c>
      <c r="M273" s="76" t="s">
        <v>1183</v>
      </c>
      <c r="N273" s="76" t="s">
        <v>154</v>
      </c>
      <c r="O273" s="324">
        <v>110500</v>
      </c>
      <c r="P273" s="77">
        <f ca="1">SUMIF($W$12:BO273,$P$11,W273:BO273)</f>
        <v>0</v>
      </c>
      <c r="Q273" s="77">
        <f ca="1">SUMIF($W$12:BP273,$P$11,X273:BP273)</f>
        <v>0</v>
      </c>
      <c r="R273" s="77">
        <f ca="1">SUMIF($W$12:BQ273,$P$11,Y273:BQ273)</f>
        <v>0</v>
      </c>
      <c r="S273" s="78">
        <f t="shared" ca="1" si="69"/>
        <v>0</v>
      </c>
      <c r="T273" s="77">
        <f t="shared" ca="1" si="70"/>
        <v>0</v>
      </c>
      <c r="U273" s="77">
        <f t="shared" ca="1" si="71"/>
        <v>0</v>
      </c>
      <c r="V273" s="79">
        <f t="shared" ca="1" si="72"/>
        <v>0</v>
      </c>
      <c r="W273" s="80"/>
      <c r="X273" s="81">
        <f t="shared" si="73"/>
        <v>0</v>
      </c>
      <c r="Y273" s="82"/>
      <c r="Z273" s="80"/>
      <c r="AA273" s="81">
        <f t="shared" si="74"/>
        <v>0</v>
      </c>
      <c r="AB273" s="82"/>
      <c r="AC273" s="80"/>
      <c r="AD273" s="81">
        <f t="shared" si="75"/>
        <v>0</v>
      </c>
      <c r="AE273" s="82"/>
      <c r="AF273" s="80"/>
      <c r="AG273" s="81">
        <f t="shared" si="76"/>
        <v>0</v>
      </c>
      <c r="AH273" s="82"/>
      <c r="AI273" s="80"/>
      <c r="AJ273" s="81">
        <f t="shared" si="77"/>
        <v>0</v>
      </c>
      <c r="AK273" s="82"/>
      <c r="AL273" s="80"/>
      <c r="AM273" s="81">
        <v>0</v>
      </c>
      <c r="AN273" s="82"/>
      <c r="AO273" s="80"/>
      <c r="AP273" s="81">
        <v>0</v>
      </c>
      <c r="AQ273" s="82"/>
      <c r="AR273" s="80"/>
      <c r="AS273" s="81">
        <f t="shared" si="78"/>
        <v>0</v>
      </c>
      <c r="AT273" s="82"/>
      <c r="AU273" s="80"/>
      <c r="AV273" s="81">
        <f t="shared" si="79"/>
        <v>0</v>
      </c>
      <c r="AW273" s="82"/>
      <c r="AX273" s="80"/>
      <c r="AY273" s="81">
        <f t="shared" si="80"/>
        <v>0</v>
      </c>
      <c r="AZ273" s="82"/>
      <c r="BA273" s="80"/>
      <c r="BB273" s="81">
        <f t="shared" si="81"/>
        <v>0</v>
      </c>
      <c r="BC273" s="82"/>
      <c r="BD273" s="80"/>
      <c r="BE273" s="81">
        <f t="shared" si="82"/>
        <v>0</v>
      </c>
      <c r="BF273" s="82"/>
      <c r="BG273" s="80"/>
      <c r="BH273" s="81">
        <f t="shared" si="83"/>
        <v>0</v>
      </c>
      <c r="BI273" s="82"/>
      <c r="BJ273" s="80"/>
      <c r="BK273" s="81">
        <f t="shared" si="84"/>
        <v>0</v>
      </c>
      <c r="BL273" s="82"/>
      <c r="BM273" s="80"/>
      <c r="BN273" s="81">
        <f t="shared" si="85"/>
        <v>0</v>
      </c>
      <c r="BO273" s="82"/>
    </row>
    <row r="274" spans="1:67" ht="39" hidden="1" customHeight="1" thickBot="1">
      <c r="A274" s="71">
        <v>85263</v>
      </c>
      <c r="B274" s="71" t="s">
        <v>2242</v>
      </c>
      <c r="C274" s="221" t="str">
        <f ca="1">IF(V274&gt;0,IF($C$12=B274,COUNT($C$12:C273,1),""),"")</f>
        <v/>
      </c>
      <c r="D274" s="221" t="str">
        <f ca="1">IF(V274&gt;0,IF($D$12=B274,COUNT($D$12:D273,1),""),"")</f>
        <v/>
      </c>
      <c r="E274" s="221" t="str">
        <f ca="1">IF(V274&gt;0,IF($E$12=B274,COUNT($E$12:E273,1),""),"")</f>
        <v/>
      </c>
      <c r="F274" s="221" t="str">
        <f ca="1">IF(V274&gt;0,IF($F$12=B274,COUNT($F$12:F273,1),""),"")</f>
        <v/>
      </c>
      <c r="G274" s="99">
        <v>683001010</v>
      </c>
      <c r="H274" s="99">
        <v>60108</v>
      </c>
      <c r="I274" s="76" t="s">
        <v>267</v>
      </c>
      <c r="J274" s="76" t="s">
        <v>154</v>
      </c>
      <c r="K274" s="324">
        <v>7600000</v>
      </c>
      <c r="L274" s="100">
        <v>420803</v>
      </c>
      <c r="M274" s="76" t="s">
        <v>1183</v>
      </c>
      <c r="N274" s="76" t="s">
        <v>154</v>
      </c>
      <c r="O274" s="324">
        <v>110500</v>
      </c>
      <c r="P274" s="77">
        <f ca="1">SUMIF($W$12:BO274,$P$11,W274:BO274)</f>
        <v>0</v>
      </c>
      <c r="Q274" s="77">
        <f ca="1">SUMIF($W$12:BP274,$P$11,X274:BP274)</f>
        <v>0</v>
      </c>
      <c r="R274" s="77">
        <f ca="1">SUMIF($W$12:BQ274,$P$11,Y274:BQ274)</f>
        <v>0</v>
      </c>
      <c r="S274" s="78">
        <f t="shared" ca="1" si="69"/>
        <v>0</v>
      </c>
      <c r="T274" s="77">
        <f t="shared" ca="1" si="70"/>
        <v>0</v>
      </c>
      <c r="U274" s="77">
        <f t="shared" ca="1" si="71"/>
        <v>0</v>
      </c>
      <c r="V274" s="79">
        <f t="shared" ca="1" si="72"/>
        <v>0</v>
      </c>
      <c r="W274" s="80"/>
      <c r="X274" s="81">
        <f t="shared" si="73"/>
        <v>0</v>
      </c>
      <c r="Y274" s="82"/>
      <c r="Z274" s="80"/>
      <c r="AA274" s="81">
        <f t="shared" si="74"/>
        <v>0</v>
      </c>
      <c r="AB274" s="82"/>
      <c r="AC274" s="80"/>
      <c r="AD274" s="81">
        <f t="shared" si="75"/>
        <v>0</v>
      </c>
      <c r="AE274" s="82"/>
      <c r="AF274" s="80"/>
      <c r="AG274" s="81">
        <f t="shared" si="76"/>
        <v>0</v>
      </c>
      <c r="AH274" s="82"/>
      <c r="AI274" s="80"/>
      <c r="AJ274" s="81">
        <f t="shared" si="77"/>
        <v>0</v>
      </c>
      <c r="AK274" s="82"/>
      <c r="AL274" s="80"/>
      <c r="AM274" s="81">
        <v>0</v>
      </c>
      <c r="AN274" s="82"/>
      <c r="AO274" s="80"/>
      <c r="AP274" s="81">
        <v>0</v>
      </c>
      <c r="AQ274" s="82"/>
      <c r="AR274" s="80"/>
      <c r="AS274" s="81">
        <f t="shared" si="78"/>
        <v>0</v>
      </c>
      <c r="AT274" s="82"/>
      <c r="AU274" s="80"/>
      <c r="AV274" s="81">
        <f t="shared" si="79"/>
        <v>0</v>
      </c>
      <c r="AW274" s="82"/>
      <c r="AX274" s="80"/>
      <c r="AY274" s="81">
        <f t="shared" si="80"/>
        <v>0</v>
      </c>
      <c r="AZ274" s="82"/>
      <c r="BA274" s="80"/>
      <c r="BB274" s="81">
        <f t="shared" si="81"/>
        <v>0</v>
      </c>
      <c r="BC274" s="82"/>
      <c r="BD274" s="80"/>
      <c r="BE274" s="81">
        <f t="shared" si="82"/>
        <v>0</v>
      </c>
      <c r="BF274" s="82"/>
      <c r="BG274" s="80"/>
      <c r="BH274" s="81">
        <f t="shared" si="83"/>
        <v>0</v>
      </c>
      <c r="BI274" s="82"/>
      <c r="BJ274" s="80"/>
      <c r="BK274" s="81">
        <f t="shared" si="84"/>
        <v>0</v>
      </c>
      <c r="BL274" s="82"/>
      <c r="BM274" s="80"/>
      <c r="BN274" s="81">
        <f t="shared" si="85"/>
        <v>0</v>
      </c>
      <c r="BO274" s="82"/>
    </row>
    <row r="275" spans="1:67" ht="39" hidden="1" customHeight="1" thickBot="1">
      <c r="A275" s="71">
        <v>85264</v>
      </c>
      <c r="B275" s="71" t="s">
        <v>2242</v>
      </c>
      <c r="C275" s="221" t="str">
        <f ca="1">IF(V275&gt;0,IF($C$12=B275,COUNT($C$12:C274,1),""),"")</f>
        <v/>
      </c>
      <c r="D275" s="221" t="str">
        <f ca="1">IF(V275&gt;0,IF($D$12=B275,COUNT($D$12:D274,1),""),"")</f>
        <v/>
      </c>
      <c r="E275" s="221" t="str">
        <f ca="1">IF(V275&gt;0,IF($E$12=B275,COUNT($E$12:E274,1),""),"")</f>
        <v/>
      </c>
      <c r="F275" s="221" t="str">
        <f ca="1">IF(V275&gt;0,IF($F$12=B275,COUNT($F$12:F274,1),""),"")</f>
        <v/>
      </c>
      <c r="G275" s="99">
        <v>683001515</v>
      </c>
      <c r="H275" s="99">
        <v>60109</v>
      </c>
      <c r="I275" s="76" t="s">
        <v>268</v>
      </c>
      <c r="J275" s="76" t="s">
        <v>154</v>
      </c>
      <c r="K275" s="324">
        <v>9500000</v>
      </c>
      <c r="L275" s="100">
        <v>420804</v>
      </c>
      <c r="M275" s="76" t="s">
        <v>1184</v>
      </c>
      <c r="N275" s="76" t="s">
        <v>154</v>
      </c>
      <c r="O275" s="324">
        <v>156000</v>
      </c>
      <c r="P275" s="77">
        <f ca="1">SUMIF($W$12:BO275,$P$11,W275:BO275)</f>
        <v>0</v>
      </c>
      <c r="Q275" s="77">
        <f ca="1">SUMIF($W$12:BP275,$P$11,X275:BP275)</f>
        <v>0</v>
      </c>
      <c r="R275" s="77">
        <f ca="1">SUMIF($W$12:BQ275,$P$11,Y275:BQ275)</f>
        <v>0</v>
      </c>
      <c r="S275" s="78">
        <f t="shared" ca="1" si="69"/>
        <v>0</v>
      </c>
      <c r="T275" s="77">
        <f t="shared" ca="1" si="70"/>
        <v>0</v>
      </c>
      <c r="U275" s="77">
        <f t="shared" ca="1" si="71"/>
        <v>0</v>
      </c>
      <c r="V275" s="79">
        <f t="shared" ca="1" si="72"/>
        <v>0</v>
      </c>
      <c r="W275" s="80"/>
      <c r="X275" s="81">
        <f t="shared" si="73"/>
        <v>0</v>
      </c>
      <c r="Y275" s="82"/>
      <c r="Z275" s="80"/>
      <c r="AA275" s="81">
        <f t="shared" si="74"/>
        <v>0</v>
      </c>
      <c r="AB275" s="82"/>
      <c r="AC275" s="80"/>
      <c r="AD275" s="81">
        <f t="shared" si="75"/>
        <v>0</v>
      </c>
      <c r="AE275" s="82"/>
      <c r="AF275" s="80"/>
      <c r="AG275" s="81">
        <f t="shared" si="76"/>
        <v>0</v>
      </c>
      <c r="AH275" s="82"/>
      <c r="AI275" s="80"/>
      <c r="AJ275" s="81">
        <f t="shared" si="77"/>
        <v>0</v>
      </c>
      <c r="AK275" s="82"/>
      <c r="AL275" s="80"/>
      <c r="AM275" s="81">
        <v>0</v>
      </c>
      <c r="AN275" s="82"/>
      <c r="AO275" s="80"/>
      <c r="AP275" s="81">
        <v>0</v>
      </c>
      <c r="AQ275" s="82"/>
      <c r="AR275" s="80"/>
      <c r="AS275" s="81">
        <f t="shared" si="78"/>
        <v>0</v>
      </c>
      <c r="AT275" s="82"/>
      <c r="AU275" s="80"/>
      <c r="AV275" s="81">
        <f t="shared" si="79"/>
        <v>0</v>
      </c>
      <c r="AW275" s="82"/>
      <c r="AX275" s="80"/>
      <c r="AY275" s="81">
        <f t="shared" si="80"/>
        <v>0</v>
      </c>
      <c r="AZ275" s="82"/>
      <c r="BA275" s="80"/>
      <c r="BB275" s="81">
        <f t="shared" si="81"/>
        <v>0</v>
      </c>
      <c r="BC275" s="82"/>
      <c r="BD275" s="80"/>
      <c r="BE275" s="81">
        <f t="shared" si="82"/>
        <v>0</v>
      </c>
      <c r="BF275" s="82"/>
      <c r="BG275" s="80"/>
      <c r="BH275" s="81">
        <f t="shared" si="83"/>
        <v>0</v>
      </c>
      <c r="BI275" s="82"/>
      <c r="BJ275" s="80"/>
      <c r="BK275" s="81">
        <f t="shared" si="84"/>
        <v>0</v>
      </c>
      <c r="BL275" s="82"/>
      <c r="BM275" s="80"/>
      <c r="BN275" s="81">
        <f t="shared" si="85"/>
        <v>0</v>
      </c>
      <c r="BO275" s="82"/>
    </row>
    <row r="276" spans="1:67" ht="39" hidden="1" customHeight="1" thickBot="1">
      <c r="A276" s="71">
        <v>85265</v>
      </c>
      <c r="B276" s="71" t="s">
        <v>2242</v>
      </c>
      <c r="C276" s="221" t="str">
        <f ca="1">IF(V276&gt;0,IF($C$12=B276,COUNT($C$12:C275,1),""),"")</f>
        <v/>
      </c>
      <c r="D276" s="221" t="str">
        <f ca="1">IF(V276&gt;0,IF($D$12=B276,COUNT($D$12:D275,1),""),"")</f>
        <v/>
      </c>
      <c r="E276" s="221" t="str">
        <f ca="1">IF(V276&gt;0,IF($E$12=B276,COUNT($E$12:E275,1),""),"")</f>
        <v/>
      </c>
      <c r="F276" s="221" t="str">
        <f ca="1">IF(V276&gt;0,IF($F$12=B276,COUNT($F$12:F275,1),""),"")</f>
        <v/>
      </c>
      <c r="G276" s="99">
        <v>683001200</v>
      </c>
      <c r="H276" s="99">
        <v>60110</v>
      </c>
      <c r="I276" s="76" t="s">
        <v>269</v>
      </c>
      <c r="J276" s="76" t="s">
        <v>154</v>
      </c>
      <c r="K276" s="324">
        <v>12350000</v>
      </c>
      <c r="L276" s="92">
        <v>420804</v>
      </c>
      <c r="M276" s="76" t="s">
        <v>1184</v>
      </c>
      <c r="N276" s="76" t="s">
        <v>154</v>
      </c>
      <c r="O276" s="324">
        <v>156000</v>
      </c>
      <c r="P276" s="77">
        <f ca="1">SUMIF($W$12:BO276,$P$11,W276:BO276)</f>
        <v>0</v>
      </c>
      <c r="Q276" s="77">
        <f ca="1">SUMIF($W$12:BP276,$P$11,X276:BP276)</f>
        <v>0</v>
      </c>
      <c r="R276" s="77">
        <f ca="1">SUMIF($W$12:BQ276,$P$11,Y276:BQ276)</f>
        <v>0</v>
      </c>
      <c r="S276" s="78">
        <f t="shared" ca="1" si="69"/>
        <v>0</v>
      </c>
      <c r="T276" s="77">
        <f t="shared" ca="1" si="70"/>
        <v>0</v>
      </c>
      <c r="U276" s="77">
        <f t="shared" ca="1" si="71"/>
        <v>0</v>
      </c>
      <c r="V276" s="79">
        <f t="shared" ca="1" si="72"/>
        <v>0</v>
      </c>
      <c r="W276" s="80"/>
      <c r="X276" s="81">
        <f t="shared" si="73"/>
        <v>0</v>
      </c>
      <c r="Y276" s="82"/>
      <c r="Z276" s="80"/>
      <c r="AA276" s="81">
        <f t="shared" si="74"/>
        <v>0</v>
      </c>
      <c r="AB276" s="82"/>
      <c r="AC276" s="80"/>
      <c r="AD276" s="81">
        <f t="shared" si="75"/>
        <v>0</v>
      </c>
      <c r="AE276" s="82"/>
      <c r="AF276" s="80"/>
      <c r="AG276" s="81">
        <f t="shared" si="76"/>
        <v>0</v>
      </c>
      <c r="AH276" s="82"/>
      <c r="AI276" s="80"/>
      <c r="AJ276" s="81">
        <f t="shared" si="77"/>
        <v>0</v>
      </c>
      <c r="AK276" s="82"/>
      <c r="AL276" s="80"/>
      <c r="AM276" s="81">
        <v>0</v>
      </c>
      <c r="AN276" s="82"/>
      <c r="AO276" s="80"/>
      <c r="AP276" s="81">
        <v>0</v>
      </c>
      <c r="AQ276" s="82"/>
      <c r="AR276" s="80"/>
      <c r="AS276" s="81">
        <f t="shared" si="78"/>
        <v>0</v>
      </c>
      <c r="AT276" s="82"/>
      <c r="AU276" s="80"/>
      <c r="AV276" s="81">
        <f t="shared" si="79"/>
        <v>0</v>
      </c>
      <c r="AW276" s="82"/>
      <c r="AX276" s="80"/>
      <c r="AY276" s="81">
        <f t="shared" si="80"/>
        <v>0</v>
      </c>
      <c r="AZ276" s="82"/>
      <c r="BA276" s="80"/>
      <c r="BB276" s="81">
        <f t="shared" si="81"/>
        <v>0</v>
      </c>
      <c r="BC276" s="82"/>
      <c r="BD276" s="80"/>
      <c r="BE276" s="81">
        <f t="shared" si="82"/>
        <v>0</v>
      </c>
      <c r="BF276" s="82"/>
      <c r="BG276" s="80"/>
      <c r="BH276" s="81">
        <f t="shared" si="83"/>
        <v>0</v>
      </c>
      <c r="BI276" s="82"/>
      <c r="BJ276" s="80"/>
      <c r="BK276" s="81">
        <f t="shared" si="84"/>
        <v>0</v>
      </c>
      <c r="BL276" s="82"/>
      <c r="BM276" s="80"/>
      <c r="BN276" s="81">
        <f t="shared" si="85"/>
        <v>0</v>
      </c>
      <c r="BO276" s="82"/>
    </row>
    <row r="277" spans="1:67" ht="39" hidden="1" customHeight="1" thickBot="1">
      <c r="A277" s="71">
        <v>85266</v>
      </c>
      <c r="B277" s="71" t="s">
        <v>2242</v>
      </c>
      <c r="C277" s="221" t="str">
        <f ca="1">IF(V277&gt;0,IF($C$12=B277,COUNT($C$12:C276,1),""),"")</f>
        <v/>
      </c>
      <c r="D277" s="221" t="str">
        <f ca="1">IF(V277&gt;0,IF($D$12=B277,COUNT($D$12:D276,1),""),"")</f>
        <v/>
      </c>
      <c r="E277" s="221" t="str">
        <f ca="1">IF(V277&gt;0,IF($E$12=B277,COUNT($E$12:E276,1),""),"")</f>
        <v/>
      </c>
      <c r="F277" s="221" t="str">
        <f ca="1">IF(V277&gt;0,IF($F$12=B277,COUNT($F$12:F276,1),""),"")</f>
        <v/>
      </c>
      <c r="G277" s="99">
        <v>683001300</v>
      </c>
      <c r="H277" s="99">
        <v>60111</v>
      </c>
      <c r="I277" s="76" t="s">
        <v>270</v>
      </c>
      <c r="J277" s="76" t="s">
        <v>154</v>
      </c>
      <c r="K277" s="324">
        <v>15200000</v>
      </c>
      <c r="L277" s="92">
        <v>420804</v>
      </c>
      <c r="M277" s="76" t="s">
        <v>1184</v>
      </c>
      <c r="N277" s="76" t="s">
        <v>154</v>
      </c>
      <c r="O277" s="324">
        <v>156000</v>
      </c>
      <c r="P277" s="77">
        <f ca="1">SUMIF($W$12:BO277,$P$11,W277:BO277)</f>
        <v>0</v>
      </c>
      <c r="Q277" s="77">
        <f ca="1">SUMIF($W$12:BP277,$P$11,X277:BP277)</f>
        <v>0</v>
      </c>
      <c r="R277" s="77">
        <f ca="1">SUMIF($W$12:BQ277,$P$11,Y277:BQ277)</f>
        <v>0</v>
      </c>
      <c r="S277" s="78">
        <f t="shared" ca="1" si="69"/>
        <v>0</v>
      </c>
      <c r="T277" s="77">
        <f t="shared" ca="1" si="70"/>
        <v>0</v>
      </c>
      <c r="U277" s="77">
        <f t="shared" ca="1" si="71"/>
        <v>0</v>
      </c>
      <c r="V277" s="79">
        <f t="shared" ca="1" si="72"/>
        <v>0</v>
      </c>
      <c r="W277" s="80"/>
      <c r="X277" s="81">
        <f t="shared" si="73"/>
        <v>0</v>
      </c>
      <c r="Y277" s="82"/>
      <c r="Z277" s="80"/>
      <c r="AA277" s="81">
        <f t="shared" si="74"/>
        <v>0</v>
      </c>
      <c r="AB277" s="82"/>
      <c r="AC277" s="80"/>
      <c r="AD277" s="81">
        <f t="shared" si="75"/>
        <v>0</v>
      </c>
      <c r="AE277" s="82"/>
      <c r="AF277" s="80"/>
      <c r="AG277" s="81">
        <f t="shared" si="76"/>
        <v>0</v>
      </c>
      <c r="AH277" s="82"/>
      <c r="AI277" s="80"/>
      <c r="AJ277" s="81">
        <f t="shared" si="77"/>
        <v>0</v>
      </c>
      <c r="AK277" s="82"/>
      <c r="AL277" s="80"/>
      <c r="AM277" s="81">
        <v>0</v>
      </c>
      <c r="AN277" s="82"/>
      <c r="AO277" s="80"/>
      <c r="AP277" s="81">
        <v>0</v>
      </c>
      <c r="AQ277" s="82"/>
      <c r="AR277" s="80"/>
      <c r="AS277" s="81">
        <f t="shared" si="78"/>
        <v>0</v>
      </c>
      <c r="AT277" s="82"/>
      <c r="AU277" s="80"/>
      <c r="AV277" s="81">
        <f t="shared" si="79"/>
        <v>0</v>
      </c>
      <c r="AW277" s="82"/>
      <c r="AX277" s="80"/>
      <c r="AY277" s="81">
        <f t="shared" si="80"/>
        <v>0</v>
      </c>
      <c r="AZ277" s="82"/>
      <c r="BA277" s="80"/>
      <c r="BB277" s="81">
        <f t="shared" si="81"/>
        <v>0</v>
      </c>
      <c r="BC277" s="82"/>
      <c r="BD277" s="80"/>
      <c r="BE277" s="81">
        <f t="shared" si="82"/>
        <v>0</v>
      </c>
      <c r="BF277" s="82"/>
      <c r="BG277" s="80"/>
      <c r="BH277" s="81">
        <f t="shared" si="83"/>
        <v>0</v>
      </c>
      <c r="BI277" s="82"/>
      <c r="BJ277" s="80"/>
      <c r="BK277" s="81">
        <f t="shared" si="84"/>
        <v>0</v>
      </c>
      <c r="BL277" s="82"/>
      <c r="BM277" s="80"/>
      <c r="BN277" s="81">
        <f t="shared" si="85"/>
        <v>0</v>
      </c>
      <c r="BO277" s="82"/>
    </row>
    <row r="278" spans="1:67" ht="39" hidden="1" customHeight="1" thickBot="1">
      <c r="A278" s="71">
        <v>85267</v>
      </c>
      <c r="B278" s="71" t="s">
        <v>2242</v>
      </c>
      <c r="C278" s="221" t="str">
        <f ca="1">IF(V278&gt;0,IF($C$12=B278,COUNT($C$12:C277,1),""),"")</f>
        <v/>
      </c>
      <c r="D278" s="221" t="str">
        <f ca="1">IF(V278&gt;0,IF($D$12=B278,COUNT($D$12:D277,1),""),"")</f>
        <v/>
      </c>
      <c r="E278" s="221" t="str">
        <f ca="1">IF(V278&gt;0,IF($E$12=B278,COUNT($E$12:E277,1),""),"")</f>
        <v/>
      </c>
      <c r="F278" s="221" t="str">
        <f ca="1">IF(V278&gt;0,IF($F$12=B278,COUNT($F$12:F277,1),""),"")</f>
        <v/>
      </c>
      <c r="G278" s="76"/>
      <c r="H278" s="99">
        <v>60112</v>
      </c>
      <c r="I278" s="76" t="s">
        <v>271</v>
      </c>
      <c r="J278" s="76" t="s">
        <v>154</v>
      </c>
      <c r="K278" s="324">
        <v>20235000</v>
      </c>
      <c r="L278" s="101">
        <v>420805</v>
      </c>
      <c r="M278" s="76" t="s">
        <v>1185</v>
      </c>
      <c r="N278" s="76" t="s">
        <v>154</v>
      </c>
      <c r="O278" s="324">
        <v>167000</v>
      </c>
      <c r="P278" s="77">
        <f ca="1">SUMIF($W$12:BO278,$P$11,W278:BO278)</f>
        <v>0</v>
      </c>
      <c r="Q278" s="77">
        <f ca="1">SUMIF($W$12:BP278,$P$11,X278:BP278)</f>
        <v>0</v>
      </c>
      <c r="R278" s="77">
        <f ca="1">SUMIF($W$12:BQ278,$P$11,Y278:BQ278)</f>
        <v>0</v>
      </c>
      <c r="S278" s="78">
        <f t="shared" ca="1" si="69"/>
        <v>0</v>
      </c>
      <c r="T278" s="77">
        <f t="shared" ca="1" si="70"/>
        <v>0</v>
      </c>
      <c r="U278" s="77">
        <f t="shared" ca="1" si="71"/>
        <v>0</v>
      </c>
      <c r="V278" s="79">
        <f t="shared" ca="1" si="72"/>
        <v>0</v>
      </c>
      <c r="W278" s="80"/>
      <c r="X278" s="81">
        <f t="shared" si="73"/>
        <v>0</v>
      </c>
      <c r="Y278" s="82"/>
      <c r="Z278" s="80"/>
      <c r="AA278" s="81">
        <f t="shared" si="74"/>
        <v>0</v>
      </c>
      <c r="AB278" s="82"/>
      <c r="AC278" s="80"/>
      <c r="AD278" s="81">
        <f t="shared" si="75"/>
        <v>0</v>
      </c>
      <c r="AE278" s="82"/>
      <c r="AF278" s="80"/>
      <c r="AG278" s="81">
        <f t="shared" si="76"/>
        <v>0</v>
      </c>
      <c r="AH278" s="82"/>
      <c r="AI278" s="80"/>
      <c r="AJ278" s="81">
        <f t="shared" si="77"/>
        <v>0</v>
      </c>
      <c r="AK278" s="82"/>
      <c r="AL278" s="80"/>
      <c r="AM278" s="81">
        <v>0</v>
      </c>
      <c r="AN278" s="82"/>
      <c r="AO278" s="80"/>
      <c r="AP278" s="81">
        <v>0</v>
      </c>
      <c r="AQ278" s="82"/>
      <c r="AR278" s="80"/>
      <c r="AS278" s="81">
        <f t="shared" si="78"/>
        <v>0</v>
      </c>
      <c r="AT278" s="82"/>
      <c r="AU278" s="80"/>
      <c r="AV278" s="81">
        <f t="shared" si="79"/>
        <v>0</v>
      </c>
      <c r="AW278" s="82"/>
      <c r="AX278" s="80"/>
      <c r="AY278" s="81">
        <f t="shared" si="80"/>
        <v>0</v>
      </c>
      <c r="AZ278" s="82"/>
      <c r="BA278" s="80"/>
      <c r="BB278" s="81">
        <f t="shared" si="81"/>
        <v>0</v>
      </c>
      <c r="BC278" s="82"/>
      <c r="BD278" s="80"/>
      <c r="BE278" s="81">
        <f t="shared" si="82"/>
        <v>0</v>
      </c>
      <c r="BF278" s="82"/>
      <c r="BG278" s="80"/>
      <c r="BH278" s="81">
        <f t="shared" si="83"/>
        <v>0</v>
      </c>
      <c r="BI278" s="82"/>
      <c r="BJ278" s="80"/>
      <c r="BK278" s="81">
        <f t="shared" si="84"/>
        <v>0</v>
      </c>
      <c r="BL278" s="82"/>
      <c r="BM278" s="80"/>
      <c r="BN278" s="81">
        <f t="shared" si="85"/>
        <v>0</v>
      </c>
      <c r="BO278" s="82"/>
    </row>
    <row r="279" spans="1:67" ht="39" hidden="1" customHeight="1" thickBot="1">
      <c r="A279" s="71">
        <v>85268</v>
      </c>
      <c r="B279" s="71" t="s">
        <v>2242</v>
      </c>
      <c r="C279" s="221" t="str">
        <f ca="1">IF(V279&gt;0,IF($C$12=B279,COUNT($C$12:C278,1),""),"")</f>
        <v/>
      </c>
      <c r="D279" s="221" t="str">
        <f ca="1">IF(V279&gt;0,IF($D$12=B279,COUNT($D$12:D278,1),""),"")</f>
        <v/>
      </c>
      <c r="E279" s="221" t="str">
        <f ca="1">IF(V279&gt;0,IF($E$12=B279,COUNT($E$12:E278,1),""),"")</f>
        <v/>
      </c>
      <c r="F279" s="221" t="str">
        <f ca="1">IF(V279&gt;0,IF($F$12=B279,COUNT($F$12:F278,1),""),"")</f>
        <v/>
      </c>
      <c r="G279" s="76"/>
      <c r="H279" s="99">
        <v>60120</v>
      </c>
      <c r="I279" s="76" t="s">
        <v>272</v>
      </c>
      <c r="J279" s="76" t="s">
        <v>154</v>
      </c>
      <c r="K279" s="324">
        <v>500000</v>
      </c>
      <c r="L279" s="92">
        <v>420801</v>
      </c>
      <c r="M279" s="76" t="s">
        <v>1181</v>
      </c>
      <c r="N279" s="76" t="s">
        <v>154</v>
      </c>
      <c r="O279" s="324">
        <v>72000</v>
      </c>
      <c r="P279" s="77">
        <f ca="1">SUMIF($W$12:BO279,$P$11,W279:BO279)</f>
        <v>0</v>
      </c>
      <c r="Q279" s="77">
        <f ca="1">SUMIF($W$12:BP279,$P$11,X279:BP279)</f>
        <v>0</v>
      </c>
      <c r="R279" s="77">
        <f ca="1">SUMIF($W$12:BQ279,$P$11,Y279:BQ279)</f>
        <v>0</v>
      </c>
      <c r="S279" s="78">
        <f t="shared" ca="1" si="69"/>
        <v>0</v>
      </c>
      <c r="T279" s="77">
        <f t="shared" ca="1" si="70"/>
        <v>0</v>
      </c>
      <c r="U279" s="77">
        <f t="shared" ca="1" si="71"/>
        <v>0</v>
      </c>
      <c r="V279" s="79">
        <f t="shared" ca="1" si="72"/>
        <v>0</v>
      </c>
      <c r="W279" s="80"/>
      <c r="X279" s="81">
        <f t="shared" si="73"/>
        <v>0</v>
      </c>
      <c r="Y279" s="82"/>
      <c r="Z279" s="80"/>
      <c r="AA279" s="81">
        <f t="shared" si="74"/>
        <v>0</v>
      </c>
      <c r="AB279" s="82"/>
      <c r="AC279" s="80"/>
      <c r="AD279" s="81">
        <f t="shared" si="75"/>
        <v>0</v>
      </c>
      <c r="AE279" s="82"/>
      <c r="AF279" s="80"/>
      <c r="AG279" s="81">
        <f t="shared" si="76"/>
        <v>0</v>
      </c>
      <c r="AH279" s="82"/>
      <c r="AI279" s="80"/>
      <c r="AJ279" s="81">
        <f t="shared" si="77"/>
        <v>0</v>
      </c>
      <c r="AK279" s="82"/>
      <c r="AL279" s="80"/>
      <c r="AM279" s="81">
        <v>0</v>
      </c>
      <c r="AN279" s="82"/>
      <c r="AO279" s="80"/>
      <c r="AP279" s="81">
        <v>0</v>
      </c>
      <c r="AQ279" s="82"/>
      <c r="AR279" s="80"/>
      <c r="AS279" s="81">
        <f t="shared" si="78"/>
        <v>0</v>
      </c>
      <c r="AT279" s="82"/>
      <c r="AU279" s="80"/>
      <c r="AV279" s="81">
        <f t="shared" si="79"/>
        <v>0</v>
      </c>
      <c r="AW279" s="82"/>
      <c r="AX279" s="80"/>
      <c r="AY279" s="81">
        <f t="shared" si="80"/>
        <v>0</v>
      </c>
      <c r="AZ279" s="82"/>
      <c r="BA279" s="80"/>
      <c r="BB279" s="81">
        <f t="shared" si="81"/>
        <v>0</v>
      </c>
      <c r="BC279" s="82"/>
      <c r="BD279" s="80"/>
      <c r="BE279" s="81">
        <f t="shared" si="82"/>
        <v>0</v>
      </c>
      <c r="BF279" s="82"/>
      <c r="BG279" s="80"/>
      <c r="BH279" s="81">
        <f t="shared" si="83"/>
        <v>0</v>
      </c>
      <c r="BI279" s="82"/>
      <c r="BJ279" s="80"/>
      <c r="BK279" s="81">
        <f t="shared" si="84"/>
        <v>0</v>
      </c>
      <c r="BL279" s="82"/>
      <c r="BM279" s="80"/>
      <c r="BN279" s="81">
        <f t="shared" si="85"/>
        <v>0</v>
      </c>
      <c r="BO279" s="82"/>
    </row>
    <row r="280" spans="1:67" ht="39" hidden="1" customHeight="1" thickBot="1">
      <c r="A280" s="71">
        <v>85269</v>
      </c>
      <c r="B280" s="71" t="s">
        <v>2242</v>
      </c>
      <c r="C280" s="221" t="str">
        <f ca="1">IF(V280&gt;0,IF($C$12=B280,COUNT($C$12:C279,1),""),"")</f>
        <v/>
      </c>
      <c r="D280" s="221" t="str">
        <f ca="1">IF(V280&gt;0,IF($D$12=B280,COUNT($D$12:D279,1),""),"")</f>
        <v/>
      </c>
      <c r="E280" s="221" t="str">
        <f ca="1">IF(V280&gt;0,IF($E$12=B280,COUNT($E$12:E279,1),""),"")</f>
        <v/>
      </c>
      <c r="F280" s="221" t="str">
        <f ca="1">IF(V280&gt;0,IF($F$12=B280,COUNT($F$12:F279,1),""),"")</f>
        <v/>
      </c>
      <c r="G280" s="72">
        <v>683001710</v>
      </c>
      <c r="H280" s="72">
        <v>60201</v>
      </c>
      <c r="I280" s="76" t="s">
        <v>273</v>
      </c>
      <c r="J280" s="91" t="s">
        <v>154</v>
      </c>
      <c r="K280" s="324">
        <v>765000</v>
      </c>
      <c r="L280" s="95">
        <v>420806</v>
      </c>
      <c r="M280" s="76" t="s">
        <v>1186</v>
      </c>
      <c r="N280" s="76" t="s">
        <v>154</v>
      </c>
      <c r="O280" s="324">
        <v>32600</v>
      </c>
      <c r="P280" s="77">
        <f ca="1">SUMIF($W$12:BO280,$P$11,W280:BO280)</f>
        <v>0</v>
      </c>
      <c r="Q280" s="77">
        <f ca="1">SUMIF($W$12:BP280,$P$11,X280:BP280)</f>
        <v>0</v>
      </c>
      <c r="R280" s="77">
        <f ca="1">SUMIF($W$12:BQ280,$P$11,Y280:BQ280)</f>
        <v>0</v>
      </c>
      <c r="S280" s="78">
        <f t="shared" ca="1" si="69"/>
        <v>0</v>
      </c>
      <c r="T280" s="77">
        <f t="shared" ca="1" si="70"/>
        <v>0</v>
      </c>
      <c r="U280" s="77">
        <f t="shared" ca="1" si="71"/>
        <v>0</v>
      </c>
      <c r="V280" s="79">
        <f t="shared" ca="1" si="72"/>
        <v>0</v>
      </c>
      <c r="W280" s="80"/>
      <c r="X280" s="81">
        <f t="shared" si="73"/>
        <v>0</v>
      </c>
      <c r="Y280" s="82"/>
      <c r="Z280" s="80"/>
      <c r="AA280" s="81">
        <f t="shared" si="74"/>
        <v>0</v>
      </c>
      <c r="AB280" s="82"/>
      <c r="AC280" s="80"/>
      <c r="AD280" s="81">
        <f t="shared" si="75"/>
        <v>0</v>
      </c>
      <c r="AE280" s="82"/>
      <c r="AF280" s="80"/>
      <c r="AG280" s="81">
        <f t="shared" si="76"/>
        <v>0</v>
      </c>
      <c r="AH280" s="82"/>
      <c r="AI280" s="80"/>
      <c r="AJ280" s="81">
        <f t="shared" si="77"/>
        <v>0</v>
      </c>
      <c r="AK280" s="82"/>
      <c r="AL280" s="80"/>
      <c r="AM280" s="81">
        <v>0</v>
      </c>
      <c r="AN280" s="82"/>
      <c r="AO280" s="80"/>
      <c r="AP280" s="81">
        <v>0</v>
      </c>
      <c r="AQ280" s="82"/>
      <c r="AR280" s="80"/>
      <c r="AS280" s="81">
        <f t="shared" si="78"/>
        <v>0</v>
      </c>
      <c r="AT280" s="82"/>
      <c r="AU280" s="80"/>
      <c r="AV280" s="81">
        <f t="shared" si="79"/>
        <v>0</v>
      </c>
      <c r="AW280" s="82"/>
      <c r="AX280" s="80"/>
      <c r="AY280" s="81">
        <f t="shared" si="80"/>
        <v>0</v>
      </c>
      <c r="AZ280" s="82"/>
      <c r="BA280" s="80"/>
      <c r="BB280" s="81">
        <f t="shared" si="81"/>
        <v>0</v>
      </c>
      <c r="BC280" s="82"/>
      <c r="BD280" s="80"/>
      <c r="BE280" s="81">
        <f t="shared" si="82"/>
        <v>0</v>
      </c>
      <c r="BF280" s="82"/>
      <c r="BG280" s="80"/>
      <c r="BH280" s="81">
        <f t="shared" si="83"/>
        <v>0</v>
      </c>
      <c r="BI280" s="82"/>
      <c r="BJ280" s="80"/>
      <c r="BK280" s="81">
        <f t="shared" si="84"/>
        <v>0</v>
      </c>
      <c r="BL280" s="82"/>
      <c r="BM280" s="80"/>
      <c r="BN280" s="81">
        <f t="shared" si="85"/>
        <v>0</v>
      </c>
      <c r="BO280" s="82"/>
    </row>
    <row r="281" spans="1:67" ht="39" hidden="1" customHeight="1" thickBot="1">
      <c r="A281" s="71">
        <v>85270</v>
      </c>
      <c r="B281" s="71" t="s">
        <v>2242</v>
      </c>
      <c r="C281" s="221" t="str">
        <f ca="1">IF(V281&gt;0,IF($C$12=B281,COUNT($C$12:C280,1),""),"")</f>
        <v/>
      </c>
      <c r="D281" s="221" t="str">
        <f ca="1">IF(V281&gt;0,IF($D$12=B281,COUNT($D$12:D280,1),""),"")</f>
        <v/>
      </c>
      <c r="E281" s="221" t="str">
        <f ca="1">IF(V281&gt;0,IF($E$12=B281,COUNT($E$12:E280,1),""),"")</f>
        <v/>
      </c>
      <c r="F281" s="221" t="str">
        <f ca="1">IF(V281&gt;0,IF($F$12=B281,COUNT($F$12:F280,1),""),"")</f>
        <v/>
      </c>
      <c r="G281" s="90"/>
      <c r="H281" s="72">
        <v>60202</v>
      </c>
      <c r="I281" s="76" t="s">
        <v>274</v>
      </c>
      <c r="J281" s="91" t="s">
        <v>154</v>
      </c>
      <c r="K281" s="324">
        <v>1190000</v>
      </c>
      <c r="L281" s="95">
        <v>420806</v>
      </c>
      <c r="M281" s="76" t="s">
        <v>1186</v>
      </c>
      <c r="N281" s="76" t="s">
        <v>154</v>
      </c>
      <c r="O281" s="324">
        <v>32600</v>
      </c>
      <c r="P281" s="77">
        <f ca="1">SUMIF($W$12:BO281,$P$11,W281:BO281)</f>
        <v>0</v>
      </c>
      <c r="Q281" s="77">
        <f ca="1">SUMIF($W$12:BP281,$P$11,X281:BP281)</f>
        <v>0</v>
      </c>
      <c r="R281" s="77">
        <f ca="1">SUMIF($W$12:BQ281,$P$11,Y281:BQ281)</f>
        <v>0</v>
      </c>
      <c r="S281" s="78">
        <f t="shared" ca="1" si="69"/>
        <v>0</v>
      </c>
      <c r="T281" s="77">
        <f t="shared" ca="1" si="70"/>
        <v>0</v>
      </c>
      <c r="U281" s="77">
        <f t="shared" ca="1" si="71"/>
        <v>0</v>
      </c>
      <c r="V281" s="79">
        <f t="shared" ca="1" si="72"/>
        <v>0</v>
      </c>
      <c r="W281" s="80"/>
      <c r="X281" s="81">
        <f t="shared" si="73"/>
        <v>0</v>
      </c>
      <c r="Y281" s="82"/>
      <c r="Z281" s="80"/>
      <c r="AA281" s="81">
        <f t="shared" si="74"/>
        <v>0</v>
      </c>
      <c r="AB281" s="82"/>
      <c r="AC281" s="80"/>
      <c r="AD281" s="81">
        <f t="shared" si="75"/>
        <v>0</v>
      </c>
      <c r="AE281" s="82"/>
      <c r="AF281" s="80"/>
      <c r="AG281" s="81">
        <f t="shared" si="76"/>
        <v>0</v>
      </c>
      <c r="AH281" s="82"/>
      <c r="AI281" s="80"/>
      <c r="AJ281" s="81">
        <f t="shared" si="77"/>
        <v>0</v>
      </c>
      <c r="AK281" s="82"/>
      <c r="AL281" s="80"/>
      <c r="AM281" s="81">
        <v>0</v>
      </c>
      <c r="AN281" s="82"/>
      <c r="AO281" s="80"/>
      <c r="AP281" s="81">
        <v>0</v>
      </c>
      <c r="AQ281" s="82"/>
      <c r="AR281" s="80"/>
      <c r="AS281" s="81">
        <f t="shared" si="78"/>
        <v>0</v>
      </c>
      <c r="AT281" s="82"/>
      <c r="AU281" s="80"/>
      <c r="AV281" s="81">
        <f t="shared" si="79"/>
        <v>0</v>
      </c>
      <c r="AW281" s="82"/>
      <c r="AX281" s="80"/>
      <c r="AY281" s="81">
        <f t="shared" si="80"/>
        <v>0</v>
      </c>
      <c r="AZ281" s="82"/>
      <c r="BA281" s="80"/>
      <c r="BB281" s="81">
        <f t="shared" si="81"/>
        <v>0</v>
      </c>
      <c r="BC281" s="82"/>
      <c r="BD281" s="80"/>
      <c r="BE281" s="81">
        <f t="shared" si="82"/>
        <v>0</v>
      </c>
      <c r="BF281" s="82"/>
      <c r="BG281" s="80"/>
      <c r="BH281" s="81">
        <f t="shared" si="83"/>
        <v>0</v>
      </c>
      <c r="BI281" s="82"/>
      <c r="BJ281" s="80"/>
      <c r="BK281" s="81">
        <f t="shared" si="84"/>
        <v>0</v>
      </c>
      <c r="BL281" s="82"/>
      <c r="BM281" s="80"/>
      <c r="BN281" s="81">
        <f t="shared" si="85"/>
        <v>0</v>
      </c>
      <c r="BO281" s="82"/>
    </row>
    <row r="282" spans="1:67" ht="39" hidden="1" customHeight="1" thickBot="1">
      <c r="A282" s="71">
        <v>85271</v>
      </c>
      <c r="B282" s="71" t="s">
        <v>2242</v>
      </c>
      <c r="C282" s="221" t="str">
        <f ca="1">IF(V282&gt;0,IF($C$12=B282,COUNT($C$12:C281,1),""),"")</f>
        <v/>
      </c>
      <c r="D282" s="221" t="str">
        <f ca="1">IF(V282&gt;0,IF($D$12=B282,COUNT($D$12:D281,1),""),"")</f>
        <v/>
      </c>
      <c r="E282" s="221" t="str">
        <f ca="1">IF(V282&gt;0,IF($E$12=B282,COUNT($E$12:E281,1),""),"")</f>
        <v/>
      </c>
      <c r="F282" s="221" t="str">
        <f ca="1">IF(V282&gt;0,IF($F$12=B282,COUNT($F$12:F281,1),""),"")</f>
        <v/>
      </c>
      <c r="G282" s="72">
        <v>683001400</v>
      </c>
      <c r="H282" s="72">
        <v>60301</v>
      </c>
      <c r="I282" s="76" t="s">
        <v>275</v>
      </c>
      <c r="J282" s="91" t="s">
        <v>154</v>
      </c>
      <c r="K282" s="324">
        <v>255000</v>
      </c>
      <c r="L282" s="95">
        <v>420807</v>
      </c>
      <c r="M282" s="76" t="s">
        <v>1187</v>
      </c>
      <c r="N282" s="76" t="s">
        <v>154</v>
      </c>
      <c r="O282" s="324">
        <v>31700</v>
      </c>
      <c r="P282" s="77">
        <f ca="1">SUMIF($W$12:BO282,$P$11,W282:BO282)</f>
        <v>0</v>
      </c>
      <c r="Q282" s="77">
        <f ca="1">SUMIF($W$12:BP282,$P$11,X282:BP282)</f>
        <v>0</v>
      </c>
      <c r="R282" s="77">
        <f ca="1">SUMIF($W$12:BQ282,$P$11,Y282:BQ282)</f>
        <v>0</v>
      </c>
      <c r="S282" s="78">
        <f t="shared" ca="1" si="69"/>
        <v>0</v>
      </c>
      <c r="T282" s="77">
        <f t="shared" ca="1" si="70"/>
        <v>0</v>
      </c>
      <c r="U282" s="77">
        <f t="shared" ca="1" si="71"/>
        <v>0</v>
      </c>
      <c r="V282" s="79">
        <f t="shared" ca="1" si="72"/>
        <v>0</v>
      </c>
      <c r="W282" s="80"/>
      <c r="X282" s="81">
        <f t="shared" si="73"/>
        <v>0</v>
      </c>
      <c r="Y282" s="82"/>
      <c r="Z282" s="80"/>
      <c r="AA282" s="81">
        <f t="shared" si="74"/>
        <v>0</v>
      </c>
      <c r="AB282" s="82"/>
      <c r="AC282" s="80"/>
      <c r="AD282" s="81">
        <f t="shared" si="75"/>
        <v>0</v>
      </c>
      <c r="AE282" s="82"/>
      <c r="AF282" s="80"/>
      <c r="AG282" s="81">
        <f t="shared" si="76"/>
        <v>0</v>
      </c>
      <c r="AH282" s="82"/>
      <c r="AI282" s="80"/>
      <c r="AJ282" s="81">
        <f t="shared" si="77"/>
        <v>0</v>
      </c>
      <c r="AK282" s="82"/>
      <c r="AL282" s="80"/>
      <c r="AM282" s="81">
        <v>0</v>
      </c>
      <c r="AN282" s="82"/>
      <c r="AO282" s="80"/>
      <c r="AP282" s="81">
        <v>0</v>
      </c>
      <c r="AQ282" s="82"/>
      <c r="AR282" s="80"/>
      <c r="AS282" s="81">
        <f t="shared" si="78"/>
        <v>0</v>
      </c>
      <c r="AT282" s="82"/>
      <c r="AU282" s="80"/>
      <c r="AV282" s="81">
        <f t="shared" si="79"/>
        <v>0</v>
      </c>
      <c r="AW282" s="82"/>
      <c r="AX282" s="80"/>
      <c r="AY282" s="81">
        <f t="shared" si="80"/>
        <v>0</v>
      </c>
      <c r="AZ282" s="82"/>
      <c r="BA282" s="80"/>
      <c r="BB282" s="81">
        <f t="shared" si="81"/>
        <v>0</v>
      </c>
      <c r="BC282" s="82"/>
      <c r="BD282" s="80"/>
      <c r="BE282" s="81">
        <f t="shared" si="82"/>
        <v>0</v>
      </c>
      <c r="BF282" s="82"/>
      <c r="BG282" s="80"/>
      <c r="BH282" s="81">
        <f t="shared" si="83"/>
        <v>0</v>
      </c>
      <c r="BI282" s="82"/>
      <c r="BJ282" s="80"/>
      <c r="BK282" s="81">
        <f t="shared" si="84"/>
        <v>0</v>
      </c>
      <c r="BL282" s="82"/>
      <c r="BM282" s="80"/>
      <c r="BN282" s="81">
        <f t="shared" si="85"/>
        <v>0</v>
      </c>
      <c r="BO282" s="82"/>
    </row>
    <row r="283" spans="1:67" ht="39" hidden="1" customHeight="1" thickBot="1">
      <c r="A283" s="71">
        <v>85272</v>
      </c>
      <c r="B283" s="71" t="s">
        <v>2242</v>
      </c>
      <c r="C283" s="221" t="str">
        <f ca="1">IF(V283&gt;0,IF($C$12=B283,COUNT($C$12:C282,1),""),"")</f>
        <v/>
      </c>
      <c r="D283" s="221" t="str">
        <f ca="1">IF(V283&gt;0,IF($D$12=B283,COUNT($D$12:D282,1),""),"")</f>
        <v/>
      </c>
      <c r="E283" s="221" t="str">
        <f ca="1">IF(V283&gt;0,IF($E$12=B283,COUNT($E$12:E282,1),""),"")</f>
        <v/>
      </c>
      <c r="F283" s="221" t="str">
        <f ca="1">IF(V283&gt;0,IF($F$12=B283,COUNT($F$12:F282,1),""),"")</f>
        <v/>
      </c>
      <c r="G283" s="72">
        <v>683001500</v>
      </c>
      <c r="H283" s="72">
        <v>60302</v>
      </c>
      <c r="I283" s="76" t="s">
        <v>276</v>
      </c>
      <c r="J283" s="91" t="s">
        <v>154</v>
      </c>
      <c r="K283" s="324">
        <v>360000</v>
      </c>
      <c r="L283" s="95">
        <v>420807</v>
      </c>
      <c r="M283" s="76" t="s">
        <v>1187</v>
      </c>
      <c r="N283" s="76" t="s">
        <v>154</v>
      </c>
      <c r="O283" s="324">
        <v>31700</v>
      </c>
      <c r="P283" s="77">
        <f ca="1">SUMIF($W$12:BO283,$P$11,W283:BO283)</f>
        <v>0</v>
      </c>
      <c r="Q283" s="77">
        <f ca="1">SUMIF($W$12:BP283,$P$11,X283:BP283)</f>
        <v>0</v>
      </c>
      <c r="R283" s="77">
        <f ca="1">SUMIF($W$12:BQ283,$P$11,Y283:BQ283)</f>
        <v>0</v>
      </c>
      <c r="S283" s="78">
        <f t="shared" ca="1" si="69"/>
        <v>0</v>
      </c>
      <c r="T283" s="77">
        <f t="shared" ca="1" si="70"/>
        <v>0</v>
      </c>
      <c r="U283" s="77">
        <f t="shared" ca="1" si="71"/>
        <v>0</v>
      </c>
      <c r="V283" s="79">
        <f t="shared" ca="1" si="72"/>
        <v>0</v>
      </c>
      <c r="W283" s="80"/>
      <c r="X283" s="81">
        <f t="shared" si="73"/>
        <v>0</v>
      </c>
      <c r="Y283" s="82"/>
      <c r="Z283" s="80"/>
      <c r="AA283" s="81">
        <f t="shared" si="74"/>
        <v>0</v>
      </c>
      <c r="AB283" s="82"/>
      <c r="AC283" s="80"/>
      <c r="AD283" s="81">
        <f t="shared" si="75"/>
        <v>0</v>
      </c>
      <c r="AE283" s="82"/>
      <c r="AF283" s="80"/>
      <c r="AG283" s="81">
        <f t="shared" si="76"/>
        <v>0</v>
      </c>
      <c r="AH283" s="82"/>
      <c r="AI283" s="80"/>
      <c r="AJ283" s="81">
        <f t="shared" si="77"/>
        <v>0</v>
      </c>
      <c r="AK283" s="82"/>
      <c r="AL283" s="80"/>
      <c r="AM283" s="81">
        <v>0</v>
      </c>
      <c r="AN283" s="82"/>
      <c r="AO283" s="80"/>
      <c r="AP283" s="81">
        <v>0</v>
      </c>
      <c r="AQ283" s="82"/>
      <c r="AR283" s="80"/>
      <c r="AS283" s="81">
        <f t="shared" si="78"/>
        <v>0</v>
      </c>
      <c r="AT283" s="82"/>
      <c r="AU283" s="80"/>
      <c r="AV283" s="81">
        <f t="shared" si="79"/>
        <v>0</v>
      </c>
      <c r="AW283" s="82"/>
      <c r="AX283" s="80"/>
      <c r="AY283" s="81">
        <f t="shared" si="80"/>
        <v>0</v>
      </c>
      <c r="AZ283" s="82"/>
      <c r="BA283" s="80"/>
      <c r="BB283" s="81">
        <f t="shared" si="81"/>
        <v>0</v>
      </c>
      <c r="BC283" s="82"/>
      <c r="BD283" s="80"/>
      <c r="BE283" s="81">
        <f t="shared" si="82"/>
        <v>0</v>
      </c>
      <c r="BF283" s="82"/>
      <c r="BG283" s="80"/>
      <c r="BH283" s="81">
        <f t="shared" si="83"/>
        <v>0</v>
      </c>
      <c r="BI283" s="82"/>
      <c r="BJ283" s="80"/>
      <c r="BK283" s="81">
        <f t="shared" si="84"/>
        <v>0</v>
      </c>
      <c r="BL283" s="82"/>
      <c r="BM283" s="80"/>
      <c r="BN283" s="81">
        <f t="shared" si="85"/>
        <v>0</v>
      </c>
      <c r="BO283" s="82"/>
    </row>
    <row r="284" spans="1:67" ht="39" hidden="1" customHeight="1" thickBot="1">
      <c r="A284" s="71">
        <v>85273</v>
      </c>
      <c r="B284" s="71" t="s">
        <v>2242</v>
      </c>
      <c r="C284" s="221" t="str">
        <f ca="1">IF(V284&gt;0,IF($C$12=B284,COUNT($C$12:C283,1),""),"")</f>
        <v/>
      </c>
      <c r="D284" s="221" t="str">
        <f ca="1">IF(V284&gt;0,IF($D$12=B284,COUNT($D$12:D283,1),""),"")</f>
        <v/>
      </c>
      <c r="E284" s="221" t="str">
        <f ca="1">IF(V284&gt;0,IF($E$12=B284,COUNT($E$12:E283,1),""),"")</f>
        <v/>
      </c>
      <c r="F284" s="221" t="str">
        <f ca="1">IF(V284&gt;0,IF($F$12=B284,COUNT($F$12:F283,1),""),"")</f>
        <v/>
      </c>
      <c r="G284" s="72">
        <v>683001600</v>
      </c>
      <c r="H284" s="72">
        <v>60303</v>
      </c>
      <c r="I284" s="76" t="s">
        <v>277</v>
      </c>
      <c r="J284" s="91" t="s">
        <v>154</v>
      </c>
      <c r="K284" s="324">
        <v>585000</v>
      </c>
      <c r="L284" s="95">
        <v>420808</v>
      </c>
      <c r="M284" s="76" t="s">
        <v>1188</v>
      </c>
      <c r="N284" s="76" t="s">
        <v>154</v>
      </c>
      <c r="O284" s="324">
        <v>59300</v>
      </c>
      <c r="P284" s="77">
        <f ca="1">SUMIF($W$12:BO284,$P$11,W284:BO284)</f>
        <v>0</v>
      </c>
      <c r="Q284" s="77">
        <f ca="1">SUMIF($W$12:BP284,$P$11,X284:BP284)</f>
        <v>0</v>
      </c>
      <c r="R284" s="77">
        <f ca="1">SUMIF($W$12:BQ284,$P$11,Y284:BQ284)</f>
        <v>0</v>
      </c>
      <c r="S284" s="78">
        <f t="shared" ca="1" si="69"/>
        <v>0</v>
      </c>
      <c r="T284" s="77">
        <f t="shared" ca="1" si="70"/>
        <v>0</v>
      </c>
      <c r="U284" s="77">
        <f t="shared" ca="1" si="71"/>
        <v>0</v>
      </c>
      <c r="V284" s="79">
        <f t="shared" ca="1" si="72"/>
        <v>0</v>
      </c>
      <c r="W284" s="80"/>
      <c r="X284" s="81">
        <f t="shared" si="73"/>
        <v>0</v>
      </c>
      <c r="Y284" s="82"/>
      <c r="Z284" s="80"/>
      <c r="AA284" s="81">
        <f t="shared" si="74"/>
        <v>0</v>
      </c>
      <c r="AB284" s="82"/>
      <c r="AC284" s="80"/>
      <c r="AD284" s="81">
        <f t="shared" si="75"/>
        <v>0</v>
      </c>
      <c r="AE284" s="82"/>
      <c r="AF284" s="80"/>
      <c r="AG284" s="81">
        <f t="shared" si="76"/>
        <v>0</v>
      </c>
      <c r="AH284" s="82"/>
      <c r="AI284" s="80"/>
      <c r="AJ284" s="81">
        <f t="shared" si="77"/>
        <v>0</v>
      </c>
      <c r="AK284" s="82"/>
      <c r="AL284" s="80"/>
      <c r="AM284" s="81">
        <v>0</v>
      </c>
      <c r="AN284" s="82"/>
      <c r="AO284" s="80"/>
      <c r="AP284" s="81">
        <v>0</v>
      </c>
      <c r="AQ284" s="82"/>
      <c r="AR284" s="80"/>
      <c r="AS284" s="81">
        <f t="shared" si="78"/>
        <v>0</v>
      </c>
      <c r="AT284" s="82"/>
      <c r="AU284" s="80"/>
      <c r="AV284" s="81">
        <f t="shared" si="79"/>
        <v>0</v>
      </c>
      <c r="AW284" s="82"/>
      <c r="AX284" s="80"/>
      <c r="AY284" s="81">
        <f t="shared" si="80"/>
        <v>0</v>
      </c>
      <c r="AZ284" s="82"/>
      <c r="BA284" s="80"/>
      <c r="BB284" s="81">
        <f t="shared" si="81"/>
        <v>0</v>
      </c>
      <c r="BC284" s="82"/>
      <c r="BD284" s="80"/>
      <c r="BE284" s="81">
        <f t="shared" si="82"/>
        <v>0</v>
      </c>
      <c r="BF284" s="82"/>
      <c r="BG284" s="80"/>
      <c r="BH284" s="81">
        <f t="shared" si="83"/>
        <v>0</v>
      </c>
      <c r="BI284" s="82"/>
      <c r="BJ284" s="80"/>
      <c r="BK284" s="81">
        <f t="shared" si="84"/>
        <v>0</v>
      </c>
      <c r="BL284" s="82"/>
      <c r="BM284" s="80"/>
      <c r="BN284" s="81">
        <f t="shared" si="85"/>
        <v>0</v>
      </c>
      <c r="BO284" s="82"/>
    </row>
    <row r="285" spans="1:67" ht="39" hidden="1" customHeight="1" thickBot="1">
      <c r="A285" s="71">
        <v>85274</v>
      </c>
      <c r="B285" s="71" t="s">
        <v>2242</v>
      </c>
      <c r="C285" s="221" t="str">
        <f ca="1">IF(V285&gt;0,IF($C$12=B285,COUNT($C$12:C284,1),""),"")</f>
        <v/>
      </c>
      <c r="D285" s="221" t="str">
        <f ca="1">IF(V285&gt;0,IF($D$12=B285,COUNT($D$12:D284,1),""),"")</f>
        <v/>
      </c>
      <c r="E285" s="221" t="str">
        <f ca="1">IF(V285&gt;0,IF($E$12=B285,COUNT($E$12:E284,1),""),"")</f>
        <v/>
      </c>
      <c r="F285" s="221" t="str">
        <f ca="1">IF(V285&gt;0,IF($F$12=B285,COUNT($F$12:F284,1),""),"")</f>
        <v/>
      </c>
      <c r="G285" s="72">
        <v>683001700</v>
      </c>
      <c r="H285" s="72">
        <v>60304</v>
      </c>
      <c r="I285" s="76" t="s">
        <v>278</v>
      </c>
      <c r="J285" s="91" t="s">
        <v>154</v>
      </c>
      <c r="K285" s="324">
        <v>828000</v>
      </c>
      <c r="L285" s="100">
        <v>420808</v>
      </c>
      <c r="M285" s="94" t="s">
        <v>1188</v>
      </c>
      <c r="N285" s="94" t="s">
        <v>154</v>
      </c>
      <c r="O285" s="324">
        <v>59300</v>
      </c>
      <c r="P285" s="77">
        <f ca="1">SUMIF($W$12:BO285,$P$11,W285:BO285)</f>
        <v>0</v>
      </c>
      <c r="Q285" s="77">
        <f ca="1">SUMIF($W$12:BP285,$P$11,X285:BP285)</f>
        <v>0</v>
      </c>
      <c r="R285" s="77">
        <f ca="1">SUMIF($W$12:BQ285,$P$11,Y285:BQ285)</f>
        <v>0</v>
      </c>
      <c r="S285" s="78">
        <f t="shared" ca="1" si="69"/>
        <v>0</v>
      </c>
      <c r="T285" s="77">
        <f t="shared" ca="1" si="70"/>
        <v>0</v>
      </c>
      <c r="U285" s="77">
        <f t="shared" ca="1" si="71"/>
        <v>0</v>
      </c>
      <c r="V285" s="79">
        <f t="shared" ca="1" si="72"/>
        <v>0</v>
      </c>
      <c r="W285" s="80"/>
      <c r="X285" s="81">
        <f t="shared" si="73"/>
        <v>0</v>
      </c>
      <c r="Y285" s="82"/>
      <c r="Z285" s="80"/>
      <c r="AA285" s="81">
        <f t="shared" si="74"/>
        <v>0</v>
      </c>
      <c r="AB285" s="82"/>
      <c r="AC285" s="80"/>
      <c r="AD285" s="81">
        <f t="shared" si="75"/>
        <v>0</v>
      </c>
      <c r="AE285" s="82"/>
      <c r="AF285" s="80"/>
      <c r="AG285" s="81">
        <f t="shared" si="76"/>
        <v>0</v>
      </c>
      <c r="AH285" s="82"/>
      <c r="AI285" s="80"/>
      <c r="AJ285" s="81">
        <f t="shared" si="77"/>
        <v>0</v>
      </c>
      <c r="AK285" s="82"/>
      <c r="AL285" s="80"/>
      <c r="AM285" s="81">
        <v>0</v>
      </c>
      <c r="AN285" s="82"/>
      <c r="AO285" s="80"/>
      <c r="AP285" s="81">
        <v>0</v>
      </c>
      <c r="AQ285" s="82"/>
      <c r="AR285" s="80"/>
      <c r="AS285" s="81">
        <f t="shared" si="78"/>
        <v>0</v>
      </c>
      <c r="AT285" s="82"/>
      <c r="AU285" s="80"/>
      <c r="AV285" s="81">
        <f t="shared" si="79"/>
        <v>0</v>
      </c>
      <c r="AW285" s="82"/>
      <c r="AX285" s="80"/>
      <c r="AY285" s="81">
        <f t="shared" si="80"/>
        <v>0</v>
      </c>
      <c r="AZ285" s="82"/>
      <c r="BA285" s="80"/>
      <c r="BB285" s="81">
        <f t="shared" si="81"/>
        <v>0</v>
      </c>
      <c r="BC285" s="82"/>
      <c r="BD285" s="80"/>
      <c r="BE285" s="81">
        <f t="shared" si="82"/>
        <v>0</v>
      </c>
      <c r="BF285" s="82"/>
      <c r="BG285" s="80"/>
      <c r="BH285" s="81">
        <f t="shared" si="83"/>
        <v>0</v>
      </c>
      <c r="BI285" s="82"/>
      <c r="BJ285" s="80"/>
      <c r="BK285" s="81">
        <f t="shared" si="84"/>
        <v>0</v>
      </c>
      <c r="BL285" s="82"/>
      <c r="BM285" s="80"/>
      <c r="BN285" s="81">
        <f t="shared" si="85"/>
        <v>0</v>
      </c>
      <c r="BO285" s="82"/>
    </row>
    <row r="286" spans="1:67" ht="39" hidden="1" customHeight="1" thickBot="1">
      <c r="A286" s="71">
        <v>85275</v>
      </c>
      <c r="B286" s="71" t="s">
        <v>2242</v>
      </c>
      <c r="C286" s="221" t="str">
        <f ca="1">IF(V286&gt;0,IF($C$12=B286,COUNT($C$12:C285,1),""),"")</f>
        <v/>
      </c>
      <c r="D286" s="221" t="str">
        <f ca="1">IF(V286&gt;0,IF($D$12=B286,COUNT($D$12:D285,1),""),"")</f>
        <v/>
      </c>
      <c r="E286" s="221" t="str">
        <f ca="1">IF(V286&gt;0,IF($E$12=B286,COUNT($E$12:E285,1),""),"")</f>
        <v/>
      </c>
      <c r="F286" s="221" t="str">
        <f ca="1">IF(V286&gt;0,IF($F$12=B286,COUNT($F$12:F285,1),""),"")</f>
        <v/>
      </c>
      <c r="G286" s="90"/>
      <c r="H286" s="72">
        <v>60305</v>
      </c>
      <c r="I286" s="76" t="s">
        <v>279</v>
      </c>
      <c r="J286" s="91" t="s">
        <v>154</v>
      </c>
      <c r="K286" s="324">
        <v>1275000</v>
      </c>
      <c r="L286" s="100">
        <v>420809</v>
      </c>
      <c r="M286" s="94" t="s">
        <v>1189</v>
      </c>
      <c r="N286" s="94" t="s">
        <v>154</v>
      </c>
      <c r="O286" s="324">
        <v>93200</v>
      </c>
      <c r="P286" s="77">
        <f ca="1">SUMIF($W$12:BO286,$P$11,W286:BO286)</f>
        <v>0</v>
      </c>
      <c r="Q286" s="77">
        <f ca="1">SUMIF($W$12:BP286,$P$11,X286:BP286)</f>
        <v>0</v>
      </c>
      <c r="R286" s="77">
        <f ca="1">SUMIF($W$12:BQ286,$P$11,Y286:BQ286)</f>
        <v>0</v>
      </c>
      <c r="S286" s="78">
        <f t="shared" ca="1" si="69"/>
        <v>0</v>
      </c>
      <c r="T286" s="77">
        <f t="shared" ca="1" si="70"/>
        <v>0</v>
      </c>
      <c r="U286" s="77">
        <f t="shared" ca="1" si="71"/>
        <v>0</v>
      </c>
      <c r="V286" s="79">
        <f t="shared" ca="1" si="72"/>
        <v>0</v>
      </c>
      <c r="W286" s="80"/>
      <c r="X286" s="81">
        <f t="shared" si="73"/>
        <v>0</v>
      </c>
      <c r="Y286" s="82"/>
      <c r="Z286" s="80"/>
      <c r="AA286" s="81">
        <f t="shared" si="74"/>
        <v>0</v>
      </c>
      <c r="AB286" s="82"/>
      <c r="AC286" s="80"/>
      <c r="AD286" s="81">
        <f t="shared" si="75"/>
        <v>0</v>
      </c>
      <c r="AE286" s="82"/>
      <c r="AF286" s="80"/>
      <c r="AG286" s="81">
        <f t="shared" si="76"/>
        <v>0</v>
      </c>
      <c r="AH286" s="82"/>
      <c r="AI286" s="80"/>
      <c r="AJ286" s="81">
        <f t="shared" si="77"/>
        <v>0</v>
      </c>
      <c r="AK286" s="82"/>
      <c r="AL286" s="80"/>
      <c r="AM286" s="81">
        <v>0</v>
      </c>
      <c r="AN286" s="82"/>
      <c r="AO286" s="80"/>
      <c r="AP286" s="81">
        <v>0</v>
      </c>
      <c r="AQ286" s="82"/>
      <c r="AR286" s="80"/>
      <c r="AS286" s="81">
        <f t="shared" si="78"/>
        <v>0</v>
      </c>
      <c r="AT286" s="82"/>
      <c r="AU286" s="80"/>
      <c r="AV286" s="81">
        <f t="shared" si="79"/>
        <v>0</v>
      </c>
      <c r="AW286" s="82"/>
      <c r="AX286" s="80"/>
      <c r="AY286" s="81">
        <f t="shared" si="80"/>
        <v>0</v>
      </c>
      <c r="AZ286" s="82"/>
      <c r="BA286" s="80"/>
      <c r="BB286" s="81">
        <f t="shared" si="81"/>
        <v>0</v>
      </c>
      <c r="BC286" s="82"/>
      <c r="BD286" s="80"/>
      <c r="BE286" s="81">
        <f t="shared" si="82"/>
        <v>0</v>
      </c>
      <c r="BF286" s="82"/>
      <c r="BG286" s="80"/>
      <c r="BH286" s="81">
        <f t="shared" si="83"/>
        <v>0</v>
      </c>
      <c r="BI286" s="82"/>
      <c r="BJ286" s="80"/>
      <c r="BK286" s="81">
        <f t="shared" si="84"/>
        <v>0</v>
      </c>
      <c r="BL286" s="82"/>
      <c r="BM286" s="80"/>
      <c r="BN286" s="81">
        <f t="shared" si="85"/>
        <v>0</v>
      </c>
      <c r="BO286" s="82"/>
    </row>
    <row r="287" spans="1:67" ht="39" hidden="1" customHeight="1" thickBot="1">
      <c r="A287" s="71">
        <v>85276</v>
      </c>
      <c r="B287" s="71" t="s">
        <v>2242</v>
      </c>
      <c r="C287" s="221" t="str">
        <f ca="1">IF(V287&gt;0,IF($C$12=B287,COUNT($C$12:C286,1),""),"")</f>
        <v/>
      </c>
      <c r="D287" s="221" t="str">
        <f ca="1">IF(V287&gt;0,IF($D$12=B287,COUNT($D$12:D286,1),""),"")</f>
        <v/>
      </c>
      <c r="E287" s="221" t="str">
        <f ca="1">IF(V287&gt;0,IF($E$12=B287,COUNT($E$12:E286,1),""),"")</f>
        <v/>
      </c>
      <c r="F287" s="221" t="str">
        <f ca="1">IF(V287&gt;0,IF($F$12=B287,COUNT($F$12:F286,1),""),"")</f>
        <v/>
      </c>
      <c r="G287" s="90"/>
      <c r="H287" s="72">
        <v>60306</v>
      </c>
      <c r="I287" s="76" t="s">
        <v>280</v>
      </c>
      <c r="J287" s="91" t="s">
        <v>154</v>
      </c>
      <c r="K287" s="324">
        <v>1936000</v>
      </c>
      <c r="L287" s="100">
        <v>420809</v>
      </c>
      <c r="M287" s="94" t="s">
        <v>1189</v>
      </c>
      <c r="N287" s="94" t="s">
        <v>154</v>
      </c>
      <c r="O287" s="324">
        <v>93200</v>
      </c>
      <c r="P287" s="77">
        <f ca="1">SUMIF($W$12:BO287,$P$11,W287:BO287)</f>
        <v>0</v>
      </c>
      <c r="Q287" s="77">
        <f ca="1">SUMIF($W$12:BP287,$P$11,X287:BP287)</f>
        <v>0</v>
      </c>
      <c r="R287" s="77">
        <f ca="1">SUMIF($W$12:BQ287,$P$11,Y287:BQ287)</f>
        <v>0</v>
      </c>
      <c r="S287" s="78">
        <f t="shared" ca="1" si="69"/>
        <v>0</v>
      </c>
      <c r="T287" s="77">
        <f t="shared" ca="1" si="70"/>
        <v>0</v>
      </c>
      <c r="U287" s="77">
        <f t="shared" ca="1" si="71"/>
        <v>0</v>
      </c>
      <c r="V287" s="79">
        <f t="shared" ca="1" si="72"/>
        <v>0</v>
      </c>
      <c r="W287" s="80"/>
      <c r="X287" s="81">
        <f t="shared" si="73"/>
        <v>0</v>
      </c>
      <c r="Y287" s="82"/>
      <c r="Z287" s="80"/>
      <c r="AA287" s="81">
        <f t="shared" si="74"/>
        <v>0</v>
      </c>
      <c r="AB287" s="82"/>
      <c r="AC287" s="80"/>
      <c r="AD287" s="81">
        <f t="shared" si="75"/>
        <v>0</v>
      </c>
      <c r="AE287" s="82"/>
      <c r="AF287" s="80"/>
      <c r="AG287" s="81">
        <f t="shared" si="76"/>
        <v>0</v>
      </c>
      <c r="AH287" s="82"/>
      <c r="AI287" s="80"/>
      <c r="AJ287" s="81">
        <f t="shared" si="77"/>
        <v>0</v>
      </c>
      <c r="AK287" s="82"/>
      <c r="AL287" s="80"/>
      <c r="AM287" s="81">
        <v>0</v>
      </c>
      <c r="AN287" s="82"/>
      <c r="AO287" s="80"/>
      <c r="AP287" s="81">
        <v>0</v>
      </c>
      <c r="AQ287" s="82"/>
      <c r="AR287" s="80"/>
      <c r="AS287" s="81">
        <f t="shared" si="78"/>
        <v>0</v>
      </c>
      <c r="AT287" s="82"/>
      <c r="AU287" s="80"/>
      <c r="AV287" s="81">
        <f t="shared" si="79"/>
        <v>0</v>
      </c>
      <c r="AW287" s="82"/>
      <c r="AX287" s="80"/>
      <c r="AY287" s="81">
        <f t="shared" si="80"/>
        <v>0</v>
      </c>
      <c r="AZ287" s="82"/>
      <c r="BA287" s="80"/>
      <c r="BB287" s="81">
        <f t="shared" si="81"/>
        <v>0</v>
      </c>
      <c r="BC287" s="82"/>
      <c r="BD287" s="80"/>
      <c r="BE287" s="81">
        <f t="shared" si="82"/>
        <v>0</v>
      </c>
      <c r="BF287" s="82"/>
      <c r="BG287" s="80"/>
      <c r="BH287" s="81">
        <f t="shared" si="83"/>
        <v>0</v>
      </c>
      <c r="BI287" s="82"/>
      <c r="BJ287" s="80"/>
      <c r="BK287" s="81">
        <f t="shared" si="84"/>
        <v>0</v>
      </c>
      <c r="BL287" s="82"/>
      <c r="BM287" s="80"/>
      <c r="BN287" s="81">
        <f t="shared" si="85"/>
        <v>0</v>
      </c>
      <c r="BO287" s="82"/>
    </row>
    <row r="288" spans="1:67" ht="39" hidden="1" customHeight="1" thickBot="1">
      <c r="A288" s="71">
        <v>85277</v>
      </c>
      <c r="B288" s="71" t="s">
        <v>2242</v>
      </c>
      <c r="C288" s="221" t="str">
        <f ca="1">IF(V288&gt;0,IF($C$12=B288,COUNT($C$12:C287,1),""),"")</f>
        <v/>
      </c>
      <c r="D288" s="221" t="str">
        <f ca="1">IF(V288&gt;0,IF($D$12=B288,COUNT($D$12:D287,1),""),"")</f>
        <v/>
      </c>
      <c r="E288" s="221" t="str">
        <f ca="1">IF(V288&gt;0,IF($E$12=B288,COUNT($E$12:E287,1),""),"")</f>
        <v/>
      </c>
      <c r="F288" s="221" t="str">
        <f ca="1">IF(V288&gt;0,IF($F$12=B288,COUNT($F$12:F287,1),""),"")</f>
        <v/>
      </c>
      <c r="G288" s="90"/>
      <c r="H288" s="72">
        <v>60307</v>
      </c>
      <c r="I288" s="76" t="s">
        <v>281</v>
      </c>
      <c r="J288" s="91" t="s">
        <v>154</v>
      </c>
      <c r="K288" s="324">
        <v>2992000</v>
      </c>
      <c r="L288" s="100">
        <v>420809</v>
      </c>
      <c r="M288" s="94" t="s">
        <v>1189</v>
      </c>
      <c r="N288" s="94" t="s">
        <v>154</v>
      </c>
      <c r="O288" s="324">
        <v>93200</v>
      </c>
      <c r="P288" s="77">
        <f ca="1">SUMIF($W$12:BO288,$P$11,W288:BO288)</f>
        <v>0</v>
      </c>
      <c r="Q288" s="77">
        <f ca="1">SUMIF($W$12:BP288,$P$11,X288:BP288)</f>
        <v>0</v>
      </c>
      <c r="R288" s="77">
        <f ca="1">SUMIF($W$12:BQ288,$P$11,Y288:BQ288)</f>
        <v>0</v>
      </c>
      <c r="S288" s="78">
        <f t="shared" ca="1" si="69"/>
        <v>0</v>
      </c>
      <c r="T288" s="77">
        <f t="shared" ca="1" si="70"/>
        <v>0</v>
      </c>
      <c r="U288" s="77">
        <f t="shared" ca="1" si="71"/>
        <v>0</v>
      </c>
      <c r="V288" s="79">
        <f t="shared" ca="1" si="72"/>
        <v>0</v>
      </c>
      <c r="W288" s="80"/>
      <c r="X288" s="81">
        <f t="shared" si="73"/>
        <v>0</v>
      </c>
      <c r="Y288" s="82"/>
      <c r="Z288" s="80"/>
      <c r="AA288" s="81">
        <f t="shared" si="74"/>
        <v>0</v>
      </c>
      <c r="AB288" s="82"/>
      <c r="AC288" s="80"/>
      <c r="AD288" s="81">
        <f t="shared" si="75"/>
        <v>0</v>
      </c>
      <c r="AE288" s="82"/>
      <c r="AF288" s="80"/>
      <c r="AG288" s="81">
        <f t="shared" si="76"/>
        <v>0</v>
      </c>
      <c r="AH288" s="82"/>
      <c r="AI288" s="80"/>
      <c r="AJ288" s="81">
        <f t="shared" si="77"/>
        <v>0</v>
      </c>
      <c r="AK288" s="82"/>
      <c r="AL288" s="80"/>
      <c r="AM288" s="81">
        <v>0</v>
      </c>
      <c r="AN288" s="82"/>
      <c r="AO288" s="80"/>
      <c r="AP288" s="81">
        <v>0</v>
      </c>
      <c r="AQ288" s="82"/>
      <c r="AR288" s="80"/>
      <c r="AS288" s="81">
        <f t="shared" si="78"/>
        <v>0</v>
      </c>
      <c r="AT288" s="82"/>
      <c r="AU288" s="80"/>
      <c r="AV288" s="81">
        <f t="shared" si="79"/>
        <v>0</v>
      </c>
      <c r="AW288" s="82"/>
      <c r="AX288" s="80"/>
      <c r="AY288" s="81">
        <f t="shared" si="80"/>
        <v>0</v>
      </c>
      <c r="AZ288" s="82"/>
      <c r="BA288" s="80"/>
      <c r="BB288" s="81">
        <f t="shared" si="81"/>
        <v>0</v>
      </c>
      <c r="BC288" s="82"/>
      <c r="BD288" s="80"/>
      <c r="BE288" s="81">
        <f t="shared" si="82"/>
        <v>0</v>
      </c>
      <c r="BF288" s="82"/>
      <c r="BG288" s="80"/>
      <c r="BH288" s="81">
        <f t="shared" si="83"/>
        <v>0</v>
      </c>
      <c r="BI288" s="82"/>
      <c r="BJ288" s="80"/>
      <c r="BK288" s="81">
        <f t="shared" si="84"/>
        <v>0</v>
      </c>
      <c r="BL288" s="82"/>
      <c r="BM288" s="80"/>
      <c r="BN288" s="81">
        <f t="shared" si="85"/>
        <v>0</v>
      </c>
      <c r="BO288" s="82"/>
    </row>
    <row r="289" spans="1:67" ht="39" hidden="1" customHeight="1" thickBot="1">
      <c r="A289" s="71">
        <v>85278</v>
      </c>
      <c r="B289" s="71" t="s">
        <v>2242</v>
      </c>
      <c r="C289" s="221" t="str">
        <f ca="1">IF(V289&gt;0,IF($C$12=B289,COUNT($C$12:C288,1),""),"")</f>
        <v/>
      </c>
      <c r="D289" s="221" t="str">
        <f ca="1">IF(V289&gt;0,IF($D$12=B289,COUNT($D$12:D288,1),""),"")</f>
        <v/>
      </c>
      <c r="E289" s="221" t="str">
        <f ca="1">IF(V289&gt;0,IF($E$12=B289,COUNT($E$12:E288,1),""),"")</f>
        <v/>
      </c>
      <c r="F289" s="221" t="str">
        <f ca="1">IF(V289&gt;0,IF($F$12=B289,COUNT($F$12:F288,1),""),"")</f>
        <v/>
      </c>
      <c r="G289" s="91"/>
      <c r="H289" s="97">
        <v>60308</v>
      </c>
      <c r="I289" s="76" t="s">
        <v>282</v>
      </c>
      <c r="J289" s="91" t="s">
        <v>154</v>
      </c>
      <c r="K289" s="324">
        <v>4140000</v>
      </c>
      <c r="L289" s="102">
        <v>420810</v>
      </c>
      <c r="M289" s="94" t="s">
        <v>1190</v>
      </c>
      <c r="N289" s="103" t="s">
        <v>154</v>
      </c>
      <c r="O289" s="324">
        <v>110500</v>
      </c>
      <c r="P289" s="77">
        <f ca="1">SUMIF($W$12:BO289,$P$11,W289:BO289)</f>
        <v>0</v>
      </c>
      <c r="Q289" s="77">
        <f ca="1">SUMIF($W$12:BP289,$P$11,X289:BP289)</f>
        <v>0</v>
      </c>
      <c r="R289" s="77">
        <f ca="1">SUMIF($W$12:BQ289,$P$11,Y289:BQ289)</f>
        <v>0</v>
      </c>
      <c r="S289" s="78">
        <f t="shared" ca="1" si="69"/>
        <v>0</v>
      </c>
      <c r="T289" s="77">
        <f t="shared" ca="1" si="70"/>
        <v>0</v>
      </c>
      <c r="U289" s="77">
        <f t="shared" ca="1" si="71"/>
        <v>0</v>
      </c>
      <c r="V289" s="79">
        <f t="shared" ca="1" si="72"/>
        <v>0</v>
      </c>
      <c r="W289" s="80"/>
      <c r="X289" s="81">
        <f t="shared" si="73"/>
        <v>0</v>
      </c>
      <c r="Y289" s="82"/>
      <c r="Z289" s="80"/>
      <c r="AA289" s="81">
        <f t="shared" si="74"/>
        <v>0</v>
      </c>
      <c r="AB289" s="82"/>
      <c r="AC289" s="80"/>
      <c r="AD289" s="81">
        <f t="shared" si="75"/>
        <v>0</v>
      </c>
      <c r="AE289" s="82"/>
      <c r="AF289" s="80"/>
      <c r="AG289" s="81">
        <f t="shared" si="76"/>
        <v>0</v>
      </c>
      <c r="AH289" s="82"/>
      <c r="AI289" s="80"/>
      <c r="AJ289" s="81">
        <f t="shared" si="77"/>
        <v>0</v>
      </c>
      <c r="AK289" s="82"/>
      <c r="AL289" s="80"/>
      <c r="AM289" s="81">
        <v>0</v>
      </c>
      <c r="AN289" s="82"/>
      <c r="AO289" s="80"/>
      <c r="AP289" s="81">
        <v>0</v>
      </c>
      <c r="AQ289" s="82"/>
      <c r="AR289" s="80"/>
      <c r="AS289" s="81">
        <f t="shared" si="78"/>
        <v>0</v>
      </c>
      <c r="AT289" s="82"/>
      <c r="AU289" s="80"/>
      <c r="AV289" s="81">
        <f t="shared" si="79"/>
        <v>0</v>
      </c>
      <c r="AW289" s="82"/>
      <c r="AX289" s="80"/>
      <c r="AY289" s="81">
        <f t="shared" si="80"/>
        <v>0</v>
      </c>
      <c r="AZ289" s="82"/>
      <c r="BA289" s="80"/>
      <c r="BB289" s="81">
        <f t="shared" si="81"/>
        <v>0</v>
      </c>
      <c r="BC289" s="82"/>
      <c r="BD289" s="80"/>
      <c r="BE289" s="81">
        <f t="shared" si="82"/>
        <v>0</v>
      </c>
      <c r="BF289" s="82"/>
      <c r="BG289" s="80"/>
      <c r="BH289" s="81">
        <f t="shared" si="83"/>
        <v>0</v>
      </c>
      <c r="BI289" s="82"/>
      <c r="BJ289" s="80"/>
      <c r="BK289" s="81">
        <f t="shared" si="84"/>
        <v>0</v>
      </c>
      <c r="BL289" s="82"/>
      <c r="BM289" s="80"/>
      <c r="BN289" s="81">
        <f t="shared" si="85"/>
        <v>0</v>
      </c>
      <c r="BO289" s="82"/>
    </row>
    <row r="290" spans="1:67" ht="39" hidden="1" customHeight="1" thickBot="1">
      <c r="A290" s="71">
        <v>85279</v>
      </c>
      <c r="B290" s="71" t="s">
        <v>2242</v>
      </c>
      <c r="C290" s="221" t="str">
        <f ca="1">IF(V290&gt;0,IF($C$12=B290,COUNT($C$12:C289,1),""),"")</f>
        <v/>
      </c>
      <c r="D290" s="221" t="str">
        <f ca="1">IF(V290&gt;0,IF($D$12=B290,COUNT($D$12:D289,1),""),"")</f>
        <v/>
      </c>
      <c r="E290" s="221" t="str">
        <f ca="1">IF(V290&gt;0,IF($E$12=B290,COUNT($E$12:E289,1),""),"")</f>
        <v/>
      </c>
      <c r="F290" s="221" t="str">
        <f ca="1">IF(V290&gt;0,IF($F$12=B290,COUNT($F$12:F289,1),""),"")</f>
        <v/>
      </c>
      <c r="G290" s="90"/>
      <c r="H290" s="72">
        <v>60309</v>
      </c>
      <c r="I290" s="76" t="s">
        <v>283</v>
      </c>
      <c r="J290" s="91" t="s">
        <v>154</v>
      </c>
      <c r="K290" s="324">
        <v>5418000</v>
      </c>
      <c r="L290" s="89">
        <v>420812</v>
      </c>
      <c r="M290" s="104" t="s">
        <v>1192</v>
      </c>
      <c r="N290" s="104" t="s">
        <v>154</v>
      </c>
      <c r="O290" s="324">
        <v>156000</v>
      </c>
      <c r="P290" s="77">
        <f ca="1">SUMIF($W$12:BO290,$P$11,W290:BO290)</f>
        <v>0</v>
      </c>
      <c r="Q290" s="77">
        <f ca="1">SUMIF($W$12:BP290,$P$11,X290:BP290)</f>
        <v>0</v>
      </c>
      <c r="R290" s="77">
        <f ca="1">SUMIF($W$12:BQ290,$P$11,Y290:BQ290)</f>
        <v>0</v>
      </c>
      <c r="S290" s="78">
        <f t="shared" ca="1" si="69"/>
        <v>0</v>
      </c>
      <c r="T290" s="77">
        <f t="shared" ca="1" si="70"/>
        <v>0</v>
      </c>
      <c r="U290" s="77">
        <f t="shared" ca="1" si="71"/>
        <v>0</v>
      </c>
      <c r="V290" s="79">
        <f t="shared" ca="1" si="72"/>
        <v>0</v>
      </c>
      <c r="W290" s="80"/>
      <c r="X290" s="81">
        <f t="shared" si="73"/>
        <v>0</v>
      </c>
      <c r="Y290" s="82"/>
      <c r="Z290" s="80"/>
      <c r="AA290" s="81">
        <f t="shared" si="74"/>
        <v>0</v>
      </c>
      <c r="AB290" s="82"/>
      <c r="AC290" s="80"/>
      <c r="AD290" s="81">
        <f t="shared" si="75"/>
        <v>0</v>
      </c>
      <c r="AE290" s="82"/>
      <c r="AF290" s="80"/>
      <c r="AG290" s="81">
        <f t="shared" si="76"/>
        <v>0</v>
      </c>
      <c r="AH290" s="82"/>
      <c r="AI290" s="80"/>
      <c r="AJ290" s="81">
        <f t="shared" si="77"/>
        <v>0</v>
      </c>
      <c r="AK290" s="82"/>
      <c r="AL290" s="80"/>
      <c r="AM290" s="81">
        <v>0</v>
      </c>
      <c r="AN290" s="82"/>
      <c r="AO290" s="80"/>
      <c r="AP290" s="81">
        <v>0</v>
      </c>
      <c r="AQ290" s="82"/>
      <c r="AR290" s="80"/>
      <c r="AS290" s="81">
        <f t="shared" si="78"/>
        <v>0</v>
      </c>
      <c r="AT290" s="82"/>
      <c r="AU290" s="80"/>
      <c r="AV290" s="81">
        <f t="shared" si="79"/>
        <v>0</v>
      </c>
      <c r="AW290" s="82"/>
      <c r="AX290" s="80"/>
      <c r="AY290" s="81">
        <f t="shared" si="80"/>
        <v>0</v>
      </c>
      <c r="AZ290" s="82"/>
      <c r="BA290" s="80"/>
      <c r="BB290" s="81">
        <f t="shared" si="81"/>
        <v>0</v>
      </c>
      <c r="BC290" s="82"/>
      <c r="BD290" s="80"/>
      <c r="BE290" s="81">
        <f t="shared" si="82"/>
        <v>0</v>
      </c>
      <c r="BF290" s="82"/>
      <c r="BG290" s="80"/>
      <c r="BH290" s="81">
        <f t="shared" si="83"/>
        <v>0</v>
      </c>
      <c r="BI290" s="82"/>
      <c r="BJ290" s="80"/>
      <c r="BK290" s="81">
        <f t="shared" si="84"/>
        <v>0</v>
      </c>
      <c r="BL290" s="82"/>
      <c r="BM290" s="80"/>
      <c r="BN290" s="81">
        <f t="shared" si="85"/>
        <v>0</v>
      </c>
      <c r="BO290" s="82"/>
    </row>
    <row r="291" spans="1:67" ht="39" hidden="1" customHeight="1" thickBot="1">
      <c r="A291" s="71">
        <v>85280</v>
      </c>
      <c r="B291" s="71" t="s">
        <v>2242</v>
      </c>
      <c r="C291" s="221" t="str">
        <f ca="1">IF(V291&gt;0,IF($C$12=B291,COUNT($C$12:C290,1),""),"")</f>
        <v/>
      </c>
      <c r="D291" s="221" t="str">
        <f ca="1">IF(V291&gt;0,IF($D$12=B291,COUNT($D$12:D290,1),""),"")</f>
        <v/>
      </c>
      <c r="E291" s="221" t="str">
        <f ca="1">IF(V291&gt;0,IF($E$12=B291,COUNT($E$12:E290,1),""),"")</f>
        <v/>
      </c>
      <c r="F291" s="221" t="str">
        <f ca="1">IF(V291&gt;0,IF($F$12=B291,COUNT($F$12:F290,1),""),"")</f>
        <v/>
      </c>
      <c r="G291" s="72">
        <v>683002100</v>
      </c>
      <c r="H291" s="72">
        <v>60401</v>
      </c>
      <c r="I291" s="76" t="s">
        <v>284</v>
      </c>
      <c r="J291" s="91" t="s">
        <v>154</v>
      </c>
      <c r="K291" s="324">
        <v>326000</v>
      </c>
      <c r="L291" s="89">
        <v>420807</v>
      </c>
      <c r="M291" s="104" t="s">
        <v>1187</v>
      </c>
      <c r="N291" s="104" t="s">
        <v>154</v>
      </c>
      <c r="O291" s="324">
        <v>31700</v>
      </c>
      <c r="P291" s="77">
        <f ca="1">SUMIF($W$12:BO291,$P$11,W291:BO291)</f>
        <v>0</v>
      </c>
      <c r="Q291" s="77">
        <f ca="1">SUMIF($W$12:BP291,$P$11,X291:BP291)</f>
        <v>0</v>
      </c>
      <c r="R291" s="77">
        <f ca="1">SUMIF($W$12:BQ291,$P$11,Y291:BQ291)</f>
        <v>0</v>
      </c>
      <c r="S291" s="78">
        <f t="shared" ca="1" si="69"/>
        <v>0</v>
      </c>
      <c r="T291" s="77">
        <f t="shared" ca="1" si="70"/>
        <v>0</v>
      </c>
      <c r="U291" s="77">
        <f t="shared" ca="1" si="71"/>
        <v>0</v>
      </c>
      <c r="V291" s="79">
        <f t="shared" ca="1" si="72"/>
        <v>0</v>
      </c>
      <c r="W291" s="80"/>
      <c r="X291" s="81">
        <f t="shared" si="73"/>
        <v>0</v>
      </c>
      <c r="Y291" s="82"/>
      <c r="Z291" s="80"/>
      <c r="AA291" s="81">
        <f t="shared" si="74"/>
        <v>0</v>
      </c>
      <c r="AB291" s="82"/>
      <c r="AC291" s="80"/>
      <c r="AD291" s="81">
        <f t="shared" si="75"/>
        <v>0</v>
      </c>
      <c r="AE291" s="82"/>
      <c r="AF291" s="80"/>
      <c r="AG291" s="81">
        <f t="shared" si="76"/>
        <v>0</v>
      </c>
      <c r="AH291" s="82"/>
      <c r="AI291" s="80"/>
      <c r="AJ291" s="81">
        <f t="shared" si="77"/>
        <v>0</v>
      </c>
      <c r="AK291" s="82"/>
      <c r="AL291" s="80"/>
      <c r="AM291" s="81">
        <v>0</v>
      </c>
      <c r="AN291" s="82"/>
      <c r="AO291" s="80"/>
      <c r="AP291" s="81">
        <v>0</v>
      </c>
      <c r="AQ291" s="82"/>
      <c r="AR291" s="80"/>
      <c r="AS291" s="81">
        <f t="shared" si="78"/>
        <v>0</v>
      </c>
      <c r="AT291" s="82"/>
      <c r="AU291" s="80"/>
      <c r="AV291" s="81">
        <f t="shared" si="79"/>
        <v>0</v>
      </c>
      <c r="AW291" s="82"/>
      <c r="AX291" s="80"/>
      <c r="AY291" s="81">
        <f t="shared" si="80"/>
        <v>0</v>
      </c>
      <c r="AZ291" s="82"/>
      <c r="BA291" s="80"/>
      <c r="BB291" s="81">
        <f t="shared" si="81"/>
        <v>0</v>
      </c>
      <c r="BC291" s="82"/>
      <c r="BD291" s="80"/>
      <c r="BE291" s="81">
        <f t="shared" si="82"/>
        <v>0</v>
      </c>
      <c r="BF291" s="82"/>
      <c r="BG291" s="80"/>
      <c r="BH291" s="81">
        <f t="shared" si="83"/>
        <v>0</v>
      </c>
      <c r="BI291" s="82"/>
      <c r="BJ291" s="80"/>
      <c r="BK291" s="81">
        <f t="shared" si="84"/>
        <v>0</v>
      </c>
      <c r="BL291" s="82"/>
      <c r="BM291" s="80"/>
      <c r="BN291" s="81">
        <f t="shared" si="85"/>
        <v>0</v>
      </c>
      <c r="BO291" s="82"/>
    </row>
    <row r="292" spans="1:67" ht="39" hidden="1" customHeight="1" thickBot="1">
      <c r="A292" s="71">
        <v>85281</v>
      </c>
      <c r="B292" s="71" t="s">
        <v>2242</v>
      </c>
      <c r="C292" s="221" t="str">
        <f ca="1">IF(V292&gt;0,IF($C$12=B292,COUNT($C$12:C291,1),""),"")</f>
        <v/>
      </c>
      <c r="D292" s="221" t="str">
        <f ca="1">IF(V292&gt;0,IF($D$12=B292,COUNT($D$12:D291,1),""),"")</f>
        <v/>
      </c>
      <c r="E292" s="221" t="str">
        <f ca="1">IF(V292&gt;0,IF($E$12=B292,COUNT($E$12:E291,1),""),"")</f>
        <v/>
      </c>
      <c r="F292" s="221" t="str">
        <f ca="1">IF(V292&gt;0,IF($F$12=B292,COUNT($F$12:F291,1),""),"")</f>
        <v/>
      </c>
      <c r="G292" s="72">
        <v>682002000</v>
      </c>
      <c r="H292" s="72">
        <v>60402</v>
      </c>
      <c r="I292" s="76" t="s">
        <v>285</v>
      </c>
      <c r="J292" s="91" t="s">
        <v>154</v>
      </c>
      <c r="K292" s="324">
        <v>516000</v>
      </c>
      <c r="L292" s="89">
        <v>420807</v>
      </c>
      <c r="M292" s="104" t="s">
        <v>1187</v>
      </c>
      <c r="N292" s="104" t="s">
        <v>154</v>
      </c>
      <c r="O292" s="324">
        <v>31700</v>
      </c>
      <c r="P292" s="77">
        <f ca="1">SUMIF($W$12:BO292,$P$11,W292:BO292)</f>
        <v>0</v>
      </c>
      <c r="Q292" s="77">
        <f ca="1">SUMIF($W$12:BP292,$P$11,X292:BP292)</f>
        <v>0</v>
      </c>
      <c r="R292" s="77">
        <f ca="1">SUMIF($W$12:BQ292,$P$11,Y292:BQ292)</f>
        <v>0</v>
      </c>
      <c r="S292" s="78">
        <f t="shared" ca="1" si="69"/>
        <v>0</v>
      </c>
      <c r="T292" s="77">
        <f t="shared" ca="1" si="70"/>
        <v>0</v>
      </c>
      <c r="U292" s="77">
        <f t="shared" ca="1" si="71"/>
        <v>0</v>
      </c>
      <c r="V292" s="79">
        <f t="shared" ca="1" si="72"/>
        <v>0</v>
      </c>
      <c r="W292" s="80"/>
      <c r="X292" s="81">
        <f t="shared" si="73"/>
        <v>0</v>
      </c>
      <c r="Y292" s="82"/>
      <c r="Z292" s="80"/>
      <c r="AA292" s="81">
        <f t="shared" si="74"/>
        <v>0</v>
      </c>
      <c r="AB292" s="82"/>
      <c r="AC292" s="80"/>
      <c r="AD292" s="81">
        <f t="shared" si="75"/>
        <v>0</v>
      </c>
      <c r="AE292" s="82"/>
      <c r="AF292" s="80"/>
      <c r="AG292" s="81">
        <f t="shared" si="76"/>
        <v>0</v>
      </c>
      <c r="AH292" s="82"/>
      <c r="AI292" s="80"/>
      <c r="AJ292" s="81">
        <f t="shared" si="77"/>
        <v>0</v>
      </c>
      <c r="AK292" s="82"/>
      <c r="AL292" s="80"/>
      <c r="AM292" s="81">
        <v>0</v>
      </c>
      <c r="AN292" s="82"/>
      <c r="AO292" s="80"/>
      <c r="AP292" s="81">
        <v>0</v>
      </c>
      <c r="AQ292" s="82"/>
      <c r="AR292" s="80"/>
      <c r="AS292" s="81">
        <f t="shared" si="78"/>
        <v>0</v>
      </c>
      <c r="AT292" s="82"/>
      <c r="AU292" s="80"/>
      <c r="AV292" s="81">
        <f t="shared" si="79"/>
        <v>0</v>
      </c>
      <c r="AW292" s="82"/>
      <c r="AX292" s="80"/>
      <c r="AY292" s="81">
        <f t="shared" si="80"/>
        <v>0</v>
      </c>
      <c r="AZ292" s="82"/>
      <c r="BA292" s="80"/>
      <c r="BB292" s="81">
        <f t="shared" si="81"/>
        <v>0</v>
      </c>
      <c r="BC292" s="82"/>
      <c r="BD292" s="80"/>
      <c r="BE292" s="81">
        <f t="shared" si="82"/>
        <v>0</v>
      </c>
      <c r="BF292" s="82"/>
      <c r="BG292" s="80"/>
      <c r="BH292" s="81">
        <f t="shared" si="83"/>
        <v>0</v>
      </c>
      <c r="BI292" s="82"/>
      <c r="BJ292" s="80"/>
      <c r="BK292" s="81">
        <f t="shared" si="84"/>
        <v>0</v>
      </c>
      <c r="BL292" s="82"/>
      <c r="BM292" s="80"/>
      <c r="BN292" s="81">
        <f t="shared" si="85"/>
        <v>0</v>
      </c>
      <c r="BO292" s="82"/>
    </row>
    <row r="293" spans="1:67" ht="39" hidden="1" customHeight="1" thickBot="1">
      <c r="A293" s="71">
        <v>85282</v>
      </c>
      <c r="B293" s="71" t="s">
        <v>2242</v>
      </c>
      <c r="C293" s="221" t="str">
        <f ca="1">IF(V293&gt;0,IF($C$12=B293,COUNT($C$12:C292,1),""),"")</f>
        <v/>
      </c>
      <c r="D293" s="221" t="str">
        <f ca="1">IF(V293&gt;0,IF($D$12=B293,COUNT($D$12:D292,1),""),"")</f>
        <v/>
      </c>
      <c r="E293" s="221" t="str">
        <f ca="1">IF(V293&gt;0,IF($E$12=B293,COUNT($E$12:E292,1),""),"")</f>
        <v/>
      </c>
      <c r="F293" s="221" t="str">
        <f ca="1">IF(V293&gt;0,IF($F$12=B293,COUNT($F$12:F292,1),""),"")</f>
        <v/>
      </c>
      <c r="G293" s="90"/>
      <c r="H293" s="72">
        <v>60501</v>
      </c>
      <c r="I293" s="76" t="s">
        <v>286</v>
      </c>
      <c r="J293" s="91" t="s">
        <v>154</v>
      </c>
      <c r="K293" s="324">
        <v>1615000</v>
      </c>
      <c r="L293" s="89">
        <v>420811</v>
      </c>
      <c r="M293" s="104" t="s">
        <v>1191</v>
      </c>
      <c r="N293" s="104" t="s">
        <v>154</v>
      </c>
      <c r="O293" s="324">
        <v>46800</v>
      </c>
      <c r="P293" s="77">
        <f ca="1">SUMIF($W$12:BO293,$P$11,W293:BO293)</f>
        <v>0</v>
      </c>
      <c r="Q293" s="77">
        <f ca="1">SUMIF($W$12:BP293,$P$11,X293:BP293)</f>
        <v>0</v>
      </c>
      <c r="R293" s="77">
        <f ca="1">SUMIF($W$12:BQ293,$P$11,Y293:BQ293)</f>
        <v>0</v>
      </c>
      <c r="S293" s="78">
        <f t="shared" ca="1" si="69"/>
        <v>0</v>
      </c>
      <c r="T293" s="77">
        <f t="shared" ca="1" si="70"/>
        <v>0</v>
      </c>
      <c r="U293" s="77">
        <f t="shared" ca="1" si="71"/>
        <v>0</v>
      </c>
      <c r="V293" s="79">
        <f t="shared" ca="1" si="72"/>
        <v>0</v>
      </c>
      <c r="W293" s="80"/>
      <c r="X293" s="81">
        <f t="shared" si="73"/>
        <v>0</v>
      </c>
      <c r="Y293" s="82"/>
      <c r="Z293" s="80"/>
      <c r="AA293" s="81">
        <f t="shared" si="74"/>
        <v>0</v>
      </c>
      <c r="AB293" s="82"/>
      <c r="AC293" s="80"/>
      <c r="AD293" s="81">
        <f t="shared" si="75"/>
        <v>0</v>
      </c>
      <c r="AE293" s="82"/>
      <c r="AF293" s="80"/>
      <c r="AG293" s="81">
        <f t="shared" si="76"/>
        <v>0</v>
      </c>
      <c r="AH293" s="82"/>
      <c r="AI293" s="80"/>
      <c r="AJ293" s="81">
        <f t="shared" si="77"/>
        <v>0</v>
      </c>
      <c r="AK293" s="82"/>
      <c r="AL293" s="80"/>
      <c r="AM293" s="81">
        <v>0</v>
      </c>
      <c r="AN293" s="82"/>
      <c r="AO293" s="80"/>
      <c r="AP293" s="81">
        <v>0</v>
      </c>
      <c r="AQ293" s="82"/>
      <c r="AR293" s="80"/>
      <c r="AS293" s="81">
        <f t="shared" si="78"/>
        <v>0</v>
      </c>
      <c r="AT293" s="82"/>
      <c r="AU293" s="80"/>
      <c r="AV293" s="81">
        <f t="shared" si="79"/>
        <v>0</v>
      </c>
      <c r="AW293" s="82"/>
      <c r="AX293" s="80"/>
      <c r="AY293" s="81">
        <f t="shared" si="80"/>
        <v>0</v>
      </c>
      <c r="AZ293" s="82"/>
      <c r="BA293" s="80"/>
      <c r="BB293" s="81">
        <f t="shared" si="81"/>
        <v>0</v>
      </c>
      <c r="BC293" s="82"/>
      <c r="BD293" s="80"/>
      <c r="BE293" s="81">
        <f t="shared" si="82"/>
        <v>0</v>
      </c>
      <c r="BF293" s="82"/>
      <c r="BG293" s="80"/>
      <c r="BH293" s="81">
        <f t="shared" si="83"/>
        <v>0</v>
      </c>
      <c r="BI293" s="82"/>
      <c r="BJ293" s="80"/>
      <c r="BK293" s="81">
        <f t="shared" si="84"/>
        <v>0</v>
      </c>
      <c r="BL293" s="82"/>
      <c r="BM293" s="80"/>
      <c r="BN293" s="81">
        <f t="shared" si="85"/>
        <v>0</v>
      </c>
      <c r="BO293" s="82"/>
    </row>
    <row r="294" spans="1:67" ht="39" hidden="1" customHeight="1" thickBot="1">
      <c r="A294" s="71">
        <v>85283</v>
      </c>
      <c r="B294" s="71" t="s">
        <v>2242</v>
      </c>
      <c r="C294" s="221" t="str">
        <f ca="1">IF(V294&gt;0,IF($C$12=B294,COUNT($C$12:C293,1),""),"")</f>
        <v/>
      </c>
      <c r="D294" s="221" t="str">
        <f ca="1">IF(V294&gt;0,IF($D$12=B294,COUNT($D$12:D293,1),""),"")</f>
        <v/>
      </c>
      <c r="E294" s="221" t="str">
        <f ca="1">IF(V294&gt;0,IF($E$12=B294,COUNT($E$12:E293,1),""),"")</f>
        <v/>
      </c>
      <c r="F294" s="221" t="str">
        <f ca="1">IF(V294&gt;0,IF($F$12=B294,COUNT($F$12:F293,1),""),"")</f>
        <v/>
      </c>
      <c r="G294" s="90"/>
      <c r="H294" s="72">
        <v>60502</v>
      </c>
      <c r="I294" s="76" t="s">
        <v>287</v>
      </c>
      <c r="J294" s="91" t="s">
        <v>154</v>
      </c>
      <c r="K294" s="324">
        <v>2565000</v>
      </c>
      <c r="L294" s="89">
        <v>420811</v>
      </c>
      <c r="M294" s="104" t="s">
        <v>1191</v>
      </c>
      <c r="N294" s="104" t="s">
        <v>154</v>
      </c>
      <c r="O294" s="324">
        <v>46800</v>
      </c>
      <c r="P294" s="77">
        <f ca="1">SUMIF($W$12:BO294,$P$11,W294:BO294)</f>
        <v>0</v>
      </c>
      <c r="Q294" s="77">
        <f ca="1">SUMIF($W$12:BP294,$P$11,X294:BP294)</f>
        <v>0</v>
      </c>
      <c r="R294" s="77">
        <f ca="1">SUMIF($W$12:BQ294,$P$11,Y294:BQ294)</f>
        <v>0</v>
      </c>
      <c r="S294" s="78">
        <f t="shared" ca="1" si="69"/>
        <v>0</v>
      </c>
      <c r="T294" s="77">
        <f t="shared" ca="1" si="70"/>
        <v>0</v>
      </c>
      <c r="U294" s="77">
        <f t="shared" ca="1" si="71"/>
        <v>0</v>
      </c>
      <c r="V294" s="79">
        <f t="shared" ca="1" si="72"/>
        <v>0</v>
      </c>
      <c r="W294" s="80"/>
      <c r="X294" s="81">
        <f t="shared" si="73"/>
        <v>0</v>
      </c>
      <c r="Y294" s="82"/>
      <c r="Z294" s="80"/>
      <c r="AA294" s="81">
        <f t="shared" si="74"/>
        <v>0</v>
      </c>
      <c r="AB294" s="82"/>
      <c r="AC294" s="80"/>
      <c r="AD294" s="81">
        <f t="shared" si="75"/>
        <v>0</v>
      </c>
      <c r="AE294" s="82"/>
      <c r="AF294" s="80"/>
      <c r="AG294" s="81">
        <f t="shared" si="76"/>
        <v>0</v>
      </c>
      <c r="AH294" s="82"/>
      <c r="AI294" s="80"/>
      <c r="AJ294" s="81">
        <f t="shared" si="77"/>
        <v>0</v>
      </c>
      <c r="AK294" s="82"/>
      <c r="AL294" s="80"/>
      <c r="AM294" s="81">
        <v>0</v>
      </c>
      <c r="AN294" s="82"/>
      <c r="AO294" s="80"/>
      <c r="AP294" s="81">
        <v>0</v>
      </c>
      <c r="AQ294" s="82"/>
      <c r="AR294" s="80"/>
      <c r="AS294" s="81">
        <f t="shared" si="78"/>
        <v>0</v>
      </c>
      <c r="AT294" s="82"/>
      <c r="AU294" s="80"/>
      <c r="AV294" s="81">
        <f t="shared" si="79"/>
        <v>0</v>
      </c>
      <c r="AW294" s="82"/>
      <c r="AX294" s="80"/>
      <c r="AY294" s="81">
        <f t="shared" si="80"/>
        <v>0</v>
      </c>
      <c r="AZ294" s="82"/>
      <c r="BA294" s="80"/>
      <c r="BB294" s="81">
        <f t="shared" si="81"/>
        <v>0</v>
      </c>
      <c r="BC294" s="82"/>
      <c r="BD294" s="80"/>
      <c r="BE294" s="81">
        <f t="shared" si="82"/>
        <v>0</v>
      </c>
      <c r="BF294" s="82"/>
      <c r="BG294" s="80"/>
      <c r="BH294" s="81">
        <f t="shared" si="83"/>
        <v>0</v>
      </c>
      <c r="BI294" s="82"/>
      <c r="BJ294" s="80"/>
      <c r="BK294" s="81">
        <f t="shared" si="84"/>
        <v>0</v>
      </c>
      <c r="BL294" s="82"/>
      <c r="BM294" s="80"/>
      <c r="BN294" s="81">
        <f t="shared" si="85"/>
        <v>0</v>
      </c>
      <c r="BO294" s="82"/>
    </row>
    <row r="295" spans="1:67" ht="39" hidden="1" customHeight="1" thickBot="1">
      <c r="A295" s="71">
        <v>85284</v>
      </c>
      <c r="B295" s="71" t="s">
        <v>2242</v>
      </c>
      <c r="C295" s="221" t="str">
        <f ca="1">IF(V295&gt;0,IF($C$12=B295,COUNT($C$12:C294,1),""),"")</f>
        <v/>
      </c>
      <c r="D295" s="221" t="str">
        <f ca="1">IF(V295&gt;0,IF($D$12=B295,COUNT($D$12:D294,1),""),"")</f>
        <v/>
      </c>
      <c r="E295" s="221" t="str">
        <f ca="1">IF(V295&gt;0,IF($E$12=B295,COUNT($E$12:E294,1),""),"")</f>
        <v/>
      </c>
      <c r="F295" s="221" t="str">
        <f ca="1">IF(V295&gt;0,IF($F$12=B295,COUNT($F$12:F294,1),""),"")</f>
        <v/>
      </c>
      <c r="G295" s="72">
        <v>683006100</v>
      </c>
      <c r="H295" s="72">
        <v>60601</v>
      </c>
      <c r="I295" s="76" t="s">
        <v>288</v>
      </c>
      <c r="J295" s="91" t="s">
        <v>154</v>
      </c>
      <c r="K295" s="324">
        <v>4940000</v>
      </c>
      <c r="L295" s="89">
        <v>420812</v>
      </c>
      <c r="M295" s="104" t="s">
        <v>1192</v>
      </c>
      <c r="N295" s="104" t="s">
        <v>154</v>
      </c>
      <c r="O295" s="324">
        <v>156000</v>
      </c>
      <c r="P295" s="77">
        <f ca="1">SUMIF($W$12:BO295,$P$11,W295:BO295)</f>
        <v>0</v>
      </c>
      <c r="Q295" s="77">
        <f ca="1">SUMIF($W$12:BP295,$P$11,X295:BP295)</f>
        <v>0</v>
      </c>
      <c r="R295" s="77">
        <f ca="1">SUMIF($W$12:BQ295,$P$11,Y295:BQ295)</f>
        <v>0</v>
      </c>
      <c r="S295" s="78">
        <f t="shared" ca="1" si="69"/>
        <v>0</v>
      </c>
      <c r="T295" s="77">
        <f t="shared" ca="1" si="70"/>
        <v>0</v>
      </c>
      <c r="U295" s="77">
        <f t="shared" ca="1" si="71"/>
        <v>0</v>
      </c>
      <c r="V295" s="79">
        <f t="shared" ca="1" si="72"/>
        <v>0</v>
      </c>
      <c r="W295" s="80"/>
      <c r="X295" s="81">
        <f t="shared" si="73"/>
        <v>0</v>
      </c>
      <c r="Y295" s="82"/>
      <c r="Z295" s="80"/>
      <c r="AA295" s="81">
        <f t="shared" si="74"/>
        <v>0</v>
      </c>
      <c r="AB295" s="82"/>
      <c r="AC295" s="80"/>
      <c r="AD295" s="81">
        <f t="shared" si="75"/>
        <v>0</v>
      </c>
      <c r="AE295" s="82"/>
      <c r="AF295" s="80"/>
      <c r="AG295" s="81">
        <f t="shared" si="76"/>
        <v>0</v>
      </c>
      <c r="AH295" s="82"/>
      <c r="AI295" s="80"/>
      <c r="AJ295" s="81"/>
      <c r="AK295" s="82"/>
      <c r="AL295" s="80"/>
      <c r="AM295" s="81">
        <v>0</v>
      </c>
      <c r="AN295" s="82"/>
      <c r="AO295" s="80"/>
      <c r="AP295" s="81">
        <v>0</v>
      </c>
      <c r="AQ295" s="82"/>
      <c r="AR295" s="80"/>
      <c r="AS295" s="81"/>
      <c r="AT295" s="82"/>
      <c r="AU295" s="80"/>
      <c r="AV295" s="81"/>
      <c r="AW295" s="82"/>
      <c r="AX295" s="80"/>
      <c r="AY295" s="81"/>
      <c r="AZ295" s="82"/>
      <c r="BA295" s="80"/>
      <c r="BB295" s="81"/>
      <c r="BC295" s="82"/>
      <c r="BD295" s="80"/>
      <c r="BE295" s="81"/>
      <c r="BF295" s="82"/>
      <c r="BG295" s="80"/>
      <c r="BH295" s="81"/>
      <c r="BI295" s="82"/>
      <c r="BJ295" s="80"/>
      <c r="BK295" s="81"/>
      <c r="BL295" s="82"/>
      <c r="BM295" s="80"/>
      <c r="BN295" s="81"/>
      <c r="BO295" s="82"/>
    </row>
    <row r="296" spans="1:67" ht="39" hidden="1" customHeight="1" thickBot="1">
      <c r="A296" s="71">
        <v>85285</v>
      </c>
      <c r="B296" s="71" t="s">
        <v>2242</v>
      </c>
      <c r="C296" s="221" t="str">
        <f ca="1">IF(V296&gt;0,IF($C$12=B296,COUNT($C$12:C295,1),""),"")</f>
        <v/>
      </c>
      <c r="D296" s="221" t="str">
        <f ca="1">IF(V296&gt;0,IF($D$12=B296,COUNT($D$12:D295,1),""),"")</f>
        <v/>
      </c>
      <c r="E296" s="221" t="str">
        <f ca="1">IF(V296&gt;0,IF($E$12=B296,COUNT($E$12:E295,1),""),"")</f>
        <v/>
      </c>
      <c r="F296" s="221" t="str">
        <f ca="1">IF(V296&gt;0,IF($F$12=B296,COUNT($F$12:F295,1),""),"")</f>
        <v/>
      </c>
      <c r="G296" s="72">
        <v>683006200</v>
      </c>
      <c r="H296" s="72">
        <v>60602</v>
      </c>
      <c r="I296" s="76" t="s">
        <v>289</v>
      </c>
      <c r="J296" s="91" t="s">
        <v>154</v>
      </c>
      <c r="K296" s="324">
        <v>6365000</v>
      </c>
      <c r="L296" s="89">
        <v>420812</v>
      </c>
      <c r="M296" s="104" t="s">
        <v>1192</v>
      </c>
      <c r="N296" s="104" t="s">
        <v>154</v>
      </c>
      <c r="O296" s="324">
        <v>156000</v>
      </c>
      <c r="P296" s="77">
        <f ca="1">SUMIF($W$12:BO296,$P$11,W296:BO296)</f>
        <v>0</v>
      </c>
      <c r="Q296" s="77">
        <f ca="1">SUMIF($W$12:BP296,$P$11,X296:BP296)</f>
        <v>0</v>
      </c>
      <c r="R296" s="77">
        <f ca="1">SUMIF($W$12:BQ296,$P$11,Y296:BQ296)</f>
        <v>0</v>
      </c>
      <c r="S296" s="78">
        <f t="shared" ca="1" si="69"/>
        <v>0</v>
      </c>
      <c r="T296" s="77">
        <f t="shared" ca="1" si="70"/>
        <v>0</v>
      </c>
      <c r="U296" s="77">
        <f t="shared" ca="1" si="71"/>
        <v>0</v>
      </c>
      <c r="V296" s="79">
        <f t="shared" ca="1" si="72"/>
        <v>0</v>
      </c>
      <c r="W296" s="80"/>
      <c r="X296" s="81">
        <f t="shared" si="73"/>
        <v>0</v>
      </c>
      <c r="Y296" s="82"/>
      <c r="Z296" s="80"/>
      <c r="AA296" s="81">
        <f t="shared" si="74"/>
        <v>0</v>
      </c>
      <c r="AB296" s="82"/>
      <c r="AC296" s="80"/>
      <c r="AD296" s="81">
        <f t="shared" si="75"/>
        <v>0</v>
      </c>
      <c r="AE296" s="82"/>
      <c r="AF296" s="80"/>
      <c r="AG296" s="81">
        <f t="shared" si="76"/>
        <v>0</v>
      </c>
      <c r="AH296" s="82"/>
      <c r="AI296" s="80"/>
      <c r="AJ296" s="81">
        <f t="shared" si="77"/>
        <v>0</v>
      </c>
      <c r="AK296" s="82"/>
      <c r="AL296" s="80"/>
      <c r="AM296" s="81">
        <v>0</v>
      </c>
      <c r="AN296" s="82"/>
      <c r="AO296" s="80"/>
      <c r="AP296" s="81">
        <v>0</v>
      </c>
      <c r="AQ296" s="82"/>
      <c r="AR296" s="80"/>
      <c r="AS296" s="81">
        <f t="shared" si="78"/>
        <v>0</v>
      </c>
      <c r="AT296" s="82"/>
      <c r="AU296" s="80"/>
      <c r="AV296" s="81">
        <f t="shared" si="79"/>
        <v>0</v>
      </c>
      <c r="AW296" s="82"/>
      <c r="AX296" s="80"/>
      <c r="AY296" s="81">
        <f t="shared" si="80"/>
        <v>0</v>
      </c>
      <c r="AZ296" s="82"/>
      <c r="BA296" s="80"/>
      <c r="BB296" s="81">
        <f t="shared" si="81"/>
        <v>0</v>
      </c>
      <c r="BC296" s="82"/>
      <c r="BD296" s="80"/>
      <c r="BE296" s="81">
        <f t="shared" si="82"/>
        <v>0</v>
      </c>
      <c r="BF296" s="82"/>
      <c r="BG296" s="80"/>
      <c r="BH296" s="81">
        <f t="shared" si="83"/>
        <v>0</v>
      </c>
      <c r="BI296" s="82"/>
      <c r="BJ296" s="80"/>
      <c r="BK296" s="81">
        <f t="shared" si="84"/>
        <v>0</v>
      </c>
      <c r="BL296" s="82"/>
      <c r="BM296" s="80"/>
      <c r="BN296" s="81">
        <f t="shared" si="85"/>
        <v>0</v>
      </c>
      <c r="BO296" s="82"/>
    </row>
    <row r="297" spans="1:67" ht="39" hidden="1" customHeight="1" thickBot="1">
      <c r="A297" s="71">
        <v>85286</v>
      </c>
      <c r="B297" s="71" t="s">
        <v>2242</v>
      </c>
      <c r="C297" s="221" t="str">
        <f ca="1">IF(V297&gt;0,IF($C$12=B297,COUNT($C$12:C296,1),""),"")</f>
        <v/>
      </c>
      <c r="D297" s="221" t="str">
        <f ca="1">IF(V297&gt;0,IF($D$12=B297,COUNT($D$12:D296,1),""),"")</f>
        <v/>
      </c>
      <c r="E297" s="221" t="str">
        <f ca="1">IF(V297&gt;0,IF($E$12=B297,COUNT($E$12:E296,1),""),"")</f>
        <v/>
      </c>
      <c r="F297" s="221" t="str">
        <f ca="1">IF(V297&gt;0,IF($F$12=B297,COUNT($F$12:F296,1),""),"")</f>
        <v/>
      </c>
      <c r="G297" s="72">
        <v>683006300</v>
      </c>
      <c r="H297" s="72">
        <v>60603</v>
      </c>
      <c r="I297" s="76" t="s">
        <v>290</v>
      </c>
      <c r="J297" s="91" t="s">
        <v>154</v>
      </c>
      <c r="K297" s="324">
        <v>8835000</v>
      </c>
      <c r="L297" s="89">
        <v>420812</v>
      </c>
      <c r="M297" s="104" t="s">
        <v>1192</v>
      </c>
      <c r="N297" s="104" t="s">
        <v>154</v>
      </c>
      <c r="O297" s="324">
        <v>156000</v>
      </c>
      <c r="P297" s="77">
        <f ca="1">SUMIF($W$12:BO297,$P$11,W297:BO297)</f>
        <v>0</v>
      </c>
      <c r="Q297" s="77">
        <f ca="1">SUMIF($W$12:BP297,$P$11,X297:BP297)</f>
        <v>0</v>
      </c>
      <c r="R297" s="77">
        <f ca="1">SUMIF($W$12:BQ297,$P$11,Y297:BQ297)</f>
        <v>0</v>
      </c>
      <c r="S297" s="78">
        <f t="shared" ca="1" si="69"/>
        <v>0</v>
      </c>
      <c r="T297" s="77">
        <f t="shared" ca="1" si="70"/>
        <v>0</v>
      </c>
      <c r="U297" s="77">
        <f t="shared" ca="1" si="71"/>
        <v>0</v>
      </c>
      <c r="V297" s="79">
        <f t="shared" ca="1" si="72"/>
        <v>0</v>
      </c>
      <c r="W297" s="80"/>
      <c r="X297" s="81">
        <f t="shared" si="73"/>
        <v>0</v>
      </c>
      <c r="Y297" s="82"/>
      <c r="Z297" s="80"/>
      <c r="AA297" s="81">
        <f t="shared" si="74"/>
        <v>0</v>
      </c>
      <c r="AB297" s="82"/>
      <c r="AC297" s="80"/>
      <c r="AD297" s="81">
        <f t="shared" si="75"/>
        <v>0</v>
      </c>
      <c r="AE297" s="82"/>
      <c r="AF297" s="80"/>
      <c r="AG297" s="81">
        <f t="shared" si="76"/>
        <v>0</v>
      </c>
      <c r="AH297" s="82"/>
      <c r="AI297" s="80"/>
      <c r="AJ297" s="81">
        <f t="shared" si="77"/>
        <v>0</v>
      </c>
      <c r="AK297" s="82"/>
      <c r="AL297" s="80"/>
      <c r="AM297" s="81">
        <v>0</v>
      </c>
      <c r="AN297" s="82"/>
      <c r="AO297" s="80"/>
      <c r="AP297" s="81">
        <v>0</v>
      </c>
      <c r="AQ297" s="82"/>
      <c r="AR297" s="80"/>
      <c r="AS297" s="81">
        <f t="shared" si="78"/>
        <v>0</v>
      </c>
      <c r="AT297" s="82"/>
      <c r="AU297" s="80"/>
      <c r="AV297" s="81">
        <f t="shared" si="79"/>
        <v>0</v>
      </c>
      <c r="AW297" s="82"/>
      <c r="AX297" s="80"/>
      <c r="AY297" s="81">
        <f t="shared" si="80"/>
        <v>0</v>
      </c>
      <c r="AZ297" s="82"/>
      <c r="BA297" s="80"/>
      <c r="BB297" s="81">
        <f t="shared" si="81"/>
        <v>0</v>
      </c>
      <c r="BC297" s="82"/>
      <c r="BD297" s="80"/>
      <c r="BE297" s="81">
        <f t="shared" si="82"/>
        <v>0</v>
      </c>
      <c r="BF297" s="82"/>
      <c r="BG297" s="80"/>
      <c r="BH297" s="81">
        <f t="shared" si="83"/>
        <v>0</v>
      </c>
      <c r="BI297" s="82"/>
      <c r="BJ297" s="80"/>
      <c r="BK297" s="81">
        <f t="shared" si="84"/>
        <v>0</v>
      </c>
      <c r="BL297" s="82"/>
      <c r="BM297" s="80"/>
      <c r="BN297" s="81">
        <f t="shared" si="85"/>
        <v>0</v>
      </c>
      <c r="BO297" s="82"/>
    </row>
    <row r="298" spans="1:67" ht="39" hidden="1" customHeight="1" thickBot="1">
      <c r="A298" s="71">
        <v>85287</v>
      </c>
      <c r="B298" s="71" t="s">
        <v>2242</v>
      </c>
      <c r="C298" s="221" t="str">
        <f ca="1">IF(V298&gt;0,IF($C$12=B298,COUNT($C$12:C297,1),""),"")</f>
        <v/>
      </c>
      <c r="D298" s="221" t="str">
        <f ca="1">IF(V298&gt;0,IF($D$12=B298,COUNT($D$12:D297,1),""),"")</f>
        <v/>
      </c>
      <c r="E298" s="221" t="str">
        <f ca="1">IF(V298&gt;0,IF($E$12=B298,COUNT($E$12:E297,1),""),"")</f>
        <v/>
      </c>
      <c r="F298" s="221" t="str">
        <f ca="1">IF(V298&gt;0,IF($F$12=B298,COUNT($F$12:F297,1),""),"")</f>
        <v/>
      </c>
      <c r="G298" s="72">
        <v>683006400</v>
      </c>
      <c r="H298" s="72">
        <v>60604</v>
      </c>
      <c r="I298" s="76" t="s">
        <v>291</v>
      </c>
      <c r="J298" s="91" t="s">
        <v>154</v>
      </c>
      <c r="K298" s="324">
        <v>12350000</v>
      </c>
      <c r="L298" s="89">
        <v>420813</v>
      </c>
      <c r="M298" s="104" t="s">
        <v>1193</v>
      </c>
      <c r="N298" s="104" t="s">
        <v>154</v>
      </c>
      <c r="O298" s="324">
        <v>167000</v>
      </c>
      <c r="P298" s="77">
        <f ca="1">SUMIF($W$12:BO298,$P$11,W298:BO298)</f>
        <v>0</v>
      </c>
      <c r="Q298" s="77">
        <f ca="1">SUMIF($W$12:BP298,$P$11,X298:BP298)</f>
        <v>0</v>
      </c>
      <c r="R298" s="77">
        <f ca="1">SUMIF($W$12:BQ298,$P$11,Y298:BQ298)</f>
        <v>0</v>
      </c>
      <c r="S298" s="78">
        <f t="shared" ca="1" si="69"/>
        <v>0</v>
      </c>
      <c r="T298" s="77">
        <f t="shared" ca="1" si="70"/>
        <v>0</v>
      </c>
      <c r="U298" s="77">
        <f t="shared" ca="1" si="71"/>
        <v>0</v>
      </c>
      <c r="V298" s="79">
        <f t="shared" ca="1" si="72"/>
        <v>0</v>
      </c>
      <c r="W298" s="80"/>
      <c r="X298" s="81">
        <f t="shared" si="73"/>
        <v>0</v>
      </c>
      <c r="Y298" s="82"/>
      <c r="Z298" s="80"/>
      <c r="AA298" s="81">
        <f t="shared" si="74"/>
        <v>0</v>
      </c>
      <c r="AB298" s="82"/>
      <c r="AC298" s="80"/>
      <c r="AD298" s="81">
        <f t="shared" si="75"/>
        <v>0</v>
      </c>
      <c r="AE298" s="82"/>
      <c r="AF298" s="80"/>
      <c r="AG298" s="81">
        <f t="shared" si="76"/>
        <v>0</v>
      </c>
      <c r="AH298" s="82"/>
      <c r="AI298" s="80"/>
      <c r="AJ298" s="81">
        <f t="shared" si="77"/>
        <v>0</v>
      </c>
      <c r="AK298" s="82"/>
      <c r="AL298" s="80"/>
      <c r="AM298" s="81">
        <v>0</v>
      </c>
      <c r="AN298" s="82"/>
      <c r="AO298" s="80"/>
      <c r="AP298" s="81">
        <v>0</v>
      </c>
      <c r="AQ298" s="82"/>
      <c r="AR298" s="80"/>
      <c r="AS298" s="81">
        <f t="shared" si="78"/>
        <v>0</v>
      </c>
      <c r="AT298" s="82"/>
      <c r="AU298" s="80"/>
      <c r="AV298" s="81">
        <f t="shared" si="79"/>
        <v>0</v>
      </c>
      <c r="AW298" s="82"/>
      <c r="AX298" s="80"/>
      <c r="AY298" s="81">
        <f t="shared" si="80"/>
        <v>0</v>
      </c>
      <c r="AZ298" s="82"/>
      <c r="BA298" s="80"/>
      <c r="BB298" s="81">
        <f t="shared" si="81"/>
        <v>0</v>
      </c>
      <c r="BC298" s="82"/>
      <c r="BD298" s="80"/>
      <c r="BE298" s="81">
        <f t="shared" si="82"/>
        <v>0</v>
      </c>
      <c r="BF298" s="82"/>
      <c r="BG298" s="80"/>
      <c r="BH298" s="81">
        <f t="shared" si="83"/>
        <v>0</v>
      </c>
      <c r="BI298" s="82"/>
      <c r="BJ298" s="80"/>
      <c r="BK298" s="81">
        <f t="shared" si="84"/>
        <v>0</v>
      </c>
      <c r="BL298" s="82"/>
      <c r="BM298" s="80"/>
      <c r="BN298" s="81">
        <f t="shared" si="85"/>
        <v>0</v>
      </c>
      <c r="BO298" s="82"/>
    </row>
    <row r="299" spans="1:67" ht="39" hidden="1" customHeight="1" thickBot="1">
      <c r="A299" s="71">
        <v>85288</v>
      </c>
      <c r="B299" s="71" t="s">
        <v>2242</v>
      </c>
      <c r="C299" s="221" t="str">
        <f ca="1">IF(V299&gt;0,IF($C$12=B299,COUNT($C$12:C298,1),""),"")</f>
        <v/>
      </c>
      <c r="D299" s="221" t="str">
        <f ca="1">IF(V299&gt;0,IF($D$12=B299,COUNT($D$12:D298,1),""),"")</f>
        <v/>
      </c>
      <c r="E299" s="221" t="str">
        <f ca="1">IF(V299&gt;0,IF($E$12=B299,COUNT($E$12:E298,1),""),"")</f>
        <v/>
      </c>
      <c r="F299" s="221" t="str">
        <f ca="1">IF(V299&gt;0,IF($F$12=B299,COUNT($F$12:F298,1),""),"")</f>
        <v/>
      </c>
      <c r="G299" s="72">
        <v>683006500</v>
      </c>
      <c r="H299" s="72">
        <v>60605</v>
      </c>
      <c r="I299" s="76" t="s">
        <v>292</v>
      </c>
      <c r="J299" s="91" t="s">
        <v>154</v>
      </c>
      <c r="K299" s="324">
        <v>17100000</v>
      </c>
      <c r="L299" s="89">
        <v>420813</v>
      </c>
      <c r="M299" s="104" t="s">
        <v>1193</v>
      </c>
      <c r="N299" s="104" t="s">
        <v>154</v>
      </c>
      <c r="O299" s="324">
        <v>167000</v>
      </c>
      <c r="P299" s="77">
        <f ca="1">SUMIF($W$12:BO299,$P$11,W299:BO299)</f>
        <v>0</v>
      </c>
      <c r="Q299" s="77">
        <f ca="1">SUMIF($W$12:BP299,$P$11,X299:BP299)</f>
        <v>0</v>
      </c>
      <c r="R299" s="77">
        <f ca="1">SUMIF($W$12:BQ299,$P$11,Y299:BQ299)</f>
        <v>0</v>
      </c>
      <c r="S299" s="78">
        <f t="shared" ca="1" si="69"/>
        <v>0</v>
      </c>
      <c r="T299" s="77">
        <f t="shared" ca="1" si="70"/>
        <v>0</v>
      </c>
      <c r="U299" s="77">
        <f t="shared" ca="1" si="71"/>
        <v>0</v>
      </c>
      <c r="V299" s="79">
        <f t="shared" ca="1" si="72"/>
        <v>0</v>
      </c>
      <c r="W299" s="80"/>
      <c r="X299" s="81">
        <f t="shared" si="73"/>
        <v>0</v>
      </c>
      <c r="Y299" s="82"/>
      <c r="Z299" s="80"/>
      <c r="AA299" s="81">
        <f t="shared" si="74"/>
        <v>0</v>
      </c>
      <c r="AB299" s="82"/>
      <c r="AC299" s="80"/>
      <c r="AD299" s="81">
        <f t="shared" si="75"/>
        <v>0</v>
      </c>
      <c r="AE299" s="82"/>
      <c r="AF299" s="80"/>
      <c r="AG299" s="81">
        <f t="shared" si="76"/>
        <v>0</v>
      </c>
      <c r="AH299" s="82"/>
      <c r="AI299" s="80"/>
      <c r="AJ299" s="81">
        <f t="shared" si="77"/>
        <v>0</v>
      </c>
      <c r="AK299" s="82"/>
      <c r="AL299" s="80"/>
      <c r="AM299" s="81">
        <v>0</v>
      </c>
      <c r="AN299" s="82"/>
      <c r="AO299" s="80"/>
      <c r="AP299" s="81">
        <v>0</v>
      </c>
      <c r="AQ299" s="82"/>
      <c r="AR299" s="80"/>
      <c r="AS299" s="81">
        <f t="shared" si="78"/>
        <v>0</v>
      </c>
      <c r="AT299" s="82"/>
      <c r="AU299" s="80"/>
      <c r="AV299" s="81">
        <f t="shared" si="79"/>
        <v>0</v>
      </c>
      <c r="AW299" s="82"/>
      <c r="AX299" s="80"/>
      <c r="AY299" s="81">
        <f t="shared" si="80"/>
        <v>0</v>
      </c>
      <c r="AZ299" s="82"/>
      <c r="BA299" s="80"/>
      <c r="BB299" s="81">
        <f t="shared" si="81"/>
        <v>0</v>
      </c>
      <c r="BC299" s="82"/>
      <c r="BD299" s="80"/>
      <c r="BE299" s="81">
        <f t="shared" si="82"/>
        <v>0</v>
      </c>
      <c r="BF299" s="82"/>
      <c r="BG299" s="80"/>
      <c r="BH299" s="81">
        <f t="shared" si="83"/>
        <v>0</v>
      </c>
      <c r="BI299" s="82"/>
      <c r="BJ299" s="80"/>
      <c r="BK299" s="81">
        <f t="shared" si="84"/>
        <v>0</v>
      </c>
      <c r="BL299" s="82"/>
      <c r="BM299" s="80"/>
      <c r="BN299" s="81">
        <f t="shared" si="85"/>
        <v>0</v>
      </c>
      <c r="BO299" s="82"/>
    </row>
    <row r="300" spans="1:67" ht="39" hidden="1" customHeight="1" thickBot="1">
      <c r="A300" s="71">
        <v>85289</v>
      </c>
      <c r="B300" s="71" t="s">
        <v>2242</v>
      </c>
      <c r="C300" s="221" t="str">
        <f ca="1">IF(V300&gt;0,IF($C$12=B300,COUNT($C$12:C299,1),""),"")</f>
        <v/>
      </c>
      <c r="D300" s="221" t="str">
        <f ca="1">IF(V300&gt;0,IF($D$12=B300,COUNT($D$12:D299,1),""),"")</f>
        <v/>
      </c>
      <c r="E300" s="221" t="str">
        <f ca="1">IF(V300&gt;0,IF($E$12=B300,COUNT($E$12:E299,1),""),"")</f>
        <v/>
      </c>
      <c r="F300" s="221" t="str">
        <f ca="1">IF(V300&gt;0,IF($F$12=B300,COUNT($F$12:F299,1),""),"")</f>
        <v/>
      </c>
      <c r="G300" s="72">
        <v>683006510</v>
      </c>
      <c r="H300" s="72">
        <v>60606</v>
      </c>
      <c r="I300" s="76" t="s">
        <v>293</v>
      </c>
      <c r="J300" s="91" t="s">
        <v>154</v>
      </c>
      <c r="K300" s="324">
        <v>22325000</v>
      </c>
      <c r="L300" s="89">
        <v>420814</v>
      </c>
      <c r="M300" s="104" t="s">
        <v>1194</v>
      </c>
      <c r="N300" s="104" t="s">
        <v>154</v>
      </c>
      <c r="O300" s="324">
        <v>246000</v>
      </c>
      <c r="P300" s="77">
        <f ca="1">SUMIF($W$12:BO300,$P$11,W300:BO300)</f>
        <v>0</v>
      </c>
      <c r="Q300" s="77">
        <f ca="1">SUMIF($W$12:BP300,$P$11,X300:BP300)</f>
        <v>0</v>
      </c>
      <c r="R300" s="77">
        <f ca="1">SUMIF($W$12:BQ300,$P$11,Y300:BQ300)</f>
        <v>0</v>
      </c>
      <c r="S300" s="78">
        <f t="shared" ca="1" si="69"/>
        <v>0</v>
      </c>
      <c r="T300" s="77">
        <f t="shared" ca="1" si="70"/>
        <v>0</v>
      </c>
      <c r="U300" s="77">
        <f t="shared" ca="1" si="71"/>
        <v>0</v>
      </c>
      <c r="V300" s="79">
        <f t="shared" ca="1" si="72"/>
        <v>0</v>
      </c>
      <c r="W300" s="80"/>
      <c r="X300" s="81">
        <f t="shared" si="73"/>
        <v>0</v>
      </c>
      <c r="Y300" s="82"/>
      <c r="Z300" s="80"/>
      <c r="AA300" s="81">
        <f t="shared" si="74"/>
        <v>0</v>
      </c>
      <c r="AB300" s="82"/>
      <c r="AC300" s="80"/>
      <c r="AD300" s="81">
        <f t="shared" si="75"/>
        <v>0</v>
      </c>
      <c r="AE300" s="82"/>
      <c r="AF300" s="80"/>
      <c r="AG300" s="81">
        <f t="shared" si="76"/>
        <v>0</v>
      </c>
      <c r="AH300" s="82"/>
      <c r="AI300" s="80"/>
      <c r="AJ300" s="81">
        <f t="shared" si="77"/>
        <v>0</v>
      </c>
      <c r="AK300" s="82"/>
      <c r="AL300" s="80"/>
      <c r="AM300" s="81">
        <v>0</v>
      </c>
      <c r="AN300" s="82"/>
      <c r="AO300" s="80"/>
      <c r="AP300" s="81">
        <v>0</v>
      </c>
      <c r="AQ300" s="82"/>
      <c r="AR300" s="80"/>
      <c r="AS300" s="81">
        <f t="shared" si="78"/>
        <v>0</v>
      </c>
      <c r="AT300" s="82"/>
      <c r="AU300" s="80"/>
      <c r="AV300" s="81">
        <f t="shared" si="79"/>
        <v>0</v>
      </c>
      <c r="AW300" s="82"/>
      <c r="AX300" s="80"/>
      <c r="AY300" s="81">
        <f t="shared" si="80"/>
        <v>0</v>
      </c>
      <c r="AZ300" s="82"/>
      <c r="BA300" s="80"/>
      <c r="BB300" s="81">
        <f t="shared" si="81"/>
        <v>0</v>
      </c>
      <c r="BC300" s="82"/>
      <c r="BD300" s="80"/>
      <c r="BE300" s="81">
        <f t="shared" si="82"/>
        <v>0</v>
      </c>
      <c r="BF300" s="82"/>
      <c r="BG300" s="80"/>
      <c r="BH300" s="81">
        <f t="shared" si="83"/>
        <v>0</v>
      </c>
      <c r="BI300" s="82"/>
      <c r="BJ300" s="80"/>
      <c r="BK300" s="81">
        <f t="shared" si="84"/>
        <v>0</v>
      </c>
      <c r="BL300" s="82"/>
      <c r="BM300" s="80"/>
      <c r="BN300" s="81">
        <f t="shared" si="85"/>
        <v>0</v>
      </c>
      <c r="BO300" s="82"/>
    </row>
    <row r="301" spans="1:67" ht="39" hidden="1" customHeight="1" thickBot="1">
      <c r="A301" s="71">
        <v>85290</v>
      </c>
      <c r="B301" s="71" t="s">
        <v>2242</v>
      </c>
      <c r="C301" s="221" t="str">
        <f ca="1">IF(V301&gt;0,IF($C$12=B301,COUNT($C$12:C300,1),""),"")</f>
        <v/>
      </c>
      <c r="D301" s="221" t="str">
        <f ca="1">IF(V301&gt;0,IF($D$12=B301,COUNT($D$12:D300,1),""),"")</f>
        <v/>
      </c>
      <c r="E301" s="221" t="str">
        <f ca="1">IF(V301&gt;0,IF($E$12=B301,COUNT($E$12:E300,1),""),"")</f>
        <v/>
      </c>
      <c r="F301" s="221" t="str">
        <f ca="1">IF(V301&gt;0,IF($F$12=B301,COUNT($F$12:F300,1),""),"")</f>
        <v/>
      </c>
      <c r="G301" s="72">
        <v>683006600</v>
      </c>
      <c r="H301" s="72">
        <v>60607</v>
      </c>
      <c r="I301" s="76" t="s">
        <v>294</v>
      </c>
      <c r="J301" s="91" t="s">
        <v>154</v>
      </c>
      <c r="K301" s="324">
        <v>27075000</v>
      </c>
      <c r="L301" s="89">
        <v>420814</v>
      </c>
      <c r="M301" s="104" t="s">
        <v>1194</v>
      </c>
      <c r="N301" s="104" t="s">
        <v>154</v>
      </c>
      <c r="O301" s="324">
        <v>246000</v>
      </c>
      <c r="P301" s="77">
        <f ca="1">SUMIF($W$12:BO301,$P$11,W301:BO301)</f>
        <v>0</v>
      </c>
      <c r="Q301" s="77">
        <f ca="1">SUMIF($W$12:BP301,$P$11,X301:BP301)</f>
        <v>0</v>
      </c>
      <c r="R301" s="77">
        <f ca="1">SUMIF($W$12:BQ301,$P$11,Y301:BQ301)</f>
        <v>0</v>
      </c>
      <c r="S301" s="78">
        <f t="shared" ca="1" si="69"/>
        <v>0</v>
      </c>
      <c r="T301" s="77">
        <f t="shared" ca="1" si="70"/>
        <v>0</v>
      </c>
      <c r="U301" s="77">
        <f t="shared" ca="1" si="71"/>
        <v>0</v>
      </c>
      <c r="V301" s="79">
        <f t="shared" ca="1" si="72"/>
        <v>0</v>
      </c>
      <c r="W301" s="80"/>
      <c r="X301" s="81">
        <f t="shared" si="73"/>
        <v>0</v>
      </c>
      <c r="Y301" s="82"/>
      <c r="Z301" s="80"/>
      <c r="AA301" s="81">
        <f t="shared" si="74"/>
        <v>0</v>
      </c>
      <c r="AB301" s="82"/>
      <c r="AC301" s="80"/>
      <c r="AD301" s="81">
        <f t="shared" si="75"/>
        <v>0</v>
      </c>
      <c r="AE301" s="82"/>
      <c r="AF301" s="80"/>
      <c r="AG301" s="81">
        <f t="shared" si="76"/>
        <v>0</v>
      </c>
      <c r="AH301" s="82"/>
      <c r="AI301" s="80"/>
      <c r="AJ301" s="81">
        <f t="shared" si="77"/>
        <v>0</v>
      </c>
      <c r="AK301" s="82"/>
      <c r="AL301" s="80"/>
      <c r="AM301" s="81">
        <v>0</v>
      </c>
      <c r="AN301" s="82"/>
      <c r="AO301" s="80"/>
      <c r="AP301" s="81">
        <v>0</v>
      </c>
      <c r="AQ301" s="82"/>
      <c r="AR301" s="80"/>
      <c r="AS301" s="81">
        <f t="shared" si="78"/>
        <v>0</v>
      </c>
      <c r="AT301" s="82"/>
      <c r="AU301" s="80"/>
      <c r="AV301" s="81">
        <f t="shared" si="79"/>
        <v>0</v>
      </c>
      <c r="AW301" s="82"/>
      <c r="AX301" s="80"/>
      <c r="AY301" s="81">
        <f t="shared" si="80"/>
        <v>0</v>
      </c>
      <c r="AZ301" s="82"/>
      <c r="BA301" s="80"/>
      <c r="BB301" s="81">
        <f t="shared" si="81"/>
        <v>0</v>
      </c>
      <c r="BC301" s="82"/>
      <c r="BD301" s="80"/>
      <c r="BE301" s="81">
        <f t="shared" si="82"/>
        <v>0</v>
      </c>
      <c r="BF301" s="82"/>
      <c r="BG301" s="80"/>
      <c r="BH301" s="81">
        <f t="shared" si="83"/>
        <v>0</v>
      </c>
      <c r="BI301" s="82"/>
      <c r="BJ301" s="80"/>
      <c r="BK301" s="81">
        <f t="shared" si="84"/>
        <v>0</v>
      </c>
      <c r="BL301" s="82"/>
      <c r="BM301" s="80"/>
      <c r="BN301" s="81">
        <f t="shared" si="85"/>
        <v>0</v>
      </c>
      <c r="BO301" s="82"/>
    </row>
    <row r="302" spans="1:67" ht="39" hidden="1" customHeight="1" thickBot="1">
      <c r="A302" s="71">
        <v>85291</v>
      </c>
      <c r="B302" s="71" t="s">
        <v>2242</v>
      </c>
      <c r="C302" s="221" t="str">
        <f ca="1">IF(V302&gt;0,IF($C$12=B302,COUNT($C$12:C301,1),""),"")</f>
        <v/>
      </c>
      <c r="D302" s="221" t="str">
        <f ca="1">IF(V302&gt;0,IF($D$12=B302,COUNT($D$12:D301,1),""),"")</f>
        <v/>
      </c>
      <c r="E302" s="221" t="str">
        <f ca="1">IF(V302&gt;0,IF($E$12=B302,COUNT($E$12:E301,1),""),"")</f>
        <v/>
      </c>
      <c r="F302" s="221" t="str">
        <f ca="1">IF(V302&gt;0,IF($F$12=B302,COUNT($F$12:F301,1),""),"")</f>
        <v/>
      </c>
      <c r="G302" s="72">
        <v>683006610</v>
      </c>
      <c r="H302" s="72">
        <v>60608</v>
      </c>
      <c r="I302" s="76" t="s">
        <v>295</v>
      </c>
      <c r="J302" s="91" t="s">
        <v>154</v>
      </c>
      <c r="K302" s="324">
        <v>33250000</v>
      </c>
      <c r="L302" s="89">
        <v>420814</v>
      </c>
      <c r="M302" s="104" t="s">
        <v>1194</v>
      </c>
      <c r="N302" s="104" t="s">
        <v>154</v>
      </c>
      <c r="O302" s="324">
        <v>246000</v>
      </c>
      <c r="P302" s="77">
        <f ca="1">SUMIF($W$12:BO302,$P$11,W302:BO302)</f>
        <v>0</v>
      </c>
      <c r="Q302" s="77">
        <f ca="1">SUMIF($W$12:BP302,$P$11,X302:BP302)</f>
        <v>0</v>
      </c>
      <c r="R302" s="77">
        <f ca="1">SUMIF($W$12:BQ302,$P$11,Y302:BQ302)</f>
        <v>0</v>
      </c>
      <c r="S302" s="78">
        <f t="shared" ca="1" si="69"/>
        <v>0</v>
      </c>
      <c r="T302" s="77">
        <f t="shared" ca="1" si="70"/>
        <v>0</v>
      </c>
      <c r="U302" s="77">
        <f t="shared" ca="1" si="71"/>
        <v>0</v>
      </c>
      <c r="V302" s="79">
        <f t="shared" ca="1" si="72"/>
        <v>0</v>
      </c>
      <c r="W302" s="80"/>
      <c r="X302" s="81">
        <f t="shared" si="73"/>
        <v>0</v>
      </c>
      <c r="Y302" s="82"/>
      <c r="Z302" s="80"/>
      <c r="AA302" s="81">
        <f t="shared" si="74"/>
        <v>0</v>
      </c>
      <c r="AB302" s="82"/>
      <c r="AC302" s="80"/>
      <c r="AD302" s="81">
        <f t="shared" si="75"/>
        <v>0</v>
      </c>
      <c r="AE302" s="82"/>
      <c r="AF302" s="80"/>
      <c r="AG302" s="81">
        <f t="shared" si="76"/>
        <v>0</v>
      </c>
      <c r="AH302" s="82"/>
      <c r="AI302" s="80"/>
      <c r="AJ302" s="81">
        <f t="shared" si="77"/>
        <v>0</v>
      </c>
      <c r="AK302" s="82"/>
      <c r="AL302" s="80"/>
      <c r="AM302" s="81">
        <v>0</v>
      </c>
      <c r="AN302" s="82"/>
      <c r="AO302" s="80"/>
      <c r="AP302" s="81">
        <v>0</v>
      </c>
      <c r="AQ302" s="82"/>
      <c r="AR302" s="80"/>
      <c r="AS302" s="81">
        <f t="shared" si="78"/>
        <v>0</v>
      </c>
      <c r="AT302" s="82"/>
      <c r="AU302" s="80"/>
      <c r="AV302" s="81">
        <f t="shared" si="79"/>
        <v>0</v>
      </c>
      <c r="AW302" s="82"/>
      <c r="AX302" s="80"/>
      <c r="AY302" s="81">
        <f t="shared" si="80"/>
        <v>0</v>
      </c>
      <c r="AZ302" s="82"/>
      <c r="BA302" s="80"/>
      <c r="BB302" s="81">
        <f t="shared" si="81"/>
        <v>0</v>
      </c>
      <c r="BC302" s="82"/>
      <c r="BD302" s="80"/>
      <c r="BE302" s="81">
        <f t="shared" si="82"/>
        <v>0</v>
      </c>
      <c r="BF302" s="82"/>
      <c r="BG302" s="80"/>
      <c r="BH302" s="81">
        <f t="shared" si="83"/>
        <v>0</v>
      </c>
      <c r="BI302" s="82"/>
      <c r="BJ302" s="80"/>
      <c r="BK302" s="81">
        <f t="shared" si="84"/>
        <v>0</v>
      </c>
      <c r="BL302" s="82"/>
      <c r="BM302" s="80"/>
      <c r="BN302" s="81">
        <f t="shared" si="85"/>
        <v>0</v>
      </c>
      <c r="BO302" s="82"/>
    </row>
    <row r="303" spans="1:67" ht="39" hidden="1" customHeight="1" thickBot="1">
      <c r="A303" s="71">
        <v>85292</v>
      </c>
      <c r="B303" s="71" t="s">
        <v>2242</v>
      </c>
      <c r="C303" s="221" t="str">
        <f ca="1">IF(V303&gt;0,IF($C$12=B303,COUNT($C$12:C302,1),""),"")</f>
        <v/>
      </c>
      <c r="D303" s="221" t="str">
        <f ca="1">IF(V303&gt;0,IF($D$12=B303,COUNT($D$12:D302,1),""),"")</f>
        <v/>
      </c>
      <c r="E303" s="221" t="str">
        <f ca="1">IF(V303&gt;0,IF($E$12=B303,COUNT($E$12:E302,1),""),"")</f>
        <v/>
      </c>
      <c r="F303" s="221" t="str">
        <f ca="1">IF(V303&gt;0,IF($F$12=B303,COUNT($F$12:F302,1),""),"")</f>
        <v/>
      </c>
      <c r="G303" s="90" t="s">
        <v>1442</v>
      </c>
      <c r="H303" s="72">
        <v>60609</v>
      </c>
      <c r="I303" s="76" t="s">
        <v>296</v>
      </c>
      <c r="J303" s="91" t="s">
        <v>154</v>
      </c>
      <c r="K303" s="324">
        <v>42750000</v>
      </c>
      <c r="L303" s="89">
        <v>420815</v>
      </c>
      <c r="M303" s="104" t="s">
        <v>1195</v>
      </c>
      <c r="N303" s="104" t="s">
        <v>154</v>
      </c>
      <c r="O303" s="324">
        <v>378000</v>
      </c>
      <c r="P303" s="77">
        <f ca="1">SUMIF($W$12:BO303,$P$11,W303:BO303)</f>
        <v>0</v>
      </c>
      <c r="Q303" s="77">
        <f ca="1">SUMIF($W$12:BP303,$P$11,X303:BP303)</f>
        <v>0</v>
      </c>
      <c r="R303" s="77">
        <f ca="1">SUMIF($W$12:BQ303,$P$11,Y303:BQ303)</f>
        <v>0</v>
      </c>
      <c r="S303" s="78">
        <f t="shared" ca="1" si="69"/>
        <v>0</v>
      </c>
      <c r="T303" s="77">
        <f t="shared" ca="1" si="70"/>
        <v>0</v>
      </c>
      <c r="U303" s="77">
        <f t="shared" ca="1" si="71"/>
        <v>0</v>
      </c>
      <c r="V303" s="79">
        <f t="shared" ca="1" si="72"/>
        <v>0</v>
      </c>
      <c r="W303" s="80"/>
      <c r="X303" s="81">
        <f t="shared" si="73"/>
        <v>0</v>
      </c>
      <c r="Y303" s="82"/>
      <c r="Z303" s="80"/>
      <c r="AA303" s="81">
        <f t="shared" si="74"/>
        <v>0</v>
      </c>
      <c r="AB303" s="82"/>
      <c r="AC303" s="80"/>
      <c r="AD303" s="81">
        <f t="shared" si="75"/>
        <v>0</v>
      </c>
      <c r="AE303" s="82"/>
      <c r="AF303" s="80"/>
      <c r="AG303" s="81">
        <f t="shared" si="76"/>
        <v>0</v>
      </c>
      <c r="AH303" s="82"/>
      <c r="AI303" s="80"/>
      <c r="AJ303" s="81">
        <f t="shared" si="77"/>
        <v>0</v>
      </c>
      <c r="AK303" s="82"/>
      <c r="AL303" s="80"/>
      <c r="AM303" s="81">
        <v>0</v>
      </c>
      <c r="AN303" s="82"/>
      <c r="AO303" s="80"/>
      <c r="AP303" s="81">
        <v>0</v>
      </c>
      <c r="AQ303" s="82"/>
      <c r="AR303" s="80"/>
      <c r="AS303" s="81">
        <f t="shared" si="78"/>
        <v>0</v>
      </c>
      <c r="AT303" s="82"/>
      <c r="AU303" s="80"/>
      <c r="AV303" s="81">
        <f t="shared" si="79"/>
        <v>0</v>
      </c>
      <c r="AW303" s="82"/>
      <c r="AX303" s="80"/>
      <c r="AY303" s="81">
        <f t="shared" si="80"/>
        <v>0</v>
      </c>
      <c r="AZ303" s="82"/>
      <c r="BA303" s="80"/>
      <c r="BB303" s="81">
        <f t="shared" si="81"/>
        <v>0</v>
      </c>
      <c r="BC303" s="82"/>
      <c r="BD303" s="80"/>
      <c r="BE303" s="81">
        <f t="shared" si="82"/>
        <v>0</v>
      </c>
      <c r="BF303" s="82"/>
      <c r="BG303" s="80"/>
      <c r="BH303" s="81">
        <f t="shared" si="83"/>
        <v>0</v>
      </c>
      <c r="BI303" s="82"/>
      <c r="BJ303" s="80"/>
      <c r="BK303" s="81">
        <f t="shared" si="84"/>
        <v>0</v>
      </c>
      <c r="BL303" s="82"/>
      <c r="BM303" s="80"/>
      <c r="BN303" s="81">
        <f t="shared" si="85"/>
        <v>0</v>
      </c>
      <c r="BO303" s="82"/>
    </row>
    <row r="304" spans="1:67" ht="39" hidden="1" customHeight="1" thickBot="1">
      <c r="A304" s="71">
        <v>85293</v>
      </c>
      <c r="B304" s="71" t="s">
        <v>2242</v>
      </c>
      <c r="C304" s="221" t="str">
        <f ca="1">IF(V304&gt;0,IF($C$12=B304,COUNT($C$12:C303,1),""),"")</f>
        <v/>
      </c>
      <c r="D304" s="221" t="str">
        <f ca="1">IF(V304&gt;0,IF($D$12=B304,COUNT($D$12:D303,1),""),"")</f>
        <v/>
      </c>
      <c r="E304" s="221" t="str">
        <f ca="1">IF(V304&gt;0,IF($E$12=B304,COUNT($E$12:E303,1),""),"")</f>
        <v/>
      </c>
      <c r="F304" s="221" t="str">
        <f ca="1">IF(V304&gt;0,IF($F$12=B304,COUNT($F$12:F303,1),""),"")</f>
        <v/>
      </c>
      <c r="G304" s="90"/>
      <c r="H304" s="72">
        <v>60610</v>
      </c>
      <c r="I304" s="76" t="s">
        <v>297</v>
      </c>
      <c r="J304" s="91" t="s">
        <v>154</v>
      </c>
      <c r="K304" s="324">
        <v>54150000</v>
      </c>
      <c r="L304" s="95">
        <v>420815</v>
      </c>
      <c r="M304" s="104" t="s">
        <v>1195</v>
      </c>
      <c r="N304" s="104" t="s">
        <v>154</v>
      </c>
      <c r="O304" s="324">
        <v>378000</v>
      </c>
      <c r="P304" s="77">
        <f ca="1">SUMIF($W$12:BO304,$P$11,W304:BO304)</f>
        <v>0</v>
      </c>
      <c r="Q304" s="77">
        <f ca="1">SUMIF($W$12:BP304,$P$11,X304:BP304)</f>
        <v>0</v>
      </c>
      <c r="R304" s="77">
        <f ca="1">SUMIF($W$12:BQ304,$P$11,Y304:BQ304)</f>
        <v>0</v>
      </c>
      <c r="S304" s="78">
        <f t="shared" ca="1" si="69"/>
        <v>0</v>
      </c>
      <c r="T304" s="77">
        <f t="shared" ca="1" si="70"/>
        <v>0</v>
      </c>
      <c r="U304" s="77">
        <f t="shared" ca="1" si="71"/>
        <v>0</v>
      </c>
      <c r="V304" s="79">
        <f t="shared" ca="1" si="72"/>
        <v>0</v>
      </c>
      <c r="W304" s="80"/>
      <c r="X304" s="81">
        <f t="shared" si="73"/>
        <v>0</v>
      </c>
      <c r="Y304" s="82"/>
      <c r="Z304" s="80"/>
      <c r="AA304" s="81">
        <f t="shared" si="74"/>
        <v>0</v>
      </c>
      <c r="AB304" s="82"/>
      <c r="AC304" s="80"/>
      <c r="AD304" s="81">
        <f t="shared" si="75"/>
        <v>0</v>
      </c>
      <c r="AE304" s="82"/>
      <c r="AF304" s="80"/>
      <c r="AG304" s="81">
        <f t="shared" si="76"/>
        <v>0</v>
      </c>
      <c r="AH304" s="82"/>
      <c r="AI304" s="80"/>
      <c r="AJ304" s="81">
        <f t="shared" si="77"/>
        <v>0</v>
      </c>
      <c r="AK304" s="82"/>
      <c r="AL304" s="80"/>
      <c r="AM304" s="81">
        <v>0</v>
      </c>
      <c r="AN304" s="82"/>
      <c r="AO304" s="80"/>
      <c r="AP304" s="81">
        <v>0</v>
      </c>
      <c r="AQ304" s="82"/>
      <c r="AR304" s="80"/>
      <c r="AS304" s="81">
        <f t="shared" si="78"/>
        <v>0</v>
      </c>
      <c r="AT304" s="82"/>
      <c r="AU304" s="80"/>
      <c r="AV304" s="81">
        <f t="shared" si="79"/>
        <v>0</v>
      </c>
      <c r="AW304" s="82"/>
      <c r="AX304" s="80"/>
      <c r="AY304" s="81">
        <f t="shared" si="80"/>
        <v>0</v>
      </c>
      <c r="AZ304" s="82"/>
      <c r="BA304" s="80"/>
      <c r="BB304" s="81">
        <f t="shared" si="81"/>
        <v>0</v>
      </c>
      <c r="BC304" s="82"/>
      <c r="BD304" s="80"/>
      <c r="BE304" s="81">
        <f t="shared" si="82"/>
        <v>0</v>
      </c>
      <c r="BF304" s="82"/>
      <c r="BG304" s="80"/>
      <c r="BH304" s="81">
        <f t="shared" si="83"/>
        <v>0</v>
      </c>
      <c r="BI304" s="82"/>
      <c r="BJ304" s="80"/>
      <c r="BK304" s="81">
        <f t="shared" si="84"/>
        <v>0</v>
      </c>
      <c r="BL304" s="82"/>
      <c r="BM304" s="80"/>
      <c r="BN304" s="81">
        <f t="shared" si="85"/>
        <v>0</v>
      </c>
      <c r="BO304" s="82"/>
    </row>
    <row r="305" spans="1:67" ht="39" hidden="1" customHeight="1" thickBot="1">
      <c r="A305" s="71">
        <v>85294</v>
      </c>
      <c r="B305" s="71" t="s">
        <v>2242</v>
      </c>
      <c r="C305" s="221" t="str">
        <f ca="1">IF(V305&gt;0,IF($C$12=B305,COUNT($C$12:C304,1),""),"")</f>
        <v/>
      </c>
      <c r="D305" s="221" t="str">
        <f ca="1">IF(V305&gt;0,IF($D$12=B305,COUNT($D$12:D304,1),""),"")</f>
        <v/>
      </c>
      <c r="E305" s="221" t="str">
        <f ca="1">IF(V305&gt;0,IF($E$12=B305,COUNT($E$12:E304,1),""),"")</f>
        <v/>
      </c>
      <c r="F305" s="221" t="str">
        <f ca="1">IF(V305&gt;0,IF($F$12=B305,COUNT($F$12:F304,1),""),"")</f>
        <v/>
      </c>
      <c r="G305" s="90">
        <v>683002205</v>
      </c>
      <c r="H305" s="72">
        <v>60701</v>
      </c>
      <c r="I305" s="76" t="s">
        <v>298</v>
      </c>
      <c r="J305" s="91" t="s">
        <v>154</v>
      </c>
      <c r="K305" s="324">
        <v>437000</v>
      </c>
      <c r="L305" s="95">
        <v>420816</v>
      </c>
      <c r="M305" s="104" t="s">
        <v>1196</v>
      </c>
      <c r="N305" s="104" t="s">
        <v>154</v>
      </c>
      <c r="O305" s="324">
        <v>54200</v>
      </c>
      <c r="P305" s="77">
        <f ca="1">SUMIF($W$12:BO305,$P$11,W305:BO305)</f>
        <v>0</v>
      </c>
      <c r="Q305" s="77">
        <f ca="1">SUMIF($W$12:BP305,$P$11,X305:BP305)</f>
        <v>0</v>
      </c>
      <c r="R305" s="77">
        <f ca="1">SUMIF($W$12:BQ305,$P$11,Y305:BQ305)</f>
        <v>0</v>
      </c>
      <c r="S305" s="78">
        <f t="shared" ca="1" si="69"/>
        <v>0</v>
      </c>
      <c r="T305" s="77">
        <f t="shared" ca="1" si="70"/>
        <v>0</v>
      </c>
      <c r="U305" s="77">
        <f t="shared" ca="1" si="71"/>
        <v>0</v>
      </c>
      <c r="V305" s="79">
        <f t="shared" ca="1" si="72"/>
        <v>0</v>
      </c>
      <c r="W305" s="80"/>
      <c r="X305" s="81">
        <f t="shared" si="73"/>
        <v>0</v>
      </c>
      <c r="Y305" s="82"/>
      <c r="Z305" s="80"/>
      <c r="AA305" s="81">
        <f t="shared" si="74"/>
        <v>0</v>
      </c>
      <c r="AB305" s="82"/>
      <c r="AC305" s="80"/>
      <c r="AD305" s="81">
        <f t="shared" si="75"/>
        <v>0</v>
      </c>
      <c r="AE305" s="82"/>
      <c r="AF305" s="80"/>
      <c r="AG305" s="81">
        <f t="shared" si="76"/>
        <v>0</v>
      </c>
      <c r="AH305" s="82"/>
      <c r="AI305" s="80"/>
      <c r="AJ305" s="81">
        <f t="shared" si="77"/>
        <v>0</v>
      </c>
      <c r="AK305" s="82"/>
      <c r="AL305" s="80"/>
      <c r="AM305" s="81">
        <v>0</v>
      </c>
      <c r="AN305" s="82"/>
      <c r="AO305" s="80"/>
      <c r="AP305" s="81">
        <v>0</v>
      </c>
      <c r="AQ305" s="82"/>
      <c r="AR305" s="80"/>
      <c r="AS305" s="81">
        <f t="shared" si="78"/>
        <v>0</v>
      </c>
      <c r="AT305" s="82"/>
      <c r="AU305" s="80"/>
      <c r="AV305" s="81">
        <f t="shared" si="79"/>
        <v>0</v>
      </c>
      <c r="AW305" s="82"/>
      <c r="AX305" s="80"/>
      <c r="AY305" s="81">
        <f t="shared" si="80"/>
        <v>0</v>
      </c>
      <c r="AZ305" s="82"/>
      <c r="BA305" s="80"/>
      <c r="BB305" s="81">
        <f t="shared" si="81"/>
        <v>0</v>
      </c>
      <c r="BC305" s="82"/>
      <c r="BD305" s="80"/>
      <c r="BE305" s="81">
        <f t="shared" si="82"/>
        <v>0</v>
      </c>
      <c r="BF305" s="82"/>
      <c r="BG305" s="80"/>
      <c r="BH305" s="81">
        <f t="shared" si="83"/>
        <v>0</v>
      </c>
      <c r="BI305" s="82"/>
      <c r="BJ305" s="80"/>
      <c r="BK305" s="81">
        <f t="shared" si="84"/>
        <v>0</v>
      </c>
      <c r="BL305" s="82"/>
      <c r="BM305" s="80"/>
      <c r="BN305" s="81">
        <f t="shared" si="85"/>
        <v>0</v>
      </c>
      <c r="BO305" s="82"/>
    </row>
    <row r="306" spans="1:67" ht="39" hidden="1" customHeight="1" thickBot="1">
      <c r="A306" s="71">
        <v>85295</v>
      </c>
      <c r="B306" s="71" t="s">
        <v>2242</v>
      </c>
      <c r="C306" s="221" t="str">
        <f ca="1">IF(V306&gt;0,IF($C$12=B306,COUNT($C$12:C305,1),""),"")</f>
        <v/>
      </c>
      <c r="D306" s="221" t="str">
        <f ca="1">IF(V306&gt;0,IF($D$12=B306,COUNT($D$12:D305,1),""),"")</f>
        <v/>
      </c>
      <c r="E306" s="221" t="str">
        <f ca="1">IF(V306&gt;0,IF($E$12=B306,COUNT($E$12:E305,1),""),"")</f>
        <v/>
      </c>
      <c r="F306" s="221" t="str">
        <f ca="1">IF(V306&gt;0,IF($F$12=B306,COUNT($F$12:F305,1),""),"")</f>
        <v/>
      </c>
      <c r="G306" s="90" t="s">
        <v>1443</v>
      </c>
      <c r="H306" s="72">
        <v>60702</v>
      </c>
      <c r="I306" s="76" t="s">
        <v>299</v>
      </c>
      <c r="J306" s="91" t="s">
        <v>154</v>
      </c>
      <c r="K306" s="324">
        <v>646000</v>
      </c>
      <c r="L306" s="95">
        <v>420816</v>
      </c>
      <c r="M306" s="104" t="s">
        <v>1196</v>
      </c>
      <c r="N306" s="104" t="s">
        <v>154</v>
      </c>
      <c r="O306" s="324">
        <v>54200</v>
      </c>
      <c r="P306" s="77">
        <f ca="1">SUMIF($W$12:BO306,$P$11,W306:BO306)</f>
        <v>0</v>
      </c>
      <c r="Q306" s="77">
        <f ca="1">SUMIF($W$12:BP306,$P$11,X306:BP306)</f>
        <v>0</v>
      </c>
      <c r="R306" s="77">
        <f ca="1">SUMIF($W$12:BQ306,$P$11,Y306:BQ306)</f>
        <v>0</v>
      </c>
      <c r="S306" s="78">
        <f t="shared" ca="1" si="69"/>
        <v>0</v>
      </c>
      <c r="T306" s="77">
        <f t="shared" ca="1" si="70"/>
        <v>0</v>
      </c>
      <c r="U306" s="77">
        <f t="shared" ca="1" si="71"/>
        <v>0</v>
      </c>
      <c r="V306" s="79">
        <f t="shared" ca="1" si="72"/>
        <v>0</v>
      </c>
      <c r="W306" s="80"/>
      <c r="X306" s="81">
        <f t="shared" si="73"/>
        <v>0</v>
      </c>
      <c r="Y306" s="82"/>
      <c r="Z306" s="80"/>
      <c r="AA306" s="81">
        <f t="shared" si="74"/>
        <v>0</v>
      </c>
      <c r="AB306" s="82"/>
      <c r="AC306" s="80"/>
      <c r="AD306" s="81">
        <f t="shared" si="75"/>
        <v>0</v>
      </c>
      <c r="AE306" s="82"/>
      <c r="AF306" s="80"/>
      <c r="AG306" s="81">
        <f t="shared" si="76"/>
        <v>0</v>
      </c>
      <c r="AH306" s="82"/>
      <c r="AI306" s="80"/>
      <c r="AJ306" s="81">
        <f t="shared" si="77"/>
        <v>0</v>
      </c>
      <c r="AK306" s="82"/>
      <c r="AL306" s="80"/>
      <c r="AM306" s="81">
        <v>0</v>
      </c>
      <c r="AN306" s="82"/>
      <c r="AO306" s="80"/>
      <c r="AP306" s="81">
        <v>0</v>
      </c>
      <c r="AQ306" s="82"/>
      <c r="AR306" s="80"/>
      <c r="AS306" s="81">
        <f t="shared" si="78"/>
        <v>0</v>
      </c>
      <c r="AT306" s="82"/>
      <c r="AU306" s="80"/>
      <c r="AV306" s="81">
        <f t="shared" si="79"/>
        <v>0</v>
      </c>
      <c r="AW306" s="82"/>
      <c r="AX306" s="80"/>
      <c r="AY306" s="81">
        <f t="shared" si="80"/>
        <v>0</v>
      </c>
      <c r="AZ306" s="82"/>
      <c r="BA306" s="80"/>
      <c r="BB306" s="81">
        <f t="shared" si="81"/>
        <v>0</v>
      </c>
      <c r="BC306" s="82"/>
      <c r="BD306" s="80"/>
      <c r="BE306" s="81">
        <f t="shared" si="82"/>
        <v>0</v>
      </c>
      <c r="BF306" s="82"/>
      <c r="BG306" s="80"/>
      <c r="BH306" s="81">
        <f t="shared" si="83"/>
        <v>0</v>
      </c>
      <c r="BI306" s="82"/>
      <c r="BJ306" s="80"/>
      <c r="BK306" s="81">
        <f t="shared" si="84"/>
        <v>0</v>
      </c>
      <c r="BL306" s="82"/>
      <c r="BM306" s="80"/>
      <c r="BN306" s="81">
        <f t="shared" si="85"/>
        <v>0</v>
      </c>
      <c r="BO306" s="82"/>
    </row>
    <row r="307" spans="1:67" ht="39" hidden="1" customHeight="1" thickBot="1">
      <c r="A307" s="71">
        <v>85296</v>
      </c>
      <c r="B307" s="71" t="s">
        <v>2242</v>
      </c>
      <c r="C307" s="221" t="str">
        <f ca="1">IF(V307&gt;0,IF($C$12=B307,COUNT($C$12:C306,1),""),"")</f>
        <v/>
      </c>
      <c r="D307" s="221" t="str">
        <f ca="1">IF(V307&gt;0,IF($D$12=B307,COUNT($D$12:D306,1),""),"")</f>
        <v/>
      </c>
      <c r="E307" s="221" t="str">
        <f ca="1">IF(V307&gt;0,IF($E$12=B307,COUNT($E$12:E306,1),""),"")</f>
        <v/>
      </c>
      <c r="F307" s="221" t="str">
        <f ca="1">IF(V307&gt;0,IF($F$12=B307,COUNT($F$12:F306,1),""),"")</f>
        <v/>
      </c>
      <c r="G307" s="90"/>
      <c r="H307" s="72">
        <v>60703</v>
      </c>
      <c r="I307" s="76" t="s">
        <v>300</v>
      </c>
      <c r="J307" s="91" t="s">
        <v>154</v>
      </c>
      <c r="K307" s="324">
        <v>950000</v>
      </c>
      <c r="L307" s="95">
        <v>420817</v>
      </c>
      <c r="M307" s="104" t="s">
        <v>1197</v>
      </c>
      <c r="N307" s="104" t="s">
        <v>154</v>
      </c>
      <c r="O307" s="324">
        <v>72000</v>
      </c>
      <c r="P307" s="77">
        <f ca="1">SUMIF($W$12:BO307,$P$11,W307:BO307)</f>
        <v>0</v>
      </c>
      <c r="Q307" s="77">
        <f ca="1">SUMIF($W$12:BP307,$P$11,X307:BP307)</f>
        <v>0</v>
      </c>
      <c r="R307" s="77">
        <f ca="1">SUMIF($W$12:BQ307,$P$11,Y307:BQ307)</f>
        <v>0</v>
      </c>
      <c r="S307" s="78">
        <f t="shared" ca="1" si="69"/>
        <v>0</v>
      </c>
      <c r="T307" s="77">
        <f t="shared" ca="1" si="70"/>
        <v>0</v>
      </c>
      <c r="U307" s="77">
        <f t="shared" ca="1" si="71"/>
        <v>0</v>
      </c>
      <c r="V307" s="79">
        <f t="shared" ca="1" si="72"/>
        <v>0</v>
      </c>
      <c r="W307" s="80"/>
      <c r="X307" s="81">
        <f t="shared" si="73"/>
        <v>0</v>
      </c>
      <c r="Y307" s="82"/>
      <c r="Z307" s="80"/>
      <c r="AA307" s="81">
        <f t="shared" si="74"/>
        <v>0</v>
      </c>
      <c r="AB307" s="82"/>
      <c r="AC307" s="80"/>
      <c r="AD307" s="81">
        <f t="shared" si="75"/>
        <v>0</v>
      </c>
      <c r="AE307" s="82"/>
      <c r="AF307" s="80"/>
      <c r="AG307" s="81">
        <f t="shared" si="76"/>
        <v>0</v>
      </c>
      <c r="AH307" s="82"/>
      <c r="AI307" s="80"/>
      <c r="AJ307" s="81">
        <f t="shared" si="77"/>
        <v>0</v>
      </c>
      <c r="AK307" s="82"/>
      <c r="AL307" s="80"/>
      <c r="AM307" s="81">
        <v>0</v>
      </c>
      <c r="AN307" s="82"/>
      <c r="AO307" s="80"/>
      <c r="AP307" s="81">
        <v>0</v>
      </c>
      <c r="AQ307" s="82"/>
      <c r="AR307" s="80"/>
      <c r="AS307" s="81">
        <f t="shared" si="78"/>
        <v>0</v>
      </c>
      <c r="AT307" s="82"/>
      <c r="AU307" s="80"/>
      <c r="AV307" s="81">
        <f t="shared" si="79"/>
        <v>0</v>
      </c>
      <c r="AW307" s="82"/>
      <c r="AX307" s="80"/>
      <c r="AY307" s="81">
        <f t="shared" si="80"/>
        <v>0</v>
      </c>
      <c r="AZ307" s="82"/>
      <c r="BA307" s="80"/>
      <c r="BB307" s="81">
        <f t="shared" si="81"/>
        <v>0</v>
      </c>
      <c r="BC307" s="82"/>
      <c r="BD307" s="80"/>
      <c r="BE307" s="81">
        <f t="shared" si="82"/>
        <v>0</v>
      </c>
      <c r="BF307" s="82"/>
      <c r="BG307" s="80"/>
      <c r="BH307" s="81">
        <f t="shared" si="83"/>
        <v>0</v>
      </c>
      <c r="BI307" s="82"/>
      <c r="BJ307" s="80"/>
      <c r="BK307" s="81">
        <f t="shared" si="84"/>
        <v>0</v>
      </c>
      <c r="BL307" s="82"/>
      <c r="BM307" s="80"/>
      <c r="BN307" s="81">
        <f t="shared" si="85"/>
        <v>0</v>
      </c>
      <c r="BO307" s="82"/>
    </row>
    <row r="308" spans="1:67" ht="39" hidden="1" customHeight="1" thickBot="1">
      <c r="A308" s="71">
        <v>85297</v>
      </c>
      <c r="B308" s="71" t="s">
        <v>2242</v>
      </c>
      <c r="C308" s="221" t="str">
        <f ca="1">IF(V308&gt;0,IF($C$12=B308,COUNT($C$12:C307,1),""),"")</f>
        <v/>
      </c>
      <c r="D308" s="221" t="str">
        <f ca="1">IF(V308&gt;0,IF($D$12=B308,COUNT($D$12:D307,1),""),"")</f>
        <v/>
      </c>
      <c r="E308" s="221" t="str">
        <f ca="1">IF(V308&gt;0,IF($E$12=B308,COUNT($E$12:E307,1),""),"")</f>
        <v/>
      </c>
      <c r="F308" s="221" t="str">
        <f ca="1">IF(V308&gt;0,IF($F$12=B308,COUNT($F$12:F307,1),""),"")</f>
        <v/>
      </c>
      <c r="G308" s="90"/>
      <c r="H308" s="72">
        <v>60704</v>
      </c>
      <c r="I308" s="76" t="s">
        <v>301</v>
      </c>
      <c r="J308" s="91" t="s">
        <v>154</v>
      </c>
      <c r="K308" s="324">
        <v>1425000</v>
      </c>
      <c r="L308" s="95">
        <v>420817</v>
      </c>
      <c r="M308" s="104" t="s">
        <v>1197</v>
      </c>
      <c r="N308" s="104" t="s">
        <v>154</v>
      </c>
      <c r="O308" s="324">
        <v>72000</v>
      </c>
      <c r="P308" s="77">
        <f ca="1">SUMIF($W$12:BO308,$P$11,W308:BO308)</f>
        <v>0</v>
      </c>
      <c r="Q308" s="77">
        <f ca="1">SUMIF($W$12:BP308,$P$11,X308:BP308)</f>
        <v>0</v>
      </c>
      <c r="R308" s="77">
        <f ca="1">SUMIF($W$12:BQ308,$P$11,Y308:BQ308)</f>
        <v>0</v>
      </c>
      <c r="S308" s="78">
        <f t="shared" ca="1" si="69"/>
        <v>0</v>
      </c>
      <c r="T308" s="77">
        <f t="shared" ca="1" si="70"/>
        <v>0</v>
      </c>
      <c r="U308" s="77">
        <f t="shared" ca="1" si="71"/>
        <v>0</v>
      </c>
      <c r="V308" s="79">
        <f t="shared" ca="1" si="72"/>
        <v>0</v>
      </c>
      <c r="W308" s="80"/>
      <c r="X308" s="81">
        <f t="shared" si="73"/>
        <v>0</v>
      </c>
      <c r="Y308" s="82"/>
      <c r="Z308" s="80"/>
      <c r="AA308" s="81">
        <f t="shared" si="74"/>
        <v>0</v>
      </c>
      <c r="AB308" s="82"/>
      <c r="AC308" s="80"/>
      <c r="AD308" s="81">
        <f t="shared" si="75"/>
        <v>0</v>
      </c>
      <c r="AE308" s="82"/>
      <c r="AF308" s="80"/>
      <c r="AG308" s="81">
        <f t="shared" si="76"/>
        <v>0</v>
      </c>
      <c r="AH308" s="82"/>
      <c r="AI308" s="80"/>
      <c r="AJ308" s="81">
        <f t="shared" si="77"/>
        <v>0</v>
      </c>
      <c r="AK308" s="82"/>
      <c r="AL308" s="80"/>
      <c r="AM308" s="81">
        <v>0</v>
      </c>
      <c r="AN308" s="82"/>
      <c r="AO308" s="80"/>
      <c r="AP308" s="81">
        <v>0</v>
      </c>
      <c r="AQ308" s="82"/>
      <c r="AR308" s="80"/>
      <c r="AS308" s="81">
        <f t="shared" si="78"/>
        <v>0</v>
      </c>
      <c r="AT308" s="82"/>
      <c r="AU308" s="80"/>
      <c r="AV308" s="81">
        <f t="shared" si="79"/>
        <v>0</v>
      </c>
      <c r="AW308" s="82"/>
      <c r="AX308" s="80"/>
      <c r="AY308" s="81">
        <f t="shared" si="80"/>
        <v>0</v>
      </c>
      <c r="AZ308" s="82"/>
      <c r="BA308" s="80"/>
      <c r="BB308" s="81">
        <f t="shared" si="81"/>
        <v>0</v>
      </c>
      <c r="BC308" s="82"/>
      <c r="BD308" s="80"/>
      <c r="BE308" s="81">
        <f t="shared" si="82"/>
        <v>0</v>
      </c>
      <c r="BF308" s="82"/>
      <c r="BG308" s="80"/>
      <c r="BH308" s="81">
        <f t="shared" si="83"/>
        <v>0</v>
      </c>
      <c r="BI308" s="82"/>
      <c r="BJ308" s="80"/>
      <c r="BK308" s="81">
        <f t="shared" si="84"/>
        <v>0</v>
      </c>
      <c r="BL308" s="82"/>
      <c r="BM308" s="80"/>
      <c r="BN308" s="81">
        <f t="shared" si="85"/>
        <v>0</v>
      </c>
      <c r="BO308" s="82"/>
    </row>
    <row r="309" spans="1:67" ht="39" customHeight="1" thickBot="1">
      <c r="A309" s="71">
        <v>85298</v>
      </c>
      <c r="B309" s="71" t="s">
        <v>2242</v>
      </c>
      <c r="C309" s="221">
        <f ca="1">IF(V309&gt;0,IF($C$12=B309,COUNT($C$12:C308,1),""),"")</f>
        <v>2</v>
      </c>
      <c r="D309" s="221" t="str">
        <f ca="1">IF(V309&gt;0,IF($D$12=B309,COUNT($D$12:D308,1),""),"")</f>
        <v/>
      </c>
      <c r="E309" s="221" t="str">
        <f ca="1">IF(V309&gt;0,IF($E$12=B309,COUNT($E$12:E308,1),""),"")</f>
        <v/>
      </c>
      <c r="F309" s="221" t="str">
        <f ca="1">IF(V309&gt;0,IF($F$12=B309,COUNT($F$12:F308,1),""),"")</f>
        <v/>
      </c>
      <c r="G309" s="90" t="s">
        <v>1444</v>
      </c>
      <c r="H309" s="72">
        <v>60705</v>
      </c>
      <c r="I309" s="76" t="s">
        <v>302</v>
      </c>
      <c r="J309" s="91" t="s">
        <v>154</v>
      </c>
      <c r="K309" s="324">
        <v>2280000</v>
      </c>
      <c r="L309" s="95">
        <v>420818</v>
      </c>
      <c r="M309" s="104" t="s">
        <v>1198</v>
      </c>
      <c r="N309" s="104" t="s">
        <v>154</v>
      </c>
      <c r="O309" s="324">
        <v>93200</v>
      </c>
      <c r="P309" s="77">
        <f ca="1">SUMIF($W$12:BO309,$P$11,W309:BO309)</f>
        <v>16</v>
      </c>
      <c r="Q309" s="77">
        <f ca="1">SUMIF($W$12:BP309,$P$11,X309:BP309)</f>
        <v>16</v>
      </c>
      <c r="R309" s="77">
        <f ca="1">SUMIF($W$12:BQ309,$P$11,Y309:BQ309)</f>
        <v>0</v>
      </c>
      <c r="S309" s="78">
        <f t="shared" ca="1" si="69"/>
        <v>36480000</v>
      </c>
      <c r="T309" s="77">
        <f t="shared" ca="1" si="70"/>
        <v>1491200</v>
      </c>
      <c r="U309" s="77">
        <f t="shared" ca="1" si="71"/>
        <v>0</v>
      </c>
      <c r="V309" s="79">
        <f t="shared" ca="1" si="72"/>
        <v>37971200</v>
      </c>
      <c r="W309" s="80"/>
      <c r="X309" s="81"/>
      <c r="Y309" s="82"/>
      <c r="Z309" s="80"/>
      <c r="AA309" s="81"/>
      <c r="AB309" s="82"/>
      <c r="AC309" s="80"/>
      <c r="AD309" s="81"/>
      <c r="AE309" s="82"/>
      <c r="AF309" s="80"/>
      <c r="AG309" s="81"/>
      <c r="AH309" s="82"/>
      <c r="AI309" s="80"/>
      <c r="AJ309" s="81"/>
      <c r="AK309" s="82"/>
      <c r="AL309" s="80"/>
      <c r="AM309" s="81"/>
      <c r="AN309" s="82"/>
      <c r="AO309" s="80">
        <v>16</v>
      </c>
      <c r="AP309" s="81">
        <v>16</v>
      </c>
      <c r="AQ309" s="82"/>
      <c r="AR309" s="80"/>
      <c r="AS309" s="81"/>
      <c r="AT309" s="82"/>
      <c r="AU309" s="80"/>
      <c r="AV309" s="81"/>
      <c r="AW309" s="82"/>
      <c r="AX309" s="80"/>
      <c r="AY309" s="81"/>
      <c r="AZ309" s="82"/>
      <c r="BA309" s="80"/>
      <c r="BB309" s="81"/>
      <c r="BC309" s="82"/>
      <c r="BD309" s="80"/>
      <c r="BE309" s="81"/>
      <c r="BF309" s="82"/>
      <c r="BG309" s="80"/>
      <c r="BH309" s="81"/>
      <c r="BI309" s="82"/>
      <c r="BJ309" s="80"/>
      <c r="BK309" s="81"/>
      <c r="BL309" s="82"/>
      <c r="BM309" s="80"/>
      <c r="BN309" s="81"/>
      <c r="BO309" s="82"/>
    </row>
    <row r="310" spans="1:67" ht="39" customHeight="1" thickBot="1">
      <c r="A310" s="71">
        <v>85299</v>
      </c>
      <c r="B310" s="71" t="s">
        <v>2242</v>
      </c>
      <c r="C310" s="221" t="str">
        <f ca="1">IF(V310&gt;0,IF($C$12=B310,COUNT($C$12:C309,1),""),"")</f>
        <v/>
      </c>
      <c r="D310" s="221" t="str">
        <f ca="1">IF(V310&gt;0,IF($D$12=B310,COUNT($D$12:D309,1),""),"")</f>
        <v/>
      </c>
      <c r="E310" s="221" t="str">
        <f ca="1">IF(V310&gt;0,IF($E$12=B310,COUNT($E$12:E309,1),""),"")</f>
        <v/>
      </c>
      <c r="F310" s="221" t="str">
        <f ca="1">IF(V310&gt;0,IF($F$12=B310,COUNT($F$12:F309,1),""),"")</f>
        <v/>
      </c>
      <c r="G310" s="90" t="s">
        <v>1445</v>
      </c>
      <c r="H310" s="72">
        <v>60706</v>
      </c>
      <c r="I310" s="76" t="s">
        <v>303</v>
      </c>
      <c r="J310" s="91" t="s">
        <v>154</v>
      </c>
      <c r="K310" s="324">
        <v>3610000</v>
      </c>
      <c r="L310" s="105">
        <v>420818</v>
      </c>
      <c r="M310" s="104" t="s">
        <v>1198</v>
      </c>
      <c r="N310" s="104" t="s">
        <v>154</v>
      </c>
      <c r="O310" s="324">
        <v>93200</v>
      </c>
      <c r="P310" s="77">
        <f ca="1">SUMIF($W$12:BO310,$P$11,W310:BO310)</f>
        <v>0</v>
      </c>
      <c r="Q310" s="77">
        <f ca="1">SUMIF($W$12:BP310,$P$11,X310:BP310)</f>
        <v>0</v>
      </c>
      <c r="R310" s="77">
        <f ca="1">SUMIF($W$12:BQ310,$P$11,Y310:BQ310)</f>
        <v>0</v>
      </c>
      <c r="S310" s="78">
        <f t="shared" ca="1" si="69"/>
        <v>0</v>
      </c>
      <c r="T310" s="77">
        <f t="shared" ca="1" si="70"/>
        <v>0</v>
      </c>
      <c r="U310" s="77">
        <f t="shared" ca="1" si="71"/>
        <v>0</v>
      </c>
      <c r="V310" s="79">
        <f t="shared" ca="1" si="72"/>
        <v>0</v>
      </c>
      <c r="W310" s="80"/>
      <c r="X310" s="81"/>
      <c r="Y310" s="82"/>
      <c r="Z310" s="80"/>
      <c r="AA310" s="81"/>
      <c r="AB310" s="82"/>
      <c r="AC310" s="80"/>
      <c r="AD310" s="81"/>
      <c r="AE310" s="82"/>
      <c r="AF310" s="80"/>
      <c r="AG310" s="81"/>
      <c r="AH310" s="82"/>
      <c r="AI310" s="80"/>
      <c r="AJ310" s="81"/>
      <c r="AK310" s="82"/>
      <c r="AL310" s="80"/>
      <c r="AM310" s="81"/>
      <c r="AN310" s="82"/>
      <c r="AO310" s="80"/>
      <c r="AP310" s="81">
        <v>0</v>
      </c>
      <c r="AQ310" s="82"/>
      <c r="AR310" s="80"/>
      <c r="AS310" s="81"/>
      <c r="AT310" s="82"/>
      <c r="AU310" s="80"/>
      <c r="AV310" s="81"/>
      <c r="AW310" s="82"/>
      <c r="AX310" s="80"/>
      <c r="AY310" s="81"/>
      <c r="AZ310" s="82"/>
      <c r="BA310" s="80"/>
      <c r="BB310" s="81"/>
      <c r="BC310" s="82"/>
      <c r="BD310" s="80"/>
      <c r="BE310" s="81"/>
      <c r="BF310" s="82"/>
      <c r="BG310" s="80"/>
      <c r="BH310" s="81"/>
      <c r="BI310" s="82"/>
      <c r="BJ310" s="80"/>
      <c r="BK310" s="81"/>
      <c r="BL310" s="82"/>
      <c r="BM310" s="80"/>
      <c r="BN310" s="81"/>
      <c r="BO310" s="82"/>
    </row>
    <row r="311" spans="1:67" ht="39" hidden="1" customHeight="1" thickBot="1">
      <c r="A311" s="71">
        <v>85300</v>
      </c>
      <c r="B311" s="71" t="s">
        <v>2242</v>
      </c>
      <c r="C311" s="221" t="str">
        <f ca="1">IF(V311&gt;0,IF($C$12=B311,COUNT($C$12:C310,1),""),"")</f>
        <v/>
      </c>
      <c r="D311" s="221" t="str">
        <f ca="1">IF(V311&gt;0,IF($D$12=B311,COUNT($D$12:D310,1),""),"")</f>
        <v/>
      </c>
      <c r="E311" s="221" t="str">
        <f ca="1">IF(V311&gt;0,IF($E$12=B311,COUNT($E$12:E310,1),""),"")</f>
        <v/>
      </c>
      <c r="F311" s="221" t="str">
        <f ca="1">IF(V311&gt;0,IF($F$12=B311,COUNT($F$12:F310,1),""),"")</f>
        <v/>
      </c>
      <c r="G311" s="90" t="s">
        <v>1446</v>
      </c>
      <c r="H311" s="90">
        <v>60707</v>
      </c>
      <c r="I311" s="76" t="s">
        <v>304</v>
      </c>
      <c r="J311" s="76" t="s">
        <v>154</v>
      </c>
      <c r="K311" s="324">
        <v>5605000</v>
      </c>
      <c r="L311" s="107">
        <v>420812</v>
      </c>
      <c r="M311" s="75" t="s">
        <v>1192</v>
      </c>
      <c r="N311" s="106" t="s">
        <v>154</v>
      </c>
      <c r="O311" s="324">
        <v>156000</v>
      </c>
      <c r="P311" s="77">
        <f ca="1">SUMIF($W$12:BO311,$P$11,W311:BO311)</f>
        <v>0</v>
      </c>
      <c r="Q311" s="77">
        <f ca="1">SUMIF($W$12:BP311,$P$11,X311:BP311)</f>
        <v>0</v>
      </c>
      <c r="R311" s="77">
        <f ca="1">SUMIF($W$12:BQ311,$P$11,Y311:BQ311)</f>
        <v>0</v>
      </c>
      <c r="S311" s="78">
        <f t="shared" ca="1" si="69"/>
        <v>0</v>
      </c>
      <c r="T311" s="77">
        <f t="shared" ca="1" si="70"/>
        <v>0</v>
      </c>
      <c r="U311" s="77">
        <f t="shared" ca="1" si="71"/>
        <v>0</v>
      </c>
      <c r="V311" s="79">
        <f t="shared" ca="1" si="72"/>
        <v>0</v>
      </c>
      <c r="W311" s="80"/>
      <c r="X311" s="81">
        <f t="shared" si="73"/>
        <v>0</v>
      </c>
      <c r="Y311" s="82"/>
      <c r="Z311" s="80"/>
      <c r="AA311" s="81">
        <f t="shared" si="74"/>
        <v>0</v>
      </c>
      <c r="AB311" s="82"/>
      <c r="AC311" s="80"/>
      <c r="AD311" s="81">
        <f t="shared" si="75"/>
        <v>0</v>
      </c>
      <c r="AE311" s="82"/>
      <c r="AF311" s="80"/>
      <c r="AG311" s="81">
        <f t="shared" si="76"/>
        <v>0</v>
      </c>
      <c r="AH311" s="82"/>
      <c r="AI311" s="80"/>
      <c r="AJ311" s="81">
        <f t="shared" si="77"/>
        <v>0</v>
      </c>
      <c r="AK311" s="82"/>
      <c r="AL311" s="80"/>
      <c r="AM311" s="81">
        <v>0</v>
      </c>
      <c r="AN311" s="82"/>
      <c r="AO311" s="80"/>
      <c r="AP311" s="81">
        <v>0</v>
      </c>
      <c r="AQ311" s="82"/>
      <c r="AR311" s="80"/>
      <c r="AS311" s="81">
        <f t="shared" si="78"/>
        <v>0</v>
      </c>
      <c r="AT311" s="82"/>
      <c r="AU311" s="80"/>
      <c r="AV311" s="81">
        <f t="shared" si="79"/>
        <v>0</v>
      </c>
      <c r="AW311" s="82"/>
      <c r="AX311" s="80"/>
      <c r="AY311" s="81">
        <f t="shared" si="80"/>
        <v>0</v>
      </c>
      <c r="AZ311" s="82"/>
      <c r="BA311" s="80"/>
      <c r="BB311" s="81">
        <f t="shared" si="81"/>
        <v>0</v>
      </c>
      <c r="BC311" s="82"/>
      <c r="BD311" s="80"/>
      <c r="BE311" s="81">
        <f t="shared" si="82"/>
        <v>0</v>
      </c>
      <c r="BF311" s="82"/>
      <c r="BG311" s="80"/>
      <c r="BH311" s="81">
        <f t="shared" si="83"/>
        <v>0</v>
      </c>
      <c r="BI311" s="82"/>
      <c r="BJ311" s="80"/>
      <c r="BK311" s="81">
        <f t="shared" si="84"/>
        <v>0</v>
      </c>
      <c r="BL311" s="82"/>
      <c r="BM311" s="80"/>
      <c r="BN311" s="81">
        <f t="shared" si="85"/>
        <v>0</v>
      </c>
      <c r="BO311" s="82"/>
    </row>
    <row r="312" spans="1:67" ht="39" hidden="1" customHeight="1" thickBot="1">
      <c r="A312" s="71">
        <v>85301</v>
      </c>
      <c r="B312" s="71" t="s">
        <v>2242</v>
      </c>
      <c r="C312" s="221" t="str">
        <f ca="1">IF(V312&gt;0,IF($C$12=B312,COUNT($C$12:C311,1),""),"")</f>
        <v/>
      </c>
      <c r="D312" s="221" t="str">
        <f ca="1">IF(V312&gt;0,IF($D$12=B312,COUNT($D$12:D311,1),""),"")</f>
        <v/>
      </c>
      <c r="E312" s="221" t="str">
        <f ca="1">IF(V312&gt;0,IF($E$12=B312,COUNT($E$12:E311,1),""),"")</f>
        <v/>
      </c>
      <c r="F312" s="221" t="str">
        <f ca="1">IF(V312&gt;0,IF($F$12=B312,COUNT($F$12:F311,1),""),"")</f>
        <v/>
      </c>
      <c r="G312" s="90"/>
      <c r="H312" s="90">
        <v>60708</v>
      </c>
      <c r="I312" s="76" t="s">
        <v>305</v>
      </c>
      <c r="J312" s="76" t="s">
        <v>154</v>
      </c>
      <c r="K312" s="324">
        <v>7790000</v>
      </c>
      <c r="L312" s="108">
        <v>420819</v>
      </c>
      <c r="M312" s="75" t="s">
        <v>1199</v>
      </c>
      <c r="N312" s="106" t="s">
        <v>154</v>
      </c>
      <c r="O312" s="324">
        <v>110500</v>
      </c>
      <c r="P312" s="77">
        <f ca="1">SUMIF($W$12:BO312,$P$11,W312:BO312)</f>
        <v>0</v>
      </c>
      <c r="Q312" s="77">
        <f ca="1">SUMIF($W$12:BP312,$P$11,X312:BP312)</f>
        <v>0</v>
      </c>
      <c r="R312" s="77">
        <f ca="1">SUMIF($W$12:BQ312,$P$11,Y312:BQ312)</f>
        <v>0</v>
      </c>
      <c r="S312" s="78">
        <f t="shared" ca="1" si="69"/>
        <v>0</v>
      </c>
      <c r="T312" s="77">
        <f t="shared" ca="1" si="70"/>
        <v>0</v>
      </c>
      <c r="U312" s="77">
        <f t="shared" ca="1" si="71"/>
        <v>0</v>
      </c>
      <c r="V312" s="79">
        <f t="shared" ca="1" si="72"/>
        <v>0</v>
      </c>
      <c r="W312" s="80"/>
      <c r="X312" s="81">
        <f t="shared" si="73"/>
        <v>0</v>
      </c>
      <c r="Y312" s="82"/>
      <c r="Z312" s="80"/>
      <c r="AA312" s="81">
        <f t="shared" si="74"/>
        <v>0</v>
      </c>
      <c r="AB312" s="82"/>
      <c r="AC312" s="80"/>
      <c r="AD312" s="81">
        <f t="shared" si="75"/>
        <v>0</v>
      </c>
      <c r="AE312" s="82"/>
      <c r="AF312" s="80"/>
      <c r="AG312" s="81">
        <f t="shared" si="76"/>
        <v>0</v>
      </c>
      <c r="AH312" s="82"/>
      <c r="AI312" s="80"/>
      <c r="AJ312" s="81">
        <f t="shared" si="77"/>
        <v>0</v>
      </c>
      <c r="AK312" s="82"/>
      <c r="AL312" s="80"/>
      <c r="AM312" s="81">
        <v>0</v>
      </c>
      <c r="AN312" s="82"/>
      <c r="AO312" s="80"/>
      <c r="AP312" s="81">
        <v>0</v>
      </c>
      <c r="AQ312" s="82"/>
      <c r="AR312" s="80"/>
      <c r="AS312" s="81">
        <f t="shared" si="78"/>
        <v>0</v>
      </c>
      <c r="AT312" s="82"/>
      <c r="AU312" s="80"/>
      <c r="AV312" s="81">
        <f t="shared" si="79"/>
        <v>0</v>
      </c>
      <c r="AW312" s="82"/>
      <c r="AX312" s="80"/>
      <c r="AY312" s="81">
        <f t="shared" si="80"/>
        <v>0</v>
      </c>
      <c r="AZ312" s="82"/>
      <c r="BA312" s="80"/>
      <c r="BB312" s="81">
        <f t="shared" si="81"/>
        <v>0</v>
      </c>
      <c r="BC312" s="82"/>
      <c r="BD312" s="80"/>
      <c r="BE312" s="81">
        <f t="shared" si="82"/>
        <v>0</v>
      </c>
      <c r="BF312" s="82"/>
      <c r="BG312" s="80"/>
      <c r="BH312" s="81">
        <f t="shared" si="83"/>
        <v>0</v>
      </c>
      <c r="BI312" s="82"/>
      <c r="BJ312" s="80"/>
      <c r="BK312" s="81">
        <f t="shared" si="84"/>
        <v>0</v>
      </c>
      <c r="BL312" s="82"/>
      <c r="BM312" s="80"/>
      <c r="BN312" s="81">
        <f t="shared" si="85"/>
        <v>0</v>
      </c>
      <c r="BO312" s="82"/>
    </row>
    <row r="313" spans="1:67" ht="39" hidden="1" customHeight="1" thickBot="1">
      <c r="A313" s="71">
        <v>85302</v>
      </c>
      <c r="B313" s="71" t="s">
        <v>2242</v>
      </c>
      <c r="C313" s="221" t="str">
        <f ca="1">IF(V313&gt;0,IF($C$12=B313,COUNT($C$12:C312,1),""),"")</f>
        <v/>
      </c>
      <c r="D313" s="221" t="str">
        <f ca="1">IF(V313&gt;0,IF($D$12=B313,COUNT($D$12:D312,1),""),"")</f>
        <v/>
      </c>
      <c r="E313" s="221" t="str">
        <f ca="1">IF(V313&gt;0,IF($E$12=B313,COUNT($E$12:E312,1),""),"")</f>
        <v/>
      </c>
      <c r="F313" s="221" t="str">
        <f ca="1">IF(V313&gt;0,IF($F$12=B313,COUNT($F$12:F312,1),""),"")</f>
        <v/>
      </c>
      <c r="G313" s="90"/>
      <c r="H313" s="90">
        <v>60709</v>
      </c>
      <c r="I313" s="76" t="s">
        <v>306</v>
      </c>
      <c r="J313" s="76" t="s">
        <v>154</v>
      </c>
      <c r="K313" s="324">
        <v>10450000</v>
      </c>
      <c r="L313" s="107">
        <v>420812</v>
      </c>
      <c r="M313" s="75" t="s">
        <v>1192</v>
      </c>
      <c r="N313" s="106" t="s">
        <v>154</v>
      </c>
      <c r="O313" s="324">
        <v>156000</v>
      </c>
      <c r="P313" s="77">
        <f ca="1">SUMIF($W$12:BO313,$P$11,W313:BO313)</f>
        <v>0</v>
      </c>
      <c r="Q313" s="77">
        <f ca="1">SUMIF($W$12:BP313,$P$11,X313:BP313)</f>
        <v>0</v>
      </c>
      <c r="R313" s="77">
        <f ca="1">SUMIF($W$12:BQ313,$P$11,Y313:BQ313)</f>
        <v>0</v>
      </c>
      <c r="S313" s="78">
        <f t="shared" ca="1" si="69"/>
        <v>0</v>
      </c>
      <c r="T313" s="77">
        <f t="shared" ca="1" si="70"/>
        <v>0</v>
      </c>
      <c r="U313" s="77">
        <f t="shared" ca="1" si="71"/>
        <v>0</v>
      </c>
      <c r="V313" s="79">
        <f t="shared" ca="1" si="72"/>
        <v>0</v>
      </c>
      <c r="W313" s="80"/>
      <c r="X313" s="81">
        <f t="shared" si="73"/>
        <v>0</v>
      </c>
      <c r="Y313" s="82"/>
      <c r="Z313" s="80"/>
      <c r="AA313" s="81">
        <f t="shared" si="74"/>
        <v>0</v>
      </c>
      <c r="AB313" s="82"/>
      <c r="AC313" s="80"/>
      <c r="AD313" s="81">
        <f t="shared" si="75"/>
        <v>0</v>
      </c>
      <c r="AE313" s="82"/>
      <c r="AF313" s="80"/>
      <c r="AG313" s="81">
        <f t="shared" si="76"/>
        <v>0</v>
      </c>
      <c r="AH313" s="82"/>
      <c r="AI313" s="80"/>
      <c r="AJ313" s="81">
        <f t="shared" si="77"/>
        <v>0</v>
      </c>
      <c r="AK313" s="82"/>
      <c r="AL313" s="80"/>
      <c r="AM313" s="81">
        <v>0</v>
      </c>
      <c r="AN313" s="82"/>
      <c r="AO313" s="80"/>
      <c r="AP313" s="81">
        <v>0</v>
      </c>
      <c r="AQ313" s="82"/>
      <c r="AR313" s="80"/>
      <c r="AS313" s="81">
        <f t="shared" si="78"/>
        <v>0</v>
      </c>
      <c r="AT313" s="82"/>
      <c r="AU313" s="80"/>
      <c r="AV313" s="81">
        <f t="shared" si="79"/>
        <v>0</v>
      </c>
      <c r="AW313" s="82"/>
      <c r="AX313" s="80"/>
      <c r="AY313" s="81">
        <f t="shared" si="80"/>
        <v>0</v>
      </c>
      <c r="AZ313" s="82"/>
      <c r="BA313" s="80"/>
      <c r="BB313" s="81">
        <f t="shared" si="81"/>
        <v>0</v>
      </c>
      <c r="BC313" s="82"/>
      <c r="BD313" s="80"/>
      <c r="BE313" s="81">
        <f t="shared" si="82"/>
        <v>0</v>
      </c>
      <c r="BF313" s="82"/>
      <c r="BG313" s="80"/>
      <c r="BH313" s="81">
        <f t="shared" si="83"/>
        <v>0</v>
      </c>
      <c r="BI313" s="82"/>
      <c r="BJ313" s="80"/>
      <c r="BK313" s="81">
        <f t="shared" si="84"/>
        <v>0</v>
      </c>
      <c r="BL313" s="82"/>
      <c r="BM313" s="80"/>
      <c r="BN313" s="81">
        <f t="shared" si="85"/>
        <v>0</v>
      </c>
      <c r="BO313" s="82"/>
    </row>
    <row r="314" spans="1:67" ht="39" hidden="1" customHeight="1" thickBot="1">
      <c r="A314" s="71">
        <v>85303</v>
      </c>
      <c r="B314" s="71" t="s">
        <v>2242</v>
      </c>
      <c r="C314" s="221" t="str">
        <f ca="1">IF(V314&gt;0,IF($C$12=B314,COUNT($C$12:C313,1),""),"")</f>
        <v/>
      </c>
      <c r="D314" s="221" t="str">
        <f ca="1">IF(V314&gt;0,IF($D$12=B314,COUNT($D$12:D313,1),""),"")</f>
        <v/>
      </c>
      <c r="E314" s="221" t="str">
        <f ca="1">IF(V314&gt;0,IF($E$12=B314,COUNT($E$12:E313,1),""),"")</f>
        <v/>
      </c>
      <c r="F314" s="221" t="str">
        <f ca="1">IF(V314&gt;0,IF($F$12=B314,COUNT($F$12:F313,1),""),"")</f>
        <v/>
      </c>
      <c r="G314" s="90"/>
      <c r="H314" s="90">
        <v>60710</v>
      </c>
      <c r="I314" s="76" t="s">
        <v>307</v>
      </c>
      <c r="J314" s="76" t="s">
        <v>154</v>
      </c>
      <c r="K314" s="324">
        <v>15200000</v>
      </c>
      <c r="L314" s="107">
        <v>420813</v>
      </c>
      <c r="M314" s="75" t="s">
        <v>1193</v>
      </c>
      <c r="N314" s="106" t="s">
        <v>154</v>
      </c>
      <c r="O314" s="324">
        <v>167000</v>
      </c>
      <c r="P314" s="77">
        <f ca="1">SUMIF($W$12:BO314,$P$11,W314:BO314)</f>
        <v>0</v>
      </c>
      <c r="Q314" s="77">
        <f ca="1">SUMIF($W$12:BP314,$P$11,X314:BP314)</f>
        <v>0</v>
      </c>
      <c r="R314" s="77">
        <f ca="1">SUMIF($W$12:BQ314,$P$11,Y314:BQ314)</f>
        <v>0</v>
      </c>
      <c r="S314" s="78">
        <f t="shared" ca="1" si="69"/>
        <v>0</v>
      </c>
      <c r="T314" s="77">
        <f t="shared" ca="1" si="70"/>
        <v>0</v>
      </c>
      <c r="U314" s="77">
        <f t="shared" ca="1" si="71"/>
        <v>0</v>
      </c>
      <c r="V314" s="79">
        <f t="shared" ca="1" si="72"/>
        <v>0</v>
      </c>
      <c r="W314" s="80"/>
      <c r="X314" s="81">
        <f t="shared" si="73"/>
        <v>0</v>
      </c>
      <c r="Y314" s="82"/>
      <c r="Z314" s="80"/>
      <c r="AA314" s="81">
        <f t="shared" si="74"/>
        <v>0</v>
      </c>
      <c r="AB314" s="82"/>
      <c r="AC314" s="80"/>
      <c r="AD314" s="81">
        <f t="shared" si="75"/>
        <v>0</v>
      </c>
      <c r="AE314" s="82"/>
      <c r="AF314" s="80"/>
      <c r="AG314" s="81">
        <f t="shared" si="76"/>
        <v>0</v>
      </c>
      <c r="AH314" s="82"/>
      <c r="AI314" s="80"/>
      <c r="AJ314" s="81">
        <f t="shared" si="77"/>
        <v>0</v>
      </c>
      <c r="AK314" s="82"/>
      <c r="AL314" s="80"/>
      <c r="AM314" s="81">
        <v>0</v>
      </c>
      <c r="AN314" s="82"/>
      <c r="AO314" s="80"/>
      <c r="AP314" s="81">
        <v>0</v>
      </c>
      <c r="AQ314" s="82"/>
      <c r="AR314" s="80"/>
      <c r="AS314" s="81">
        <f t="shared" si="78"/>
        <v>0</v>
      </c>
      <c r="AT314" s="82"/>
      <c r="AU314" s="80"/>
      <c r="AV314" s="81">
        <f t="shared" si="79"/>
        <v>0</v>
      </c>
      <c r="AW314" s="82"/>
      <c r="AX314" s="80"/>
      <c r="AY314" s="81">
        <f t="shared" si="80"/>
        <v>0</v>
      </c>
      <c r="AZ314" s="82"/>
      <c r="BA314" s="80"/>
      <c r="BB314" s="81">
        <f t="shared" si="81"/>
        <v>0</v>
      </c>
      <c r="BC314" s="82"/>
      <c r="BD314" s="80"/>
      <c r="BE314" s="81">
        <f t="shared" si="82"/>
        <v>0</v>
      </c>
      <c r="BF314" s="82"/>
      <c r="BG314" s="80"/>
      <c r="BH314" s="81">
        <f t="shared" si="83"/>
        <v>0</v>
      </c>
      <c r="BI314" s="82"/>
      <c r="BJ314" s="80"/>
      <c r="BK314" s="81">
        <f t="shared" si="84"/>
        <v>0</v>
      </c>
      <c r="BL314" s="82"/>
      <c r="BM314" s="80"/>
      <c r="BN314" s="81">
        <f t="shared" si="85"/>
        <v>0</v>
      </c>
      <c r="BO314" s="82"/>
    </row>
    <row r="315" spans="1:67" ht="39" hidden="1" customHeight="1" thickBot="1">
      <c r="A315" s="71">
        <v>85304</v>
      </c>
      <c r="B315" s="71" t="s">
        <v>2242</v>
      </c>
      <c r="C315" s="221" t="str">
        <f ca="1">IF(V315&gt;0,IF($C$12=B315,COUNT($C$12:C314,1),""),"")</f>
        <v/>
      </c>
      <c r="D315" s="221" t="str">
        <f ca="1">IF(V315&gt;0,IF($D$12=B315,COUNT($D$12:D314,1),""),"")</f>
        <v/>
      </c>
      <c r="E315" s="221" t="str">
        <f ca="1">IF(V315&gt;0,IF($E$12=B315,COUNT($E$12:E314,1),""),"")</f>
        <v/>
      </c>
      <c r="F315" s="221" t="str">
        <f ca="1">IF(V315&gt;0,IF($F$12=B315,COUNT($F$12:F314,1),""),"")</f>
        <v/>
      </c>
      <c r="G315" s="106"/>
      <c r="H315" s="90">
        <v>60711</v>
      </c>
      <c r="I315" s="76" t="s">
        <v>308</v>
      </c>
      <c r="J315" s="76" t="s">
        <v>154</v>
      </c>
      <c r="K315" s="324">
        <v>20425000</v>
      </c>
      <c r="L315" s="107">
        <v>420813</v>
      </c>
      <c r="M315" s="75" t="s">
        <v>1193</v>
      </c>
      <c r="N315" s="106" t="s">
        <v>154</v>
      </c>
      <c r="O315" s="324">
        <v>167000</v>
      </c>
      <c r="P315" s="77">
        <f ca="1">SUMIF($W$12:BO315,$P$11,W315:BO315)</f>
        <v>0</v>
      </c>
      <c r="Q315" s="77">
        <f ca="1">SUMIF($W$12:BP315,$P$11,X315:BP315)</f>
        <v>0</v>
      </c>
      <c r="R315" s="77">
        <f ca="1">SUMIF($W$12:BQ315,$P$11,Y315:BQ315)</f>
        <v>0</v>
      </c>
      <c r="S315" s="78">
        <f t="shared" ca="1" si="69"/>
        <v>0</v>
      </c>
      <c r="T315" s="77">
        <f t="shared" ca="1" si="70"/>
        <v>0</v>
      </c>
      <c r="U315" s="77">
        <f t="shared" ca="1" si="71"/>
        <v>0</v>
      </c>
      <c r="V315" s="79">
        <f t="shared" ca="1" si="72"/>
        <v>0</v>
      </c>
      <c r="W315" s="80"/>
      <c r="X315" s="81">
        <f t="shared" si="73"/>
        <v>0</v>
      </c>
      <c r="Y315" s="82"/>
      <c r="Z315" s="80"/>
      <c r="AA315" s="81">
        <f t="shared" si="74"/>
        <v>0</v>
      </c>
      <c r="AB315" s="82"/>
      <c r="AC315" s="80"/>
      <c r="AD315" s="81">
        <f t="shared" si="75"/>
        <v>0</v>
      </c>
      <c r="AE315" s="82"/>
      <c r="AF315" s="80"/>
      <c r="AG315" s="81">
        <f t="shared" si="76"/>
        <v>0</v>
      </c>
      <c r="AH315" s="82"/>
      <c r="AI315" s="80"/>
      <c r="AJ315" s="81">
        <f t="shared" si="77"/>
        <v>0</v>
      </c>
      <c r="AK315" s="82"/>
      <c r="AL315" s="80"/>
      <c r="AM315" s="81">
        <v>0</v>
      </c>
      <c r="AN315" s="82"/>
      <c r="AO315" s="80"/>
      <c r="AP315" s="81">
        <v>0</v>
      </c>
      <c r="AQ315" s="82"/>
      <c r="AR315" s="80"/>
      <c r="AS315" s="81">
        <f t="shared" si="78"/>
        <v>0</v>
      </c>
      <c r="AT315" s="82"/>
      <c r="AU315" s="80"/>
      <c r="AV315" s="81">
        <f t="shared" si="79"/>
        <v>0</v>
      </c>
      <c r="AW315" s="82"/>
      <c r="AX315" s="80"/>
      <c r="AY315" s="81">
        <f t="shared" si="80"/>
        <v>0</v>
      </c>
      <c r="AZ315" s="82"/>
      <c r="BA315" s="80"/>
      <c r="BB315" s="81">
        <f t="shared" si="81"/>
        <v>0</v>
      </c>
      <c r="BC315" s="82"/>
      <c r="BD315" s="80"/>
      <c r="BE315" s="81">
        <f t="shared" si="82"/>
        <v>0</v>
      </c>
      <c r="BF315" s="82"/>
      <c r="BG315" s="80"/>
      <c r="BH315" s="81">
        <f t="shared" si="83"/>
        <v>0</v>
      </c>
      <c r="BI315" s="82"/>
      <c r="BJ315" s="80"/>
      <c r="BK315" s="81">
        <f t="shared" si="84"/>
        <v>0</v>
      </c>
      <c r="BL315" s="82"/>
      <c r="BM315" s="80"/>
      <c r="BN315" s="81">
        <f t="shared" si="85"/>
        <v>0</v>
      </c>
      <c r="BO315" s="82"/>
    </row>
    <row r="316" spans="1:67" ht="39" hidden="1" customHeight="1" thickBot="1">
      <c r="A316" s="71">
        <v>85305</v>
      </c>
      <c r="B316" s="71" t="s">
        <v>2242</v>
      </c>
      <c r="C316" s="221" t="str">
        <f ca="1">IF(V316&gt;0,IF($C$12=B316,COUNT($C$12:C315,1),""),"")</f>
        <v/>
      </c>
      <c r="D316" s="221" t="str">
        <f ca="1">IF(V316&gt;0,IF($D$12=B316,COUNT($D$12:D315,1),""),"")</f>
        <v/>
      </c>
      <c r="E316" s="221" t="str">
        <f ca="1">IF(V316&gt;0,IF($E$12=B316,COUNT($E$12:E315,1),""),"")</f>
        <v/>
      </c>
      <c r="F316" s="221" t="str">
        <f ca="1">IF(V316&gt;0,IF($F$12=B316,COUNT($F$12:F315,1),""),"")</f>
        <v/>
      </c>
      <c r="G316" s="106"/>
      <c r="H316" s="90">
        <v>60712</v>
      </c>
      <c r="I316" s="76" t="s">
        <v>309</v>
      </c>
      <c r="J316" s="76" t="s">
        <v>154</v>
      </c>
      <c r="K316" s="324">
        <v>25650000</v>
      </c>
      <c r="L316" s="107">
        <v>420814</v>
      </c>
      <c r="M316" s="75" t="s">
        <v>1194</v>
      </c>
      <c r="N316" s="106" t="s">
        <v>154</v>
      </c>
      <c r="O316" s="324">
        <v>246000</v>
      </c>
      <c r="P316" s="77">
        <f ca="1">SUMIF($W$12:BO316,$P$11,W316:BO316)</f>
        <v>0</v>
      </c>
      <c r="Q316" s="77">
        <f ca="1">SUMIF($W$12:BP316,$P$11,X316:BP316)</f>
        <v>0</v>
      </c>
      <c r="R316" s="77">
        <f ca="1">SUMIF($W$12:BQ316,$P$11,Y316:BQ316)</f>
        <v>0</v>
      </c>
      <c r="S316" s="78">
        <f t="shared" ca="1" si="69"/>
        <v>0</v>
      </c>
      <c r="T316" s="77">
        <f t="shared" ca="1" si="70"/>
        <v>0</v>
      </c>
      <c r="U316" s="77">
        <f t="shared" ca="1" si="71"/>
        <v>0</v>
      </c>
      <c r="V316" s="79">
        <f t="shared" ca="1" si="72"/>
        <v>0</v>
      </c>
      <c r="W316" s="80"/>
      <c r="X316" s="81">
        <f t="shared" si="73"/>
        <v>0</v>
      </c>
      <c r="Y316" s="82"/>
      <c r="Z316" s="80"/>
      <c r="AA316" s="81">
        <f t="shared" si="74"/>
        <v>0</v>
      </c>
      <c r="AB316" s="82"/>
      <c r="AC316" s="80"/>
      <c r="AD316" s="81">
        <f t="shared" si="75"/>
        <v>0</v>
      </c>
      <c r="AE316" s="82"/>
      <c r="AF316" s="80"/>
      <c r="AG316" s="81">
        <f t="shared" si="76"/>
        <v>0</v>
      </c>
      <c r="AH316" s="82"/>
      <c r="AI316" s="80"/>
      <c r="AJ316" s="81">
        <f t="shared" si="77"/>
        <v>0</v>
      </c>
      <c r="AK316" s="82"/>
      <c r="AL316" s="80"/>
      <c r="AM316" s="81">
        <v>0</v>
      </c>
      <c r="AN316" s="82"/>
      <c r="AO316" s="80"/>
      <c r="AP316" s="81">
        <v>0</v>
      </c>
      <c r="AQ316" s="82"/>
      <c r="AR316" s="80"/>
      <c r="AS316" s="81">
        <f t="shared" si="78"/>
        <v>0</v>
      </c>
      <c r="AT316" s="82"/>
      <c r="AU316" s="80"/>
      <c r="AV316" s="81">
        <f t="shared" si="79"/>
        <v>0</v>
      </c>
      <c r="AW316" s="82"/>
      <c r="AX316" s="80"/>
      <c r="AY316" s="81">
        <f t="shared" si="80"/>
        <v>0</v>
      </c>
      <c r="AZ316" s="82"/>
      <c r="BA316" s="80"/>
      <c r="BB316" s="81">
        <f t="shared" si="81"/>
        <v>0</v>
      </c>
      <c r="BC316" s="82"/>
      <c r="BD316" s="80"/>
      <c r="BE316" s="81">
        <f t="shared" si="82"/>
        <v>0</v>
      </c>
      <c r="BF316" s="82"/>
      <c r="BG316" s="80"/>
      <c r="BH316" s="81">
        <f t="shared" si="83"/>
        <v>0</v>
      </c>
      <c r="BI316" s="82"/>
      <c r="BJ316" s="80"/>
      <c r="BK316" s="81">
        <f t="shared" si="84"/>
        <v>0</v>
      </c>
      <c r="BL316" s="82"/>
      <c r="BM316" s="80"/>
      <c r="BN316" s="81">
        <f t="shared" si="85"/>
        <v>0</v>
      </c>
      <c r="BO316" s="82"/>
    </row>
    <row r="317" spans="1:67" ht="39" hidden="1" customHeight="1" thickBot="1">
      <c r="A317" s="71">
        <v>85306</v>
      </c>
      <c r="B317" s="71" t="s">
        <v>2242</v>
      </c>
      <c r="C317" s="221" t="str">
        <f ca="1">IF(V317&gt;0,IF($C$12=B317,COUNT($C$12:C316,1),""),"")</f>
        <v/>
      </c>
      <c r="D317" s="221" t="str">
        <f ca="1">IF(V317&gt;0,IF($D$12=B317,COUNT($D$12:D316,1),""),"")</f>
        <v/>
      </c>
      <c r="E317" s="221" t="str">
        <f ca="1">IF(V317&gt;0,IF($E$12=B317,COUNT($E$12:E316,1),""),"")</f>
        <v/>
      </c>
      <c r="F317" s="221" t="str">
        <f ca="1">IF(V317&gt;0,IF($F$12=B317,COUNT($F$12:F316,1),""),"")</f>
        <v/>
      </c>
      <c r="G317" s="106"/>
      <c r="H317" s="90">
        <v>60713</v>
      </c>
      <c r="I317" s="76" t="s">
        <v>310</v>
      </c>
      <c r="J317" s="76" t="s">
        <v>154</v>
      </c>
      <c r="K317" s="324">
        <v>32775000</v>
      </c>
      <c r="L317" s="107">
        <v>420814</v>
      </c>
      <c r="M317" s="75" t="s">
        <v>1194</v>
      </c>
      <c r="N317" s="106" t="s">
        <v>154</v>
      </c>
      <c r="O317" s="324">
        <v>246000</v>
      </c>
      <c r="P317" s="77">
        <f ca="1">SUMIF($W$12:BO317,$P$11,W317:BO317)</f>
        <v>0</v>
      </c>
      <c r="Q317" s="77">
        <f ca="1">SUMIF($W$12:BP317,$P$11,X317:BP317)</f>
        <v>0</v>
      </c>
      <c r="R317" s="77">
        <f ca="1">SUMIF($W$12:BQ317,$P$11,Y317:BQ317)</f>
        <v>0</v>
      </c>
      <c r="S317" s="78">
        <f t="shared" ca="1" si="69"/>
        <v>0</v>
      </c>
      <c r="T317" s="77">
        <f t="shared" ca="1" si="70"/>
        <v>0</v>
      </c>
      <c r="U317" s="77">
        <f t="shared" ca="1" si="71"/>
        <v>0</v>
      </c>
      <c r="V317" s="79">
        <f t="shared" ca="1" si="72"/>
        <v>0</v>
      </c>
      <c r="W317" s="80"/>
      <c r="X317" s="81">
        <f t="shared" si="73"/>
        <v>0</v>
      </c>
      <c r="Y317" s="82"/>
      <c r="Z317" s="80"/>
      <c r="AA317" s="81">
        <f t="shared" si="74"/>
        <v>0</v>
      </c>
      <c r="AB317" s="82"/>
      <c r="AC317" s="80"/>
      <c r="AD317" s="81">
        <f t="shared" si="75"/>
        <v>0</v>
      </c>
      <c r="AE317" s="82"/>
      <c r="AF317" s="80"/>
      <c r="AG317" s="81">
        <f t="shared" si="76"/>
        <v>0</v>
      </c>
      <c r="AH317" s="82"/>
      <c r="AI317" s="80"/>
      <c r="AJ317" s="81">
        <f t="shared" si="77"/>
        <v>0</v>
      </c>
      <c r="AK317" s="82"/>
      <c r="AL317" s="80"/>
      <c r="AM317" s="81">
        <v>0</v>
      </c>
      <c r="AN317" s="82"/>
      <c r="AO317" s="80"/>
      <c r="AP317" s="81">
        <v>0</v>
      </c>
      <c r="AQ317" s="82"/>
      <c r="AR317" s="80"/>
      <c r="AS317" s="81">
        <f t="shared" si="78"/>
        <v>0</v>
      </c>
      <c r="AT317" s="82"/>
      <c r="AU317" s="80"/>
      <c r="AV317" s="81">
        <f t="shared" si="79"/>
        <v>0</v>
      </c>
      <c r="AW317" s="82"/>
      <c r="AX317" s="80"/>
      <c r="AY317" s="81">
        <f t="shared" si="80"/>
        <v>0</v>
      </c>
      <c r="AZ317" s="82"/>
      <c r="BA317" s="80"/>
      <c r="BB317" s="81">
        <f t="shared" si="81"/>
        <v>0</v>
      </c>
      <c r="BC317" s="82"/>
      <c r="BD317" s="80"/>
      <c r="BE317" s="81">
        <f t="shared" si="82"/>
        <v>0</v>
      </c>
      <c r="BF317" s="82"/>
      <c r="BG317" s="80"/>
      <c r="BH317" s="81">
        <f t="shared" si="83"/>
        <v>0</v>
      </c>
      <c r="BI317" s="82"/>
      <c r="BJ317" s="80"/>
      <c r="BK317" s="81">
        <f t="shared" si="84"/>
        <v>0</v>
      </c>
      <c r="BL317" s="82"/>
      <c r="BM317" s="80"/>
      <c r="BN317" s="81">
        <f t="shared" si="85"/>
        <v>0</v>
      </c>
      <c r="BO317" s="82"/>
    </row>
    <row r="318" spans="1:67" ht="39" hidden="1" customHeight="1" thickBot="1">
      <c r="A318" s="71">
        <v>85307</v>
      </c>
      <c r="B318" s="71" t="s">
        <v>2242</v>
      </c>
      <c r="C318" s="221" t="str">
        <f ca="1">IF(V318&gt;0,IF($C$12=B318,COUNT($C$12:C317,1),""),"")</f>
        <v/>
      </c>
      <c r="D318" s="221" t="str">
        <f ca="1">IF(V318&gt;0,IF($D$12=B318,COUNT($D$12:D317,1),""),"")</f>
        <v/>
      </c>
      <c r="E318" s="221" t="str">
        <f ca="1">IF(V318&gt;0,IF($E$12=B318,COUNT($E$12:E317,1),""),"")</f>
        <v/>
      </c>
      <c r="F318" s="221" t="str">
        <f ca="1">IF(V318&gt;0,IF($F$12=B318,COUNT($F$12:F317,1),""),"")</f>
        <v/>
      </c>
      <c r="G318" s="106"/>
      <c r="H318" s="90">
        <v>60714</v>
      </c>
      <c r="I318" s="76" t="s">
        <v>311</v>
      </c>
      <c r="J318" s="76" t="s">
        <v>154</v>
      </c>
      <c r="K318" s="324">
        <v>39900000</v>
      </c>
      <c r="L318" s="107">
        <v>420814</v>
      </c>
      <c r="M318" s="75" t="s">
        <v>1194</v>
      </c>
      <c r="N318" s="106" t="s">
        <v>154</v>
      </c>
      <c r="O318" s="324">
        <v>246000</v>
      </c>
      <c r="P318" s="77">
        <f ca="1">SUMIF($W$12:BO318,$P$11,W318:BO318)</f>
        <v>0</v>
      </c>
      <c r="Q318" s="77">
        <f ca="1">SUMIF($W$12:BP318,$P$11,X318:BP318)</f>
        <v>0</v>
      </c>
      <c r="R318" s="77">
        <f ca="1">SUMIF($W$12:BQ318,$P$11,Y318:BQ318)</f>
        <v>0</v>
      </c>
      <c r="S318" s="78">
        <f t="shared" ca="1" si="69"/>
        <v>0</v>
      </c>
      <c r="T318" s="77">
        <f t="shared" ca="1" si="70"/>
        <v>0</v>
      </c>
      <c r="U318" s="77">
        <f t="shared" ca="1" si="71"/>
        <v>0</v>
      </c>
      <c r="V318" s="79">
        <f t="shared" ca="1" si="72"/>
        <v>0</v>
      </c>
      <c r="W318" s="80"/>
      <c r="X318" s="81">
        <f t="shared" si="73"/>
        <v>0</v>
      </c>
      <c r="Y318" s="82"/>
      <c r="Z318" s="80"/>
      <c r="AA318" s="81">
        <f t="shared" si="74"/>
        <v>0</v>
      </c>
      <c r="AB318" s="82"/>
      <c r="AC318" s="80"/>
      <c r="AD318" s="81">
        <f t="shared" si="75"/>
        <v>0</v>
      </c>
      <c r="AE318" s="82"/>
      <c r="AF318" s="80"/>
      <c r="AG318" s="81">
        <f t="shared" si="76"/>
        <v>0</v>
      </c>
      <c r="AH318" s="82"/>
      <c r="AI318" s="80"/>
      <c r="AJ318" s="81">
        <f t="shared" si="77"/>
        <v>0</v>
      </c>
      <c r="AK318" s="82"/>
      <c r="AL318" s="80"/>
      <c r="AM318" s="81">
        <v>0</v>
      </c>
      <c r="AN318" s="82"/>
      <c r="AO318" s="80"/>
      <c r="AP318" s="81">
        <v>0</v>
      </c>
      <c r="AQ318" s="82"/>
      <c r="AR318" s="80"/>
      <c r="AS318" s="81">
        <f t="shared" si="78"/>
        <v>0</v>
      </c>
      <c r="AT318" s="82"/>
      <c r="AU318" s="80"/>
      <c r="AV318" s="81">
        <f t="shared" si="79"/>
        <v>0</v>
      </c>
      <c r="AW318" s="82"/>
      <c r="AX318" s="80"/>
      <c r="AY318" s="81">
        <f t="shared" si="80"/>
        <v>0</v>
      </c>
      <c r="AZ318" s="82"/>
      <c r="BA318" s="80"/>
      <c r="BB318" s="81">
        <f t="shared" si="81"/>
        <v>0</v>
      </c>
      <c r="BC318" s="82"/>
      <c r="BD318" s="80"/>
      <c r="BE318" s="81">
        <f t="shared" si="82"/>
        <v>0</v>
      </c>
      <c r="BF318" s="82"/>
      <c r="BG318" s="80"/>
      <c r="BH318" s="81">
        <f t="shared" si="83"/>
        <v>0</v>
      </c>
      <c r="BI318" s="82"/>
      <c r="BJ318" s="80"/>
      <c r="BK318" s="81">
        <f t="shared" si="84"/>
        <v>0</v>
      </c>
      <c r="BL318" s="82"/>
      <c r="BM318" s="80"/>
      <c r="BN318" s="81">
        <f t="shared" si="85"/>
        <v>0</v>
      </c>
      <c r="BO318" s="82"/>
    </row>
    <row r="319" spans="1:67" ht="39" hidden="1" customHeight="1" thickBot="1">
      <c r="A319" s="71">
        <v>85308</v>
      </c>
      <c r="B319" s="71" t="s">
        <v>2242</v>
      </c>
      <c r="C319" s="221" t="str">
        <f ca="1">IF(V319&gt;0,IF($C$12=B319,COUNT($C$12:C318,1),""),"")</f>
        <v/>
      </c>
      <c r="D319" s="221" t="str">
        <f ca="1">IF(V319&gt;0,IF($D$12=B319,COUNT($D$12:D318,1),""),"")</f>
        <v/>
      </c>
      <c r="E319" s="221" t="str">
        <f ca="1">IF(V319&gt;0,IF($E$12=B319,COUNT($E$12:E318,1),""),"")</f>
        <v/>
      </c>
      <c r="F319" s="221" t="str">
        <f ca="1">IF(V319&gt;0,IF($F$12=B319,COUNT($F$12:F318,1),""),"")</f>
        <v/>
      </c>
      <c r="G319" s="106"/>
      <c r="H319" s="90">
        <v>60715</v>
      </c>
      <c r="I319" s="76" t="s">
        <v>312</v>
      </c>
      <c r="J319" s="76" t="s">
        <v>154</v>
      </c>
      <c r="K319" s="324">
        <v>50825000</v>
      </c>
      <c r="L319" s="108">
        <v>420815</v>
      </c>
      <c r="M319" s="75" t="s">
        <v>1195</v>
      </c>
      <c r="N319" s="106" t="s">
        <v>154</v>
      </c>
      <c r="O319" s="324">
        <v>378000</v>
      </c>
      <c r="P319" s="77">
        <f ca="1">SUMIF($W$12:BO319,$P$11,W319:BO319)</f>
        <v>0</v>
      </c>
      <c r="Q319" s="77">
        <f ca="1">SUMIF($W$12:BP319,$P$11,X319:BP319)</f>
        <v>0</v>
      </c>
      <c r="R319" s="77">
        <f ca="1">SUMIF($W$12:BQ319,$P$11,Y319:BQ319)</f>
        <v>0</v>
      </c>
      <c r="S319" s="78">
        <f t="shared" ca="1" si="69"/>
        <v>0</v>
      </c>
      <c r="T319" s="77">
        <f t="shared" ca="1" si="70"/>
        <v>0</v>
      </c>
      <c r="U319" s="77">
        <f t="shared" ca="1" si="71"/>
        <v>0</v>
      </c>
      <c r="V319" s="79">
        <f t="shared" ca="1" si="72"/>
        <v>0</v>
      </c>
      <c r="W319" s="80"/>
      <c r="X319" s="81">
        <f t="shared" si="73"/>
        <v>0</v>
      </c>
      <c r="Y319" s="82"/>
      <c r="Z319" s="80"/>
      <c r="AA319" s="81">
        <f t="shared" si="74"/>
        <v>0</v>
      </c>
      <c r="AB319" s="82"/>
      <c r="AC319" s="80"/>
      <c r="AD319" s="81">
        <f t="shared" si="75"/>
        <v>0</v>
      </c>
      <c r="AE319" s="82"/>
      <c r="AF319" s="80"/>
      <c r="AG319" s="81">
        <f t="shared" si="76"/>
        <v>0</v>
      </c>
      <c r="AH319" s="82"/>
      <c r="AI319" s="80"/>
      <c r="AJ319" s="81">
        <f t="shared" si="77"/>
        <v>0</v>
      </c>
      <c r="AK319" s="82"/>
      <c r="AL319" s="80"/>
      <c r="AM319" s="81">
        <v>0</v>
      </c>
      <c r="AN319" s="82"/>
      <c r="AO319" s="80"/>
      <c r="AP319" s="81">
        <v>0</v>
      </c>
      <c r="AQ319" s="82"/>
      <c r="AR319" s="80"/>
      <c r="AS319" s="81">
        <f t="shared" si="78"/>
        <v>0</v>
      </c>
      <c r="AT319" s="82"/>
      <c r="AU319" s="80"/>
      <c r="AV319" s="81">
        <f t="shared" si="79"/>
        <v>0</v>
      </c>
      <c r="AW319" s="82"/>
      <c r="AX319" s="80"/>
      <c r="AY319" s="81">
        <f t="shared" si="80"/>
        <v>0</v>
      </c>
      <c r="AZ319" s="82"/>
      <c r="BA319" s="80"/>
      <c r="BB319" s="81">
        <f t="shared" si="81"/>
        <v>0</v>
      </c>
      <c r="BC319" s="82"/>
      <c r="BD319" s="80"/>
      <c r="BE319" s="81">
        <f t="shared" si="82"/>
        <v>0</v>
      </c>
      <c r="BF319" s="82"/>
      <c r="BG319" s="80"/>
      <c r="BH319" s="81">
        <f t="shared" si="83"/>
        <v>0</v>
      </c>
      <c r="BI319" s="82"/>
      <c r="BJ319" s="80"/>
      <c r="BK319" s="81">
        <f t="shared" si="84"/>
        <v>0</v>
      </c>
      <c r="BL319" s="82"/>
      <c r="BM319" s="80"/>
      <c r="BN319" s="81">
        <f t="shared" si="85"/>
        <v>0</v>
      </c>
      <c r="BO319" s="82"/>
    </row>
    <row r="320" spans="1:67" ht="39" hidden="1" customHeight="1" thickBot="1">
      <c r="A320" s="71">
        <v>85309</v>
      </c>
      <c r="B320" s="71" t="s">
        <v>2242</v>
      </c>
      <c r="C320" s="221" t="str">
        <f ca="1">IF(V320&gt;0,IF($C$12=B320,COUNT($C$12:C319,1),""),"")</f>
        <v/>
      </c>
      <c r="D320" s="221" t="str">
        <f ca="1">IF(V320&gt;0,IF($D$12=B320,COUNT($D$12:D319,1),""),"")</f>
        <v/>
      </c>
      <c r="E320" s="221" t="str">
        <f ca="1">IF(V320&gt;0,IF($E$12=B320,COUNT($E$12:E319,1),""),"")</f>
        <v/>
      </c>
      <c r="F320" s="221" t="str">
        <f ca="1">IF(V320&gt;0,IF($F$12=B320,COUNT($F$12:F319,1),""),"")</f>
        <v/>
      </c>
      <c r="G320" s="106"/>
      <c r="H320" s="90">
        <v>60716</v>
      </c>
      <c r="I320" s="76" t="s">
        <v>313</v>
      </c>
      <c r="J320" s="76" t="s">
        <v>154</v>
      </c>
      <c r="K320" s="324">
        <v>64600000</v>
      </c>
      <c r="L320" s="107">
        <v>420815</v>
      </c>
      <c r="M320" s="75" t="s">
        <v>1195</v>
      </c>
      <c r="N320" s="106" t="s">
        <v>154</v>
      </c>
      <c r="O320" s="324">
        <v>378000</v>
      </c>
      <c r="P320" s="77">
        <f ca="1">SUMIF($W$12:BO320,$P$11,W320:BO320)</f>
        <v>0</v>
      </c>
      <c r="Q320" s="77">
        <f ca="1">SUMIF($W$12:BP320,$P$11,X320:BP320)</f>
        <v>0</v>
      </c>
      <c r="R320" s="77">
        <f ca="1">SUMIF($W$12:BQ320,$P$11,Y320:BQ320)</f>
        <v>0</v>
      </c>
      <c r="S320" s="78">
        <f t="shared" ca="1" si="69"/>
        <v>0</v>
      </c>
      <c r="T320" s="77">
        <f t="shared" ca="1" si="70"/>
        <v>0</v>
      </c>
      <c r="U320" s="77">
        <f t="shared" ca="1" si="71"/>
        <v>0</v>
      </c>
      <c r="V320" s="79">
        <f t="shared" ca="1" si="72"/>
        <v>0</v>
      </c>
      <c r="W320" s="80"/>
      <c r="X320" s="81">
        <f t="shared" si="73"/>
        <v>0</v>
      </c>
      <c r="Y320" s="82"/>
      <c r="Z320" s="80"/>
      <c r="AA320" s="81">
        <f t="shared" si="74"/>
        <v>0</v>
      </c>
      <c r="AB320" s="82"/>
      <c r="AC320" s="80"/>
      <c r="AD320" s="81">
        <f t="shared" si="75"/>
        <v>0</v>
      </c>
      <c r="AE320" s="82"/>
      <c r="AF320" s="80"/>
      <c r="AG320" s="81">
        <f t="shared" si="76"/>
        <v>0</v>
      </c>
      <c r="AH320" s="82"/>
      <c r="AI320" s="80"/>
      <c r="AJ320" s="81">
        <f t="shared" si="77"/>
        <v>0</v>
      </c>
      <c r="AK320" s="82"/>
      <c r="AL320" s="80"/>
      <c r="AM320" s="81">
        <v>0</v>
      </c>
      <c r="AN320" s="82"/>
      <c r="AO320" s="80"/>
      <c r="AP320" s="81">
        <v>0</v>
      </c>
      <c r="AQ320" s="82"/>
      <c r="AR320" s="80"/>
      <c r="AS320" s="81">
        <f t="shared" si="78"/>
        <v>0</v>
      </c>
      <c r="AT320" s="82"/>
      <c r="AU320" s="80"/>
      <c r="AV320" s="81">
        <f t="shared" si="79"/>
        <v>0</v>
      </c>
      <c r="AW320" s="82"/>
      <c r="AX320" s="80"/>
      <c r="AY320" s="81">
        <f t="shared" si="80"/>
        <v>0</v>
      </c>
      <c r="AZ320" s="82"/>
      <c r="BA320" s="80"/>
      <c r="BB320" s="81">
        <f t="shared" si="81"/>
        <v>0</v>
      </c>
      <c r="BC320" s="82"/>
      <c r="BD320" s="80"/>
      <c r="BE320" s="81">
        <f t="shared" si="82"/>
        <v>0</v>
      </c>
      <c r="BF320" s="82"/>
      <c r="BG320" s="80"/>
      <c r="BH320" s="81">
        <f t="shared" si="83"/>
        <v>0</v>
      </c>
      <c r="BI320" s="82"/>
      <c r="BJ320" s="80"/>
      <c r="BK320" s="81">
        <f t="shared" si="84"/>
        <v>0</v>
      </c>
      <c r="BL320" s="82"/>
      <c r="BM320" s="80"/>
      <c r="BN320" s="81">
        <f t="shared" si="85"/>
        <v>0</v>
      </c>
      <c r="BO320" s="82"/>
    </row>
    <row r="321" spans="1:67" ht="39" hidden="1" customHeight="1" thickBot="1">
      <c r="A321" s="71">
        <v>85310</v>
      </c>
      <c r="B321" s="71" t="s">
        <v>2242</v>
      </c>
      <c r="C321" s="221" t="str">
        <f ca="1">IF(V321&gt;0,IF($C$12=B321,COUNT($C$12:C320,1),""),"")</f>
        <v/>
      </c>
      <c r="D321" s="221" t="str">
        <f ca="1">IF(V321&gt;0,IF($D$12=B321,COUNT($D$12:D320,1),""),"")</f>
        <v/>
      </c>
      <c r="E321" s="221" t="str">
        <f ca="1">IF(V321&gt;0,IF($E$12=B321,COUNT($E$12:E320,1),""),"")</f>
        <v/>
      </c>
      <c r="F321" s="221" t="str">
        <f ca="1">IF(V321&gt;0,IF($F$12=B321,COUNT($F$12:F320,1),""),"")</f>
        <v/>
      </c>
      <c r="G321" s="109"/>
      <c r="H321" s="90">
        <v>60801</v>
      </c>
      <c r="I321" s="76" t="s">
        <v>314</v>
      </c>
      <c r="J321" s="76" t="s">
        <v>154</v>
      </c>
      <c r="K321" s="324">
        <v>1805000</v>
      </c>
      <c r="L321" s="110">
        <v>420817</v>
      </c>
      <c r="M321" s="111" t="s">
        <v>1197</v>
      </c>
      <c r="N321" s="109" t="s">
        <v>154</v>
      </c>
      <c r="O321" s="324">
        <v>72000</v>
      </c>
      <c r="P321" s="77">
        <f ca="1">SUMIF($W$12:BO321,$P$11,W321:BO321)</f>
        <v>0</v>
      </c>
      <c r="Q321" s="77">
        <f ca="1">SUMIF($W$12:BP321,$P$11,X321:BP321)</f>
        <v>0</v>
      </c>
      <c r="R321" s="77">
        <f ca="1">SUMIF($W$12:BQ321,$P$11,Y321:BQ321)</f>
        <v>0</v>
      </c>
      <c r="S321" s="78">
        <f t="shared" ca="1" si="69"/>
        <v>0</v>
      </c>
      <c r="T321" s="77">
        <f t="shared" ca="1" si="70"/>
        <v>0</v>
      </c>
      <c r="U321" s="77">
        <f t="shared" ca="1" si="71"/>
        <v>0</v>
      </c>
      <c r="V321" s="79">
        <f t="shared" ca="1" si="72"/>
        <v>0</v>
      </c>
      <c r="W321" s="80"/>
      <c r="X321" s="81">
        <f t="shared" si="73"/>
        <v>0</v>
      </c>
      <c r="Y321" s="82"/>
      <c r="Z321" s="80"/>
      <c r="AA321" s="81">
        <f t="shared" si="74"/>
        <v>0</v>
      </c>
      <c r="AB321" s="82"/>
      <c r="AC321" s="80"/>
      <c r="AD321" s="81">
        <f t="shared" si="75"/>
        <v>0</v>
      </c>
      <c r="AE321" s="82"/>
      <c r="AF321" s="80"/>
      <c r="AG321" s="81">
        <f t="shared" si="76"/>
        <v>0</v>
      </c>
      <c r="AH321" s="82"/>
      <c r="AI321" s="80"/>
      <c r="AJ321" s="81">
        <f t="shared" si="77"/>
        <v>0</v>
      </c>
      <c r="AK321" s="82"/>
      <c r="AL321" s="80"/>
      <c r="AM321" s="81">
        <v>0</v>
      </c>
      <c r="AN321" s="82"/>
      <c r="AO321" s="80"/>
      <c r="AP321" s="81">
        <v>0</v>
      </c>
      <c r="AQ321" s="82"/>
      <c r="AR321" s="80"/>
      <c r="AS321" s="81">
        <f t="shared" si="78"/>
        <v>0</v>
      </c>
      <c r="AT321" s="82"/>
      <c r="AU321" s="80"/>
      <c r="AV321" s="81">
        <f t="shared" si="79"/>
        <v>0</v>
      </c>
      <c r="AW321" s="82"/>
      <c r="AX321" s="80"/>
      <c r="AY321" s="81">
        <f t="shared" si="80"/>
        <v>0</v>
      </c>
      <c r="AZ321" s="82"/>
      <c r="BA321" s="80"/>
      <c r="BB321" s="81">
        <f t="shared" si="81"/>
        <v>0</v>
      </c>
      <c r="BC321" s="82"/>
      <c r="BD321" s="80"/>
      <c r="BE321" s="81">
        <f t="shared" si="82"/>
        <v>0</v>
      </c>
      <c r="BF321" s="82"/>
      <c r="BG321" s="80"/>
      <c r="BH321" s="81">
        <f t="shared" si="83"/>
        <v>0</v>
      </c>
      <c r="BI321" s="82"/>
      <c r="BJ321" s="80"/>
      <c r="BK321" s="81">
        <f t="shared" si="84"/>
        <v>0</v>
      </c>
      <c r="BL321" s="82"/>
      <c r="BM321" s="80"/>
      <c r="BN321" s="81">
        <f t="shared" si="85"/>
        <v>0</v>
      </c>
      <c r="BO321" s="82"/>
    </row>
    <row r="322" spans="1:67" ht="39" hidden="1" customHeight="1" thickBot="1">
      <c r="A322" s="71">
        <v>85311</v>
      </c>
      <c r="B322" s="71" t="s">
        <v>2242</v>
      </c>
      <c r="C322" s="221" t="str">
        <f ca="1">IF(V322&gt;0,IF($C$12=B322,COUNT($C$12:C321,1),""),"")</f>
        <v/>
      </c>
      <c r="D322" s="221" t="str">
        <f ca="1">IF(V322&gt;0,IF($D$12=B322,COUNT($D$12:D321,1),""),"")</f>
        <v/>
      </c>
      <c r="E322" s="221" t="str">
        <f ca="1">IF(V322&gt;0,IF($E$12=B322,COUNT($E$12:E321,1),""),"")</f>
        <v/>
      </c>
      <c r="F322" s="221" t="str">
        <f ca="1">IF(V322&gt;0,IF($F$12=B322,COUNT($F$12:F321,1),""),"")</f>
        <v/>
      </c>
      <c r="G322" s="109"/>
      <c r="H322" s="90">
        <v>60802</v>
      </c>
      <c r="I322" s="76" t="s">
        <v>315</v>
      </c>
      <c r="J322" s="76" t="s">
        <v>154</v>
      </c>
      <c r="K322" s="324">
        <v>2850000</v>
      </c>
      <c r="L322" s="110">
        <v>420818</v>
      </c>
      <c r="M322" s="111" t="s">
        <v>1198</v>
      </c>
      <c r="N322" s="109" t="s">
        <v>154</v>
      </c>
      <c r="O322" s="324">
        <v>93200</v>
      </c>
      <c r="P322" s="77">
        <f ca="1">SUMIF($W$12:BO322,$P$11,W322:BO322)</f>
        <v>0</v>
      </c>
      <c r="Q322" s="77">
        <f ca="1">SUMIF($W$12:BP322,$P$11,X322:BP322)</f>
        <v>0</v>
      </c>
      <c r="R322" s="77">
        <f ca="1">SUMIF($W$12:BQ322,$P$11,Y322:BQ322)</f>
        <v>0</v>
      </c>
      <c r="S322" s="78">
        <f t="shared" ca="1" si="69"/>
        <v>0</v>
      </c>
      <c r="T322" s="77">
        <f t="shared" ca="1" si="70"/>
        <v>0</v>
      </c>
      <c r="U322" s="77">
        <f t="shared" ca="1" si="71"/>
        <v>0</v>
      </c>
      <c r="V322" s="79">
        <f t="shared" ca="1" si="72"/>
        <v>0</v>
      </c>
      <c r="W322" s="80"/>
      <c r="X322" s="81">
        <f t="shared" si="73"/>
        <v>0</v>
      </c>
      <c r="Y322" s="82"/>
      <c r="Z322" s="80"/>
      <c r="AA322" s="81">
        <f t="shared" si="74"/>
        <v>0</v>
      </c>
      <c r="AB322" s="82"/>
      <c r="AC322" s="80"/>
      <c r="AD322" s="81">
        <f t="shared" si="75"/>
        <v>0</v>
      </c>
      <c r="AE322" s="82"/>
      <c r="AF322" s="80"/>
      <c r="AG322" s="81">
        <f t="shared" si="76"/>
        <v>0</v>
      </c>
      <c r="AH322" s="82"/>
      <c r="AI322" s="80"/>
      <c r="AJ322" s="81">
        <f t="shared" si="77"/>
        <v>0</v>
      </c>
      <c r="AK322" s="82"/>
      <c r="AL322" s="80"/>
      <c r="AM322" s="81">
        <v>0</v>
      </c>
      <c r="AN322" s="82"/>
      <c r="AO322" s="80"/>
      <c r="AP322" s="81">
        <v>0</v>
      </c>
      <c r="AQ322" s="82"/>
      <c r="AR322" s="80"/>
      <c r="AS322" s="81">
        <f t="shared" si="78"/>
        <v>0</v>
      </c>
      <c r="AT322" s="82"/>
      <c r="AU322" s="80"/>
      <c r="AV322" s="81">
        <f t="shared" si="79"/>
        <v>0</v>
      </c>
      <c r="AW322" s="82"/>
      <c r="AX322" s="80"/>
      <c r="AY322" s="81">
        <f t="shared" si="80"/>
        <v>0</v>
      </c>
      <c r="AZ322" s="82"/>
      <c r="BA322" s="80"/>
      <c r="BB322" s="81">
        <f t="shared" si="81"/>
        <v>0</v>
      </c>
      <c r="BC322" s="82"/>
      <c r="BD322" s="80"/>
      <c r="BE322" s="81">
        <f t="shared" si="82"/>
        <v>0</v>
      </c>
      <c r="BF322" s="82"/>
      <c r="BG322" s="80"/>
      <c r="BH322" s="81">
        <f t="shared" si="83"/>
        <v>0</v>
      </c>
      <c r="BI322" s="82"/>
      <c r="BJ322" s="80"/>
      <c r="BK322" s="81">
        <f t="shared" si="84"/>
        <v>0</v>
      </c>
      <c r="BL322" s="82"/>
      <c r="BM322" s="80"/>
      <c r="BN322" s="81">
        <f t="shared" si="85"/>
        <v>0</v>
      </c>
      <c r="BO322" s="82"/>
    </row>
    <row r="323" spans="1:67" ht="39" hidden="1" customHeight="1" thickBot="1">
      <c r="A323" s="71">
        <v>85312</v>
      </c>
      <c r="B323" s="71" t="s">
        <v>2242</v>
      </c>
      <c r="C323" s="221" t="str">
        <f ca="1">IF(V323&gt;0,IF($C$12=B323,COUNT($C$12:C322,1),""),"")</f>
        <v/>
      </c>
      <c r="D323" s="221" t="str">
        <f ca="1">IF(V323&gt;0,IF($D$12=B323,COUNT($D$12:D322,1),""),"")</f>
        <v/>
      </c>
      <c r="E323" s="221" t="str">
        <f ca="1">IF(V323&gt;0,IF($E$12=B323,COUNT($E$12:E322,1),""),"")</f>
        <v/>
      </c>
      <c r="F323" s="221" t="str">
        <f ca="1">IF(V323&gt;0,IF($F$12=B323,COUNT($F$12:F322,1),""),"")</f>
        <v/>
      </c>
      <c r="G323" s="109" t="s">
        <v>1447</v>
      </c>
      <c r="H323" s="90">
        <v>60803</v>
      </c>
      <c r="I323" s="76" t="s">
        <v>316</v>
      </c>
      <c r="J323" s="76" t="s">
        <v>154</v>
      </c>
      <c r="K323" s="324">
        <v>4465000</v>
      </c>
      <c r="L323" s="110">
        <v>420818</v>
      </c>
      <c r="M323" s="111" t="s">
        <v>1198</v>
      </c>
      <c r="N323" s="109" t="s">
        <v>154</v>
      </c>
      <c r="O323" s="324">
        <v>93200</v>
      </c>
      <c r="P323" s="77">
        <f ca="1">SUMIF($W$12:BO323,$P$11,W323:BO323)</f>
        <v>0</v>
      </c>
      <c r="Q323" s="77">
        <f ca="1">SUMIF($W$12:BP323,$P$11,X323:BP323)</f>
        <v>0</v>
      </c>
      <c r="R323" s="77">
        <f ca="1">SUMIF($W$12:BQ323,$P$11,Y323:BQ323)</f>
        <v>0</v>
      </c>
      <c r="S323" s="78">
        <f t="shared" ca="1" si="69"/>
        <v>0</v>
      </c>
      <c r="T323" s="77">
        <f t="shared" ca="1" si="70"/>
        <v>0</v>
      </c>
      <c r="U323" s="77">
        <f t="shared" ca="1" si="71"/>
        <v>0</v>
      </c>
      <c r="V323" s="79">
        <f t="shared" ca="1" si="72"/>
        <v>0</v>
      </c>
      <c r="W323" s="80"/>
      <c r="X323" s="81">
        <f t="shared" si="73"/>
        <v>0</v>
      </c>
      <c r="Y323" s="82"/>
      <c r="Z323" s="80"/>
      <c r="AA323" s="81">
        <f t="shared" si="74"/>
        <v>0</v>
      </c>
      <c r="AB323" s="82"/>
      <c r="AC323" s="80"/>
      <c r="AD323" s="81">
        <f t="shared" si="75"/>
        <v>0</v>
      </c>
      <c r="AE323" s="82"/>
      <c r="AF323" s="80"/>
      <c r="AG323" s="81">
        <f t="shared" si="76"/>
        <v>0</v>
      </c>
      <c r="AH323" s="82"/>
      <c r="AI323" s="80"/>
      <c r="AJ323" s="81">
        <f t="shared" si="77"/>
        <v>0</v>
      </c>
      <c r="AK323" s="82"/>
      <c r="AL323" s="80"/>
      <c r="AM323" s="81">
        <v>0</v>
      </c>
      <c r="AN323" s="82"/>
      <c r="AO323" s="80"/>
      <c r="AP323" s="81">
        <v>0</v>
      </c>
      <c r="AQ323" s="82"/>
      <c r="AR323" s="80"/>
      <c r="AS323" s="81">
        <f t="shared" si="78"/>
        <v>0</v>
      </c>
      <c r="AT323" s="82"/>
      <c r="AU323" s="80"/>
      <c r="AV323" s="81">
        <f t="shared" si="79"/>
        <v>0</v>
      </c>
      <c r="AW323" s="82"/>
      <c r="AX323" s="80"/>
      <c r="AY323" s="81">
        <f t="shared" si="80"/>
        <v>0</v>
      </c>
      <c r="AZ323" s="82"/>
      <c r="BA323" s="80"/>
      <c r="BB323" s="81">
        <f t="shared" si="81"/>
        <v>0</v>
      </c>
      <c r="BC323" s="82"/>
      <c r="BD323" s="80"/>
      <c r="BE323" s="81">
        <f t="shared" si="82"/>
        <v>0</v>
      </c>
      <c r="BF323" s="82"/>
      <c r="BG323" s="80"/>
      <c r="BH323" s="81">
        <f t="shared" si="83"/>
        <v>0</v>
      </c>
      <c r="BI323" s="82"/>
      <c r="BJ323" s="80"/>
      <c r="BK323" s="81">
        <f t="shared" si="84"/>
        <v>0</v>
      </c>
      <c r="BL323" s="82"/>
      <c r="BM323" s="80"/>
      <c r="BN323" s="81">
        <f t="shared" si="85"/>
        <v>0</v>
      </c>
      <c r="BO323" s="82"/>
    </row>
    <row r="324" spans="1:67" ht="39" hidden="1" customHeight="1" thickBot="1">
      <c r="A324" s="71">
        <v>85313</v>
      </c>
      <c r="B324" s="71" t="s">
        <v>2242</v>
      </c>
      <c r="C324" s="221" t="str">
        <f ca="1">IF(V324&gt;0,IF($C$12=B324,COUNT($C$12:C323,1),""),"")</f>
        <v/>
      </c>
      <c r="D324" s="221" t="str">
        <f ca="1">IF(V324&gt;0,IF($D$12=B324,COUNT($D$12:D323,1),""),"")</f>
        <v/>
      </c>
      <c r="E324" s="221" t="str">
        <f ca="1">IF(V324&gt;0,IF($E$12=B324,COUNT($E$12:E323,1),""),"")</f>
        <v/>
      </c>
      <c r="F324" s="221" t="str">
        <f ca="1">IF(V324&gt;0,IF($F$12=B324,COUNT($F$12:F323,1),""),"")</f>
        <v/>
      </c>
      <c r="G324" s="109"/>
      <c r="H324" s="90">
        <v>60804</v>
      </c>
      <c r="I324" s="76" t="s">
        <v>317</v>
      </c>
      <c r="J324" s="76" t="s">
        <v>154</v>
      </c>
      <c r="K324" s="324">
        <v>7125000</v>
      </c>
      <c r="L324" s="110">
        <v>420819</v>
      </c>
      <c r="M324" s="111" t="s">
        <v>1199</v>
      </c>
      <c r="N324" s="109" t="s">
        <v>154</v>
      </c>
      <c r="O324" s="324">
        <v>110500</v>
      </c>
      <c r="P324" s="77">
        <f ca="1">SUMIF($W$12:BO324,$P$11,W324:BO324)</f>
        <v>0</v>
      </c>
      <c r="Q324" s="77">
        <f ca="1">SUMIF($W$12:BP324,$P$11,X324:BP324)</f>
        <v>0</v>
      </c>
      <c r="R324" s="77">
        <f ca="1">SUMIF($W$12:BQ324,$P$11,Y324:BQ324)</f>
        <v>0</v>
      </c>
      <c r="S324" s="78">
        <f t="shared" ca="1" si="69"/>
        <v>0</v>
      </c>
      <c r="T324" s="77">
        <f t="shared" ca="1" si="70"/>
        <v>0</v>
      </c>
      <c r="U324" s="77">
        <f t="shared" ca="1" si="71"/>
        <v>0</v>
      </c>
      <c r="V324" s="79">
        <f t="shared" ca="1" si="72"/>
        <v>0</v>
      </c>
      <c r="W324" s="80"/>
      <c r="X324" s="81">
        <f t="shared" si="73"/>
        <v>0</v>
      </c>
      <c r="Y324" s="82"/>
      <c r="Z324" s="80"/>
      <c r="AA324" s="81">
        <f t="shared" si="74"/>
        <v>0</v>
      </c>
      <c r="AB324" s="82"/>
      <c r="AC324" s="80"/>
      <c r="AD324" s="81">
        <f t="shared" si="75"/>
        <v>0</v>
      </c>
      <c r="AE324" s="82"/>
      <c r="AF324" s="80"/>
      <c r="AG324" s="81">
        <f t="shared" si="76"/>
        <v>0</v>
      </c>
      <c r="AH324" s="82"/>
      <c r="AI324" s="80"/>
      <c r="AJ324" s="81">
        <f t="shared" si="77"/>
        <v>0</v>
      </c>
      <c r="AK324" s="82"/>
      <c r="AL324" s="80"/>
      <c r="AM324" s="81">
        <v>0</v>
      </c>
      <c r="AN324" s="82"/>
      <c r="AO324" s="80"/>
      <c r="AP324" s="81">
        <v>0</v>
      </c>
      <c r="AQ324" s="82"/>
      <c r="AR324" s="80"/>
      <c r="AS324" s="81">
        <f t="shared" si="78"/>
        <v>0</v>
      </c>
      <c r="AT324" s="82"/>
      <c r="AU324" s="80"/>
      <c r="AV324" s="81">
        <f t="shared" si="79"/>
        <v>0</v>
      </c>
      <c r="AW324" s="82"/>
      <c r="AX324" s="80"/>
      <c r="AY324" s="81">
        <f t="shared" si="80"/>
        <v>0</v>
      </c>
      <c r="AZ324" s="82"/>
      <c r="BA324" s="80"/>
      <c r="BB324" s="81">
        <f t="shared" si="81"/>
        <v>0</v>
      </c>
      <c r="BC324" s="82"/>
      <c r="BD324" s="80"/>
      <c r="BE324" s="81">
        <f t="shared" si="82"/>
        <v>0</v>
      </c>
      <c r="BF324" s="82"/>
      <c r="BG324" s="80"/>
      <c r="BH324" s="81">
        <f t="shared" si="83"/>
        <v>0</v>
      </c>
      <c r="BI324" s="82"/>
      <c r="BJ324" s="80"/>
      <c r="BK324" s="81">
        <f t="shared" si="84"/>
        <v>0</v>
      </c>
      <c r="BL324" s="82"/>
      <c r="BM324" s="80"/>
      <c r="BN324" s="81">
        <f t="shared" si="85"/>
        <v>0</v>
      </c>
      <c r="BO324" s="82"/>
    </row>
    <row r="325" spans="1:67" ht="39" hidden="1" customHeight="1" thickBot="1">
      <c r="A325" s="71">
        <v>85314</v>
      </c>
      <c r="B325" s="71" t="s">
        <v>2242</v>
      </c>
      <c r="C325" s="221" t="str">
        <f ca="1">IF(V325&gt;0,IF($C$12=B325,COUNT($C$12:C324,1),""),"")</f>
        <v/>
      </c>
      <c r="D325" s="221" t="str">
        <f ca="1">IF(V325&gt;0,IF($D$12=B325,COUNT($D$12:D324,1),""),"")</f>
        <v/>
      </c>
      <c r="E325" s="221" t="str">
        <f ca="1">IF(V325&gt;0,IF($E$12=B325,COUNT($E$12:E324,1),""),"")</f>
        <v/>
      </c>
      <c r="F325" s="221" t="str">
        <f ca="1">IF(V325&gt;0,IF($F$12=B325,COUNT($F$12:F324,1),""),"")</f>
        <v/>
      </c>
      <c r="G325" s="109"/>
      <c r="H325" s="90">
        <v>60805</v>
      </c>
      <c r="I325" s="76" t="s">
        <v>318</v>
      </c>
      <c r="J325" s="76" t="s">
        <v>154</v>
      </c>
      <c r="K325" s="324">
        <v>9500000</v>
      </c>
      <c r="L325" s="110">
        <v>420819</v>
      </c>
      <c r="M325" s="111" t="s">
        <v>1199</v>
      </c>
      <c r="N325" s="109" t="s">
        <v>154</v>
      </c>
      <c r="O325" s="324">
        <v>110500</v>
      </c>
      <c r="P325" s="77">
        <f ca="1">SUMIF($W$12:BO325,$P$11,W325:BO325)</f>
        <v>0</v>
      </c>
      <c r="Q325" s="77">
        <f ca="1">SUMIF($W$12:BP325,$P$11,X325:BP325)</f>
        <v>0</v>
      </c>
      <c r="R325" s="77">
        <f ca="1">SUMIF($W$12:BQ325,$P$11,Y325:BQ325)</f>
        <v>0</v>
      </c>
      <c r="S325" s="78">
        <f t="shared" ca="1" si="69"/>
        <v>0</v>
      </c>
      <c r="T325" s="77">
        <f t="shared" ca="1" si="70"/>
        <v>0</v>
      </c>
      <c r="U325" s="77">
        <f t="shared" ca="1" si="71"/>
        <v>0</v>
      </c>
      <c r="V325" s="79">
        <f t="shared" ca="1" si="72"/>
        <v>0</v>
      </c>
      <c r="W325" s="80"/>
      <c r="X325" s="81">
        <f t="shared" si="73"/>
        <v>0</v>
      </c>
      <c r="Y325" s="82"/>
      <c r="Z325" s="80"/>
      <c r="AA325" s="81">
        <f t="shared" si="74"/>
        <v>0</v>
      </c>
      <c r="AB325" s="82"/>
      <c r="AC325" s="80"/>
      <c r="AD325" s="81">
        <f t="shared" si="75"/>
        <v>0</v>
      </c>
      <c r="AE325" s="82"/>
      <c r="AF325" s="80"/>
      <c r="AG325" s="81">
        <f t="shared" si="76"/>
        <v>0</v>
      </c>
      <c r="AH325" s="82"/>
      <c r="AI325" s="80"/>
      <c r="AJ325" s="81">
        <f t="shared" si="77"/>
        <v>0</v>
      </c>
      <c r="AK325" s="82"/>
      <c r="AL325" s="80"/>
      <c r="AM325" s="81">
        <v>0</v>
      </c>
      <c r="AN325" s="82"/>
      <c r="AO325" s="80"/>
      <c r="AP325" s="81">
        <v>0</v>
      </c>
      <c r="AQ325" s="82"/>
      <c r="AR325" s="80"/>
      <c r="AS325" s="81">
        <f t="shared" si="78"/>
        <v>0</v>
      </c>
      <c r="AT325" s="82"/>
      <c r="AU325" s="80"/>
      <c r="AV325" s="81">
        <f t="shared" si="79"/>
        <v>0</v>
      </c>
      <c r="AW325" s="82"/>
      <c r="AX325" s="80"/>
      <c r="AY325" s="81">
        <f t="shared" si="80"/>
        <v>0</v>
      </c>
      <c r="AZ325" s="82"/>
      <c r="BA325" s="80"/>
      <c r="BB325" s="81">
        <f t="shared" si="81"/>
        <v>0</v>
      </c>
      <c r="BC325" s="82"/>
      <c r="BD325" s="80"/>
      <c r="BE325" s="81">
        <f t="shared" si="82"/>
        <v>0</v>
      </c>
      <c r="BF325" s="82"/>
      <c r="BG325" s="80"/>
      <c r="BH325" s="81">
        <f t="shared" si="83"/>
        <v>0</v>
      </c>
      <c r="BI325" s="82"/>
      <c r="BJ325" s="80"/>
      <c r="BK325" s="81">
        <f t="shared" si="84"/>
        <v>0</v>
      </c>
      <c r="BL325" s="82"/>
      <c r="BM325" s="80"/>
      <c r="BN325" s="81">
        <f t="shared" si="85"/>
        <v>0</v>
      </c>
      <c r="BO325" s="82"/>
    </row>
    <row r="326" spans="1:67" ht="39" hidden="1" customHeight="1" thickBot="1">
      <c r="A326" s="71">
        <v>85315</v>
      </c>
      <c r="B326" s="71" t="s">
        <v>2242</v>
      </c>
      <c r="C326" s="221" t="str">
        <f ca="1">IF(V326&gt;0,IF($C$12=B326,COUNT($C$12:C325,1),""),"")</f>
        <v/>
      </c>
      <c r="D326" s="221" t="str">
        <f ca="1">IF(V326&gt;0,IF($D$12=B326,COUNT($D$12:D325,1),""),"")</f>
        <v/>
      </c>
      <c r="E326" s="221" t="str">
        <f ca="1">IF(V326&gt;0,IF($E$12=B326,COUNT($E$12:E325,1),""),"")</f>
        <v/>
      </c>
      <c r="F326" s="221" t="str">
        <f ca="1">IF(V326&gt;0,IF($F$12=B326,COUNT($F$12:F325,1),""),"")</f>
        <v/>
      </c>
      <c r="G326" s="109"/>
      <c r="H326" s="90">
        <v>60820</v>
      </c>
      <c r="I326" s="76" t="s">
        <v>319</v>
      </c>
      <c r="J326" s="76" t="s">
        <v>154</v>
      </c>
      <c r="K326" s="324">
        <v>551000</v>
      </c>
      <c r="L326" s="110">
        <v>420816</v>
      </c>
      <c r="M326" s="111" t="s">
        <v>1196</v>
      </c>
      <c r="N326" s="109" t="s">
        <v>154</v>
      </c>
      <c r="O326" s="324">
        <v>54200</v>
      </c>
      <c r="P326" s="77">
        <f ca="1">SUMIF($W$12:BO326,$P$11,W326:BO326)</f>
        <v>0</v>
      </c>
      <c r="Q326" s="77">
        <f ca="1">SUMIF($W$12:BP326,$P$11,X326:BP326)</f>
        <v>0</v>
      </c>
      <c r="R326" s="77">
        <f ca="1">SUMIF($W$12:BQ326,$P$11,Y326:BQ326)</f>
        <v>0</v>
      </c>
      <c r="S326" s="78">
        <f t="shared" ca="1" si="69"/>
        <v>0</v>
      </c>
      <c r="T326" s="77">
        <f t="shared" ca="1" si="70"/>
        <v>0</v>
      </c>
      <c r="U326" s="77">
        <f t="shared" ca="1" si="71"/>
        <v>0</v>
      </c>
      <c r="V326" s="79">
        <f t="shared" ca="1" si="72"/>
        <v>0</v>
      </c>
      <c r="W326" s="80"/>
      <c r="X326" s="81">
        <f t="shared" si="73"/>
        <v>0</v>
      </c>
      <c r="Y326" s="82"/>
      <c r="Z326" s="80"/>
      <c r="AA326" s="81">
        <f t="shared" si="74"/>
        <v>0</v>
      </c>
      <c r="AB326" s="82"/>
      <c r="AC326" s="80"/>
      <c r="AD326" s="81">
        <f t="shared" si="75"/>
        <v>0</v>
      </c>
      <c r="AE326" s="82"/>
      <c r="AF326" s="80"/>
      <c r="AG326" s="81">
        <f t="shared" si="76"/>
        <v>0</v>
      </c>
      <c r="AH326" s="82"/>
      <c r="AI326" s="80"/>
      <c r="AJ326" s="81">
        <f t="shared" si="77"/>
        <v>0</v>
      </c>
      <c r="AK326" s="82"/>
      <c r="AL326" s="80"/>
      <c r="AM326" s="81">
        <v>0</v>
      </c>
      <c r="AN326" s="82"/>
      <c r="AO326" s="80"/>
      <c r="AP326" s="81">
        <v>0</v>
      </c>
      <c r="AQ326" s="82"/>
      <c r="AR326" s="80"/>
      <c r="AS326" s="81">
        <f t="shared" si="78"/>
        <v>0</v>
      </c>
      <c r="AT326" s="82"/>
      <c r="AU326" s="80"/>
      <c r="AV326" s="81">
        <f t="shared" si="79"/>
        <v>0</v>
      </c>
      <c r="AW326" s="82"/>
      <c r="AX326" s="80"/>
      <c r="AY326" s="81">
        <f t="shared" si="80"/>
        <v>0</v>
      </c>
      <c r="AZ326" s="82"/>
      <c r="BA326" s="80"/>
      <c r="BB326" s="81">
        <f t="shared" si="81"/>
        <v>0</v>
      </c>
      <c r="BC326" s="82"/>
      <c r="BD326" s="80"/>
      <c r="BE326" s="81">
        <f t="shared" si="82"/>
        <v>0</v>
      </c>
      <c r="BF326" s="82"/>
      <c r="BG326" s="80"/>
      <c r="BH326" s="81">
        <f t="shared" si="83"/>
        <v>0</v>
      </c>
      <c r="BI326" s="82"/>
      <c r="BJ326" s="80"/>
      <c r="BK326" s="81">
        <f t="shared" si="84"/>
        <v>0</v>
      </c>
      <c r="BL326" s="82"/>
      <c r="BM326" s="80"/>
      <c r="BN326" s="81">
        <f t="shared" si="85"/>
        <v>0</v>
      </c>
      <c r="BO326" s="82"/>
    </row>
    <row r="327" spans="1:67" ht="39" hidden="1" customHeight="1" thickBot="1">
      <c r="A327" s="71">
        <v>85316</v>
      </c>
      <c r="B327" s="71" t="s">
        <v>2242</v>
      </c>
      <c r="C327" s="221" t="str">
        <f ca="1">IF(V327&gt;0,IF($C$12=B327,COUNT($C$12:C326,1),""),"")</f>
        <v/>
      </c>
      <c r="D327" s="221" t="str">
        <f ca="1">IF(V327&gt;0,IF($D$12=B327,COUNT($D$12:D326,1),""),"")</f>
        <v/>
      </c>
      <c r="E327" s="221" t="str">
        <f ca="1">IF(V327&gt;0,IF($E$12=B327,COUNT($E$12:E326,1),""),"")</f>
        <v/>
      </c>
      <c r="F327" s="221" t="str">
        <f ca="1">IF(V327&gt;0,IF($F$12=B327,COUNT($F$12:F326,1),""),"")</f>
        <v/>
      </c>
      <c r="G327" s="109"/>
      <c r="H327" s="90">
        <v>60821</v>
      </c>
      <c r="I327" s="76" t="s">
        <v>320</v>
      </c>
      <c r="J327" s="76" t="s">
        <v>154</v>
      </c>
      <c r="K327" s="324">
        <v>810000</v>
      </c>
      <c r="L327" s="110">
        <v>420816</v>
      </c>
      <c r="M327" s="111" t="s">
        <v>1196</v>
      </c>
      <c r="N327" s="109" t="s">
        <v>154</v>
      </c>
      <c r="O327" s="324">
        <v>54200</v>
      </c>
      <c r="P327" s="77">
        <f ca="1">SUMIF($W$12:BO327,$P$11,W327:BO327)</f>
        <v>0</v>
      </c>
      <c r="Q327" s="77">
        <f ca="1">SUMIF($W$12:BP327,$P$11,X327:BP327)</f>
        <v>0</v>
      </c>
      <c r="R327" s="77">
        <f ca="1">SUMIF($W$12:BQ327,$P$11,Y327:BQ327)</f>
        <v>0</v>
      </c>
      <c r="S327" s="78">
        <f t="shared" ca="1" si="69"/>
        <v>0</v>
      </c>
      <c r="T327" s="77">
        <f t="shared" ca="1" si="70"/>
        <v>0</v>
      </c>
      <c r="U327" s="77">
        <f t="shared" ca="1" si="71"/>
        <v>0</v>
      </c>
      <c r="V327" s="79">
        <f t="shared" ca="1" si="72"/>
        <v>0</v>
      </c>
      <c r="W327" s="80"/>
      <c r="X327" s="81">
        <f t="shared" si="73"/>
        <v>0</v>
      </c>
      <c r="Y327" s="82"/>
      <c r="Z327" s="80"/>
      <c r="AA327" s="81">
        <f t="shared" si="74"/>
        <v>0</v>
      </c>
      <c r="AB327" s="82"/>
      <c r="AC327" s="80"/>
      <c r="AD327" s="81">
        <f t="shared" si="75"/>
        <v>0</v>
      </c>
      <c r="AE327" s="82"/>
      <c r="AF327" s="80"/>
      <c r="AG327" s="81">
        <f t="shared" si="76"/>
        <v>0</v>
      </c>
      <c r="AH327" s="82"/>
      <c r="AI327" s="80"/>
      <c r="AJ327" s="81">
        <f t="shared" si="77"/>
        <v>0</v>
      </c>
      <c r="AK327" s="82"/>
      <c r="AL327" s="80"/>
      <c r="AM327" s="81">
        <v>0</v>
      </c>
      <c r="AN327" s="82"/>
      <c r="AO327" s="80"/>
      <c r="AP327" s="81">
        <v>0</v>
      </c>
      <c r="AQ327" s="82"/>
      <c r="AR327" s="80"/>
      <c r="AS327" s="81">
        <f t="shared" si="78"/>
        <v>0</v>
      </c>
      <c r="AT327" s="82"/>
      <c r="AU327" s="80"/>
      <c r="AV327" s="81">
        <f t="shared" si="79"/>
        <v>0</v>
      </c>
      <c r="AW327" s="82"/>
      <c r="AX327" s="80"/>
      <c r="AY327" s="81">
        <f t="shared" si="80"/>
        <v>0</v>
      </c>
      <c r="AZ327" s="82"/>
      <c r="BA327" s="80"/>
      <c r="BB327" s="81">
        <f t="shared" si="81"/>
        <v>0</v>
      </c>
      <c r="BC327" s="82"/>
      <c r="BD327" s="80"/>
      <c r="BE327" s="81">
        <f t="shared" si="82"/>
        <v>0</v>
      </c>
      <c r="BF327" s="82"/>
      <c r="BG327" s="80"/>
      <c r="BH327" s="81">
        <f t="shared" si="83"/>
        <v>0</v>
      </c>
      <c r="BI327" s="82"/>
      <c r="BJ327" s="80"/>
      <c r="BK327" s="81">
        <f t="shared" si="84"/>
        <v>0</v>
      </c>
      <c r="BL327" s="82"/>
      <c r="BM327" s="80"/>
      <c r="BN327" s="81">
        <f t="shared" si="85"/>
        <v>0</v>
      </c>
      <c r="BO327" s="82"/>
    </row>
    <row r="328" spans="1:67" ht="39" hidden="1" customHeight="1" thickBot="1">
      <c r="A328" s="71">
        <v>85317</v>
      </c>
      <c r="B328" s="71" t="s">
        <v>2242</v>
      </c>
      <c r="C328" s="221" t="str">
        <f ca="1">IF(V328&gt;0,IF($C$12=B328,COUNT($C$12:C327,1),""),"")</f>
        <v/>
      </c>
      <c r="D328" s="221" t="str">
        <f ca="1">IF(V328&gt;0,IF($D$12=B328,COUNT($D$12:D327,1),""),"")</f>
        <v/>
      </c>
      <c r="E328" s="221" t="str">
        <f ca="1">IF(V328&gt;0,IF($E$12=B328,COUNT($E$12:E327,1),""),"")</f>
        <v/>
      </c>
      <c r="F328" s="221" t="str">
        <f ca="1">IF(V328&gt;0,IF($F$12=B328,COUNT($F$12:F327,1),""),"")</f>
        <v/>
      </c>
      <c r="G328" s="109"/>
      <c r="H328" s="90">
        <v>60822</v>
      </c>
      <c r="I328" s="76" t="s">
        <v>321</v>
      </c>
      <c r="J328" s="76" t="s">
        <v>154</v>
      </c>
      <c r="K328" s="324">
        <v>1330000</v>
      </c>
      <c r="L328" s="110">
        <v>420817</v>
      </c>
      <c r="M328" s="109" t="s">
        <v>1197</v>
      </c>
      <c r="N328" s="109" t="s">
        <v>154</v>
      </c>
      <c r="O328" s="324">
        <v>72000</v>
      </c>
      <c r="P328" s="77">
        <f ca="1">SUMIF($W$12:BO328,$P$11,W328:BO328)</f>
        <v>0</v>
      </c>
      <c r="Q328" s="77">
        <f ca="1">SUMIF($W$12:BP328,$P$11,X328:BP328)</f>
        <v>0</v>
      </c>
      <c r="R328" s="77">
        <f ca="1">SUMIF($W$12:BQ328,$P$11,Y328:BQ328)</f>
        <v>0</v>
      </c>
      <c r="S328" s="78">
        <f t="shared" ca="1" si="69"/>
        <v>0</v>
      </c>
      <c r="T328" s="77">
        <f t="shared" ca="1" si="70"/>
        <v>0</v>
      </c>
      <c r="U328" s="77">
        <f t="shared" ca="1" si="71"/>
        <v>0</v>
      </c>
      <c r="V328" s="79">
        <f t="shared" ca="1" si="72"/>
        <v>0</v>
      </c>
      <c r="W328" s="80"/>
      <c r="X328" s="81">
        <f t="shared" si="73"/>
        <v>0</v>
      </c>
      <c r="Y328" s="82"/>
      <c r="Z328" s="80"/>
      <c r="AA328" s="81">
        <f t="shared" si="74"/>
        <v>0</v>
      </c>
      <c r="AB328" s="82"/>
      <c r="AC328" s="80"/>
      <c r="AD328" s="81">
        <f t="shared" si="75"/>
        <v>0</v>
      </c>
      <c r="AE328" s="82"/>
      <c r="AF328" s="80"/>
      <c r="AG328" s="81">
        <f t="shared" si="76"/>
        <v>0</v>
      </c>
      <c r="AH328" s="82"/>
      <c r="AI328" s="80"/>
      <c r="AJ328" s="81">
        <f t="shared" si="77"/>
        <v>0</v>
      </c>
      <c r="AK328" s="82"/>
      <c r="AL328" s="80"/>
      <c r="AM328" s="81">
        <v>0</v>
      </c>
      <c r="AN328" s="82"/>
      <c r="AO328" s="80"/>
      <c r="AP328" s="81">
        <v>0</v>
      </c>
      <c r="AQ328" s="82"/>
      <c r="AR328" s="80"/>
      <c r="AS328" s="81">
        <f t="shared" si="78"/>
        <v>0</v>
      </c>
      <c r="AT328" s="82"/>
      <c r="AU328" s="80"/>
      <c r="AV328" s="81">
        <f t="shared" si="79"/>
        <v>0</v>
      </c>
      <c r="AW328" s="82"/>
      <c r="AX328" s="80"/>
      <c r="AY328" s="81">
        <f t="shared" si="80"/>
        <v>0</v>
      </c>
      <c r="AZ328" s="82"/>
      <c r="BA328" s="80"/>
      <c r="BB328" s="81">
        <f t="shared" si="81"/>
        <v>0</v>
      </c>
      <c r="BC328" s="82"/>
      <c r="BD328" s="80"/>
      <c r="BE328" s="81">
        <f t="shared" si="82"/>
        <v>0</v>
      </c>
      <c r="BF328" s="82"/>
      <c r="BG328" s="80"/>
      <c r="BH328" s="81">
        <f t="shared" si="83"/>
        <v>0</v>
      </c>
      <c r="BI328" s="82"/>
      <c r="BJ328" s="80"/>
      <c r="BK328" s="81">
        <f t="shared" si="84"/>
        <v>0</v>
      </c>
      <c r="BL328" s="82"/>
      <c r="BM328" s="80"/>
      <c r="BN328" s="81">
        <f t="shared" si="85"/>
        <v>0</v>
      </c>
      <c r="BO328" s="82"/>
    </row>
    <row r="329" spans="1:67" ht="39" hidden="1" customHeight="1" thickBot="1">
      <c r="A329" s="71">
        <v>85318</v>
      </c>
      <c r="B329" s="71" t="s">
        <v>2242</v>
      </c>
      <c r="C329" s="221" t="str">
        <f ca="1">IF(V329&gt;0,IF($C$12=B329,COUNT($C$12:C328,1),""),"")</f>
        <v/>
      </c>
      <c r="D329" s="221" t="str">
        <f ca="1">IF(V329&gt;0,IF($D$12=B329,COUNT($D$12:D328,1),""),"")</f>
        <v/>
      </c>
      <c r="E329" s="221" t="str">
        <f ca="1">IF(V329&gt;0,IF($E$12=B329,COUNT($E$12:E328,1),""),"")</f>
        <v/>
      </c>
      <c r="F329" s="221" t="str">
        <f ca="1">IF(V329&gt;0,IF($F$12=B329,COUNT($F$12:F328,1),""),"")</f>
        <v/>
      </c>
      <c r="G329" s="109">
        <v>682002800</v>
      </c>
      <c r="H329" s="90">
        <v>61001</v>
      </c>
      <c r="I329" s="76" t="s">
        <v>322</v>
      </c>
      <c r="J329" s="76" t="s">
        <v>154</v>
      </c>
      <c r="K329" s="324">
        <v>76000</v>
      </c>
      <c r="L329" s="110">
        <v>420822</v>
      </c>
      <c r="M329" s="109" t="s">
        <v>1200</v>
      </c>
      <c r="N329" s="109" t="s">
        <v>154</v>
      </c>
      <c r="O329" s="324">
        <v>22100</v>
      </c>
      <c r="P329" s="77">
        <f ca="1">SUMIF($W$12:BO329,$P$11,W329:BO329)</f>
        <v>0</v>
      </c>
      <c r="Q329" s="77">
        <f ca="1">SUMIF($W$12:BP329,$P$11,X329:BP329)</f>
        <v>0</v>
      </c>
      <c r="R329" s="77">
        <f ca="1">SUMIF($W$12:BQ329,$P$11,Y329:BQ329)</f>
        <v>0</v>
      </c>
      <c r="S329" s="78">
        <f t="shared" ca="1" si="69"/>
        <v>0</v>
      </c>
      <c r="T329" s="77">
        <f t="shared" ca="1" si="70"/>
        <v>0</v>
      </c>
      <c r="U329" s="77">
        <f t="shared" ca="1" si="71"/>
        <v>0</v>
      </c>
      <c r="V329" s="79">
        <f t="shared" ca="1" si="72"/>
        <v>0</v>
      </c>
      <c r="W329" s="80"/>
      <c r="X329" s="81">
        <f t="shared" si="73"/>
        <v>0</v>
      </c>
      <c r="Y329" s="82"/>
      <c r="Z329" s="80"/>
      <c r="AA329" s="81">
        <f t="shared" si="74"/>
        <v>0</v>
      </c>
      <c r="AB329" s="82"/>
      <c r="AC329" s="80"/>
      <c r="AD329" s="81">
        <f t="shared" si="75"/>
        <v>0</v>
      </c>
      <c r="AE329" s="82"/>
      <c r="AF329" s="80"/>
      <c r="AG329" s="81">
        <f t="shared" si="76"/>
        <v>0</v>
      </c>
      <c r="AH329" s="82"/>
      <c r="AI329" s="80"/>
      <c r="AJ329" s="81">
        <f t="shared" si="77"/>
        <v>0</v>
      </c>
      <c r="AK329" s="82"/>
      <c r="AL329" s="80"/>
      <c r="AM329" s="81">
        <v>0</v>
      </c>
      <c r="AN329" s="82"/>
      <c r="AO329" s="80"/>
      <c r="AP329" s="81">
        <v>0</v>
      </c>
      <c r="AQ329" s="82"/>
      <c r="AR329" s="80"/>
      <c r="AS329" s="81">
        <f t="shared" si="78"/>
        <v>0</v>
      </c>
      <c r="AT329" s="82"/>
      <c r="AU329" s="80"/>
      <c r="AV329" s="81">
        <f t="shared" si="79"/>
        <v>0</v>
      </c>
      <c r="AW329" s="82"/>
      <c r="AX329" s="80"/>
      <c r="AY329" s="81">
        <f t="shared" si="80"/>
        <v>0</v>
      </c>
      <c r="AZ329" s="82"/>
      <c r="BA329" s="80"/>
      <c r="BB329" s="81">
        <f t="shared" si="81"/>
        <v>0</v>
      </c>
      <c r="BC329" s="82"/>
      <c r="BD329" s="80"/>
      <c r="BE329" s="81">
        <f t="shared" si="82"/>
        <v>0</v>
      </c>
      <c r="BF329" s="82"/>
      <c r="BG329" s="80"/>
      <c r="BH329" s="81">
        <f t="shared" si="83"/>
        <v>0</v>
      </c>
      <c r="BI329" s="82"/>
      <c r="BJ329" s="80"/>
      <c r="BK329" s="81">
        <f t="shared" si="84"/>
        <v>0</v>
      </c>
      <c r="BL329" s="82"/>
      <c r="BM329" s="80"/>
      <c r="BN329" s="81">
        <f t="shared" si="85"/>
        <v>0</v>
      </c>
      <c r="BO329" s="82"/>
    </row>
    <row r="330" spans="1:67" ht="39" hidden="1" customHeight="1" thickBot="1">
      <c r="A330" s="71">
        <v>85319</v>
      </c>
      <c r="B330" s="71" t="s">
        <v>2242</v>
      </c>
      <c r="C330" s="221" t="str">
        <f ca="1">IF(V330&gt;0,IF($C$12=B330,COUNT($C$12:C329,1),""),"")</f>
        <v/>
      </c>
      <c r="D330" s="221" t="str">
        <f ca="1">IF(V330&gt;0,IF($D$12=B330,COUNT($D$12:D329,1),""),"")</f>
        <v/>
      </c>
      <c r="E330" s="221" t="str">
        <f ca="1">IF(V330&gt;0,IF($E$12=B330,COUNT($E$12:E329,1),""),"")</f>
        <v/>
      </c>
      <c r="F330" s="221" t="str">
        <f ca="1">IF(V330&gt;0,IF($F$12=B330,COUNT($F$12:F329,1),""),"")</f>
        <v/>
      </c>
      <c r="G330" s="109" t="s">
        <v>1448</v>
      </c>
      <c r="H330" s="90">
        <v>61002</v>
      </c>
      <c r="I330" s="76" t="s">
        <v>323</v>
      </c>
      <c r="J330" s="76" t="s">
        <v>154</v>
      </c>
      <c r="K330" s="324">
        <v>128000</v>
      </c>
      <c r="L330" s="110">
        <v>420822</v>
      </c>
      <c r="M330" s="109" t="s">
        <v>1200</v>
      </c>
      <c r="N330" s="109" t="s">
        <v>154</v>
      </c>
      <c r="O330" s="324">
        <v>22100</v>
      </c>
      <c r="P330" s="77">
        <f ca="1">SUMIF($W$12:BO330,$P$11,W330:BO330)</f>
        <v>0</v>
      </c>
      <c r="Q330" s="77">
        <f ca="1">SUMIF($W$12:BP330,$P$11,X330:BP330)</f>
        <v>0</v>
      </c>
      <c r="R330" s="77">
        <f ca="1">SUMIF($W$12:BQ330,$P$11,Y330:BQ330)</f>
        <v>0</v>
      </c>
      <c r="S330" s="78">
        <f t="shared" ca="1" si="69"/>
        <v>0</v>
      </c>
      <c r="T330" s="77">
        <f t="shared" ca="1" si="70"/>
        <v>0</v>
      </c>
      <c r="U330" s="77">
        <f t="shared" ca="1" si="71"/>
        <v>0</v>
      </c>
      <c r="V330" s="79">
        <f t="shared" ca="1" si="72"/>
        <v>0</v>
      </c>
      <c r="W330" s="80"/>
      <c r="X330" s="81">
        <f t="shared" si="73"/>
        <v>0</v>
      </c>
      <c r="Y330" s="82"/>
      <c r="Z330" s="80"/>
      <c r="AA330" s="81">
        <f t="shared" si="74"/>
        <v>0</v>
      </c>
      <c r="AB330" s="82"/>
      <c r="AC330" s="80"/>
      <c r="AD330" s="81">
        <f t="shared" si="75"/>
        <v>0</v>
      </c>
      <c r="AE330" s="82"/>
      <c r="AF330" s="80"/>
      <c r="AG330" s="81">
        <f t="shared" si="76"/>
        <v>0</v>
      </c>
      <c r="AH330" s="82"/>
      <c r="AI330" s="80"/>
      <c r="AJ330" s="81">
        <f t="shared" si="77"/>
        <v>0</v>
      </c>
      <c r="AK330" s="82"/>
      <c r="AL330" s="80"/>
      <c r="AM330" s="81">
        <v>0</v>
      </c>
      <c r="AN330" s="82"/>
      <c r="AO330" s="80"/>
      <c r="AP330" s="81">
        <v>0</v>
      </c>
      <c r="AQ330" s="82"/>
      <c r="AR330" s="80"/>
      <c r="AS330" s="81">
        <f t="shared" si="78"/>
        <v>0</v>
      </c>
      <c r="AT330" s="82"/>
      <c r="AU330" s="80"/>
      <c r="AV330" s="81">
        <f t="shared" si="79"/>
        <v>0</v>
      </c>
      <c r="AW330" s="82"/>
      <c r="AX330" s="80"/>
      <c r="AY330" s="81">
        <f t="shared" si="80"/>
        <v>0</v>
      </c>
      <c r="AZ330" s="82"/>
      <c r="BA330" s="80"/>
      <c r="BB330" s="81">
        <f t="shared" si="81"/>
        <v>0</v>
      </c>
      <c r="BC330" s="82"/>
      <c r="BD330" s="80"/>
      <c r="BE330" s="81">
        <f t="shared" si="82"/>
        <v>0</v>
      </c>
      <c r="BF330" s="82"/>
      <c r="BG330" s="80"/>
      <c r="BH330" s="81">
        <f t="shared" si="83"/>
        <v>0</v>
      </c>
      <c r="BI330" s="82"/>
      <c r="BJ330" s="80"/>
      <c r="BK330" s="81">
        <f t="shared" si="84"/>
        <v>0</v>
      </c>
      <c r="BL330" s="82"/>
      <c r="BM330" s="80"/>
      <c r="BN330" s="81">
        <f t="shared" si="85"/>
        <v>0</v>
      </c>
      <c r="BO330" s="82"/>
    </row>
    <row r="331" spans="1:67" ht="39" hidden="1" customHeight="1" thickBot="1">
      <c r="A331" s="71">
        <v>85320</v>
      </c>
      <c r="B331" s="71" t="s">
        <v>2242</v>
      </c>
      <c r="C331" s="221" t="str">
        <f ca="1">IF(V331&gt;0,IF($C$12=B331,COUNT($C$12:C330,1),""),"")</f>
        <v/>
      </c>
      <c r="D331" s="221" t="str">
        <f ca="1">IF(V331&gt;0,IF($D$12=B331,COUNT($D$12:D330,1),""),"")</f>
        <v/>
      </c>
      <c r="E331" s="221" t="str">
        <f ca="1">IF(V331&gt;0,IF($E$12=B331,COUNT($E$12:E330,1),""),"")</f>
        <v/>
      </c>
      <c r="F331" s="221" t="str">
        <f ca="1">IF(V331&gt;0,IF($F$12=B331,COUNT($F$12:F330,1),""),"")</f>
        <v/>
      </c>
      <c r="G331" s="109" t="s">
        <v>1449</v>
      </c>
      <c r="H331" s="90">
        <v>61003</v>
      </c>
      <c r="I331" s="76" t="s">
        <v>324</v>
      </c>
      <c r="J331" s="76" t="s">
        <v>154</v>
      </c>
      <c r="K331" s="324">
        <v>203000</v>
      </c>
      <c r="L331" s="110">
        <v>420823</v>
      </c>
      <c r="M331" s="109" t="s">
        <v>1201</v>
      </c>
      <c r="N331" s="109" t="s">
        <v>154</v>
      </c>
      <c r="O331" s="324">
        <v>28900</v>
      </c>
      <c r="P331" s="77">
        <f ca="1">SUMIF($W$12:BO331,$P$11,W331:BO331)</f>
        <v>0</v>
      </c>
      <c r="Q331" s="77">
        <f ca="1">SUMIF($W$12:BP331,$P$11,X331:BP331)</f>
        <v>0</v>
      </c>
      <c r="R331" s="77">
        <f ca="1">SUMIF($W$12:BQ331,$P$11,Y331:BQ331)</f>
        <v>0</v>
      </c>
      <c r="S331" s="78">
        <f t="shared" ref="S331:S394" ca="1" si="86">P331*K331</f>
        <v>0</v>
      </c>
      <c r="T331" s="77">
        <f t="shared" ref="T331:T394" ca="1" si="87">Q331*O331</f>
        <v>0</v>
      </c>
      <c r="U331" s="77">
        <f t="shared" ref="U331:U394" ca="1" si="88">R331*O331*0.6</f>
        <v>0</v>
      </c>
      <c r="V331" s="79">
        <f t="shared" ref="V331:V394" ca="1" si="89">SUM(S331:U331)</f>
        <v>0</v>
      </c>
      <c r="W331" s="80"/>
      <c r="X331" s="81">
        <f t="shared" si="73"/>
        <v>0</v>
      </c>
      <c r="Y331" s="82"/>
      <c r="Z331" s="80"/>
      <c r="AA331" s="81">
        <f t="shared" si="74"/>
        <v>0</v>
      </c>
      <c r="AB331" s="82"/>
      <c r="AC331" s="80"/>
      <c r="AD331" s="81">
        <f t="shared" si="75"/>
        <v>0</v>
      </c>
      <c r="AE331" s="82"/>
      <c r="AF331" s="80"/>
      <c r="AG331" s="81">
        <f t="shared" si="76"/>
        <v>0</v>
      </c>
      <c r="AH331" s="82"/>
      <c r="AI331" s="80"/>
      <c r="AJ331" s="81">
        <f t="shared" si="77"/>
        <v>0</v>
      </c>
      <c r="AK331" s="82"/>
      <c r="AL331" s="80"/>
      <c r="AM331" s="81">
        <v>0</v>
      </c>
      <c r="AN331" s="82"/>
      <c r="AO331" s="80"/>
      <c r="AP331" s="81">
        <v>0</v>
      </c>
      <c r="AQ331" s="82"/>
      <c r="AR331" s="80"/>
      <c r="AS331" s="81">
        <f t="shared" si="78"/>
        <v>0</v>
      </c>
      <c r="AT331" s="82"/>
      <c r="AU331" s="80"/>
      <c r="AV331" s="81">
        <f t="shared" si="79"/>
        <v>0</v>
      </c>
      <c r="AW331" s="82"/>
      <c r="AX331" s="80"/>
      <c r="AY331" s="81">
        <f t="shared" si="80"/>
        <v>0</v>
      </c>
      <c r="AZ331" s="82"/>
      <c r="BA331" s="80"/>
      <c r="BB331" s="81">
        <f t="shared" si="81"/>
        <v>0</v>
      </c>
      <c r="BC331" s="82"/>
      <c r="BD331" s="80"/>
      <c r="BE331" s="81">
        <f t="shared" si="82"/>
        <v>0</v>
      </c>
      <c r="BF331" s="82"/>
      <c r="BG331" s="80"/>
      <c r="BH331" s="81">
        <f t="shared" si="83"/>
        <v>0</v>
      </c>
      <c r="BI331" s="82"/>
      <c r="BJ331" s="80"/>
      <c r="BK331" s="81">
        <f t="shared" si="84"/>
        <v>0</v>
      </c>
      <c r="BL331" s="82"/>
      <c r="BM331" s="80"/>
      <c r="BN331" s="81">
        <f t="shared" si="85"/>
        <v>0</v>
      </c>
      <c r="BO331" s="82"/>
    </row>
    <row r="332" spans="1:67" ht="39" hidden="1" customHeight="1" thickBot="1">
      <c r="A332" s="71">
        <v>85321</v>
      </c>
      <c r="B332" s="71" t="s">
        <v>2242</v>
      </c>
      <c r="C332" s="221" t="str">
        <f ca="1">IF(V332&gt;0,IF($C$12=B332,COUNT($C$12:C331,1),""),"")</f>
        <v/>
      </c>
      <c r="D332" s="221" t="str">
        <f ca="1">IF(V332&gt;0,IF($D$12=B332,COUNT($D$12:D331,1),""),"")</f>
        <v/>
      </c>
      <c r="E332" s="221" t="str">
        <f ca="1">IF(V332&gt;0,IF($E$12=B332,COUNT($E$12:E331,1),""),"")</f>
        <v/>
      </c>
      <c r="F332" s="221" t="str">
        <f ca="1">IF(V332&gt;0,IF($F$12=B332,COUNT($F$12:F331,1),""),"")</f>
        <v/>
      </c>
      <c r="G332" s="109" t="s">
        <v>1450</v>
      </c>
      <c r="H332" s="90">
        <v>61004</v>
      </c>
      <c r="I332" s="76" t="s">
        <v>325</v>
      </c>
      <c r="J332" s="76" t="s">
        <v>154</v>
      </c>
      <c r="K332" s="324">
        <v>318000</v>
      </c>
      <c r="L332" s="110">
        <v>420823</v>
      </c>
      <c r="M332" s="109" t="s">
        <v>1201</v>
      </c>
      <c r="N332" s="109" t="s">
        <v>154</v>
      </c>
      <c r="O332" s="324">
        <v>28900</v>
      </c>
      <c r="P332" s="77">
        <f ca="1">SUMIF($W$12:BO332,$P$11,W332:BO332)</f>
        <v>0</v>
      </c>
      <c r="Q332" s="77">
        <f ca="1">SUMIF($W$12:BP332,$P$11,X332:BP332)</f>
        <v>0</v>
      </c>
      <c r="R332" s="77">
        <f ca="1">SUMIF($W$12:BQ332,$P$11,Y332:BQ332)</f>
        <v>0</v>
      </c>
      <c r="S332" s="78">
        <f t="shared" ca="1" si="86"/>
        <v>0</v>
      </c>
      <c r="T332" s="77">
        <f t="shared" ca="1" si="87"/>
        <v>0</v>
      </c>
      <c r="U332" s="77">
        <f t="shared" ca="1" si="88"/>
        <v>0</v>
      </c>
      <c r="V332" s="79">
        <f t="shared" ca="1" si="89"/>
        <v>0</v>
      </c>
      <c r="W332" s="80"/>
      <c r="X332" s="81">
        <f t="shared" si="73"/>
        <v>0</v>
      </c>
      <c r="Y332" s="82"/>
      <c r="Z332" s="80"/>
      <c r="AA332" s="81">
        <f t="shared" si="74"/>
        <v>0</v>
      </c>
      <c r="AB332" s="82"/>
      <c r="AC332" s="80"/>
      <c r="AD332" s="81">
        <f t="shared" si="75"/>
        <v>0</v>
      </c>
      <c r="AE332" s="82"/>
      <c r="AF332" s="80"/>
      <c r="AG332" s="81">
        <f t="shared" si="76"/>
        <v>0</v>
      </c>
      <c r="AH332" s="82"/>
      <c r="AI332" s="80"/>
      <c r="AJ332" s="81">
        <f t="shared" si="77"/>
        <v>0</v>
      </c>
      <c r="AK332" s="82"/>
      <c r="AL332" s="80"/>
      <c r="AM332" s="81">
        <v>0</v>
      </c>
      <c r="AN332" s="82"/>
      <c r="AO332" s="80"/>
      <c r="AP332" s="81">
        <v>0</v>
      </c>
      <c r="AQ332" s="82"/>
      <c r="AR332" s="80"/>
      <c r="AS332" s="81">
        <f t="shared" si="78"/>
        <v>0</v>
      </c>
      <c r="AT332" s="82"/>
      <c r="AU332" s="80"/>
      <c r="AV332" s="81">
        <f t="shared" si="79"/>
        <v>0</v>
      </c>
      <c r="AW332" s="82"/>
      <c r="AX332" s="80"/>
      <c r="AY332" s="81">
        <f t="shared" si="80"/>
        <v>0</v>
      </c>
      <c r="AZ332" s="82"/>
      <c r="BA332" s="80"/>
      <c r="BB332" s="81">
        <f t="shared" si="81"/>
        <v>0</v>
      </c>
      <c r="BC332" s="82"/>
      <c r="BD332" s="80"/>
      <c r="BE332" s="81">
        <f t="shared" si="82"/>
        <v>0</v>
      </c>
      <c r="BF332" s="82"/>
      <c r="BG332" s="80"/>
      <c r="BH332" s="81">
        <f t="shared" si="83"/>
        <v>0</v>
      </c>
      <c r="BI332" s="82"/>
      <c r="BJ332" s="80"/>
      <c r="BK332" s="81">
        <f t="shared" si="84"/>
        <v>0</v>
      </c>
      <c r="BL332" s="82"/>
      <c r="BM332" s="80"/>
      <c r="BN332" s="81">
        <f t="shared" si="85"/>
        <v>0</v>
      </c>
      <c r="BO332" s="82"/>
    </row>
    <row r="333" spans="1:67" ht="39" hidden="1" customHeight="1" thickBot="1">
      <c r="A333" s="71">
        <v>85322</v>
      </c>
      <c r="B333" s="71" t="s">
        <v>2242</v>
      </c>
      <c r="C333" s="221" t="str">
        <f ca="1">IF(V333&gt;0,IF($C$12=B333,COUNT($C$12:C332,1),""),"")</f>
        <v/>
      </c>
      <c r="D333" s="221" t="str">
        <f ca="1">IF(V333&gt;0,IF($D$12=B333,COUNT($D$12:D332,1),""),"")</f>
        <v/>
      </c>
      <c r="E333" s="221" t="str">
        <f ca="1">IF(V333&gt;0,IF($E$12=B333,COUNT($E$12:E332,1),""),"")</f>
        <v/>
      </c>
      <c r="F333" s="221" t="str">
        <f ca="1">IF(V333&gt;0,IF($F$12=B333,COUNT($F$12:F332,1),""),"")</f>
        <v/>
      </c>
      <c r="G333" s="112" t="s">
        <v>1451</v>
      </c>
      <c r="H333" s="76">
        <v>61005</v>
      </c>
      <c r="I333" s="76" t="s">
        <v>326</v>
      </c>
      <c r="J333" s="76" t="s">
        <v>154</v>
      </c>
      <c r="K333" s="324">
        <v>529000</v>
      </c>
      <c r="L333" s="113">
        <v>420824</v>
      </c>
      <c r="M333" s="114" t="s">
        <v>1202</v>
      </c>
      <c r="N333" s="114" t="s">
        <v>154</v>
      </c>
      <c r="O333" s="324">
        <v>44000</v>
      </c>
      <c r="P333" s="77">
        <f ca="1">SUMIF($W$12:BO333,$P$11,W333:BO333)</f>
        <v>0</v>
      </c>
      <c r="Q333" s="77">
        <f ca="1">SUMIF($W$12:BP333,$P$11,X333:BP333)</f>
        <v>0</v>
      </c>
      <c r="R333" s="77">
        <f ca="1">SUMIF($W$12:BQ333,$P$11,Y333:BQ333)</f>
        <v>0</v>
      </c>
      <c r="S333" s="78">
        <f t="shared" ca="1" si="86"/>
        <v>0</v>
      </c>
      <c r="T333" s="77">
        <f t="shared" ca="1" si="87"/>
        <v>0</v>
      </c>
      <c r="U333" s="77">
        <f t="shared" ca="1" si="88"/>
        <v>0</v>
      </c>
      <c r="V333" s="79">
        <f t="shared" ca="1" si="89"/>
        <v>0</v>
      </c>
      <c r="W333" s="80"/>
      <c r="X333" s="81">
        <f t="shared" si="73"/>
        <v>0</v>
      </c>
      <c r="Y333" s="82"/>
      <c r="Z333" s="80"/>
      <c r="AA333" s="81">
        <f t="shared" si="74"/>
        <v>0</v>
      </c>
      <c r="AB333" s="82"/>
      <c r="AC333" s="80"/>
      <c r="AD333" s="81">
        <f t="shared" si="75"/>
        <v>0</v>
      </c>
      <c r="AE333" s="82"/>
      <c r="AF333" s="80"/>
      <c r="AG333" s="81">
        <f t="shared" si="76"/>
        <v>0</v>
      </c>
      <c r="AH333" s="82"/>
      <c r="AI333" s="80"/>
      <c r="AJ333" s="81">
        <f t="shared" si="77"/>
        <v>0</v>
      </c>
      <c r="AK333" s="82"/>
      <c r="AL333" s="80"/>
      <c r="AM333" s="81">
        <v>0</v>
      </c>
      <c r="AN333" s="82"/>
      <c r="AO333" s="80"/>
      <c r="AP333" s="81">
        <v>0</v>
      </c>
      <c r="AQ333" s="82"/>
      <c r="AR333" s="80"/>
      <c r="AS333" s="81">
        <f t="shared" si="78"/>
        <v>0</v>
      </c>
      <c r="AT333" s="82"/>
      <c r="AU333" s="80"/>
      <c r="AV333" s="81">
        <f t="shared" si="79"/>
        <v>0</v>
      </c>
      <c r="AW333" s="82"/>
      <c r="AX333" s="80"/>
      <c r="AY333" s="81">
        <f t="shared" si="80"/>
        <v>0</v>
      </c>
      <c r="AZ333" s="82"/>
      <c r="BA333" s="80"/>
      <c r="BB333" s="81">
        <f t="shared" si="81"/>
        <v>0</v>
      </c>
      <c r="BC333" s="82"/>
      <c r="BD333" s="80"/>
      <c r="BE333" s="81">
        <f t="shared" si="82"/>
        <v>0</v>
      </c>
      <c r="BF333" s="82"/>
      <c r="BG333" s="80"/>
      <c r="BH333" s="81">
        <f t="shared" si="83"/>
        <v>0</v>
      </c>
      <c r="BI333" s="82"/>
      <c r="BJ333" s="80"/>
      <c r="BK333" s="81">
        <f t="shared" si="84"/>
        <v>0</v>
      </c>
      <c r="BL333" s="82"/>
      <c r="BM333" s="80"/>
      <c r="BN333" s="81">
        <f t="shared" si="85"/>
        <v>0</v>
      </c>
      <c r="BO333" s="82"/>
    </row>
    <row r="334" spans="1:67" ht="39" hidden="1" customHeight="1" thickBot="1">
      <c r="A334" s="71">
        <v>85323</v>
      </c>
      <c r="B334" s="71" t="s">
        <v>2242</v>
      </c>
      <c r="C334" s="221" t="str">
        <f ca="1">IF(V334&gt;0,IF($C$12=B334,COUNT($C$12:C333,1),""),"")</f>
        <v/>
      </c>
      <c r="D334" s="221" t="str">
        <f ca="1">IF(V334&gt;0,IF($D$12=B334,COUNT($D$12:D333,1),""),"")</f>
        <v/>
      </c>
      <c r="E334" s="221" t="str">
        <f ca="1">IF(V334&gt;0,IF($E$12=B334,COUNT($E$12:E333,1),""),"")</f>
        <v/>
      </c>
      <c r="F334" s="221" t="str">
        <f ca="1">IF(V334&gt;0,IF($F$12=B334,COUNT($F$12:F333,1),""),"")</f>
        <v/>
      </c>
      <c r="G334" s="112">
        <v>682003700</v>
      </c>
      <c r="H334" s="76">
        <v>61006</v>
      </c>
      <c r="I334" s="76" t="s">
        <v>327</v>
      </c>
      <c r="J334" s="76" t="s">
        <v>154</v>
      </c>
      <c r="K334" s="324">
        <v>836000</v>
      </c>
      <c r="L334" s="113">
        <v>420824</v>
      </c>
      <c r="M334" s="114" t="s">
        <v>1202</v>
      </c>
      <c r="N334" s="114" t="s">
        <v>154</v>
      </c>
      <c r="O334" s="324">
        <v>44000</v>
      </c>
      <c r="P334" s="77">
        <f ca="1">SUMIF($W$12:BO334,$P$11,W334:BO334)</f>
        <v>0</v>
      </c>
      <c r="Q334" s="77">
        <f ca="1">SUMIF($W$12:BP334,$P$11,X334:BP334)</f>
        <v>0</v>
      </c>
      <c r="R334" s="77">
        <f ca="1">SUMIF($W$12:BQ334,$P$11,Y334:BQ334)</f>
        <v>0</v>
      </c>
      <c r="S334" s="78">
        <f t="shared" ca="1" si="86"/>
        <v>0</v>
      </c>
      <c r="T334" s="77">
        <f t="shared" ca="1" si="87"/>
        <v>0</v>
      </c>
      <c r="U334" s="77">
        <f t="shared" ca="1" si="88"/>
        <v>0</v>
      </c>
      <c r="V334" s="79">
        <f t="shared" ca="1" si="89"/>
        <v>0</v>
      </c>
      <c r="W334" s="80"/>
      <c r="X334" s="81">
        <f t="shared" ref="X334:X397" si="90">W334</f>
        <v>0</v>
      </c>
      <c r="Y334" s="82"/>
      <c r="Z334" s="80"/>
      <c r="AA334" s="81">
        <f t="shared" ref="AA334:AA397" si="91">Z334</f>
        <v>0</v>
      </c>
      <c r="AB334" s="82"/>
      <c r="AC334" s="80"/>
      <c r="AD334" s="81">
        <f t="shared" ref="AD334:AD397" si="92">AC334</f>
        <v>0</v>
      </c>
      <c r="AE334" s="82"/>
      <c r="AF334" s="80"/>
      <c r="AG334" s="81">
        <f t="shared" ref="AG334:AG397" si="93">AF334</f>
        <v>0</v>
      </c>
      <c r="AH334" s="82"/>
      <c r="AI334" s="80"/>
      <c r="AJ334" s="81">
        <f t="shared" ref="AJ334:AJ397" si="94">AI334</f>
        <v>0</v>
      </c>
      <c r="AK334" s="82"/>
      <c r="AL334" s="80"/>
      <c r="AM334" s="81">
        <v>0</v>
      </c>
      <c r="AN334" s="82"/>
      <c r="AO334" s="80"/>
      <c r="AP334" s="81">
        <v>0</v>
      </c>
      <c r="AQ334" s="82"/>
      <c r="AR334" s="80"/>
      <c r="AS334" s="81">
        <f t="shared" ref="AS334:AS397" si="95">AR334</f>
        <v>0</v>
      </c>
      <c r="AT334" s="82"/>
      <c r="AU334" s="80"/>
      <c r="AV334" s="81">
        <f t="shared" ref="AV334:AV397" si="96">AU334</f>
        <v>0</v>
      </c>
      <c r="AW334" s="82"/>
      <c r="AX334" s="80"/>
      <c r="AY334" s="81">
        <f t="shared" ref="AY334:AY397" si="97">AX334</f>
        <v>0</v>
      </c>
      <c r="AZ334" s="82"/>
      <c r="BA334" s="80"/>
      <c r="BB334" s="81">
        <f t="shared" ref="BB334:BB397" si="98">BA334</f>
        <v>0</v>
      </c>
      <c r="BC334" s="82"/>
      <c r="BD334" s="80"/>
      <c r="BE334" s="81">
        <f t="shared" ref="BE334:BE397" si="99">BD334</f>
        <v>0</v>
      </c>
      <c r="BF334" s="82"/>
      <c r="BG334" s="80"/>
      <c r="BH334" s="81">
        <f t="shared" ref="BH334:BH397" si="100">BG334</f>
        <v>0</v>
      </c>
      <c r="BI334" s="82"/>
      <c r="BJ334" s="80"/>
      <c r="BK334" s="81">
        <f t="shared" ref="BK334:BK397" si="101">BJ334</f>
        <v>0</v>
      </c>
      <c r="BL334" s="82"/>
      <c r="BM334" s="80"/>
      <c r="BN334" s="81">
        <f t="shared" ref="BN334:BN397" si="102">BM334</f>
        <v>0</v>
      </c>
      <c r="BO334" s="82"/>
    </row>
    <row r="335" spans="1:67" ht="39" hidden="1" customHeight="1" thickBot="1">
      <c r="A335" s="71">
        <v>85324</v>
      </c>
      <c r="B335" s="71" t="s">
        <v>2242</v>
      </c>
      <c r="C335" s="221" t="str">
        <f ca="1">IF(V335&gt;0,IF($C$12=B335,COUNT($C$12:C334,1),""),"")</f>
        <v/>
      </c>
      <c r="D335" s="221" t="str">
        <f ca="1">IF(V335&gt;0,IF($D$12=B335,COUNT($D$12:D334,1),""),"")</f>
        <v/>
      </c>
      <c r="E335" s="221" t="str">
        <f ca="1">IF(V335&gt;0,IF($E$12=B335,COUNT($E$12:E334,1),""),"")</f>
        <v/>
      </c>
      <c r="F335" s="221" t="str">
        <f ca="1">IF(V335&gt;0,IF($F$12=B335,COUNT($F$12:F334,1),""),"")</f>
        <v/>
      </c>
      <c r="G335" s="112"/>
      <c r="H335" s="76">
        <v>70101</v>
      </c>
      <c r="I335" s="76" t="s">
        <v>328</v>
      </c>
      <c r="J335" s="76" t="s">
        <v>154</v>
      </c>
      <c r="K335" s="324">
        <v>210000</v>
      </c>
      <c r="L335" s="113">
        <v>420901</v>
      </c>
      <c r="M335" s="114" t="s">
        <v>1204</v>
      </c>
      <c r="N335" s="114" t="s">
        <v>154</v>
      </c>
      <c r="O335" s="324">
        <v>81000</v>
      </c>
      <c r="P335" s="77">
        <f ca="1">SUMIF($W$12:BO335,$P$11,W335:BO335)</f>
        <v>0</v>
      </c>
      <c r="Q335" s="77">
        <f ca="1">SUMIF($W$12:BP335,$P$11,X335:BP335)</f>
        <v>0</v>
      </c>
      <c r="R335" s="77">
        <f ca="1">SUMIF($W$12:BQ335,$P$11,Y335:BQ335)</f>
        <v>0</v>
      </c>
      <c r="S335" s="78">
        <f t="shared" ca="1" si="86"/>
        <v>0</v>
      </c>
      <c r="T335" s="77">
        <f t="shared" ca="1" si="87"/>
        <v>0</v>
      </c>
      <c r="U335" s="77">
        <f t="shared" ca="1" si="88"/>
        <v>0</v>
      </c>
      <c r="V335" s="79">
        <f t="shared" ca="1" si="89"/>
        <v>0</v>
      </c>
      <c r="W335" s="80"/>
      <c r="X335" s="81">
        <f t="shared" si="90"/>
        <v>0</v>
      </c>
      <c r="Y335" s="82"/>
      <c r="Z335" s="80"/>
      <c r="AA335" s="81">
        <f t="shared" si="91"/>
        <v>0</v>
      </c>
      <c r="AB335" s="82"/>
      <c r="AC335" s="80"/>
      <c r="AD335" s="81">
        <f t="shared" si="92"/>
        <v>0</v>
      </c>
      <c r="AE335" s="82"/>
      <c r="AF335" s="80"/>
      <c r="AG335" s="81">
        <f t="shared" si="93"/>
        <v>0</v>
      </c>
      <c r="AH335" s="82"/>
      <c r="AI335" s="80"/>
      <c r="AJ335" s="81">
        <f t="shared" si="94"/>
        <v>0</v>
      </c>
      <c r="AK335" s="82"/>
      <c r="AL335" s="80"/>
      <c r="AM335" s="81">
        <v>0</v>
      </c>
      <c r="AN335" s="82"/>
      <c r="AO335" s="80"/>
      <c r="AP335" s="81">
        <v>0</v>
      </c>
      <c r="AQ335" s="82"/>
      <c r="AR335" s="80"/>
      <c r="AS335" s="81">
        <f t="shared" si="95"/>
        <v>0</v>
      </c>
      <c r="AT335" s="82"/>
      <c r="AU335" s="80"/>
      <c r="AV335" s="81">
        <f t="shared" si="96"/>
        <v>0</v>
      </c>
      <c r="AW335" s="82"/>
      <c r="AX335" s="80"/>
      <c r="AY335" s="81">
        <f t="shared" si="97"/>
        <v>0</v>
      </c>
      <c r="AZ335" s="82"/>
      <c r="BA335" s="80"/>
      <c r="BB335" s="81">
        <f t="shared" si="98"/>
        <v>0</v>
      </c>
      <c r="BC335" s="82"/>
      <c r="BD335" s="80"/>
      <c r="BE335" s="81">
        <f t="shared" si="99"/>
        <v>0</v>
      </c>
      <c r="BF335" s="82"/>
      <c r="BG335" s="80"/>
      <c r="BH335" s="81">
        <f t="shared" si="100"/>
        <v>0</v>
      </c>
      <c r="BI335" s="82"/>
      <c r="BJ335" s="80"/>
      <c r="BK335" s="81">
        <f t="shared" si="101"/>
        <v>0</v>
      </c>
      <c r="BL335" s="82"/>
      <c r="BM335" s="80"/>
      <c r="BN335" s="81">
        <f t="shared" si="102"/>
        <v>0</v>
      </c>
      <c r="BO335" s="82"/>
    </row>
    <row r="336" spans="1:67" ht="39" hidden="1" customHeight="1" thickBot="1">
      <c r="A336" s="71">
        <v>85325</v>
      </c>
      <c r="B336" s="71" t="s">
        <v>2242</v>
      </c>
      <c r="C336" s="221" t="str">
        <f ca="1">IF(V336&gt;0,IF($C$12=B336,COUNT($C$12:C335,1),""),"")</f>
        <v/>
      </c>
      <c r="D336" s="221" t="str">
        <f ca="1">IF(V336&gt;0,IF($D$12=B336,COUNT($D$12:D335,1),""),"")</f>
        <v/>
      </c>
      <c r="E336" s="221" t="str">
        <f ca="1">IF(V336&gt;0,IF($E$12=B336,COUNT($E$12:E335,1),""),"")</f>
        <v/>
      </c>
      <c r="F336" s="221" t="str">
        <f ca="1">IF(V336&gt;0,IF($F$12=B336,COUNT($F$12:F335,1),""),"")</f>
        <v/>
      </c>
      <c r="G336" s="112"/>
      <c r="H336" s="76">
        <v>70102</v>
      </c>
      <c r="I336" s="76" t="s">
        <v>329</v>
      </c>
      <c r="J336" s="76" t="s">
        <v>154</v>
      </c>
      <c r="K336" s="324">
        <v>266000</v>
      </c>
      <c r="L336" s="113">
        <v>420901</v>
      </c>
      <c r="M336" s="114" t="s">
        <v>1204</v>
      </c>
      <c r="N336" s="114" t="s">
        <v>154</v>
      </c>
      <c r="O336" s="324">
        <v>81000</v>
      </c>
      <c r="P336" s="77">
        <f ca="1">SUMIF($W$12:BO336,$P$11,W336:BO336)</f>
        <v>0</v>
      </c>
      <c r="Q336" s="77">
        <f ca="1">SUMIF($W$12:BP336,$P$11,X336:BP336)</f>
        <v>0</v>
      </c>
      <c r="R336" s="77">
        <f ca="1">SUMIF($W$12:BQ336,$P$11,Y336:BQ336)</f>
        <v>0</v>
      </c>
      <c r="S336" s="78">
        <f t="shared" ca="1" si="86"/>
        <v>0</v>
      </c>
      <c r="T336" s="77">
        <f t="shared" ca="1" si="87"/>
        <v>0</v>
      </c>
      <c r="U336" s="77">
        <f t="shared" ca="1" si="88"/>
        <v>0</v>
      </c>
      <c r="V336" s="79">
        <f t="shared" ca="1" si="89"/>
        <v>0</v>
      </c>
      <c r="W336" s="80"/>
      <c r="X336" s="81">
        <f t="shared" si="90"/>
        <v>0</v>
      </c>
      <c r="Y336" s="82"/>
      <c r="Z336" s="80"/>
      <c r="AA336" s="81">
        <f t="shared" si="91"/>
        <v>0</v>
      </c>
      <c r="AB336" s="82"/>
      <c r="AC336" s="80"/>
      <c r="AD336" s="81">
        <f t="shared" si="92"/>
        <v>0</v>
      </c>
      <c r="AE336" s="82"/>
      <c r="AF336" s="80"/>
      <c r="AG336" s="81">
        <f t="shared" si="93"/>
        <v>0</v>
      </c>
      <c r="AH336" s="82"/>
      <c r="AI336" s="80"/>
      <c r="AJ336" s="81"/>
      <c r="AK336" s="82"/>
      <c r="AL336" s="80"/>
      <c r="AM336" s="81">
        <v>0</v>
      </c>
      <c r="AN336" s="82"/>
      <c r="AO336" s="80"/>
      <c r="AP336" s="81">
        <v>0</v>
      </c>
      <c r="AQ336" s="82"/>
      <c r="AR336" s="80"/>
      <c r="AS336" s="81"/>
      <c r="AT336" s="82"/>
      <c r="AU336" s="80"/>
      <c r="AV336" s="81"/>
      <c r="AW336" s="82"/>
      <c r="AX336" s="80"/>
      <c r="AY336" s="81"/>
      <c r="AZ336" s="82"/>
      <c r="BA336" s="80"/>
      <c r="BB336" s="81"/>
      <c r="BC336" s="82"/>
      <c r="BD336" s="80"/>
      <c r="BE336" s="81"/>
      <c r="BF336" s="82"/>
      <c r="BG336" s="80"/>
      <c r="BH336" s="81"/>
      <c r="BI336" s="82"/>
      <c r="BJ336" s="80"/>
      <c r="BK336" s="81"/>
      <c r="BL336" s="82"/>
      <c r="BM336" s="80"/>
      <c r="BN336" s="81"/>
      <c r="BO336" s="82"/>
    </row>
    <row r="337" spans="1:67" ht="39" hidden="1" customHeight="1" thickBot="1">
      <c r="A337" s="71">
        <v>85326</v>
      </c>
      <c r="B337" s="71" t="s">
        <v>2242</v>
      </c>
      <c r="C337" s="221" t="str">
        <f ca="1">IF(V337&gt;0,IF($C$12=B337,COUNT($C$12:C336,1),""),"")</f>
        <v/>
      </c>
      <c r="D337" s="221" t="str">
        <f ca="1">IF(V337&gt;0,IF($D$12=B337,COUNT($D$12:D336,1),""),"")</f>
        <v/>
      </c>
      <c r="E337" s="221" t="str">
        <f ca="1">IF(V337&gt;0,IF($E$12=B337,COUNT($E$12:E336,1),""),"")</f>
        <v/>
      </c>
      <c r="F337" s="221" t="str">
        <f ca="1">IF(V337&gt;0,IF($F$12=B337,COUNT($F$12:F336,1),""),"")</f>
        <v/>
      </c>
      <c r="G337" s="109"/>
      <c r="H337" s="112">
        <v>70103</v>
      </c>
      <c r="I337" s="112" t="s">
        <v>330</v>
      </c>
      <c r="J337" s="112" t="s">
        <v>154</v>
      </c>
      <c r="K337" s="324">
        <v>332000</v>
      </c>
      <c r="L337" s="108">
        <v>420901</v>
      </c>
      <c r="M337" s="75" t="s">
        <v>1204</v>
      </c>
      <c r="N337" s="106" t="s">
        <v>154</v>
      </c>
      <c r="O337" s="324">
        <v>81000</v>
      </c>
      <c r="P337" s="77">
        <f ca="1">SUMIF($W$12:BO337,$P$11,W337:BO337)</f>
        <v>0</v>
      </c>
      <c r="Q337" s="77">
        <f ca="1">SUMIF($W$12:BP337,$P$11,X337:BP337)</f>
        <v>0</v>
      </c>
      <c r="R337" s="77">
        <f ca="1">SUMIF($W$12:BQ337,$P$11,Y337:BQ337)</f>
        <v>0</v>
      </c>
      <c r="S337" s="78">
        <f t="shared" ca="1" si="86"/>
        <v>0</v>
      </c>
      <c r="T337" s="77">
        <f t="shared" ca="1" si="87"/>
        <v>0</v>
      </c>
      <c r="U337" s="77">
        <f t="shared" ca="1" si="88"/>
        <v>0</v>
      </c>
      <c r="V337" s="79">
        <f t="shared" ca="1" si="89"/>
        <v>0</v>
      </c>
      <c r="W337" s="80"/>
      <c r="X337" s="81">
        <f t="shared" si="90"/>
        <v>0</v>
      </c>
      <c r="Y337" s="82"/>
      <c r="Z337" s="80"/>
      <c r="AA337" s="81">
        <f t="shared" si="91"/>
        <v>0</v>
      </c>
      <c r="AB337" s="82"/>
      <c r="AC337" s="80"/>
      <c r="AD337" s="81">
        <f t="shared" si="92"/>
        <v>0</v>
      </c>
      <c r="AE337" s="82"/>
      <c r="AF337" s="80"/>
      <c r="AG337" s="81">
        <f t="shared" si="93"/>
        <v>0</v>
      </c>
      <c r="AH337" s="82"/>
      <c r="AI337" s="80"/>
      <c r="AJ337" s="81">
        <f t="shared" si="94"/>
        <v>0</v>
      </c>
      <c r="AK337" s="82"/>
      <c r="AL337" s="80"/>
      <c r="AM337" s="81">
        <v>0</v>
      </c>
      <c r="AN337" s="82"/>
      <c r="AO337" s="80"/>
      <c r="AP337" s="81">
        <v>0</v>
      </c>
      <c r="AQ337" s="82"/>
      <c r="AR337" s="80"/>
      <c r="AS337" s="81">
        <f t="shared" si="95"/>
        <v>0</v>
      </c>
      <c r="AT337" s="82"/>
      <c r="AU337" s="80"/>
      <c r="AV337" s="81">
        <f t="shared" si="96"/>
        <v>0</v>
      </c>
      <c r="AW337" s="82"/>
      <c r="AX337" s="80"/>
      <c r="AY337" s="81">
        <f t="shared" si="97"/>
        <v>0</v>
      </c>
      <c r="AZ337" s="82"/>
      <c r="BA337" s="80"/>
      <c r="BB337" s="81">
        <f t="shared" si="98"/>
        <v>0</v>
      </c>
      <c r="BC337" s="82"/>
      <c r="BD337" s="80"/>
      <c r="BE337" s="81">
        <f t="shared" si="99"/>
        <v>0</v>
      </c>
      <c r="BF337" s="82"/>
      <c r="BG337" s="80"/>
      <c r="BH337" s="81">
        <f t="shared" si="100"/>
        <v>0</v>
      </c>
      <c r="BI337" s="82"/>
      <c r="BJ337" s="80"/>
      <c r="BK337" s="81">
        <f t="shared" si="101"/>
        <v>0</v>
      </c>
      <c r="BL337" s="82"/>
      <c r="BM337" s="80"/>
      <c r="BN337" s="81">
        <f t="shared" si="102"/>
        <v>0</v>
      </c>
      <c r="BO337" s="82"/>
    </row>
    <row r="338" spans="1:67" ht="39" hidden="1" customHeight="1" thickBot="1">
      <c r="A338" s="71">
        <v>85327</v>
      </c>
      <c r="B338" s="71" t="s">
        <v>2242</v>
      </c>
      <c r="C338" s="221" t="str">
        <f ca="1">IF(V338&gt;0,IF($C$12=B338,COUNT($C$12:C337,1),""),"")</f>
        <v/>
      </c>
      <c r="D338" s="221" t="str">
        <f ca="1">IF(V338&gt;0,IF($D$12=B338,COUNT($D$12:D337,1),""),"")</f>
        <v/>
      </c>
      <c r="E338" s="221" t="str">
        <f ca="1">IF(V338&gt;0,IF($E$12=B338,COUNT($E$12:E337,1),""),"")</f>
        <v/>
      </c>
      <c r="F338" s="221" t="str">
        <f ca="1">IF(V338&gt;0,IF($F$12=B338,COUNT($F$12:F337,1),""),"")</f>
        <v/>
      </c>
      <c r="G338" s="109"/>
      <c r="H338" s="112">
        <v>70104</v>
      </c>
      <c r="I338" s="112" t="s">
        <v>331</v>
      </c>
      <c r="J338" s="112" t="s">
        <v>154</v>
      </c>
      <c r="K338" s="324">
        <v>463000</v>
      </c>
      <c r="L338" s="108">
        <v>420901</v>
      </c>
      <c r="M338" s="75" t="s">
        <v>1204</v>
      </c>
      <c r="N338" s="106" t="s">
        <v>154</v>
      </c>
      <c r="O338" s="324">
        <v>81000</v>
      </c>
      <c r="P338" s="77">
        <f ca="1">SUMIF($W$12:BO338,$P$11,W338:BO338)</f>
        <v>0</v>
      </c>
      <c r="Q338" s="77">
        <f ca="1">SUMIF($W$12:BP338,$P$11,X338:BP338)</f>
        <v>0</v>
      </c>
      <c r="R338" s="77">
        <f ca="1">SUMIF($W$12:BQ338,$P$11,Y338:BQ338)</f>
        <v>0</v>
      </c>
      <c r="S338" s="78">
        <f t="shared" ca="1" si="86"/>
        <v>0</v>
      </c>
      <c r="T338" s="77">
        <f t="shared" ca="1" si="87"/>
        <v>0</v>
      </c>
      <c r="U338" s="77">
        <f t="shared" ca="1" si="88"/>
        <v>0</v>
      </c>
      <c r="V338" s="79">
        <f t="shared" ca="1" si="89"/>
        <v>0</v>
      </c>
      <c r="W338" s="80"/>
      <c r="X338" s="81">
        <f t="shared" si="90"/>
        <v>0</v>
      </c>
      <c r="Y338" s="82"/>
      <c r="Z338" s="80"/>
      <c r="AA338" s="81">
        <f t="shared" si="91"/>
        <v>0</v>
      </c>
      <c r="AB338" s="82"/>
      <c r="AC338" s="80"/>
      <c r="AD338" s="81">
        <f t="shared" si="92"/>
        <v>0</v>
      </c>
      <c r="AE338" s="82"/>
      <c r="AF338" s="80"/>
      <c r="AG338" s="81">
        <f t="shared" si="93"/>
        <v>0</v>
      </c>
      <c r="AH338" s="82"/>
      <c r="AI338" s="80"/>
      <c r="AJ338" s="81">
        <f t="shared" si="94"/>
        <v>0</v>
      </c>
      <c r="AK338" s="82"/>
      <c r="AL338" s="80"/>
      <c r="AM338" s="81">
        <v>0</v>
      </c>
      <c r="AN338" s="82"/>
      <c r="AO338" s="80"/>
      <c r="AP338" s="81">
        <v>0</v>
      </c>
      <c r="AQ338" s="82"/>
      <c r="AR338" s="80"/>
      <c r="AS338" s="81">
        <f t="shared" si="95"/>
        <v>0</v>
      </c>
      <c r="AT338" s="82"/>
      <c r="AU338" s="80"/>
      <c r="AV338" s="81">
        <f t="shared" si="96"/>
        <v>0</v>
      </c>
      <c r="AW338" s="82"/>
      <c r="AX338" s="80"/>
      <c r="AY338" s="81">
        <f t="shared" si="97"/>
        <v>0</v>
      </c>
      <c r="AZ338" s="82"/>
      <c r="BA338" s="80"/>
      <c r="BB338" s="81">
        <f t="shared" si="98"/>
        <v>0</v>
      </c>
      <c r="BC338" s="82"/>
      <c r="BD338" s="80"/>
      <c r="BE338" s="81">
        <f t="shared" si="99"/>
        <v>0</v>
      </c>
      <c r="BF338" s="82"/>
      <c r="BG338" s="80"/>
      <c r="BH338" s="81">
        <f t="shared" si="100"/>
        <v>0</v>
      </c>
      <c r="BI338" s="82"/>
      <c r="BJ338" s="80"/>
      <c r="BK338" s="81">
        <f t="shared" si="101"/>
        <v>0</v>
      </c>
      <c r="BL338" s="82"/>
      <c r="BM338" s="80"/>
      <c r="BN338" s="81">
        <f t="shared" si="102"/>
        <v>0</v>
      </c>
      <c r="BO338" s="82"/>
    </row>
    <row r="339" spans="1:67" ht="39" hidden="1" customHeight="1" thickBot="1">
      <c r="A339" s="71">
        <v>85328</v>
      </c>
      <c r="B339" s="71" t="s">
        <v>2242</v>
      </c>
      <c r="C339" s="221" t="str">
        <f ca="1">IF(V339&gt;0,IF($C$12=B339,COUNT($C$12:C338,1),""),"")</f>
        <v/>
      </c>
      <c r="D339" s="221" t="str">
        <f ca="1">IF(V339&gt;0,IF($D$12=B339,COUNT($D$12:D338,1),""),"")</f>
        <v/>
      </c>
      <c r="E339" s="221" t="str">
        <f ca="1">IF(V339&gt;0,IF($E$12=B339,COUNT($E$12:E338,1),""),"")</f>
        <v/>
      </c>
      <c r="F339" s="221" t="str">
        <f ca="1">IF(V339&gt;0,IF($F$12=B339,COUNT($F$12:F338,1),""),"")</f>
        <v/>
      </c>
      <c r="G339" s="106">
        <v>683015990</v>
      </c>
      <c r="H339" s="76">
        <v>70105</v>
      </c>
      <c r="I339" s="76" t="s">
        <v>332</v>
      </c>
      <c r="J339" s="77" t="s">
        <v>154</v>
      </c>
      <c r="K339" s="324">
        <v>635000</v>
      </c>
      <c r="L339" s="108">
        <v>420902</v>
      </c>
      <c r="M339" s="75" t="s">
        <v>1205</v>
      </c>
      <c r="N339" s="106" t="s">
        <v>154</v>
      </c>
      <c r="O339" s="324">
        <v>93200</v>
      </c>
      <c r="P339" s="77">
        <f ca="1">SUMIF($W$12:BO339,$P$11,W339:BO339)</f>
        <v>0</v>
      </c>
      <c r="Q339" s="77">
        <f ca="1">SUMIF($W$12:BP339,$P$11,X339:BP339)</f>
        <v>0</v>
      </c>
      <c r="R339" s="77">
        <f ca="1">SUMIF($W$12:BQ339,$P$11,Y339:BQ339)</f>
        <v>0</v>
      </c>
      <c r="S339" s="78">
        <f t="shared" ca="1" si="86"/>
        <v>0</v>
      </c>
      <c r="T339" s="77">
        <f t="shared" ca="1" si="87"/>
        <v>0</v>
      </c>
      <c r="U339" s="77">
        <f t="shared" ca="1" si="88"/>
        <v>0</v>
      </c>
      <c r="V339" s="79">
        <f t="shared" ca="1" si="89"/>
        <v>0</v>
      </c>
      <c r="W339" s="80"/>
      <c r="X339" s="81">
        <f t="shared" si="90"/>
        <v>0</v>
      </c>
      <c r="Y339" s="82"/>
      <c r="Z339" s="80"/>
      <c r="AA339" s="81">
        <f t="shared" si="91"/>
        <v>0</v>
      </c>
      <c r="AB339" s="82"/>
      <c r="AC339" s="80"/>
      <c r="AD339" s="81">
        <f t="shared" si="92"/>
        <v>0</v>
      </c>
      <c r="AE339" s="82"/>
      <c r="AF339" s="80"/>
      <c r="AG339" s="81">
        <f t="shared" si="93"/>
        <v>0</v>
      </c>
      <c r="AH339" s="82"/>
      <c r="AI339" s="80"/>
      <c r="AJ339" s="81">
        <f t="shared" si="94"/>
        <v>0</v>
      </c>
      <c r="AK339" s="82"/>
      <c r="AL339" s="80"/>
      <c r="AM339" s="81">
        <v>0</v>
      </c>
      <c r="AN339" s="82"/>
      <c r="AO339" s="80"/>
      <c r="AP339" s="81">
        <v>0</v>
      </c>
      <c r="AQ339" s="82"/>
      <c r="AR339" s="80"/>
      <c r="AS339" s="81">
        <f t="shared" si="95"/>
        <v>0</v>
      </c>
      <c r="AT339" s="82"/>
      <c r="AU339" s="80"/>
      <c r="AV339" s="81">
        <f t="shared" si="96"/>
        <v>0</v>
      </c>
      <c r="AW339" s="82"/>
      <c r="AX339" s="80"/>
      <c r="AY339" s="81">
        <f t="shared" si="97"/>
        <v>0</v>
      </c>
      <c r="AZ339" s="82"/>
      <c r="BA339" s="80"/>
      <c r="BB339" s="81">
        <f t="shared" si="98"/>
        <v>0</v>
      </c>
      <c r="BC339" s="82"/>
      <c r="BD339" s="80"/>
      <c r="BE339" s="81">
        <f t="shared" si="99"/>
        <v>0</v>
      </c>
      <c r="BF339" s="82"/>
      <c r="BG339" s="80"/>
      <c r="BH339" s="81">
        <f t="shared" si="100"/>
        <v>0</v>
      </c>
      <c r="BI339" s="82"/>
      <c r="BJ339" s="80"/>
      <c r="BK339" s="81">
        <f t="shared" si="101"/>
        <v>0</v>
      </c>
      <c r="BL339" s="82"/>
      <c r="BM339" s="80"/>
      <c r="BN339" s="81">
        <f t="shared" si="102"/>
        <v>0</v>
      </c>
      <c r="BO339" s="82"/>
    </row>
    <row r="340" spans="1:67" ht="39" hidden="1" customHeight="1" thickBot="1">
      <c r="A340" s="71">
        <v>85329</v>
      </c>
      <c r="B340" s="71" t="s">
        <v>2242</v>
      </c>
      <c r="C340" s="221" t="str">
        <f ca="1">IF(V340&gt;0,IF($C$12=B340,COUNT($C$12:C339,1),""),"")</f>
        <v/>
      </c>
      <c r="D340" s="221" t="str">
        <f ca="1">IF(V340&gt;0,IF($D$12=B340,COUNT($D$12:D339,1),""),"")</f>
        <v/>
      </c>
      <c r="E340" s="221" t="str">
        <f ca="1">IF(V340&gt;0,IF($E$12=B340,COUNT($E$12:E339,1),""),"")</f>
        <v/>
      </c>
      <c r="F340" s="221" t="str">
        <f ca="1">IF(V340&gt;0,IF($F$12=B340,COUNT($F$12:F339,1),""),"")</f>
        <v/>
      </c>
      <c r="G340" s="115" t="s">
        <v>1452</v>
      </c>
      <c r="H340" s="115">
        <v>70106</v>
      </c>
      <c r="I340" s="116" t="s">
        <v>333</v>
      </c>
      <c r="J340" s="116" t="s">
        <v>154</v>
      </c>
      <c r="K340" s="324">
        <v>782000</v>
      </c>
      <c r="L340" s="118">
        <v>420508</v>
      </c>
      <c r="M340" s="119" t="s">
        <v>1164</v>
      </c>
      <c r="N340" s="119" t="s">
        <v>154</v>
      </c>
      <c r="O340" s="324">
        <v>173500</v>
      </c>
      <c r="P340" s="77">
        <f ca="1">SUMIF($W$12:BO340,$P$11,W340:BO340)</f>
        <v>0</v>
      </c>
      <c r="Q340" s="77">
        <f ca="1">SUMIF($W$12:BP340,$P$11,X340:BP340)</f>
        <v>0</v>
      </c>
      <c r="R340" s="77">
        <f ca="1">SUMIF($W$12:BQ340,$P$11,Y340:BQ340)</f>
        <v>0</v>
      </c>
      <c r="S340" s="78">
        <f t="shared" ca="1" si="86"/>
        <v>0</v>
      </c>
      <c r="T340" s="77">
        <f t="shared" ca="1" si="87"/>
        <v>0</v>
      </c>
      <c r="U340" s="77">
        <f t="shared" ca="1" si="88"/>
        <v>0</v>
      </c>
      <c r="V340" s="79">
        <f t="shared" ca="1" si="89"/>
        <v>0</v>
      </c>
      <c r="W340" s="80"/>
      <c r="X340" s="81">
        <f t="shared" si="90"/>
        <v>0</v>
      </c>
      <c r="Y340" s="82"/>
      <c r="Z340" s="80"/>
      <c r="AA340" s="81">
        <f t="shared" si="91"/>
        <v>0</v>
      </c>
      <c r="AB340" s="82"/>
      <c r="AC340" s="80"/>
      <c r="AD340" s="81">
        <f t="shared" si="92"/>
        <v>0</v>
      </c>
      <c r="AE340" s="82"/>
      <c r="AF340" s="80"/>
      <c r="AG340" s="81">
        <f t="shared" si="93"/>
        <v>0</v>
      </c>
      <c r="AH340" s="82"/>
      <c r="AI340" s="80"/>
      <c r="AJ340" s="81">
        <f t="shared" si="94"/>
        <v>0</v>
      </c>
      <c r="AK340" s="82"/>
      <c r="AL340" s="80"/>
      <c r="AM340" s="81">
        <v>0</v>
      </c>
      <c r="AN340" s="82"/>
      <c r="AO340" s="80"/>
      <c r="AP340" s="81">
        <v>0</v>
      </c>
      <c r="AQ340" s="82"/>
      <c r="AR340" s="80"/>
      <c r="AS340" s="81">
        <f t="shared" si="95"/>
        <v>0</v>
      </c>
      <c r="AT340" s="82"/>
      <c r="AU340" s="80"/>
      <c r="AV340" s="81">
        <f t="shared" si="96"/>
        <v>0</v>
      </c>
      <c r="AW340" s="82"/>
      <c r="AX340" s="80"/>
      <c r="AY340" s="81">
        <f t="shared" si="97"/>
        <v>0</v>
      </c>
      <c r="AZ340" s="82"/>
      <c r="BA340" s="80"/>
      <c r="BB340" s="81">
        <f t="shared" si="98"/>
        <v>0</v>
      </c>
      <c r="BC340" s="82"/>
      <c r="BD340" s="80"/>
      <c r="BE340" s="81">
        <f t="shared" si="99"/>
        <v>0</v>
      </c>
      <c r="BF340" s="82"/>
      <c r="BG340" s="80"/>
      <c r="BH340" s="81">
        <f t="shared" si="100"/>
        <v>0</v>
      </c>
      <c r="BI340" s="82"/>
      <c r="BJ340" s="80"/>
      <c r="BK340" s="81">
        <f t="shared" si="101"/>
        <v>0</v>
      </c>
      <c r="BL340" s="82"/>
      <c r="BM340" s="80"/>
      <c r="BN340" s="81">
        <f t="shared" si="102"/>
        <v>0</v>
      </c>
      <c r="BO340" s="82"/>
    </row>
    <row r="341" spans="1:67" ht="39" hidden="1" customHeight="1" thickBot="1">
      <c r="A341" s="71">
        <v>85330</v>
      </c>
      <c r="B341" s="71" t="s">
        <v>2242</v>
      </c>
      <c r="C341" s="221" t="str">
        <f ca="1">IF(V341&gt;0,IF($C$12=B341,COUNT($C$12:C340,1),""),"")</f>
        <v/>
      </c>
      <c r="D341" s="221" t="str">
        <f ca="1">IF(V341&gt;0,IF($D$12=B341,COUNT($D$12:D340,1),""),"")</f>
        <v/>
      </c>
      <c r="E341" s="221" t="str">
        <f ca="1">IF(V341&gt;0,IF($E$12=B341,COUNT($E$12:E340,1),""),"")</f>
        <v/>
      </c>
      <c r="F341" s="221" t="str">
        <f ca="1">IF(V341&gt;0,IF($F$12=B341,COUNT($F$12:F340,1),""),"")</f>
        <v/>
      </c>
      <c r="G341" s="115" t="s">
        <v>1453</v>
      </c>
      <c r="H341" s="115">
        <v>70107</v>
      </c>
      <c r="I341" s="116" t="s">
        <v>334</v>
      </c>
      <c r="J341" s="116" t="s">
        <v>154</v>
      </c>
      <c r="K341" s="324">
        <v>936000</v>
      </c>
      <c r="L341" s="118">
        <v>420508</v>
      </c>
      <c r="M341" s="117" t="s">
        <v>1164</v>
      </c>
      <c r="N341" s="119" t="s">
        <v>154</v>
      </c>
      <c r="O341" s="324">
        <v>173500</v>
      </c>
      <c r="P341" s="77">
        <f ca="1">SUMIF($W$12:BO341,$P$11,W341:BO341)</f>
        <v>0</v>
      </c>
      <c r="Q341" s="77">
        <f ca="1">SUMIF($W$12:BP341,$P$11,X341:BP341)</f>
        <v>0</v>
      </c>
      <c r="R341" s="77">
        <f ca="1">SUMIF($W$12:BQ341,$P$11,Y341:BQ341)</f>
        <v>0</v>
      </c>
      <c r="S341" s="78">
        <f t="shared" ca="1" si="86"/>
        <v>0</v>
      </c>
      <c r="T341" s="77">
        <f t="shared" ca="1" si="87"/>
        <v>0</v>
      </c>
      <c r="U341" s="77">
        <f t="shared" ca="1" si="88"/>
        <v>0</v>
      </c>
      <c r="V341" s="79">
        <f t="shared" ca="1" si="89"/>
        <v>0</v>
      </c>
      <c r="W341" s="80"/>
      <c r="X341" s="81">
        <f t="shared" si="90"/>
        <v>0</v>
      </c>
      <c r="Y341" s="82"/>
      <c r="Z341" s="80"/>
      <c r="AA341" s="81">
        <f t="shared" si="91"/>
        <v>0</v>
      </c>
      <c r="AB341" s="82"/>
      <c r="AC341" s="80"/>
      <c r="AD341" s="81">
        <f t="shared" si="92"/>
        <v>0</v>
      </c>
      <c r="AE341" s="82"/>
      <c r="AF341" s="80"/>
      <c r="AG341" s="81">
        <f t="shared" si="93"/>
        <v>0</v>
      </c>
      <c r="AH341" s="82"/>
      <c r="AI341" s="80"/>
      <c r="AJ341" s="81">
        <f t="shared" si="94"/>
        <v>0</v>
      </c>
      <c r="AK341" s="82"/>
      <c r="AL341" s="80"/>
      <c r="AM341" s="81">
        <v>0</v>
      </c>
      <c r="AN341" s="82"/>
      <c r="AO341" s="80"/>
      <c r="AP341" s="81">
        <v>0</v>
      </c>
      <c r="AQ341" s="82"/>
      <c r="AR341" s="80"/>
      <c r="AS341" s="81">
        <f t="shared" si="95"/>
        <v>0</v>
      </c>
      <c r="AT341" s="82"/>
      <c r="AU341" s="80"/>
      <c r="AV341" s="81">
        <f t="shared" si="96"/>
        <v>0</v>
      </c>
      <c r="AW341" s="82"/>
      <c r="AX341" s="80"/>
      <c r="AY341" s="81">
        <f t="shared" si="97"/>
        <v>0</v>
      </c>
      <c r="AZ341" s="82"/>
      <c r="BA341" s="80"/>
      <c r="BB341" s="81">
        <f t="shared" si="98"/>
        <v>0</v>
      </c>
      <c r="BC341" s="82"/>
      <c r="BD341" s="80"/>
      <c r="BE341" s="81">
        <f t="shared" si="99"/>
        <v>0</v>
      </c>
      <c r="BF341" s="82"/>
      <c r="BG341" s="80"/>
      <c r="BH341" s="81">
        <f t="shared" si="100"/>
        <v>0</v>
      </c>
      <c r="BI341" s="82"/>
      <c r="BJ341" s="80"/>
      <c r="BK341" s="81">
        <f t="shared" si="101"/>
        <v>0</v>
      </c>
      <c r="BL341" s="82"/>
      <c r="BM341" s="80"/>
      <c r="BN341" s="81">
        <f t="shared" si="102"/>
        <v>0</v>
      </c>
      <c r="BO341" s="82"/>
    </row>
    <row r="342" spans="1:67" ht="39" hidden="1" customHeight="1" thickBot="1">
      <c r="A342" s="71">
        <v>85331</v>
      </c>
      <c r="B342" s="71" t="s">
        <v>2242</v>
      </c>
      <c r="C342" s="221" t="str">
        <f ca="1">IF(V342&gt;0,IF($C$12=B342,COUNT($C$12:C341,1),""),"")</f>
        <v/>
      </c>
      <c r="D342" s="221" t="str">
        <f ca="1">IF(V342&gt;0,IF($D$12=B342,COUNT($D$12:D341,1),""),"")</f>
        <v/>
      </c>
      <c r="E342" s="221" t="str">
        <f ca="1">IF(V342&gt;0,IF($E$12=B342,COUNT($E$12:E341,1),""),"")</f>
        <v/>
      </c>
      <c r="F342" s="221" t="str">
        <f ca="1">IF(V342&gt;0,IF($F$12=B342,COUNT($F$12:F341,1),""),"")</f>
        <v/>
      </c>
      <c r="G342" s="115" t="s">
        <v>1454</v>
      </c>
      <c r="H342" s="115">
        <v>70108</v>
      </c>
      <c r="I342" s="116" t="s">
        <v>335</v>
      </c>
      <c r="J342" s="116" t="s">
        <v>154</v>
      </c>
      <c r="K342" s="324">
        <v>1200000</v>
      </c>
      <c r="L342" s="118">
        <v>420508</v>
      </c>
      <c r="M342" s="119" t="s">
        <v>1164</v>
      </c>
      <c r="N342" s="119" t="s">
        <v>154</v>
      </c>
      <c r="O342" s="324">
        <v>173500</v>
      </c>
      <c r="P342" s="77">
        <f ca="1">SUMIF($W$12:BO342,$P$11,W342:BO342)</f>
        <v>0</v>
      </c>
      <c r="Q342" s="77">
        <f ca="1">SUMIF($W$12:BP342,$P$11,X342:BP342)</f>
        <v>0</v>
      </c>
      <c r="R342" s="77">
        <f ca="1">SUMIF($W$12:BQ342,$P$11,Y342:BQ342)</f>
        <v>0</v>
      </c>
      <c r="S342" s="78">
        <f t="shared" ca="1" si="86"/>
        <v>0</v>
      </c>
      <c r="T342" s="77">
        <f t="shared" ca="1" si="87"/>
        <v>0</v>
      </c>
      <c r="U342" s="77">
        <f t="shared" ca="1" si="88"/>
        <v>0</v>
      </c>
      <c r="V342" s="79">
        <f t="shared" ca="1" si="89"/>
        <v>0</v>
      </c>
      <c r="W342" s="80"/>
      <c r="X342" s="81">
        <f t="shared" si="90"/>
        <v>0</v>
      </c>
      <c r="Y342" s="82"/>
      <c r="Z342" s="80"/>
      <c r="AA342" s="81">
        <f t="shared" si="91"/>
        <v>0</v>
      </c>
      <c r="AB342" s="82"/>
      <c r="AC342" s="80"/>
      <c r="AD342" s="81">
        <f t="shared" si="92"/>
        <v>0</v>
      </c>
      <c r="AE342" s="82"/>
      <c r="AF342" s="80"/>
      <c r="AG342" s="81">
        <f t="shared" si="93"/>
        <v>0</v>
      </c>
      <c r="AH342" s="82"/>
      <c r="AI342" s="80"/>
      <c r="AJ342" s="81">
        <f t="shared" si="94"/>
        <v>0</v>
      </c>
      <c r="AK342" s="82"/>
      <c r="AL342" s="80"/>
      <c r="AM342" s="81">
        <v>0</v>
      </c>
      <c r="AN342" s="82"/>
      <c r="AO342" s="80"/>
      <c r="AP342" s="81">
        <v>0</v>
      </c>
      <c r="AQ342" s="82"/>
      <c r="AR342" s="80"/>
      <c r="AS342" s="81">
        <f t="shared" si="95"/>
        <v>0</v>
      </c>
      <c r="AT342" s="82"/>
      <c r="AU342" s="80"/>
      <c r="AV342" s="81">
        <f t="shared" si="96"/>
        <v>0</v>
      </c>
      <c r="AW342" s="82"/>
      <c r="AX342" s="80"/>
      <c r="AY342" s="81">
        <f t="shared" si="97"/>
        <v>0</v>
      </c>
      <c r="AZ342" s="82"/>
      <c r="BA342" s="80"/>
      <c r="BB342" s="81">
        <f t="shared" si="98"/>
        <v>0</v>
      </c>
      <c r="BC342" s="82"/>
      <c r="BD342" s="80"/>
      <c r="BE342" s="81">
        <f t="shared" si="99"/>
        <v>0</v>
      </c>
      <c r="BF342" s="82"/>
      <c r="BG342" s="80"/>
      <c r="BH342" s="81">
        <f t="shared" si="100"/>
        <v>0</v>
      </c>
      <c r="BI342" s="82"/>
      <c r="BJ342" s="80"/>
      <c r="BK342" s="81">
        <f t="shared" si="101"/>
        <v>0</v>
      </c>
      <c r="BL342" s="82"/>
      <c r="BM342" s="80"/>
      <c r="BN342" s="81">
        <f t="shared" si="102"/>
        <v>0</v>
      </c>
      <c r="BO342" s="82"/>
    </row>
    <row r="343" spans="1:67" ht="39" hidden="1" customHeight="1" thickBot="1">
      <c r="A343" s="71">
        <v>85332</v>
      </c>
      <c r="B343" s="71" t="s">
        <v>2242</v>
      </c>
      <c r="C343" s="221" t="str">
        <f ca="1">IF(V343&gt;0,IF($C$12=B343,COUNT($C$12:C342,1),""),"")</f>
        <v/>
      </c>
      <c r="D343" s="221" t="str">
        <f ca="1">IF(V343&gt;0,IF($D$12=B343,COUNT($D$12:D342,1),""),"")</f>
        <v/>
      </c>
      <c r="E343" s="221" t="str">
        <f ca="1">IF(V343&gt;0,IF($E$12=B343,COUNT($E$12:E342,1),""),"")</f>
        <v/>
      </c>
      <c r="F343" s="221" t="str">
        <f ca="1">IF(V343&gt;0,IF($F$12=B343,COUNT($F$12:F342,1),""),"")</f>
        <v/>
      </c>
      <c r="G343" s="115" t="s">
        <v>1455</v>
      </c>
      <c r="H343" s="115">
        <v>70109</v>
      </c>
      <c r="I343" s="116" t="s">
        <v>336</v>
      </c>
      <c r="J343" s="116" t="s">
        <v>154</v>
      </c>
      <c r="K343" s="324">
        <v>1600000</v>
      </c>
      <c r="L343" s="118">
        <v>420509</v>
      </c>
      <c r="M343" s="119" t="s">
        <v>1165</v>
      </c>
      <c r="N343" s="119" t="s">
        <v>154</v>
      </c>
      <c r="O343" s="324">
        <v>216000</v>
      </c>
      <c r="P343" s="77">
        <f ca="1">SUMIF($W$12:BO343,$P$11,W343:BO343)</f>
        <v>0</v>
      </c>
      <c r="Q343" s="77">
        <f ca="1">SUMIF($W$12:BP343,$P$11,X343:BP343)</f>
        <v>0</v>
      </c>
      <c r="R343" s="77">
        <f ca="1">SUMIF($W$12:BQ343,$P$11,Y343:BQ343)</f>
        <v>0</v>
      </c>
      <c r="S343" s="78">
        <f t="shared" ca="1" si="86"/>
        <v>0</v>
      </c>
      <c r="T343" s="77">
        <f t="shared" ca="1" si="87"/>
        <v>0</v>
      </c>
      <c r="U343" s="77">
        <f t="shared" ca="1" si="88"/>
        <v>0</v>
      </c>
      <c r="V343" s="79">
        <f t="shared" ca="1" si="89"/>
        <v>0</v>
      </c>
      <c r="W343" s="80"/>
      <c r="X343" s="81">
        <f t="shared" si="90"/>
        <v>0</v>
      </c>
      <c r="Y343" s="82"/>
      <c r="Z343" s="80"/>
      <c r="AA343" s="81">
        <f t="shared" si="91"/>
        <v>0</v>
      </c>
      <c r="AB343" s="82"/>
      <c r="AC343" s="80"/>
      <c r="AD343" s="81">
        <f t="shared" si="92"/>
        <v>0</v>
      </c>
      <c r="AE343" s="82"/>
      <c r="AF343" s="80"/>
      <c r="AG343" s="81">
        <f t="shared" si="93"/>
        <v>0</v>
      </c>
      <c r="AH343" s="82"/>
      <c r="AI343" s="80"/>
      <c r="AJ343" s="81">
        <f t="shared" si="94"/>
        <v>0</v>
      </c>
      <c r="AK343" s="82"/>
      <c r="AL343" s="80"/>
      <c r="AM343" s="81">
        <v>0</v>
      </c>
      <c r="AN343" s="82"/>
      <c r="AO343" s="80"/>
      <c r="AP343" s="81">
        <v>0</v>
      </c>
      <c r="AQ343" s="82"/>
      <c r="AR343" s="80"/>
      <c r="AS343" s="81">
        <f t="shared" si="95"/>
        <v>0</v>
      </c>
      <c r="AT343" s="82"/>
      <c r="AU343" s="80"/>
      <c r="AV343" s="81">
        <f t="shared" si="96"/>
        <v>0</v>
      </c>
      <c r="AW343" s="82"/>
      <c r="AX343" s="80"/>
      <c r="AY343" s="81">
        <f t="shared" si="97"/>
        <v>0</v>
      </c>
      <c r="AZ343" s="82"/>
      <c r="BA343" s="80"/>
      <c r="BB343" s="81">
        <f t="shared" si="98"/>
        <v>0</v>
      </c>
      <c r="BC343" s="82"/>
      <c r="BD343" s="80"/>
      <c r="BE343" s="81">
        <f t="shared" si="99"/>
        <v>0</v>
      </c>
      <c r="BF343" s="82"/>
      <c r="BG343" s="80"/>
      <c r="BH343" s="81">
        <f t="shared" si="100"/>
        <v>0</v>
      </c>
      <c r="BI343" s="82"/>
      <c r="BJ343" s="80"/>
      <c r="BK343" s="81">
        <f t="shared" si="101"/>
        <v>0</v>
      </c>
      <c r="BL343" s="82"/>
      <c r="BM343" s="80"/>
      <c r="BN343" s="81">
        <f t="shared" si="102"/>
        <v>0</v>
      </c>
      <c r="BO343" s="82"/>
    </row>
    <row r="344" spans="1:67" ht="39" hidden="1" customHeight="1" thickBot="1">
      <c r="A344" s="71">
        <v>85333</v>
      </c>
      <c r="B344" s="71" t="s">
        <v>2242</v>
      </c>
      <c r="C344" s="221" t="str">
        <f ca="1">IF(V344&gt;0,IF($C$12=B344,COUNT($C$12:C343,1),""),"")</f>
        <v/>
      </c>
      <c r="D344" s="221" t="str">
        <f ca="1">IF(V344&gt;0,IF($D$12=B344,COUNT($D$12:D343,1),""),"")</f>
        <v/>
      </c>
      <c r="E344" s="221" t="str">
        <f ca="1">IF(V344&gt;0,IF($E$12=B344,COUNT($E$12:E343,1),""),"")</f>
        <v/>
      </c>
      <c r="F344" s="221" t="str">
        <f ca="1">IF(V344&gt;0,IF($F$12=B344,COUNT($F$12:F343,1),""),"")</f>
        <v/>
      </c>
      <c r="G344" s="115" t="s">
        <v>1456</v>
      </c>
      <c r="H344" s="115">
        <v>70110</v>
      </c>
      <c r="I344" s="116" t="s">
        <v>337</v>
      </c>
      <c r="J344" s="116" t="s">
        <v>154</v>
      </c>
      <c r="K344" s="324">
        <v>1900000</v>
      </c>
      <c r="L344" s="118">
        <v>420509</v>
      </c>
      <c r="M344" s="119" t="s">
        <v>1165</v>
      </c>
      <c r="N344" s="119" t="s">
        <v>154</v>
      </c>
      <c r="O344" s="324">
        <v>216000</v>
      </c>
      <c r="P344" s="77">
        <f ca="1">SUMIF($W$12:BO344,$P$11,W344:BO344)</f>
        <v>0</v>
      </c>
      <c r="Q344" s="77">
        <f ca="1">SUMIF($W$12:BP344,$P$11,X344:BP344)</f>
        <v>0</v>
      </c>
      <c r="R344" s="77">
        <f ca="1">SUMIF($W$12:BQ344,$P$11,Y344:BQ344)</f>
        <v>0</v>
      </c>
      <c r="S344" s="78">
        <f t="shared" ca="1" si="86"/>
        <v>0</v>
      </c>
      <c r="T344" s="77">
        <f t="shared" ca="1" si="87"/>
        <v>0</v>
      </c>
      <c r="U344" s="77">
        <f t="shared" ca="1" si="88"/>
        <v>0</v>
      </c>
      <c r="V344" s="79">
        <f t="shared" ca="1" si="89"/>
        <v>0</v>
      </c>
      <c r="W344" s="80"/>
      <c r="X344" s="81">
        <f t="shared" si="90"/>
        <v>0</v>
      </c>
      <c r="Y344" s="82"/>
      <c r="Z344" s="80"/>
      <c r="AA344" s="81">
        <f t="shared" si="91"/>
        <v>0</v>
      </c>
      <c r="AB344" s="82"/>
      <c r="AC344" s="80"/>
      <c r="AD344" s="81">
        <f t="shared" si="92"/>
        <v>0</v>
      </c>
      <c r="AE344" s="82"/>
      <c r="AF344" s="80"/>
      <c r="AG344" s="81">
        <f t="shared" si="93"/>
        <v>0</v>
      </c>
      <c r="AH344" s="82"/>
      <c r="AI344" s="80"/>
      <c r="AJ344" s="81">
        <f t="shared" si="94"/>
        <v>0</v>
      </c>
      <c r="AK344" s="82"/>
      <c r="AL344" s="80"/>
      <c r="AM344" s="81">
        <v>0</v>
      </c>
      <c r="AN344" s="82"/>
      <c r="AO344" s="80"/>
      <c r="AP344" s="81">
        <v>0</v>
      </c>
      <c r="AQ344" s="82"/>
      <c r="AR344" s="80"/>
      <c r="AS344" s="81">
        <f t="shared" si="95"/>
        <v>0</v>
      </c>
      <c r="AT344" s="82"/>
      <c r="AU344" s="80"/>
      <c r="AV344" s="81">
        <f t="shared" si="96"/>
        <v>0</v>
      </c>
      <c r="AW344" s="82"/>
      <c r="AX344" s="80"/>
      <c r="AY344" s="81">
        <f t="shared" si="97"/>
        <v>0</v>
      </c>
      <c r="AZ344" s="82"/>
      <c r="BA344" s="80"/>
      <c r="BB344" s="81">
        <f t="shared" si="98"/>
        <v>0</v>
      </c>
      <c r="BC344" s="82"/>
      <c r="BD344" s="80"/>
      <c r="BE344" s="81">
        <f t="shared" si="99"/>
        <v>0</v>
      </c>
      <c r="BF344" s="82"/>
      <c r="BG344" s="80"/>
      <c r="BH344" s="81">
        <f t="shared" si="100"/>
        <v>0</v>
      </c>
      <c r="BI344" s="82"/>
      <c r="BJ344" s="80"/>
      <c r="BK344" s="81">
        <f t="shared" si="101"/>
        <v>0</v>
      </c>
      <c r="BL344" s="82"/>
      <c r="BM344" s="80"/>
      <c r="BN344" s="81">
        <f t="shared" si="102"/>
        <v>0</v>
      </c>
      <c r="BO344" s="82"/>
    </row>
    <row r="345" spans="1:67" ht="39" hidden="1" customHeight="1" thickBot="1">
      <c r="A345" s="71">
        <v>85334</v>
      </c>
      <c r="B345" s="71" t="s">
        <v>2242</v>
      </c>
      <c r="C345" s="221" t="str">
        <f ca="1">IF(V345&gt;0,IF($C$12=B345,COUNT($C$12:C344,1),""),"")</f>
        <v/>
      </c>
      <c r="D345" s="221" t="str">
        <f ca="1">IF(V345&gt;0,IF($D$12=B345,COUNT($D$12:D344,1),""),"")</f>
        <v/>
      </c>
      <c r="E345" s="221" t="str">
        <f ca="1">IF(V345&gt;0,IF($E$12=B345,COUNT($E$12:E344,1),""),"")</f>
        <v/>
      </c>
      <c r="F345" s="221" t="str">
        <f ca="1">IF(V345&gt;0,IF($F$12=B345,COUNT($F$12:F344,1),""),"")</f>
        <v/>
      </c>
      <c r="G345" s="115"/>
      <c r="H345" s="115">
        <v>70111</v>
      </c>
      <c r="I345" s="116" t="s">
        <v>338</v>
      </c>
      <c r="J345" s="116" t="s">
        <v>154</v>
      </c>
      <c r="K345" s="324">
        <v>2350000</v>
      </c>
      <c r="L345" s="118">
        <v>420904</v>
      </c>
      <c r="M345" s="119" t="s">
        <v>1206</v>
      </c>
      <c r="N345" s="119" t="s">
        <v>154</v>
      </c>
      <c r="O345" s="324">
        <v>138500</v>
      </c>
      <c r="P345" s="77">
        <f ca="1">SUMIF($W$12:BO345,$P$11,W345:BO345)</f>
        <v>0</v>
      </c>
      <c r="Q345" s="77">
        <f ca="1">SUMIF($W$12:BP345,$P$11,X345:BP345)</f>
        <v>0</v>
      </c>
      <c r="R345" s="77">
        <f ca="1">SUMIF($W$12:BQ345,$P$11,Y345:BQ345)</f>
        <v>0</v>
      </c>
      <c r="S345" s="78">
        <f t="shared" ca="1" si="86"/>
        <v>0</v>
      </c>
      <c r="T345" s="77">
        <f t="shared" ca="1" si="87"/>
        <v>0</v>
      </c>
      <c r="U345" s="77">
        <f t="shared" ca="1" si="88"/>
        <v>0</v>
      </c>
      <c r="V345" s="79">
        <f t="shared" ca="1" si="89"/>
        <v>0</v>
      </c>
      <c r="W345" s="80"/>
      <c r="X345" s="81">
        <f t="shared" si="90"/>
        <v>0</v>
      </c>
      <c r="Y345" s="82"/>
      <c r="Z345" s="80"/>
      <c r="AA345" s="81">
        <f t="shared" si="91"/>
        <v>0</v>
      </c>
      <c r="AB345" s="82"/>
      <c r="AC345" s="80"/>
      <c r="AD345" s="81">
        <f t="shared" si="92"/>
        <v>0</v>
      </c>
      <c r="AE345" s="82"/>
      <c r="AF345" s="80"/>
      <c r="AG345" s="81">
        <f t="shared" si="93"/>
        <v>0</v>
      </c>
      <c r="AH345" s="82"/>
      <c r="AI345" s="80"/>
      <c r="AJ345" s="81">
        <f t="shared" si="94"/>
        <v>0</v>
      </c>
      <c r="AK345" s="82"/>
      <c r="AL345" s="80"/>
      <c r="AM345" s="81">
        <v>0</v>
      </c>
      <c r="AN345" s="82"/>
      <c r="AO345" s="80"/>
      <c r="AP345" s="81">
        <v>0</v>
      </c>
      <c r="AQ345" s="82"/>
      <c r="AR345" s="80"/>
      <c r="AS345" s="81">
        <f t="shared" si="95"/>
        <v>0</v>
      </c>
      <c r="AT345" s="82"/>
      <c r="AU345" s="80"/>
      <c r="AV345" s="81">
        <f t="shared" si="96"/>
        <v>0</v>
      </c>
      <c r="AW345" s="82"/>
      <c r="AX345" s="80"/>
      <c r="AY345" s="81">
        <f t="shared" si="97"/>
        <v>0</v>
      </c>
      <c r="AZ345" s="82"/>
      <c r="BA345" s="80"/>
      <c r="BB345" s="81">
        <f t="shared" si="98"/>
        <v>0</v>
      </c>
      <c r="BC345" s="82"/>
      <c r="BD345" s="80"/>
      <c r="BE345" s="81">
        <f t="shared" si="99"/>
        <v>0</v>
      </c>
      <c r="BF345" s="82"/>
      <c r="BG345" s="80"/>
      <c r="BH345" s="81">
        <f t="shared" si="100"/>
        <v>0</v>
      </c>
      <c r="BI345" s="82"/>
      <c r="BJ345" s="80"/>
      <c r="BK345" s="81">
        <f t="shared" si="101"/>
        <v>0</v>
      </c>
      <c r="BL345" s="82"/>
      <c r="BM345" s="80"/>
      <c r="BN345" s="81">
        <f t="shared" si="102"/>
        <v>0</v>
      </c>
      <c r="BO345" s="82"/>
    </row>
    <row r="346" spans="1:67" ht="39" hidden="1" customHeight="1" thickBot="1">
      <c r="A346" s="71">
        <v>85335</v>
      </c>
      <c r="B346" s="71" t="s">
        <v>2242</v>
      </c>
      <c r="C346" s="221" t="str">
        <f ca="1">IF(V346&gt;0,IF($C$12=B346,COUNT($C$12:C345,1),""),"")</f>
        <v/>
      </c>
      <c r="D346" s="221" t="str">
        <f ca="1">IF(V346&gt;0,IF($D$12=B346,COUNT($D$12:D345,1),""),"")</f>
        <v/>
      </c>
      <c r="E346" s="221" t="str">
        <f ca="1">IF(V346&gt;0,IF($E$12=B346,COUNT($E$12:E345,1),""),"")</f>
        <v/>
      </c>
      <c r="F346" s="221" t="str">
        <f ca="1">IF(V346&gt;0,IF($F$12=B346,COUNT($F$12:F345,1),""),"")</f>
        <v/>
      </c>
      <c r="G346" s="115"/>
      <c r="H346" s="115">
        <v>70112</v>
      </c>
      <c r="I346" s="116" t="s">
        <v>339</v>
      </c>
      <c r="J346" s="116" t="s">
        <v>154</v>
      </c>
      <c r="K346" s="324">
        <v>2850000</v>
      </c>
      <c r="L346" s="118">
        <v>420904</v>
      </c>
      <c r="M346" s="119" t="s">
        <v>1206</v>
      </c>
      <c r="N346" s="119" t="s">
        <v>154</v>
      </c>
      <c r="O346" s="324">
        <v>138500</v>
      </c>
      <c r="P346" s="77">
        <f ca="1">SUMIF($W$12:BO346,$P$11,W346:BO346)</f>
        <v>0</v>
      </c>
      <c r="Q346" s="77">
        <f ca="1">SUMIF($W$12:BP346,$P$11,X346:BP346)</f>
        <v>0</v>
      </c>
      <c r="R346" s="77">
        <f ca="1">SUMIF($W$12:BQ346,$P$11,Y346:BQ346)</f>
        <v>0</v>
      </c>
      <c r="S346" s="78">
        <f t="shared" ca="1" si="86"/>
        <v>0</v>
      </c>
      <c r="T346" s="77">
        <f t="shared" ca="1" si="87"/>
        <v>0</v>
      </c>
      <c r="U346" s="77">
        <f t="shared" ca="1" si="88"/>
        <v>0</v>
      </c>
      <c r="V346" s="79">
        <f t="shared" ca="1" si="89"/>
        <v>0</v>
      </c>
      <c r="W346" s="80"/>
      <c r="X346" s="81">
        <f t="shared" si="90"/>
        <v>0</v>
      </c>
      <c r="Y346" s="82"/>
      <c r="Z346" s="80"/>
      <c r="AA346" s="81">
        <f t="shared" si="91"/>
        <v>0</v>
      </c>
      <c r="AB346" s="82"/>
      <c r="AC346" s="80"/>
      <c r="AD346" s="81">
        <f t="shared" si="92"/>
        <v>0</v>
      </c>
      <c r="AE346" s="82"/>
      <c r="AF346" s="80"/>
      <c r="AG346" s="81">
        <f t="shared" si="93"/>
        <v>0</v>
      </c>
      <c r="AH346" s="82"/>
      <c r="AI346" s="80"/>
      <c r="AJ346" s="81">
        <f t="shared" si="94"/>
        <v>0</v>
      </c>
      <c r="AK346" s="82"/>
      <c r="AL346" s="80"/>
      <c r="AM346" s="81">
        <v>0</v>
      </c>
      <c r="AN346" s="82"/>
      <c r="AO346" s="80"/>
      <c r="AP346" s="81">
        <v>0</v>
      </c>
      <c r="AQ346" s="82"/>
      <c r="AR346" s="80"/>
      <c r="AS346" s="81">
        <f t="shared" si="95"/>
        <v>0</v>
      </c>
      <c r="AT346" s="82"/>
      <c r="AU346" s="80"/>
      <c r="AV346" s="81">
        <f t="shared" si="96"/>
        <v>0</v>
      </c>
      <c r="AW346" s="82"/>
      <c r="AX346" s="80"/>
      <c r="AY346" s="81">
        <f t="shared" si="97"/>
        <v>0</v>
      </c>
      <c r="AZ346" s="82"/>
      <c r="BA346" s="80"/>
      <c r="BB346" s="81">
        <f t="shared" si="98"/>
        <v>0</v>
      </c>
      <c r="BC346" s="82"/>
      <c r="BD346" s="80"/>
      <c r="BE346" s="81">
        <f t="shared" si="99"/>
        <v>0</v>
      </c>
      <c r="BF346" s="82"/>
      <c r="BG346" s="80"/>
      <c r="BH346" s="81">
        <f t="shared" si="100"/>
        <v>0</v>
      </c>
      <c r="BI346" s="82"/>
      <c r="BJ346" s="80"/>
      <c r="BK346" s="81">
        <f t="shared" si="101"/>
        <v>0</v>
      </c>
      <c r="BL346" s="82"/>
      <c r="BM346" s="80"/>
      <c r="BN346" s="81">
        <f t="shared" si="102"/>
        <v>0</v>
      </c>
      <c r="BO346" s="82"/>
    </row>
    <row r="347" spans="1:67" ht="39" hidden="1" customHeight="1" thickBot="1">
      <c r="A347" s="71">
        <v>85336</v>
      </c>
      <c r="B347" s="71" t="s">
        <v>2242</v>
      </c>
      <c r="C347" s="221" t="str">
        <f ca="1">IF(V347&gt;0,IF($C$12=B347,COUNT($C$12:C346,1),""),"")</f>
        <v/>
      </c>
      <c r="D347" s="221" t="str">
        <f ca="1">IF(V347&gt;0,IF($D$12=B347,COUNT($D$12:D346,1),""),"")</f>
        <v/>
      </c>
      <c r="E347" s="221" t="str">
        <f ca="1">IF(V347&gt;0,IF($E$12=B347,COUNT($E$12:E346,1),""),"")</f>
        <v/>
      </c>
      <c r="F347" s="221" t="str">
        <f ca="1">IF(V347&gt;0,IF($F$12=B347,COUNT($F$12:F346,1),""),"")</f>
        <v/>
      </c>
      <c r="G347" s="115"/>
      <c r="H347" s="115">
        <v>70120</v>
      </c>
      <c r="I347" s="116" t="s">
        <v>340</v>
      </c>
      <c r="J347" s="116" t="s">
        <v>154</v>
      </c>
      <c r="K347" s="324">
        <v>138000</v>
      </c>
      <c r="L347" s="118">
        <v>420901</v>
      </c>
      <c r="M347" s="119" t="s">
        <v>1204</v>
      </c>
      <c r="N347" s="119" t="s">
        <v>154</v>
      </c>
      <c r="O347" s="324">
        <v>81000</v>
      </c>
      <c r="P347" s="77">
        <f ca="1">SUMIF($W$12:BO347,$P$11,W347:BO347)</f>
        <v>0</v>
      </c>
      <c r="Q347" s="77">
        <f ca="1">SUMIF($W$12:BP347,$P$11,X347:BP347)</f>
        <v>0</v>
      </c>
      <c r="R347" s="77">
        <f ca="1">SUMIF($W$12:BQ347,$P$11,Y347:BQ347)</f>
        <v>0</v>
      </c>
      <c r="S347" s="78">
        <f t="shared" ca="1" si="86"/>
        <v>0</v>
      </c>
      <c r="T347" s="77">
        <f t="shared" ca="1" si="87"/>
        <v>0</v>
      </c>
      <c r="U347" s="77">
        <f t="shared" ca="1" si="88"/>
        <v>0</v>
      </c>
      <c r="V347" s="79">
        <f t="shared" ca="1" si="89"/>
        <v>0</v>
      </c>
      <c r="W347" s="80"/>
      <c r="X347" s="81">
        <f t="shared" si="90"/>
        <v>0</v>
      </c>
      <c r="Y347" s="82"/>
      <c r="Z347" s="80"/>
      <c r="AA347" s="81">
        <f t="shared" si="91"/>
        <v>0</v>
      </c>
      <c r="AB347" s="82"/>
      <c r="AC347" s="80"/>
      <c r="AD347" s="81">
        <f t="shared" si="92"/>
        <v>0</v>
      </c>
      <c r="AE347" s="82"/>
      <c r="AF347" s="80"/>
      <c r="AG347" s="81">
        <f t="shared" si="93"/>
        <v>0</v>
      </c>
      <c r="AH347" s="82"/>
      <c r="AI347" s="80"/>
      <c r="AJ347" s="81">
        <f t="shared" si="94"/>
        <v>0</v>
      </c>
      <c r="AK347" s="82"/>
      <c r="AL347" s="80"/>
      <c r="AM347" s="81">
        <v>0</v>
      </c>
      <c r="AN347" s="82"/>
      <c r="AO347" s="80"/>
      <c r="AP347" s="81">
        <v>0</v>
      </c>
      <c r="AQ347" s="82"/>
      <c r="AR347" s="80"/>
      <c r="AS347" s="81">
        <f t="shared" si="95"/>
        <v>0</v>
      </c>
      <c r="AT347" s="82"/>
      <c r="AU347" s="80"/>
      <c r="AV347" s="81">
        <f t="shared" si="96"/>
        <v>0</v>
      </c>
      <c r="AW347" s="82"/>
      <c r="AX347" s="80"/>
      <c r="AY347" s="81">
        <f t="shared" si="97"/>
        <v>0</v>
      </c>
      <c r="AZ347" s="82"/>
      <c r="BA347" s="80"/>
      <c r="BB347" s="81">
        <f t="shared" si="98"/>
        <v>0</v>
      </c>
      <c r="BC347" s="82"/>
      <c r="BD347" s="80"/>
      <c r="BE347" s="81">
        <f t="shared" si="99"/>
        <v>0</v>
      </c>
      <c r="BF347" s="82"/>
      <c r="BG347" s="80"/>
      <c r="BH347" s="81">
        <f t="shared" si="100"/>
        <v>0</v>
      </c>
      <c r="BI347" s="82"/>
      <c r="BJ347" s="80"/>
      <c r="BK347" s="81">
        <f t="shared" si="101"/>
        <v>0</v>
      </c>
      <c r="BL347" s="82"/>
      <c r="BM347" s="80"/>
      <c r="BN347" s="81">
        <f t="shared" si="102"/>
        <v>0</v>
      </c>
      <c r="BO347" s="82"/>
    </row>
    <row r="348" spans="1:67" ht="39" hidden="1" customHeight="1" thickBot="1">
      <c r="A348" s="71">
        <v>85337</v>
      </c>
      <c r="B348" s="71" t="s">
        <v>2242</v>
      </c>
      <c r="C348" s="221" t="str">
        <f ca="1">IF(V348&gt;0,IF($C$12=B348,COUNT($C$12:C347,1),""),"")</f>
        <v/>
      </c>
      <c r="D348" s="221" t="str">
        <f ca="1">IF(V348&gt;0,IF($D$12=B348,COUNT($D$12:D347,1),""),"")</f>
        <v/>
      </c>
      <c r="E348" s="221" t="str">
        <f ca="1">IF(V348&gt;0,IF($E$12=B348,COUNT($E$12:E347,1),""),"")</f>
        <v/>
      </c>
      <c r="F348" s="221" t="str">
        <f ca="1">IF(V348&gt;0,IF($F$12=B348,COUNT($F$12:F347,1),""),"")</f>
        <v/>
      </c>
      <c r="G348" s="115">
        <v>683016990</v>
      </c>
      <c r="H348" s="115">
        <v>70201</v>
      </c>
      <c r="I348" s="116" t="s">
        <v>341</v>
      </c>
      <c r="J348" s="116" t="s">
        <v>154</v>
      </c>
      <c r="K348" s="324">
        <v>285000</v>
      </c>
      <c r="L348" s="118">
        <v>420905</v>
      </c>
      <c r="M348" s="119" t="s">
        <v>1207</v>
      </c>
      <c r="N348" s="119" t="s">
        <v>154</v>
      </c>
      <c r="O348" s="324">
        <v>72000</v>
      </c>
      <c r="P348" s="77">
        <f ca="1">SUMIF($W$12:BO348,$P$11,W348:BO348)</f>
        <v>0</v>
      </c>
      <c r="Q348" s="77">
        <f ca="1">SUMIF($W$12:BP348,$P$11,X348:BP348)</f>
        <v>0</v>
      </c>
      <c r="R348" s="77">
        <f ca="1">SUMIF($W$12:BQ348,$P$11,Y348:BQ348)</f>
        <v>0</v>
      </c>
      <c r="S348" s="78">
        <f t="shared" ca="1" si="86"/>
        <v>0</v>
      </c>
      <c r="T348" s="77">
        <f t="shared" ca="1" si="87"/>
        <v>0</v>
      </c>
      <c r="U348" s="77">
        <f t="shared" ca="1" si="88"/>
        <v>0</v>
      </c>
      <c r="V348" s="79">
        <f t="shared" ca="1" si="89"/>
        <v>0</v>
      </c>
      <c r="W348" s="80"/>
      <c r="X348" s="81">
        <f t="shared" si="90"/>
        <v>0</v>
      </c>
      <c r="Y348" s="82"/>
      <c r="Z348" s="80"/>
      <c r="AA348" s="81">
        <f t="shared" si="91"/>
        <v>0</v>
      </c>
      <c r="AB348" s="82"/>
      <c r="AC348" s="80"/>
      <c r="AD348" s="81">
        <f t="shared" si="92"/>
        <v>0</v>
      </c>
      <c r="AE348" s="82"/>
      <c r="AF348" s="80"/>
      <c r="AG348" s="81">
        <f t="shared" si="93"/>
        <v>0</v>
      </c>
      <c r="AH348" s="82"/>
      <c r="AI348" s="80"/>
      <c r="AJ348" s="81">
        <f t="shared" si="94"/>
        <v>0</v>
      </c>
      <c r="AK348" s="82"/>
      <c r="AL348" s="80"/>
      <c r="AM348" s="81">
        <v>0</v>
      </c>
      <c r="AN348" s="82"/>
      <c r="AO348" s="80"/>
      <c r="AP348" s="81">
        <v>0</v>
      </c>
      <c r="AQ348" s="82"/>
      <c r="AR348" s="80"/>
      <c r="AS348" s="81">
        <f t="shared" si="95"/>
        <v>0</v>
      </c>
      <c r="AT348" s="82"/>
      <c r="AU348" s="80"/>
      <c r="AV348" s="81">
        <f t="shared" si="96"/>
        <v>0</v>
      </c>
      <c r="AW348" s="82"/>
      <c r="AX348" s="80"/>
      <c r="AY348" s="81">
        <f t="shared" si="97"/>
        <v>0</v>
      </c>
      <c r="AZ348" s="82"/>
      <c r="BA348" s="80"/>
      <c r="BB348" s="81">
        <f t="shared" si="98"/>
        <v>0</v>
      </c>
      <c r="BC348" s="82"/>
      <c r="BD348" s="80"/>
      <c r="BE348" s="81">
        <f t="shared" si="99"/>
        <v>0</v>
      </c>
      <c r="BF348" s="82"/>
      <c r="BG348" s="80"/>
      <c r="BH348" s="81">
        <f t="shared" si="100"/>
        <v>0</v>
      </c>
      <c r="BI348" s="82"/>
      <c r="BJ348" s="80"/>
      <c r="BK348" s="81">
        <f t="shared" si="101"/>
        <v>0</v>
      </c>
      <c r="BL348" s="82"/>
      <c r="BM348" s="80"/>
      <c r="BN348" s="81">
        <f t="shared" si="102"/>
        <v>0</v>
      </c>
      <c r="BO348" s="82"/>
    </row>
    <row r="349" spans="1:67" ht="39" hidden="1" customHeight="1" thickBot="1">
      <c r="A349" s="71">
        <v>85338</v>
      </c>
      <c r="B349" s="71" t="s">
        <v>2242</v>
      </c>
      <c r="C349" s="221" t="str">
        <f ca="1">IF(V349&gt;0,IF($C$12=B349,COUNT($C$12:C348,1),""),"")</f>
        <v/>
      </c>
      <c r="D349" s="221" t="str">
        <f ca="1">IF(V349&gt;0,IF($D$12=B349,COUNT($D$12:D348,1),""),"")</f>
        <v/>
      </c>
      <c r="E349" s="221" t="str">
        <f ca="1">IF(V349&gt;0,IF($E$12=B349,COUNT($E$12:E348,1),""),"")</f>
        <v/>
      </c>
      <c r="F349" s="221" t="str">
        <f ca="1">IF(V349&gt;0,IF($F$12=B349,COUNT($F$12:F348,1),""),"")</f>
        <v/>
      </c>
      <c r="G349" s="115"/>
      <c r="H349" s="115">
        <v>70202</v>
      </c>
      <c r="I349" s="116" t="s">
        <v>342</v>
      </c>
      <c r="J349" s="116" t="s">
        <v>154</v>
      </c>
      <c r="K349" s="324">
        <v>385000</v>
      </c>
      <c r="L349" s="118">
        <v>420905</v>
      </c>
      <c r="M349" s="119" t="s">
        <v>1207</v>
      </c>
      <c r="N349" s="119" t="s">
        <v>154</v>
      </c>
      <c r="O349" s="324">
        <v>72000</v>
      </c>
      <c r="P349" s="77">
        <f ca="1">SUMIF($W$12:BO349,$P$11,W349:BO349)</f>
        <v>0</v>
      </c>
      <c r="Q349" s="77">
        <f ca="1">SUMIF($W$12:BP349,$P$11,X349:BP349)</f>
        <v>0</v>
      </c>
      <c r="R349" s="77">
        <f ca="1">SUMIF($W$12:BQ349,$P$11,Y349:BQ349)</f>
        <v>0</v>
      </c>
      <c r="S349" s="78">
        <f t="shared" ca="1" si="86"/>
        <v>0</v>
      </c>
      <c r="T349" s="77">
        <f t="shared" ca="1" si="87"/>
        <v>0</v>
      </c>
      <c r="U349" s="77">
        <f t="shared" ca="1" si="88"/>
        <v>0</v>
      </c>
      <c r="V349" s="79">
        <f t="shared" ca="1" si="89"/>
        <v>0</v>
      </c>
      <c r="W349" s="80"/>
      <c r="X349" s="81">
        <f t="shared" si="90"/>
        <v>0</v>
      </c>
      <c r="Y349" s="82"/>
      <c r="Z349" s="80"/>
      <c r="AA349" s="81">
        <f t="shared" si="91"/>
        <v>0</v>
      </c>
      <c r="AB349" s="82"/>
      <c r="AC349" s="80"/>
      <c r="AD349" s="81">
        <f t="shared" si="92"/>
        <v>0</v>
      </c>
      <c r="AE349" s="82"/>
      <c r="AF349" s="80"/>
      <c r="AG349" s="81">
        <f t="shared" si="93"/>
        <v>0</v>
      </c>
      <c r="AH349" s="82"/>
      <c r="AI349" s="80"/>
      <c r="AJ349" s="81">
        <f t="shared" si="94"/>
        <v>0</v>
      </c>
      <c r="AK349" s="82"/>
      <c r="AL349" s="80"/>
      <c r="AM349" s="81">
        <v>0</v>
      </c>
      <c r="AN349" s="82"/>
      <c r="AO349" s="80"/>
      <c r="AP349" s="81">
        <v>0</v>
      </c>
      <c r="AQ349" s="82"/>
      <c r="AR349" s="80"/>
      <c r="AS349" s="81">
        <f t="shared" si="95"/>
        <v>0</v>
      </c>
      <c r="AT349" s="82"/>
      <c r="AU349" s="80"/>
      <c r="AV349" s="81">
        <f t="shared" si="96"/>
        <v>0</v>
      </c>
      <c r="AW349" s="82"/>
      <c r="AX349" s="80"/>
      <c r="AY349" s="81">
        <f t="shared" si="97"/>
        <v>0</v>
      </c>
      <c r="AZ349" s="82"/>
      <c r="BA349" s="80"/>
      <c r="BB349" s="81">
        <f t="shared" si="98"/>
        <v>0</v>
      </c>
      <c r="BC349" s="82"/>
      <c r="BD349" s="80"/>
      <c r="BE349" s="81">
        <f t="shared" si="99"/>
        <v>0</v>
      </c>
      <c r="BF349" s="82"/>
      <c r="BG349" s="80"/>
      <c r="BH349" s="81">
        <f t="shared" si="100"/>
        <v>0</v>
      </c>
      <c r="BI349" s="82"/>
      <c r="BJ349" s="80"/>
      <c r="BK349" s="81">
        <f t="shared" si="101"/>
        <v>0</v>
      </c>
      <c r="BL349" s="82"/>
      <c r="BM349" s="80"/>
      <c r="BN349" s="81">
        <f t="shared" si="102"/>
        <v>0</v>
      </c>
      <c r="BO349" s="82"/>
    </row>
    <row r="350" spans="1:67" ht="39" hidden="1" customHeight="1" thickBot="1">
      <c r="A350" s="71">
        <v>85339</v>
      </c>
      <c r="B350" s="71" t="s">
        <v>2242</v>
      </c>
      <c r="C350" s="221" t="str">
        <f ca="1">IF(V350&gt;0,IF($C$12=B350,COUNT($C$12:C349,1),""),"")</f>
        <v/>
      </c>
      <c r="D350" s="221" t="str">
        <f ca="1">IF(V350&gt;0,IF($D$12=B350,COUNT($D$12:D349,1),""),"")</f>
        <v/>
      </c>
      <c r="E350" s="221" t="str">
        <f ca="1">IF(V350&gt;0,IF($E$12=B350,COUNT($E$12:E349,1),""),"")</f>
        <v/>
      </c>
      <c r="F350" s="221" t="str">
        <f ca="1">IF(V350&gt;0,IF($F$12=B350,COUNT($F$12:F349,1),""),"")</f>
        <v/>
      </c>
      <c r="G350" s="115"/>
      <c r="H350" s="115">
        <v>70301</v>
      </c>
      <c r="I350" s="116" t="s">
        <v>343</v>
      </c>
      <c r="J350" s="116" t="s">
        <v>154</v>
      </c>
      <c r="K350" s="324">
        <v>850000</v>
      </c>
      <c r="L350" s="118">
        <v>420906</v>
      </c>
      <c r="M350" s="119" t="s">
        <v>1208</v>
      </c>
      <c r="N350" s="119" t="s">
        <v>154</v>
      </c>
      <c r="O350" s="324">
        <v>88200</v>
      </c>
      <c r="P350" s="77">
        <f ca="1">SUMIF($W$12:BO350,$P$11,W350:BO350)</f>
        <v>0</v>
      </c>
      <c r="Q350" s="77">
        <f ca="1">SUMIF($W$12:BP350,$P$11,X350:BP350)</f>
        <v>0</v>
      </c>
      <c r="R350" s="77">
        <f ca="1">SUMIF($W$12:BQ350,$P$11,Y350:BQ350)</f>
        <v>0</v>
      </c>
      <c r="S350" s="78">
        <f t="shared" ca="1" si="86"/>
        <v>0</v>
      </c>
      <c r="T350" s="77">
        <f t="shared" ca="1" si="87"/>
        <v>0</v>
      </c>
      <c r="U350" s="77">
        <f t="shared" ca="1" si="88"/>
        <v>0</v>
      </c>
      <c r="V350" s="79">
        <f t="shared" ca="1" si="89"/>
        <v>0</v>
      </c>
      <c r="W350" s="80"/>
      <c r="X350" s="81">
        <f t="shared" si="90"/>
        <v>0</v>
      </c>
      <c r="Y350" s="82"/>
      <c r="Z350" s="80"/>
      <c r="AA350" s="81">
        <f t="shared" si="91"/>
        <v>0</v>
      </c>
      <c r="AB350" s="82"/>
      <c r="AC350" s="80"/>
      <c r="AD350" s="81">
        <f t="shared" si="92"/>
        <v>0</v>
      </c>
      <c r="AE350" s="82"/>
      <c r="AF350" s="80"/>
      <c r="AG350" s="81">
        <f t="shared" si="93"/>
        <v>0</v>
      </c>
      <c r="AH350" s="82"/>
      <c r="AI350" s="80"/>
      <c r="AJ350" s="81">
        <f t="shared" si="94"/>
        <v>0</v>
      </c>
      <c r="AK350" s="82"/>
      <c r="AL350" s="80"/>
      <c r="AM350" s="81">
        <v>0</v>
      </c>
      <c r="AN350" s="82"/>
      <c r="AO350" s="80"/>
      <c r="AP350" s="81">
        <v>0</v>
      </c>
      <c r="AQ350" s="82"/>
      <c r="AR350" s="80"/>
      <c r="AS350" s="81">
        <f t="shared" si="95"/>
        <v>0</v>
      </c>
      <c r="AT350" s="82"/>
      <c r="AU350" s="80"/>
      <c r="AV350" s="81">
        <f t="shared" si="96"/>
        <v>0</v>
      </c>
      <c r="AW350" s="82"/>
      <c r="AX350" s="80"/>
      <c r="AY350" s="81">
        <f t="shared" si="97"/>
        <v>0</v>
      </c>
      <c r="AZ350" s="82"/>
      <c r="BA350" s="80"/>
      <c r="BB350" s="81">
        <f t="shared" si="98"/>
        <v>0</v>
      </c>
      <c r="BC350" s="82"/>
      <c r="BD350" s="80"/>
      <c r="BE350" s="81">
        <f t="shared" si="99"/>
        <v>0</v>
      </c>
      <c r="BF350" s="82"/>
      <c r="BG350" s="80"/>
      <c r="BH350" s="81">
        <f t="shared" si="100"/>
        <v>0</v>
      </c>
      <c r="BI350" s="82"/>
      <c r="BJ350" s="80"/>
      <c r="BK350" s="81">
        <f t="shared" si="101"/>
        <v>0</v>
      </c>
      <c r="BL350" s="82"/>
      <c r="BM350" s="80"/>
      <c r="BN350" s="81">
        <f t="shared" si="102"/>
        <v>0</v>
      </c>
      <c r="BO350" s="82"/>
    </row>
    <row r="351" spans="1:67" ht="39" hidden="1" customHeight="1" thickBot="1">
      <c r="A351" s="71">
        <v>85340</v>
      </c>
      <c r="B351" s="71" t="s">
        <v>2242</v>
      </c>
      <c r="C351" s="221" t="str">
        <f ca="1">IF(V351&gt;0,IF($C$12=B351,COUNT($C$12:C350,1),""),"")</f>
        <v/>
      </c>
      <c r="D351" s="221" t="str">
        <f ca="1">IF(V351&gt;0,IF($D$12=B351,COUNT($D$12:D350,1),""),"")</f>
        <v/>
      </c>
      <c r="E351" s="221" t="str">
        <f ca="1">IF(V351&gt;0,IF($E$12=B351,COUNT($E$12:E350,1),""),"")</f>
        <v/>
      </c>
      <c r="F351" s="221" t="str">
        <f ca="1">IF(V351&gt;0,IF($F$12=B351,COUNT($F$12:F350,1),""),"")</f>
        <v/>
      </c>
      <c r="G351" s="115"/>
      <c r="H351" s="115">
        <v>70302</v>
      </c>
      <c r="I351" s="116" t="s">
        <v>344</v>
      </c>
      <c r="J351" s="116" t="s">
        <v>154</v>
      </c>
      <c r="K351" s="324">
        <v>1000000</v>
      </c>
      <c r="L351" s="118">
        <v>420906</v>
      </c>
      <c r="M351" s="119" t="s">
        <v>1208</v>
      </c>
      <c r="N351" s="119" t="s">
        <v>154</v>
      </c>
      <c r="O351" s="324">
        <v>88200</v>
      </c>
      <c r="P351" s="77">
        <f ca="1">SUMIF($W$12:BO351,$P$11,W351:BO351)</f>
        <v>0</v>
      </c>
      <c r="Q351" s="77">
        <f ca="1">SUMIF($W$12:BP351,$P$11,X351:BP351)</f>
        <v>0</v>
      </c>
      <c r="R351" s="77">
        <f ca="1">SUMIF($W$12:BQ351,$P$11,Y351:BQ351)</f>
        <v>0</v>
      </c>
      <c r="S351" s="78">
        <f t="shared" ca="1" si="86"/>
        <v>0</v>
      </c>
      <c r="T351" s="77">
        <f t="shared" ca="1" si="87"/>
        <v>0</v>
      </c>
      <c r="U351" s="77">
        <f t="shared" ca="1" si="88"/>
        <v>0</v>
      </c>
      <c r="V351" s="79">
        <f t="shared" ca="1" si="89"/>
        <v>0</v>
      </c>
      <c r="W351" s="80"/>
      <c r="X351" s="81">
        <f t="shared" si="90"/>
        <v>0</v>
      </c>
      <c r="Y351" s="82"/>
      <c r="Z351" s="80"/>
      <c r="AA351" s="81">
        <f t="shared" si="91"/>
        <v>0</v>
      </c>
      <c r="AB351" s="82"/>
      <c r="AC351" s="80"/>
      <c r="AD351" s="81">
        <f t="shared" si="92"/>
        <v>0</v>
      </c>
      <c r="AE351" s="82"/>
      <c r="AF351" s="80"/>
      <c r="AG351" s="81">
        <f t="shared" si="93"/>
        <v>0</v>
      </c>
      <c r="AH351" s="82"/>
      <c r="AI351" s="80"/>
      <c r="AJ351" s="81">
        <f t="shared" si="94"/>
        <v>0</v>
      </c>
      <c r="AK351" s="82"/>
      <c r="AL351" s="80"/>
      <c r="AM351" s="81">
        <v>0</v>
      </c>
      <c r="AN351" s="82"/>
      <c r="AO351" s="80"/>
      <c r="AP351" s="81">
        <v>0</v>
      </c>
      <c r="AQ351" s="82"/>
      <c r="AR351" s="80"/>
      <c r="AS351" s="81">
        <f t="shared" si="95"/>
        <v>0</v>
      </c>
      <c r="AT351" s="82"/>
      <c r="AU351" s="80"/>
      <c r="AV351" s="81">
        <f t="shared" si="96"/>
        <v>0</v>
      </c>
      <c r="AW351" s="82"/>
      <c r="AX351" s="80"/>
      <c r="AY351" s="81">
        <f t="shared" si="97"/>
        <v>0</v>
      </c>
      <c r="AZ351" s="82"/>
      <c r="BA351" s="80"/>
      <c r="BB351" s="81">
        <f t="shared" si="98"/>
        <v>0</v>
      </c>
      <c r="BC351" s="82"/>
      <c r="BD351" s="80"/>
      <c r="BE351" s="81">
        <f t="shared" si="99"/>
        <v>0</v>
      </c>
      <c r="BF351" s="82"/>
      <c r="BG351" s="80"/>
      <c r="BH351" s="81">
        <f t="shared" si="100"/>
        <v>0</v>
      </c>
      <c r="BI351" s="82"/>
      <c r="BJ351" s="80"/>
      <c r="BK351" s="81">
        <f t="shared" si="101"/>
        <v>0</v>
      </c>
      <c r="BL351" s="82"/>
      <c r="BM351" s="80"/>
      <c r="BN351" s="81">
        <f t="shared" si="102"/>
        <v>0</v>
      </c>
      <c r="BO351" s="82"/>
    </row>
    <row r="352" spans="1:67" ht="39" hidden="1" customHeight="1" thickBot="1">
      <c r="A352" s="71">
        <v>85341</v>
      </c>
      <c r="B352" s="71" t="s">
        <v>2242</v>
      </c>
      <c r="C352" s="221" t="str">
        <f ca="1">IF(V352&gt;0,IF($C$12=B352,COUNT($C$12:C351,1),""),"")</f>
        <v/>
      </c>
      <c r="D352" s="221" t="str">
        <f ca="1">IF(V352&gt;0,IF($D$12=B352,COUNT($D$12:D351,1),""),"")</f>
        <v/>
      </c>
      <c r="E352" s="221" t="str">
        <f ca="1">IF(V352&gt;0,IF($E$12=B352,COUNT($E$12:E351,1),""),"")</f>
        <v/>
      </c>
      <c r="F352" s="221" t="str">
        <f ca="1">IF(V352&gt;0,IF($F$12=B352,COUNT($F$12:F351,1),""),"")</f>
        <v/>
      </c>
      <c r="G352" s="115"/>
      <c r="H352" s="115">
        <v>70303</v>
      </c>
      <c r="I352" s="116" t="s">
        <v>345</v>
      </c>
      <c r="J352" s="116" t="s">
        <v>154</v>
      </c>
      <c r="K352" s="324">
        <v>1200000</v>
      </c>
      <c r="L352" s="118">
        <v>420906</v>
      </c>
      <c r="M352" s="119" t="s">
        <v>1208</v>
      </c>
      <c r="N352" s="119" t="s">
        <v>154</v>
      </c>
      <c r="O352" s="324">
        <v>88200</v>
      </c>
      <c r="P352" s="77">
        <f ca="1">SUMIF($W$12:BO352,$P$11,W352:BO352)</f>
        <v>0</v>
      </c>
      <c r="Q352" s="77">
        <f ca="1">SUMIF($W$12:BP352,$P$11,X352:BP352)</f>
        <v>0</v>
      </c>
      <c r="R352" s="77">
        <f ca="1">SUMIF($W$12:BQ352,$P$11,Y352:BQ352)</f>
        <v>0</v>
      </c>
      <c r="S352" s="78">
        <f t="shared" ca="1" si="86"/>
        <v>0</v>
      </c>
      <c r="T352" s="77">
        <f t="shared" ca="1" si="87"/>
        <v>0</v>
      </c>
      <c r="U352" s="77">
        <f t="shared" ca="1" si="88"/>
        <v>0</v>
      </c>
      <c r="V352" s="79">
        <f t="shared" ca="1" si="89"/>
        <v>0</v>
      </c>
      <c r="W352" s="80"/>
      <c r="X352" s="81">
        <f t="shared" si="90"/>
        <v>0</v>
      </c>
      <c r="Y352" s="82"/>
      <c r="Z352" s="80"/>
      <c r="AA352" s="81">
        <f t="shared" si="91"/>
        <v>0</v>
      </c>
      <c r="AB352" s="82"/>
      <c r="AC352" s="80"/>
      <c r="AD352" s="81">
        <f t="shared" si="92"/>
        <v>0</v>
      </c>
      <c r="AE352" s="82"/>
      <c r="AF352" s="80"/>
      <c r="AG352" s="81">
        <f t="shared" si="93"/>
        <v>0</v>
      </c>
      <c r="AH352" s="82"/>
      <c r="AI352" s="80"/>
      <c r="AJ352" s="81">
        <f t="shared" si="94"/>
        <v>0</v>
      </c>
      <c r="AK352" s="82"/>
      <c r="AL352" s="80"/>
      <c r="AM352" s="81">
        <v>0</v>
      </c>
      <c r="AN352" s="82"/>
      <c r="AO352" s="80"/>
      <c r="AP352" s="81">
        <v>0</v>
      </c>
      <c r="AQ352" s="82"/>
      <c r="AR352" s="80"/>
      <c r="AS352" s="81">
        <f t="shared" si="95"/>
        <v>0</v>
      </c>
      <c r="AT352" s="82"/>
      <c r="AU352" s="80"/>
      <c r="AV352" s="81">
        <f t="shared" si="96"/>
        <v>0</v>
      </c>
      <c r="AW352" s="82"/>
      <c r="AX352" s="80"/>
      <c r="AY352" s="81">
        <f t="shared" si="97"/>
        <v>0</v>
      </c>
      <c r="AZ352" s="82"/>
      <c r="BA352" s="80"/>
      <c r="BB352" s="81">
        <f t="shared" si="98"/>
        <v>0</v>
      </c>
      <c r="BC352" s="82"/>
      <c r="BD352" s="80"/>
      <c r="BE352" s="81">
        <f t="shared" si="99"/>
        <v>0</v>
      </c>
      <c r="BF352" s="82"/>
      <c r="BG352" s="80"/>
      <c r="BH352" s="81">
        <f t="shared" si="100"/>
        <v>0</v>
      </c>
      <c r="BI352" s="82"/>
      <c r="BJ352" s="80"/>
      <c r="BK352" s="81">
        <f t="shared" si="101"/>
        <v>0</v>
      </c>
      <c r="BL352" s="82"/>
      <c r="BM352" s="80"/>
      <c r="BN352" s="81">
        <f t="shared" si="102"/>
        <v>0</v>
      </c>
      <c r="BO352" s="82"/>
    </row>
    <row r="353" spans="1:67" ht="39" hidden="1" customHeight="1" thickBot="1">
      <c r="A353" s="71">
        <v>85342</v>
      </c>
      <c r="B353" s="71" t="s">
        <v>2242</v>
      </c>
      <c r="C353" s="221" t="str">
        <f ca="1">IF(V353&gt;0,IF($C$12=B353,COUNT($C$12:C352,1),""),"")</f>
        <v/>
      </c>
      <c r="D353" s="221" t="str">
        <f ca="1">IF(V353&gt;0,IF($D$12=B353,COUNT($D$12:D352,1),""),"")</f>
        <v/>
      </c>
      <c r="E353" s="221" t="str">
        <f ca="1">IF(V353&gt;0,IF($E$12=B353,COUNT($E$12:E352,1),""),"")</f>
        <v/>
      </c>
      <c r="F353" s="221" t="str">
        <f ca="1">IF(V353&gt;0,IF($F$12=B353,COUNT($F$12:F352,1),""),"")</f>
        <v/>
      </c>
      <c r="G353" s="115" t="s">
        <v>1457</v>
      </c>
      <c r="H353" s="115">
        <v>70304</v>
      </c>
      <c r="I353" s="116" t="s">
        <v>346</v>
      </c>
      <c r="J353" s="116" t="s">
        <v>154</v>
      </c>
      <c r="K353" s="324">
        <v>1660000</v>
      </c>
      <c r="L353" s="118">
        <v>420813</v>
      </c>
      <c r="M353" s="119" t="s">
        <v>1193</v>
      </c>
      <c r="N353" s="119" t="s">
        <v>154</v>
      </c>
      <c r="O353" s="324">
        <v>167000</v>
      </c>
      <c r="P353" s="77">
        <f ca="1">SUMIF($W$12:BO353,$P$11,W353:BO353)</f>
        <v>0</v>
      </c>
      <c r="Q353" s="77">
        <f ca="1">SUMIF($W$12:BP353,$P$11,X353:BP353)</f>
        <v>0</v>
      </c>
      <c r="R353" s="77">
        <f ca="1">SUMIF($W$12:BQ353,$P$11,Y353:BQ353)</f>
        <v>0</v>
      </c>
      <c r="S353" s="78">
        <f t="shared" ca="1" si="86"/>
        <v>0</v>
      </c>
      <c r="T353" s="77">
        <f t="shared" ca="1" si="87"/>
        <v>0</v>
      </c>
      <c r="U353" s="77">
        <f t="shared" ca="1" si="88"/>
        <v>0</v>
      </c>
      <c r="V353" s="79">
        <f t="shared" ca="1" si="89"/>
        <v>0</v>
      </c>
      <c r="W353" s="80"/>
      <c r="X353" s="81">
        <f t="shared" si="90"/>
        <v>0</v>
      </c>
      <c r="Y353" s="82"/>
      <c r="Z353" s="80"/>
      <c r="AA353" s="81">
        <f t="shared" si="91"/>
        <v>0</v>
      </c>
      <c r="AB353" s="82"/>
      <c r="AC353" s="80"/>
      <c r="AD353" s="81">
        <f t="shared" si="92"/>
        <v>0</v>
      </c>
      <c r="AE353" s="82"/>
      <c r="AF353" s="80"/>
      <c r="AG353" s="81">
        <f t="shared" si="93"/>
        <v>0</v>
      </c>
      <c r="AH353" s="82"/>
      <c r="AI353" s="80"/>
      <c r="AJ353" s="81"/>
      <c r="AK353" s="82"/>
      <c r="AL353" s="80"/>
      <c r="AM353" s="81">
        <v>0</v>
      </c>
      <c r="AN353" s="82"/>
      <c r="AO353" s="80"/>
      <c r="AP353" s="81">
        <v>0</v>
      </c>
      <c r="AQ353" s="82"/>
      <c r="AR353" s="80"/>
      <c r="AS353" s="81"/>
      <c r="AT353" s="82"/>
      <c r="AU353" s="80"/>
      <c r="AV353" s="81"/>
      <c r="AW353" s="82"/>
      <c r="AX353" s="80"/>
      <c r="AY353" s="81"/>
      <c r="AZ353" s="82"/>
      <c r="BA353" s="80"/>
      <c r="BB353" s="81"/>
      <c r="BC353" s="82"/>
      <c r="BD353" s="80"/>
      <c r="BE353" s="81"/>
      <c r="BF353" s="82"/>
      <c r="BG353" s="80"/>
      <c r="BH353" s="81"/>
      <c r="BI353" s="82"/>
      <c r="BJ353" s="80"/>
      <c r="BK353" s="81"/>
      <c r="BL353" s="82"/>
      <c r="BM353" s="80"/>
      <c r="BN353" s="81"/>
      <c r="BO353" s="82"/>
    </row>
    <row r="354" spans="1:67" ht="39" hidden="1" customHeight="1" thickBot="1">
      <c r="A354" s="71">
        <v>85343</v>
      </c>
      <c r="B354" s="71" t="s">
        <v>2242</v>
      </c>
      <c r="C354" s="221" t="str">
        <f ca="1">IF(V354&gt;0,IF($C$12=B354,COUNT($C$12:C353,1),""),"")</f>
        <v/>
      </c>
      <c r="D354" s="221" t="str">
        <f ca="1">IF(V354&gt;0,IF($D$12=B354,COUNT($D$12:D353,1),""),"")</f>
        <v/>
      </c>
      <c r="E354" s="221" t="str">
        <f ca="1">IF(V354&gt;0,IF($E$12=B354,COUNT($E$12:E353,1),""),"")</f>
        <v/>
      </c>
      <c r="F354" s="221" t="str">
        <f ca="1">IF(V354&gt;0,IF($F$12=B354,COUNT($F$12:F353,1),""),"")</f>
        <v/>
      </c>
      <c r="G354" s="115" t="s">
        <v>1458</v>
      </c>
      <c r="H354" s="115">
        <v>70305</v>
      </c>
      <c r="I354" s="116" t="s">
        <v>347</v>
      </c>
      <c r="J354" s="116" t="s">
        <v>154</v>
      </c>
      <c r="K354" s="324">
        <v>2200000</v>
      </c>
      <c r="L354" s="118">
        <v>420813</v>
      </c>
      <c r="M354" s="119" t="s">
        <v>1193</v>
      </c>
      <c r="N354" s="119" t="s">
        <v>154</v>
      </c>
      <c r="O354" s="324">
        <v>167000</v>
      </c>
      <c r="P354" s="77">
        <f ca="1">SUMIF($W$12:BO354,$P$11,W354:BO354)</f>
        <v>0</v>
      </c>
      <c r="Q354" s="77">
        <f ca="1">SUMIF($W$12:BP354,$P$11,X354:BP354)</f>
        <v>0</v>
      </c>
      <c r="R354" s="77">
        <f ca="1">SUMIF($W$12:BQ354,$P$11,Y354:BQ354)</f>
        <v>0</v>
      </c>
      <c r="S354" s="78">
        <f t="shared" ca="1" si="86"/>
        <v>0</v>
      </c>
      <c r="T354" s="77">
        <f t="shared" ca="1" si="87"/>
        <v>0</v>
      </c>
      <c r="U354" s="77">
        <f t="shared" ca="1" si="88"/>
        <v>0</v>
      </c>
      <c r="V354" s="79">
        <f t="shared" ca="1" si="89"/>
        <v>0</v>
      </c>
      <c r="W354" s="80"/>
      <c r="X354" s="81">
        <f t="shared" si="90"/>
        <v>0</v>
      </c>
      <c r="Y354" s="82"/>
      <c r="Z354" s="80"/>
      <c r="AA354" s="81">
        <f t="shared" si="91"/>
        <v>0</v>
      </c>
      <c r="AB354" s="82"/>
      <c r="AC354" s="80"/>
      <c r="AD354" s="81">
        <f t="shared" si="92"/>
        <v>0</v>
      </c>
      <c r="AE354" s="82"/>
      <c r="AF354" s="80"/>
      <c r="AG354" s="81">
        <f t="shared" si="93"/>
        <v>0</v>
      </c>
      <c r="AH354" s="82"/>
      <c r="AI354" s="80"/>
      <c r="AJ354" s="81">
        <f t="shared" si="94"/>
        <v>0</v>
      </c>
      <c r="AK354" s="82"/>
      <c r="AL354" s="80"/>
      <c r="AM354" s="81">
        <v>0</v>
      </c>
      <c r="AN354" s="82"/>
      <c r="AO354" s="80"/>
      <c r="AP354" s="81">
        <v>0</v>
      </c>
      <c r="AQ354" s="82"/>
      <c r="AR354" s="80"/>
      <c r="AS354" s="81">
        <f t="shared" si="95"/>
        <v>0</v>
      </c>
      <c r="AT354" s="82"/>
      <c r="AU354" s="80"/>
      <c r="AV354" s="81">
        <f t="shared" si="96"/>
        <v>0</v>
      </c>
      <c r="AW354" s="82"/>
      <c r="AX354" s="80"/>
      <c r="AY354" s="81">
        <f t="shared" si="97"/>
        <v>0</v>
      </c>
      <c r="AZ354" s="82"/>
      <c r="BA354" s="80"/>
      <c r="BB354" s="81">
        <f t="shared" si="98"/>
        <v>0</v>
      </c>
      <c r="BC354" s="82"/>
      <c r="BD354" s="80"/>
      <c r="BE354" s="81">
        <f t="shared" si="99"/>
        <v>0</v>
      </c>
      <c r="BF354" s="82"/>
      <c r="BG354" s="80"/>
      <c r="BH354" s="81">
        <f t="shared" si="100"/>
        <v>0</v>
      </c>
      <c r="BI354" s="82"/>
      <c r="BJ354" s="80"/>
      <c r="BK354" s="81">
        <f t="shared" si="101"/>
        <v>0</v>
      </c>
      <c r="BL354" s="82"/>
      <c r="BM354" s="80"/>
      <c r="BN354" s="81">
        <f t="shared" si="102"/>
        <v>0</v>
      </c>
      <c r="BO354" s="82"/>
    </row>
    <row r="355" spans="1:67" ht="39" hidden="1" customHeight="1" thickBot="1">
      <c r="A355" s="71">
        <v>85344</v>
      </c>
      <c r="B355" s="71" t="s">
        <v>2242</v>
      </c>
      <c r="C355" s="221" t="str">
        <f ca="1">IF(V355&gt;0,IF($C$12=B355,COUNT($C$12:C354,1),""),"")</f>
        <v/>
      </c>
      <c r="D355" s="221" t="str">
        <f ca="1">IF(V355&gt;0,IF($D$12=B355,COUNT($D$12:D354,1),""),"")</f>
        <v/>
      </c>
      <c r="E355" s="221" t="str">
        <f ca="1">IF(V355&gt;0,IF($E$12=B355,COUNT($E$12:E354,1),""),"")</f>
        <v/>
      </c>
      <c r="F355" s="221" t="str">
        <f ca="1">IF(V355&gt;0,IF($F$12=B355,COUNT($F$12:F354,1),""),"")</f>
        <v/>
      </c>
      <c r="G355" s="115">
        <v>683016050</v>
      </c>
      <c r="H355" s="115">
        <v>70306</v>
      </c>
      <c r="I355" s="116" t="s">
        <v>348</v>
      </c>
      <c r="J355" s="116" t="s">
        <v>154</v>
      </c>
      <c r="K355" s="324">
        <v>2947000</v>
      </c>
      <c r="L355" s="118">
        <v>420908</v>
      </c>
      <c r="M355" s="117" t="s">
        <v>1210</v>
      </c>
      <c r="N355" s="117" t="s">
        <v>154</v>
      </c>
      <c r="O355" s="324">
        <v>156000</v>
      </c>
      <c r="P355" s="77">
        <f ca="1">SUMIF($W$12:BO355,$P$11,W355:BO355)</f>
        <v>0</v>
      </c>
      <c r="Q355" s="77">
        <f ca="1">SUMIF($W$12:BP355,$P$11,X355:BP355)</f>
        <v>0</v>
      </c>
      <c r="R355" s="77">
        <f ca="1">SUMIF($W$12:BQ355,$P$11,Y355:BQ355)</f>
        <v>0</v>
      </c>
      <c r="S355" s="78">
        <f t="shared" ca="1" si="86"/>
        <v>0</v>
      </c>
      <c r="T355" s="77">
        <f t="shared" ca="1" si="87"/>
        <v>0</v>
      </c>
      <c r="U355" s="77">
        <f t="shared" ca="1" si="88"/>
        <v>0</v>
      </c>
      <c r="V355" s="79">
        <f t="shared" ca="1" si="89"/>
        <v>0</v>
      </c>
      <c r="W355" s="80"/>
      <c r="X355" s="81">
        <f t="shared" si="90"/>
        <v>0</v>
      </c>
      <c r="Y355" s="82"/>
      <c r="Z355" s="80"/>
      <c r="AA355" s="81">
        <f t="shared" si="91"/>
        <v>0</v>
      </c>
      <c r="AB355" s="82"/>
      <c r="AC355" s="80"/>
      <c r="AD355" s="81">
        <f t="shared" si="92"/>
        <v>0</v>
      </c>
      <c r="AE355" s="82"/>
      <c r="AF355" s="80"/>
      <c r="AG355" s="81">
        <f t="shared" si="93"/>
        <v>0</v>
      </c>
      <c r="AH355" s="82"/>
      <c r="AI355" s="80"/>
      <c r="AJ355" s="81">
        <f t="shared" si="94"/>
        <v>0</v>
      </c>
      <c r="AK355" s="82"/>
      <c r="AL355" s="80"/>
      <c r="AM355" s="81">
        <v>0</v>
      </c>
      <c r="AN355" s="82"/>
      <c r="AO355" s="80"/>
      <c r="AP355" s="81">
        <v>0</v>
      </c>
      <c r="AQ355" s="82"/>
      <c r="AR355" s="80"/>
      <c r="AS355" s="81">
        <f t="shared" si="95"/>
        <v>0</v>
      </c>
      <c r="AT355" s="82"/>
      <c r="AU355" s="80"/>
      <c r="AV355" s="81">
        <f t="shared" si="96"/>
        <v>0</v>
      </c>
      <c r="AW355" s="82"/>
      <c r="AX355" s="80"/>
      <c r="AY355" s="81">
        <f t="shared" si="97"/>
        <v>0</v>
      </c>
      <c r="AZ355" s="82"/>
      <c r="BA355" s="80"/>
      <c r="BB355" s="81">
        <f t="shared" si="98"/>
        <v>0</v>
      </c>
      <c r="BC355" s="82"/>
      <c r="BD355" s="80"/>
      <c r="BE355" s="81">
        <f t="shared" si="99"/>
        <v>0</v>
      </c>
      <c r="BF355" s="82"/>
      <c r="BG355" s="80"/>
      <c r="BH355" s="81">
        <f t="shared" si="100"/>
        <v>0</v>
      </c>
      <c r="BI355" s="82"/>
      <c r="BJ355" s="80"/>
      <c r="BK355" s="81">
        <f t="shared" si="101"/>
        <v>0</v>
      </c>
      <c r="BL355" s="82"/>
      <c r="BM355" s="80"/>
      <c r="BN355" s="81">
        <f t="shared" si="102"/>
        <v>0</v>
      </c>
      <c r="BO355" s="82"/>
    </row>
    <row r="356" spans="1:67" ht="39" hidden="1" customHeight="1" thickBot="1">
      <c r="A356" s="71">
        <v>85345</v>
      </c>
      <c r="B356" s="71" t="s">
        <v>2242</v>
      </c>
      <c r="C356" s="221" t="str">
        <f ca="1">IF(V356&gt;0,IF($C$12=B356,COUNT($C$12:C355,1),""),"")</f>
        <v/>
      </c>
      <c r="D356" s="221" t="str">
        <f ca="1">IF(V356&gt;0,IF($D$12=B356,COUNT($D$12:D355,1),""),"")</f>
        <v/>
      </c>
      <c r="E356" s="221" t="str">
        <f ca="1">IF(V356&gt;0,IF($E$12=B356,COUNT($E$12:E355,1),""),"")</f>
        <v/>
      </c>
      <c r="F356" s="221" t="str">
        <f ca="1">IF(V356&gt;0,IF($F$12=B356,COUNT($F$12:F355,1),""),"")</f>
        <v/>
      </c>
      <c r="G356" s="115">
        <v>683016105</v>
      </c>
      <c r="H356" s="115">
        <v>70307</v>
      </c>
      <c r="I356" s="116" t="s">
        <v>349</v>
      </c>
      <c r="J356" s="116" t="s">
        <v>154</v>
      </c>
      <c r="K356" s="324">
        <v>3363000</v>
      </c>
      <c r="L356" s="118">
        <v>420908</v>
      </c>
      <c r="M356" s="117" t="s">
        <v>1210</v>
      </c>
      <c r="N356" s="117" t="s">
        <v>154</v>
      </c>
      <c r="O356" s="324">
        <v>156000</v>
      </c>
      <c r="P356" s="77">
        <f ca="1">SUMIF($W$12:BO356,$P$11,W356:BO356)</f>
        <v>0</v>
      </c>
      <c r="Q356" s="77">
        <f ca="1">SUMIF($W$12:BP356,$P$11,X356:BP356)</f>
        <v>0</v>
      </c>
      <c r="R356" s="77">
        <f ca="1">SUMIF($W$12:BQ356,$P$11,Y356:BQ356)</f>
        <v>0</v>
      </c>
      <c r="S356" s="78">
        <f t="shared" ca="1" si="86"/>
        <v>0</v>
      </c>
      <c r="T356" s="77">
        <f t="shared" ca="1" si="87"/>
        <v>0</v>
      </c>
      <c r="U356" s="77">
        <f t="shared" ca="1" si="88"/>
        <v>0</v>
      </c>
      <c r="V356" s="79">
        <f t="shared" ca="1" si="89"/>
        <v>0</v>
      </c>
      <c r="W356" s="80"/>
      <c r="X356" s="81">
        <f t="shared" si="90"/>
        <v>0</v>
      </c>
      <c r="Y356" s="82"/>
      <c r="Z356" s="80"/>
      <c r="AA356" s="81">
        <f t="shared" si="91"/>
        <v>0</v>
      </c>
      <c r="AB356" s="82"/>
      <c r="AC356" s="80"/>
      <c r="AD356" s="81">
        <f t="shared" si="92"/>
        <v>0</v>
      </c>
      <c r="AE356" s="82"/>
      <c r="AF356" s="80"/>
      <c r="AG356" s="81">
        <f t="shared" si="93"/>
        <v>0</v>
      </c>
      <c r="AH356" s="82"/>
      <c r="AI356" s="80"/>
      <c r="AJ356" s="81">
        <f t="shared" si="94"/>
        <v>0</v>
      </c>
      <c r="AK356" s="82"/>
      <c r="AL356" s="80"/>
      <c r="AM356" s="81">
        <v>0</v>
      </c>
      <c r="AN356" s="82"/>
      <c r="AO356" s="80"/>
      <c r="AP356" s="81">
        <v>0</v>
      </c>
      <c r="AQ356" s="82"/>
      <c r="AR356" s="80"/>
      <c r="AS356" s="81">
        <f t="shared" si="95"/>
        <v>0</v>
      </c>
      <c r="AT356" s="82"/>
      <c r="AU356" s="80"/>
      <c r="AV356" s="81">
        <f t="shared" si="96"/>
        <v>0</v>
      </c>
      <c r="AW356" s="82"/>
      <c r="AX356" s="80"/>
      <c r="AY356" s="81">
        <f t="shared" si="97"/>
        <v>0</v>
      </c>
      <c r="AZ356" s="82"/>
      <c r="BA356" s="80"/>
      <c r="BB356" s="81">
        <f t="shared" si="98"/>
        <v>0</v>
      </c>
      <c r="BC356" s="82"/>
      <c r="BD356" s="80"/>
      <c r="BE356" s="81">
        <f t="shared" si="99"/>
        <v>0</v>
      </c>
      <c r="BF356" s="82"/>
      <c r="BG356" s="80"/>
      <c r="BH356" s="81">
        <f t="shared" si="100"/>
        <v>0</v>
      </c>
      <c r="BI356" s="82"/>
      <c r="BJ356" s="80"/>
      <c r="BK356" s="81">
        <f t="shared" si="101"/>
        <v>0</v>
      </c>
      <c r="BL356" s="82"/>
      <c r="BM356" s="80"/>
      <c r="BN356" s="81">
        <f t="shared" si="102"/>
        <v>0</v>
      </c>
      <c r="BO356" s="82"/>
    </row>
    <row r="357" spans="1:67" ht="39" hidden="1" customHeight="1" thickBot="1">
      <c r="A357" s="71">
        <v>85346</v>
      </c>
      <c r="B357" s="71" t="s">
        <v>2242</v>
      </c>
      <c r="C357" s="221" t="str">
        <f ca="1">IF(V357&gt;0,IF($C$12=B357,COUNT($C$12:C356,1),""),"")</f>
        <v/>
      </c>
      <c r="D357" s="221" t="str">
        <f ca="1">IF(V357&gt;0,IF($D$12=B357,COUNT($D$12:D356,1),""),"")</f>
        <v/>
      </c>
      <c r="E357" s="221" t="str">
        <f ca="1">IF(V357&gt;0,IF($E$12=B357,COUNT($E$12:E356,1),""),"")</f>
        <v/>
      </c>
      <c r="F357" s="221" t="str">
        <f ca="1">IF(V357&gt;0,IF($F$12=B357,COUNT($F$12:F356,1),""),"")</f>
        <v/>
      </c>
      <c r="G357" s="115">
        <v>683016115</v>
      </c>
      <c r="H357" s="115">
        <v>70308</v>
      </c>
      <c r="I357" s="116" t="s">
        <v>350</v>
      </c>
      <c r="J357" s="116" t="s">
        <v>154</v>
      </c>
      <c r="K357" s="324">
        <v>4244000</v>
      </c>
      <c r="L357" s="118">
        <v>420908</v>
      </c>
      <c r="M357" s="117" t="s">
        <v>1210</v>
      </c>
      <c r="N357" s="117" t="s">
        <v>154</v>
      </c>
      <c r="O357" s="324">
        <v>156000</v>
      </c>
      <c r="P357" s="77">
        <f ca="1">SUMIF($W$12:BO357,$P$11,W357:BO357)</f>
        <v>0</v>
      </c>
      <c r="Q357" s="77">
        <f ca="1">SUMIF($W$12:BP357,$P$11,X357:BP357)</f>
        <v>0</v>
      </c>
      <c r="R357" s="77">
        <f ca="1">SUMIF($W$12:BQ357,$P$11,Y357:BQ357)</f>
        <v>0</v>
      </c>
      <c r="S357" s="78">
        <f t="shared" ca="1" si="86"/>
        <v>0</v>
      </c>
      <c r="T357" s="77">
        <f t="shared" ca="1" si="87"/>
        <v>0</v>
      </c>
      <c r="U357" s="77">
        <f t="shared" ca="1" si="88"/>
        <v>0</v>
      </c>
      <c r="V357" s="79">
        <f t="shared" ca="1" si="89"/>
        <v>0</v>
      </c>
      <c r="W357" s="80"/>
      <c r="X357" s="81">
        <f t="shared" si="90"/>
        <v>0</v>
      </c>
      <c r="Y357" s="82"/>
      <c r="Z357" s="80"/>
      <c r="AA357" s="81">
        <f t="shared" si="91"/>
        <v>0</v>
      </c>
      <c r="AB357" s="82"/>
      <c r="AC357" s="80"/>
      <c r="AD357" s="81">
        <f t="shared" si="92"/>
        <v>0</v>
      </c>
      <c r="AE357" s="82"/>
      <c r="AF357" s="80"/>
      <c r="AG357" s="81">
        <f t="shared" si="93"/>
        <v>0</v>
      </c>
      <c r="AH357" s="82"/>
      <c r="AI357" s="80"/>
      <c r="AJ357" s="81">
        <f t="shared" si="94"/>
        <v>0</v>
      </c>
      <c r="AK357" s="82"/>
      <c r="AL357" s="80"/>
      <c r="AM357" s="81">
        <v>0</v>
      </c>
      <c r="AN357" s="82"/>
      <c r="AO357" s="80"/>
      <c r="AP357" s="81">
        <v>0</v>
      </c>
      <c r="AQ357" s="82"/>
      <c r="AR357" s="80"/>
      <c r="AS357" s="81">
        <f t="shared" si="95"/>
        <v>0</v>
      </c>
      <c r="AT357" s="82"/>
      <c r="AU357" s="80"/>
      <c r="AV357" s="81">
        <f t="shared" si="96"/>
        <v>0</v>
      </c>
      <c r="AW357" s="82"/>
      <c r="AX357" s="80"/>
      <c r="AY357" s="81">
        <f t="shared" si="97"/>
        <v>0</v>
      </c>
      <c r="AZ357" s="82"/>
      <c r="BA357" s="80"/>
      <c r="BB357" s="81">
        <f t="shared" si="98"/>
        <v>0</v>
      </c>
      <c r="BC357" s="82"/>
      <c r="BD357" s="80"/>
      <c r="BE357" s="81">
        <f t="shared" si="99"/>
        <v>0</v>
      </c>
      <c r="BF357" s="82"/>
      <c r="BG357" s="80"/>
      <c r="BH357" s="81">
        <f t="shared" si="100"/>
        <v>0</v>
      </c>
      <c r="BI357" s="82"/>
      <c r="BJ357" s="80"/>
      <c r="BK357" s="81">
        <f t="shared" si="101"/>
        <v>0</v>
      </c>
      <c r="BL357" s="82"/>
      <c r="BM357" s="80"/>
      <c r="BN357" s="81">
        <f t="shared" si="102"/>
        <v>0</v>
      </c>
      <c r="BO357" s="82"/>
    </row>
    <row r="358" spans="1:67" ht="39" hidden="1" customHeight="1" thickBot="1">
      <c r="A358" s="71">
        <v>85347</v>
      </c>
      <c r="B358" s="71" t="s">
        <v>2242</v>
      </c>
      <c r="C358" s="221" t="str">
        <f ca="1">IF(V358&gt;0,IF($C$12=B358,COUNT($C$12:C357,1),""),"")</f>
        <v/>
      </c>
      <c r="D358" s="221" t="str">
        <f ca="1">IF(V358&gt;0,IF($D$12=B358,COUNT($D$12:D357,1),""),"")</f>
        <v/>
      </c>
      <c r="E358" s="221" t="str">
        <f ca="1">IF(V358&gt;0,IF($E$12=B358,COUNT($E$12:E357,1),""),"")</f>
        <v/>
      </c>
      <c r="F358" s="221" t="str">
        <f ca="1">IF(V358&gt;0,IF($F$12=B358,COUNT($F$12:F357,1),""),"")</f>
        <v/>
      </c>
      <c r="G358" s="115">
        <v>683016120</v>
      </c>
      <c r="H358" s="115">
        <v>70309</v>
      </c>
      <c r="I358" s="116" t="s">
        <v>351</v>
      </c>
      <c r="J358" s="116" t="s">
        <v>154</v>
      </c>
      <c r="K358" s="324">
        <v>5317000</v>
      </c>
      <c r="L358" s="118">
        <v>420909</v>
      </c>
      <c r="M358" s="117" t="s">
        <v>1211</v>
      </c>
      <c r="N358" s="117" t="s">
        <v>154</v>
      </c>
      <c r="O358" s="324">
        <v>215500</v>
      </c>
      <c r="P358" s="77">
        <f ca="1">SUMIF($W$12:BO358,$P$11,W358:BO358)</f>
        <v>0</v>
      </c>
      <c r="Q358" s="77">
        <f ca="1">SUMIF($W$12:BP358,$P$11,X358:BP358)</f>
        <v>0</v>
      </c>
      <c r="R358" s="77">
        <f ca="1">SUMIF($W$12:BQ358,$P$11,Y358:BQ358)</f>
        <v>0</v>
      </c>
      <c r="S358" s="78">
        <f t="shared" ca="1" si="86"/>
        <v>0</v>
      </c>
      <c r="T358" s="77">
        <f t="shared" ca="1" si="87"/>
        <v>0</v>
      </c>
      <c r="U358" s="77">
        <f t="shared" ca="1" si="88"/>
        <v>0</v>
      </c>
      <c r="V358" s="79">
        <f t="shared" ca="1" si="89"/>
        <v>0</v>
      </c>
      <c r="W358" s="80"/>
      <c r="X358" s="81">
        <f t="shared" si="90"/>
        <v>0</v>
      </c>
      <c r="Y358" s="82"/>
      <c r="Z358" s="80"/>
      <c r="AA358" s="81">
        <f t="shared" si="91"/>
        <v>0</v>
      </c>
      <c r="AB358" s="82"/>
      <c r="AC358" s="80"/>
      <c r="AD358" s="81">
        <f t="shared" si="92"/>
        <v>0</v>
      </c>
      <c r="AE358" s="82"/>
      <c r="AF358" s="80"/>
      <c r="AG358" s="81">
        <f t="shared" si="93"/>
        <v>0</v>
      </c>
      <c r="AH358" s="82"/>
      <c r="AI358" s="80"/>
      <c r="AJ358" s="81">
        <f t="shared" si="94"/>
        <v>0</v>
      </c>
      <c r="AK358" s="82"/>
      <c r="AL358" s="80"/>
      <c r="AM358" s="81">
        <v>0</v>
      </c>
      <c r="AN358" s="82"/>
      <c r="AO358" s="80"/>
      <c r="AP358" s="81">
        <v>0</v>
      </c>
      <c r="AQ358" s="82"/>
      <c r="AR358" s="80"/>
      <c r="AS358" s="81">
        <f t="shared" si="95"/>
        <v>0</v>
      </c>
      <c r="AT358" s="82"/>
      <c r="AU358" s="80"/>
      <c r="AV358" s="81">
        <f t="shared" si="96"/>
        <v>0</v>
      </c>
      <c r="AW358" s="82"/>
      <c r="AX358" s="80"/>
      <c r="AY358" s="81">
        <f t="shared" si="97"/>
        <v>0</v>
      </c>
      <c r="AZ358" s="82"/>
      <c r="BA358" s="80"/>
      <c r="BB358" s="81">
        <f t="shared" si="98"/>
        <v>0</v>
      </c>
      <c r="BC358" s="82"/>
      <c r="BD358" s="80"/>
      <c r="BE358" s="81">
        <f t="shared" si="99"/>
        <v>0</v>
      </c>
      <c r="BF358" s="82"/>
      <c r="BG358" s="80"/>
      <c r="BH358" s="81">
        <f t="shared" si="100"/>
        <v>0</v>
      </c>
      <c r="BI358" s="82"/>
      <c r="BJ358" s="80"/>
      <c r="BK358" s="81">
        <f t="shared" si="101"/>
        <v>0</v>
      </c>
      <c r="BL358" s="82"/>
      <c r="BM358" s="80"/>
      <c r="BN358" s="81">
        <f t="shared" si="102"/>
        <v>0</v>
      </c>
      <c r="BO358" s="82"/>
    </row>
    <row r="359" spans="1:67" ht="39" hidden="1" customHeight="1" thickBot="1">
      <c r="A359" s="71">
        <v>85348</v>
      </c>
      <c r="B359" s="71" t="s">
        <v>2242</v>
      </c>
      <c r="C359" s="221" t="str">
        <f ca="1">IF(V359&gt;0,IF($C$12=B359,COUNT($C$12:C358,1),""),"")</f>
        <v/>
      </c>
      <c r="D359" s="221" t="str">
        <f ca="1">IF(V359&gt;0,IF($D$12=B359,COUNT($D$12:D358,1),""),"")</f>
        <v/>
      </c>
      <c r="E359" s="221" t="str">
        <f ca="1">IF(V359&gt;0,IF($E$12=B359,COUNT($E$12:E358,1),""),"")</f>
        <v/>
      </c>
      <c r="F359" s="221" t="str">
        <f ca="1">IF(V359&gt;0,IF($F$12=B359,COUNT($F$12:F358,1),""),"")</f>
        <v/>
      </c>
      <c r="G359" s="115"/>
      <c r="H359" s="115">
        <v>70310</v>
      </c>
      <c r="I359" s="116" t="s">
        <v>352</v>
      </c>
      <c r="J359" s="116" t="s">
        <v>154</v>
      </c>
      <c r="K359" s="324">
        <v>6460000</v>
      </c>
      <c r="L359" s="118">
        <v>420909</v>
      </c>
      <c r="M359" s="117" t="s">
        <v>1211</v>
      </c>
      <c r="N359" s="117" t="s">
        <v>154</v>
      </c>
      <c r="O359" s="324">
        <v>215500</v>
      </c>
      <c r="P359" s="77">
        <f ca="1">SUMIF($W$12:BO359,$P$11,W359:BO359)</f>
        <v>0</v>
      </c>
      <c r="Q359" s="77">
        <f ca="1">SUMIF($W$12:BP359,$P$11,X359:BP359)</f>
        <v>0</v>
      </c>
      <c r="R359" s="77">
        <f ca="1">SUMIF($W$12:BQ359,$P$11,Y359:BQ359)</f>
        <v>0</v>
      </c>
      <c r="S359" s="78">
        <f t="shared" ca="1" si="86"/>
        <v>0</v>
      </c>
      <c r="T359" s="77">
        <f t="shared" ca="1" si="87"/>
        <v>0</v>
      </c>
      <c r="U359" s="77">
        <f t="shared" ca="1" si="88"/>
        <v>0</v>
      </c>
      <c r="V359" s="79">
        <f t="shared" ca="1" si="89"/>
        <v>0</v>
      </c>
      <c r="W359" s="80"/>
      <c r="X359" s="81">
        <f t="shared" si="90"/>
        <v>0</v>
      </c>
      <c r="Y359" s="82"/>
      <c r="Z359" s="80"/>
      <c r="AA359" s="81">
        <f t="shared" si="91"/>
        <v>0</v>
      </c>
      <c r="AB359" s="82"/>
      <c r="AC359" s="80"/>
      <c r="AD359" s="81">
        <f t="shared" si="92"/>
        <v>0</v>
      </c>
      <c r="AE359" s="82"/>
      <c r="AF359" s="80"/>
      <c r="AG359" s="81">
        <f t="shared" si="93"/>
        <v>0</v>
      </c>
      <c r="AH359" s="82"/>
      <c r="AI359" s="80"/>
      <c r="AJ359" s="81">
        <f t="shared" si="94"/>
        <v>0</v>
      </c>
      <c r="AK359" s="82"/>
      <c r="AL359" s="80"/>
      <c r="AM359" s="81">
        <v>0</v>
      </c>
      <c r="AN359" s="82"/>
      <c r="AO359" s="80"/>
      <c r="AP359" s="81">
        <v>0</v>
      </c>
      <c r="AQ359" s="82"/>
      <c r="AR359" s="80"/>
      <c r="AS359" s="81">
        <f t="shared" si="95"/>
        <v>0</v>
      </c>
      <c r="AT359" s="82"/>
      <c r="AU359" s="80"/>
      <c r="AV359" s="81">
        <f t="shared" si="96"/>
        <v>0</v>
      </c>
      <c r="AW359" s="82"/>
      <c r="AX359" s="80"/>
      <c r="AY359" s="81">
        <f t="shared" si="97"/>
        <v>0</v>
      </c>
      <c r="AZ359" s="82"/>
      <c r="BA359" s="80"/>
      <c r="BB359" s="81">
        <f t="shared" si="98"/>
        <v>0</v>
      </c>
      <c r="BC359" s="82"/>
      <c r="BD359" s="80"/>
      <c r="BE359" s="81">
        <f t="shared" si="99"/>
        <v>0</v>
      </c>
      <c r="BF359" s="82"/>
      <c r="BG359" s="80"/>
      <c r="BH359" s="81">
        <f t="shared" si="100"/>
        <v>0</v>
      </c>
      <c r="BI359" s="82"/>
      <c r="BJ359" s="80"/>
      <c r="BK359" s="81">
        <f t="shared" si="101"/>
        <v>0</v>
      </c>
      <c r="BL359" s="82"/>
      <c r="BM359" s="80"/>
      <c r="BN359" s="81">
        <f t="shared" si="102"/>
        <v>0</v>
      </c>
      <c r="BO359" s="82"/>
    </row>
    <row r="360" spans="1:67" ht="39" hidden="1" customHeight="1" thickBot="1">
      <c r="A360" s="71">
        <v>85349</v>
      </c>
      <c r="B360" s="71" t="s">
        <v>2242</v>
      </c>
      <c r="C360" s="221" t="str">
        <f ca="1">IF(V360&gt;0,IF($C$12=B360,COUNT($C$12:C359,1),""),"")</f>
        <v/>
      </c>
      <c r="D360" s="221" t="str">
        <f ca="1">IF(V360&gt;0,IF($D$12=B360,COUNT($D$12:D359,1),""),"")</f>
        <v/>
      </c>
      <c r="E360" s="221" t="str">
        <f ca="1">IF(V360&gt;0,IF($E$12=B360,COUNT($E$12:E359,1),""),"")</f>
        <v/>
      </c>
      <c r="F360" s="221" t="str">
        <f ca="1">IF(V360&gt;0,IF($F$12=B360,COUNT($F$12:F359,1),""),"")</f>
        <v/>
      </c>
      <c r="G360" s="115"/>
      <c r="H360" s="115">
        <v>70401</v>
      </c>
      <c r="I360" s="116" t="s">
        <v>353</v>
      </c>
      <c r="J360" s="116" t="s">
        <v>154</v>
      </c>
      <c r="K360" s="324">
        <v>426000</v>
      </c>
      <c r="L360" s="118">
        <v>420818</v>
      </c>
      <c r="M360" s="117" t="s">
        <v>1198</v>
      </c>
      <c r="N360" s="117" t="s">
        <v>154</v>
      </c>
      <c r="O360" s="324">
        <v>93200</v>
      </c>
      <c r="P360" s="77">
        <f ca="1">SUMIF($W$12:BO360,$P$11,W360:BO360)</f>
        <v>0</v>
      </c>
      <c r="Q360" s="77">
        <f ca="1">SUMIF($W$12:BP360,$P$11,X360:BP360)</f>
        <v>0</v>
      </c>
      <c r="R360" s="77">
        <f ca="1">SUMIF($W$12:BQ360,$P$11,Y360:BQ360)</f>
        <v>0</v>
      </c>
      <c r="S360" s="78">
        <f t="shared" ca="1" si="86"/>
        <v>0</v>
      </c>
      <c r="T360" s="77">
        <f t="shared" ca="1" si="87"/>
        <v>0</v>
      </c>
      <c r="U360" s="77">
        <f t="shared" ca="1" si="88"/>
        <v>0</v>
      </c>
      <c r="V360" s="79">
        <f t="shared" ca="1" si="89"/>
        <v>0</v>
      </c>
      <c r="W360" s="80"/>
      <c r="X360" s="81">
        <f t="shared" si="90"/>
        <v>0</v>
      </c>
      <c r="Y360" s="82"/>
      <c r="Z360" s="80"/>
      <c r="AA360" s="81">
        <f t="shared" si="91"/>
        <v>0</v>
      </c>
      <c r="AB360" s="82"/>
      <c r="AC360" s="80"/>
      <c r="AD360" s="81">
        <f t="shared" si="92"/>
        <v>0</v>
      </c>
      <c r="AE360" s="82"/>
      <c r="AF360" s="80"/>
      <c r="AG360" s="81">
        <f t="shared" si="93"/>
        <v>0</v>
      </c>
      <c r="AH360" s="82"/>
      <c r="AI360" s="80"/>
      <c r="AJ360" s="81">
        <f t="shared" si="94"/>
        <v>0</v>
      </c>
      <c r="AK360" s="82"/>
      <c r="AL360" s="80"/>
      <c r="AM360" s="81">
        <v>0</v>
      </c>
      <c r="AN360" s="82"/>
      <c r="AO360" s="80"/>
      <c r="AP360" s="81">
        <v>0</v>
      </c>
      <c r="AQ360" s="82"/>
      <c r="AR360" s="80"/>
      <c r="AS360" s="81">
        <f t="shared" si="95"/>
        <v>0</v>
      </c>
      <c r="AT360" s="82"/>
      <c r="AU360" s="80"/>
      <c r="AV360" s="81">
        <f t="shared" si="96"/>
        <v>0</v>
      </c>
      <c r="AW360" s="82"/>
      <c r="AX360" s="80"/>
      <c r="AY360" s="81">
        <f t="shared" si="97"/>
        <v>0</v>
      </c>
      <c r="AZ360" s="82"/>
      <c r="BA360" s="80"/>
      <c r="BB360" s="81">
        <f t="shared" si="98"/>
        <v>0</v>
      </c>
      <c r="BC360" s="82"/>
      <c r="BD360" s="80"/>
      <c r="BE360" s="81">
        <f t="shared" si="99"/>
        <v>0</v>
      </c>
      <c r="BF360" s="82"/>
      <c r="BG360" s="80"/>
      <c r="BH360" s="81">
        <f t="shared" si="100"/>
        <v>0</v>
      </c>
      <c r="BI360" s="82"/>
      <c r="BJ360" s="80"/>
      <c r="BK360" s="81">
        <f t="shared" si="101"/>
        <v>0</v>
      </c>
      <c r="BL360" s="82"/>
      <c r="BM360" s="80"/>
      <c r="BN360" s="81">
        <f t="shared" si="102"/>
        <v>0</v>
      </c>
      <c r="BO360" s="82"/>
    </row>
    <row r="361" spans="1:67" ht="39" hidden="1" customHeight="1" thickBot="1">
      <c r="A361" s="71">
        <v>85350</v>
      </c>
      <c r="B361" s="71" t="s">
        <v>2242</v>
      </c>
      <c r="C361" s="221" t="str">
        <f ca="1">IF(V361&gt;0,IF($C$12=B361,COUNT($C$12:C360,1),""),"")</f>
        <v/>
      </c>
      <c r="D361" s="221" t="str">
        <f ca="1">IF(V361&gt;0,IF($D$12=B361,COUNT($D$12:D360,1),""),"")</f>
        <v/>
      </c>
      <c r="E361" s="221" t="str">
        <f ca="1">IF(V361&gt;0,IF($E$12=B361,COUNT($E$12:E360,1),""),"")</f>
        <v/>
      </c>
      <c r="F361" s="221" t="str">
        <f ca="1">IF(V361&gt;0,IF($F$12=B361,COUNT($F$12:F360,1),""),"")</f>
        <v/>
      </c>
      <c r="G361" s="115" t="s">
        <v>1459</v>
      </c>
      <c r="H361" s="115">
        <v>70402</v>
      </c>
      <c r="I361" s="116" t="s">
        <v>354</v>
      </c>
      <c r="J361" s="116" t="s">
        <v>154</v>
      </c>
      <c r="K361" s="324">
        <v>574000</v>
      </c>
      <c r="L361" s="118">
        <v>420818</v>
      </c>
      <c r="M361" s="117" t="s">
        <v>1198</v>
      </c>
      <c r="N361" s="117" t="s">
        <v>154</v>
      </c>
      <c r="O361" s="324">
        <v>93200</v>
      </c>
      <c r="P361" s="77">
        <f ca="1">SUMIF($W$12:BO361,$P$11,W361:BO361)</f>
        <v>0</v>
      </c>
      <c r="Q361" s="77">
        <f ca="1">SUMIF($W$12:BP361,$P$11,X361:BP361)</f>
        <v>0</v>
      </c>
      <c r="R361" s="77">
        <f ca="1">SUMIF($W$12:BQ361,$P$11,Y361:BQ361)</f>
        <v>0</v>
      </c>
      <c r="S361" s="78">
        <f t="shared" ca="1" si="86"/>
        <v>0</v>
      </c>
      <c r="T361" s="77">
        <f t="shared" ca="1" si="87"/>
        <v>0</v>
      </c>
      <c r="U361" s="77">
        <f t="shared" ca="1" si="88"/>
        <v>0</v>
      </c>
      <c r="V361" s="79">
        <f t="shared" ca="1" si="89"/>
        <v>0</v>
      </c>
      <c r="W361" s="80"/>
      <c r="X361" s="81">
        <f t="shared" si="90"/>
        <v>0</v>
      </c>
      <c r="Y361" s="82"/>
      <c r="Z361" s="80"/>
      <c r="AA361" s="81">
        <f t="shared" si="91"/>
        <v>0</v>
      </c>
      <c r="AB361" s="82"/>
      <c r="AC361" s="80"/>
      <c r="AD361" s="81">
        <f t="shared" si="92"/>
        <v>0</v>
      </c>
      <c r="AE361" s="82"/>
      <c r="AF361" s="80"/>
      <c r="AG361" s="81">
        <f t="shared" si="93"/>
        <v>0</v>
      </c>
      <c r="AH361" s="82"/>
      <c r="AI361" s="80"/>
      <c r="AJ361" s="81">
        <f t="shared" si="94"/>
        <v>0</v>
      </c>
      <c r="AK361" s="82"/>
      <c r="AL361" s="80"/>
      <c r="AM361" s="81">
        <v>0</v>
      </c>
      <c r="AN361" s="82"/>
      <c r="AO361" s="80"/>
      <c r="AP361" s="81">
        <v>0</v>
      </c>
      <c r="AQ361" s="82"/>
      <c r="AR361" s="80"/>
      <c r="AS361" s="81">
        <f t="shared" si="95"/>
        <v>0</v>
      </c>
      <c r="AT361" s="82"/>
      <c r="AU361" s="80"/>
      <c r="AV361" s="81">
        <f t="shared" si="96"/>
        <v>0</v>
      </c>
      <c r="AW361" s="82"/>
      <c r="AX361" s="80"/>
      <c r="AY361" s="81">
        <f t="shared" si="97"/>
        <v>0</v>
      </c>
      <c r="AZ361" s="82"/>
      <c r="BA361" s="80"/>
      <c r="BB361" s="81">
        <f t="shared" si="98"/>
        <v>0</v>
      </c>
      <c r="BC361" s="82"/>
      <c r="BD361" s="80"/>
      <c r="BE361" s="81">
        <f t="shared" si="99"/>
        <v>0</v>
      </c>
      <c r="BF361" s="82"/>
      <c r="BG361" s="80"/>
      <c r="BH361" s="81">
        <f t="shared" si="100"/>
        <v>0</v>
      </c>
      <c r="BI361" s="82"/>
      <c r="BJ361" s="80"/>
      <c r="BK361" s="81">
        <f t="shared" si="101"/>
        <v>0</v>
      </c>
      <c r="BL361" s="82"/>
      <c r="BM361" s="80"/>
      <c r="BN361" s="81">
        <f t="shared" si="102"/>
        <v>0</v>
      </c>
      <c r="BO361" s="82"/>
    </row>
    <row r="362" spans="1:67" ht="39" hidden="1" customHeight="1" thickBot="1">
      <c r="A362" s="71">
        <v>85351</v>
      </c>
      <c r="B362" s="71" t="s">
        <v>2242</v>
      </c>
      <c r="C362" s="221" t="str">
        <f ca="1">IF(V362&gt;0,IF($C$12=B362,COUNT($C$12:C361,1),""),"")</f>
        <v/>
      </c>
      <c r="D362" s="221" t="str">
        <f ca="1">IF(V362&gt;0,IF($D$12=B362,COUNT($D$12:D361,1),""),"")</f>
        <v/>
      </c>
      <c r="E362" s="221" t="str">
        <f ca="1">IF(V362&gt;0,IF($E$12=B362,COUNT($E$12:E361,1),""),"")</f>
        <v/>
      </c>
      <c r="F362" s="221" t="str">
        <f ca="1">IF(V362&gt;0,IF($F$12=B362,COUNT($F$12:F361,1),""),"")</f>
        <v/>
      </c>
      <c r="G362" s="115"/>
      <c r="H362" s="115">
        <v>70403</v>
      </c>
      <c r="I362" s="116" t="s">
        <v>355</v>
      </c>
      <c r="J362" s="116" t="s">
        <v>154</v>
      </c>
      <c r="K362" s="324">
        <v>810000</v>
      </c>
      <c r="L362" s="118">
        <v>420906</v>
      </c>
      <c r="M362" s="117" t="s">
        <v>1208</v>
      </c>
      <c r="N362" s="117" t="s">
        <v>154</v>
      </c>
      <c r="O362" s="324">
        <v>88200</v>
      </c>
      <c r="P362" s="77">
        <f ca="1">SUMIF($W$12:BO362,$P$11,W362:BO362)</f>
        <v>0</v>
      </c>
      <c r="Q362" s="77">
        <f ca="1">SUMIF($W$12:BP362,$P$11,X362:BP362)</f>
        <v>0</v>
      </c>
      <c r="R362" s="77">
        <f ca="1">SUMIF($W$12:BQ362,$P$11,Y362:BQ362)</f>
        <v>0</v>
      </c>
      <c r="S362" s="78">
        <f t="shared" ca="1" si="86"/>
        <v>0</v>
      </c>
      <c r="T362" s="77">
        <f t="shared" ca="1" si="87"/>
        <v>0</v>
      </c>
      <c r="U362" s="77">
        <f t="shared" ca="1" si="88"/>
        <v>0</v>
      </c>
      <c r="V362" s="79">
        <f t="shared" ca="1" si="89"/>
        <v>0</v>
      </c>
      <c r="W362" s="80"/>
      <c r="X362" s="81">
        <f t="shared" si="90"/>
        <v>0</v>
      </c>
      <c r="Y362" s="82"/>
      <c r="Z362" s="80"/>
      <c r="AA362" s="81">
        <f t="shared" si="91"/>
        <v>0</v>
      </c>
      <c r="AB362" s="82"/>
      <c r="AC362" s="80"/>
      <c r="AD362" s="81">
        <f t="shared" si="92"/>
        <v>0</v>
      </c>
      <c r="AE362" s="82"/>
      <c r="AF362" s="80"/>
      <c r="AG362" s="81">
        <f t="shared" si="93"/>
        <v>0</v>
      </c>
      <c r="AH362" s="82"/>
      <c r="AI362" s="80"/>
      <c r="AJ362" s="81">
        <f t="shared" si="94"/>
        <v>0</v>
      </c>
      <c r="AK362" s="82"/>
      <c r="AL362" s="80"/>
      <c r="AM362" s="81">
        <v>0</v>
      </c>
      <c r="AN362" s="82"/>
      <c r="AO362" s="80"/>
      <c r="AP362" s="81">
        <v>0</v>
      </c>
      <c r="AQ362" s="82"/>
      <c r="AR362" s="80"/>
      <c r="AS362" s="81">
        <f t="shared" si="95"/>
        <v>0</v>
      </c>
      <c r="AT362" s="82"/>
      <c r="AU362" s="80"/>
      <c r="AV362" s="81">
        <f t="shared" si="96"/>
        <v>0</v>
      </c>
      <c r="AW362" s="82"/>
      <c r="AX362" s="80"/>
      <c r="AY362" s="81">
        <f t="shared" si="97"/>
        <v>0</v>
      </c>
      <c r="AZ362" s="82"/>
      <c r="BA362" s="80"/>
      <c r="BB362" s="81">
        <f t="shared" si="98"/>
        <v>0</v>
      </c>
      <c r="BC362" s="82"/>
      <c r="BD362" s="80"/>
      <c r="BE362" s="81">
        <f t="shared" si="99"/>
        <v>0</v>
      </c>
      <c r="BF362" s="82"/>
      <c r="BG362" s="80"/>
      <c r="BH362" s="81">
        <f t="shared" si="100"/>
        <v>0</v>
      </c>
      <c r="BI362" s="82"/>
      <c r="BJ362" s="80"/>
      <c r="BK362" s="81">
        <f t="shared" si="101"/>
        <v>0</v>
      </c>
      <c r="BL362" s="82"/>
      <c r="BM362" s="80"/>
      <c r="BN362" s="81">
        <f t="shared" si="102"/>
        <v>0</v>
      </c>
      <c r="BO362" s="82"/>
    </row>
    <row r="363" spans="1:67" ht="39" hidden="1" customHeight="1" thickBot="1">
      <c r="A363" s="71">
        <v>85352</v>
      </c>
      <c r="B363" s="71" t="s">
        <v>2242</v>
      </c>
      <c r="C363" s="221" t="str">
        <f ca="1">IF(V363&gt;0,IF($C$12=B363,COUNT($C$12:C362,1),""),"")</f>
        <v/>
      </c>
      <c r="D363" s="221" t="str">
        <f ca="1">IF(V363&gt;0,IF($D$12=B363,COUNT($D$12:D362,1),""),"")</f>
        <v/>
      </c>
      <c r="E363" s="221" t="str">
        <f ca="1">IF(V363&gt;0,IF($E$12=B363,COUNT($E$12:E362,1),""),"")</f>
        <v/>
      </c>
      <c r="F363" s="221" t="str">
        <f ca="1">IF(V363&gt;0,IF($F$12=B363,COUNT($F$12:F362,1),""),"")</f>
        <v/>
      </c>
      <c r="G363" s="115"/>
      <c r="H363" s="115">
        <v>70404</v>
      </c>
      <c r="I363" s="116" t="s">
        <v>356</v>
      </c>
      <c r="J363" s="116" t="s">
        <v>154</v>
      </c>
      <c r="K363" s="324">
        <v>1026000</v>
      </c>
      <c r="L363" s="118">
        <v>420906</v>
      </c>
      <c r="M363" s="117" t="s">
        <v>1208</v>
      </c>
      <c r="N363" s="117" t="s">
        <v>154</v>
      </c>
      <c r="O363" s="324">
        <v>88200</v>
      </c>
      <c r="P363" s="77">
        <f ca="1">SUMIF($W$12:BO363,$P$11,W363:BO363)</f>
        <v>0</v>
      </c>
      <c r="Q363" s="77">
        <f ca="1">SUMIF($W$12:BP363,$P$11,X363:BP363)</f>
        <v>0</v>
      </c>
      <c r="R363" s="77">
        <f ca="1">SUMIF($W$12:BQ363,$P$11,Y363:BQ363)</f>
        <v>0</v>
      </c>
      <c r="S363" s="78">
        <f t="shared" ca="1" si="86"/>
        <v>0</v>
      </c>
      <c r="T363" s="77">
        <f t="shared" ca="1" si="87"/>
        <v>0</v>
      </c>
      <c r="U363" s="77">
        <f t="shared" ca="1" si="88"/>
        <v>0</v>
      </c>
      <c r="V363" s="79">
        <f t="shared" ca="1" si="89"/>
        <v>0</v>
      </c>
      <c r="W363" s="80"/>
      <c r="X363" s="81">
        <f t="shared" si="90"/>
        <v>0</v>
      </c>
      <c r="Y363" s="82"/>
      <c r="Z363" s="80"/>
      <c r="AA363" s="81">
        <f t="shared" si="91"/>
        <v>0</v>
      </c>
      <c r="AB363" s="82"/>
      <c r="AC363" s="80"/>
      <c r="AD363" s="81">
        <f t="shared" si="92"/>
        <v>0</v>
      </c>
      <c r="AE363" s="82"/>
      <c r="AF363" s="80"/>
      <c r="AG363" s="81">
        <f t="shared" si="93"/>
        <v>0</v>
      </c>
      <c r="AH363" s="82"/>
      <c r="AI363" s="80"/>
      <c r="AJ363" s="81">
        <f t="shared" si="94"/>
        <v>0</v>
      </c>
      <c r="AK363" s="82"/>
      <c r="AL363" s="80"/>
      <c r="AM363" s="81">
        <v>0</v>
      </c>
      <c r="AN363" s="82"/>
      <c r="AO363" s="80"/>
      <c r="AP363" s="81">
        <v>0</v>
      </c>
      <c r="AQ363" s="82"/>
      <c r="AR363" s="80"/>
      <c r="AS363" s="81">
        <f t="shared" si="95"/>
        <v>0</v>
      </c>
      <c r="AT363" s="82"/>
      <c r="AU363" s="80"/>
      <c r="AV363" s="81">
        <f t="shared" si="96"/>
        <v>0</v>
      </c>
      <c r="AW363" s="82"/>
      <c r="AX363" s="80"/>
      <c r="AY363" s="81">
        <f t="shared" si="97"/>
        <v>0</v>
      </c>
      <c r="AZ363" s="82"/>
      <c r="BA363" s="80"/>
      <c r="BB363" s="81">
        <f t="shared" si="98"/>
        <v>0</v>
      </c>
      <c r="BC363" s="82"/>
      <c r="BD363" s="80"/>
      <c r="BE363" s="81">
        <f t="shared" si="99"/>
        <v>0</v>
      </c>
      <c r="BF363" s="82"/>
      <c r="BG363" s="80"/>
      <c r="BH363" s="81">
        <f t="shared" si="100"/>
        <v>0</v>
      </c>
      <c r="BI363" s="82"/>
      <c r="BJ363" s="80"/>
      <c r="BK363" s="81">
        <f t="shared" si="101"/>
        <v>0</v>
      </c>
      <c r="BL363" s="82"/>
      <c r="BM363" s="80"/>
      <c r="BN363" s="81">
        <f t="shared" si="102"/>
        <v>0</v>
      </c>
      <c r="BO363" s="82"/>
    </row>
    <row r="364" spans="1:67" ht="39" hidden="1" customHeight="1" thickBot="1">
      <c r="A364" s="71">
        <v>85353</v>
      </c>
      <c r="B364" s="71" t="s">
        <v>2242</v>
      </c>
      <c r="C364" s="221" t="str">
        <f ca="1">IF(V364&gt;0,IF($C$12=B364,COUNT($C$12:C363,1),""),"")</f>
        <v/>
      </c>
      <c r="D364" s="221" t="str">
        <f ca="1">IF(V364&gt;0,IF($D$12=B364,COUNT($D$12:D363,1),""),"")</f>
        <v/>
      </c>
      <c r="E364" s="221" t="str">
        <f ca="1">IF(V364&gt;0,IF($E$12=B364,COUNT($E$12:E363,1),""),"")</f>
        <v/>
      </c>
      <c r="F364" s="221" t="str">
        <f ca="1">IF(V364&gt;0,IF($F$12=B364,COUNT($F$12:F363,1),""),"")</f>
        <v/>
      </c>
      <c r="G364" s="115"/>
      <c r="H364" s="115">
        <v>70405</v>
      </c>
      <c r="I364" s="116" t="s">
        <v>357</v>
      </c>
      <c r="J364" s="116" t="s">
        <v>154</v>
      </c>
      <c r="K364" s="324">
        <v>1337000</v>
      </c>
      <c r="L364" s="118">
        <v>420906</v>
      </c>
      <c r="M364" s="117" t="s">
        <v>1208</v>
      </c>
      <c r="N364" s="119" t="s">
        <v>154</v>
      </c>
      <c r="O364" s="324">
        <v>88200</v>
      </c>
      <c r="P364" s="77">
        <f ca="1">SUMIF($W$12:BO364,$P$11,W364:BO364)</f>
        <v>0</v>
      </c>
      <c r="Q364" s="77">
        <f ca="1">SUMIF($W$12:BP364,$P$11,X364:BP364)</f>
        <v>0</v>
      </c>
      <c r="R364" s="77">
        <f ca="1">SUMIF($W$12:BQ364,$P$11,Y364:BQ364)</f>
        <v>0</v>
      </c>
      <c r="S364" s="78">
        <f t="shared" ca="1" si="86"/>
        <v>0</v>
      </c>
      <c r="T364" s="77">
        <f t="shared" ca="1" si="87"/>
        <v>0</v>
      </c>
      <c r="U364" s="77">
        <f t="shared" ca="1" si="88"/>
        <v>0</v>
      </c>
      <c r="V364" s="79">
        <f t="shared" ca="1" si="89"/>
        <v>0</v>
      </c>
      <c r="W364" s="80"/>
      <c r="X364" s="81">
        <f t="shared" si="90"/>
        <v>0</v>
      </c>
      <c r="Y364" s="82"/>
      <c r="Z364" s="80"/>
      <c r="AA364" s="81">
        <f t="shared" si="91"/>
        <v>0</v>
      </c>
      <c r="AB364" s="82"/>
      <c r="AC364" s="80"/>
      <c r="AD364" s="81">
        <f t="shared" si="92"/>
        <v>0</v>
      </c>
      <c r="AE364" s="82"/>
      <c r="AF364" s="80"/>
      <c r="AG364" s="81">
        <f t="shared" si="93"/>
        <v>0</v>
      </c>
      <c r="AH364" s="82"/>
      <c r="AI364" s="80"/>
      <c r="AJ364" s="81">
        <f t="shared" si="94"/>
        <v>0</v>
      </c>
      <c r="AK364" s="82"/>
      <c r="AL364" s="80"/>
      <c r="AM364" s="81">
        <v>0</v>
      </c>
      <c r="AN364" s="82"/>
      <c r="AO364" s="80"/>
      <c r="AP364" s="81">
        <v>0</v>
      </c>
      <c r="AQ364" s="82"/>
      <c r="AR364" s="80"/>
      <c r="AS364" s="81">
        <f t="shared" si="95"/>
        <v>0</v>
      </c>
      <c r="AT364" s="82"/>
      <c r="AU364" s="80"/>
      <c r="AV364" s="81">
        <f t="shared" si="96"/>
        <v>0</v>
      </c>
      <c r="AW364" s="82"/>
      <c r="AX364" s="80"/>
      <c r="AY364" s="81">
        <f t="shared" si="97"/>
        <v>0</v>
      </c>
      <c r="AZ364" s="82"/>
      <c r="BA364" s="80"/>
      <c r="BB364" s="81">
        <f t="shared" si="98"/>
        <v>0</v>
      </c>
      <c r="BC364" s="82"/>
      <c r="BD364" s="80"/>
      <c r="BE364" s="81">
        <f t="shared" si="99"/>
        <v>0</v>
      </c>
      <c r="BF364" s="82"/>
      <c r="BG364" s="80"/>
      <c r="BH364" s="81">
        <f t="shared" si="100"/>
        <v>0</v>
      </c>
      <c r="BI364" s="82"/>
      <c r="BJ364" s="80"/>
      <c r="BK364" s="81">
        <f t="shared" si="101"/>
        <v>0</v>
      </c>
      <c r="BL364" s="82"/>
      <c r="BM364" s="80"/>
      <c r="BN364" s="81">
        <f t="shared" si="102"/>
        <v>0</v>
      </c>
      <c r="BO364" s="82"/>
    </row>
    <row r="365" spans="1:67" ht="39" hidden="1" customHeight="1" thickBot="1">
      <c r="A365" s="71">
        <v>85354</v>
      </c>
      <c r="B365" s="71" t="s">
        <v>2242</v>
      </c>
      <c r="C365" s="221" t="str">
        <f ca="1">IF(V365&gt;0,IF($C$12=B365,COUNT($C$12:C364,1),""),"")</f>
        <v/>
      </c>
      <c r="D365" s="221" t="str">
        <f ca="1">IF(V365&gt;0,IF($D$12=B365,COUNT($D$12:D364,1),""),"")</f>
        <v/>
      </c>
      <c r="E365" s="221" t="str">
        <f ca="1">IF(V365&gt;0,IF($E$12=B365,COUNT($E$12:E364,1),""),"")</f>
        <v/>
      </c>
      <c r="F365" s="221" t="str">
        <f ca="1">IF(V365&gt;0,IF($F$12=B365,COUNT($F$12:F364,1),""),"")</f>
        <v/>
      </c>
      <c r="G365" s="115"/>
      <c r="H365" s="115">
        <v>70406</v>
      </c>
      <c r="I365" s="116" t="s">
        <v>358</v>
      </c>
      <c r="J365" s="116" t="s">
        <v>154</v>
      </c>
      <c r="K365" s="324">
        <v>1830000</v>
      </c>
      <c r="L365" s="118">
        <v>420907</v>
      </c>
      <c r="M365" s="119" t="s">
        <v>1209</v>
      </c>
      <c r="N365" s="119" t="s">
        <v>154</v>
      </c>
      <c r="O365" s="324">
        <v>124500</v>
      </c>
      <c r="P365" s="77">
        <f ca="1">SUMIF($W$12:BO365,$P$11,W365:BO365)</f>
        <v>0</v>
      </c>
      <c r="Q365" s="77">
        <f ca="1">SUMIF($W$12:BP365,$P$11,X365:BP365)</f>
        <v>0</v>
      </c>
      <c r="R365" s="77">
        <f ca="1">SUMIF($W$12:BQ365,$P$11,Y365:BQ365)</f>
        <v>0</v>
      </c>
      <c r="S365" s="78">
        <f t="shared" ca="1" si="86"/>
        <v>0</v>
      </c>
      <c r="T365" s="77">
        <f t="shared" ca="1" si="87"/>
        <v>0</v>
      </c>
      <c r="U365" s="77">
        <f t="shared" ca="1" si="88"/>
        <v>0</v>
      </c>
      <c r="V365" s="79">
        <f t="shared" ca="1" si="89"/>
        <v>0</v>
      </c>
      <c r="W365" s="80"/>
      <c r="X365" s="81">
        <f t="shared" si="90"/>
        <v>0</v>
      </c>
      <c r="Y365" s="82"/>
      <c r="Z365" s="80"/>
      <c r="AA365" s="81">
        <f t="shared" si="91"/>
        <v>0</v>
      </c>
      <c r="AB365" s="82"/>
      <c r="AC365" s="80"/>
      <c r="AD365" s="81">
        <f t="shared" si="92"/>
        <v>0</v>
      </c>
      <c r="AE365" s="82"/>
      <c r="AF365" s="80"/>
      <c r="AG365" s="81">
        <f t="shared" si="93"/>
        <v>0</v>
      </c>
      <c r="AH365" s="82"/>
      <c r="AI365" s="80"/>
      <c r="AJ365" s="81">
        <f t="shared" si="94"/>
        <v>0</v>
      </c>
      <c r="AK365" s="82"/>
      <c r="AL365" s="80"/>
      <c r="AM365" s="81">
        <v>0</v>
      </c>
      <c r="AN365" s="82"/>
      <c r="AO365" s="80"/>
      <c r="AP365" s="81">
        <v>0</v>
      </c>
      <c r="AQ365" s="82"/>
      <c r="AR365" s="80"/>
      <c r="AS365" s="81">
        <f t="shared" si="95"/>
        <v>0</v>
      </c>
      <c r="AT365" s="82"/>
      <c r="AU365" s="80"/>
      <c r="AV365" s="81">
        <f t="shared" si="96"/>
        <v>0</v>
      </c>
      <c r="AW365" s="82"/>
      <c r="AX365" s="80"/>
      <c r="AY365" s="81">
        <f t="shared" si="97"/>
        <v>0</v>
      </c>
      <c r="AZ365" s="82"/>
      <c r="BA365" s="80"/>
      <c r="BB365" s="81">
        <f t="shared" si="98"/>
        <v>0</v>
      </c>
      <c r="BC365" s="82"/>
      <c r="BD365" s="80"/>
      <c r="BE365" s="81">
        <f t="shared" si="99"/>
        <v>0</v>
      </c>
      <c r="BF365" s="82"/>
      <c r="BG365" s="80"/>
      <c r="BH365" s="81">
        <f t="shared" si="100"/>
        <v>0</v>
      </c>
      <c r="BI365" s="82"/>
      <c r="BJ365" s="80"/>
      <c r="BK365" s="81">
        <f t="shared" si="101"/>
        <v>0</v>
      </c>
      <c r="BL365" s="82"/>
      <c r="BM365" s="80"/>
      <c r="BN365" s="81">
        <f t="shared" si="102"/>
        <v>0</v>
      </c>
      <c r="BO365" s="82"/>
    </row>
    <row r="366" spans="1:67" ht="39" hidden="1" customHeight="1" thickBot="1">
      <c r="A366" s="71">
        <v>85355</v>
      </c>
      <c r="B366" s="71" t="s">
        <v>2242</v>
      </c>
      <c r="C366" s="221" t="str">
        <f ca="1">IF(V366&gt;0,IF($C$12=B366,COUNT($C$12:C365,1),""),"")</f>
        <v/>
      </c>
      <c r="D366" s="221" t="str">
        <f ca="1">IF(V366&gt;0,IF($D$12=B366,COUNT($D$12:D365,1),""),"")</f>
        <v/>
      </c>
      <c r="E366" s="221" t="str">
        <f ca="1">IF(V366&gt;0,IF($E$12=B366,COUNT($E$12:E365,1),""),"")</f>
        <v/>
      </c>
      <c r="F366" s="221" t="str">
        <f ca="1">IF(V366&gt;0,IF($F$12=B366,COUNT($F$12:F365,1),""),"")</f>
        <v/>
      </c>
      <c r="G366" s="115"/>
      <c r="H366" s="115">
        <v>70407</v>
      </c>
      <c r="I366" s="116" t="s">
        <v>359</v>
      </c>
      <c r="J366" s="116" t="s">
        <v>154</v>
      </c>
      <c r="K366" s="324">
        <v>2503000</v>
      </c>
      <c r="L366" s="118">
        <v>420907</v>
      </c>
      <c r="M366" s="117" t="s">
        <v>1209</v>
      </c>
      <c r="N366" s="119" t="s">
        <v>154</v>
      </c>
      <c r="O366" s="324">
        <v>124500</v>
      </c>
      <c r="P366" s="77">
        <f ca="1">SUMIF($W$12:BO366,$P$11,W366:BO366)</f>
        <v>0</v>
      </c>
      <c r="Q366" s="77">
        <f ca="1">SUMIF($W$12:BP366,$P$11,X366:BP366)</f>
        <v>0</v>
      </c>
      <c r="R366" s="77">
        <f ca="1">SUMIF($W$12:BQ366,$P$11,Y366:BQ366)</f>
        <v>0</v>
      </c>
      <c r="S366" s="78">
        <f t="shared" ca="1" si="86"/>
        <v>0</v>
      </c>
      <c r="T366" s="77">
        <f t="shared" ca="1" si="87"/>
        <v>0</v>
      </c>
      <c r="U366" s="77">
        <f t="shared" ca="1" si="88"/>
        <v>0</v>
      </c>
      <c r="V366" s="79">
        <f t="shared" ca="1" si="89"/>
        <v>0</v>
      </c>
      <c r="W366" s="80"/>
      <c r="X366" s="81">
        <f t="shared" si="90"/>
        <v>0</v>
      </c>
      <c r="Y366" s="82"/>
      <c r="Z366" s="80"/>
      <c r="AA366" s="81">
        <f t="shared" si="91"/>
        <v>0</v>
      </c>
      <c r="AB366" s="82"/>
      <c r="AC366" s="80"/>
      <c r="AD366" s="81">
        <f t="shared" si="92"/>
        <v>0</v>
      </c>
      <c r="AE366" s="82"/>
      <c r="AF366" s="80"/>
      <c r="AG366" s="81">
        <f t="shared" si="93"/>
        <v>0</v>
      </c>
      <c r="AH366" s="82"/>
      <c r="AI366" s="80"/>
      <c r="AJ366" s="81">
        <f t="shared" si="94"/>
        <v>0</v>
      </c>
      <c r="AK366" s="82"/>
      <c r="AL366" s="80"/>
      <c r="AM366" s="81">
        <v>0</v>
      </c>
      <c r="AN366" s="82"/>
      <c r="AO366" s="80"/>
      <c r="AP366" s="81">
        <v>0</v>
      </c>
      <c r="AQ366" s="82"/>
      <c r="AR366" s="80"/>
      <c r="AS366" s="81">
        <f t="shared" si="95"/>
        <v>0</v>
      </c>
      <c r="AT366" s="82"/>
      <c r="AU366" s="80"/>
      <c r="AV366" s="81">
        <f t="shared" si="96"/>
        <v>0</v>
      </c>
      <c r="AW366" s="82"/>
      <c r="AX366" s="80"/>
      <c r="AY366" s="81">
        <f t="shared" si="97"/>
        <v>0</v>
      </c>
      <c r="AZ366" s="82"/>
      <c r="BA366" s="80"/>
      <c r="BB366" s="81">
        <f t="shared" si="98"/>
        <v>0</v>
      </c>
      <c r="BC366" s="82"/>
      <c r="BD366" s="80"/>
      <c r="BE366" s="81">
        <f t="shared" si="99"/>
        <v>0</v>
      </c>
      <c r="BF366" s="82"/>
      <c r="BG366" s="80"/>
      <c r="BH366" s="81">
        <f t="shared" si="100"/>
        <v>0</v>
      </c>
      <c r="BI366" s="82"/>
      <c r="BJ366" s="80"/>
      <c r="BK366" s="81">
        <f t="shared" si="101"/>
        <v>0</v>
      </c>
      <c r="BL366" s="82"/>
      <c r="BM366" s="80"/>
      <c r="BN366" s="81">
        <f t="shared" si="102"/>
        <v>0</v>
      </c>
      <c r="BO366" s="82"/>
    </row>
    <row r="367" spans="1:67" ht="39" hidden="1" customHeight="1" thickBot="1">
      <c r="A367" s="71">
        <v>85356</v>
      </c>
      <c r="B367" s="71" t="s">
        <v>2242</v>
      </c>
      <c r="C367" s="221" t="str">
        <f ca="1">IF(V367&gt;0,IF($C$12=B367,COUNT($C$12:C366,1),""),"")</f>
        <v/>
      </c>
      <c r="D367" s="221" t="str">
        <f ca="1">IF(V367&gt;0,IF($D$12=B367,COUNT($D$12:D366,1),""),"")</f>
        <v/>
      </c>
      <c r="E367" s="221" t="str">
        <f ca="1">IF(V367&gt;0,IF($E$12=B367,COUNT($E$12:E366,1),""),"")</f>
        <v/>
      </c>
      <c r="F367" s="221" t="str">
        <f ca="1">IF(V367&gt;0,IF($F$12=B367,COUNT($F$12:F366,1),""),"")</f>
        <v/>
      </c>
      <c r="G367" s="115"/>
      <c r="H367" s="115">
        <v>70408</v>
      </c>
      <c r="I367" s="116" t="s">
        <v>360</v>
      </c>
      <c r="J367" s="116" t="s">
        <v>154</v>
      </c>
      <c r="K367" s="324">
        <v>3030000</v>
      </c>
      <c r="L367" s="118">
        <v>420908</v>
      </c>
      <c r="M367" s="117" t="s">
        <v>1210</v>
      </c>
      <c r="N367" s="119" t="s">
        <v>154</v>
      </c>
      <c r="O367" s="324">
        <v>156000</v>
      </c>
      <c r="P367" s="77">
        <f ca="1">SUMIF($W$12:BO367,$P$11,W367:BO367)</f>
        <v>0</v>
      </c>
      <c r="Q367" s="77">
        <f ca="1">SUMIF($W$12:BP367,$P$11,X367:BP367)</f>
        <v>0</v>
      </c>
      <c r="R367" s="77">
        <f ca="1">SUMIF($W$12:BQ367,$P$11,Y367:BQ367)</f>
        <v>0</v>
      </c>
      <c r="S367" s="78">
        <f t="shared" ca="1" si="86"/>
        <v>0</v>
      </c>
      <c r="T367" s="77">
        <f t="shared" ca="1" si="87"/>
        <v>0</v>
      </c>
      <c r="U367" s="77">
        <f t="shared" ca="1" si="88"/>
        <v>0</v>
      </c>
      <c r="V367" s="79">
        <f t="shared" ca="1" si="89"/>
        <v>0</v>
      </c>
      <c r="W367" s="80"/>
      <c r="X367" s="81">
        <f t="shared" si="90"/>
        <v>0</v>
      </c>
      <c r="Y367" s="82"/>
      <c r="Z367" s="80"/>
      <c r="AA367" s="81">
        <f t="shared" si="91"/>
        <v>0</v>
      </c>
      <c r="AB367" s="82"/>
      <c r="AC367" s="80"/>
      <c r="AD367" s="81">
        <f t="shared" si="92"/>
        <v>0</v>
      </c>
      <c r="AE367" s="82"/>
      <c r="AF367" s="80"/>
      <c r="AG367" s="81">
        <f t="shared" si="93"/>
        <v>0</v>
      </c>
      <c r="AH367" s="82"/>
      <c r="AI367" s="80"/>
      <c r="AJ367" s="81">
        <f t="shared" si="94"/>
        <v>0</v>
      </c>
      <c r="AK367" s="82"/>
      <c r="AL367" s="80"/>
      <c r="AM367" s="81">
        <v>0</v>
      </c>
      <c r="AN367" s="82"/>
      <c r="AO367" s="80"/>
      <c r="AP367" s="81">
        <v>0</v>
      </c>
      <c r="AQ367" s="82"/>
      <c r="AR367" s="80"/>
      <c r="AS367" s="81">
        <f t="shared" si="95"/>
        <v>0</v>
      </c>
      <c r="AT367" s="82"/>
      <c r="AU367" s="80"/>
      <c r="AV367" s="81">
        <f t="shared" si="96"/>
        <v>0</v>
      </c>
      <c r="AW367" s="82"/>
      <c r="AX367" s="80"/>
      <c r="AY367" s="81">
        <f t="shared" si="97"/>
        <v>0</v>
      </c>
      <c r="AZ367" s="82"/>
      <c r="BA367" s="80"/>
      <c r="BB367" s="81">
        <f t="shared" si="98"/>
        <v>0</v>
      </c>
      <c r="BC367" s="82"/>
      <c r="BD367" s="80"/>
      <c r="BE367" s="81">
        <f t="shared" si="99"/>
        <v>0</v>
      </c>
      <c r="BF367" s="82"/>
      <c r="BG367" s="80"/>
      <c r="BH367" s="81">
        <f t="shared" si="100"/>
        <v>0</v>
      </c>
      <c r="BI367" s="82"/>
      <c r="BJ367" s="80"/>
      <c r="BK367" s="81">
        <f t="shared" si="101"/>
        <v>0</v>
      </c>
      <c r="BL367" s="82"/>
      <c r="BM367" s="80"/>
      <c r="BN367" s="81">
        <f t="shared" si="102"/>
        <v>0</v>
      </c>
      <c r="BO367" s="82"/>
    </row>
    <row r="368" spans="1:67" ht="39" hidden="1" customHeight="1" thickBot="1">
      <c r="A368" s="71">
        <v>85357</v>
      </c>
      <c r="B368" s="71" t="s">
        <v>2242</v>
      </c>
      <c r="C368" s="221" t="str">
        <f ca="1">IF(V368&gt;0,IF($C$12=B368,COUNT($C$12:C367,1),""),"")</f>
        <v/>
      </c>
      <c r="D368" s="221" t="str">
        <f ca="1">IF(V368&gt;0,IF($D$12=B368,COUNT($D$12:D367,1),""),"")</f>
        <v/>
      </c>
      <c r="E368" s="221" t="str">
        <f ca="1">IF(V368&gt;0,IF($E$12=B368,COUNT($E$12:E367,1),""),"")</f>
        <v/>
      </c>
      <c r="F368" s="221" t="str">
        <f ca="1">IF(V368&gt;0,IF($F$12=B368,COUNT($F$12:F367,1),""),"")</f>
        <v/>
      </c>
      <c r="G368" s="115"/>
      <c r="H368" s="115">
        <v>70409</v>
      </c>
      <c r="I368" s="116" t="s">
        <v>361</v>
      </c>
      <c r="J368" s="116" t="s">
        <v>154</v>
      </c>
      <c r="K368" s="324">
        <v>3940000</v>
      </c>
      <c r="L368" s="118">
        <v>420908</v>
      </c>
      <c r="M368" s="117" t="s">
        <v>1210</v>
      </c>
      <c r="N368" s="119" t="s">
        <v>154</v>
      </c>
      <c r="O368" s="324">
        <v>156000</v>
      </c>
      <c r="P368" s="77">
        <f ca="1">SUMIF($W$12:BO368,$P$11,W368:BO368)</f>
        <v>0</v>
      </c>
      <c r="Q368" s="77">
        <f ca="1">SUMIF($W$12:BP368,$P$11,X368:BP368)</f>
        <v>0</v>
      </c>
      <c r="R368" s="77">
        <f ca="1">SUMIF($W$12:BQ368,$P$11,Y368:BQ368)</f>
        <v>0</v>
      </c>
      <c r="S368" s="78">
        <f t="shared" ca="1" si="86"/>
        <v>0</v>
      </c>
      <c r="T368" s="77">
        <f t="shared" ca="1" si="87"/>
        <v>0</v>
      </c>
      <c r="U368" s="77">
        <f t="shared" ca="1" si="88"/>
        <v>0</v>
      </c>
      <c r="V368" s="79">
        <f t="shared" ca="1" si="89"/>
        <v>0</v>
      </c>
      <c r="W368" s="80"/>
      <c r="X368" s="81">
        <f t="shared" si="90"/>
        <v>0</v>
      </c>
      <c r="Y368" s="82"/>
      <c r="Z368" s="80"/>
      <c r="AA368" s="81">
        <f t="shared" si="91"/>
        <v>0</v>
      </c>
      <c r="AB368" s="82"/>
      <c r="AC368" s="80"/>
      <c r="AD368" s="81">
        <f t="shared" si="92"/>
        <v>0</v>
      </c>
      <c r="AE368" s="82"/>
      <c r="AF368" s="80"/>
      <c r="AG368" s="81">
        <f t="shared" si="93"/>
        <v>0</v>
      </c>
      <c r="AH368" s="82"/>
      <c r="AI368" s="80"/>
      <c r="AJ368" s="81">
        <f t="shared" si="94"/>
        <v>0</v>
      </c>
      <c r="AK368" s="82"/>
      <c r="AL368" s="80"/>
      <c r="AM368" s="81">
        <v>0</v>
      </c>
      <c r="AN368" s="82"/>
      <c r="AO368" s="80"/>
      <c r="AP368" s="81">
        <v>0</v>
      </c>
      <c r="AQ368" s="82"/>
      <c r="AR368" s="80"/>
      <c r="AS368" s="81">
        <f t="shared" si="95"/>
        <v>0</v>
      </c>
      <c r="AT368" s="82"/>
      <c r="AU368" s="80"/>
      <c r="AV368" s="81">
        <f t="shared" si="96"/>
        <v>0</v>
      </c>
      <c r="AW368" s="82"/>
      <c r="AX368" s="80"/>
      <c r="AY368" s="81">
        <f t="shared" si="97"/>
        <v>0</v>
      </c>
      <c r="AZ368" s="82"/>
      <c r="BA368" s="80"/>
      <c r="BB368" s="81">
        <f t="shared" si="98"/>
        <v>0</v>
      </c>
      <c r="BC368" s="82"/>
      <c r="BD368" s="80"/>
      <c r="BE368" s="81">
        <f t="shared" si="99"/>
        <v>0</v>
      </c>
      <c r="BF368" s="82"/>
      <c r="BG368" s="80"/>
      <c r="BH368" s="81">
        <f t="shared" si="100"/>
        <v>0</v>
      </c>
      <c r="BI368" s="82"/>
      <c r="BJ368" s="80"/>
      <c r="BK368" s="81">
        <f t="shared" si="101"/>
        <v>0</v>
      </c>
      <c r="BL368" s="82"/>
      <c r="BM368" s="80"/>
      <c r="BN368" s="81">
        <f t="shared" si="102"/>
        <v>0</v>
      </c>
      <c r="BO368" s="82"/>
    </row>
    <row r="369" spans="1:67" ht="39" hidden="1" customHeight="1" thickBot="1">
      <c r="A369" s="71">
        <v>85358</v>
      </c>
      <c r="B369" s="71" t="s">
        <v>2242</v>
      </c>
      <c r="C369" s="221" t="str">
        <f ca="1">IF(V369&gt;0,IF($C$12=B369,COUNT($C$12:C368,1),""),"")</f>
        <v/>
      </c>
      <c r="D369" s="221" t="str">
        <f ca="1">IF(V369&gt;0,IF($D$12=B369,COUNT($D$12:D368,1),""),"")</f>
        <v/>
      </c>
      <c r="E369" s="221" t="str">
        <f ca="1">IF(V369&gt;0,IF($E$12=B369,COUNT($E$12:E368,1),""),"")</f>
        <v/>
      </c>
      <c r="F369" s="221" t="str">
        <f ca="1">IF(V369&gt;0,IF($F$12=B369,COUNT($F$12:F368,1),""),"")</f>
        <v/>
      </c>
      <c r="G369" s="115"/>
      <c r="H369" s="115">
        <v>70410</v>
      </c>
      <c r="I369" s="116" t="s">
        <v>362</v>
      </c>
      <c r="J369" s="116" t="s">
        <v>154</v>
      </c>
      <c r="K369" s="324">
        <v>4710000</v>
      </c>
      <c r="L369" s="118">
        <v>420908</v>
      </c>
      <c r="M369" s="117" t="s">
        <v>1210</v>
      </c>
      <c r="N369" s="119" t="s">
        <v>154</v>
      </c>
      <c r="O369" s="324">
        <v>156000</v>
      </c>
      <c r="P369" s="77">
        <f ca="1">SUMIF($W$12:BO369,$P$11,W369:BO369)</f>
        <v>0</v>
      </c>
      <c r="Q369" s="77">
        <f ca="1">SUMIF($W$12:BP369,$P$11,X369:BP369)</f>
        <v>0</v>
      </c>
      <c r="R369" s="77">
        <f ca="1">SUMIF($W$12:BQ369,$P$11,Y369:BQ369)</f>
        <v>0</v>
      </c>
      <c r="S369" s="78">
        <f t="shared" ca="1" si="86"/>
        <v>0</v>
      </c>
      <c r="T369" s="77">
        <f t="shared" ca="1" si="87"/>
        <v>0</v>
      </c>
      <c r="U369" s="77">
        <f t="shared" ca="1" si="88"/>
        <v>0</v>
      </c>
      <c r="V369" s="79">
        <f t="shared" ca="1" si="89"/>
        <v>0</v>
      </c>
      <c r="W369" s="80"/>
      <c r="X369" s="81">
        <f t="shared" si="90"/>
        <v>0</v>
      </c>
      <c r="Y369" s="82"/>
      <c r="Z369" s="80"/>
      <c r="AA369" s="81">
        <f t="shared" si="91"/>
        <v>0</v>
      </c>
      <c r="AB369" s="82"/>
      <c r="AC369" s="80"/>
      <c r="AD369" s="81">
        <f t="shared" si="92"/>
        <v>0</v>
      </c>
      <c r="AE369" s="82"/>
      <c r="AF369" s="80"/>
      <c r="AG369" s="81">
        <f t="shared" si="93"/>
        <v>0</v>
      </c>
      <c r="AH369" s="82"/>
      <c r="AI369" s="80"/>
      <c r="AJ369" s="81">
        <f t="shared" si="94"/>
        <v>0</v>
      </c>
      <c r="AK369" s="82"/>
      <c r="AL369" s="80"/>
      <c r="AM369" s="81">
        <v>0</v>
      </c>
      <c r="AN369" s="82"/>
      <c r="AO369" s="80"/>
      <c r="AP369" s="81">
        <v>0</v>
      </c>
      <c r="AQ369" s="82"/>
      <c r="AR369" s="80"/>
      <c r="AS369" s="81">
        <f t="shared" si="95"/>
        <v>0</v>
      </c>
      <c r="AT369" s="82"/>
      <c r="AU369" s="80"/>
      <c r="AV369" s="81">
        <f t="shared" si="96"/>
        <v>0</v>
      </c>
      <c r="AW369" s="82"/>
      <c r="AX369" s="80"/>
      <c r="AY369" s="81">
        <f t="shared" si="97"/>
        <v>0</v>
      </c>
      <c r="AZ369" s="82"/>
      <c r="BA369" s="80"/>
      <c r="BB369" s="81">
        <f t="shared" si="98"/>
        <v>0</v>
      </c>
      <c r="BC369" s="82"/>
      <c r="BD369" s="80"/>
      <c r="BE369" s="81">
        <f t="shared" si="99"/>
        <v>0</v>
      </c>
      <c r="BF369" s="82"/>
      <c r="BG369" s="80"/>
      <c r="BH369" s="81">
        <f t="shared" si="100"/>
        <v>0</v>
      </c>
      <c r="BI369" s="82"/>
      <c r="BJ369" s="80"/>
      <c r="BK369" s="81">
        <f t="shared" si="101"/>
        <v>0</v>
      </c>
      <c r="BL369" s="82"/>
      <c r="BM369" s="80"/>
      <c r="BN369" s="81">
        <f t="shared" si="102"/>
        <v>0</v>
      </c>
      <c r="BO369" s="82"/>
    </row>
    <row r="370" spans="1:67" ht="39" hidden="1" customHeight="1" thickBot="1">
      <c r="A370" s="71">
        <v>85359</v>
      </c>
      <c r="B370" s="71" t="s">
        <v>2242</v>
      </c>
      <c r="C370" s="221" t="str">
        <f ca="1">IF(V370&gt;0,IF($C$12=B370,COUNT($C$12:C369,1),""),"")</f>
        <v/>
      </c>
      <c r="D370" s="221" t="str">
        <f ca="1">IF(V370&gt;0,IF($D$12=B370,COUNT($D$12:D369,1),""),"")</f>
        <v/>
      </c>
      <c r="E370" s="221" t="str">
        <f ca="1">IF(V370&gt;0,IF($E$12=B370,COUNT($E$12:E369,1),""),"")</f>
        <v/>
      </c>
      <c r="F370" s="221" t="str">
        <f ca="1">IF(V370&gt;0,IF($F$12=B370,COUNT($F$12:F369,1),""),"")</f>
        <v/>
      </c>
      <c r="G370" s="115"/>
      <c r="H370" s="115">
        <v>70501</v>
      </c>
      <c r="I370" s="116" t="s">
        <v>363</v>
      </c>
      <c r="J370" s="116" t="s">
        <v>154</v>
      </c>
      <c r="K370" s="324">
        <v>510000</v>
      </c>
      <c r="L370" s="118">
        <v>420910</v>
      </c>
      <c r="M370" s="117" t="s">
        <v>1212</v>
      </c>
      <c r="N370" s="119" t="s">
        <v>154</v>
      </c>
      <c r="O370" s="324">
        <v>88200</v>
      </c>
      <c r="P370" s="77">
        <f ca="1">SUMIF($W$12:BO370,$P$11,W370:BO370)</f>
        <v>0</v>
      </c>
      <c r="Q370" s="77">
        <f ca="1">SUMIF($W$12:BP370,$P$11,X370:BP370)</f>
        <v>0</v>
      </c>
      <c r="R370" s="77">
        <f ca="1">SUMIF($W$12:BQ370,$P$11,Y370:BQ370)</f>
        <v>0</v>
      </c>
      <c r="S370" s="78">
        <f t="shared" ca="1" si="86"/>
        <v>0</v>
      </c>
      <c r="T370" s="77">
        <f t="shared" ca="1" si="87"/>
        <v>0</v>
      </c>
      <c r="U370" s="77">
        <f t="shared" ca="1" si="88"/>
        <v>0</v>
      </c>
      <c r="V370" s="79">
        <f t="shared" ca="1" si="89"/>
        <v>0</v>
      </c>
      <c r="W370" s="80"/>
      <c r="X370" s="81">
        <f t="shared" si="90"/>
        <v>0</v>
      </c>
      <c r="Y370" s="82"/>
      <c r="Z370" s="80"/>
      <c r="AA370" s="81">
        <f t="shared" si="91"/>
        <v>0</v>
      </c>
      <c r="AB370" s="82"/>
      <c r="AC370" s="80"/>
      <c r="AD370" s="81">
        <f t="shared" si="92"/>
        <v>0</v>
      </c>
      <c r="AE370" s="82"/>
      <c r="AF370" s="80"/>
      <c r="AG370" s="81">
        <f t="shared" si="93"/>
        <v>0</v>
      </c>
      <c r="AH370" s="82"/>
      <c r="AI370" s="80"/>
      <c r="AJ370" s="81">
        <f t="shared" si="94"/>
        <v>0</v>
      </c>
      <c r="AK370" s="82"/>
      <c r="AL370" s="80"/>
      <c r="AM370" s="81">
        <v>0</v>
      </c>
      <c r="AN370" s="82"/>
      <c r="AO370" s="80"/>
      <c r="AP370" s="81">
        <v>0</v>
      </c>
      <c r="AQ370" s="82"/>
      <c r="AR370" s="80"/>
      <c r="AS370" s="81">
        <f t="shared" si="95"/>
        <v>0</v>
      </c>
      <c r="AT370" s="82"/>
      <c r="AU370" s="80"/>
      <c r="AV370" s="81">
        <f t="shared" si="96"/>
        <v>0</v>
      </c>
      <c r="AW370" s="82"/>
      <c r="AX370" s="80"/>
      <c r="AY370" s="81">
        <f t="shared" si="97"/>
        <v>0</v>
      </c>
      <c r="AZ370" s="82"/>
      <c r="BA370" s="80"/>
      <c r="BB370" s="81">
        <f t="shared" si="98"/>
        <v>0</v>
      </c>
      <c r="BC370" s="82"/>
      <c r="BD370" s="80"/>
      <c r="BE370" s="81">
        <f t="shared" si="99"/>
        <v>0</v>
      </c>
      <c r="BF370" s="82"/>
      <c r="BG370" s="80"/>
      <c r="BH370" s="81">
        <f t="shared" si="100"/>
        <v>0</v>
      </c>
      <c r="BI370" s="82"/>
      <c r="BJ370" s="80"/>
      <c r="BK370" s="81">
        <f t="shared" si="101"/>
        <v>0</v>
      </c>
      <c r="BL370" s="82"/>
      <c r="BM370" s="80"/>
      <c r="BN370" s="81">
        <f t="shared" si="102"/>
        <v>0</v>
      </c>
      <c r="BO370" s="82"/>
    </row>
    <row r="371" spans="1:67" ht="39" hidden="1" customHeight="1" thickBot="1">
      <c r="A371" s="71">
        <v>85360</v>
      </c>
      <c r="B371" s="71" t="s">
        <v>2242</v>
      </c>
      <c r="C371" s="221" t="str">
        <f ca="1">IF(V371&gt;0,IF($C$12=B371,COUNT($C$12:C370,1),""),"")</f>
        <v/>
      </c>
      <c r="D371" s="221" t="str">
        <f ca="1">IF(V371&gt;0,IF($D$12=B371,COUNT($D$12:D370,1),""),"")</f>
        <v/>
      </c>
      <c r="E371" s="221" t="str">
        <f ca="1">IF(V371&gt;0,IF($E$12=B371,COUNT($E$12:E370,1),""),"")</f>
        <v/>
      </c>
      <c r="F371" s="221" t="str">
        <f ca="1">IF(V371&gt;0,IF($F$12=B371,COUNT($F$12:F370,1),""),"")</f>
        <v/>
      </c>
      <c r="G371" s="115"/>
      <c r="H371" s="115">
        <v>70502</v>
      </c>
      <c r="I371" s="116" t="s">
        <v>364</v>
      </c>
      <c r="J371" s="116" t="s">
        <v>154</v>
      </c>
      <c r="K371" s="324">
        <v>730000</v>
      </c>
      <c r="L371" s="118">
        <v>420910</v>
      </c>
      <c r="M371" s="119" t="s">
        <v>1212</v>
      </c>
      <c r="N371" s="119" t="s">
        <v>154</v>
      </c>
      <c r="O371" s="324">
        <v>88200</v>
      </c>
      <c r="P371" s="77">
        <f ca="1">SUMIF($W$12:BO371,$P$11,W371:BO371)</f>
        <v>0</v>
      </c>
      <c r="Q371" s="77">
        <f ca="1">SUMIF($W$12:BP371,$P$11,X371:BP371)</f>
        <v>0</v>
      </c>
      <c r="R371" s="77">
        <f ca="1">SUMIF($W$12:BQ371,$P$11,Y371:BQ371)</f>
        <v>0</v>
      </c>
      <c r="S371" s="78">
        <f t="shared" ca="1" si="86"/>
        <v>0</v>
      </c>
      <c r="T371" s="77">
        <f t="shared" ca="1" si="87"/>
        <v>0</v>
      </c>
      <c r="U371" s="77">
        <f t="shared" ca="1" si="88"/>
        <v>0</v>
      </c>
      <c r="V371" s="79">
        <f t="shared" ca="1" si="89"/>
        <v>0</v>
      </c>
      <c r="W371" s="80"/>
      <c r="X371" s="81">
        <f t="shared" si="90"/>
        <v>0</v>
      </c>
      <c r="Y371" s="82"/>
      <c r="Z371" s="80"/>
      <c r="AA371" s="81">
        <f t="shared" si="91"/>
        <v>0</v>
      </c>
      <c r="AB371" s="82"/>
      <c r="AC371" s="80"/>
      <c r="AD371" s="81">
        <f t="shared" si="92"/>
        <v>0</v>
      </c>
      <c r="AE371" s="82"/>
      <c r="AF371" s="80"/>
      <c r="AG371" s="81">
        <f t="shared" si="93"/>
        <v>0</v>
      </c>
      <c r="AH371" s="82"/>
      <c r="AI371" s="80"/>
      <c r="AJ371" s="81">
        <f t="shared" si="94"/>
        <v>0</v>
      </c>
      <c r="AK371" s="82"/>
      <c r="AL371" s="80"/>
      <c r="AM371" s="81">
        <v>0</v>
      </c>
      <c r="AN371" s="82"/>
      <c r="AO371" s="80"/>
      <c r="AP371" s="81">
        <v>0</v>
      </c>
      <c r="AQ371" s="82"/>
      <c r="AR371" s="80"/>
      <c r="AS371" s="81">
        <f t="shared" si="95"/>
        <v>0</v>
      </c>
      <c r="AT371" s="82"/>
      <c r="AU371" s="80"/>
      <c r="AV371" s="81">
        <f t="shared" si="96"/>
        <v>0</v>
      </c>
      <c r="AW371" s="82"/>
      <c r="AX371" s="80"/>
      <c r="AY371" s="81">
        <f t="shared" si="97"/>
        <v>0</v>
      </c>
      <c r="AZ371" s="82"/>
      <c r="BA371" s="80"/>
      <c r="BB371" s="81">
        <f t="shared" si="98"/>
        <v>0</v>
      </c>
      <c r="BC371" s="82"/>
      <c r="BD371" s="80"/>
      <c r="BE371" s="81">
        <f t="shared" si="99"/>
        <v>0</v>
      </c>
      <c r="BF371" s="82"/>
      <c r="BG371" s="80"/>
      <c r="BH371" s="81">
        <f t="shared" si="100"/>
        <v>0</v>
      </c>
      <c r="BI371" s="82"/>
      <c r="BJ371" s="80"/>
      <c r="BK371" s="81">
        <f t="shared" si="101"/>
        <v>0</v>
      </c>
      <c r="BL371" s="82"/>
      <c r="BM371" s="80"/>
      <c r="BN371" s="81">
        <f t="shared" si="102"/>
        <v>0</v>
      </c>
      <c r="BO371" s="82"/>
    </row>
    <row r="372" spans="1:67" ht="39" hidden="1" customHeight="1" thickBot="1">
      <c r="A372" s="71">
        <v>85361</v>
      </c>
      <c r="B372" s="71" t="s">
        <v>2242</v>
      </c>
      <c r="C372" s="221" t="str">
        <f ca="1">IF(V372&gt;0,IF($C$12=B372,COUNT($C$12:C371,1),""),"")</f>
        <v/>
      </c>
      <c r="D372" s="221" t="str">
        <f ca="1">IF(V372&gt;0,IF($D$12=B372,COUNT($D$12:D371,1),""),"")</f>
        <v/>
      </c>
      <c r="E372" s="221" t="str">
        <f ca="1">IF(V372&gt;0,IF($E$12=B372,COUNT($E$12:E371,1),""),"")</f>
        <v/>
      </c>
      <c r="F372" s="221" t="str">
        <f ca="1">IF(V372&gt;0,IF($F$12=B372,COUNT($F$12:F371,1),""),"")</f>
        <v/>
      </c>
      <c r="G372" s="115" t="s">
        <v>1460</v>
      </c>
      <c r="H372" s="115">
        <v>70503</v>
      </c>
      <c r="I372" s="116" t="s">
        <v>365</v>
      </c>
      <c r="J372" s="116" t="s">
        <v>154</v>
      </c>
      <c r="K372" s="324">
        <v>1100000</v>
      </c>
      <c r="L372" s="118">
        <v>420819</v>
      </c>
      <c r="M372" s="119" t="s">
        <v>1199</v>
      </c>
      <c r="N372" s="119" t="s">
        <v>154</v>
      </c>
      <c r="O372" s="324">
        <v>110500</v>
      </c>
      <c r="P372" s="77">
        <f ca="1">SUMIF($W$12:BO372,$P$11,W372:BO372)</f>
        <v>0</v>
      </c>
      <c r="Q372" s="77">
        <f ca="1">SUMIF($W$12:BP372,$P$11,X372:BP372)</f>
        <v>0</v>
      </c>
      <c r="R372" s="77">
        <f ca="1">SUMIF($W$12:BQ372,$P$11,Y372:BQ372)</f>
        <v>0</v>
      </c>
      <c r="S372" s="78">
        <f t="shared" ca="1" si="86"/>
        <v>0</v>
      </c>
      <c r="T372" s="77">
        <f t="shared" ca="1" si="87"/>
        <v>0</v>
      </c>
      <c r="U372" s="77">
        <f t="shared" ca="1" si="88"/>
        <v>0</v>
      </c>
      <c r="V372" s="79">
        <f t="shared" ca="1" si="89"/>
        <v>0</v>
      </c>
      <c r="W372" s="80"/>
      <c r="X372" s="81">
        <f t="shared" si="90"/>
        <v>0</v>
      </c>
      <c r="Y372" s="82"/>
      <c r="Z372" s="80"/>
      <c r="AA372" s="81">
        <f t="shared" si="91"/>
        <v>0</v>
      </c>
      <c r="AB372" s="82"/>
      <c r="AC372" s="80"/>
      <c r="AD372" s="81">
        <f t="shared" si="92"/>
        <v>0</v>
      </c>
      <c r="AE372" s="82"/>
      <c r="AF372" s="80"/>
      <c r="AG372" s="81">
        <f t="shared" si="93"/>
        <v>0</v>
      </c>
      <c r="AH372" s="82"/>
      <c r="AI372" s="80"/>
      <c r="AJ372" s="81">
        <f t="shared" si="94"/>
        <v>0</v>
      </c>
      <c r="AK372" s="82"/>
      <c r="AL372" s="80"/>
      <c r="AM372" s="81">
        <v>0</v>
      </c>
      <c r="AN372" s="82"/>
      <c r="AO372" s="80"/>
      <c r="AP372" s="81">
        <v>0</v>
      </c>
      <c r="AQ372" s="82"/>
      <c r="AR372" s="80"/>
      <c r="AS372" s="81">
        <f t="shared" si="95"/>
        <v>0</v>
      </c>
      <c r="AT372" s="82"/>
      <c r="AU372" s="80"/>
      <c r="AV372" s="81">
        <f t="shared" si="96"/>
        <v>0</v>
      </c>
      <c r="AW372" s="82"/>
      <c r="AX372" s="80"/>
      <c r="AY372" s="81">
        <f t="shared" si="97"/>
        <v>0</v>
      </c>
      <c r="AZ372" s="82"/>
      <c r="BA372" s="80"/>
      <c r="BB372" s="81">
        <f t="shared" si="98"/>
        <v>0</v>
      </c>
      <c r="BC372" s="82"/>
      <c r="BD372" s="80"/>
      <c r="BE372" s="81">
        <f t="shared" si="99"/>
        <v>0</v>
      </c>
      <c r="BF372" s="82"/>
      <c r="BG372" s="80"/>
      <c r="BH372" s="81">
        <f t="shared" si="100"/>
        <v>0</v>
      </c>
      <c r="BI372" s="82"/>
      <c r="BJ372" s="80"/>
      <c r="BK372" s="81">
        <f t="shared" si="101"/>
        <v>0</v>
      </c>
      <c r="BL372" s="82"/>
      <c r="BM372" s="80"/>
      <c r="BN372" s="81">
        <f t="shared" si="102"/>
        <v>0</v>
      </c>
      <c r="BO372" s="82"/>
    </row>
    <row r="373" spans="1:67" ht="39" hidden="1" customHeight="1" thickBot="1">
      <c r="A373" s="71">
        <v>85362</v>
      </c>
      <c r="B373" s="71" t="s">
        <v>2242</v>
      </c>
      <c r="C373" s="221" t="str">
        <f ca="1">IF(V373&gt;0,IF($C$12=B373,COUNT($C$12:C372,1),""),"")</f>
        <v/>
      </c>
      <c r="D373" s="221" t="str">
        <f ca="1">IF(V373&gt;0,IF($D$12=B373,COUNT($D$12:D372,1),""),"")</f>
        <v/>
      </c>
      <c r="E373" s="221" t="str">
        <f ca="1">IF(V373&gt;0,IF($E$12=B373,COUNT($E$12:E372,1),""),"")</f>
        <v/>
      </c>
      <c r="F373" s="221" t="str">
        <f ca="1">IF(V373&gt;0,IF($F$12=B373,COUNT($F$12:F372,1),""),"")</f>
        <v/>
      </c>
      <c r="G373" s="115"/>
      <c r="H373" s="115">
        <v>70601</v>
      </c>
      <c r="I373" s="116" t="s">
        <v>366</v>
      </c>
      <c r="J373" s="116" t="s">
        <v>154</v>
      </c>
      <c r="K373" s="324">
        <v>300000</v>
      </c>
      <c r="L373" s="118">
        <v>420911</v>
      </c>
      <c r="M373" s="119" t="s">
        <v>1213</v>
      </c>
      <c r="N373" s="119" t="s">
        <v>154</v>
      </c>
      <c r="O373" s="324">
        <v>175500</v>
      </c>
      <c r="P373" s="77">
        <f ca="1">SUMIF($W$12:BO373,$P$11,W373:BO373)</f>
        <v>0</v>
      </c>
      <c r="Q373" s="77">
        <f ca="1">SUMIF($W$12:BP373,$P$11,X373:BP373)</f>
        <v>0</v>
      </c>
      <c r="R373" s="77">
        <f ca="1">SUMIF($W$12:BQ373,$P$11,Y373:BQ373)</f>
        <v>0</v>
      </c>
      <c r="S373" s="78">
        <f t="shared" ca="1" si="86"/>
        <v>0</v>
      </c>
      <c r="T373" s="77">
        <f t="shared" ca="1" si="87"/>
        <v>0</v>
      </c>
      <c r="U373" s="77">
        <f t="shared" ca="1" si="88"/>
        <v>0</v>
      </c>
      <c r="V373" s="79">
        <f t="shared" ca="1" si="89"/>
        <v>0</v>
      </c>
      <c r="W373" s="80"/>
      <c r="X373" s="81">
        <f t="shared" si="90"/>
        <v>0</v>
      </c>
      <c r="Y373" s="82"/>
      <c r="Z373" s="80"/>
      <c r="AA373" s="81">
        <f t="shared" si="91"/>
        <v>0</v>
      </c>
      <c r="AB373" s="82"/>
      <c r="AC373" s="80"/>
      <c r="AD373" s="81">
        <f t="shared" si="92"/>
        <v>0</v>
      </c>
      <c r="AE373" s="82"/>
      <c r="AF373" s="80"/>
      <c r="AG373" s="81">
        <f t="shared" si="93"/>
        <v>0</v>
      </c>
      <c r="AH373" s="82"/>
      <c r="AI373" s="80"/>
      <c r="AJ373" s="81">
        <f t="shared" si="94"/>
        <v>0</v>
      </c>
      <c r="AK373" s="82"/>
      <c r="AL373" s="80"/>
      <c r="AM373" s="81">
        <v>0</v>
      </c>
      <c r="AN373" s="82"/>
      <c r="AO373" s="80"/>
      <c r="AP373" s="81">
        <v>0</v>
      </c>
      <c r="AQ373" s="82"/>
      <c r="AR373" s="80"/>
      <c r="AS373" s="81">
        <f t="shared" si="95"/>
        <v>0</v>
      </c>
      <c r="AT373" s="82"/>
      <c r="AU373" s="80"/>
      <c r="AV373" s="81">
        <f t="shared" si="96"/>
        <v>0</v>
      </c>
      <c r="AW373" s="82"/>
      <c r="AX373" s="80"/>
      <c r="AY373" s="81">
        <f t="shared" si="97"/>
        <v>0</v>
      </c>
      <c r="AZ373" s="82"/>
      <c r="BA373" s="80"/>
      <c r="BB373" s="81">
        <f t="shared" si="98"/>
        <v>0</v>
      </c>
      <c r="BC373" s="82"/>
      <c r="BD373" s="80"/>
      <c r="BE373" s="81">
        <f t="shared" si="99"/>
        <v>0</v>
      </c>
      <c r="BF373" s="82"/>
      <c r="BG373" s="80"/>
      <c r="BH373" s="81">
        <f t="shared" si="100"/>
        <v>0</v>
      </c>
      <c r="BI373" s="82"/>
      <c r="BJ373" s="80"/>
      <c r="BK373" s="81">
        <f t="shared" si="101"/>
        <v>0</v>
      </c>
      <c r="BL373" s="82"/>
      <c r="BM373" s="80"/>
      <c r="BN373" s="81">
        <f t="shared" si="102"/>
        <v>0</v>
      </c>
      <c r="BO373" s="82"/>
    </row>
    <row r="374" spans="1:67" ht="39" hidden="1" customHeight="1" thickBot="1">
      <c r="A374" s="71">
        <v>85363</v>
      </c>
      <c r="B374" s="71" t="s">
        <v>2242</v>
      </c>
      <c r="C374" s="221" t="str">
        <f ca="1">IF(V374&gt;0,IF($C$12=B374,COUNT($C$12:C373,1),""),"")</f>
        <v/>
      </c>
      <c r="D374" s="221" t="str">
        <f ca="1">IF(V374&gt;0,IF($D$12=B374,COUNT($D$12:D373,1),""),"")</f>
        <v/>
      </c>
      <c r="E374" s="221" t="str">
        <f ca="1">IF(V374&gt;0,IF($E$12=B374,COUNT($E$12:E373,1),""),"")</f>
        <v/>
      </c>
      <c r="F374" s="221" t="str">
        <f ca="1">IF(V374&gt;0,IF($F$12=B374,COUNT($F$12:F373,1),""),"")</f>
        <v/>
      </c>
      <c r="G374" s="115"/>
      <c r="H374" s="115">
        <v>70602</v>
      </c>
      <c r="I374" s="116" t="s">
        <v>367</v>
      </c>
      <c r="J374" s="116" t="s">
        <v>154</v>
      </c>
      <c r="K374" s="324">
        <v>380000</v>
      </c>
      <c r="L374" s="118">
        <v>420911</v>
      </c>
      <c r="M374" s="117" t="s">
        <v>1213</v>
      </c>
      <c r="N374" s="117" t="s">
        <v>154</v>
      </c>
      <c r="O374" s="324">
        <v>175500</v>
      </c>
      <c r="P374" s="77">
        <f ca="1">SUMIF($W$12:BO374,$P$11,W374:BO374)</f>
        <v>0</v>
      </c>
      <c r="Q374" s="77">
        <f ca="1">SUMIF($W$12:BP374,$P$11,X374:BP374)</f>
        <v>0</v>
      </c>
      <c r="R374" s="77">
        <f ca="1">SUMIF($W$12:BQ374,$P$11,Y374:BQ374)</f>
        <v>0</v>
      </c>
      <c r="S374" s="78">
        <f t="shared" ca="1" si="86"/>
        <v>0</v>
      </c>
      <c r="T374" s="77">
        <f t="shared" ca="1" si="87"/>
        <v>0</v>
      </c>
      <c r="U374" s="77">
        <f t="shared" ca="1" si="88"/>
        <v>0</v>
      </c>
      <c r="V374" s="79">
        <f t="shared" ca="1" si="89"/>
        <v>0</v>
      </c>
      <c r="W374" s="80"/>
      <c r="X374" s="81">
        <f t="shared" si="90"/>
        <v>0</v>
      </c>
      <c r="Y374" s="82"/>
      <c r="Z374" s="80"/>
      <c r="AA374" s="81">
        <f t="shared" si="91"/>
        <v>0</v>
      </c>
      <c r="AB374" s="82"/>
      <c r="AC374" s="80"/>
      <c r="AD374" s="81">
        <f t="shared" si="92"/>
        <v>0</v>
      </c>
      <c r="AE374" s="82"/>
      <c r="AF374" s="80"/>
      <c r="AG374" s="81">
        <f t="shared" si="93"/>
        <v>0</v>
      </c>
      <c r="AH374" s="82"/>
      <c r="AI374" s="80"/>
      <c r="AJ374" s="81">
        <f t="shared" si="94"/>
        <v>0</v>
      </c>
      <c r="AK374" s="82"/>
      <c r="AL374" s="80"/>
      <c r="AM374" s="81">
        <v>0</v>
      </c>
      <c r="AN374" s="82"/>
      <c r="AO374" s="80"/>
      <c r="AP374" s="81">
        <v>0</v>
      </c>
      <c r="AQ374" s="82"/>
      <c r="AR374" s="80"/>
      <c r="AS374" s="81">
        <f t="shared" si="95"/>
        <v>0</v>
      </c>
      <c r="AT374" s="82"/>
      <c r="AU374" s="80"/>
      <c r="AV374" s="81">
        <f t="shared" si="96"/>
        <v>0</v>
      </c>
      <c r="AW374" s="82"/>
      <c r="AX374" s="80"/>
      <c r="AY374" s="81">
        <f t="shared" si="97"/>
        <v>0</v>
      </c>
      <c r="AZ374" s="82"/>
      <c r="BA374" s="80"/>
      <c r="BB374" s="81">
        <f t="shared" si="98"/>
        <v>0</v>
      </c>
      <c r="BC374" s="82"/>
      <c r="BD374" s="80"/>
      <c r="BE374" s="81">
        <f t="shared" si="99"/>
        <v>0</v>
      </c>
      <c r="BF374" s="82"/>
      <c r="BG374" s="80"/>
      <c r="BH374" s="81">
        <f t="shared" si="100"/>
        <v>0</v>
      </c>
      <c r="BI374" s="82"/>
      <c r="BJ374" s="80"/>
      <c r="BK374" s="81">
        <f t="shared" si="101"/>
        <v>0</v>
      </c>
      <c r="BL374" s="82"/>
      <c r="BM374" s="80"/>
      <c r="BN374" s="81">
        <f t="shared" si="102"/>
        <v>0</v>
      </c>
      <c r="BO374" s="82"/>
    </row>
    <row r="375" spans="1:67" ht="39" hidden="1" customHeight="1" thickBot="1">
      <c r="A375" s="71">
        <v>85364</v>
      </c>
      <c r="B375" s="71" t="s">
        <v>2242</v>
      </c>
      <c r="C375" s="221" t="str">
        <f ca="1">IF(V375&gt;0,IF($C$12=B375,COUNT($C$12:C374,1),""),"")</f>
        <v/>
      </c>
      <c r="D375" s="221" t="str">
        <f ca="1">IF(V375&gt;0,IF($D$12=B375,COUNT($D$12:D374,1),""),"")</f>
        <v/>
      </c>
      <c r="E375" s="221" t="str">
        <f ca="1">IF(V375&gt;0,IF($E$12=B375,COUNT($E$12:E374,1),""),"")</f>
        <v/>
      </c>
      <c r="F375" s="221" t="str">
        <f ca="1">IF(V375&gt;0,IF($F$12=B375,COUNT($F$12:F374,1),""),"")</f>
        <v/>
      </c>
      <c r="G375" s="115"/>
      <c r="H375" s="115">
        <v>70603</v>
      </c>
      <c r="I375" s="116" t="s">
        <v>368</v>
      </c>
      <c r="J375" s="116" t="s">
        <v>154</v>
      </c>
      <c r="K375" s="324">
        <v>425000</v>
      </c>
      <c r="L375" s="118">
        <v>420912</v>
      </c>
      <c r="M375" s="117" t="s">
        <v>1214</v>
      </c>
      <c r="N375" s="117" t="s">
        <v>154</v>
      </c>
      <c r="O375" s="324">
        <v>200000</v>
      </c>
      <c r="P375" s="77">
        <f ca="1">SUMIF($W$12:BO375,$P$11,W375:BO375)</f>
        <v>0</v>
      </c>
      <c r="Q375" s="77">
        <f ca="1">SUMIF($W$12:BP375,$P$11,X375:BP375)</f>
        <v>0</v>
      </c>
      <c r="R375" s="77">
        <f ca="1">SUMIF($W$12:BQ375,$P$11,Y375:BQ375)</f>
        <v>0</v>
      </c>
      <c r="S375" s="78">
        <f t="shared" ca="1" si="86"/>
        <v>0</v>
      </c>
      <c r="T375" s="77">
        <f t="shared" ca="1" si="87"/>
        <v>0</v>
      </c>
      <c r="U375" s="77">
        <f t="shared" ca="1" si="88"/>
        <v>0</v>
      </c>
      <c r="V375" s="79">
        <f t="shared" ca="1" si="89"/>
        <v>0</v>
      </c>
      <c r="W375" s="80"/>
      <c r="X375" s="81">
        <f t="shared" si="90"/>
        <v>0</v>
      </c>
      <c r="Y375" s="82"/>
      <c r="Z375" s="80"/>
      <c r="AA375" s="81">
        <f t="shared" si="91"/>
        <v>0</v>
      </c>
      <c r="AB375" s="82"/>
      <c r="AC375" s="80"/>
      <c r="AD375" s="81">
        <f t="shared" si="92"/>
        <v>0</v>
      </c>
      <c r="AE375" s="82"/>
      <c r="AF375" s="80"/>
      <c r="AG375" s="81">
        <f t="shared" si="93"/>
        <v>0</v>
      </c>
      <c r="AH375" s="82"/>
      <c r="AI375" s="80"/>
      <c r="AJ375" s="81">
        <f t="shared" si="94"/>
        <v>0</v>
      </c>
      <c r="AK375" s="82"/>
      <c r="AL375" s="80"/>
      <c r="AM375" s="81">
        <v>0</v>
      </c>
      <c r="AN375" s="82"/>
      <c r="AO375" s="80"/>
      <c r="AP375" s="81">
        <v>0</v>
      </c>
      <c r="AQ375" s="82"/>
      <c r="AR375" s="80"/>
      <c r="AS375" s="81">
        <f t="shared" si="95"/>
        <v>0</v>
      </c>
      <c r="AT375" s="82"/>
      <c r="AU375" s="80"/>
      <c r="AV375" s="81">
        <f t="shared" si="96"/>
        <v>0</v>
      </c>
      <c r="AW375" s="82"/>
      <c r="AX375" s="80"/>
      <c r="AY375" s="81">
        <f t="shared" si="97"/>
        <v>0</v>
      </c>
      <c r="AZ375" s="82"/>
      <c r="BA375" s="80"/>
      <c r="BB375" s="81">
        <f t="shared" si="98"/>
        <v>0</v>
      </c>
      <c r="BC375" s="82"/>
      <c r="BD375" s="80"/>
      <c r="BE375" s="81">
        <f t="shared" si="99"/>
        <v>0</v>
      </c>
      <c r="BF375" s="82"/>
      <c r="BG375" s="80"/>
      <c r="BH375" s="81">
        <f t="shared" si="100"/>
        <v>0</v>
      </c>
      <c r="BI375" s="82"/>
      <c r="BJ375" s="80"/>
      <c r="BK375" s="81">
        <f t="shared" si="101"/>
        <v>0</v>
      </c>
      <c r="BL375" s="82"/>
      <c r="BM375" s="80"/>
      <c r="BN375" s="81">
        <f t="shared" si="102"/>
        <v>0</v>
      </c>
      <c r="BO375" s="82"/>
    </row>
    <row r="376" spans="1:67" ht="39" hidden="1" customHeight="1" thickBot="1">
      <c r="A376" s="71">
        <v>85365</v>
      </c>
      <c r="B376" s="71" t="s">
        <v>2242</v>
      </c>
      <c r="C376" s="221" t="str">
        <f ca="1">IF(V376&gt;0,IF($C$12=B376,COUNT($C$12:C375,1),""),"")</f>
        <v/>
      </c>
      <c r="D376" s="221" t="str">
        <f ca="1">IF(V376&gt;0,IF($D$12=B376,COUNT($D$12:D375,1),""),"")</f>
        <v/>
      </c>
      <c r="E376" s="221" t="str">
        <f ca="1">IF(V376&gt;0,IF($E$12=B376,COUNT($E$12:E375,1),""),"")</f>
        <v/>
      </c>
      <c r="F376" s="221" t="str">
        <f ca="1">IF(V376&gt;0,IF($F$12=B376,COUNT($F$12:F375,1),""),"")</f>
        <v/>
      </c>
      <c r="G376" s="115"/>
      <c r="H376" s="115">
        <v>70604</v>
      </c>
      <c r="I376" s="116" t="s">
        <v>369</v>
      </c>
      <c r="J376" s="116" t="s">
        <v>154</v>
      </c>
      <c r="K376" s="324">
        <v>484000</v>
      </c>
      <c r="L376" s="118">
        <v>420912</v>
      </c>
      <c r="M376" s="117" t="s">
        <v>1214</v>
      </c>
      <c r="N376" s="117" t="s">
        <v>154</v>
      </c>
      <c r="O376" s="324">
        <v>200000</v>
      </c>
      <c r="P376" s="77">
        <f ca="1">SUMIF($W$12:BO376,$P$11,W376:BO376)</f>
        <v>0</v>
      </c>
      <c r="Q376" s="77">
        <f ca="1">SUMIF($W$12:BP376,$P$11,X376:BP376)</f>
        <v>0</v>
      </c>
      <c r="R376" s="77">
        <f ca="1">SUMIF($W$12:BQ376,$P$11,Y376:BQ376)</f>
        <v>0</v>
      </c>
      <c r="S376" s="78">
        <f t="shared" ca="1" si="86"/>
        <v>0</v>
      </c>
      <c r="T376" s="77">
        <f t="shared" ca="1" si="87"/>
        <v>0</v>
      </c>
      <c r="U376" s="77">
        <f t="shared" ca="1" si="88"/>
        <v>0</v>
      </c>
      <c r="V376" s="79">
        <f t="shared" ca="1" si="89"/>
        <v>0</v>
      </c>
      <c r="W376" s="80"/>
      <c r="X376" s="81">
        <f t="shared" si="90"/>
        <v>0</v>
      </c>
      <c r="Y376" s="82"/>
      <c r="Z376" s="80"/>
      <c r="AA376" s="81">
        <f t="shared" si="91"/>
        <v>0</v>
      </c>
      <c r="AB376" s="82"/>
      <c r="AC376" s="80"/>
      <c r="AD376" s="81">
        <f t="shared" si="92"/>
        <v>0</v>
      </c>
      <c r="AE376" s="82"/>
      <c r="AF376" s="80"/>
      <c r="AG376" s="81">
        <f t="shared" si="93"/>
        <v>0</v>
      </c>
      <c r="AH376" s="82"/>
      <c r="AI376" s="80"/>
      <c r="AJ376" s="81">
        <f t="shared" si="94"/>
        <v>0</v>
      </c>
      <c r="AK376" s="82"/>
      <c r="AL376" s="80"/>
      <c r="AM376" s="81">
        <v>0</v>
      </c>
      <c r="AN376" s="82"/>
      <c r="AO376" s="80"/>
      <c r="AP376" s="81">
        <v>0</v>
      </c>
      <c r="AQ376" s="82"/>
      <c r="AR376" s="80"/>
      <c r="AS376" s="81">
        <f t="shared" si="95"/>
        <v>0</v>
      </c>
      <c r="AT376" s="82"/>
      <c r="AU376" s="80"/>
      <c r="AV376" s="81">
        <f t="shared" si="96"/>
        <v>0</v>
      </c>
      <c r="AW376" s="82"/>
      <c r="AX376" s="80"/>
      <c r="AY376" s="81">
        <f t="shared" si="97"/>
        <v>0</v>
      </c>
      <c r="AZ376" s="82"/>
      <c r="BA376" s="80"/>
      <c r="BB376" s="81">
        <f t="shared" si="98"/>
        <v>0</v>
      </c>
      <c r="BC376" s="82"/>
      <c r="BD376" s="80"/>
      <c r="BE376" s="81">
        <f t="shared" si="99"/>
        <v>0</v>
      </c>
      <c r="BF376" s="82"/>
      <c r="BG376" s="80"/>
      <c r="BH376" s="81">
        <f t="shared" si="100"/>
        <v>0</v>
      </c>
      <c r="BI376" s="82"/>
      <c r="BJ376" s="80"/>
      <c r="BK376" s="81">
        <f t="shared" si="101"/>
        <v>0</v>
      </c>
      <c r="BL376" s="82"/>
      <c r="BM376" s="80"/>
      <c r="BN376" s="81">
        <f t="shared" si="102"/>
        <v>0</v>
      </c>
      <c r="BO376" s="82"/>
    </row>
    <row r="377" spans="1:67" ht="39" hidden="1" customHeight="1" thickBot="1">
      <c r="A377" s="71">
        <v>85366</v>
      </c>
      <c r="B377" s="71" t="s">
        <v>2242</v>
      </c>
      <c r="C377" s="221" t="str">
        <f ca="1">IF(V377&gt;0,IF($C$12=B377,COUNT($C$12:C376,1),""),"")</f>
        <v/>
      </c>
      <c r="D377" s="221" t="str">
        <f ca="1">IF(V377&gt;0,IF($D$12=B377,COUNT($D$12:D376,1),""),"")</f>
        <v/>
      </c>
      <c r="E377" s="221" t="str">
        <f ca="1">IF(V377&gt;0,IF($E$12=B377,COUNT($E$12:E376,1),""),"")</f>
        <v/>
      </c>
      <c r="F377" s="221" t="str">
        <f ca="1">IF(V377&gt;0,IF($F$12=B377,COUNT($F$12:F376,1),""),"")</f>
        <v/>
      </c>
      <c r="G377" s="115"/>
      <c r="H377" s="115">
        <v>70605</v>
      </c>
      <c r="I377" s="116" t="s">
        <v>370</v>
      </c>
      <c r="J377" s="116" t="s">
        <v>154</v>
      </c>
      <c r="K377" s="324">
        <v>770000</v>
      </c>
      <c r="L377" s="118">
        <v>420912</v>
      </c>
      <c r="M377" s="117" t="s">
        <v>1214</v>
      </c>
      <c r="N377" s="117" t="s">
        <v>154</v>
      </c>
      <c r="O377" s="324">
        <v>200000</v>
      </c>
      <c r="P377" s="77">
        <f ca="1">SUMIF($W$12:BO377,$P$11,W377:BO377)</f>
        <v>0</v>
      </c>
      <c r="Q377" s="77">
        <f ca="1">SUMIF($W$12:BP377,$P$11,X377:BP377)</f>
        <v>0</v>
      </c>
      <c r="R377" s="77">
        <f ca="1">SUMIF($W$12:BQ377,$P$11,Y377:BQ377)</f>
        <v>0</v>
      </c>
      <c r="S377" s="78">
        <f t="shared" ca="1" si="86"/>
        <v>0</v>
      </c>
      <c r="T377" s="77">
        <f t="shared" ca="1" si="87"/>
        <v>0</v>
      </c>
      <c r="U377" s="77">
        <f t="shared" ca="1" si="88"/>
        <v>0</v>
      </c>
      <c r="V377" s="79">
        <f t="shared" ca="1" si="89"/>
        <v>0</v>
      </c>
      <c r="W377" s="80"/>
      <c r="X377" s="81">
        <f t="shared" si="90"/>
        <v>0</v>
      </c>
      <c r="Y377" s="82"/>
      <c r="Z377" s="80"/>
      <c r="AA377" s="81">
        <f t="shared" si="91"/>
        <v>0</v>
      </c>
      <c r="AB377" s="82"/>
      <c r="AC377" s="80"/>
      <c r="AD377" s="81">
        <f t="shared" si="92"/>
        <v>0</v>
      </c>
      <c r="AE377" s="82"/>
      <c r="AF377" s="80"/>
      <c r="AG377" s="81">
        <f t="shared" si="93"/>
        <v>0</v>
      </c>
      <c r="AH377" s="82"/>
      <c r="AI377" s="80"/>
      <c r="AJ377" s="81">
        <f t="shared" si="94"/>
        <v>0</v>
      </c>
      <c r="AK377" s="82"/>
      <c r="AL377" s="80"/>
      <c r="AM377" s="81">
        <v>0</v>
      </c>
      <c r="AN377" s="82"/>
      <c r="AO377" s="80"/>
      <c r="AP377" s="81">
        <v>0</v>
      </c>
      <c r="AQ377" s="82"/>
      <c r="AR377" s="80"/>
      <c r="AS377" s="81">
        <f t="shared" si="95"/>
        <v>0</v>
      </c>
      <c r="AT377" s="82"/>
      <c r="AU377" s="80"/>
      <c r="AV377" s="81">
        <f t="shared" si="96"/>
        <v>0</v>
      </c>
      <c r="AW377" s="82"/>
      <c r="AX377" s="80"/>
      <c r="AY377" s="81">
        <f t="shared" si="97"/>
        <v>0</v>
      </c>
      <c r="AZ377" s="82"/>
      <c r="BA377" s="80"/>
      <c r="BB377" s="81">
        <f t="shared" si="98"/>
        <v>0</v>
      </c>
      <c r="BC377" s="82"/>
      <c r="BD377" s="80"/>
      <c r="BE377" s="81">
        <f t="shared" si="99"/>
        <v>0</v>
      </c>
      <c r="BF377" s="82"/>
      <c r="BG377" s="80"/>
      <c r="BH377" s="81">
        <f t="shared" si="100"/>
        <v>0</v>
      </c>
      <c r="BI377" s="82"/>
      <c r="BJ377" s="80"/>
      <c r="BK377" s="81">
        <f t="shared" si="101"/>
        <v>0</v>
      </c>
      <c r="BL377" s="82"/>
      <c r="BM377" s="80"/>
      <c r="BN377" s="81">
        <f t="shared" si="102"/>
        <v>0</v>
      </c>
      <c r="BO377" s="82"/>
    </row>
    <row r="378" spans="1:67" ht="39" hidden="1" customHeight="1" thickBot="1">
      <c r="A378" s="71">
        <v>85367</v>
      </c>
      <c r="B378" s="71" t="s">
        <v>2242</v>
      </c>
      <c r="C378" s="221" t="str">
        <f ca="1">IF(V378&gt;0,IF($C$12=B378,COUNT($C$12:C377,1),""),"")</f>
        <v/>
      </c>
      <c r="D378" s="221" t="str">
        <f ca="1">IF(V378&gt;0,IF($D$12=B378,COUNT($D$12:D377,1),""),"")</f>
        <v/>
      </c>
      <c r="E378" s="221" t="str">
        <f ca="1">IF(V378&gt;0,IF($E$12=B378,COUNT($E$12:E377,1),""),"")</f>
        <v/>
      </c>
      <c r="F378" s="221" t="str">
        <f ca="1">IF(V378&gt;0,IF($F$12=B378,COUNT($F$12:F377,1),""),"")</f>
        <v/>
      </c>
      <c r="G378" s="115" t="s">
        <v>1461</v>
      </c>
      <c r="H378" s="115">
        <v>70701</v>
      </c>
      <c r="I378" s="116" t="s">
        <v>371</v>
      </c>
      <c r="J378" s="116" t="s">
        <v>154</v>
      </c>
      <c r="K378" s="324">
        <v>1008000</v>
      </c>
      <c r="L378" s="118">
        <v>420913</v>
      </c>
      <c r="M378" s="117" t="s">
        <v>1215</v>
      </c>
      <c r="N378" s="117" t="s">
        <v>154</v>
      </c>
      <c r="O378" s="324">
        <v>247000</v>
      </c>
      <c r="P378" s="77">
        <f ca="1">SUMIF($W$12:BO378,$P$11,W378:BO378)</f>
        <v>0</v>
      </c>
      <c r="Q378" s="77">
        <f ca="1">SUMIF($W$12:BP378,$P$11,X378:BP378)</f>
        <v>0</v>
      </c>
      <c r="R378" s="77">
        <f ca="1">SUMIF($W$12:BQ378,$P$11,Y378:BQ378)</f>
        <v>0</v>
      </c>
      <c r="S378" s="78">
        <f t="shared" ca="1" si="86"/>
        <v>0</v>
      </c>
      <c r="T378" s="77">
        <f t="shared" ca="1" si="87"/>
        <v>0</v>
      </c>
      <c r="U378" s="77">
        <f t="shared" ca="1" si="88"/>
        <v>0</v>
      </c>
      <c r="V378" s="79">
        <f t="shared" ca="1" si="89"/>
        <v>0</v>
      </c>
      <c r="W378" s="80"/>
      <c r="X378" s="81">
        <f t="shared" si="90"/>
        <v>0</v>
      </c>
      <c r="Y378" s="82"/>
      <c r="Z378" s="80"/>
      <c r="AA378" s="81">
        <f t="shared" si="91"/>
        <v>0</v>
      </c>
      <c r="AB378" s="82"/>
      <c r="AC378" s="80"/>
      <c r="AD378" s="81">
        <f t="shared" si="92"/>
        <v>0</v>
      </c>
      <c r="AE378" s="82"/>
      <c r="AF378" s="80"/>
      <c r="AG378" s="81">
        <f t="shared" si="93"/>
        <v>0</v>
      </c>
      <c r="AH378" s="82"/>
      <c r="AI378" s="80"/>
      <c r="AJ378" s="81">
        <f t="shared" si="94"/>
        <v>0</v>
      </c>
      <c r="AK378" s="82"/>
      <c r="AL378" s="80"/>
      <c r="AM378" s="81">
        <v>0</v>
      </c>
      <c r="AN378" s="82"/>
      <c r="AO378" s="80"/>
      <c r="AP378" s="81">
        <v>0</v>
      </c>
      <c r="AQ378" s="82"/>
      <c r="AR378" s="80"/>
      <c r="AS378" s="81">
        <f t="shared" si="95"/>
        <v>0</v>
      </c>
      <c r="AT378" s="82"/>
      <c r="AU378" s="80"/>
      <c r="AV378" s="81">
        <f t="shared" si="96"/>
        <v>0</v>
      </c>
      <c r="AW378" s="82"/>
      <c r="AX378" s="80"/>
      <c r="AY378" s="81">
        <f t="shared" si="97"/>
        <v>0</v>
      </c>
      <c r="AZ378" s="82"/>
      <c r="BA378" s="80"/>
      <c r="BB378" s="81">
        <f t="shared" si="98"/>
        <v>0</v>
      </c>
      <c r="BC378" s="82"/>
      <c r="BD378" s="80"/>
      <c r="BE378" s="81">
        <f t="shared" si="99"/>
        <v>0</v>
      </c>
      <c r="BF378" s="82"/>
      <c r="BG378" s="80"/>
      <c r="BH378" s="81">
        <f t="shared" si="100"/>
        <v>0</v>
      </c>
      <c r="BI378" s="82"/>
      <c r="BJ378" s="80"/>
      <c r="BK378" s="81">
        <f t="shared" si="101"/>
        <v>0</v>
      </c>
      <c r="BL378" s="82"/>
      <c r="BM378" s="80"/>
      <c r="BN378" s="81">
        <f t="shared" si="102"/>
        <v>0</v>
      </c>
      <c r="BO378" s="82"/>
    </row>
    <row r="379" spans="1:67" ht="39" hidden="1" customHeight="1" thickBot="1">
      <c r="A379" s="71">
        <v>85368</v>
      </c>
      <c r="B379" s="71" t="s">
        <v>2242</v>
      </c>
      <c r="C379" s="221" t="str">
        <f ca="1">IF(V379&gt;0,IF($C$12=B379,COUNT($C$12:C378,1),""),"")</f>
        <v/>
      </c>
      <c r="D379" s="221" t="str">
        <f ca="1">IF(V379&gt;0,IF($D$12=B379,COUNT($D$12:D378,1),""),"")</f>
        <v/>
      </c>
      <c r="E379" s="221" t="str">
        <f ca="1">IF(V379&gt;0,IF($E$12=B379,COUNT($E$12:E378,1),""),"")</f>
        <v/>
      </c>
      <c r="F379" s="221" t="str">
        <f ca="1">IF(V379&gt;0,IF($F$12=B379,COUNT($F$12:F378,1),""),"")</f>
        <v/>
      </c>
      <c r="G379" s="115">
        <v>683007310</v>
      </c>
      <c r="H379" s="115">
        <v>70702</v>
      </c>
      <c r="I379" s="116" t="s">
        <v>372</v>
      </c>
      <c r="J379" s="116" t="s">
        <v>154</v>
      </c>
      <c r="K379" s="324">
        <v>1400000</v>
      </c>
      <c r="L379" s="118">
        <v>420913</v>
      </c>
      <c r="M379" s="117" t="s">
        <v>1215</v>
      </c>
      <c r="N379" s="117" t="s">
        <v>154</v>
      </c>
      <c r="O379" s="324">
        <v>247000</v>
      </c>
      <c r="P379" s="77">
        <f ca="1">SUMIF($W$12:BO379,$P$11,W379:BO379)</f>
        <v>0</v>
      </c>
      <c r="Q379" s="77">
        <f ca="1">SUMIF($W$12:BP379,$P$11,X379:BP379)</f>
        <v>0</v>
      </c>
      <c r="R379" s="77">
        <f ca="1">SUMIF($W$12:BQ379,$P$11,Y379:BQ379)</f>
        <v>0</v>
      </c>
      <c r="S379" s="78">
        <f t="shared" ca="1" si="86"/>
        <v>0</v>
      </c>
      <c r="T379" s="77">
        <f t="shared" ca="1" si="87"/>
        <v>0</v>
      </c>
      <c r="U379" s="77">
        <f t="shared" ca="1" si="88"/>
        <v>0</v>
      </c>
      <c r="V379" s="79">
        <f t="shared" ca="1" si="89"/>
        <v>0</v>
      </c>
      <c r="W379" s="80"/>
      <c r="X379" s="81">
        <f t="shared" si="90"/>
        <v>0</v>
      </c>
      <c r="Y379" s="82"/>
      <c r="Z379" s="80"/>
      <c r="AA379" s="81">
        <f t="shared" si="91"/>
        <v>0</v>
      </c>
      <c r="AB379" s="82"/>
      <c r="AC379" s="80"/>
      <c r="AD379" s="81">
        <f t="shared" si="92"/>
        <v>0</v>
      </c>
      <c r="AE379" s="82"/>
      <c r="AF379" s="80"/>
      <c r="AG379" s="81">
        <f t="shared" si="93"/>
        <v>0</v>
      </c>
      <c r="AH379" s="82"/>
      <c r="AI379" s="80"/>
      <c r="AJ379" s="81">
        <f t="shared" si="94"/>
        <v>0</v>
      </c>
      <c r="AK379" s="82"/>
      <c r="AL379" s="80"/>
      <c r="AM379" s="81">
        <v>0</v>
      </c>
      <c r="AN379" s="82"/>
      <c r="AO379" s="80"/>
      <c r="AP379" s="81">
        <v>0</v>
      </c>
      <c r="AQ379" s="82"/>
      <c r="AR379" s="80"/>
      <c r="AS379" s="81">
        <f t="shared" si="95"/>
        <v>0</v>
      </c>
      <c r="AT379" s="82"/>
      <c r="AU379" s="80"/>
      <c r="AV379" s="81">
        <f t="shared" si="96"/>
        <v>0</v>
      </c>
      <c r="AW379" s="82"/>
      <c r="AX379" s="80"/>
      <c r="AY379" s="81">
        <f t="shared" si="97"/>
        <v>0</v>
      </c>
      <c r="AZ379" s="82"/>
      <c r="BA379" s="80"/>
      <c r="BB379" s="81">
        <f t="shared" si="98"/>
        <v>0</v>
      </c>
      <c r="BC379" s="82"/>
      <c r="BD379" s="80"/>
      <c r="BE379" s="81">
        <f t="shared" si="99"/>
        <v>0</v>
      </c>
      <c r="BF379" s="82"/>
      <c r="BG379" s="80"/>
      <c r="BH379" s="81">
        <f t="shared" si="100"/>
        <v>0</v>
      </c>
      <c r="BI379" s="82"/>
      <c r="BJ379" s="80"/>
      <c r="BK379" s="81">
        <f t="shared" si="101"/>
        <v>0</v>
      </c>
      <c r="BL379" s="82"/>
      <c r="BM379" s="80"/>
      <c r="BN379" s="81">
        <f t="shared" si="102"/>
        <v>0</v>
      </c>
      <c r="BO379" s="82"/>
    </row>
    <row r="380" spans="1:67" ht="39" hidden="1" customHeight="1" thickBot="1">
      <c r="A380" s="71">
        <v>85369</v>
      </c>
      <c r="B380" s="71" t="s">
        <v>2242</v>
      </c>
      <c r="C380" s="221" t="str">
        <f ca="1">IF(V380&gt;0,IF($C$12=B380,COUNT($C$12:C379,1),""),"")</f>
        <v/>
      </c>
      <c r="D380" s="221" t="str">
        <f ca="1">IF(V380&gt;0,IF($D$12=B380,COUNT($D$12:D379,1),""),"")</f>
        <v/>
      </c>
      <c r="E380" s="221" t="str">
        <f ca="1">IF(V380&gt;0,IF($E$12=B380,COUNT($E$12:E379,1),""),"")</f>
        <v/>
      </c>
      <c r="F380" s="221" t="str">
        <f ca="1">IF(V380&gt;0,IF($F$12=B380,COUNT($F$12:F379,1),""),"")</f>
        <v/>
      </c>
      <c r="G380" s="115" t="s">
        <v>1462</v>
      </c>
      <c r="H380" s="115">
        <v>70703</v>
      </c>
      <c r="I380" s="116" t="s">
        <v>373</v>
      </c>
      <c r="J380" s="116" t="s">
        <v>154</v>
      </c>
      <c r="K380" s="324">
        <v>1900000</v>
      </c>
      <c r="L380" s="118">
        <v>420913</v>
      </c>
      <c r="M380" s="117" t="s">
        <v>1215</v>
      </c>
      <c r="N380" s="117" t="s">
        <v>154</v>
      </c>
      <c r="O380" s="324">
        <v>247000</v>
      </c>
      <c r="P380" s="77">
        <f ca="1">SUMIF($W$12:BO380,$P$11,W380:BO380)</f>
        <v>0</v>
      </c>
      <c r="Q380" s="77">
        <f ca="1">SUMIF($W$12:BP380,$P$11,X380:BP380)</f>
        <v>0</v>
      </c>
      <c r="R380" s="77">
        <f ca="1">SUMIF($W$12:BQ380,$P$11,Y380:BQ380)</f>
        <v>0</v>
      </c>
      <c r="S380" s="78">
        <f t="shared" ca="1" si="86"/>
        <v>0</v>
      </c>
      <c r="T380" s="77">
        <f t="shared" ca="1" si="87"/>
        <v>0</v>
      </c>
      <c r="U380" s="77">
        <f t="shared" ca="1" si="88"/>
        <v>0</v>
      </c>
      <c r="V380" s="79">
        <f t="shared" ca="1" si="89"/>
        <v>0</v>
      </c>
      <c r="W380" s="80"/>
      <c r="X380" s="81">
        <f t="shared" si="90"/>
        <v>0</v>
      </c>
      <c r="Y380" s="82"/>
      <c r="Z380" s="80"/>
      <c r="AA380" s="81">
        <f t="shared" si="91"/>
        <v>0</v>
      </c>
      <c r="AB380" s="82"/>
      <c r="AC380" s="80"/>
      <c r="AD380" s="81">
        <f t="shared" si="92"/>
        <v>0</v>
      </c>
      <c r="AE380" s="82"/>
      <c r="AF380" s="80"/>
      <c r="AG380" s="81">
        <f t="shared" si="93"/>
        <v>0</v>
      </c>
      <c r="AH380" s="82"/>
      <c r="AI380" s="80"/>
      <c r="AJ380" s="81">
        <f t="shared" si="94"/>
        <v>0</v>
      </c>
      <c r="AK380" s="82"/>
      <c r="AL380" s="80"/>
      <c r="AM380" s="81">
        <v>0</v>
      </c>
      <c r="AN380" s="82"/>
      <c r="AO380" s="80"/>
      <c r="AP380" s="81">
        <v>0</v>
      </c>
      <c r="AQ380" s="82"/>
      <c r="AR380" s="80"/>
      <c r="AS380" s="81">
        <f t="shared" si="95"/>
        <v>0</v>
      </c>
      <c r="AT380" s="82"/>
      <c r="AU380" s="80"/>
      <c r="AV380" s="81">
        <f t="shared" si="96"/>
        <v>0</v>
      </c>
      <c r="AW380" s="82"/>
      <c r="AX380" s="80"/>
      <c r="AY380" s="81">
        <f t="shared" si="97"/>
        <v>0</v>
      </c>
      <c r="AZ380" s="82"/>
      <c r="BA380" s="80"/>
      <c r="BB380" s="81">
        <f t="shared" si="98"/>
        <v>0</v>
      </c>
      <c r="BC380" s="82"/>
      <c r="BD380" s="80"/>
      <c r="BE380" s="81">
        <f t="shared" si="99"/>
        <v>0</v>
      </c>
      <c r="BF380" s="82"/>
      <c r="BG380" s="80"/>
      <c r="BH380" s="81">
        <f t="shared" si="100"/>
        <v>0</v>
      </c>
      <c r="BI380" s="82"/>
      <c r="BJ380" s="80"/>
      <c r="BK380" s="81">
        <f t="shared" si="101"/>
        <v>0</v>
      </c>
      <c r="BL380" s="82"/>
      <c r="BM380" s="80"/>
      <c r="BN380" s="81">
        <f t="shared" si="102"/>
        <v>0</v>
      </c>
      <c r="BO380" s="82"/>
    </row>
    <row r="381" spans="1:67" ht="39" hidden="1" customHeight="1" thickBot="1">
      <c r="A381" s="71">
        <v>85370</v>
      </c>
      <c r="B381" s="71" t="s">
        <v>2242</v>
      </c>
      <c r="C381" s="221" t="str">
        <f ca="1">IF(V381&gt;0,IF($C$12=B381,COUNT($C$12:C380,1),""),"")</f>
        <v/>
      </c>
      <c r="D381" s="221" t="str">
        <f ca="1">IF(V381&gt;0,IF($D$12=B381,COUNT($D$12:D380,1),""),"")</f>
        <v/>
      </c>
      <c r="E381" s="221" t="str">
        <f ca="1">IF(V381&gt;0,IF($E$12=B381,COUNT($E$12:E380,1),""),"")</f>
        <v/>
      </c>
      <c r="F381" s="221" t="str">
        <f ca="1">IF(V381&gt;0,IF($F$12=B381,COUNT($F$12:F380,1),""),"")</f>
        <v/>
      </c>
      <c r="G381" s="115" t="s">
        <v>1463</v>
      </c>
      <c r="H381" s="115">
        <v>70704</v>
      </c>
      <c r="I381" s="116" t="s">
        <v>374</v>
      </c>
      <c r="J381" s="116" t="s">
        <v>154</v>
      </c>
      <c r="K381" s="324">
        <v>2000000</v>
      </c>
      <c r="L381" s="118">
        <v>420913</v>
      </c>
      <c r="M381" s="117" t="s">
        <v>1215</v>
      </c>
      <c r="N381" s="117" t="s">
        <v>154</v>
      </c>
      <c r="O381" s="324">
        <v>247000</v>
      </c>
      <c r="P381" s="77">
        <f ca="1">SUMIF($W$12:BO381,$P$11,W381:BO381)</f>
        <v>0</v>
      </c>
      <c r="Q381" s="77">
        <f ca="1">SUMIF($W$12:BP381,$P$11,X381:BP381)</f>
        <v>0</v>
      </c>
      <c r="R381" s="77">
        <f ca="1">SUMIF($W$12:BQ381,$P$11,Y381:BQ381)</f>
        <v>0</v>
      </c>
      <c r="S381" s="78">
        <f t="shared" ca="1" si="86"/>
        <v>0</v>
      </c>
      <c r="T381" s="77">
        <f t="shared" ca="1" si="87"/>
        <v>0</v>
      </c>
      <c r="U381" s="77">
        <f t="shared" ca="1" si="88"/>
        <v>0</v>
      </c>
      <c r="V381" s="79">
        <f t="shared" ca="1" si="89"/>
        <v>0</v>
      </c>
      <c r="W381" s="80"/>
      <c r="X381" s="81">
        <f t="shared" si="90"/>
        <v>0</v>
      </c>
      <c r="Y381" s="82"/>
      <c r="Z381" s="80"/>
      <c r="AA381" s="81">
        <f t="shared" si="91"/>
        <v>0</v>
      </c>
      <c r="AB381" s="82"/>
      <c r="AC381" s="80"/>
      <c r="AD381" s="81">
        <f t="shared" si="92"/>
        <v>0</v>
      </c>
      <c r="AE381" s="82"/>
      <c r="AF381" s="80"/>
      <c r="AG381" s="81">
        <f t="shared" si="93"/>
        <v>0</v>
      </c>
      <c r="AH381" s="82"/>
      <c r="AI381" s="80"/>
      <c r="AJ381" s="81">
        <f t="shared" si="94"/>
        <v>0</v>
      </c>
      <c r="AK381" s="82"/>
      <c r="AL381" s="80"/>
      <c r="AM381" s="81">
        <v>0</v>
      </c>
      <c r="AN381" s="82"/>
      <c r="AO381" s="80"/>
      <c r="AP381" s="81">
        <v>0</v>
      </c>
      <c r="AQ381" s="82"/>
      <c r="AR381" s="80"/>
      <c r="AS381" s="81">
        <f t="shared" si="95"/>
        <v>0</v>
      </c>
      <c r="AT381" s="82"/>
      <c r="AU381" s="80"/>
      <c r="AV381" s="81">
        <f t="shared" si="96"/>
        <v>0</v>
      </c>
      <c r="AW381" s="82"/>
      <c r="AX381" s="80"/>
      <c r="AY381" s="81">
        <f t="shared" si="97"/>
        <v>0</v>
      </c>
      <c r="AZ381" s="82"/>
      <c r="BA381" s="80"/>
      <c r="BB381" s="81">
        <f t="shared" si="98"/>
        <v>0</v>
      </c>
      <c r="BC381" s="82"/>
      <c r="BD381" s="80"/>
      <c r="BE381" s="81">
        <f t="shared" si="99"/>
        <v>0</v>
      </c>
      <c r="BF381" s="82"/>
      <c r="BG381" s="80"/>
      <c r="BH381" s="81">
        <f t="shared" si="100"/>
        <v>0</v>
      </c>
      <c r="BI381" s="82"/>
      <c r="BJ381" s="80"/>
      <c r="BK381" s="81">
        <f t="shared" si="101"/>
        <v>0</v>
      </c>
      <c r="BL381" s="82"/>
      <c r="BM381" s="80"/>
      <c r="BN381" s="81">
        <f t="shared" si="102"/>
        <v>0</v>
      </c>
      <c r="BO381" s="82"/>
    </row>
    <row r="382" spans="1:67" ht="39" hidden="1" customHeight="1" thickBot="1">
      <c r="A382" s="71">
        <v>85371</v>
      </c>
      <c r="B382" s="71" t="s">
        <v>2242</v>
      </c>
      <c r="C382" s="221" t="str">
        <f ca="1">IF(V382&gt;0,IF($C$12=B382,COUNT($C$12:C381,1),""),"")</f>
        <v/>
      </c>
      <c r="D382" s="221" t="str">
        <f ca="1">IF(V382&gt;0,IF($D$12=B382,COUNT($D$12:D381,1),""),"")</f>
        <v/>
      </c>
      <c r="E382" s="221" t="str">
        <f ca="1">IF(V382&gt;0,IF($E$12=B382,COUNT($E$12:E381,1),""),"")</f>
        <v/>
      </c>
      <c r="F382" s="221" t="str">
        <f ca="1">IF(V382&gt;0,IF($F$12=B382,COUNT($F$12:F381,1),""),"")</f>
        <v/>
      </c>
      <c r="G382" s="115" t="s">
        <v>1464</v>
      </c>
      <c r="H382" s="115">
        <v>70705</v>
      </c>
      <c r="I382" s="116" t="s">
        <v>375</v>
      </c>
      <c r="J382" s="116" t="s">
        <v>154</v>
      </c>
      <c r="K382" s="324">
        <v>2300000</v>
      </c>
      <c r="L382" s="118">
        <v>420913</v>
      </c>
      <c r="M382" s="117" t="s">
        <v>1215</v>
      </c>
      <c r="N382" s="117" t="s">
        <v>154</v>
      </c>
      <c r="O382" s="324">
        <v>247000</v>
      </c>
      <c r="P382" s="77">
        <f ca="1">SUMIF($W$12:BO382,$P$11,W382:BO382)</f>
        <v>0</v>
      </c>
      <c r="Q382" s="77">
        <f ca="1">SUMIF($W$12:BP382,$P$11,X382:BP382)</f>
        <v>0</v>
      </c>
      <c r="R382" s="77">
        <f ca="1">SUMIF($W$12:BQ382,$P$11,Y382:BQ382)</f>
        <v>0</v>
      </c>
      <c r="S382" s="78">
        <f t="shared" ca="1" si="86"/>
        <v>0</v>
      </c>
      <c r="T382" s="77">
        <f t="shared" ca="1" si="87"/>
        <v>0</v>
      </c>
      <c r="U382" s="77">
        <f t="shared" ca="1" si="88"/>
        <v>0</v>
      </c>
      <c r="V382" s="79">
        <f t="shared" ca="1" si="89"/>
        <v>0</v>
      </c>
      <c r="W382" s="80"/>
      <c r="X382" s="81">
        <f t="shared" si="90"/>
        <v>0</v>
      </c>
      <c r="Y382" s="82"/>
      <c r="Z382" s="80"/>
      <c r="AA382" s="81">
        <f t="shared" si="91"/>
        <v>0</v>
      </c>
      <c r="AB382" s="82"/>
      <c r="AC382" s="80"/>
      <c r="AD382" s="81">
        <f t="shared" si="92"/>
        <v>0</v>
      </c>
      <c r="AE382" s="82"/>
      <c r="AF382" s="80"/>
      <c r="AG382" s="81">
        <f t="shared" si="93"/>
        <v>0</v>
      </c>
      <c r="AH382" s="82"/>
      <c r="AI382" s="80"/>
      <c r="AJ382" s="81">
        <f t="shared" si="94"/>
        <v>0</v>
      </c>
      <c r="AK382" s="82"/>
      <c r="AL382" s="80"/>
      <c r="AM382" s="81">
        <v>0</v>
      </c>
      <c r="AN382" s="82"/>
      <c r="AO382" s="80"/>
      <c r="AP382" s="81">
        <v>0</v>
      </c>
      <c r="AQ382" s="82"/>
      <c r="AR382" s="80"/>
      <c r="AS382" s="81">
        <f t="shared" si="95"/>
        <v>0</v>
      </c>
      <c r="AT382" s="82"/>
      <c r="AU382" s="80"/>
      <c r="AV382" s="81">
        <f t="shared" si="96"/>
        <v>0</v>
      </c>
      <c r="AW382" s="82"/>
      <c r="AX382" s="80"/>
      <c r="AY382" s="81">
        <f t="shared" si="97"/>
        <v>0</v>
      </c>
      <c r="AZ382" s="82"/>
      <c r="BA382" s="80"/>
      <c r="BB382" s="81">
        <f t="shared" si="98"/>
        <v>0</v>
      </c>
      <c r="BC382" s="82"/>
      <c r="BD382" s="80"/>
      <c r="BE382" s="81">
        <f t="shared" si="99"/>
        <v>0</v>
      </c>
      <c r="BF382" s="82"/>
      <c r="BG382" s="80"/>
      <c r="BH382" s="81">
        <f t="shared" si="100"/>
        <v>0</v>
      </c>
      <c r="BI382" s="82"/>
      <c r="BJ382" s="80"/>
      <c r="BK382" s="81">
        <f t="shared" si="101"/>
        <v>0</v>
      </c>
      <c r="BL382" s="82"/>
      <c r="BM382" s="80"/>
      <c r="BN382" s="81">
        <f t="shared" si="102"/>
        <v>0</v>
      </c>
      <c r="BO382" s="82"/>
    </row>
    <row r="383" spans="1:67" ht="39" hidden="1" customHeight="1" thickBot="1">
      <c r="A383" s="71">
        <v>85372</v>
      </c>
      <c r="B383" s="71" t="s">
        <v>2242</v>
      </c>
      <c r="C383" s="221" t="str">
        <f ca="1">IF(V383&gt;0,IF($C$12=B383,COUNT($C$12:C382,1),""),"")</f>
        <v/>
      </c>
      <c r="D383" s="221" t="str">
        <f ca="1">IF(V383&gt;0,IF($D$12=B383,COUNT($D$12:D382,1),""),"")</f>
        <v/>
      </c>
      <c r="E383" s="221" t="str">
        <f ca="1">IF(V383&gt;0,IF($E$12=B383,COUNT($E$12:E382,1),""),"")</f>
        <v/>
      </c>
      <c r="F383" s="221" t="str">
        <f ca="1">IF(V383&gt;0,IF($F$12=B383,COUNT($F$12:F382,1),""),"")</f>
        <v/>
      </c>
      <c r="G383" s="115"/>
      <c r="H383" s="115">
        <v>70706</v>
      </c>
      <c r="I383" s="116" t="s">
        <v>376</v>
      </c>
      <c r="J383" s="116" t="s">
        <v>154</v>
      </c>
      <c r="K383" s="324">
        <v>2740000</v>
      </c>
      <c r="L383" s="118">
        <v>420913</v>
      </c>
      <c r="M383" s="117" t="s">
        <v>1215</v>
      </c>
      <c r="N383" s="117" t="s">
        <v>154</v>
      </c>
      <c r="O383" s="324">
        <v>247000</v>
      </c>
      <c r="P383" s="77">
        <f ca="1">SUMIF($W$12:BO383,$P$11,W383:BO383)</f>
        <v>0</v>
      </c>
      <c r="Q383" s="77">
        <f ca="1">SUMIF($W$12:BP383,$P$11,X383:BP383)</f>
        <v>0</v>
      </c>
      <c r="R383" s="77">
        <f ca="1">SUMIF($W$12:BQ383,$P$11,Y383:BQ383)</f>
        <v>0</v>
      </c>
      <c r="S383" s="78">
        <f t="shared" ca="1" si="86"/>
        <v>0</v>
      </c>
      <c r="T383" s="77">
        <f t="shared" ca="1" si="87"/>
        <v>0</v>
      </c>
      <c r="U383" s="77">
        <f t="shared" ca="1" si="88"/>
        <v>0</v>
      </c>
      <c r="V383" s="79">
        <f t="shared" ca="1" si="89"/>
        <v>0</v>
      </c>
      <c r="W383" s="80"/>
      <c r="X383" s="81">
        <f t="shared" si="90"/>
        <v>0</v>
      </c>
      <c r="Y383" s="82"/>
      <c r="Z383" s="80"/>
      <c r="AA383" s="81">
        <f t="shared" si="91"/>
        <v>0</v>
      </c>
      <c r="AB383" s="82"/>
      <c r="AC383" s="80"/>
      <c r="AD383" s="81">
        <f t="shared" si="92"/>
        <v>0</v>
      </c>
      <c r="AE383" s="82"/>
      <c r="AF383" s="80"/>
      <c r="AG383" s="81">
        <f t="shared" si="93"/>
        <v>0</v>
      </c>
      <c r="AH383" s="82"/>
      <c r="AI383" s="80"/>
      <c r="AJ383" s="81">
        <f t="shared" si="94"/>
        <v>0</v>
      </c>
      <c r="AK383" s="82"/>
      <c r="AL383" s="80"/>
      <c r="AM383" s="81">
        <v>0</v>
      </c>
      <c r="AN383" s="82"/>
      <c r="AO383" s="80"/>
      <c r="AP383" s="81">
        <v>0</v>
      </c>
      <c r="AQ383" s="82"/>
      <c r="AR383" s="80"/>
      <c r="AS383" s="81">
        <f t="shared" si="95"/>
        <v>0</v>
      </c>
      <c r="AT383" s="82"/>
      <c r="AU383" s="80"/>
      <c r="AV383" s="81">
        <f t="shared" si="96"/>
        <v>0</v>
      </c>
      <c r="AW383" s="82"/>
      <c r="AX383" s="80"/>
      <c r="AY383" s="81">
        <f t="shared" si="97"/>
        <v>0</v>
      </c>
      <c r="AZ383" s="82"/>
      <c r="BA383" s="80"/>
      <c r="BB383" s="81">
        <f t="shared" si="98"/>
        <v>0</v>
      </c>
      <c r="BC383" s="82"/>
      <c r="BD383" s="80"/>
      <c r="BE383" s="81">
        <f t="shared" si="99"/>
        <v>0</v>
      </c>
      <c r="BF383" s="82"/>
      <c r="BG383" s="80"/>
      <c r="BH383" s="81">
        <f t="shared" si="100"/>
        <v>0</v>
      </c>
      <c r="BI383" s="82"/>
      <c r="BJ383" s="80"/>
      <c r="BK383" s="81">
        <f t="shared" si="101"/>
        <v>0</v>
      </c>
      <c r="BL383" s="82"/>
      <c r="BM383" s="80"/>
      <c r="BN383" s="81">
        <f t="shared" si="102"/>
        <v>0</v>
      </c>
      <c r="BO383" s="82"/>
    </row>
    <row r="384" spans="1:67" ht="39" hidden="1" customHeight="1" thickBot="1">
      <c r="A384" s="71">
        <v>85373</v>
      </c>
      <c r="B384" s="71" t="s">
        <v>2242</v>
      </c>
      <c r="C384" s="221" t="str">
        <f ca="1">IF(V384&gt;0,IF($C$12=B384,COUNT($C$12:C383,1),""),"")</f>
        <v/>
      </c>
      <c r="D384" s="221" t="str">
        <f ca="1">IF(V384&gt;0,IF($D$12=B384,COUNT($D$12:D383,1),""),"")</f>
        <v/>
      </c>
      <c r="E384" s="221" t="str">
        <f ca="1">IF(V384&gt;0,IF($E$12=B384,COUNT($E$12:E383,1),""),"")</f>
        <v/>
      </c>
      <c r="F384" s="221" t="str">
        <f ca="1">IF(V384&gt;0,IF($F$12=B384,COUNT($F$12:F383,1),""),"")</f>
        <v/>
      </c>
      <c r="G384" s="115"/>
      <c r="H384" s="115">
        <v>70801</v>
      </c>
      <c r="I384" s="116" t="s">
        <v>377</v>
      </c>
      <c r="J384" s="116" t="s">
        <v>154</v>
      </c>
      <c r="K384" s="324">
        <v>391000</v>
      </c>
      <c r="L384" s="118">
        <v>420911</v>
      </c>
      <c r="M384" s="117" t="s">
        <v>1213</v>
      </c>
      <c r="N384" s="117" t="s">
        <v>154</v>
      </c>
      <c r="O384" s="324">
        <v>175500</v>
      </c>
      <c r="P384" s="77">
        <f ca="1">SUMIF($W$12:BO384,$P$11,W384:BO384)</f>
        <v>0</v>
      </c>
      <c r="Q384" s="77">
        <f ca="1">SUMIF($W$12:BP384,$P$11,X384:BP384)</f>
        <v>0</v>
      </c>
      <c r="R384" s="77">
        <f ca="1">SUMIF($W$12:BQ384,$P$11,Y384:BQ384)</f>
        <v>0</v>
      </c>
      <c r="S384" s="78">
        <f t="shared" ca="1" si="86"/>
        <v>0</v>
      </c>
      <c r="T384" s="77">
        <f t="shared" ca="1" si="87"/>
        <v>0</v>
      </c>
      <c r="U384" s="77">
        <f t="shared" ca="1" si="88"/>
        <v>0</v>
      </c>
      <c r="V384" s="79">
        <f t="shared" ca="1" si="89"/>
        <v>0</v>
      </c>
      <c r="W384" s="80"/>
      <c r="X384" s="81">
        <f t="shared" si="90"/>
        <v>0</v>
      </c>
      <c r="Y384" s="82"/>
      <c r="Z384" s="80"/>
      <c r="AA384" s="81">
        <f t="shared" si="91"/>
        <v>0</v>
      </c>
      <c r="AB384" s="82"/>
      <c r="AC384" s="80"/>
      <c r="AD384" s="81">
        <f t="shared" si="92"/>
        <v>0</v>
      </c>
      <c r="AE384" s="82"/>
      <c r="AF384" s="80"/>
      <c r="AG384" s="81">
        <f t="shared" si="93"/>
        <v>0</v>
      </c>
      <c r="AH384" s="82"/>
      <c r="AI384" s="80"/>
      <c r="AJ384" s="81">
        <f t="shared" si="94"/>
        <v>0</v>
      </c>
      <c r="AK384" s="82"/>
      <c r="AL384" s="80"/>
      <c r="AM384" s="81">
        <v>0</v>
      </c>
      <c r="AN384" s="82"/>
      <c r="AO384" s="80"/>
      <c r="AP384" s="81">
        <v>0</v>
      </c>
      <c r="AQ384" s="82"/>
      <c r="AR384" s="80"/>
      <c r="AS384" s="81">
        <f t="shared" si="95"/>
        <v>0</v>
      </c>
      <c r="AT384" s="82"/>
      <c r="AU384" s="80"/>
      <c r="AV384" s="81">
        <f t="shared" si="96"/>
        <v>0</v>
      </c>
      <c r="AW384" s="82"/>
      <c r="AX384" s="80"/>
      <c r="AY384" s="81">
        <f t="shared" si="97"/>
        <v>0</v>
      </c>
      <c r="AZ384" s="82"/>
      <c r="BA384" s="80"/>
      <c r="BB384" s="81">
        <f t="shared" si="98"/>
        <v>0</v>
      </c>
      <c r="BC384" s="82"/>
      <c r="BD384" s="80"/>
      <c r="BE384" s="81">
        <f t="shared" si="99"/>
        <v>0</v>
      </c>
      <c r="BF384" s="82"/>
      <c r="BG384" s="80"/>
      <c r="BH384" s="81">
        <f t="shared" si="100"/>
        <v>0</v>
      </c>
      <c r="BI384" s="82"/>
      <c r="BJ384" s="80"/>
      <c r="BK384" s="81">
        <f t="shared" si="101"/>
        <v>0</v>
      </c>
      <c r="BL384" s="82"/>
      <c r="BM384" s="80"/>
      <c r="BN384" s="81">
        <f t="shared" si="102"/>
        <v>0</v>
      </c>
      <c r="BO384" s="82"/>
    </row>
    <row r="385" spans="1:67" ht="39" hidden="1" customHeight="1" thickBot="1">
      <c r="A385" s="71">
        <v>85374</v>
      </c>
      <c r="B385" s="71" t="s">
        <v>2242</v>
      </c>
      <c r="C385" s="221" t="str">
        <f ca="1">IF(V385&gt;0,IF($C$12=B385,COUNT($C$12:C384,1),""),"")</f>
        <v/>
      </c>
      <c r="D385" s="221" t="str">
        <f ca="1">IF(V385&gt;0,IF($D$12=B385,COUNT($D$12:D384,1),""),"")</f>
        <v/>
      </c>
      <c r="E385" s="221" t="str">
        <f ca="1">IF(V385&gt;0,IF($E$12=B385,COUNT($E$12:E384,1),""),"")</f>
        <v/>
      </c>
      <c r="F385" s="221" t="str">
        <f ca="1">IF(V385&gt;0,IF($F$12=B385,COUNT($F$12:F384,1),""),"")</f>
        <v/>
      </c>
      <c r="G385" s="120"/>
      <c r="H385" s="115">
        <v>70802</v>
      </c>
      <c r="I385" s="116" t="s">
        <v>378</v>
      </c>
      <c r="J385" s="116" t="s">
        <v>154</v>
      </c>
      <c r="K385" s="324">
        <v>400000</v>
      </c>
      <c r="L385" s="121">
        <v>420911</v>
      </c>
      <c r="M385" s="117" t="s">
        <v>1213</v>
      </c>
      <c r="N385" s="117" t="s">
        <v>154</v>
      </c>
      <c r="O385" s="324">
        <v>175500</v>
      </c>
      <c r="P385" s="77">
        <f ca="1">SUMIF($W$12:BO385,$P$11,W385:BO385)</f>
        <v>0</v>
      </c>
      <c r="Q385" s="77">
        <f ca="1">SUMIF($W$12:BP385,$P$11,X385:BP385)</f>
        <v>0</v>
      </c>
      <c r="R385" s="77">
        <f ca="1">SUMIF($W$12:BQ385,$P$11,Y385:BQ385)</f>
        <v>0</v>
      </c>
      <c r="S385" s="78">
        <f t="shared" ca="1" si="86"/>
        <v>0</v>
      </c>
      <c r="T385" s="77">
        <f t="shared" ca="1" si="87"/>
        <v>0</v>
      </c>
      <c r="U385" s="77">
        <f t="shared" ca="1" si="88"/>
        <v>0</v>
      </c>
      <c r="V385" s="79">
        <f t="shared" ca="1" si="89"/>
        <v>0</v>
      </c>
      <c r="W385" s="80"/>
      <c r="X385" s="81">
        <f t="shared" si="90"/>
        <v>0</v>
      </c>
      <c r="Y385" s="82"/>
      <c r="Z385" s="80"/>
      <c r="AA385" s="81">
        <f t="shared" si="91"/>
        <v>0</v>
      </c>
      <c r="AB385" s="82"/>
      <c r="AC385" s="80"/>
      <c r="AD385" s="81">
        <f t="shared" si="92"/>
        <v>0</v>
      </c>
      <c r="AE385" s="82"/>
      <c r="AF385" s="80"/>
      <c r="AG385" s="81">
        <f t="shared" si="93"/>
        <v>0</v>
      </c>
      <c r="AH385" s="82"/>
      <c r="AI385" s="80"/>
      <c r="AJ385" s="81">
        <f t="shared" si="94"/>
        <v>0</v>
      </c>
      <c r="AK385" s="82"/>
      <c r="AL385" s="80"/>
      <c r="AM385" s="81">
        <v>0</v>
      </c>
      <c r="AN385" s="82"/>
      <c r="AO385" s="80"/>
      <c r="AP385" s="81">
        <v>0</v>
      </c>
      <c r="AQ385" s="82"/>
      <c r="AR385" s="80"/>
      <c r="AS385" s="81">
        <f t="shared" si="95"/>
        <v>0</v>
      </c>
      <c r="AT385" s="82"/>
      <c r="AU385" s="80"/>
      <c r="AV385" s="81">
        <f t="shared" si="96"/>
        <v>0</v>
      </c>
      <c r="AW385" s="82"/>
      <c r="AX385" s="80"/>
      <c r="AY385" s="81">
        <f t="shared" si="97"/>
        <v>0</v>
      </c>
      <c r="AZ385" s="82"/>
      <c r="BA385" s="80"/>
      <c r="BB385" s="81">
        <f t="shared" si="98"/>
        <v>0</v>
      </c>
      <c r="BC385" s="82"/>
      <c r="BD385" s="80"/>
      <c r="BE385" s="81">
        <f t="shared" si="99"/>
        <v>0</v>
      </c>
      <c r="BF385" s="82"/>
      <c r="BG385" s="80"/>
      <c r="BH385" s="81">
        <f t="shared" si="100"/>
        <v>0</v>
      </c>
      <c r="BI385" s="82"/>
      <c r="BJ385" s="80"/>
      <c r="BK385" s="81">
        <f t="shared" si="101"/>
        <v>0</v>
      </c>
      <c r="BL385" s="82"/>
      <c r="BM385" s="80"/>
      <c r="BN385" s="81">
        <f t="shared" si="102"/>
        <v>0</v>
      </c>
      <c r="BO385" s="82"/>
    </row>
    <row r="386" spans="1:67" ht="39" hidden="1" customHeight="1" thickBot="1">
      <c r="A386" s="71">
        <v>85375</v>
      </c>
      <c r="B386" s="71" t="s">
        <v>2242</v>
      </c>
      <c r="C386" s="221" t="str">
        <f ca="1">IF(V386&gt;0,IF($C$12=B386,COUNT($C$12:C385,1),""),"")</f>
        <v/>
      </c>
      <c r="D386" s="221" t="str">
        <f ca="1">IF(V386&gt;0,IF($D$12=B386,COUNT($D$12:D385,1),""),"")</f>
        <v/>
      </c>
      <c r="E386" s="221" t="str">
        <f ca="1">IF(V386&gt;0,IF($E$12=B386,COUNT($E$12:E385,1),""),"")</f>
        <v/>
      </c>
      <c r="F386" s="221" t="str">
        <f ca="1">IF(V386&gt;0,IF($F$12=B386,COUNT($F$12:F385,1),""),"")</f>
        <v/>
      </c>
      <c r="G386" s="120"/>
      <c r="H386" s="115">
        <v>70803</v>
      </c>
      <c r="I386" s="116" t="s">
        <v>379</v>
      </c>
      <c r="J386" s="116" t="s">
        <v>154</v>
      </c>
      <c r="K386" s="324">
        <v>500000</v>
      </c>
      <c r="L386" s="121">
        <v>420911</v>
      </c>
      <c r="M386" s="117" t="s">
        <v>1213</v>
      </c>
      <c r="N386" s="117" t="s">
        <v>154</v>
      </c>
      <c r="O386" s="324">
        <v>175500</v>
      </c>
      <c r="P386" s="77">
        <f ca="1">SUMIF($W$12:BO386,$P$11,W386:BO386)</f>
        <v>0</v>
      </c>
      <c r="Q386" s="77">
        <f ca="1">SUMIF($W$12:BP386,$P$11,X386:BP386)</f>
        <v>0</v>
      </c>
      <c r="R386" s="77">
        <f ca="1">SUMIF($W$12:BQ386,$P$11,Y386:BQ386)</f>
        <v>0</v>
      </c>
      <c r="S386" s="78">
        <f t="shared" ca="1" si="86"/>
        <v>0</v>
      </c>
      <c r="T386" s="77">
        <f t="shared" ca="1" si="87"/>
        <v>0</v>
      </c>
      <c r="U386" s="77">
        <f t="shared" ca="1" si="88"/>
        <v>0</v>
      </c>
      <c r="V386" s="79">
        <f t="shared" ca="1" si="89"/>
        <v>0</v>
      </c>
      <c r="W386" s="80"/>
      <c r="X386" s="81">
        <f t="shared" si="90"/>
        <v>0</v>
      </c>
      <c r="Y386" s="82"/>
      <c r="Z386" s="80"/>
      <c r="AA386" s="81">
        <f t="shared" si="91"/>
        <v>0</v>
      </c>
      <c r="AB386" s="82"/>
      <c r="AC386" s="80"/>
      <c r="AD386" s="81">
        <f t="shared" si="92"/>
        <v>0</v>
      </c>
      <c r="AE386" s="82"/>
      <c r="AF386" s="80"/>
      <c r="AG386" s="81">
        <f t="shared" si="93"/>
        <v>0</v>
      </c>
      <c r="AH386" s="82"/>
      <c r="AI386" s="80"/>
      <c r="AJ386" s="81">
        <f t="shared" si="94"/>
        <v>0</v>
      </c>
      <c r="AK386" s="82"/>
      <c r="AL386" s="80"/>
      <c r="AM386" s="81">
        <v>0</v>
      </c>
      <c r="AN386" s="82"/>
      <c r="AO386" s="80"/>
      <c r="AP386" s="81">
        <v>0</v>
      </c>
      <c r="AQ386" s="82"/>
      <c r="AR386" s="80"/>
      <c r="AS386" s="81">
        <f t="shared" si="95"/>
        <v>0</v>
      </c>
      <c r="AT386" s="82"/>
      <c r="AU386" s="80"/>
      <c r="AV386" s="81">
        <f t="shared" si="96"/>
        <v>0</v>
      </c>
      <c r="AW386" s="82"/>
      <c r="AX386" s="80"/>
      <c r="AY386" s="81">
        <f t="shared" si="97"/>
        <v>0</v>
      </c>
      <c r="AZ386" s="82"/>
      <c r="BA386" s="80"/>
      <c r="BB386" s="81">
        <f t="shared" si="98"/>
        <v>0</v>
      </c>
      <c r="BC386" s="82"/>
      <c r="BD386" s="80"/>
      <c r="BE386" s="81">
        <f t="shared" si="99"/>
        <v>0</v>
      </c>
      <c r="BF386" s="82"/>
      <c r="BG386" s="80"/>
      <c r="BH386" s="81">
        <f t="shared" si="100"/>
        <v>0</v>
      </c>
      <c r="BI386" s="82"/>
      <c r="BJ386" s="80"/>
      <c r="BK386" s="81">
        <f t="shared" si="101"/>
        <v>0</v>
      </c>
      <c r="BL386" s="82"/>
      <c r="BM386" s="80"/>
      <c r="BN386" s="81">
        <f t="shared" si="102"/>
        <v>0</v>
      </c>
      <c r="BO386" s="82"/>
    </row>
    <row r="387" spans="1:67" ht="39" hidden="1" customHeight="1" thickBot="1">
      <c r="A387" s="71">
        <v>85376</v>
      </c>
      <c r="B387" s="71" t="s">
        <v>2242</v>
      </c>
      <c r="C387" s="221" t="str">
        <f ca="1">IF(V387&gt;0,IF($C$12=B387,COUNT($C$12:C386,1),""),"")</f>
        <v/>
      </c>
      <c r="D387" s="221" t="str">
        <f ca="1">IF(V387&gt;0,IF($D$12=B387,COUNT($D$12:D386,1),""),"")</f>
        <v/>
      </c>
      <c r="E387" s="221" t="str">
        <f ca="1">IF(V387&gt;0,IF($E$12=B387,COUNT($E$12:E386,1),""),"")</f>
        <v/>
      </c>
      <c r="F387" s="221" t="str">
        <f ca="1">IF(V387&gt;0,IF($F$12=B387,COUNT($F$12:F386,1),""),"")</f>
        <v/>
      </c>
      <c r="G387" s="120"/>
      <c r="H387" s="115">
        <v>70804</v>
      </c>
      <c r="I387" s="116" t="s">
        <v>380</v>
      </c>
      <c r="J387" s="116" t="s">
        <v>154</v>
      </c>
      <c r="K387" s="324">
        <v>662000</v>
      </c>
      <c r="L387" s="121">
        <v>420912</v>
      </c>
      <c r="M387" s="117" t="s">
        <v>1214</v>
      </c>
      <c r="N387" s="117" t="s">
        <v>154</v>
      </c>
      <c r="O387" s="324">
        <v>200000</v>
      </c>
      <c r="P387" s="77">
        <f ca="1">SUMIF($W$12:BO387,$P$11,W387:BO387)</f>
        <v>0</v>
      </c>
      <c r="Q387" s="77">
        <f ca="1">SUMIF($W$12:BP387,$P$11,X387:BP387)</f>
        <v>0</v>
      </c>
      <c r="R387" s="77">
        <f ca="1">SUMIF($W$12:BQ387,$P$11,Y387:BQ387)</f>
        <v>0</v>
      </c>
      <c r="S387" s="78">
        <f t="shared" ca="1" si="86"/>
        <v>0</v>
      </c>
      <c r="T387" s="77">
        <f t="shared" ca="1" si="87"/>
        <v>0</v>
      </c>
      <c r="U387" s="77">
        <f t="shared" ca="1" si="88"/>
        <v>0</v>
      </c>
      <c r="V387" s="79">
        <f t="shared" ca="1" si="89"/>
        <v>0</v>
      </c>
      <c r="W387" s="80"/>
      <c r="X387" s="81">
        <f t="shared" si="90"/>
        <v>0</v>
      </c>
      <c r="Y387" s="82"/>
      <c r="Z387" s="80"/>
      <c r="AA387" s="81">
        <f t="shared" si="91"/>
        <v>0</v>
      </c>
      <c r="AB387" s="82"/>
      <c r="AC387" s="80"/>
      <c r="AD387" s="81">
        <f t="shared" si="92"/>
        <v>0</v>
      </c>
      <c r="AE387" s="82"/>
      <c r="AF387" s="80"/>
      <c r="AG387" s="81">
        <f t="shared" si="93"/>
        <v>0</v>
      </c>
      <c r="AH387" s="82"/>
      <c r="AI387" s="80"/>
      <c r="AJ387" s="81">
        <f t="shared" si="94"/>
        <v>0</v>
      </c>
      <c r="AK387" s="82"/>
      <c r="AL387" s="80"/>
      <c r="AM387" s="81">
        <v>0</v>
      </c>
      <c r="AN387" s="82"/>
      <c r="AO387" s="80"/>
      <c r="AP387" s="81">
        <v>0</v>
      </c>
      <c r="AQ387" s="82"/>
      <c r="AR387" s="80"/>
      <c r="AS387" s="81">
        <f t="shared" si="95"/>
        <v>0</v>
      </c>
      <c r="AT387" s="82"/>
      <c r="AU387" s="80"/>
      <c r="AV387" s="81">
        <f t="shared" si="96"/>
        <v>0</v>
      </c>
      <c r="AW387" s="82"/>
      <c r="AX387" s="80"/>
      <c r="AY387" s="81">
        <f t="shared" si="97"/>
        <v>0</v>
      </c>
      <c r="AZ387" s="82"/>
      <c r="BA387" s="80"/>
      <c r="BB387" s="81">
        <f t="shared" si="98"/>
        <v>0</v>
      </c>
      <c r="BC387" s="82"/>
      <c r="BD387" s="80"/>
      <c r="BE387" s="81">
        <f t="shared" si="99"/>
        <v>0</v>
      </c>
      <c r="BF387" s="82"/>
      <c r="BG387" s="80"/>
      <c r="BH387" s="81">
        <f t="shared" si="100"/>
        <v>0</v>
      </c>
      <c r="BI387" s="82"/>
      <c r="BJ387" s="80"/>
      <c r="BK387" s="81">
        <f t="shared" si="101"/>
        <v>0</v>
      </c>
      <c r="BL387" s="82"/>
      <c r="BM387" s="80"/>
      <c r="BN387" s="81">
        <f t="shared" si="102"/>
        <v>0</v>
      </c>
      <c r="BO387" s="82"/>
    </row>
    <row r="388" spans="1:67" ht="39" hidden="1" customHeight="1" thickBot="1">
      <c r="A388" s="71">
        <v>85377</v>
      </c>
      <c r="B388" s="71" t="s">
        <v>2242</v>
      </c>
      <c r="C388" s="221" t="str">
        <f ca="1">IF(V388&gt;0,IF($C$12=B388,COUNT($C$12:C387,1),""),"")</f>
        <v/>
      </c>
      <c r="D388" s="221" t="str">
        <f ca="1">IF(V388&gt;0,IF($D$12=B388,COUNT($D$12:D387,1),""),"")</f>
        <v/>
      </c>
      <c r="E388" s="221" t="str">
        <f ca="1">IF(V388&gt;0,IF($E$12=B388,COUNT($E$12:E387,1),""),"")</f>
        <v/>
      </c>
      <c r="F388" s="221" t="str">
        <f ca="1">IF(V388&gt;0,IF($F$12=B388,COUNT($F$12:F387,1),""),"")</f>
        <v/>
      </c>
      <c r="G388" s="120"/>
      <c r="H388" s="115">
        <v>70901</v>
      </c>
      <c r="I388" s="116" t="s">
        <v>1634</v>
      </c>
      <c r="J388" s="116" t="s">
        <v>154</v>
      </c>
      <c r="K388" s="324">
        <v>765000</v>
      </c>
      <c r="L388" s="121">
        <v>420913</v>
      </c>
      <c r="M388" s="117" t="s">
        <v>1215</v>
      </c>
      <c r="N388" s="117" t="s">
        <v>154</v>
      </c>
      <c r="O388" s="324">
        <v>247000</v>
      </c>
      <c r="P388" s="77">
        <f ca="1">SUMIF($W$12:BO388,$P$11,W388:BO388)</f>
        <v>0</v>
      </c>
      <c r="Q388" s="77">
        <f ca="1">SUMIF($W$12:BP388,$P$11,X388:BP388)</f>
        <v>0</v>
      </c>
      <c r="R388" s="77">
        <f ca="1">SUMIF($W$12:BQ388,$P$11,Y388:BQ388)</f>
        <v>0</v>
      </c>
      <c r="S388" s="78">
        <f t="shared" ca="1" si="86"/>
        <v>0</v>
      </c>
      <c r="T388" s="77">
        <f t="shared" ca="1" si="87"/>
        <v>0</v>
      </c>
      <c r="U388" s="77">
        <f t="shared" ca="1" si="88"/>
        <v>0</v>
      </c>
      <c r="V388" s="79">
        <f t="shared" ca="1" si="89"/>
        <v>0</v>
      </c>
      <c r="W388" s="80"/>
      <c r="X388" s="81">
        <f t="shared" si="90"/>
        <v>0</v>
      </c>
      <c r="Y388" s="82"/>
      <c r="Z388" s="80"/>
      <c r="AA388" s="81">
        <f t="shared" si="91"/>
        <v>0</v>
      </c>
      <c r="AB388" s="82"/>
      <c r="AC388" s="80"/>
      <c r="AD388" s="81">
        <f t="shared" si="92"/>
        <v>0</v>
      </c>
      <c r="AE388" s="82"/>
      <c r="AF388" s="80"/>
      <c r="AG388" s="81">
        <f t="shared" si="93"/>
        <v>0</v>
      </c>
      <c r="AH388" s="82"/>
      <c r="AI388" s="80"/>
      <c r="AJ388" s="81">
        <f t="shared" si="94"/>
        <v>0</v>
      </c>
      <c r="AK388" s="82"/>
      <c r="AL388" s="80"/>
      <c r="AM388" s="81">
        <v>0</v>
      </c>
      <c r="AN388" s="82"/>
      <c r="AO388" s="80"/>
      <c r="AP388" s="81">
        <v>0</v>
      </c>
      <c r="AQ388" s="82"/>
      <c r="AR388" s="80"/>
      <c r="AS388" s="81">
        <f t="shared" si="95"/>
        <v>0</v>
      </c>
      <c r="AT388" s="82"/>
      <c r="AU388" s="80"/>
      <c r="AV388" s="81">
        <f t="shared" si="96"/>
        <v>0</v>
      </c>
      <c r="AW388" s="82"/>
      <c r="AX388" s="80"/>
      <c r="AY388" s="81">
        <f t="shared" si="97"/>
        <v>0</v>
      </c>
      <c r="AZ388" s="82"/>
      <c r="BA388" s="80"/>
      <c r="BB388" s="81">
        <f t="shared" si="98"/>
        <v>0</v>
      </c>
      <c r="BC388" s="82"/>
      <c r="BD388" s="80"/>
      <c r="BE388" s="81">
        <f t="shared" si="99"/>
        <v>0</v>
      </c>
      <c r="BF388" s="82"/>
      <c r="BG388" s="80"/>
      <c r="BH388" s="81">
        <f t="shared" si="100"/>
        <v>0</v>
      </c>
      <c r="BI388" s="82"/>
      <c r="BJ388" s="80"/>
      <c r="BK388" s="81">
        <f t="shared" si="101"/>
        <v>0</v>
      </c>
      <c r="BL388" s="82"/>
      <c r="BM388" s="80"/>
      <c r="BN388" s="81">
        <f t="shared" si="102"/>
        <v>0</v>
      </c>
      <c r="BO388" s="82"/>
    </row>
    <row r="389" spans="1:67" ht="39" hidden="1" customHeight="1" thickBot="1">
      <c r="A389" s="71">
        <v>85378</v>
      </c>
      <c r="B389" s="71" t="s">
        <v>2242</v>
      </c>
      <c r="C389" s="221" t="str">
        <f ca="1">IF(V389&gt;0,IF($C$12=B389,COUNT($C$12:C388,1),""),"")</f>
        <v/>
      </c>
      <c r="D389" s="221" t="str">
        <f ca="1">IF(V389&gt;0,IF($D$12=B389,COUNT($D$12:D388,1),""),"")</f>
        <v/>
      </c>
      <c r="E389" s="221" t="str">
        <f ca="1">IF(V389&gt;0,IF($E$12=B389,COUNT($E$12:E388,1),""),"")</f>
        <v/>
      </c>
      <c r="F389" s="221" t="str">
        <f ca="1">IF(V389&gt;0,IF($F$12=B389,COUNT($F$12:F388,1),""),"")</f>
        <v/>
      </c>
      <c r="G389" s="120">
        <v>683007380</v>
      </c>
      <c r="H389" s="115">
        <v>70902</v>
      </c>
      <c r="I389" s="116" t="s">
        <v>1633</v>
      </c>
      <c r="J389" s="116" t="s">
        <v>154</v>
      </c>
      <c r="K389" s="324">
        <v>1130000</v>
      </c>
      <c r="L389" s="121">
        <v>420913</v>
      </c>
      <c r="M389" s="117" t="s">
        <v>1215</v>
      </c>
      <c r="N389" s="117" t="s">
        <v>154</v>
      </c>
      <c r="O389" s="324">
        <v>247000</v>
      </c>
      <c r="P389" s="77">
        <f ca="1">SUMIF($W$12:BO389,$P$11,W389:BO389)</f>
        <v>0</v>
      </c>
      <c r="Q389" s="77">
        <f ca="1">SUMIF($W$12:BP389,$P$11,X389:BP389)</f>
        <v>0</v>
      </c>
      <c r="R389" s="77">
        <f ca="1">SUMIF($W$12:BQ389,$P$11,Y389:BQ389)</f>
        <v>0</v>
      </c>
      <c r="S389" s="78">
        <f t="shared" ca="1" si="86"/>
        <v>0</v>
      </c>
      <c r="T389" s="77">
        <f t="shared" ca="1" si="87"/>
        <v>0</v>
      </c>
      <c r="U389" s="77">
        <f t="shared" ca="1" si="88"/>
        <v>0</v>
      </c>
      <c r="V389" s="79">
        <f t="shared" ca="1" si="89"/>
        <v>0</v>
      </c>
      <c r="W389" s="80"/>
      <c r="X389" s="81">
        <f t="shared" si="90"/>
        <v>0</v>
      </c>
      <c r="Y389" s="82"/>
      <c r="Z389" s="80"/>
      <c r="AA389" s="81">
        <f t="shared" si="91"/>
        <v>0</v>
      </c>
      <c r="AB389" s="82"/>
      <c r="AC389" s="80"/>
      <c r="AD389" s="81">
        <f t="shared" si="92"/>
        <v>0</v>
      </c>
      <c r="AE389" s="82"/>
      <c r="AF389" s="80"/>
      <c r="AG389" s="81">
        <f t="shared" si="93"/>
        <v>0</v>
      </c>
      <c r="AH389" s="82"/>
      <c r="AI389" s="80"/>
      <c r="AJ389" s="81">
        <f t="shared" si="94"/>
        <v>0</v>
      </c>
      <c r="AK389" s="82"/>
      <c r="AL389" s="80"/>
      <c r="AM389" s="81">
        <v>0</v>
      </c>
      <c r="AN389" s="82"/>
      <c r="AO389" s="80"/>
      <c r="AP389" s="81">
        <v>0</v>
      </c>
      <c r="AQ389" s="82"/>
      <c r="AR389" s="80"/>
      <c r="AS389" s="81">
        <f t="shared" si="95"/>
        <v>0</v>
      </c>
      <c r="AT389" s="82"/>
      <c r="AU389" s="80"/>
      <c r="AV389" s="81">
        <f t="shared" si="96"/>
        <v>0</v>
      </c>
      <c r="AW389" s="82"/>
      <c r="AX389" s="80"/>
      <c r="AY389" s="81">
        <f t="shared" si="97"/>
        <v>0</v>
      </c>
      <c r="AZ389" s="82"/>
      <c r="BA389" s="80"/>
      <c r="BB389" s="81">
        <f t="shared" si="98"/>
        <v>0</v>
      </c>
      <c r="BC389" s="82"/>
      <c r="BD389" s="80"/>
      <c r="BE389" s="81">
        <f t="shared" si="99"/>
        <v>0</v>
      </c>
      <c r="BF389" s="82"/>
      <c r="BG389" s="80"/>
      <c r="BH389" s="81">
        <f t="shared" si="100"/>
        <v>0</v>
      </c>
      <c r="BI389" s="82"/>
      <c r="BJ389" s="80"/>
      <c r="BK389" s="81">
        <f t="shared" si="101"/>
        <v>0</v>
      </c>
      <c r="BL389" s="82"/>
      <c r="BM389" s="80"/>
      <c r="BN389" s="81">
        <f t="shared" si="102"/>
        <v>0</v>
      </c>
      <c r="BO389" s="82"/>
    </row>
    <row r="390" spans="1:67" ht="39" hidden="1" customHeight="1" thickBot="1">
      <c r="A390" s="71">
        <v>85379</v>
      </c>
      <c r="B390" s="71" t="s">
        <v>2242</v>
      </c>
      <c r="C390" s="221" t="str">
        <f ca="1">IF(V390&gt;0,IF($C$12=B390,COUNT($C$12:C389,1),""),"")</f>
        <v/>
      </c>
      <c r="D390" s="221" t="str">
        <f ca="1">IF(V390&gt;0,IF($D$12=B390,COUNT($D$12:D389,1),""),"")</f>
        <v/>
      </c>
      <c r="E390" s="221" t="str">
        <f ca="1">IF(V390&gt;0,IF($E$12=B390,COUNT($E$12:E389,1),""),"")</f>
        <v/>
      </c>
      <c r="F390" s="221" t="str">
        <f ca="1">IF(V390&gt;0,IF($F$12=B390,COUNT($F$12:F389,1),""),"")</f>
        <v/>
      </c>
      <c r="G390" s="120" t="s">
        <v>1465</v>
      </c>
      <c r="H390" s="115">
        <v>70903</v>
      </c>
      <c r="I390" s="116" t="s">
        <v>1632</v>
      </c>
      <c r="J390" s="116" t="s">
        <v>154</v>
      </c>
      <c r="K390" s="324">
        <v>1400000</v>
      </c>
      <c r="L390" s="121">
        <v>420913</v>
      </c>
      <c r="M390" s="117" t="s">
        <v>1215</v>
      </c>
      <c r="N390" s="117" t="s">
        <v>154</v>
      </c>
      <c r="O390" s="324">
        <v>247000</v>
      </c>
      <c r="P390" s="77">
        <f ca="1">SUMIF($W$12:BO390,$P$11,W390:BO390)</f>
        <v>0</v>
      </c>
      <c r="Q390" s="77">
        <f ca="1">SUMIF($W$12:BP390,$P$11,X390:BP390)</f>
        <v>0</v>
      </c>
      <c r="R390" s="77">
        <f ca="1">SUMIF($W$12:BQ390,$P$11,Y390:BQ390)</f>
        <v>0</v>
      </c>
      <c r="S390" s="78">
        <f t="shared" ca="1" si="86"/>
        <v>0</v>
      </c>
      <c r="T390" s="77">
        <f t="shared" ca="1" si="87"/>
        <v>0</v>
      </c>
      <c r="U390" s="77">
        <f t="shared" ca="1" si="88"/>
        <v>0</v>
      </c>
      <c r="V390" s="79">
        <f t="shared" ca="1" si="89"/>
        <v>0</v>
      </c>
      <c r="W390" s="80"/>
      <c r="X390" s="81">
        <f t="shared" si="90"/>
        <v>0</v>
      </c>
      <c r="Y390" s="82"/>
      <c r="Z390" s="80"/>
      <c r="AA390" s="81">
        <f t="shared" si="91"/>
        <v>0</v>
      </c>
      <c r="AB390" s="82"/>
      <c r="AC390" s="80"/>
      <c r="AD390" s="81">
        <f t="shared" si="92"/>
        <v>0</v>
      </c>
      <c r="AE390" s="82"/>
      <c r="AF390" s="80"/>
      <c r="AG390" s="81">
        <f t="shared" si="93"/>
        <v>0</v>
      </c>
      <c r="AH390" s="82"/>
      <c r="AI390" s="80"/>
      <c r="AJ390" s="81">
        <f t="shared" si="94"/>
        <v>0</v>
      </c>
      <c r="AK390" s="82"/>
      <c r="AL390" s="80"/>
      <c r="AM390" s="81">
        <v>0</v>
      </c>
      <c r="AN390" s="82"/>
      <c r="AO390" s="80"/>
      <c r="AP390" s="81">
        <v>0</v>
      </c>
      <c r="AQ390" s="82"/>
      <c r="AR390" s="80"/>
      <c r="AS390" s="81">
        <f t="shared" si="95"/>
        <v>0</v>
      </c>
      <c r="AT390" s="82"/>
      <c r="AU390" s="80"/>
      <c r="AV390" s="81">
        <f t="shared" si="96"/>
        <v>0</v>
      </c>
      <c r="AW390" s="82"/>
      <c r="AX390" s="80"/>
      <c r="AY390" s="81">
        <f t="shared" si="97"/>
        <v>0</v>
      </c>
      <c r="AZ390" s="82"/>
      <c r="BA390" s="80"/>
      <c r="BB390" s="81">
        <f t="shared" si="98"/>
        <v>0</v>
      </c>
      <c r="BC390" s="82"/>
      <c r="BD390" s="80"/>
      <c r="BE390" s="81">
        <f t="shared" si="99"/>
        <v>0</v>
      </c>
      <c r="BF390" s="82"/>
      <c r="BG390" s="80"/>
      <c r="BH390" s="81">
        <f t="shared" si="100"/>
        <v>0</v>
      </c>
      <c r="BI390" s="82"/>
      <c r="BJ390" s="80"/>
      <c r="BK390" s="81">
        <f t="shared" si="101"/>
        <v>0</v>
      </c>
      <c r="BL390" s="82"/>
      <c r="BM390" s="80"/>
      <c r="BN390" s="81">
        <f t="shared" si="102"/>
        <v>0</v>
      </c>
      <c r="BO390" s="82"/>
    </row>
    <row r="391" spans="1:67" ht="39" customHeight="1" thickBot="1">
      <c r="A391" s="71">
        <v>85380</v>
      </c>
      <c r="B391" s="71" t="s">
        <v>2242</v>
      </c>
      <c r="C391" s="221">
        <f ca="1">IF(V391&gt;0,IF($C$12=B391,COUNT($C$12:C390,1),""),"")</f>
        <v>3</v>
      </c>
      <c r="D391" s="221" t="str">
        <f ca="1">IF(V391&gt;0,IF($D$12=B391,COUNT($D$12:D390,1),""),"")</f>
        <v/>
      </c>
      <c r="E391" s="221" t="str">
        <f ca="1">IF(V391&gt;0,IF($E$12=B391,COUNT($E$12:E390,1),""),"")</f>
        <v/>
      </c>
      <c r="F391" s="221" t="str">
        <f ca="1">IF(V391&gt;0,IF($F$12=B391,COUNT($F$12:F390,1),""),"")</f>
        <v/>
      </c>
      <c r="G391" s="120" t="s">
        <v>1466</v>
      </c>
      <c r="H391" s="115">
        <v>70904</v>
      </c>
      <c r="I391" s="116" t="s">
        <v>1635</v>
      </c>
      <c r="J391" s="116" t="s">
        <v>154</v>
      </c>
      <c r="K391" s="324">
        <v>1850000</v>
      </c>
      <c r="L391" s="121">
        <v>420913</v>
      </c>
      <c r="M391" s="117" t="s">
        <v>1215</v>
      </c>
      <c r="N391" s="117" t="s">
        <v>154</v>
      </c>
      <c r="O391" s="324">
        <v>247000</v>
      </c>
      <c r="P391" s="77">
        <f ca="1">SUMIF($W$12:BO391,$P$11,W391:BO391)</f>
        <v>17</v>
      </c>
      <c r="Q391" s="77">
        <f ca="1">SUMIF($W$12:BP391,$P$11,X391:BP391)</f>
        <v>0</v>
      </c>
      <c r="R391" s="77">
        <f ca="1">SUMIF($W$12:BQ391,$P$11,Y391:BQ391)</f>
        <v>0</v>
      </c>
      <c r="S391" s="78">
        <f t="shared" ca="1" si="86"/>
        <v>31450000</v>
      </c>
      <c r="T391" s="77">
        <f t="shared" ca="1" si="87"/>
        <v>0</v>
      </c>
      <c r="U391" s="77">
        <f t="shared" ca="1" si="88"/>
        <v>0</v>
      </c>
      <c r="V391" s="79">
        <f t="shared" ca="1" si="89"/>
        <v>31450000</v>
      </c>
      <c r="W391" s="80"/>
      <c r="X391" s="81"/>
      <c r="Y391" s="82"/>
      <c r="Z391" s="80"/>
      <c r="AA391" s="81"/>
      <c r="AB391" s="82"/>
      <c r="AC391" s="80"/>
      <c r="AD391" s="81"/>
      <c r="AE391" s="82"/>
      <c r="AF391" s="80"/>
      <c r="AG391" s="81"/>
      <c r="AH391" s="82"/>
      <c r="AI391" s="80"/>
      <c r="AJ391" s="81"/>
      <c r="AK391" s="82"/>
      <c r="AL391" s="80"/>
      <c r="AM391" s="81"/>
      <c r="AN391" s="82"/>
      <c r="AO391" s="80">
        <v>17</v>
      </c>
      <c r="AP391" s="81">
        <v>0</v>
      </c>
      <c r="AQ391" s="82"/>
      <c r="AR391" s="80"/>
      <c r="AS391" s="81"/>
      <c r="AT391" s="82"/>
      <c r="AU391" s="80"/>
      <c r="AV391" s="81"/>
      <c r="AW391" s="82"/>
      <c r="AX391" s="80"/>
      <c r="AY391" s="81"/>
      <c r="AZ391" s="82"/>
      <c r="BA391" s="80"/>
      <c r="BB391" s="81"/>
      <c r="BC391" s="82"/>
      <c r="BD391" s="80"/>
      <c r="BE391" s="81"/>
      <c r="BF391" s="82"/>
      <c r="BG391" s="80"/>
      <c r="BH391" s="81"/>
      <c r="BI391" s="82"/>
      <c r="BJ391" s="80"/>
      <c r="BK391" s="81"/>
      <c r="BL391" s="82"/>
      <c r="BM391" s="80"/>
      <c r="BN391" s="81"/>
      <c r="BO391" s="82"/>
    </row>
    <row r="392" spans="1:67" ht="39" hidden="1" customHeight="1" thickBot="1">
      <c r="A392" s="71">
        <v>85381</v>
      </c>
      <c r="B392" s="71" t="s">
        <v>2242</v>
      </c>
      <c r="C392" s="221" t="str">
        <f ca="1">IF(V392&gt;0,IF($C$12=B392,COUNT($C$12:C391,1),""),"")</f>
        <v/>
      </c>
      <c r="D392" s="221" t="str">
        <f ca="1">IF(V392&gt;0,IF($D$12=B392,COUNT($D$12:D391,1),""),"")</f>
        <v/>
      </c>
      <c r="E392" s="221" t="str">
        <f ca="1">IF(V392&gt;0,IF($E$12=B392,COUNT($E$12:E391,1),""),"")</f>
        <v/>
      </c>
      <c r="F392" s="221" t="str">
        <f ca="1">IF(V392&gt;0,IF($F$12=B392,COUNT($F$12:F391,1),""),"")</f>
        <v/>
      </c>
      <c r="G392" s="120" t="s">
        <v>1467</v>
      </c>
      <c r="H392" s="115">
        <v>70905</v>
      </c>
      <c r="I392" s="116" t="s">
        <v>1636</v>
      </c>
      <c r="J392" s="116" t="s">
        <v>154</v>
      </c>
      <c r="K392" s="324">
        <v>2400000</v>
      </c>
      <c r="L392" s="121">
        <v>420914</v>
      </c>
      <c r="M392" s="117" t="s">
        <v>1216</v>
      </c>
      <c r="N392" s="117" t="s">
        <v>154</v>
      </c>
      <c r="O392" s="324">
        <v>306000</v>
      </c>
      <c r="P392" s="77">
        <f ca="1">SUMIF($W$12:BO392,$P$11,W392:BO392)</f>
        <v>0</v>
      </c>
      <c r="Q392" s="77">
        <f ca="1">SUMIF($W$12:BP392,$P$11,X392:BP392)</f>
        <v>0</v>
      </c>
      <c r="R392" s="77">
        <f ca="1">SUMIF($W$12:BQ392,$P$11,Y392:BQ392)</f>
        <v>0</v>
      </c>
      <c r="S392" s="78">
        <f t="shared" ca="1" si="86"/>
        <v>0</v>
      </c>
      <c r="T392" s="77">
        <f t="shared" ca="1" si="87"/>
        <v>0</v>
      </c>
      <c r="U392" s="77">
        <f t="shared" ca="1" si="88"/>
        <v>0</v>
      </c>
      <c r="V392" s="79">
        <f t="shared" ca="1" si="89"/>
        <v>0</v>
      </c>
      <c r="W392" s="80"/>
      <c r="X392" s="81">
        <f t="shared" si="90"/>
        <v>0</v>
      </c>
      <c r="Y392" s="82"/>
      <c r="Z392" s="80"/>
      <c r="AA392" s="81">
        <f t="shared" si="91"/>
        <v>0</v>
      </c>
      <c r="AB392" s="82"/>
      <c r="AC392" s="80"/>
      <c r="AD392" s="81">
        <f t="shared" si="92"/>
        <v>0</v>
      </c>
      <c r="AE392" s="82"/>
      <c r="AF392" s="80"/>
      <c r="AG392" s="81">
        <f t="shared" si="93"/>
        <v>0</v>
      </c>
      <c r="AH392" s="82"/>
      <c r="AI392" s="80"/>
      <c r="AJ392" s="81">
        <f t="shared" si="94"/>
        <v>0</v>
      </c>
      <c r="AK392" s="82"/>
      <c r="AL392" s="80"/>
      <c r="AM392" s="81">
        <v>0</v>
      </c>
      <c r="AN392" s="82"/>
      <c r="AO392" s="80"/>
      <c r="AP392" s="81">
        <v>0</v>
      </c>
      <c r="AQ392" s="82"/>
      <c r="AR392" s="80"/>
      <c r="AS392" s="81">
        <f t="shared" si="95"/>
        <v>0</v>
      </c>
      <c r="AT392" s="82"/>
      <c r="AU392" s="80"/>
      <c r="AV392" s="81">
        <f t="shared" si="96"/>
        <v>0</v>
      </c>
      <c r="AW392" s="82"/>
      <c r="AX392" s="80"/>
      <c r="AY392" s="81">
        <f t="shared" si="97"/>
        <v>0</v>
      </c>
      <c r="AZ392" s="82"/>
      <c r="BA392" s="80"/>
      <c r="BB392" s="81">
        <f t="shared" si="98"/>
        <v>0</v>
      </c>
      <c r="BC392" s="82"/>
      <c r="BD392" s="80"/>
      <c r="BE392" s="81">
        <f t="shared" si="99"/>
        <v>0</v>
      </c>
      <c r="BF392" s="82"/>
      <c r="BG392" s="80"/>
      <c r="BH392" s="81">
        <f t="shared" si="100"/>
        <v>0</v>
      </c>
      <c r="BI392" s="82"/>
      <c r="BJ392" s="80"/>
      <c r="BK392" s="81">
        <f t="shared" si="101"/>
        <v>0</v>
      </c>
      <c r="BL392" s="82"/>
      <c r="BM392" s="80"/>
      <c r="BN392" s="81">
        <f t="shared" si="102"/>
        <v>0</v>
      </c>
      <c r="BO392" s="82"/>
    </row>
    <row r="393" spans="1:67" ht="39" hidden="1" customHeight="1" thickBot="1">
      <c r="A393" s="71">
        <v>85382</v>
      </c>
      <c r="B393" s="71" t="s">
        <v>2242</v>
      </c>
      <c r="C393" s="221" t="str">
        <f ca="1">IF(V393&gt;0,IF($C$12=B393,COUNT($C$12:C392,1),""),"")</f>
        <v/>
      </c>
      <c r="D393" s="221" t="str">
        <f ca="1">IF(V393&gt;0,IF($D$12=B393,COUNT($D$12:D392,1),""),"")</f>
        <v/>
      </c>
      <c r="E393" s="221" t="str">
        <f ca="1">IF(V393&gt;0,IF($E$12=B393,COUNT($E$12:E392,1),""),"")</f>
        <v/>
      </c>
      <c r="F393" s="221" t="str">
        <f ca="1">IF(V393&gt;0,IF($F$12=B393,COUNT($F$12:F392,1),""),"")</f>
        <v/>
      </c>
      <c r="G393" s="120"/>
      <c r="H393" s="115">
        <v>70906</v>
      </c>
      <c r="I393" s="116" t="s">
        <v>1637</v>
      </c>
      <c r="J393" s="116" t="s">
        <v>154</v>
      </c>
      <c r="K393" s="324">
        <v>2755000</v>
      </c>
      <c r="L393" s="121">
        <v>420914</v>
      </c>
      <c r="M393" s="117" t="s">
        <v>1216</v>
      </c>
      <c r="N393" s="117" t="s">
        <v>154</v>
      </c>
      <c r="O393" s="324">
        <v>306000</v>
      </c>
      <c r="P393" s="77">
        <f ca="1">SUMIF($W$12:BO393,$P$11,W393:BO393)</f>
        <v>0</v>
      </c>
      <c r="Q393" s="77">
        <f ca="1">SUMIF($W$12:BP393,$P$11,X393:BP393)</f>
        <v>0</v>
      </c>
      <c r="R393" s="77">
        <f ca="1">SUMIF($W$12:BQ393,$P$11,Y393:BQ393)</f>
        <v>0</v>
      </c>
      <c r="S393" s="78">
        <f t="shared" ca="1" si="86"/>
        <v>0</v>
      </c>
      <c r="T393" s="77">
        <f t="shared" ca="1" si="87"/>
        <v>0</v>
      </c>
      <c r="U393" s="77">
        <f t="shared" ca="1" si="88"/>
        <v>0</v>
      </c>
      <c r="V393" s="79">
        <f t="shared" ca="1" si="89"/>
        <v>0</v>
      </c>
      <c r="W393" s="80"/>
      <c r="X393" s="81">
        <f t="shared" si="90"/>
        <v>0</v>
      </c>
      <c r="Y393" s="82"/>
      <c r="Z393" s="80"/>
      <c r="AA393" s="81">
        <f t="shared" si="91"/>
        <v>0</v>
      </c>
      <c r="AB393" s="82"/>
      <c r="AC393" s="80"/>
      <c r="AD393" s="81">
        <f t="shared" si="92"/>
        <v>0</v>
      </c>
      <c r="AE393" s="82"/>
      <c r="AF393" s="80"/>
      <c r="AG393" s="81">
        <f t="shared" si="93"/>
        <v>0</v>
      </c>
      <c r="AH393" s="82"/>
      <c r="AI393" s="80"/>
      <c r="AJ393" s="81">
        <f t="shared" si="94"/>
        <v>0</v>
      </c>
      <c r="AK393" s="82"/>
      <c r="AL393" s="80"/>
      <c r="AM393" s="81">
        <v>0</v>
      </c>
      <c r="AN393" s="82"/>
      <c r="AO393" s="80"/>
      <c r="AP393" s="81">
        <v>0</v>
      </c>
      <c r="AQ393" s="82"/>
      <c r="AR393" s="80"/>
      <c r="AS393" s="81">
        <f t="shared" si="95"/>
        <v>0</v>
      </c>
      <c r="AT393" s="82"/>
      <c r="AU393" s="80"/>
      <c r="AV393" s="81">
        <f t="shared" si="96"/>
        <v>0</v>
      </c>
      <c r="AW393" s="82"/>
      <c r="AX393" s="80"/>
      <c r="AY393" s="81">
        <f t="shared" si="97"/>
        <v>0</v>
      </c>
      <c r="AZ393" s="82"/>
      <c r="BA393" s="80"/>
      <c r="BB393" s="81">
        <f t="shared" si="98"/>
        <v>0</v>
      </c>
      <c r="BC393" s="82"/>
      <c r="BD393" s="80"/>
      <c r="BE393" s="81">
        <f t="shared" si="99"/>
        <v>0</v>
      </c>
      <c r="BF393" s="82"/>
      <c r="BG393" s="80"/>
      <c r="BH393" s="81">
        <f t="shared" si="100"/>
        <v>0</v>
      </c>
      <c r="BI393" s="82"/>
      <c r="BJ393" s="80"/>
      <c r="BK393" s="81">
        <f t="shared" si="101"/>
        <v>0</v>
      </c>
      <c r="BL393" s="82"/>
      <c r="BM393" s="80"/>
      <c r="BN393" s="81">
        <f t="shared" si="102"/>
        <v>0</v>
      </c>
      <c r="BO393" s="82"/>
    </row>
    <row r="394" spans="1:67" ht="39" hidden="1" customHeight="1" thickBot="1">
      <c r="A394" s="71">
        <v>85383</v>
      </c>
      <c r="B394" s="71" t="s">
        <v>2242</v>
      </c>
      <c r="C394" s="221" t="str">
        <f ca="1">IF(V394&gt;0,IF($C$12=B394,COUNT($C$12:C393,1),""),"")</f>
        <v/>
      </c>
      <c r="D394" s="221" t="str">
        <f ca="1">IF(V394&gt;0,IF($D$12=B394,COUNT($D$12:D393,1),""),"")</f>
        <v/>
      </c>
      <c r="E394" s="221" t="str">
        <f ca="1">IF(V394&gt;0,IF($E$12=B394,COUNT($E$12:E393,1),""),"")</f>
        <v/>
      </c>
      <c r="F394" s="221" t="str">
        <f ca="1">IF(V394&gt;0,IF($F$12=B394,COUNT($F$12:F393,1),""),"")</f>
        <v/>
      </c>
      <c r="G394" s="120"/>
      <c r="H394" s="115">
        <v>80201</v>
      </c>
      <c r="I394" s="116" t="s">
        <v>381</v>
      </c>
      <c r="J394" s="116" t="s">
        <v>153</v>
      </c>
      <c r="K394" s="324">
        <v>2745000</v>
      </c>
      <c r="L394" s="121">
        <v>421001</v>
      </c>
      <c r="M394" s="117" t="s">
        <v>1218</v>
      </c>
      <c r="N394" s="117" t="s">
        <v>153</v>
      </c>
      <c r="O394" s="324">
        <v>533000</v>
      </c>
      <c r="P394" s="77">
        <f ca="1">SUMIF($W$12:BO394,$P$11,W394:BO394)</f>
        <v>0</v>
      </c>
      <c r="Q394" s="77">
        <f ca="1">SUMIF($W$12:BP394,$P$11,X394:BP394)</f>
        <v>0</v>
      </c>
      <c r="R394" s="77">
        <f ca="1">SUMIF($W$12:BQ394,$P$11,Y394:BQ394)</f>
        <v>0</v>
      </c>
      <c r="S394" s="78">
        <f t="shared" ca="1" si="86"/>
        <v>0</v>
      </c>
      <c r="T394" s="77">
        <f t="shared" ca="1" si="87"/>
        <v>0</v>
      </c>
      <c r="U394" s="77">
        <f t="shared" ca="1" si="88"/>
        <v>0</v>
      </c>
      <c r="V394" s="79">
        <f t="shared" ca="1" si="89"/>
        <v>0</v>
      </c>
      <c r="W394" s="80"/>
      <c r="X394" s="81">
        <f t="shared" si="90"/>
        <v>0</v>
      </c>
      <c r="Y394" s="82"/>
      <c r="Z394" s="80"/>
      <c r="AA394" s="81">
        <f t="shared" si="91"/>
        <v>0</v>
      </c>
      <c r="AB394" s="82"/>
      <c r="AC394" s="80"/>
      <c r="AD394" s="81">
        <f t="shared" si="92"/>
        <v>0</v>
      </c>
      <c r="AE394" s="82"/>
      <c r="AF394" s="80"/>
      <c r="AG394" s="81">
        <f t="shared" si="93"/>
        <v>0</v>
      </c>
      <c r="AH394" s="82"/>
      <c r="AI394" s="80"/>
      <c r="AJ394" s="81">
        <f t="shared" si="94"/>
        <v>0</v>
      </c>
      <c r="AK394" s="82"/>
      <c r="AL394" s="80"/>
      <c r="AM394" s="81">
        <v>0</v>
      </c>
      <c r="AN394" s="82"/>
      <c r="AO394" s="80"/>
      <c r="AP394" s="81">
        <v>0</v>
      </c>
      <c r="AQ394" s="82"/>
      <c r="AR394" s="80"/>
      <c r="AS394" s="81">
        <f t="shared" si="95"/>
        <v>0</v>
      </c>
      <c r="AT394" s="82"/>
      <c r="AU394" s="80"/>
      <c r="AV394" s="81">
        <f t="shared" si="96"/>
        <v>0</v>
      </c>
      <c r="AW394" s="82"/>
      <c r="AX394" s="80"/>
      <c r="AY394" s="81">
        <f t="shared" si="97"/>
        <v>0</v>
      </c>
      <c r="AZ394" s="82"/>
      <c r="BA394" s="80"/>
      <c r="BB394" s="81">
        <f t="shared" si="98"/>
        <v>0</v>
      </c>
      <c r="BC394" s="82"/>
      <c r="BD394" s="80"/>
      <c r="BE394" s="81">
        <f t="shared" si="99"/>
        <v>0</v>
      </c>
      <c r="BF394" s="82"/>
      <c r="BG394" s="80"/>
      <c r="BH394" s="81">
        <f t="shared" si="100"/>
        <v>0</v>
      </c>
      <c r="BI394" s="82"/>
      <c r="BJ394" s="80"/>
      <c r="BK394" s="81">
        <f t="shared" si="101"/>
        <v>0</v>
      </c>
      <c r="BL394" s="82"/>
      <c r="BM394" s="80"/>
      <c r="BN394" s="81">
        <f t="shared" si="102"/>
        <v>0</v>
      </c>
      <c r="BO394" s="82"/>
    </row>
    <row r="395" spans="1:67" ht="39" hidden="1" customHeight="1" thickBot="1">
      <c r="A395" s="71">
        <v>85384</v>
      </c>
      <c r="B395" s="71" t="s">
        <v>2242</v>
      </c>
      <c r="C395" s="221" t="str">
        <f ca="1">IF(V395&gt;0,IF($C$12=B395,COUNT($C$12:C394,1),""),"")</f>
        <v/>
      </c>
      <c r="D395" s="221" t="str">
        <f ca="1">IF(V395&gt;0,IF($D$12=B395,COUNT($D$12:D394,1),""),"")</f>
        <v/>
      </c>
      <c r="E395" s="221" t="str">
        <f ca="1">IF(V395&gt;0,IF($E$12=B395,COUNT($E$12:E394,1),""),"")</f>
        <v/>
      </c>
      <c r="F395" s="221" t="str">
        <f ca="1">IF(V395&gt;0,IF($F$12=B395,COUNT($F$12:F394,1),""),"")</f>
        <v/>
      </c>
      <c r="G395" s="120"/>
      <c r="H395" s="115">
        <v>80202</v>
      </c>
      <c r="I395" s="116" t="s">
        <v>382</v>
      </c>
      <c r="J395" s="116" t="s">
        <v>153</v>
      </c>
      <c r="K395" s="324">
        <v>2745000</v>
      </c>
      <c r="L395" s="121">
        <v>421001</v>
      </c>
      <c r="M395" s="117" t="s">
        <v>1218</v>
      </c>
      <c r="N395" s="117" t="s">
        <v>153</v>
      </c>
      <c r="O395" s="324">
        <v>533000</v>
      </c>
      <c r="P395" s="77">
        <f ca="1">SUMIF($W$12:BO395,$P$11,W395:BO395)</f>
        <v>0</v>
      </c>
      <c r="Q395" s="77">
        <f ca="1">SUMIF($W$12:BP395,$P$11,X395:BP395)</f>
        <v>0</v>
      </c>
      <c r="R395" s="77">
        <f ca="1">SUMIF($W$12:BQ395,$P$11,Y395:BQ395)</f>
        <v>0</v>
      </c>
      <c r="S395" s="78">
        <f t="shared" ref="S395:S454" ca="1" si="103">P395*K395</f>
        <v>0</v>
      </c>
      <c r="T395" s="77">
        <f t="shared" ref="T395:T454" ca="1" si="104">Q395*O395</f>
        <v>0</v>
      </c>
      <c r="U395" s="77">
        <f t="shared" ref="U395:U406" ca="1" si="105">R395*O395*0.6</f>
        <v>0</v>
      </c>
      <c r="V395" s="79">
        <f t="shared" ref="V395:V454" ca="1" si="106">SUM(S395:U395)</f>
        <v>0</v>
      </c>
      <c r="W395" s="80"/>
      <c r="X395" s="81">
        <f t="shared" si="90"/>
        <v>0</v>
      </c>
      <c r="Y395" s="82"/>
      <c r="Z395" s="80"/>
      <c r="AA395" s="81">
        <f t="shared" si="91"/>
        <v>0</v>
      </c>
      <c r="AB395" s="82"/>
      <c r="AC395" s="80"/>
      <c r="AD395" s="81">
        <f t="shared" si="92"/>
        <v>0</v>
      </c>
      <c r="AE395" s="82"/>
      <c r="AF395" s="80"/>
      <c r="AG395" s="81">
        <f t="shared" si="93"/>
        <v>0</v>
      </c>
      <c r="AH395" s="82"/>
      <c r="AI395" s="80"/>
      <c r="AJ395" s="81">
        <f t="shared" si="94"/>
        <v>0</v>
      </c>
      <c r="AK395" s="82"/>
      <c r="AL395" s="80"/>
      <c r="AM395" s="81">
        <v>0</v>
      </c>
      <c r="AN395" s="82"/>
      <c r="AO395" s="80"/>
      <c r="AP395" s="81">
        <v>0</v>
      </c>
      <c r="AQ395" s="82"/>
      <c r="AR395" s="80"/>
      <c r="AS395" s="81">
        <f t="shared" si="95"/>
        <v>0</v>
      </c>
      <c r="AT395" s="82"/>
      <c r="AU395" s="80"/>
      <c r="AV395" s="81">
        <f t="shared" si="96"/>
        <v>0</v>
      </c>
      <c r="AW395" s="82"/>
      <c r="AX395" s="80"/>
      <c r="AY395" s="81">
        <f t="shared" si="97"/>
        <v>0</v>
      </c>
      <c r="AZ395" s="82"/>
      <c r="BA395" s="80"/>
      <c r="BB395" s="81">
        <f t="shared" si="98"/>
        <v>0</v>
      </c>
      <c r="BC395" s="82"/>
      <c r="BD395" s="80"/>
      <c r="BE395" s="81">
        <f t="shared" si="99"/>
        <v>0</v>
      </c>
      <c r="BF395" s="82"/>
      <c r="BG395" s="80"/>
      <c r="BH395" s="81">
        <f t="shared" si="100"/>
        <v>0</v>
      </c>
      <c r="BI395" s="82"/>
      <c r="BJ395" s="80"/>
      <c r="BK395" s="81">
        <f t="shared" si="101"/>
        <v>0</v>
      </c>
      <c r="BL395" s="82"/>
      <c r="BM395" s="80"/>
      <c r="BN395" s="81">
        <f t="shared" si="102"/>
        <v>0</v>
      </c>
      <c r="BO395" s="82"/>
    </row>
    <row r="396" spans="1:67" ht="39" hidden="1" customHeight="1" thickBot="1">
      <c r="A396" s="71">
        <v>85385</v>
      </c>
      <c r="B396" s="71" t="s">
        <v>2242</v>
      </c>
      <c r="C396" s="221" t="str">
        <f ca="1">IF(V396&gt;0,IF($C$12=B396,COUNT($C$12:C395,1),""),"")</f>
        <v/>
      </c>
      <c r="D396" s="221" t="str">
        <f ca="1">IF(V396&gt;0,IF($D$12=B396,COUNT($D$12:D395,1),""),"")</f>
        <v/>
      </c>
      <c r="E396" s="221" t="str">
        <f ca="1">IF(V396&gt;0,IF($E$12=B396,COUNT($E$12:E395,1),""),"")</f>
        <v/>
      </c>
      <c r="F396" s="221" t="str">
        <f ca="1">IF(V396&gt;0,IF($F$12=B396,COUNT($F$12:F395,1),""),"")</f>
        <v/>
      </c>
      <c r="G396" s="120"/>
      <c r="H396" s="115">
        <v>80203</v>
      </c>
      <c r="I396" s="116" t="s">
        <v>383</v>
      </c>
      <c r="J396" s="116" t="s">
        <v>153</v>
      </c>
      <c r="K396" s="324">
        <v>3294000</v>
      </c>
      <c r="L396" s="121">
        <v>421001</v>
      </c>
      <c r="M396" s="117" t="s">
        <v>1218</v>
      </c>
      <c r="N396" s="117" t="s">
        <v>153</v>
      </c>
      <c r="O396" s="324">
        <v>533000</v>
      </c>
      <c r="P396" s="77">
        <f ca="1">SUMIF($W$12:BO396,$P$11,W396:BO396)</f>
        <v>0</v>
      </c>
      <c r="Q396" s="77">
        <f ca="1">SUMIF($W$12:BP396,$P$11,X396:BP396)</f>
        <v>0</v>
      </c>
      <c r="R396" s="77">
        <f ca="1">SUMIF($W$12:BQ396,$P$11,Y396:BQ396)</f>
        <v>0</v>
      </c>
      <c r="S396" s="78">
        <f t="shared" ca="1" si="103"/>
        <v>0</v>
      </c>
      <c r="T396" s="77">
        <f t="shared" ca="1" si="104"/>
        <v>0</v>
      </c>
      <c r="U396" s="77">
        <f t="shared" ca="1" si="105"/>
        <v>0</v>
      </c>
      <c r="V396" s="79">
        <f t="shared" ca="1" si="106"/>
        <v>0</v>
      </c>
      <c r="W396" s="80"/>
      <c r="X396" s="81">
        <f t="shared" si="90"/>
        <v>0</v>
      </c>
      <c r="Y396" s="82"/>
      <c r="Z396" s="80"/>
      <c r="AA396" s="81">
        <f t="shared" si="91"/>
        <v>0</v>
      </c>
      <c r="AB396" s="82"/>
      <c r="AC396" s="80"/>
      <c r="AD396" s="81">
        <f t="shared" si="92"/>
        <v>0</v>
      </c>
      <c r="AE396" s="82"/>
      <c r="AF396" s="80"/>
      <c r="AG396" s="81">
        <f t="shared" si="93"/>
        <v>0</v>
      </c>
      <c r="AH396" s="82"/>
      <c r="AI396" s="80"/>
      <c r="AJ396" s="81">
        <f t="shared" si="94"/>
        <v>0</v>
      </c>
      <c r="AK396" s="82"/>
      <c r="AL396" s="80"/>
      <c r="AM396" s="81">
        <v>0</v>
      </c>
      <c r="AN396" s="82"/>
      <c r="AO396" s="80"/>
      <c r="AP396" s="81">
        <v>0</v>
      </c>
      <c r="AQ396" s="82"/>
      <c r="AR396" s="80"/>
      <c r="AS396" s="81">
        <f t="shared" si="95"/>
        <v>0</v>
      </c>
      <c r="AT396" s="82"/>
      <c r="AU396" s="80"/>
      <c r="AV396" s="81">
        <f t="shared" si="96"/>
        <v>0</v>
      </c>
      <c r="AW396" s="82"/>
      <c r="AX396" s="80"/>
      <c r="AY396" s="81">
        <f t="shared" si="97"/>
        <v>0</v>
      </c>
      <c r="AZ396" s="82"/>
      <c r="BA396" s="80"/>
      <c r="BB396" s="81">
        <f t="shared" si="98"/>
        <v>0</v>
      </c>
      <c r="BC396" s="82"/>
      <c r="BD396" s="80"/>
      <c r="BE396" s="81">
        <f t="shared" si="99"/>
        <v>0</v>
      </c>
      <c r="BF396" s="82"/>
      <c r="BG396" s="80"/>
      <c r="BH396" s="81">
        <f t="shared" si="100"/>
        <v>0</v>
      </c>
      <c r="BI396" s="82"/>
      <c r="BJ396" s="80"/>
      <c r="BK396" s="81">
        <f t="shared" si="101"/>
        <v>0</v>
      </c>
      <c r="BL396" s="82"/>
      <c r="BM396" s="80"/>
      <c r="BN396" s="81">
        <f t="shared" si="102"/>
        <v>0</v>
      </c>
      <c r="BO396" s="82"/>
    </row>
    <row r="397" spans="1:67" ht="39" hidden="1" customHeight="1" thickBot="1">
      <c r="A397" s="71">
        <v>85386</v>
      </c>
      <c r="B397" s="71" t="s">
        <v>2242</v>
      </c>
      <c r="C397" s="221" t="str">
        <f ca="1">IF(V397&gt;0,IF($C$12=B397,COUNT($C$12:C396,1),""),"")</f>
        <v/>
      </c>
      <c r="D397" s="221" t="str">
        <f ca="1">IF(V397&gt;0,IF($D$12=B397,COUNT($D$12:D396,1),""),"")</f>
        <v/>
      </c>
      <c r="E397" s="221" t="str">
        <f ca="1">IF(V397&gt;0,IF($E$12=B397,COUNT($E$12:E396,1),""),"")</f>
        <v/>
      </c>
      <c r="F397" s="221" t="str">
        <f ca="1">IF(V397&gt;0,IF($F$12=B397,COUNT($F$12:F396,1),""),"")</f>
        <v/>
      </c>
      <c r="G397" s="120"/>
      <c r="H397" s="115">
        <v>80207</v>
      </c>
      <c r="I397" s="116" t="s">
        <v>384</v>
      </c>
      <c r="J397" s="116" t="s">
        <v>153</v>
      </c>
      <c r="K397" s="324">
        <v>2745000</v>
      </c>
      <c r="L397" s="121">
        <v>421001</v>
      </c>
      <c r="M397" s="117" t="s">
        <v>1218</v>
      </c>
      <c r="N397" s="117" t="s">
        <v>153</v>
      </c>
      <c r="O397" s="324">
        <v>533000</v>
      </c>
      <c r="P397" s="77">
        <f ca="1">SUMIF($W$12:BO397,$P$11,W397:BO397)</f>
        <v>0</v>
      </c>
      <c r="Q397" s="77">
        <f ca="1">SUMIF($W$12:BP397,$P$11,X397:BP397)</f>
        <v>0</v>
      </c>
      <c r="R397" s="77">
        <f ca="1">SUMIF($W$12:BQ397,$P$11,Y397:BQ397)</f>
        <v>0</v>
      </c>
      <c r="S397" s="78">
        <f t="shared" ca="1" si="103"/>
        <v>0</v>
      </c>
      <c r="T397" s="77">
        <f t="shared" ca="1" si="104"/>
        <v>0</v>
      </c>
      <c r="U397" s="77">
        <f t="shared" ca="1" si="105"/>
        <v>0</v>
      </c>
      <c r="V397" s="79">
        <f t="shared" ca="1" si="106"/>
        <v>0</v>
      </c>
      <c r="W397" s="80"/>
      <c r="X397" s="81">
        <f t="shared" si="90"/>
        <v>0</v>
      </c>
      <c r="Y397" s="82"/>
      <c r="Z397" s="80"/>
      <c r="AA397" s="81">
        <f t="shared" si="91"/>
        <v>0</v>
      </c>
      <c r="AB397" s="82"/>
      <c r="AC397" s="80"/>
      <c r="AD397" s="81">
        <f t="shared" si="92"/>
        <v>0</v>
      </c>
      <c r="AE397" s="82"/>
      <c r="AF397" s="80"/>
      <c r="AG397" s="81">
        <f t="shared" si="93"/>
        <v>0</v>
      </c>
      <c r="AH397" s="82"/>
      <c r="AI397" s="80"/>
      <c r="AJ397" s="81">
        <f t="shared" si="94"/>
        <v>0</v>
      </c>
      <c r="AK397" s="82"/>
      <c r="AL397" s="80"/>
      <c r="AM397" s="81">
        <v>0</v>
      </c>
      <c r="AN397" s="82"/>
      <c r="AO397" s="80"/>
      <c r="AP397" s="81">
        <v>0</v>
      </c>
      <c r="AQ397" s="82"/>
      <c r="AR397" s="80"/>
      <c r="AS397" s="81">
        <f t="shared" si="95"/>
        <v>0</v>
      </c>
      <c r="AT397" s="82"/>
      <c r="AU397" s="80"/>
      <c r="AV397" s="81">
        <f t="shared" si="96"/>
        <v>0</v>
      </c>
      <c r="AW397" s="82"/>
      <c r="AX397" s="80"/>
      <c r="AY397" s="81">
        <f t="shared" si="97"/>
        <v>0</v>
      </c>
      <c r="AZ397" s="82"/>
      <c r="BA397" s="80"/>
      <c r="BB397" s="81">
        <f t="shared" si="98"/>
        <v>0</v>
      </c>
      <c r="BC397" s="82"/>
      <c r="BD397" s="80"/>
      <c r="BE397" s="81">
        <f t="shared" si="99"/>
        <v>0</v>
      </c>
      <c r="BF397" s="82"/>
      <c r="BG397" s="80"/>
      <c r="BH397" s="81">
        <f t="shared" si="100"/>
        <v>0</v>
      </c>
      <c r="BI397" s="82"/>
      <c r="BJ397" s="80"/>
      <c r="BK397" s="81">
        <f t="shared" si="101"/>
        <v>0</v>
      </c>
      <c r="BL397" s="82"/>
      <c r="BM397" s="80"/>
      <c r="BN397" s="81">
        <f t="shared" si="102"/>
        <v>0</v>
      </c>
      <c r="BO397" s="82"/>
    </row>
    <row r="398" spans="1:67" ht="39" hidden="1" customHeight="1" thickBot="1">
      <c r="A398" s="71">
        <v>85387</v>
      </c>
      <c r="B398" s="71" t="s">
        <v>2242</v>
      </c>
      <c r="C398" s="221" t="str">
        <f ca="1">IF(V398&gt;0,IF($C$12=B398,COUNT($C$12:C397,1),""),"")</f>
        <v/>
      </c>
      <c r="D398" s="221" t="str">
        <f ca="1">IF(V398&gt;0,IF($D$12=B398,COUNT($D$12:D397,1),""),"")</f>
        <v/>
      </c>
      <c r="E398" s="221" t="str">
        <f ca="1">IF(V398&gt;0,IF($E$12=B398,COUNT($E$12:E397,1),""),"")</f>
        <v/>
      </c>
      <c r="F398" s="221" t="str">
        <f ca="1">IF(V398&gt;0,IF($F$12=B398,COUNT($F$12:F397,1),""),"")</f>
        <v/>
      </c>
      <c r="G398" s="120"/>
      <c r="H398" s="115">
        <v>80208</v>
      </c>
      <c r="I398" s="116" t="s">
        <v>385</v>
      </c>
      <c r="J398" s="116" t="s">
        <v>153</v>
      </c>
      <c r="K398" s="324">
        <v>2745000</v>
      </c>
      <c r="L398" s="121">
        <v>421001</v>
      </c>
      <c r="M398" s="117" t="s">
        <v>1218</v>
      </c>
      <c r="N398" s="117" t="s">
        <v>153</v>
      </c>
      <c r="O398" s="324">
        <v>533000</v>
      </c>
      <c r="P398" s="77">
        <f ca="1">SUMIF($W$12:BO398,$P$11,W398:BO398)</f>
        <v>0</v>
      </c>
      <c r="Q398" s="77">
        <f ca="1">SUMIF($W$12:BP398,$P$11,X398:BP398)</f>
        <v>0</v>
      </c>
      <c r="R398" s="77">
        <f ca="1">SUMIF($W$12:BQ398,$P$11,Y398:BQ398)</f>
        <v>0</v>
      </c>
      <c r="S398" s="78">
        <f t="shared" ca="1" si="103"/>
        <v>0</v>
      </c>
      <c r="T398" s="77">
        <f t="shared" ca="1" si="104"/>
        <v>0</v>
      </c>
      <c r="U398" s="77">
        <f t="shared" ca="1" si="105"/>
        <v>0</v>
      </c>
      <c r="V398" s="79">
        <f t="shared" ca="1" si="106"/>
        <v>0</v>
      </c>
      <c r="W398" s="80"/>
      <c r="X398" s="81">
        <f t="shared" ref="X398:X461" si="107">W398</f>
        <v>0</v>
      </c>
      <c r="Y398" s="82"/>
      <c r="Z398" s="80"/>
      <c r="AA398" s="81">
        <f t="shared" ref="AA398:AA461" si="108">Z398</f>
        <v>0</v>
      </c>
      <c r="AB398" s="82"/>
      <c r="AC398" s="80"/>
      <c r="AD398" s="81">
        <f t="shared" ref="AD398:AD461" si="109">AC398</f>
        <v>0</v>
      </c>
      <c r="AE398" s="82"/>
      <c r="AF398" s="80"/>
      <c r="AG398" s="81">
        <f t="shared" ref="AG398:AG461" si="110">AF398</f>
        <v>0</v>
      </c>
      <c r="AH398" s="82"/>
      <c r="AI398" s="80"/>
      <c r="AJ398" s="81">
        <f t="shared" ref="AJ398:AJ461" si="111">AI398</f>
        <v>0</v>
      </c>
      <c r="AK398" s="82"/>
      <c r="AL398" s="80"/>
      <c r="AM398" s="81">
        <v>0</v>
      </c>
      <c r="AN398" s="82"/>
      <c r="AO398" s="80"/>
      <c r="AP398" s="81">
        <v>0</v>
      </c>
      <c r="AQ398" s="82"/>
      <c r="AR398" s="80"/>
      <c r="AS398" s="81">
        <f t="shared" ref="AS398:AS461" si="112">AR398</f>
        <v>0</v>
      </c>
      <c r="AT398" s="82"/>
      <c r="AU398" s="80"/>
      <c r="AV398" s="81">
        <f t="shared" ref="AV398:AV461" si="113">AU398</f>
        <v>0</v>
      </c>
      <c r="AW398" s="82"/>
      <c r="AX398" s="80"/>
      <c r="AY398" s="81">
        <f t="shared" ref="AY398:AY461" si="114">AX398</f>
        <v>0</v>
      </c>
      <c r="AZ398" s="82"/>
      <c r="BA398" s="80"/>
      <c r="BB398" s="81">
        <f t="shared" ref="BB398:BB461" si="115">BA398</f>
        <v>0</v>
      </c>
      <c r="BC398" s="82"/>
      <c r="BD398" s="80"/>
      <c r="BE398" s="81">
        <f t="shared" ref="BE398:BE461" si="116">BD398</f>
        <v>0</v>
      </c>
      <c r="BF398" s="82"/>
      <c r="BG398" s="80"/>
      <c r="BH398" s="81">
        <f t="shared" ref="BH398:BH461" si="117">BG398</f>
        <v>0</v>
      </c>
      <c r="BI398" s="82"/>
      <c r="BJ398" s="80"/>
      <c r="BK398" s="81">
        <f t="shared" ref="BK398:BK461" si="118">BJ398</f>
        <v>0</v>
      </c>
      <c r="BL398" s="82"/>
      <c r="BM398" s="80"/>
      <c r="BN398" s="81">
        <f t="shared" ref="BN398:BN461" si="119">BM398</f>
        <v>0</v>
      </c>
      <c r="BO398" s="82"/>
    </row>
    <row r="399" spans="1:67" ht="39" hidden="1" customHeight="1" thickBot="1">
      <c r="A399" s="71">
        <v>85388</v>
      </c>
      <c r="B399" s="71" t="s">
        <v>2242</v>
      </c>
      <c r="C399" s="221" t="str">
        <f ca="1">IF(V399&gt;0,IF($C$12=B399,COUNT($C$12:C398,1),""),"")</f>
        <v/>
      </c>
      <c r="D399" s="221" t="str">
        <f ca="1">IF(V399&gt;0,IF($D$12=B399,COUNT($D$12:D398,1),""),"")</f>
        <v/>
      </c>
      <c r="E399" s="221" t="str">
        <f ca="1">IF(V399&gt;0,IF($E$12=B399,COUNT($E$12:E398,1),""),"")</f>
        <v/>
      </c>
      <c r="F399" s="221" t="str">
        <f ca="1">IF(V399&gt;0,IF($F$12=B399,COUNT($F$12:F398,1),""),"")</f>
        <v/>
      </c>
      <c r="G399" s="120"/>
      <c r="H399" s="115">
        <v>80209</v>
      </c>
      <c r="I399" s="116" t="s">
        <v>386</v>
      </c>
      <c r="J399" s="116" t="s">
        <v>153</v>
      </c>
      <c r="K399" s="324">
        <v>2980000</v>
      </c>
      <c r="L399" s="121">
        <v>421001</v>
      </c>
      <c r="M399" s="117" t="s">
        <v>1218</v>
      </c>
      <c r="N399" s="117" t="s">
        <v>153</v>
      </c>
      <c r="O399" s="324">
        <v>533000</v>
      </c>
      <c r="P399" s="77">
        <f ca="1">SUMIF($W$12:BO399,$P$11,W399:BO399)</f>
        <v>0</v>
      </c>
      <c r="Q399" s="77">
        <f ca="1">SUMIF($W$12:BP399,$P$11,X399:BP399)</f>
        <v>0</v>
      </c>
      <c r="R399" s="77">
        <f ca="1">SUMIF($W$12:BQ399,$P$11,Y399:BQ399)</f>
        <v>0</v>
      </c>
      <c r="S399" s="78">
        <f t="shared" ca="1" si="103"/>
        <v>0</v>
      </c>
      <c r="T399" s="77">
        <f t="shared" ca="1" si="104"/>
        <v>0</v>
      </c>
      <c r="U399" s="77">
        <f t="shared" ca="1" si="105"/>
        <v>0</v>
      </c>
      <c r="V399" s="79">
        <f t="shared" ca="1" si="106"/>
        <v>0</v>
      </c>
      <c r="W399" s="80"/>
      <c r="X399" s="81">
        <f t="shared" si="107"/>
        <v>0</v>
      </c>
      <c r="Y399" s="82"/>
      <c r="Z399" s="80"/>
      <c r="AA399" s="81">
        <f t="shared" si="108"/>
        <v>0</v>
      </c>
      <c r="AB399" s="82"/>
      <c r="AC399" s="80"/>
      <c r="AD399" s="81">
        <f t="shared" si="109"/>
        <v>0</v>
      </c>
      <c r="AE399" s="82"/>
      <c r="AF399" s="80"/>
      <c r="AG399" s="81">
        <f t="shared" si="110"/>
        <v>0</v>
      </c>
      <c r="AH399" s="82"/>
      <c r="AI399" s="80"/>
      <c r="AJ399" s="81">
        <f t="shared" si="111"/>
        <v>0</v>
      </c>
      <c r="AK399" s="82"/>
      <c r="AL399" s="80"/>
      <c r="AM399" s="81">
        <v>0</v>
      </c>
      <c r="AN399" s="82"/>
      <c r="AO399" s="80"/>
      <c r="AP399" s="81">
        <v>0</v>
      </c>
      <c r="AQ399" s="82"/>
      <c r="AR399" s="80"/>
      <c r="AS399" s="81">
        <f t="shared" si="112"/>
        <v>0</v>
      </c>
      <c r="AT399" s="82"/>
      <c r="AU399" s="80"/>
      <c r="AV399" s="81">
        <f t="shared" si="113"/>
        <v>0</v>
      </c>
      <c r="AW399" s="82"/>
      <c r="AX399" s="80"/>
      <c r="AY399" s="81">
        <f t="shared" si="114"/>
        <v>0</v>
      </c>
      <c r="AZ399" s="82"/>
      <c r="BA399" s="80"/>
      <c r="BB399" s="81">
        <f t="shared" si="115"/>
        <v>0</v>
      </c>
      <c r="BC399" s="82"/>
      <c r="BD399" s="80"/>
      <c r="BE399" s="81">
        <f t="shared" si="116"/>
        <v>0</v>
      </c>
      <c r="BF399" s="82"/>
      <c r="BG399" s="80"/>
      <c r="BH399" s="81">
        <f t="shared" si="117"/>
        <v>0</v>
      </c>
      <c r="BI399" s="82"/>
      <c r="BJ399" s="80"/>
      <c r="BK399" s="81">
        <f t="shared" si="118"/>
        <v>0</v>
      </c>
      <c r="BL399" s="82"/>
      <c r="BM399" s="80"/>
      <c r="BN399" s="81">
        <f t="shared" si="119"/>
        <v>0</v>
      </c>
      <c r="BO399" s="82"/>
    </row>
    <row r="400" spans="1:67" ht="39" hidden="1" customHeight="1" thickBot="1">
      <c r="A400" s="71">
        <v>85389</v>
      </c>
      <c r="B400" s="71" t="s">
        <v>2242</v>
      </c>
      <c r="C400" s="221" t="str">
        <f ca="1">IF(V400&gt;0,IF($C$12=B400,COUNT($C$12:C399,1),""),"")</f>
        <v/>
      </c>
      <c r="D400" s="221" t="str">
        <f ca="1">IF(V400&gt;0,IF($D$12=B400,COUNT($D$12:D399,1),""),"")</f>
        <v/>
      </c>
      <c r="E400" s="221" t="str">
        <f ca="1">IF(V400&gt;0,IF($E$12=B400,COUNT($E$12:E399,1),""),"")</f>
        <v/>
      </c>
      <c r="F400" s="221" t="str">
        <f ca="1">IF(V400&gt;0,IF($F$12=B400,COUNT($F$12:F399,1),""),"")</f>
        <v/>
      </c>
      <c r="G400" s="120">
        <v>662004210</v>
      </c>
      <c r="H400" s="115">
        <v>80301</v>
      </c>
      <c r="I400" s="116" t="s">
        <v>387</v>
      </c>
      <c r="J400" s="116" t="s">
        <v>153</v>
      </c>
      <c r="K400" s="324">
        <v>4313000</v>
      </c>
      <c r="L400" s="121">
        <v>421003</v>
      </c>
      <c r="M400" s="117" t="s">
        <v>1220</v>
      </c>
      <c r="N400" s="117" t="s">
        <v>153</v>
      </c>
      <c r="O400" s="324">
        <v>2093000</v>
      </c>
      <c r="P400" s="77">
        <f ca="1">SUMIF($W$12:BO400,$P$11,W400:BO400)</f>
        <v>0</v>
      </c>
      <c r="Q400" s="77">
        <f ca="1">SUMIF($W$12:BP400,$P$11,X400:BP400)</f>
        <v>0</v>
      </c>
      <c r="R400" s="77">
        <f ca="1">SUMIF($W$12:BQ400,$P$11,Y400:BQ400)</f>
        <v>0</v>
      </c>
      <c r="S400" s="78">
        <f t="shared" ca="1" si="103"/>
        <v>0</v>
      </c>
      <c r="T400" s="77">
        <f t="shared" ca="1" si="104"/>
        <v>0</v>
      </c>
      <c r="U400" s="77">
        <f t="shared" ca="1" si="105"/>
        <v>0</v>
      </c>
      <c r="V400" s="79">
        <f t="shared" ca="1" si="106"/>
        <v>0</v>
      </c>
      <c r="W400" s="80"/>
      <c r="X400" s="81">
        <f t="shared" si="107"/>
        <v>0</v>
      </c>
      <c r="Y400" s="82"/>
      <c r="Z400" s="80"/>
      <c r="AA400" s="81">
        <f t="shared" si="108"/>
        <v>0</v>
      </c>
      <c r="AB400" s="82"/>
      <c r="AC400" s="80"/>
      <c r="AD400" s="81">
        <f t="shared" si="109"/>
        <v>0</v>
      </c>
      <c r="AE400" s="82"/>
      <c r="AF400" s="80"/>
      <c r="AG400" s="81">
        <f t="shared" si="110"/>
        <v>0</v>
      </c>
      <c r="AH400" s="82"/>
      <c r="AI400" s="80"/>
      <c r="AJ400" s="81">
        <f t="shared" si="111"/>
        <v>0</v>
      </c>
      <c r="AK400" s="82"/>
      <c r="AL400" s="80"/>
      <c r="AM400" s="81">
        <v>0</v>
      </c>
      <c r="AN400" s="82"/>
      <c r="AO400" s="80"/>
      <c r="AP400" s="81">
        <v>0</v>
      </c>
      <c r="AQ400" s="82"/>
      <c r="AR400" s="80"/>
      <c r="AS400" s="81">
        <f t="shared" si="112"/>
        <v>0</v>
      </c>
      <c r="AT400" s="82"/>
      <c r="AU400" s="80"/>
      <c r="AV400" s="81">
        <f t="shared" si="113"/>
        <v>0</v>
      </c>
      <c r="AW400" s="82"/>
      <c r="AX400" s="80"/>
      <c r="AY400" s="81">
        <f t="shared" si="114"/>
        <v>0</v>
      </c>
      <c r="AZ400" s="82"/>
      <c r="BA400" s="80"/>
      <c r="BB400" s="81">
        <f t="shared" si="115"/>
        <v>0</v>
      </c>
      <c r="BC400" s="82"/>
      <c r="BD400" s="80"/>
      <c r="BE400" s="81">
        <f t="shared" si="116"/>
        <v>0</v>
      </c>
      <c r="BF400" s="82"/>
      <c r="BG400" s="80"/>
      <c r="BH400" s="81">
        <f t="shared" si="117"/>
        <v>0</v>
      </c>
      <c r="BI400" s="82"/>
      <c r="BJ400" s="80"/>
      <c r="BK400" s="81">
        <f t="shared" si="118"/>
        <v>0</v>
      </c>
      <c r="BL400" s="82"/>
      <c r="BM400" s="80"/>
      <c r="BN400" s="81">
        <f t="shared" si="119"/>
        <v>0</v>
      </c>
      <c r="BO400" s="82"/>
    </row>
    <row r="401" spans="1:67" ht="39" hidden="1" customHeight="1" thickBot="1">
      <c r="A401" s="71">
        <v>85390</v>
      </c>
      <c r="B401" s="71" t="s">
        <v>2242</v>
      </c>
      <c r="C401" s="221" t="str">
        <f ca="1">IF(V401&gt;0,IF($C$12=B401,COUNT($C$12:C400,1),""),"")</f>
        <v/>
      </c>
      <c r="D401" s="221" t="str">
        <f ca="1">IF(V401&gt;0,IF($D$12=B401,COUNT($D$12:D400,1),""),"")</f>
        <v/>
      </c>
      <c r="E401" s="221" t="str">
        <f ca="1">IF(V401&gt;0,IF($E$12=B401,COUNT($E$12:E400,1),""),"")</f>
        <v/>
      </c>
      <c r="F401" s="221" t="str">
        <f ca="1">IF(V401&gt;0,IF($F$12=B401,COUNT($F$12:F400,1),""),"")</f>
        <v/>
      </c>
      <c r="G401" s="120">
        <v>662004210</v>
      </c>
      <c r="H401" s="115">
        <v>80302</v>
      </c>
      <c r="I401" s="116" t="s">
        <v>388</v>
      </c>
      <c r="J401" s="116" t="s">
        <v>153</v>
      </c>
      <c r="K401" s="324">
        <v>5490000</v>
      </c>
      <c r="L401" s="121">
        <v>421003</v>
      </c>
      <c r="M401" s="117" t="s">
        <v>1220</v>
      </c>
      <c r="N401" s="117" t="s">
        <v>153</v>
      </c>
      <c r="O401" s="324">
        <v>2093000</v>
      </c>
      <c r="P401" s="77">
        <f ca="1">SUMIF($W$12:BO401,$P$11,W401:BO401)</f>
        <v>0</v>
      </c>
      <c r="Q401" s="77">
        <f ca="1">SUMIF($W$12:BP401,$P$11,X401:BP401)</f>
        <v>0</v>
      </c>
      <c r="R401" s="77">
        <f ca="1">SUMIF($W$12:BQ401,$P$11,Y401:BQ401)</f>
        <v>0</v>
      </c>
      <c r="S401" s="78">
        <f t="shared" ca="1" si="103"/>
        <v>0</v>
      </c>
      <c r="T401" s="77">
        <f t="shared" ca="1" si="104"/>
        <v>0</v>
      </c>
      <c r="U401" s="77">
        <f t="shared" ca="1" si="105"/>
        <v>0</v>
      </c>
      <c r="V401" s="79">
        <f t="shared" ca="1" si="106"/>
        <v>0</v>
      </c>
      <c r="W401" s="80"/>
      <c r="X401" s="81">
        <f t="shared" si="107"/>
        <v>0</v>
      </c>
      <c r="Y401" s="82"/>
      <c r="Z401" s="80"/>
      <c r="AA401" s="81">
        <f t="shared" si="108"/>
        <v>0</v>
      </c>
      <c r="AB401" s="82"/>
      <c r="AC401" s="80"/>
      <c r="AD401" s="81">
        <f t="shared" si="109"/>
        <v>0</v>
      </c>
      <c r="AE401" s="82"/>
      <c r="AF401" s="80"/>
      <c r="AG401" s="81">
        <f t="shared" si="110"/>
        <v>0</v>
      </c>
      <c r="AH401" s="82"/>
      <c r="AI401" s="80"/>
      <c r="AJ401" s="81">
        <f t="shared" si="111"/>
        <v>0</v>
      </c>
      <c r="AK401" s="82"/>
      <c r="AL401" s="80"/>
      <c r="AM401" s="81">
        <v>0</v>
      </c>
      <c r="AN401" s="82"/>
      <c r="AO401" s="80"/>
      <c r="AP401" s="81">
        <v>0</v>
      </c>
      <c r="AQ401" s="82"/>
      <c r="AR401" s="80"/>
      <c r="AS401" s="81">
        <f t="shared" si="112"/>
        <v>0</v>
      </c>
      <c r="AT401" s="82"/>
      <c r="AU401" s="80"/>
      <c r="AV401" s="81">
        <f t="shared" si="113"/>
        <v>0</v>
      </c>
      <c r="AW401" s="82"/>
      <c r="AX401" s="80"/>
      <c r="AY401" s="81">
        <f t="shared" si="114"/>
        <v>0</v>
      </c>
      <c r="AZ401" s="82"/>
      <c r="BA401" s="80"/>
      <c r="BB401" s="81">
        <f t="shared" si="115"/>
        <v>0</v>
      </c>
      <c r="BC401" s="82"/>
      <c r="BD401" s="80"/>
      <c r="BE401" s="81">
        <f t="shared" si="116"/>
        <v>0</v>
      </c>
      <c r="BF401" s="82"/>
      <c r="BG401" s="80"/>
      <c r="BH401" s="81">
        <f t="shared" si="117"/>
        <v>0</v>
      </c>
      <c r="BI401" s="82"/>
      <c r="BJ401" s="80"/>
      <c r="BK401" s="81">
        <f t="shared" si="118"/>
        <v>0</v>
      </c>
      <c r="BL401" s="82"/>
      <c r="BM401" s="80"/>
      <c r="BN401" s="81">
        <f t="shared" si="119"/>
        <v>0</v>
      </c>
      <c r="BO401" s="82"/>
    </row>
    <row r="402" spans="1:67" ht="39" hidden="1" customHeight="1" thickBot="1">
      <c r="A402" s="71">
        <v>85391</v>
      </c>
      <c r="B402" s="71" t="s">
        <v>2242</v>
      </c>
      <c r="C402" s="221" t="str">
        <f ca="1">IF(V402&gt;0,IF($C$12=B402,COUNT($C$12:C401,1),""),"")</f>
        <v/>
      </c>
      <c r="D402" s="221" t="str">
        <f ca="1">IF(V402&gt;0,IF($D$12=B402,COUNT($D$12:D401,1),""),"")</f>
        <v/>
      </c>
      <c r="E402" s="221" t="str">
        <f ca="1">IF(V402&gt;0,IF($E$12=B402,COUNT($E$12:E401,1),""),"")</f>
        <v/>
      </c>
      <c r="F402" s="221" t="str">
        <f ca="1">IF(V402&gt;0,IF($F$12=B402,COUNT($F$12:F401,1),""),"")</f>
        <v/>
      </c>
      <c r="G402" s="120"/>
      <c r="H402" s="115">
        <v>80303</v>
      </c>
      <c r="I402" s="116" t="s">
        <v>389</v>
      </c>
      <c r="J402" s="116" t="s">
        <v>153</v>
      </c>
      <c r="K402" s="324">
        <v>1530000</v>
      </c>
      <c r="L402" s="121">
        <v>421004</v>
      </c>
      <c r="M402" s="117" t="s">
        <v>1221</v>
      </c>
      <c r="N402" s="117" t="s">
        <v>153</v>
      </c>
      <c r="O402" s="324">
        <v>530000</v>
      </c>
      <c r="P402" s="77">
        <f ca="1">SUMIF($W$12:BO402,$P$11,W402:BO402)</f>
        <v>0</v>
      </c>
      <c r="Q402" s="77">
        <f ca="1">SUMIF($W$12:BP402,$P$11,X402:BP402)</f>
        <v>0</v>
      </c>
      <c r="R402" s="77">
        <f ca="1">SUMIF($W$12:BQ402,$P$11,Y402:BQ402)</f>
        <v>0</v>
      </c>
      <c r="S402" s="78">
        <f t="shared" ca="1" si="103"/>
        <v>0</v>
      </c>
      <c r="T402" s="77">
        <f t="shared" ca="1" si="104"/>
        <v>0</v>
      </c>
      <c r="U402" s="77">
        <f t="shared" ca="1" si="105"/>
        <v>0</v>
      </c>
      <c r="V402" s="79">
        <f t="shared" ca="1" si="106"/>
        <v>0</v>
      </c>
      <c r="W402" s="80"/>
      <c r="X402" s="81">
        <f t="shared" si="107"/>
        <v>0</v>
      </c>
      <c r="Y402" s="82"/>
      <c r="Z402" s="80"/>
      <c r="AA402" s="81">
        <f t="shared" si="108"/>
        <v>0</v>
      </c>
      <c r="AB402" s="82"/>
      <c r="AC402" s="80"/>
      <c r="AD402" s="81">
        <f t="shared" si="109"/>
        <v>0</v>
      </c>
      <c r="AE402" s="82"/>
      <c r="AF402" s="80"/>
      <c r="AG402" s="81">
        <f t="shared" si="110"/>
        <v>0</v>
      </c>
      <c r="AH402" s="82"/>
      <c r="AI402" s="80"/>
      <c r="AJ402" s="81">
        <f t="shared" si="111"/>
        <v>0</v>
      </c>
      <c r="AK402" s="82"/>
      <c r="AL402" s="80"/>
      <c r="AM402" s="81">
        <v>0</v>
      </c>
      <c r="AN402" s="82"/>
      <c r="AO402" s="80"/>
      <c r="AP402" s="81">
        <v>0</v>
      </c>
      <c r="AQ402" s="82"/>
      <c r="AR402" s="80"/>
      <c r="AS402" s="81">
        <f t="shared" si="112"/>
        <v>0</v>
      </c>
      <c r="AT402" s="82"/>
      <c r="AU402" s="80"/>
      <c r="AV402" s="81">
        <f t="shared" si="113"/>
        <v>0</v>
      </c>
      <c r="AW402" s="82"/>
      <c r="AX402" s="80"/>
      <c r="AY402" s="81">
        <f t="shared" si="114"/>
        <v>0</v>
      </c>
      <c r="AZ402" s="82"/>
      <c r="BA402" s="80"/>
      <c r="BB402" s="81">
        <f t="shared" si="115"/>
        <v>0</v>
      </c>
      <c r="BC402" s="82"/>
      <c r="BD402" s="80"/>
      <c r="BE402" s="81">
        <f t="shared" si="116"/>
        <v>0</v>
      </c>
      <c r="BF402" s="82"/>
      <c r="BG402" s="80"/>
      <c r="BH402" s="81">
        <f t="shared" si="117"/>
        <v>0</v>
      </c>
      <c r="BI402" s="82"/>
      <c r="BJ402" s="80"/>
      <c r="BK402" s="81">
        <f t="shared" si="118"/>
        <v>0</v>
      </c>
      <c r="BL402" s="82"/>
      <c r="BM402" s="80"/>
      <c r="BN402" s="81">
        <f t="shared" si="119"/>
        <v>0</v>
      </c>
      <c r="BO402" s="82"/>
    </row>
    <row r="403" spans="1:67" ht="39" hidden="1" customHeight="1" thickBot="1">
      <c r="A403" s="71">
        <v>85392</v>
      </c>
      <c r="B403" s="71" t="s">
        <v>2242</v>
      </c>
      <c r="C403" s="221" t="str">
        <f ca="1">IF(V403&gt;0,IF($C$12=B403,COUNT($C$12:C402,1),""),"")</f>
        <v/>
      </c>
      <c r="D403" s="221" t="str">
        <f ca="1">IF(V403&gt;0,IF($D$12=B403,COUNT($D$12:D402,1),""),"")</f>
        <v/>
      </c>
      <c r="E403" s="221" t="str">
        <f ca="1">IF(V403&gt;0,IF($E$12=B403,COUNT($E$12:E402,1),""),"")</f>
        <v/>
      </c>
      <c r="F403" s="221" t="str">
        <f ca="1">IF(V403&gt;0,IF($F$12=B403,COUNT($F$12:F402,1),""),"")</f>
        <v/>
      </c>
      <c r="G403" s="120">
        <v>522</v>
      </c>
      <c r="H403" s="115">
        <v>80304</v>
      </c>
      <c r="I403" s="116" t="s">
        <v>390</v>
      </c>
      <c r="J403" s="116" t="s">
        <v>153</v>
      </c>
      <c r="K403" s="324">
        <v>2700000</v>
      </c>
      <c r="L403" s="121">
        <v>421003</v>
      </c>
      <c r="M403" s="117" t="s">
        <v>1220</v>
      </c>
      <c r="N403" s="117" t="s">
        <v>153</v>
      </c>
      <c r="O403" s="324">
        <v>2093000</v>
      </c>
      <c r="P403" s="77">
        <f ca="1">SUMIF($W$12:BO403,$P$11,W403:BO403)</f>
        <v>0</v>
      </c>
      <c r="Q403" s="77">
        <f ca="1">SUMIF($W$12:BP403,$P$11,X403:BP403)</f>
        <v>0</v>
      </c>
      <c r="R403" s="77">
        <f ca="1">SUMIF($W$12:BQ403,$P$11,Y403:BQ403)</f>
        <v>0</v>
      </c>
      <c r="S403" s="78">
        <f t="shared" ca="1" si="103"/>
        <v>0</v>
      </c>
      <c r="T403" s="77">
        <f t="shared" ca="1" si="104"/>
        <v>0</v>
      </c>
      <c r="U403" s="77">
        <f t="shared" ca="1" si="105"/>
        <v>0</v>
      </c>
      <c r="V403" s="79">
        <f t="shared" ca="1" si="106"/>
        <v>0</v>
      </c>
      <c r="W403" s="80"/>
      <c r="X403" s="81">
        <f t="shared" si="107"/>
        <v>0</v>
      </c>
      <c r="Y403" s="82"/>
      <c r="Z403" s="80"/>
      <c r="AA403" s="81">
        <f t="shared" si="108"/>
        <v>0</v>
      </c>
      <c r="AB403" s="82"/>
      <c r="AC403" s="80"/>
      <c r="AD403" s="81">
        <f t="shared" si="109"/>
        <v>0</v>
      </c>
      <c r="AE403" s="82"/>
      <c r="AF403" s="80"/>
      <c r="AG403" s="81">
        <f t="shared" si="110"/>
        <v>0</v>
      </c>
      <c r="AH403" s="82"/>
      <c r="AI403" s="80"/>
      <c r="AJ403" s="81">
        <f t="shared" si="111"/>
        <v>0</v>
      </c>
      <c r="AK403" s="82"/>
      <c r="AL403" s="80"/>
      <c r="AM403" s="81">
        <v>0</v>
      </c>
      <c r="AN403" s="82"/>
      <c r="AO403" s="80"/>
      <c r="AP403" s="81">
        <v>0</v>
      </c>
      <c r="AQ403" s="82"/>
      <c r="AR403" s="80"/>
      <c r="AS403" s="81">
        <f t="shared" si="112"/>
        <v>0</v>
      </c>
      <c r="AT403" s="82"/>
      <c r="AU403" s="80"/>
      <c r="AV403" s="81">
        <f t="shared" si="113"/>
        <v>0</v>
      </c>
      <c r="AW403" s="82"/>
      <c r="AX403" s="80"/>
      <c r="AY403" s="81">
        <f t="shared" si="114"/>
        <v>0</v>
      </c>
      <c r="AZ403" s="82"/>
      <c r="BA403" s="80"/>
      <c r="BB403" s="81">
        <f t="shared" si="115"/>
        <v>0</v>
      </c>
      <c r="BC403" s="82"/>
      <c r="BD403" s="80"/>
      <c r="BE403" s="81">
        <f t="shared" si="116"/>
        <v>0</v>
      </c>
      <c r="BF403" s="82"/>
      <c r="BG403" s="80"/>
      <c r="BH403" s="81">
        <f t="shared" si="117"/>
        <v>0</v>
      </c>
      <c r="BI403" s="82"/>
      <c r="BJ403" s="80"/>
      <c r="BK403" s="81">
        <f t="shared" si="118"/>
        <v>0</v>
      </c>
      <c r="BL403" s="82"/>
      <c r="BM403" s="80"/>
      <c r="BN403" s="81">
        <f t="shared" si="119"/>
        <v>0</v>
      </c>
      <c r="BO403" s="82"/>
    </row>
    <row r="404" spans="1:67" ht="39" hidden="1" customHeight="1" thickBot="1">
      <c r="A404" s="71">
        <v>85393</v>
      </c>
      <c r="B404" s="71" t="s">
        <v>2242</v>
      </c>
      <c r="C404" s="221" t="str">
        <f ca="1">IF(V404&gt;0,IF($C$12=B404,COUNT($C$12:C403,1),""),"")</f>
        <v/>
      </c>
      <c r="D404" s="221" t="str">
        <f ca="1">IF(V404&gt;0,IF($D$12=B404,COUNT($D$12:D403,1),""),"")</f>
        <v/>
      </c>
      <c r="E404" s="221" t="str">
        <f ca="1">IF(V404&gt;0,IF($E$12=B404,COUNT($E$12:E403,1),""),"")</f>
        <v/>
      </c>
      <c r="F404" s="221" t="str">
        <f ca="1">IF(V404&gt;0,IF($F$12=B404,COUNT($F$12:F403,1),""),"")</f>
        <v/>
      </c>
      <c r="G404" s="120"/>
      <c r="H404" s="115">
        <v>80501</v>
      </c>
      <c r="I404" s="116" t="s">
        <v>391</v>
      </c>
      <c r="J404" s="116" t="s">
        <v>238</v>
      </c>
      <c r="K404" s="324">
        <v>14343000</v>
      </c>
      <c r="L404" s="121">
        <v>423302</v>
      </c>
      <c r="M404" s="117" t="s">
        <v>1418</v>
      </c>
      <c r="N404" s="117" t="s">
        <v>240</v>
      </c>
      <c r="O404" s="324">
        <v>4684000</v>
      </c>
      <c r="P404" s="77">
        <f ca="1">SUMIF($W$12:BO404,$P$11,W404:BO404)</f>
        <v>0</v>
      </c>
      <c r="Q404" s="77">
        <f ca="1">SUMIF($W$12:BP404,$P$11,X404:BP404)</f>
        <v>0</v>
      </c>
      <c r="R404" s="77">
        <v>0</v>
      </c>
      <c r="S404" s="78">
        <f t="shared" ca="1" si="103"/>
        <v>0</v>
      </c>
      <c r="T404" s="77">
        <f t="shared" ca="1" si="104"/>
        <v>0</v>
      </c>
      <c r="U404" s="77">
        <v>0</v>
      </c>
      <c r="V404" s="79">
        <f t="shared" ca="1" si="106"/>
        <v>0</v>
      </c>
      <c r="W404" s="80"/>
      <c r="X404" s="81">
        <f t="shared" si="107"/>
        <v>0</v>
      </c>
      <c r="Y404" s="82"/>
      <c r="Z404" s="80"/>
      <c r="AA404" s="81">
        <f t="shared" si="108"/>
        <v>0</v>
      </c>
      <c r="AB404" s="82"/>
      <c r="AC404" s="80"/>
      <c r="AD404" s="81">
        <f t="shared" si="109"/>
        <v>0</v>
      </c>
      <c r="AE404" s="82"/>
      <c r="AF404" s="80"/>
      <c r="AG404" s="81">
        <f t="shared" si="110"/>
        <v>0</v>
      </c>
      <c r="AH404" s="82"/>
      <c r="AI404" s="80"/>
      <c r="AJ404" s="81">
        <f t="shared" si="111"/>
        <v>0</v>
      </c>
      <c r="AK404" s="82"/>
      <c r="AL404" s="80"/>
      <c r="AM404" s="81">
        <v>0</v>
      </c>
      <c r="AN404" s="82"/>
      <c r="AO404" s="80"/>
      <c r="AP404" s="81">
        <v>0</v>
      </c>
      <c r="AQ404" s="82"/>
      <c r="AR404" s="80"/>
      <c r="AS404" s="81">
        <f t="shared" si="112"/>
        <v>0</v>
      </c>
      <c r="AT404" s="82"/>
      <c r="AU404" s="80"/>
      <c r="AV404" s="81">
        <f t="shared" si="113"/>
        <v>0</v>
      </c>
      <c r="AW404" s="82"/>
      <c r="AX404" s="80"/>
      <c r="AY404" s="81">
        <f t="shared" si="114"/>
        <v>0</v>
      </c>
      <c r="AZ404" s="82"/>
      <c r="BA404" s="80"/>
      <c r="BB404" s="81">
        <f t="shared" si="115"/>
        <v>0</v>
      </c>
      <c r="BC404" s="82"/>
      <c r="BD404" s="80"/>
      <c r="BE404" s="81">
        <f t="shared" si="116"/>
        <v>0</v>
      </c>
      <c r="BF404" s="82"/>
      <c r="BG404" s="80"/>
      <c r="BH404" s="81">
        <f t="shared" si="117"/>
        <v>0</v>
      </c>
      <c r="BI404" s="82"/>
      <c r="BJ404" s="80"/>
      <c r="BK404" s="81">
        <f t="shared" si="118"/>
        <v>0</v>
      </c>
      <c r="BL404" s="82"/>
      <c r="BM404" s="80"/>
      <c r="BN404" s="81">
        <f t="shared" si="119"/>
        <v>0</v>
      </c>
      <c r="BO404" s="82"/>
    </row>
    <row r="405" spans="1:67" ht="39" hidden="1" customHeight="1" thickBot="1">
      <c r="A405" s="71">
        <v>85395</v>
      </c>
      <c r="B405" s="71" t="s">
        <v>2242</v>
      </c>
      <c r="C405" s="221" t="str">
        <f ca="1">IF(V405&gt;0,IF($C$12=B405,COUNT($C$12:C404,1),""),"")</f>
        <v/>
      </c>
      <c r="D405" s="221" t="str">
        <f ca="1">IF(V405&gt;0,IF($D$12=B405,COUNT($D$12:D404,1),""),"")</f>
        <v/>
      </c>
      <c r="E405" s="221" t="str">
        <f ca="1">IF(V405&gt;0,IF($E$12=B405,COUNT($E$12:E404,1),""),"")</f>
        <v/>
      </c>
      <c r="F405" s="221" t="str">
        <f ca="1">IF(V405&gt;0,IF($F$12=B405,COUNT($F$12:F404,1),""),"")</f>
        <v/>
      </c>
      <c r="G405" s="120">
        <v>723002700</v>
      </c>
      <c r="H405" s="115">
        <v>80602</v>
      </c>
      <c r="I405" s="116" t="s">
        <v>392</v>
      </c>
      <c r="J405" s="116" t="s">
        <v>153</v>
      </c>
      <c r="K405" s="324">
        <v>3418000</v>
      </c>
      <c r="L405" s="121">
        <v>422709</v>
      </c>
      <c r="M405" s="117" t="s">
        <v>1374</v>
      </c>
      <c r="N405" s="117" t="s">
        <v>153</v>
      </c>
      <c r="O405" s="324">
        <v>2298000</v>
      </c>
      <c r="P405" s="77">
        <f ca="1">SUMIF($W$12:BO405,$P$11,W405:BO405)</f>
        <v>0</v>
      </c>
      <c r="Q405" s="77">
        <f ca="1">SUMIF($W$12:BP405,$P$11,X405:BP405)</f>
        <v>0</v>
      </c>
      <c r="R405" s="77">
        <f ca="1">SUMIF($W$12:BQ405,$P$11,Y405:BQ405)</f>
        <v>0</v>
      </c>
      <c r="S405" s="78">
        <f t="shared" ca="1" si="103"/>
        <v>0</v>
      </c>
      <c r="T405" s="77">
        <f t="shared" ca="1" si="104"/>
        <v>0</v>
      </c>
      <c r="U405" s="77">
        <f t="shared" ca="1" si="105"/>
        <v>0</v>
      </c>
      <c r="V405" s="79">
        <f t="shared" ca="1" si="106"/>
        <v>0</v>
      </c>
      <c r="W405" s="80"/>
      <c r="X405" s="81">
        <f t="shared" si="107"/>
        <v>0</v>
      </c>
      <c r="Y405" s="82"/>
      <c r="Z405" s="80"/>
      <c r="AA405" s="81">
        <f t="shared" si="108"/>
        <v>0</v>
      </c>
      <c r="AB405" s="82"/>
      <c r="AC405" s="80"/>
      <c r="AD405" s="81">
        <f t="shared" si="109"/>
        <v>0</v>
      </c>
      <c r="AE405" s="82"/>
      <c r="AF405" s="80"/>
      <c r="AG405" s="81">
        <f t="shared" si="110"/>
        <v>0</v>
      </c>
      <c r="AH405" s="82"/>
      <c r="AI405" s="80"/>
      <c r="AJ405" s="81">
        <f t="shared" si="111"/>
        <v>0</v>
      </c>
      <c r="AK405" s="82"/>
      <c r="AL405" s="80"/>
      <c r="AM405" s="81">
        <v>0</v>
      </c>
      <c r="AN405" s="82"/>
      <c r="AO405" s="80"/>
      <c r="AP405" s="81">
        <v>0</v>
      </c>
      <c r="AQ405" s="82"/>
      <c r="AR405" s="80"/>
      <c r="AS405" s="81">
        <f t="shared" si="112"/>
        <v>0</v>
      </c>
      <c r="AT405" s="82"/>
      <c r="AU405" s="80"/>
      <c r="AV405" s="81">
        <f t="shared" si="113"/>
        <v>0</v>
      </c>
      <c r="AW405" s="82"/>
      <c r="AX405" s="80"/>
      <c r="AY405" s="81">
        <f t="shared" si="114"/>
        <v>0</v>
      </c>
      <c r="AZ405" s="82"/>
      <c r="BA405" s="80"/>
      <c r="BB405" s="81">
        <f t="shared" si="115"/>
        <v>0</v>
      </c>
      <c r="BC405" s="82"/>
      <c r="BD405" s="80"/>
      <c r="BE405" s="81">
        <f t="shared" si="116"/>
        <v>0</v>
      </c>
      <c r="BF405" s="82"/>
      <c r="BG405" s="80"/>
      <c r="BH405" s="81">
        <f t="shared" si="117"/>
        <v>0</v>
      </c>
      <c r="BI405" s="82"/>
      <c r="BJ405" s="80"/>
      <c r="BK405" s="81">
        <f t="shared" si="118"/>
        <v>0</v>
      </c>
      <c r="BL405" s="82"/>
      <c r="BM405" s="80"/>
      <c r="BN405" s="81">
        <f t="shared" si="119"/>
        <v>0</v>
      </c>
      <c r="BO405" s="82"/>
    </row>
    <row r="406" spans="1:67" ht="39" hidden="1" customHeight="1" thickBot="1">
      <c r="A406" s="71">
        <v>85398</v>
      </c>
      <c r="B406" s="71" t="s">
        <v>2242</v>
      </c>
      <c r="C406" s="221" t="str">
        <f ca="1">IF(V406&gt;0,IF($C$12=B406,COUNT($C$12:C405,1),""),"")</f>
        <v/>
      </c>
      <c r="D406" s="221" t="str">
        <f ca="1">IF(V406&gt;0,IF($D$12=B406,COUNT($D$12:D405,1),""),"")</f>
        <v/>
      </c>
      <c r="E406" s="221" t="str">
        <f ca="1">IF(V406&gt;0,IF($E$12=B406,COUNT($E$12:E405,1),""),"")</f>
        <v/>
      </c>
      <c r="F406" s="221" t="str">
        <f ca="1">IF(V406&gt;0,IF($F$12=B406,COUNT($F$12:F405,1),""),"")</f>
        <v/>
      </c>
      <c r="G406" s="120"/>
      <c r="H406" s="115">
        <v>80605</v>
      </c>
      <c r="I406" s="116" t="s">
        <v>393</v>
      </c>
      <c r="J406" s="116" t="s">
        <v>153</v>
      </c>
      <c r="K406" s="324">
        <v>5718000</v>
      </c>
      <c r="L406" s="121">
        <v>422709</v>
      </c>
      <c r="M406" s="117" t="s">
        <v>1374</v>
      </c>
      <c r="N406" s="117" t="s">
        <v>153</v>
      </c>
      <c r="O406" s="324">
        <v>2298000</v>
      </c>
      <c r="P406" s="77">
        <f ca="1">SUMIF($W$12:BO406,$P$11,W406:BO406)</f>
        <v>0</v>
      </c>
      <c r="Q406" s="77">
        <f ca="1">SUMIF($W$12:BP406,$P$11,X406:BP406)</f>
        <v>0</v>
      </c>
      <c r="R406" s="77">
        <f ca="1">SUMIF($W$12:BQ406,$P$11,Y406:BQ406)</f>
        <v>0</v>
      </c>
      <c r="S406" s="78">
        <f t="shared" ca="1" si="103"/>
        <v>0</v>
      </c>
      <c r="T406" s="77">
        <f t="shared" ca="1" si="104"/>
        <v>0</v>
      </c>
      <c r="U406" s="77">
        <f t="shared" ca="1" si="105"/>
        <v>0</v>
      </c>
      <c r="V406" s="79">
        <f t="shared" ca="1" si="106"/>
        <v>0</v>
      </c>
      <c r="W406" s="80"/>
      <c r="X406" s="81">
        <f t="shared" si="107"/>
        <v>0</v>
      </c>
      <c r="Y406" s="82"/>
      <c r="Z406" s="80"/>
      <c r="AA406" s="81">
        <f t="shared" si="108"/>
        <v>0</v>
      </c>
      <c r="AB406" s="82"/>
      <c r="AC406" s="80"/>
      <c r="AD406" s="81">
        <f t="shared" si="109"/>
        <v>0</v>
      </c>
      <c r="AE406" s="82"/>
      <c r="AF406" s="80"/>
      <c r="AG406" s="81">
        <f t="shared" si="110"/>
        <v>0</v>
      </c>
      <c r="AH406" s="82"/>
      <c r="AI406" s="80"/>
      <c r="AJ406" s="81">
        <f t="shared" si="111"/>
        <v>0</v>
      </c>
      <c r="AK406" s="82"/>
      <c r="AL406" s="80"/>
      <c r="AM406" s="81">
        <v>0</v>
      </c>
      <c r="AN406" s="82"/>
      <c r="AO406" s="80"/>
      <c r="AP406" s="81">
        <v>0</v>
      </c>
      <c r="AQ406" s="82"/>
      <c r="AR406" s="80"/>
      <c r="AS406" s="81">
        <f t="shared" si="112"/>
        <v>0</v>
      </c>
      <c r="AT406" s="82"/>
      <c r="AU406" s="80"/>
      <c r="AV406" s="81">
        <f t="shared" si="113"/>
        <v>0</v>
      </c>
      <c r="AW406" s="82"/>
      <c r="AX406" s="80"/>
      <c r="AY406" s="81">
        <f t="shared" si="114"/>
        <v>0</v>
      </c>
      <c r="AZ406" s="82"/>
      <c r="BA406" s="80"/>
      <c r="BB406" s="81">
        <f t="shared" si="115"/>
        <v>0</v>
      </c>
      <c r="BC406" s="82"/>
      <c r="BD406" s="80"/>
      <c r="BE406" s="81">
        <f t="shared" si="116"/>
        <v>0</v>
      </c>
      <c r="BF406" s="82"/>
      <c r="BG406" s="80"/>
      <c r="BH406" s="81">
        <f t="shared" si="117"/>
        <v>0</v>
      </c>
      <c r="BI406" s="82"/>
      <c r="BJ406" s="80"/>
      <c r="BK406" s="81">
        <f t="shared" si="118"/>
        <v>0</v>
      </c>
      <c r="BL406" s="82"/>
      <c r="BM406" s="80"/>
      <c r="BN406" s="81">
        <f t="shared" si="119"/>
        <v>0</v>
      </c>
      <c r="BO406" s="82"/>
    </row>
    <row r="407" spans="1:67" ht="39" hidden="1" customHeight="1" thickBot="1">
      <c r="A407" s="71">
        <v>85400</v>
      </c>
      <c r="B407" s="71" t="s">
        <v>2242</v>
      </c>
      <c r="C407" s="221" t="str">
        <f ca="1">IF(V407&gt;0,IF($C$12=B407,COUNT($C$12:C406,1),""),"")</f>
        <v/>
      </c>
      <c r="D407" s="221" t="str">
        <f ca="1">IF(V407&gt;0,IF($D$12=B407,COUNT($D$12:D406,1),""),"")</f>
        <v/>
      </c>
      <c r="E407" s="221" t="str">
        <f ca="1">IF(V407&gt;0,IF($E$12=B407,COUNT($E$12:E406,1),""),"")</f>
        <v/>
      </c>
      <c r="F407" s="221" t="str">
        <f ca="1">IF(V407&gt;0,IF($F$12=B407,COUNT($F$12:F406,1),""),"")</f>
        <v/>
      </c>
      <c r="G407" s="120"/>
      <c r="H407" s="115">
        <v>90201</v>
      </c>
      <c r="I407" s="116" t="s">
        <v>395</v>
      </c>
      <c r="J407" s="116" t="s">
        <v>153</v>
      </c>
      <c r="K407" s="324">
        <v>6284000</v>
      </c>
      <c r="L407" s="121">
        <v>422201</v>
      </c>
      <c r="M407" s="117" t="s">
        <v>1308</v>
      </c>
      <c r="N407" s="117" t="s">
        <v>153</v>
      </c>
      <c r="O407" s="324">
        <v>4636000</v>
      </c>
      <c r="P407" s="77">
        <f ca="1">SUMIF($W$12:BO407,$P$11,W407:BO407)</f>
        <v>0</v>
      </c>
      <c r="Q407" s="77">
        <f ca="1">SUMIF($W$12:BP407,$P$11,X407:BP407)</f>
        <v>0</v>
      </c>
      <c r="R407" s="77">
        <v>0</v>
      </c>
      <c r="S407" s="78">
        <f t="shared" ca="1" si="103"/>
        <v>0</v>
      </c>
      <c r="T407" s="77">
        <f t="shared" ca="1" si="104"/>
        <v>0</v>
      </c>
      <c r="U407" s="77">
        <v>0</v>
      </c>
      <c r="V407" s="79">
        <f t="shared" ca="1" si="106"/>
        <v>0</v>
      </c>
      <c r="W407" s="80"/>
      <c r="X407" s="81">
        <f t="shared" si="107"/>
        <v>0</v>
      </c>
      <c r="Y407" s="82"/>
      <c r="Z407" s="80"/>
      <c r="AA407" s="81">
        <f t="shared" si="108"/>
        <v>0</v>
      </c>
      <c r="AB407" s="82"/>
      <c r="AC407" s="80"/>
      <c r="AD407" s="81">
        <f t="shared" si="109"/>
        <v>0</v>
      </c>
      <c r="AE407" s="82"/>
      <c r="AF407" s="80"/>
      <c r="AG407" s="81">
        <f t="shared" si="110"/>
        <v>0</v>
      </c>
      <c r="AH407" s="82"/>
      <c r="AI407" s="80"/>
      <c r="AJ407" s="81">
        <f t="shared" si="111"/>
        <v>0</v>
      </c>
      <c r="AK407" s="82"/>
      <c r="AL407" s="80"/>
      <c r="AM407" s="81">
        <v>0</v>
      </c>
      <c r="AN407" s="82"/>
      <c r="AO407" s="80"/>
      <c r="AP407" s="81">
        <v>0</v>
      </c>
      <c r="AQ407" s="82"/>
      <c r="AR407" s="80"/>
      <c r="AS407" s="81">
        <f t="shared" si="112"/>
        <v>0</v>
      </c>
      <c r="AT407" s="82"/>
      <c r="AU407" s="80"/>
      <c r="AV407" s="81">
        <f t="shared" si="113"/>
        <v>0</v>
      </c>
      <c r="AW407" s="82"/>
      <c r="AX407" s="80"/>
      <c r="AY407" s="81">
        <f t="shared" si="114"/>
        <v>0</v>
      </c>
      <c r="AZ407" s="82"/>
      <c r="BA407" s="80"/>
      <c r="BB407" s="81">
        <f t="shared" si="115"/>
        <v>0</v>
      </c>
      <c r="BC407" s="82"/>
      <c r="BD407" s="80"/>
      <c r="BE407" s="81">
        <f t="shared" si="116"/>
        <v>0</v>
      </c>
      <c r="BF407" s="82"/>
      <c r="BG407" s="80"/>
      <c r="BH407" s="81">
        <f t="shared" si="117"/>
        <v>0</v>
      </c>
      <c r="BI407" s="82"/>
      <c r="BJ407" s="80"/>
      <c r="BK407" s="81">
        <f t="shared" si="118"/>
        <v>0</v>
      </c>
      <c r="BL407" s="82"/>
      <c r="BM407" s="80"/>
      <c r="BN407" s="81">
        <f t="shared" si="119"/>
        <v>0</v>
      </c>
      <c r="BO407" s="82"/>
    </row>
    <row r="408" spans="1:67" ht="39" hidden="1" customHeight="1" thickBot="1">
      <c r="A408" s="71">
        <v>85401</v>
      </c>
      <c r="B408" s="71" t="s">
        <v>2242</v>
      </c>
      <c r="C408" s="221" t="str">
        <f ca="1">IF(V408&gt;0,IF($C$12=B408,COUNT($C$12:C407,1),""),"")</f>
        <v/>
      </c>
      <c r="D408" s="221" t="str">
        <f ca="1">IF(V408&gt;0,IF($D$12=B408,COUNT($D$12:D407,1),""),"")</f>
        <v/>
      </c>
      <c r="E408" s="221" t="str">
        <f ca="1">IF(V408&gt;0,IF($E$12=B408,COUNT($E$12:E407,1),""),"")</f>
        <v/>
      </c>
      <c r="F408" s="221" t="str">
        <f ca="1">IF(V408&gt;0,IF($F$12=B408,COUNT($F$12:F407,1),""),"")</f>
        <v/>
      </c>
      <c r="G408" s="120">
        <v>741004310</v>
      </c>
      <c r="H408" s="115">
        <v>90202</v>
      </c>
      <c r="I408" s="116" t="s">
        <v>396</v>
      </c>
      <c r="J408" s="116" t="s">
        <v>153</v>
      </c>
      <c r="K408" s="324">
        <v>6324000</v>
      </c>
      <c r="L408" s="121">
        <v>422201</v>
      </c>
      <c r="M408" s="117" t="s">
        <v>1308</v>
      </c>
      <c r="N408" s="117" t="s">
        <v>153</v>
      </c>
      <c r="O408" s="324">
        <v>4636000</v>
      </c>
      <c r="P408" s="77">
        <f ca="1">SUMIF($W$12:BO408,$P$11,W408:BO408)</f>
        <v>0</v>
      </c>
      <c r="Q408" s="77">
        <f ca="1">SUMIF($W$12:BP408,$P$11,X408:BP408)</f>
        <v>0</v>
      </c>
      <c r="R408" s="77">
        <v>0</v>
      </c>
      <c r="S408" s="78">
        <f t="shared" ca="1" si="103"/>
        <v>0</v>
      </c>
      <c r="T408" s="77">
        <f t="shared" ca="1" si="104"/>
        <v>0</v>
      </c>
      <c r="U408" s="77">
        <v>0</v>
      </c>
      <c r="V408" s="79">
        <f t="shared" ca="1" si="106"/>
        <v>0</v>
      </c>
      <c r="W408" s="80"/>
      <c r="X408" s="81">
        <f t="shared" si="107"/>
        <v>0</v>
      </c>
      <c r="Y408" s="82"/>
      <c r="Z408" s="80"/>
      <c r="AA408" s="81">
        <f t="shared" si="108"/>
        <v>0</v>
      </c>
      <c r="AB408" s="82"/>
      <c r="AC408" s="80"/>
      <c r="AD408" s="81">
        <f t="shared" si="109"/>
        <v>0</v>
      </c>
      <c r="AE408" s="82"/>
      <c r="AF408" s="80"/>
      <c r="AG408" s="81">
        <f t="shared" si="110"/>
        <v>0</v>
      </c>
      <c r="AH408" s="82"/>
      <c r="AI408" s="80"/>
      <c r="AJ408" s="81">
        <f t="shared" si="111"/>
        <v>0</v>
      </c>
      <c r="AK408" s="82"/>
      <c r="AL408" s="80"/>
      <c r="AM408" s="81">
        <v>0</v>
      </c>
      <c r="AN408" s="82"/>
      <c r="AO408" s="80"/>
      <c r="AP408" s="81">
        <v>0</v>
      </c>
      <c r="AQ408" s="82"/>
      <c r="AR408" s="80"/>
      <c r="AS408" s="81">
        <f t="shared" si="112"/>
        <v>0</v>
      </c>
      <c r="AT408" s="82"/>
      <c r="AU408" s="80"/>
      <c r="AV408" s="81">
        <f t="shared" si="113"/>
        <v>0</v>
      </c>
      <c r="AW408" s="82"/>
      <c r="AX408" s="80"/>
      <c r="AY408" s="81">
        <f t="shared" si="114"/>
        <v>0</v>
      </c>
      <c r="AZ408" s="82"/>
      <c r="BA408" s="80"/>
      <c r="BB408" s="81">
        <f t="shared" si="115"/>
        <v>0</v>
      </c>
      <c r="BC408" s="82"/>
      <c r="BD408" s="80"/>
      <c r="BE408" s="81">
        <f t="shared" si="116"/>
        <v>0</v>
      </c>
      <c r="BF408" s="82"/>
      <c r="BG408" s="80"/>
      <c r="BH408" s="81">
        <f t="shared" si="117"/>
        <v>0</v>
      </c>
      <c r="BI408" s="82"/>
      <c r="BJ408" s="80"/>
      <c r="BK408" s="81">
        <f t="shared" si="118"/>
        <v>0</v>
      </c>
      <c r="BL408" s="82"/>
      <c r="BM408" s="80"/>
      <c r="BN408" s="81">
        <f t="shared" si="119"/>
        <v>0</v>
      </c>
      <c r="BO408" s="82"/>
    </row>
    <row r="409" spans="1:67" ht="39" hidden="1" customHeight="1" thickBot="1">
      <c r="A409" s="71">
        <v>85402</v>
      </c>
      <c r="B409" s="71" t="s">
        <v>2242</v>
      </c>
      <c r="C409" s="221" t="str">
        <f ca="1">IF(V409&gt;0,IF($C$12=B409,COUNT($C$12:C408,1),""),"")</f>
        <v/>
      </c>
      <c r="D409" s="221" t="str">
        <f ca="1">IF(V409&gt;0,IF($D$12=B409,COUNT($D$12:D408,1),""),"")</f>
        <v/>
      </c>
      <c r="E409" s="221" t="str">
        <f ca="1">IF(V409&gt;0,IF($E$12=B409,COUNT($E$12:E408,1),""),"")</f>
        <v/>
      </c>
      <c r="F409" s="221" t="str">
        <f ca="1">IF(V409&gt;0,IF($F$12=B409,COUNT($F$12:F408,1),""),"")</f>
        <v/>
      </c>
      <c r="G409" s="120"/>
      <c r="H409" s="115">
        <v>90203</v>
      </c>
      <c r="I409" s="116" t="s">
        <v>397</v>
      </c>
      <c r="J409" s="116" t="s">
        <v>153</v>
      </c>
      <c r="K409" s="324">
        <v>6365000</v>
      </c>
      <c r="L409" s="121">
        <v>422201</v>
      </c>
      <c r="M409" s="117" t="s">
        <v>1308</v>
      </c>
      <c r="N409" s="117" t="s">
        <v>153</v>
      </c>
      <c r="O409" s="324">
        <v>4636000</v>
      </c>
      <c r="P409" s="77">
        <f ca="1">SUMIF($W$12:BO409,$P$11,W409:BO409)</f>
        <v>0</v>
      </c>
      <c r="Q409" s="77">
        <f ca="1">SUMIF($W$12:BP409,$P$11,X409:BP409)</f>
        <v>0</v>
      </c>
      <c r="R409" s="77">
        <v>0</v>
      </c>
      <c r="S409" s="78">
        <f t="shared" ca="1" si="103"/>
        <v>0</v>
      </c>
      <c r="T409" s="77">
        <f t="shared" ca="1" si="104"/>
        <v>0</v>
      </c>
      <c r="U409" s="77">
        <v>0</v>
      </c>
      <c r="V409" s="79">
        <f t="shared" ca="1" si="106"/>
        <v>0</v>
      </c>
      <c r="W409" s="80"/>
      <c r="X409" s="81">
        <f t="shared" si="107"/>
        <v>0</v>
      </c>
      <c r="Y409" s="82"/>
      <c r="Z409" s="80"/>
      <c r="AA409" s="81">
        <f t="shared" si="108"/>
        <v>0</v>
      </c>
      <c r="AB409" s="82"/>
      <c r="AC409" s="80"/>
      <c r="AD409" s="81">
        <f t="shared" si="109"/>
        <v>0</v>
      </c>
      <c r="AE409" s="82"/>
      <c r="AF409" s="80"/>
      <c r="AG409" s="81">
        <f t="shared" si="110"/>
        <v>0</v>
      </c>
      <c r="AH409" s="82"/>
      <c r="AI409" s="80"/>
      <c r="AJ409" s="81">
        <f t="shared" si="111"/>
        <v>0</v>
      </c>
      <c r="AK409" s="82"/>
      <c r="AL409" s="80"/>
      <c r="AM409" s="81">
        <v>0</v>
      </c>
      <c r="AN409" s="82"/>
      <c r="AO409" s="80"/>
      <c r="AP409" s="81">
        <v>0</v>
      </c>
      <c r="AQ409" s="82"/>
      <c r="AR409" s="80"/>
      <c r="AS409" s="81">
        <f t="shared" si="112"/>
        <v>0</v>
      </c>
      <c r="AT409" s="82"/>
      <c r="AU409" s="80"/>
      <c r="AV409" s="81">
        <f t="shared" si="113"/>
        <v>0</v>
      </c>
      <c r="AW409" s="82"/>
      <c r="AX409" s="80"/>
      <c r="AY409" s="81">
        <f t="shared" si="114"/>
        <v>0</v>
      </c>
      <c r="AZ409" s="82"/>
      <c r="BA409" s="80"/>
      <c r="BB409" s="81">
        <f t="shared" si="115"/>
        <v>0</v>
      </c>
      <c r="BC409" s="82"/>
      <c r="BD409" s="80"/>
      <c r="BE409" s="81">
        <f t="shared" si="116"/>
        <v>0</v>
      </c>
      <c r="BF409" s="82"/>
      <c r="BG409" s="80"/>
      <c r="BH409" s="81">
        <f t="shared" si="117"/>
        <v>0</v>
      </c>
      <c r="BI409" s="82"/>
      <c r="BJ409" s="80"/>
      <c r="BK409" s="81">
        <f t="shared" si="118"/>
        <v>0</v>
      </c>
      <c r="BL409" s="82"/>
      <c r="BM409" s="80"/>
      <c r="BN409" s="81">
        <f t="shared" si="119"/>
        <v>0</v>
      </c>
      <c r="BO409" s="82"/>
    </row>
    <row r="410" spans="1:67" ht="39" hidden="1" customHeight="1" thickBot="1">
      <c r="A410" s="71">
        <v>85403</v>
      </c>
      <c r="B410" s="71" t="s">
        <v>2242</v>
      </c>
      <c r="C410" s="221" t="str">
        <f ca="1">IF(V410&gt;0,IF($C$12=B410,COUNT($C$12:C409,1),""),"")</f>
        <v/>
      </c>
      <c r="D410" s="221" t="str">
        <f ca="1">IF(V410&gt;0,IF($D$12=B410,COUNT($D$12:D409,1),""),"")</f>
        <v/>
      </c>
      <c r="E410" s="221" t="str">
        <f ca="1">IF(V410&gt;0,IF($E$12=B410,COUNT($E$12:E409,1),""),"")</f>
        <v/>
      </c>
      <c r="F410" s="221" t="str">
        <f ca="1">IF(V410&gt;0,IF($F$12=B410,COUNT($F$12:F409,1),""),"")</f>
        <v/>
      </c>
      <c r="G410" s="120"/>
      <c r="H410" s="115">
        <v>90204</v>
      </c>
      <c r="I410" s="116" t="s">
        <v>398</v>
      </c>
      <c r="J410" s="116" t="s">
        <v>153</v>
      </c>
      <c r="K410" s="324">
        <v>7315000</v>
      </c>
      <c r="L410" s="121">
        <v>422201</v>
      </c>
      <c r="M410" s="117" t="s">
        <v>1308</v>
      </c>
      <c r="N410" s="117" t="s">
        <v>153</v>
      </c>
      <c r="O410" s="324">
        <v>4636000</v>
      </c>
      <c r="P410" s="77">
        <f ca="1">SUMIF($W$12:BO410,$P$11,W410:BO410)</f>
        <v>0</v>
      </c>
      <c r="Q410" s="77">
        <f ca="1">SUMIF($W$12:BP410,$P$11,X410:BP410)</f>
        <v>0</v>
      </c>
      <c r="R410" s="77">
        <v>0</v>
      </c>
      <c r="S410" s="78">
        <f t="shared" ca="1" si="103"/>
        <v>0</v>
      </c>
      <c r="T410" s="77">
        <f t="shared" ca="1" si="104"/>
        <v>0</v>
      </c>
      <c r="U410" s="77">
        <v>0</v>
      </c>
      <c r="V410" s="79">
        <f t="shared" ca="1" si="106"/>
        <v>0</v>
      </c>
      <c r="W410" s="80"/>
      <c r="X410" s="81">
        <f t="shared" si="107"/>
        <v>0</v>
      </c>
      <c r="Y410" s="82"/>
      <c r="Z410" s="80"/>
      <c r="AA410" s="81">
        <f t="shared" si="108"/>
        <v>0</v>
      </c>
      <c r="AB410" s="82"/>
      <c r="AC410" s="80"/>
      <c r="AD410" s="81">
        <f t="shared" si="109"/>
        <v>0</v>
      </c>
      <c r="AE410" s="82"/>
      <c r="AF410" s="80"/>
      <c r="AG410" s="81">
        <f t="shared" si="110"/>
        <v>0</v>
      </c>
      <c r="AH410" s="82"/>
      <c r="AI410" s="80"/>
      <c r="AJ410" s="81">
        <f t="shared" si="111"/>
        <v>0</v>
      </c>
      <c r="AK410" s="82"/>
      <c r="AL410" s="80"/>
      <c r="AM410" s="81">
        <v>0</v>
      </c>
      <c r="AN410" s="82"/>
      <c r="AO410" s="80"/>
      <c r="AP410" s="81">
        <v>0</v>
      </c>
      <c r="AQ410" s="82"/>
      <c r="AR410" s="80"/>
      <c r="AS410" s="81">
        <f t="shared" si="112"/>
        <v>0</v>
      </c>
      <c r="AT410" s="82"/>
      <c r="AU410" s="80"/>
      <c r="AV410" s="81">
        <f t="shared" si="113"/>
        <v>0</v>
      </c>
      <c r="AW410" s="82"/>
      <c r="AX410" s="80"/>
      <c r="AY410" s="81">
        <f t="shared" si="114"/>
        <v>0</v>
      </c>
      <c r="AZ410" s="82"/>
      <c r="BA410" s="80"/>
      <c r="BB410" s="81">
        <f t="shared" si="115"/>
        <v>0</v>
      </c>
      <c r="BC410" s="82"/>
      <c r="BD410" s="80"/>
      <c r="BE410" s="81">
        <f t="shared" si="116"/>
        <v>0</v>
      </c>
      <c r="BF410" s="82"/>
      <c r="BG410" s="80"/>
      <c r="BH410" s="81">
        <f t="shared" si="117"/>
        <v>0</v>
      </c>
      <c r="BI410" s="82"/>
      <c r="BJ410" s="80"/>
      <c r="BK410" s="81">
        <f t="shared" si="118"/>
        <v>0</v>
      </c>
      <c r="BL410" s="82"/>
      <c r="BM410" s="80"/>
      <c r="BN410" s="81">
        <f t="shared" si="119"/>
        <v>0</v>
      </c>
      <c r="BO410" s="82"/>
    </row>
    <row r="411" spans="1:67" ht="39" hidden="1" customHeight="1" thickBot="1">
      <c r="A411" s="71">
        <v>85404</v>
      </c>
      <c r="B411" s="71" t="s">
        <v>2242</v>
      </c>
      <c r="C411" s="221" t="str">
        <f ca="1">IF(V411&gt;0,IF($C$12=B411,COUNT($C$12:C410,1),""),"")</f>
        <v/>
      </c>
      <c r="D411" s="221" t="str">
        <f ca="1">IF(V411&gt;0,IF($D$12=B411,COUNT($D$12:D410,1),""),"")</f>
        <v/>
      </c>
      <c r="E411" s="221" t="str">
        <f ca="1">IF(V411&gt;0,IF($E$12=B411,COUNT($E$12:E410,1),""),"")</f>
        <v/>
      </c>
      <c r="F411" s="221" t="str">
        <f ca="1">IF(V411&gt;0,IF($F$12=B411,COUNT($F$12:F410,1),""),"")</f>
        <v/>
      </c>
      <c r="G411" s="120"/>
      <c r="H411" s="115">
        <v>90205</v>
      </c>
      <c r="I411" s="116" t="s">
        <v>399</v>
      </c>
      <c r="J411" s="116" t="s">
        <v>153</v>
      </c>
      <c r="K411" s="324">
        <v>7358000</v>
      </c>
      <c r="L411" s="121">
        <v>422202</v>
      </c>
      <c r="M411" s="117" t="s">
        <v>1309</v>
      </c>
      <c r="N411" s="117" t="s">
        <v>153</v>
      </c>
      <c r="O411" s="324">
        <v>5112000</v>
      </c>
      <c r="P411" s="77">
        <f ca="1">SUMIF($W$12:BO411,$P$11,W411:BO411)</f>
        <v>0</v>
      </c>
      <c r="Q411" s="77">
        <f ca="1">SUMIF($W$12:BP411,$P$11,X411:BP411)</f>
        <v>0</v>
      </c>
      <c r="R411" s="77">
        <v>0</v>
      </c>
      <c r="S411" s="78">
        <f t="shared" ca="1" si="103"/>
        <v>0</v>
      </c>
      <c r="T411" s="77">
        <f t="shared" ca="1" si="104"/>
        <v>0</v>
      </c>
      <c r="U411" s="77">
        <v>0</v>
      </c>
      <c r="V411" s="79">
        <f t="shared" ca="1" si="106"/>
        <v>0</v>
      </c>
      <c r="W411" s="80"/>
      <c r="X411" s="81">
        <f t="shared" si="107"/>
        <v>0</v>
      </c>
      <c r="Y411" s="82"/>
      <c r="Z411" s="80"/>
      <c r="AA411" s="81">
        <f t="shared" si="108"/>
        <v>0</v>
      </c>
      <c r="AB411" s="82"/>
      <c r="AC411" s="80"/>
      <c r="AD411" s="81">
        <f t="shared" si="109"/>
        <v>0</v>
      </c>
      <c r="AE411" s="82"/>
      <c r="AF411" s="80"/>
      <c r="AG411" s="81">
        <f t="shared" si="110"/>
        <v>0</v>
      </c>
      <c r="AH411" s="82"/>
      <c r="AI411" s="80"/>
      <c r="AJ411" s="81">
        <f t="shared" si="111"/>
        <v>0</v>
      </c>
      <c r="AK411" s="82"/>
      <c r="AL411" s="80"/>
      <c r="AM411" s="81">
        <v>0</v>
      </c>
      <c r="AN411" s="82"/>
      <c r="AO411" s="80"/>
      <c r="AP411" s="81">
        <v>0</v>
      </c>
      <c r="AQ411" s="82"/>
      <c r="AR411" s="80"/>
      <c r="AS411" s="81">
        <f t="shared" si="112"/>
        <v>0</v>
      </c>
      <c r="AT411" s="82"/>
      <c r="AU411" s="80"/>
      <c r="AV411" s="81">
        <f t="shared" si="113"/>
        <v>0</v>
      </c>
      <c r="AW411" s="82"/>
      <c r="AX411" s="80"/>
      <c r="AY411" s="81">
        <f t="shared" si="114"/>
        <v>0</v>
      </c>
      <c r="AZ411" s="82"/>
      <c r="BA411" s="80"/>
      <c r="BB411" s="81">
        <f t="shared" si="115"/>
        <v>0</v>
      </c>
      <c r="BC411" s="82"/>
      <c r="BD411" s="80"/>
      <c r="BE411" s="81">
        <f t="shared" si="116"/>
        <v>0</v>
      </c>
      <c r="BF411" s="82"/>
      <c r="BG411" s="80"/>
      <c r="BH411" s="81">
        <f t="shared" si="117"/>
        <v>0</v>
      </c>
      <c r="BI411" s="82"/>
      <c r="BJ411" s="80"/>
      <c r="BK411" s="81">
        <f t="shared" si="118"/>
        <v>0</v>
      </c>
      <c r="BL411" s="82"/>
      <c r="BM411" s="80"/>
      <c r="BN411" s="81">
        <f t="shared" si="119"/>
        <v>0</v>
      </c>
      <c r="BO411" s="82"/>
    </row>
    <row r="412" spans="1:67" ht="39" hidden="1" customHeight="1" thickBot="1">
      <c r="A412" s="71">
        <v>85405</v>
      </c>
      <c r="B412" s="71" t="s">
        <v>2242</v>
      </c>
      <c r="C412" s="221" t="str">
        <f ca="1">IF(V412&gt;0,IF($C$12=B412,COUNT($C$12:C411,1),""),"")</f>
        <v/>
      </c>
      <c r="D412" s="221" t="str">
        <f ca="1">IF(V412&gt;0,IF($D$12=B412,COUNT($D$12:D411,1),""),"")</f>
        <v/>
      </c>
      <c r="E412" s="221" t="str">
        <f ca="1">IF(V412&gt;0,IF($E$12=B412,COUNT($E$12:E411,1),""),"")</f>
        <v/>
      </c>
      <c r="F412" s="221" t="str">
        <f ca="1">IF(V412&gt;0,IF($F$12=B412,COUNT($F$12:F411,1),""),"")</f>
        <v/>
      </c>
      <c r="G412" s="120"/>
      <c r="H412" s="115">
        <v>90206</v>
      </c>
      <c r="I412" s="116" t="s">
        <v>400</v>
      </c>
      <c r="J412" s="116" t="s">
        <v>153</v>
      </c>
      <c r="K412" s="324">
        <v>7535000</v>
      </c>
      <c r="L412" s="121">
        <v>422202</v>
      </c>
      <c r="M412" s="117" t="s">
        <v>1309</v>
      </c>
      <c r="N412" s="117" t="s">
        <v>153</v>
      </c>
      <c r="O412" s="324">
        <v>5112000</v>
      </c>
      <c r="P412" s="77">
        <f ca="1">SUMIF($W$12:BO412,$P$11,W412:BO412)</f>
        <v>0</v>
      </c>
      <c r="Q412" s="77">
        <f ca="1">SUMIF($W$12:BP412,$P$11,X412:BP412)</f>
        <v>0</v>
      </c>
      <c r="R412" s="77">
        <v>0</v>
      </c>
      <c r="S412" s="78">
        <f t="shared" ca="1" si="103"/>
        <v>0</v>
      </c>
      <c r="T412" s="77">
        <f t="shared" ca="1" si="104"/>
        <v>0</v>
      </c>
      <c r="U412" s="77">
        <v>0</v>
      </c>
      <c r="V412" s="79">
        <f t="shared" ca="1" si="106"/>
        <v>0</v>
      </c>
      <c r="W412" s="80"/>
      <c r="X412" s="81">
        <f t="shared" si="107"/>
        <v>0</v>
      </c>
      <c r="Y412" s="82"/>
      <c r="Z412" s="80"/>
      <c r="AA412" s="81">
        <f t="shared" si="108"/>
        <v>0</v>
      </c>
      <c r="AB412" s="82"/>
      <c r="AC412" s="80"/>
      <c r="AD412" s="81">
        <f t="shared" si="109"/>
        <v>0</v>
      </c>
      <c r="AE412" s="82"/>
      <c r="AF412" s="80"/>
      <c r="AG412" s="81">
        <f t="shared" si="110"/>
        <v>0</v>
      </c>
      <c r="AH412" s="82"/>
      <c r="AI412" s="80"/>
      <c r="AJ412" s="81">
        <f t="shared" si="111"/>
        <v>0</v>
      </c>
      <c r="AK412" s="82"/>
      <c r="AL412" s="80"/>
      <c r="AM412" s="81">
        <v>0</v>
      </c>
      <c r="AN412" s="82"/>
      <c r="AO412" s="80"/>
      <c r="AP412" s="81">
        <v>0</v>
      </c>
      <c r="AQ412" s="82"/>
      <c r="AR412" s="80"/>
      <c r="AS412" s="81">
        <f t="shared" si="112"/>
        <v>0</v>
      </c>
      <c r="AT412" s="82"/>
      <c r="AU412" s="80"/>
      <c r="AV412" s="81">
        <f t="shared" si="113"/>
        <v>0</v>
      </c>
      <c r="AW412" s="82"/>
      <c r="AX412" s="80"/>
      <c r="AY412" s="81">
        <f t="shared" si="114"/>
        <v>0</v>
      </c>
      <c r="AZ412" s="82"/>
      <c r="BA412" s="80"/>
      <c r="BB412" s="81">
        <f t="shared" si="115"/>
        <v>0</v>
      </c>
      <c r="BC412" s="82"/>
      <c r="BD412" s="80"/>
      <c r="BE412" s="81">
        <f t="shared" si="116"/>
        <v>0</v>
      </c>
      <c r="BF412" s="82"/>
      <c r="BG412" s="80"/>
      <c r="BH412" s="81">
        <f t="shared" si="117"/>
        <v>0</v>
      </c>
      <c r="BI412" s="82"/>
      <c r="BJ412" s="80"/>
      <c r="BK412" s="81">
        <f t="shared" si="118"/>
        <v>0</v>
      </c>
      <c r="BL412" s="82"/>
      <c r="BM412" s="80"/>
      <c r="BN412" s="81">
        <f t="shared" si="119"/>
        <v>0</v>
      </c>
      <c r="BO412" s="82"/>
    </row>
    <row r="413" spans="1:67" ht="39" hidden="1" customHeight="1" thickBot="1">
      <c r="A413" s="71">
        <v>85406</v>
      </c>
      <c r="B413" s="71" t="s">
        <v>2242</v>
      </c>
      <c r="C413" s="221" t="str">
        <f ca="1">IF(V413&gt;0,IF($C$12=B413,COUNT($C$12:C412,1),""),"")</f>
        <v/>
      </c>
      <c r="D413" s="221" t="str">
        <f ca="1">IF(V413&gt;0,IF($D$12=B413,COUNT($D$12:D412,1),""),"")</f>
        <v/>
      </c>
      <c r="E413" s="221" t="str">
        <f ca="1">IF(V413&gt;0,IF($E$12=B413,COUNT($E$12:E412,1),""),"")</f>
        <v/>
      </c>
      <c r="F413" s="221" t="str">
        <f ca="1">IF(V413&gt;0,IF($F$12=B413,COUNT($F$12:F412,1),""),"")</f>
        <v/>
      </c>
      <c r="G413" s="120" t="s">
        <v>1826</v>
      </c>
      <c r="H413" s="115">
        <v>90207</v>
      </c>
      <c r="I413" s="116" t="s">
        <v>401</v>
      </c>
      <c r="J413" s="116" t="s">
        <v>153</v>
      </c>
      <c r="K413" s="324">
        <v>8510000</v>
      </c>
      <c r="L413" s="121">
        <v>422202</v>
      </c>
      <c r="M413" s="117" t="s">
        <v>1309</v>
      </c>
      <c r="N413" s="117" t="s">
        <v>153</v>
      </c>
      <c r="O413" s="324">
        <v>5112000</v>
      </c>
      <c r="P413" s="77">
        <f ca="1">SUMIF($W$12:BO413,$P$11,W413:BO413)</f>
        <v>0</v>
      </c>
      <c r="Q413" s="77">
        <f ca="1">SUMIF($W$12:BP413,$P$11,X413:BP413)</f>
        <v>0</v>
      </c>
      <c r="R413" s="77">
        <v>0</v>
      </c>
      <c r="S413" s="78">
        <f t="shared" ca="1" si="103"/>
        <v>0</v>
      </c>
      <c r="T413" s="77">
        <f t="shared" ca="1" si="104"/>
        <v>0</v>
      </c>
      <c r="U413" s="77">
        <v>0</v>
      </c>
      <c r="V413" s="79">
        <f t="shared" ca="1" si="106"/>
        <v>0</v>
      </c>
      <c r="W413" s="80"/>
      <c r="X413" s="81">
        <f t="shared" si="107"/>
        <v>0</v>
      </c>
      <c r="Y413" s="82"/>
      <c r="Z413" s="80"/>
      <c r="AA413" s="81">
        <f t="shared" si="108"/>
        <v>0</v>
      </c>
      <c r="AB413" s="82"/>
      <c r="AC413" s="80"/>
      <c r="AD413" s="81">
        <f t="shared" si="109"/>
        <v>0</v>
      </c>
      <c r="AE413" s="82"/>
      <c r="AF413" s="80"/>
      <c r="AG413" s="81">
        <f t="shared" si="110"/>
        <v>0</v>
      </c>
      <c r="AH413" s="82"/>
      <c r="AI413" s="80"/>
      <c r="AJ413" s="81">
        <f t="shared" si="111"/>
        <v>0</v>
      </c>
      <c r="AK413" s="82"/>
      <c r="AL413" s="80"/>
      <c r="AM413" s="81">
        <v>0</v>
      </c>
      <c r="AN413" s="82"/>
      <c r="AO413" s="80"/>
      <c r="AP413" s="81">
        <v>0</v>
      </c>
      <c r="AQ413" s="82"/>
      <c r="AR413" s="80"/>
      <c r="AS413" s="81">
        <f t="shared" si="112"/>
        <v>0</v>
      </c>
      <c r="AT413" s="82"/>
      <c r="AU413" s="80"/>
      <c r="AV413" s="81">
        <f t="shared" si="113"/>
        <v>0</v>
      </c>
      <c r="AW413" s="82"/>
      <c r="AX413" s="80"/>
      <c r="AY413" s="81">
        <f t="shared" si="114"/>
        <v>0</v>
      </c>
      <c r="AZ413" s="82"/>
      <c r="BA413" s="80"/>
      <c r="BB413" s="81">
        <f t="shared" si="115"/>
        <v>0</v>
      </c>
      <c r="BC413" s="82"/>
      <c r="BD413" s="80"/>
      <c r="BE413" s="81">
        <f t="shared" si="116"/>
        <v>0</v>
      </c>
      <c r="BF413" s="82"/>
      <c r="BG413" s="80"/>
      <c r="BH413" s="81">
        <f t="shared" si="117"/>
        <v>0</v>
      </c>
      <c r="BI413" s="82"/>
      <c r="BJ413" s="80"/>
      <c r="BK413" s="81">
        <f t="shared" si="118"/>
        <v>0</v>
      </c>
      <c r="BL413" s="82"/>
      <c r="BM413" s="80"/>
      <c r="BN413" s="81">
        <f t="shared" si="119"/>
        <v>0</v>
      </c>
      <c r="BO413" s="82"/>
    </row>
    <row r="414" spans="1:67" ht="39" hidden="1" customHeight="1" thickBot="1">
      <c r="A414" s="71">
        <v>85407</v>
      </c>
      <c r="B414" s="71" t="s">
        <v>2242</v>
      </c>
      <c r="C414" s="221" t="str">
        <f ca="1">IF(V414&gt;0,IF($C$12=B414,COUNT($C$12:C413,1),""),"")</f>
        <v/>
      </c>
      <c r="D414" s="221" t="str">
        <f ca="1">IF(V414&gt;0,IF($D$12=B414,COUNT($D$12:D413,1),""),"")</f>
        <v/>
      </c>
      <c r="E414" s="221" t="str">
        <f ca="1">IF(V414&gt;0,IF($E$12=B414,COUNT($E$12:E413,1),""),"")</f>
        <v/>
      </c>
      <c r="F414" s="221" t="str">
        <f ca="1">IF(V414&gt;0,IF($F$12=B414,COUNT($F$12:F413,1),""),"")</f>
        <v/>
      </c>
      <c r="G414" s="120" t="s">
        <v>1826</v>
      </c>
      <c r="H414" s="115">
        <v>90208</v>
      </c>
      <c r="I414" s="116" t="s">
        <v>402</v>
      </c>
      <c r="J414" s="116" t="s">
        <v>153</v>
      </c>
      <c r="K414" s="324">
        <v>9473000</v>
      </c>
      <c r="L414" s="121">
        <v>422202</v>
      </c>
      <c r="M414" s="117" t="s">
        <v>1309</v>
      </c>
      <c r="N414" s="117" t="s">
        <v>153</v>
      </c>
      <c r="O414" s="324">
        <v>5112000</v>
      </c>
      <c r="P414" s="77">
        <f ca="1">SUMIF($W$12:BO414,$P$11,W414:BO414)</f>
        <v>0</v>
      </c>
      <c r="Q414" s="77">
        <f ca="1">SUMIF($W$12:BP414,$P$11,X414:BP414)</f>
        <v>0</v>
      </c>
      <c r="R414" s="77">
        <v>0</v>
      </c>
      <c r="S414" s="78">
        <f t="shared" ca="1" si="103"/>
        <v>0</v>
      </c>
      <c r="T414" s="77">
        <f t="shared" ca="1" si="104"/>
        <v>0</v>
      </c>
      <c r="U414" s="77">
        <v>0</v>
      </c>
      <c r="V414" s="79">
        <f t="shared" ca="1" si="106"/>
        <v>0</v>
      </c>
      <c r="W414" s="80"/>
      <c r="X414" s="81">
        <f t="shared" si="107"/>
        <v>0</v>
      </c>
      <c r="Y414" s="82"/>
      <c r="Z414" s="80"/>
      <c r="AA414" s="81">
        <f t="shared" si="108"/>
        <v>0</v>
      </c>
      <c r="AB414" s="82"/>
      <c r="AC414" s="80"/>
      <c r="AD414" s="81">
        <f t="shared" si="109"/>
        <v>0</v>
      </c>
      <c r="AE414" s="82"/>
      <c r="AF414" s="80"/>
      <c r="AG414" s="81">
        <f t="shared" si="110"/>
        <v>0</v>
      </c>
      <c r="AH414" s="82"/>
      <c r="AI414" s="80"/>
      <c r="AJ414" s="81">
        <f t="shared" si="111"/>
        <v>0</v>
      </c>
      <c r="AK414" s="82"/>
      <c r="AL414" s="80"/>
      <c r="AM414" s="81">
        <v>0</v>
      </c>
      <c r="AN414" s="82"/>
      <c r="AO414" s="80"/>
      <c r="AP414" s="81">
        <v>0</v>
      </c>
      <c r="AQ414" s="82"/>
      <c r="AR414" s="80"/>
      <c r="AS414" s="81">
        <f t="shared" si="112"/>
        <v>0</v>
      </c>
      <c r="AT414" s="82"/>
      <c r="AU414" s="80"/>
      <c r="AV414" s="81">
        <f t="shared" si="113"/>
        <v>0</v>
      </c>
      <c r="AW414" s="82"/>
      <c r="AX414" s="80"/>
      <c r="AY414" s="81">
        <f t="shared" si="114"/>
        <v>0</v>
      </c>
      <c r="AZ414" s="82"/>
      <c r="BA414" s="80"/>
      <c r="BB414" s="81">
        <f t="shared" si="115"/>
        <v>0</v>
      </c>
      <c r="BC414" s="82"/>
      <c r="BD414" s="80"/>
      <c r="BE414" s="81">
        <f t="shared" si="116"/>
        <v>0</v>
      </c>
      <c r="BF414" s="82"/>
      <c r="BG414" s="80"/>
      <c r="BH414" s="81">
        <f t="shared" si="117"/>
        <v>0</v>
      </c>
      <c r="BI414" s="82"/>
      <c r="BJ414" s="80"/>
      <c r="BK414" s="81">
        <f t="shared" si="118"/>
        <v>0</v>
      </c>
      <c r="BL414" s="82"/>
      <c r="BM414" s="80"/>
      <c r="BN414" s="81">
        <f t="shared" si="119"/>
        <v>0</v>
      </c>
      <c r="BO414" s="82"/>
    </row>
    <row r="415" spans="1:67" ht="39" hidden="1" customHeight="1" thickBot="1">
      <c r="A415" s="71">
        <v>85408</v>
      </c>
      <c r="B415" s="71" t="s">
        <v>2242</v>
      </c>
      <c r="C415" s="221" t="str">
        <f ca="1">IF(V415&gt;0,IF($C$12=B415,COUNT($C$12:C414,1),""),"")</f>
        <v/>
      </c>
      <c r="D415" s="221" t="str">
        <f ca="1">IF(V415&gt;0,IF($D$12=B415,COUNT($D$12:D414,1),""),"")</f>
        <v/>
      </c>
      <c r="E415" s="221" t="str">
        <f ca="1">IF(V415&gt;0,IF($E$12=B415,COUNT($E$12:E414,1),""),"")</f>
        <v/>
      </c>
      <c r="F415" s="221" t="str">
        <f ca="1">IF(V415&gt;0,IF($F$12=B415,COUNT($F$12:F414,1),""),"")</f>
        <v/>
      </c>
      <c r="G415" s="120" t="s">
        <v>1808</v>
      </c>
      <c r="H415" s="115">
        <v>90209</v>
      </c>
      <c r="I415" s="116" t="s">
        <v>403</v>
      </c>
      <c r="J415" s="116" t="s">
        <v>153</v>
      </c>
      <c r="K415" s="324">
        <v>9653000</v>
      </c>
      <c r="L415" s="121">
        <v>422202</v>
      </c>
      <c r="M415" s="117" t="s">
        <v>1309</v>
      </c>
      <c r="N415" s="117" t="s">
        <v>153</v>
      </c>
      <c r="O415" s="324">
        <v>5112000</v>
      </c>
      <c r="P415" s="77">
        <f ca="1">SUMIF($W$12:BO415,$P$11,W415:BO415)</f>
        <v>0</v>
      </c>
      <c r="Q415" s="77">
        <f ca="1">SUMIF($W$12:BP415,$P$11,X415:BP415)</f>
        <v>0</v>
      </c>
      <c r="R415" s="77">
        <v>0</v>
      </c>
      <c r="S415" s="78">
        <f t="shared" ca="1" si="103"/>
        <v>0</v>
      </c>
      <c r="T415" s="77">
        <f t="shared" ca="1" si="104"/>
        <v>0</v>
      </c>
      <c r="U415" s="77">
        <v>0</v>
      </c>
      <c r="V415" s="79">
        <f t="shared" ca="1" si="106"/>
        <v>0</v>
      </c>
      <c r="W415" s="80"/>
      <c r="X415" s="81">
        <f t="shared" si="107"/>
        <v>0</v>
      </c>
      <c r="Y415" s="82"/>
      <c r="Z415" s="80"/>
      <c r="AA415" s="81">
        <f t="shared" si="108"/>
        <v>0</v>
      </c>
      <c r="AB415" s="82"/>
      <c r="AC415" s="80"/>
      <c r="AD415" s="81">
        <f t="shared" si="109"/>
        <v>0</v>
      </c>
      <c r="AE415" s="82"/>
      <c r="AF415" s="80"/>
      <c r="AG415" s="81">
        <f t="shared" si="110"/>
        <v>0</v>
      </c>
      <c r="AH415" s="82"/>
      <c r="AI415" s="80"/>
      <c r="AJ415" s="81">
        <f t="shared" si="111"/>
        <v>0</v>
      </c>
      <c r="AK415" s="82"/>
      <c r="AL415" s="80"/>
      <c r="AM415" s="81">
        <v>0</v>
      </c>
      <c r="AN415" s="82"/>
      <c r="AO415" s="80"/>
      <c r="AP415" s="81">
        <v>0</v>
      </c>
      <c r="AQ415" s="82"/>
      <c r="AR415" s="80"/>
      <c r="AS415" s="81">
        <f t="shared" si="112"/>
        <v>0</v>
      </c>
      <c r="AT415" s="82"/>
      <c r="AU415" s="80"/>
      <c r="AV415" s="81">
        <f t="shared" si="113"/>
        <v>0</v>
      </c>
      <c r="AW415" s="82"/>
      <c r="AX415" s="80"/>
      <c r="AY415" s="81">
        <f t="shared" si="114"/>
        <v>0</v>
      </c>
      <c r="AZ415" s="82"/>
      <c r="BA415" s="80"/>
      <c r="BB415" s="81">
        <f t="shared" si="115"/>
        <v>0</v>
      </c>
      <c r="BC415" s="82"/>
      <c r="BD415" s="80"/>
      <c r="BE415" s="81">
        <f t="shared" si="116"/>
        <v>0</v>
      </c>
      <c r="BF415" s="82"/>
      <c r="BG415" s="80"/>
      <c r="BH415" s="81">
        <f t="shared" si="117"/>
        <v>0</v>
      </c>
      <c r="BI415" s="82"/>
      <c r="BJ415" s="80"/>
      <c r="BK415" s="81">
        <f t="shared" si="118"/>
        <v>0</v>
      </c>
      <c r="BL415" s="82"/>
      <c r="BM415" s="80"/>
      <c r="BN415" s="81">
        <f t="shared" si="119"/>
        <v>0</v>
      </c>
      <c r="BO415" s="82"/>
    </row>
    <row r="416" spans="1:67" ht="39" hidden="1" customHeight="1" thickBot="1">
      <c r="A416" s="71">
        <v>85409</v>
      </c>
      <c r="B416" s="71" t="s">
        <v>2242</v>
      </c>
      <c r="C416" s="221" t="str">
        <f ca="1">IF(V416&gt;0,IF($C$12=B416,COUNT($C$12:C415,1),""),"")</f>
        <v/>
      </c>
      <c r="D416" s="221" t="str">
        <f ca="1">IF(V416&gt;0,IF($D$12=B416,COUNT($D$12:D415,1),""),"")</f>
        <v/>
      </c>
      <c r="E416" s="221" t="str">
        <f ca="1">IF(V416&gt;0,IF($E$12=B416,COUNT($E$12:E415,1),""),"")</f>
        <v/>
      </c>
      <c r="F416" s="221" t="str">
        <f ca="1">IF(V416&gt;0,IF($F$12=B416,COUNT($F$12:F415,1),""),"")</f>
        <v/>
      </c>
      <c r="G416" s="120">
        <v>741001830</v>
      </c>
      <c r="H416" s="115">
        <v>90210</v>
      </c>
      <c r="I416" s="116" t="s">
        <v>404</v>
      </c>
      <c r="J416" s="116" t="s">
        <v>394</v>
      </c>
      <c r="K416" s="324">
        <v>26892000</v>
      </c>
      <c r="L416" s="121">
        <v>422204</v>
      </c>
      <c r="M416" s="117" t="s">
        <v>1311</v>
      </c>
      <c r="N416" s="117" t="s">
        <v>394</v>
      </c>
      <c r="O416" s="324">
        <v>9358000</v>
      </c>
      <c r="P416" s="77">
        <f ca="1">SUMIF($W$12:BO416,$P$11,W416:BO416)</f>
        <v>0</v>
      </c>
      <c r="Q416" s="77">
        <f ca="1">SUMIF($W$12:BP416,$P$11,X416:BP416)</f>
        <v>0</v>
      </c>
      <c r="R416" s="77">
        <v>0</v>
      </c>
      <c r="S416" s="78">
        <f t="shared" ca="1" si="103"/>
        <v>0</v>
      </c>
      <c r="T416" s="77">
        <f t="shared" ca="1" si="104"/>
        <v>0</v>
      </c>
      <c r="U416" s="77">
        <v>0</v>
      </c>
      <c r="V416" s="79">
        <f t="shared" ca="1" si="106"/>
        <v>0</v>
      </c>
      <c r="W416" s="80"/>
      <c r="X416" s="81">
        <f t="shared" si="107"/>
        <v>0</v>
      </c>
      <c r="Y416" s="82"/>
      <c r="Z416" s="80"/>
      <c r="AA416" s="81">
        <f t="shared" si="108"/>
        <v>0</v>
      </c>
      <c r="AB416" s="82"/>
      <c r="AC416" s="80"/>
      <c r="AD416" s="81">
        <f t="shared" si="109"/>
        <v>0</v>
      </c>
      <c r="AE416" s="82"/>
      <c r="AF416" s="80"/>
      <c r="AG416" s="81">
        <f t="shared" si="110"/>
        <v>0</v>
      </c>
      <c r="AH416" s="82"/>
      <c r="AI416" s="80"/>
      <c r="AJ416" s="81">
        <f t="shared" si="111"/>
        <v>0</v>
      </c>
      <c r="AK416" s="82"/>
      <c r="AL416" s="80"/>
      <c r="AM416" s="81">
        <v>0</v>
      </c>
      <c r="AN416" s="82"/>
      <c r="AO416" s="80"/>
      <c r="AP416" s="81">
        <v>0</v>
      </c>
      <c r="AQ416" s="82"/>
      <c r="AR416" s="80"/>
      <c r="AS416" s="81">
        <f t="shared" si="112"/>
        <v>0</v>
      </c>
      <c r="AT416" s="82"/>
      <c r="AU416" s="80"/>
      <c r="AV416" s="81">
        <f t="shared" si="113"/>
        <v>0</v>
      </c>
      <c r="AW416" s="82"/>
      <c r="AX416" s="80"/>
      <c r="AY416" s="81">
        <f t="shared" si="114"/>
        <v>0</v>
      </c>
      <c r="AZ416" s="82"/>
      <c r="BA416" s="80"/>
      <c r="BB416" s="81">
        <f t="shared" si="115"/>
        <v>0</v>
      </c>
      <c r="BC416" s="82"/>
      <c r="BD416" s="80"/>
      <c r="BE416" s="81">
        <f t="shared" si="116"/>
        <v>0</v>
      </c>
      <c r="BF416" s="82"/>
      <c r="BG416" s="80"/>
      <c r="BH416" s="81">
        <f t="shared" si="117"/>
        <v>0</v>
      </c>
      <c r="BI416" s="82"/>
      <c r="BJ416" s="80"/>
      <c r="BK416" s="81">
        <f t="shared" si="118"/>
        <v>0</v>
      </c>
      <c r="BL416" s="82"/>
      <c r="BM416" s="80"/>
      <c r="BN416" s="81">
        <f t="shared" si="119"/>
        <v>0</v>
      </c>
      <c r="BO416" s="82"/>
    </row>
    <row r="417" spans="1:67" ht="39" hidden="1" customHeight="1" thickBot="1">
      <c r="A417" s="71">
        <v>85410</v>
      </c>
      <c r="B417" s="71" t="s">
        <v>2242</v>
      </c>
      <c r="C417" s="221" t="str">
        <f ca="1">IF(V417&gt;0,IF($C$12=B417,COUNT($C$12:C416,1),""),"")</f>
        <v/>
      </c>
      <c r="D417" s="221" t="str">
        <f ca="1">IF(V417&gt;0,IF($D$12=B417,COUNT($D$12:D416,1),""),"")</f>
        <v/>
      </c>
      <c r="E417" s="221" t="str">
        <f ca="1">IF(V417&gt;0,IF($E$12=B417,COUNT($E$12:E416,1),""),"")</f>
        <v/>
      </c>
      <c r="F417" s="221" t="str">
        <f ca="1">IF(V417&gt;0,IF($F$12=B417,COUNT($F$12:F416,1),""),"")</f>
        <v/>
      </c>
      <c r="G417" s="120">
        <v>741001830</v>
      </c>
      <c r="H417" s="115">
        <v>90211</v>
      </c>
      <c r="I417" s="116" t="s">
        <v>405</v>
      </c>
      <c r="J417" s="116" t="s">
        <v>394</v>
      </c>
      <c r="K417" s="324">
        <v>27013000</v>
      </c>
      <c r="L417" s="121">
        <v>422204</v>
      </c>
      <c r="M417" s="117" t="s">
        <v>1311</v>
      </c>
      <c r="N417" s="117" t="s">
        <v>394</v>
      </c>
      <c r="O417" s="324">
        <v>9358000</v>
      </c>
      <c r="P417" s="77">
        <f ca="1">SUMIF($W$12:BO417,$P$11,W417:BO417)</f>
        <v>0</v>
      </c>
      <c r="Q417" s="77">
        <f ca="1">SUMIF($W$12:BP417,$P$11,X417:BP417)</f>
        <v>0</v>
      </c>
      <c r="R417" s="77">
        <v>0</v>
      </c>
      <c r="S417" s="78">
        <f t="shared" ca="1" si="103"/>
        <v>0</v>
      </c>
      <c r="T417" s="77">
        <f t="shared" ca="1" si="104"/>
        <v>0</v>
      </c>
      <c r="U417" s="77">
        <v>0</v>
      </c>
      <c r="V417" s="79">
        <f t="shared" ca="1" si="106"/>
        <v>0</v>
      </c>
      <c r="W417" s="80"/>
      <c r="X417" s="81">
        <f t="shared" si="107"/>
        <v>0</v>
      </c>
      <c r="Y417" s="82"/>
      <c r="Z417" s="80"/>
      <c r="AA417" s="81">
        <f t="shared" si="108"/>
        <v>0</v>
      </c>
      <c r="AB417" s="82"/>
      <c r="AC417" s="80"/>
      <c r="AD417" s="81">
        <f t="shared" si="109"/>
        <v>0</v>
      </c>
      <c r="AE417" s="82"/>
      <c r="AF417" s="80"/>
      <c r="AG417" s="81">
        <f t="shared" si="110"/>
        <v>0</v>
      </c>
      <c r="AH417" s="82"/>
      <c r="AI417" s="80"/>
      <c r="AJ417" s="81">
        <f t="shared" si="111"/>
        <v>0</v>
      </c>
      <c r="AK417" s="82"/>
      <c r="AL417" s="80"/>
      <c r="AM417" s="81">
        <v>0</v>
      </c>
      <c r="AN417" s="82"/>
      <c r="AO417" s="80"/>
      <c r="AP417" s="81">
        <v>0</v>
      </c>
      <c r="AQ417" s="82"/>
      <c r="AR417" s="80"/>
      <c r="AS417" s="81">
        <f t="shared" si="112"/>
        <v>0</v>
      </c>
      <c r="AT417" s="82"/>
      <c r="AU417" s="80"/>
      <c r="AV417" s="81">
        <f t="shared" si="113"/>
        <v>0</v>
      </c>
      <c r="AW417" s="82"/>
      <c r="AX417" s="80"/>
      <c r="AY417" s="81">
        <f t="shared" si="114"/>
        <v>0</v>
      </c>
      <c r="AZ417" s="82"/>
      <c r="BA417" s="80"/>
      <c r="BB417" s="81">
        <f t="shared" si="115"/>
        <v>0</v>
      </c>
      <c r="BC417" s="82"/>
      <c r="BD417" s="80"/>
      <c r="BE417" s="81">
        <f t="shared" si="116"/>
        <v>0</v>
      </c>
      <c r="BF417" s="82"/>
      <c r="BG417" s="80"/>
      <c r="BH417" s="81">
        <f t="shared" si="117"/>
        <v>0</v>
      </c>
      <c r="BI417" s="82"/>
      <c r="BJ417" s="80"/>
      <c r="BK417" s="81">
        <f t="shared" si="118"/>
        <v>0</v>
      </c>
      <c r="BL417" s="82"/>
      <c r="BM417" s="80"/>
      <c r="BN417" s="81">
        <f t="shared" si="119"/>
        <v>0</v>
      </c>
      <c r="BO417" s="82"/>
    </row>
    <row r="418" spans="1:67" ht="39" hidden="1" customHeight="1" thickBot="1">
      <c r="A418" s="71">
        <v>85411</v>
      </c>
      <c r="B418" s="71" t="s">
        <v>2242</v>
      </c>
      <c r="C418" s="221" t="str">
        <f ca="1">IF(V418&gt;0,IF($C$12=B418,COUNT($C$12:C417,1),""),"")</f>
        <v/>
      </c>
      <c r="D418" s="221" t="str">
        <f ca="1">IF(V418&gt;0,IF($D$12=B418,COUNT($D$12:D417,1),""),"")</f>
        <v/>
      </c>
      <c r="E418" s="221" t="str">
        <f ca="1">IF(V418&gt;0,IF($E$12=B418,COUNT($E$12:E417,1),""),"")</f>
        <v/>
      </c>
      <c r="F418" s="221" t="str">
        <f ca="1">IF(V418&gt;0,IF($F$12=B418,COUNT($F$12:F417,1),""),"")</f>
        <v/>
      </c>
      <c r="G418" s="120">
        <v>741001855</v>
      </c>
      <c r="H418" s="115">
        <v>90212</v>
      </c>
      <c r="I418" s="116" t="s">
        <v>406</v>
      </c>
      <c r="J418" s="116" t="s">
        <v>394</v>
      </c>
      <c r="K418" s="324">
        <v>27125000</v>
      </c>
      <c r="L418" s="121">
        <v>422204</v>
      </c>
      <c r="M418" s="117" t="s">
        <v>1311</v>
      </c>
      <c r="N418" s="117" t="s">
        <v>394</v>
      </c>
      <c r="O418" s="324">
        <v>9358000</v>
      </c>
      <c r="P418" s="77">
        <f ca="1">SUMIF($W$12:BO418,$P$11,W418:BO418)</f>
        <v>0</v>
      </c>
      <c r="Q418" s="77">
        <f ca="1">SUMIF($W$12:BP418,$P$11,X418:BP418)</f>
        <v>0</v>
      </c>
      <c r="R418" s="77">
        <v>0</v>
      </c>
      <c r="S418" s="78">
        <f t="shared" ca="1" si="103"/>
        <v>0</v>
      </c>
      <c r="T418" s="77">
        <f t="shared" ca="1" si="104"/>
        <v>0</v>
      </c>
      <c r="U418" s="77">
        <v>0</v>
      </c>
      <c r="V418" s="79">
        <f t="shared" ca="1" si="106"/>
        <v>0</v>
      </c>
      <c r="W418" s="80"/>
      <c r="X418" s="81">
        <f t="shared" si="107"/>
        <v>0</v>
      </c>
      <c r="Y418" s="82"/>
      <c r="Z418" s="80"/>
      <c r="AA418" s="81">
        <f t="shared" si="108"/>
        <v>0</v>
      </c>
      <c r="AB418" s="82"/>
      <c r="AC418" s="80"/>
      <c r="AD418" s="81">
        <f t="shared" si="109"/>
        <v>0</v>
      </c>
      <c r="AE418" s="82"/>
      <c r="AF418" s="80"/>
      <c r="AG418" s="81">
        <f t="shared" si="110"/>
        <v>0</v>
      </c>
      <c r="AH418" s="82"/>
      <c r="AI418" s="80"/>
      <c r="AJ418" s="81">
        <f t="shared" si="111"/>
        <v>0</v>
      </c>
      <c r="AK418" s="82"/>
      <c r="AL418" s="80"/>
      <c r="AM418" s="81">
        <v>0</v>
      </c>
      <c r="AN418" s="82"/>
      <c r="AO418" s="80"/>
      <c r="AP418" s="81">
        <v>0</v>
      </c>
      <c r="AQ418" s="82"/>
      <c r="AR418" s="80"/>
      <c r="AS418" s="81">
        <f t="shared" si="112"/>
        <v>0</v>
      </c>
      <c r="AT418" s="82"/>
      <c r="AU418" s="80"/>
      <c r="AV418" s="81">
        <f t="shared" si="113"/>
        <v>0</v>
      </c>
      <c r="AW418" s="82"/>
      <c r="AX418" s="80"/>
      <c r="AY418" s="81">
        <f t="shared" si="114"/>
        <v>0</v>
      </c>
      <c r="AZ418" s="82"/>
      <c r="BA418" s="80"/>
      <c r="BB418" s="81">
        <f t="shared" si="115"/>
        <v>0</v>
      </c>
      <c r="BC418" s="82"/>
      <c r="BD418" s="80"/>
      <c r="BE418" s="81">
        <f t="shared" si="116"/>
        <v>0</v>
      </c>
      <c r="BF418" s="82"/>
      <c r="BG418" s="80"/>
      <c r="BH418" s="81">
        <f t="shared" si="117"/>
        <v>0</v>
      </c>
      <c r="BI418" s="82"/>
      <c r="BJ418" s="80"/>
      <c r="BK418" s="81">
        <f t="shared" si="118"/>
        <v>0</v>
      </c>
      <c r="BL418" s="82"/>
      <c r="BM418" s="80"/>
      <c r="BN418" s="81">
        <f t="shared" si="119"/>
        <v>0</v>
      </c>
      <c r="BO418" s="82"/>
    </row>
    <row r="419" spans="1:67" ht="39" hidden="1" customHeight="1" thickBot="1">
      <c r="A419" s="71">
        <v>85412</v>
      </c>
      <c r="B419" s="71" t="s">
        <v>2242</v>
      </c>
      <c r="C419" s="221" t="str">
        <f ca="1">IF(V419&gt;0,IF($C$12=B419,COUNT($C$12:C418,1),""),"")</f>
        <v/>
      </c>
      <c r="D419" s="221" t="str">
        <f ca="1">IF(V419&gt;0,IF($D$12=B419,COUNT($D$12:D418,1),""),"")</f>
        <v/>
      </c>
      <c r="E419" s="221" t="str">
        <f ca="1">IF(V419&gt;0,IF($E$12=B419,COUNT($E$12:E418,1),""),"")</f>
        <v/>
      </c>
      <c r="F419" s="221" t="str">
        <f ca="1">IF(V419&gt;0,IF($F$12=B419,COUNT($F$12:F418,1),""),"")</f>
        <v/>
      </c>
      <c r="G419" s="120" t="s">
        <v>1826</v>
      </c>
      <c r="H419" s="115">
        <v>90213</v>
      </c>
      <c r="I419" s="116" t="s">
        <v>407</v>
      </c>
      <c r="J419" s="116" t="s">
        <v>394</v>
      </c>
      <c r="K419" s="324">
        <v>32090000</v>
      </c>
      <c r="L419" s="121">
        <v>422204</v>
      </c>
      <c r="M419" s="117" t="s">
        <v>1311</v>
      </c>
      <c r="N419" s="117" t="s">
        <v>394</v>
      </c>
      <c r="O419" s="324">
        <v>9358000</v>
      </c>
      <c r="P419" s="77">
        <f ca="1">SUMIF($W$12:BO419,$P$11,W419:BO419)</f>
        <v>0</v>
      </c>
      <c r="Q419" s="77">
        <f ca="1">SUMIF($W$12:BP419,$P$11,X419:BP419)</f>
        <v>0</v>
      </c>
      <c r="R419" s="77">
        <v>0</v>
      </c>
      <c r="S419" s="78">
        <f t="shared" ca="1" si="103"/>
        <v>0</v>
      </c>
      <c r="T419" s="77">
        <f t="shared" ca="1" si="104"/>
        <v>0</v>
      </c>
      <c r="U419" s="77">
        <v>0</v>
      </c>
      <c r="V419" s="79">
        <f t="shared" ca="1" si="106"/>
        <v>0</v>
      </c>
      <c r="W419" s="80"/>
      <c r="X419" s="81">
        <f t="shared" si="107"/>
        <v>0</v>
      </c>
      <c r="Y419" s="82"/>
      <c r="Z419" s="80"/>
      <c r="AA419" s="81">
        <f t="shared" si="108"/>
        <v>0</v>
      </c>
      <c r="AB419" s="82"/>
      <c r="AC419" s="80"/>
      <c r="AD419" s="81">
        <f t="shared" si="109"/>
        <v>0</v>
      </c>
      <c r="AE419" s="82"/>
      <c r="AF419" s="80"/>
      <c r="AG419" s="81">
        <f t="shared" si="110"/>
        <v>0</v>
      </c>
      <c r="AH419" s="82"/>
      <c r="AI419" s="80"/>
      <c r="AJ419" s="81">
        <f t="shared" si="111"/>
        <v>0</v>
      </c>
      <c r="AK419" s="82"/>
      <c r="AL419" s="80"/>
      <c r="AM419" s="81">
        <v>0</v>
      </c>
      <c r="AN419" s="82"/>
      <c r="AO419" s="80"/>
      <c r="AP419" s="81">
        <v>0</v>
      </c>
      <c r="AQ419" s="82"/>
      <c r="AR419" s="80"/>
      <c r="AS419" s="81">
        <f t="shared" si="112"/>
        <v>0</v>
      </c>
      <c r="AT419" s="82"/>
      <c r="AU419" s="80"/>
      <c r="AV419" s="81">
        <f t="shared" si="113"/>
        <v>0</v>
      </c>
      <c r="AW419" s="82"/>
      <c r="AX419" s="80"/>
      <c r="AY419" s="81">
        <f t="shared" si="114"/>
        <v>0</v>
      </c>
      <c r="AZ419" s="82"/>
      <c r="BA419" s="80"/>
      <c r="BB419" s="81">
        <f t="shared" si="115"/>
        <v>0</v>
      </c>
      <c r="BC419" s="82"/>
      <c r="BD419" s="80"/>
      <c r="BE419" s="81">
        <f t="shared" si="116"/>
        <v>0</v>
      </c>
      <c r="BF419" s="82"/>
      <c r="BG419" s="80"/>
      <c r="BH419" s="81">
        <f t="shared" si="117"/>
        <v>0</v>
      </c>
      <c r="BI419" s="82"/>
      <c r="BJ419" s="80"/>
      <c r="BK419" s="81">
        <f t="shared" si="118"/>
        <v>0</v>
      </c>
      <c r="BL419" s="82"/>
      <c r="BM419" s="80"/>
      <c r="BN419" s="81">
        <f t="shared" si="119"/>
        <v>0</v>
      </c>
      <c r="BO419" s="82"/>
    </row>
    <row r="420" spans="1:67" ht="39" hidden="1" customHeight="1" thickBot="1">
      <c r="A420" s="71">
        <v>85413</v>
      </c>
      <c r="B420" s="71" t="s">
        <v>2242</v>
      </c>
      <c r="C420" s="221" t="str">
        <f ca="1">IF(V420&gt;0,IF($C$12=B420,COUNT($C$12:C419,1),""),"")</f>
        <v/>
      </c>
      <c r="D420" s="221" t="str">
        <f ca="1">IF(V420&gt;0,IF($D$12=B420,COUNT($D$12:D419,1),""),"")</f>
        <v/>
      </c>
      <c r="E420" s="221" t="str">
        <f ca="1">IF(V420&gt;0,IF($E$12=B420,COUNT($E$12:E419,1),""),"")</f>
        <v/>
      </c>
      <c r="F420" s="221" t="str">
        <f ca="1">IF(V420&gt;0,IF($F$12=B420,COUNT($F$12:F419,1),""),"")</f>
        <v/>
      </c>
      <c r="G420" s="120">
        <v>741001860</v>
      </c>
      <c r="H420" s="115">
        <v>90214</v>
      </c>
      <c r="I420" s="116" t="s">
        <v>408</v>
      </c>
      <c r="J420" s="116" t="s">
        <v>394</v>
      </c>
      <c r="K420" s="324">
        <v>32211000</v>
      </c>
      <c r="L420" s="121">
        <v>422205</v>
      </c>
      <c r="M420" s="117" t="s">
        <v>1312</v>
      </c>
      <c r="N420" s="117" t="s">
        <v>394</v>
      </c>
      <c r="O420" s="324">
        <v>10274000</v>
      </c>
      <c r="P420" s="77">
        <f ca="1">SUMIF($W$12:BO420,$P$11,W420:BO420)</f>
        <v>0</v>
      </c>
      <c r="Q420" s="77">
        <f ca="1">SUMIF($W$12:BP420,$P$11,X420:BP420)</f>
        <v>0</v>
      </c>
      <c r="R420" s="77">
        <v>0</v>
      </c>
      <c r="S420" s="78">
        <f t="shared" ca="1" si="103"/>
        <v>0</v>
      </c>
      <c r="T420" s="77">
        <f t="shared" ca="1" si="104"/>
        <v>0</v>
      </c>
      <c r="U420" s="77">
        <v>0</v>
      </c>
      <c r="V420" s="79">
        <f t="shared" ca="1" si="106"/>
        <v>0</v>
      </c>
      <c r="W420" s="80"/>
      <c r="X420" s="81">
        <f t="shared" si="107"/>
        <v>0</v>
      </c>
      <c r="Y420" s="82"/>
      <c r="Z420" s="80"/>
      <c r="AA420" s="81">
        <f t="shared" si="108"/>
        <v>0</v>
      </c>
      <c r="AB420" s="82"/>
      <c r="AC420" s="80"/>
      <c r="AD420" s="81">
        <f t="shared" si="109"/>
        <v>0</v>
      </c>
      <c r="AE420" s="82"/>
      <c r="AF420" s="80"/>
      <c r="AG420" s="81">
        <f t="shared" si="110"/>
        <v>0</v>
      </c>
      <c r="AH420" s="82"/>
      <c r="AI420" s="80"/>
      <c r="AJ420" s="81">
        <f t="shared" si="111"/>
        <v>0</v>
      </c>
      <c r="AK420" s="82"/>
      <c r="AL420" s="80"/>
      <c r="AM420" s="81">
        <v>0</v>
      </c>
      <c r="AN420" s="82"/>
      <c r="AO420" s="80"/>
      <c r="AP420" s="81">
        <v>0</v>
      </c>
      <c r="AQ420" s="82"/>
      <c r="AR420" s="80"/>
      <c r="AS420" s="81">
        <f t="shared" si="112"/>
        <v>0</v>
      </c>
      <c r="AT420" s="82"/>
      <c r="AU420" s="80"/>
      <c r="AV420" s="81">
        <f t="shared" si="113"/>
        <v>0</v>
      </c>
      <c r="AW420" s="82"/>
      <c r="AX420" s="80"/>
      <c r="AY420" s="81">
        <f t="shared" si="114"/>
        <v>0</v>
      </c>
      <c r="AZ420" s="82"/>
      <c r="BA420" s="80"/>
      <c r="BB420" s="81">
        <f t="shared" si="115"/>
        <v>0</v>
      </c>
      <c r="BC420" s="82"/>
      <c r="BD420" s="80"/>
      <c r="BE420" s="81">
        <f t="shared" si="116"/>
        <v>0</v>
      </c>
      <c r="BF420" s="82"/>
      <c r="BG420" s="80"/>
      <c r="BH420" s="81">
        <f t="shared" si="117"/>
        <v>0</v>
      </c>
      <c r="BI420" s="82"/>
      <c r="BJ420" s="80"/>
      <c r="BK420" s="81">
        <f t="shared" si="118"/>
        <v>0</v>
      </c>
      <c r="BL420" s="82"/>
      <c r="BM420" s="80"/>
      <c r="BN420" s="81">
        <f t="shared" si="119"/>
        <v>0</v>
      </c>
      <c r="BO420" s="82"/>
    </row>
    <row r="421" spans="1:67" ht="39" hidden="1" customHeight="1" thickBot="1">
      <c r="A421" s="71">
        <v>85414</v>
      </c>
      <c r="B421" s="71" t="s">
        <v>2242</v>
      </c>
      <c r="C421" s="221" t="str">
        <f ca="1">IF(V421&gt;0,IF($C$12=B421,COUNT($C$12:C420,1),""),"")</f>
        <v/>
      </c>
      <c r="D421" s="221" t="str">
        <f ca="1">IF(V421&gt;0,IF($D$12=B421,COUNT($D$12:D420,1),""),"")</f>
        <v/>
      </c>
      <c r="E421" s="221" t="str">
        <f ca="1">IF(V421&gt;0,IF($E$12=B421,COUNT($E$12:E420,1),""),"")</f>
        <v/>
      </c>
      <c r="F421" s="221" t="str">
        <f ca="1">IF(V421&gt;0,IF($F$12=B421,COUNT($F$12:F420,1),""),"")</f>
        <v/>
      </c>
      <c r="G421" s="120" t="s">
        <v>1826</v>
      </c>
      <c r="H421" s="115">
        <v>90215</v>
      </c>
      <c r="I421" s="116" t="s">
        <v>409</v>
      </c>
      <c r="J421" s="116" t="s">
        <v>394</v>
      </c>
      <c r="K421" s="324">
        <v>32695000</v>
      </c>
      <c r="L421" s="121">
        <v>422205</v>
      </c>
      <c r="M421" s="117" t="s">
        <v>1312</v>
      </c>
      <c r="N421" s="117" t="s">
        <v>394</v>
      </c>
      <c r="O421" s="324">
        <v>10274000</v>
      </c>
      <c r="P421" s="77">
        <f ca="1">SUMIF($W$12:BO421,$P$11,W421:BO421)</f>
        <v>0</v>
      </c>
      <c r="Q421" s="77">
        <f ca="1">SUMIF($W$12:BP421,$P$11,X421:BP421)</f>
        <v>0</v>
      </c>
      <c r="R421" s="77">
        <v>0</v>
      </c>
      <c r="S421" s="78">
        <f t="shared" ca="1" si="103"/>
        <v>0</v>
      </c>
      <c r="T421" s="77">
        <f t="shared" ca="1" si="104"/>
        <v>0</v>
      </c>
      <c r="U421" s="77">
        <v>0</v>
      </c>
      <c r="V421" s="79">
        <f t="shared" ca="1" si="106"/>
        <v>0</v>
      </c>
      <c r="W421" s="80"/>
      <c r="X421" s="81">
        <f t="shared" si="107"/>
        <v>0</v>
      </c>
      <c r="Y421" s="82"/>
      <c r="Z421" s="80"/>
      <c r="AA421" s="81">
        <f t="shared" si="108"/>
        <v>0</v>
      </c>
      <c r="AB421" s="82"/>
      <c r="AC421" s="80"/>
      <c r="AD421" s="81">
        <f t="shared" si="109"/>
        <v>0</v>
      </c>
      <c r="AE421" s="82"/>
      <c r="AF421" s="80"/>
      <c r="AG421" s="81">
        <f t="shared" si="110"/>
        <v>0</v>
      </c>
      <c r="AH421" s="82"/>
      <c r="AI421" s="80"/>
      <c r="AJ421" s="81">
        <f t="shared" si="111"/>
        <v>0</v>
      </c>
      <c r="AK421" s="82"/>
      <c r="AL421" s="80"/>
      <c r="AM421" s="81">
        <v>0</v>
      </c>
      <c r="AN421" s="82"/>
      <c r="AO421" s="80"/>
      <c r="AP421" s="81">
        <v>0</v>
      </c>
      <c r="AQ421" s="82"/>
      <c r="AR421" s="80"/>
      <c r="AS421" s="81">
        <f t="shared" si="112"/>
        <v>0</v>
      </c>
      <c r="AT421" s="82"/>
      <c r="AU421" s="80"/>
      <c r="AV421" s="81">
        <f t="shared" si="113"/>
        <v>0</v>
      </c>
      <c r="AW421" s="82"/>
      <c r="AX421" s="80"/>
      <c r="AY421" s="81">
        <f t="shared" si="114"/>
        <v>0</v>
      </c>
      <c r="AZ421" s="82"/>
      <c r="BA421" s="80"/>
      <c r="BB421" s="81">
        <f t="shared" si="115"/>
        <v>0</v>
      </c>
      <c r="BC421" s="82"/>
      <c r="BD421" s="80"/>
      <c r="BE421" s="81">
        <f t="shared" si="116"/>
        <v>0</v>
      </c>
      <c r="BF421" s="82"/>
      <c r="BG421" s="80"/>
      <c r="BH421" s="81">
        <f t="shared" si="117"/>
        <v>0</v>
      </c>
      <c r="BI421" s="82"/>
      <c r="BJ421" s="80"/>
      <c r="BK421" s="81">
        <f t="shared" si="118"/>
        <v>0</v>
      </c>
      <c r="BL421" s="82"/>
      <c r="BM421" s="80"/>
      <c r="BN421" s="81">
        <f t="shared" si="119"/>
        <v>0</v>
      </c>
      <c r="BO421" s="82"/>
    </row>
    <row r="422" spans="1:67" ht="39" hidden="1" customHeight="1" thickBot="1">
      <c r="A422" s="71">
        <v>85415</v>
      </c>
      <c r="B422" s="71" t="s">
        <v>2242</v>
      </c>
      <c r="C422" s="221" t="str">
        <f ca="1">IF(V422&gt;0,IF($C$12=B422,COUNT($C$12:C421,1),""),"")</f>
        <v/>
      </c>
      <c r="D422" s="221" t="str">
        <f ca="1">IF(V422&gt;0,IF($D$12=B422,COUNT($D$12:D421,1),""),"")</f>
        <v/>
      </c>
      <c r="E422" s="221" t="str">
        <f ca="1">IF(V422&gt;0,IF($E$12=B422,COUNT($E$12:E421,1),""),"")</f>
        <v/>
      </c>
      <c r="F422" s="221" t="str">
        <f ca="1">IF(V422&gt;0,IF($F$12=B422,COUNT($F$12:F421,1),""),"")</f>
        <v/>
      </c>
      <c r="G422" s="120">
        <v>741004620</v>
      </c>
      <c r="H422" s="115">
        <v>90216</v>
      </c>
      <c r="I422" s="116" t="s">
        <v>410</v>
      </c>
      <c r="J422" s="116" t="s">
        <v>394</v>
      </c>
      <c r="K422" s="324">
        <v>33105000</v>
      </c>
      <c r="L422" s="121">
        <v>422205</v>
      </c>
      <c r="M422" s="117" t="s">
        <v>1312</v>
      </c>
      <c r="N422" s="117" t="s">
        <v>394</v>
      </c>
      <c r="O422" s="324">
        <v>10274000</v>
      </c>
      <c r="P422" s="77">
        <f ca="1">SUMIF($W$12:BO422,$P$11,W422:BO422)</f>
        <v>0</v>
      </c>
      <c r="Q422" s="77">
        <f ca="1">SUMIF($W$12:BP422,$P$11,X422:BP422)</f>
        <v>0</v>
      </c>
      <c r="R422" s="77">
        <v>0</v>
      </c>
      <c r="S422" s="78">
        <f t="shared" ca="1" si="103"/>
        <v>0</v>
      </c>
      <c r="T422" s="77">
        <f t="shared" ca="1" si="104"/>
        <v>0</v>
      </c>
      <c r="U422" s="77">
        <v>0</v>
      </c>
      <c r="V422" s="79">
        <f t="shared" ca="1" si="106"/>
        <v>0</v>
      </c>
      <c r="W422" s="80"/>
      <c r="X422" s="81">
        <f t="shared" si="107"/>
        <v>0</v>
      </c>
      <c r="Y422" s="82"/>
      <c r="Z422" s="80"/>
      <c r="AA422" s="81">
        <f t="shared" si="108"/>
        <v>0</v>
      </c>
      <c r="AB422" s="82"/>
      <c r="AC422" s="80"/>
      <c r="AD422" s="81">
        <f t="shared" si="109"/>
        <v>0</v>
      </c>
      <c r="AE422" s="82"/>
      <c r="AF422" s="80"/>
      <c r="AG422" s="81">
        <f t="shared" si="110"/>
        <v>0</v>
      </c>
      <c r="AH422" s="82"/>
      <c r="AI422" s="80"/>
      <c r="AJ422" s="81">
        <f t="shared" si="111"/>
        <v>0</v>
      </c>
      <c r="AK422" s="82"/>
      <c r="AL422" s="80"/>
      <c r="AM422" s="81">
        <v>0</v>
      </c>
      <c r="AN422" s="82"/>
      <c r="AO422" s="80"/>
      <c r="AP422" s="81">
        <v>0</v>
      </c>
      <c r="AQ422" s="82"/>
      <c r="AR422" s="80"/>
      <c r="AS422" s="81">
        <f t="shared" si="112"/>
        <v>0</v>
      </c>
      <c r="AT422" s="82"/>
      <c r="AU422" s="80"/>
      <c r="AV422" s="81">
        <f t="shared" si="113"/>
        <v>0</v>
      </c>
      <c r="AW422" s="82"/>
      <c r="AX422" s="80"/>
      <c r="AY422" s="81">
        <f t="shared" si="114"/>
        <v>0</v>
      </c>
      <c r="AZ422" s="82"/>
      <c r="BA422" s="80"/>
      <c r="BB422" s="81">
        <f t="shared" si="115"/>
        <v>0</v>
      </c>
      <c r="BC422" s="82"/>
      <c r="BD422" s="80"/>
      <c r="BE422" s="81">
        <f t="shared" si="116"/>
        <v>0</v>
      </c>
      <c r="BF422" s="82"/>
      <c r="BG422" s="80"/>
      <c r="BH422" s="81">
        <f t="shared" si="117"/>
        <v>0</v>
      </c>
      <c r="BI422" s="82"/>
      <c r="BJ422" s="80"/>
      <c r="BK422" s="81">
        <f t="shared" si="118"/>
        <v>0</v>
      </c>
      <c r="BL422" s="82"/>
      <c r="BM422" s="80"/>
      <c r="BN422" s="81">
        <f t="shared" si="119"/>
        <v>0</v>
      </c>
      <c r="BO422" s="82"/>
    </row>
    <row r="423" spans="1:67" ht="39" hidden="1" customHeight="1" thickBot="1">
      <c r="A423" s="71">
        <v>85416</v>
      </c>
      <c r="B423" s="71" t="s">
        <v>2242</v>
      </c>
      <c r="C423" s="221" t="str">
        <f ca="1">IF(V423&gt;0,IF($C$12=B423,COUNT($C$12:C422,1),""),"")</f>
        <v/>
      </c>
      <c r="D423" s="221" t="str">
        <f ca="1">IF(V423&gt;0,IF($D$12=B423,COUNT($D$12:D422,1),""),"")</f>
        <v/>
      </c>
      <c r="E423" s="221" t="str">
        <f ca="1">IF(V423&gt;0,IF($E$12=B423,COUNT($E$12:E422,1),""),"")</f>
        <v/>
      </c>
      <c r="F423" s="221" t="str">
        <f ca="1">IF(V423&gt;0,IF($F$12=B423,COUNT($F$12:F422,1),""),"")</f>
        <v/>
      </c>
      <c r="G423" s="120">
        <v>741001980</v>
      </c>
      <c r="H423" s="115">
        <v>90217</v>
      </c>
      <c r="I423" s="116" t="s">
        <v>411</v>
      </c>
      <c r="J423" s="116" t="s">
        <v>394</v>
      </c>
      <c r="K423" s="324">
        <v>41498000</v>
      </c>
      <c r="L423" s="121">
        <v>422205</v>
      </c>
      <c r="M423" s="117" t="s">
        <v>1312</v>
      </c>
      <c r="N423" s="117" t="s">
        <v>394</v>
      </c>
      <c r="O423" s="324">
        <v>10274000</v>
      </c>
      <c r="P423" s="77">
        <f ca="1">SUMIF($W$12:BO423,$P$11,W423:BO423)</f>
        <v>0</v>
      </c>
      <c r="Q423" s="77">
        <f ca="1">SUMIF($W$12:BP423,$P$11,X423:BP423)</f>
        <v>0</v>
      </c>
      <c r="R423" s="77">
        <v>0</v>
      </c>
      <c r="S423" s="78">
        <f t="shared" ca="1" si="103"/>
        <v>0</v>
      </c>
      <c r="T423" s="77">
        <f t="shared" ca="1" si="104"/>
        <v>0</v>
      </c>
      <c r="U423" s="77">
        <v>0</v>
      </c>
      <c r="V423" s="79">
        <f t="shared" ca="1" si="106"/>
        <v>0</v>
      </c>
      <c r="W423" s="80"/>
      <c r="X423" s="81">
        <f t="shared" si="107"/>
        <v>0</v>
      </c>
      <c r="Y423" s="82"/>
      <c r="Z423" s="80"/>
      <c r="AA423" s="81">
        <f t="shared" si="108"/>
        <v>0</v>
      </c>
      <c r="AB423" s="82"/>
      <c r="AC423" s="80"/>
      <c r="AD423" s="81">
        <f t="shared" si="109"/>
        <v>0</v>
      </c>
      <c r="AE423" s="82"/>
      <c r="AF423" s="80"/>
      <c r="AG423" s="81">
        <f t="shared" si="110"/>
        <v>0</v>
      </c>
      <c r="AH423" s="82"/>
      <c r="AI423" s="80"/>
      <c r="AJ423" s="81">
        <f t="shared" si="111"/>
        <v>0</v>
      </c>
      <c r="AK423" s="82"/>
      <c r="AL423" s="80"/>
      <c r="AM423" s="81">
        <v>0</v>
      </c>
      <c r="AN423" s="82"/>
      <c r="AO423" s="80"/>
      <c r="AP423" s="81">
        <v>0</v>
      </c>
      <c r="AQ423" s="82"/>
      <c r="AR423" s="80"/>
      <c r="AS423" s="81">
        <f t="shared" si="112"/>
        <v>0</v>
      </c>
      <c r="AT423" s="82"/>
      <c r="AU423" s="80"/>
      <c r="AV423" s="81">
        <f t="shared" si="113"/>
        <v>0</v>
      </c>
      <c r="AW423" s="82"/>
      <c r="AX423" s="80"/>
      <c r="AY423" s="81">
        <f t="shared" si="114"/>
        <v>0</v>
      </c>
      <c r="AZ423" s="82"/>
      <c r="BA423" s="80"/>
      <c r="BB423" s="81">
        <f t="shared" si="115"/>
        <v>0</v>
      </c>
      <c r="BC423" s="82"/>
      <c r="BD423" s="80"/>
      <c r="BE423" s="81">
        <f t="shared" si="116"/>
        <v>0</v>
      </c>
      <c r="BF423" s="82"/>
      <c r="BG423" s="80"/>
      <c r="BH423" s="81">
        <f t="shared" si="117"/>
        <v>0</v>
      </c>
      <c r="BI423" s="82"/>
      <c r="BJ423" s="80"/>
      <c r="BK423" s="81">
        <f t="shared" si="118"/>
        <v>0</v>
      </c>
      <c r="BL423" s="82"/>
      <c r="BM423" s="80"/>
      <c r="BN423" s="81">
        <f t="shared" si="119"/>
        <v>0</v>
      </c>
      <c r="BO423" s="82"/>
    </row>
    <row r="424" spans="1:67" ht="39" hidden="1" customHeight="1" thickBot="1">
      <c r="A424" s="71">
        <v>85417</v>
      </c>
      <c r="B424" s="71" t="s">
        <v>2242</v>
      </c>
      <c r="C424" s="221" t="str">
        <f ca="1">IF(V424&gt;0,IF($C$12=B424,COUNT($C$12:C423,1),""),"")</f>
        <v/>
      </c>
      <c r="D424" s="221" t="str">
        <f ca="1">IF(V424&gt;0,IF($D$12=B424,COUNT($D$12:D423,1),""),"")</f>
        <v/>
      </c>
      <c r="E424" s="221" t="str">
        <f ca="1">IF(V424&gt;0,IF($E$12=B424,COUNT($E$12:E423,1),""),"")</f>
        <v/>
      </c>
      <c r="F424" s="221" t="str">
        <f ca="1">IF(V424&gt;0,IF($F$12=B424,COUNT($F$12:F423,1),""),"")</f>
        <v/>
      </c>
      <c r="G424" s="120">
        <v>741001990</v>
      </c>
      <c r="H424" s="115">
        <v>90218</v>
      </c>
      <c r="I424" s="116" t="s">
        <v>412</v>
      </c>
      <c r="J424" s="116" t="s">
        <v>394</v>
      </c>
      <c r="K424" s="324">
        <v>41982000</v>
      </c>
      <c r="L424" s="121">
        <v>422205</v>
      </c>
      <c r="M424" s="117" t="s">
        <v>1312</v>
      </c>
      <c r="N424" s="117" t="s">
        <v>394</v>
      </c>
      <c r="O424" s="324">
        <v>10274000</v>
      </c>
      <c r="P424" s="77">
        <f ca="1">SUMIF($W$12:BO424,$P$11,W424:BO424)</f>
        <v>0</v>
      </c>
      <c r="Q424" s="77">
        <f ca="1">SUMIF($W$12:BP424,$P$11,X424:BP424)</f>
        <v>0</v>
      </c>
      <c r="R424" s="77">
        <v>0</v>
      </c>
      <c r="S424" s="78">
        <f t="shared" ca="1" si="103"/>
        <v>0</v>
      </c>
      <c r="T424" s="77">
        <f t="shared" ca="1" si="104"/>
        <v>0</v>
      </c>
      <c r="U424" s="77">
        <v>0</v>
      </c>
      <c r="V424" s="79">
        <f t="shared" ca="1" si="106"/>
        <v>0</v>
      </c>
      <c r="W424" s="80"/>
      <c r="X424" s="81">
        <f t="shared" si="107"/>
        <v>0</v>
      </c>
      <c r="Y424" s="82"/>
      <c r="Z424" s="80"/>
      <c r="AA424" s="81">
        <f t="shared" si="108"/>
        <v>0</v>
      </c>
      <c r="AB424" s="82"/>
      <c r="AC424" s="80"/>
      <c r="AD424" s="81">
        <f t="shared" si="109"/>
        <v>0</v>
      </c>
      <c r="AE424" s="82"/>
      <c r="AF424" s="80"/>
      <c r="AG424" s="81">
        <f t="shared" si="110"/>
        <v>0</v>
      </c>
      <c r="AH424" s="82"/>
      <c r="AI424" s="80"/>
      <c r="AJ424" s="81">
        <f t="shared" si="111"/>
        <v>0</v>
      </c>
      <c r="AK424" s="82"/>
      <c r="AL424" s="80"/>
      <c r="AM424" s="81">
        <v>0</v>
      </c>
      <c r="AN424" s="82"/>
      <c r="AO424" s="80"/>
      <c r="AP424" s="81">
        <v>0</v>
      </c>
      <c r="AQ424" s="82"/>
      <c r="AR424" s="80"/>
      <c r="AS424" s="81">
        <f t="shared" si="112"/>
        <v>0</v>
      </c>
      <c r="AT424" s="82"/>
      <c r="AU424" s="80"/>
      <c r="AV424" s="81">
        <f t="shared" si="113"/>
        <v>0</v>
      </c>
      <c r="AW424" s="82"/>
      <c r="AX424" s="80"/>
      <c r="AY424" s="81">
        <f t="shared" si="114"/>
        <v>0</v>
      </c>
      <c r="AZ424" s="82"/>
      <c r="BA424" s="80"/>
      <c r="BB424" s="81">
        <f t="shared" si="115"/>
        <v>0</v>
      </c>
      <c r="BC424" s="82"/>
      <c r="BD424" s="80"/>
      <c r="BE424" s="81">
        <f t="shared" si="116"/>
        <v>0</v>
      </c>
      <c r="BF424" s="82"/>
      <c r="BG424" s="80"/>
      <c r="BH424" s="81">
        <f t="shared" si="117"/>
        <v>0</v>
      </c>
      <c r="BI424" s="82"/>
      <c r="BJ424" s="80"/>
      <c r="BK424" s="81">
        <f t="shared" si="118"/>
        <v>0</v>
      </c>
      <c r="BL424" s="82"/>
      <c r="BM424" s="80"/>
      <c r="BN424" s="81">
        <f t="shared" si="119"/>
        <v>0</v>
      </c>
      <c r="BO424" s="82"/>
    </row>
    <row r="425" spans="1:67" ht="39" hidden="1" customHeight="1" thickBot="1">
      <c r="A425" s="71">
        <v>85418</v>
      </c>
      <c r="B425" s="71" t="s">
        <v>2242</v>
      </c>
      <c r="C425" s="221" t="str">
        <f ca="1">IF(V425&gt;0,IF($C$12=B425,COUNT($C$12:C424,1),""),"")</f>
        <v/>
      </c>
      <c r="D425" s="221" t="str">
        <f ca="1">IF(V425&gt;0,IF($D$12=B425,COUNT($D$12:D424,1),""),"")</f>
        <v/>
      </c>
      <c r="E425" s="221" t="str">
        <f ca="1">IF(V425&gt;0,IF($E$12=B425,COUNT($E$12:E424,1),""),"")</f>
        <v/>
      </c>
      <c r="F425" s="221" t="str">
        <f ca="1">IF(V425&gt;0,IF($F$12=B425,COUNT($F$12:F424,1),""),"")</f>
        <v/>
      </c>
      <c r="G425" s="120"/>
      <c r="H425" s="115">
        <v>90219</v>
      </c>
      <c r="I425" s="116" t="s">
        <v>413</v>
      </c>
      <c r="J425" s="116" t="s">
        <v>153</v>
      </c>
      <c r="K425" s="324">
        <v>7467000</v>
      </c>
      <c r="L425" s="121">
        <v>422201</v>
      </c>
      <c r="M425" s="117" t="s">
        <v>1308</v>
      </c>
      <c r="N425" s="117" t="s">
        <v>153</v>
      </c>
      <c r="O425" s="324">
        <v>4636000</v>
      </c>
      <c r="P425" s="77">
        <f ca="1">SUMIF($W$12:BO425,$P$11,W425:BO425)</f>
        <v>0</v>
      </c>
      <c r="Q425" s="77">
        <f ca="1">SUMIF($W$12:BP425,$P$11,X425:BP425)</f>
        <v>0</v>
      </c>
      <c r="R425" s="77">
        <v>0</v>
      </c>
      <c r="S425" s="78">
        <f t="shared" ca="1" si="103"/>
        <v>0</v>
      </c>
      <c r="T425" s="77">
        <f t="shared" ca="1" si="104"/>
        <v>0</v>
      </c>
      <c r="U425" s="77">
        <v>0</v>
      </c>
      <c r="V425" s="79">
        <f t="shared" ca="1" si="106"/>
        <v>0</v>
      </c>
      <c r="W425" s="80"/>
      <c r="X425" s="81">
        <f t="shared" si="107"/>
        <v>0</v>
      </c>
      <c r="Y425" s="82"/>
      <c r="Z425" s="80"/>
      <c r="AA425" s="81">
        <f t="shared" si="108"/>
        <v>0</v>
      </c>
      <c r="AB425" s="82"/>
      <c r="AC425" s="80"/>
      <c r="AD425" s="81">
        <f t="shared" si="109"/>
        <v>0</v>
      </c>
      <c r="AE425" s="82"/>
      <c r="AF425" s="80"/>
      <c r="AG425" s="81">
        <f t="shared" si="110"/>
        <v>0</v>
      </c>
      <c r="AH425" s="82"/>
      <c r="AI425" s="80"/>
      <c r="AJ425" s="81">
        <f t="shared" si="111"/>
        <v>0</v>
      </c>
      <c r="AK425" s="82"/>
      <c r="AL425" s="80"/>
      <c r="AM425" s="81">
        <v>0</v>
      </c>
      <c r="AN425" s="82"/>
      <c r="AO425" s="80"/>
      <c r="AP425" s="81">
        <v>0</v>
      </c>
      <c r="AQ425" s="82"/>
      <c r="AR425" s="80"/>
      <c r="AS425" s="81">
        <f t="shared" si="112"/>
        <v>0</v>
      </c>
      <c r="AT425" s="82"/>
      <c r="AU425" s="80"/>
      <c r="AV425" s="81">
        <f t="shared" si="113"/>
        <v>0</v>
      </c>
      <c r="AW425" s="82"/>
      <c r="AX425" s="80"/>
      <c r="AY425" s="81">
        <f t="shared" si="114"/>
        <v>0</v>
      </c>
      <c r="AZ425" s="82"/>
      <c r="BA425" s="80"/>
      <c r="BB425" s="81">
        <f t="shared" si="115"/>
        <v>0</v>
      </c>
      <c r="BC425" s="82"/>
      <c r="BD425" s="80"/>
      <c r="BE425" s="81">
        <f t="shared" si="116"/>
        <v>0</v>
      </c>
      <c r="BF425" s="82"/>
      <c r="BG425" s="80"/>
      <c r="BH425" s="81">
        <f t="shared" si="117"/>
        <v>0</v>
      </c>
      <c r="BI425" s="82"/>
      <c r="BJ425" s="80"/>
      <c r="BK425" s="81">
        <f t="shared" si="118"/>
        <v>0</v>
      </c>
      <c r="BL425" s="82"/>
      <c r="BM425" s="80"/>
      <c r="BN425" s="81">
        <f t="shared" si="119"/>
        <v>0</v>
      </c>
      <c r="BO425" s="82"/>
    </row>
    <row r="426" spans="1:67" ht="39" hidden="1" customHeight="1" thickBot="1">
      <c r="A426" s="71">
        <v>85419</v>
      </c>
      <c r="B426" s="71" t="s">
        <v>2242</v>
      </c>
      <c r="C426" s="221" t="str">
        <f ca="1">IF(V426&gt;0,IF($C$12=B426,COUNT($C$12:C425,1),""),"")</f>
        <v/>
      </c>
      <c r="D426" s="221" t="str">
        <f ca="1">IF(V426&gt;0,IF($D$12=B426,COUNT($D$12:D425,1),""),"")</f>
        <v/>
      </c>
      <c r="E426" s="221" t="str">
        <f ca="1">IF(V426&gt;0,IF($E$12=B426,COUNT($E$12:E425,1),""),"")</f>
        <v/>
      </c>
      <c r="F426" s="221" t="str">
        <f ca="1">IF(V426&gt;0,IF($F$12=B426,COUNT($F$12:F425,1),""),"")</f>
        <v/>
      </c>
      <c r="G426" s="120">
        <v>741004330</v>
      </c>
      <c r="H426" s="115">
        <v>90220</v>
      </c>
      <c r="I426" s="116" t="s">
        <v>414</v>
      </c>
      <c r="J426" s="116" t="s">
        <v>153</v>
      </c>
      <c r="K426" s="324">
        <v>7899000</v>
      </c>
      <c r="L426" s="121">
        <v>422201</v>
      </c>
      <c r="M426" s="117" t="s">
        <v>1308</v>
      </c>
      <c r="N426" s="117" t="s">
        <v>153</v>
      </c>
      <c r="O426" s="324">
        <v>4636000</v>
      </c>
      <c r="P426" s="77">
        <f ca="1">SUMIF($W$12:BO426,$P$11,W426:BO426)</f>
        <v>0</v>
      </c>
      <c r="Q426" s="77">
        <f ca="1">SUMIF($W$12:BP426,$P$11,X426:BP426)</f>
        <v>0</v>
      </c>
      <c r="R426" s="77">
        <v>0</v>
      </c>
      <c r="S426" s="78">
        <f t="shared" ca="1" si="103"/>
        <v>0</v>
      </c>
      <c r="T426" s="77">
        <f t="shared" ca="1" si="104"/>
        <v>0</v>
      </c>
      <c r="U426" s="77">
        <v>0</v>
      </c>
      <c r="V426" s="79">
        <f t="shared" ca="1" si="106"/>
        <v>0</v>
      </c>
      <c r="W426" s="80"/>
      <c r="X426" s="81">
        <f t="shared" si="107"/>
        <v>0</v>
      </c>
      <c r="Y426" s="82"/>
      <c r="Z426" s="80"/>
      <c r="AA426" s="81">
        <f t="shared" si="108"/>
        <v>0</v>
      </c>
      <c r="AB426" s="82"/>
      <c r="AC426" s="80"/>
      <c r="AD426" s="81">
        <f t="shared" si="109"/>
        <v>0</v>
      </c>
      <c r="AE426" s="82"/>
      <c r="AF426" s="80"/>
      <c r="AG426" s="81">
        <f t="shared" si="110"/>
        <v>0</v>
      </c>
      <c r="AH426" s="82"/>
      <c r="AI426" s="80"/>
      <c r="AJ426" s="81">
        <f t="shared" si="111"/>
        <v>0</v>
      </c>
      <c r="AK426" s="82"/>
      <c r="AL426" s="80"/>
      <c r="AM426" s="81">
        <v>0</v>
      </c>
      <c r="AN426" s="82"/>
      <c r="AO426" s="80"/>
      <c r="AP426" s="81">
        <v>0</v>
      </c>
      <c r="AQ426" s="82"/>
      <c r="AR426" s="80"/>
      <c r="AS426" s="81">
        <f t="shared" si="112"/>
        <v>0</v>
      </c>
      <c r="AT426" s="82"/>
      <c r="AU426" s="80"/>
      <c r="AV426" s="81">
        <f t="shared" si="113"/>
        <v>0</v>
      </c>
      <c r="AW426" s="82"/>
      <c r="AX426" s="80"/>
      <c r="AY426" s="81">
        <f t="shared" si="114"/>
        <v>0</v>
      </c>
      <c r="AZ426" s="82"/>
      <c r="BA426" s="80"/>
      <c r="BB426" s="81">
        <f t="shared" si="115"/>
        <v>0</v>
      </c>
      <c r="BC426" s="82"/>
      <c r="BD426" s="80"/>
      <c r="BE426" s="81">
        <f t="shared" si="116"/>
        <v>0</v>
      </c>
      <c r="BF426" s="82"/>
      <c r="BG426" s="80"/>
      <c r="BH426" s="81">
        <f t="shared" si="117"/>
        <v>0</v>
      </c>
      <c r="BI426" s="82"/>
      <c r="BJ426" s="80"/>
      <c r="BK426" s="81">
        <f t="shared" si="118"/>
        <v>0</v>
      </c>
      <c r="BL426" s="82"/>
      <c r="BM426" s="80"/>
      <c r="BN426" s="81">
        <f t="shared" si="119"/>
        <v>0</v>
      </c>
      <c r="BO426" s="82"/>
    </row>
    <row r="427" spans="1:67" ht="39" hidden="1" customHeight="1" thickBot="1">
      <c r="A427" s="71">
        <v>85420</v>
      </c>
      <c r="B427" s="71" t="s">
        <v>2242</v>
      </c>
      <c r="C427" s="221" t="str">
        <f ca="1">IF(V427&gt;0,IF($C$12=B427,COUNT($C$12:C426,1),""),"")</f>
        <v/>
      </c>
      <c r="D427" s="221" t="str">
        <f ca="1">IF(V427&gt;0,IF($D$12=B427,COUNT($D$12:D426,1),""),"")</f>
        <v/>
      </c>
      <c r="E427" s="221" t="str">
        <f ca="1">IF(V427&gt;0,IF($E$12=B427,COUNT($E$12:E426,1),""),"")</f>
        <v/>
      </c>
      <c r="F427" s="221" t="str">
        <f ca="1">IF(V427&gt;0,IF($F$12=B427,COUNT($F$12:F426,1),""),"")</f>
        <v/>
      </c>
      <c r="G427" s="120">
        <v>741005300</v>
      </c>
      <c r="H427" s="115">
        <v>90221</v>
      </c>
      <c r="I427" s="116" t="s">
        <v>415</v>
      </c>
      <c r="J427" s="116" t="s">
        <v>153</v>
      </c>
      <c r="K427" s="324">
        <v>8734000</v>
      </c>
      <c r="L427" s="121">
        <v>422201</v>
      </c>
      <c r="M427" s="117" t="s">
        <v>1308</v>
      </c>
      <c r="N427" s="117" t="s">
        <v>153</v>
      </c>
      <c r="O427" s="324">
        <v>4636000</v>
      </c>
      <c r="P427" s="77">
        <f ca="1">SUMIF($W$12:BO427,$P$11,W427:BO427)</f>
        <v>0</v>
      </c>
      <c r="Q427" s="77">
        <f ca="1">SUMIF($W$12:BP427,$P$11,X427:BP427)</f>
        <v>0</v>
      </c>
      <c r="R427" s="77">
        <v>0</v>
      </c>
      <c r="S427" s="78">
        <f t="shared" ca="1" si="103"/>
        <v>0</v>
      </c>
      <c r="T427" s="77">
        <f t="shared" ca="1" si="104"/>
        <v>0</v>
      </c>
      <c r="U427" s="77">
        <v>0</v>
      </c>
      <c r="V427" s="79">
        <f t="shared" ca="1" si="106"/>
        <v>0</v>
      </c>
      <c r="W427" s="80"/>
      <c r="X427" s="81">
        <f t="shared" si="107"/>
        <v>0</v>
      </c>
      <c r="Y427" s="82"/>
      <c r="Z427" s="80"/>
      <c r="AA427" s="81">
        <f t="shared" si="108"/>
        <v>0</v>
      </c>
      <c r="AB427" s="82"/>
      <c r="AC427" s="80"/>
      <c r="AD427" s="81">
        <f t="shared" si="109"/>
        <v>0</v>
      </c>
      <c r="AE427" s="82"/>
      <c r="AF427" s="80"/>
      <c r="AG427" s="81">
        <f t="shared" si="110"/>
        <v>0</v>
      </c>
      <c r="AH427" s="82"/>
      <c r="AI427" s="80"/>
      <c r="AJ427" s="81">
        <f t="shared" si="111"/>
        <v>0</v>
      </c>
      <c r="AK427" s="82"/>
      <c r="AL427" s="80"/>
      <c r="AM427" s="81">
        <v>0</v>
      </c>
      <c r="AN427" s="82"/>
      <c r="AO427" s="80"/>
      <c r="AP427" s="81">
        <v>0</v>
      </c>
      <c r="AQ427" s="82"/>
      <c r="AR427" s="80"/>
      <c r="AS427" s="81">
        <f t="shared" si="112"/>
        <v>0</v>
      </c>
      <c r="AT427" s="82"/>
      <c r="AU427" s="80"/>
      <c r="AV427" s="81">
        <f t="shared" si="113"/>
        <v>0</v>
      </c>
      <c r="AW427" s="82"/>
      <c r="AX427" s="80"/>
      <c r="AY427" s="81">
        <f t="shared" si="114"/>
        <v>0</v>
      </c>
      <c r="AZ427" s="82"/>
      <c r="BA427" s="80"/>
      <c r="BB427" s="81">
        <f t="shared" si="115"/>
        <v>0</v>
      </c>
      <c r="BC427" s="82"/>
      <c r="BD427" s="80"/>
      <c r="BE427" s="81">
        <f t="shared" si="116"/>
        <v>0</v>
      </c>
      <c r="BF427" s="82"/>
      <c r="BG427" s="80"/>
      <c r="BH427" s="81">
        <f t="shared" si="117"/>
        <v>0</v>
      </c>
      <c r="BI427" s="82"/>
      <c r="BJ427" s="80"/>
      <c r="BK427" s="81">
        <f t="shared" si="118"/>
        <v>0</v>
      </c>
      <c r="BL427" s="82"/>
      <c r="BM427" s="80"/>
      <c r="BN427" s="81">
        <f t="shared" si="119"/>
        <v>0</v>
      </c>
      <c r="BO427" s="82"/>
    </row>
    <row r="428" spans="1:67" ht="39" hidden="1" customHeight="1" thickBot="1">
      <c r="A428" s="71">
        <v>85421</v>
      </c>
      <c r="B428" s="71" t="s">
        <v>2242</v>
      </c>
      <c r="C428" s="221" t="str">
        <f ca="1">IF(V428&gt;0,IF($C$12=B428,COUNT($C$12:C427,1),""),"")</f>
        <v/>
      </c>
      <c r="D428" s="221" t="str">
        <f ca="1">IF(V428&gt;0,IF($D$12=B428,COUNT($D$12:D427,1),""),"")</f>
        <v/>
      </c>
      <c r="E428" s="221" t="str">
        <f ca="1">IF(V428&gt;0,IF($E$12=B428,COUNT($E$12:E427,1),""),"")</f>
        <v/>
      </c>
      <c r="F428" s="221" t="str">
        <f ca="1">IF(V428&gt;0,IF($F$12=B428,COUNT($F$12:F427,1),""),"")</f>
        <v/>
      </c>
      <c r="G428" s="120">
        <v>741004600</v>
      </c>
      <c r="H428" s="115">
        <v>90222</v>
      </c>
      <c r="I428" s="116" t="s">
        <v>416</v>
      </c>
      <c r="J428" s="116" t="s">
        <v>153</v>
      </c>
      <c r="K428" s="324">
        <v>9193000</v>
      </c>
      <c r="L428" s="121">
        <v>422201</v>
      </c>
      <c r="M428" s="117" t="s">
        <v>1308</v>
      </c>
      <c r="N428" s="117" t="s">
        <v>153</v>
      </c>
      <c r="O428" s="324">
        <v>4636000</v>
      </c>
      <c r="P428" s="77">
        <f ca="1">SUMIF($W$12:BO428,$P$11,W428:BO428)</f>
        <v>0</v>
      </c>
      <c r="Q428" s="77">
        <f ca="1">SUMIF($W$12:BP428,$P$11,X428:BP428)</f>
        <v>0</v>
      </c>
      <c r="R428" s="77">
        <v>0</v>
      </c>
      <c r="S428" s="78">
        <f t="shared" ca="1" si="103"/>
        <v>0</v>
      </c>
      <c r="T428" s="77">
        <f t="shared" ca="1" si="104"/>
        <v>0</v>
      </c>
      <c r="U428" s="77">
        <v>0</v>
      </c>
      <c r="V428" s="79">
        <f t="shared" ca="1" si="106"/>
        <v>0</v>
      </c>
      <c r="W428" s="80"/>
      <c r="X428" s="81">
        <f t="shared" si="107"/>
        <v>0</v>
      </c>
      <c r="Y428" s="82"/>
      <c r="Z428" s="80"/>
      <c r="AA428" s="81">
        <f t="shared" si="108"/>
        <v>0</v>
      </c>
      <c r="AB428" s="82"/>
      <c r="AC428" s="80"/>
      <c r="AD428" s="81">
        <f t="shared" si="109"/>
        <v>0</v>
      </c>
      <c r="AE428" s="82"/>
      <c r="AF428" s="80"/>
      <c r="AG428" s="81">
        <f t="shared" si="110"/>
        <v>0</v>
      </c>
      <c r="AH428" s="82"/>
      <c r="AI428" s="80"/>
      <c r="AJ428" s="81">
        <f t="shared" si="111"/>
        <v>0</v>
      </c>
      <c r="AK428" s="82"/>
      <c r="AL428" s="80"/>
      <c r="AM428" s="81">
        <v>0</v>
      </c>
      <c r="AN428" s="82"/>
      <c r="AO428" s="80"/>
      <c r="AP428" s="81">
        <v>0</v>
      </c>
      <c r="AQ428" s="82"/>
      <c r="AR428" s="80"/>
      <c r="AS428" s="81">
        <f t="shared" si="112"/>
        <v>0</v>
      </c>
      <c r="AT428" s="82"/>
      <c r="AU428" s="80"/>
      <c r="AV428" s="81">
        <f t="shared" si="113"/>
        <v>0</v>
      </c>
      <c r="AW428" s="82"/>
      <c r="AX428" s="80"/>
      <c r="AY428" s="81">
        <f t="shared" si="114"/>
        <v>0</v>
      </c>
      <c r="AZ428" s="82"/>
      <c r="BA428" s="80"/>
      <c r="BB428" s="81">
        <f t="shared" si="115"/>
        <v>0</v>
      </c>
      <c r="BC428" s="82"/>
      <c r="BD428" s="80"/>
      <c r="BE428" s="81">
        <f t="shared" si="116"/>
        <v>0</v>
      </c>
      <c r="BF428" s="82"/>
      <c r="BG428" s="80"/>
      <c r="BH428" s="81">
        <f t="shared" si="117"/>
        <v>0</v>
      </c>
      <c r="BI428" s="82"/>
      <c r="BJ428" s="80"/>
      <c r="BK428" s="81">
        <f t="shared" si="118"/>
        <v>0</v>
      </c>
      <c r="BL428" s="82"/>
      <c r="BM428" s="80"/>
      <c r="BN428" s="81">
        <f t="shared" si="119"/>
        <v>0</v>
      </c>
      <c r="BO428" s="82"/>
    </row>
    <row r="429" spans="1:67" ht="39" hidden="1" customHeight="1" thickBot="1">
      <c r="A429" s="71">
        <v>85422</v>
      </c>
      <c r="B429" s="71" t="s">
        <v>2242</v>
      </c>
      <c r="C429" s="221" t="str">
        <f ca="1">IF(V429&gt;0,IF($C$12=B429,COUNT($C$12:C428,1),""),"")</f>
        <v/>
      </c>
      <c r="D429" s="221" t="str">
        <f ca="1">IF(V429&gt;0,IF($D$12=B429,COUNT($D$12:D428,1),""),"")</f>
        <v/>
      </c>
      <c r="E429" s="221" t="str">
        <f ca="1">IF(V429&gt;0,IF($E$12=B429,COUNT($E$12:E428,1),""),"")</f>
        <v/>
      </c>
      <c r="F429" s="221" t="str">
        <f ca="1">IF(V429&gt;0,IF($F$12=B429,COUNT($F$12:F428,1),""),"")</f>
        <v/>
      </c>
      <c r="G429" s="120"/>
      <c r="H429" s="115">
        <v>90223</v>
      </c>
      <c r="I429" s="116" t="s">
        <v>417</v>
      </c>
      <c r="J429" s="116" t="s">
        <v>153</v>
      </c>
      <c r="K429" s="324">
        <v>9659000</v>
      </c>
      <c r="L429" s="121">
        <v>422202</v>
      </c>
      <c r="M429" s="117" t="s">
        <v>1309</v>
      </c>
      <c r="N429" s="117" t="s">
        <v>153</v>
      </c>
      <c r="O429" s="324">
        <v>5112000</v>
      </c>
      <c r="P429" s="77">
        <f ca="1">SUMIF($W$12:BO429,$P$11,W429:BO429)</f>
        <v>0</v>
      </c>
      <c r="Q429" s="77">
        <f ca="1">SUMIF($W$12:BP429,$P$11,X429:BP429)</f>
        <v>0</v>
      </c>
      <c r="R429" s="77">
        <v>0</v>
      </c>
      <c r="S429" s="78">
        <f t="shared" ca="1" si="103"/>
        <v>0</v>
      </c>
      <c r="T429" s="77">
        <f t="shared" ca="1" si="104"/>
        <v>0</v>
      </c>
      <c r="U429" s="77">
        <v>0</v>
      </c>
      <c r="V429" s="79">
        <f t="shared" ca="1" si="106"/>
        <v>0</v>
      </c>
      <c r="W429" s="80"/>
      <c r="X429" s="81">
        <f t="shared" si="107"/>
        <v>0</v>
      </c>
      <c r="Y429" s="82"/>
      <c r="Z429" s="80"/>
      <c r="AA429" s="81">
        <f t="shared" si="108"/>
        <v>0</v>
      </c>
      <c r="AB429" s="82"/>
      <c r="AC429" s="80"/>
      <c r="AD429" s="81">
        <f t="shared" si="109"/>
        <v>0</v>
      </c>
      <c r="AE429" s="82"/>
      <c r="AF429" s="80"/>
      <c r="AG429" s="81">
        <f t="shared" si="110"/>
        <v>0</v>
      </c>
      <c r="AH429" s="82"/>
      <c r="AI429" s="80"/>
      <c r="AJ429" s="81">
        <f t="shared" si="111"/>
        <v>0</v>
      </c>
      <c r="AK429" s="82"/>
      <c r="AL429" s="80"/>
      <c r="AM429" s="81">
        <v>0</v>
      </c>
      <c r="AN429" s="82"/>
      <c r="AO429" s="80"/>
      <c r="AP429" s="81">
        <v>0</v>
      </c>
      <c r="AQ429" s="82"/>
      <c r="AR429" s="80"/>
      <c r="AS429" s="81">
        <f t="shared" si="112"/>
        <v>0</v>
      </c>
      <c r="AT429" s="82"/>
      <c r="AU429" s="80"/>
      <c r="AV429" s="81">
        <f t="shared" si="113"/>
        <v>0</v>
      </c>
      <c r="AW429" s="82"/>
      <c r="AX429" s="80"/>
      <c r="AY429" s="81">
        <f t="shared" si="114"/>
        <v>0</v>
      </c>
      <c r="AZ429" s="82"/>
      <c r="BA429" s="80"/>
      <c r="BB429" s="81">
        <f t="shared" si="115"/>
        <v>0</v>
      </c>
      <c r="BC429" s="82"/>
      <c r="BD429" s="80"/>
      <c r="BE429" s="81">
        <f t="shared" si="116"/>
        <v>0</v>
      </c>
      <c r="BF429" s="82"/>
      <c r="BG429" s="80"/>
      <c r="BH429" s="81">
        <f t="shared" si="117"/>
        <v>0</v>
      </c>
      <c r="BI429" s="82"/>
      <c r="BJ429" s="80"/>
      <c r="BK429" s="81">
        <f t="shared" si="118"/>
        <v>0</v>
      </c>
      <c r="BL429" s="82"/>
      <c r="BM429" s="80"/>
      <c r="BN429" s="81">
        <f t="shared" si="119"/>
        <v>0</v>
      </c>
      <c r="BO429" s="82"/>
    </row>
    <row r="430" spans="1:67" ht="39" hidden="1" customHeight="1" thickBot="1">
      <c r="A430" s="71">
        <v>85423</v>
      </c>
      <c r="B430" s="71" t="s">
        <v>2242</v>
      </c>
      <c r="C430" s="221" t="str">
        <f ca="1">IF(V430&gt;0,IF($C$12=B430,COUNT($C$12:C429,1),""),"")</f>
        <v/>
      </c>
      <c r="D430" s="221" t="str">
        <f ca="1">IF(V430&gt;0,IF($D$12=B430,COUNT($D$12:D429,1),""),"")</f>
        <v/>
      </c>
      <c r="E430" s="221" t="str">
        <f ca="1">IF(V430&gt;0,IF($E$12=B430,COUNT($E$12:E429,1),""),"")</f>
        <v/>
      </c>
      <c r="F430" s="221" t="str">
        <f ca="1">IF(V430&gt;0,IF($F$12=B430,COUNT($F$12:F429,1),""),"")</f>
        <v/>
      </c>
      <c r="G430" s="120"/>
      <c r="H430" s="115">
        <v>90224</v>
      </c>
      <c r="I430" s="116" t="s">
        <v>418</v>
      </c>
      <c r="J430" s="116" t="s">
        <v>153</v>
      </c>
      <c r="K430" s="324">
        <v>10271000</v>
      </c>
      <c r="L430" s="121">
        <v>422202</v>
      </c>
      <c r="M430" s="117" t="s">
        <v>1309</v>
      </c>
      <c r="N430" s="117" t="s">
        <v>153</v>
      </c>
      <c r="O430" s="324">
        <v>5112000</v>
      </c>
      <c r="P430" s="77">
        <f ca="1">SUMIF($W$12:BO430,$P$11,W430:BO430)</f>
        <v>0</v>
      </c>
      <c r="Q430" s="77">
        <f ca="1">SUMIF($W$12:BP430,$P$11,X430:BP430)</f>
        <v>0</v>
      </c>
      <c r="R430" s="77">
        <v>0</v>
      </c>
      <c r="S430" s="78">
        <f t="shared" ca="1" si="103"/>
        <v>0</v>
      </c>
      <c r="T430" s="77">
        <f t="shared" ca="1" si="104"/>
        <v>0</v>
      </c>
      <c r="U430" s="77">
        <v>0</v>
      </c>
      <c r="V430" s="79">
        <f t="shared" ca="1" si="106"/>
        <v>0</v>
      </c>
      <c r="W430" s="80"/>
      <c r="X430" s="81">
        <f t="shared" si="107"/>
        <v>0</v>
      </c>
      <c r="Y430" s="82"/>
      <c r="Z430" s="80"/>
      <c r="AA430" s="81">
        <f t="shared" si="108"/>
        <v>0</v>
      </c>
      <c r="AB430" s="82"/>
      <c r="AC430" s="80"/>
      <c r="AD430" s="81">
        <f t="shared" si="109"/>
        <v>0</v>
      </c>
      <c r="AE430" s="82"/>
      <c r="AF430" s="80"/>
      <c r="AG430" s="81">
        <f t="shared" si="110"/>
        <v>0</v>
      </c>
      <c r="AH430" s="82"/>
      <c r="AI430" s="80"/>
      <c r="AJ430" s="81">
        <f t="shared" si="111"/>
        <v>0</v>
      </c>
      <c r="AK430" s="82"/>
      <c r="AL430" s="80"/>
      <c r="AM430" s="81">
        <v>0</v>
      </c>
      <c r="AN430" s="82"/>
      <c r="AO430" s="80"/>
      <c r="AP430" s="81">
        <v>0</v>
      </c>
      <c r="AQ430" s="82"/>
      <c r="AR430" s="80"/>
      <c r="AS430" s="81">
        <f t="shared" si="112"/>
        <v>0</v>
      </c>
      <c r="AT430" s="82"/>
      <c r="AU430" s="80"/>
      <c r="AV430" s="81">
        <f t="shared" si="113"/>
        <v>0</v>
      </c>
      <c r="AW430" s="82"/>
      <c r="AX430" s="80"/>
      <c r="AY430" s="81">
        <f t="shared" si="114"/>
        <v>0</v>
      </c>
      <c r="AZ430" s="82"/>
      <c r="BA430" s="80"/>
      <c r="BB430" s="81">
        <f t="shared" si="115"/>
        <v>0</v>
      </c>
      <c r="BC430" s="82"/>
      <c r="BD430" s="80"/>
      <c r="BE430" s="81">
        <f t="shared" si="116"/>
        <v>0</v>
      </c>
      <c r="BF430" s="82"/>
      <c r="BG430" s="80"/>
      <c r="BH430" s="81">
        <f t="shared" si="117"/>
        <v>0</v>
      </c>
      <c r="BI430" s="82"/>
      <c r="BJ430" s="80"/>
      <c r="BK430" s="81">
        <f t="shared" si="118"/>
        <v>0</v>
      </c>
      <c r="BL430" s="82"/>
      <c r="BM430" s="80"/>
      <c r="BN430" s="81">
        <f t="shared" si="119"/>
        <v>0</v>
      </c>
      <c r="BO430" s="82"/>
    </row>
    <row r="431" spans="1:67" ht="39" hidden="1" customHeight="1" thickBot="1">
      <c r="A431" s="71">
        <v>85424</v>
      </c>
      <c r="B431" s="71" t="s">
        <v>2242</v>
      </c>
      <c r="C431" s="221" t="str">
        <f ca="1">IF(V431&gt;0,IF($C$12=B431,COUNT($C$12:C430,1),""),"")</f>
        <v/>
      </c>
      <c r="D431" s="221" t="str">
        <f ca="1">IF(V431&gt;0,IF($D$12=B431,COUNT($D$12:D430,1),""),"")</f>
        <v/>
      </c>
      <c r="E431" s="221" t="str">
        <f ca="1">IF(V431&gt;0,IF($E$12=B431,COUNT($E$12:E430,1),""),"")</f>
        <v/>
      </c>
      <c r="F431" s="221" t="str">
        <f ca="1">IF(V431&gt;0,IF($F$12=B431,COUNT($F$12:F430,1),""),"")</f>
        <v/>
      </c>
      <c r="G431" s="120">
        <v>741004610</v>
      </c>
      <c r="H431" s="115">
        <v>90225</v>
      </c>
      <c r="I431" s="116" t="s">
        <v>419</v>
      </c>
      <c r="J431" s="116" t="s">
        <v>153</v>
      </c>
      <c r="K431" s="324">
        <v>11472000</v>
      </c>
      <c r="L431" s="121">
        <v>422202</v>
      </c>
      <c r="M431" s="117" t="s">
        <v>1309</v>
      </c>
      <c r="N431" s="117" t="s">
        <v>153</v>
      </c>
      <c r="O431" s="324">
        <v>5112000</v>
      </c>
      <c r="P431" s="77">
        <f ca="1">SUMIF($W$12:BO431,$P$11,W431:BO431)</f>
        <v>0</v>
      </c>
      <c r="Q431" s="77">
        <f ca="1">SUMIF($W$12:BP431,$P$11,X431:BP431)</f>
        <v>0</v>
      </c>
      <c r="R431" s="77">
        <v>0</v>
      </c>
      <c r="S431" s="78">
        <f t="shared" ca="1" si="103"/>
        <v>0</v>
      </c>
      <c r="T431" s="77">
        <f t="shared" ca="1" si="104"/>
        <v>0</v>
      </c>
      <c r="U431" s="77">
        <v>0</v>
      </c>
      <c r="V431" s="79">
        <f t="shared" ca="1" si="106"/>
        <v>0</v>
      </c>
      <c r="W431" s="80"/>
      <c r="X431" s="81">
        <f t="shared" si="107"/>
        <v>0</v>
      </c>
      <c r="Y431" s="82"/>
      <c r="Z431" s="80"/>
      <c r="AA431" s="81">
        <f t="shared" si="108"/>
        <v>0</v>
      </c>
      <c r="AB431" s="82"/>
      <c r="AC431" s="80"/>
      <c r="AD431" s="81">
        <f t="shared" si="109"/>
        <v>0</v>
      </c>
      <c r="AE431" s="82"/>
      <c r="AF431" s="80"/>
      <c r="AG431" s="81">
        <f t="shared" si="110"/>
        <v>0</v>
      </c>
      <c r="AH431" s="82"/>
      <c r="AI431" s="80"/>
      <c r="AJ431" s="81">
        <f t="shared" si="111"/>
        <v>0</v>
      </c>
      <c r="AK431" s="82"/>
      <c r="AL431" s="80"/>
      <c r="AM431" s="81">
        <v>0</v>
      </c>
      <c r="AN431" s="82"/>
      <c r="AO431" s="80"/>
      <c r="AP431" s="81">
        <v>0</v>
      </c>
      <c r="AQ431" s="82"/>
      <c r="AR431" s="80"/>
      <c r="AS431" s="81">
        <f t="shared" si="112"/>
        <v>0</v>
      </c>
      <c r="AT431" s="82"/>
      <c r="AU431" s="80"/>
      <c r="AV431" s="81">
        <f t="shared" si="113"/>
        <v>0</v>
      </c>
      <c r="AW431" s="82"/>
      <c r="AX431" s="80"/>
      <c r="AY431" s="81">
        <f t="shared" si="114"/>
        <v>0</v>
      </c>
      <c r="AZ431" s="82"/>
      <c r="BA431" s="80"/>
      <c r="BB431" s="81">
        <f t="shared" si="115"/>
        <v>0</v>
      </c>
      <c r="BC431" s="82"/>
      <c r="BD431" s="80"/>
      <c r="BE431" s="81">
        <f t="shared" si="116"/>
        <v>0</v>
      </c>
      <c r="BF431" s="82"/>
      <c r="BG431" s="80"/>
      <c r="BH431" s="81">
        <f t="shared" si="117"/>
        <v>0</v>
      </c>
      <c r="BI431" s="82"/>
      <c r="BJ431" s="80"/>
      <c r="BK431" s="81">
        <f t="shared" si="118"/>
        <v>0</v>
      </c>
      <c r="BL431" s="82"/>
      <c r="BM431" s="80"/>
      <c r="BN431" s="81">
        <f t="shared" si="119"/>
        <v>0</v>
      </c>
      <c r="BO431" s="82"/>
    </row>
    <row r="432" spans="1:67" ht="39" hidden="1" customHeight="1" thickBot="1">
      <c r="A432" s="71">
        <v>85425</v>
      </c>
      <c r="B432" s="71" t="s">
        <v>2242</v>
      </c>
      <c r="C432" s="221" t="str">
        <f ca="1">IF(V432&gt;0,IF($C$12=B432,COUNT($C$12:C431,1),""),"")</f>
        <v/>
      </c>
      <c r="D432" s="221" t="str">
        <f ca="1">IF(V432&gt;0,IF($D$12=B432,COUNT($D$12:D431,1),""),"")</f>
        <v/>
      </c>
      <c r="E432" s="221" t="str">
        <f ca="1">IF(V432&gt;0,IF($E$12=B432,COUNT($E$12:E431,1),""),"")</f>
        <v/>
      </c>
      <c r="F432" s="221" t="str">
        <f ca="1">IF(V432&gt;0,IF($F$12=B432,COUNT($F$12:F431,1),""),"")</f>
        <v/>
      </c>
      <c r="G432" s="120"/>
      <c r="H432" s="115">
        <v>90226</v>
      </c>
      <c r="I432" s="116" t="s">
        <v>420</v>
      </c>
      <c r="J432" s="116" t="s">
        <v>153</v>
      </c>
      <c r="K432" s="324">
        <v>12435000</v>
      </c>
      <c r="L432" s="121">
        <v>422202</v>
      </c>
      <c r="M432" s="117" t="s">
        <v>1309</v>
      </c>
      <c r="N432" s="117" t="s">
        <v>153</v>
      </c>
      <c r="O432" s="324">
        <v>5112000</v>
      </c>
      <c r="P432" s="77">
        <f ca="1">SUMIF($W$12:BO432,$P$11,W432:BO432)</f>
        <v>0</v>
      </c>
      <c r="Q432" s="77">
        <f ca="1">SUMIF($W$12:BP432,$P$11,X432:BP432)</f>
        <v>0</v>
      </c>
      <c r="R432" s="77">
        <v>0</v>
      </c>
      <c r="S432" s="78">
        <f t="shared" ca="1" si="103"/>
        <v>0</v>
      </c>
      <c r="T432" s="77">
        <f t="shared" ca="1" si="104"/>
        <v>0</v>
      </c>
      <c r="U432" s="77">
        <v>0</v>
      </c>
      <c r="V432" s="79">
        <f t="shared" ca="1" si="106"/>
        <v>0</v>
      </c>
      <c r="W432" s="80"/>
      <c r="X432" s="81">
        <f t="shared" si="107"/>
        <v>0</v>
      </c>
      <c r="Y432" s="82"/>
      <c r="Z432" s="80"/>
      <c r="AA432" s="81">
        <f t="shared" si="108"/>
        <v>0</v>
      </c>
      <c r="AB432" s="82"/>
      <c r="AC432" s="80"/>
      <c r="AD432" s="81">
        <f t="shared" si="109"/>
        <v>0</v>
      </c>
      <c r="AE432" s="82"/>
      <c r="AF432" s="80"/>
      <c r="AG432" s="81">
        <f t="shared" si="110"/>
        <v>0</v>
      </c>
      <c r="AH432" s="82"/>
      <c r="AI432" s="80"/>
      <c r="AJ432" s="81">
        <f t="shared" si="111"/>
        <v>0</v>
      </c>
      <c r="AK432" s="82"/>
      <c r="AL432" s="80"/>
      <c r="AM432" s="81">
        <v>0</v>
      </c>
      <c r="AN432" s="82"/>
      <c r="AO432" s="80"/>
      <c r="AP432" s="81">
        <v>0</v>
      </c>
      <c r="AQ432" s="82"/>
      <c r="AR432" s="80"/>
      <c r="AS432" s="81">
        <f t="shared" si="112"/>
        <v>0</v>
      </c>
      <c r="AT432" s="82"/>
      <c r="AU432" s="80"/>
      <c r="AV432" s="81">
        <f t="shared" si="113"/>
        <v>0</v>
      </c>
      <c r="AW432" s="82"/>
      <c r="AX432" s="80"/>
      <c r="AY432" s="81">
        <f t="shared" si="114"/>
        <v>0</v>
      </c>
      <c r="AZ432" s="82"/>
      <c r="BA432" s="80"/>
      <c r="BB432" s="81">
        <f t="shared" si="115"/>
        <v>0</v>
      </c>
      <c r="BC432" s="82"/>
      <c r="BD432" s="80"/>
      <c r="BE432" s="81">
        <f t="shared" si="116"/>
        <v>0</v>
      </c>
      <c r="BF432" s="82"/>
      <c r="BG432" s="80"/>
      <c r="BH432" s="81">
        <f t="shared" si="117"/>
        <v>0</v>
      </c>
      <c r="BI432" s="82"/>
      <c r="BJ432" s="80"/>
      <c r="BK432" s="81">
        <f t="shared" si="118"/>
        <v>0</v>
      </c>
      <c r="BL432" s="82"/>
      <c r="BM432" s="80"/>
      <c r="BN432" s="81">
        <f t="shared" si="119"/>
        <v>0</v>
      </c>
      <c r="BO432" s="82"/>
    </row>
    <row r="433" spans="1:67" ht="39" hidden="1" customHeight="1" thickBot="1">
      <c r="A433" s="71">
        <v>85426</v>
      </c>
      <c r="B433" s="71" t="s">
        <v>2242</v>
      </c>
      <c r="C433" s="221" t="str">
        <f ca="1">IF(V433&gt;0,IF($C$12=B433,COUNT($C$12:C432,1),""),"")</f>
        <v/>
      </c>
      <c r="D433" s="221" t="str">
        <f ca="1">IF(V433&gt;0,IF($D$12=B433,COUNT($D$12:D432,1),""),"")</f>
        <v/>
      </c>
      <c r="E433" s="221" t="str">
        <f ca="1">IF(V433&gt;0,IF($E$12=B433,COUNT($E$12:E432,1),""),"")</f>
        <v/>
      </c>
      <c r="F433" s="221" t="str">
        <f ca="1">IF(V433&gt;0,IF($F$12=B433,COUNT($F$12:F432,1),""),"")</f>
        <v/>
      </c>
      <c r="G433" s="120">
        <v>741001996</v>
      </c>
      <c r="H433" s="115">
        <v>90227</v>
      </c>
      <c r="I433" s="116" t="s">
        <v>421</v>
      </c>
      <c r="J433" s="116" t="s">
        <v>153</v>
      </c>
      <c r="K433" s="324">
        <v>12612000</v>
      </c>
      <c r="L433" s="121">
        <v>422202</v>
      </c>
      <c r="M433" s="117" t="s">
        <v>1309</v>
      </c>
      <c r="N433" s="117" t="s">
        <v>153</v>
      </c>
      <c r="O433" s="324">
        <v>5112000</v>
      </c>
      <c r="P433" s="77">
        <f ca="1">SUMIF($W$12:BO433,$P$11,W433:BO433)</f>
        <v>0</v>
      </c>
      <c r="Q433" s="77">
        <f ca="1">SUMIF($W$12:BP433,$P$11,X433:BP433)</f>
        <v>0</v>
      </c>
      <c r="R433" s="77">
        <v>0</v>
      </c>
      <c r="S433" s="78">
        <f t="shared" ca="1" si="103"/>
        <v>0</v>
      </c>
      <c r="T433" s="77">
        <f t="shared" ca="1" si="104"/>
        <v>0</v>
      </c>
      <c r="U433" s="77">
        <v>0</v>
      </c>
      <c r="V433" s="79">
        <f t="shared" ca="1" si="106"/>
        <v>0</v>
      </c>
      <c r="W433" s="80"/>
      <c r="X433" s="81">
        <f t="shared" si="107"/>
        <v>0</v>
      </c>
      <c r="Y433" s="82"/>
      <c r="Z433" s="80"/>
      <c r="AA433" s="81">
        <f t="shared" si="108"/>
        <v>0</v>
      </c>
      <c r="AB433" s="82"/>
      <c r="AC433" s="80"/>
      <c r="AD433" s="81">
        <f t="shared" si="109"/>
        <v>0</v>
      </c>
      <c r="AE433" s="82"/>
      <c r="AF433" s="80"/>
      <c r="AG433" s="81">
        <f t="shared" si="110"/>
        <v>0</v>
      </c>
      <c r="AH433" s="82"/>
      <c r="AI433" s="80"/>
      <c r="AJ433" s="81">
        <f t="shared" si="111"/>
        <v>0</v>
      </c>
      <c r="AK433" s="82"/>
      <c r="AL433" s="80"/>
      <c r="AM433" s="81">
        <v>0</v>
      </c>
      <c r="AN433" s="82"/>
      <c r="AO433" s="80"/>
      <c r="AP433" s="81">
        <v>0</v>
      </c>
      <c r="AQ433" s="82"/>
      <c r="AR433" s="80"/>
      <c r="AS433" s="81">
        <f t="shared" si="112"/>
        <v>0</v>
      </c>
      <c r="AT433" s="82"/>
      <c r="AU433" s="80"/>
      <c r="AV433" s="81">
        <f t="shared" si="113"/>
        <v>0</v>
      </c>
      <c r="AW433" s="82"/>
      <c r="AX433" s="80"/>
      <c r="AY433" s="81">
        <f t="shared" si="114"/>
        <v>0</v>
      </c>
      <c r="AZ433" s="82"/>
      <c r="BA433" s="80"/>
      <c r="BB433" s="81">
        <f t="shared" si="115"/>
        <v>0</v>
      </c>
      <c r="BC433" s="82"/>
      <c r="BD433" s="80"/>
      <c r="BE433" s="81">
        <f t="shared" si="116"/>
        <v>0</v>
      </c>
      <c r="BF433" s="82"/>
      <c r="BG433" s="80"/>
      <c r="BH433" s="81">
        <f t="shared" si="117"/>
        <v>0</v>
      </c>
      <c r="BI433" s="82"/>
      <c r="BJ433" s="80"/>
      <c r="BK433" s="81">
        <f t="shared" si="118"/>
        <v>0</v>
      </c>
      <c r="BL433" s="82"/>
      <c r="BM433" s="80"/>
      <c r="BN433" s="81">
        <f t="shared" si="119"/>
        <v>0</v>
      </c>
      <c r="BO433" s="82"/>
    </row>
    <row r="434" spans="1:67" ht="39" hidden="1" customHeight="1" thickBot="1">
      <c r="A434" s="71">
        <v>85427</v>
      </c>
      <c r="B434" s="71" t="s">
        <v>2242</v>
      </c>
      <c r="C434" s="221" t="str">
        <f ca="1">IF(V434&gt;0,IF($C$12=B434,COUNT($C$12:C433,1),""),"")</f>
        <v/>
      </c>
      <c r="D434" s="221" t="str">
        <f ca="1">IF(V434&gt;0,IF($D$12=B434,COUNT($D$12:D433,1),""),"")</f>
        <v/>
      </c>
      <c r="E434" s="221" t="str">
        <f ca="1">IF(V434&gt;0,IF($E$12=B434,COUNT($E$12:E433,1),""),"")</f>
        <v/>
      </c>
      <c r="F434" s="221" t="str">
        <f ca="1">IF(V434&gt;0,IF($F$12=B434,COUNT($F$12:F433,1),""),"")</f>
        <v/>
      </c>
      <c r="G434" s="120">
        <v>741001840</v>
      </c>
      <c r="H434" s="115">
        <v>90228</v>
      </c>
      <c r="I434" s="116" t="s">
        <v>422</v>
      </c>
      <c r="J434" s="116" t="s">
        <v>394</v>
      </c>
      <c r="K434" s="324">
        <v>35080000</v>
      </c>
      <c r="L434" s="121">
        <v>422204</v>
      </c>
      <c r="M434" s="117" t="s">
        <v>1311</v>
      </c>
      <c r="N434" s="117" t="s">
        <v>394</v>
      </c>
      <c r="O434" s="324">
        <v>9358000</v>
      </c>
      <c r="P434" s="77">
        <f ca="1">SUMIF($W$12:BO434,$P$11,W434:BO434)</f>
        <v>0</v>
      </c>
      <c r="Q434" s="77">
        <f ca="1">SUMIF($W$12:BP434,$P$11,X434:BP434)</f>
        <v>0</v>
      </c>
      <c r="R434" s="77">
        <v>0</v>
      </c>
      <c r="S434" s="78">
        <f t="shared" ca="1" si="103"/>
        <v>0</v>
      </c>
      <c r="T434" s="77">
        <f t="shared" ca="1" si="104"/>
        <v>0</v>
      </c>
      <c r="U434" s="77">
        <v>0</v>
      </c>
      <c r="V434" s="79">
        <f t="shared" ca="1" si="106"/>
        <v>0</v>
      </c>
      <c r="W434" s="80"/>
      <c r="X434" s="81">
        <f t="shared" si="107"/>
        <v>0</v>
      </c>
      <c r="Y434" s="82"/>
      <c r="Z434" s="80"/>
      <c r="AA434" s="81">
        <f t="shared" si="108"/>
        <v>0</v>
      </c>
      <c r="AB434" s="82"/>
      <c r="AC434" s="80"/>
      <c r="AD434" s="81">
        <f t="shared" si="109"/>
        <v>0</v>
      </c>
      <c r="AE434" s="82"/>
      <c r="AF434" s="80"/>
      <c r="AG434" s="81">
        <f t="shared" si="110"/>
        <v>0</v>
      </c>
      <c r="AH434" s="82"/>
      <c r="AI434" s="80"/>
      <c r="AJ434" s="81">
        <f t="shared" si="111"/>
        <v>0</v>
      </c>
      <c r="AK434" s="82"/>
      <c r="AL434" s="80"/>
      <c r="AM434" s="81">
        <v>0</v>
      </c>
      <c r="AN434" s="82"/>
      <c r="AO434" s="80"/>
      <c r="AP434" s="81">
        <v>0</v>
      </c>
      <c r="AQ434" s="82"/>
      <c r="AR434" s="80"/>
      <c r="AS434" s="81">
        <f t="shared" si="112"/>
        <v>0</v>
      </c>
      <c r="AT434" s="82"/>
      <c r="AU434" s="80"/>
      <c r="AV434" s="81">
        <f t="shared" si="113"/>
        <v>0</v>
      </c>
      <c r="AW434" s="82"/>
      <c r="AX434" s="80"/>
      <c r="AY434" s="81">
        <f t="shared" si="114"/>
        <v>0</v>
      </c>
      <c r="AZ434" s="82"/>
      <c r="BA434" s="80"/>
      <c r="BB434" s="81">
        <f t="shared" si="115"/>
        <v>0</v>
      </c>
      <c r="BC434" s="82"/>
      <c r="BD434" s="80"/>
      <c r="BE434" s="81">
        <f t="shared" si="116"/>
        <v>0</v>
      </c>
      <c r="BF434" s="82"/>
      <c r="BG434" s="80"/>
      <c r="BH434" s="81">
        <f t="shared" si="117"/>
        <v>0</v>
      </c>
      <c r="BI434" s="82"/>
      <c r="BJ434" s="80"/>
      <c r="BK434" s="81">
        <f t="shared" si="118"/>
        <v>0</v>
      </c>
      <c r="BL434" s="82"/>
      <c r="BM434" s="80"/>
      <c r="BN434" s="81">
        <f t="shared" si="119"/>
        <v>0</v>
      </c>
      <c r="BO434" s="82"/>
    </row>
    <row r="435" spans="1:67" ht="39" hidden="1" customHeight="1" thickBot="1">
      <c r="A435" s="71">
        <v>85428</v>
      </c>
      <c r="B435" s="71" t="s">
        <v>2242</v>
      </c>
      <c r="C435" s="221" t="str">
        <f ca="1">IF(V435&gt;0,IF($C$12=B435,COUNT($C$12:C434,1),""),"")</f>
        <v/>
      </c>
      <c r="D435" s="221" t="str">
        <f ca="1">IF(V435&gt;0,IF($D$12=B435,COUNT($D$12:D434,1),""),"")</f>
        <v/>
      </c>
      <c r="E435" s="221" t="str">
        <f ca="1">IF(V435&gt;0,IF($E$12=B435,COUNT($E$12:E434,1),""),"")</f>
        <v/>
      </c>
      <c r="F435" s="221" t="str">
        <f ca="1">IF(V435&gt;0,IF($F$12=B435,COUNT($F$12:F434,1),""),"")</f>
        <v/>
      </c>
      <c r="G435" s="120">
        <v>741001840</v>
      </c>
      <c r="H435" s="115">
        <v>90229</v>
      </c>
      <c r="I435" s="116" t="s">
        <v>423</v>
      </c>
      <c r="J435" s="116" t="s">
        <v>394</v>
      </c>
      <c r="K435" s="324">
        <v>36850000</v>
      </c>
      <c r="L435" s="121">
        <v>422204</v>
      </c>
      <c r="M435" s="117" t="s">
        <v>1311</v>
      </c>
      <c r="N435" s="117" t="s">
        <v>394</v>
      </c>
      <c r="O435" s="324">
        <v>9358000</v>
      </c>
      <c r="P435" s="77">
        <f ca="1">SUMIF($W$12:BO435,$P$11,W435:BO435)</f>
        <v>0</v>
      </c>
      <c r="Q435" s="77">
        <f ca="1">SUMIF($W$12:BP435,$P$11,X435:BP435)</f>
        <v>0</v>
      </c>
      <c r="R435" s="77">
        <v>0</v>
      </c>
      <c r="S435" s="78">
        <f t="shared" ca="1" si="103"/>
        <v>0</v>
      </c>
      <c r="T435" s="77">
        <f t="shared" ca="1" si="104"/>
        <v>0</v>
      </c>
      <c r="U435" s="77">
        <v>0</v>
      </c>
      <c r="V435" s="79">
        <f t="shared" ca="1" si="106"/>
        <v>0</v>
      </c>
      <c r="W435" s="80"/>
      <c r="X435" s="81">
        <f t="shared" si="107"/>
        <v>0</v>
      </c>
      <c r="Y435" s="82"/>
      <c r="Z435" s="80"/>
      <c r="AA435" s="81">
        <f t="shared" si="108"/>
        <v>0</v>
      </c>
      <c r="AB435" s="82"/>
      <c r="AC435" s="80"/>
      <c r="AD435" s="81">
        <f t="shared" si="109"/>
        <v>0</v>
      </c>
      <c r="AE435" s="82"/>
      <c r="AF435" s="80"/>
      <c r="AG435" s="81">
        <f t="shared" si="110"/>
        <v>0</v>
      </c>
      <c r="AH435" s="82"/>
      <c r="AI435" s="80"/>
      <c r="AJ435" s="81">
        <f t="shared" si="111"/>
        <v>0</v>
      </c>
      <c r="AK435" s="82"/>
      <c r="AL435" s="80"/>
      <c r="AM435" s="81">
        <v>0</v>
      </c>
      <c r="AN435" s="82"/>
      <c r="AO435" s="80"/>
      <c r="AP435" s="81">
        <v>0</v>
      </c>
      <c r="AQ435" s="82"/>
      <c r="AR435" s="80"/>
      <c r="AS435" s="81">
        <f t="shared" si="112"/>
        <v>0</v>
      </c>
      <c r="AT435" s="82"/>
      <c r="AU435" s="80"/>
      <c r="AV435" s="81">
        <f t="shared" si="113"/>
        <v>0</v>
      </c>
      <c r="AW435" s="82"/>
      <c r="AX435" s="80"/>
      <c r="AY435" s="81">
        <f t="shared" si="114"/>
        <v>0</v>
      </c>
      <c r="AZ435" s="82"/>
      <c r="BA435" s="80"/>
      <c r="BB435" s="81">
        <f t="shared" si="115"/>
        <v>0</v>
      </c>
      <c r="BC435" s="82"/>
      <c r="BD435" s="80"/>
      <c r="BE435" s="81">
        <f t="shared" si="116"/>
        <v>0</v>
      </c>
      <c r="BF435" s="82"/>
      <c r="BG435" s="80"/>
      <c r="BH435" s="81">
        <f t="shared" si="117"/>
        <v>0</v>
      </c>
      <c r="BI435" s="82"/>
      <c r="BJ435" s="80"/>
      <c r="BK435" s="81">
        <f t="shared" si="118"/>
        <v>0</v>
      </c>
      <c r="BL435" s="82"/>
      <c r="BM435" s="80"/>
      <c r="BN435" s="81">
        <f t="shared" si="119"/>
        <v>0</v>
      </c>
      <c r="BO435" s="82"/>
    </row>
    <row r="436" spans="1:67" ht="39" hidden="1" customHeight="1" thickBot="1">
      <c r="A436" s="71">
        <v>85429</v>
      </c>
      <c r="B436" s="71" t="s">
        <v>2242</v>
      </c>
      <c r="C436" s="221" t="str">
        <f ca="1">IF(V436&gt;0,IF($C$12=B436,COUNT($C$12:C435,1),""),"")</f>
        <v/>
      </c>
      <c r="D436" s="221" t="str">
        <f ca="1">IF(V436&gt;0,IF($D$12=B436,COUNT($D$12:D435,1),""),"")</f>
        <v/>
      </c>
      <c r="E436" s="221" t="str">
        <f ca="1">IF(V436&gt;0,IF($E$12=B436,COUNT($E$12:E435,1),""),"")</f>
        <v/>
      </c>
      <c r="F436" s="221" t="str">
        <f ca="1">IF(V436&gt;0,IF($F$12=B436,COUNT($F$12:F435,1),""),"")</f>
        <v/>
      </c>
      <c r="G436" s="120">
        <v>741001850</v>
      </c>
      <c r="H436" s="115">
        <v>90230</v>
      </c>
      <c r="I436" s="116" t="s">
        <v>424</v>
      </c>
      <c r="J436" s="116" t="s">
        <v>394</v>
      </c>
      <c r="K436" s="324">
        <v>37092000</v>
      </c>
      <c r="L436" s="121">
        <v>422204</v>
      </c>
      <c r="M436" s="117" t="s">
        <v>1311</v>
      </c>
      <c r="N436" s="117" t="s">
        <v>394</v>
      </c>
      <c r="O436" s="324">
        <v>9358000</v>
      </c>
      <c r="P436" s="77">
        <f ca="1">SUMIF($W$12:BO436,$P$11,W436:BO436)</f>
        <v>0</v>
      </c>
      <c r="Q436" s="77">
        <f ca="1">SUMIF($W$12:BP436,$P$11,X436:BP436)</f>
        <v>0</v>
      </c>
      <c r="R436" s="77">
        <v>0</v>
      </c>
      <c r="S436" s="78">
        <f t="shared" ca="1" si="103"/>
        <v>0</v>
      </c>
      <c r="T436" s="77">
        <f t="shared" ca="1" si="104"/>
        <v>0</v>
      </c>
      <c r="U436" s="77">
        <v>0</v>
      </c>
      <c r="V436" s="79">
        <f t="shared" ca="1" si="106"/>
        <v>0</v>
      </c>
      <c r="W436" s="80"/>
      <c r="X436" s="81">
        <f t="shared" si="107"/>
        <v>0</v>
      </c>
      <c r="Y436" s="82"/>
      <c r="Z436" s="80"/>
      <c r="AA436" s="81">
        <f t="shared" si="108"/>
        <v>0</v>
      </c>
      <c r="AB436" s="82"/>
      <c r="AC436" s="80"/>
      <c r="AD436" s="81">
        <f t="shared" si="109"/>
        <v>0</v>
      </c>
      <c r="AE436" s="82"/>
      <c r="AF436" s="80"/>
      <c r="AG436" s="81">
        <f t="shared" si="110"/>
        <v>0</v>
      </c>
      <c r="AH436" s="82"/>
      <c r="AI436" s="80"/>
      <c r="AJ436" s="81">
        <f t="shared" si="111"/>
        <v>0</v>
      </c>
      <c r="AK436" s="82"/>
      <c r="AL436" s="80"/>
      <c r="AM436" s="81">
        <v>0</v>
      </c>
      <c r="AN436" s="82"/>
      <c r="AO436" s="80"/>
      <c r="AP436" s="81">
        <v>0</v>
      </c>
      <c r="AQ436" s="82"/>
      <c r="AR436" s="80"/>
      <c r="AS436" s="81">
        <f t="shared" si="112"/>
        <v>0</v>
      </c>
      <c r="AT436" s="82"/>
      <c r="AU436" s="80"/>
      <c r="AV436" s="81">
        <f t="shared" si="113"/>
        <v>0</v>
      </c>
      <c r="AW436" s="82"/>
      <c r="AX436" s="80"/>
      <c r="AY436" s="81">
        <f t="shared" si="114"/>
        <v>0</v>
      </c>
      <c r="AZ436" s="82"/>
      <c r="BA436" s="80"/>
      <c r="BB436" s="81">
        <f t="shared" si="115"/>
        <v>0</v>
      </c>
      <c r="BC436" s="82"/>
      <c r="BD436" s="80"/>
      <c r="BE436" s="81">
        <f t="shared" si="116"/>
        <v>0</v>
      </c>
      <c r="BF436" s="82"/>
      <c r="BG436" s="80"/>
      <c r="BH436" s="81">
        <f t="shared" si="117"/>
        <v>0</v>
      </c>
      <c r="BI436" s="82"/>
      <c r="BJ436" s="80"/>
      <c r="BK436" s="81">
        <f t="shared" si="118"/>
        <v>0</v>
      </c>
      <c r="BL436" s="82"/>
      <c r="BM436" s="80"/>
      <c r="BN436" s="81">
        <f t="shared" si="119"/>
        <v>0</v>
      </c>
      <c r="BO436" s="82"/>
    </row>
    <row r="437" spans="1:67" ht="39" hidden="1" customHeight="1" thickBot="1">
      <c r="A437" s="71">
        <v>85430</v>
      </c>
      <c r="B437" s="71" t="s">
        <v>2242</v>
      </c>
      <c r="C437" s="221" t="str">
        <f ca="1">IF(V437&gt;0,IF($C$12=B437,COUNT($C$12:C436,1),""),"")</f>
        <v/>
      </c>
      <c r="D437" s="221" t="str">
        <f ca="1">IF(V437&gt;0,IF($D$12=B437,COUNT($D$12:D436,1),""),"")</f>
        <v/>
      </c>
      <c r="E437" s="221" t="str">
        <f ca="1">IF(V437&gt;0,IF($E$12=B437,COUNT($E$12:E436,1),""),"")</f>
        <v/>
      </c>
      <c r="F437" s="221" t="str">
        <f ca="1">IF(V437&gt;0,IF($F$12=B437,COUNT($F$12:F436,1),""),"")</f>
        <v/>
      </c>
      <c r="G437" s="120" t="s">
        <v>1826</v>
      </c>
      <c r="H437" s="115">
        <v>90231</v>
      </c>
      <c r="I437" s="116" t="s">
        <v>425</v>
      </c>
      <c r="J437" s="116" t="s">
        <v>394</v>
      </c>
      <c r="K437" s="324">
        <v>40166000</v>
      </c>
      <c r="L437" s="121">
        <v>422204</v>
      </c>
      <c r="M437" s="117" t="s">
        <v>1311</v>
      </c>
      <c r="N437" s="117" t="s">
        <v>394</v>
      </c>
      <c r="O437" s="324">
        <v>9358000</v>
      </c>
      <c r="P437" s="77">
        <f ca="1">SUMIF($W$12:BO437,$P$11,W437:BO437)</f>
        <v>0</v>
      </c>
      <c r="Q437" s="77">
        <f ca="1">SUMIF($W$12:BP437,$P$11,X437:BP437)</f>
        <v>0</v>
      </c>
      <c r="R437" s="77">
        <v>0</v>
      </c>
      <c r="S437" s="78">
        <f t="shared" ca="1" si="103"/>
        <v>0</v>
      </c>
      <c r="T437" s="77">
        <f t="shared" ca="1" si="104"/>
        <v>0</v>
      </c>
      <c r="U437" s="77">
        <v>0</v>
      </c>
      <c r="V437" s="79">
        <f t="shared" ca="1" si="106"/>
        <v>0</v>
      </c>
      <c r="W437" s="80"/>
      <c r="X437" s="81">
        <f t="shared" si="107"/>
        <v>0</v>
      </c>
      <c r="Y437" s="82"/>
      <c r="Z437" s="80"/>
      <c r="AA437" s="81">
        <f t="shared" si="108"/>
        <v>0</v>
      </c>
      <c r="AB437" s="82"/>
      <c r="AC437" s="80"/>
      <c r="AD437" s="81">
        <f t="shared" si="109"/>
        <v>0</v>
      </c>
      <c r="AE437" s="82"/>
      <c r="AF437" s="80"/>
      <c r="AG437" s="81">
        <f t="shared" si="110"/>
        <v>0</v>
      </c>
      <c r="AH437" s="82"/>
      <c r="AI437" s="80"/>
      <c r="AJ437" s="81">
        <f t="shared" si="111"/>
        <v>0</v>
      </c>
      <c r="AK437" s="82"/>
      <c r="AL437" s="80"/>
      <c r="AM437" s="81">
        <v>0</v>
      </c>
      <c r="AN437" s="82"/>
      <c r="AO437" s="80"/>
      <c r="AP437" s="81">
        <v>0</v>
      </c>
      <c r="AQ437" s="82"/>
      <c r="AR437" s="80"/>
      <c r="AS437" s="81">
        <f t="shared" si="112"/>
        <v>0</v>
      </c>
      <c r="AT437" s="82"/>
      <c r="AU437" s="80"/>
      <c r="AV437" s="81">
        <f t="shared" si="113"/>
        <v>0</v>
      </c>
      <c r="AW437" s="82"/>
      <c r="AX437" s="80"/>
      <c r="AY437" s="81">
        <f t="shared" si="114"/>
        <v>0</v>
      </c>
      <c r="AZ437" s="82"/>
      <c r="BA437" s="80"/>
      <c r="BB437" s="81">
        <f t="shared" si="115"/>
        <v>0</v>
      </c>
      <c r="BC437" s="82"/>
      <c r="BD437" s="80"/>
      <c r="BE437" s="81">
        <f t="shared" si="116"/>
        <v>0</v>
      </c>
      <c r="BF437" s="82"/>
      <c r="BG437" s="80"/>
      <c r="BH437" s="81">
        <f t="shared" si="117"/>
        <v>0</v>
      </c>
      <c r="BI437" s="82"/>
      <c r="BJ437" s="80"/>
      <c r="BK437" s="81">
        <f t="shared" si="118"/>
        <v>0</v>
      </c>
      <c r="BL437" s="82"/>
      <c r="BM437" s="80"/>
      <c r="BN437" s="81">
        <f t="shared" si="119"/>
        <v>0</v>
      </c>
      <c r="BO437" s="82"/>
    </row>
    <row r="438" spans="1:67" ht="39" hidden="1" customHeight="1" thickBot="1">
      <c r="A438" s="71">
        <v>85431</v>
      </c>
      <c r="B438" s="71" t="s">
        <v>2242</v>
      </c>
      <c r="C438" s="221" t="str">
        <f ca="1">IF(V438&gt;0,IF($C$12=B438,COUNT($C$12:C437,1),""),"")</f>
        <v/>
      </c>
      <c r="D438" s="221" t="str">
        <f ca="1">IF(V438&gt;0,IF($D$12=B438,COUNT($D$12:D437,1),""),"")</f>
        <v/>
      </c>
      <c r="E438" s="221" t="str">
        <f ca="1">IF(V438&gt;0,IF($E$12=B438,COUNT($E$12:E437,1),""),"")</f>
        <v/>
      </c>
      <c r="F438" s="221" t="str">
        <f ca="1">IF(V438&gt;0,IF($F$12=B438,COUNT($F$12:F437,1),""),"")</f>
        <v/>
      </c>
      <c r="G438" s="120">
        <v>741001865</v>
      </c>
      <c r="H438" s="115">
        <v>90232</v>
      </c>
      <c r="I438" s="116" t="s">
        <v>426</v>
      </c>
      <c r="J438" s="116" t="s">
        <v>394</v>
      </c>
      <c r="K438" s="324">
        <v>40287000</v>
      </c>
      <c r="L438" s="121">
        <v>422205</v>
      </c>
      <c r="M438" s="117" t="s">
        <v>1312</v>
      </c>
      <c r="N438" s="117" t="s">
        <v>394</v>
      </c>
      <c r="O438" s="324">
        <v>10274000</v>
      </c>
      <c r="P438" s="77">
        <f ca="1">SUMIF($W$12:BO438,$P$11,W438:BO438)</f>
        <v>0</v>
      </c>
      <c r="Q438" s="77">
        <f ca="1">SUMIF($W$12:BP438,$P$11,X438:BP438)</f>
        <v>0</v>
      </c>
      <c r="R438" s="77">
        <v>0</v>
      </c>
      <c r="S438" s="78">
        <f t="shared" ca="1" si="103"/>
        <v>0</v>
      </c>
      <c r="T438" s="77">
        <f t="shared" ca="1" si="104"/>
        <v>0</v>
      </c>
      <c r="U438" s="77">
        <v>0</v>
      </c>
      <c r="V438" s="79">
        <f t="shared" ca="1" si="106"/>
        <v>0</v>
      </c>
      <c r="W438" s="80"/>
      <c r="X438" s="81">
        <f t="shared" si="107"/>
        <v>0</v>
      </c>
      <c r="Y438" s="82"/>
      <c r="Z438" s="80"/>
      <c r="AA438" s="81">
        <f t="shared" si="108"/>
        <v>0</v>
      </c>
      <c r="AB438" s="82"/>
      <c r="AC438" s="80"/>
      <c r="AD438" s="81">
        <f t="shared" si="109"/>
        <v>0</v>
      </c>
      <c r="AE438" s="82"/>
      <c r="AF438" s="80"/>
      <c r="AG438" s="81">
        <f t="shared" si="110"/>
        <v>0</v>
      </c>
      <c r="AH438" s="82"/>
      <c r="AI438" s="80"/>
      <c r="AJ438" s="81">
        <f t="shared" si="111"/>
        <v>0</v>
      </c>
      <c r="AK438" s="82"/>
      <c r="AL438" s="80"/>
      <c r="AM438" s="81">
        <v>0</v>
      </c>
      <c r="AN438" s="82"/>
      <c r="AO438" s="80"/>
      <c r="AP438" s="81">
        <v>0</v>
      </c>
      <c r="AQ438" s="82"/>
      <c r="AR438" s="80"/>
      <c r="AS438" s="81">
        <f t="shared" si="112"/>
        <v>0</v>
      </c>
      <c r="AT438" s="82"/>
      <c r="AU438" s="80"/>
      <c r="AV438" s="81">
        <f t="shared" si="113"/>
        <v>0</v>
      </c>
      <c r="AW438" s="82"/>
      <c r="AX438" s="80"/>
      <c r="AY438" s="81">
        <f t="shared" si="114"/>
        <v>0</v>
      </c>
      <c r="AZ438" s="82"/>
      <c r="BA438" s="80"/>
      <c r="BB438" s="81">
        <f t="shared" si="115"/>
        <v>0</v>
      </c>
      <c r="BC438" s="82"/>
      <c r="BD438" s="80"/>
      <c r="BE438" s="81">
        <f t="shared" si="116"/>
        <v>0</v>
      </c>
      <c r="BF438" s="82"/>
      <c r="BG438" s="80"/>
      <c r="BH438" s="81">
        <f t="shared" si="117"/>
        <v>0</v>
      </c>
      <c r="BI438" s="82"/>
      <c r="BJ438" s="80"/>
      <c r="BK438" s="81">
        <f t="shared" si="118"/>
        <v>0</v>
      </c>
      <c r="BL438" s="82"/>
      <c r="BM438" s="80"/>
      <c r="BN438" s="81">
        <f t="shared" si="119"/>
        <v>0</v>
      </c>
      <c r="BO438" s="82"/>
    </row>
    <row r="439" spans="1:67" ht="39" hidden="1" customHeight="1" thickBot="1">
      <c r="A439" s="71">
        <v>85432</v>
      </c>
      <c r="B439" s="71" t="s">
        <v>2242</v>
      </c>
      <c r="C439" s="221" t="str">
        <f ca="1">IF(V439&gt;0,IF($C$12=B439,COUNT($C$12:C438,1),""),"")</f>
        <v/>
      </c>
      <c r="D439" s="221" t="str">
        <f ca="1">IF(V439&gt;0,IF($D$12=B439,COUNT($D$12:D438,1),""),"")</f>
        <v/>
      </c>
      <c r="E439" s="221" t="str">
        <f ca="1">IF(V439&gt;0,IF($E$12=B439,COUNT($E$12:E438,1),""),"")</f>
        <v/>
      </c>
      <c r="F439" s="221" t="str">
        <f ca="1">IF(V439&gt;0,IF($F$12=B439,COUNT($F$12:F438,1),""),"")</f>
        <v/>
      </c>
      <c r="G439" s="120" t="s">
        <v>1826</v>
      </c>
      <c r="H439" s="115">
        <v>90233</v>
      </c>
      <c r="I439" s="116" t="s">
        <v>427</v>
      </c>
      <c r="J439" s="116" t="s">
        <v>394</v>
      </c>
      <c r="K439" s="324">
        <v>45662000</v>
      </c>
      <c r="L439" s="121">
        <v>422205</v>
      </c>
      <c r="M439" s="117" t="s">
        <v>1312</v>
      </c>
      <c r="N439" s="117" t="s">
        <v>394</v>
      </c>
      <c r="O439" s="324">
        <v>10274000</v>
      </c>
      <c r="P439" s="77">
        <f ca="1">SUMIF($W$12:BO439,$P$11,W439:BO439)</f>
        <v>0</v>
      </c>
      <c r="Q439" s="77">
        <f ca="1">SUMIF($W$12:BP439,$P$11,X439:BP439)</f>
        <v>0</v>
      </c>
      <c r="R439" s="77">
        <v>0</v>
      </c>
      <c r="S439" s="78">
        <f t="shared" ca="1" si="103"/>
        <v>0</v>
      </c>
      <c r="T439" s="77">
        <f t="shared" ca="1" si="104"/>
        <v>0</v>
      </c>
      <c r="U439" s="77">
        <v>0</v>
      </c>
      <c r="V439" s="79">
        <f t="shared" ca="1" si="106"/>
        <v>0</v>
      </c>
      <c r="W439" s="80"/>
      <c r="X439" s="81">
        <f t="shared" si="107"/>
        <v>0</v>
      </c>
      <c r="Y439" s="82"/>
      <c r="Z439" s="80"/>
      <c r="AA439" s="81">
        <f t="shared" si="108"/>
        <v>0</v>
      </c>
      <c r="AB439" s="82"/>
      <c r="AC439" s="80"/>
      <c r="AD439" s="81">
        <f t="shared" si="109"/>
        <v>0</v>
      </c>
      <c r="AE439" s="82"/>
      <c r="AF439" s="80"/>
      <c r="AG439" s="81">
        <f t="shared" si="110"/>
        <v>0</v>
      </c>
      <c r="AH439" s="82"/>
      <c r="AI439" s="80"/>
      <c r="AJ439" s="81">
        <f t="shared" si="111"/>
        <v>0</v>
      </c>
      <c r="AK439" s="82"/>
      <c r="AL439" s="80"/>
      <c r="AM439" s="81">
        <v>0</v>
      </c>
      <c r="AN439" s="82"/>
      <c r="AO439" s="80"/>
      <c r="AP439" s="81">
        <v>0</v>
      </c>
      <c r="AQ439" s="82"/>
      <c r="AR439" s="80"/>
      <c r="AS439" s="81">
        <f t="shared" si="112"/>
        <v>0</v>
      </c>
      <c r="AT439" s="82"/>
      <c r="AU439" s="80"/>
      <c r="AV439" s="81">
        <f t="shared" si="113"/>
        <v>0</v>
      </c>
      <c r="AW439" s="82"/>
      <c r="AX439" s="80"/>
      <c r="AY439" s="81">
        <f t="shared" si="114"/>
        <v>0</v>
      </c>
      <c r="AZ439" s="82"/>
      <c r="BA439" s="80"/>
      <c r="BB439" s="81">
        <f t="shared" si="115"/>
        <v>0</v>
      </c>
      <c r="BC439" s="82"/>
      <c r="BD439" s="80"/>
      <c r="BE439" s="81">
        <f t="shared" si="116"/>
        <v>0</v>
      </c>
      <c r="BF439" s="82"/>
      <c r="BG439" s="80"/>
      <c r="BH439" s="81">
        <f t="shared" si="117"/>
        <v>0</v>
      </c>
      <c r="BI439" s="82"/>
      <c r="BJ439" s="80"/>
      <c r="BK439" s="81">
        <f t="shared" si="118"/>
        <v>0</v>
      </c>
      <c r="BL439" s="82"/>
      <c r="BM439" s="80"/>
      <c r="BN439" s="81">
        <f t="shared" si="119"/>
        <v>0</v>
      </c>
      <c r="BO439" s="82"/>
    </row>
    <row r="440" spans="1:67" ht="39" hidden="1" customHeight="1" thickBot="1">
      <c r="A440" s="71">
        <v>85433</v>
      </c>
      <c r="B440" s="71" t="s">
        <v>2242</v>
      </c>
      <c r="C440" s="221" t="str">
        <f ca="1">IF(V440&gt;0,IF($C$12=B440,COUNT($C$12:C439,1),""),"")</f>
        <v/>
      </c>
      <c r="D440" s="221" t="str">
        <f ca="1">IF(V440&gt;0,IF($D$12=B440,COUNT($D$12:D439,1),""),"")</f>
        <v/>
      </c>
      <c r="E440" s="221" t="str">
        <f ca="1">IF(V440&gt;0,IF($E$12=B440,COUNT($E$12:E439,1),""),"")</f>
        <v/>
      </c>
      <c r="F440" s="221" t="str">
        <f ca="1">IF(V440&gt;0,IF($F$12=B440,COUNT($F$12:F439,1),""),"")</f>
        <v/>
      </c>
      <c r="G440" s="120"/>
      <c r="H440" s="115">
        <v>90234</v>
      </c>
      <c r="I440" s="116" t="s">
        <v>428</v>
      </c>
      <c r="J440" s="116" t="s">
        <v>394</v>
      </c>
      <c r="K440" s="324">
        <v>46118000</v>
      </c>
      <c r="L440" s="121">
        <v>422205</v>
      </c>
      <c r="M440" s="117" t="s">
        <v>1312</v>
      </c>
      <c r="N440" s="117" t="s">
        <v>394</v>
      </c>
      <c r="O440" s="324">
        <v>10274000</v>
      </c>
      <c r="P440" s="77">
        <f ca="1">SUMIF($W$12:BO440,$P$11,W440:BO440)</f>
        <v>0</v>
      </c>
      <c r="Q440" s="77">
        <f ca="1">SUMIF($W$12:BP440,$P$11,X440:BP440)</f>
        <v>0</v>
      </c>
      <c r="R440" s="77">
        <v>0</v>
      </c>
      <c r="S440" s="78">
        <f t="shared" ca="1" si="103"/>
        <v>0</v>
      </c>
      <c r="T440" s="77">
        <f t="shared" ca="1" si="104"/>
        <v>0</v>
      </c>
      <c r="U440" s="77">
        <v>0</v>
      </c>
      <c r="V440" s="79">
        <f t="shared" ca="1" si="106"/>
        <v>0</v>
      </c>
      <c r="W440" s="80"/>
      <c r="X440" s="81">
        <f t="shared" si="107"/>
        <v>0</v>
      </c>
      <c r="Y440" s="82"/>
      <c r="Z440" s="80"/>
      <c r="AA440" s="81">
        <f t="shared" si="108"/>
        <v>0</v>
      </c>
      <c r="AB440" s="82"/>
      <c r="AC440" s="80"/>
      <c r="AD440" s="81">
        <f t="shared" si="109"/>
        <v>0</v>
      </c>
      <c r="AE440" s="82"/>
      <c r="AF440" s="80"/>
      <c r="AG440" s="81">
        <f t="shared" si="110"/>
        <v>0</v>
      </c>
      <c r="AH440" s="82"/>
      <c r="AI440" s="80"/>
      <c r="AJ440" s="81">
        <f t="shared" si="111"/>
        <v>0</v>
      </c>
      <c r="AK440" s="82"/>
      <c r="AL440" s="80"/>
      <c r="AM440" s="81">
        <v>0</v>
      </c>
      <c r="AN440" s="82"/>
      <c r="AO440" s="80"/>
      <c r="AP440" s="81">
        <v>0</v>
      </c>
      <c r="AQ440" s="82"/>
      <c r="AR440" s="80"/>
      <c r="AS440" s="81">
        <f t="shared" si="112"/>
        <v>0</v>
      </c>
      <c r="AT440" s="82"/>
      <c r="AU440" s="80"/>
      <c r="AV440" s="81">
        <f t="shared" si="113"/>
        <v>0</v>
      </c>
      <c r="AW440" s="82"/>
      <c r="AX440" s="80"/>
      <c r="AY440" s="81">
        <f t="shared" si="114"/>
        <v>0</v>
      </c>
      <c r="AZ440" s="82"/>
      <c r="BA440" s="80"/>
      <c r="BB440" s="81">
        <f t="shared" si="115"/>
        <v>0</v>
      </c>
      <c r="BC440" s="82"/>
      <c r="BD440" s="80"/>
      <c r="BE440" s="81">
        <f t="shared" si="116"/>
        <v>0</v>
      </c>
      <c r="BF440" s="82"/>
      <c r="BG440" s="80"/>
      <c r="BH440" s="81">
        <f t="shared" si="117"/>
        <v>0</v>
      </c>
      <c r="BI440" s="82"/>
      <c r="BJ440" s="80"/>
      <c r="BK440" s="81">
        <f t="shared" si="118"/>
        <v>0</v>
      </c>
      <c r="BL440" s="82"/>
      <c r="BM440" s="80"/>
      <c r="BN440" s="81">
        <f t="shared" si="119"/>
        <v>0</v>
      </c>
      <c r="BO440" s="82"/>
    </row>
    <row r="441" spans="1:67" ht="39" hidden="1" customHeight="1" thickBot="1">
      <c r="A441" s="71">
        <v>85434</v>
      </c>
      <c r="B441" s="71" t="s">
        <v>2242</v>
      </c>
      <c r="C441" s="221" t="str">
        <f ca="1">IF(V441&gt;0,IF($C$12=B441,COUNT($C$12:C440,1),""),"")</f>
        <v/>
      </c>
      <c r="D441" s="221" t="str">
        <f ca="1">IF(V441&gt;0,IF($D$12=B441,COUNT($D$12:D440,1),""),"")</f>
        <v/>
      </c>
      <c r="E441" s="221" t="str">
        <f ca="1">IF(V441&gt;0,IF($E$12=B441,COUNT($E$12:E440,1),""),"")</f>
        <v/>
      </c>
      <c r="F441" s="221" t="str">
        <f ca="1">IF(V441&gt;0,IF($F$12=B441,COUNT($F$12:F440,1),""),"")</f>
        <v/>
      </c>
      <c r="G441" s="120"/>
      <c r="H441" s="115">
        <v>90235</v>
      </c>
      <c r="I441" s="116" t="s">
        <v>429</v>
      </c>
      <c r="J441" s="116" t="s">
        <v>394</v>
      </c>
      <c r="K441" s="324">
        <v>54977000</v>
      </c>
      <c r="L441" s="121">
        <v>422205</v>
      </c>
      <c r="M441" s="117" t="s">
        <v>1312</v>
      </c>
      <c r="N441" s="117" t="s">
        <v>394</v>
      </c>
      <c r="O441" s="324">
        <v>10274000</v>
      </c>
      <c r="P441" s="77">
        <f ca="1">SUMIF($W$12:BO441,$P$11,W441:BO441)</f>
        <v>0</v>
      </c>
      <c r="Q441" s="77">
        <f ca="1">SUMIF($W$12:BP441,$P$11,X441:BP441)</f>
        <v>0</v>
      </c>
      <c r="R441" s="77">
        <v>0</v>
      </c>
      <c r="S441" s="78">
        <f t="shared" ca="1" si="103"/>
        <v>0</v>
      </c>
      <c r="T441" s="77">
        <f t="shared" ca="1" si="104"/>
        <v>0</v>
      </c>
      <c r="U441" s="77">
        <v>0</v>
      </c>
      <c r="V441" s="79">
        <f t="shared" ca="1" si="106"/>
        <v>0</v>
      </c>
      <c r="W441" s="80"/>
      <c r="X441" s="81">
        <f t="shared" si="107"/>
        <v>0</v>
      </c>
      <c r="Y441" s="82"/>
      <c r="Z441" s="80"/>
      <c r="AA441" s="81">
        <f t="shared" si="108"/>
        <v>0</v>
      </c>
      <c r="AB441" s="82"/>
      <c r="AC441" s="80"/>
      <c r="AD441" s="81">
        <f t="shared" si="109"/>
        <v>0</v>
      </c>
      <c r="AE441" s="82"/>
      <c r="AF441" s="80"/>
      <c r="AG441" s="81">
        <f t="shared" si="110"/>
        <v>0</v>
      </c>
      <c r="AH441" s="82"/>
      <c r="AI441" s="80"/>
      <c r="AJ441" s="81">
        <f t="shared" si="111"/>
        <v>0</v>
      </c>
      <c r="AK441" s="82"/>
      <c r="AL441" s="80"/>
      <c r="AM441" s="81">
        <v>0</v>
      </c>
      <c r="AN441" s="82"/>
      <c r="AO441" s="80"/>
      <c r="AP441" s="81">
        <v>0</v>
      </c>
      <c r="AQ441" s="82"/>
      <c r="AR441" s="80"/>
      <c r="AS441" s="81">
        <f t="shared" si="112"/>
        <v>0</v>
      </c>
      <c r="AT441" s="82"/>
      <c r="AU441" s="80"/>
      <c r="AV441" s="81">
        <f t="shared" si="113"/>
        <v>0</v>
      </c>
      <c r="AW441" s="82"/>
      <c r="AX441" s="80"/>
      <c r="AY441" s="81">
        <f t="shared" si="114"/>
        <v>0</v>
      </c>
      <c r="AZ441" s="82"/>
      <c r="BA441" s="80"/>
      <c r="BB441" s="81">
        <f t="shared" si="115"/>
        <v>0</v>
      </c>
      <c r="BC441" s="82"/>
      <c r="BD441" s="80"/>
      <c r="BE441" s="81">
        <f t="shared" si="116"/>
        <v>0</v>
      </c>
      <c r="BF441" s="82"/>
      <c r="BG441" s="80"/>
      <c r="BH441" s="81">
        <f t="shared" si="117"/>
        <v>0</v>
      </c>
      <c r="BI441" s="82"/>
      <c r="BJ441" s="80"/>
      <c r="BK441" s="81">
        <f t="shared" si="118"/>
        <v>0</v>
      </c>
      <c r="BL441" s="82"/>
      <c r="BM441" s="80"/>
      <c r="BN441" s="81">
        <f t="shared" si="119"/>
        <v>0</v>
      </c>
      <c r="BO441" s="82"/>
    </row>
    <row r="442" spans="1:67" ht="39" hidden="1" customHeight="1" thickBot="1">
      <c r="A442" s="71">
        <v>85435</v>
      </c>
      <c r="B442" s="71" t="s">
        <v>2242</v>
      </c>
      <c r="C442" s="221" t="str">
        <f ca="1">IF(V442&gt;0,IF($C$12=B442,COUNT($C$12:C441,1),""),"")</f>
        <v/>
      </c>
      <c r="D442" s="221" t="str">
        <f ca="1">IF(V442&gt;0,IF($D$12=B442,COUNT($D$12:D441,1),""),"")</f>
        <v/>
      </c>
      <c r="E442" s="221" t="str">
        <f ca="1">IF(V442&gt;0,IF($E$12=B442,COUNT($E$12:E441,1),""),"")</f>
        <v/>
      </c>
      <c r="F442" s="221" t="str">
        <f ca="1">IF(V442&gt;0,IF($F$12=B442,COUNT($F$12:F441,1),""),"")</f>
        <v/>
      </c>
      <c r="G442" s="120"/>
      <c r="H442" s="115">
        <v>90236</v>
      </c>
      <c r="I442" s="116" t="s">
        <v>430</v>
      </c>
      <c r="J442" s="116" t="s">
        <v>394</v>
      </c>
      <c r="K442" s="324">
        <v>55498000</v>
      </c>
      <c r="L442" s="121">
        <v>422205</v>
      </c>
      <c r="M442" s="117" t="s">
        <v>1312</v>
      </c>
      <c r="N442" s="117" t="s">
        <v>394</v>
      </c>
      <c r="O442" s="324">
        <v>10274000</v>
      </c>
      <c r="P442" s="77">
        <f ca="1">SUMIF($W$12:BO442,$P$11,W442:BO442)</f>
        <v>0</v>
      </c>
      <c r="Q442" s="77">
        <f ca="1">SUMIF($W$12:BP442,$P$11,X442:BP442)</f>
        <v>0</v>
      </c>
      <c r="R442" s="77">
        <v>0</v>
      </c>
      <c r="S442" s="78">
        <f t="shared" ca="1" si="103"/>
        <v>0</v>
      </c>
      <c r="T442" s="77">
        <f t="shared" ca="1" si="104"/>
        <v>0</v>
      </c>
      <c r="U442" s="77">
        <v>0</v>
      </c>
      <c r="V442" s="79">
        <f t="shared" ca="1" si="106"/>
        <v>0</v>
      </c>
      <c r="W442" s="80"/>
      <c r="X442" s="81">
        <f t="shared" si="107"/>
        <v>0</v>
      </c>
      <c r="Y442" s="82"/>
      <c r="Z442" s="80"/>
      <c r="AA442" s="81">
        <f t="shared" si="108"/>
        <v>0</v>
      </c>
      <c r="AB442" s="82"/>
      <c r="AC442" s="80"/>
      <c r="AD442" s="81">
        <f t="shared" si="109"/>
        <v>0</v>
      </c>
      <c r="AE442" s="82"/>
      <c r="AF442" s="80"/>
      <c r="AG442" s="81">
        <f t="shared" si="110"/>
        <v>0</v>
      </c>
      <c r="AH442" s="82"/>
      <c r="AI442" s="80"/>
      <c r="AJ442" s="81">
        <f t="shared" si="111"/>
        <v>0</v>
      </c>
      <c r="AK442" s="82"/>
      <c r="AL442" s="80"/>
      <c r="AM442" s="81">
        <v>0</v>
      </c>
      <c r="AN442" s="82"/>
      <c r="AO442" s="80"/>
      <c r="AP442" s="81">
        <v>0</v>
      </c>
      <c r="AQ442" s="82"/>
      <c r="AR442" s="80"/>
      <c r="AS442" s="81">
        <f t="shared" si="112"/>
        <v>0</v>
      </c>
      <c r="AT442" s="82"/>
      <c r="AU442" s="80"/>
      <c r="AV442" s="81">
        <f t="shared" si="113"/>
        <v>0</v>
      </c>
      <c r="AW442" s="82"/>
      <c r="AX442" s="80"/>
      <c r="AY442" s="81">
        <f t="shared" si="114"/>
        <v>0</v>
      </c>
      <c r="AZ442" s="82"/>
      <c r="BA442" s="80"/>
      <c r="BB442" s="81">
        <f t="shared" si="115"/>
        <v>0</v>
      </c>
      <c r="BC442" s="82"/>
      <c r="BD442" s="80"/>
      <c r="BE442" s="81">
        <f t="shared" si="116"/>
        <v>0</v>
      </c>
      <c r="BF442" s="82"/>
      <c r="BG442" s="80"/>
      <c r="BH442" s="81">
        <f t="shared" si="117"/>
        <v>0</v>
      </c>
      <c r="BI442" s="82"/>
      <c r="BJ442" s="80"/>
      <c r="BK442" s="81">
        <f t="shared" si="118"/>
        <v>0</v>
      </c>
      <c r="BL442" s="82"/>
      <c r="BM442" s="80"/>
      <c r="BN442" s="81">
        <f t="shared" si="119"/>
        <v>0</v>
      </c>
      <c r="BO442" s="82"/>
    </row>
    <row r="443" spans="1:67" ht="39" hidden="1" customHeight="1" thickBot="1">
      <c r="A443" s="71">
        <v>85436</v>
      </c>
      <c r="B443" s="71" t="s">
        <v>2242</v>
      </c>
      <c r="C443" s="221" t="str">
        <f ca="1">IF(V443&gt;0,IF($C$12=B443,COUNT($C$12:C442,1),""),"")</f>
        <v/>
      </c>
      <c r="D443" s="221" t="str">
        <f ca="1">IF(V443&gt;0,IF($D$12=B443,COUNT($D$12:D442,1),""),"")</f>
        <v/>
      </c>
      <c r="E443" s="221" t="str">
        <f ca="1">IF(V443&gt;0,IF($E$12=B443,COUNT($E$12:E442,1),""),"")</f>
        <v/>
      </c>
      <c r="F443" s="221" t="str">
        <f ca="1">IF(V443&gt;0,IF($F$12=B443,COUNT($F$12:F442,1),""),"")</f>
        <v/>
      </c>
      <c r="G443" s="120"/>
      <c r="H443" s="115">
        <v>90237</v>
      </c>
      <c r="I443" s="116" t="s">
        <v>431</v>
      </c>
      <c r="J443" s="116" t="s">
        <v>153</v>
      </c>
      <c r="K443" s="324">
        <v>15289000</v>
      </c>
      <c r="L443" s="121">
        <v>422203</v>
      </c>
      <c r="M443" s="117" t="s">
        <v>1310</v>
      </c>
      <c r="N443" s="117" t="s">
        <v>153</v>
      </c>
      <c r="O443" s="324">
        <v>5780000</v>
      </c>
      <c r="P443" s="77">
        <f ca="1">SUMIF($W$12:BO443,$P$11,W443:BO443)</f>
        <v>0</v>
      </c>
      <c r="Q443" s="77">
        <f ca="1">SUMIF($W$12:BP443,$P$11,X443:BP443)</f>
        <v>0</v>
      </c>
      <c r="R443" s="77">
        <v>0</v>
      </c>
      <c r="S443" s="78">
        <f t="shared" ca="1" si="103"/>
        <v>0</v>
      </c>
      <c r="T443" s="77">
        <f t="shared" ca="1" si="104"/>
        <v>0</v>
      </c>
      <c r="U443" s="77">
        <v>0</v>
      </c>
      <c r="V443" s="79">
        <f t="shared" ca="1" si="106"/>
        <v>0</v>
      </c>
      <c r="W443" s="80"/>
      <c r="X443" s="81">
        <f t="shared" si="107"/>
        <v>0</v>
      </c>
      <c r="Y443" s="82"/>
      <c r="Z443" s="80"/>
      <c r="AA443" s="81">
        <f t="shared" si="108"/>
        <v>0</v>
      </c>
      <c r="AB443" s="82"/>
      <c r="AC443" s="80"/>
      <c r="AD443" s="81">
        <f t="shared" si="109"/>
        <v>0</v>
      </c>
      <c r="AE443" s="82"/>
      <c r="AF443" s="80"/>
      <c r="AG443" s="81">
        <f t="shared" si="110"/>
        <v>0</v>
      </c>
      <c r="AH443" s="82"/>
      <c r="AI443" s="80"/>
      <c r="AJ443" s="81">
        <f t="shared" si="111"/>
        <v>0</v>
      </c>
      <c r="AK443" s="82"/>
      <c r="AL443" s="80"/>
      <c r="AM443" s="81">
        <v>0</v>
      </c>
      <c r="AN443" s="82"/>
      <c r="AO443" s="80"/>
      <c r="AP443" s="81">
        <v>0</v>
      </c>
      <c r="AQ443" s="82"/>
      <c r="AR443" s="80"/>
      <c r="AS443" s="81">
        <f t="shared" si="112"/>
        <v>0</v>
      </c>
      <c r="AT443" s="82"/>
      <c r="AU443" s="80"/>
      <c r="AV443" s="81">
        <f t="shared" si="113"/>
        <v>0</v>
      </c>
      <c r="AW443" s="82"/>
      <c r="AX443" s="80"/>
      <c r="AY443" s="81">
        <f t="shared" si="114"/>
        <v>0</v>
      </c>
      <c r="AZ443" s="82"/>
      <c r="BA443" s="80"/>
      <c r="BB443" s="81">
        <f t="shared" si="115"/>
        <v>0</v>
      </c>
      <c r="BC443" s="82"/>
      <c r="BD443" s="80"/>
      <c r="BE443" s="81">
        <f t="shared" si="116"/>
        <v>0</v>
      </c>
      <c r="BF443" s="82"/>
      <c r="BG443" s="80"/>
      <c r="BH443" s="81">
        <f t="shared" si="117"/>
        <v>0</v>
      </c>
      <c r="BI443" s="82"/>
      <c r="BJ443" s="80"/>
      <c r="BK443" s="81">
        <f t="shared" si="118"/>
        <v>0</v>
      </c>
      <c r="BL443" s="82"/>
      <c r="BM443" s="80"/>
      <c r="BN443" s="81">
        <f t="shared" si="119"/>
        <v>0</v>
      </c>
      <c r="BO443" s="82"/>
    </row>
    <row r="444" spans="1:67" ht="39" hidden="1" customHeight="1" thickBot="1">
      <c r="A444" s="71">
        <v>85437</v>
      </c>
      <c r="B444" s="71" t="s">
        <v>2242</v>
      </c>
      <c r="C444" s="221" t="str">
        <f ca="1">IF(V444&gt;0,IF($C$12=B444,COUNT($C$12:C443,1),""),"")</f>
        <v/>
      </c>
      <c r="D444" s="221" t="str">
        <f ca="1">IF(V444&gt;0,IF($D$12=B444,COUNT($D$12:D443,1),""),"")</f>
        <v/>
      </c>
      <c r="E444" s="221" t="str">
        <f ca="1">IF(V444&gt;0,IF($E$12=B444,COUNT($E$12:E443,1),""),"")</f>
        <v/>
      </c>
      <c r="F444" s="221" t="str">
        <f ca="1">IF(V444&gt;0,IF($F$12=B444,COUNT($F$12:F443,1),""),"")</f>
        <v/>
      </c>
      <c r="G444" s="120"/>
      <c r="H444" s="115">
        <v>90238</v>
      </c>
      <c r="I444" s="116" t="s">
        <v>432</v>
      </c>
      <c r="J444" s="116" t="s">
        <v>153</v>
      </c>
      <c r="K444" s="324">
        <v>16838000</v>
      </c>
      <c r="L444" s="121">
        <v>422203</v>
      </c>
      <c r="M444" s="117" t="s">
        <v>1310</v>
      </c>
      <c r="N444" s="117" t="s">
        <v>153</v>
      </c>
      <c r="O444" s="324">
        <v>5780000</v>
      </c>
      <c r="P444" s="77">
        <f ca="1">SUMIF($W$12:BO444,$P$11,W444:BO444)</f>
        <v>0</v>
      </c>
      <c r="Q444" s="77">
        <f ca="1">SUMIF($W$12:BP444,$P$11,X444:BP444)</f>
        <v>0</v>
      </c>
      <c r="R444" s="77">
        <v>0</v>
      </c>
      <c r="S444" s="78">
        <f t="shared" ca="1" si="103"/>
        <v>0</v>
      </c>
      <c r="T444" s="77">
        <f t="shared" ca="1" si="104"/>
        <v>0</v>
      </c>
      <c r="U444" s="77">
        <v>0</v>
      </c>
      <c r="V444" s="79">
        <f t="shared" ca="1" si="106"/>
        <v>0</v>
      </c>
      <c r="W444" s="80"/>
      <c r="X444" s="81">
        <f t="shared" si="107"/>
        <v>0</v>
      </c>
      <c r="Y444" s="82"/>
      <c r="Z444" s="80"/>
      <c r="AA444" s="81">
        <f t="shared" si="108"/>
        <v>0</v>
      </c>
      <c r="AB444" s="82"/>
      <c r="AC444" s="80"/>
      <c r="AD444" s="81">
        <f t="shared" si="109"/>
        <v>0</v>
      </c>
      <c r="AE444" s="82"/>
      <c r="AF444" s="80"/>
      <c r="AG444" s="81">
        <f t="shared" si="110"/>
        <v>0</v>
      </c>
      <c r="AH444" s="82"/>
      <c r="AI444" s="80"/>
      <c r="AJ444" s="81">
        <f t="shared" si="111"/>
        <v>0</v>
      </c>
      <c r="AK444" s="82"/>
      <c r="AL444" s="80"/>
      <c r="AM444" s="81">
        <v>0</v>
      </c>
      <c r="AN444" s="82"/>
      <c r="AO444" s="80"/>
      <c r="AP444" s="81">
        <v>0</v>
      </c>
      <c r="AQ444" s="82"/>
      <c r="AR444" s="80"/>
      <c r="AS444" s="81">
        <f t="shared" si="112"/>
        <v>0</v>
      </c>
      <c r="AT444" s="82"/>
      <c r="AU444" s="80"/>
      <c r="AV444" s="81">
        <f t="shared" si="113"/>
        <v>0</v>
      </c>
      <c r="AW444" s="82"/>
      <c r="AX444" s="80"/>
      <c r="AY444" s="81">
        <f t="shared" si="114"/>
        <v>0</v>
      </c>
      <c r="AZ444" s="82"/>
      <c r="BA444" s="80"/>
      <c r="BB444" s="81">
        <f t="shared" si="115"/>
        <v>0</v>
      </c>
      <c r="BC444" s="82"/>
      <c r="BD444" s="80"/>
      <c r="BE444" s="81">
        <f t="shared" si="116"/>
        <v>0</v>
      </c>
      <c r="BF444" s="82"/>
      <c r="BG444" s="80"/>
      <c r="BH444" s="81">
        <f t="shared" si="117"/>
        <v>0</v>
      </c>
      <c r="BI444" s="82"/>
      <c r="BJ444" s="80"/>
      <c r="BK444" s="81">
        <f t="shared" si="118"/>
        <v>0</v>
      </c>
      <c r="BL444" s="82"/>
      <c r="BM444" s="80"/>
      <c r="BN444" s="81">
        <f t="shared" si="119"/>
        <v>0</v>
      </c>
      <c r="BO444" s="82"/>
    </row>
    <row r="445" spans="1:67" ht="39" hidden="1" customHeight="1" thickBot="1">
      <c r="A445" s="71">
        <v>85438</v>
      </c>
      <c r="B445" s="71" t="s">
        <v>2242</v>
      </c>
      <c r="C445" s="221" t="str">
        <f ca="1">IF(V445&gt;0,IF($C$12=B445,COUNT($C$12:C444,1),""),"")</f>
        <v/>
      </c>
      <c r="D445" s="221" t="str">
        <f ca="1">IF(V445&gt;0,IF($D$12=B445,COUNT($D$12:D444,1),""),"")</f>
        <v/>
      </c>
      <c r="E445" s="221" t="str">
        <f ca="1">IF(V445&gt;0,IF($E$12=B445,COUNT($E$12:E444,1),""),"")</f>
        <v/>
      </c>
      <c r="F445" s="221" t="str">
        <f ca="1">IF(V445&gt;0,IF($F$12=B445,COUNT($F$12:F444,1),""),"")</f>
        <v/>
      </c>
      <c r="G445" s="120"/>
      <c r="H445" s="115">
        <v>90239</v>
      </c>
      <c r="I445" s="116" t="s">
        <v>433</v>
      </c>
      <c r="J445" s="116" t="s">
        <v>153</v>
      </c>
      <c r="K445" s="324">
        <v>18071000</v>
      </c>
      <c r="L445" s="121">
        <v>422203</v>
      </c>
      <c r="M445" s="117" t="s">
        <v>1310</v>
      </c>
      <c r="N445" s="117" t="s">
        <v>153</v>
      </c>
      <c r="O445" s="324">
        <v>5780000</v>
      </c>
      <c r="P445" s="77">
        <f ca="1">SUMIF($W$12:BO445,$P$11,W445:BO445)</f>
        <v>0</v>
      </c>
      <c r="Q445" s="77">
        <f ca="1">SUMIF($W$12:BP445,$P$11,X445:BP445)</f>
        <v>0</v>
      </c>
      <c r="R445" s="77">
        <v>0</v>
      </c>
      <c r="S445" s="78">
        <f t="shared" ca="1" si="103"/>
        <v>0</v>
      </c>
      <c r="T445" s="77">
        <f t="shared" ca="1" si="104"/>
        <v>0</v>
      </c>
      <c r="U445" s="77">
        <v>0</v>
      </c>
      <c r="V445" s="79">
        <f t="shared" ca="1" si="106"/>
        <v>0</v>
      </c>
      <c r="W445" s="80"/>
      <c r="X445" s="81">
        <f t="shared" si="107"/>
        <v>0</v>
      </c>
      <c r="Y445" s="82"/>
      <c r="Z445" s="80"/>
      <c r="AA445" s="81">
        <f t="shared" si="108"/>
        <v>0</v>
      </c>
      <c r="AB445" s="82"/>
      <c r="AC445" s="80"/>
      <c r="AD445" s="81">
        <f t="shared" si="109"/>
        <v>0</v>
      </c>
      <c r="AE445" s="82"/>
      <c r="AF445" s="80"/>
      <c r="AG445" s="81">
        <f t="shared" si="110"/>
        <v>0</v>
      </c>
      <c r="AH445" s="82"/>
      <c r="AI445" s="80"/>
      <c r="AJ445" s="81">
        <f t="shared" si="111"/>
        <v>0</v>
      </c>
      <c r="AK445" s="82"/>
      <c r="AL445" s="80"/>
      <c r="AM445" s="81">
        <v>0</v>
      </c>
      <c r="AN445" s="82"/>
      <c r="AO445" s="80"/>
      <c r="AP445" s="81">
        <v>0</v>
      </c>
      <c r="AQ445" s="82"/>
      <c r="AR445" s="80"/>
      <c r="AS445" s="81">
        <f t="shared" si="112"/>
        <v>0</v>
      </c>
      <c r="AT445" s="82"/>
      <c r="AU445" s="80"/>
      <c r="AV445" s="81">
        <f t="shared" si="113"/>
        <v>0</v>
      </c>
      <c r="AW445" s="82"/>
      <c r="AX445" s="80"/>
      <c r="AY445" s="81">
        <f t="shared" si="114"/>
        <v>0</v>
      </c>
      <c r="AZ445" s="82"/>
      <c r="BA445" s="80"/>
      <c r="BB445" s="81">
        <f t="shared" si="115"/>
        <v>0</v>
      </c>
      <c r="BC445" s="82"/>
      <c r="BD445" s="80"/>
      <c r="BE445" s="81">
        <f t="shared" si="116"/>
        <v>0</v>
      </c>
      <c r="BF445" s="82"/>
      <c r="BG445" s="80"/>
      <c r="BH445" s="81">
        <f t="shared" si="117"/>
        <v>0</v>
      </c>
      <c r="BI445" s="82"/>
      <c r="BJ445" s="80"/>
      <c r="BK445" s="81">
        <f t="shared" si="118"/>
        <v>0</v>
      </c>
      <c r="BL445" s="82"/>
      <c r="BM445" s="80"/>
      <c r="BN445" s="81">
        <f t="shared" si="119"/>
        <v>0</v>
      </c>
      <c r="BO445" s="82"/>
    </row>
    <row r="446" spans="1:67" ht="39" hidden="1" customHeight="1" thickBot="1">
      <c r="A446" s="71">
        <v>85439</v>
      </c>
      <c r="B446" s="71" t="s">
        <v>2242</v>
      </c>
      <c r="C446" s="221" t="str">
        <f ca="1">IF(V446&gt;0,IF($C$12=B446,COUNT($C$12:C445,1),""),"")</f>
        <v/>
      </c>
      <c r="D446" s="221" t="str">
        <f ca="1">IF(V446&gt;0,IF($D$12=B446,COUNT($D$12:D445,1),""),"")</f>
        <v/>
      </c>
      <c r="E446" s="221" t="str">
        <f ca="1">IF(V446&gt;0,IF($E$12=B446,COUNT($E$12:E445,1),""),"")</f>
        <v/>
      </c>
      <c r="F446" s="221" t="str">
        <f ca="1">IF(V446&gt;0,IF($F$12=B446,COUNT($F$12:F445,1),""),"")</f>
        <v/>
      </c>
      <c r="G446" s="120"/>
      <c r="H446" s="115">
        <v>90240</v>
      </c>
      <c r="I446" s="116" t="s">
        <v>434</v>
      </c>
      <c r="J446" s="116" t="s">
        <v>153</v>
      </c>
      <c r="K446" s="324">
        <v>24492000</v>
      </c>
      <c r="L446" s="121">
        <v>422203</v>
      </c>
      <c r="M446" s="117" t="s">
        <v>1310</v>
      </c>
      <c r="N446" s="117" t="s">
        <v>153</v>
      </c>
      <c r="O446" s="324">
        <v>5780000</v>
      </c>
      <c r="P446" s="77">
        <f ca="1">SUMIF($W$12:BO446,$P$11,W446:BO446)</f>
        <v>0</v>
      </c>
      <c r="Q446" s="77">
        <f ca="1">SUMIF($W$12:BP446,$P$11,X446:BP446)</f>
        <v>0</v>
      </c>
      <c r="R446" s="77">
        <v>0</v>
      </c>
      <c r="S446" s="78">
        <f t="shared" ca="1" si="103"/>
        <v>0</v>
      </c>
      <c r="T446" s="77">
        <f t="shared" ca="1" si="104"/>
        <v>0</v>
      </c>
      <c r="U446" s="77">
        <v>0</v>
      </c>
      <c r="V446" s="79">
        <f t="shared" ca="1" si="106"/>
        <v>0</v>
      </c>
      <c r="W446" s="80"/>
      <c r="X446" s="81">
        <f t="shared" si="107"/>
        <v>0</v>
      </c>
      <c r="Y446" s="82"/>
      <c r="Z446" s="80"/>
      <c r="AA446" s="81">
        <f t="shared" si="108"/>
        <v>0</v>
      </c>
      <c r="AB446" s="82"/>
      <c r="AC446" s="80"/>
      <c r="AD446" s="81">
        <f t="shared" si="109"/>
        <v>0</v>
      </c>
      <c r="AE446" s="82"/>
      <c r="AF446" s="80"/>
      <c r="AG446" s="81">
        <f t="shared" si="110"/>
        <v>0</v>
      </c>
      <c r="AH446" s="82"/>
      <c r="AI446" s="80"/>
      <c r="AJ446" s="81">
        <f t="shared" si="111"/>
        <v>0</v>
      </c>
      <c r="AK446" s="82"/>
      <c r="AL446" s="80"/>
      <c r="AM446" s="81">
        <v>0</v>
      </c>
      <c r="AN446" s="82"/>
      <c r="AO446" s="80"/>
      <c r="AP446" s="81">
        <v>0</v>
      </c>
      <c r="AQ446" s="82"/>
      <c r="AR446" s="80"/>
      <c r="AS446" s="81">
        <f t="shared" si="112"/>
        <v>0</v>
      </c>
      <c r="AT446" s="82"/>
      <c r="AU446" s="80"/>
      <c r="AV446" s="81">
        <f t="shared" si="113"/>
        <v>0</v>
      </c>
      <c r="AW446" s="82"/>
      <c r="AX446" s="80"/>
      <c r="AY446" s="81">
        <f t="shared" si="114"/>
        <v>0</v>
      </c>
      <c r="AZ446" s="82"/>
      <c r="BA446" s="80"/>
      <c r="BB446" s="81">
        <f t="shared" si="115"/>
        <v>0</v>
      </c>
      <c r="BC446" s="82"/>
      <c r="BD446" s="80"/>
      <c r="BE446" s="81">
        <f t="shared" si="116"/>
        <v>0</v>
      </c>
      <c r="BF446" s="82"/>
      <c r="BG446" s="80"/>
      <c r="BH446" s="81">
        <f t="shared" si="117"/>
        <v>0</v>
      </c>
      <c r="BI446" s="82"/>
      <c r="BJ446" s="80"/>
      <c r="BK446" s="81">
        <f t="shared" si="118"/>
        <v>0</v>
      </c>
      <c r="BL446" s="82"/>
      <c r="BM446" s="80"/>
      <c r="BN446" s="81">
        <f t="shared" si="119"/>
        <v>0</v>
      </c>
      <c r="BO446" s="82"/>
    </row>
    <row r="447" spans="1:67" ht="39" hidden="1" customHeight="1" thickBot="1">
      <c r="A447" s="71">
        <v>85440</v>
      </c>
      <c r="B447" s="71" t="s">
        <v>2242</v>
      </c>
      <c r="C447" s="221" t="str">
        <f ca="1">IF(V447&gt;0,IF($C$12=B447,COUNT($C$12:C446,1),""),"")</f>
        <v/>
      </c>
      <c r="D447" s="221" t="str">
        <f ca="1">IF(V447&gt;0,IF($D$12=B447,COUNT($D$12:D446,1),""),"")</f>
        <v/>
      </c>
      <c r="E447" s="221" t="str">
        <f ca="1">IF(V447&gt;0,IF($E$12=B447,COUNT($E$12:E446,1),""),"")</f>
        <v/>
      </c>
      <c r="F447" s="221" t="str">
        <f ca="1">IF(V447&gt;0,IF($F$12=B447,COUNT($F$12:F446,1),""),"")</f>
        <v/>
      </c>
      <c r="G447" s="120"/>
      <c r="H447" s="115">
        <v>90241</v>
      </c>
      <c r="I447" s="116" t="s">
        <v>435</v>
      </c>
      <c r="J447" s="116" t="s">
        <v>153</v>
      </c>
      <c r="K447" s="324">
        <v>19977000</v>
      </c>
      <c r="L447" s="121">
        <v>422203</v>
      </c>
      <c r="M447" s="117" t="s">
        <v>1310</v>
      </c>
      <c r="N447" s="117" t="s">
        <v>153</v>
      </c>
      <c r="O447" s="324">
        <v>5780000</v>
      </c>
      <c r="P447" s="77">
        <f ca="1">SUMIF($W$12:BO447,$P$11,W447:BO447)</f>
        <v>0</v>
      </c>
      <c r="Q447" s="77">
        <f ca="1">SUMIF($W$12:BP447,$P$11,X447:BP447)</f>
        <v>0</v>
      </c>
      <c r="R447" s="77">
        <v>0</v>
      </c>
      <c r="S447" s="78">
        <f t="shared" ca="1" si="103"/>
        <v>0</v>
      </c>
      <c r="T447" s="77">
        <f t="shared" ca="1" si="104"/>
        <v>0</v>
      </c>
      <c r="U447" s="77">
        <v>0</v>
      </c>
      <c r="V447" s="79">
        <f t="shared" ca="1" si="106"/>
        <v>0</v>
      </c>
      <c r="W447" s="80"/>
      <c r="X447" s="81">
        <f t="shared" si="107"/>
        <v>0</v>
      </c>
      <c r="Y447" s="82"/>
      <c r="Z447" s="80"/>
      <c r="AA447" s="81">
        <f t="shared" si="108"/>
        <v>0</v>
      </c>
      <c r="AB447" s="82"/>
      <c r="AC447" s="80"/>
      <c r="AD447" s="81">
        <f t="shared" si="109"/>
        <v>0</v>
      </c>
      <c r="AE447" s="82"/>
      <c r="AF447" s="80"/>
      <c r="AG447" s="81">
        <f t="shared" si="110"/>
        <v>0</v>
      </c>
      <c r="AH447" s="82"/>
      <c r="AI447" s="80"/>
      <c r="AJ447" s="81">
        <f t="shared" si="111"/>
        <v>0</v>
      </c>
      <c r="AK447" s="82"/>
      <c r="AL447" s="80"/>
      <c r="AM447" s="81">
        <v>0</v>
      </c>
      <c r="AN447" s="82"/>
      <c r="AO447" s="80"/>
      <c r="AP447" s="81">
        <v>0</v>
      </c>
      <c r="AQ447" s="82"/>
      <c r="AR447" s="80"/>
      <c r="AS447" s="81">
        <f t="shared" si="112"/>
        <v>0</v>
      </c>
      <c r="AT447" s="82"/>
      <c r="AU447" s="80"/>
      <c r="AV447" s="81">
        <f t="shared" si="113"/>
        <v>0</v>
      </c>
      <c r="AW447" s="82"/>
      <c r="AX447" s="80"/>
      <c r="AY447" s="81">
        <f t="shared" si="114"/>
        <v>0</v>
      </c>
      <c r="AZ447" s="82"/>
      <c r="BA447" s="80"/>
      <c r="BB447" s="81">
        <f t="shared" si="115"/>
        <v>0</v>
      </c>
      <c r="BC447" s="82"/>
      <c r="BD447" s="80"/>
      <c r="BE447" s="81">
        <f t="shared" si="116"/>
        <v>0</v>
      </c>
      <c r="BF447" s="82"/>
      <c r="BG447" s="80"/>
      <c r="BH447" s="81">
        <f t="shared" si="117"/>
        <v>0</v>
      </c>
      <c r="BI447" s="82"/>
      <c r="BJ447" s="80"/>
      <c r="BK447" s="81">
        <f t="shared" si="118"/>
        <v>0</v>
      </c>
      <c r="BL447" s="82"/>
      <c r="BM447" s="80"/>
      <c r="BN447" s="81">
        <f t="shared" si="119"/>
        <v>0</v>
      </c>
      <c r="BO447" s="82"/>
    </row>
    <row r="448" spans="1:67" ht="39" hidden="1" customHeight="1" thickBot="1">
      <c r="A448" s="71">
        <v>85441</v>
      </c>
      <c r="B448" s="71" t="s">
        <v>2242</v>
      </c>
      <c r="C448" s="221" t="str">
        <f ca="1">IF(V448&gt;0,IF($C$12=B448,COUNT($C$12:C447,1),""),"")</f>
        <v/>
      </c>
      <c r="D448" s="221" t="str">
        <f ca="1">IF(V448&gt;0,IF($D$12=B448,COUNT($D$12:D447,1),""),"")</f>
        <v/>
      </c>
      <c r="E448" s="221" t="str">
        <f ca="1">IF(V448&gt;0,IF($E$12=B448,COUNT($E$12:E447,1),""),"")</f>
        <v/>
      </c>
      <c r="F448" s="221" t="str">
        <f ca="1">IF(V448&gt;0,IF($F$12=B448,COUNT($F$12:F447,1),""),"")</f>
        <v/>
      </c>
      <c r="G448" s="120"/>
      <c r="H448" s="115">
        <v>90242</v>
      </c>
      <c r="I448" s="116" t="s">
        <v>436</v>
      </c>
      <c r="J448" s="116" t="s">
        <v>153</v>
      </c>
      <c r="K448" s="324">
        <v>20937000</v>
      </c>
      <c r="L448" s="121">
        <v>422203</v>
      </c>
      <c r="M448" s="117" t="s">
        <v>1310</v>
      </c>
      <c r="N448" s="117" t="s">
        <v>153</v>
      </c>
      <c r="O448" s="324">
        <v>5780000</v>
      </c>
      <c r="P448" s="77">
        <f ca="1">SUMIF($W$12:BO448,$P$11,W448:BO448)</f>
        <v>0</v>
      </c>
      <c r="Q448" s="77">
        <f ca="1">SUMIF($W$12:BP448,$P$11,X448:BP448)</f>
        <v>0</v>
      </c>
      <c r="R448" s="77">
        <v>0</v>
      </c>
      <c r="S448" s="78">
        <f t="shared" ca="1" si="103"/>
        <v>0</v>
      </c>
      <c r="T448" s="77">
        <f t="shared" ca="1" si="104"/>
        <v>0</v>
      </c>
      <c r="U448" s="77">
        <v>0</v>
      </c>
      <c r="V448" s="79">
        <f t="shared" ca="1" si="106"/>
        <v>0</v>
      </c>
      <c r="W448" s="80"/>
      <c r="X448" s="81">
        <f t="shared" si="107"/>
        <v>0</v>
      </c>
      <c r="Y448" s="82"/>
      <c r="Z448" s="80"/>
      <c r="AA448" s="81">
        <f t="shared" si="108"/>
        <v>0</v>
      </c>
      <c r="AB448" s="82"/>
      <c r="AC448" s="80"/>
      <c r="AD448" s="81">
        <f t="shared" si="109"/>
        <v>0</v>
      </c>
      <c r="AE448" s="82"/>
      <c r="AF448" s="80"/>
      <c r="AG448" s="81">
        <f t="shared" si="110"/>
        <v>0</v>
      </c>
      <c r="AH448" s="82"/>
      <c r="AI448" s="80"/>
      <c r="AJ448" s="81">
        <f t="shared" si="111"/>
        <v>0</v>
      </c>
      <c r="AK448" s="82"/>
      <c r="AL448" s="80"/>
      <c r="AM448" s="81">
        <v>0</v>
      </c>
      <c r="AN448" s="82"/>
      <c r="AO448" s="80"/>
      <c r="AP448" s="81">
        <v>0</v>
      </c>
      <c r="AQ448" s="82"/>
      <c r="AR448" s="80"/>
      <c r="AS448" s="81">
        <f t="shared" si="112"/>
        <v>0</v>
      </c>
      <c r="AT448" s="82"/>
      <c r="AU448" s="80"/>
      <c r="AV448" s="81">
        <f t="shared" si="113"/>
        <v>0</v>
      </c>
      <c r="AW448" s="82"/>
      <c r="AX448" s="80"/>
      <c r="AY448" s="81">
        <f t="shared" si="114"/>
        <v>0</v>
      </c>
      <c r="AZ448" s="82"/>
      <c r="BA448" s="80"/>
      <c r="BB448" s="81">
        <f t="shared" si="115"/>
        <v>0</v>
      </c>
      <c r="BC448" s="82"/>
      <c r="BD448" s="80"/>
      <c r="BE448" s="81">
        <f t="shared" si="116"/>
        <v>0</v>
      </c>
      <c r="BF448" s="82"/>
      <c r="BG448" s="80"/>
      <c r="BH448" s="81">
        <f t="shared" si="117"/>
        <v>0</v>
      </c>
      <c r="BI448" s="82"/>
      <c r="BJ448" s="80"/>
      <c r="BK448" s="81">
        <f t="shared" si="118"/>
        <v>0</v>
      </c>
      <c r="BL448" s="82"/>
      <c r="BM448" s="80"/>
      <c r="BN448" s="81">
        <f t="shared" si="119"/>
        <v>0</v>
      </c>
      <c r="BO448" s="82"/>
    </row>
    <row r="449" spans="1:67" ht="39" hidden="1" customHeight="1" thickBot="1">
      <c r="A449" s="71">
        <v>85442</v>
      </c>
      <c r="B449" s="71" t="s">
        <v>2242</v>
      </c>
      <c r="C449" s="221" t="str">
        <f ca="1">IF(V449&gt;0,IF($C$12=B449,COUNT($C$12:C448,1),""),"")</f>
        <v/>
      </c>
      <c r="D449" s="221" t="str">
        <f ca="1">IF(V449&gt;0,IF($D$12=B449,COUNT($D$12:D448,1),""),"")</f>
        <v/>
      </c>
      <c r="E449" s="221" t="str">
        <f ca="1">IF(V449&gt;0,IF($E$12=B449,COUNT($E$12:E448,1),""),"")</f>
        <v/>
      </c>
      <c r="F449" s="221" t="str">
        <f ca="1">IF(V449&gt;0,IF($F$12=B449,COUNT($F$12:F448,1),""),"")</f>
        <v/>
      </c>
      <c r="G449" s="120"/>
      <c r="H449" s="115">
        <v>90243</v>
      </c>
      <c r="I449" s="116" t="s">
        <v>437</v>
      </c>
      <c r="J449" s="116" t="s">
        <v>153</v>
      </c>
      <c r="K449" s="324">
        <v>20852000</v>
      </c>
      <c r="L449" s="121">
        <v>422203</v>
      </c>
      <c r="M449" s="117" t="s">
        <v>1310</v>
      </c>
      <c r="N449" s="117" t="s">
        <v>153</v>
      </c>
      <c r="O449" s="324">
        <v>5780000</v>
      </c>
      <c r="P449" s="77">
        <f ca="1">SUMIF($W$12:BO449,$P$11,W449:BO449)</f>
        <v>0</v>
      </c>
      <c r="Q449" s="77">
        <f ca="1">SUMIF($W$12:BP449,$P$11,X449:BP449)</f>
        <v>0</v>
      </c>
      <c r="R449" s="77">
        <v>0</v>
      </c>
      <c r="S449" s="78">
        <f t="shared" ca="1" si="103"/>
        <v>0</v>
      </c>
      <c r="T449" s="77">
        <f t="shared" ca="1" si="104"/>
        <v>0</v>
      </c>
      <c r="U449" s="77">
        <v>0</v>
      </c>
      <c r="V449" s="79">
        <f t="shared" ca="1" si="106"/>
        <v>0</v>
      </c>
      <c r="W449" s="80"/>
      <c r="X449" s="81">
        <f t="shared" si="107"/>
        <v>0</v>
      </c>
      <c r="Y449" s="82"/>
      <c r="Z449" s="80"/>
      <c r="AA449" s="81">
        <f t="shared" si="108"/>
        <v>0</v>
      </c>
      <c r="AB449" s="82"/>
      <c r="AC449" s="80"/>
      <c r="AD449" s="81">
        <f t="shared" si="109"/>
        <v>0</v>
      </c>
      <c r="AE449" s="82"/>
      <c r="AF449" s="80"/>
      <c r="AG449" s="81">
        <f t="shared" si="110"/>
        <v>0</v>
      </c>
      <c r="AH449" s="82"/>
      <c r="AI449" s="80"/>
      <c r="AJ449" s="81">
        <f t="shared" si="111"/>
        <v>0</v>
      </c>
      <c r="AK449" s="82"/>
      <c r="AL449" s="80"/>
      <c r="AM449" s="81">
        <v>0</v>
      </c>
      <c r="AN449" s="82"/>
      <c r="AO449" s="80"/>
      <c r="AP449" s="81">
        <v>0</v>
      </c>
      <c r="AQ449" s="82"/>
      <c r="AR449" s="80"/>
      <c r="AS449" s="81">
        <f t="shared" si="112"/>
        <v>0</v>
      </c>
      <c r="AT449" s="82"/>
      <c r="AU449" s="80"/>
      <c r="AV449" s="81">
        <f t="shared" si="113"/>
        <v>0</v>
      </c>
      <c r="AW449" s="82"/>
      <c r="AX449" s="80"/>
      <c r="AY449" s="81">
        <f t="shared" si="114"/>
        <v>0</v>
      </c>
      <c r="AZ449" s="82"/>
      <c r="BA449" s="80"/>
      <c r="BB449" s="81">
        <f t="shared" si="115"/>
        <v>0</v>
      </c>
      <c r="BC449" s="82"/>
      <c r="BD449" s="80"/>
      <c r="BE449" s="81">
        <f t="shared" si="116"/>
        <v>0</v>
      </c>
      <c r="BF449" s="82"/>
      <c r="BG449" s="80"/>
      <c r="BH449" s="81">
        <f t="shared" si="117"/>
        <v>0</v>
      </c>
      <c r="BI449" s="82"/>
      <c r="BJ449" s="80"/>
      <c r="BK449" s="81">
        <f t="shared" si="118"/>
        <v>0</v>
      </c>
      <c r="BL449" s="82"/>
      <c r="BM449" s="80"/>
      <c r="BN449" s="81">
        <f t="shared" si="119"/>
        <v>0</v>
      </c>
      <c r="BO449" s="82"/>
    </row>
    <row r="450" spans="1:67" ht="39" hidden="1" customHeight="1" thickBot="1">
      <c r="A450" s="71">
        <v>85443</v>
      </c>
      <c r="B450" s="71" t="s">
        <v>2242</v>
      </c>
      <c r="C450" s="221" t="str">
        <f ca="1">IF(V450&gt;0,IF($C$12=B450,COUNT($C$12:C449,1),""),"")</f>
        <v/>
      </c>
      <c r="D450" s="221" t="str">
        <f ca="1">IF(V450&gt;0,IF($D$12=B450,COUNT($D$12:D449,1),""),"")</f>
        <v/>
      </c>
      <c r="E450" s="221" t="str">
        <f ca="1">IF(V450&gt;0,IF($E$12=B450,COUNT($E$12:E449,1),""),"")</f>
        <v/>
      </c>
      <c r="F450" s="221" t="str">
        <f ca="1">IF(V450&gt;0,IF($F$12=B450,COUNT($F$12:F449,1),""),"")</f>
        <v/>
      </c>
      <c r="G450" s="120"/>
      <c r="H450" s="115">
        <v>90244</v>
      </c>
      <c r="I450" s="116" t="s">
        <v>438</v>
      </c>
      <c r="J450" s="116" t="s">
        <v>153</v>
      </c>
      <c r="K450" s="324">
        <v>27100000</v>
      </c>
      <c r="L450" s="121">
        <v>422203</v>
      </c>
      <c r="M450" s="117" t="s">
        <v>1310</v>
      </c>
      <c r="N450" s="117" t="s">
        <v>153</v>
      </c>
      <c r="O450" s="324">
        <v>5780000</v>
      </c>
      <c r="P450" s="77">
        <f ca="1">SUMIF($W$12:BO450,$P$11,W450:BO450)</f>
        <v>0</v>
      </c>
      <c r="Q450" s="77">
        <f ca="1">SUMIF($W$12:BP450,$P$11,X450:BP450)</f>
        <v>0</v>
      </c>
      <c r="R450" s="77">
        <v>0</v>
      </c>
      <c r="S450" s="78">
        <f t="shared" ca="1" si="103"/>
        <v>0</v>
      </c>
      <c r="T450" s="77">
        <f t="shared" ca="1" si="104"/>
        <v>0</v>
      </c>
      <c r="U450" s="77">
        <v>0</v>
      </c>
      <c r="V450" s="79">
        <f t="shared" ca="1" si="106"/>
        <v>0</v>
      </c>
      <c r="W450" s="80"/>
      <c r="X450" s="81">
        <f t="shared" si="107"/>
        <v>0</v>
      </c>
      <c r="Y450" s="82"/>
      <c r="Z450" s="80"/>
      <c r="AA450" s="81">
        <f t="shared" si="108"/>
        <v>0</v>
      </c>
      <c r="AB450" s="82"/>
      <c r="AC450" s="80"/>
      <c r="AD450" s="81">
        <f t="shared" si="109"/>
        <v>0</v>
      </c>
      <c r="AE450" s="82"/>
      <c r="AF450" s="80"/>
      <c r="AG450" s="81">
        <f t="shared" si="110"/>
        <v>0</v>
      </c>
      <c r="AH450" s="82"/>
      <c r="AI450" s="80"/>
      <c r="AJ450" s="81">
        <f t="shared" si="111"/>
        <v>0</v>
      </c>
      <c r="AK450" s="82"/>
      <c r="AL450" s="80"/>
      <c r="AM450" s="81">
        <v>0</v>
      </c>
      <c r="AN450" s="82"/>
      <c r="AO450" s="80"/>
      <c r="AP450" s="81">
        <v>0</v>
      </c>
      <c r="AQ450" s="82"/>
      <c r="AR450" s="80"/>
      <c r="AS450" s="81">
        <f t="shared" si="112"/>
        <v>0</v>
      </c>
      <c r="AT450" s="82"/>
      <c r="AU450" s="80"/>
      <c r="AV450" s="81">
        <f t="shared" si="113"/>
        <v>0</v>
      </c>
      <c r="AW450" s="82"/>
      <c r="AX450" s="80"/>
      <c r="AY450" s="81">
        <f t="shared" si="114"/>
        <v>0</v>
      </c>
      <c r="AZ450" s="82"/>
      <c r="BA450" s="80"/>
      <c r="BB450" s="81">
        <f t="shared" si="115"/>
        <v>0</v>
      </c>
      <c r="BC450" s="82"/>
      <c r="BD450" s="80"/>
      <c r="BE450" s="81">
        <f t="shared" si="116"/>
        <v>0</v>
      </c>
      <c r="BF450" s="82"/>
      <c r="BG450" s="80"/>
      <c r="BH450" s="81">
        <f t="shared" si="117"/>
        <v>0</v>
      </c>
      <c r="BI450" s="82"/>
      <c r="BJ450" s="80"/>
      <c r="BK450" s="81">
        <f t="shared" si="118"/>
        <v>0</v>
      </c>
      <c r="BL450" s="82"/>
      <c r="BM450" s="80"/>
      <c r="BN450" s="81">
        <f t="shared" si="119"/>
        <v>0</v>
      </c>
      <c r="BO450" s="82"/>
    </row>
    <row r="451" spans="1:67" ht="39" hidden="1" customHeight="1" thickBot="1">
      <c r="A451" s="71">
        <v>85444</v>
      </c>
      <c r="B451" s="71" t="s">
        <v>2242</v>
      </c>
      <c r="C451" s="221" t="str">
        <f ca="1">IF(V451&gt;0,IF($C$12=B451,COUNT($C$12:C450,1),""),"")</f>
        <v/>
      </c>
      <c r="D451" s="221" t="str">
        <f ca="1">IF(V451&gt;0,IF($D$12=B451,COUNT($D$12:D450,1),""),"")</f>
        <v/>
      </c>
      <c r="E451" s="221" t="str">
        <f ca="1">IF(V451&gt;0,IF($E$12=B451,COUNT($E$12:E450,1),""),"")</f>
        <v/>
      </c>
      <c r="F451" s="221" t="str">
        <f ca="1">IF(V451&gt;0,IF($F$12=B451,COUNT($F$12:F450,1),""),"")</f>
        <v/>
      </c>
      <c r="G451" s="120" t="s">
        <v>1826</v>
      </c>
      <c r="H451" s="115">
        <v>90501</v>
      </c>
      <c r="I451" s="116" t="s">
        <v>439</v>
      </c>
      <c r="J451" s="116" t="s">
        <v>153</v>
      </c>
      <c r="K451" s="324">
        <v>10461000</v>
      </c>
      <c r="L451" s="121">
        <v>422206</v>
      </c>
      <c r="M451" s="117" t="s">
        <v>1313</v>
      </c>
      <c r="N451" s="117" t="s">
        <v>153</v>
      </c>
      <c r="O451" s="324">
        <v>4190000</v>
      </c>
      <c r="P451" s="77">
        <f ca="1">SUMIF($W$12:BO451,$P$11,W451:BO451)</f>
        <v>0</v>
      </c>
      <c r="Q451" s="77">
        <f ca="1">SUMIF($W$12:BP451,$P$11,X451:BP451)</f>
        <v>0</v>
      </c>
      <c r="R451" s="77">
        <v>0</v>
      </c>
      <c r="S451" s="78">
        <f t="shared" ca="1" si="103"/>
        <v>0</v>
      </c>
      <c r="T451" s="77">
        <f t="shared" ca="1" si="104"/>
        <v>0</v>
      </c>
      <c r="U451" s="77">
        <v>0</v>
      </c>
      <c r="V451" s="79">
        <f t="shared" ca="1" si="106"/>
        <v>0</v>
      </c>
      <c r="W451" s="80"/>
      <c r="X451" s="81">
        <f t="shared" si="107"/>
        <v>0</v>
      </c>
      <c r="Y451" s="82"/>
      <c r="Z451" s="80"/>
      <c r="AA451" s="81">
        <f t="shared" si="108"/>
        <v>0</v>
      </c>
      <c r="AB451" s="82"/>
      <c r="AC451" s="80"/>
      <c r="AD451" s="81">
        <f t="shared" si="109"/>
        <v>0</v>
      </c>
      <c r="AE451" s="82"/>
      <c r="AF451" s="80"/>
      <c r="AG451" s="81">
        <f t="shared" si="110"/>
        <v>0</v>
      </c>
      <c r="AH451" s="82"/>
      <c r="AI451" s="80"/>
      <c r="AJ451" s="81">
        <f t="shared" si="111"/>
        <v>0</v>
      </c>
      <c r="AK451" s="82"/>
      <c r="AL451" s="80"/>
      <c r="AM451" s="81">
        <v>0</v>
      </c>
      <c r="AN451" s="82"/>
      <c r="AO451" s="80"/>
      <c r="AP451" s="81">
        <v>0</v>
      </c>
      <c r="AQ451" s="82"/>
      <c r="AR451" s="80"/>
      <c r="AS451" s="81">
        <f t="shared" si="112"/>
        <v>0</v>
      </c>
      <c r="AT451" s="82"/>
      <c r="AU451" s="80"/>
      <c r="AV451" s="81">
        <f t="shared" si="113"/>
        <v>0</v>
      </c>
      <c r="AW451" s="82"/>
      <c r="AX451" s="80"/>
      <c r="AY451" s="81">
        <f t="shared" si="114"/>
        <v>0</v>
      </c>
      <c r="AZ451" s="82"/>
      <c r="BA451" s="80"/>
      <c r="BB451" s="81">
        <f t="shared" si="115"/>
        <v>0</v>
      </c>
      <c r="BC451" s="82"/>
      <c r="BD451" s="80"/>
      <c r="BE451" s="81">
        <f t="shared" si="116"/>
        <v>0</v>
      </c>
      <c r="BF451" s="82"/>
      <c r="BG451" s="80"/>
      <c r="BH451" s="81">
        <f t="shared" si="117"/>
        <v>0</v>
      </c>
      <c r="BI451" s="82"/>
      <c r="BJ451" s="80"/>
      <c r="BK451" s="81">
        <f t="shared" si="118"/>
        <v>0</v>
      </c>
      <c r="BL451" s="82"/>
      <c r="BM451" s="80"/>
      <c r="BN451" s="81">
        <f t="shared" si="119"/>
        <v>0</v>
      </c>
      <c r="BO451" s="82"/>
    </row>
    <row r="452" spans="1:67" ht="39" hidden="1" customHeight="1" thickBot="1">
      <c r="A452" s="71">
        <v>85445</v>
      </c>
      <c r="B452" s="71" t="s">
        <v>2242</v>
      </c>
      <c r="C452" s="221" t="str">
        <f ca="1">IF(V452&gt;0,IF($C$12=B452,COUNT($C$12:C451,1),""),"")</f>
        <v/>
      </c>
      <c r="D452" s="221" t="str">
        <f ca="1">IF(V452&gt;0,IF($D$12=B452,COUNT($D$12:D451,1),""),"")</f>
        <v/>
      </c>
      <c r="E452" s="221" t="str">
        <f ca="1">IF(V452&gt;0,IF($E$12=B452,COUNT($E$12:E451,1),""),"")</f>
        <v/>
      </c>
      <c r="F452" s="221" t="str">
        <f ca="1">IF(V452&gt;0,IF($F$12=B452,COUNT($F$12:F451,1),""),"")</f>
        <v/>
      </c>
      <c r="G452" s="120" t="s">
        <v>1826</v>
      </c>
      <c r="H452" s="115">
        <v>90502</v>
      </c>
      <c r="I452" s="116" t="s">
        <v>440</v>
      </c>
      <c r="J452" s="116" t="s">
        <v>153</v>
      </c>
      <c r="K452" s="324">
        <v>10461000</v>
      </c>
      <c r="L452" s="121">
        <v>422206</v>
      </c>
      <c r="M452" s="117" t="s">
        <v>1313</v>
      </c>
      <c r="N452" s="117" t="s">
        <v>153</v>
      </c>
      <c r="O452" s="324">
        <v>4190000</v>
      </c>
      <c r="P452" s="77">
        <f ca="1">SUMIF($W$12:BO452,$P$11,W452:BO452)</f>
        <v>0</v>
      </c>
      <c r="Q452" s="77">
        <f ca="1">SUMIF($W$12:BP452,$P$11,X452:BP452)</f>
        <v>0</v>
      </c>
      <c r="R452" s="77">
        <v>0</v>
      </c>
      <c r="S452" s="78">
        <f t="shared" ca="1" si="103"/>
        <v>0</v>
      </c>
      <c r="T452" s="77">
        <f t="shared" ca="1" si="104"/>
        <v>0</v>
      </c>
      <c r="U452" s="77">
        <v>0</v>
      </c>
      <c r="V452" s="79">
        <f t="shared" ca="1" si="106"/>
        <v>0</v>
      </c>
      <c r="W452" s="80"/>
      <c r="X452" s="81">
        <f t="shared" si="107"/>
        <v>0</v>
      </c>
      <c r="Y452" s="82"/>
      <c r="Z452" s="80"/>
      <c r="AA452" s="81">
        <f t="shared" si="108"/>
        <v>0</v>
      </c>
      <c r="AB452" s="82"/>
      <c r="AC452" s="80"/>
      <c r="AD452" s="81">
        <f t="shared" si="109"/>
        <v>0</v>
      </c>
      <c r="AE452" s="82"/>
      <c r="AF452" s="80"/>
      <c r="AG452" s="81">
        <f t="shared" si="110"/>
        <v>0</v>
      </c>
      <c r="AH452" s="82"/>
      <c r="AI452" s="80"/>
      <c r="AJ452" s="81">
        <f t="shared" si="111"/>
        <v>0</v>
      </c>
      <c r="AK452" s="82"/>
      <c r="AL452" s="80"/>
      <c r="AM452" s="81">
        <v>0</v>
      </c>
      <c r="AN452" s="82"/>
      <c r="AO452" s="80"/>
      <c r="AP452" s="81">
        <v>0</v>
      </c>
      <c r="AQ452" s="82"/>
      <c r="AR452" s="80"/>
      <c r="AS452" s="81">
        <f t="shared" si="112"/>
        <v>0</v>
      </c>
      <c r="AT452" s="82"/>
      <c r="AU452" s="80"/>
      <c r="AV452" s="81">
        <f t="shared" si="113"/>
        <v>0</v>
      </c>
      <c r="AW452" s="82"/>
      <c r="AX452" s="80"/>
      <c r="AY452" s="81">
        <f t="shared" si="114"/>
        <v>0</v>
      </c>
      <c r="AZ452" s="82"/>
      <c r="BA452" s="80"/>
      <c r="BB452" s="81">
        <f t="shared" si="115"/>
        <v>0</v>
      </c>
      <c r="BC452" s="82"/>
      <c r="BD452" s="80"/>
      <c r="BE452" s="81">
        <f t="shared" si="116"/>
        <v>0</v>
      </c>
      <c r="BF452" s="82"/>
      <c r="BG452" s="80"/>
      <c r="BH452" s="81">
        <f t="shared" si="117"/>
        <v>0</v>
      </c>
      <c r="BI452" s="82"/>
      <c r="BJ452" s="80"/>
      <c r="BK452" s="81">
        <f t="shared" si="118"/>
        <v>0</v>
      </c>
      <c r="BL452" s="82"/>
      <c r="BM452" s="80"/>
      <c r="BN452" s="81">
        <f t="shared" si="119"/>
        <v>0</v>
      </c>
      <c r="BO452" s="82"/>
    </row>
    <row r="453" spans="1:67" ht="39" hidden="1" customHeight="1" thickBot="1">
      <c r="A453" s="71">
        <v>85446</v>
      </c>
      <c r="B453" s="71" t="s">
        <v>2242</v>
      </c>
      <c r="C453" s="221" t="str">
        <f ca="1">IF(V453&gt;0,IF($C$12=B453,COUNT($C$12:C452,1),""),"")</f>
        <v/>
      </c>
      <c r="D453" s="221" t="str">
        <f ca="1">IF(V453&gt;0,IF($D$12=B453,COUNT($D$12:D452,1),""),"")</f>
        <v/>
      </c>
      <c r="E453" s="221" t="str">
        <f ca="1">IF(V453&gt;0,IF($E$12=B453,COUNT($E$12:E452,1),""),"")</f>
        <v/>
      </c>
      <c r="F453" s="221" t="str">
        <f ca="1">IF(V453&gt;0,IF($F$12=B453,COUNT($F$12:F452,1),""),"")</f>
        <v/>
      </c>
      <c r="G453" s="120" t="s">
        <v>1826</v>
      </c>
      <c r="H453" s="115">
        <v>90503</v>
      </c>
      <c r="I453" s="116" t="s">
        <v>441</v>
      </c>
      <c r="J453" s="116" t="s">
        <v>153</v>
      </c>
      <c r="K453" s="324">
        <v>10461000</v>
      </c>
      <c r="L453" s="121">
        <v>422206</v>
      </c>
      <c r="M453" s="117" t="s">
        <v>1313</v>
      </c>
      <c r="N453" s="117" t="s">
        <v>153</v>
      </c>
      <c r="O453" s="324">
        <v>4190000</v>
      </c>
      <c r="P453" s="77">
        <f ca="1">SUMIF($W$12:BO453,$P$11,W453:BO453)</f>
        <v>0</v>
      </c>
      <c r="Q453" s="77">
        <f ca="1">SUMIF($W$12:BP453,$P$11,X453:BP453)</f>
        <v>0</v>
      </c>
      <c r="R453" s="77">
        <v>0</v>
      </c>
      <c r="S453" s="78">
        <f t="shared" ca="1" si="103"/>
        <v>0</v>
      </c>
      <c r="T453" s="77">
        <f t="shared" ca="1" si="104"/>
        <v>0</v>
      </c>
      <c r="U453" s="77">
        <v>0</v>
      </c>
      <c r="V453" s="79">
        <f t="shared" ca="1" si="106"/>
        <v>0</v>
      </c>
      <c r="W453" s="80"/>
      <c r="X453" s="81">
        <f t="shared" si="107"/>
        <v>0</v>
      </c>
      <c r="Y453" s="82"/>
      <c r="Z453" s="80"/>
      <c r="AA453" s="81">
        <f t="shared" si="108"/>
        <v>0</v>
      </c>
      <c r="AB453" s="82"/>
      <c r="AC453" s="80"/>
      <c r="AD453" s="81">
        <f t="shared" si="109"/>
        <v>0</v>
      </c>
      <c r="AE453" s="82"/>
      <c r="AF453" s="80"/>
      <c r="AG453" s="81">
        <f t="shared" si="110"/>
        <v>0</v>
      </c>
      <c r="AH453" s="82"/>
      <c r="AI453" s="80"/>
      <c r="AJ453" s="81">
        <f t="shared" si="111"/>
        <v>0</v>
      </c>
      <c r="AK453" s="82"/>
      <c r="AL453" s="80"/>
      <c r="AM453" s="81">
        <v>0</v>
      </c>
      <c r="AN453" s="82"/>
      <c r="AO453" s="80"/>
      <c r="AP453" s="81">
        <v>0</v>
      </c>
      <c r="AQ453" s="82"/>
      <c r="AR453" s="80"/>
      <c r="AS453" s="81">
        <f t="shared" si="112"/>
        <v>0</v>
      </c>
      <c r="AT453" s="82"/>
      <c r="AU453" s="80"/>
      <c r="AV453" s="81">
        <f t="shared" si="113"/>
        <v>0</v>
      </c>
      <c r="AW453" s="82"/>
      <c r="AX453" s="80"/>
      <c r="AY453" s="81">
        <f t="shared" si="114"/>
        <v>0</v>
      </c>
      <c r="AZ453" s="82"/>
      <c r="BA453" s="80"/>
      <c r="BB453" s="81">
        <f t="shared" si="115"/>
        <v>0</v>
      </c>
      <c r="BC453" s="82"/>
      <c r="BD453" s="80"/>
      <c r="BE453" s="81">
        <f t="shared" si="116"/>
        <v>0</v>
      </c>
      <c r="BF453" s="82"/>
      <c r="BG453" s="80"/>
      <c r="BH453" s="81">
        <f t="shared" si="117"/>
        <v>0</v>
      </c>
      <c r="BI453" s="82"/>
      <c r="BJ453" s="80"/>
      <c r="BK453" s="81">
        <f t="shared" si="118"/>
        <v>0</v>
      </c>
      <c r="BL453" s="82"/>
      <c r="BM453" s="80"/>
      <c r="BN453" s="81">
        <f t="shared" si="119"/>
        <v>0</v>
      </c>
      <c r="BO453" s="82"/>
    </row>
    <row r="454" spans="1:67" ht="39" hidden="1" customHeight="1" thickBot="1">
      <c r="A454" s="71">
        <v>85447</v>
      </c>
      <c r="B454" s="71" t="s">
        <v>2242</v>
      </c>
      <c r="C454" s="221" t="str">
        <f ca="1">IF(V454&gt;0,IF($C$12=B454,COUNT($C$12:C453,1),""),"")</f>
        <v/>
      </c>
      <c r="D454" s="221" t="str">
        <f ca="1">IF(V454&gt;0,IF($D$12=B454,COUNT($D$12:D453,1),""),"")</f>
        <v/>
      </c>
      <c r="E454" s="221" t="str">
        <f ca="1">IF(V454&gt;0,IF($E$12=B454,COUNT($E$12:E453,1),""),"")</f>
        <v/>
      </c>
      <c r="F454" s="221" t="str">
        <f ca="1">IF(V454&gt;0,IF($F$12=B454,COUNT($F$12:F453,1),""),"")</f>
        <v/>
      </c>
      <c r="G454" s="120" t="s">
        <v>1826</v>
      </c>
      <c r="H454" s="115">
        <v>90504</v>
      </c>
      <c r="I454" s="116" t="s">
        <v>442</v>
      </c>
      <c r="J454" s="116" t="s">
        <v>153</v>
      </c>
      <c r="K454" s="324">
        <v>10461000</v>
      </c>
      <c r="L454" s="121">
        <v>422206</v>
      </c>
      <c r="M454" s="117" t="s">
        <v>1313</v>
      </c>
      <c r="N454" s="117" t="s">
        <v>153</v>
      </c>
      <c r="O454" s="324">
        <v>4190000</v>
      </c>
      <c r="P454" s="77">
        <f ca="1">SUMIF($W$12:BO454,$P$11,W454:BO454)</f>
        <v>0</v>
      </c>
      <c r="Q454" s="77">
        <f ca="1">SUMIF($W$12:BP454,$P$11,X454:BP454)</f>
        <v>0</v>
      </c>
      <c r="R454" s="77">
        <v>0</v>
      </c>
      <c r="S454" s="78">
        <f t="shared" ca="1" si="103"/>
        <v>0</v>
      </c>
      <c r="T454" s="77">
        <f t="shared" ca="1" si="104"/>
        <v>0</v>
      </c>
      <c r="U454" s="77">
        <v>0</v>
      </c>
      <c r="V454" s="79">
        <f t="shared" ca="1" si="106"/>
        <v>0</v>
      </c>
      <c r="W454" s="80"/>
      <c r="X454" s="81">
        <f t="shared" si="107"/>
        <v>0</v>
      </c>
      <c r="Y454" s="82"/>
      <c r="Z454" s="80"/>
      <c r="AA454" s="81">
        <f t="shared" si="108"/>
        <v>0</v>
      </c>
      <c r="AB454" s="82"/>
      <c r="AC454" s="80"/>
      <c r="AD454" s="81">
        <f t="shared" si="109"/>
        <v>0</v>
      </c>
      <c r="AE454" s="82"/>
      <c r="AF454" s="80"/>
      <c r="AG454" s="81">
        <f t="shared" si="110"/>
        <v>0</v>
      </c>
      <c r="AH454" s="82"/>
      <c r="AI454" s="80"/>
      <c r="AJ454" s="81">
        <f t="shared" si="111"/>
        <v>0</v>
      </c>
      <c r="AK454" s="82"/>
      <c r="AL454" s="80"/>
      <c r="AM454" s="81">
        <v>0</v>
      </c>
      <c r="AN454" s="82"/>
      <c r="AO454" s="80"/>
      <c r="AP454" s="81">
        <v>0</v>
      </c>
      <c r="AQ454" s="82"/>
      <c r="AR454" s="80"/>
      <c r="AS454" s="81">
        <f t="shared" si="112"/>
        <v>0</v>
      </c>
      <c r="AT454" s="82"/>
      <c r="AU454" s="80"/>
      <c r="AV454" s="81">
        <f t="shared" si="113"/>
        <v>0</v>
      </c>
      <c r="AW454" s="82"/>
      <c r="AX454" s="80"/>
      <c r="AY454" s="81">
        <f t="shared" si="114"/>
        <v>0</v>
      </c>
      <c r="AZ454" s="82"/>
      <c r="BA454" s="80"/>
      <c r="BB454" s="81">
        <f t="shared" si="115"/>
        <v>0</v>
      </c>
      <c r="BC454" s="82"/>
      <c r="BD454" s="80"/>
      <c r="BE454" s="81">
        <f t="shared" si="116"/>
        <v>0</v>
      </c>
      <c r="BF454" s="82"/>
      <c r="BG454" s="80"/>
      <c r="BH454" s="81">
        <f t="shared" si="117"/>
        <v>0</v>
      </c>
      <c r="BI454" s="82"/>
      <c r="BJ454" s="80"/>
      <c r="BK454" s="81">
        <f t="shared" si="118"/>
        <v>0</v>
      </c>
      <c r="BL454" s="82"/>
      <c r="BM454" s="80"/>
      <c r="BN454" s="81">
        <f t="shared" si="119"/>
        <v>0</v>
      </c>
      <c r="BO454" s="82"/>
    </row>
    <row r="455" spans="1:67" ht="39" hidden="1" customHeight="1" thickBot="1">
      <c r="A455" s="71">
        <v>85448</v>
      </c>
      <c r="B455" s="71" t="s">
        <v>2242</v>
      </c>
      <c r="C455" s="221" t="str">
        <f ca="1">IF(V455&gt;0,IF($C$12=B455,COUNT($C$12:C454,1),""),"")</f>
        <v/>
      </c>
      <c r="D455" s="221" t="str">
        <f ca="1">IF(V455&gt;0,IF($D$12=B455,COUNT($D$12:D454,1),""),"")</f>
        <v/>
      </c>
      <c r="E455" s="221" t="str">
        <f ca="1">IF(V455&gt;0,IF($E$12=B455,COUNT($E$12:E454,1),""),"")</f>
        <v/>
      </c>
      <c r="F455" s="221" t="str">
        <f ca="1">IF(V455&gt;0,IF($F$12=B455,COUNT($F$12:F454,1),""),"")</f>
        <v/>
      </c>
      <c r="G455" s="120" t="s">
        <v>1826</v>
      </c>
      <c r="H455" s="115">
        <v>90505</v>
      </c>
      <c r="I455" s="116" t="s">
        <v>443</v>
      </c>
      <c r="J455" s="116" t="s">
        <v>153</v>
      </c>
      <c r="K455" s="324">
        <v>10461000</v>
      </c>
      <c r="L455" s="121">
        <v>422207</v>
      </c>
      <c r="M455" s="117" t="s">
        <v>1314</v>
      </c>
      <c r="N455" s="117" t="s">
        <v>153</v>
      </c>
      <c r="O455" s="324">
        <v>4619000</v>
      </c>
      <c r="P455" s="77">
        <f ca="1">SUMIF($W$12:BO455,$P$11,W455:BO455)</f>
        <v>0</v>
      </c>
      <c r="Q455" s="77">
        <f ca="1">SUMIF($W$12:BP455,$P$11,X455:BP455)</f>
        <v>0</v>
      </c>
      <c r="R455" s="77">
        <v>0</v>
      </c>
      <c r="S455" s="78">
        <f t="shared" ref="S455:S518" ca="1" si="120">P455*K455</f>
        <v>0</v>
      </c>
      <c r="T455" s="77">
        <f t="shared" ref="T455:T518" ca="1" si="121">Q455*O455</f>
        <v>0</v>
      </c>
      <c r="U455" s="77">
        <v>0</v>
      </c>
      <c r="V455" s="79">
        <f t="shared" ref="V455:V518" ca="1" si="122">SUM(S455:U455)</f>
        <v>0</v>
      </c>
      <c r="W455" s="80"/>
      <c r="X455" s="81">
        <f t="shared" si="107"/>
        <v>0</v>
      </c>
      <c r="Y455" s="82"/>
      <c r="Z455" s="80"/>
      <c r="AA455" s="81">
        <f t="shared" si="108"/>
        <v>0</v>
      </c>
      <c r="AB455" s="82"/>
      <c r="AC455" s="80"/>
      <c r="AD455" s="81">
        <f t="shared" si="109"/>
        <v>0</v>
      </c>
      <c r="AE455" s="82"/>
      <c r="AF455" s="80"/>
      <c r="AG455" s="81">
        <f t="shared" si="110"/>
        <v>0</v>
      </c>
      <c r="AH455" s="82"/>
      <c r="AI455" s="80"/>
      <c r="AJ455" s="81">
        <f t="shared" si="111"/>
        <v>0</v>
      </c>
      <c r="AK455" s="82"/>
      <c r="AL455" s="80"/>
      <c r="AM455" s="81">
        <v>0</v>
      </c>
      <c r="AN455" s="82"/>
      <c r="AO455" s="80"/>
      <c r="AP455" s="81">
        <v>0</v>
      </c>
      <c r="AQ455" s="82"/>
      <c r="AR455" s="80"/>
      <c r="AS455" s="81">
        <f t="shared" si="112"/>
        <v>0</v>
      </c>
      <c r="AT455" s="82"/>
      <c r="AU455" s="80"/>
      <c r="AV455" s="81">
        <f t="shared" si="113"/>
        <v>0</v>
      </c>
      <c r="AW455" s="82"/>
      <c r="AX455" s="80"/>
      <c r="AY455" s="81">
        <f t="shared" si="114"/>
        <v>0</v>
      </c>
      <c r="AZ455" s="82"/>
      <c r="BA455" s="80"/>
      <c r="BB455" s="81">
        <f t="shared" si="115"/>
        <v>0</v>
      </c>
      <c r="BC455" s="82"/>
      <c r="BD455" s="80"/>
      <c r="BE455" s="81">
        <f t="shared" si="116"/>
        <v>0</v>
      </c>
      <c r="BF455" s="82"/>
      <c r="BG455" s="80"/>
      <c r="BH455" s="81">
        <f t="shared" si="117"/>
        <v>0</v>
      </c>
      <c r="BI455" s="82"/>
      <c r="BJ455" s="80"/>
      <c r="BK455" s="81">
        <f t="shared" si="118"/>
        <v>0</v>
      </c>
      <c r="BL455" s="82"/>
      <c r="BM455" s="80"/>
      <c r="BN455" s="81">
        <f t="shared" si="119"/>
        <v>0</v>
      </c>
      <c r="BO455" s="82"/>
    </row>
    <row r="456" spans="1:67" ht="39" hidden="1" customHeight="1" thickBot="1">
      <c r="A456" s="71">
        <v>85449</v>
      </c>
      <c r="B456" s="71" t="s">
        <v>2242</v>
      </c>
      <c r="C456" s="221" t="str">
        <f ca="1">IF(V456&gt;0,IF($C$12=B456,COUNT($C$12:C455,1),""),"")</f>
        <v/>
      </c>
      <c r="D456" s="221" t="str">
        <f ca="1">IF(V456&gt;0,IF($D$12=B456,COUNT($D$12:D455,1),""),"")</f>
        <v/>
      </c>
      <c r="E456" s="221" t="str">
        <f ca="1">IF(V456&gt;0,IF($E$12=B456,COUNT($E$12:E455,1),""),"")</f>
        <v/>
      </c>
      <c r="F456" s="221" t="str">
        <f ca="1">IF(V456&gt;0,IF($F$12=B456,COUNT($F$12:F455,1),""),"")</f>
        <v/>
      </c>
      <c r="G456" s="120" t="s">
        <v>1826</v>
      </c>
      <c r="H456" s="115">
        <v>90506</v>
      </c>
      <c r="I456" s="116" t="s">
        <v>444</v>
      </c>
      <c r="J456" s="116" t="s">
        <v>153</v>
      </c>
      <c r="K456" s="324">
        <v>10461000</v>
      </c>
      <c r="L456" s="121">
        <v>422207</v>
      </c>
      <c r="M456" s="117" t="s">
        <v>1314</v>
      </c>
      <c r="N456" s="117" t="s">
        <v>153</v>
      </c>
      <c r="O456" s="324">
        <v>4619000</v>
      </c>
      <c r="P456" s="77">
        <f ca="1">SUMIF($W$12:BO456,$P$11,W456:BO456)</f>
        <v>0</v>
      </c>
      <c r="Q456" s="77">
        <f ca="1">SUMIF($W$12:BP456,$P$11,X456:BP456)</f>
        <v>0</v>
      </c>
      <c r="R456" s="77">
        <v>0</v>
      </c>
      <c r="S456" s="78">
        <f t="shared" ca="1" si="120"/>
        <v>0</v>
      </c>
      <c r="T456" s="77">
        <f t="shared" ca="1" si="121"/>
        <v>0</v>
      </c>
      <c r="U456" s="77">
        <v>0</v>
      </c>
      <c r="V456" s="79">
        <f t="shared" ca="1" si="122"/>
        <v>0</v>
      </c>
      <c r="W456" s="80"/>
      <c r="X456" s="81">
        <f t="shared" si="107"/>
        <v>0</v>
      </c>
      <c r="Y456" s="82"/>
      <c r="Z456" s="80"/>
      <c r="AA456" s="81">
        <f t="shared" si="108"/>
        <v>0</v>
      </c>
      <c r="AB456" s="82"/>
      <c r="AC456" s="80"/>
      <c r="AD456" s="81">
        <f t="shared" si="109"/>
        <v>0</v>
      </c>
      <c r="AE456" s="82"/>
      <c r="AF456" s="80"/>
      <c r="AG456" s="81">
        <f t="shared" si="110"/>
        <v>0</v>
      </c>
      <c r="AH456" s="82"/>
      <c r="AI456" s="80"/>
      <c r="AJ456" s="81">
        <f t="shared" si="111"/>
        <v>0</v>
      </c>
      <c r="AK456" s="82"/>
      <c r="AL456" s="80"/>
      <c r="AM456" s="81">
        <v>0</v>
      </c>
      <c r="AN456" s="82"/>
      <c r="AO456" s="80"/>
      <c r="AP456" s="81">
        <v>0</v>
      </c>
      <c r="AQ456" s="82"/>
      <c r="AR456" s="80"/>
      <c r="AS456" s="81">
        <f t="shared" si="112"/>
        <v>0</v>
      </c>
      <c r="AT456" s="82"/>
      <c r="AU456" s="80"/>
      <c r="AV456" s="81">
        <f t="shared" si="113"/>
        <v>0</v>
      </c>
      <c r="AW456" s="82"/>
      <c r="AX456" s="80"/>
      <c r="AY456" s="81">
        <f t="shared" si="114"/>
        <v>0</v>
      </c>
      <c r="AZ456" s="82"/>
      <c r="BA456" s="80"/>
      <c r="BB456" s="81">
        <f t="shared" si="115"/>
        <v>0</v>
      </c>
      <c r="BC456" s="82"/>
      <c r="BD456" s="80"/>
      <c r="BE456" s="81">
        <f t="shared" si="116"/>
        <v>0</v>
      </c>
      <c r="BF456" s="82"/>
      <c r="BG456" s="80"/>
      <c r="BH456" s="81">
        <f t="shared" si="117"/>
        <v>0</v>
      </c>
      <c r="BI456" s="82"/>
      <c r="BJ456" s="80"/>
      <c r="BK456" s="81">
        <f t="shared" si="118"/>
        <v>0</v>
      </c>
      <c r="BL456" s="82"/>
      <c r="BM456" s="80"/>
      <c r="BN456" s="81">
        <f t="shared" si="119"/>
        <v>0</v>
      </c>
      <c r="BO456" s="82"/>
    </row>
    <row r="457" spans="1:67" ht="39" hidden="1" customHeight="1" thickBot="1">
      <c r="A457" s="71">
        <v>85450</v>
      </c>
      <c r="B457" s="71" t="s">
        <v>2242</v>
      </c>
      <c r="C457" s="221" t="str">
        <f ca="1">IF(V457&gt;0,IF($C$12=B457,COUNT($C$12:C456,1),""),"")</f>
        <v/>
      </c>
      <c r="D457" s="221" t="str">
        <f ca="1">IF(V457&gt;0,IF($D$12=B457,COUNT($D$12:D456,1),""),"")</f>
        <v/>
      </c>
      <c r="E457" s="221" t="str">
        <f ca="1">IF(V457&gt;0,IF($E$12=B457,COUNT($E$12:E456,1),""),"")</f>
        <v/>
      </c>
      <c r="F457" s="221" t="str">
        <f ca="1">IF(V457&gt;0,IF($F$12=B457,COUNT($F$12:F456,1),""),"")</f>
        <v/>
      </c>
      <c r="G457" s="120" t="s">
        <v>1826</v>
      </c>
      <c r="H457" s="115">
        <v>90507</v>
      </c>
      <c r="I457" s="116" t="s">
        <v>445</v>
      </c>
      <c r="J457" s="116" t="s">
        <v>153</v>
      </c>
      <c r="K457" s="324">
        <v>13185000</v>
      </c>
      <c r="L457" s="121">
        <v>422207</v>
      </c>
      <c r="M457" s="117" t="s">
        <v>1314</v>
      </c>
      <c r="N457" s="117" t="s">
        <v>153</v>
      </c>
      <c r="O457" s="324">
        <v>4619000</v>
      </c>
      <c r="P457" s="77">
        <f ca="1">SUMIF($W$12:BO457,$P$11,W457:BO457)</f>
        <v>0</v>
      </c>
      <c r="Q457" s="77">
        <f ca="1">SUMIF($W$12:BP457,$P$11,X457:BP457)</f>
        <v>0</v>
      </c>
      <c r="R457" s="77">
        <v>0</v>
      </c>
      <c r="S457" s="78">
        <f t="shared" ca="1" si="120"/>
        <v>0</v>
      </c>
      <c r="T457" s="77">
        <f t="shared" ca="1" si="121"/>
        <v>0</v>
      </c>
      <c r="U457" s="77">
        <v>0</v>
      </c>
      <c r="V457" s="79">
        <f t="shared" ca="1" si="122"/>
        <v>0</v>
      </c>
      <c r="W457" s="80"/>
      <c r="X457" s="81">
        <f t="shared" si="107"/>
        <v>0</v>
      </c>
      <c r="Y457" s="82"/>
      <c r="Z457" s="80"/>
      <c r="AA457" s="81">
        <f t="shared" si="108"/>
        <v>0</v>
      </c>
      <c r="AB457" s="82"/>
      <c r="AC457" s="80"/>
      <c r="AD457" s="81">
        <f t="shared" si="109"/>
        <v>0</v>
      </c>
      <c r="AE457" s="82"/>
      <c r="AF457" s="80"/>
      <c r="AG457" s="81">
        <f t="shared" si="110"/>
        <v>0</v>
      </c>
      <c r="AH457" s="82"/>
      <c r="AI457" s="80"/>
      <c r="AJ457" s="81">
        <f t="shared" si="111"/>
        <v>0</v>
      </c>
      <c r="AK457" s="82"/>
      <c r="AL457" s="80"/>
      <c r="AM457" s="81">
        <v>0</v>
      </c>
      <c r="AN457" s="82"/>
      <c r="AO457" s="80"/>
      <c r="AP457" s="81">
        <v>0</v>
      </c>
      <c r="AQ457" s="82"/>
      <c r="AR457" s="80"/>
      <c r="AS457" s="81">
        <f t="shared" si="112"/>
        <v>0</v>
      </c>
      <c r="AT457" s="82"/>
      <c r="AU457" s="80"/>
      <c r="AV457" s="81">
        <f t="shared" si="113"/>
        <v>0</v>
      </c>
      <c r="AW457" s="82"/>
      <c r="AX457" s="80"/>
      <c r="AY457" s="81">
        <f t="shared" si="114"/>
        <v>0</v>
      </c>
      <c r="AZ457" s="82"/>
      <c r="BA457" s="80"/>
      <c r="BB457" s="81">
        <f t="shared" si="115"/>
        <v>0</v>
      </c>
      <c r="BC457" s="82"/>
      <c r="BD457" s="80"/>
      <c r="BE457" s="81">
        <f t="shared" si="116"/>
        <v>0</v>
      </c>
      <c r="BF457" s="82"/>
      <c r="BG457" s="80"/>
      <c r="BH457" s="81">
        <f t="shared" si="117"/>
        <v>0</v>
      </c>
      <c r="BI457" s="82"/>
      <c r="BJ457" s="80"/>
      <c r="BK457" s="81">
        <f t="shared" si="118"/>
        <v>0</v>
      </c>
      <c r="BL457" s="82"/>
      <c r="BM457" s="80"/>
      <c r="BN457" s="81">
        <f t="shared" si="119"/>
        <v>0</v>
      </c>
      <c r="BO457" s="82"/>
    </row>
    <row r="458" spans="1:67" ht="39" hidden="1" customHeight="1" thickBot="1">
      <c r="A458" s="71">
        <v>85451</v>
      </c>
      <c r="B458" s="71" t="s">
        <v>2242</v>
      </c>
      <c r="C458" s="221" t="str">
        <f ca="1">IF(V458&gt;0,IF($C$12=B458,COUNT($C$12:C457,1),""),"")</f>
        <v/>
      </c>
      <c r="D458" s="221" t="str">
        <f ca="1">IF(V458&gt;0,IF($D$12=B458,COUNT($D$12:D457,1),""),"")</f>
        <v/>
      </c>
      <c r="E458" s="221" t="str">
        <f ca="1">IF(V458&gt;0,IF($E$12=B458,COUNT($E$12:E457,1),""),"")</f>
        <v/>
      </c>
      <c r="F458" s="221" t="str">
        <f ca="1">IF(V458&gt;0,IF($F$12=B458,COUNT($F$12:F457,1),""),"")</f>
        <v/>
      </c>
      <c r="G458" s="120"/>
      <c r="H458" s="115">
        <v>90508</v>
      </c>
      <c r="I458" s="116" t="s">
        <v>446</v>
      </c>
      <c r="J458" s="116" t="s">
        <v>153</v>
      </c>
      <c r="K458" s="324">
        <v>13935000</v>
      </c>
      <c r="L458" s="121">
        <v>422207</v>
      </c>
      <c r="M458" s="117" t="s">
        <v>1314</v>
      </c>
      <c r="N458" s="117" t="s">
        <v>153</v>
      </c>
      <c r="O458" s="324">
        <v>4619000</v>
      </c>
      <c r="P458" s="77">
        <f ca="1">SUMIF($W$12:BO458,$P$11,W458:BO458)</f>
        <v>0</v>
      </c>
      <c r="Q458" s="77">
        <f ca="1">SUMIF($W$12:BP458,$P$11,X458:BP458)</f>
        <v>0</v>
      </c>
      <c r="R458" s="77">
        <v>0</v>
      </c>
      <c r="S458" s="78">
        <f t="shared" ca="1" si="120"/>
        <v>0</v>
      </c>
      <c r="T458" s="77">
        <f t="shared" ca="1" si="121"/>
        <v>0</v>
      </c>
      <c r="U458" s="77">
        <v>0</v>
      </c>
      <c r="V458" s="79">
        <f t="shared" ca="1" si="122"/>
        <v>0</v>
      </c>
      <c r="W458" s="80"/>
      <c r="X458" s="81">
        <f t="shared" si="107"/>
        <v>0</v>
      </c>
      <c r="Y458" s="82"/>
      <c r="Z458" s="80"/>
      <c r="AA458" s="81">
        <f t="shared" si="108"/>
        <v>0</v>
      </c>
      <c r="AB458" s="82"/>
      <c r="AC458" s="80"/>
      <c r="AD458" s="81">
        <f t="shared" si="109"/>
        <v>0</v>
      </c>
      <c r="AE458" s="82"/>
      <c r="AF458" s="80"/>
      <c r="AG458" s="81">
        <f t="shared" si="110"/>
        <v>0</v>
      </c>
      <c r="AH458" s="82"/>
      <c r="AI458" s="80"/>
      <c r="AJ458" s="81">
        <f t="shared" si="111"/>
        <v>0</v>
      </c>
      <c r="AK458" s="82"/>
      <c r="AL458" s="80"/>
      <c r="AM458" s="81">
        <v>0</v>
      </c>
      <c r="AN458" s="82"/>
      <c r="AO458" s="80"/>
      <c r="AP458" s="81">
        <v>0</v>
      </c>
      <c r="AQ458" s="82"/>
      <c r="AR458" s="80"/>
      <c r="AS458" s="81">
        <f t="shared" si="112"/>
        <v>0</v>
      </c>
      <c r="AT458" s="82"/>
      <c r="AU458" s="80"/>
      <c r="AV458" s="81">
        <f t="shared" si="113"/>
        <v>0</v>
      </c>
      <c r="AW458" s="82"/>
      <c r="AX458" s="80"/>
      <c r="AY458" s="81">
        <f t="shared" si="114"/>
        <v>0</v>
      </c>
      <c r="AZ458" s="82"/>
      <c r="BA458" s="80"/>
      <c r="BB458" s="81">
        <f t="shared" si="115"/>
        <v>0</v>
      </c>
      <c r="BC458" s="82"/>
      <c r="BD458" s="80"/>
      <c r="BE458" s="81">
        <f t="shared" si="116"/>
        <v>0</v>
      </c>
      <c r="BF458" s="82"/>
      <c r="BG458" s="80"/>
      <c r="BH458" s="81">
        <f t="shared" si="117"/>
        <v>0</v>
      </c>
      <c r="BI458" s="82"/>
      <c r="BJ458" s="80"/>
      <c r="BK458" s="81">
        <f t="shared" si="118"/>
        <v>0</v>
      </c>
      <c r="BL458" s="82"/>
      <c r="BM458" s="80"/>
      <c r="BN458" s="81">
        <f t="shared" si="119"/>
        <v>0</v>
      </c>
      <c r="BO458" s="82"/>
    </row>
    <row r="459" spans="1:67" ht="39" hidden="1" customHeight="1" thickBot="1">
      <c r="A459" s="71">
        <v>85452</v>
      </c>
      <c r="B459" s="71" t="s">
        <v>2242</v>
      </c>
      <c r="C459" s="221" t="str">
        <f ca="1">IF(V459&gt;0,IF($C$12=B459,COUNT($C$12:C458,1),""),"")</f>
        <v/>
      </c>
      <c r="D459" s="221" t="str">
        <f ca="1">IF(V459&gt;0,IF($D$12=B459,COUNT($D$12:D458,1),""),"")</f>
        <v/>
      </c>
      <c r="E459" s="221" t="str">
        <f ca="1">IF(V459&gt;0,IF($E$12=B459,COUNT($E$12:E458,1),""),"")</f>
        <v/>
      </c>
      <c r="F459" s="221" t="str">
        <f ca="1">IF(V459&gt;0,IF($F$12=B459,COUNT($F$12:F458,1),""),"")</f>
        <v/>
      </c>
      <c r="G459" s="120"/>
      <c r="H459" s="115">
        <v>90509</v>
      </c>
      <c r="I459" s="116" t="s">
        <v>447</v>
      </c>
      <c r="J459" s="116" t="s">
        <v>153</v>
      </c>
      <c r="K459" s="324">
        <v>15070000</v>
      </c>
      <c r="L459" s="121">
        <v>422207</v>
      </c>
      <c r="M459" s="117" t="s">
        <v>1314</v>
      </c>
      <c r="N459" s="117" t="s">
        <v>153</v>
      </c>
      <c r="O459" s="324">
        <v>4619000</v>
      </c>
      <c r="P459" s="77">
        <f ca="1">SUMIF($W$12:BO459,$P$11,W459:BO459)</f>
        <v>0</v>
      </c>
      <c r="Q459" s="77">
        <f ca="1">SUMIF($W$12:BP459,$P$11,X459:BP459)</f>
        <v>0</v>
      </c>
      <c r="R459" s="77">
        <v>0</v>
      </c>
      <c r="S459" s="78">
        <f t="shared" ca="1" si="120"/>
        <v>0</v>
      </c>
      <c r="T459" s="77">
        <f t="shared" ca="1" si="121"/>
        <v>0</v>
      </c>
      <c r="U459" s="77">
        <v>0</v>
      </c>
      <c r="V459" s="79">
        <f t="shared" ca="1" si="122"/>
        <v>0</v>
      </c>
      <c r="W459" s="80"/>
      <c r="X459" s="81">
        <f t="shared" si="107"/>
        <v>0</v>
      </c>
      <c r="Y459" s="82"/>
      <c r="Z459" s="80"/>
      <c r="AA459" s="81">
        <f t="shared" si="108"/>
        <v>0</v>
      </c>
      <c r="AB459" s="82"/>
      <c r="AC459" s="80"/>
      <c r="AD459" s="81">
        <f t="shared" si="109"/>
        <v>0</v>
      </c>
      <c r="AE459" s="82"/>
      <c r="AF459" s="80"/>
      <c r="AG459" s="81">
        <f t="shared" si="110"/>
        <v>0</v>
      </c>
      <c r="AH459" s="82"/>
      <c r="AI459" s="80"/>
      <c r="AJ459" s="81">
        <f t="shared" si="111"/>
        <v>0</v>
      </c>
      <c r="AK459" s="82"/>
      <c r="AL459" s="80"/>
      <c r="AM459" s="81">
        <v>0</v>
      </c>
      <c r="AN459" s="82"/>
      <c r="AO459" s="80"/>
      <c r="AP459" s="81">
        <v>0</v>
      </c>
      <c r="AQ459" s="82"/>
      <c r="AR459" s="80"/>
      <c r="AS459" s="81">
        <f t="shared" si="112"/>
        <v>0</v>
      </c>
      <c r="AT459" s="82"/>
      <c r="AU459" s="80"/>
      <c r="AV459" s="81">
        <f t="shared" si="113"/>
        <v>0</v>
      </c>
      <c r="AW459" s="82"/>
      <c r="AX459" s="80"/>
      <c r="AY459" s="81">
        <f t="shared" si="114"/>
        <v>0</v>
      </c>
      <c r="AZ459" s="82"/>
      <c r="BA459" s="80"/>
      <c r="BB459" s="81">
        <f t="shared" si="115"/>
        <v>0</v>
      </c>
      <c r="BC459" s="82"/>
      <c r="BD459" s="80"/>
      <c r="BE459" s="81">
        <f t="shared" si="116"/>
        <v>0</v>
      </c>
      <c r="BF459" s="82"/>
      <c r="BG459" s="80"/>
      <c r="BH459" s="81">
        <f t="shared" si="117"/>
        <v>0</v>
      </c>
      <c r="BI459" s="82"/>
      <c r="BJ459" s="80"/>
      <c r="BK459" s="81">
        <f t="shared" si="118"/>
        <v>0</v>
      </c>
      <c r="BL459" s="82"/>
      <c r="BM459" s="80"/>
      <c r="BN459" s="81">
        <f t="shared" si="119"/>
        <v>0</v>
      </c>
      <c r="BO459" s="82"/>
    </row>
    <row r="460" spans="1:67" ht="39" hidden="1" customHeight="1" thickBot="1">
      <c r="A460" s="71">
        <v>85453</v>
      </c>
      <c r="B460" s="71" t="s">
        <v>2242</v>
      </c>
      <c r="C460" s="221" t="str">
        <f ca="1">IF(V460&gt;0,IF($C$12=B460,COUNT($C$12:C459,1),""),"")</f>
        <v/>
      </c>
      <c r="D460" s="221" t="str">
        <f ca="1">IF(V460&gt;0,IF($D$12=B460,COUNT($D$12:D459,1),""),"")</f>
        <v/>
      </c>
      <c r="E460" s="221" t="str">
        <f ca="1">IF(V460&gt;0,IF($E$12=B460,COUNT($E$12:E459,1),""),"")</f>
        <v/>
      </c>
      <c r="F460" s="221" t="str">
        <f ca="1">IF(V460&gt;0,IF($F$12=B460,COUNT($F$12:F459,1),""),"")</f>
        <v/>
      </c>
      <c r="G460" s="120">
        <v>741000160</v>
      </c>
      <c r="H460" s="115">
        <v>90510</v>
      </c>
      <c r="I460" s="116" t="s">
        <v>448</v>
      </c>
      <c r="J460" s="116" t="s">
        <v>394</v>
      </c>
      <c r="K460" s="324">
        <v>44308000</v>
      </c>
      <c r="L460" s="121">
        <v>422208</v>
      </c>
      <c r="M460" s="117" t="s">
        <v>1315</v>
      </c>
      <c r="N460" s="117" t="s">
        <v>394</v>
      </c>
      <c r="O460" s="324">
        <v>8500000</v>
      </c>
      <c r="P460" s="77">
        <f ca="1">SUMIF($W$12:BO460,$P$11,W460:BO460)</f>
        <v>0</v>
      </c>
      <c r="Q460" s="77">
        <f ca="1">SUMIF($W$12:BP460,$P$11,X460:BP460)</f>
        <v>0</v>
      </c>
      <c r="R460" s="77">
        <v>0</v>
      </c>
      <c r="S460" s="78">
        <f t="shared" ca="1" si="120"/>
        <v>0</v>
      </c>
      <c r="T460" s="77">
        <f t="shared" ca="1" si="121"/>
        <v>0</v>
      </c>
      <c r="U460" s="77">
        <v>0</v>
      </c>
      <c r="V460" s="79">
        <f t="shared" ca="1" si="122"/>
        <v>0</v>
      </c>
      <c r="W460" s="80"/>
      <c r="X460" s="81">
        <f t="shared" si="107"/>
        <v>0</v>
      </c>
      <c r="Y460" s="82"/>
      <c r="Z460" s="80"/>
      <c r="AA460" s="81">
        <f t="shared" si="108"/>
        <v>0</v>
      </c>
      <c r="AB460" s="82"/>
      <c r="AC460" s="80"/>
      <c r="AD460" s="81">
        <f t="shared" si="109"/>
        <v>0</v>
      </c>
      <c r="AE460" s="82"/>
      <c r="AF460" s="80"/>
      <c r="AG460" s="81">
        <f t="shared" si="110"/>
        <v>0</v>
      </c>
      <c r="AH460" s="82"/>
      <c r="AI460" s="80"/>
      <c r="AJ460" s="81">
        <f t="shared" si="111"/>
        <v>0</v>
      </c>
      <c r="AK460" s="82"/>
      <c r="AL460" s="80"/>
      <c r="AM460" s="81">
        <v>0</v>
      </c>
      <c r="AN460" s="82"/>
      <c r="AO460" s="80"/>
      <c r="AP460" s="81">
        <v>0</v>
      </c>
      <c r="AQ460" s="82"/>
      <c r="AR460" s="80"/>
      <c r="AS460" s="81">
        <f t="shared" si="112"/>
        <v>0</v>
      </c>
      <c r="AT460" s="82"/>
      <c r="AU460" s="80"/>
      <c r="AV460" s="81">
        <f t="shared" si="113"/>
        <v>0</v>
      </c>
      <c r="AW460" s="82"/>
      <c r="AX460" s="80"/>
      <c r="AY460" s="81">
        <f t="shared" si="114"/>
        <v>0</v>
      </c>
      <c r="AZ460" s="82"/>
      <c r="BA460" s="80"/>
      <c r="BB460" s="81">
        <f t="shared" si="115"/>
        <v>0</v>
      </c>
      <c r="BC460" s="82"/>
      <c r="BD460" s="80"/>
      <c r="BE460" s="81">
        <f t="shared" si="116"/>
        <v>0</v>
      </c>
      <c r="BF460" s="82"/>
      <c r="BG460" s="80"/>
      <c r="BH460" s="81">
        <f t="shared" si="117"/>
        <v>0</v>
      </c>
      <c r="BI460" s="82"/>
      <c r="BJ460" s="80"/>
      <c r="BK460" s="81">
        <f t="shared" si="118"/>
        <v>0</v>
      </c>
      <c r="BL460" s="82"/>
      <c r="BM460" s="80"/>
      <c r="BN460" s="81">
        <f t="shared" si="119"/>
        <v>0</v>
      </c>
      <c r="BO460" s="82"/>
    </row>
    <row r="461" spans="1:67" ht="39" hidden="1" customHeight="1" thickBot="1">
      <c r="A461" s="71">
        <v>85454</v>
      </c>
      <c r="B461" s="71" t="s">
        <v>2242</v>
      </c>
      <c r="C461" s="221" t="str">
        <f ca="1">IF(V461&gt;0,IF($C$12=B461,COUNT($C$12:C460,1),""),"")</f>
        <v/>
      </c>
      <c r="D461" s="221" t="str">
        <f ca="1">IF(V461&gt;0,IF($D$12=B461,COUNT($D$12:D460,1),""),"")</f>
        <v/>
      </c>
      <c r="E461" s="221" t="str">
        <f ca="1">IF(V461&gt;0,IF($E$12=B461,COUNT($E$12:E460,1),""),"")</f>
        <v/>
      </c>
      <c r="F461" s="221" t="str">
        <f ca="1">IF(V461&gt;0,IF($F$12=B461,COUNT($F$12:F460,1),""),"")</f>
        <v/>
      </c>
      <c r="G461" s="120" t="s">
        <v>1826</v>
      </c>
      <c r="H461" s="115">
        <v>90511</v>
      </c>
      <c r="I461" s="116" t="s">
        <v>449</v>
      </c>
      <c r="J461" s="116" t="s">
        <v>394</v>
      </c>
      <c r="K461" s="324">
        <v>44308000</v>
      </c>
      <c r="L461" s="121">
        <v>422208</v>
      </c>
      <c r="M461" s="117" t="s">
        <v>1315</v>
      </c>
      <c r="N461" s="117" t="s">
        <v>394</v>
      </c>
      <c r="O461" s="324">
        <v>8500000</v>
      </c>
      <c r="P461" s="77">
        <f ca="1">SUMIF($W$12:BO461,$P$11,W461:BO461)</f>
        <v>0</v>
      </c>
      <c r="Q461" s="77">
        <f ca="1">SUMIF($W$12:BP461,$P$11,X461:BP461)</f>
        <v>0</v>
      </c>
      <c r="R461" s="77">
        <v>0</v>
      </c>
      <c r="S461" s="78">
        <f t="shared" ca="1" si="120"/>
        <v>0</v>
      </c>
      <c r="T461" s="77">
        <f t="shared" ca="1" si="121"/>
        <v>0</v>
      </c>
      <c r="U461" s="77">
        <v>0</v>
      </c>
      <c r="V461" s="79">
        <f t="shared" ca="1" si="122"/>
        <v>0</v>
      </c>
      <c r="W461" s="80"/>
      <c r="X461" s="81">
        <f t="shared" si="107"/>
        <v>0</v>
      </c>
      <c r="Y461" s="82"/>
      <c r="Z461" s="80"/>
      <c r="AA461" s="81">
        <f t="shared" si="108"/>
        <v>0</v>
      </c>
      <c r="AB461" s="82"/>
      <c r="AC461" s="80"/>
      <c r="AD461" s="81">
        <f t="shared" si="109"/>
        <v>0</v>
      </c>
      <c r="AE461" s="82"/>
      <c r="AF461" s="80"/>
      <c r="AG461" s="81">
        <f t="shared" si="110"/>
        <v>0</v>
      </c>
      <c r="AH461" s="82"/>
      <c r="AI461" s="80"/>
      <c r="AJ461" s="81">
        <f t="shared" si="111"/>
        <v>0</v>
      </c>
      <c r="AK461" s="82"/>
      <c r="AL461" s="80"/>
      <c r="AM461" s="81">
        <v>0</v>
      </c>
      <c r="AN461" s="82"/>
      <c r="AO461" s="80"/>
      <c r="AP461" s="81">
        <v>0</v>
      </c>
      <c r="AQ461" s="82"/>
      <c r="AR461" s="80"/>
      <c r="AS461" s="81">
        <f t="shared" si="112"/>
        <v>0</v>
      </c>
      <c r="AT461" s="82"/>
      <c r="AU461" s="80"/>
      <c r="AV461" s="81">
        <f t="shared" si="113"/>
        <v>0</v>
      </c>
      <c r="AW461" s="82"/>
      <c r="AX461" s="80"/>
      <c r="AY461" s="81">
        <f t="shared" si="114"/>
        <v>0</v>
      </c>
      <c r="AZ461" s="82"/>
      <c r="BA461" s="80"/>
      <c r="BB461" s="81">
        <f t="shared" si="115"/>
        <v>0</v>
      </c>
      <c r="BC461" s="82"/>
      <c r="BD461" s="80"/>
      <c r="BE461" s="81">
        <f t="shared" si="116"/>
        <v>0</v>
      </c>
      <c r="BF461" s="82"/>
      <c r="BG461" s="80"/>
      <c r="BH461" s="81">
        <f t="shared" si="117"/>
        <v>0</v>
      </c>
      <c r="BI461" s="82"/>
      <c r="BJ461" s="80"/>
      <c r="BK461" s="81">
        <f t="shared" si="118"/>
        <v>0</v>
      </c>
      <c r="BL461" s="82"/>
      <c r="BM461" s="80"/>
      <c r="BN461" s="81">
        <f t="shared" si="119"/>
        <v>0</v>
      </c>
      <c r="BO461" s="82"/>
    </row>
    <row r="462" spans="1:67" ht="39" hidden="1" customHeight="1" thickBot="1">
      <c r="A462" s="71">
        <v>85455</v>
      </c>
      <c r="B462" s="71" t="s">
        <v>2242</v>
      </c>
      <c r="C462" s="221" t="str">
        <f ca="1">IF(V462&gt;0,IF($C$12=B462,COUNT($C$12:C461,1),""),"")</f>
        <v/>
      </c>
      <c r="D462" s="221" t="str">
        <f ca="1">IF(V462&gt;0,IF($D$12=B462,COUNT($D$12:D461,1),""),"")</f>
        <v/>
      </c>
      <c r="E462" s="221" t="str">
        <f ca="1">IF(V462&gt;0,IF($E$12=B462,COUNT($E$12:E461,1),""),"")</f>
        <v/>
      </c>
      <c r="F462" s="221" t="str">
        <f ca="1">IF(V462&gt;0,IF($F$12=B462,COUNT($F$12:F461,1),""),"")</f>
        <v/>
      </c>
      <c r="G462" s="120" t="s">
        <v>1826</v>
      </c>
      <c r="H462" s="115">
        <v>90512</v>
      </c>
      <c r="I462" s="116" t="s">
        <v>450</v>
      </c>
      <c r="J462" s="116" t="s">
        <v>394</v>
      </c>
      <c r="K462" s="324">
        <v>49231000</v>
      </c>
      <c r="L462" s="121">
        <v>422208</v>
      </c>
      <c r="M462" s="117" t="s">
        <v>1315</v>
      </c>
      <c r="N462" s="117" t="s">
        <v>394</v>
      </c>
      <c r="O462" s="324">
        <v>8500000</v>
      </c>
      <c r="P462" s="77">
        <f ca="1">SUMIF($W$12:BO462,$P$11,W462:BO462)</f>
        <v>0</v>
      </c>
      <c r="Q462" s="77">
        <f ca="1">SUMIF($W$12:BP462,$P$11,X462:BP462)</f>
        <v>0</v>
      </c>
      <c r="R462" s="77">
        <v>0</v>
      </c>
      <c r="S462" s="78">
        <f t="shared" ca="1" si="120"/>
        <v>0</v>
      </c>
      <c r="T462" s="77">
        <f t="shared" ca="1" si="121"/>
        <v>0</v>
      </c>
      <c r="U462" s="77">
        <v>0</v>
      </c>
      <c r="V462" s="79">
        <f t="shared" ca="1" si="122"/>
        <v>0</v>
      </c>
      <c r="W462" s="80"/>
      <c r="X462" s="81">
        <f t="shared" ref="X462:X525" si="123">W462</f>
        <v>0</v>
      </c>
      <c r="Y462" s="82"/>
      <c r="Z462" s="80"/>
      <c r="AA462" s="81">
        <f t="shared" ref="AA462:AA525" si="124">Z462</f>
        <v>0</v>
      </c>
      <c r="AB462" s="82"/>
      <c r="AC462" s="80"/>
      <c r="AD462" s="81">
        <f t="shared" ref="AD462:AD525" si="125">AC462</f>
        <v>0</v>
      </c>
      <c r="AE462" s="82"/>
      <c r="AF462" s="80"/>
      <c r="AG462" s="81">
        <f t="shared" ref="AG462:AG525" si="126">AF462</f>
        <v>0</v>
      </c>
      <c r="AH462" s="82"/>
      <c r="AI462" s="80"/>
      <c r="AJ462" s="81">
        <f t="shared" ref="AJ462:AJ525" si="127">AI462</f>
        <v>0</v>
      </c>
      <c r="AK462" s="82"/>
      <c r="AL462" s="80"/>
      <c r="AM462" s="81">
        <v>0</v>
      </c>
      <c r="AN462" s="82"/>
      <c r="AO462" s="80"/>
      <c r="AP462" s="81">
        <v>0</v>
      </c>
      <c r="AQ462" s="82"/>
      <c r="AR462" s="80"/>
      <c r="AS462" s="81">
        <f t="shared" ref="AS462:AS525" si="128">AR462</f>
        <v>0</v>
      </c>
      <c r="AT462" s="82"/>
      <c r="AU462" s="80"/>
      <c r="AV462" s="81">
        <f t="shared" ref="AV462:AV525" si="129">AU462</f>
        <v>0</v>
      </c>
      <c r="AW462" s="82"/>
      <c r="AX462" s="80"/>
      <c r="AY462" s="81">
        <f t="shared" ref="AY462:AY525" si="130">AX462</f>
        <v>0</v>
      </c>
      <c r="AZ462" s="82"/>
      <c r="BA462" s="80"/>
      <c r="BB462" s="81">
        <f t="shared" ref="BB462:BB525" si="131">BA462</f>
        <v>0</v>
      </c>
      <c r="BC462" s="82"/>
      <c r="BD462" s="80"/>
      <c r="BE462" s="81">
        <f t="shared" ref="BE462:BE525" si="132">BD462</f>
        <v>0</v>
      </c>
      <c r="BF462" s="82"/>
      <c r="BG462" s="80"/>
      <c r="BH462" s="81">
        <f t="shared" ref="BH462:BH525" si="133">BG462</f>
        <v>0</v>
      </c>
      <c r="BI462" s="82"/>
      <c r="BJ462" s="80"/>
      <c r="BK462" s="81">
        <f t="shared" ref="BK462:BK525" si="134">BJ462</f>
        <v>0</v>
      </c>
      <c r="BL462" s="82"/>
      <c r="BM462" s="80"/>
      <c r="BN462" s="81">
        <f t="shared" ref="BN462:BN525" si="135">BM462</f>
        <v>0</v>
      </c>
      <c r="BO462" s="82"/>
    </row>
    <row r="463" spans="1:67" ht="39" hidden="1" customHeight="1" thickBot="1">
      <c r="A463" s="71">
        <v>85456</v>
      </c>
      <c r="B463" s="71" t="s">
        <v>2242</v>
      </c>
      <c r="C463" s="221" t="str">
        <f ca="1">IF(V463&gt;0,IF($C$12=B463,COUNT($C$12:C462,1),""),"")</f>
        <v/>
      </c>
      <c r="D463" s="221" t="str">
        <f ca="1">IF(V463&gt;0,IF($D$12=B463,COUNT($D$12:D462,1),""),"")</f>
        <v/>
      </c>
      <c r="E463" s="221" t="str">
        <f ca="1">IF(V463&gt;0,IF($E$12=B463,COUNT($E$12:E462,1),""),"")</f>
        <v/>
      </c>
      <c r="F463" s="221" t="str">
        <f ca="1">IF(V463&gt;0,IF($F$12=B463,COUNT($F$12:F462,1),""),"")</f>
        <v/>
      </c>
      <c r="G463" s="120" t="s">
        <v>1826</v>
      </c>
      <c r="H463" s="115">
        <v>90513</v>
      </c>
      <c r="I463" s="116" t="s">
        <v>451</v>
      </c>
      <c r="J463" s="116" t="s">
        <v>394</v>
      </c>
      <c r="K463" s="324">
        <v>49231000</v>
      </c>
      <c r="L463" s="121">
        <v>422208</v>
      </c>
      <c r="M463" s="117" t="s">
        <v>1315</v>
      </c>
      <c r="N463" s="117" t="s">
        <v>394</v>
      </c>
      <c r="O463" s="324">
        <v>8500000</v>
      </c>
      <c r="P463" s="77">
        <f ca="1">SUMIF($W$12:BO463,$P$11,W463:BO463)</f>
        <v>0</v>
      </c>
      <c r="Q463" s="77">
        <f ca="1">SUMIF($W$12:BP463,$P$11,X463:BP463)</f>
        <v>0</v>
      </c>
      <c r="R463" s="77">
        <v>0</v>
      </c>
      <c r="S463" s="78">
        <f t="shared" ca="1" si="120"/>
        <v>0</v>
      </c>
      <c r="T463" s="77">
        <f t="shared" ca="1" si="121"/>
        <v>0</v>
      </c>
      <c r="U463" s="77">
        <v>0</v>
      </c>
      <c r="V463" s="79">
        <f t="shared" ca="1" si="122"/>
        <v>0</v>
      </c>
      <c r="W463" s="80"/>
      <c r="X463" s="81">
        <f t="shared" si="123"/>
        <v>0</v>
      </c>
      <c r="Y463" s="82"/>
      <c r="Z463" s="80"/>
      <c r="AA463" s="81">
        <f t="shared" si="124"/>
        <v>0</v>
      </c>
      <c r="AB463" s="82"/>
      <c r="AC463" s="80"/>
      <c r="AD463" s="81">
        <f t="shared" si="125"/>
        <v>0</v>
      </c>
      <c r="AE463" s="82"/>
      <c r="AF463" s="80"/>
      <c r="AG463" s="81">
        <f t="shared" si="126"/>
        <v>0</v>
      </c>
      <c r="AH463" s="82"/>
      <c r="AI463" s="80"/>
      <c r="AJ463" s="81">
        <f t="shared" si="127"/>
        <v>0</v>
      </c>
      <c r="AK463" s="82"/>
      <c r="AL463" s="80"/>
      <c r="AM463" s="81">
        <v>0</v>
      </c>
      <c r="AN463" s="82"/>
      <c r="AO463" s="80"/>
      <c r="AP463" s="81">
        <v>0</v>
      </c>
      <c r="AQ463" s="82"/>
      <c r="AR463" s="80"/>
      <c r="AS463" s="81">
        <f t="shared" si="128"/>
        <v>0</v>
      </c>
      <c r="AT463" s="82"/>
      <c r="AU463" s="80"/>
      <c r="AV463" s="81">
        <f t="shared" si="129"/>
        <v>0</v>
      </c>
      <c r="AW463" s="82"/>
      <c r="AX463" s="80"/>
      <c r="AY463" s="81">
        <f t="shared" si="130"/>
        <v>0</v>
      </c>
      <c r="AZ463" s="82"/>
      <c r="BA463" s="80"/>
      <c r="BB463" s="81">
        <f t="shared" si="131"/>
        <v>0</v>
      </c>
      <c r="BC463" s="82"/>
      <c r="BD463" s="80"/>
      <c r="BE463" s="81">
        <f t="shared" si="132"/>
        <v>0</v>
      </c>
      <c r="BF463" s="82"/>
      <c r="BG463" s="80"/>
      <c r="BH463" s="81">
        <f t="shared" si="133"/>
        <v>0</v>
      </c>
      <c r="BI463" s="82"/>
      <c r="BJ463" s="80"/>
      <c r="BK463" s="81">
        <f t="shared" si="134"/>
        <v>0</v>
      </c>
      <c r="BL463" s="82"/>
      <c r="BM463" s="80"/>
      <c r="BN463" s="81">
        <f t="shared" si="135"/>
        <v>0</v>
      </c>
      <c r="BO463" s="82"/>
    </row>
    <row r="464" spans="1:67" ht="39" hidden="1" customHeight="1" thickBot="1">
      <c r="A464" s="71">
        <v>85457</v>
      </c>
      <c r="B464" s="71" t="s">
        <v>2242</v>
      </c>
      <c r="C464" s="221" t="str">
        <f ca="1">IF(V464&gt;0,IF($C$12=B464,COUNT($C$12:C463,1),""),"")</f>
        <v/>
      </c>
      <c r="D464" s="221" t="str">
        <f ca="1">IF(V464&gt;0,IF($D$12=B464,COUNT($D$12:D463,1),""),"")</f>
        <v/>
      </c>
      <c r="E464" s="221" t="str">
        <f ca="1">IF(V464&gt;0,IF($E$12=B464,COUNT($E$12:E463,1),""),"")</f>
        <v/>
      </c>
      <c r="F464" s="221" t="str">
        <f ca="1">IF(V464&gt;0,IF($F$12=B464,COUNT($F$12:F463,1),""),"")</f>
        <v/>
      </c>
      <c r="G464" s="120">
        <v>741000205</v>
      </c>
      <c r="H464" s="115">
        <v>90514</v>
      </c>
      <c r="I464" s="116" t="s">
        <v>452</v>
      </c>
      <c r="J464" s="116" t="s">
        <v>394</v>
      </c>
      <c r="K464" s="324">
        <v>49231000</v>
      </c>
      <c r="L464" s="121">
        <v>422209</v>
      </c>
      <c r="M464" s="117" t="s">
        <v>1316</v>
      </c>
      <c r="N464" s="117" t="s">
        <v>394</v>
      </c>
      <c r="O464" s="324">
        <v>9358000</v>
      </c>
      <c r="P464" s="77">
        <f ca="1">SUMIF($W$12:BO464,$P$11,W464:BO464)</f>
        <v>0</v>
      </c>
      <c r="Q464" s="77">
        <f ca="1">SUMIF($W$12:BP464,$P$11,X464:BP464)</f>
        <v>0</v>
      </c>
      <c r="R464" s="77">
        <v>0</v>
      </c>
      <c r="S464" s="78">
        <f t="shared" ca="1" si="120"/>
        <v>0</v>
      </c>
      <c r="T464" s="77">
        <f t="shared" ca="1" si="121"/>
        <v>0</v>
      </c>
      <c r="U464" s="77">
        <v>0</v>
      </c>
      <c r="V464" s="79">
        <f t="shared" ca="1" si="122"/>
        <v>0</v>
      </c>
      <c r="W464" s="80"/>
      <c r="X464" s="81">
        <f t="shared" si="123"/>
        <v>0</v>
      </c>
      <c r="Y464" s="82"/>
      <c r="Z464" s="80"/>
      <c r="AA464" s="81">
        <f t="shared" si="124"/>
        <v>0</v>
      </c>
      <c r="AB464" s="82"/>
      <c r="AC464" s="80"/>
      <c r="AD464" s="81">
        <f t="shared" si="125"/>
        <v>0</v>
      </c>
      <c r="AE464" s="82"/>
      <c r="AF464" s="80"/>
      <c r="AG464" s="81">
        <f t="shared" si="126"/>
        <v>0</v>
      </c>
      <c r="AH464" s="82"/>
      <c r="AI464" s="80"/>
      <c r="AJ464" s="81">
        <f t="shared" si="127"/>
        <v>0</v>
      </c>
      <c r="AK464" s="82"/>
      <c r="AL464" s="80"/>
      <c r="AM464" s="81">
        <v>0</v>
      </c>
      <c r="AN464" s="82"/>
      <c r="AO464" s="80"/>
      <c r="AP464" s="81">
        <v>0</v>
      </c>
      <c r="AQ464" s="82"/>
      <c r="AR464" s="80"/>
      <c r="AS464" s="81">
        <f t="shared" si="128"/>
        <v>0</v>
      </c>
      <c r="AT464" s="82"/>
      <c r="AU464" s="80"/>
      <c r="AV464" s="81">
        <f t="shared" si="129"/>
        <v>0</v>
      </c>
      <c r="AW464" s="82"/>
      <c r="AX464" s="80"/>
      <c r="AY464" s="81">
        <f t="shared" si="130"/>
        <v>0</v>
      </c>
      <c r="AZ464" s="82"/>
      <c r="BA464" s="80"/>
      <c r="BB464" s="81">
        <f t="shared" si="131"/>
        <v>0</v>
      </c>
      <c r="BC464" s="82"/>
      <c r="BD464" s="80"/>
      <c r="BE464" s="81">
        <f t="shared" si="132"/>
        <v>0</v>
      </c>
      <c r="BF464" s="82"/>
      <c r="BG464" s="80"/>
      <c r="BH464" s="81">
        <f t="shared" si="133"/>
        <v>0</v>
      </c>
      <c r="BI464" s="82"/>
      <c r="BJ464" s="80"/>
      <c r="BK464" s="81">
        <f t="shared" si="134"/>
        <v>0</v>
      </c>
      <c r="BL464" s="82"/>
      <c r="BM464" s="80"/>
      <c r="BN464" s="81">
        <f t="shared" si="135"/>
        <v>0</v>
      </c>
      <c r="BO464" s="82"/>
    </row>
    <row r="465" spans="1:67" ht="39" hidden="1" customHeight="1" thickBot="1">
      <c r="A465" s="71">
        <v>85458</v>
      </c>
      <c r="B465" s="71" t="s">
        <v>2242</v>
      </c>
      <c r="C465" s="221" t="str">
        <f ca="1">IF(V465&gt;0,IF($C$12=B465,COUNT($C$12:C464,1),""),"")</f>
        <v/>
      </c>
      <c r="D465" s="221" t="str">
        <f ca="1">IF(V465&gt;0,IF($D$12=B465,COUNT($D$12:D464,1),""),"")</f>
        <v/>
      </c>
      <c r="E465" s="221" t="str">
        <f ca="1">IF(V465&gt;0,IF($E$12=B465,COUNT($E$12:E464,1),""),"")</f>
        <v/>
      </c>
      <c r="F465" s="221" t="str">
        <f ca="1">IF(V465&gt;0,IF($F$12=B465,COUNT($F$12:F464,1),""),"")</f>
        <v/>
      </c>
      <c r="G465" s="120" t="s">
        <v>1826</v>
      </c>
      <c r="H465" s="115">
        <v>90515</v>
      </c>
      <c r="I465" s="116" t="s">
        <v>453</v>
      </c>
      <c r="J465" s="116" t="s">
        <v>394</v>
      </c>
      <c r="K465" s="324">
        <v>49231000</v>
      </c>
      <c r="L465" s="121">
        <v>422209</v>
      </c>
      <c r="M465" s="117" t="s">
        <v>1316</v>
      </c>
      <c r="N465" s="117" t="s">
        <v>394</v>
      </c>
      <c r="O465" s="324">
        <v>9358000</v>
      </c>
      <c r="P465" s="77">
        <f ca="1">SUMIF($W$12:BO465,$P$11,W465:BO465)</f>
        <v>0</v>
      </c>
      <c r="Q465" s="77">
        <f ca="1">SUMIF($W$12:BP465,$P$11,X465:BP465)</f>
        <v>0</v>
      </c>
      <c r="R465" s="77">
        <v>0</v>
      </c>
      <c r="S465" s="78">
        <f t="shared" ca="1" si="120"/>
        <v>0</v>
      </c>
      <c r="T465" s="77">
        <f t="shared" ca="1" si="121"/>
        <v>0</v>
      </c>
      <c r="U465" s="77">
        <v>0</v>
      </c>
      <c r="V465" s="79">
        <f t="shared" ca="1" si="122"/>
        <v>0</v>
      </c>
      <c r="W465" s="80"/>
      <c r="X465" s="81">
        <f t="shared" si="123"/>
        <v>0</v>
      </c>
      <c r="Y465" s="82"/>
      <c r="Z465" s="80"/>
      <c r="AA465" s="81">
        <f t="shared" si="124"/>
        <v>0</v>
      </c>
      <c r="AB465" s="82"/>
      <c r="AC465" s="80"/>
      <c r="AD465" s="81">
        <f t="shared" si="125"/>
        <v>0</v>
      </c>
      <c r="AE465" s="82"/>
      <c r="AF465" s="80"/>
      <c r="AG465" s="81">
        <f t="shared" si="126"/>
        <v>0</v>
      </c>
      <c r="AH465" s="82"/>
      <c r="AI465" s="80"/>
      <c r="AJ465" s="81">
        <f t="shared" si="127"/>
        <v>0</v>
      </c>
      <c r="AK465" s="82"/>
      <c r="AL465" s="80"/>
      <c r="AM465" s="81">
        <v>0</v>
      </c>
      <c r="AN465" s="82"/>
      <c r="AO465" s="80"/>
      <c r="AP465" s="81">
        <v>0</v>
      </c>
      <c r="AQ465" s="82"/>
      <c r="AR465" s="80"/>
      <c r="AS465" s="81">
        <f t="shared" si="128"/>
        <v>0</v>
      </c>
      <c r="AT465" s="82"/>
      <c r="AU465" s="80"/>
      <c r="AV465" s="81">
        <f t="shared" si="129"/>
        <v>0</v>
      </c>
      <c r="AW465" s="82"/>
      <c r="AX465" s="80"/>
      <c r="AY465" s="81">
        <f t="shared" si="130"/>
        <v>0</v>
      </c>
      <c r="AZ465" s="82"/>
      <c r="BA465" s="80"/>
      <c r="BB465" s="81">
        <f t="shared" si="131"/>
        <v>0</v>
      </c>
      <c r="BC465" s="82"/>
      <c r="BD465" s="80"/>
      <c r="BE465" s="81">
        <f t="shared" si="132"/>
        <v>0</v>
      </c>
      <c r="BF465" s="82"/>
      <c r="BG465" s="80"/>
      <c r="BH465" s="81">
        <f t="shared" si="133"/>
        <v>0</v>
      </c>
      <c r="BI465" s="82"/>
      <c r="BJ465" s="80"/>
      <c r="BK465" s="81">
        <f t="shared" si="134"/>
        <v>0</v>
      </c>
      <c r="BL465" s="82"/>
      <c r="BM465" s="80"/>
      <c r="BN465" s="81">
        <f t="shared" si="135"/>
        <v>0</v>
      </c>
      <c r="BO465" s="82"/>
    </row>
    <row r="466" spans="1:67" ht="39" hidden="1" customHeight="1" thickBot="1">
      <c r="A466" s="71">
        <v>85459</v>
      </c>
      <c r="B466" s="71" t="s">
        <v>2242</v>
      </c>
      <c r="C466" s="221" t="str">
        <f ca="1">IF(V466&gt;0,IF($C$12=B466,COUNT($C$12:C465,1),""),"")</f>
        <v/>
      </c>
      <c r="D466" s="221" t="str">
        <f ca="1">IF(V466&gt;0,IF($D$12=B466,COUNT($D$12:D465,1),""),"")</f>
        <v/>
      </c>
      <c r="E466" s="221" t="str">
        <f ca="1">IF(V466&gt;0,IF($E$12=B466,COUNT($E$12:E465,1),""),"")</f>
        <v/>
      </c>
      <c r="F466" s="221" t="str">
        <f ca="1">IF(V466&gt;0,IF($F$12=B466,COUNT($F$12:F465,1),""),"")</f>
        <v/>
      </c>
      <c r="G466" s="120" t="s">
        <v>1826</v>
      </c>
      <c r="H466" s="115">
        <v>90516</v>
      </c>
      <c r="I466" s="116" t="s">
        <v>454</v>
      </c>
      <c r="J466" s="116" t="s">
        <v>394</v>
      </c>
      <c r="K466" s="324">
        <v>49231000</v>
      </c>
      <c r="L466" s="121">
        <v>422209</v>
      </c>
      <c r="M466" s="117" t="s">
        <v>1316</v>
      </c>
      <c r="N466" s="117" t="s">
        <v>394</v>
      </c>
      <c r="O466" s="324">
        <v>9358000</v>
      </c>
      <c r="P466" s="77">
        <f ca="1">SUMIF($W$12:BO466,$P$11,W466:BO466)</f>
        <v>0</v>
      </c>
      <c r="Q466" s="77">
        <f ca="1">SUMIF($W$12:BP466,$P$11,X466:BP466)</f>
        <v>0</v>
      </c>
      <c r="R466" s="77">
        <v>0</v>
      </c>
      <c r="S466" s="78">
        <f t="shared" ca="1" si="120"/>
        <v>0</v>
      </c>
      <c r="T466" s="77">
        <f t="shared" ca="1" si="121"/>
        <v>0</v>
      </c>
      <c r="U466" s="77">
        <v>0</v>
      </c>
      <c r="V466" s="79">
        <f t="shared" ca="1" si="122"/>
        <v>0</v>
      </c>
      <c r="W466" s="80"/>
      <c r="X466" s="81">
        <f t="shared" si="123"/>
        <v>0</v>
      </c>
      <c r="Y466" s="82"/>
      <c r="Z466" s="80"/>
      <c r="AA466" s="81">
        <f t="shared" si="124"/>
        <v>0</v>
      </c>
      <c r="AB466" s="82"/>
      <c r="AC466" s="80"/>
      <c r="AD466" s="81">
        <f t="shared" si="125"/>
        <v>0</v>
      </c>
      <c r="AE466" s="82"/>
      <c r="AF466" s="80"/>
      <c r="AG466" s="81">
        <f t="shared" si="126"/>
        <v>0</v>
      </c>
      <c r="AH466" s="82"/>
      <c r="AI466" s="80"/>
      <c r="AJ466" s="81">
        <f t="shared" si="127"/>
        <v>0</v>
      </c>
      <c r="AK466" s="82"/>
      <c r="AL466" s="80"/>
      <c r="AM466" s="81">
        <v>0</v>
      </c>
      <c r="AN466" s="82"/>
      <c r="AO466" s="80"/>
      <c r="AP466" s="81">
        <v>0</v>
      </c>
      <c r="AQ466" s="82"/>
      <c r="AR466" s="80"/>
      <c r="AS466" s="81">
        <f t="shared" si="128"/>
        <v>0</v>
      </c>
      <c r="AT466" s="82"/>
      <c r="AU466" s="80"/>
      <c r="AV466" s="81">
        <f t="shared" si="129"/>
        <v>0</v>
      </c>
      <c r="AW466" s="82"/>
      <c r="AX466" s="80"/>
      <c r="AY466" s="81">
        <f t="shared" si="130"/>
        <v>0</v>
      </c>
      <c r="AZ466" s="82"/>
      <c r="BA466" s="80"/>
      <c r="BB466" s="81">
        <f t="shared" si="131"/>
        <v>0</v>
      </c>
      <c r="BC466" s="82"/>
      <c r="BD466" s="80"/>
      <c r="BE466" s="81">
        <f t="shared" si="132"/>
        <v>0</v>
      </c>
      <c r="BF466" s="82"/>
      <c r="BG466" s="80"/>
      <c r="BH466" s="81">
        <f t="shared" si="133"/>
        <v>0</v>
      </c>
      <c r="BI466" s="82"/>
      <c r="BJ466" s="80"/>
      <c r="BK466" s="81">
        <f t="shared" si="134"/>
        <v>0</v>
      </c>
      <c r="BL466" s="82"/>
      <c r="BM466" s="80"/>
      <c r="BN466" s="81">
        <f t="shared" si="135"/>
        <v>0</v>
      </c>
      <c r="BO466" s="82"/>
    </row>
    <row r="467" spans="1:67" ht="39" hidden="1" customHeight="1" thickBot="1">
      <c r="A467" s="71">
        <v>85460</v>
      </c>
      <c r="B467" s="71" t="s">
        <v>2242</v>
      </c>
      <c r="C467" s="221" t="str">
        <f ca="1">IF(V467&gt;0,IF($C$12=B467,COUNT($C$12:C466,1),""),"")</f>
        <v/>
      </c>
      <c r="D467" s="221" t="str">
        <f ca="1">IF(V467&gt;0,IF($D$12=B467,COUNT($D$12:D466,1),""),"")</f>
        <v/>
      </c>
      <c r="E467" s="221" t="str">
        <f ca="1">IF(V467&gt;0,IF($E$12=B467,COUNT($E$12:E466,1),""),"")</f>
        <v/>
      </c>
      <c r="F467" s="221" t="str">
        <f ca="1">IF(V467&gt;0,IF($F$12=B467,COUNT($F$12:F466,1),""),"")</f>
        <v/>
      </c>
      <c r="G467" s="120"/>
      <c r="H467" s="115">
        <v>90517</v>
      </c>
      <c r="I467" s="116" t="s">
        <v>455</v>
      </c>
      <c r="J467" s="116" t="s">
        <v>394</v>
      </c>
      <c r="K467" s="324">
        <v>49231000</v>
      </c>
      <c r="L467" s="121">
        <v>422209</v>
      </c>
      <c r="M467" s="117" t="s">
        <v>1316</v>
      </c>
      <c r="N467" s="117" t="s">
        <v>394</v>
      </c>
      <c r="O467" s="324">
        <v>9358000</v>
      </c>
      <c r="P467" s="77">
        <f ca="1">SUMIF($W$12:BO467,$P$11,W467:BO467)</f>
        <v>0</v>
      </c>
      <c r="Q467" s="77">
        <f ca="1">SUMIF($W$12:BP467,$P$11,X467:BP467)</f>
        <v>0</v>
      </c>
      <c r="R467" s="77">
        <v>0</v>
      </c>
      <c r="S467" s="78">
        <f t="shared" ca="1" si="120"/>
        <v>0</v>
      </c>
      <c r="T467" s="77">
        <f t="shared" ca="1" si="121"/>
        <v>0</v>
      </c>
      <c r="U467" s="77">
        <v>0</v>
      </c>
      <c r="V467" s="79">
        <f t="shared" ca="1" si="122"/>
        <v>0</v>
      </c>
      <c r="W467" s="80"/>
      <c r="X467" s="81">
        <f t="shared" si="123"/>
        <v>0</v>
      </c>
      <c r="Y467" s="82"/>
      <c r="Z467" s="80"/>
      <c r="AA467" s="81">
        <f t="shared" si="124"/>
        <v>0</v>
      </c>
      <c r="AB467" s="82"/>
      <c r="AC467" s="80"/>
      <c r="AD467" s="81">
        <f t="shared" si="125"/>
        <v>0</v>
      </c>
      <c r="AE467" s="82"/>
      <c r="AF467" s="80"/>
      <c r="AG467" s="81">
        <f t="shared" si="126"/>
        <v>0</v>
      </c>
      <c r="AH467" s="82"/>
      <c r="AI467" s="80"/>
      <c r="AJ467" s="81">
        <f t="shared" si="127"/>
        <v>0</v>
      </c>
      <c r="AK467" s="82"/>
      <c r="AL467" s="80"/>
      <c r="AM467" s="81">
        <v>0</v>
      </c>
      <c r="AN467" s="82"/>
      <c r="AO467" s="80"/>
      <c r="AP467" s="81">
        <v>0</v>
      </c>
      <c r="AQ467" s="82"/>
      <c r="AR467" s="80"/>
      <c r="AS467" s="81">
        <f t="shared" si="128"/>
        <v>0</v>
      </c>
      <c r="AT467" s="82"/>
      <c r="AU467" s="80"/>
      <c r="AV467" s="81">
        <f t="shared" si="129"/>
        <v>0</v>
      </c>
      <c r="AW467" s="82"/>
      <c r="AX467" s="80"/>
      <c r="AY467" s="81">
        <f t="shared" si="130"/>
        <v>0</v>
      </c>
      <c r="AZ467" s="82"/>
      <c r="BA467" s="80"/>
      <c r="BB467" s="81">
        <f t="shared" si="131"/>
        <v>0</v>
      </c>
      <c r="BC467" s="82"/>
      <c r="BD467" s="80"/>
      <c r="BE467" s="81">
        <f t="shared" si="132"/>
        <v>0</v>
      </c>
      <c r="BF467" s="82"/>
      <c r="BG467" s="80"/>
      <c r="BH467" s="81">
        <f t="shared" si="133"/>
        <v>0</v>
      </c>
      <c r="BI467" s="82"/>
      <c r="BJ467" s="80"/>
      <c r="BK467" s="81">
        <f t="shared" si="134"/>
        <v>0</v>
      </c>
      <c r="BL467" s="82"/>
      <c r="BM467" s="80"/>
      <c r="BN467" s="81">
        <f t="shared" si="135"/>
        <v>0</v>
      </c>
      <c r="BO467" s="82"/>
    </row>
    <row r="468" spans="1:67" ht="39" hidden="1" customHeight="1" thickBot="1">
      <c r="A468" s="71">
        <v>85461</v>
      </c>
      <c r="B468" s="71" t="s">
        <v>2242</v>
      </c>
      <c r="C468" s="221" t="str">
        <f ca="1">IF(V468&gt;0,IF($C$12=B468,COUNT($C$12:C467,1),""),"")</f>
        <v/>
      </c>
      <c r="D468" s="221" t="str">
        <f ca="1">IF(V468&gt;0,IF($D$12=B468,COUNT($D$12:D467,1),""),"")</f>
        <v/>
      </c>
      <c r="E468" s="221" t="str">
        <f ca="1">IF(V468&gt;0,IF($E$12=B468,COUNT($E$12:E467,1),""),"")</f>
        <v/>
      </c>
      <c r="F468" s="221" t="str">
        <f ca="1">IF(V468&gt;0,IF($F$12=B468,COUNT($F$12:F467,1),""),"")</f>
        <v/>
      </c>
      <c r="G468" s="120"/>
      <c r="H468" s="115">
        <v>90518</v>
      </c>
      <c r="I468" s="116" t="s">
        <v>456</v>
      </c>
      <c r="J468" s="116" t="s">
        <v>394</v>
      </c>
      <c r="K468" s="324">
        <v>50517000</v>
      </c>
      <c r="L468" s="121">
        <v>422209</v>
      </c>
      <c r="M468" s="117" t="s">
        <v>1316</v>
      </c>
      <c r="N468" s="117" t="s">
        <v>394</v>
      </c>
      <c r="O468" s="324">
        <v>9358000</v>
      </c>
      <c r="P468" s="77">
        <f ca="1">SUMIF($W$12:BO468,$P$11,W468:BO468)</f>
        <v>0</v>
      </c>
      <c r="Q468" s="77">
        <f ca="1">SUMIF($W$12:BP468,$P$11,X468:BP468)</f>
        <v>0</v>
      </c>
      <c r="R468" s="77">
        <v>0</v>
      </c>
      <c r="S468" s="78">
        <f t="shared" ca="1" si="120"/>
        <v>0</v>
      </c>
      <c r="T468" s="77">
        <f t="shared" ca="1" si="121"/>
        <v>0</v>
      </c>
      <c r="U468" s="77">
        <v>0</v>
      </c>
      <c r="V468" s="79">
        <f t="shared" ca="1" si="122"/>
        <v>0</v>
      </c>
      <c r="W468" s="80"/>
      <c r="X468" s="81">
        <f t="shared" si="123"/>
        <v>0</v>
      </c>
      <c r="Y468" s="82"/>
      <c r="Z468" s="80"/>
      <c r="AA468" s="81">
        <f t="shared" si="124"/>
        <v>0</v>
      </c>
      <c r="AB468" s="82"/>
      <c r="AC468" s="80"/>
      <c r="AD468" s="81">
        <f t="shared" si="125"/>
        <v>0</v>
      </c>
      <c r="AE468" s="82"/>
      <c r="AF468" s="80"/>
      <c r="AG468" s="81">
        <f t="shared" si="126"/>
        <v>0</v>
      </c>
      <c r="AH468" s="82"/>
      <c r="AI468" s="80"/>
      <c r="AJ468" s="81">
        <f t="shared" si="127"/>
        <v>0</v>
      </c>
      <c r="AK468" s="82"/>
      <c r="AL468" s="80"/>
      <c r="AM468" s="81">
        <v>0</v>
      </c>
      <c r="AN468" s="82"/>
      <c r="AO468" s="80"/>
      <c r="AP468" s="81">
        <v>0</v>
      </c>
      <c r="AQ468" s="82"/>
      <c r="AR468" s="80"/>
      <c r="AS468" s="81">
        <f t="shared" si="128"/>
        <v>0</v>
      </c>
      <c r="AT468" s="82"/>
      <c r="AU468" s="80"/>
      <c r="AV468" s="81">
        <f t="shared" si="129"/>
        <v>0</v>
      </c>
      <c r="AW468" s="82"/>
      <c r="AX468" s="80"/>
      <c r="AY468" s="81">
        <f t="shared" si="130"/>
        <v>0</v>
      </c>
      <c r="AZ468" s="82"/>
      <c r="BA468" s="80"/>
      <c r="BB468" s="81">
        <f t="shared" si="131"/>
        <v>0</v>
      </c>
      <c r="BC468" s="82"/>
      <c r="BD468" s="80"/>
      <c r="BE468" s="81">
        <f t="shared" si="132"/>
        <v>0</v>
      </c>
      <c r="BF468" s="82"/>
      <c r="BG468" s="80"/>
      <c r="BH468" s="81">
        <f t="shared" si="133"/>
        <v>0</v>
      </c>
      <c r="BI468" s="82"/>
      <c r="BJ468" s="80"/>
      <c r="BK468" s="81">
        <f t="shared" si="134"/>
        <v>0</v>
      </c>
      <c r="BL468" s="82"/>
      <c r="BM468" s="80"/>
      <c r="BN468" s="81">
        <f t="shared" si="135"/>
        <v>0</v>
      </c>
      <c r="BO468" s="82"/>
    </row>
    <row r="469" spans="1:67" ht="39" hidden="1" customHeight="1" thickBot="1">
      <c r="A469" s="71">
        <v>85462</v>
      </c>
      <c r="B469" s="71" t="s">
        <v>2242</v>
      </c>
      <c r="C469" s="221" t="str">
        <f ca="1">IF(V469&gt;0,IF($C$12=B469,COUNT($C$12:C468,1),""),"")</f>
        <v/>
      </c>
      <c r="D469" s="221" t="str">
        <f ca="1">IF(V469&gt;0,IF($D$12=B469,COUNT($D$12:D468,1),""),"")</f>
        <v/>
      </c>
      <c r="E469" s="221" t="str">
        <f ca="1">IF(V469&gt;0,IF($E$12=B469,COUNT($E$12:E468,1),""),"")</f>
        <v/>
      </c>
      <c r="F469" s="221" t="str">
        <f ca="1">IF(V469&gt;0,IF($F$12=B469,COUNT($F$12:F468,1),""),"")</f>
        <v/>
      </c>
      <c r="G469" s="120">
        <v>741000150</v>
      </c>
      <c r="H469" s="115">
        <v>90519</v>
      </c>
      <c r="I469" s="116" t="s">
        <v>457</v>
      </c>
      <c r="J469" s="116" t="s">
        <v>153</v>
      </c>
      <c r="K469" s="324">
        <v>12923000</v>
      </c>
      <c r="L469" s="121">
        <v>422201</v>
      </c>
      <c r="M469" s="117" t="s">
        <v>1308</v>
      </c>
      <c r="N469" s="117" t="s">
        <v>153</v>
      </c>
      <c r="O469" s="324">
        <v>4636000</v>
      </c>
      <c r="P469" s="77">
        <f ca="1">SUMIF($W$12:BO469,$P$11,W469:BO469)</f>
        <v>0</v>
      </c>
      <c r="Q469" s="77">
        <f ca="1">SUMIF($W$12:BP469,$P$11,X469:BP469)</f>
        <v>0</v>
      </c>
      <c r="R469" s="77">
        <v>0</v>
      </c>
      <c r="S469" s="78">
        <f t="shared" ca="1" si="120"/>
        <v>0</v>
      </c>
      <c r="T469" s="77">
        <f t="shared" ca="1" si="121"/>
        <v>0</v>
      </c>
      <c r="U469" s="77">
        <v>0</v>
      </c>
      <c r="V469" s="79">
        <f t="shared" ca="1" si="122"/>
        <v>0</v>
      </c>
      <c r="W469" s="80"/>
      <c r="X469" s="81">
        <f t="shared" si="123"/>
        <v>0</v>
      </c>
      <c r="Y469" s="82"/>
      <c r="Z469" s="80"/>
      <c r="AA469" s="81">
        <f t="shared" si="124"/>
        <v>0</v>
      </c>
      <c r="AB469" s="82"/>
      <c r="AC469" s="80"/>
      <c r="AD469" s="81">
        <f t="shared" si="125"/>
        <v>0</v>
      </c>
      <c r="AE469" s="82"/>
      <c r="AF469" s="80"/>
      <c r="AG469" s="81">
        <f t="shared" si="126"/>
        <v>0</v>
      </c>
      <c r="AH469" s="82"/>
      <c r="AI469" s="80"/>
      <c r="AJ469" s="81">
        <f t="shared" si="127"/>
        <v>0</v>
      </c>
      <c r="AK469" s="82"/>
      <c r="AL469" s="80"/>
      <c r="AM469" s="81">
        <v>0</v>
      </c>
      <c r="AN469" s="82"/>
      <c r="AO469" s="80"/>
      <c r="AP469" s="81">
        <v>0</v>
      </c>
      <c r="AQ469" s="82"/>
      <c r="AR469" s="80"/>
      <c r="AS469" s="81">
        <f t="shared" si="128"/>
        <v>0</v>
      </c>
      <c r="AT469" s="82"/>
      <c r="AU469" s="80"/>
      <c r="AV469" s="81">
        <f t="shared" si="129"/>
        <v>0</v>
      </c>
      <c r="AW469" s="82"/>
      <c r="AX469" s="80"/>
      <c r="AY469" s="81">
        <f t="shared" si="130"/>
        <v>0</v>
      </c>
      <c r="AZ469" s="82"/>
      <c r="BA469" s="80"/>
      <c r="BB469" s="81">
        <f t="shared" si="131"/>
        <v>0</v>
      </c>
      <c r="BC469" s="82"/>
      <c r="BD469" s="80"/>
      <c r="BE469" s="81">
        <f t="shared" si="132"/>
        <v>0</v>
      </c>
      <c r="BF469" s="82"/>
      <c r="BG469" s="80"/>
      <c r="BH469" s="81">
        <f t="shared" si="133"/>
        <v>0</v>
      </c>
      <c r="BI469" s="82"/>
      <c r="BJ469" s="80"/>
      <c r="BK469" s="81">
        <f t="shared" si="134"/>
        <v>0</v>
      </c>
      <c r="BL469" s="82"/>
      <c r="BM469" s="80"/>
      <c r="BN469" s="81">
        <f t="shared" si="135"/>
        <v>0</v>
      </c>
      <c r="BO469" s="82"/>
    </row>
    <row r="470" spans="1:67" ht="39" hidden="1" customHeight="1" thickBot="1">
      <c r="A470" s="71">
        <v>85463</v>
      </c>
      <c r="B470" s="71" t="s">
        <v>2242</v>
      </c>
      <c r="C470" s="221" t="str">
        <f ca="1">IF(V470&gt;0,IF($C$12=B470,COUNT($C$12:C469,1),""),"")</f>
        <v/>
      </c>
      <c r="D470" s="221" t="str">
        <f ca="1">IF(V470&gt;0,IF($D$12=B470,COUNT($D$12:D469,1),""),"")</f>
        <v/>
      </c>
      <c r="E470" s="221" t="str">
        <f ca="1">IF(V470&gt;0,IF($E$12=B470,COUNT($E$12:E469,1),""),"")</f>
        <v/>
      </c>
      <c r="F470" s="221" t="str">
        <f ca="1">IF(V470&gt;0,IF($F$12=B470,COUNT($F$12:F469,1),""),"")</f>
        <v/>
      </c>
      <c r="G470" s="120" t="s">
        <v>1826</v>
      </c>
      <c r="H470" s="115">
        <v>90520</v>
      </c>
      <c r="I470" s="116" t="s">
        <v>458</v>
      </c>
      <c r="J470" s="116" t="s">
        <v>153</v>
      </c>
      <c r="K470" s="324">
        <v>12923000</v>
      </c>
      <c r="L470" s="121">
        <v>422201</v>
      </c>
      <c r="M470" s="117" t="s">
        <v>1308</v>
      </c>
      <c r="N470" s="117" t="s">
        <v>153</v>
      </c>
      <c r="O470" s="324">
        <v>4636000</v>
      </c>
      <c r="P470" s="77">
        <f ca="1">SUMIF($W$12:BO470,$P$11,W470:BO470)</f>
        <v>0</v>
      </c>
      <c r="Q470" s="77">
        <f ca="1">SUMIF($W$12:BP470,$P$11,X470:BP470)</f>
        <v>0</v>
      </c>
      <c r="R470" s="77">
        <v>0</v>
      </c>
      <c r="S470" s="78">
        <f t="shared" ca="1" si="120"/>
        <v>0</v>
      </c>
      <c r="T470" s="77">
        <f t="shared" ca="1" si="121"/>
        <v>0</v>
      </c>
      <c r="U470" s="77">
        <v>0</v>
      </c>
      <c r="V470" s="79">
        <f t="shared" ca="1" si="122"/>
        <v>0</v>
      </c>
      <c r="W470" s="80"/>
      <c r="X470" s="81">
        <f t="shared" si="123"/>
        <v>0</v>
      </c>
      <c r="Y470" s="82"/>
      <c r="Z470" s="80"/>
      <c r="AA470" s="81">
        <f t="shared" si="124"/>
        <v>0</v>
      </c>
      <c r="AB470" s="82"/>
      <c r="AC470" s="80"/>
      <c r="AD470" s="81">
        <f t="shared" si="125"/>
        <v>0</v>
      </c>
      <c r="AE470" s="82"/>
      <c r="AF470" s="80"/>
      <c r="AG470" s="81">
        <f t="shared" si="126"/>
        <v>0</v>
      </c>
      <c r="AH470" s="82"/>
      <c r="AI470" s="80"/>
      <c r="AJ470" s="81">
        <f t="shared" si="127"/>
        <v>0</v>
      </c>
      <c r="AK470" s="82"/>
      <c r="AL470" s="80"/>
      <c r="AM470" s="81">
        <v>0</v>
      </c>
      <c r="AN470" s="82"/>
      <c r="AO470" s="80"/>
      <c r="AP470" s="81">
        <v>0</v>
      </c>
      <c r="AQ470" s="82"/>
      <c r="AR470" s="80"/>
      <c r="AS470" s="81">
        <f t="shared" si="128"/>
        <v>0</v>
      </c>
      <c r="AT470" s="82"/>
      <c r="AU470" s="80"/>
      <c r="AV470" s="81">
        <f t="shared" si="129"/>
        <v>0</v>
      </c>
      <c r="AW470" s="82"/>
      <c r="AX470" s="80"/>
      <c r="AY470" s="81">
        <f t="shared" si="130"/>
        <v>0</v>
      </c>
      <c r="AZ470" s="82"/>
      <c r="BA470" s="80"/>
      <c r="BB470" s="81">
        <f t="shared" si="131"/>
        <v>0</v>
      </c>
      <c r="BC470" s="82"/>
      <c r="BD470" s="80"/>
      <c r="BE470" s="81">
        <f t="shared" si="132"/>
        <v>0</v>
      </c>
      <c r="BF470" s="82"/>
      <c r="BG470" s="80"/>
      <c r="BH470" s="81">
        <f t="shared" si="133"/>
        <v>0</v>
      </c>
      <c r="BI470" s="82"/>
      <c r="BJ470" s="80"/>
      <c r="BK470" s="81">
        <f t="shared" si="134"/>
        <v>0</v>
      </c>
      <c r="BL470" s="82"/>
      <c r="BM470" s="80"/>
      <c r="BN470" s="81">
        <f t="shared" si="135"/>
        <v>0</v>
      </c>
      <c r="BO470" s="82"/>
    </row>
    <row r="471" spans="1:67" ht="39" hidden="1" customHeight="1" thickBot="1">
      <c r="A471" s="71">
        <v>85464</v>
      </c>
      <c r="B471" s="71" t="s">
        <v>2242</v>
      </c>
      <c r="C471" s="221" t="str">
        <f ca="1">IF(V471&gt;0,IF($C$12=B471,COUNT($C$12:C470,1),""),"")</f>
        <v/>
      </c>
      <c r="D471" s="221" t="str">
        <f ca="1">IF(V471&gt;0,IF($D$12=B471,COUNT($D$12:D470,1),""),"")</f>
        <v/>
      </c>
      <c r="E471" s="221" t="str">
        <f ca="1">IF(V471&gt;0,IF($E$12=B471,COUNT($E$12:E470,1),""),"")</f>
        <v/>
      </c>
      <c r="F471" s="221" t="str">
        <f ca="1">IF(V471&gt;0,IF($F$12=B471,COUNT($F$12:F470,1),""),"")</f>
        <v/>
      </c>
      <c r="G471" s="120" t="s">
        <v>1826</v>
      </c>
      <c r="H471" s="115">
        <v>90521</v>
      </c>
      <c r="I471" s="116" t="s">
        <v>459</v>
      </c>
      <c r="J471" s="116" t="s">
        <v>153</v>
      </c>
      <c r="K471" s="324">
        <v>12923000</v>
      </c>
      <c r="L471" s="121">
        <v>422201</v>
      </c>
      <c r="M471" s="117" t="s">
        <v>1308</v>
      </c>
      <c r="N471" s="117" t="s">
        <v>153</v>
      </c>
      <c r="O471" s="324">
        <v>4636000</v>
      </c>
      <c r="P471" s="77">
        <f ca="1">SUMIF($W$12:BO471,$P$11,W471:BO471)</f>
        <v>0</v>
      </c>
      <c r="Q471" s="77">
        <f ca="1">SUMIF($W$12:BP471,$P$11,X471:BP471)</f>
        <v>0</v>
      </c>
      <c r="R471" s="77">
        <v>0</v>
      </c>
      <c r="S471" s="78">
        <f t="shared" ca="1" si="120"/>
        <v>0</v>
      </c>
      <c r="T471" s="77">
        <f t="shared" ca="1" si="121"/>
        <v>0</v>
      </c>
      <c r="U471" s="77">
        <v>0</v>
      </c>
      <c r="V471" s="79">
        <f t="shared" ca="1" si="122"/>
        <v>0</v>
      </c>
      <c r="W471" s="80"/>
      <c r="X471" s="81">
        <f t="shared" si="123"/>
        <v>0</v>
      </c>
      <c r="Y471" s="82"/>
      <c r="Z471" s="80"/>
      <c r="AA471" s="81">
        <f t="shared" si="124"/>
        <v>0</v>
      </c>
      <c r="AB471" s="82"/>
      <c r="AC471" s="80"/>
      <c r="AD471" s="81">
        <f t="shared" si="125"/>
        <v>0</v>
      </c>
      <c r="AE471" s="82"/>
      <c r="AF471" s="80"/>
      <c r="AG471" s="81">
        <f t="shared" si="126"/>
        <v>0</v>
      </c>
      <c r="AH471" s="82"/>
      <c r="AI471" s="80"/>
      <c r="AJ471" s="81">
        <f t="shared" si="127"/>
        <v>0</v>
      </c>
      <c r="AK471" s="82"/>
      <c r="AL471" s="80"/>
      <c r="AM471" s="81">
        <v>0</v>
      </c>
      <c r="AN471" s="82"/>
      <c r="AO471" s="80"/>
      <c r="AP471" s="81">
        <v>0</v>
      </c>
      <c r="AQ471" s="82"/>
      <c r="AR471" s="80"/>
      <c r="AS471" s="81">
        <f t="shared" si="128"/>
        <v>0</v>
      </c>
      <c r="AT471" s="82"/>
      <c r="AU471" s="80"/>
      <c r="AV471" s="81">
        <f t="shared" si="129"/>
        <v>0</v>
      </c>
      <c r="AW471" s="82"/>
      <c r="AX471" s="80"/>
      <c r="AY471" s="81">
        <f t="shared" si="130"/>
        <v>0</v>
      </c>
      <c r="AZ471" s="82"/>
      <c r="BA471" s="80"/>
      <c r="BB471" s="81">
        <f t="shared" si="131"/>
        <v>0</v>
      </c>
      <c r="BC471" s="82"/>
      <c r="BD471" s="80"/>
      <c r="BE471" s="81">
        <f t="shared" si="132"/>
        <v>0</v>
      </c>
      <c r="BF471" s="82"/>
      <c r="BG471" s="80"/>
      <c r="BH471" s="81">
        <f t="shared" si="133"/>
        <v>0</v>
      </c>
      <c r="BI471" s="82"/>
      <c r="BJ471" s="80"/>
      <c r="BK471" s="81">
        <f t="shared" si="134"/>
        <v>0</v>
      </c>
      <c r="BL471" s="82"/>
      <c r="BM471" s="80"/>
      <c r="BN471" s="81">
        <f t="shared" si="135"/>
        <v>0</v>
      </c>
      <c r="BO471" s="82"/>
    </row>
    <row r="472" spans="1:67" ht="39" hidden="1" customHeight="1" thickBot="1">
      <c r="A472" s="71">
        <v>85465</v>
      </c>
      <c r="B472" s="71" t="s">
        <v>2242</v>
      </c>
      <c r="C472" s="221" t="str">
        <f ca="1">IF(V472&gt;0,IF($C$12=B472,COUNT($C$12:C471,1),""),"")</f>
        <v/>
      </c>
      <c r="D472" s="221" t="str">
        <f ca="1">IF(V472&gt;0,IF($D$12=B472,COUNT($D$12:D471,1),""),"")</f>
        <v/>
      </c>
      <c r="E472" s="221" t="str">
        <f ca="1">IF(V472&gt;0,IF($E$12=B472,COUNT($E$12:E471,1),""),"")</f>
        <v/>
      </c>
      <c r="F472" s="221" t="str">
        <f ca="1">IF(V472&gt;0,IF($F$12=B472,COUNT($F$12:F471,1),""),"")</f>
        <v/>
      </c>
      <c r="G472" s="120" t="s">
        <v>1826</v>
      </c>
      <c r="H472" s="115">
        <v>90522</v>
      </c>
      <c r="I472" s="116" t="s">
        <v>460</v>
      </c>
      <c r="J472" s="116" t="s">
        <v>153</v>
      </c>
      <c r="K472" s="324">
        <v>12923000</v>
      </c>
      <c r="L472" s="121">
        <v>422201</v>
      </c>
      <c r="M472" s="117" t="s">
        <v>1308</v>
      </c>
      <c r="N472" s="117" t="s">
        <v>153</v>
      </c>
      <c r="O472" s="324">
        <v>4636000</v>
      </c>
      <c r="P472" s="77">
        <f ca="1">SUMIF($W$12:BO472,$P$11,W472:BO472)</f>
        <v>0</v>
      </c>
      <c r="Q472" s="77">
        <f ca="1">SUMIF($W$12:BP472,$P$11,X472:BP472)</f>
        <v>0</v>
      </c>
      <c r="R472" s="77">
        <v>0</v>
      </c>
      <c r="S472" s="78">
        <f t="shared" ca="1" si="120"/>
        <v>0</v>
      </c>
      <c r="T472" s="77">
        <f t="shared" ca="1" si="121"/>
        <v>0</v>
      </c>
      <c r="U472" s="77">
        <v>0</v>
      </c>
      <c r="V472" s="79">
        <f t="shared" ca="1" si="122"/>
        <v>0</v>
      </c>
      <c r="W472" s="80"/>
      <c r="X472" s="81">
        <f t="shared" si="123"/>
        <v>0</v>
      </c>
      <c r="Y472" s="82"/>
      <c r="Z472" s="80"/>
      <c r="AA472" s="81">
        <f t="shared" si="124"/>
        <v>0</v>
      </c>
      <c r="AB472" s="82"/>
      <c r="AC472" s="80"/>
      <c r="AD472" s="81">
        <f t="shared" si="125"/>
        <v>0</v>
      </c>
      <c r="AE472" s="82"/>
      <c r="AF472" s="80"/>
      <c r="AG472" s="81">
        <f t="shared" si="126"/>
        <v>0</v>
      </c>
      <c r="AH472" s="82"/>
      <c r="AI472" s="80"/>
      <c r="AJ472" s="81">
        <f t="shared" si="127"/>
        <v>0</v>
      </c>
      <c r="AK472" s="82"/>
      <c r="AL472" s="80"/>
      <c r="AM472" s="81">
        <v>0</v>
      </c>
      <c r="AN472" s="82"/>
      <c r="AO472" s="80"/>
      <c r="AP472" s="81">
        <v>0</v>
      </c>
      <c r="AQ472" s="82"/>
      <c r="AR472" s="80"/>
      <c r="AS472" s="81">
        <f t="shared" si="128"/>
        <v>0</v>
      </c>
      <c r="AT472" s="82"/>
      <c r="AU472" s="80"/>
      <c r="AV472" s="81">
        <f t="shared" si="129"/>
        <v>0</v>
      </c>
      <c r="AW472" s="82"/>
      <c r="AX472" s="80"/>
      <c r="AY472" s="81">
        <f t="shared" si="130"/>
        <v>0</v>
      </c>
      <c r="AZ472" s="82"/>
      <c r="BA472" s="80"/>
      <c r="BB472" s="81">
        <f t="shared" si="131"/>
        <v>0</v>
      </c>
      <c r="BC472" s="82"/>
      <c r="BD472" s="80"/>
      <c r="BE472" s="81">
        <f t="shared" si="132"/>
        <v>0</v>
      </c>
      <c r="BF472" s="82"/>
      <c r="BG472" s="80"/>
      <c r="BH472" s="81">
        <f t="shared" si="133"/>
        <v>0</v>
      </c>
      <c r="BI472" s="82"/>
      <c r="BJ472" s="80"/>
      <c r="BK472" s="81">
        <f t="shared" si="134"/>
        <v>0</v>
      </c>
      <c r="BL472" s="82"/>
      <c r="BM472" s="80"/>
      <c r="BN472" s="81">
        <f t="shared" si="135"/>
        <v>0</v>
      </c>
      <c r="BO472" s="82"/>
    </row>
    <row r="473" spans="1:67" ht="39" hidden="1" customHeight="1" thickBot="1">
      <c r="A473" s="71">
        <v>85466</v>
      </c>
      <c r="B473" s="71" t="s">
        <v>2242</v>
      </c>
      <c r="C473" s="221" t="str">
        <f ca="1">IF(V473&gt;0,IF($C$12=B473,COUNT($C$12:C472,1),""),"")</f>
        <v/>
      </c>
      <c r="D473" s="221" t="str">
        <f ca="1">IF(V473&gt;0,IF($D$12=B473,COUNT($D$12:D472,1),""),"")</f>
        <v/>
      </c>
      <c r="E473" s="221" t="str">
        <f ca="1">IF(V473&gt;0,IF($E$12=B473,COUNT($E$12:E472,1),""),"")</f>
        <v/>
      </c>
      <c r="F473" s="221" t="str">
        <f ca="1">IF(V473&gt;0,IF($F$12=B473,COUNT($F$12:F472,1),""),"")</f>
        <v/>
      </c>
      <c r="G473" s="120" t="s">
        <v>1826</v>
      </c>
      <c r="H473" s="115">
        <v>90523</v>
      </c>
      <c r="I473" s="116" t="s">
        <v>461</v>
      </c>
      <c r="J473" s="116" t="s">
        <v>153</v>
      </c>
      <c r="K473" s="324">
        <v>12923000</v>
      </c>
      <c r="L473" s="121">
        <v>422202</v>
      </c>
      <c r="M473" s="117" t="s">
        <v>1309</v>
      </c>
      <c r="N473" s="117" t="s">
        <v>153</v>
      </c>
      <c r="O473" s="324">
        <v>5112000</v>
      </c>
      <c r="P473" s="77">
        <f ca="1">SUMIF($W$12:BO473,$P$11,W473:BO473)</f>
        <v>0</v>
      </c>
      <c r="Q473" s="77">
        <f ca="1">SUMIF($W$12:BP473,$P$11,X473:BP473)</f>
        <v>0</v>
      </c>
      <c r="R473" s="77">
        <v>0</v>
      </c>
      <c r="S473" s="78">
        <f t="shared" ca="1" si="120"/>
        <v>0</v>
      </c>
      <c r="T473" s="77">
        <f t="shared" ca="1" si="121"/>
        <v>0</v>
      </c>
      <c r="U473" s="77">
        <v>0</v>
      </c>
      <c r="V473" s="79">
        <f t="shared" ca="1" si="122"/>
        <v>0</v>
      </c>
      <c r="W473" s="80"/>
      <c r="X473" s="81">
        <f t="shared" si="123"/>
        <v>0</v>
      </c>
      <c r="Y473" s="82"/>
      <c r="Z473" s="80"/>
      <c r="AA473" s="81">
        <f t="shared" si="124"/>
        <v>0</v>
      </c>
      <c r="AB473" s="82"/>
      <c r="AC473" s="80"/>
      <c r="AD473" s="81">
        <f t="shared" si="125"/>
        <v>0</v>
      </c>
      <c r="AE473" s="82"/>
      <c r="AF473" s="80"/>
      <c r="AG473" s="81">
        <f t="shared" si="126"/>
        <v>0</v>
      </c>
      <c r="AH473" s="82"/>
      <c r="AI473" s="80"/>
      <c r="AJ473" s="81">
        <f t="shared" si="127"/>
        <v>0</v>
      </c>
      <c r="AK473" s="82"/>
      <c r="AL473" s="80"/>
      <c r="AM473" s="81">
        <v>0</v>
      </c>
      <c r="AN473" s="82"/>
      <c r="AO473" s="80"/>
      <c r="AP473" s="81">
        <v>0</v>
      </c>
      <c r="AQ473" s="82"/>
      <c r="AR473" s="80"/>
      <c r="AS473" s="81">
        <f t="shared" si="128"/>
        <v>0</v>
      </c>
      <c r="AT473" s="82"/>
      <c r="AU473" s="80"/>
      <c r="AV473" s="81">
        <f t="shared" si="129"/>
        <v>0</v>
      </c>
      <c r="AW473" s="82"/>
      <c r="AX473" s="80"/>
      <c r="AY473" s="81">
        <f t="shared" si="130"/>
        <v>0</v>
      </c>
      <c r="AZ473" s="82"/>
      <c r="BA473" s="80"/>
      <c r="BB473" s="81">
        <f t="shared" si="131"/>
        <v>0</v>
      </c>
      <c r="BC473" s="82"/>
      <c r="BD473" s="80"/>
      <c r="BE473" s="81">
        <f t="shared" si="132"/>
        <v>0</v>
      </c>
      <c r="BF473" s="82"/>
      <c r="BG473" s="80"/>
      <c r="BH473" s="81">
        <f t="shared" si="133"/>
        <v>0</v>
      </c>
      <c r="BI473" s="82"/>
      <c r="BJ473" s="80"/>
      <c r="BK473" s="81">
        <f t="shared" si="134"/>
        <v>0</v>
      </c>
      <c r="BL473" s="82"/>
      <c r="BM473" s="80"/>
      <c r="BN473" s="81">
        <f t="shared" si="135"/>
        <v>0</v>
      </c>
      <c r="BO473" s="82"/>
    </row>
    <row r="474" spans="1:67" ht="39" hidden="1" customHeight="1" thickBot="1">
      <c r="A474" s="71">
        <v>85467</v>
      </c>
      <c r="B474" s="71" t="s">
        <v>2242</v>
      </c>
      <c r="C474" s="221" t="str">
        <f ca="1">IF(V474&gt;0,IF($C$12=B474,COUNT($C$12:C473,1),""),"")</f>
        <v/>
      </c>
      <c r="D474" s="221" t="str">
        <f ca="1">IF(V474&gt;0,IF($D$12=B474,COUNT($D$12:D473,1),""),"")</f>
        <v/>
      </c>
      <c r="E474" s="221" t="str">
        <f ca="1">IF(V474&gt;0,IF($E$12=B474,COUNT($E$12:E473,1),""),"")</f>
        <v/>
      </c>
      <c r="F474" s="221" t="str">
        <f ca="1">IF(V474&gt;0,IF($F$12=B474,COUNT($F$12:F473,1),""),"")</f>
        <v/>
      </c>
      <c r="G474" s="120" t="s">
        <v>1826</v>
      </c>
      <c r="H474" s="115">
        <v>90524</v>
      </c>
      <c r="I474" s="116" t="s">
        <v>462</v>
      </c>
      <c r="J474" s="116" t="s">
        <v>153</v>
      </c>
      <c r="K474" s="324">
        <v>13013000</v>
      </c>
      <c r="L474" s="121">
        <v>422202</v>
      </c>
      <c r="M474" s="117" t="s">
        <v>1309</v>
      </c>
      <c r="N474" s="117" t="s">
        <v>153</v>
      </c>
      <c r="O474" s="324">
        <v>5112000</v>
      </c>
      <c r="P474" s="77">
        <f ca="1">SUMIF($W$12:BO474,$P$11,W474:BO474)</f>
        <v>0</v>
      </c>
      <c r="Q474" s="77">
        <f ca="1">SUMIF($W$12:BP474,$P$11,X474:BP474)</f>
        <v>0</v>
      </c>
      <c r="R474" s="77">
        <v>0</v>
      </c>
      <c r="S474" s="78">
        <f t="shared" ca="1" si="120"/>
        <v>0</v>
      </c>
      <c r="T474" s="77">
        <f t="shared" ca="1" si="121"/>
        <v>0</v>
      </c>
      <c r="U474" s="77">
        <v>0</v>
      </c>
      <c r="V474" s="79">
        <f t="shared" ca="1" si="122"/>
        <v>0</v>
      </c>
      <c r="W474" s="80"/>
      <c r="X474" s="81">
        <f t="shared" si="123"/>
        <v>0</v>
      </c>
      <c r="Y474" s="82"/>
      <c r="Z474" s="80"/>
      <c r="AA474" s="81">
        <f t="shared" si="124"/>
        <v>0</v>
      </c>
      <c r="AB474" s="82"/>
      <c r="AC474" s="80"/>
      <c r="AD474" s="81">
        <f t="shared" si="125"/>
        <v>0</v>
      </c>
      <c r="AE474" s="82"/>
      <c r="AF474" s="80"/>
      <c r="AG474" s="81">
        <f t="shared" si="126"/>
        <v>0</v>
      </c>
      <c r="AH474" s="82"/>
      <c r="AI474" s="80"/>
      <c r="AJ474" s="81">
        <f t="shared" si="127"/>
        <v>0</v>
      </c>
      <c r="AK474" s="82"/>
      <c r="AL474" s="80"/>
      <c r="AM474" s="81">
        <v>0</v>
      </c>
      <c r="AN474" s="82"/>
      <c r="AO474" s="80"/>
      <c r="AP474" s="81">
        <v>0</v>
      </c>
      <c r="AQ474" s="82"/>
      <c r="AR474" s="80"/>
      <c r="AS474" s="81">
        <f t="shared" si="128"/>
        <v>0</v>
      </c>
      <c r="AT474" s="82"/>
      <c r="AU474" s="80"/>
      <c r="AV474" s="81">
        <f t="shared" si="129"/>
        <v>0</v>
      </c>
      <c r="AW474" s="82"/>
      <c r="AX474" s="80"/>
      <c r="AY474" s="81">
        <f t="shared" si="130"/>
        <v>0</v>
      </c>
      <c r="AZ474" s="82"/>
      <c r="BA474" s="80"/>
      <c r="BB474" s="81">
        <f t="shared" si="131"/>
        <v>0</v>
      </c>
      <c r="BC474" s="82"/>
      <c r="BD474" s="80"/>
      <c r="BE474" s="81">
        <f t="shared" si="132"/>
        <v>0</v>
      </c>
      <c r="BF474" s="82"/>
      <c r="BG474" s="80"/>
      <c r="BH474" s="81">
        <f t="shared" si="133"/>
        <v>0</v>
      </c>
      <c r="BI474" s="82"/>
      <c r="BJ474" s="80"/>
      <c r="BK474" s="81">
        <f t="shared" si="134"/>
        <v>0</v>
      </c>
      <c r="BL474" s="82"/>
      <c r="BM474" s="80"/>
      <c r="BN474" s="81">
        <f t="shared" si="135"/>
        <v>0</v>
      </c>
      <c r="BO474" s="82"/>
    </row>
    <row r="475" spans="1:67" ht="39" hidden="1" customHeight="1" thickBot="1">
      <c r="A475" s="71">
        <v>85468</v>
      </c>
      <c r="B475" s="71" t="s">
        <v>2242</v>
      </c>
      <c r="C475" s="221" t="str">
        <f ca="1">IF(V475&gt;0,IF($C$12=B475,COUNT($C$12:C474,1),""),"")</f>
        <v/>
      </c>
      <c r="D475" s="221" t="str">
        <f ca="1">IF(V475&gt;0,IF($D$12=B475,COUNT($D$12:D474,1),""),"")</f>
        <v/>
      </c>
      <c r="E475" s="221" t="str">
        <f ca="1">IF(V475&gt;0,IF($E$12=B475,COUNT($E$12:E474,1),""),"")</f>
        <v/>
      </c>
      <c r="F475" s="221" t="str">
        <f ca="1">IF(V475&gt;0,IF($F$12=B475,COUNT($F$12:F474,1),""),"")</f>
        <v/>
      </c>
      <c r="G475" s="120">
        <v>741000204</v>
      </c>
      <c r="H475" s="115">
        <v>90525</v>
      </c>
      <c r="I475" s="116" t="s">
        <v>463</v>
      </c>
      <c r="J475" s="116" t="s">
        <v>153</v>
      </c>
      <c r="K475" s="324">
        <v>14236000</v>
      </c>
      <c r="L475" s="121">
        <v>422202</v>
      </c>
      <c r="M475" s="117" t="s">
        <v>1309</v>
      </c>
      <c r="N475" s="117" t="s">
        <v>153</v>
      </c>
      <c r="O475" s="324">
        <v>5112000</v>
      </c>
      <c r="P475" s="77">
        <f ca="1">SUMIF($W$12:BO475,$P$11,W475:BO475)</f>
        <v>0</v>
      </c>
      <c r="Q475" s="77">
        <f ca="1">SUMIF($W$12:BP475,$P$11,X475:BP475)</f>
        <v>0</v>
      </c>
      <c r="R475" s="77">
        <v>0</v>
      </c>
      <c r="S475" s="78">
        <f t="shared" ca="1" si="120"/>
        <v>0</v>
      </c>
      <c r="T475" s="77">
        <f t="shared" ca="1" si="121"/>
        <v>0</v>
      </c>
      <c r="U475" s="77">
        <v>0</v>
      </c>
      <c r="V475" s="79">
        <f t="shared" ca="1" si="122"/>
        <v>0</v>
      </c>
      <c r="W475" s="80"/>
      <c r="X475" s="81">
        <f t="shared" si="123"/>
        <v>0</v>
      </c>
      <c r="Y475" s="82"/>
      <c r="Z475" s="80"/>
      <c r="AA475" s="81">
        <f t="shared" si="124"/>
        <v>0</v>
      </c>
      <c r="AB475" s="82"/>
      <c r="AC475" s="80"/>
      <c r="AD475" s="81">
        <f t="shared" si="125"/>
        <v>0</v>
      </c>
      <c r="AE475" s="82"/>
      <c r="AF475" s="80"/>
      <c r="AG475" s="81">
        <f t="shared" si="126"/>
        <v>0</v>
      </c>
      <c r="AH475" s="82"/>
      <c r="AI475" s="80"/>
      <c r="AJ475" s="81">
        <f t="shared" si="127"/>
        <v>0</v>
      </c>
      <c r="AK475" s="82"/>
      <c r="AL475" s="80"/>
      <c r="AM475" s="81">
        <v>0</v>
      </c>
      <c r="AN475" s="82"/>
      <c r="AO475" s="80"/>
      <c r="AP475" s="81">
        <v>0</v>
      </c>
      <c r="AQ475" s="82"/>
      <c r="AR475" s="80"/>
      <c r="AS475" s="81">
        <f t="shared" si="128"/>
        <v>0</v>
      </c>
      <c r="AT475" s="82"/>
      <c r="AU475" s="80"/>
      <c r="AV475" s="81">
        <f t="shared" si="129"/>
        <v>0</v>
      </c>
      <c r="AW475" s="82"/>
      <c r="AX475" s="80"/>
      <c r="AY475" s="81">
        <f t="shared" si="130"/>
        <v>0</v>
      </c>
      <c r="AZ475" s="82"/>
      <c r="BA475" s="80"/>
      <c r="BB475" s="81">
        <f t="shared" si="131"/>
        <v>0</v>
      </c>
      <c r="BC475" s="82"/>
      <c r="BD475" s="80"/>
      <c r="BE475" s="81">
        <f t="shared" si="132"/>
        <v>0</v>
      </c>
      <c r="BF475" s="82"/>
      <c r="BG475" s="80"/>
      <c r="BH475" s="81">
        <f t="shared" si="133"/>
        <v>0</v>
      </c>
      <c r="BI475" s="82"/>
      <c r="BJ475" s="80"/>
      <c r="BK475" s="81">
        <f t="shared" si="134"/>
        <v>0</v>
      </c>
      <c r="BL475" s="82"/>
      <c r="BM475" s="80"/>
      <c r="BN475" s="81">
        <f t="shared" si="135"/>
        <v>0</v>
      </c>
      <c r="BO475" s="82"/>
    </row>
    <row r="476" spans="1:67" ht="39" hidden="1" customHeight="1" thickBot="1">
      <c r="A476" s="71">
        <v>85469</v>
      </c>
      <c r="B476" s="71" t="s">
        <v>2242</v>
      </c>
      <c r="C476" s="221" t="str">
        <f ca="1">IF(V476&gt;0,IF($C$12=B476,COUNT($C$12:C475,1),""),"")</f>
        <v/>
      </c>
      <c r="D476" s="221" t="str">
        <f ca="1">IF(V476&gt;0,IF($D$12=B476,COUNT($D$12:D475,1),""),"")</f>
        <v/>
      </c>
      <c r="E476" s="221" t="str">
        <f ca="1">IF(V476&gt;0,IF($E$12=B476,COUNT($E$12:E475,1),""),"")</f>
        <v/>
      </c>
      <c r="F476" s="221" t="str">
        <f ca="1">IF(V476&gt;0,IF($F$12=B476,COUNT($F$12:F475,1),""),"")</f>
        <v/>
      </c>
      <c r="G476" s="120" t="s">
        <v>1826</v>
      </c>
      <c r="H476" s="115">
        <v>90526</v>
      </c>
      <c r="I476" s="116" t="s">
        <v>464</v>
      </c>
      <c r="J476" s="116" t="s">
        <v>153</v>
      </c>
      <c r="K476" s="324">
        <v>15043000</v>
      </c>
      <c r="L476" s="121">
        <v>422202</v>
      </c>
      <c r="M476" s="117" t="s">
        <v>1309</v>
      </c>
      <c r="N476" s="117" t="s">
        <v>153</v>
      </c>
      <c r="O476" s="324">
        <v>5112000</v>
      </c>
      <c r="P476" s="77">
        <f ca="1">SUMIF($W$12:BO476,$P$11,W476:BO476)</f>
        <v>0</v>
      </c>
      <c r="Q476" s="77">
        <f ca="1">SUMIF($W$12:BP476,$P$11,X476:BP476)</f>
        <v>0</v>
      </c>
      <c r="R476" s="77">
        <v>0</v>
      </c>
      <c r="S476" s="78">
        <f t="shared" ca="1" si="120"/>
        <v>0</v>
      </c>
      <c r="T476" s="77">
        <f t="shared" ca="1" si="121"/>
        <v>0</v>
      </c>
      <c r="U476" s="77">
        <v>0</v>
      </c>
      <c r="V476" s="79">
        <f t="shared" ca="1" si="122"/>
        <v>0</v>
      </c>
      <c r="W476" s="80"/>
      <c r="X476" s="81">
        <f t="shared" si="123"/>
        <v>0</v>
      </c>
      <c r="Y476" s="82"/>
      <c r="Z476" s="80"/>
      <c r="AA476" s="81">
        <f t="shared" si="124"/>
        <v>0</v>
      </c>
      <c r="AB476" s="82"/>
      <c r="AC476" s="80"/>
      <c r="AD476" s="81">
        <f t="shared" si="125"/>
        <v>0</v>
      </c>
      <c r="AE476" s="82"/>
      <c r="AF476" s="80"/>
      <c r="AG476" s="81">
        <f t="shared" si="126"/>
        <v>0</v>
      </c>
      <c r="AH476" s="82"/>
      <c r="AI476" s="80"/>
      <c r="AJ476" s="81">
        <f t="shared" si="127"/>
        <v>0</v>
      </c>
      <c r="AK476" s="82"/>
      <c r="AL476" s="80"/>
      <c r="AM476" s="81">
        <v>0</v>
      </c>
      <c r="AN476" s="82"/>
      <c r="AO476" s="80"/>
      <c r="AP476" s="81">
        <v>0</v>
      </c>
      <c r="AQ476" s="82"/>
      <c r="AR476" s="80"/>
      <c r="AS476" s="81">
        <f t="shared" si="128"/>
        <v>0</v>
      </c>
      <c r="AT476" s="82"/>
      <c r="AU476" s="80"/>
      <c r="AV476" s="81">
        <f t="shared" si="129"/>
        <v>0</v>
      </c>
      <c r="AW476" s="82"/>
      <c r="AX476" s="80"/>
      <c r="AY476" s="81">
        <f t="shared" si="130"/>
        <v>0</v>
      </c>
      <c r="AZ476" s="82"/>
      <c r="BA476" s="80"/>
      <c r="BB476" s="81">
        <f t="shared" si="131"/>
        <v>0</v>
      </c>
      <c r="BC476" s="82"/>
      <c r="BD476" s="80"/>
      <c r="BE476" s="81">
        <f t="shared" si="132"/>
        <v>0</v>
      </c>
      <c r="BF476" s="82"/>
      <c r="BG476" s="80"/>
      <c r="BH476" s="81">
        <f t="shared" si="133"/>
        <v>0</v>
      </c>
      <c r="BI476" s="82"/>
      <c r="BJ476" s="80"/>
      <c r="BK476" s="81">
        <f t="shared" si="134"/>
        <v>0</v>
      </c>
      <c r="BL476" s="82"/>
      <c r="BM476" s="80"/>
      <c r="BN476" s="81">
        <f t="shared" si="135"/>
        <v>0</v>
      </c>
      <c r="BO476" s="82"/>
    </row>
    <row r="477" spans="1:67" ht="39" hidden="1" customHeight="1" thickBot="1">
      <c r="A477" s="71">
        <v>85470</v>
      </c>
      <c r="B477" s="71" t="s">
        <v>2242</v>
      </c>
      <c r="C477" s="221" t="str">
        <f ca="1">IF(V477&gt;0,IF($C$12=B477,COUNT($C$12:C476,1),""),"")</f>
        <v/>
      </c>
      <c r="D477" s="221" t="str">
        <f ca="1">IF(V477&gt;0,IF($D$12=B477,COUNT($D$12:D476,1),""),"")</f>
        <v/>
      </c>
      <c r="E477" s="221" t="str">
        <f ca="1">IF(V477&gt;0,IF($E$12=B477,COUNT($E$12:E476,1),""),"")</f>
        <v/>
      </c>
      <c r="F477" s="221" t="str">
        <f ca="1">IF(V477&gt;0,IF($F$12=B477,COUNT($F$12:F476,1),""),"")</f>
        <v/>
      </c>
      <c r="G477" s="120"/>
      <c r="H477" s="115">
        <v>90527</v>
      </c>
      <c r="I477" s="116" t="s">
        <v>465</v>
      </c>
      <c r="J477" s="116" t="s">
        <v>153</v>
      </c>
      <c r="K477" s="324">
        <v>16273000</v>
      </c>
      <c r="L477" s="121">
        <v>422202</v>
      </c>
      <c r="M477" s="117" t="s">
        <v>1309</v>
      </c>
      <c r="N477" s="117" t="s">
        <v>153</v>
      </c>
      <c r="O477" s="324">
        <v>5112000</v>
      </c>
      <c r="P477" s="77">
        <f ca="1">SUMIF($W$12:BO477,$P$11,W477:BO477)</f>
        <v>0</v>
      </c>
      <c r="Q477" s="77">
        <f ca="1">SUMIF($W$12:BP477,$P$11,X477:BP477)</f>
        <v>0</v>
      </c>
      <c r="R477" s="77">
        <v>0</v>
      </c>
      <c r="S477" s="78">
        <f t="shared" ca="1" si="120"/>
        <v>0</v>
      </c>
      <c r="T477" s="77">
        <f t="shared" ca="1" si="121"/>
        <v>0</v>
      </c>
      <c r="U477" s="77">
        <v>0</v>
      </c>
      <c r="V477" s="79">
        <f t="shared" ca="1" si="122"/>
        <v>0</v>
      </c>
      <c r="W477" s="80"/>
      <c r="X477" s="81">
        <f t="shared" si="123"/>
        <v>0</v>
      </c>
      <c r="Y477" s="82"/>
      <c r="Z477" s="80"/>
      <c r="AA477" s="81">
        <f t="shared" si="124"/>
        <v>0</v>
      </c>
      <c r="AB477" s="82"/>
      <c r="AC477" s="80"/>
      <c r="AD477" s="81">
        <f t="shared" si="125"/>
        <v>0</v>
      </c>
      <c r="AE477" s="82"/>
      <c r="AF477" s="80"/>
      <c r="AG477" s="81">
        <f t="shared" si="126"/>
        <v>0</v>
      </c>
      <c r="AH477" s="82"/>
      <c r="AI477" s="80"/>
      <c r="AJ477" s="81">
        <f t="shared" si="127"/>
        <v>0</v>
      </c>
      <c r="AK477" s="82"/>
      <c r="AL477" s="80"/>
      <c r="AM477" s="81">
        <v>0</v>
      </c>
      <c r="AN477" s="82"/>
      <c r="AO477" s="80"/>
      <c r="AP477" s="81">
        <v>0</v>
      </c>
      <c r="AQ477" s="82"/>
      <c r="AR477" s="80"/>
      <c r="AS477" s="81">
        <f t="shared" si="128"/>
        <v>0</v>
      </c>
      <c r="AT477" s="82"/>
      <c r="AU477" s="80"/>
      <c r="AV477" s="81">
        <f t="shared" si="129"/>
        <v>0</v>
      </c>
      <c r="AW477" s="82"/>
      <c r="AX477" s="80"/>
      <c r="AY477" s="81">
        <f t="shared" si="130"/>
        <v>0</v>
      </c>
      <c r="AZ477" s="82"/>
      <c r="BA477" s="80"/>
      <c r="BB477" s="81">
        <f t="shared" si="131"/>
        <v>0</v>
      </c>
      <c r="BC477" s="82"/>
      <c r="BD477" s="80"/>
      <c r="BE477" s="81">
        <f t="shared" si="132"/>
        <v>0</v>
      </c>
      <c r="BF477" s="82"/>
      <c r="BG477" s="80"/>
      <c r="BH477" s="81">
        <f t="shared" si="133"/>
        <v>0</v>
      </c>
      <c r="BI477" s="82"/>
      <c r="BJ477" s="80"/>
      <c r="BK477" s="81">
        <f t="shared" si="134"/>
        <v>0</v>
      </c>
      <c r="BL477" s="82"/>
      <c r="BM477" s="80"/>
      <c r="BN477" s="81">
        <f t="shared" si="135"/>
        <v>0</v>
      </c>
      <c r="BO477" s="82"/>
    </row>
    <row r="478" spans="1:67" ht="39" hidden="1" customHeight="1" thickBot="1">
      <c r="A478" s="71">
        <v>85471</v>
      </c>
      <c r="B478" s="71" t="s">
        <v>2242</v>
      </c>
      <c r="C478" s="221" t="str">
        <f ca="1">IF(V478&gt;0,IF($C$12=B478,COUNT($C$12:C477,1),""),"")</f>
        <v/>
      </c>
      <c r="D478" s="221" t="str">
        <f ca="1">IF(V478&gt;0,IF($D$12=B478,COUNT($D$12:D477,1),""),"")</f>
        <v/>
      </c>
      <c r="E478" s="221" t="str">
        <f ca="1">IF(V478&gt;0,IF($E$12=B478,COUNT($E$12:E477,1),""),"")</f>
        <v/>
      </c>
      <c r="F478" s="221" t="str">
        <f ca="1">IF(V478&gt;0,IF($F$12=B478,COUNT($F$12:F477,1),""),"")</f>
        <v/>
      </c>
      <c r="G478" s="120"/>
      <c r="H478" s="115">
        <v>90528</v>
      </c>
      <c r="I478" s="116" t="s">
        <v>466</v>
      </c>
      <c r="J478" s="116" t="s">
        <v>394</v>
      </c>
      <c r="K478" s="324">
        <v>49231000</v>
      </c>
      <c r="L478" s="121">
        <v>422208</v>
      </c>
      <c r="M478" s="117" t="s">
        <v>1315</v>
      </c>
      <c r="N478" s="117" t="s">
        <v>394</v>
      </c>
      <c r="O478" s="324">
        <v>8500000</v>
      </c>
      <c r="P478" s="77">
        <f ca="1">SUMIF($W$12:BO478,$P$11,W478:BO478)</f>
        <v>0</v>
      </c>
      <c r="Q478" s="77">
        <f ca="1">SUMIF($W$12:BP478,$P$11,X478:BP478)</f>
        <v>0</v>
      </c>
      <c r="R478" s="77">
        <v>0</v>
      </c>
      <c r="S478" s="78">
        <f t="shared" ca="1" si="120"/>
        <v>0</v>
      </c>
      <c r="T478" s="77">
        <f t="shared" ca="1" si="121"/>
        <v>0</v>
      </c>
      <c r="U478" s="77">
        <v>0</v>
      </c>
      <c r="V478" s="79">
        <f t="shared" ca="1" si="122"/>
        <v>0</v>
      </c>
      <c r="W478" s="80"/>
      <c r="X478" s="81">
        <f t="shared" si="123"/>
        <v>0</v>
      </c>
      <c r="Y478" s="82"/>
      <c r="Z478" s="80"/>
      <c r="AA478" s="81">
        <f t="shared" si="124"/>
        <v>0</v>
      </c>
      <c r="AB478" s="82"/>
      <c r="AC478" s="80"/>
      <c r="AD478" s="81">
        <f t="shared" si="125"/>
        <v>0</v>
      </c>
      <c r="AE478" s="82"/>
      <c r="AF478" s="80"/>
      <c r="AG478" s="81">
        <f t="shared" si="126"/>
        <v>0</v>
      </c>
      <c r="AH478" s="82"/>
      <c r="AI478" s="80"/>
      <c r="AJ478" s="81">
        <f t="shared" si="127"/>
        <v>0</v>
      </c>
      <c r="AK478" s="82"/>
      <c r="AL478" s="80"/>
      <c r="AM478" s="81">
        <v>0</v>
      </c>
      <c r="AN478" s="82"/>
      <c r="AO478" s="80"/>
      <c r="AP478" s="81">
        <v>0</v>
      </c>
      <c r="AQ478" s="82"/>
      <c r="AR478" s="80"/>
      <c r="AS478" s="81">
        <f t="shared" si="128"/>
        <v>0</v>
      </c>
      <c r="AT478" s="82"/>
      <c r="AU478" s="80"/>
      <c r="AV478" s="81">
        <f t="shared" si="129"/>
        <v>0</v>
      </c>
      <c r="AW478" s="82"/>
      <c r="AX478" s="80"/>
      <c r="AY478" s="81">
        <f t="shared" si="130"/>
        <v>0</v>
      </c>
      <c r="AZ478" s="82"/>
      <c r="BA478" s="80"/>
      <c r="BB478" s="81">
        <f t="shared" si="131"/>
        <v>0</v>
      </c>
      <c r="BC478" s="82"/>
      <c r="BD478" s="80"/>
      <c r="BE478" s="81">
        <f t="shared" si="132"/>
        <v>0</v>
      </c>
      <c r="BF478" s="82"/>
      <c r="BG478" s="80"/>
      <c r="BH478" s="81">
        <f t="shared" si="133"/>
        <v>0</v>
      </c>
      <c r="BI478" s="82"/>
      <c r="BJ478" s="80"/>
      <c r="BK478" s="81">
        <f t="shared" si="134"/>
        <v>0</v>
      </c>
      <c r="BL478" s="82"/>
      <c r="BM478" s="80"/>
      <c r="BN478" s="81">
        <f t="shared" si="135"/>
        <v>0</v>
      </c>
      <c r="BO478" s="82"/>
    </row>
    <row r="479" spans="1:67" ht="39" hidden="1" customHeight="1" thickBot="1">
      <c r="A479" s="71">
        <v>85472</v>
      </c>
      <c r="B479" s="71" t="s">
        <v>2242</v>
      </c>
      <c r="C479" s="221" t="str">
        <f ca="1">IF(V479&gt;0,IF($C$12=B479,COUNT($C$12:C478,1),""),"")</f>
        <v/>
      </c>
      <c r="D479" s="221" t="str">
        <f ca="1">IF(V479&gt;0,IF($D$12=B479,COUNT($D$12:D478,1),""),"")</f>
        <v/>
      </c>
      <c r="E479" s="221" t="str">
        <f ca="1">IF(V479&gt;0,IF($E$12=B479,COUNT($E$12:E478,1),""),"")</f>
        <v/>
      </c>
      <c r="F479" s="221" t="str">
        <f ca="1">IF(V479&gt;0,IF($F$12=B479,COUNT($F$12:F478,1),""),"")</f>
        <v/>
      </c>
      <c r="G479" s="120"/>
      <c r="H479" s="115">
        <v>90529</v>
      </c>
      <c r="I479" s="116" t="s">
        <v>467</v>
      </c>
      <c r="J479" s="116" t="s">
        <v>394</v>
      </c>
      <c r="K479" s="324">
        <v>49231000</v>
      </c>
      <c r="L479" s="121">
        <v>422208</v>
      </c>
      <c r="M479" s="117" t="s">
        <v>1315</v>
      </c>
      <c r="N479" s="117" t="s">
        <v>394</v>
      </c>
      <c r="O479" s="324">
        <v>8500000</v>
      </c>
      <c r="P479" s="77">
        <f ca="1">SUMIF($W$12:BO479,$P$11,W479:BO479)</f>
        <v>0</v>
      </c>
      <c r="Q479" s="77">
        <f ca="1">SUMIF($W$12:BP479,$P$11,X479:BP479)</f>
        <v>0</v>
      </c>
      <c r="R479" s="77">
        <v>0</v>
      </c>
      <c r="S479" s="78">
        <f t="shared" ca="1" si="120"/>
        <v>0</v>
      </c>
      <c r="T479" s="77">
        <f t="shared" ca="1" si="121"/>
        <v>0</v>
      </c>
      <c r="U479" s="77">
        <v>0</v>
      </c>
      <c r="V479" s="79">
        <f t="shared" ca="1" si="122"/>
        <v>0</v>
      </c>
      <c r="W479" s="80"/>
      <c r="X479" s="81">
        <f t="shared" si="123"/>
        <v>0</v>
      </c>
      <c r="Y479" s="82"/>
      <c r="Z479" s="80"/>
      <c r="AA479" s="81">
        <f t="shared" si="124"/>
        <v>0</v>
      </c>
      <c r="AB479" s="82"/>
      <c r="AC479" s="80"/>
      <c r="AD479" s="81">
        <f t="shared" si="125"/>
        <v>0</v>
      </c>
      <c r="AE479" s="82"/>
      <c r="AF479" s="80"/>
      <c r="AG479" s="81">
        <f t="shared" si="126"/>
        <v>0</v>
      </c>
      <c r="AH479" s="82"/>
      <c r="AI479" s="80"/>
      <c r="AJ479" s="81">
        <f t="shared" si="127"/>
        <v>0</v>
      </c>
      <c r="AK479" s="82"/>
      <c r="AL479" s="80"/>
      <c r="AM479" s="81">
        <v>0</v>
      </c>
      <c r="AN479" s="82"/>
      <c r="AO479" s="80"/>
      <c r="AP479" s="81">
        <v>0</v>
      </c>
      <c r="AQ479" s="82"/>
      <c r="AR479" s="80"/>
      <c r="AS479" s="81">
        <f t="shared" si="128"/>
        <v>0</v>
      </c>
      <c r="AT479" s="82"/>
      <c r="AU479" s="80"/>
      <c r="AV479" s="81">
        <f t="shared" si="129"/>
        <v>0</v>
      </c>
      <c r="AW479" s="82"/>
      <c r="AX479" s="80"/>
      <c r="AY479" s="81">
        <f t="shared" si="130"/>
        <v>0</v>
      </c>
      <c r="AZ479" s="82"/>
      <c r="BA479" s="80"/>
      <c r="BB479" s="81">
        <f t="shared" si="131"/>
        <v>0</v>
      </c>
      <c r="BC479" s="82"/>
      <c r="BD479" s="80"/>
      <c r="BE479" s="81">
        <f t="shared" si="132"/>
        <v>0</v>
      </c>
      <c r="BF479" s="82"/>
      <c r="BG479" s="80"/>
      <c r="BH479" s="81">
        <f t="shared" si="133"/>
        <v>0</v>
      </c>
      <c r="BI479" s="82"/>
      <c r="BJ479" s="80"/>
      <c r="BK479" s="81">
        <f t="shared" si="134"/>
        <v>0</v>
      </c>
      <c r="BL479" s="82"/>
      <c r="BM479" s="80"/>
      <c r="BN479" s="81">
        <f t="shared" si="135"/>
        <v>0</v>
      </c>
      <c r="BO479" s="82"/>
    </row>
    <row r="480" spans="1:67" ht="39" hidden="1" customHeight="1" thickBot="1">
      <c r="A480" s="71">
        <v>85473</v>
      </c>
      <c r="B480" s="71" t="s">
        <v>2242</v>
      </c>
      <c r="C480" s="221" t="str">
        <f ca="1">IF(V480&gt;0,IF($C$12=B480,COUNT($C$12:C479,1),""),"")</f>
        <v/>
      </c>
      <c r="D480" s="221" t="str">
        <f ca="1">IF(V480&gt;0,IF($D$12=B480,COUNT($D$12:D479,1),""),"")</f>
        <v/>
      </c>
      <c r="E480" s="221" t="str">
        <f ca="1">IF(V480&gt;0,IF($E$12=B480,COUNT($E$12:E479,1),""),"")</f>
        <v/>
      </c>
      <c r="F480" s="221" t="str">
        <f ca="1">IF(V480&gt;0,IF($F$12=B480,COUNT($F$12:F479,1),""),"")</f>
        <v/>
      </c>
      <c r="G480" s="120"/>
      <c r="H480" s="115">
        <v>90530</v>
      </c>
      <c r="I480" s="116" t="s">
        <v>468</v>
      </c>
      <c r="J480" s="116" t="s">
        <v>394</v>
      </c>
      <c r="K480" s="324">
        <v>49231000</v>
      </c>
      <c r="L480" s="121">
        <v>422208</v>
      </c>
      <c r="M480" s="117" t="s">
        <v>1315</v>
      </c>
      <c r="N480" s="117" t="s">
        <v>394</v>
      </c>
      <c r="O480" s="324">
        <v>8500000</v>
      </c>
      <c r="P480" s="77">
        <f ca="1">SUMIF($W$12:BO480,$P$11,W480:BO480)</f>
        <v>0</v>
      </c>
      <c r="Q480" s="77">
        <f ca="1">SUMIF($W$12:BP480,$P$11,X480:BP480)</f>
        <v>0</v>
      </c>
      <c r="R480" s="77">
        <v>0</v>
      </c>
      <c r="S480" s="78">
        <f t="shared" ca="1" si="120"/>
        <v>0</v>
      </c>
      <c r="T480" s="77">
        <f t="shared" ca="1" si="121"/>
        <v>0</v>
      </c>
      <c r="U480" s="77">
        <v>0</v>
      </c>
      <c r="V480" s="79">
        <f t="shared" ca="1" si="122"/>
        <v>0</v>
      </c>
      <c r="W480" s="80"/>
      <c r="X480" s="81">
        <f t="shared" si="123"/>
        <v>0</v>
      </c>
      <c r="Y480" s="82"/>
      <c r="Z480" s="80"/>
      <c r="AA480" s="81">
        <f t="shared" si="124"/>
        <v>0</v>
      </c>
      <c r="AB480" s="82"/>
      <c r="AC480" s="80"/>
      <c r="AD480" s="81">
        <f t="shared" si="125"/>
        <v>0</v>
      </c>
      <c r="AE480" s="82"/>
      <c r="AF480" s="80"/>
      <c r="AG480" s="81">
        <f t="shared" si="126"/>
        <v>0</v>
      </c>
      <c r="AH480" s="82"/>
      <c r="AI480" s="80"/>
      <c r="AJ480" s="81">
        <f t="shared" si="127"/>
        <v>0</v>
      </c>
      <c r="AK480" s="82"/>
      <c r="AL480" s="80"/>
      <c r="AM480" s="81">
        <v>0</v>
      </c>
      <c r="AN480" s="82"/>
      <c r="AO480" s="80"/>
      <c r="AP480" s="81">
        <v>0</v>
      </c>
      <c r="AQ480" s="82"/>
      <c r="AR480" s="80"/>
      <c r="AS480" s="81">
        <f t="shared" si="128"/>
        <v>0</v>
      </c>
      <c r="AT480" s="82"/>
      <c r="AU480" s="80"/>
      <c r="AV480" s="81">
        <f t="shared" si="129"/>
        <v>0</v>
      </c>
      <c r="AW480" s="82"/>
      <c r="AX480" s="80"/>
      <c r="AY480" s="81">
        <f t="shared" si="130"/>
        <v>0</v>
      </c>
      <c r="AZ480" s="82"/>
      <c r="BA480" s="80"/>
      <c r="BB480" s="81">
        <f t="shared" si="131"/>
        <v>0</v>
      </c>
      <c r="BC480" s="82"/>
      <c r="BD480" s="80"/>
      <c r="BE480" s="81">
        <f t="shared" si="132"/>
        <v>0</v>
      </c>
      <c r="BF480" s="82"/>
      <c r="BG480" s="80"/>
      <c r="BH480" s="81">
        <f t="shared" si="133"/>
        <v>0</v>
      </c>
      <c r="BI480" s="82"/>
      <c r="BJ480" s="80"/>
      <c r="BK480" s="81">
        <f t="shared" si="134"/>
        <v>0</v>
      </c>
      <c r="BL480" s="82"/>
      <c r="BM480" s="80"/>
      <c r="BN480" s="81">
        <f t="shared" si="135"/>
        <v>0</v>
      </c>
      <c r="BO480" s="82"/>
    </row>
    <row r="481" spans="1:67" ht="39" hidden="1" customHeight="1" thickBot="1">
      <c r="A481" s="71">
        <v>85474</v>
      </c>
      <c r="B481" s="71" t="s">
        <v>2242</v>
      </c>
      <c r="C481" s="221" t="str">
        <f ca="1">IF(V481&gt;0,IF($C$12=B481,COUNT($C$12:C480,1),""),"")</f>
        <v/>
      </c>
      <c r="D481" s="221" t="str">
        <f ca="1">IF(V481&gt;0,IF($D$12=B481,COUNT($D$12:D480,1),""),"")</f>
        <v/>
      </c>
      <c r="E481" s="221" t="str">
        <f ca="1">IF(V481&gt;0,IF($E$12=B481,COUNT($E$12:E480,1),""),"")</f>
        <v/>
      </c>
      <c r="F481" s="221" t="str">
        <f ca="1">IF(V481&gt;0,IF($F$12=B481,COUNT($F$12:F480,1),""),"")</f>
        <v/>
      </c>
      <c r="G481" s="120"/>
      <c r="H481" s="115">
        <v>90531</v>
      </c>
      <c r="I481" s="116" t="s">
        <v>469</v>
      </c>
      <c r="J481" s="116" t="s">
        <v>394</v>
      </c>
      <c r="K481" s="324">
        <v>49231000</v>
      </c>
      <c r="L481" s="121">
        <v>422208</v>
      </c>
      <c r="M481" s="117" t="s">
        <v>1315</v>
      </c>
      <c r="N481" s="117" t="s">
        <v>394</v>
      </c>
      <c r="O481" s="324">
        <v>8500000</v>
      </c>
      <c r="P481" s="77">
        <f ca="1">SUMIF($W$12:BO481,$P$11,W481:BO481)</f>
        <v>0</v>
      </c>
      <c r="Q481" s="77">
        <f ca="1">SUMIF($W$12:BP481,$P$11,X481:BP481)</f>
        <v>0</v>
      </c>
      <c r="R481" s="77">
        <v>0</v>
      </c>
      <c r="S481" s="78">
        <f t="shared" ca="1" si="120"/>
        <v>0</v>
      </c>
      <c r="T481" s="77">
        <f t="shared" ca="1" si="121"/>
        <v>0</v>
      </c>
      <c r="U481" s="77">
        <v>0</v>
      </c>
      <c r="V481" s="79">
        <f t="shared" ca="1" si="122"/>
        <v>0</v>
      </c>
      <c r="W481" s="80"/>
      <c r="X481" s="81">
        <f t="shared" si="123"/>
        <v>0</v>
      </c>
      <c r="Y481" s="82"/>
      <c r="Z481" s="80"/>
      <c r="AA481" s="81">
        <f t="shared" si="124"/>
        <v>0</v>
      </c>
      <c r="AB481" s="82"/>
      <c r="AC481" s="80"/>
      <c r="AD481" s="81">
        <f t="shared" si="125"/>
        <v>0</v>
      </c>
      <c r="AE481" s="82"/>
      <c r="AF481" s="80"/>
      <c r="AG481" s="81">
        <f t="shared" si="126"/>
        <v>0</v>
      </c>
      <c r="AH481" s="82"/>
      <c r="AI481" s="80"/>
      <c r="AJ481" s="81">
        <f t="shared" si="127"/>
        <v>0</v>
      </c>
      <c r="AK481" s="82"/>
      <c r="AL481" s="80"/>
      <c r="AM481" s="81">
        <v>0</v>
      </c>
      <c r="AN481" s="82"/>
      <c r="AO481" s="80"/>
      <c r="AP481" s="81">
        <v>0</v>
      </c>
      <c r="AQ481" s="82"/>
      <c r="AR481" s="80"/>
      <c r="AS481" s="81">
        <f t="shared" si="128"/>
        <v>0</v>
      </c>
      <c r="AT481" s="82"/>
      <c r="AU481" s="80"/>
      <c r="AV481" s="81">
        <f t="shared" si="129"/>
        <v>0</v>
      </c>
      <c r="AW481" s="82"/>
      <c r="AX481" s="80"/>
      <c r="AY481" s="81">
        <f t="shared" si="130"/>
        <v>0</v>
      </c>
      <c r="AZ481" s="82"/>
      <c r="BA481" s="80"/>
      <c r="BB481" s="81">
        <f t="shared" si="131"/>
        <v>0</v>
      </c>
      <c r="BC481" s="82"/>
      <c r="BD481" s="80"/>
      <c r="BE481" s="81">
        <f t="shared" si="132"/>
        <v>0</v>
      </c>
      <c r="BF481" s="82"/>
      <c r="BG481" s="80"/>
      <c r="BH481" s="81">
        <f t="shared" si="133"/>
        <v>0</v>
      </c>
      <c r="BI481" s="82"/>
      <c r="BJ481" s="80"/>
      <c r="BK481" s="81">
        <f t="shared" si="134"/>
        <v>0</v>
      </c>
      <c r="BL481" s="82"/>
      <c r="BM481" s="80"/>
      <c r="BN481" s="81">
        <f t="shared" si="135"/>
        <v>0</v>
      </c>
      <c r="BO481" s="82"/>
    </row>
    <row r="482" spans="1:67" ht="39" hidden="1" customHeight="1" thickBot="1">
      <c r="A482" s="71">
        <v>85475</v>
      </c>
      <c r="B482" s="71" t="s">
        <v>2242</v>
      </c>
      <c r="C482" s="221" t="str">
        <f ca="1">IF(V482&gt;0,IF($C$12=B482,COUNT($C$12:C481,1),""),"")</f>
        <v/>
      </c>
      <c r="D482" s="221" t="str">
        <f ca="1">IF(V482&gt;0,IF($D$12=B482,COUNT($D$12:D481,1),""),"")</f>
        <v/>
      </c>
      <c r="E482" s="221" t="str">
        <f ca="1">IF(V482&gt;0,IF($E$12=B482,COUNT($E$12:E481,1),""),"")</f>
        <v/>
      </c>
      <c r="F482" s="221" t="str">
        <f ca="1">IF(V482&gt;0,IF($F$12=B482,COUNT($F$12:F481,1),""),"")</f>
        <v/>
      </c>
      <c r="G482" s="120">
        <v>741000170</v>
      </c>
      <c r="H482" s="115">
        <v>90532</v>
      </c>
      <c r="I482" s="116" t="s">
        <v>470</v>
      </c>
      <c r="J482" s="116" t="s">
        <v>394</v>
      </c>
      <c r="K482" s="324">
        <v>54702000</v>
      </c>
      <c r="L482" s="121">
        <v>422209</v>
      </c>
      <c r="M482" s="117" t="s">
        <v>1316</v>
      </c>
      <c r="N482" s="117" t="s">
        <v>394</v>
      </c>
      <c r="O482" s="324">
        <v>9358000</v>
      </c>
      <c r="P482" s="77">
        <f ca="1">SUMIF($W$12:BO482,$P$11,W482:BO482)</f>
        <v>0</v>
      </c>
      <c r="Q482" s="77">
        <f ca="1">SUMIF($W$12:BP482,$P$11,X482:BP482)</f>
        <v>0</v>
      </c>
      <c r="R482" s="77">
        <v>0</v>
      </c>
      <c r="S482" s="78">
        <f t="shared" ca="1" si="120"/>
        <v>0</v>
      </c>
      <c r="T482" s="77">
        <f t="shared" ca="1" si="121"/>
        <v>0</v>
      </c>
      <c r="U482" s="77">
        <v>0</v>
      </c>
      <c r="V482" s="79">
        <f t="shared" ca="1" si="122"/>
        <v>0</v>
      </c>
      <c r="W482" s="80"/>
      <c r="X482" s="81">
        <f t="shared" si="123"/>
        <v>0</v>
      </c>
      <c r="Y482" s="82"/>
      <c r="Z482" s="80"/>
      <c r="AA482" s="81">
        <f t="shared" si="124"/>
        <v>0</v>
      </c>
      <c r="AB482" s="82"/>
      <c r="AC482" s="80"/>
      <c r="AD482" s="81">
        <f t="shared" si="125"/>
        <v>0</v>
      </c>
      <c r="AE482" s="82"/>
      <c r="AF482" s="80"/>
      <c r="AG482" s="81">
        <f t="shared" si="126"/>
        <v>0</v>
      </c>
      <c r="AH482" s="82"/>
      <c r="AI482" s="80"/>
      <c r="AJ482" s="81">
        <f t="shared" si="127"/>
        <v>0</v>
      </c>
      <c r="AK482" s="82"/>
      <c r="AL482" s="80"/>
      <c r="AM482" s="81">
        <v>0</v>
      </c>
      <c r="AN482" s="82"/>
      <c r="AO482" s="80"/>
      <c r="AP482" s="81">
        <v>0</v>
      </c>
      <c r="AQ482" s="82"/>
      <c r="AR482" s="80"/>
      <c r="AS482" s="81">
        <f t="shared" si="128"/>
        <v>0</v>
      </c>
      <c r="AT482" s="82"/>
      <c r="AU482" s="80"/>
      <c r="AV482" s="81">
        <f t="shared" si="129"/>
        <v>0</v>
      </c>
      <c r="AW482" s="82"/>
      <c r="AX482" s="80"/>
      <c r="AY482" s="81">
        <f t="shared" si="130"/>
        <v>0</v>
      </c>
      <c r="AZ482" s="82"/>
      <c r="BA482" s="80"/>
      <c r="BB482" s="81">
        <f t="shared" si="131"/>
        <v>0</v>
      </c>
      <c r="BC482" s="82"/>
      <c r="BD482" s="80"/>
      <c r="BE482" s="81">
        <f t="shared" si="132"/>
        <v>0</v>
      </c>
      <c r="BF482" s="82"/>
      <c r="BG482" s="80"/>
      <c r="BH482" s="81">
        <f t="shared" si="133"/>
        <v>0</v>
      </c>
      <c r="BI482" s="82"/>
      <c r="BJ482" s="80"/>
      <c r="BK482" s="81">
        <f t="shared" si="134"/>
        <v>0</v>
      </c>
      <c r="BL482" s="82"/>
      <c r="BM482" s="80"/>
      <c r="BN482" s="81">
        <f t="shared" si="135"/>
        <v>0</v>
      </c>
      <c r="BO482" s="82"/>
    </row>
    <row r="483" spans="1:67" ht="39" hidden="1" customHeight="1" thickBot="1">
      <c r="A483" s="71">
        <v>85476</v>
      </c>
      <c r="B483" s="71" t="s">
        <v>2242</v>
      </c>
      <c r="C483" s="221" t="str">
        <f ca="1">IF(V483&gt;0,IF($C$12=B483,COUNT($C$12:C482,1),""),"")</f>
        <v/>
      </c>
      <c r="D483" s="221" t="str">
        <f ca="1">IF(V483&gt;0,IF($D$12=B483,COUNT($D$12:D482,1),""),"")</f>
        <v/>
      </c>
      <c r="E483" s="221" t="str">
        <f ca="1">IF(V483&gt;0,IF($E$12=B483,COUNT($E$12:E482,1),""),"")</f>
        <v/>
      </c>
      <c r="F483" s="221" t="str">
        <f ca="1">IF(V483&gt;0,IF($F$12=B483,COUNT($F$12:F482,1),""),"")</f>
        <v/>
      </c>
      <c r="G483" s="120" t="s">
        <v>1826</v>
      </c>
      <c r="H483" s="115">
        <v>90533</v>
      </c>
      <c r="I483" s="116" t="s">
        <v>471</v>
      </c>
      <c r="J483" s="116" t="s">
        <v>394</v>
      </c>
      <c r="K483" s="324">
        <v>54702000</v>
      </c>
      <c r="L483" s="121">
        <v>422209</v>
      </c>
      <c r="M483" s="117" t="s">
        <v>1316</v>
      </c>
      <c r="N483" s="117" t="s">
        <v>394</v>
      </c>
      <c r="O483" s="324">
        <v>9358000</v>
      </c>
      <c r="P483" s="77">
        <f ca="1">SUMIF($W$12:BO483,$P$11,W483:BO483)</f>
        <v>0</v>
      </c>
      <c r="Q483" s="77">
        <f ca="1">SUMIF($W$12:BP483,$P$11,X483:BP483)</f>
        <v>0</v>
      </c>
      <c r="R483" s="77">
        <v>0</v>
      </c>
      <c r="S483" s="78">
        <f t="shared" ca="1" si="120"/>
        <v>0</v>
      </c>
      <c r="T483" s="77">
        <f t="shared" ca="1" si="121"/>
        <v>0</v>
      </c>
      <c r="U483" s="77">
        <v>0</v>
      </c>
      <c r="V483" s="79">
        <f t="shared" ca="1" si="122"/>
        <v>0</v>
      </c>
      <c r="W483" s="80"/>
      <c r="X483" s="81">
        <f t="shared" si="123"/>
        <v>0</v>
      </c>
      <c r="Y483" s="82"/>
      <c r="Z483" s="80"/>
      <c r="AA483" s="81">
        <f t="shared" si="124"/>
        <v>0</v>
      </c>
      <c r="AB483" s="82"/>
      <c r="AC483" s="80"/>
      <c r="AD483" s="81">
        <f t="shared" si="125"/>
        <v>0</v>
      </c>
      <c r="AE483" s="82"/>
      <c r="AF483" s="80"/>
      <c r="AG483" s="81">
        <f t="shared" si="126"/>
        <v>0</v>
      </c>
      <c r="AH483" s="82"/>
      <c r="AI483" s="80"/>
      <c r="AJ483" s="81">
        <f t="shared" si="127"/>
        <v>0</v>
      </c>
      <c r="AK483" s="82"/>
      <c r="AL483" s="80"/>
      <c r="AM483" s="81">
        <v>0</v>
      </c>
      <c r="AN483" s="82"/>
      <c r="AO483" s="80"/>
      <c r="AP483" s="81">
        <v>0</v>
      </c>
      <c r="AQ483" s="82"/>
      <c r="AR483" s="80"/>
      <c r="AS483" s="81">
        <f t="shared" si="128"/>
        <v>0</v>
      </c>
      <c r="AT483" s="82"/>
      <c r="AU483" s="80"/>
      <c r="AV483" s="81">
        <f t="shared" si="129"/>
        <v>0</v>
      </c>
      <c r="AW483" s="82"/>
      <c r="AX483" s="80"/>
      <c r="AY483" s="81">
        <f t="shared" si="130"/>
        <v>0</v>
      </c>
      <c r="AZ483" s="82"/>
      <c r="BA483" s="80"/>
      <c r="BB483" s="81">
        <f t="shared" si="131"/>
        <v>0</v>
      </c>
      <c r="BC483" s="82"/>
      <c r="BD483" s="80"/>
      <c r="BE483" s="81">
        <f t="shared" si="132"/>
        <v>0</v>
      </c>
      <c r="BF483" s="82"/>
      <c r="BG483" s="80"/>
      <c r="BH483" s="81">
        <f t="shared" si="133"/>
        <v>0</v>
      </c>
      <c r="BI483" s="82"/>
      <c r="BJ483" s="80"/>
      <c r="BK483" s="81">
        <f t="shared" si="134"/>
        <v>0</v>
      </c>
      <c r="BL483" s="82"/>
      <c r="BM483" s="80"/>
      <c r="BN483" s="81">
        <f t="shared" si="135"/>
        <v>0</v>
      </c>
      <c r="BO483" s="82"/>
    </row>
    <row r="484" spans="1:67" ht="39" hidden="1" customHeight="1" thickBot="1">
      <c r="A484" s="71">
        <v>85477</v>
      </c>
      <c r="B484" s="71" t="s">
        <v>2242</v>
      </c>
      <c r="C484" s="221" t="str">
        <f ca="1">IF(V484&gt;0,IF($C$12=B484,COUNT($C$12:C483,1),""),"")</f>
        <v/>
      </c>
      <c r="D484" s="221" t="str">
        <f ca="1">IF(V484&gt;0,IF($D$12=B484,COUNT($D$12:D483,1),""),"")</f>
        <v/>
      </c>
      <c r="E484" s="221" t="str">
        <f ca="1">IF(V484&gt;0,IF($E$12=B484,COUNT($E$12:E483,1),""),"")</f>
        <v/>
      </c>
      <c r="F484" s="221" t="str">
        <f ca="1">IF(V484&gt;0,IF($F$12=B484,COUNT($F$12:F483,1),""),"")</f>
        <v/>
      </c>
      <c r="G484" s="120" t="s">
        <v>1826</v>
      </c>
      <c r="H484" s="115">
        <v>90534</v>
      </c>
      <c r="I484" s="116" t="s">
        <v>472</v>
      </c>
      <c r="J484" s="116" t="s">
        <v>394</v>
      </c>
      <c r="K484" s="324">
        <v>56055000</v>
      </c>
      <c r="L484" s="121">
        <v>422209</v>
      </c>
      <c r="M484" s="117" t="s">
        <v>1316</v>
      </c>
      <c r="N484" s="117" t="s">
        <v>394</v>
      </c>
      <c r="O484" s="324">
        <v>9358000</v>
      </c>
      <c r="P484" s="77">
        <f ca="1">SUMIF($W$12:BO484,$P$11,W484:BO484)</f>
        <v>0</v>
      </c>
      <c r="Q484" s="77">
        <f ca="1">SUMIF($W$12:BP484,$P$11,X484:BP484)</f>
        <v>0</v>
      </c>
      <c r="R484" s="77">
        <v>0</v>
      </c>
      <c r="S484" s="78">
        <f t="shared" ca="1" si="120"/>
        <v>0</v>
      </c>
      <c r="T484" s="77">
        <f t="shared" ca="1" si="121"/>
        <v>0</v>
      </c>
      <c r="U484" s="77">
        <v>0</v>
      </c>
      <c r="V484" s="79">
        <f t="shared" ca="1" si="122"/>
        <v>0</v>
      </c>
      <c r="W484" s="80"/>
      <c r="X484" s="81">
        <f t="shared" si="123"/>
        <v>0</v>
      </c>
      <c r="Y484" s="82"/>
      <c r="Z484" s="80"/>
      <c r="AA484" s="81">
        <f t="shared" si="124"/>
        <v>0</v>
      </c>
      <c r="AB484" s="82"/>
      <c r="AC484" s="80"/>
      <c r="AD484" s="81">
        <f t="shared" si="125"/>
        <v>0</v>
      </c>
      <c r="AE484" s="82"/>
      <c r="AF484" s="80"/>
      <c r="AG484" s="81">
        <f t="shared" si="126"/>
        <v>0</v>
      </c>
      <c r="AH484" s="82"/>
      <c r="AI484" s="80"/>
      <c r="AJ484" s="81">
        <f t="shared" si="127"/>
        <v>0</v>
      </c>
      <c r="AK484" s="82"/>
      <c r="AL484" s="80"/>
      <c r="AM484" s="81">
        <v>0</v>
      </c>
      <c r="AN484" s="82"/>
      <c r="AO484" s="80"/>
      <c r="AP484" s="81">
        <v>0</v>
      </c>
      <c r="AQ484" s="82"/>
      <c r="AR484" s="80"/>
      <c r="AS484" s="81">
        <f t="shared" si="128"/>
        <v>0</v>
      </c>
      <c r="AT484" s="82"/>
      <c r="AU484" s="80"/>
      <c r="AV484" s="81">
        <f t="shared" si="129"/>
        <v>0</v>
      </c>
      <c r="AW484" s="82"/>
      <c r="AX484" s="80"/>
      <c r="AY484" s="81">
        <f t="shared" si="130"/>
        <v>0</v>
      </c>
      <c r="AZ484" s="82"/>
      <c r="BA484" s="80"/>
      <c r="BB484" s="81">
        <f t="shared" si="131"/>
        <v>0</v>
      </c>
      <c r="BC484" s="82"/>
      <c r="BD484" s="80"/>
      <c r="BE484" s="81">
        <f t="shared" si="132"/>
        <v>0</v>
      </c>
      <c r="BF484" s="82"/>
      <c r="BG484" s="80"/>
      <c r="BH484" s="81">
        <f t="shared" si="133"/>
        <v>0</v>
      </c>
      <c r="BI484" s="82"/>
      <c r="BJ484" s="80"/>
      <c r="BK484" s="81">
        <f t="shared" si="134"/>
        <v>0</v>
      </c>
      <c r="BL484" s="82"/>
      <c r="BM484" s="80"/>
      <c r="BN484" s="81">
        <f t="shared" si="135"/>
        <v>0</v>
      </c>
      <c r="BO484" s="82"/>
    </row>
    <row r="485" spans="1:67" ht="39" hidden="1" customHeight="1" thickBot="1">
      <c r="A485" s="71">
        <v>85478</v>
      </c>
      <c r="B485" s="71" t="s">
        <v>2242</v>
      </c>
      <c r="C485" s="221" t="str">
        <f ca="1">IF(V485&gt;0,IF($C$12=B485,COUNT($C$12:C484,1),""),"")</f>
        <v/>
      </c>
      <c r="D485" s="221" t="str">
        <f ca="1">IF(V485&gt;0,IF($D$12=B485,COUNT($D$12:D484,1),""),"")</f>
        <v/>
      </c>
      <c r="E485" s="221" t="str">
        <f ca="1">IF(V485&gt;0,IF($E$12=B485,COUNT($E$12:E484,1),""),"")</f>
        <v/>
      </c>
      <c r="F485" s="221" t="str">
        <f ca="1">IF(V485&gt;0,IF($F$12=B485,COUNT($F$12:F484,1),""),"")</f>
        <v/>
      </c>
      <c r="G485" s="120" t="s">
        <v>1826</v>
      </c>
      <c r="H485" s="115">
        <v>90535</v>
      </c>
      <c r="I485" s="116" t="s">
        <v>473</v>
      </c>
      <c r="J485" s="116" t="s">
        <v>394</v>
      </c>
      <c r="K485" s="324">
        <v>58763000</v>
      </c>
      <c r="L485" s="121">
        <v>422209</v>
      </c>
      <c r="M485" s="117" t="s">
        <v>1316</v>
      </c>
      <c r="N485" s="117" t="s">
        <v>394</v>
      </c>
      <c r="O485" s="324">
        <v>9358000</v>
      </c>
      <c r="P485" s="77">
        <f ca="1">SUMIF($W$12:BO485,$P$11,W485:BO485)</f>
        <v>0</v>
      </c>
      <c r="Q485" s="77">
        <f ca="1">SUMIF($W$12:BP485,$P$11,X485:BP485)</f>
        <v>0</v>
      </c>
      <c r="R485" s="77">
        <v>0</v>
      </c>
      <c r="S485" s="78">
        <f t="shared" ca="1" si="120"/>
        <v>0</v>
      </c>
      <c r="T485" s="77">
        <f t="shared" ca="1" si="121"/>
        <v>0</v>
      </c>
      <c r="U485" s="77">
        <v>0</v>
      </c>
      <c r="V485" s="79">
        <f t="shared" ca="1" si="122"/>
        <v>0</v>
      </c>
      <c r="W485" s="80"/>
      <c r="X485" s="81">
        <f t="shared" si="123"/>
        <v>0</v>
      </c>
      <c r="Y485" s="82"/>
      <c r="Z485" s="80"/>
      <c r="AA485" s="81">
        <f t="shared" si="124"/>
        <v>0</v>
      </c>
      <c r="AB485" s="82"/>
      <c r="AC485" s="80"/>
      <c r="AD485" s="81">
        <f t="shared" si="125"/>
        <v>0</v>
      </c>
      <c r="AE485" s="82"/>
      <c r="AF485" s="80"/>
      <c r="AG485" s="81">
        <f t="shared" si="126"/>
        <v>0</v>
      </c>
      <c r="AH485" s="82"/>
      <c r="AI485" s="80"/>
      <c r="AJ485" s="81">
        <f t="shared" si="127"/>
        <v>0</v>
      </c>
      <c r="AK485" s="82"/>
      <c r="AL485" s="80"/>
      <c r="AM485" s="81">
        <v>0</v>
      </c>
      <c r="AN485" s="82"/>
      <c r="AO485" s="80"/>
      <c r="AP485" s="81">
        <v>0</v>
      </c>
      <c r="AQ485" s="82"/>
      <c r="AR485" s="80"/>
      <c r="AS485" s="81">
        <f t="shared" si="128"/>
        <v>0</v>
      </c>
      <c r="AT485" s="82"/>
      <c r="AU485" s="80"/>
      <c r="AV485" s="81">
        <f t="shared" si="129"/>
        <v>0</v>
      </c>
      <c r="AW485" s="82"/>
      <c r="AX485" s="80"/>
      <c r="AY485" s="81">
        <f t="shared" si="130"/>
        <v>0</v>
      </c>
      <c r="AZ485" s="82"/>
      <c r="BA485" s="80"/>
      <c r="BB485" s="81">
        <f t="shared" si="131"/>
        <v>0</v>
      </c>
      <c r="BC485" s="82"/>
      <c r="BD485" s="80"/>
      <c r="BE485" s="81">
        <f t="shared" si="132"/>
        <v>0</v>
      </c>
      <c r="BF485" s="82"/>
      <c r="BG485" s="80"/>
      <c r="BH485" s="81">
        <f t="shared" si="133"/>
        <v>0</v>
      </c>
      <c r="BI485" s="82"/>
      <c r="BJ485" s="80"/>
      <c r="BK485" s="81">
        <f t="shared" si="134"/>
        <v>0</v>
      </c>
      <c r="BL485" s="82"/>
      <c r="BM485" s="80"/>
      <c r="BN485" s="81">
        <f t="shared" si="135"/>
        <v>0</v>
      </c>
      <c r="BO485" s="82"/>
    </row>
    <row r="486" spans="1:67" ht="39" hidden="1" customHeight="1" thickBot="1">
      <c r="A486" s="71">
        <v>85479</v>
      </c>
      <c r="B486" s="71" t="s">
        <v>2242</v>
      </c>
      <c r="C486" s="221" t="str">
        <f ca="1">IF(V486&gt;0,IF($C$12=B486,COUNT($C$12:C485,1),""),"")</f>
        <v/>
      </c>
      <c r="D486" s="221" t="str">
        <f ca="1">IF(V486&gt;0,IF($D$12=B486,COUNT($D$12:D485,1),""),"")</f>
        <v/>
      </c>
      <c r="E486" s="221" t="str">
        <f ca="1">IF(V486&gt;0,IF($E$12=B486,COUNT($E$12:E485,1),""),"")</f>
        <v/>
      </c>
      <c r="F486" s="221" t="str">
        <f ca="1">IF(V486&gt;0,IF($F$12=B486,COUNT($F$12:F485,1),""),"")</f>
        <v/>
      </c>
      <c r="G486" s="120"/>
      <c r="H486" s="115">
        <v>90536</v>
      </c>
      <c r="I486" s="116" t="s">
        <v>474</v>
      </c>
      <c r="J486" s="116" t="s">
        <v>394</v>
      </c>
      <c r="K486" s="324">
        <v>67365000</v>
      </c>
      <c r="L486" s="121">
        <v>422209</v>
      </c>
      <c r="M486" s="117" t="s">
        <v>1316</v>
      </c>
      <c r="N486" s="117" t="s">
        <v>394</v>
      </c>
      <c r="O486" s="324">
        <v>9358000</v>
      </c>
      <c r="P486" s="77">
        <f ca="1">SUMIF($W$12:BO486,$P$11,W486:BO486)</f>
        <v>0</v>
      </c>
      <c r="Q486" s="77">
        <f ca="1">SUMIF($W$12:BP486,$P$11,X486:BP486)</f>
        <v>0</v>
      </c>
      <c r="R486" s="77">
        <v>0</v>
      </c>
      <c r="S486" s="78">
        <f t="shared" ca="1" si="120"/>
        <v>0</v>
      </c>
      <c r="T486" s="77">
        <f t="shared" ca="1" si="121"/>
        <v>0</v>
      </c>
      <c r="U486" s="77">
        <v>0</v>
      </c>
      <c r="V486" s="79">
        <f t="shared" ca="1" si="122"/>
        <v>0</v>
      </c>
      <c r="W486" s="80"/>
      <c r="X486" s="81">
        <f t="shared" si="123"/>
        <v>0</v>
      </c>
      <c r="Y486" s="82"/>
      <c r="Z486" s="80"/>
      <c r="AA486" s="81">
        <f t="shared" si="124"/>
        <v>0</v>
      </c>
      <c r="AB486" s="82"/>
      <c r="AC486" s="80"/>
      <c r="AD486" s="81">
        <f t="shared" si="125"/>
        <v>0</v>
      </c>
      <c r="AE486" s="82"/>
      <c r="AF486" s="80"/>
      <c r="AG486" s="81">
        <f t="shared" si="126"/>
        <v>0</v>
      </c>
      <c r="AH486" s="82"/>
      <c r="AI486" s="80"/>
      <c r="AJ486" s="81">
        <f t="shared" si="127"/>
        <v>0</v>
      </c>
      <c r="AK486" s="82"/>
      <c r="AL486" s="80"/>
      <c r="AM486" s="81">
        <v>0</v>
      </c>
      <c r="AN486" s="82"/>
      <c r="AO486" s="80"/>
      <c r="AP486" s="81">
        <v>0</v>
      </c>
      <c r="AQ486" s="82"/>
      <c r="AR486" s="80"/>
      <c r="AS486" s="81">
        <f t="shared" si="128"/>
        <v>0</v>
      </c>
      <c r="AT486" s="82"/>
      <c r="AU486" s="80"/>
      <c r="AV486" s="81">
        <f t="shared" si="129"/>
        <v>0</v>
      </c>
      <c r="AW486" s="82"/>
      <c r="AX486" s="80"/>
      <c r="AY486" s="81">
        <f t="shared" si="130"/>
        <v>0</v>
      </c>
      <c r="AZ486" s="82"/>
      <c r="BA486" s="80"/>
      <c r="BB486" s="81">
        <f t="shared" si="131"/>
        <v>0</v>
      </c>
      <c r="BC486" s="82"/>
      <c r="BD486" s="80"/>
      <c r="BE486" s="81">
        <f t="shared" si="132"/>
        <v>0</v>
      </c>
      <c r="BF486" s="82"/>
      <c r="BG486" s="80"/>
      <c r="BH486" s="81">
        <f t="shared" si="133"/>
        <v>0</v>
      </c>
      <c r="BI486" s="82"/>
      <c r="BJ486" s="80"/>
      <c r="BK486" s="81">
        <f t="shared" si="134"/>
        <v>0</v>
      </c>
      <c r="BL486" s="82"/>
      <c r="BM486" s="80"/>
      <c r="BN486" s="81">
        <f t="shared" si="135"/>
        <v>0</v>
      </c>
      <c r="BO486" s="82"/>
    </row>
    <row r="487" spans="1:67" ht="39" hidden="1" customHeight="1" thickBot="1">
      <c r="A487" s="71">
        <v>85480</v>
      </c>
      <c r="B487" s="71" t="s">
        <v>2242</v>
      </c>
      <c r="C487" s="221" t="str">
        <f ca="1">IF(V487&gt;0,IF($C$12=B487,COUNT($C$12:C486,1),""),"")</f>
        <v/>
      </c>
      <c r="D487" s="221" t="str">
        <f ca="1">IF(V487&gt;0,IF($D$12=B487,COUNT($D$12:D486,1),""),"")</f>
        <v/>
      </c>
      <c r="E487" s="221" t="str">
        <f ca="1">IF(V487&gt;0,IF($E$12=B487,COUNT($E$12:E486,1),""),"")</f>
        <v/>
      </c>
      <c r="F487" s="221" t="str">
        <f ca="1">IF(V487&gt;0,IF($F$12=B487,COUNT($F$12:F486,1),""),"")</f>
        <v/>
      </c>
      <c r="G487" s="120">
        <v>741009100</v>
      </c>
      <c r="H487" s="115">
        <v>90701</v>
      </c>
      <c r="I487" s="116" t="s">
        <v>475</v>
      </c>
      <c r="J487" s="116" t="s">
        <v>153</v>
      </c>
      <c r="K487" s="324">
        <v>48001000</v>
      </c>
      <c r="L487" s="121">
        <v>422210</v>
      </c>
      <c r="M487" s="117" t="s">
        <v>1317</v>
      </c>
      <c r="N487" s="117" t="s">
        <v>153</v>
      </c>
      <c r="O487" s="324">
        <v>8926000</v>
      </c>
      <c r="P487" s="77">
        <f ca="1">SUMIF($W$12:BO487,$P$11,W487:BO487)</f>
        <v>0</v>
      </c>
      <c r="Q487" s="77">
        <f ca="1">SUMIF($W$12:BP487,$P$11,X487:BP487)</f>
        <v>0</v>
      </c>
      <c r="R487" s="77">
        <v>0</v>
      </c>
      <c r="S487" s="78">
        <f t="shared" ca="1" si="120"/>
        <v>0</v>
      </c>
      <c r="T487" s="77">
        <f t="shared" ca="1" si="121"/>
        <v>0</v>
      </c>
      <c r="U487" s="77">
        <v>0</v>
      </c>
      <c r="V487" s="79">
        <f t="shared" ca="1" si="122"/>
        <v>0</v>
      </c>
      <c r="W487" s="80"/>
      <c r="X487" s="81">
        <f t="shared" si="123"/>
        <v>0</v>
      </c>
      <c r="Y487" s="82"/>
      <c r="Z487" s="80"/>
      <c r="AA487" s="81">
        <f t="shared" si="124"/>
        <v>0</v>
      </c>
      <c r="AB487" s="82"/>
      <c r="AC487" s="80"/>
      <c r="AD487" s="81">
        <f t="shared" si="125"/>
        <v>0</v>
      </c>
      <c r="AE487" s="82"/>
      <c r="AF487" s="80"/>
      <c r="AG487" s="81">
        <f t="shared" si="126"/>
        <v>0</v>
      </c>
      <c r="AH487" s="82"/>
      <c r="AI487" s="80"/>
      <c r="AJ487" s="81">
        <f t="shared" si="127"/>
        <v>0</v>
      </c>
      <c r="AK487" s="82"/>
      <c r="AL487" s="80"/>
      <c r="AM487" s="81">
        <v>0</v>
      </c>
      <c r="AN487" s="82"/>
      <c r="AO487" s="80"/>
      <c r="AP487" s="81">
        <v>0</v>
      </c>
      <c r="AQ487" s="82"/>
      <c r="AR487" s="80"/>
      <c r="AS487" s="81">
        <f t="shared" si="128"/>
        <v>0</v>
      </c>
      <c r="AT487" s="82"/>
      <c r="AU487" s="80"/>
      <c r="AV487" s="81">
        <f t="shared" si="129"/>
        <v>0</v>
      </c>
      <c r="AW487" s="82"/>
      <c r="AX487" s="80"/>
      <c r="AY487" s="81">
        <f t="shared" si="130"/>
        <v>0</v>
      </c>
      <c r="AZ487" s="82"/>
      <c r="BA487" s="80"/>
      <c r="BB487" s="81">
        <f t="shared" si="131"/>
        <v>0</v>
      </c>
      <c r="BC487" s="82"/>
      <c r="BD487" s="80"/>
      <c r="BE487" s="81">
        <f t="shared" si="132"/>
        <v>0</v>
      </c>
      <c r="BF487" s="82"/>
      <c r="BG487" s="80"/>
      <c r="BH487" s="81">
        <f t="shared" si="133"/>
        <v>0</v>
      </c>
      <c r="BI487" s="82"/>
      <c r="BJ487" s="80"/>
      <c r="BK487" s="81">
        <f t="shared" si="134"/>
        <v>0</v>
      </c>
      <c r="BL487" s="82"/>
      <c r="BM487" s="80"/>
      <c r="BN487" s="81">
        <f t="shared" si="135"/>
        <v>0</v>
      </c>
      <c r="BO487" s="82"/>
    </row>
    <row r="488" spans="1:67" ht="39" hidden="1" customHeight="1" thickBot="1">
      <c r="A488" s="71">
        <v>85481</v>
      </c>
      <c r="B488" s="71" t="s">
        <v>2242</v>
      </c>
      <c r="C488" s="221" t="str">
        <f ca="1">IF(V488&gt;0,IF($C$12=B488,COUNT($C$12:C487,1),""),"")</f>
        <v/>
      </c>
      <c r="D488" s="221" t="str">
        <f ca="1">IF(V488&gt;0,IF($D$12=B488,COUNT($D$12:D487,1),""),"")</f>
        <v/>
      </c>
      <c r="E488" s="221" t="str">
        <f ca="1">IF(V488&gt;0,IF($E$12=B488,COUNT($E$12:E487,1),""),"")</f>
        <v/>
      </c>
      <c r="F488" s="221" t="str">
        <f ca="1">IF(V488&gt;0,IF($F$12=B488,COUNT($F$12:F487,1),""),"")</f>
        <v/>
      </c>
      <c r="G488" s="120">
        <v>741009000</v>
      </c>
      <c r="H488" s="115">
        <v>90702</v>
      </c>
      <c r="I488" s="116" t="s">
        <v>476</v>
      </c>
      <c r="J488" s="116" t="s">
        <v>153</v>
      </c>
      <c r="K488" s="324">
        <v>48001000</v>
      </c>
      <c r="L488" s="121">
        <v>422210</v>
      </c>
      <c r="M488" s="117" t="s">
        <v>1317</v>
      </c>
      <c r="N488" s="117" t="s">
        <v>153</v>
      </c>
      <c r="O488" s="324">
        <v>8926000</v>
      </c>
      <c r="P488" s="77">
        <f ca="1">SUMIF($W$12:BO488,$P$11,W488:BO488)</f>
        <v>0</v>
      </c>
      <c r="Q488" s="77">
        <f ca="1">SUMIF($W$12:BP488,$P$11,X488:BP488)</f>
        <v>0</v>
      </c>
      <c r="R488" s="77">
        <v>0</v>
      </c>
      <c r="S488" s="78">
        <f t="shared" ca="1" si="120"/>
        <v>0</v>
      </c>
      <c r="T488" s="77">
        <f t="shared" ca="1" si="121"/>
        <v>0</v>
      </c>
      <c r="U488" s="77">
        <v>0</v>
      </c>
      <c r="V488" s="79">
        <f t="shared" ca="1" si="122"/>
        <v>0</v>
      </c>
      <c r="W488" s="80"/>
      <c r="X488" s="81">
        <f t="shared" si="123"/>
        <v>0</v>
      </c>
      <c r="Y488" s="82"/>
      <c r="Z488" s="80"/>
      <c r="AA488" s="81">
        <f t="shared" si="124"/>
        <v>0</v>
      </c>
      <c r="AB488" s="82"/>
      <c r="AC488" s="80"/>
      <c r="AD488" s="81">
        <f t="shared" si="125"/>
        <v>0</v>
      </c>
      <c r="AE488" s="82"/>
      <c r="AF488" s="80"/>
      <c r="AG488" s="81">
        <f t="shared" si="126"/>
        <v>0</v>
      </c>
      <c r="AH488" s="82"/>
      <c r="AI488" s="80"/>
      <c r="AJ488" s="81">
        <f t="shared" si="127"/>
        <v>0</v>
      </c>
      <c r="AK488" s="82"/>
      <c r="AL488" s="80"/>
      <c r="AM488" s="81">
        <v>0</v>
      </c>
      <c r="AN488" s="82"/>
      <c r="AO488" s="80"/>
      <c r="AP488" s="81">
        <v>0</v>
      </c>
      <c r="AQ488" s="82"/>
      <c r="AR488" s="80"/>
      <c r="AS488" s="81">
        <f t="shared" si="128"/>
        <v>0</v>
      </c>
      <c r="AT488" s="82"/>
      <c r="AU488" s="80"/>
      <c r="AV488" s="81">
        <f t="shared" si="129"/>
        <v>0</v>
      </c>
      <c r="AW488" s="82"/>
      <c r="AX488" s="80"/>
      <c r="AY488" s="81">
        <f t="shared" si="130"/>
        <v>0</v>
      </c>
      <c r="AZ488" s="82"/>
      <c r="BA488" s="80"/>
      <c r="BB488" s="81">
        <f t="shared" si="131"/>
        <v>0</v>
      </c>
      <c r="BC488" s="82"/>
      <c r="BD488" s="80"/>
      <c r="BE488" s="81">
        <f t="shared" si="132"/>
        <v>0</v>
      </c>
      <c r="BF488" s="82"/>
      <c r="BG488" s="80"/>
      <c r="BH488" s="81">
        <f t="shared" si="133"/>
        <v>0</v>
      </c>
      <c r="BI488" s="82"/>
      <c r="BJ488" s="80"/>
      <c r="BK488" s="81">
        <f t="shared" si="134"/>
        <v>0</v>
      </c>
      <c r="BL488" s="82"/>
      <c r="BM488" s="80"/>
      <c r="BN488" s="81">
        <f t="shared" si="135"/>
        <v>0</v>
      </c>
      <c r="BO488" s="82"/>
    </row>
    <row r="489" spans="1:67" ht="39" hidden="1" customHeight="1" thickBot="1">
      <c r="A489" s="71">
        <v>85482</v>
      </c>
      <c r="B489" s="71" t="s">
        <v>2242</v>
      </c>
      <c r="C489" s="221" t="str">
        <f ca="1">IF(V489&gt;0,IF($C$12=B489,COUNT($C$12:C488,1),""),"")</f>
        <v/>
      </c>
      <c r="D489" s="221" t="str">
        <f ca="1">IF(V489&gt;0,IF($D$12=B489,COUNT($D$12:D488,1),""),"")</f>
        <v/>
      </c>
      <c r="E489" s="221" t="str">
        <f ca="1">IF(V489&gt;0,IF($E$12=B489,COUNT($E$12:E488,1),""),"")</f>
        <v/>
      </c>
      <c r="F489" s="221" t="str">
        <f ca="1">IF(V489&gt;0,IF($F$12=B489,COUNT($F$12:F488,1),""),"")</f>
        <v/>
      </c>
      <c r="G489" s="120">
        <v>741009200</v>
      </c>
      <c r="H489" s="115">
        <v>90703</v>
      </c>
      <c r="I489" s="116" t="s">
        <v>477</v>
      </c>
      <c r="J489" s="116" t="s">
        <v>153</v>
      </c>
      <c r="K489" s="324">
        <v>54086000</v>
      </c>
      <c r="L489" s="121">
        <v>422210</v>
      </c>
      <c r="M489" s="117" t="s">
        <v>1317</v>
      </c>
      <c r="N489" s="117" t="s">
        <v>153</v>
      </c>
      <c r="O489" s="324">
        <v>8926000</v>
      </c>
      <c r="P489" s="77">
        <f ca="1">SUMIF($W$12:BO489,$P$11,W489:BO489)</f>
        <v>0</v>
      </c>
      <c r="Q489" s="77">
        <f ca="1">SUMIF($W$12:BP489,$P$11,X489:BP489)</f>
        <v>0</v>
      </c>
      <c r="R489" s="77">
        <v>0</v>
      </c>
      <c r="S489" s="78">
        <f t="shared" ca="1" si="120"/>
        <v>0</v>
      </c>
      <c r="T489" s="77">
        <f t="shared" ca="1" si="121"/>
        <v>0</v>
      </c>
      <c r="U489" s="77">
        <v>0</v>
      </c>
      <c r="V489" s="79">
        <f t="shared" ca="1" si="122"/>
        <v>0</v>
      </c>
      <c r="W489" s="80"/>
      <c r="X489" s="81">
        <f t="shared" si="123"/>
        <v>0</v>
      </c>
      <c r="Y489" s="82"/>
      <c r="Z489" s="80"/>
      <c r="AA489" s="81">
        <f t="shared" si="124"/>
        <v>0</v>
      </c>
      <c r="AB489" s="82"/>
      <c r="AC489" s="80"/>
      <c r="AD489" s="81">
        <f t="shared" si="125"/>
        <v>0</v>
      </c>
      <c r="AE489" s="82"/>
      <c r="AF489" s="80"/>
      <c r="AG489" s="81">
        <f t="shared" si="126"/>
        <v>0</v>
      </c>
      <c r="AH489" s="82"/>
      <c r="AI489" s="80"/>
      <c r="AJ489" s="81">
        <f t="shared" si="127"/>
        <v>0</v>
      </c>
      <c r="AK489" s="82"/>
      <c r="AL489" s="80"/>
      <c r="AM489" s="81">
        <v>0</v>
      </c>
      <c r="AN489" s="82"/>
      <c r="AO489" s="80"/>
      <c r="AP489" s="81">
        <v>0</v>
      </c>
      <c r="AQ489" s="82"/>
      <c r="AR489" s="80"/>
      <c r="AS489" s="81">
        <f t="shared" si="128"/>
        <v>0</v>
      </c>
      <c r="AT489" s="82"/>
      <c r="AU489" s="80"/>
      <c r="AV489" s="81">
        <f t="shared" si="129"/>
        <v>0</v>
      </c>
      <c r="AW489" s="82"/>
      <c r="AX489" s="80"/>
      <c r="AY489" s="81">
        <f t="shared" si="130"/>
        <v>0</v>
      </c>
      <c r="AZ489" s="82"/>
      <c r="BA489" s="80"/>
      <c r="BB489" s="81">
        <f t="shared" si="131"/>
        <v>0</v>
      </c>
      <c r="BC489" s="82"/>
      <c r="BD489" s="80"/>
      <c r="BE489" s="81">
        <f t="shared" si="132"/>
        <v>0</v>
      </c>
      <c r="BF489" s="82"/>
      <c r="BG489" s="80"/>
      <c r="BH489" s="81">
        <f t="shared" si="133"/>
        <v>0</v>
      </c>
      <c r="BI489" s="82"/>
      <c r="BJ489" s="80"/>
      <c r="BK489" s="81">
        <f t="shared" si="134"/>
        <v>0</v>
      </c>
      <c r="BL489" s="82"/>
      <c r="BM489" s="80"/>
      <c r="BN489" s="81">
        <f t="shared" si="135"/>
        <v>0</v>
      </c>
      <c r="BO489" s="82"/>
    </row>
    <row r="490" spans="1:67" ht="39" hidden="1" customHeight="1" thickBot="1">
      <c r="A490" s="71">
        <v>85483</v>
      </c>
      <c r="B490" s="71" t="s">
        <v>2242</v>
      </c>
      <c r="C490" s="221" t="str">
        <f ca="1">IF(V490&gt;0,IF($C$12=B490,COUNT($C$12:C489,1),""),"")</f>
        <v/>
      </c>
      <c r="D490" s="221" t="str">
        <f ca="1">IF(V490&gt;0,IF($D$12=B490,COUNT($D$12:D489,1),""),"")</f>
        <v/>
      </c>
      <c r="E490" s="221" t="str">
        <f ca="1">IF(V490&gt;0,IF($E$12=B490,COUNT($E$12:E489,1),""),"")</f>
        <v/>
      </c>
      <c r="F490" s="221" t="str">
        <f ca="1">IF(V490&gt;0,IF($F$12=B490,COUNT($F$12:F489,1),""),"")</f>
        <v/>
      </c>
      <c r="G490" s="120">
        <v>702002377</v>
      </c>
      <c r="H490" s="115">
        <v>90801</v>
      </c>
      <c r="I490" s="116" t="s">
        <v>478</v>
      </c>
      <c r="J490" s="116" t="s">
        <v>153</v>
      </c>
      <c r="K490" s="324">
        <v>735000</v>
      </c>
      <c r="L490" s="121">
        <v>422301</v>
      </c>
      <c r="M490" s="117" t="s">
        <v>1318</v>
      </c>
      <c r="N490" s="117" t="s">
        <v>153</v>
      </c>
      <c r="O490" s="324">
        <v>1736000</v>
      </c>
      <c r="P490" s="77">
        <f ca="1">SUMIF($W$12:BO490,$P$11,W490:BO490)</f>
        <v>0</v>
      </c>
      <c r="Q490" s="77">
        <f ca="1">SUMIF($W$12:BP490,$P$11,X490:BP490)</f>
        <v>0</v>
      </c>
      <c r="R490" s="77">
        <v>0</v>
      </c>
      <c r="S490" s="78">
        <f t="shared" ca="1" si="120"/>
        <v>0</v>
      </c>
      <c r="T490" s="77">
        <f t="shared" ca="1" si="121"/>
        <v>0</v>
      </c>
      <c r="U490" s="77">
        <v>0</v>
      </c>
      <c r="V490" s="79">
        <f t="shared" ca="1" si="122"/>
        <v>0</v>
      </c>
      <c r="W490" s="80"/>
      <c r="X490" s="81">
        <f t="shared" si="123"/>
        <v>0</v>
      </c>
      <c r="Y490" s="82"/>
      <c r="Z490" s="80"/>
      <c r="AA490" s="81">
        <f t="shared" si="124"/>
        <v>0</v>
      </c>
      <c r="AB490" s="82"/>
      <c r="AC490" s="80"/>
      <c r="AD490" s="81">
        <f t="shared" si="125"/>
        <v>0</v>
      </c>
      <c r="AE490" s="82"/>
      <c r="AF490" s="80"/>
      <c r="AG490" s="81">
        <f t="shared" si="126"/>
        <v>0</v>
      </c>
      <c r="AH490" s="82"/>
      <c r="AI490" s="80"/>
      <c r="AJ490" s="81">
        <f t="shared" si="127"/>
        <v>0</v>
      </c>
      <c r="AK490" s="82"/>
      <c r="AL490" s="80"/>
      <c r="AM490" s="81">
        <v>0</v>
      </c>
      <c r="AN490" s="82"/>
      <c r="AO490" s="80"/>
      <c r="AP490" s="81">
        <v>0</v>
      </c>
      <c r="AQ490" s="82"/>
      <c r="AR490" s="80"/>
      <c r="AS490" s="81">
        <f t="shared" si="128"/>
        <v>0</v>
      </c>
      <c r="AT490" s="82"/>
      <c r="AU490" s="80"/>
      <c r="AV490" s="81">
        <f t="shared" si="129"/>
        <v>0</v>
      </c>
      <c r="AW490" s="82"/>
      <c r="AX490" s="80"/>
      <c r="AY490" s="81">
        <f t="shared" si="130"/>
        <v>0</v>
      </c>
      <c r="AZ490" s="82"/>
      <c r="BA490" s="80"/>
      <c r="BB490" s="81">
        <f t="shared" si="131"/>
        <v>0</v>
      </c>
      <c r="BC490" s="82"/>
      <c r="BD490" s="80"/>
      <c r="BE490" s="81">
        <f t="shared" si="132"/>
        <v>0</v>
      </c>
      <c r="BF490" s="82"/>
      <c r="BG490" s="80"/>
      <c r="BH490" s="81">
        <f t="shared" si="133"/>
        <v>0</v>
      </c>
      <c r="BI490" s="82"/>
      <c r="BJ490" s="80"/>
      <c r="BK490" s="81">
        <f t="shared" si="134"/>
        <v>0</v>
      </c>
      <c r="BL490" s="82"/>
      <c r="BM490" s="80"/>
      <c r="BN490" s="81">
        <f t="shared" si="135"/>
        <v>0</v>
      </c>
      <c r="BO490" s="82"/>
    </row>
    <row r="491" spans="1:67" ht="39" hidden="1" customHeight="1" thickBot="1">
      <c r="A491" s="71">
        <v>85484</v>
      </c>
      <c r="B491" s="71" t="s">
        <v>2242</v>
      </c>
      <c r="C491" s="221" t="str">
        <f ca="1">IF(V491&gt;0,IF($C$12=B491,COUNT($C$12:C490,1),""),"")</f>
        <v/>
      </c>
      <c r="D491" s="221" t="str">
        <f ca="1">IF(V491&gt;0,IF($D$12=B491,COUNT($D$12:D490,1),""),"")</f>
        <v/>
      </c>
      <c r="E491" s="221" t="str">
        <f ca="1">IF(V491&gt;0,IF($E$12=B491,COUNT($E$12:E490,1),""),"")</f>
        <v/>
      </c>
      <c r="F491" s="221" t="str">
        <f ca="1">IF(V491&gt;0,IF($F$12=B491,COUNT($F$12:F490,1),""),"")</f>
        <v/>
      </c>
      <c r="G491" s="120" t="s">
        <v>1826</v>
      </c>
      <c r="H491" s="115">
        <v>90802</v>
      </c>
      <c r="I491" s="116" t="s">
        <v>479</v>
      </c>
      <c r="J491" s="116" t="s">
        <v>153</v>
      </c>
      <c r="K491" s="324">
        <v>1600000</v>
      </c>
      <c r="L491" s="121">
        <v>422301</v>
      </c>
      <c r="M491" s="117" t="s">
        <v>1318</v>
      </c>
      <c r="N491" s="117" t="s">
        <v>153</v>
      </c>
      <c r="O491" s="324">
        <v>1736000</v>
      </c>
      <c r="P491" s="77">
        <f ca="1">SUMIF($W$12:BO491,$P$11,W491:BO491)</f>
        <v>0</v>
      </c>
      <c r="Q491" s="77">
        <f ca="1">SUMIF($W$12:BP491,$P$11,X491:BP491)</f>
        <v>0</v>
      </c>
      <c r="R491" s="77">
        <v>0</v>
      </c>
      <c r="S491" s="78">
        <f t="shared" ca="1" si="120"/>
        <v>0</v>
      </c>
      <c r="T491" s="77">
        <f t="shared" ca="1" si="121"/>
        <v>0</v>
      </c>
      <c r="U491" s="77">
        <v>0</v>
      </c>
      <c r="V491" s="79">
        <f t="shared" ca="1" si="122"/>
        <v>0</v>
      </c>
      <c r="W491" s="80"/>
      <c r="X491" s="81">
        <f t="shared" si="123"/>
        <v>0</v>
      </c>
      <c r="Y491" s="82"/>
      <c r="Z491" s="80"/>
      <c r="AA491" s="81">
        <f t="shared" si="124"/>
        <v>0</v>
      </c>
      <c r="AB491" s="82"/>
      <c r="AC491" s="80"/>
      <c r="AD491" s="81">
        <f t="shared" si="125"/>
        <v>0</v>
      </c>
      <c r="AE491" s="82"/>
      <c r="AF491" s="80"/>
      <c r="AG491" s="81">
        <f t="shared" si="126"/>
        <v>0</v>
      </c>
      <c r="AH491" s="82"/>
      <c r="AI491" s="80"/>
      <c r="AJ491" s="81">
        <f t="shared" si="127"/>
        <v>0</v>
      </c>
      <c r="AK491" s="82"/>
      <c r="AL491" s="80"/>
      <c r="AM491" s="81">
        <v>0</v>
      </c>
      <c r="AN491" s="82"/>
      <c r="AO491" s="80"/>
      <c r="AP491" s="81">
        <v>0</v>
      </c>
      <c r="AQ491" s="82"/>
      <c r="AR491" s="80"/>
      <c r="AS491" s="81">
        <f t="shared" si="128"/>
        <v>0</v>
      </c>
      <c r="AT491" s="82"/>
      <c r="AU491" s="80"/>
      <c r="AV491" s="81">
        <f t="shared" si="129"/>
        <v>0</v>
      </c>
      <c r="AW491" s="82"/>
      <c r="AX491" s="80"/>
      <c r="AY491" s="81">
        <f t="shared" si="130"/>
        <v>0</v>
      </c>
      <c r="AZ491" s="82"/>
      <c r="BA491" s="80"/>
      <c r="BB491" s="81">
        <f t="shared" si="131"/>
        <v>0</v>
      </c>
      <c r="BC491" s="82"/>
      <c r="BD491" s="80"/>
      <c r="BE491" s="81">
        <f t="shared" si="132"/>
        <v>0</v>
      </c>
      <c r="BF491" s="82"/>
      <c r="BG491" s="80"/>
      <c r="BH491" s="81">
        <f t="shared" si="133"/>
        <v>0</v>
      </c>
      <c r="BI491" s="82"/>
      <c r="BJ491" s="80"/>
      <c r="BK491" s="81">
        <f t="shared" si="134"/>
        <v>0</v>
      </c>
      <c r="BL491" s="82"/>
      <c r="BM491" s="80"/>
      <c r="BN491" s="81">
        <f t="shared" si="135"/>
        <v>0</v>
      </c>
      <c r="BO491" s="82"/>
    </row>
    <row r="492" spans="1:67" ht="39" hidden="1" customHeight="1" thickBot="1">
      <c r="A492" s="71">
        <v>85485</v>
      </c>
      <c r="B492" s="71" t="s">
        <v>2242</v>
      </c>
      <c r="C492" s="221" t="str">
        <f ca="1">IF(V492&gt;0,IF($C$12=B492,COUNT($C$12:C491,1),""),"")</f>
        <v/>
      </c>
      <c r="D492" s="221" t="str">
        <f ca="1">IF(V492&gt;0,IF($D$12=B492,COUNT($D$12:D491,1),""),"")</f>
        <v/>
      </c>
      <c r="E492" s="221" t="str">
        <f ca="1">IF(V492&gt;0,IF($E$12=B492,COUNT($E$12:E491,1),""),"")</f>
        <v/>
      </c>
      <c r="F492" s="221" t="str">
        <f ca="1">IF(V492&gt;0,IF($F$12=B492,COUNT($F$12:F491,1),""),"")</f>
        <v/>
      </c>
      <c r="G492" s="120" t="s">
        <v>1826</v>
      </c>
      <c r="H492" s="115">
        <v>90803</v>
      </c>
      <c r="I492" s="116" t="s">
        <v>480</v>
      </c>
      <c r="J492" s="116" t="s">
        <v>153</v>
      </c>
      <c r="K492" s="324">
        <v>2116000</v>
      </c>
      <c r="L492" s="121">
        <v>422302</v>
      </c>
      <c r="M492" s="117" t="s">
        <v>1319</v>
      </c>
      <c r="N492" s="117" t="s">
        <v>153</v>
      </c>
      <c r="O492" s="324">
        <v>2050000</v>
      </c>
      <c r="P492" s="77">
        <f ca="1">SUMIF($W$12:BO492,$P$11,W492:BO492)</f>
        <v>0</v>
      </c>
      <c r="Q492" s="77">
        <f ca="1">SUMIF($W$12:BP492,$P$11,X492:BP492)</f>
        <v>0</v>
      </c>
      <c r="R492" s="77">
        <v>0</v>
      </c>
      <c r="S492" s="78">
        <f t="shared" ca="1" si="120"/>
        <v>0</v>
      </c>
      <c r="T492" s="77">
        <f t="shared" ca="1" si="121"/>
        <v>0</v>
      </c>
      <c r="U492" s="77">
        <v>0</v>
      </c>
      <c r="V492" s="79">
        <f t="shared" ca="1" si="122"/>
        <v>0</v>
      </c>
      <c r="W492" s="80"/>
      <c r="X492" s="81">
        <f t="shared" si="123"/>
        <v>0</v>
      </c>
      <c r="Y492" s="82"/>
      <c r="Z492" s="80"/>
      <c r="AA492" s="81">
        <f t="shared" si="124"/>
        <v>0</v>
      </c>
      <c r="AB492" s="82"/>
      <c r="AC492" s="80"/>
      <c r="AD492" s="81">
        <f t="shared" si="125"/>
        <v>0</v>
      </c>
      <c r="AE492" s="82"/>
      <c r="AF492" s="80"/>
      <c r="AG492" s="81">
        <f t="shared" si="126"/>
        <v>0</v>
      </c>
      <c r="AH492" s="82"/>
      <c r="AI492" s="80"/>
      <c r="AJ492" s="81">
        <f t="shared" si="127"/>
        <v>0</v>
      </c>
      <c r="AK492" s="82"/>
      <c r="AL492" s="80"/>
      <c r="AM492" s="81">
        <v>0</v>
      </c>
      <c r="AN492" s="82"/>
      <c r="AO492" s="80"/>
      <c r="AP492" s="81">
        <v>0</v>
      </c>
      <c r="AQ492" s="82"/>
      <c r="AR492" s="80"/>
      <c r="AS492" s="81">
        <f t="shared" si="128"/>
        <v>0</v>
      </c>
      <c r="AT492" s="82"/>
      <c r="AU492" s="80"/>
      <c r="AV492" s="81">
        <f t="shared" si="129"/>
        <v>0</v>
      </c>
      <c r="AW492" s="82"/>
      <c r="AX492" s="80"/>
      <c r="AY492" s="81">
        <f t="shared" si="130"/>
        <v>0</v>
      </c>
      <c r="AZ492" s="82"/>
      <c r="BA492" s="80"/>
      <c r="BB492" s="81">
        <f t="shared" si="131"/>
        <v>0</v>
      </c>
      <c r="BC492" s="82"/>
      <c r="BD492" s="80"/>
      <c r="BE492" s="81">
        <f t="shared" si="132"/>
        <v>0</v>
      </c>
      <c r="BF492" s="82"/>
      <c r="BG492" s="80"/>
      <c r="BH492" s="81">
        <f t="shared" si="133"/>
        <v>0</v>
      </c>
      <c r="BI492" s="82"/>
      <c r="BJ492" s="80"/>
      <c r="BK492" s="81">
        <f t="shared" si="134"/>
        <v>0</v>
      </c>
      <c r="BL492" s="82"/>
      <c r="BM492" s="80"/>
      <c r="BN492" s="81">
        <f t="shared" si="135"/>
        <v>0</v>
      </c>
      <c r="BO492" s="82"/>
    </row>
    <row r="493" spans="1:67" ht="39" hidden="1" customHeight="1" thickBot="1">
      <c r="A493" s="71">
        <v>85486</v>
      </c>
      <c r="B493" s="71" t="s">
        <v>2242</v>
      </c>
      <c r="C493" s="221" t="str">
        <f ca="1">IF(V493&gt;0,IF($C$12=B493,COUNT($C$12:C492,1),""),"")</f>
        <v/>
      </c>
      <c r="D493" s="221" t="str">
        <f ca="1">IF(V493&gt;0,IF($D$12=B493,COUNT($D$12:D492,1),""),"")</f>
        <v/>
      </c>
      <c r="E493" s="221" t="str">
        <f ca="1">IF(V493&gt;0,IF($E$12=B493,COUNT($E$12:E492,1),""),"")</f>
        <v/>
      </c>
      <c r="F493" s="221" t="str">
        <f ca="1">IF(V493&gt;0,IF($F$12=B493,COUNT($F$12:F492,1),""),"")</f>
        <v/>
      </c>
      <c r="G493" s="120" t="s">
        <v>1826</v>
      </c>
      <c r="H493" s="115">
        <v>90804</v>
      </c>
      <c r="I493" s="116" t="s">
        <v>481</v>
      </c>
      <c r="J493" s="116" t="s">
        <v>153</v>
      </c>
      <c r="K493" s="324">
        <v>3150000</v>
      </c>
      <c r="L493" s="121">
        <v>422302</v>
      </c>
      <c r="M493" s="117" t="s">
        <v>1319</v>
      </c>
      <c r="N493" s="117" t="s">
        <v>153</v>
      </c>
      <c r="O493" s="324">
        <v>2050000</v>
      </c>
      <c r="P493" s="77">
        <f ca="1">SUMIF($W$12:BO493,$P$11,W493:BO493)</f>
        <v>0</v>
      </c>
      <c r="Q493" s="77">
        <f ca="1">SUMIF($W$12:BP493,$P$11,X493:BP493)</f>
        <v>0</v>
      </c>
      <c r="R493" s="77">
        <v>0</v>
      </c>
      <c r="S493" s="78">
        <f t="shared" ca="1" si="120"/>
        <v>0</v>
      </c>
      <c r="T493" s="77">
        <f t="shared" ca="1" si="121"/>
        <v>0</v>
      </c>
      <c r="U493" s="77">
        <v>0</v>
      </c>
      <c r="V493" s="79">
        <f t="shared" ca="1" si="122"/>
        <v>0</v>
      </c>
      <c r="W493" s="80"/>
      <c r="X493" s="81">
        <f t="shared" si="123"/>
        <v>0</v>
      </c>
      <c r="Y493" s="82"/>
      <c r="Z493" s="80"/>
      <c r="AA493" s="81">
        <f t="shared" si="124"/>
        <v>0</v>
      </c>
      <c r="AB493" s="82"/>
      <c r="AC493" s="80"/>
      <c r="AD493" s="81">
        <f t="shared" si="125"/>
        <v>0</v>
      </c>
      <c r="AE493" s="82"/>
      <c r="AF493" s="80"/>
      <c r="AG493" s="81">
        <f t="shared" si="126"/>
        <v>0</v>
      </c>
      <c r="AH493" s="82"/>
      <c r="AI493" s="80"/>
      <c r="AJ493" s="81">
        <f t="shared" si="127"/>
        <v>0</v>
      </c>
      <c r="AK493" s="82"/>
      <c r="AL493" s="80"/>
      <c r="AM493" s="81">
        <v>0</v>
      </c>
      <c r="AN493" s="82"/>
      <c r="AO493" s="80"/>
      <c r="AP493" s="81">
        <v>0</v>
      </c>
      <c r="AQ493" s="82"/>
      <c r="AR493" s="80"/>
      <c r="AS493" s="81">
        <f t="shared" si="128"/>
        <v>0</v>
      </c>
      <c r="AT493" s="82"/>
      <c r="AU493" s="80"/>
      <c r="AV493" s="81">
        <f t="shared" si="129"/>
        <v>0</v>
      </c>
      <c r="AW493" s="82"/>
      <c r="AX493" s="80"/>
      <c r="AY493" s="81">
        <f t="shared" si="130"/>
        <v>0</v>
      </c>
      <c r="AZ493" s="82"/>
      <c r="BA493" s="80"/>
      <c r="BB493" s="81">
        <f t="shared" si="131"/>
        <v>0</v>
      </c>
      <c r="BC493" s="82"/>
      <c r="BD493" s="80"/>
      <c r="BE493" s="81">
        <f t="shared" si="132"/>
        <v>0</v>
      </c>
      <c r="BF493" s="82"/>
      <c r="BG493" s="80"/>
      <c r="BH493" s="81">
        <f t="shared" si="133"/>
        <v>0</v>
      </c>
      <c r="BI493" s="82"/>
      <c r="BJ493" s="80"/>
      <c r="BK493" s="81">
        <f t="shared" si="134"/>
        <v>0</v>
      </c>
      <c r="BL493" s="82"/>
      <c r="BM493" s="80"/>
      <c r="BN493" s="81">
        <f t="shared" si="135"/>
        <v>0</v>
      </c>
      <c r="BO493" s="82"/>
    </row>
    <row r="494" spans="1:67" ht="39" hidden="1" customHeight="1" thickBot="1">
      <c r="A494" s="71">
        <v>85487</v>
      </c>
      <c r="B494" s="71" t="s">
        <v>2242</v>
      </c>
      <c r="C494" s="221" t="str">
        <f ca="1">IF(V494&gt;0,IF($C$12=B494,COUNT($C$12:C493,1),""),"")</f>
        <v/>
      </c>
      <c r="D494" s="221" t="str">
        <f ca="1">IF(V494&gt;0,IF($D$12=B494,COUNT($D$12:D493,1),""),"")</f>
        <v/>
      </c>
      <c r="E494" s="221" t="str">
        <f ca="1">IF(V494&gt;0,IF($E$12=B494,COUNT($E$12:E493,1),""),"")</f>
        <v/>
      </c>
      <c r="F494" s="221" t="str">
        <f ca="1">IF(V494&gt;0,IF($F$12=B494,COUNT($F$12:F493,1),""),"")</f>
        <v/>
      </c>
      <c r="G494" s="120">
        <v>702002379</v>
      </c>
      <c r="H494" s="115">
        <v>90805</v>
      </c>
      <c r="I494" s="116" t="s">
        <v>482</v>
      </c>
      <c r="J494" s="116" t="s">
        <v>153</v>
      </c>
      <c r="K494" s="324">
        <v>5500000</v>
      </c>
      <c r="L494" s="121">
        <v>422303</v>
      </c>
      <c r="M494" s="117" t="s">
        <v>1320</v>
      </c>
      <c r="N494" s="117" t="s">
        <v>153</v>
      </c>
      <c r="O494" s="324">
        <v>2782000</v>
      </c>
      <c r="P494" s="77">
        <f ca="1">SUMIF($W$12:BO494,$P$11,W494:BO494)</f>
        <v>0</v>
      </c>
      <c r="Q494" s="77">
        <f ca="1">SUMIF($W$12:BP494,$P$11,X494:BP494)</f>
        <v>0</v>
      </c>
      <c r="R494" s="77">
        <v>0</v>
      </c>
      <c r="S494" s="78">
        <f t="shared" ca="1" si="120"/>
        <v>0</v>
      </c>
      <c r="T494" s="77">
        <f t="shared" ca="1" si="121"/>
        <v>0</v>
      </c>
      <c r="U494" s="77">
        <v>0</v>
      </c>
      <c r="V494" s="79">
        <f t="shared" ca="1" si="122"/>
        <v>0</v>
      </c>
      <c r="W494" s="80"/>
      <c r="X494" s="81">
        <f t="shared" si="123"/>
        <v>0</v>
      </c>
      <c r="Y494" s="82"/>
      <c r="Z494" s="80"/>
      <c r="AA494" s="81">
        <f t="shared" si="124"/>
        <v>0</v>
      </c>
      <c r="AB494" s="82"/>
      <c r="AC494" s="80"/>
      <c r="AD494" s="81">
        <f t="shared" si="125"/>
        <v>0</v>
      </c>
      <c r="AE494" s="82"/>
      <c r="AF494" s="80"/>
      <c r="AG494" s="81">
        <f t="shared" si="126"/>
        <v>0</v>
      </c>
      <c r="AH494" s="82"/>
      <c r="AI494" s="80"/>
      <c r="AJ494" s="81">
        <f t="shared" si="127"/>
        <v>0</v>
      </c>
      <c r="AK494" s="82"/>
      <c r="AL494" s="80"/>
      <c r="AM494" s="81">
        <v>0</v>
      </c>
      <c r="AN494" s="82"/>
      <c r="AO494" s="80"/>
      <c r="AP494" s="81">
        <v>0</v>
      </c>
      <c r="AQ494" s="82"/>
      <c r="AR494" s="80"/>
      <c r="AS494" s="81">
        <f t="shared" si="128"/>
        <v>0</v>
      </c>
      <c r="AT494" s="82"/>
      <c r="AU494" s="80"/>
      <c r="AV494" s="81">
        <f t="shared" si="129"/>
        <v>0</v>
      </c>
      <c r="AW494" s="82"/>
      <c r="AX494" s="80"/>
      <c r="AY494" s="81">
        <f t="shared" si="130"/>
        <v>0</v>
      </c>
      <c r="AZ494" s="82"/>
      <c r="BA494" s="80"/>
      <c r="BB494" s="81">
        <f t="shared" si="131"/>
        <v>0</v>
      </c>
      <c r="BC494" s="82"/>
      <c r="BD494" s="80"/>
      <c r="BE494" s="81">
        <f t="shared" si="132"/>
        <v>0</v>
      </c>
      <c r="BF494" s="82"/>
      <c r="BG494" s="80"/>
      <c r="BH494" s="81">
        <f t="shared" si="133"/>
        <v>0</v>
      </c>
      <c r="BI494" s="82"/>
      <c r="BJ494" s="80"/>
      <c r="BK494" s="81">
        <f t="shared" si="134"/>
        <v>0</v>
      </c>
      <c r="BL494" s="82"/>
      <c r="BM494" s="80"/>
      <c r="BN494" s="81">
        <f t="shared" si="135"/>
        <v>0</v>
      </c>
      <c r="BO494" s="82"/>
    </row>
    <row r="495" spans="1:67" ht="39" hidden="1" customHeight="1" thickBot="1">
      <c r="A495" s="71">
        <v>85488</v>
      </c>
      <c r="B495" s="71" t="s">
        <v>2242</v>
      </c>
      <c r="C495" s="221" t="str">
        <f ca="1">IF(V495&gt;0,IF($C$12=B495,COUNT($C$12:C494,1),""),"")</f>
        <v/>
      </c>
      <c r="D495" s="221" t="str">
        <f ca="1">IF(V495&gt;0,IF($D$12=B495,COUNT($D$12:D494,1),""),"")</f>
        <v/>
      </c>
      <c r="E495" s="221" t="str">
        <f ca="1">IF(V495&gt;0,IF($E$12=B495,COUNT($E$12:E494,1),""),"")</f>
        <v/>
      </c>
      <c r="F495" s="221" t="str">
        <f ca="1">IF(V495&gt;0,IF($F$12=B495,COUNT($F$12:F494,1),""),"")</f>
        <v/>
      </c>
      <c r="G495" s="120" t="s">
        <v>1826</v>
      </c>
      <c r="H495" s="115">
        <v>90806</v>
      </c>
      <c r="I495" s="116" t="s">
        <v>483</v>
      </c>
      <c r="J495" s="116" t="s">
        <v>394</v>
      </c>
      <c r="K495" s="324">
        <v>1365000</v>
      </c>
      <c r="L495" s="121">
        <v>422304</v>
      </c>
      <c r="M495" s="117" t="s">
        <v>1321</v>
      </c>
      <c r="N495" s="117" t="s">
        <v>394</v>
      </c>
      <c r="O495" s="324">
        <v>3273000</v>
      </c>
      <c r="P495" s="77">
        <f ca="1">SUMIF($W$12:BO495,$P$11,W495:BO495)</f>
        <v>0</v>
      </c>
      <c r="Q495" s="77">
        <f ca="1">SUMIF($W$12:BP495,$P$11,X495:BP495)</f>
        <v>0</v>
      </c>
      <c r="R495" s="77">
        <v>0</v>
      </c>
      <c r="S495" s="78">
        <f t="shared" ca="1" si="120"/>
        <v>0</v>
      </c>
      <c r="T495" s="77">
        <f t="shared" ca="1" si="121"/>
        <v>0</v>
      </c>
      <c r="U495" s="77">
        <v>0</v>
      </c>
      <c r="V495" s="79">
        <f t="shared" ca="1" si="122"/>
        <v>0</v>
      </c>
      <c r="W495" s="80"/>
      <c r="X495" s="81">
        <f t="shared" si="123"/>
        <v>0</v>
      </c>
      <c r="Y495" s="82"/>
      <c r="Z495" s="80"/>
      <c r="AA495" s="81">
        <f t="shared" si="124"/>
        <v>0</v>
      </c>
      <c r="AB495" s="82"/>
      <c r="AC495" s="80"/>
      <c r="AD495" s="81">
        <f t="shared" si="125"/>
        <v>0</v>
      </c>
      <c r="AE495" s="82"/>
      <c r="AF495" s="80"/>
      <c r="AG495" s="81">
        <f t="shared" si="126"/>
        <v>0</v>
      </c>
      <c r="AH495" s="82"/>
      <c r="AI495" s="80"/>
      <c r="AJ495" s="81">
        <f t="shared" si="127"/>
        <v>0</v>
      </c>
      <c r="AK495" s="82"/>
      <c r="AL495" s="80"/>
      <c r="AM495" s="81">
        <v>0</v>
      </c>
      <c r="AN495" s="82"/>
      <c r="AO495" s="80"/>
      <c r="AP495" s="81">
        <v>0</v>
      </c>
      <c r="AQ495" s="82"/>
      <c r="AR495" s="80"/>
      <c r="AS495" s="81">
        <f t="shared" si="128"/>
        <v>0</v>
      </c>
      <c r="AT495" s="82"/>
      <c r="AU495" s="80"/>
      <c r="AV495" s="81">
        <f t="shared" si="129"/>
        <v>0</v>
      </c>
      <c r="AW495" s="82"/>
      <c r="AX495" s="80"/>
      <c r="AY495" s="81">
        <f t="shared" si="130"/>
        <v>0</v>
      </c>
      <c r="AZ495" s="82"/>
      <c r="BA495" s="80"/>
      <c r="BB495" s="81">
        <f t="shared" si="131"/>
        <v>0</v>
      </c>
      <c r="BC495" s="82"/>
      <c r="BD495" s="80"/>
      <c r="BE495" s="81">
        <f t="shared" si="132"/>
        <v>0</v>
      </c>
      <c r="BF495" s="82"/>
      <c r="BG495" s="80"/>
      <c r="BH495" s="81">
        <f t="shared" si="133"/>
        <v>0</v>
      </c>
      <c r="BI495" s="82"/>
      <c r="BJ495" s="80"/>
      <c r="BK495" s="81">
        <f t="shared" si="134"/>
        <v>0</v>
      </c>
      <c r="BL495" s="82"/>
      <c r="BM495" s="80"/>
      <c r="BN495" s="81">
        <f t="shared" si="135"/>
        <v>0</v>
      </c>
      <c r="BO495" s="82"/>
    </row>
    <row r="496" spans="1:67" ht="39" hidden="1" customHeight="1" thickBot="1">
      <c r="A496" s="71">
        <v>85489</v>
      </c>
      <c r="B496" s="71" t="s">
        <v>2242</v>
      </c>
      <c r="C496" s="221" t="str">
        <f ca="1">IF(V496&gt;0,IF($C$12=B496,COUNT($C$12:C495,1),""),"")</f>
        <v/>
      </c>
      <c r="D496" s="221" t="str">
        <f ca="1">IF(V496&gt;0,IF($D$12=B496,COUNT($D$12:D495,1),""),"")</f>
        <v/>
      </c>
      <c r="E496" s="221" t="str">
        <f ca="1">IF(V496&gt;0,IF($E$12=B496,COUNT($E$12:E495,1),""),"")</f>
        <v/>
      </c>
      <c r="F496" s="221" t="str">
        <f ca="1">IF(V496&gt;0,IF($F$12=B496,COUNT($F$12:F495,1),""),"")</f>
        <v/>
      </c>
      <c r="G496" s="120" t="s">
        <v>1747</v>
      </c>
      <c r="H496" s="115">
        <v>90807</v>
      </c>
      <c r="I496" s="116" t="s">
        <v>484</v>
      </c>
      <c r="J496" s="116" t="s">
        <v>394</v>
      </c>
      <c r="K496" s="324">
        <v>3300000</v>
      </c>
      <c r="L496" s="121">
        <v>422304</v>
      </c>
      <c r="M496" s="117" t="s">
        <v>1321</v>
      </c>
      <c r="N496" s="117" t="s">
        <v>394</v>
      </c>
      <c r="O496" s="324">
        <v>3273000</v>
      </c>
      <c r="P496" s="77">
        <f ca="1">SUMIF($W$12:BO496,$P$11,W496:BO496)</f>
        <v>0</v>
      </c>
      <c r="Q496" s="77">
        <f ca="1">SUMIF($W$12:BP496,$P$11,X496:BP496)</f>
        <v>0</v>
      </c>
      <c r="R496" s="77">
        <v>0</v>
      </c>
      <c r="S496" s="78">
        <f t="shared" ca="1" si="120"/>
        <v>0</v>
      </c>
      <c r="T496" s="77">
        <f t="shared" ca="1" si="121"/>
        <v>0</v>
      </c>
      <c r="U496" s="77">
        <v>0</v>
      </c>
      <c r="V496" s="79">
        <f t="shared" ca="1" si="122"/>
        <v>0</v>
      </c>
      <c r="W496" s="80"/>
      <c r="X496" s="81">
        <f t="shared" si="123"/>
        <v>0</v>
      </c>
      <c r="Y496" s="82"/>
      <c r="Z496" s="80"/>
      <c r="AA496" s="81">
        <f t="shared" si="124"/>
        <v>0</v>
      </c>
      <c r="AB496" s="82"/>
      <c r="AC496" s="80"/>
      <c r="AD496" s="81">
        <f t="shared" si="125"/>
        <v>0</v>
      </c>
      <c r="AE496" s="82"/>
      <c r="AF496" s="80"/>
      <c r="AG496" s="81">
        <f t="shared" si="126"/>
        <v>0</v>
      </c>
      <c r="AH496" s="82"/>
      <c r="AI496" s="80"/>
      <c r="AJ496" s="81">
        <f t="shared" si="127"/>
        <v>0</v>
      </c>
      <c r="AK496" s="82"/>
      <c r="AL496" s="80"/>
      <c r="AM496" s="81">
        <v>0</v>
      </c>
      <c r="AN496" s="82"/>
      <c r="AO496" s="80"/>
      <c r="AP496" s="81">
        <v>0</v>
      </c>
      <c r="AQ496" s="82"/>
      <c r="AR496" s="80"/>
      <c r="AS496" s="81">
        <f t="shared" si="128"/>
        <v>0</v>
      </c>
      <c r="AT496" s="82"/>
      <c r="AU496" s="80"/>
      <c r="AV496" s="81">
        <f t="shared" si="129"/>
        <v>0</v>
      </c>
      <c r="AW496" s="82"/>
      <c r="AX496" s="80"/>
      <c r="AY496" s="81">
        <f t="shared" si="130"/>
        <v>0</v>
      </c>
      <c r="AZ496" s="82"/>
      <c r="BA496" s="80"/>
      <c r="BB496" s="81">
        <f t="shared" si="131"/>
        <v>0</v>
      </c>
      <c r="BC496" s="82"/>
      <c r="BD496" s="80"/>
      <c r="BE496" s="81">
        <f t="shared" si="132"/>
        <v>0</v>
      </c>
      <c r="BF496" s="82"/>
      <c r="BG496" s="80"/>
      <c r="BH496" s="81">
        <f t="shared" si="133"/>
        <v>0</v>
      </c>
      <c r="BI496" s="82"/>
      <c r="BJ496" s="80"/>
      <c r="BK496" s="81">
        <f t="shared" si="134"/>
        <v>0</v>
      </c>
      <c r="BL496" s="82"/>
      <c r="BM496" s="80"/>
      <c r="BN496" s="81">
        <f t="shared" si="135"/>
        <v>0</v>
      </c>
      <c r="BO496" s="82"/>
    </row>
    <row r="497" spans="1:67" ht="39" hidden="1" customHeight="1" thickBot="1">
      <c r="A497" s="71">
        <v>85490</v>
      </c>
      <c r="B497" s="71" t="s">
        <v>2242</v>
      </c>
      <c r="C497" s="221" t="str">
        <f ca="1">IF(V497&gt;0,IF($C$12=B497,COUNT($C$12:C496,1),""),"")</f>
        <v/>
      </c>
      <c r="D497" s="221" t="str">
        <f ca="1">IF(V497&gt;0,IF($D$12=B497,COUNT($D$12:D496,1),""),"")</f>
        <v/>
      </c>
      <c r="E497" s="221" t="str">
        <f ca="1">IF(V497&gt;0,IF($E$12=B497,COUNT($E$12:E496,1),""),"")</f>
        <v/>
      </c>
      <c r="F497" s="221" t="str">
        <f ca="1">IF(V497&gt;0,IF($F$12=B497,COUNT($F$12:F496,1),""),"")</f>
        <v/>
      </c>
      <c r="G497" s="120" t="s">
        <v>1748</v>
      </c>
      <c r="H497" s="115">
        <v>90808</v>
      </c>
      <c r="I497" s="116" t="s">
        <v>485</v>
      </c>
      <c r="J497" s="116" t="s">
        <v>394</v>
      </c>
      <c r="K497" s="324">
        <v>7500000</v>
      </c>
      <c r="L497" s="121">
        <v>422305</v>
      </c>
      <c r="M497" s="117" t="s">
        <v>1322</v>
      </c>
      <c r="N497" s="117" t="s">
        <v>394</v>
      </c>
      <c r="O497" s="324">
        <v>4088000</v>
      </c>
      <c r="P497" s="77">
        <f ca="1">SUMIF($W$12:BO497,$P$11,W497:BO497)</f>
        <v>0</v>
      </c>
      <c r="Q497" s="77">
        <f ca="1">SUMIF($W$12:BP497,$P$11,X497:BP497)</f>
        <v>0</v>
      </c>
      <c r="R497" s="77">
        <v>0</v>
      </c>
      <c r="S497" s="78">
        <f t="shared" ca="1" si="120"/>
        <v>0</v>
      </c>
      <c r="T497" s="77">
        <f t="shared" ca="1" si="121"/>
        <v>0</v>
      </c>
      <c r="U497" s="77">
        <v>0</v>
      </c>
      <c r="V497" s="79">
        <f t="shared" ca="1" si="122"/>
        <v>0</v>
      </c>
      <c r="W497" s="80"/>
      <c r="X497" s="81">
        <f t="shared" si="123"/>
        <v>0</v>
      </c>
      <c r="Y497" s="82"/>
      <c r="Z497" s="80"/>
      <c r="AA497" s="81">
        <f t="shared" si="124"/>
        <v>0</v>
      </c>
      <c r="AB497" s="82"/>
      <c r="AC497" s="80"/>
      <c r="AD497" s="81">
        <f t="shared" si="125"/>
        <v>0</v>
      </c>
      <c r="AE497" s="82"/>
      <c r="AF497" s="80"/>
      <c r="AG497" s="81">
        <f t="shared" si="126"/>
        <v>0</v>
      </c>
      <c r="AH497" s="82"/>
      <c r="AI497" s="80"/>
      <c r="AJ497" s="81">
        <f t="shared" si="127"/>
        <v>0</v>
      </c>
      <c r="AK497" s="82"/>
      <c r="AL497" s="80"/>
      <c r="AM497" s="81">
        <v>0</v>
      </c>
      <c r="AN497" s="82"/>
      <c r="AO497" s="80"/>
      <c r="AP497" s="81">
        <v>0</v>
      </c>
      <c r="AQ497" s="82"/>
      <c r="AR497" s="80"/>
      <c r="AS497" s="81">
        <f t="shared" si="128"/>
        <v>0</v>
      </c>
      <c r="AT497" s="82"/>
      <c r="AU497" s="80"/>
      <c r="AV497" s="81">
        <f t="shared" si="129"/>
        <v>0</v>
      </c>
      <c r="AW497" s="82"/>
      <c r="AX497" s="80"/>
      <c r="AY497" s="81">
        <f t="shared" si="130"/>
        <v>0</v>
      </c>
      <c r="AZ497" s="82"/>
      <c r="BA497" s="80"/>
      <c r="BB497" s="81">
        <f t="shared" si="131"/>
        <v>0</v>
      </c>
      <c r="BC497" s="82"/>
      <c r="BD497" s="80"/>
      <c r="BE497" s="81">
        <f t="shared" si="132"/>
        <v>0</v>
      </c>
      <c r="BF497" s="82"/>
      <c r="BG497" s="80"/>
      <c r="BH497" s="81">
        <f t="shared" si="133"/>
        <v>0</v>
      </c>
      <c r="BI497" s="82"/>
      <c r="BJ497" s="80"/>
      <c r="BK497" s="81">
        <f t="shared" si="134"/>
        <v>0</v>
      </c>
      <c r="BL497" s="82"/>
      <c r="BM497" s="80"/>
      <c r="BN497" s="81">
        <f t="shared" si="135"/>
        <v>0</v>
      </c>
      <c r="BO497" s="82"/>
    </row>
    <row r="498" spans="1:67" ht="39" hidden="1" customHeight="1" thickBot="1">
      <c r="A498" s="71">
        <v>85491</v>
      </c>
      <c r="B498" s="71" t="s">
        <v>2242</v>
      </c>
      <c r="C498" s="221" t="str">
        <f ca="1">IF(V498&gt;0,IF($C$12=B498,COUNT($C$12:C497,1),""),"")</f>
        <v/>
      </c>
      <c r="D498" s="221" t="str">
        <f ca="1">IF(V498&gt;0,IF($D$12=B498,COUNT($D$12:D497,1),""),"")</f>
        <v/>
      </c>
      <c r="E498" s="221" t="str">
        <f ca="1">IF(V498&gt;0,IF($E$12=B498,COUNT($E$12:E497,1),""),"")</f>
        <v/>
      </c>
      <c r="F498" s="221" t="str">
        <f ca="1">IF(V498&gt;0,IF($F$12=B498,COUNT($F$12:F497,1),""),"")</f>
        <v/>
      </c>
      <c r="G498" s="120">
        <v>702002380</v>
      </c>
      <c r="H498" s="115">
        <v>90809</v>
      </c>
      <c r="I498" s="116" t="s">
        <v>486</v>
      </c>
      <c r="J498" s="116" t="s">
        <v>394</v>
      </c>
      <c r="K498" s="324">
        <v>12915000</v>
      </c>
      <c r="L498" s="121">
        <v>422306</v>
      </c>
      <c r="M498" s="117" t="s">
        <v>1323</v>
      </c>
      <c r="N498" s="117" t="s">
        <v>394</v>
      </c>
      <c r="O498" s="324">
        <v>5921000</v>
      </c>
      <c r="P498" s="77">
        <f ca="1">SUMIF($W$12:BO498,$P$11,W498:BO498)</f>
        <v>0</v>
      </c>
      <c r="Q498" s="77">
        <f ca="1">SUMIF($W$12:BP498,$P$11,X498:BP498)</f>
        <v>0</v>
      </c>
      <c r="R498" s="77">
        <v>0</v>
      </c>
      <c r="S498" s="78">
        <f t="shared" ca="1" si="120"/>
        <v>0</v>
      </c>
      <c r="T498" s="77">
        <f t="shared" ca="1" si="121"/>
        <v>0</v>
      </c>
      <c r="U498" s="77">
        <v>0</v>
      </c>
      <c r="V498" s="79">
        <f t="shared" ca="1" si="122"/>
        <v>0</v>
      </c>
      <c r="W498" s="80"/>
      <c r="X498" s="81">
        <f t="shared" si="123"/>
        <v>0</v>
      </c>
      <c r="Y498" s="82"/>
      <c r="Z498" s="80"/>
      <c r="AA498" s="81">
        <f t="shared" si="124"/>
        <v>0</v>
      </c>
      <c r="AB498" s="82"/>
      <c r="AC498" s="80"/>
      <c r="AD498" s="81">
        <f t="shared" si="125"/>
        <v>0</v>
      </c>
      <c r="AE498" s="82"/>
      <c r="AF498" s="80"/>
      <c r="AG498" s="81">
        <f t="shared" si="126"/>
        <v>0</v>
      </c>
      <c r="AH498" s="82"/>
      <c r="AI498" s="80"/>
      <c r="AJ498" s="81">
        <f t="shared" si="127"/>
        <v>0</v>
      </c>
      <c r="AK498" s="82"/>
      <c r="AL498" s="80"/>
      <c r="AM498" s="81">
        <v>0</v>
      </c>
      <c r="AN498" s="82"/>
      <c r="AO498" s="80"/>
      <c r="AP498" s="81">
        <v>0</v>
      </c>
      <c r="AQ498" s="82"/>
      <c r="AR498" s="80"/>
      <c r="AS498" s="81">
        <f t="shared" si="128"/>
        <v>0</v>
      </c>
      <c r="AT498" s="82"/>
      <c r="AU498" s="80"/>
      <c r="AV498" s="81">
        <f t="shared" si="129"/>
        <v>0</v>
      </c>
      <c r="AW498" s="82"/>
      <c r="AX498" s="80"/>
      <c r="AY498" s="81">
        <f t="shared" si="130"/>
        <v>0</v>
      </c>
      <c r="AZ498" s="82"/>
      <c r="BA498" s="80"/>
      <c r="BB498" s="81">
        <f t="shared" si="131"/>
        <v>0</v>
      </c>
      <c r="BC498" s="82"/>
      <c r="BD498" s="80"/>
      <c r="BE498" s="81">
        <f t="shared" si="132"/>
        <v>0</v>
      </c>
      <c r="BF498" s="82"/>
      <c r="BG498" s="80"/>
      <c r="BH498" s="81">
        <f t="shared" si="133"/>
        <v>0</v>
      </c>
      <c r="BI498" s="82"/>
      <c r="BJ498" s="80"/>
      <c r="BK498" s="81">
        <f t="shared" si="134"/>
        <v>0</v>
      </c>
      <c r="BL498" s="82"/>
      <c r="BM498" s="80"/>
      <c r="BN498" s="81">
        <f t="shared" si="135"/>
        <v>0</v>
      </c>
      <c r="BO498" s="82"/>
    </row>
    <row r="499" spans="1:67" ht="39" hidden="1" customHeight="1" thickBot="1">
      <c r="A499" s="71">
        <v>85492</v>
      </c>
      <c r="B499" s="71" t="s">
        <v>2242</v>
      </c>
      <c r="C499" s="221" t="str">
        <f ca="1">IF(V499&gt;0,IF($C$12=B499,COUNT($C$12:C498,1),""),"")</f>
        <v/>
      </c>
      <c r="D499" s="221" t="str">
        <f ca="1">IF(V499&gt;0,IF($D$12=B499,COUNT($D$12:D498,1),""),"")</f>
        <v/>
      </c>
      <c r="E499" s="221" t="str">
        <f ca="1">IF(V499&gt;0,IF($E$12=B499,COUNT($E$12:E498,1),""),"")</f>
        <v/>
      </c>
      <c r="F499" s="221" t="str">
        <f ca="1">IF(V499&gt;0,IF($F$12=B499,COUNT($F$12:F498,1),""),"")</f>
        <v/>
      </c>
      <c r="G499" s="120" t="s">
        <v>1826</v>
      </c>
      <c r="H499" s="115">
        <v>90810</v>
      </c>
      <c r="I499" s="116" t="s">
        <v>487</v>
      </c>
      <c r="J499" s="116" t="s">
        <v>394</v>
      </c>
      <c r="K499" s="324">
        <v>16714000</v>
      </c>
      <c r="L499" s="121">
        <v>422306</v>
      </c>
      <c r="M499" s="117" t="s">
        <v>1323</v>
      </c>
      <c r="N499" s="117" t="s">
        <v>394</v>
      </c>
      <c r="O499" s="324">
        <v>5921000</v>
      </c>
      <c r="P499" s="77">
        <f ca="1">SUMIF($W$12:BO499,$P$11,W499:BO499)</f>
        <v>0</v>
      </c>
      <c r="Q499" s="77">
        <f ca="1">SUMIF($W$12:BP499,$P$11,X499:BP499)</f>
        <v>0</v>
      </c>
      <c r="R499" s="77">
        <v>0</v>
      </c>
      <c r="S499" s="78">
        <f t="shared" ca="1" si="120"/>
        <v>0</v>
      </c>
      <c r="T499" s="77">
        <f t="shared" ca="1" si="121"/>
        <v>0</v>
      </c>
      <c r="U499" s="77">
        <v>0</v>
      </c>
      <c r="V499" s="79">
        <f t="shared" ca="1" si="122"/>
        <v>0</v>
      </c>
      <c r="W499" s="80"/>
      <c r="X499" s="81">
        <f t="shared" si="123"/>
        <v>0</v>
      </c>
      <c r="Y499" s="82"/>
      <c r="Z499" s="80"/>
      <c r="AA499" s="81">
        <f t="shared" si="124"/>
        <v>0</v>
      </c>
      <c r="AB499" s="82"/>
      <c r="AC499" s="80"/>
      <c r="AD499" s="81">
        <f t="shared" si="125"/>
        <v>0</v>
      </c>
      <c r="AE499" s="82"/>
      <c r="AF499" s="80"/>
      <c r="AG499" s="81">
        <f t="shared" si="126"/>
        <v>0</v>
      </c>
      <c r="AH499" s="82"/>
      <c r="AI499" s="80"/>
      <c r="AJ499" s="81">
        <f t="shared" si="127"/>
        <v>0</v>
      </c>
      <c r="AK499" s="82"/>
      <c r="AL499" s="80"/>
      <c r="AM499" s="81">
        <v>0</v>
      </c>
      <c r="AN499" s="82"/>
      <c r="AO499" s="80"/>
      <c r="AP499" s="81">
        <v>0</v>
      </c>
      <c r="AQ499" s="82"/>
      <c r="AR499" s="80"/>
      <c r="AS499" s="81">
        <f t="shared" si="128"/>
        <v>0</v>
      </c>
      <c r="AT499" s="82"/>
      <c r="AU499" s="80"/>
      <c r="AV499" s="81">
        <f t="shared" si="129"/>
        <v>0</v>
      </c>
      <c r="AW499" s="82"/>
      <c r="AX499" s="80"/>
      <c r="AY499" s="81">
        <f t="shared" si="130"/>
        <v>0</v>
      </c>
      <c r="AZ499" s="82"/>
      <c r="BA499" s="80"/>
      <c r="BB499" s="81">
        <f t="shared" si="131"/>
        <v>0</v>
      </c>
      <c r="BC499" s="82"/>
      <c r="BD499" s="80"/>
      <c r="BE499" s="81">
        <f t="shared" si="132"/>
        <v>0</v>
      </c>
      <c r="BF499" s="82"/>
      <c r="BG499" s="80"/>
      <c r="BH499" s="81">
        <f t="shared" si="133"/>
        <v>0</v>
      </c>
      <c r="BI499" s="82"/>
      <c r="BJ499" s="80"/>
      <c r="BK499" s="81">
        <f t="shared" si="134"/>
        <v>0</v>
      </c>
      <c r="BL499" s="82"/>
      <c r="BM499" s="80"/>
      <c r="BN499" s="81">
        <f t="shared" si="135"/>
        <v>0</v>
      </c>
      <c r="BO499" s="82"/>
    </row>
    <row r="500" spans="1:67" ht="39" hidden="1" customHeight="1" thickBot="1">
      <c r="A500" s="71">
        <v>85493</v>
      </c>
      <c r="B500" s="71" t="s">
        <v>2242</v>
      </c>
      <c r="C500" s="221" t="str">
        <f ca="1">IF(V500&gt;0,IF($C$12=B500,COUNT($C$12:C499,1),""),"")</f>
        <v/>
      </c>
      <c r="D500" s="221" t="str">
        <f ca="1">IF(V500&gt;0,IF($D$12=B500,COUNT($D$12:D499,1),""),"")</f>
        <v/>
      </c>
      <c r="E500" s="221" t="str">
        <f ca="1">IF(V500&gt;0,IF($E$12=B500,COUNT($E$12:E499,1),""),"")</f>
        <v/>
      </c>
      <c r="F500" s="221" t="str">
        <f ca="1">IF(V500&gt;0,IF($F$12=B500,COUNT($F$12:F499,1),""),"")</f>
        <v/>
      </c>
      <c r="G500" s="120"/>
      <c r="H500" s="115">
        <v>90811</v>
      </c>
      <c r="I500" s="116" t="s">
        <v>488</v>
      </c>
      <c r="J500" s="116" t="s">
        <v>153</v>
      </c>
      <c r="K500" s="324">
        <v>5343000</v>
      </c>
      <c r="L500" s="121">
        <v>422301</v>
      </c>
      <c r="M500" s="117" t="s">
        <v>1318</v>
      </c>
      <c r="N500" s="117" t="s">
        <v>153</v>
      </c>
      <c r="O500" s="324">
        <v>1736000</v>
      </c>
      <c r="P500" s="77">
        <f ca="1">SUMIF($W$12:BO500,$P$11,W500:BO500)</f>
        <v>0</v>
      </c>
      <c r="Q500" s="77">
        <f ca="1">SUMIF($W$12:BP500,$P$11,X500:BP500)</f>
        <v>0</v>
      </c>
      <c r="R500" s="77">
        <v>0</v>
      </c>
      <c r="S500" s="78">
        <f t="shared" ca="1" si="120"/>
        <v>0</v>
      </c>
      <c r="T500" s="77">
        <f t="shared" ca="1" si="121"/>
        <v>0</v>
      </c>
      <c r="U500" s="77">
        <v>0</v>
      </c>
      <c r="V500" s="79">
        <f t="shared" ca="1" si="122"/>
        <v>0</v>
      </c>
      <c r="W500" s="80"/>
      <c r="X500" s="81">
        <f t="shared" si="123"/>
        <v>0</v>
      </c>
      <c r="Y500" s="82"/>
      <c r="Z500" s="80"/>
      <c r="AA500" s="81">
        <f t="shared" si="124"/>
        <v>0</v>
      </c>
      <c r="AB500" s="82"/>
      <c r="AC500" s="80"/>
      <c r="AD500" s="81">
        <f t="shared" si="125"/>
        <v>0</v>
      </c>
      <c r="AE500" s="82"/>
      <c r="AF500" s="80"/>
      <c r="AG500" s="81">
        <f t="shared" si="126"/>
        <v>0</v>
      </c>
      <c r="AH500" s="82"/>
      <c r="AI500" s="80"/>
      <c r="AJ500" s="81">
        <f t="shared" si="127"/>
        <v>0</v>
      </c>
      <c r="AK500" s="82"/>
      <c r="AL500" s="80"/>
      <c r="AM500" s="81">
        <v>0</v>
      </c>
      <c r="AN500" s="82"/>
      <c r="AO500" s="80"/>
      <c r="AP500" s="81">
        <v>0</v>
      </c>
      <c r="AQ500" s="82"/>
      <c r="AR500" s="80"/>
      <c r="AS500" s="81">
        <f t="shared" si="128"/>
        <v>0</v>
      </c>
      <c r="AT500" s="82"/>
      <c r="AU500" s="80"/>
      <c r="AV500" s="81">
        <f t="shared" si="129"/>
        <v>0</v>
      </c>
      <c r="AW500" s="82"/>
      <c r="AX500" s="80"/>
      <c r="AY500" s="81">
        <f t="shared" si="130"/>
        <v>0</v>
      </c>
      <c r="AZ500" s="82"/>
      <c r="BA500" s="80"/>
      <c r="BB500" s="81">
        <f t="shared" si="131"/>
        <v>0</v>
      </c>
      <c r="BC500" s="82"/>
      <c r="BD500" s="80"/>
      <c r="BE500" s="81">
        <f t="shared" si="132"/>
        <v>0</v>
      </c>
      <c r="BF500" s="82"/>
      <c r="BG500" s="80"/>
      <c r="BH500" s="81">
        <f t="shared" si="133"/>
        <v>0</v>
      </c>
      <c r="BI500" s="82"/>
      <c r="BJ500" s="80"/>
      <c r="BK500" s="81">
        <f t="shared" si="134"/>
        <v>0</v>
      </c>
      <c r="BL500" s="82"/>
      <c r="BM500" s="80"/>
      <c r="BN500" s="81">
        <f t="shared" si="135"/>
        <v>0</v>
      </c>
      <c r="BO500" s="82"/>
    </row>
    <row r="501" spans="1:67" ht="39" hidden="1" customHeight="1" thickBot="1">
      <c r="A501" s="71">
        <v>85494</v>
      </c>
      <c r="B501" s="71" t="s">
        <v>2242</v>
      </c>
      <c r="C501" s="221" t="str">
        <f ca="1">IF(V501&gt;0,IF($C$12=B501,COUNT($C$12:C500,1),""),"")</f>
        <v/>
      </c>
      <c r="D501" s="221" t="str">
        <f ca="1">IF(V501&gt;0,IF($D$12=B501,COUNT($D$12:D500,1),""),"")</f>
        <v/>
      </c>
      <c r="E501" s="221" t="str">
        <f ca="1">IF(V501&gt;0,IF($E$12=B501,COUNT($E$12:E500,1),""),"")</f>
        <v/>
      </c>
      <c r="F501" s="221" t="str">
        <f ca="1">IF(V501&gt;0,IF($F$12=B501,COUNT($F$12:F500,1),""),"")</f>
        <v/>
      </c>
      <c r="G501" s="120"/>
      <c r="H501" s="115">
        <v>90812</v>
      </c>
      <c r="I501" s="116" t="s">
        <v>489</v>
      </c>
      <c r="J501" s="116" t="s">
        <v>153</v>
      </c>
      <c r="K501" s="324">
        <v>5343000</v>
      </c>
      <c r="L501" s="121">
        <v>422301</v>
      </c>
      <c r="M501" s="117" t="s">
        <v>1318</v>
      </c>
      <c r="N501" s="117" t="s">
        <v>153</v>
      </c>
      <c r="O501" s="324">
        <v>1736000</v>
      </c>
      <c r="P501" s="77">
        <f ca="1">SUMIF($W$12:BO501,$P$11,W501:BO501)</f>
        <v>0</v>
      </c>
      <c r="Q501" s="77">
        <f ca="1">SUMIF($W$12:BP501,$P$11,X501:BP501)</f>
        <v>0</v>
      </c>
      <c r="R501" s="77">
        <v>0</v>
      </c>
      <c r="S501" s="78">
        <f t="shared" ca="1" si="120"/>
        <v>0</v>
      </c>
      <c r="T501" s="77">
        <f t="shared" ca="1" si="121"/>
        <v>0</v>
      </c>
      <c r="U501" s="77">
        <v>0</v>
      </c>
      <c r="V501" s="79">
        <f t="shared" ca="1" si="122"/>
        <v>0</v>
      </c>
      <c r="W501" s="80"/>
      <c r="X501" s="81">
        <f t="shared" si="123"/>
        <v>0</v>
      </c>
      <c r="Y501" s="82"/>
      <c r="Z501" s="80"/>
      <c r="AA501" s="81">
        <f t="shared" si="124"/>
        <v>0</v>
      </c>
      <c r="AB501" s="82"/>
      <c r="AC501" s="80"/>
      <c r="AD501" s="81">
        <f t="shared" si="125"/>
        <v>0</v>
      </c>
      <c r="AE501" s="82"/>
      <c r="AF501" s="80"/>
      <c r="AG501" s="81">
        <f t="shared" si="126"/>
        <v>0</v>
      </c>
      <c r="AH501" s="82"/>
      <c r="AI501" s="80"/>
      <c r="AJ501" s="81">
        <f t="shared" si="127"/>
        <v>0</v>
      </c>
      <c r="AK501" s="82"/>
      <c r="AL501" s="80"/>
      <c r="AM501" s="81">
        <v>0</v>
      </c>
      <c r="AN501" s="82"/>
      <c r="AO501" s="80"/>
      <c r="AP501" s="81">
        <v>0</v>
      </c>
      <c r="AQ501" s="82"/>
      <c r="AR501" s="80"/>
      <c r="AS501" s="81">
        <f t="shared" si="128"/>
        <v>0</v>
      </c>
      <c r="AT501" s="82"/>
      <c r="AU501" s="80"/>
      <c r="AV501" s="81">
        <f t="shared" si="129"/>
        <v>0</v>
      </c>
      <c r="AW501" s="82"/>
      <c r="AX501" s="80"/>
      <c r="AY501" s="81">
        <f t="shared" si="130"/>
        <v>0</v>
      </c>
      <c r="AZ501" s="82"/>
      <c r="BA501" s="80"/>
      <c r="BB501" s="81">
        <f t="shared" si="131"/>
        <v>0</v>
      </c>
      <c r="BC501" s="82"/>
      <c r="BD501" s="80"/>
      <c r="BE501" s="81">
        <f t="shared" si="132"/>
        <v>0</v>
      </c>
      <c r="BF501" s="82"/>
      <c r="BG501" s="80"/>
      <c r="BH501" s="81">
        <f t="shared" si="133"/>
        <v>0</v>
      </c>
      <c r="BI501" s="82"/>
      <c r="BJ501" s="80"/>
      <c r="BK501" s="81">
        <f t="shared" si="134"/>
        <v>0</v>
      </c>
      <c r="BL501" s="82"/>
      <c r="BM501" s="80"/>
      <c r="BN501" s="81">
        <f t="shared" si="135"/>
        <v>0</v>
      </c>
      <c r="BO501" s="82"/>
    </row>
    <row r="502" spans="1:67" ht="39" hidden="1" customHeight="1" thickBot="1">
      <c r="A502" s="71">
        <v>85495</v>
      </c>
      <c r="B502" s="71" t="s">
        <v>2242</v>
      </c>
      <c r="C502" s="221" t="str">
        <f ca="1">IF(V502&gt;0,IF($C$12=B502,COUNT($C$12:C501,1),""),"")</f>
        <v/>
      </c>
      <c r="D502" s="221" t="str">
        <f ca="1">IF(V502&gt;0,IF($D$12=B502,COUNT($D$12:D501,1),""),"")</f>
        <v/>
      </c>
      <c r="E502" s="221" t="str">
        <f ca="1">IF(V502&gt;0,IF($E$12=B502,COUNT($E$12:E501,1),""),"")</f>
        <v/>
      </c>
      <c r="F502" s="221" t="str">
        <f ca="1">IF(V502&gt;0,IF($F$12=B502,COUNT($F$12:F501,1),""),"")</f>
        <v/>
      </c>
      <c r="G502" s="120"/>
      <c r="H502" s="115">
        <v>90813</v>
      </c>
      <c r="I502" s="116" t="s">
        <v>490</v>
      </c>
      <c r="J502" s="116" t="s">
        <v>153</v>
      </c>
      <c r="K502" s="324">
        <v>6400000</v>
      </c>
      <c r="L502" s="121">
        <v>422302</v>
      </c>
      <c r="M502" s="117" t="s">
        <v>1319</v>
      </c>
      <c r="N502" s="117" t="s">
        <v>153</v>
      </c>
      <c r="O502" s="324">
        <v>2050000</v>
      </c>
      <c r="P502" s="77">
        <f ca="1">SUMIF($W$12:BO502,$P$11,W502:BO502)</f>
        <v>0</v>
      </c>
      <c r="Q502" s="77">
        <f ca="1">SUMIF($W$12:BP502,$P$11,X502:BP502)</f>
        <v>0</v>
      </c>
      <c r="R502" s="77">
        <v>0</v>
      </c>
      <c r="S502" s="78">
        <f t="shared" ca="1" si="120"/>
        <v>0</v>
      </c>
      <c r="T502" s="77">
        <f t="shared" ca="1" si="121"/>
        <v>0</v>
      </c>
      <c r="U502" s="77">
        <v>0</v>
      </c>
      <c r="V502" s="79">
        <f t="shared" ca="1" si="122"/>
        <v>0</v>
      </c>
      <c r="W502" s="80"/>
      <c r="X502" s="81">
        <f t="shared" si="123"/>
        <v>0</v>
      </c>
      <c r="Y502" s="82"/>
      <c r="Z502" s="80"/>
      <c r="AA502" s="81">
        <f t="shared" si="124"/>
        <v>0</v>
      </c>
      <c r="AB502" s="82"/>
      <c r="AC502" s="80"/>
      <c r="AD502" s="81">
        <f t="shared" si="125"/>
        <v>0</v>
      </c>
      <c r="AE502" s="82"/>
      <c r="AF502" s="80"/>
      <c r="AG502" s="81">
        <f t="shared" si="126"/>
        <v>0</v>
      </c>
      <c r="AH502" s="82"/>
      <c r="AI502" s="80"/>
      <c r="AJ502" s="81">
        <f t="shared" si="127"/>
        <v>0</v>
      </c>
      <c r="AK502" s="82"/>
      <c r="AL502" s="80"/>
      <c r="AM502" s="81">
        <v>0</v>
      </c>
      <c r="AN502" s="82"/>
      <c r="AO502" s="80"/>
      <c r="AP502" s="81">
        <v>0</v>
      </c>
      <c r="AQ502" s="82"/>
      <c r="AR502" s="80"/>
      <c r="AS502" s="81">
        <f t="shared" si="128"/>
        <v>0</v>
      </c>
      <c r="AT502" s="82"/>
      <c r="AU502" s="80"/>
      <c r="AV502" s="81">
        <f t="shared" si="129"/>
        <v>0</v>
      </c>
      <c r="AW502" s="82"/>
      <c r="AX502" s="80"/>
      <c r="AY502" s="81">
        <f t="shared" si="130"/>
        <v>0</v>
      </c>
      <c r="AZ502" s="82"/>
      <c r="BA502" s="80"/>
      <c r="BB502" s="81">
        <f t="shared" si="131"/>
        <v>0</v>
      </c>
      <c r="BC502" s="82"/>
      <c r="BD502" s="80"/>
      <c r="BE502" s="81">
        <f t="shared" si="132"/>
        <v>0</v>
      </c>
      <c r="BF502" s="82"/>
      <c r="BG502" s="80"/>
      <c r="BH502" s="81">
        <f t="shared" si="133"/>
        <v>0</v>
      </c>
      <c r="BI502" s="82"/>
      <c r="BJ502" s="80"/>
      <c r="BK502" s="81">
        <f t="shared" si="134"/>
        <v>0</v>
      </c>
      <c r="BL502" s="82"/>
      <c r="BM502" s="80"/>
      <c r="BN502" s="81">
        <f t="shared" si="135"/>
        <v>0</v>
      </c>
      <c r="BO502" s="82"/>
    </row>
    <row r="503" spans="1:67" ht="39" hidden="1" customHeight="1" thickBot="1">
      <c r="A503" s="71">
        <v>85496</v>
      </c>
      <c r="B503" s="71" t="s">
        <v>2242</v>
      </c>
      <c r="C503" s="221" t="str">
        <f ca="1">IF(V503&gt;0,IF($C$12=B503,COUNT($C$12:C502,1),""),"")</f>
        <v/>
      </c>
      <c r="D503" s="221" t="str">
        <f ca="1">IF(V503&gt;0,IF($D$12=B503,COUNT($D$12:D502,1),""),"")</f>
        <v/>
      </c>
      <c r="E503" s="221" t="str">
        <f ca="1">IF(V503&gt;0,IF($E$12=B503,COUNT($E$12:E502,1),""),"")</f>
        <v/>
      </c>
      <c r="F503" s="221" t="str">
        <f ca="1">IF(V503&gt;0,IF($F$12=B503,COUNT($F$12:F502,1),""),"")</f>
        <v/>
      </c>
      <c r="G503" s="120"/>
      <c r="H503" s="115">
        <v>90814</v>
      </c>
      <c r="I503" s="116" t="s">
        <v>491</v>
      </c>
      <c r="J503" s="116" t="s">
        <v>153</v>
      </c>
      <c r="K503" s="324">
        <v>6400000</v>
      </c>
      <c r="L503" s="121">
        <v>422302</v>
      </c>
      <c r="M503" s="117" t="s">
        <v>1319</v>
      </c>
      <c r="N503" s="117" t="s">
        <v>153</v>
      </c>
      <c r="O503" s="324">
        <v>2050000</v>
      </c>
      <c r="P503" s="77">
        <f ca="1">SUMIF($W$12:BO503,$P$11,W503:BO503)</f>
        <v>0</v>
      </c>
      <c r="Q503" s="77">
        <f ca="1">SUMIF($W$12:BP503,$P$11,X503:BP503)</f>
        <v>0</v>
      </c>
      <c r="R503" s="77">
        <v>0</v>
      </c>
      <c r="S503" s="78">
        <f t="shared" ca="1" si="120"/>
        <v>0</v>
      </c>
      <c r="T503" s="77">
        <f t="shared" ca="1" si="121"/>
        <v>0</v>
      </c>
      <c r="U503" s="77">
        <v>0</v>
      </c>
      <c r="V503" s="79">
        <f t="shared" ca="1" si="122"/>
        <v>0</v>
      </c>
      <c r="W503" s="80"/>
      <c r="X503" s="81">
        <f t="shared" si="123"/>
        <v>0</v>
      </c>
      <c r="Y503" s="82"/>
      <c r="Z503" s="80"/>
      <c r="AA503" s="81">
        <f t="shared" si="124"/>
        <v>0</v>
      </c>
      <c r="AB503" s="82"/>
      <c r="AC503" s="80"/>
      <c r="AD503" s="81">
        <f t="shared" si="125"/>
        <v>0</v>
      </c>
      <c r="AE503" s="82"/>
      <c r="AF503" s="80"/>
      <c r="AG503" s="81">
        <f t="shared" si="126"/>
        <v>0</v>
      </c>
      <c r="AH503" s="82"/>
      <c r="AI503" s="80"/>
      <c r="AJ503" s="81">
        <f t="shared" si="127"/>
        <v>0</v>
      </c>
      <c r="AK503" s="82"/>
      <c r="AL503" s="80"/>
      <c r="AM503" s="81">
        <v>0</v>
      </c>
      <c r="AN503" s="82"/>
      <c r="AO503" s="80"/>
      <c r="AP503" s="81">
        <v>0</v>
      </c>
      <c r="AQ503" s="82"/>
      <c r="AR503" s="80"/>
      <c r="AS503" s="81">
        <f t="shared" si="128"/>
        <v>0</v>
      </c>
      <c r="AT503" s="82"/>
      <c r="AU503" s="80"/>
      <c r="AV503" s="81">
        <f t="shared" si="129"/>
        <v>0</v>
      </c>
      <c r="AW503" s="82"/>
      <c r="AX503" s="80"/>
      <c r="AY503" s="81">
        <f t="shared" si="130"/>
        <v>0</v>
      </c>
      <c r="AZ503" s="82"/>
      <c r="BA503" s="80"/>
      <c r="BB503" s="81">
        <f t="shared" si="131"/>
        <v>0</v>
      </c>
      <c r="BC503" s="82"/>
      <c r="BD503" s="80"/>
      <c r="BE503" s="81">
        <f t="shared" si="132"/>
        <v>0</v>
      </c>
      <c r="BF503" s="82"/>
      <c r="BG503" s="80"/>
      <c r="BH503" s="81">
        <f t="shared" si="133"/>
        <v>0</v>
      </c>
      <c r="BI503" s="82"/>
      <c r="BJ503" s="80"/>
      <c r="BK503" s="81">
        <f t="shared" si="134"/>
        <v>0</v>
      </c>
      <c r="BL503" s="82"/>
      <c r="BM503" s="80"/>
      <c r="BN503" s="81">
        <f t="shared" si="135"/>
        <v>0</v>
      </c>
      <c r="BO503" s="82"/>
    </row>
    <row r="504" spans="1:67" ht="39" hidden="1" customHeight="1" thickBot="1">
      <c r="A504" s="71">
        <v>85497</v>
      </c>
      <c r="B504" s="71" t="s">
        <v>2242</v>
      </c>
      <c r="C504" s="221" t="str">
        <f ca="1">IF(V504&gt;0,IF($C$12=B504,COUNT($C$12:C503,1),""),"")</f>
        <v/>
      </c>
      <c r="D504" s="221" t="str">
        <f ca="1">IF(V504&gt;0,IF($D$12=B504,COUNT($D$12:D503,1),""),"")</f>
        <v/>
      </c>
      <c r="E504" s="221" t="str">
        <f ca="1">IF(V504&gt;0,IF($E$12=B504,COUNT($E$12:E503,1),""),"")</f>
        <v/>
      </c>
      <c r="F504" s="221" t="str">
        <f ca="1">IF(V504&gt;0,IF($F$12=B504,COUNT($F$12:F503,1),""),"")</f>
        <v/>
      </c>
      <c r="G504" s="120"/>
      <c r="H504" s="115">
        <v>90815</v>
      </c>
      <c r="I504" s="116" t="s">
        <v>492</v>
      </c>
      <c r="J504" s="116" t="s">
        <v>153</v>
      </c>
      <c r="K504" s="324">
        <v>9741000</v>
      </c>
      <c r="L504" s="121">
        <v>422303</v>
      </c>
      <c r="M504" s="117" t="s">
        <v>1320</v>
      </c>
      <c r="N504" s="117" t="s">
        <v>153</v>
      </c>
      <c r="O504" s="324">
        <v>2782000</v>
      </c>
      <c r="P504" s="77">
        <f ca="1">SUMIF($W$12:BO504,$P$11,W504:BO504)</f>
        <v>0</v>
      </c>
      <c r="Q504" s="77">
        <f ca="1">SUMIF($W$12:BP504,$P$11,X504:BP504)</f>
        <v>0</v>
      </c>
      <c r="R504" s="77">
        <v>0</v>
      </c>
      <c r="S504" s="78">
        <f t="shared" ca="1" si="120"/>
        <v>0</v>
      </c>
      <c r="T504" s="77">
        <f t="shared" ca="1" si="121"/>
        <v>0</v>
      </c>
      <c r="U504" s="77">
        <v>0</v>
      </c>
      <c r="V504" s="79">
        <f t="shared" ca="1" si="122"/>
        <v>0</v>
      </c>
      <c r="W504" s="80"/>
      <c r="X504" s="81">
        <f t="shared" si="123"/>
        <v>0</v>
      </c>
      <c r="Y504" s="82"/>
      <c r="Z504" s="80"/>
      <c r="AA504" s="81">
        <f t="shared" si="124"/>
        <v>0</v>
      </c>
      <c r="AB504" s="82"/>
      <c r="AC504" s="80"/>
      <c r="AD504" s="81">
        <f t="shared" si="125"/>
        <v>0</v>
      </c>
      <c r="AE504" s="82"/>
      <c r="AF504" s="80"/>
      <c r="AG504" s="81">
        <f t="shared" si="126"/>
        <v>0</v>
      </c>
      <c r="AH504" s="82"/>
      <c r="AI504" s="80"/>
      <c r="AJ504" s="81">
        <f t="shared" si="127"/>
        <v>0</v>
      </c>
      <c r="AK504" s="82"/>
      <c r="AL504" s="80"/>
      <c r="AM504" s="81">
        <v>0</v>
      </c>
      <c r="AN504" s="82"/>
      <c r="AO504" s="80"/>
      <c r="AP504" s="81">
        <v>0</v>
      </c>
      <c r="AQ504" s="82"/>
      <c r="AR504" s="80"/>
      <c r="AS504" s="81">
        <f t="shared" si="128"/>
        <v>0</v>
      </c>
      <c r="AT504" s="82"/>
      <c r="AU504" s="80"/>
      <c r="AV504" s="81">
        <f t="shared" si="129"/>
        <v>0</v>
      </c>
      <c r="AW504" s="82"/>
      <c r="AX504" s="80"/>
      <c r="AY504" s="81">
        <f t="shared" si="130"/>
        <v>0</v>
      </c>
      <c r="AZ504" s="82"/>
      <c r="BA504" s="80"/>
      <c r="BB504" s="81">
        <f t="shared" si="131"/>
        <v>0</v>
      </c>
      <c r="BC504" s="82"/>
      <c r="BD504" s="80"/>
      <c r="BE504" s="81">
        <f t="shared" si="132"/>
        <v>0</v>
      </c>
      <c r="BF504" s="82"/>
      <c r="BG504" s="80"/>
      <c r="BH504" s="81">
        <f t="shared" si="133"/>
        <v>0</v>
      </c>
      <c r="BI504" s="82"/>
      <c r="BJ504" s="80"/>
      <c r="BK504" s="81">
        <f t="shared" si="134"/>
        <v>0</v>
      </c>
      <c r="BL504" s="82"/>
      <c r="BM504" s="80"/>
      <c r="BN504" s="81">
        <f t="shared" si="135"/>
        <v>0</v>
      </c>
      <c r="BO504" s="82"/>
    </row>
    <row r="505" spans="1:67" ht="39" hidden="1" customHeight="1" thickBot="1">
      <c r="A505" s="71">
        <v>85498</v>
      </c>
      <c r="B505" s="71" t="s">
        <v>2242</v>
      </c>
      <c r="C505" s="221" t="str">
        <f ca="1">IF(V505&gt;0,IF($C$12=B505,COUNT($C$12:C504,1),""),"")</f>
        <v/>
      </c>
      <c r="D505" s="221" t="str">
        <f ca="1">IF(V505&gt;0,IF($D$12=B505,COUNT($D$12:D504,1),""),"")</f>
        <v/>
      </c>
      <c r="E505" s="221" t="str">
        <f ca="1">IF(V505&gt;0,IF($E$12=B505,COUNT($E$12:E504,1),""),"")</f>
        <v/>
      </c>
      <c r="F505" s="221" t="str">
        <f ca="1">IF(V505&gt;0,IF($F$12=B505,COUNT($F$12:F504,1),""),"")</f>
        <v/>
      </c>
      <c r="G505" s="120"/>
      <c r="H505" s="115">
        <v>90816</v>
      </c>
      <c r="I505" s="116" t="s">
        <v>493</v>
      </c>
      <c r="J505" s="116" t="s">
        <v>394</v>
      </c>
      <c r="K505" s="324">
        <v>6400000</v>
      </c>
      <c r="L505" s="121">
        <v>422301</v>
      </c>
      <c r="M505" s="117" t="s">
        <v>1318</v>
      </c>
      <c r="N505" s="117" t="s">
        <v>153</v>
      </c>
      <c r="O505" s="324">
        <v>1736000</v>
      </c>
      <c r="P505" s="77">
        <f ca="1">SUMIF($W$12:BO505,$P$11,W505:BO505)</f>
        <v>0</v>
      </c>
      <c r="Q505" s="77">
        <f ca="1">SUMIF($W$12:BP505,$P$11,X505:BP505)</f>
        <v>0</v>
      </c>
      <c r="R505" s="77">
        <v>0</v>
      </c>
      <c r="S505" s="78">
        <f t="shared" ca="1" si="120"/>
        <v>0</v>
      </c>
      <c r="T505" s="77">
        <f t="shared" ca="1" si="121"/>
        <v>0</v>
      </c>
      <c r="U505" s="77">
        <v>0</v>
      </c>
      <c r="V505" s="79">
        <f t="shared" ca="1" si="122"/>
        <v>0</v>
      </c>
      <c r="W505" s="80"/>
      <c r="X505" s="81">
        <f t="shared" si="123"/>
        <v>0</v>
      </c>
      <c r="Y505" s="82"/>
      <c r="Z505" s="80"/>
      <c r="AA505" s="81">
        <f t="shared" si="124"/>
        <v>0</v>
      </c>
      <c r="AB505" s="82"/>
      <c r="AC505" s="80"/>
      <c r="AD505" s="81">
        <f t="shared" si="125"/>
        <v>0</v>
      </c>
      <c r="AE505" s="82"/>
      <c r="AF505" s="80"/>
      <c r="AG505" s="81">
        <f t="shared" si="126"/>
        <v>0</v>
      </c>
      <c r="AH505" s="82"/>
      <c r="AI505" s="80"/>
      <c r="AJ505" s="81">
        <f t="shared" si="127"/>
        <v>0</v>
      </c>
      <c r="AK505" s="82"/>
      <c r="AL505" s="80"/>
      <c r="AM505" s="81">
        <v>0</v>
      </c>
      <c r="AN505" s="82"/>
      <c r="AO505" s="80"/>
      <c r="AP505" s="81">
        <v>0</v>
      </c>
      <c r="AQ505" s="82"/>
      <c r="AR505" s="80"/>
      <c r="AS505" s="81">
        <f t="shared" si="128"/>
        <v>0</v>
      </c>
      <c r="AT505" s="82"/>
      <c r="AU505" s="80"/>
      <c r="AV505" s="81">
        <f t="shared" si="129"/>
        <v>0</v>
      </c>
      <c r="AW505" s="82"/>
      <c r="AX505" s="80"/>
      <c r="AY505" s="81">
        <f t="shared" si="130"/>
        <v>0</v>
      </c>
      <c r="AZ505" s="82"/>
      <c r="BA505" s="80"/>
      <c r="BB505" s="81">
        <f t="shared" si="131"/>
        <v>0</v>
      </c>
      <c r="BC505" s="82"/>
      <c r="BD505" s="80"/>
      <c r="BE505" s="81">
        <f t="shared" si="132"/>
        <v>0</v>
      </c>
      <c r="BF505" s="82"/>
      <c r="BG505" s="80"/>
      <c r="BH505" s="81">
        <f t="shared" si="133"/>
        <v>0</v>
      </c>
      <c r="BI505" s="82"/>
      <c r="BJ505" s="80"/>
      <c r="BK505" s="81">
        <f t="shared" si="134"/>
        <v>0</v>
      </c>
      <c r="BL505" s="82"/>
      <c r="BM505" s="80"/>
      <c r="BN505" s="81">
        <f t="shared" si="135"/>
        <v>0</v>
      </c>
      <c r="BO505" s="82"/>
    </row>
    <row r="506" spans="1:67" ht="39" hidden="1" customHeight="1" thickBot="1">
      <c r="A506" s="71">
        <v>85499</v>
      </c>
      <c r="B506" s="71" t="s">
        <v>2242</v>
      </c>
      <c r="C506" s="221" t="str">
        <f ca="1">IF(V506&gt;0,IF($C$12=B506,COUNT($C$12:C505,1),""),"")</f>
        <v/>
      </c>
      <c r="D506" s="221" t="str">
        <f ca="1">IF(V506&gt;0,IF($D$12=B506,COUNT($D$12:D505,1),""),"")</f>
        <v/>
      </c>
      <c r="E506" s="221" t="str">
        <f ca="1">IF(V506&gt;0,IF($E$12=B506,COUNT($E$12:E505,1),""),"")</f>
        <v/>
      </c>
      <c r="F506" s="221" t="str">
        <f ca="1">IF(V506&gt;0,IF($F$12=B506,COUNT($F$12:F505,1),""),"")</f>
        <v/>
      </c>
      <c r="G506" s="120"/>
      <c r="H506" s="115">
        <v>90817</v>
      </c>
      <c r="I506" s="116" t="s">
        <v>494</v>
      </c>
      <c r="J506" s="116" t="s">
        <v>394</v>
      </c>
      <c r="K506" s="324">
        <v>10959000</v>
      </c>
      <c r="L506" s="121">
        <v>422301</v>
      </c>
      <c r="M506" s="117" t="s">
        <v>1318</v>
      </c>
      <c r="N506" s="117" t="s">
        <v>153</v>
      </c>
      <c r="O506" s="324">
        <v>1736000</v>
      </c>
      <c r="P506" s="77">
        <f ca="1">SUMIF($W$12:BO506,$P$11,W506:BO506)</f>
        <v>0</v>
      </c>
      <c r="Q506" s="77">
        <f ca="1">SUMIF($W$12:BP506,$P$11,X506:BP506)</f>
        <v>0</v>
      </c>
      <c r="R506" s="77">
        <v>0</v>
      </c>
      <c r="S506" s="78">
        <f t="shared" ca="1" si="120"/>
        <v>0</v>
      </c>
      <c r="T506" s="77">
        <f t="shared" ca="1" si="121"/>
        <v>0</v>
      </c>
      <c r="U506" s="77">
        <v>0</v>
      </c>
      <c r="V506" s="79">
        <f t="shared" ca="1" si="122"/>
        <v>0</v>
      </c>
      <c r="W506" s="80"/>
      <c r="X506" s="81">
        <f t="shared" si="123"/>
        <v>0</v>
      </c>
      <c r="Y506" s="82"/>
      <c r="Z506" s="80"/>
      <c r="AA506" s="81">
        <f t="shared" si="124"/>
        <v>0</v>
      </c>
      <c r="AB506" s="82"/>
      <c r="AC506" s="80"/>
      <c r="AD506" s="81">
        <f t="shared" si="125"/>
        <v>0</v>
      </c>
      <c r="AE506" s="82"/>
      <c r="AF506" s="80"/>
      <c r="AG506" s="81">
        <f t="shared" si="126"/>
        <v>0</v>
      </c>
      <c r="AH506" s="82"/>
      <c r="AI506" s="80"/>
      <c r="AJ506" s="81">
        <f t="shared" si="127"/>
        <v>0</v>
      </c>
      <c r="AK506" s="82"/>
      <c r="AL506" s="80"/>
      <c r="AM506" s="81">
        <v>0</v>
      </c>
      <c r="AN506" s="82"/>
      <c r="AO506" s="80"/>
      <c r="AP506" s="81">
        <v>0</v>
      </c>
      <c r="AQ506" s="82"/>
      <c r="AR506" s="80"/>
      <c r="AS506" s="81">
        <f t="shared" si="128"/>
        <v>0</v>
      </c>
      <c r="AT506" s="82"/>
      <c r="AU506" s="80"/>
      <c r="AV506" s="81">
        <f t="shared" si="129"/>
        <v>0</v>
      </c>
      <c r="AW506" s="82"/>
      <c r="AX506" s="80"/>
      <c r="AY506" s="81">
        <f t="shared" si="130"/>
        <v>0</v>
      </c>
      <c r="AZ506" s="82"/>
      <c r="BA506" s="80"/>
      <c r="BB506" s="81">
        <f t="shared" si="131"/>
        <v>0</v>
      </c>
      <c r="BC506" s="82"/>
      <c r="BD506" s="80"/>
      <c r="BE506" s="81">
        <f t="shared" si="132"/>
        <v>0</v>
      </c>
      <c r="BF506" s="82"/>
      <c r="BG506" s="80"/>
      <c r="BH506" s="81">
        <f t="shared" si="133"/>
        <v>0</v>
      </c>
      <c r="BI506" s="82"/>
      <c r="BJ506" s="80"/>
      <c r="BK506" s="81">
        <f t="shared" si="134"/>
        <v>0</v>
      </c>
      <c r="BL506" s="82"/>
      <c r="BM506" s="80"/>
      <c r="BN506" s="81">
        <f t="shared" si="135"/>
        <v>0</v>
      </c>
      <c r="BO506" s="82"/>
    </row>
    <row r="507" spans="1:67" ht="39" hidden="1" customHeight="1" thickBot="1">
      <c r="A507" s="71">
        <v>85500</v>
      </c>
      <c r="B507" s="71" t="s">
        <v>2242</v>
      </c>
      <c r="C507" s="221" t="str">
        <f ca="1">IF(V507&gt;0,IF($C$12=B507,COUNT($C$12:C506,1),""),"")</f>
        <v/>
      </c>
      <c r="D507" s="221" t="str">
        <f ca="1">IF(V507&gt;0,IF($D$12=B507,COUNT($D$12:D506,1),""),"")</f>
        <v/>
      </c>
      <c r="E507" s="221" t="str">
        <f ca="1">IF(V507&gt;0,IF($E$12=B507,COUNT($E$12:E506,1),""),"")</f>
        <v/>
      </c>
      <c r="F507" s="221" t="str">
        <f ca="1">IF(V507&gt;0,IF($F$12=B507,COUNT($F$12:F506,1),""),"")</f>
        <v/>
      </c>
      <c r="G507" s="120"/>
      <c r="H507" s="115">
        <v>90818</v>
      </c>
      <c r="I507" s="116" t="s">
        <v>495</v>
      </c>
      <c r="J507" s="116" t="s">
        <v>394</v>
      </c>
      <c r="K507" s="324">
        <v>15754000</v>
      </c>
      <c r="L507" s="121">
        <v>422302</v>
      </c>
      <c r="M507" s="117" t="s">
        <v>1319</v>
      </c>
      <c r="N507" s="117" t="s">
        <v>153</v>
      </c>
      <c r="O507" s="324">
        <v>2050000</v>
      </c>
      <c r="P507" s="77">
        <f ca="1">SUMIF($W$12:BO507,$P$11,W507:BO507)</f>
        <v>0</v>
      </c>
      <c r="Q507" s="77">
        <f ca="1">SUMIF($W$12:BP507,$P$11,X507:BP507)</f>
        <v>0</v>
      </c>
      <c r="R507" s="77">
        <v>0</v>
      </c>
      <c r="S507" s="78">
        <f t="shared" ca="1" si="120"/>
        <v>0</v>
      </c>
      <c r="T507" s="77">
        <f t="shared" ca="1" si="121"/>
        <v>0</v>
      </c>
      <c r="U507" s="77">
        <v>0</v>
      </c>
      <c r="V507" s="79">
        <f t="shared" ca="1" si="122"/>
        <v>0</v>
      </c>
      <c r="W507" s="80"/>
      <c r="X507" s="81">
        <f t="shared" si="123"/>
        <v>0</v>
      </c>
      <c r="Y507" s="82"/>
      <c r="Z507" s="80"/>
      <c r="AA507" s="81">
        <f t="shared" si="124"/>
        <v>0</v>
      </c>
      <c r="AB507" s="82"/>
      <c r="AC507" s="80"/>
      <c r="AD507" s="81">
        <f t="shared" si="125"/>
        <v>0</v>
      </c>
      <c r="AE507" s="82"/>
      <c r="AF507" s="80"/>
      <c r="AG507" s="81">
        <f t="shared" si="126"/>
        <v>0</v>
      </c>
      <c r="AH507" s="82"/>
      <c r="AI507" s="80"/>
      <c r="AJ507" s="81">
        <f t="shared" si="127"/>
        <v>0</v>
      </c>
      <c r="AK507" s="82"/>
      <c r="AL507" s="80"/>
      <c r="AM507" s="81">
        <v>0</v>
      </c>
      <c r="AN507" s="82"/>
      <c r="AO507" s="80"/>
      <c r="AP507" s="81">
        <v>0</v>
      </c>
      <c r="AQ507" s="82"/>
      <c r="AR507" s="80"/>
      <c r="AS507" s="81">
        <f t="shared" si="128"/>
        <v>0</v>
      </c>
      <c r="AT507" s="82"/>
      <c r="AU507" s="80"/>
      <c r="AV507" s="81">
        <f t="shared" si="129"/>
        <v>0</v>
      </c>
      <c r="AW507" s="82"/>
      <c r="AX507" s="80"/>
      <c r="AY507" s="81">
        <f t="shared" si="130"/>
        <v>0</v>
      </c>
      <c r="AZ507" s="82"/>
      <c r="BA507" s="80"/>
      <c r="BB507" s="81">
        <f t="shared" si="131"/>
        <v>0</v>
      </c>
      <c r="BC507" s="82"/>
      <c r="BD507" s="80"/>
      <c r="BE507" s="81">
        <f t="shared" si="132"/>
        <v>0</v>
      </c>
      <c r="BF507" s="82"/>
      <c r="BG507" s="80"/>
      <c r="BH507" s="81">
        <f t="shared" si="133"/>
        <v>0</v>
      </c>
      <c r="BI507" s="82"/>
      <c r="BJ507" s="80"/>
      <c r="BK507" s="81">
        <f t="shared" si="134"/>
        <v>0</v>
      </c>
      <c r="BL507" s="82"/>
      <c r="BM507" s="80"/>
      <c r="BN507" s="81">
        <f t="shared" si="135"/>
        <v>0</v>
      </c>
      <c r="BO507" s="82"/>
    </row>
    <row r="508" spans="1:67" ht="39" hidden="1" customHeight="1" thickBot="1">
      <c r="A508" s="71">
        <v>85501</v>
      </c>
      <c r="B508" s="71" t="s">
        <v>2242</v>
      </c>
      <c r="C508" s="221" t="str">
        <f ca="1">IF(V508&gt;0,IF($C$12=B508,COUNT($C$12:C507,1),""),"")</f>
        <v/>
      </c>
      <c r="D508" s="221" t="str">
        <f ca="1">IF(V508&gt;0,IF($D$12=B508,COUNT($D$12:D507,1),""),"")</f>
        <v/>
      </c>
      <c r="E508" s="221" t="str">
        <f ca="1">IF(V508&gt;0,IF($E$12=B508,COUNT($E$12:E507,1),""),"")</f>
        <v/>
      </c>
      <c r="F508" s="221" t="str">
        <f ca="1">IF(V508&gt;0,IF($F$12=B508,COUNT($F$12:F507,1),""),"")</f>
        <v/>
      </c>
      <c r="G508" s="120"/>
      <c r="H508" s="115">
        <v>90819</v>
      </c>
      <c r="I508" s="116" t="s">
        <v>496</v>
      </c>
      <c r="J508" s="116" t="s">
        <v>394</v>
      </c>
      <c r="K508" s="324">
        <v>67041000</v>
      </c>
      <c r="L508" s="121">
        <v>422302</v>
      </c>
      <c r="M508" s="117" t="s">
        <v>1319</v>
      </c>
      <c r="N508" s="117" t="s">
        <v>153</v>
      </c>
      <c r="O508" s="324">
        <v>2050000</v>
      </c>
      <c r="P508" s="77">
        <f ca="1">SUMIF($W$12:BO508,$P$11,W508:BO508)</f>
        <v>0</v>
      </c>
      <c r="Q508" s="77">
        <f ca="1">SUMIF($W$12:BP508,$P$11,X508:BP508)</f>
        <v>0</v>
      </c>
      <c r="R508" s="77">
        <v>0</v>
      </c>
      <c r="S508" s="78">
        <f t="shared" ca="1" si="120"/>
        <v>0</v>
      </c>
      <c r="T508" s="77">
        <f t="shared" ca="1" si="121"/>
        <v>0</v>
      </c>
      <c r="U508" s="77">
        <v>0</v>
      </c>
      <c r="V508" s="79">
        <f t="shared" ca="1" si="122"/>
        <v>0</v>
      </c>
      <c r="W508" s="80"/>
      <c r="X508" s="81">
        <f t="shared" si="123"/>
        <v>0</v>
      </c>
      <c r="Y508" s="82"/>
      <c r="Z508" s="80"/>
      <c r="AA508" s="81">
        <f t="shared" si="124"/>
        <v>0</v>
      </c>
      <c r="AB508" s="82"/>
      <c r="AC508" s="80"/>
      <c r="AD508" s="81">
        <f t="shared" si="125"/>
        <v>0</v>
      </c>
      <c r="AE508" s="82"/>
      <c r="AF508" s="80"/>
      <c r="AG508" s="81">
        <f t="shared" si="126"/>
        <v>0</v>
      </c>
      <c r="AH508" s="82"/>
      <c r="AI508" s="80"/>
      <c r="AJ508" s="81">
        <f t="shared" si="127"/>
        <v>0</v>
      </c>
      <c r="AK508" s="82"/>
      <c r="AL508" s="80"/>
      <c r="AM508" s="81">
        <v>0</v>
      </c>
      <c r="AN508" s="82"/>
      <c r="AO508" s="80"/>
      <c r="AP508" s="81">
        <v>0</v>
      </c>
      <c r="AQ508" s="82"/>
      <c r="AR508" s="80"/>
      <c r="AS508" s="81">
        <f t="shared" si="128"/>
        <v>0</v>
      </c>
      <c r="AT508" s="82"/>
      <c r="AU508" s="80"/>
      <c r="AV508" s="81">
        <f t="shared" si="129"/>
        <v>0</v>
      </c>
      <c r="AW508" s="82"/>
      <c r="AX508" s="80"/>
      <c r="AY508" s="81">
        <f t="shared" si="130"/>
        <v>0</v>
      </c>
      <c r="AZ508" s="82"/>
      <c r="BA508" s="80"/>
      <c r="BB508" s="81">
        <f t="shared" si="131"/>
        <v>0</v>
      </c>
      <c r="BC508" s="82"/>
      <c r="BD508" s="80"/>
      <c r="BE508" s="81">
        <f t="shared" si="132"/>
        <v>0</v>
      </c>
      <c r="BF508" s="82"/>
      <c r="BG508" s="80"/>
      <c r="BH508" s="81">
        <f t="shared" si="133"/>
        <v>0</v>
      </c>
      <c r="BI508" s="82"/>
      <c r="BJ508" s="80"/>
      <c r="BK508" s="81">
        <f t="shared" si="134"/>
        <v>0</v>
      </c>
      <c r="BL508" s="82"/>
      <c r="BM508" s="80"/>
      <c r="BN508" s="81">
        <f t="shared" si="135"/>
        <v>0</v>
      </c>
      <c r="BO508" s="82"/>
    </row>
    <row r="509" spans="1:67" ht="39" hidden="1" customHeight="1" thickBot="1">
      <c r="A509" s="71">
        <v>85502</v>
      </c>
      <c r="B509" s="71" t="s">
        <v>2242</v>
      </c>
      <c r="C509" s="221" t="str">
        <f ca="1">IF(V509&gt;0,IF($C$12=B509,COUNT($C$12:C508,1),""),"")</f>
        <v/>
      </c>
      <c r="D509" s="221" t="str">
        <f ca="1">IF(V509&gt;0,IF($D$12=B509,COUNT($D$12:D508,1),""),"")</f>
        <v/>
      </c>
      <c r="E509" s="221" t="str">
        <f ca="1">IF(V509&gt;0,IF($E$12=B509,COUNT($E$12:E508,1),""),"")</f>
        <v/>
      </c>
      <c r="F509" s="221" t="str">
        <f ca="1">IF(V509&gt;0,IF($F$12=B509,COUNT($F$12:F508,1),""),"")</f>
        <v/>
      </c>
      <c r="G509" s="120"/>
      <c r="H509" s="115">
        <v>90820</v>
      </c>
      <c r="I509" s="116" t="s">
        <v>497</v>
      </c>
      <c r="J509" s="116" t="s">
        <v>394</v>
      </c>
      <c r="K509" s="324">
        <v>67041000</v>
      </c>
      <c r="L509" s="121">
        <v>422303</v>
      </c>
      <c r="M509" s="117" t="s">
        <v>1320</v>
      </c>
      <c r="N509" s="117" t="s">
        <v>153</v>
      </c>
      <c r="O509" s="324">
        <v>2782000</v>
      </c>
      <c r="P509" s="77">
        <f ca="1">SUMIF($W$12:BO509,$P$11,W509:BO509)</f>
        <v>0</v>
      </c>
      <c r="Q509" s="77">
        <f ca="1">SUMIF($W$12:BP509,$P$11,X509:BP509)</f>
        <v>0</v>
      </c>
      <c r="R509" s="77">
        <v>0</v>
      </c>
      <c r="S509" s="78">
        <f t="shared" ca="1" si="120"/>
        <v>0</v>
      </c>
      <c r="T509" s="77">
        <f t="shared" ca="1" si="121"/>
        <v>0</v>
      </c>
      <c r="U509" s="77">
        <v>0</v>
      </c>
      <c r="V509" s="79">
        <f t="shared" ca="1" si="122"/>
        <v>0</v>
      </c>
      <c r="W509" s="80"/>
      <c r="X509" s="81">
        <f t="shared" si="123"/>
        <v>0</v>
      </c>
      <c r="Y509" s="82"/>
      <c r="Z509" s="80"/>
      <c r="AA509" s="81">
        <f t="shared" si="124"/>
        <v>0</v>
      </c>
      <c r="AB509" s="82"/>
      <c r="AC509" s="80"/>
      <c r="AD509" s="81">
        <f t="shared" si="125"/>
        <v>0</v>
      </c>
      <c r="AE509" s="82"/>
      <c r="AF509" s="80"/>
      <c r="AG509" s="81">
        <f t="shared" si="126"/>
        <v>0</v>
      </c>
      <c r="AH509" s="82"/>
      <c r="AI509" s="80"/>
      <c r="AJ509" s="81">
        <f t="shared" si="127"/>
        <v>0</v>
      </c>
      <c r="AK509" s="82"/>
      <c r="AL509" s="80"/>
      <c r="AM509" s="81">
        <v>0</v>
      </c>
      <c r="AN509" s="82"/>
      <c r="AO509" s="80"/>
      <c r="AP509" s="81">
        <v>0</v>
      </c>
      <c r="AQ509" s="82"/>
      <c r="AR509" s="80"/>
      <c r="AS509" s="81">
        <f t="shared" si="128"/>
        <v>0</v>
      </c>
      <c r="AT509" s="82"/>
      <c r="AU509" s="80"/>
      <c r="AV509" s="81">
        <f t="shared" si="129"/>
        <v>0</v>
      </c>
      <c r="AW509" s="82"/>
      <c r="AX509" s="80"/>
      <c r="AY509" s="81">
        <f t="shared" si="130"/>
        <v>0</v>
      </c>
      <c r="AZ509" s="82"/>
      <c r="BA509" s="80"/>
      <c r="BB509" s="81">
        <f t="shared" si="131"/>
        <v>0</v>
      </c>
      <c r="BC509" s="82"/>
      <c r="BD509" s="80"/>
      <c r="BE509" s="81">
        <f t="shared" si="132"/>
        <v>0</v>
      </c>
      <c r="BF509" s="82"/>
      <c r="BG509" s="80"/>
      <c r="BH509" s="81">
        <f t="shared" si="133"/>
        <v>0</v>
      </c>
      <c r="BI509" s="82"/>
      <c r="BJ509" s="80"/>
      <c r="BK509" s="81">
        <f t="shared" si="134"/>
        <v>0</v>
      </c>
      <c r="BL509" s="82"/>
      <c r="BM509" s="80"/>
      <c r="BN509" s="81">
        <f t="shared" si="135"/>
        <v>0</v>
      </c>
      <c r="BO509" s="82"/>
    </row>
    <row r="510" spans="1:67" ht="39" hidden="1" customHeight="1" thickBot="1">
      <c r="A510" s="71">
        <v>85503</v>
      </c>
      <c r="B510" s="71" t="s">
        <v>2242</v>
      </c>
      <c r="C510" s="221" t="str">
        <f ca="1">IF(V510&gt;0,IF($C$12=B510,COUNT($C$12:C509,1),""),"")</f>
        <v/>
      </c>
      <c r="D510" s="221" t="str">
        <f ca="1">IF(V510&gt;0,IF($D$12=B510,COUNT($D$12:D509,1),""),"")</f>
        <v/>
      </c>
      <c r="E510" s="221" t="str">
        <f ca="1">IF(V510&gt;0,IF($E$12=B510,COUNT($E$12:E509,1),""),"")</f>
        <v/>
      </c>
      <c r="F510" s="221" t="str">
        <f ca="1">IF(V510&gt;0,IF($F$12=B510,COUNT($F$12:F509,1),""),"")</f>
        <v/>
      </c>
      <c r="G510" s="120">
        <v>702002430</v>
      </c>
      <c r="H510" s="115">
        <v>91001</v>
      </c>
      <c r="I510" s="116" t="s">
        <v>498</v>
      </c>
      <c r="J510" s="116" t="s">
        <v>153</v>
      </c>
      <c r="K510" s="324">
        <v>25326000</v>
      </c>
      <c r="L510" s="121">
        <v>422307</v>
      </c>
      <c r="M510" s="117" t="s">
        <v>1324</v>
      </c>
      <c r="N510" s="117" t="s">
        <v>153</v>
      </c>
      <c r="O510" s="324">
        <v>5579000</v>
      </c>
      <c r="P510" s="77">
        <f ca="1">SUMIF($W$12:BO510,$P$11,W510:BO510)</f>
        <v>0</v>
      </c>
      <c r="Q510" s="77">
        <f ca="1">SUMIF($W$12:BP510,$P$11,X510:BP510)</f>
        <v>0</v>
      </c>
      <c r="R510" s="77">
        <v>0</v>
      </c>
      <c r="S510" s="78">
        <f t="shared" ca="1" si="120"/>
        <v>0</v>
      </c>
      <c r="T510" s="77">
        <f t="shared" ca="1" si="121"/>
        <v>0</v>
      </c>
      <c r="U510" s="77">
        <v>0</v>
      </c>
      <c r="V510" s="79">
        <f t="shared" ca="1" si="122"/>
        <v>0</v>
      </c>
      <c r="W510" s="80"/>
      <c r="X510" s="81">
        <f t="shared" si="123"/>
        <v>0</v>
      </c>
      <c r="Y510" s="82"/>
      <c r="Z510" s="80"/>
      <c r="AA510" s="81">
        <f t="shared" si="124"/>
        <v>0</v>
      </c>
      <c r="AB510" s="82"/>
      <c r="AC510" s="80"/>
      <c r="AD510" s="81">
        <f t="shared" si="125"/>
        <v>0</v>
      </c>
      <c r="AE510" s="82"/>
      <c r="AF510" s="80"/>
      <c r="AG510" s="81">
        <f t="shared" si="126"/>
        <v>0</v>
      </c>
      <c r="AH510" s="82"/>
      <c r="AI510" s="80"/>
      <c r="AJ510" s="81">
        <f t="shared" si="127"/>
        <v>0</v>
      </c>
      <c r="AK510" s="82"/>
      <c r="AL510" s="80"/>
      <c r="AM510" s="81">
        <v>0</v>
      </c>
      <c r="AN510" s="82"/>
      <c r="AO510" s="80"/>
      <c r="AP510" s="81">
        <v>0</v>
      </c>
      <c r="AQ510" s="82"/>
      <c r="AR510" s="80"/>
      <c r="AS510" s="81">
        <f t="shared" si="128"/>
        <v>0</v>
      </c>
      <c r="AT510" s="82"/>
      <c r="AU510" s="80"/>
      <c r="AV510" s="81">
        <f t="shared" si="129"/>
        <v>0</v>
      </c>
      <c r="AW510" s="82"/>
      <c r="AX510" s="80"/>
      <c r="AY510" s="81">
        <f t="shared" si="130"/>
        <v>0</v>
      </c>
      <c r="AZ510" s="82"/>
      <c r="BA510" s="80"/>
      <c r="BB510" s="81">
        <f t="shared" si="131"/>
        <v>0</v>
      </c>
      <c r="BC510" s="82"/>
      <c r="BD510" s="80"/>
      <c r="BE510" s="81">
        <f t="shared" si="132"/>
        <v>0</v>
      </c>
      <c r="BF510" s="82"/>
      <c r="BG510" s="80"/>
      <c r="BH510" s="81">
        <f t="shared" si="133"/>
        <v>0</v>
      </c>
      <c r="BI510" s="82"/>
      <c r="BJ510" s="80"/>
      <c r="BK510" s="81">
        <f t="shared" si="134"/>
        <v>0</v>
      </c>
      <c r="BL510" s="82"/>
      <c r="BM510" s="80"/>
      <c r="BN510" s="81">
        <f t="shared" si="135"/>
        <v>0</v>
      </c>
      <c r="BO510" s="82"/>
    </row>
    <row r="511" spans="1:67" ht="39" hidden="1" customHeight="1" thickBot="1">
      <c r="A511" s="71">
        <v>85504</v>
      </c>
      <c r="B511" s="71" t="s">
        <v>2242</v>
      </c>
      <c r="C511" s="221" t="str">
        <f ca="1">IF(V511&gt;0,IF($C$12=B511,COUNT($C$12:C510,1),""),"")</f>
        <v/>
      </c>
      <c r="D511" s="221" t="str">
        <f ca="1">IF(V511&gt;0,IF($D$12=B511,COUNT($D$12:D510,1),""),"")</f>
        <v/>
      </c>
      <c r="E511" s="221" t="str">
        <f ca="1">IF(V511&gt;0,IF($E$12=B511,COUNT($E$12:E510,1),""),"")</f>
        <v/>
      </c>
      <c r="F511" s="221" t="str">
        <f ca="1">IF(V511&gt;0,IF($F$12=B511,COUNT($F$12:F510,1),""),"")</f>
        <v/>
      </c>
      <c r="G511" s="120">
        <v>702002430</v>
      </c>
      <c r="H511" s="115">
        <v>91002</v>
      </c>
      <c r="I511" s="116" t="s">
        <v>499</v>
      </c>
      <c r="J511" s="116" t="s">
        <v>153</v>
      </c>
      <c r="K511" s="324">
        <v>29859000</v>
      </c>
      <c r="L511" s="121">
        <v>422307</v>
      </c>
      <c r="M511" s="117" t="s">
        <v>1324</v>
      </c>
      <c r="N511" s="117" t="s">
        <v>153</v>
      </c>
      <c r="O511" s="324">
        <v>5579000</v>
      </c>
      <c r="P511" s="77">
        <f ca="1">SUMIF($W$12:BO511,$P$11,W511:BO511)</f>
        <v>0</v>
      </c>
      <c r="Q511" s="77">
        <f ca="1">SUMIF($W$12:BP511,$P$11,X511:BP511)</f>
        <v>0</v>
      </c>
      <c r="R511" s="77">
        <v>0</v>
      </c>
      <c r="S511" s="78">
        <f t="shared" ca="1" si="120"/>
        <v>0</v>
      </c>
      <c r="T511" s="77">
        <f t="shared" ca="1" si="121"/>
        <v>0</v>
      </c>
      <c r="U511" s="77">
        <v>0</v>
      </c>
      <c r="V511" s="79">
        <f t="shared" ca="1" si="122"/>
        <v>0</v>
      </c>
      <c r="W511" s="80"/>
      <c r="X511" s="81">
        <f t="shared" si="123"/>
        <v>0</v>
      </c>
      <c r="Y511" s="82"/>
      <c r="Z511" s="80"/>
      <c r="AA511" s="81">
        <f t="shared" si="124"/>
        <v>0</v>
      </c>
      <c r="AB511" s="82"/>
      <c r="AC511" s="80"/>
      <c r="AD511" s="81">
        <f t="shared" si="125"/>
        <v>0</v>
      </c>
      <c r="AE511" s="82"/>
      <c r="AF511" s="80"/>
      <c r="AG511" s="81">
        <f t="shared" si="126"/>
        <v>0</v>
      </c>
      <c r="AH511" s="82"/>
      <c r="AI511" s="80"/>
      <c r="AJ511" s="81">
        <f t="shared" si="127"/>
        <v>0</v>
      </c>
      <c r="AK511" s="82"/>
      <c r="AL511" s="80"/>
      <c r="AM511" s="81">
        <v>0</v>
      </c>
      <c r="AN511" s="82"/>
      <c r="AO511" s="80"/>
      <c r="AP511" s="81">
        <v>0</v>
      </c>
      <c r="AQ511" s="82"/>
      <c r="AR511" s="80"/>
      <c r="AS511" s="81">
        <f t="shared" si="128"/>
        <v>0</v>
      </c>
      <c r="AT511" s="82"/>
      <c r="AU511" s="80"/>
      <c r="AV511" s="81">
        <f t="shared" si="129"/>
        <v>0</v>
      </c>
      <c r="AW511" s="82"/>
      <c r="AX511" s="80"/>
      <c r="AY511" s="81">
        <f t="shared" si="130"/>
        <v>0</v>
      </c>
      <c r="AZ511" s="82"/>
      <c r="BA511" s="80"/>
      <c r="BB511" s="81">
        <f t="shared" si="131"/>
        <v>0</v>
      </c>
      <c r="BC511" s="82"/>
      <c r="BD511" s="80"/>
      <c r="BE511" s="81">
        <f t="shared" si="132"/>
        <v>0</v>
      </c>
      <c r="BF511" s="82"/>
      <c r="BG511" s="80"/>
      <c r="BH511" s="81">
        <f t="shared" si="133"/>
        <v>0</v>
      </c>
      <c r="BI511" s="82"/>
      <c r="BJ511" s="80"/>
      <c r="BK511" s="81">
        <f t="shared" si="134"/>
        <v>0</v>
      </c>
      <c r="BL511" s="82"/>
      <c r="BM511" s="80"/>
      <c r="BN511" s="81">
        <f t="shared" si="135"/>
        <v>0</v>
      </c>
      <c r="BO511" s="82"/>
    </row>
    <row r="512" spans="1:67" ht="39" hidden="1" customHeight="1" thickBot="1">
      <c r="A512" s="71">
        <v>85505</v>
      </c>
      <c r="B512" s="71" t="s">
        <v>2242</v>
      </c>
      <c r="C512" s="221" t="str">
        <f ca="1">IF(V512&gt;0,IF($C$12=B512,COUNT($C$12:C511,1),""),"")</f>
        <v/>
      </c>
      <c r="D512" s="221" t="str">
        <f ca="1">IF(V512&gt;0,IF($D$12=B512,COUNT($D$12:D511,1),""),"")</f>
        <v/>
      </c>
      <c r="E512" s="221" t="str">
        <f ca="1">IF(V512&gt;0,IF($E$12=B512,COUNT($E$12:E511,1),""),"")</f>
        <v/>
      </c>
      <c r="F512" s="221" t="str">
        <f ca="1">IF(V512&gt;0,IF($F$12=B512,COUNT($F$12:F511,1),""),"")</f>
        <v/>
      </c>
      <c r="G512" s="120">
        <v>702002440</v>
      </c>
      <c r="H512" s="115">
        <v>91003</v>
      </c>
      <c r="I512" s="116" t="s">
        <v>500</v>
      </c>
      <c r="J512" s="116" t="s">
        <v>153</v>
      </c>
      <c r="K512" s="324">
        <v>29911000</v>
      </c>
      <c r="L512" s="121">
        <v>422307</v>
      </c>
      <c r="M512" s="117" t="s">
        <v>1324</v>
      </c>
      <c r="N512" s="117" t="s">
        <v>153</v>
      </c>
      <c r="O512" s="324">
        <v>5579000</v>
      </c>
      <c r="P512" s="77">
        <f ca="1">SUMIF($W$12:BO512,$P$11,W512:BO512)</f>
        <v>0</v>
      </c>
      <c r="Q512" s="77">
        <f ca="1">SUMIF($W$12:BP512,$P$11,X512:BP512)</f>
        <v>0</v>
      </c>
      <c r="R512" s="77">
        <v>0</v>
      </c>
      <c r="S512" s="78">
        <f t="shared" ca="1" si="120"/>
        <v>0</v>
      </c>
      <c r="T512" s="77">
        <f t="shared" ca="1" si="121"/>
        <v>0</v>
      </c>
      <c r="U512" s="77">
        <v>0</v>
      </c>
      <c r="V512" s="79">
        <f t="shared" ca="1" si="122"/>
        <v>0</v>
      </c>
      <c r="W512" s="80"/>
      <c r="X512" s="81">
        <f t="shared" si="123"/>
        <v>0</v>
      </c>
      <c r="Y512" s="82"/>
      <c r="Z512" s="80"/>
      <c r="AA512" s="81">
        <f t="shared" si="124"/>
        <v>0</v>
      </c>
      <c r="AB512" s="82"/>
      <c r="AC512" s="80"/>
      <c r="AD512" s="81">
        <f t="shared" si="125"/>
        <v>0</v>
      </c>
      <c r="AE512" s="82"/>
      <c r="AF512" s="80"/>
      <c r="AG512" s="81">
        <f t="shared" si="126"/>
        <v>0</v>
      </c>
      <c r="AH512" s="82"/>
      <c r="AI512" s="80"/>
      <c r="AJ512" s="81">
        <f t="shared" si="127"/>
        <v>0</v>
      </c>
      <c r="AK512" s="82"/>
      <c r="AL512" s="80"/>
      <c r="AM512" s="81">
        <v>0</v>
      </c>
      <c r="AN512" s="82"/>
      <c r="AO512" s="80"/>
      <c r="AP512" s="81">
        <v>0</v>
      </c>
      <c r="AQ512" s="82"/>
      <c r="AR512" s="80"/>
      <c r="AS512" s="81">
        <f t="shared" si="128"/>
        <v>0</v>
      </c>
      <c r="AT512" s="82"/>
      <c r="AU512" s="80"/>
      <c r="AV512" s="81">
        <f t="shared" si="129"/>
        <v>0</v>
      </c>
      <c r="AW512" s="82"/>
      <c r="AX512" s="80"/>
      <c r="AY512" s="81">
        <f t="shared" si="130"/>
        <v>0</v>
      </c>
      <c r="AZ512" s="82"/>
      <c r="BA512" s="80"/>
      <c r="BB512" s="81">
        <f t="shared" si="131"/>
        <v>0</v>
      </c>
      <c r="BC512" s="82"/>
      <c r="BD512" s="80"/>
      <c r="BE512" s="81">
        <f t="shared" si="132"/>
        <v>0</v>
      </c>
      <c r="BF512" s="82"/>
      <c r="BG512" s="80"/>
      <c r="BH512" s="81">
        <f t="shared" si="133"/>
        <v>0</v>
      </c>
      <c r="BI512" s="82"/>
      <c r="BJ512" s="80"/>
      <c r="BK512" s="81">
        <f t="shared" si="134"/>
        <v>0</v>
      </c>
      <c r="BL512" s="82"/>
      <c r="BM512" s="80"/>
      <c r="BN512" s="81">
        <f t="shared" si="135"/>
        <v>0</v>
      </c>
      <c r="BO512" s="82"/>
    </row>
    <row r="513" spans="1:67" ht="39" hidden="1" customHeight="1" thickBot="1">
      <c r="A513" s="71">
        <v>85506</v>
      </c>
      <c r="B513" s="71" t="s">
        <v>2242</v>
      </c>
      <c r="C513" s="221" t="str">
        <f ca="1">IF(V513&gt;0,IF($C$12=B513,COUNT($C$12:C512,1),""),"")</f>
        <v/>
      </c>
      <c r="D513" s="221" t="str">
        <f ca="1">IF(V513&gt;0,IF($D$12=B513,COUNT($D$12:D512,1),""),"")</f>
        <v/>
      </c>
      <c r="E513" s="221" t="str">
        <f ca="1">IF(V513&gt;0,IF($E$12=B513,COUNT($E$12:E512,1),""),"")</f>
        <v/>
      </c>
      <c r="F513" s="221" t="str">
        <f ca="1">IF(V513&gt;0,IF($F$12=B513,COUNT($F$12:F512,1),""),"")</f>
        <v/>
      </c>
      <c r="G513" s="120" t="s">
        <v>1826</v>
      </c>
      <c r="H513" s="115">
        <v>91004</v>
      </c>
      <c r="I513" s="116" t="s">
        <v>501</v>
      </c>
      <c r="J513" s="116" t="s">
        <v>153</v>
      </c>
      <c r="K513" s="324">
        <v>30480000</v>
      </c>
      <c r="L513" s="121">
        <v>422307</v>
      </c>
      <c r="M513" s="117" t="s">
        <v>1324</v>
      </c>
      <c r="N513" s="117" t="s">
        <v>153</v>
      </c>
      <c r="O513" s="324">
        <v>5579000</v>
      </c>
      <c r="P513" s="77">
        <f ca="1">SUMIF($W$12:BO513,$P$11,W513:BO513)</f>
        <v>0</v>
      </c>
      <c r="Q513" s="77">
        <f ca="1">SUMIF($W$12:BP513,$P$11,X513:BP513)</f>
        <v>0</v>
      </c>
      <c r="R513" s="77">
        <v>0</v>
      </c>
      <c r="S513" s="78">
        <f t="shared" ca="1" si="120"/>
        <v>0</v>
      </c>
      <c r="T513" s="77">
        <f t="shared" ca="1" si="121"/>
        <v>0</v>
      </c>
      <c r="U513" s="77">
        <v>0</v>
      </c>
      <c r="V513" s="79">
        <f t="shared" ca="1" si="122"/>
        <v>0</v>
      </c>
      <c r="W513" s="80"/>
      <c r="X513" s="81">
        <f t="shared" si="123"/>
        <v>0</v>
      </c>
      <c r="Y513" s="82"/>
      <c r="Z513" s="80"/>
      <c r="AA513" s="81">
        <f t="shared" si="124"/>
        <v>0</v>
      </c>
      <c r="AB513" s="82"/>
      <c r="AC513" s="80"/>
      <c r="AD513" s="81">
        <f t="shared" si="125"/>
        <v>0</v>
      </c>
      <c r="AE513" s="82"/>
      <c r="AF513" s="80"/>
      <c r="AG513" s="81">
        <f t="shared" si="126"/>
        <v>0</v>
      </c>
      <c r="AH513" s="82"/>
      <c r="AI513" s="80"/>
      <c r="AJ513" s="81">
        <f t="shared" si="127"/>
        <v>0</v>
      </c>
      <c r="AK513" s="82"/>
      <c r="AL513" s="80"/>
      <c r="AM513" s="81">
        <v>0</v>
      </c>
      <c r="AN513" s="82"/>
      <c r="AO513" s="80"/>
      <c r="AP513" s="81">
        <v>0</v>
      </c>
      <c r="AQ513" s="82"/>
      <c r="AR513" s="80"/>
      <c r="AS513" s="81">
        <f t="shared" si="128"/>
        <v>0</v>
      </c>
      <c r="AT513" s="82"/>
      <c r="AU513" s="80"/>
      <c r="AV513" s="81">
        <f t="shared" si="129"/>
        <v>0</v>
      </c>
      <c r="AW513" s="82"/>
      <c r="AX513" s="80"/>
      <c r="AY513" s="81">
        <f t="shared" si="130"/>
        <v>0</v>
      </c>
      <c r="AZ513" s="82"/>
      <c r="BA513" s="80"/>
      <c r="BB513" s="81">
        <f t="shared" si="131"/>
        <v>0</v>
      </c>
      <c r="BC513" s="82"/>
      <c r="BD513" s="80"/>
      <c r="BE513" s="81">
        <f t="shared" si="132"/>
        <v>0</v>
      </c>
      <c r="BF513" s="82"/>
      <c r="BG513" s="80"/>
      <c r="BH513" s="81">
        <f t="shared" si="133"/>
        <v>0</v>
      </c>
      <c r="BI513" s="82"/>
      <c r="BJ513" s="80"/>
      <c r="BK513" s="81">
        <f t="shared" si="134"/>
        <v>0</v>
      </c>
      <c r="BL513" s="82"/>
      <c r="BM513" s="80"/>
      <c r="BN513" s="81">
        <f t="shared" si="135"/>
        <v>0</v>
      </c>
      <c r="BO513" s="82"/>
    </row>
    <row r="514" spans="1:67" ht="39" hidden="1" customHeight="1" thickBot="1">
      <c r="A514" s="71">
        <v>85507</v>
      </c>
      <c r="B514" s="71" t="s">
        <v>2242</v>
      </c>
      <c r="C514" s="221" t="str">
        <f ca="1">IF(V514&gt;0,IF($C$12=B514,COUNT($C$12:C513,1),""),"")</f>
        <v/>
      </c>
      <c r="D514" s="221" t="str">
        <f ca="1">IF(V514&gt;0,IF($D$12=B514,COUNT($D$12:D513,1),""),"")</f>
        <v/>
      </c>
      <c r="E514" s="221" t="str">
        <f ca="1">IF(V514&gt;0,IF($E$12=B514,COUNT($E$12:E513,1),""),"")</f>
        <v/>
      </c>
      <c r="F514" s="221" t="str">
        <f ca="1">IF(V514&gt;0,IF($F$12=B514,COUNT($F$12:F513,1),""),"")</f>
        <v/>
      </c>
      <c r="G514" s="120">
        <v>702002450</v>
      </c>
      <c r="H514" s="115">
        <v>91005</v>
      </c>
      <c r="I514" s="116" t="s">
        <v>502</v>
      </c>
      <c r="J514" s="116" t="s">
        <v>153</v>
      </c>
      <c r="K514" s="324">
        <v>30522000</v>
      </c>
      <c r="L514" s="121">
        <v>422308</v>
      </c>
      <c r="M514" s="117" t="s">
        <v>1325</v>
      </c>
      <c r="N514" s="117" t="s">
        <v>153</v>
      </c>
      <c r="O514" s="324">
        <v>6092000</v>
      </c>
      <c r="P514" s="77">
        <f ca="1">SUMIF($W$12:BO514,$P$11,W514:BO514)</f>
        <v>0</v>
      </c>
      <c r="Q514" s="77">
        <f ca="1">SUMIF($W$12:BP514,$P$11,X514:BP514)</f>
        <v>0</v>
      </c>
      <c r="R514" s="77">
        <v>0</v>
      </c>
      <c r="S514" s="78">
        <f t="shared" ca="1" si="120"/>
        <v>0</v>
      </c>
      <c r="T514" s="77">
        <f t="shared" ca="1" si="121"/>
        <v>0</v>
      </c>
      <c r="U514" s="77">
        <v>0</v>
      </c>
      <c r="V514" s="79">
        <f t="shared" ca="1" si="122"/>
        <v>0</v>
      </c>
      <c r="W514" s="80"/>
      <c r="X514" s="81">
        <f t="shared" si="123"/>
        <v>0</v>
      </c>
      <c r="Y514" s="82"/>
      <c r="Z514" s="80"/>
      <c r="AA514" s="81">
        <f t="shared" si="124"/>
        <v>0</v>
      </c>
      <c r="AB514" s="82"/>
      <c r="AC514" s="80"/>
      <c r="AD514" s="81">
        <f t="shared" si="125"/>
        <v>0</v>
      </c>
      <c r="AE514" s="82"/>
      <c r="AF514" s="80"/>
      <c r="AG514" s="81">
        <f t="shared" si="126"/>
        <v>0</v>
      </c>
      <c r="AH514" s="82"/>
      <c r="AI514" s="80"/>
      <c r="AJ514" s="81">
        <f t="shared" si="127"/>
        <v>0</v>
      </c>
      <c r="AK514" s="82"/>
      <c r="AL514" s="80"/>
      <c r="AM514" s="81">
        <v>0</v>
      </c>
      <c r="AN514" s="82"/>
      <c r="AO514" s="80"/>
      <c r="AP514" s="81">
        <v>0</v>
      </c>
      <c r="AQ514" s="82"/>
      <c r="AR514" s="80"/>
      <c r="AS514" s="81">
        <f t="shared" si="128"/>
        <v>0</v>
      </c>
      <c r="AT514" s="82"/>
      <c r="AU514" s="80"/>
      <c r="AV514" s="81">
        <f t="shared" si="129"/>
        <v>0</v>
      </c>
      <c r="AW514" s="82"/>
      <c r="AX514" s="80"/>
      <c r="AY514" s="81">
        <f t="shared" si="130"/>
        <v>0</v>
      </c>
      <c r="AZ514" s="82"/>
      <c r="BA514" s="80"/>
      <c r="BB514" s="81">
        <f t="shared" si="131"/>
        <v>0</v>
      </c>
      <c r="BC514" s="82"/>
      <c r="BD514" s="80"/>
      <c r="BE514" s="81">
        <f t="shared" si="132"/>
        <v>0</v>
      </c>
      <c r="BF514" s="82"/>
      <c r="BG514" s="80"/>
      <c r="BH514" s="81">
        <f t="shared" si="133"/>
        <v>0</v>
      </c>
      <c r="BI514" s="82"/>
      <c r="BJ514" s="80"/>
      <c r="BK514" s="81">
        <f t="shared" si="134"/>
        <v>0</v>
      </c>
      <c r="BL514" s="82"/>
      <c r="BM514" s="80"/>
      <c r="BN514" s="81">
        <f t="shared" si="135"/>
        <v>0</v>
      </c>
      <c r="BO514" s="82"/>
    </row>
    <row r="515" spans="1:67" ht="39" hidden="1" customHeight="1" thickBot="1">
      <c r="A515" s="71">
        <v>85508</v>
      </c>
      <c r="B515" s="71" t="s">
        <v>2242</v>
      </c>
      <c r="C515" s="221" t="str">
        <f ca="1">IF(V515&gt;0,IF($C$12=B515,COUNT($C$12:C514,1),""),"")</f>
        <v/>
      </c>
      <c r="D515" s="221" t="str">
        <f ca="1">IF(V515&gt;0,IF($D$12=B515,COUNT($D$12:D514,1),""),"")</f>
        <v/>
      </c>
      <c r="E515" s="221" t="str">
        <f ca="1">IF(V515&gt;0,IF($E$12=B515,COUNT($E$12:E514,1),""),"")</f>
        <v/>
      </c>
      <c r="F515" s="221" t="str">
        <f ca="1">IF(V515&gt;0,IF($F$12=B515,COUNT($F$12:F514,1),""),"")</f>
        <v/>
      </c>
      <c r="G515" s="120" t="s">
        <v>1826</v>
      </c>
      <c r="H515" s="115">
        <v>91006</v>
      </c>
      <c r="I515" s="116" t="s">
        <v>503</v>
      </c>
      <c r="J515" s="116" t="s">
        <v>153</v>
      </c>
      <c r="K515" s="324">
        <v>34444000</v>
      </c>
      <c r="L515" s="121">
        <v>422308</v>
      </c>
      <c r="M515" s="117" t="s">
        <v>1325</v>
      </c>
      <c r="N515" s="117" t="s">
        <v>153</v>
      </c>
      <c r="O515" s="324">
        <v>6092000</v>
      </c>
      <c r="P515" s="77">
        <f ca="1">SUMIF($W$12:BO515,$P$11,W515:BO515)</f>
        <v>0</v>
      </c>
      <c r="Q515" s="77">
        <f ca="1">SUMIF($W$12:BP515,$P$11,X515:BP515)</f>
        <v>0</v>
      </c>
      <c r="R515" s="77">
        <v>0</v>
      </c>
      <c r="S515" s="78">
        <f t="shared" ca="1" si="120"/>
        <v>0</v>
      </c>
      <c r="T515" s="77">
        <f t="shared" ca="1" si="121"/>
        <v>0</v>
      </c>
      <c r="U515" s="77">
        <v>0</v>
      </c>
      <c r="V515" s="79">
        <f t="shared" ca="1" si="122"/>
        <v>0</v>
      </c>
      <c r="W515" s="80"/>
      <c r="X515" s="81">
        <f t="shared" si="123"/>
        <v>0</v>
      </c>
      <c r="Y515" s="82"/>
      <c r="Z515" s="80"/>
      <c r="AA515" s="81">
        <f t="shared" si="124"/>
        <v>0</v>
      </c>
      <c r="AB515" s="82"/>
      <c r="AC515" s="80"/>
      <c r="AD515" s="81">
        <f t="shared" si="125"/>
        <v>0</v>
      </c>
      <c r="AE515" s="82"/>
      <c r="AF515" s="80"/>
      <c r="AG515" s="81">
        <f t="shared" si="126"/>
        <v>0</v>
      </c>
      <c r="AH515" s="82"/>
      <c r="AI515" s="80"/>
      <c r="AJ515" s="81">
        <f t="shared" si="127"/>
        <v>0</v>
      </c>
      <c r="AK515" s="82"/>
      <c r="AL515" s="80"/>
      <c r="AM515" s="81">
        <v>0</v>
      </c>
      <c r="AN515" s="82"/>
      <c r="AO515" s="80"/>
      <c r="AP515" s="81">
        <v>0</v>
      </c>
      <c r="AQ515" s="82"/>
      <c r="AR515" s="80"/>
      <c r="AS515" s="81">
        <f t="shared" si="128"/>
        <v>0</v>
      </c>
      <c r="AT515" s="82"/>
      <c r="AU515" s="80"/>
      <c r="AV515" s="81">
        <f t="shared" si="129"/>
        <v>0</v>
      </c>
      <c r="AW515" s="82"/>
      <c r="AX515" s="80"/>
      <c r="AY515" s="81">
        <f t="shared" si="130"/>
        <v>0</v>
      </c>
      <c r="AZ515" s="82"/>
      <c r="BA515" s="80"/>
      <c r="BB515" s="81">
        <f t="shared" si="131"/>
        <v>0</v>
      </c>
      <c r="BC515" s="82"/>
      <c r="BD515" s="80"/>
      <c r="BE515" s="81">
        <f t="shared" si="132"/>
        <v>0</v>
      </c>
      <c r="BF515" s="82"/>
      <c r="BG515" s="80"/>
      <c r="BH515" s="81">
        <f t="shared" si="133"/>
        <v>0</v>
      </c>
      <c r="BI515" s="82"/>
      <c r="BJ515" s="80"/>
      <c r="BK515" s="81">
        <f t="shared" si="134"/>
        <v>0</v>
      </c>
      <c r="BL515" s="82"/>
      <c r="BM515" s="80"/>
      <c r="BN515" s="81">
        <f t="shared" si="135"/>
        <v>0</v>
      </c>
      <c r="BO515" s="82"/>
    </row>
    <row r="516" spans="1:67" ht="39" hidden="1" customHeight="1" thickBot="1">
      <c r="A516" s="71">
        <v>85509</v>
      </c>
      <c r="B516" s="71" t="s">
        <v>2242</v>
      </c>
      <c r="C516" s="221" t="str">
        <f ca="1">IF(V516&gt;0,IF($C$12=B516,COUNT($C$12:C515,1),""),"")</f>
        <v/>
      </c>
      <c r="D516" s="221" t="str">
        <f ca="1">IF(V516&gt;0,IF($D$12=B516,COUNT($D$12:D515,1),""),"")</f>
        <v/>
      </c>
      <c r="E516" s="221" t="str">
        <f ca="1">IF(V516&gt;0,IF($E$12=B516,COUNT($E$12:E515,1),""),"")</f>
        <v/>
      </c>
      <c r="F516" s="221" t="str">
        <f ca="1">IF(V516&gt;0,IF($F$12=B516,COUNT($F$12:F515,1),""),"")</f>
        <v/>
      </c>
      <c r="G516" s="120" t="s">
        <v>1826</v>
      </c>
      <c r="H516" s="115">
        <v>91007</v>
      </c>
      <c r="I516" s="116" t="s">
        <v>504</v>
      </c>
      <c r="J516" s="116" t="s">
        <v>153</v>
      </c>
      <c r="K516" s="324">
        <v>34465000</v>
      </c>
      <c r="L516" s="121">
        <v>422308</v>
      </c>
      <c r="M516" s="117" t="s">
        <v>1325</v>
      </c>
      <c r="N516" s="117" t="s">
        <v>153</v>
      </c>
      <c r="O516" s="324">
        <v>6092000</v>
      </c>
      <c r="P516" s="77">
        <f ca="1">SUMIF($W$12:BO516,$P$11,W516:BO516)</f>
        <v>0</v>
      </c>
      <c r="Q516" s="77">
        <f ca="1">SUMIF($W$12:BP516,$P$11,X516:BP516)</f>
        <v>0</v>
      </c>
      <c r="R516" s="77">
        <v>0</v>
      </c>
      <c r="S516" s="78">
        <f t="shared" ca="1" si="120"/>
        <v>0</v>
      </c>
      <c r="T516" s="77">
        <f t="shared" ca="1" si="121"/>
        <v>0</v>
      </c>
      <c r="U516" s="77">
        <v>0</v>
      </c>
      <c r="V516" s="79">
        <f t="shared" ca="1" si="122"/>
        <v>0</v>
      </c>
      <c r="W516" s="80"/>
      <c r="X516" s="81">
        <f t="shared" si="123"/>
        <v>0</v>
      </c>
      <c r="Y516" s="82"/>
      <c r="Z516" s="80"/>
      <c r="AA516" s="81">
        <f t="shared" si="124"/>
        <v>0</v>
      </c>
      <c r="AB516" s="82"/>
      <c r="AC516" s="80"/>
      <c r="AD516" s="81">
        <f t="shared" si="125"/>
        <v>0</v>
      </c>
      <c r="AE516" s="82"/>
      <c r="AF516" s="80"/>
      <c r="AG516" s="81">
        <f t="shared" si="126"/>
        <v>0</v>
      </c>
      <c r="AH516" s="82"/>
      <c r="AI516" s="80"/>
      <c r="AJ516" s="81">
        <f t="shared" si="127"/>
        <v>0</v>
      </c>
      <c r="AK516" s="82"/>
      <c r="AL516" s="80"/>
      <c r="AM516" s="81">
        <v>0</v>
      </c>
      <c r="AN516" s="82"/>
      <c r="AO516" s="80"/>
      <c r="AP516" s="81">
        <v>0</v>
      </c>
      <c r="AQ516" s="82"/>
      <c r="AR516" s="80"/>
      <c r="AS516" s="81">
        <f t="shared" si="128"/>
        <v>0</v>
      </c>
      <c r="AT516" s="82"/>
      <c r="AU516" s="80"/>
      <c r="AV516" s="81">
        <f t="shared" si="129"/>
        <v>0</v>
      </c>
      <c r="AW516" s="82"/>
      <c r="AX516" s="80"/>
      <c r="AY516" s="81">
        <f t="shared" si="130"/>
        <v>0</v>
      </c>
      <c r="AZ516" s="82"/>
      <c r="BA516" s="80"/>
      <c r="BB516" s="81">
        <f t="shared" si="131"/>
        <v>0</v>
      </c>
      <c r="BC516" s="82"/>
      <c r="BD516" s="80"/>
      <c r="BE516" s="81">
        <f t="shared" si="132"/>
        <v>0</v>
      </c>
      <c r="BF516" s="82"/>
      <c r="BG516" s="80"/>
      <c r="BH516" s="81">
        <f t="shared" si="133"/>
        <v>0</v>
      </c>
      <c r="BI516" s="82"/>
      <c r="BJ516" s="80"/>
      <c r="BK516" s="81">
        <f t="shared" si="134"/>
        <v>0</v>
      </c>
      <c r="BL516" s="82"/>
      <c r="BM516" s="80"/>
      <c r="BN516" s="81">
        <f t="shared" si="135"/>
        <v>0</v>
      </c>
      <c r="BO516" s="82"/>
    </row>
    <row r="517" spans="1:67" ht="39" hidden="1" customHeight="1" thickBot="1">
      <c r="A517" s="71">
        <v>85510</v>
      </c>
      <c r="B517" s="71" t="s">
        <v>2242</v>
      </c>
      <c r="C517" s="221" t="str">
        <f ca="1">IF(V517&gt;0,IF($C$12=B517,COUNT($C$12:C516,1),""),"")</f>
        <v/>
      </c>
      <c r="D517" s="221" t="str">
        <f ca="1">IF(V517&gt;0,IF($D$12=B517,COUNT($D$12:D516,1),""),"")</f>
        <v/>
      </c>
      <c r="E517" s="221" t="str">
        <f ca="1">IF(V517&gt;0,IF($E$12=B517,COUNT($E$12:E516,1),""),"")</f>
        <v/>
      </c>
      <c r="F517" s="221" t="str">
        <f ca="1">IF(V517&gt;0,IF($F$12=B517,COUNT($F$12:F516,1),""),"")</f>
        <v/>
      </c>
      <c r="G517" s="120"/>
      <c r="H517" s="115">
        <v>91008</v>
      </c>
      <c r="I517" s="116" t="s">
        <v>505</v>
      </c>
      <c r="J517" s="116" t="s">
        <v>153</v>
      </c>
      <c r="K517" s="324">
        <v>34776000</v>
      </c>
      <c r="L517" s="121">
        <v>422308</v>
      </c>
      <c r="M517" s="117" t="s">
        <v>1325</v>
      </c>
      <c r="N517" s="117" t="s">
        <v>153</v>
      </c>
      <c r="O517" s="324">
        <v>6092000</v>
      </c>
      <c r="P517" s="77">
        <f ca="1">SUMIF($W$12:BO517,$P$11,W517:BO517)</f>
        <v>0</v>
      </c>
      <c r="Q517" s="77">
        <f ca="1">SUMIF($W$12:BP517,$P$11,X517:BP517)</f>
        <v>0</v>
      </c>
      <c r="R517" s="77">
        <v>0</v>
      </c>
      <c r="S517" s="78">
        <f t="shared" ca="1" si="120"/>
        <v>0</v>
      </c>
      <c r="T517" s="77">
        <f t="shared" ca="1" si="121"/>
        <v>0</v>
      </c>
      <c r="U517" s="77">
        <v>0</v>
      </c>
      <c r="V517" s="79">
        <f t="shared" ca="1" si="122"/>
        <v>0</v>
      </c>
      <c r="W517" s="80"/>
      <c r="X517" s="81">
        <f t="shared" si="123"/>
        <v>0</v>
      </c>
      <c r="Y517" s="82"/>
      <c r="Z517" s="80"/>
      <c r="AA517" s="81">
        <f t="shared" si="124"/>
        <v>0</v>
      </c>
      <c r="AB517" s="82"/>
      <c r="AC517" s="80"/>
      <c r="AD517" s="81">
        <f t="shared" si="125"/>
        <v>0</v>
      </c>
      <c r="AE517" s="82"/>
      <c r="AF517" s="80"/>
      <c r="AG517" s="81">
        <f t="shared" si="126"/>
        <v>0</v>
      </c>
      <c r="AH517" s="82"/>
      <c r="AI517" s="80"/>
      <c r="AJ517" s="81">
        <f t="shared" si="127"/>
        <v>0</v>
      </c>
      <c r="AK517" s="82"/>
      <c r="AL517" s="80"/>
      <c r="AM517" s="81">
        <v>0</v>
      </c>
      <c r="AN517" s="82"/>
      <c r="AO517" s="80"/>
      <c r="AP517" s="81">
        <v>0</v>
      </c>
      <c r="AQ517" s="82"/>
      <c r="AR517" s="80"/>
      <c r="AS517" s="81">
        <f t="shared" si="128"/>
        <v>0</v>
      </c>
      <c r="AT517" s="82"/>
      <c r="AU517" s="80"/>
      <c r="AV517" s="81">
        <f t="shared" si="129"/>
        <v>0</v>
      </c>
      <c r="AW517" s="82"/>
      <c r="AX517" s="80"/>
      <c r="AY517" s="81">
        <f t="shared" si="130"/>
        <v>0</v>
      </c>
      <c r="AZ517" s="82"/>
      <c r="BA517" s="80"/>
      <c r="BB517" s="81">
        <f t="shared" si="131"/>
        <v>0</v>
      </c>
      <c r="BC517" s="82"/>
      <c r="BD517" s="80"/>
      <c r="BE517" s="81">
        <f t="shared" si="132"/>
        <v>0</v>
      </c>
      <c r="BF517" s="82"/>
      <c r="BG517" s="80"/>
      <c r="BH517" s="81">
        <f t="shared" si="133"/>
        <v>0</v>
      </c>
      <c r="BI517" s="82"/>
      <c r="BJ517" s="80"/>
      <c r="BK517" s="81">
        <f t="shared" si="134"/>
        <v>0</v>
      </c>
      <c r="BL517" s="82"/>
      <c r="BM517" s="80"/>
      <c r="BN517" s="81">
        <f t="shared" si="135"/>
        <v>0</v>
      </c>
      <c r="BO517" s="82"/>
    </row>
    <row r="518" spans="1:67" ht="39" hidden="1" customHeight="1" thickBot="1">
      <c r="A518" s="71">
        <v>85511</v>
      </c>
      <c r="B518" s="71" t="s">
        <v>2242</v>
      </c>
      <c r="C518" s="221" t="str">
        <f ca="1">IF(V518&gt;0,IF($C$12=B518,COUNT($C$12:C517,1),""),"")</f>
        <v/>
      </c>
      <c r="D518" s="221" t="str">
        <f ca="1">IF(V518&gt;0,IF($D$12=B518,COUNT($D$12:D517,1),""),"")</f>
        <v/>
      </c>
      <c r="E518" s="221" t="str">
        <f ca="1">IF(V518&gt;0,IF($E$12=B518,COUNT($E$12:E517,1),""),"")</f>
        <v/>
      </c>
      <c r="F518" s="221" t="str">
        <f ca="1">IF(V518&gt;0,IF($F$12=B518,COUNT($F$12:F517,1),""),"")</f>
        <v/>
      </c>
      <c r="G518" s="120"/>
      <c r="H518" s="115">
        <v>91009</v>
      </c>
      <c r="I518" s="116" t="s">
        <v>506</v>
      </c>
      <c r="J518" s="116" t="s">
        <v>153</v>
      </c>
      <c r="K518" s="324">
        <v>43381000</v>
      </c>
      <c r="L518" s="121">
        <v>422308</v>
      </c>
      <c r="M518" s="117" t="s">
        <v>1325</v>
      </c>
      <c r="N518" s="117" t="s">
        <v>153</v>
      </c>
      <c r="O518" s="324">
        <v>6092000</v>
      </c>
      <c r="P518" s="77">
        <f ca="1">SUMIF($W$12:BO518,$P$11,W518:BO518)</f>
        <v>0</v>
      </c>
      <c r="Q518" s="77">
        <f ca="1">SUMIF($W$12:BP518,$P$11,X518:BP518)</f>
        <v>0</v>
      </c>
      <c r="R518" s="77">
        <v>0</v>
      </c>
      <c r="S518" s="78">
        <f t="shared" ca="1" si="120"/>
        <v>0</v>
      </c>
      <c r="T518" s="77">
        <f t="shared" ca="1" si="121"/>
        <v>0</v>
      </c>
      <c r="U518" s="77">
        <v>0</v>
      </c>
      <c r="V518" s="79">
        <f t="shared" ca="1" si="122"/>
        <v>0</v>
      </c>
      <c r="W518" s="80"/>
      <c r="X518" s="81">
        <f t="shared" si="123"/>
        <v>0</v>
      </c>
      <c r="Y518" s="82"/>
      <c r="Z518" s="80"/>
      <c r="AA518" s="81">
        <f t="shared" si="124"/>
        <v>0</v>
      </c>
      <c r="AB518" s="82"/>
      <c r="AC518" s="80"/>
      <c r="AD518" s="81">
        <f t="shared" si="125"/>
        <v>0</v>
      </c>
      <c r="AE518" s="82"/>
      <c r="AF518" s="80"/>
      <c r="AG518" s="81">
        <f t="shared" si="126"/>
        <v>0</v>
      </c>
      <c r="AH518" s="82"/>
      <c r="AI518" s="80"/>
      <c r="AJ518" s="81">
        <f t="shared" si="127"/>
        <v>0</v>
      </c>
      <c r="AK518" s="82"/>
      <c r="AL518" s="80"/>
      <c r="AM518" s="81">
        <v>0</v>
      </c>
      <c r="AN518" s="82"/>
      <c r="AO518" s="80"/>
      <c r="AP518" s="81">
        <v>0</v>
      </c>
      <c r="AQ518" s="82"/>
      <c r="AR518" s="80"/>
      <c r="AS518" s="81">
        <f t="shared" si="128"/>
        <v>0</v>
      </c>
      <c r="AT518" s="82"/>
      <c r="AU518" s="80"/>
      <c r="AV518" s="81">
        <f t="shared" si="129"/>
        <v>0</v>
      </c>
      <c r="AW518" s="82"/>
      <c r="AX518" s="80"/>
      <c r="AY518" s="81">
        <f t="shared" si="130"/>
        <v>0</v>
      </c>
      <c r="AZ518" s="82"/>
      <c r="BA518" s="80"/>
      <c r="BB518" s="81">
        <f t="shared" si="131"/>
        <v>0</v>
      </c>
      <c r="BC518" s="82"/>
      <c r="BD518" s="80"/>
      <c r="BE518" s="81">
        <f t="shared" si="132"/>
        <v>0</v>
      </c>
      <c r="BF518" s="82"/>
      <c r="BG518" s="80"/>
      <c r="BH518" s="81">
        <f t="shared" si="133"/>
        <v>0</v>
      </c>
      <c r="BI518" s="82"/>
      <c r="BJ518" s="80"/>
      <c r="BK518" s="81">
        <f t="shared" si="134"/>
        <v>0</v>
      </c>
      <c r="BL518" s="82"/>
      <c r="BM518" s="80"/>
      <c r="BN518" s="81">
        <f t="shared" si="135"/>
        <v>0</v>
      </c>
      <c r="BO518" s="82"/>
    </row>
    <row r="519" spans="1:67" ht="39" hidden="1" customHeight="1" thickBot="1">
      <c r="A519" s="71">
        <v>85512</v>
      </c>
      <c r="B519" s="71" t="s">
        <v>2242</v>
      </c>
      <c r="C519" s="221" t="str">
        <f ca="1">IF(V519&gt;0,IF($C$12=B519,COUNT($C$12:C518,1),""),"")</f>
        <v/>
      </c>
      <c r="D519" s="221" t="str">
        <f ca="1">IF(V519&gt;0,IF($D$12=B519,COUNT($D$12:D518,1),""),"")</f>
        <v/>
      </c>
      <c r="E519" s="221" t="str">
        <f ca="1">IF(V519&gt;0,IF($E$12=B519,COUNT($E$12:E518,1),""),"")</f>
        <v/>
      </c>
      <c r="F519" s="221" t="str">
        <f ca="1">IF(V519&gt;0,IF($F$12=B519,COUNT($F$12:F518,1),""),"")</f>
        <v/>
      </c>
      <c r="G519" s="120">
        <v>702002410</v>
      </c>
      <c r="H519" s="115">
        <v>91010</v>
      </c>
      <c r="I519" s="116" t="s">
        <v>507</v>
      </c>
      <c r="J519" s="116" t="s">
        <v>394</v>
      </c>
      <c r="K519" s="324">
        <v>87778000</v>
      </c>
      <c r="L519" s="121">
        <v>422309</v>
      </c>
      <c r="M519" s="117" t="s">
        <v>1326</v>
      </c>
      <c r="N519" s="117" t="s">
        <v>394</v>
      </c>
      <c r="O519" s="324">
        <v>11335000</v>
      </c>
      <c r="P519" s="77">
        <f ca="1">SUMIF($W$12:BO519,$P$11,W519:BO519)</f>
        <v>0</v>
      </c>
      <c r="Q519" s="77">
        <f ca="1">SUMIF($W$12:BP519,$P$11,X519:BP519)</f>
        <v>0</v>
      </c>
      <c r="R519" s="77">
        <v>0</v>
      </c>
      <c r="S519" s="78">
        <f t="shared" ref="S519:S580" ca="1" si="136">P519*K519</f>
        <v>0</v>
      </c>
      <c r="T519" s="77">
        <f t="shared" ref="T519:T580" ca="1" si="137">Q519*O519</f>
        <v>0</v>
      </c>
      <c r="U519" s="77">
        <v>0</v>
      </c>
      <c r="V519" s="79">
        <f t="shared" ref="V519:V580" ca="1" si="138">SUM(S519:U519)</f>
        <v>0</v>
      </c>
      <c r="W519" s="80"/>
      <c r="X519" s="81">
        <f t="shared" si="123"/>
        <v>0</v>
      </c>
      <c r="Y519" s="82"/>
      <c r="Z519" s="80"/>
      <c r="AA519" s="81">
        <f t="shared" si="124"/>
        <v>0</v>
      </c>
      <c r="AB519" s="82"/>
      <c r="AC519" s="80"/>
      <c r="AD519" s="81">
        <f t="shared" si="125"/>
        <v>0</v>
      </c>
      <c r="AE519" s="82"/>
      <c r="AF519" s="80"/>
      <c r="AG519" s="81">
        <f t="shared" si="126"/>
        <v>0</v>
      </c>
      <c r="AH519" s="82"/>
      <c r="AI519" s="80"/>
      <c r="AJ519" s="81">
        <f t="shared" si="127"/>
        <v>0</v>
      </c>
      <c r="AK519" s="82"/>
      <c r="AL519" s="80"/>
      <c r="AM519" s="81">
        <v>0</v>
      </c>
      <c r="AN519" s="82"/>
      <c r="AO519" s="80"/>
      <c r="AP519" s="81">
        <v>0</v>
      </c>
      <c r="AQ519" s="82"/>
      <c r="AR519" s="80"/>
      <c r="AS519" s="81">
        <f t="shared" si="128"/>
        <v>0</v>
      </c>
      <c r="AT519" s="82"/>
      <c r="AU519" s="80"/>
      <c r="AV519" s="81">
        <f t="shared" si="129"/>
        <v>0</v>
      </c>
      <c r="AW519" s="82"/>
      <c r="AX519" s="80"/>
      <c r="AY519" s="81">
        <f t="shared" si="130"/>
        <v>0</v>
      </c>
      <c r="AZ519" s="82"/>
      <c r="BA519" s="80"/>
      <c r="BB519" s="81">
        <f t="shared" si="131"/>
        <v>0</v>
      </c>
      <c r="BC519" s="82"/>
      <c r="BD519" s="80"/>
      <c r="BE519" s="81">
        <f t="shared" si="132"/>
        <v>0</v>
      </c>
      <c r="BF519" s="82"/>
      <c r="BG519" s="80"/>
      <c r="BH519" s="81">
        <f t="shared" si="133"/>
        <v>0</v>
      </c>
      <c r="BI519" s="82"/>
      <c r="BJ519" s="80"/>
      <c r="BK519" s="81">
        <f t="shared" si="134"/>
        <v>0</v>
      </c>
      <c r="BL519" s="82"/>
      <c r="BM519" s="80"/>
      <c r="BN519" s="81">
        <f t="shared" si="135"/>
        <v>0</v>
      </c>
      <c r="BO519" s="82"/>
    </row>
    <row r="520" spans="1:67" ht="39" hidden="1" customHeight="1" thickBot="1">
      <c r="A520" s="71">
        <v>85513</v>
      </c>
      <c r="B520" s="71" t="s">
        <v>2242</v>
      </c>
      <c r="C520" s="221" t="str">
        <f ca="1">IF(V520&gt;0,IF($C$12=B520,COUNT($C$12:C519,1),""),"")</f>
        <v/>
      </c>
      <c r="D520" s="221" t="str">
        <f ca="1">IF(V520&gt;0,IF($D$12=B520,COUNT($D$12:D519,1),""),"")</f>
        <v/>
      </c>
      <c r="E520" s="221" t="str">
        <f ca="1">IF(V520&gt;0,IF($E$12=B520,COUNT($E$12:E519,1),""),"")</f>
        <v/>
      </c>
      <c r="F520" s="221" t="str">
        <f ca="1">IF(V520&gt;0,IF($F$12=B520,COUNT($F$12:F519,1),""),"")</f>
        <v/>
      </c>
      <c r="G520" s="120" t="s">
        <v>1826</v>
      </c>
      <c r="H520" s="115">
        <v>91011</v>
      </c>
      <c r="I520" s="116" t="s">
        <v>508</v>
      </c>
      <c r="J520" s="116" t="s">
        <v>394</v>
      </c>
      <c r="K520" s="324">
        <v>87799000</v>
      </c>
      <c r="L520" s="121">
        <v>422309</v>
      </c>
      <c r="M520" s="117" t="s">
        <v>1326</v>
      </c>
      <c r="N520" s="117" t="s">
        <v>394</v>
      </c>
      <c r="O520" s="324">
        <v>11335000</v>
      </c>
      <c r="P520" s="77">
        <f ca="1">SUMIF($W$12:BO520,$P$11,W520:BO520)</f>
        <v>0</v>
      </c>
      <c r="Q520" s="77">
        <f ca="1">SUMIF($W$12:BP520,$P$11,X520:BP520)</f>
        <v>0</v>
      </c>
      <c r="R520" s="77">
        <v>0</v>
      </c>
      <c r="S520" s="78">
        <f t="shared" ca="1" si="136"/>
        <v>0</v>
      </c>
      <c r="T520" s="77">
        <f t="shared" ca="1" si="137"/>
        <v>0</v>
      </c>
      <c r="U520" s="77">
        <v>0</v>
      </c>
      <c r="V520" s="79">
        <f t="shared" ca="1" si="138"/>
        <v>0</v>
      </c>
      <c r="W520" s="80"/>
      <c r="X520" s="81">
        <f t="shared" si="123"/>
        <v>0</v>
      </c>
      <c r="Y520" s="82"/>
      <c r="Z520" s="80"/>
      <c r="AA520" s="81">
        <f t="shared" si="124"/>
        <v>0</v>
      </c>
      <c r="AB520" s="82"/>
      <c r="AC520" s="80"/>
      <c r="AD520" s="81">
        <f t="shared" si="125"/>
        <v>0</v>
      </c>
      <c r="AE520" s="82"/>
      <c r="AF520" s="80"/>
      <c r="AG520" s="81">
        <f t="shared" si="126"/>
        <v>0</v>
      </c>
      <c r="AH520" s="82"/>
      <c r="AI520" s="80"/>
      <c r="AJ520" s="81">
        <f t="shared" si="127"/>
        <v>0</v>
      </c>
      <c r="AK520" s="82"/>
      <c r="AL520" s="80"/>
      <c r="AM520" s="81">
        <v>0</v>
      </c>
      <c r="AN520" s="82"/>
      <c r="AO520" s="80"/>
      <c r="AP520" s="81">
        <v>0</v>
      </c>
      <c r="AQ520" s="82"/>
      <c r="AR520" s="80"/>
      <c r="AS520" s="81">
        <f t="shared" si="128"/>
        <v>0</v>
      </c>
      <c r="AT520" s="82"/>
      <c r="AU520" s="80"/>
      <c r="AV520" s="81">
        <f t="shared" si="129"/>
        <v>0</v>
      </c>
      <c r="AW520" s="82"/>
      <c r="AX520" s="80"/>
      <c r="AY520" s="81">
        <f t="shared" si="130"/>
        <v>0</v>
      </c>
      <c r="AZ520" s="82"/>
      <c r="BA520" s="80"/>
      <c r="BB520" s="81">
        <f t="shared" si="131"/>
        <v>0</v>
      </c>
      <c r="BC520" s="82"/>
      <c r="BD520" s="80"/>
      <c r="BE520" s="81">
        <f t="shared" si="132"/>
        <v>0</v>
      </c>
      <c r="BF520" s="82"/>
      <c r="BG520" s="80"/>
      <c r="BH520" s="81">
        <f t="shared" si="133"/>
        <v>0</v>
      </c>
      <c r="BI520" s="82"/>
      <c r="BJ520" s="80"/>
      <c r="BK520" s="81">
        <f t="shared" si="134"/>
        <v>0</v>
      </c>
      <c r="BL520" s="82"/>
      <c r="BM520" s="80"/>
      <c r="BN520" s="81">
        <f t="shared" si="135"/>
        <v>0</v>
      </c>
      <c r="BO520" s="82"/>
    </row>
    <row r="521" spans="1:67" ht="39" hidden="1" customHeight="1" thickBot="1">
      <c r="A521" s="71">
        <v>85514</v>
      </c>
      <c r="B521" s="71" t="s">
        <v>2242</v>
      </c>
      <c r="C521" s="221" t="str">
        <f ca="1">IF(V521&gt;0,IF($C$12=B521,COUNT($C$12:C520,1),""),"")</f>
        <v/>
      </c>
      <c r="D521" s="221" t="str">
        <f ca="1">IF(V521&gt;0,IF($D$12=B521,COUNT($D$12:D520,1),""),"")</f>
        <v/>
      </c>
      <c r="E521" s="221" t="str">
        <f ca="1">IF(V521&gt;0,IF($E$12=B521,COUNT($E$12:E520,1),""),"")</f>
        <v/>
      </c>
      <c r="F521" s="221" t="str">
        <f ca="1">IF(V521&gt;0,IF($F$12=B521,COUNT($F$12:F520,1),""),"")</f>
        <v/>
      </c>
      <c r="G521" s="120" t="s">
        <v>1826</v>
      </c>
      <c r="H521" s="115">
        <v>91012</v>
      </c>
      <c r="I521" s="116" t="s">
        <v>509</v>
      </c>
      <c r="J521" s="116" t="s">
        <v>394</v>
      </c>
      <c r="K521" s="324">
        <v>95458000</v>
      </c>
      <c r="L521" s="121">
        <v>422309</v>
      </c>
      <c r="M521" s="117" t="s">
        <v>1326</v>
      </c>
      <c r="N521" s="117" t="s">
        <v>394</v>
      </c>
      <c r="O521" s="324">
        <v>11335000</v>
      </c>
      <c r="P521" s="77">
        <f ca="1">SUMIF($W$12:BO521,$P$11,W521:BO521)</f>
        <v>0</v>
      </c>
      <c r="Q521" s="77">
        <f ca="1">SUMIF($W$12:BP521,$P$11,X521:BP521)</f>
        <v>0</v>
      </c>
      <c r="R521" s="77">
        <v>0</v>
      </c>
      <c r="S521" s="78">
        <f t="shared" ca="1" si="136"/>
        <v>0</v>
      </c>
      <c r="T521" s="77">
        <f t="shared" ca="1" si="137"/>
        <v>0</v>
      </c>
      <c r="U521" s="77">
        <v>0</v>
      </c>
      <c r="V521" s="79">
        <f t="shared" ca="1" si="138"/>
        <v>0</v>
      </c>
      <c r="W521" s="80"/>
      <c r="X521" s="81">
        <f t="shared" si="123"/>
        <v>0</v>
      </c>
      <c r="Y521" s="82"/>
      <c r="Z521" s="80"/>
      <c r="AA521" s="81">
        <f t="shared" si="124"/>
        <v>0</v>
      </c>
      <c r="AB521" s="82"/>
      <c r="AC521" s="80"/>
      <c r="AD521" s="81">
        <f t="shared" si="125"/>
        <v>0</v>
      </c>
      <c r="AE521" s="82"/>
      <c r="AF521" s="80"/>
      <c r="AG521" s="81">
        <f t="shared" si="126"/>
        <v>0</v>
      </c>
      <c r="AH521" s="82"/>
      <c r="AI521" s="80"/>
      <c r="AJ521" s="81">
        <f t="shared" si="127"/>
        <v>0</v>
      </c>
      <c r="AK521" s="82"/>
      <c r="AL521" s="80"/>
      <c r="AM521" s="81">
        <v>0</v>
      </c>
      <c r="AN521" s="82"/>
      <c r="AO521" s="80"/>
      <c r="AP521" s="81">
        <v>0</v>
      </c>
      <c r="AQ521" s="82"/>
      <c r="AR521" s="80"/>
      <c r="AS521" s="81">
        <f t="shared" si="128"/>
        <v>0</v>
      </c>
      <c r="AT521" s="82"/>
      <c r="AU521" s="80"/>
      <c r="AV521" s="81">
        <f t="shared" si="129"/>
        <v>0</v>
      </c>
      <c r="AW521" s="82"/>
      <c r="AX521" s="80"/>
      <c r="AY521" s="81">
        <f t="shared" si="130"/>
        <v>0</v>
      </c>
      <c r="AZ521" s="82"/>
      <c r="BA521" s="80"/>
      <c r="BB521" s="81">
        <f t="shared" si="131"/>
        <v>0</v>
      </c>
      <c r="BC521" s="82"/>
      <c r="BD521" s="80"/>
      <c r="BE521" s="81">
        <f t="shared" si="132"/>
        <v>0</v>
      </c>
      <c r="BF521" s="82"/>
      <c r="BG521" s="80"/>
      <c r="BH521" s="81">
        <f t="shared" si="133"/>
        <v>0</v>
      </c>
      <c r="BI521" s="82"/>
      <c r="BJ521" s="80"/>
      <c r="BK521" s="81">
        <f t="shared" si="134"/>
        <v>0</v>
      </c>
      <c r="BL521" s="82"/>
      <c r="BM521" s="80"/>
      <c r="BN521" s="81">
        <f t="shared" si="135"/>
        <v>0</v>
      </c>
      <c r="BO521" s="82"/>
    </row>
    <row r="522" spans="1:67" ht="39" hidden="1" customHeight="1" thickBot="1">
      <c r="A522" s="71">
        <v>85515</v>
      </c>
      <c r="B522" s="71" t="s">
        <v>2242</v>
      </c>
      <c r="C522" s="221" t="str">
        <f ca="1">IF(V522&gt;0,IF($C$12=B522,COUNT($C$12:C521,1),""),"")</f>
        <v/>
      </c>
      <c r="D522" s="221" t="str">
        <f ca="1">IF(V522&gt;0,IF($D$12=B522,COUNT($D$12:D521,1),""),"")</f>
        <v/>
      </c>
      <c r="E522" s="221" t="str">
        <f ca="1">IF(V522&gt;0,IF($E$12=B522,COUNT($E$12:E521,1),""),"")</f>
        <v/>
      </c>
      <c r="F522" s="221" t="str">
        <f ca="1">IF(V522&gt;0,IF($F$12=B522,COUNT($F$12:F521,1),""),"")</f>
        <v/>
      </c>
      <c r="G522" s="120">
        <v>702002420</v>
      </c>
      <c r="H522" s="115">
        <v>91013</v>
      </c>
      <c r="I522" s="116" t="s">
        <v>510</v>
      </c>
      <c r="J522" s="116" t="s">
        <v>394</v>
      </c>
      <c r="K522" s="324">
        <v>95582000</v>
      </c>
      <c r="L522" s="121">
        <v>422309</v>
      </c>
      <c r="M522" s="117" t="s">
        <v>1326</v>
      </c>
      <c r="N522" s="117" t="s">
        <v>394</v>
      </c>
      <c r="O522" s="324">
        <v>11335000</v>
      </c>
      <c r="P522" s="77">
        <f ca="1">SUMIF($W$12:BO522,$P$11,W522:BO522)</f>
        <v>0</v>
      </c>
      <c r="Q522" s="77">
        <f ca="1">SUMIF($W$12:BP522,$P$11,X522:BP522)</f>
        <v>0</v>
      </c>
      <c r="R522" s="77">
        <v>0</v>
      </c>
      <c r="S522" s="78">
        <f t="shared" ca="1" si="136"/>
        <v>0</v>
      </c>
      <c r="T522" s="77">
        <f t="shared" ca="1" si="137"/>
        <v>0</v>
      </c>
      <c r="U522" s="77">
        <v>0</v>
      </c>
      <c r="V522" s="79">
        <f t="shared" ca="1" si="138"/>
        <v>0</v>
      </c>
      <c r="W522" s="80"/>
      <c r="X522" s="81">
        <f t="shared" si="123"/>
        <v>0</v>
      </c>
      <c r="Y522" s="82"/>
      <c r="Z522" s="80"/>
      <c r="AA522" s="81">
        <f t="shared" si="124"/>
        <v>0</v>
      </c>
      <c r="AB522" s="82"/>
      <c r="AC522" s="80"/>
      <c r="AD522" s="81">
        <f t="shared" si="125"/>
        <v>0</v>
      </c>
      <c r="AE522" s="82"/>
      <c r="AF522" s="80"/>
      <c r="AG522" s="81">
        <f t="shared" si="126"/>
        <v>0</v>
      </c>
      <c r="AH522" s="82"/>
      <c r="AI522" s="80"/>
      <c r="AJ522" s="81">
        <f t="shared" si="127"/>
        <v>0</v>
      </c>
      <c r="AK522" s="82"/>
      <c r="AL522" s="80"/>
      <c r="AM522" s="81">
        <v>0</v>
      </c>
      <c r="AN522" s="82"/>
      <c r="AO522" s="80"/>
      <c r="AP522" s="81">
        <v>0</v>
      </c>
      <c r="AQ522" s="82"/>
      <c r="AR522" s="80"/>
      <c r="AS522" s="81">
        <f t="shared" si="128"/>
        <v>0</v>
      </c>
      <c r="AT522" s="82"/>
      <c r="AU522" s="80"/>
      <c r="AV522" s="81">
        <f t="shared" si="129"/>
        <v>0</v>
      </c>
      <c r="AW522" s="82"/>
      <c r="AX522" s="80"/>
      <c r="AY522" s="81">
        <f t="shared" si="130"/>
        <v>0</v>
      </c>
      <c r="AZ522" s="82"/>
      <c r="BA522" s="80"/>
      <c r="BB522" s="81">
        <f t="shared" si="131"/>
        <v>0</v>
      </c>
      <c r="BC522" s="82"/>
      <c r="BD522" s="80"/>
      <c r="BE522" s="81">
        <f t="shared" si="132"/>
        <v>0</v>
      </c>
      <c r="BF522" s="82"/>
      <c r="BG522" s="80"/>
      <c r="BH522" s="81">
        <f t="shared" si="133"/>
        <v>0</v>
      </c>
      <c r="BI522" s="82"/>
      <c r="BJ522" s="80"/>
      <c r="BK522" s="81">
        <f t="shared" si="134"/>
        <v>0</v>
      </c>
      <c r="BL522" s="82"/>
      <c r="BM522" s="80"/>
      <c r="BN522" s="81">
        <f t="shared" si="135"/>
        <v>0</v>
      </c>
      <c r="BO522" s="82"/>
    </row>
    <row r="523" spans="1:67" ht="39" hidden="1" customHeight="1" thickBot="1">
      <c r="A523" s="71">
        <v>85516</v>
      </c>
      <c r="B523" s="71" t="s">
        <v>2242</v>
      </c>
      <c r="C523" s="221" t="str">
        <f ca="1">IF(V523&gt;0,IF($C$12=B523,COUNT($C$12:C522,1),""),"")</f>
        <v/>
      </c>
      <c r="D523" s="221" t="str">
        <f ca="1">IF(V523&gt;0,IF($D$12=B523,COUNT($D$12:D522,1),""),"")</f>
        <v/>
      </c>
      <c r="E523" s="221" t="str">
        <f ca="1">IF(V523&gt;0,IF($E$12=B523,COUNT($E$12:E522,1),""),"")</f>
        <v/>
      </c>
      <c r="F523" s="221" t="str">
        <f ca="1">IF(V523&gt;0,IF($F$12=B523,COUNT($F$12:F522,1),""),"")</f>
        <v/>
      </c>
      <c r="G523" s="120" t="s">
        <v>1826</v>
      </c>
      <c r="H523" s="115">
        <v>91014</v>
      </c>
      <c r="I523" s="116" t="s">
        <v>511</v>
      </c>
      <c r="J523" s="116" t="s">
        <v>394</v>
      </c>
      <c r="K523" s="324">
        <v>103148000</v>
      </c>
      <c r="L523" s="121">
        <v>422310</v>
      </c>
      <c r="M523" s="117" t="s">
        <v>1327</v>
      </c>
      <c r="N523" s="117" t="s">
        <v>394</v>
      </c>
      <c r="O523" s="324">
        <v>12423000</v>
      </c>
      <c r="P523" s="77">
        <f ca="1">SUMIF($W$12:BO523,$P$11,W523:BO523)</f>
        <v>0</v>
      </c>
      <c r="Q523" s="77">
        <f ca="1">SUMIF($W$12:BP523,$P$11,X523:BP523)</f>
        <v>0</v>
      </c>
      <c r="R523" s="77">
        <v>0</v>
      </c>
      <c r="S523" s="78">
        <f t="shared" ca="1" si="136"/>
        <v>0</v>
      </c>
      <c r="T523" s="77">
        <f t="shared" ca="1" si="137"/>
        <v>0</v>
      </c>
      <c r="U523" s="77">
        <v>0</v>
      </c>
      <c r="V523" s="79">
        <f t="shared" ca="1" si="138"/>
        <v>0</v>
      </c>
      <c r="W523" s="80"/>
      <c r="X523" s="81">
        <f t="shared" si="123"/>
        <v>0</v>
      </c>
      <c r="Y523" s="82"/>
      <c r="Z523" s="80"/>
      <c r="AA523" s="81">
        <f t="shared" si="124"/>
        <v>0</v>
      </c>
      <c r="AB523" s="82"/>
      <c r="AC523" s="80"/>
      <c r="AD523" s="81">
        <f t="shared" si="125"/>
        <v>0</v>
      </c>
      <c r="AE523" s="82"/>
      <c r="AF523" s="80"/>
      <c r="AG523" s="81">
        <f t="shared" si="126"/>
        <v>0</v>
      </c>
      <c r="AH523" s="82"/>
      <c r="AI523" s="80"/>
      <c r="AJ523" s="81">
        <f t="shared" si="127"/>
        <v>0</v>
      </c>
      <c r="AK523" s="82"/>
      <c r="AL523" s="80"/>
      <c r="AM523" s="81">
        <v>0</v>
      </c>
      <c r="AN523" s="82"/>
      <c r="AO523" s="80"/>
      <c r="AP523" s="81">
        <v>0</v>
      </c>
      <c r="AQ523" s="82"/>
      <c r="AR523" s="80"/>
      <c r="AS523" s="81">
        <f t="shared" si="128"/>
        <v>0</v>
      </c>
      <c r="AT523" s="82"/>
      <c r="AU523" s="80"/>
      <c r="AV523" s="81">
        <f t="shared" si="129"/>
        <v>0</v>
      </c>
      <c r="AW523" s="82"/>
      <c r="AX523" s="80"/>
      <c r="AY523" s="81">
        <f t="shared" si="130"/>
        <v>0</v>
      </c>
      <c r="AZ523" s="82"/>
      <c r="BA523" s="80"/>
      <c r="BB523" s="81">
        <f t="shared" si="131"/>
        <v>0</v>
      </c>
      <c r="BC523" s="82"/>
      <c r="BD523" s="80"/>
      <c r="BE523" s="81">
        <f t="shared" si="132"/>
        <v>0</v>
      </c>
      <c r="BF523" s="82"/>
      <c r="BG523" s="80"/>
      <c r="BH523" s="81">
        <f t="shared" si="133"/>
        <v>0</v>
      </c>
      <c r="BI523" s="82"/>
      <c r="BJ523" s="80"/>
      <c r="BK523" s="81">
        <f t="shared" si="134"/>
        <v>0</v>
      </c>
      <c r="BL523" s="82"/>
      <c r="BM523" s="80"/>
      <c r="BN523" s="81">
        <f t="shared" si="135"/>
        <v>0</v>
      </c>
      <c r="BO523" s="82"/>
    </row>
    <row r="524" spans="1:67" ht="39" hidden="1" customHeight="1" thickBot="1">
      <c r="A524" s="71">
        <v>85517</v>
      </c>
      <c r="B524" s="71" t="s">
        <v>2242</v>
      </c>
      <c r="C524" s="221" t="str">
        <f ca="1">IF(V524&gt;0,IF($C$12=B524,COUNT($C$12:C523,1),""),"")</f>
        <v/>
      </c>
      <c r="D524" s="221" t="str">
        <f ca="1">IF(V524&gt;0,IF($D$12=B524,COUNT($D$12:D523,1),""),"")</f>
        <v/>
      </c>
      <c r="E524" s="221" t="str">
        <f ca="1">IF(V524&gt;0,IF($E$12=B524,COUNT($E$12:E523,1),""),"")</f>
        <v/>
      </c>
      <c r="F524" s="221" t="str">
        <f ca="1">IF(V524&gt;0,IF($F$12=B524,COUNT($F$12:F523,1),""),"")</f>
        <v/>
      </c>
      <c r="G524" s="120" t="s">
        <v>1826</v>
      </c>
      <c r="H524" s="115">
        <v>91015</v>
      </c>
      <c r="I524" s="116" t="s">
        <v>512</v>
      </c>
      <c r="J524" s="116" t="s">
        <v>394</v>
      </c>
      <c r="K524" s="324">
        <v>108281000</v>
      </c>
      <c r="L524" s="121">
        <v>422310</v>
      </c>
      <c r="M524" s="117" t="s">
        <v>1327</v>
      </c>
      <c r="N524" s="117" t="s">
        <v>394</v>
      </c>
      <c r="O524" s="324">
        <v>12423000</v>
      </c>
      <c r="P524" s="77">
        <f ca="1">SUMIF($W$12:BO524,$P$11,W524:BO524)</f>
        <v>0</v>
      </c>
      <c r="Q524" s="77">
        <f ca="1">SUMIF($W$12:BP524,$P$11,X524:BP524)</f>
        <v>0</v>
      </c>
      <c r="R524" s="77">
        <v>0</v>
      </c>
      <c r="S524" s="78">
        <f t="shared" ca="1" si="136"/>
        <v>0</v>
      </c>
      <c r="T524" s="77">
        <f t="shared" ca="1" si="137"/>
        <v>0</v>
      </c>
      <c r="U524" s="77">
        <v>0</v>
      </c>
      <c r="V524" s="79">
        <f t="shared" ca="1" si="138"/>
        <v>0</v>
      </c>
      <c r="W524" s="80"/>
      <c r="X524" s="81">
        <f t="shared" si="123"/>
        <v>0</v>
      </c>
      <c r="Y524" s="82"/>
      <c r="Z524" s="80"/>
      <c r="AA524" s="81">
        <f t="shared" si="124"/>
        <v>0</v>
      </c>
      <c r="AB524" s="82"/>
      <c r="AC524" s="80"/>
      <c r="AD524" s="81">
        <f t="shared" si="125"/>
        <v>0</v>
      </c>
      <c r="AE524" s="82"/>
      <c r="AF524" s="80"/>
      <c r="AG524" s="81">
        <f t="shared" si="126"/>
        <v>0</v>
      </c>
      <c r="AH524" s="82"/>
      <c r="AI524" s="80"/>
      <c r="AJ524" s="81">
        <f t="shared" si="127"/>
        <v>0</v>
      </c>
      <c r="AK524" s="82"/>
      <c r="AL524" s="80"/>
      <c r="AM524" s="81">
        <v>0</v>
      </c>
      <c r="AN524" s="82"/>
      <c r="AO524" s="80"/>
      <c r="AP524" s="81">
        <v>0</v>
      </c>
      <c r="AQ524" s="82"/>
      <c r="AR524" s="80"/>
      <c r="AS524" s="81">
        <f t="shared" si="128"/>
        <v>0</v>
      </c>
      <c r="AT524" s="82"/>
      <c r="AU524" s="80"/>
      <c r="AV524" s="81">
        <f t="shared" si="129"/>
        <v>0</v>
      </c>
      <c r="AW524" s="82"/>
      <c r="AX524" s="80"/>
      <c r="AY524" s="81">
        <f t="shared" si="130"/>
        <v>0</v>
      </c>
      <c r="AZ524" s="82"/>
      <c r="BA524" s="80"/>
      <c r="BB524" s="81">
        <f t="shared" si="131"/>
        <v>0</v>
      </c>
      <c r="BC524" s="82"/>
      <c r="BD524" s="80"/>
      <c r="BE524" s="81">
        <f t="shared" si="132"/>
        <v>0</v>
      </c>
      <c r="BF524" s="82"/>
      <c r="BG524" s="80"/>
      <c r="BH524" s="81">
        <f t="shared" si="133"/>
        <v>0</v>
      </c>
      <c r="BI524" s="82"/>
      <c r="BJ524" s="80"/>
      <c r="BK524" s="81">
        <f t="shared" si="134"/>
        <v>0</v>
      </c>
      <c r="BL524" s="82"/>
      <c r="BM524" s="80"/>
      <c r="BN524" s="81">
        <f t="shared" si="135"/>
        <v>0</v>
      </c>
      <c r="BO524" s="82"/>
    </row>
    <row r="525" spans="1:67" ht="39" hidden="1" customHeight="1" thickBot="1">
      <c r="A525" s="71">
        <v>85518</v>
      </c>
      <c r="B525" s="71" t="s">
        <v>2242</v>
      </c>
      <c r="C525" s="221" t="str">
        <f ca="1">IF(V525&gt;0,IF($C$12=B525,COUNT($C$12:C524,1),""),"")</f>
        <v/>
      </c>
      <c r="D525" s="221" t="str">
        <f ca="1">IF(V525&gt;0,IF($D$12=B525,COUNT($D$12:D524,1),""),"")</f>
        <v/>
      </c>
      <c r="E525" s="221" t="str">
        <f ca="1">IF(V525&gt;0,IF($E$12=B525,COUNT($E$12:E524,1),""),"")</f>
        <v/>
      </c>
      <c r="F525" s="221" t="str">
        <f ca="1">IF(V525&gt;0,IF($F$12=B525,COUNT($F$12:F524,1),""),"")</f>
        <v/>
      </c>
      <c r="G525" s="120" t="s">
        <v>1826</v>
      </c>
      <c r="H525" s="115">
        <v>91016</v>
      </c>
      <c r="I525" s="116" t="s">
        <v>513</v>
      </c>
      <c r="J525" s="116" t="s">
        <v>394</v>
      </c>
      <c r="K525" s="324">
        <v>131486000</v>
      </c>
      <c r="L525" s="121">
        <v>422310</v>
      </c>
      <c r="M525" s="117" t="s">
        <v>1327</v>
      </c>
      <c r="N525" s="117" t="s">
        <v>394</v>
      </c>
      <c r="O525" s="324">
        <v>12423000</v>
      </c>
      <c r="P525" s="77">
        <f ca="1">SUMIF($W$12:BO525,$P$11,W525:BO525)</f>
        <v>0</v>
      </c>
      <c r="Q525" s="77">
        <f ca="1">SUMIF($W$12:BP525,$P$11,X525:BP525)</f>
        <v>0</v>
      </c>
      <c r="R525" s="77">
        <v>0</v>
      </c>
      <c r="S525" s="78">
        <f t="shared" ca="1" si="136"/>
        <v>0</v>
      </c>
      <c r="T525" s="77">
        <f t="shared" ca="1" si="137"/>
        <v>0</v>
      </c>
      <c r="U525" s="77">
        <v>0</v>
      </c>
      <c r="V525" s="79">
        <f t="shared" ca="1" si="138"/>
        <v>0</v>
      </c>
      <c r="W525" s="80"/>
      <c r="X525" s="81">
        <f t="shared" si="123"/>
        <v>0</v>
      </c>
      <c r="Y525" s="82"/>
      <c r="Z525" s="80"/>
      <c r="AA525" s="81">
        <f t="shared" si="124"/>
        <v>0</v>
      </c>
      <c r="AB525" s="82"/>
      <c r="AC525" s="80"/>
      <c r="AD525" s="81">
        <f t="shared" si="125"/>
        <v>0</v>
      </c>
      <c r="AE525" s="82"/>
      <c r="AF525" s="80"/>
      <c r="AG525" s="81">
        <f t="shared" si="126"/>
        <v>0</v>
      </c>
      <c r="AH525" s="82"/>
      <c r="AI525" s="80"/>
      <c r="AJ525" s="81">
        <f t="shared" si="127"/>
        <v>0</v>
      </c>
      <c r="AK525" s="82"/>
      <c r="AL525" s="80"/>
      <c r="AM525" s="81">
        <v>0</v>
      </c>
      <c r="AN525" s="82"/>
      <c r="AO525" s="80"/>
      <c r="AP525" s="81">
        <v>0</v>
      </c>
      <c r="AQ525" s="82"/>
      <c r="AR525" s="80"/>
      <c r="AS525" s="81">
        <f t="shared" si="128"/>
        <v>0</v>
      </c>
      <c r="AT525" s="82"/>
      <c r="AU525" s="80"/>
      <c r="AV525" s="81">
        <f t="shared" si="129"/>
        <v>0</v>
      </c>
      <c r="AW525" s="82"/>
      <c r="AX525" s="80"/>
      <c r="AY525" s="81">
        <f t="shared" si="130"/>
        <v>0</v>
      </c>
      <c r="AZ525" s="82"/>
      <c r="BA525" s="80"/>
      <c r="BB525" s="81">
        <f t="shared" si="131"/>
        <v>0</v>
      </c>
      <c r="BC525" s="82"/>
      <c r="BD525" s="80"/>
      <c r="BE525" s="81">
        <f t="shared" si="132"/>
        <v>0</v>
      </c>
      <c r="BF525" s="82"/>
      <c r="BG525" s="80"/>
      <c r="BH525" s="81">
        <f t="shared" si="133"/>
        <v>0</v>
      </c>
      <c r="BI525" s="82"/>
      <c r="BJ525" s="80"/>
      <c r="BK525" s="81">
        <f t="shared" si="134"/>
        <v>0</v>
      </c>
      <c r="BL525" s="82"/>
      <c r="BM525" s="80"/>
      <c r="BN525" s="81">
        <f t="shared" si="135"/>
        <v>0</v>
      </c>
      <c r="BO525" s="82"/>
    </row>
    <row r="526" spans="1:67" ht="39" hidden="1" customHeight="1" thickBot="1">
      <c r="A526" s="71">
        <v>85519</v>
      </c>
      <c r="B526" s="71" t="s">
        <v>2242</v>
      </c>
      <c r="C526" s="221" t="str">
        <f ca="1">IF(V526&gt;0,IF($C$12=B526,COUNT($C$12:C525,1),""),"")</f>
        <v/>
      </c>
      <c r="D526" s="221" t="str">
        <f ca="1">IF(V526&gt;0,IF($D$12=B526,COUNT($D$12:D525,1),""),"")</f>
        <v/>
      </c>
      <c r="E526" s="221" t="str">
        <f ca="1">IF(V526&gt;0,IF($E$12=B526,COUNT($E$12:E525,1),""),"")</f>
        <v/>
      </c>
      <c r="F526" s="221" t="str">
        <f ca="1">IF(V526&gt;0,IF($F$12=B526,COUNT($F$12:F525,1),""),"")</f>
        <v/>
      </c>
      <c r="G526" s="120"/>
      <c r="H526" s="115">
        <v>91017</v>
      </c>
      <c r="I526" s="116" t="s">
        <v>514</v>
      </c>
      <c r="J526" s="116" t="s">
        <v>394</v>
      </c>
      <c r="K526" s="324">
        <v>132790000</v>
      </c>
      <c r="L526" s="121">
        <v>422310</v>
      </c>
      <c r="M526" s="117" t="s">
        <v>1327</v>
      </c>
      <c r="N526" s="117" t="s">
        <v>394</v>
      </c>
      <c r="O526" s="324">
        <v>12423000</v>
      </c>
      <c r="P526" s="77">
        <f ca="1">SUMIF($W$12:BO526,$P$11,W526:BO526)</f>
        <v>0</v>
      </c>
      <c r="Q526" s="77">
        <f ca="1">SUMIF($W$12:BP526,$P$11,X526:BP526)</f>
        <v>0</v>
      </c>
      <c r="R526" s="77">
        <v>0</v>
      </c>
      <c r="S526" s="78">
        <f t="shared" ca="1" si="136"/>
        <v>0</v>
      </c>
      <c r="T526" s="77">
        <f t="shared" ca="1" si="137"/>
        <v>0</v>
      </c>
      <c r="U526" s="77">
        <v>0</v>
      </c>
      <c r="V526" s="79">
        <f t="shared" ca="1" si="138"/>
        <v>0</v>
      </c>
      <c r="W526" s="80"/>
      <c r="X526" s="81">
        <f t="shared" ref="X526:X589" si="139">W526</f>
        <v>0</v>
      </c>
      <c r="Y526" s="82"/>
      <c r="Z526" s="80"/>
      <c r="AA526" s="81">
        <f t="shared" ref="AA526:AA589" si="140">Z526</f>
        <v>0</v>
      </c>
      <c r="AB526" s="82"/>
      <c r="AC526" s="80"/>
      <c r="AD526" s="81">
        <f t="shared" ref="AD526:AD589" si="141">AC526</f>
        <v>0</v>
      </c>
      <c r="AE526" s="82"/>
      <c r="AF526" s="80"/>
      <c r="AG526" s="81">
        <f t="shared" ref="AG526:AG589" si="142">AF526</f>
        <v>0</v>
      </c>
      <c r="AH526" s="82"/>
      <c r="AI526" s="80"/>
      <c r="AJ526" s="81">
        <f t="shared" ref="AJ526:AJ588" si="143">AI526</f>
        <v>0</v>
      </c>
      <c r="AK526" s="82"/>
      <c r="AL526" s="80"/>
      <c r="AM526" s="81">
        <v>0</v>
      </c>
      <c r="AN526" s="82"/>
      <c r="AO526" s="80"/>
      <c r="AP526" s="81">
        <v>0</v>
      </c>
      <c r="AQ526" s="82"/>
      <c r="AR526" s="80"/>
      <c r="AS526" s="81">
        <f t="shared" ref="AS526:AS588" si="144">AR526</f>
        <v>0</v>
      </c>
      <c r="AT526" s="82"/>
      <c r="AU526" s="80"/>
      <c r="AV526" s="81">
        <f t="shared" ref="AV526:AV588" si="145">AU526</f>
        <v>0</v>
      </c>
      <c r="AW526" s="82"/>
      <c r="AX526" s="80"/>
      <c r="AY526" s="81">
        <f t="shared" ref="AY526:AY588" si="146">AX526</f>
        <v>0</v>
      </c>
      <c r="AZ526" s="82"/>
      <c r="BA526" s="80"/>
      <c r="BB526" s="81">
        <f t="shared" ref="BB526:BB588" si="147">BA526</f>
        <v>0</v>
      </c>
      <c r="BC526" s="82"/>
      <c r="BD526" s="80"/>
      <c r="BE526" s="81">
        <f t="shared" ref="BE526:BE588" si="148">BD526</f>
        <v>0</v>
      </c>
      <c r="BF526" s="82"/>
      <c r="BG526" s="80"/>
      <c r="BH526" s="81">
        <f t="shared" ref="BH526:BH588" si="149">BG526</f>
        <v>0</v>
      </c>
      <c r="BI526" s="82"/>
      <c r="BJ526" s="80"/>
      <c r="BK526" s="81">
        <f t="shared" ref="BK526:BK588" si="150">BJ526</f>
        <v>0</v>
      </c>
      <c r="BL526" s="82"/>
      <c r="BM526" s="80"/>
      <c r="BN526" s="81">
        <f t="shared" ref="BN526:BN588" si="151">BM526</f>
        <v>0</v>
      </c>
      <c r="BO526" s="82"/>
    </row>
    <row r="527" spans="1:67" ht="39" hidden="1" customHeight="1" thickBot="1">
      <c r="A527" s="71">
        <v>85520</v>
      </c>
      <c r="B527" s="71" t="s">
        <v>2242</v>
      </c>
      <c r="C527" s="221" t="str">
        <f ca="1">IF(V527&gt;0,IF($C$12=B527,COUNT($C$12:C526,1),""),"")</f>
        <v/>
      </c>
      <c r="D527" s="221" t="str">
        <f ca="1">IF(V527&gt;0,IF($D$12=B527,COUNT($D$12:D526,1),""),"")</f>
        <v/>
      </c>
      <c r="E527" s="221" t="str">
        <f ca="1">IF(V527&gt;0,IF($E$12=B527,COUNT($E$12:E526,1),""),"")</f>
        <v/>
      </c>
      <c r="F527" s="221" t="str">
        <f ca="1">IF(V527&gt;0,IF($F$12=B527,COUNT($F$12:F526,1),""),"")</f>
        <v/>
      </c>
      <c r="G527" s="120"/>
      <c r="H527" s="115">
        <v>91018</v>
      </c>
      <c r="I527" s="116" t="s">
        <v>515</v>
      </c>
      <c r="J527" s="116" t="s">
        <v>394</v>
      </c>
      <c r="K527" s="324">
        <v>139300000</v>
      </c>
      <c r="L527" s="121">
        <v>422310</v>
      </c>
      <c r="M527" s="117" t="s">
        <v>1327</v>
      </c>
      <c r="N527" s="117" t="s">
        <v>394</v>
      </c>
      <c r="O527" s="324">
        <v>12423000</v>
      </c>
      <c r="P527" s="77">
        <f ca="1">SUMIF($W$12:BO527,$P$11,W527:BO527)</f>
        <v>0</v>
      </c>
      <c r="Q527" s="77">
        <f ca="1">SUMIF($W$12:BP527,$P$11,X527:BP527)</f>
        <v>0</v>
      </c>
      <c r="R527" s="77">
        <v>0</v>
      </c>
      <c r="S527" s="78">
        <f t="shared" ca="1" si="136"/>
        <v>0</v>
      </c>
      <c r="T527" s="77">
        <f t="shared" ca="1" si="137"/>
        <v>0</v>
      </c>
      <c r="U527" s="77">
        <v>0</v>
      </c>
      <c r="V527" s="79">
        <f t="shared" ca="1" si="138"/>
        <v>0</v>
      </c>
      <c r="W527" s="80"/>
      <c r="X527" s="81">
        <f t="shared" si="139"/>
        <v>0</v>
      </c>
      <c r="Y527" s="82"/>
      <c r="Z527" s="80"/>
      <c r="AA527" s="81">
        <f t="shared" si="140"/>
        <v>0</v>
      </c>
      <c r="AB527" s="82"/>
      <c r="AC527" s="80"/>
      <c r="AD527" s="81">
        <f t="shared" si="141"/>
        <v>0</v>
      </c>
      <c r="AE527" s="82"/>
      <c r="AF527" s="80"/>
      <c r="AG527" s="81">
        <f t="shared" si="142"/>
        <v>0</v>
      </c>
      <c r="AH527" s="82"/>
      <c r="AI527" s="80"/>
      <c r="AJ527" s="81">
        <f t="shared" si="143"/>
        <v>0</v>
      </c>
      <c r="AK527" s="82"/>
      <c r="AL527" s="80"/>
      <c r="AM527" s="81">
        <v>0</v>
      </c>
      <c r="AN527" s="82"/>
      <c r="AO527" s="80"/>
      <c r="AP527" s="81">
        <v>0</v>
      </c>
      <c r="AQ527" s="82"/>
      <c r="AR527" s="80"/>
      <c r="AS527" s="81">
        <f t="shared" si="144"/>
        <v>0</v>
      </c>
      <c r="AT527" s="82"/>
      <c r="AU527" s="80"/>
      <c r="AV527" s="81">
        <f t="shared" si="145"/>
        <v>0</v>
      </c>
      <c r="AW527" s="82"/>
      <c r="AX527" s="80"/>
      <c r="AY527" s="81">
        <f t="shared" si="146"/>
        <v>0</v>
      </c>
      <c r="AZ527" s="82"/>
      <c r="BA527" s="80"/>
      <c r="BB527" s="81">
        <f t="shared" si="147"/>
        <v>0</v>
      </c>
      <c r="BC527" s="82"/>
      <c r="BD527" s="80"/>
      <c r="BE527" s="81">
        <f t="shared" si="148"/>
        <v>0</v>
      </c>
      <c r="BF527" s="82"/>
      <c r="BG527" s="80"/>
      <c r="BH527" s="81">
        <f t="shared" si="149"/>
        <v>0</v>
      </c>
      <c r="BI527" s="82"/>
      <c r="BJ527" s="80"/>
      <c r="BK527" s="81">
        <f t="shared" si="150"/>
        <v>0</v>
      </c>
      <c r="BL527" s="82"/>
      <c r="BM527" s="80"/>
      <c r="BN527" s="81">
        <f t="shared" si="151"/>
        <v>0</v>
      </c>
      <c r="BO527" s="82"/>
    </row>
    <row r="528" spans="1:67" ht="39" hidden="1" customHeight="1" thickBot="1">
      <c r="A528" s="71">
        <v>85521</v>
      </c>
      <c r="B528" s="71" t="s">
        <v>2242</v>
      </c>
      <c r="C528" s="221" t="str">
        <f ca="1">IF(V528&gt;0,IF($C$12=B528,COUNT($C$12:C527,1),""),"")</f>
        <v/>
      </c>
      <c r="D528" s="221" t="str">
        <f ca="1">IF(V528&gt;0,IF($D$12=B528,COUNT($D$12:D527,1),""),"")</f>
        <v/>
      </c>
      <c r="E528" s="221" t="str">
        <f ca="1">IF(V528&gt;0,IF($E$12=B528,COUNT($E$12:E527,1),""),"")</f>
        <v/>
      </c>
      <c r="F528" s="221" t="str">
        <f ca="1">IF(V528&gt;0,IF($F$12=B528,COUNT($F$12:F527,1),""),"")</f>
        <v/>
      </c>
      <c r="G528" s="120" t="s">
        <v>1826</v>
      </c>
      <c r="H528" s="115">
        <v>91301</v>
      </c>
      <c r="I528" s="116" t="s">
        <v>516</v>
      </c>
      <c r="J528" s="116" t="s">
        <v>153</v>
      </c>
      <c r="K528" s="324">
        <v>48424000</v>
      </c>
      <c r="L528" s="121">
        <v>422311</v>
      </c>
      <c r="M528" s="117" t="s">
        <v>1328</v>
      </c>
      <c r="N528" s="117" t="s">
        <v>153</v>
      </c>
      <c r="O528" s="324">
        <v>5089000</v>
      </c>
      <c r="P528" s="77">
        <f ca="1">SUMIF($W$12:BO528,$P$11,W528:BO528)</f>
        <v>0</v>
      </c>
      <c r="Q528" s="77">
        <f ca="1">SUMIF($W$12:BP528,$P$11,X528:BP528)</f>
        <v>0</v>
      </c>
      <c r="R528" s="77">
        <v>0</v>
      </c>
      <c r="S528" s="78">
        <f t="shared" ca="1" si="136"/>
        <v>0</v>
      </c>
      <c r="T528" s="77">
        <f t="shared" ca="1" si="137"/>
        <v>0</v>
      </c>
      <c r="U528" s="77">
        <v>0</v>
      </c>
      <c r="V528" s="79">
        <f t="shared" ca="1" si="138"/>
        <v>0</v>
      </c>
      <c r="W528" s="80"/>
      <c r="X528" s="81">
        <f t="shared" si="139"/>
        <v>0</v>
      </c>
      <c r="Y528" s="82"/>
      <c r="Z528" s="80"/>
      <c r="AA528" s="81">
        <f t="shared" si="140"/>
        <v>0</v>
      </c>
      <c r="AB528" s="82"/>
      <c r="AC528" s="80"/>
      <c r="AD528" s="81">
        <f t="shared" si="141"/>
        <v>0</v>
      </c>
      <c r="AE528" s="82"/>
      <c r="AF528" s="80"/>
      <c r="AG528" s="81">
        <f t="shared" si="142"/>
        <v>0</v>
      </c>
      <c r="AH528" s="82"/>
      <c r="AI528" s="80"/>
      <c r="AJ528" s="81">
        <f t="shared" si="143"/>
        <v>0</v>
      </c>
      <c r="AK528" s="82"/>
      <c r="AL528" s="80"/>
      <c r="AM528" s="81">
        <v>0</v>
      </c>
      <c r="AN528" s="82"/>
      <c r="AO528" s="80"/>
      <c r="AP528" s="81">
        <v>0</v>
      </c>
      <c r="AQ528" s="82"/>
      <c r="AR528" s="80"/>
      <c r="AS528" s="81">
        <f t="shared" si="144"/>
        <v>0</v>
      </c>
      <c r="AT528" s="82"/>
      <c r="AU528" s="80"/>
      <c r="AV528" s="81">
        <f t="shared" si="145"/>
        <v>0</v>
      </c>
      <c r="AW528" s="82"/>
      <c r="AX528" s="80"/>
      <c r="AY528" s="81">
        <f t="shared" si="146"/>
        <v>0</v>
      </c>
      <c r="AZ528" s="82"/>
      <c r="BA528" s="80"/>
      <c r="BB528" s="81">
        <f t="shared" si="147"/>
        <v>0</v>
      </c>
      <c r="BC528" s="82"/>
      <c r="BD528" s="80"/>
      <c r="BE528" s="81">
        <f t="shared" si="148"/>
        <v>0</v>
      </c>
      <c r="BF528" s="82"/>
      <c r="BG528" s="80"/>
      <c r="BH528" s="81">
        <f t="shared" si="149"/>
        <v>0</v>
      </c>
      <c r="BI528" s="82"/>
      <c r="BJ528" s="80"/>
      <c r="BK528" s="81">
        <f t="shared" si="150"/>
        <v>0</v>
      </c>
      <c r="BL528" s="82"/>
      <c r="BM528" s="80"/>
      <c r="BN528" s="81">
        <f t="shared" si="151"/>
        <v>0</v>
      </c>
      <c r="BO528" s="82"/>
    </row>
    <row r="529" spans="1:67" ht="39" hidden="1" customHeight="1" thickBot="1">
      <c r="A529" s="71">
        <v>85522</v>
      </c>
      <c r="B529" s="71" t="s">
        <v>2242</v>
      </c>
      <c r="C529" s="221" t="str">
        <f ca="1">IF(V529&gt;0,IF($C$12=B529,COUNT($C$12:C528,1),""),"")</f>
        <v/>
      </c>
      <c r="D529" s="221" t="str">
        <f ca="1">IF(V529&gt;0,IF($D$12=B529,COUNT($D$12:D528,1),""),"")</f>
        <v/>
      </c>
      <c r="E529" s="221" t="str">
        <f ca="1">IF(V529&gt;0,IF($E$12=B529,COUNT($E$12:E528,1),""),"")</f>
        <v/>
      </c>
      <c r="F529" s="221" t="str">
        <f ca="1">IF(V529&gt;0,IF($F$12=B529,COUNT($F$12:F528,1),""),"")</f>
        <v/>
      </c>
      <c r="G529" s="120">
        <v>702003100</v>
      </c>
      <c r="H529" s="115">
        <v>91302</v>
      </c>
      <c r="I529" s="116" t="s">
        <v>517</v>
      </c>
      <c r="J529" s="116" t="s">
        <v>153</v>
      </c>
      <c r="K529" s="324">
        <v>50845000</v>
      </c>
      <c r="L529" s="121">
        <v>422311</v>
      </c>
      <c r="M529" s="117" t="s">
        <v>1328</v>
      </c>
      <c r="N529" s="117" t="s">
        <v>153</v>
      </c>
      <c r="O529" s="324">
        <v>5089000</v>
      </c>
      <c r="P529" s="77">
        <f ca="1">SUMIF($W$12:BO529,$P$11,W529:BO529)</f>
        <v>0</v>
      </c>
      <c r="Q529" s="77">
        <f ca="1">SUMIF($W$12:BP529,$P$11,X529:BP529)</f>
        <v>0</v>
      </c>
      <c r="R529" s="77">
        <v>0</v>
      </c>
      <c r="S529" s="78">
        <f t="shared" ca="1" si="136"/>
        <v>0</v>
      </c>
      <c r="T529" s="77">
        <f t="shared" ca="1" si="137"/>
        <v>0</v>
      </c>
      <c r="U529" s="77">
        <v>0</v>
      </c>
      <c r="V529" s="79">
        <f t="shared" ca="1" si="138"/>
        <v>0</v>
      </c>
      <c r="W529" s="80"/>
      <c r="X529" s="81">
        <f t="shared" si="139"/>
        <v>0</v>
      </c>
      <c r="Y529" s="82"/>
      <c r="Z529" s="80"/>
      <c r="AA529" s="81">
        <f t="shared" si="140"/>
        <v>0</v>
      </c>
      <c r="AB529" s="82"/>
      <c r="AC529" s="80"/>
      <c r="AD529" s="81">
        <f t="shared" si="141"/>
        <v>0</v>
      </c>
      <c r="AE529" s="82"/>
      <c r="AF529" s="80"/>
      <c r="AG529" s="81">
        <f t="shared" si="142"/>
        <v>0</v>
      </c>
      <c r="AH529" s="82"/>
      <c r="AI529" s="80"/>
      <c r="AJ529" s="81">
        <f t="shared" si="143"/>
        <v>0</v>
      </c>
      <c r="AK529" s="82"/>
      <c r="AL529" s="80"/>
      <c r="AM529" s="81">
        <v>0</v>
      </c>
      <c r="AN529" s="82"/>
      <c r="AO529" s="80"/>
      <c r="AP529" s="81">
        <v>0</v>
      </c>
      <c r="AQ529" s="82"/>
      <c r="AR529" s="80"/>
      <c r="AS529" s="81">
        <f t="shared" si="144"/>
        <v>0</v>
      </c>
      <c r="AT529" s="82"/>
      <c r="AU529" s="80"/>
      <c r="AV529" s="81">
        <f t="shared" si="145"/>
        <v>0</v>
      </c>
      <c r="AW529" s="82"/>
      <c r="AX529" s="80"/>
      <c r="AY529" s="81">
        <f t="shared" si="146"/>
        <v>0</v>
      </c>
      <c r="AZ529" s="82"/>
      <c r="BA529" s="80"/>
      <c r="BB529" s="81">
        <f t="shared" si="147"/>
        <v>0</v>
      </c>
      <c r="BC529" s="82"/>
      <c r="BD529" s="80"/>
      <c r="BE529" s="81">
        <f t="shared" si="148"/>
        <v>0</v>
      </c>
      <c r="BF529" s="82"/>
      <c r="BG529" s="80"/>
      <c r="BH529" s="81">
        <f t="shared" si="149"/>
        <v>0</v>
      </c>
      <c r="BI529" s="82"/>
      <c r="BJ529" s="80"/>
      <c r="BK529" s="81">
        <f t="shared" si="150"/>
        <v>0</v>
      </c>
      <c r="BL529" s="82"/>
      <c r="BM529" s="80"/>
      <c r="BN529" s="81">
        <f t="shared" si="151"/>
        <v>0</v>
      </c>
      <c r="BO529" s="82"/>
    </row>
    <row r="530" spans="1:67" ht="39" hidden="1" customHeight="1" thickBot="1">
      <c r="A530" s="71">
        <v>85523</v>
      </c>
      <c r="B530" s="71" t="s">
        <v>2242</v>
      </c>
      <c r="C530" s="221" t="str">
        <f ca="1">IF(V530&gt;0,IF($C$12=B530,COUNT($C$12:C529,1),""),"")</f>
        <v/>
      </c>
      <c r="D530" s="221" t="str">
        <f ca="1">IF(V530&gt;0,IF($D$12=B530,COUNT($D$12:D529,1),""),"")</f>
        <v/>
      </c>
      <c r="E530" s="221" t="str">
        <f ca="1">IF(V530&gt;0,IF($E$12=B530,COUNT($E$12:E529,1),""),"")</f>
        <v/>
      </c>
      <c r="F530" s="221" t="str">
        <f ca="1">IF(V530&gt;0,IF($F$12=B530,COUNT($F$12:F529,1),""),"")</f>
        <v/>
      </c>
      <c r="G530" s="120" t="s">
        <v>1826</v>
      </c>
      <c r="H530" s="115">
        <v>91303</v>
      </c>
      <c r="I530" s="116" t="s">
        <v>518</v>
      </c>
      <c r="J530" s="116" t="s">
        <v>153</v>
      </c>
      <c r="K530" s="324">
        <v>53389000</v>
      </c>
      <c r="L530" s="121">
        <v>422311</v>
      </c>
      <c r="M530" s="117" t="s">
        <v>1328</v>
      </c>
      <c r="N530" s="117" t="s">
        <v>153</v>
      </c>
      <c r="O530" s="324">
        <v>5089000</v>
      </c>
      <c r="P530" s="77">
        <f ca="1">SUMIF($W$12:BO530,$P$11,W530:BO530)</f>
        <v>0</v>
      </c>
      <c r="Q530" s="77">
        <f ca="1">SUMIF($W$12:BP530,$P$11,X530:BP530)</f>
        <v>0</v>
      </c>
      <c r="R530" s="77">
        <v>0</v>
      </c>
      <c r="S530" s="78">
        <f t="shared" ca="1" si="136"/>
        <v>0</v>
      </c>
      <c r="T530" s="77">
        <f t="shared" ca="1" si="137"/>
        <v>0</v>
      </c>
      <c r="U530" s="77">
        <v>0</v>
      </c>
      <c r="V530" s="79">
        <f t="shared" ca="1" si="138"/>
        <v>0</v>
      </c>
      <c r="W530" s="80"/>
      <c r="X530" s="81">
        <f t="shared" si="139"/>
        <v>0</v>
      </c>
      <c r="Y530" s="82"/>
      <c r="Z530" s="80"/>
      <c r="AA530" s="81">
        <f t="shared" si="140"/>
        <v>0</v>
      </c>
      <c r="AB530" s="82"/>
      <c r="AC530" s="80"/>
      <c r="AD530" s="81">
        <f t="shared" si="141"/>
        <v>0</v>
      </c>
      <c r="AE530" s="82"/>
      <c r="AF530" s="80"/>
      <c r="AG530" s="81">
        <f t="shared" si="142"/>
        <v>0</v>
      </c>
      <c r="AH530" s="82"/>
      <c r="AI530" s="80"/>
      <c r="AJ530" s="81">
        <f t="shared" si="143"/>
        <v>0</v>
      </c>
      <c r="AK530" s="82"/>
      <c r="AL530" s="80"/>
      <c r="AM530" s="81">
        <v>0</v>
      </c>
      <c r="AN530" s="82"/>
      <c r="AO530" s="80"/>
      <c r="AP530" s="81">
        <v>0</v>
      </c>
      <c r="AQ530" s="82"/>
      <c r="AR530" s="80"/>
      <c r="AS530" s="81">
        <f t="shared" si="144"/>
        <v>0</v>
      </c>
      <c r="AT530" s="82"/>
      <c r="AU530" s="80"/>
      <c r="AV530" s="81">
        <f t="shared" si="145"/>
        <v>0</v>
      </c>
      <c r="AW530" s="82"/>
      <c r="AX530" s="80"/>
      <c r="AY530" s="81">
        <f t="shared" si="146"/>
        <v>0</v>
      </c>
      <c r="AZ530" s="82"/>
      <c r="BA530" s="80"/>
      <c r="BB530" s="81">
        <f t="shared" si="147"/>
        <v>0</v>
      </c>
      <c r="BC530" s="82"/>
      <c r="BD530" s="80"/>
      <c r="BE530" s="81">
        <f t="shared" si="148"/>
        <v>0</v>
      </c>
      <c r="BF530" s="82"/>
      <c r="BG530" s="80"/>
      <c r="BH530" s="81">
        <f t="shared" si="149"/>
        <v>0</v>
      </c>
      <c r="BI530" s="82"/>
      <c r="BJ530" s="80"/>
      <c r="BK530" s="81">
        <f t="shared" si="150"/>
        <v>0</v>
      </c>
      <c r="BL530" s="82"/>
      <c r="BM530" s="80"/>
      <c r="BN530" s="81">
        <f t="shared" si="151"/>
        <v>0</v>
      </c>
      <c r="BO530" s="82"/>
    </row>
    <row r="531" spans="1:67" ht="39" hidden="1" customHeight="1" thickBot="1">
      <c r="A531" s="71">
        <v>85524</v>
      </c>
      <c r="B531" s="71" t="s">
        <v>2242</v>
      </c>
      <c r="C531" s="221" t="str">
        <f ca="1">IF(V531&gt;0,IF($C$12=B531,COUNT($C$12:C530,1),""),"")</f>
        <v/>
      </c>
      <c r="D531" s="221" t="str">
        <f ca="1">IF(V531&gt;0,IF($D$12=B531,COUNT($D$12:D530,1),""),"")</f>
        <v/>
      </c>
      <c r="E531" s="221" t="str">
        <f ca="1">IF(V531&gt;0,IF($E$12=B531,COUNT($E$12:E530,1),""),"")</f>
        <v/>
      </c>
      <c r="F531" s="221" t="str">
        <f ca="1">IF(V531&gt;0,IF($F$12=B531,COUNT($F$12:F530,1),""),"")</f>
        <v/>
      </c>
      <c r="G531" s="120" t="s">
        <v>1826</v>
      </c>
      <c r="H531" s="115">
        <v>91304</v>
      </c>
      <c r="I531" s="116" t="s">
        <v>519</v>
      </c>
      <c r="J531" s="116" t="s">
        <v>153</v>
      </c>
      <c r="K531" s="324">
        <v>56055000</v>
      </c>
      <c r="L531" s="121">
        <v>422311</v>
      </c>
      <c r="M531" s="117" t="s">
        <v>1328</v>
      </c>
      <c r="N531" s="117" t="s">
        <v>153</v>
      </c>
      <c r="O531" s="324">
        <v>5089000</v>
      </c>
      <c r="P531" s="77">
        <f ca="1">SUMIF($W$12:BO531,$P$11,W531:BO531)</f>
        <v>0</v>
      </c>
      <c r="Q531" s="77">
        <f ca="1">SUMIF($W$12:BP531,$P$11,X531:BP531)</f>
        <v>0</v>
      </c>
      <c r="R531" s="77">
        <v>0</v>
      </c>
      <c r="S531" s="78">
        <f t="shared" ca="1" si="136"/>
        <v>0</v>
      </c>
      <c r="T531" s="77">
        <f t="shared" ca="1" si="137"/>
        <v>0</v>
      </c>
      <c r="U531" s="77">
        <v>0</v>
      </c>
      <c r="V531" s="79">
        <f t="shared" ca="1" si="138"/>
        <v>0</v>
      </c>
      <c r="W531" s="80"/>
      <c r="X531" s="81">
        <f t="shared" si="139"/>
        <v>0</v>
      </c>
      <c r="Y531" s="82"/>
      <c r="Z531" s="80"/>
      <c r="AA531" s="81">
        <f t="shared" si="140"/>
        <v>0</v>
      </c>
      <c r="AB531" s="82"/>
      <c r="AC531" s="80"/>
      <c r="AD531" s="81">
        <f t="shared" si="141"/>
        <v>0</v>
      </c>
      <c r="AE531" s="82"/>
      <c r="AF531" s="80"/>
      <c r="AG531" s="81">
        <f t="shared" si="142"/>
        <v>0</v>
      </c>
      <c r="AH531" s="82"/>
      <c r="AI531" s="80"/>
      <c r="AJ531" s="81">
        <f t="shared" si="143"/>
        <v>0</v>
      </c>
      <c r="AK531" s="82"/>
      <c r="AL531" s="80"/>
      <c r="AM531" s="81">
        <v>0</v>
      </c>
      <c r="AN531" s="82"/>
      <c r="AO531" s="80"/>
      <c r="AP531" s="81">
        <v>0</v>
      </c>
      <c r="AQ531" s="82"/>
      <c r="AR531" s="80"/>
      <c r="AS531" s="81">
        <f t="shared" si="144"/>
        <v>0</v>
      </c>
      <c r="AT531" s="82"/>
      <c r="AU531" s="80"/>
      <c r="AV531" s="81">
        <f t="shared" si="145"/>
        <v>0</v>
      </c>
      <c r="AW531" s="82"/>
      <c r="AX531" s="80"/>
      <c r="AY531" s="81">
        <f t="shared" si="146"/>
        <v>0</v>
      </c>
      <c r="AZ531" s="82"/>
      <c r="BA531" s="80"/>
      <c r="BB531" s="81">
        <f t="shared" si="147"/>
        <v>0</v>
      </c>
      <c r="BC531" s="82"/>
      <c r="BD531" s="80"/>
      <c r="BE531" s="81">
        <f t="shared" si="148"/>
        <v>0</v>
      </c>
      <c r="BF531" s="82"/>
      <c r="BG531" s="80"/>
      <c r="BH531" s="81">
        <f t="shared" si="149"/>
        <v>0</v>
      </c>
      <c r="BI531" s="82"/>
      <c r="BJ531" s="80"/>
      <c r="BK531" s="81">
        <f t="shared" si="150"/>
        <v>0</v>
      </c>
      <c r="BL531" s="82"/>
      <c r="BM531" s="80"/>
      <c r="BN531" s="81">
        <f t="shared" si="151"/>
        <v>0</v>
      </c>
      <c r="BO531" s="82"/>
    </row>
    <row r="532" spans="1:67" ht="39" hidden="1" customHeight="1" thickBot="1">
      <c r="A532" s="71">
        <v>85525</v>
      </c>
      <c r="B532" s="71" t="s">
        <v>2242</v>
      </c>
      <c r="C532" s="221" t="str">
        <f ca="1">IF(V532&gt;0,IF($C$12=B532,COUNT($C$12:C531,1),""),"")</f>
        <v/>
      </c>
      <c r="D532" s="221" t="str">
        <f ca="1">IF(V532&gt;0,IF($D$12=B532,COUNT($D$12:D531,1),""),"")</f>
        <v/>
      </c>
      <c r="E532" s="221" t="str">
        <f ca="1">IF(V532&gt;0,IF($E$12=B532,COUNT($E$12:E531,1),""),"")</f>
        <v/>
      </c>
      <c r="F532" s="221" t="str">
        <f ca="1">IF(V532&gt;0,IF($F$12=B532,COUNT($F$12:F531,1),""),"")</f>
        <v/>
      </c>
      <c r="G532" s="120" t="s">
        <v>1826</v>
      </c>
      <c r="H532" s="115">
        <v>91305</v>
      </c>
      <c r="I532" s="116" t="s">
        <v>520</v>
      </c>
      <c r="J532" s="116" t="s">
        <v>153</v>
      </c>
      <c r="K532" s="324">
        <v>58859000</v>
      </c>
      <c r="L532" s="121">
        <v>422312</v>
      </c>
      <c r="M532" s="117" t="s">
        <v>1329</v>
      </c>
      <c r="N532" s="117" t="s">
        <v>153</v>
      </c>
      <c r="O532" s="324">
        <v>5579000</v>
      </c>
      <c r="P532" s="77">
        <f ca="1">SUMIF($W$12:BO532,$P$11,W532:BO532)</f>
        <v>0</v>
      </c>
      <c r="Q532" s="77">
        <f ca="1">SUMIF($W$12:BP532,$P$11,X532:BP532)</f>
        <v>0</v>
      </c>
      <c r="R532" s="77">
        <v>0</v>
      </c>
      <c r="S532" s="78">
        <f t="shared" ca="1" si="136"/>
        <v>0</v>
      </c>
      <c r="T532" s="77">
        <f t="shared" ca="1" si="137"/>
        <v>0</v>
      </c>
      <c r="U532" s="77">
        <v>0</v>
      </c>
      <c r="V532" s="79">
        <f t="shared" ca="1" si="138"/>
        <v>0</v>
      </c>
      <c r="W532" s="80"/>
      <c r="X532" s="81">
        <f t="shared" si="139"/>
        <v>0</v>
      </c>
      <c r="Y532" s="82"/>
      <c r="Z532" s="80"/>
      <c r="AA532" s="81">
        <f t="shared" si="140"/>
        <v>0</v>
      </c>
      <c r="AB532" s="82"/>
      <c r="AC532" s="80"/>
      <c r="AD532" s="81">
        <f t="shared" si="141"/>
        <v>0</v>
      </c>
      <c r="AE532" s="82"/>
      <c r="AF532" s="80"/>
      <c r="AG532" s="81">
        <f t="shared" si="142"/>
        <v>0</v>
      </c>
      <c r="AH532" s="82"/>
      <c r="AI532" s="80"/>
      <c r="AJ532" s="81">
        <f t="shared" si="143"/>
        <v>0</v>
      </c>
      <c r="AK532" s="82"/>
      <c r="AL532" s="80"/>
      <c r="AM532" s="81">
        <v>0</v>
      </c>
      <c r="AN532" s="82"/>
      <c r="AO532" s="80"/>
      <c r="AP532" s="81">
        <v>0</v>
      </c>
      <c r="AQ532" s="82"/>
      <c r="AR532" s="80"/>
      <c r="AS532" s="81">
        <f t="shared" si="144"/>
        <v>0</v>
      </c>
      <c r="AT532" s="82"/>
      <c r="AU532" s="80"/>
      <c r="AV532" s="81">
        <f t="shared" si="145"/>
        <v>0</v>
      </c>
      <c r="AW532" s="82"/>
      <c r="AX532" s="80"/>
      <c r="AY532" s="81">
        <f t="shared" si="146"/>
        <v>0</v>
      </c>
      <c r="AZ532" s="82"/>
      <c r="BA532" s="80"/>
      <c r="BB532" s="81">
        <f t="shared" si="147"/>
        <v>0</v>
      </c>
      <c r="BC532" s="82"/>
      <c r="BD532" s="80"/>
      <c r="BE532" s="81">
        <f t="shared" si="148"/>
        <v>0</v>
      </c>
      <c r="BF532" s="82"/>
      <c r="BG532" s="80"/>
      <c r="BH532" s="81">
        <f t="shared" si="149"/>
        <v>0</v>
      </c>
      <c r="BI532" s="82"/>
      <c r="BJ532" s="80"/>
      <c r="BK532" s="81">
        <f t="shared" si="150"/>
        <v>0</v>
      </c>
      <c r="BL532" s="82"/>
      <c r="BM532" s="80"/>
      <c r="BN532" s="81">
        <f t="shared" si="151"/>
        <v>0</v>
      </c>
      <c r="BO532" s="82"/>
    </row>
    <row r="533" spans="1:67" ht="39" hidden="1" customHeight="1" thickBot="1">
      <c r="A533" s="71">
        <v>85526</v>
      </c>
      <c r="B533" s="71" t="s">
        <v>2242</v>
      </c>
      <c r="C533" s="221" t="str">
        <f ca="1">IF(V533&gt;0,IF($C$12=B533,COUNT($C$12:C532,1),""),"")</f>
        <v/>
      </c>
      <c r="D533" s="221" t="str">
        <f ca="1">IF(V533&gt;0,IF($D$12=B533,COUNT($D$12:D532,1),""),"")</f>
        <v/>
      </c>
      <c r="E533" s="221" t="str">
        <f ca="1">IF(V533&gt;0,IF($E$12=B533,COUNT($E$12:E532,1),""),"")</f>
        <v/>
      </c>
      <c r="F533" s="221" t="str">
        <f ca="1">IF(V533&gt;0,IF($F$12=B533,COUNT($F$12:F532,1),""),"")</f>
        <v/>
      </c>
      <c r="G533" s="120" t="s">
        <v>1826</v>
      </c>
      <c r="H533" s="115">
        <v>91306</v>
      </c>
      <c r="I533" s="116" t="s">
        <v>521</v>
      </c>
      <c r="J533" s="116" t="s">
        <v>153</v>
      </c>
      <c r="K533" s="324">
        <v>61867000</v>
      </c>
      <c r="L533" s="121">
        <v>422312</v>
      </c>
      <c r="M533" s="117" t="s">
        <v>1329</v>
      </c>
      <c r="N533" s="117" t="s">
        <v>153</v>
      </c>
      <c r="O533" s="324">
        <v>5579000</v>
      </c>
      <c r="P533" s="77">
        <f ca="1">SUMIF($W$12:BO533,$P$11,W533:BO533)</f>
        <v>0</v>
      </c>
      <c r="Q533" s="77">
        <f ca="1">SUMIF($W$12:BP533,$P$11,X533:BP533)</f>
        <v>0</v>
      </c>
      <c r="R533" s="77">
        <v>0</v>
      </c>
      <c r="S533" s="78">
        <f t="shared" ca="1" si="136"/>
        <v>0</v>
      </c>
      <c r="T533" s="77">
        <f t="shared" ca="1" si="137"/>
        <v>0</v>
      </c>
      <c r="U533" s="77">
        <v>0</v>
      </c>
      <c r="V533" s="79">
        <f t="shared" ca="1" si="138"/>
        <v>0</v>
      </c>
      <c r="W533" s="80"/>
      <c r="X533" s="81">
        <f t="shared" si="139"/>
        <v>0</v>
      </c>
      <c r="Y533" s="82"/>
      <c r="Z533" s="80"/>
      <c r="AA533" s="81">
        <f t="shared" si="140"/>
        <v>0</v>
      </c>
      <c r="AB533" s="82"/>
      <c r="AC533" s="80"/>
      <c r="AD533" s="81">
        <f t="shared" si="141"/>
        <v>0</v>
      </c>
      <c r="AE533" s="82"/>
      <c r="AF533" s="80"/>
      <c r="AG533" s="81">
        <f t="shared" si="142"/>
        <v>0</v>
      </c>
      <c r="AH533" s="82"/>
      <c r="AI533" s="80"/>
      <c r="AJ533" s="81">
        <f t="shared" si="143"/>
        <v>0</v>
      </c>
      <c r="AK533" s="82"/>
      <c r="AL533" s="80"/>
      <c r="AM533" s="81">
        <v>0</v>
      </c>
      <c r="AN533" s="82"/>
      <c r="AO533" s="80"/>
      <c r="AP533" s="81">
        <v>0</v>
      </c>
      <c r="AQ533" s="82"/>
      <c r="AR533" s="80"/>
      <c r="AS533" s="81">
        <f t="shared" si="144"/>
        <v>0</v>
      </c>
      <c r="AT533" s="82"/>
      <c r="AU533" s="80"/>
      <c r="AV533" s="81">
        <f t="shared" si="145"/>
        <v>0</v>
      </c>
      <c r="AW533" s="82"/>
      <c r="AX533" s="80"/>
      <c r="AY533" s="81">
        <f t="shared" si="146"/>
        <v>0</v>
      </c>
      <c r="AZ533" s="82"/>
      <c r="BA533" s="80"/>
      <c r="BB533" s="81">
        <f t="shared" si="147"/>
        <v>0</v>
      </c>
      <c r="BC533" s="82"/>
      <c r="BD533" s="80"/>
      <c r="BE533" s="81">
        <f t="shared" si="148"/>
        <v>0</v>
      </c>
      <c r="BF533" s="82"/>
      <c r="BG533" s="80"/>
      <c r="BH533" s="81">
        <f t="shared" si="149"/>
        <v>0</v>
      </c>
      <c r="BI533" s="82"/>
      <c r="BJ533" s="80"/>
      <c r="BK533" s="81">
        <f t="shared" si="150"/>
        <v>0</v>
      </c>
      <c r="BL533" s="82"/>
      <c r="BM533" s="80"/>
      <c r="BN533" s="81">
        <f t="shared" si="151"/>
        <v>0</v>
      </c>
      <c r="BO533" s="82"/>
    </row>
    <row r="534" spans="1:67" ht="39" hidden="1" customHeight="1" thickBot="1">
      <c r="A534" s="71">
        <v>85527</v>
      </c>
      <c r="B534" s="71" t="s">
        <v>2242</v>
      </c>
      <c r="C534" s="221" t="str">
        <f ca="1">IF(V534&gt;0,IF($C$12=B534,COUNT($C$12:C533,1),""),"")</f>
        <v/>
      </c>
      <c r="D534" s="221" t="str">
        <f ca="1">IF(V534&gt;0,IF($D$12=B534,COUNT($D$12:D533,1),""),"")</f>
        <v/>
      </c>
      <c r="E534" s="221" t="str">
        <f ca="1">IF(V534&gt;0,IF($E$12=B534,COUNT($E$12:E533,1),""),"")</f>
        <v/>
      </c>
      <c r="F534" s="221" t="str">
        <f ca="1">IF(V534&gt;0,IF($F$12=B534,COUNT($F$12:F533,1),""),"")</f>
        <v/>
      </c>
      <c r="G534" s="120" t="s">
        <v>1826</v>
      </c>
      <c r="H534" s="115">
        <v>91307</v>
      </c>
      <c r="I534" s="116" t="s">
        <v>522</v>
      </c>
      <c r="J534" s="116" t="s">
        <v>153</v>
      </c>
      <c r="K534" s="324">
        <v>64958000</v>
      </c>
      <c r="L534" s="121">
        <v>422312</v>
      </c>
      <c r="M534" s="117" t="s">
        <v>1329</v>
      </c>
      <c r="N534" s="117" t="s">
        <v>153</v>
      </c>
      <c r="O534" s="324">
        <v>5579000</v>
      </c>
      <c r="P534" s="77">
        <f ca="1">SUMIF($W$12:BO534,$P$11,W534:BO534)</f>
        <v>0</v>
      </c>
      <c r="Q534" s="77">
        <f ca="1">SUMIF($W$12:BP534,$P$11,X534:BP534)</f>
        <v>0</v>
      </c>
      <c r="R534" s="77">
        <v>0</v>
      </c>
      <c r="S534" s="78">
        <f t="shared" ca="1" si="136"/>
        <v>0</v>
      </c>
      <c r="T534" s="77">
        <f t="shared" ca="1" si="137"/>
        <v>0</v>
      </c>
      <c r="U534" s="77">
        <v>0</v>
      </c>
      <c r="V534" s="79">
        <f t="shared" ca="1" si="138"/>
        <v>0</v>
      </c>
      <c r="W534" s="80"/>
      <c r="X534" s="81">
        <f t="shared" si="139"/>
        <v>0</v>
      </c>
      <c r="Y534" s="82"/>
      <c r="Z534" s="80"/>
      <c r="AA534" s="81">
        <f t="shared" si="140"/>
        <v>0</v>
      </c>
      <c r="AB534" s="82"/>
      <c r="AC534" s="80"/>
      <c r="AD534" s="81">
        <f t="shared" si="141"/>
        <v>0</v>
      </c>
      <c r="AE534" s="82"/>
      <c r="AF534" s="80"/>
      <c r="AG534" s="81">
        <f t="shared" si="142"/>
        <v>0</v>
      </c>
      <c r="AH534" s="82"/>
      <c r="AI534" s="80"/>
      <c r="AJ534" s="81">
        <f t="shared" si="143"/>
        <v>0</v>
      </c>
      <c r="AK534" s="82"/>
      <c r="AL534" s="80"/>
      <c r="AM534" s="81">
        <v>0</v>
      </c>
      <c r="AN534" s="82"/>
      <c r="AO534" s="80"/>
      <c r="AP534" s="81">
        <v>0</v>
      </c>
      <c r="AQ534" s="82"/>
      <c r="AR534" s="80"/>
      <c r="AS534" s="81">
        <f t="shared" si="144"/>
        <v>0</v>
      </c>
      <c r="AT534" s="82"/>
      <c r="AU534" s="80"/>
      <c r="AV534" s="81">
        <f t="shared" si="145"/>
        <v>0</v>
      </c>
      <c r="AW534" s="82"/>
      <c r="AX534" s="80"/>
      <c r="AY534" s="81">
        <f t="shared" si="146"/>
        <v>0</v>
      </c>
      <c r="AZ534" s="82"/>
      <c r="BA534" s="80"/>
      <c r="BB534" s="81">
        <f t="shared" si="147"/>
        <v>0</v>
      </c>
      <c r="BC534" s="82"/>
      <c r="BD534" s="80"/>
      <c r="BE534" s="81">
        <f t="shared" si="148"/>
        <v>0</v>
      </c>
      <c r="BF534" s="82"/>
      <c r="BG534" s="80"/>
      <c r="BH534" s="81">
        <f t="shared" si="149"/>
        <v>0</v>
      </c>
      <c r="BI534" s="82"/>
      <c r="BJ534" s="80"/>
      <c r="BK534" s="81">
        <f t="shared" si="150"/>
        <v>0</v>
      </c>
      <c r="BL534" s="82"/>
      <c r="BM534" s="80"/>
      <c r="BN534" s="81">
        <f t="shared" si="151"/>
        <v>0</v>
      </c>
      <c r="BO534" s="82"/>
    </row>
    <row r="535" spans="1:67" ht="39" hidden="1" customHeight="1" thickBot="1">
      <c r="A535" s="71">
        <v>85528</v>
      </c>
      <c r="B535" s="71" t="s">
        <v>2242</v>
      </c>
      <c r="C535" s="221" t="str">
        <f ca="1">IF(V535&gt;0,IF($C$12=B535,COUNT($C$12:C534,1),""),"")</f>
        <v/>
      </c>
      <c r="D535" s="221" t="str">
        <f ca="1">IF(V535&gt;0,IF($D$12=B535,COUNT($D$12:D534,1),""),"")</f>
        <v/>
      </c>
      <c r="E535" s="221" t="str">
        <f ca="1">IF(V535&gt;0,IF($E$12=B535,COUNT($E$12:E534,1),""),"")</f>
        <v/>
      </c>
      <c r="F535" s="221" t="str">
        <f ca="1">IF(V535&gt;0,IF($F$12=B535,COUNT($F$12:F534,1),""),"")</f>
        <v/>
      </c>
      <c r="G535" s="120" t="s">
        <v>1826</v>
      </c>
      <c r="H535" s="115">
        <v>91308</v>
      </c>
      <c r="I535" s="116" t="s">
        <v>523</v>
      </c>
      <c r="J535" s="116" t="s">
        <v>153</v>
      </c>
      <c r="K535" s="324">
        <v>68213000</v>
      </c>
      <c r="L535" s="121">
        <v>422312</v>
      </c>
      <c r="M535" s="117" t="s">
        <v>1329</v>
      </c>
      <c r="N535" s="117" t="s">
        <v>153</v>
      </c>
      <c r="O535" s="324">
        <v>5579000</v>
      </c>
      <c r="P535" s="77">
        <f ca="1">SUMIF($W$12:BO535,$P$11,W535:BO535)</f>
        <v>0</v>
      </c>
      <c r="Q535" s="77">
        <f ca="1">SUMIF($W$12:BP535,$P$11,X535:BP535)</f>
        <v>0</v>
      </c>
      <c r="R535" s="77">
        <v>0</v>
      </c>
      <c r="S535" s="78">
        <f t="shared" ca="1" si="136"/>
        <v>0</v>
      </c>
      <c r="T535" s="77">
        <f t="shared" ca="1" si="137"/>
        <v>0</v>
      </c>
      <c r="U535" s="77">
        <v>0</v>
      </c>
      <c r="V535" s="79">
        <f t="shared" ca="1" si="138"/>
        <v>0</v>
      </c>
      <c r="W535" s="80"/>
      <c r="X535" s="81">
        <f t="shared" si="139"/>
        <v>0</v>
      </c>
      <c r="Y535" s="82"/>
      <c r="Z535" s="80"/>
      <c r="AA535" s="81">
        <f t="shared" si="140"/>
        <v>0</v>
      </c>
      <c r="AB535" s="82"/>
      <c r="AC535" s="80"/>
      <c r="AD535" s="81">
        <f t="shared" si="141"/>
        <v>0</v>
      </c>
      <c r="AE535" s="82"/>
      <c r="AF535" s="80"/>
      <c r="AG535" s="81">
        <f t="shared" si="142"/>
        <v>0</v>
      </c>
      <c r="AH535" s="82"/>
      <c r="AI535" s="80"/>
      <c r="AJ535" s="81">
        <f t="shared" si="143"/>
        <v>0</v>
      </c>
      <c r="AK535" s="82"/>
      <c r="AL535" s="80"/>
      <c r="AM535" s="81">
        <v>0</v>
      </c>
      <c r="AN535" s="82"/>
      <c r="AO535" s="80"/>
      <c r="AP535" s="81">
        <v>0</v>
      </c>
      <c r="AQ535" s="82"/>
      <c r="AR535" s="80"/>
      <c r="AS535" s="81">
        <f t="shared" si="144"/>
        <v>0</v>
      </c>
      <c r="AT535" s="82"/>
      <c r="AU535" s="80"/>
      <c r="AV535" s="81">
        <f t="shared" si="145"/>
        <v>0</v>
      </c>
      <c r="AW535" s="82"/>
      <c r="AX535" s="80"/>
      <c r="AY535" s="81">
        <f t="shared" si="146"/>
        <v>0</v>
      </c>
      <c r="AZ535" s="82"/>
      <c r="BA535" s="80"/>
      <c r="BB535" s="81">
        <f t="shared" si="147"/>
        <v>0</v>
      </c>
      <c r="BC535" s="82"/>
      <c r="BD535" s="80"/>
      <c r="BE535" s="81">
        <f t="shared" si="148"/>
        <v>0</v>
      </c>
      <c r="BF535" s="82"/>
      <c r="BG535" s="80"/>
      <c r="BH535" s="81">
        <f t="shared" si="149"/>
        <v>0</v>
      </c>
      <c r="BI535" s="82"/>
      <c r="BJ535" s="80"/>
      <c r="BK535" s="81">
        <f t="shared" si="150"/>
        <v>0</v>
      </c>
      <c r="BL535" s="82"/>
      <c r="BM535" s="80"/>
      <c r="BN535" s="81">
        <f t="shared" si="151"/>
        <v>0</v>
      </c>
      <c r="BO535" s="82"/>
    </row>
    <row r="536" spans="1:67" ht="39" hidden="1" customHeight="1" thickBot="1">
      <c r="A536" s="71">
        <v>85529</v>
      </c>
      <c r="B536" s="71" t="s">
        <v>2242</v>
      </c>
      <c r="C536" s="221" t="str">
        <f ca="1">IF(V536&gt;0,IF($C$12=B536,COUNT($C$12:C535,1),""),"")</f>
        <v/>
      </c>
      <c r="D536" s="221" t="str">
        <f ca="1">IF(V536&gt;0,IF($D$12=B536,COUNT($D$12:D535,1),""),"")</f>
        <v/>
      </c>
      <c r="E536" s="221" t="str">
        <f ca="1">IF(V536&gt;0,IF($E$12=B536,COUNT($E$12:E535,1),""),"")</f>
        <v/>
      </c>
      <c r="F536" s="221" t="str">
        <f ca="1">IF(V536&gt;0,IF($F$12=B536,COUNT($F$12:F535,1),""),"")</f>
        <v/>
      </c>
      <c r="G536" s="120" t="s">
        <v>1826</v>
      </c>
      <c r="H536" s="115">
        <v>91309</v>
      </c>
      <c r="I536" s="116" t="s">
        <v>524</v>
      </c>
      <c r="J536" s="116" t="s">
        <v>153</v>
      </c>
      <c r="K536" s="324">
        <v>71632000</v>
      </c>
      <c r="L536" s="121">
        <v>422312</v>
      </c>
      <c r="M536" s="117" t="s">
        <v>1329</v>
      </c>
      <c r="N536" s="117" t="s">
        <v>153</v>
      </c>
      <c r="O536" s="324">
        <v>5579000</v>
      </c>
      <c r="P536" s="77">
        <f ca="1">SUMIF($W$12:BO536,$P$11,W536:BO536)</f>
        <v>0</v>
      </c>
      <c r="Q536" s="77">
        <f ca="1">SUMIF($W$12:BP536,$P$11,X536:BP536)</f>
        <v>0</v>
      </c>
      <c r="R536" s="77">
        <v>0</v>
      </c>
      <c r="S536" s="78">
        <f t="shared" ca="1" si="136"/>
        <v>0</v>
      </c>
      <c r="T536" s="77">
        <f t="shared" ca="1" si="137"/>
        <v>0</v>
      </c>
      <c r="U536" s="77">
        <v>0</v>
      </c>
      <c r="V536" s="79">
        <f t="shared" ca="1" si="138"/>
        <v>0</v>
      </c>
      <c r="W536" s="80"/>
      <c r="X536" s="81">
        <f t="shared" si="139"/>
        <v>0</v>
      </c>
      <c r="Y536" s="82"/>
      <c r="Z536" s="80"/>
      <c r="AA536" s="81">
        <f t="shared" si="140"/>
        <v>0</v>
      </c>
      <c r="AB536" s="82"/>
      <c r="AC536" s="80"/>
      <c r="AD536" s="81">
        <f t="shared" si="141"/>
        <v>0</v>
      </c>
      <c r="AE536" s="82"/>
      <c r="AF536" s="80"/>
      <c r="AG536" s="81">
        <f t="shared" si="142"/>
        <v>0</v>
      </c>
      <c r="AH536" s="82"/>
      <c r="AI536" s="80"/>
      <c r="AJ536" s="81">
        <f t="shared" si="143"/>
        <v>0</v>
      </c>
      <c r="AK536" s="82"/>
      <c r="AL536" s="80"/>
      <c r="AM536" s="81">
        <v>0</v>
      </c>
      <c r="AN536" s="82"/>
      <c r="AO536" s="80"/>
      <c r="AP536" s="81">
        <v>0</v>
      </c>
      <c r="AQ536" s="82"/>
      <c r="AR536" s="80"/>
      <c r="AS536" s="81">
        <f t="shared" si="144"/>
        <v>0</v>
      </c>
      <c r="AT536" s="82"/>
      <c r="AU536" s="80"/>
      <c r="AV536" s="81">
        <f t="shared" si="145"/>
        <v>0</v>
      </c>
      <c r="AW536" s="82"/>
      <c r="AX536" s="80"/>
      <c r="AY536" s="81">
        <f t="shared" si="146"/>
        <v>0</v>
      </c>
      <c r="AZ536" s="82"/>
      <c r="BA536" s="80"/>
      <c r="BB536" s="81">
        <f t="shared" si="147"/>
        <v>0</v>
      </c>
      <c r="BC536" s="82"/>
      <c r="BD536" s="80"/>
      <c r="BE536" s="81">
        <f t="shared" si="148"/>
        <v>0</v>
      </c>
      <c r="BF536" s="82"/>
      <c r="BG536" s="80"/>
      <c r="BH536" s="81">
        <f t="shared" si="149"/>
        <v>0</v>
      </c>
      <c r="BI536" s="82"/>
      <c r="BJ536" s="80"/>
      <c r="BK536" s="81">
        <f t="shared" si="150"/>
        <v>0</v>
      </c>
      <c r="BL536" s="82"/>
      <c r="BM536" s="80"/>
      <c r="BN536" s="81">
        <f t="shared" si="151"/>
        <v>0</v>
      </c>
      <c r="BO536" s="82"/>
    </row>
    <row r="537" spans="1:67" ht="39" hidden="1" customHeight="1" thickBot="1">
      <c r="A537" s="71">
        <v>85530</v>
      </c>
      <c r="B537" s="71" t="s">
        <v>2242</v>
      </c>
      <c r="C537" s="221" t="str">
        <f ca="1">IF(V537&gt;0,IF($C$12=B537,COUNT($C$12:C536,1),""),"")</f>
        <v/>
      </c>
      <c r="D537" s="221" t="str">
        <f ca="1">IF(V537&gt;0,IF($D$12=B537,COUNT($D$12:D536,1),""),"")</f>
        <v/>
      </c>
      <c r="E537" s="221" t="str">
        <f ca="1">IF(V537&gt;0,IF($E$12=B537,COUNT($E$12:E536,1),""),"")</f>
        <v/>
      </c>
      <c r="F537" s="221" t="str">
        <f ca="1">IF(V537&gt;0,IF($F$12=B537,COUNT($F$12:F536,1),""),"")</f>
        <v/>
      </c>
      <c r="G537" s="120" t="s">
        <v>1826</v>
      </c>
      <c r="H537" s="115">
        <v>91310</v>
      </c>
      <c r="I537" s="116" t="s">
        <v>525</v>
      </c>
      <c r="J537" s="116" t="s">
        <v>394</v>
      </c>
      <c r="K537" s="324">
        <v>137302000</v>
      </c>
      <c r="L537" s="121">
        <v>422313</v>
      </c>
      <c r="M537" s="117" t="s">
        <v>1330</v>
      </c>
      <c r="N537" s="117" t="s">
        <v>394</v>
      </c>
      <c r="O537" s="324">
        <v>9524000</v>
      </c>
      <c r="P537" s="77">
        <f ca="1">SUMIF($W$12:BO537,$P$11,W537:BO537)</f>
        <v>0</v>
      </c>
      <c r="Q537" s="77">
        <f ca="1">SUMIF($W$12:BP537,$P$11,X537:BP537)</f>
        <v>0</v>
      </c>
      <c r="R537" s="77">
        <v>0</v>
      </c>
      <c r="S537" s="78">
        <f t="shared" ca="1" si="136"/>
        <v>0</v>
      </c>
      <c r="T537" s="77">
        <f t="shared" ca="1" si="137"/>
        <v>0</v>
      </c>
      <c r="U537" s="77">
        <v>0</v>
      </c>
      <c r="V537" s="79">
        <f t="shared" ca="1" si="138"/>
        <v>0</v>
      </c>
      <c r="W537" s="80"/>
      <c r="X537" s="81">
        <f t="shared" si="139"/>
        <v>0</v>
      </c>
      <c r="Y537" s="82"/>
      <c r="Z537" s="80"/>
      <c r="AA537" s="81">
        <f t="shared" si="140"/>
        <v>0</v>
      </c>
      <c r="AB537" s="82"/>
      <c r="AC537" s="80"/>
      <c r="AD537" s="81">
        <f t="shared" si="141"/>
        <v>0</v>
      </c>
      <c r="AE537" s="82"/>
      <c r="AF537" s="80"/>
      <c r="AG537" s="81">
        <f t="shared" si="142"/>
        <v>0</v>
      </c>
      <c r="AH537" s="82"/>
      <c r="AI537" s="80"/>
      <c r="AJ537" s="81">
        <f t="shared" si="143"/>
        <v>0</v>
      </c>
      <c r="AK537" s="82"/>
      <c r="AL537" s="80"/>
      <c r="AM537" s="81">
        <v>0</v>
      </c>
      <c r="AN537" s="82"/>
      <c r="AO537" s="80"/>
      <c r="AP537" s="81">
        <v>0</v>
      </c>
      <c r="AQ537" s="82"/>
      <c r="AR537" s="80"/>
      <c r="AS537" s="81">
        <f t="shared" si="144"/>
        <v>0</v>
      </c>
      <c r="AT537" s="82"/>
      <c r="AU537" s="80"/>
      <c r="AV537" s="81">
        <f t="shared" si="145"/>
        <v>0</v>
      </c>
      <c r="AW537" s="82"/>
      <c r="AX537" s="80"/>
      <c r="AY537" s="81">
        <f t="shared" si="146"/>
        <v>0</v>
      </c>
      <c r="AZ537" s="82"/>
      <c r="BA537" s="80"/>
      <c r="BB537" s="81">
        <f t="shared" si="147"/>
        <v>0</v>
      </c>
      <c r="BC537" s="82"/>
      <c r="BD537" s="80"/>
      <c r="BE537" s="81">
        <f t="shared" si="148"/>
        <v>0</v>
      </c>
      <c r="BF537" s="82"/>
      <c r="BG537" s="80"/>
      <c r="BH537" s="81">
        <f t="shared" si="149"/>
        <v>0</v>
      </c>
      <c r="BI537" s="82"/>
      <c r="BJ537" s="80"/>
      <c r="BK537" s="81">
        <f t="shared" si="150"/>
        <v>0</v>
      </c>
      <c r="BL537" s="82"/>
      <c r="BM537" s="80"/>
      <c r="BN537" s="81">
        <f t="shared" si="151"/>
        <v>0</v>
      </c>
      <c r="BO537" s="82"/>
    </row>
    <row r="538" spans="1:67" ht="39" hidden="1" customHeight="1" thickBot="1">
      <c r="A538" s="71">
        <v>85531</v>
      </c>
      <c r="B538" s="71" t="s">
        <v>2242</v>
      </c>
      <c r="C538" s="221" t="str">
        <f ca="1">IF(V538&gt;0,IF($C$12=B538,COUNT($C$12:C537,1),""),"")</f>
        <v/>
      </c>
      <c r="D538" s="221" t="str">
        <f ca="1">IF(V538&gt;0,IF($D$12=B538,COUNT($D$12:D537,1),""),"")</f>
        <v/>
      </c>
      <c r="E538" s="221" t="str">
        <f ca="1">IF(V538&gt;0,IF($E$12=B538,COUNT($E$12:E537,1),""),"")</f>
        <v/>
      </c>
      <c r="F538" s="221" t="str">
        <f ca="1">IF(V538&gt;0,IF($F$12=B538,COUNT($F$12:F537,1),""),"")</f>
        <v/>
      </c>
      <c r="G538" s="120" t="s">
        <v>1826</v>
      </c>
      <c r="H538" s="115">
        <v>91311</v>
      </c>
      <c r="I538" s="116" t="s">
        <v>526</v>
      </c>
      <c r="J538" s="116" t="s">
        <v>394</v>
      </c>
      <c r="K538" s="324">
        <v>144276000</v>
      </c>
      <c r="L538" s="121">
        <v>422313</v>
      </c>
      <c r="M538" s="117" t="s">
        <v>1330</v>
      </c>
      <c r="N538" s="117" t="s">
        <v>394</v>
      </c>
      <c r="O538" s="324">
        <v>9524000</v>
      </c>
      <c r="P538" s="77">
        <f ca="1">SUMIF($W$12:BO538,$P$11,W538:BO538)</f>
        <v>0</v>
      </c>
      <c r="Q538" s="77">
        <f ca="1">SUMIF($W$12:BP538,$P$11,X538:BP538)</f>
        <v>0</v>
      </c>
      <c r="R538" s="77">
        <v>0</v>
      </c>
      <c r="S538" s="78">
        <f t="shared" ca="1" si="136"/>
        <v>0</v>
      </c>
      <c r="T538" s="77">
        <f t="shared" ca="1" si="137"/>
        <v>0</v>
      </c>
      <c r="U538" s="77">
        <v>0</v>
      </c>
      <c r="V538" s="79">
        <f t="shared" ca="1" si="138"/>
        <v>0</v>
      </c>
      <c r="W538" s="80"/>
      <c r="X538" s="81">
        <f t="shared" si="139"/>
        <v>0</v>
      </c>
      <c r="Y538" s="82"/>
      <c r="Z538" s="80"/>
      <c r="AA538" s="81">
        <f t="shared" si="140"/>
        <v>0</v>
      </c>
      <c r="AB538" s="82"/>
      <c r="AC538" s="80"/>
      <c r="AD538" s="81">
        <f t="shared" si="141"/>
        <v>0</v>
      </c>
      <c r="AE538" s="82"/>
      <c r="AF538" s="80"/>
      <c r="AG538" s="81">
        <f t="shared" si="142"/>
        <v>0</v>
      </c>
      <c r="AH538" s="82"/>
      <c r="AI538" s="80"/>
      <c r="AJ538" s="81">
        <f t="shared" si="143"/>
        <v>0</v>
      </c>
      <c r="AK538" s="82"/>
      <c r="AL538" s="80"/>
      <c r="AM538" s="81">
        <v>0</v>
      </c>
      <c r="AN538" s="82"/>
      <c r="AO538" s="80"/>
      <c r="AP538" s="81">
        <v>0</v>
      </c>
      <c r="AQ538" s="82"/>
      <c r="AR538" s="80"/>
      <c r="AS538" s="81">
        <f t="shared" si="144"/>
        <v>0</v>
      </c>
      <c r="AT538" s="82"/>
      <c r="AU538" s="80"/>
      <c r="AV538" s="81">
        <f t="shared" si="145"/>
        <v>0</v>
      </c>
      <c r="AW538" s="82"/>
      <c r="AX538" s="80"/>
      <c r="AY538" s="81">
        <f t="shared" si="146"/>
        <v>0</v>
      </c>
      <c r="AZ538" s="82"/>
      <c r="BA538" s="80"/>
      <c r="BB538" s="81">
        <f t="shared" si="147"/>
        <v>0</v>
      </c>
      <c r="BC538" s="82"/>
      <c r="BD538" s="80"/>
      <c r="BE538" s="81">
        <f t="shared" si="148"/>
        <v>0</v>
      </c>
      <c r="BF538" s="82"/>
      <c r="BG538" s="80"/>
      <c r="BH538" s="81">
        <f t="shared" si="149"/>
        <v>0</v>
      </c>
      <c r="BI538" s="82"/>
      <c r="BJ538" s="80"/>
      <c r="BK538" s="81">
        <f t="shared" si="150"/>
        <v>0</v>
      </c>
      <c r="BL538" s="82"/>
      <c r="BM538" s="80"/>
      <c r="BN538" s="81">
        <f t="shared" si="151"/>
        <v>0</v>
      </c>
      <c r="BO538" s="82"/>
    </row>
    <row r="539" spans="1:67" ht="39" hidden="1" customHeight="1" thickBot="1">
      <c r="A539" s="71">
        <v>85532</v>
      </c>
      <c r="B539" s="71" t="s">
        <v>2242</v>
      </c>
      <c r="C539" s="221" t="str">
        <f ca="1">IF(V539&gt;0,IF($C$12=B539,COUNT($C$12:C538,1),""),"")</f>
        <v/>
      </c>
      <c r="D539" s="221" t="str">
        <f ca="1">IF(V539&gt;0,IF($D$12=B539,COUNT($D$12:D538,1),""),"")</f>
        <v/>
      </c>
      <c r="E539" s="221" t="str">
        <f ca="1">IF(V539&gt;0,IF($E$12=B539,COUNT($E$12:E538,1),""),"")</f>
        <v/>
      </c>
      <c r="F539" s="221" t="str">
        <f ca="1">IF(V539&gt;0,IF($F$12=B539,COUNT($F$12:F538,1),""),"")</f>
        <v/>
      </c>
      <c r="G539" s="120" t="s">
        <v>1826</v>
      </c>
      <c r="H539" s="115">
        <v>91312</v>
      </c>
      <c r="I539" s="116" t="s">
        <v>527</v>
      </c>
      <c r="J539" s="116" t="s">
        <v>394</v>
      </c>
      <c r="K539" s="324">
        <v>151387000</v>
      </c>
      <c r="L539" s="121">
        <v>422313</v>
      </c>
      <c r="M539" s="117" t="s">
        <v>1330</v>
      </c>
      <c r="N539" s="117" t="s">
        <v>394</v>
      </c>
      <c r="O539" s="324">
        <v>9524000</v>
      </c>
      <c r="P539" s="77">
        <f ca="1">SUMIF($W$12:BO539,$P$11,W539:BO539)</f>
        <v>0</v>
      </c>
      <c r="Q539" s="77">
        <f ca="1">SUMIF($W$12:BP539,$P$11,X539:BP539)</f>
        <v>0</v>
      </c>
      <c r="R539" s="77">
        <v>0</v>
      </c>
      <c r="S539" s="78">
        <f t="shared" ca="1" si="136"/>
        <v>0</v>
      </c>
      <c r="T539" s="77">
        <f t="shared" ca="1" si="137"/>
        <v>0</v>
      </c>
      <c r="U539" s="77">
        <v>0</v>
      </c>
      <c r="V539" s="79">
        <f t="shared" ca="1" si="138"/>
        <v>0</v>
      </c>
      <c r="W539" s="80"/>
      <c r="X539" s="81">
        <f t="shared" si="139"/>
        <v>0</v>
      </c>
      <c r="Y539" s="82"/>
      <c r="Z539" s="80"/>
      <c r="AA539" s="81">
        <f t="shared" si="140"/>
        <v>0</v>
      </c>
      <c r="AB539" s="82"/>
      <c r="AC539" s="80"/>
      <c r="AD539" s="81">
        <f t="shared" si="141"/>
        <v>0</v>
      </c>
      <c r="AE539" s="82"/>
      <c r="AF539" s="80"/>
      <c r="AG539" s="81">
        <f t="shared" si="142"/>
        <v>0</v>
      </c>
      <c r="AH539" s="82"/>
      <c r="AI539" s="80"/>
      <c r="AJ539" s="81">
        <f t="shared" si="143"/>
        <v>0</v>
      </c>
      <c r="AK539" s="82"/>
      <c r="AL539" s="80"/>
      <c r="AM539" s="81">
        <v>0</v>
      </c>
      <c r="AN539" s="82"/>
      <c r="AO539" s="80"/>
      <c r="AP539" s="81">
        <v>0</v>
      </c>
      <c r="AQ539" s="82"/>
      <c r="AR539" s="80"/>
      <c r="AS539" s="81">
        <f t="shared" si="144"/>
        <v>0</v>
      </c>
      <c r="AT539" s="82"/>
      <c r="AU539" s="80"/>
      <c r="AV539" s="81">
        <f t="shared" si="145"/>
        <v>0</v>
      </c>
      <c r="AW539" s="82"/>
      <c r="AX539" s="80"/>
      <c r="AY539" s="81">
        <f t="shared" si="146"/>
        <v>0</v>
      </c>
      <c r="AZ539" s="82"/>
      <c r="BA539" s="80"/>
      <c r="BB539" s="81">
        <f t="shared" si="147"/>
        <v>0</v>
      </c>
      <c r="BC539" s="82"/>
      <c r="BD539" s="80"/>
      <c r="BE539" s="81">
        <f t="shared" si="148"/>
        <v>0</v>
      </c>
      <c r="BF539" s="82"/>
      <c r="BG539" s="80"/>
      <c r="BH539" s="81">
        <f t="shared" si="149"/>
        <v>0</v>
      </c>
      <c r="BI539" s="82"/>
      <c r="BJ539" s="80"/>
      <c r="BK539" s="81">
        <f t="shared" si="150"/>
        <v>0</v>
      </c>
      <c r="BL539" s="82"/>
      <c r="BM539" s="80"/>
      <c r="BN539" s="81">
        <f t="shared" si="151"/>
        <v>0</v>
      </c>
      <c r="BO539" s="82"/>
    </row>
    <row r="540" spans="1:67" ht="39" hidden="1" customHeight="1" thickBot="1">
      <c r="A540" s="71">
        <v>85533</v>
      </c>
      <c r="B540" s="71" t="s">
        <v>2242</v>
      </c>
      <c r="C540" s="221" t="str">
        <f ca="1">IF(V540&gt;0,IF($C$12=B540,COUNT($C$12:C539,1),""),"")</f>
        <v/>
      </c>
      <c r="D540" s="221" t="str">
        <f ca="1">IF(V540&gt;0,IF($D$12=B540,COUNT($D$12:D539,1),""),"")</f>
        <v/>
      </c>
      <c r="E540" s="221" t="str">
        <f ca="1">IF(V540&gt;0,IF($E$12=B540,COUNT($E$12:E539,1),""),"")</f>
        <v/>
      </c>
      <c r="F540" s="221" t="str">
        <f ca="1">IF(V540&gt;0,IF($F$12=B540,COUNT($F$12:F539,1),""),"")</f>
        <v/>
      </c>
      <c r="G540" s="120" t="s">
        <v>1826</v>
      </c>
      <c r="H540" s="115">
        <v>91313</v>
      </c>
      <c r="I540" s="116" t="s">
        <v>528</v>
      </c>
      <c r="J540" s="116" t="s">
        <v>394</v>
      </c>
      <c r="K540" s="324">
        <v>159046000</v>
      </c>
      <c r="L540" s="121">
        <v>422313</v>
      </c>
      <c r="M540" s="117" t="s">
        <v>1330</v>
      </c>
      <c r="N540" s="117" t="s">
        <v>394</v>
      </c>
      <c r="O540" s="324">
        <v>9524000</v>
      </c>
      <c r="P540" s="77">
        <f ca="1">SUMIF($W$12:BO540,$P$11,W540:BO540)</f>
        <v>0</v>
      </c>
      <c r="Q540" s="77">
        <f ca="1">SUMIF($W$12:BP540,$P$11,X540:BP540)</f>
        <v>0</v>
      </c>
      <c r="R540" s="77">
        <v>0</v>
      </c>
      <c r="S540" s="78">
        <f t="shared" ca="1" si="136"/>
        <v>0</v>
      </c>
      <c r="T540" s="77">
        <f t="shared" ca="1" si="137"/>
        <v>0</v>
      </c>
      <c r="U540" s="77">
        <v>0</v>
      </c>
      <c r="V540" s="79">
        <f t="shared" ca="1" si="138"/>
        <v>0</v>
      </c>
      <c r="W540" s="80"/>
      <c r="X540" s="81">
        <f t="shared" si="139"/>
        <v>0</v>
      </c>
      <c r="Y540" s="82"/>
      <c r="Z540" s="80"/>
      <c r="AA540" s="81">
        <f t="shared" si="140"/>
        <v>0</v>
      </c>
      <c r="AB540" s="82"/>
      <c r="AC540" s="80"/>
      <c r="AD540" s="81">
        <f t="shared" si="141"/>
        <v>0</v>
      </c>
      <c r="AE540" s="82"/>
      <c r="AF540" s="80"/>
      <c r="AG540" s="81">
        <f t="shared" si="142"/>
        <v>0</v>
      </c>
      <c r="AH540" s="82"/>
      <c r="AI540" s="80"/>
      <c r="AJ540" s="81">
        <f t="shared" si="143"/>
        <v>0</v>
      </c>
      <c r="AK540" s="82"/>
      <c r="AL540" s="80"/>
      <c r="AM540" s="81">
        <v>0</v>
      </c>
      <c r="AN540" s="82"/>
      <c r="AO540" s="80"/>
      <c r="AP540" s="81">
        <v>0</v>
      </c>
      <c r="AQ540" s="82"/>
      <c r="AR540" s="80"/>
      <c r="AS540" s="81">
        <f t="shared" si="144"/>
        <v>0</v>
      </c>
      <c r="AT540" s="82"/>
      <c r="AU540" s="80"/>
      <c r="AV540" s="81">
        <f t="shared" si="145"/>
        <v>0</v>
      </c>
      <c r="AW540" s="82"/>
      <c r="AX540" s="80"/>
      <c r="AY540" s="81">
        <f t="shared" si="146"/>
        <v>0</v>
      </c>
      <c r="AZ540" s="82"/>
      <c r="BA540" s="80"/>
      <c r="BB540" s="81">
        <f t="shared" si="147"/>
        <v>0</v>
      </c>
      <c r="BC540" s="82"/>
      <c r="BD540" s="80"/>
      <c r="BE540" s="81">
        <f t="shared" si="148"/>
        <v>0</v>
      </c>
      <c r="BF540" s="82"/>
      <c r="BG540" s="80"/>
      <c r="BH540" s="81">
        <f t="shared" si="149"/>
        <v>0</v>
      </c>
      <c r="BI540" s="82"/>
      <c r="BJ540" s="80"/>
      <c r="BK540" s="81">
        <f t="shared" si="150"/>
        <v>0</v>
      </c>
      <c r="BL540" s="82"/>
      <c r="BM540" s="80"/>
      <c r="BN540" s="81">
        <f t="shared" si="151"/>
        <v>0</v>
      </c>
      <c r="BO540" s="82"/>
    </row>
    <row r="541" spans="1:67" ht="39" hidden="1" customHeight="1" thickBot="1">
      <c r="A541" s="71">
        <v>85534</v>
      </c>
      <c r="B541" s="71" t="s">
        <v>2242</v>
      </c>
      <c r="C541" s="221" t="str">
        <f ca="1">IF(V541&gt;0,IF($C$12=B541,COUNT($C$12:C540,1),""),"")</f>
        <v/>
      </c>
      <c r="D541" s="221" t="str">
        <f ca="1">IF(V541&gt;0,IF($D$12=B541,COUNT($D$12:D540,1),""),"")</f>
        <v/>
      </c>
      <c r="E541" s="221" t="str">
        <f ca="1">IF(V541&gt;0,IF($E$12=B541,COUNT($E$12:E540,1),""),"")</f>
        <v/>
      </c>
      <c r="F541" s="221" t="str">
        <f ca="1">IF(V541&gt;0,IF($F$12=B541,COUNT($F$12:F540,1),""),"")</f>
        <v/>
      </c>
      <c r="G541" s="120" t="s">
        <v>1826</v>
      </c>
      <c r="H541" s="115">
        <v>91314</v>
      </c>
      <c r="I541" s="116" t="s">
        <v>529</v>
      </c>
      <c r="J541" s="116" t="s">
        <v>394</v>
      </c>
      <c r="K541" s="324">
        <v>166977000</v>
      </c>
      <c r="L541" s="121">
        <v>422314</v>
      </c>
      <c r="M541" s="117" t="s">
        <v>1331</v>
      </c>
      <c r="N541" s="117" t="s">
        <v>394</v>
      </c>
      <c r="O541" s="324">
        <v>11261000</v>
      </c>
      <c r="P541" s="77">
        <f ca="1">SUMIF($W$12:BO541,$P$11,W541:BO541)</f>
        <v>0</v>
      </c>
      <c r="Q541" s="77">
        <f ca="1">SUMIF($W$12:BP541,$P$11,X541:BP541)</f>
        <v>0</v>
      </c>
      <c r="R541" s="77">
        <v>0</v>
      </c>
      <c r="S541" s="78">
        <f t="shared" ca="1" si="136"/>
        <v>0</v>
      </c>
      <c r="T541" s="77">
        <f t="shared" ca="1" si="137"/>
        <v>0</v>
      </c>
      <c r="U541" s="77">
        <v>0</v>
      </c>
      <c r="V541" s="79">
        <f t="shared" ca="1" si="138"/>
        <v>0</v>
      </c>
      <c r="W541" s="80"/>
      <c r="X541" s="81">
        <f t="shared" si="139"/>
        <v>0</v>
      </c>
      <c r="Y541" s="82"/>
      <c r="Z541" s="80"/>
      <c r="AA541" s="81">
        <f t="shared" si="140"/>
        <v>0</v>
      </c>
      <c r="AB541" s="82"/>
      <c r="AC541" s="80"/>
      <c r="AD541" s="81">
        <f t="shared" si="141"/>
        <v>0</v>
      </c>
      <c r="AE541" s="82"/>
      <c r="AF541" s="80"/>
      <c r="AG541" s="81">
        <f t="shared" si="142"/>
        <v>0</v>
      </c>
      <c r="AH541" s="82"/>
      <c r="AI541" s="80"/>
      <c r="AJ541" s="81">
        <f t="shared" si="143"/>
        <v>0</v>
      </c>
      <c r="AK541" s="82"/>
      <c r="AL541" s="80"/>
      <c r="AM541" s="81">
        <v>0</v>
      </c>
      <c r="AN541" s="82"/>
      <c r="AO541" s="80"/>
      <c r="AP541" s="81">
        <v>0</v>
      </c>
      <c r="AQ541" s="82"/>
      <c r="AR541" s="80"/>
      <c r="AS541" s="81">
        <f t="shared" si="144"/>
        <v>0</v>
      </c>
      <c r="AT541" s="82"/>
      <c r="AU541" s="80"/>
      <c r="AV541" s="81">
        <f t="shared" si="145"/>
        <v>0</v>
      </c>
      <c r="AW541" s="82"/>
      <c r="AX541" s="80"/>
      <c r="AY541" s="81">
        <f t="shared" si="146"/>
        <v>0</v>
      </c>
      <c r="AZ541" s="82"/>
      <c r="BA541" s="80"/>
      <c r="BB541" s="81">
        <f t="shared" si="147"/>
        <v>0</v>
      </c>
      <c r="BC541" s="82"/>
      <c r="BD541" s="80"/>
      <c r="BE541" s="81">
        <f t="shared" si="148"/>
        <v>0</v>
      </c>
      <c r="BF541" s="82"/>
      <c r="BG541" s="80"/>
      <c r="BH541" s="81">
        <f t="shared" si="149"/>
        <v>0</v>
      </c>
      <c r="BI541" s="82"/>
      <c r="BJ541" s="80"/>
      <c r="BK541" s="81">
        <f t="shared" si="150"/>
        <v>0</v>
      </c>
      <c r="BL541" s="82"/>
      <c r="BM541" s="80"/>
      <c r="BN541" s="81">
        <f t="shared" si="151"/>
        <v>0</v>
      </c>
      <c r="BO541" s="82"/>
    </row>
    <row r="542" spans="1:67" ht="39" hidden="1" customHeight="1" thickBot="1">
      <c r="A542" s="71">
        <v>85535</v>
      </c>
      <c r="B542" s="71" t="s">
        <v>2242</v>
      </c>
      <c r="C542" s="221" t="str">
        <f ca="1">IF(V542&gt;0,IF($C$12=B542,COUNT($C$12:C541,1),""),"")</f>
        <v/>
      </c>
      <c r="D542" s="221" t="str">
        <f ca="1">IF(V542&gt;0,IF($D$12=B542,COUNT($D$12:D541,1),""),"")</f>
        <v/>
      </c>
      <c r="E542" s="221" t="str">
        <f ca="1">IF(V542&gt;0,IF($E$12=B542,COUNT($E$12:E541,1),""),"")</f>
        <v/>
      </c>
      <c r="F542" s="221" t="str">
        <f ca="1">IF(V542&gt;0,IF($F$12=B542,COUNT($F$12:F541,1),""),"")</f>
        <v/>
      </c>
      <c r="G542" s="120" t="s">
        <v>1826</v>
      </c>
      <c r="H542" s="115">
        <v>91315</v>
      </c>
      <c r="I542" s="116" t="s">
        <v>530</v>
      </c>
      <c r="J542" s="116" t="s">
        <v>394</v>
      </c>
      <c r="K542" s="324">
        <v>175456000</v>
      </c>
      <c r="L542" s="121">
        <v>422314</v>
      </c>
      <c r="M542" s="117" t="s">
        <v>1331</v>
      </c>
      <c r="N542" s="117" t="s">
        <v>394</v>
      </c>
      <c r="O542" s="324">
        <v>11261000</v>
      </c>
      <c r="P542" s="77">
        <f ca="1">SUMIF($W$12:BO542,$P$11,W542:BO542)</f>
        <v>0</v>
      </c>
      <c r="Q542" s="77">
        <f ca="1">SUMIF($W$12:BP542,$P$11,X542:BP542)</f>
        <v>0</v>
      </c>
      <c r="R542" s="77">
        <v>0</v>
      </c>
      <c r="S542" s="78">
        <f t="shared" ca="1" si="136"/>
        <v>0</v>
      </c>
      <c r="T542" s="77">
        <f t="shared" ca="1" si="137"/>
        <v>0</v>
      </c>
      <c r="U542" s="77">
        <v>0</v>
      </c>
      <c r="V542" s="79">
        <f t="shared" ca="1" si="138"/>
        <v>0</v>
      </c>
      <c r="W542" s="80"/>
      <c r="X542" s="81">
        <f t="shared" si="139"/>
        <v>0</v>
      </c>
      <c r="Y542" s="82"/>
      <c r="Z542" s="80"/>
      <c r="AA542" s="81">
        <f t="shared" si="140"/>
        <v>0</v>
      </c>
      <c r="AB542" s="82"/>
      <c r="AC542" s="80"/>
      <c r="AD542" s="81">
        <f t="shared" si="141"/>
        <v>0</v>
      </c>
      <c r="AE542" s="82"/>
      <c r="AF542" s="80"/>
      <c r="AG542" s="81">
        <f t="shared" si="142"/>
        <v>0</v>
      </c>
      <c r="AH542" s="82"/>
      <c r="AI542" s="80"/>
      <c r="AJ542" s="81">
        <f t="shared" si="143"/>
        <v>0</v>
      </c>
      <c r="AK542" s="82"/>
      <c r="AL542" s="80"/>
      <c r="AM542" s="81">
        <v>0</v>
      </c>
      <c r="AN542" s="82"/>
      <c r="AO542" s="80"/>
      <c r="AP542" s="81">
        <v>0</v>
      </c>
      <c r="AQ542" s="82"/>
      <c r="AR542" s="80"/>
      <c r="AS542" s="81">
        <f t="shared" si="144"/>
        <v>0</v>
      </c>
      <c r="AT542" s="82"/>
      <c r="AU542" s="80"/>
      <c r="AV542" s="81">
        <f t="shared" si="145"/>
        <v>0</v>
      </c>
      <c r="AW542" s="82"/>
      <c r="AX542" s="80"/>
      <c r="AY542" s="81">
        <f t="shared" si="146"/>
        <v>0</v>
      </c>
      <c r="AZ542" s="82"/>
      <c r="BA542" s="80"/>
      <c r="BB542" s="81">
        <f t="shared" si="147"/>
        <v>0</v>
      </c>
      <c r="BC542" s="82"/>
      <c r="BD542" s="80"/>
      <c r="BE542" s="81">
        <f t="shared" si="148"/>
        <v>0</v>
      </c>
      <c r="BF542" s="82"/>
      <c r="BG542" s="80"/>
      <c r="BH542" s="81">
        <f t="shared" si="149"/>
        <v>0</v>
      </c>
      <c r="BI542" s="82"/>
      <c r="BJ542" s="80"/>
      <c r="BK542" s="81">
        <f t="shared" si="150"/>
        <v>0</v>
      </c>
      <c r="BL542" s="82"/>
      <c r="BM542" s="80"/>
      <c r="BN542" s="81">
        <f t="shared" si="151"/>
        <v>0</v>
      </c>
      <c r="BO542" s="82"/>
    </row>
    <row r="543" spans="1:67" ht="39" hidden="1" customHeight="1" thickBot="1">
      <c r="A543" s="71">
        <v>85536</v>
      </c>
      <c r="B543" s="71" t="s">
        <v>2242</v>
      </c>
      <c r="C543" s="221" t="str">
        <f ca="1">IF(V543&gt;0,IF($C$12=B543,COUNT($C$12:C542,1),""),"")</f>
        <v/>
      </c>
      <c r="D543" s="221" t="str">
        <f ca="1">IF(V543&gt;0,IF($D$12=B543,COUNT($D$12:D542,1),""),"")</f>
        <v/>
      </c>
      <c r="E543" s="221" t="str">
        <f ca="1">IF(V543&gt;0,IF($E$12=B543,COUNT($E$12:E542,1),""),"")</f>
        <v/>
      </c>
      <c r="F543" s="221" t="str">
        <f ca="1">IF(V543&gt;0,IF($F$12=B543,COUNT($F$12:F542,1),""),"")</f>
        <v/>
      </c>
      <c r="G543" s="120" t="s">
        <v>1826</v>
      </c>
      <c r="H543" s="115">
        <v>91316</v>
      </c>
      <c r="I543" s="116" t="s">
        <v>531</v>
      </c>
      <c r="J543" s="116" t="s">
        <v>394</v>
      </c>
      <c r="K543" s="324">
        <v>184345000</v>
      </c>
      <c r="L543" s="121">
        <v>422314</v>
      </c>
      <c r="M543" s="117" t="s">
        <v>1331</v>
      </c>
      <c r="N543" s="117" t="s">
        <v>394</v>
      </c>
      <c r="O543" s="324">
        <v>11261000</v>
      </c>
      <c r="P543" s="77">
        <f ca="1">SUMIF($W$12:BO543,$P$11,W543:BO543)</f>
        <v>0</v>
      </c>
      <c r="Q543" s="77">
        <f ca="1">SUMIF($W$12:BP543,$P$11,X543:BP543)</f>
        <v>0</v>
      </c>
      <c r="R543" s="77">
        <v>0</v>
      </c>
      <c r="S543" s="78">
        <f t="shared" ca="1" si="136"/>
        <v>0</v>
      </c>
      <c r="T543" s="77">
        <f t="shared" ca="1" si="137"/>
        <v>0</v>
      </c>
      <c r="U543" s="77">
        <v>0</v>
      </c>
      <c r="V543" s="79">
        <f t="shared" ca="1" si="138"/>
        <v>0</v>
      </c>
      <c r="W543" s="80"/>
      <c r="X543" s="81">
        <f t="shared" si="139"/>
        <v>0</v>
      </c>
      <c r="Y543" s="82"/>
      <c r="Z543" s="80"/>
      <c r="AA543" s="81">
        <f t="shared" si="140"/>
        <v>0</v>
      </c>
      <c r="AB543" s="82"/>
      <c r="AC543" s="80"/>
      <c r="AD543" s="81">
        <f t="shared" si="141"/>
        <v>0</v>
      </c>
      <c r="AE543" s="82"/>
      <c r="AF543" s="80"/>
      <c r="AG543" s="81">
        <f t="shared" si="142"/>
        <v>0</v>
      </c>
      <c r="AH543" s="82"/>
      <c r="AI543" s="80"/>
      <c r="AJ543" s="81">
        <f t="shared" si="143"/>
        <v>0</v>
      </c>
      <c r="AK543" s="82"/>
      <c r="AL543" s="80"/>
      <c r="AM543" s="81">
        <v>0</v>
      </c>
      <c r="AN543" s="82"/>
      <c r="AO543" s="80"/>
      <c r="AP543" s="81">
        <v>0</v>
      </c>
      <c r="AQ543" s="82"/>
      <c r="AR543" s="80"/>
      <c r="AS543" s="81">
        <f t="shared" si="144"/>
        <v>0</v>
      </c>
      <c r="AT543" s="82"/>
      <c r="AU543" s="80"/>
      <c r="AV543" s="81">
        <f t="shared" si="145"/>
        <v>0</v>
      </c>
      <c r="AW543" s="82"/>
      <c r="AX543" s="80"/>
      <c r="AY543" s="81">
        <f t="shared" si="146"/>
        <v>0</v>
      </c>
      <c r="AZ543" s="82"/>
      <c r="BA543" s="80"/>
      <c r="BB543" s="81">
        <f t="shared" si="147"/>
        <v>0</v>
      </c>
      <c r="BC543" s="82"/>
      <c r="BD543" s="80"/>
      <c r="BE543" s="81">
        <f t="shared" si="148"/>
        <v>0</v>
      </c>
      <c r="BF543" s="82"/>
      <c r="BG543" s="80"/>
      <c r="BH543" s="81">
        <f t="shared" si="149"/>
        <v>0</v>
      </c>
      <c r="BI543" s="82"/>
      <c r="BJ543" s="80"/>
      <c r="BK543" s="81">
        <f t="shared" si="150"/>
        <v>0</v>
      </c>
      <c r="BL543" s="82"/>
      <c r="BM543" s="80"/>
      <c r="BN543" s="81">
        <f t="shared" si="151"/>
        <v>0</v>
      </c>
      <c r="BO543" s="82"/>
    </row>
    <row r="544" spans="1:67" ht="39" hidden="1" customHeight="1" thickBot="1">
      <c r="A544" s="71">
        <v>85537</v>
      </c>
      <c r="B544" s="71" t="s">
        <v>2242</v>
      </c>
      <c r="C544" s="221" t="str">
        <f ca="1">IF(V544&gt;0,IF($C$12=B544,COUNT($C$12:C543,1),""),"")</f>
        <v/>
      </c>
      <c r="D544" s="221" t="str">
        <f ca="1">IF(V544&gt;0,IF($D$12=B544,COUNT($D$12:D543,1),""),"")</f>
        <v/>
      </c>
      <c r="E544" s="221" t="str">
        <f ca="1">IF(V544&gt;0,IF($E$12=B544,COUNT($E$12:E543,1),""),"")</f>
        <v/>
      </c>
      <c r="F544" s="221" t="str">
        <f ca="1">IF(V544&gt;0,IF($F$12=B544,COUNT($F$12:F543,1),""),"")</f>
        <v/>
      </c>
      <c r="G544" s="120" t="s">
        <v>1826</v>
      </c>
      <c r="H544" s="115">
        <v>91317</v>
      </c>
      <c r="I544" s="116" t="s">
        <v>532</v>
      </c>
      <c r="J544" s="116" t="s">
        <v>394</v>
      </c>
      <c r="K544" s="324">
        <v>193508000</v>
      </c>
      <c r="L544" s="121">
        <v>422314</v>
      </c>
      <c r="M544" s="117" t="s">
        <v>1331</v>
      </c>
      <c r="N544" s="117" t="s">
        <v>394</v>
      </c>
      <c r="O544" s="324">
        <v>11261000</v>
      </c>
      <c r="P544" s="77">
        <f ca="1">SUMIF($W$12:BO544,$P$11,W544:BO544)</f>
        <v>0</v>
      </c>
      <c r="Q544" s="77">
        <f ca="1">SUMIF($W$12:BP544,$P$11,X544:BP544)</f>
        <v>0</v>
      </c>
      <c r="R544" s="77">
        <v>0</v>
      </c>
      <c r="S544" s="78">
        <f t="shared" ca="1" si="136"/>
        <v>0</v>
      </c>
      <c r="T544" s="77">
        <f t="shared" ca="1" si="137"/>
        <v>0</v>
      </c>
      <c r="U544" s="77">
        <v>0</v>
      </c>
      <c r="V544" s="79">
        <f t="shared" ca="1" si="138"/>
        <v>0</v>
      </c>
      <c r="W544" s="80"/>
      <c r="X544" s="81">
        <f t="shared" si="139"/>
        <v>0</v>
      </c>
      <c r="Y544" s="82"/>
      <c r="Z544" s="80"/>
      <c r="AA544" s="81">
        <f t="shared" si="140"/>
        <v>0</v>
      </c>
      <c r="AB544" s="82"/>
      <c r="AC544" s="80"/>
      <c r="AD544" s="81">
        <f t="shared" si="141"/>
        <v>0</v>
      </c>
      <c r="AE544" s="82"/>
      <c r="AF544" s="80"/>
      <c r="AG544" s="81">
        <f t="shared" si="142"/>
        <v>0</v>
      </c>
      <c r="AH544" s="82"/>
      <c r="AI544" s="80"/>
      <c r="AJ544" s="81">
        <f t="shared" si="143"/>
        <v>0</v>
      </c>
      <c r="AK544" s="82"/>
      <c r="AL544" s="80"/>
      <c r="AM544" s="81">
        <v>0</v>
      </c>
      <c r="AN544" s="82"/>
      <c r="AO544" s="80"/>
      <c r="AP544" s="81">
        <v>0</v>
      </c>
      <c r="AQ544" s="82"/>
      <c r="AR544" s="80"/>
      <c r="AS544" s="81">
        <f t="shared" si="144"/>
        <v>0</v>
      </c>
      <c r="AT544" s="82"/>
      <c r="AU544" s="80"/>
      <c r="AV544" s="81">
        <f t="shared" si="145"/>
        <v>0</v>
      </c>
      <c r="AW544" s="82"/>
      <c r="AX544" s="80"/>
      <c r="AY544" s="81">
        <f t="shared" si="146"/>
        <v>0</v>
      </c>
      <c r="AZ544" s="82"/>
      <c r="BA544" s="80"/>
      <c r="BB544" s="81">
        <f t="shared" si="147"/>
        <v>0</v>
      </c>
      <c r="BC544" s="82"/>
      <c r="BD544" s="80"/>
      <c r="BE544" s="81">
        <f t="shared" si="148"/>
        <v>0</v>
      </c>
      <c r="BF544" s="82"/>
      <c r="BG544" s="80"/>
      <c r="BH544" s="81">
        <f t="shared" si="149"/>
        <v>0</v>
      </c>
      <c r="BI544" s="82"/>
      <c r="BJ544" s="80"/>
      <c r="BK544" s="81">
        <f t="shared" si="150"/>
        <v>0</v>
      </c>
      <c r="BL544" s="82"/>
      <c r="BM544" s="80"/>
      <c r="BN544" s="81">
        <f t="shared" si="151"/>
        <v>0</v>
      </c>
      <c r="BO544" s="82"/>
    </row>
    <row r="545" spans="1:67" ht="39" hidden="1" customHeight="1" thickBot="1">
      <c r="A545" s="71">
        <v>85538</v>
      </c>
      <c r="B545" s="71" t="s">
        <v>2242</v>
      </c>
      <c r="C545" s="221" t="str">
        <f ca="1">IF(V545&gt;0,IF($C$12=B545,COUNT($C$12:C544,1),""),"")</f>
        <v/>
      </c>
      <c r="D545" s="221" t="str">
        <f ca="1">IF(V545&gt;0,IF($D$12=B545,COUNT($D$12:D544,1),""),"")</f>
        <v/>
      </c>
      <c r="E545" s="221" t="str">
        <f ca="1">IF(V545&gt;0,IF($E$12=B545,COUNT($E$12:E544,1),""),"")</f>
        <v/>
      </c>
      <c r="F545" s="221" t="str">
        <f ca="1">IF(V545&gt;0,IF($F$12=B545,COUNT($F$12:F544,1),""),"")</f>
        <v/>
      </c>
      <c r="G545" s="120" t="s">
        <v>1826</v>
      </c>
      <c r="H545" s="115">
        <v>91318</v>
      </c>
      <c r="I545" s="116" t="s">
        <v>533</v>
      </c>
      <c r="J545" s="116" t="s">
        <v>394</v>
      </c>
      <c r="K545" s="324">
        <v>203217000</v>
      </c>
      <c r="L545" s="121">
        <v>422314</v>
      </c>
      <c r="M545" s="117" t="s">
        <v>1331</v>
      </c>
      <c r="N545" s="117" t="s">
        <v>394</v>
      </c>
      <c r="O545" s="324">
        <v>11261000</v>
      </c>
      <c r="P545" s="77">
        <f ca="1">SUMIF($W$12:BO545,$P$11,W545:BO545)</f>
        <v>0</v>
      </c>
      <c r="Q545" s="77">
        <f ca="1">SUMIF($W$12:BP545,$P$11,X545:BP545)</f>
        <v>0</v>
      </c>
      <c r="R545" s="77">
        <f ca="1">SUMIF($W$12:BQ545,$P$11,Y545:BQ545)</f>
        <v>0</v>
      </c>
      <c r="S545" s="78">
        <f t="shared" ca="1" si="136"/>
        <v>0</v>
      </c>
      <c r="T545" s="77">
        <f t="shared" ca="1" si="137"/>
        <v>0</v>
      </c>
      <c r="U545" s="77">
        <f t="shared" ref="U545:U580" ca="1" si="152">R545*O545*0.6</f>
        <v>0</v>
      </c>
      <c r="V545" s="79">
        <f t="shared" ca="1" si="138"/>
        <v>0</v>
      </c>
      <c r="W545" s="80"/>
      <c r="X545" s="81">
        <f t="shared" si="139"/>
        <v>0</v>
      </c>
      <c r="Y545" s="82"/>
      <c r="Z545" s="80"/>
      <c r="AA545" s="81">
        <f t="shared" si="140"/>
        <v>0</v>
      </c>
      <c r="AB545" s="82"/>
      <c r="AC545" s="80"/>
      <c r="AD545" s="81">
        <f t="shared" si="141"/>
        <v>0</v>
      </c>
      <c r="AE545" s="82"/>
      <c r="AF545" s="80"/>
      <c r="AG545" s="81">
        <f t="shared" si="142"/>
        <v>0</v>
      </c>
      <c r="AH545" s="82"/>
      <c r="AI545" s="80"/>
      <c r="AJ545" s="81">
        <f t="shared" si="143"/>
        <v>0</v>
      </c>
      <c r="AK545" s="82"/>
      <c r="AL545" s="80"/>
      <c r="AM545" s="81">
        <v>0</v>
      </c>
      <c r="AN545" s="82"/>
      <c r="AO545" s="80"/>
      <c r="AP545" s="81">
        <v>0</v>
      </c>
      <c r="AQ545" s="82"/>
      <c r="AR545" s="80"/>
      <c r="AS545" s="81">
        <f t="shared" si="144"/>
        <v>0</v>
      </c>
      <c r="AT545" s="82"/>
      <c r="AU545" s="80"/>
      <c r="AV545" s="81">
        <f t="shared" si="145"/>
        <v>0</v>
      </c>
      <c r="AW545" s="82"/>
      <c r="AX545" s="80"/>
      <c r="AY545" s="81">
        <f t="shared" si="146"/>
        <v>0</v>
      </c>
      <c r="AZ545" s="82"/>
      <c r="BA545" s="80"/>
      <c r="BB545" s="81">
        <f t="shared" si="147"/>
        <v>0</v>
      </c>
      <c r="BC545" s="82"/>
      <c r="BD545" s="80"/>
      <c r="BE545" s="81">
        <f t="shared" si="148"/>
        <v>0</v>
      </c>
      <c r="BF545" s="82"/>
      <c r="BG545" s="80"/>
      <c r="BH545" s="81">
        <f t="shared" si="149"/>
        <v>0</v>
      </c>
      <c r="BI545" s="82"/>
      <c r="BJ545" s="80"/>
      <c r="BK545" s="81">
        <f t="shared" si="150"/>
        <v>0</v>
      </c>
      <c r="BL545" s="82"/>
      <c r="BM545" s="80"/>
      <c r="BN545" s="81">
        <f t="shared" si="151"/>
        <v>0</v>
      </c>
      <c r="BO545" s="82"/>
    </row>
    <row r="546" spans="1:67" ht="39" hidden="1" customHeight="1" thickBot="1">
      <c r="A546" s="71">
        <v>85539</v>
      </c>
      <c r="B546" s="71" t="s">
        <v>2242</v>
      </c>
      <c r="C546" s="221" t="str">
        <f ca="1">IF(V546&gt;0,IF($C$12=B546,COUNT($C$12:C545,1),""),"")</f>
        <v/>
      </c>
      <c r="D546" s="221" t="str">
        <f ca="1">IF(V546&gt;0,IF($D$12=B546,COUNT($D$12:D545,1),""),"")</f>
        <v/>
      </c>
      <c r="E546" s="221" t="str">
        <f ca="1">IF(V546&gt;0,IF($E$12=B546,COUNT($E$12:E545,1),""),"")</f>
        <v/>
      </c>
      <c r="F546" s="221" t="str">
        <f ca="1">IF(V546&gt;0,IF($F$12=B546,COUNT($F$12:F545,1),""),"")</f>
        <v/>
      </c>
      <c r="G546" s="120">
        <v>241005835</v>
      </c>
      <c r="H546" s="115">
        <v>91601</v>
      </c>
      <c r="I546" s="116" t="s">
        <v>534</v>
      </c>
      <c r="J546" s="116" t="s">
        <v>153</v>
      </c>
      <c r="K546" s="324">
        <v>1100000</v>
      </c>
      <c r="L546" s="121">
        <v>421008</v>
      </c>
      <c r="M546" s="117" t="s">
        <v>1224</v>
      </c>
      <c r="N546" s="117" t="s">
        <v>153</v>
      </c>
      <c r="O546" s="324">
        <v>210000</v>
      </c>
      <c r="P546" s="77">
        <f ca="1">SUMIF($W$12:BO546,$P$11,W546:BO546)</f>
        <v>0</v>
      </c>
      <c r="Q546" s="77">
        <f ca="1">SUMIF($W$12:BP546,$P$11,X546:BP546)</f>
        <v>0</v>
      </c>
      <c r="R546" s="77">
        <f ca="1">SUMIF($W$12:BQ546,$P$11,Y546:BQ546)</f>
        <v>0</v>
      </c>
      <c r="S546" s="78">
        <f t="shared" ca="1" si="136"/>
        <v>0</v>
      </c>
      <c r="T546" s="77">
        <f t="shared" ca="1" si="137"/>
        <v>0</v>
      </c>
      <c r="U546" s="77">
        <f t="shared" ca="1" si="152"/>
        <v>0</v>
      </c>
      <c r="V546" s="79">
        <f t="shared" ca="1" si="138"/>
        <v>0</v>
      </c>
      <c r="W546" s="80"/>
      <c r="X546" s="81">
        <f t="shared" si="139"/>
        <v>0</v>
      </c>
      <c r="Y546" s="82"/>
      <c r="Z546" s="80"/>
      <c r="AA546" s="81">
        <f t="shared" si="140"/>
        <v>0</v>
      </c>
      <c r="AB546" s="82"/>
      <c r="AC546" s="80"/>
      <c r="AD546" s="81">
        <f t="shared" si="141"/>
        <v>0</v>
      </c>
      <c r="AE546" s="82"/>
      <c r="AF546" s="80"/>
      <c r="AG546" s="81">
        <f t="shared" si="142"/>
        <v>0</v>
      </c>
      <c r="AH546" s="82"/>
      <c r="AI546" s="80"/>
      <c r="AJ546" s="81">
        <f t="shared" si="143"/>
        <v>0</v>
      </c>
      <c r="AK546" s="82"/>
      <c r="AL546" s="80"/>
      <c r="AM546" s="81">
        <v>0</v>
      </c>
      <c r="AN546" s="82"/>
      <c r="AO546" s="80"/>
      <c r="AP546" s="81">
        <v>0</v>
      </c>
      <c r="AQ546" s="82"/>
      <c r="AR546" s="80"/>
      <c r="AS546" s="81">
        <f t="shared" si="144"/>
        <v>0</v>
      </c>
      <c r="AT546" s="82"/>
      <c r="AU546" s="80"/>
      <c r="AV546" s="81">
        <f t="shared" si="145"/>
        <v>0</v>
      </c>
      <c r="AW546" s="82"/>
      <c r="AX546" s="80"/>
      <c r="AY546" s="81">
        <f t="shared" si="146"/>
        <v>0</v>
      </c>
      <c r="AZ546" s="82"/>
      <c r="BA546" s="80"/>
      <c r="BB546" s="81">
        <f t="shared" si="147"/>
        <v>0</v>
      </c>
      <c r="BC546" s="82"/>
      <c r="BD546" s="80"/>
      <c r="BE546" s="81">
        <f t="shared" si="148"/>
        <v>0</v>
      </c>
      <c r="BF546" s="82"/>
      <c r="BG546" s="80"/>
      <c r="BH546" s="81">
        <f t="shared" si="149"/>
        <v>0</v>
      </c>
      <c r="BI546" s="82"/>
      <c r="BJ546" s="80"/>
      <c r="BK546" s="81">
        <f t="shared" si="150"/>
        <v>0</v>
      </c>
      <c r="BL546" s="82"/>
      <c r="BM546" s="80"/>
      <c r="BN546" s="81">
        <f t="shared" si="151"/>
        <v>0</v>
      </c>
      <c r="BO546" s="82"/>
    </row>
    <row r="547" spans="1:67" ht="39" hidden="1" customHeight="1" thickBot="1">
      <c r="A547" s="71">
        <v>85540</v>
      </c>
      <c r="B547" s="71" t="s">
        <v>2242</v>
      </c>
      <c r="C547" s="221" t="str">
        <f ca="1">IF(V547&gt;0,IF($C$12=B547,COUNT($C$12:C546,1),""),"")</f>
        <v/>
      </c>
      <c r="D547" s="221" t="str">
        <f ca="1">IF(V547&gt;0,IF($D$12=B547,COUNT($D$12:D546,1),""),"")</f>
        <v/>
      </c>
      <c r="E547" s="221" t="str">
        <f ca="1">IF(V547&gt;0,IF($E$12=B547,COUNT($E$12:E546,1),""),"")</f>
        <v/>
      </c>
      <c r="F547" s="221" t="str">
        <f ca="1">IF(V547&gt;0,IF($F$12=B547,COUNT($F$12:F546,1),""),"")</f>
        <v/>
      </c>
      <c r="G547" s="120">
        <v>241005825</v>
      </c>
      <c r="H547" s="115">
        <v>91602</v>
      </c>
      <c r="I547" s="116" t="s">
        <v>535</v>
      </c>
      <c r="J547" s="116" t="s">
        <v>153</v>
      </c>
      <c r="K547" s="324">
        <v>1145000</v>
      </c>
      <c r="L547" s="121">
        <v>421008</v>
      </c>
      <c r="M547" s="117" t="s">
        <v>1224</v>
      </c>
      <c r="N547" s="117" t="s">
        <v>153</v>
      </c>
      <c r="O547" s="324">
        <v>210000</v>
      </c>
      <c r="P547" s="77">
        <f ca="1">SUMIF($W$12:BO547,$P$11,W547:BO547)</f>
        <v>0</v>
      </c>
      <c r="Q547" s="77">
        <f ca="1">SUMIF($W$12:BP547,$P$11,X547:BP547)</f>
        <v>0</v>
      </c>
      <c r="R547" s="77">
        <f ca="1">SUMIF($W$12:BQ547,$P$11,Y547:BQ547)</f>
        <v>0</v>
      </c>
      <c r="S547" s="78">
        <f t="shared" ca="1" si="136"/>
        <v>0</v>
      </c>
      <c r="T547" s="77">
        <f t="shared" ca="1" si="137"/>
        <v>0</v>
      </c>
      <c r="U547" s="77">
        <f t="shared" ca="1" si="152"/>
        <v>0</v>
      </c>
      <c r="V547" s="79">
        <f t="shared" ca="1" si="138"/>
        <v>0</v>
      </c>
      <c r="W547" s="80"/>
      <c r="X547" s="81">
        <f t="shared" si="139"/>
        <v>0</v>
      </c>
      <c r="Y547" s="82"/>
      <c r="Z547" s="80"/>
      <c r="AA547" s="81">
        <f t="shared" si="140"/>
        <v>0</v>
      </c>
      <c r="AB547" s="82"/>
      <c r="AC547" s="80"/>
      <c r="AD547" s="81">
        <f t="shared" si="141"/>
        <v>0</v>
      </c>
      <c r="AE547" s="82"/>
      <c r="AF547" s="80"/>
      <c r="AG547" s="81">
        <f t="shared" si="142"/>
        <v>0</v>
      </c>
      <c r="AH547" s="82"/>
      <c r="AI547" s="80"/>
      <c r="AJ547" s="81">
        <f t="shared" si="143"/>
        <v>0</v>
      </c>
      <c r="AK547" s="82"/>
      <c r="AL547" s="80"/>
      <c r="AM547" s="81">
        <v>0</v>
      </c>
      <c r="AN547" s="82"/>
      <c r="AO547" s="80"/>
      <c r="AP547" s="81">
        <v>0</v>
      </c>
      <c r="AQ547" s="82"/>
      <c r="AR547" s="80"/>
      <c r="AS547" s="81">
        <f t="shared" si="144"/>
        <v>0</v>
      </c>
      <c r="AT547" s="82"/>
      <c r="AU547" s="80"/>
      <c r="AV547" s="81">
        <f t="shared" si="145"/>
        <v>0</v>
      </c>
      <c r="AW547" s="82"/>
      <c r="AX547" s="80"/>
      <c r="AY547" s="81">
        <f t="shared" si="146"/>
        <v>0</v>
      </c>
      <c r="AZ547" s="82"/>
      <c r="BA547" s="80"/>
      <c r="BB547" s="81">
        <f t="shared" si="147"/>
        <v>0</v>
      </c>
      <c r="BC547" s="82"/>
      <c r="BD547" s="80"/>
      <c r="BE547" s="81">
        <f t="shared" si="148"/>
        <v>0</v>
      </c>
      <c r="BF547" s="82"/>
      <c r="BG547" s="80"/>
      <c r="BH547" s="81">
        <f t="shared" si="149"/>
        <v>0</v>
      </c>
      <c r="BI547" s="82"/>
      <c r="BJ547" s="80"/>
      <c r="BK547" s="81">
        <f t="shared" si="150"/>
        <v>0</v>
      </c>
      <c r="BL547" s="82"/>
      <c r="BM547" s="80"/>
      <c r="BN547" s="81">
        <f t="shared" si="151"/>
        <v>0</v>
      </c>
      <c r="BO547" s="82"/>
    </row>
    <row r="548" spans="1:67" ht="39" hidden="1" customHeight="1" thickBot="1">
      <c r="A548" s="71">
        <v>85541</v>
      </c>
      <c r="B548" s="71" t="s">
        <v>2242</v>
      </c>
      <c r="C548" s="221" t="str">
        <f ca="1">IF(V548&gt;0,IF($C$12=B548,COUNT($C$12:C547,1),""),"")</f>
        <v/>
      </c>
      <c r="D548" s="221" t="str">
        <f ca="1">IF(V548&gt;0,IF($D$12=B548,COUNT($D$12:D547,1),""),"")</f>
        <v/>
      </c>
      <c r="E548" s="221" t="str">
        <f ca="1">IF(V548&gt;0,IF($E$12=B548,COUNT($E$12:E547,1),""),"")</f>
        <v/>
      </c>
      <c r="F548" s="221" t="str">
        <f ca="1">IF(V548&gt;0,IF($F$12=B548,COUNT($F$12:F547,1),""),"")</f>
        <v/>
      </c>
      <c r="G548" s="120">
        <v>241005835</v>
      </c>
      <c r="H548" s="115">
        <v>91603</v>
      </c>
      <c r="I548" s="116" t="s">
        <v>536</v>
      </c>
      <c r="J548" s="116" t="s">
        <v>153</v>
      </c>
      <c r="K548" s="324">
        <v>1210000</v>
      </c>
      <c r="L548" s="121">
        <v>421008</v>
      </c>
      <c r="M548" s="117" t="s">
        <v>1224</v>
      </c>
      <c r="N548" s="117" t="s">
        <v>153</v>
      </c>
      <c r="O548" s="324">
        <v>210000</v>
      </c>
      <c r="P548" s="77">
        <f ca="1">SUMIF($W$12:BO548,$P$11,W548:BO548)</f>
        <v>0</v>
      </c>
      <c r="Q548" s="77">
        <f ca="1">SUMIF($W$12:BP548,$P$11,X548:BP548)</f>
        <v>0</v>
      </c>
      <c r="R548" s="77">
        <f ca="1">SUMIF($W$12:BQ548,$P$11,Y548:BQ548)</f>
        <v>0</v>
      </c>
      <c r="S548" s="78">
        <f t="shared" ca="1" si="136"/>
        <v>0</v>
      </c>
      <c r="T548" s="77">
        <f t="shared" ca="1" si="137"/>
        <v>0</v>
      </c>
      <c r="U548" s="77">
        <f t="shared" ca="1" si="152"/>
        <v>0</v>
      </c>
      <c r="V548" s="79">
        <f t="shared" ca="1" si="138"/>
        <v>0</v>
      </c>
      <c r="W548" s="80"/>
      <c r="X548" s="81">
        <f t="shared" si="139"/>
        <v>0</v>
      </c>
      <c r="Y548" s="82"/>
      <c r="Z548" s="80"/>
      <c r="AA548" s="81">
        <f t="shared" si="140"/>
        <v>0</v>
      </c>
      <c r="AB548" s="82"/>
      <c r="AC548" s="80"/>
      <c r="AD548" s="81">
        <f t="shared" si="141"/>
        <v>0</v>
      </c>
      <c r="AE548" s="82"/>
      <c r="AF548" s="80"/>
      <c r="AG548" s="81">
        <f t="shared" si="142"/>
        <v>0</v>
      </c>
      <c r="AH548" s="82"/>
      <c r="AI548" s="80"/>
      <c r="AJ548" s="81">
        <f t="shared" si="143"/>
        <v>0</v>
      </c>
      <c r="AK548" s="82"/>
      <c r="AL548" s="80"/>
      <c r="AM548" s="81">
        <v>0</v>
      </c>
      <c r="AN548" s="82"/>
      <c r="AO548" s="80"/>
      <c r="AP548" s="81">
        <v>0</v>
      </c>
      <c r="AQ548" s="82"/>
      <c r="AR548" s="80"/>
      <c r="AS548" s="81">
        <f t="shared" si="144"/>
        <v>0</v>
      </c>
      <c r="AT548" s="82"/>
      <c r="AU548" s="80"/>
      <c r="AV548" s="81">
        <f t="shared" si="145"/>
        <v>0</v>
      </c>
      <c r="AW548" s="82"/>
      <c r="AX548" s="80"/>
      <c r="AY548" s="81">
        <f t="shared" si="146"/>
        <v>0</v>
      </c>
      <c r="AZ548" s="82"/>
      <c r="BA548" s="80"/>
      <c r="BB548" s="81">
        <f t="shared" si="147"/>
        <v>0</v>
      </c>
      <c r="BC548" s="82"/>
      <c r="BD548" s="80"/>
      <c r="BE548" s="81">
        <f t="shared" si="148"/>
        <v>0</v>
      </c>
      <c r="BF548" s="82"/>
      <c r="BG548" s="80"/>
      <c r="BH548" s="81">
        <f t="shared" si="149"/>
        <v>0</v>
      </c>
      <c r="BI548" s="82"/>
      <c r="BJ548" s="80"/>
      <c r="BK548" s="81">
        <f t="shared" si="150"/>
        <v>0</v>
      </c>
      <c r="BL548" s="82"/>
      <c r="BM548" s="80"/>
      <c r="BN548" s="81">
        <f t="shared" si="151"/>
        <v>0</v>
      </c>
      <c r="BO548" s="82"/>
    </row>
    <row r="549" spans="1:67" ht="39" hidden="1" customHeight="1" thickBot="1">
      <c r="A549" s="71">
        <v>85542</v>
      </c>
      <c r="B549" s="71" t="s">
        <v>2242</v>
      </c>
      <c r="C549" s="221" t="str">
        <f ca="1">IF(V549&gt;0,IF($C$12=B549,COUNT($C$12:C548,1),""),"")</f>
        <v/>
      </c>
      <c r="D549" s="221" t="str">
        <f ca="1">IF(V549&gt;0,IF($D$12=B549,COUNT($D$12:D548,1),""),"")</f>
        <v/>
      </c>
      <c r="E549" s="221" t="str">
        <f ca="1">IF(V549&gt;0,IF($E$12=B549,COUNT($E$12:E548,1),""),"")</f>
        <v/>
      </c>
      <c r="F549" s="221" t="str">
        <f ca="1">IF(V549&gt;0,IF($F$12=B549,COUNT($F$12:F548,1),""),"")</f>
        <v/>
      </c>
      <c r="G549" s="120">
        <v>241005825</v>
      </c>
      <c r="H549" s="115">
        <v>91604</v>
      </c>
      <c r="I549" s="116" t="s">
        <v>537</v>
      </c>
      <c r="J549" s="116" t="s">
        <v>153</v>
      </c>
      <c r="K549" s="324">
        <v>1320000</v>
      </c>
      <c r="L549" s="121">
        <v>421008</v>
      </c>
      <c r="M549" s="117" t="s">
        <v>1224</v>
      </c>
      <c r="N549" s="117" t="s">
        <v>153</v>
      </c>
      <c r="O549" s="324">
        <v>210000</v>
      </c>
      <c r="P549" s="77">
        <f ca="1">SUMIF($W$12:BO549,$P$11,W549:BO549)</f>
        <v>0</v>
      </c>
      <c r="Q549" s="77">
        <f ca="1">SUMIF($W$12:BP549,$P$11,X549:BP549)</f>
        <v>0</v>
      </c>
      <c r="R549" s="77">
        <f ca="1">SUMIF($W$12:BQ549,$P$11,Y549:BQ549)</f>
        <v>0</v>
      </c>
      <c r="S549" s="78">
        <f t="shared" ca="1" si="136"/>
        <v>0</v>
      </c>
      <c r="T549" s="77">
        <f t="shared" ca="1" si="137"/>
        <v>0</v>
      </c>
      <c r="U549" s="77">
        <f t="shared" ca="1" si="152"/>
        <v>0</v>
      </c>
      <c r="V549" s="79">
        <f t="shared" ca="1" si="138"/>
        <v>0</v>
      </c>
      <c r="W549" s="80"/>
      <c r="X549" s="81">
        <f t="shared" si="139"/>
        <v>0</v>
      </c>
      <c r="Y549" s="82"/>
      <c r="Z549" s="80"/>
      <c r="AA549" s="81">
        <f t="shared" si="140"/>
        <v>0</v>
      </c>
      <c r="AB549" s="82"/>
      <c r="AC549" s="80"/>
      <c r="AD549" s="81">
        <f t="shared" si="141"/>
        <v>0</v>
      </c>
      <c r="AE549" s="82"/>
      <c r="AF549" s="80"/>
      <c r="AG549" s="81">
        <f t="shared" si="142"/>
        <v>0</v>
      </c>
      <c r="AH549" s="82"/>
      <c r="AI549" s="80"/>
      <c r="AJ549" s="81">
        <f t="shared" si="143"/>
        <v>0</v>
      </c>
      <c r="AK549" s="82"/>
      <c r="AL549" s="80"/>
      <c r="AM549" s="81">
        <v>0</v>
      </c>
      <c r="AN549" s="82"/>
      <c r="AO549" s="80"/>
      <c r="AP549" s="81">
        <v>0</v>
      </c>
      <c r="AQ549" s="82"/>
      <c r="AR549" s="80"/>
      <c r="AS549" s="81">
        <f t="shared" si="144"/>
        <v>0</v>
      </c>
      <c r="AT549" s="82"/>
      <c r="AU549" s="80"/>
      <c r="AV549" s="81">
        <f t="shared" si="145"/>
        <v>0</v>
      </c>
      <c r="AW549" s="82"/>
      <c r="AX549" s="80"/>
      <c r="AY549" s="81">
        <f t="shared" si="146"/>
        <v>0</v>
      </c>
      <c r="AZ549" s="82"/>
      <c r="BA549" s="80"/>
      <c r="BB549" s="81">
        <f t="shared" si="147"/>
        <v>0</v>
      </c>
      <c r="BC549" s="82"/>
      <c r="BD549" s="80"/>
      <c r="BE549" s="81">
        <f t="shared" si="148"/>
        <v>0</v>
      </c>
      <c r="BF549" s="82"/>
      <c r="BG549" s="80"/>
      <c r="BH549" s="81">
        <f t="shared" si="149"/>
        <v>0</v>
      </c>
      <c r="BI549" s="82"/>
      <c r="BJ549" s="80"/>
      <c r="BK549" s="81">
        <f t="shared" si="150"/>
        <v>0</v>
      </c>
      <c r="BL549" s="82"/>
      <c r="BM549" s="80"/>
      <c r="BN549" s="81">
        <f t="shared" si="151"/>
        <v>0</v>
      </c>
      <c r="BO549" s="82"/>
    </row>
    <row r="550" spans="1:67" ht="39" hidden="1" customHeight="1" thickBot="1">
      <c r="A550" s="71">
        <v>85543</v>
      </c>
      <c r="B550" s="71" t="s">
        <v>2242</v>
      </c>
      <c r="C550" s="221" t="str">
        <f ca="1">IF(V550&gt;0,IF($C$12=B550,COUNT($C$12:C549,1),""),"")</f>
        <v/>
      </c>
      <c r="D550" s="221" t="str">
        <f ca="1">IF(V550&gt;0,IF($D$12=B550,COUNT($D$12:D549,1),""),"")</f>
        <v/>
      </c>
      <c r="E550" s="221" t="str">
        <f ca="1">IF(V550&gt;0,IF($E$12=B550,COUNT($E$12:E549,1),""),"")</f>
        <v/>
      </c>
      <c r="F550" s="221" t="str">
        <f ca="1">IF(V550&gt;0,IF($F$12=B550,COUNT($F$12:F549,1),""),"")</f>
        <v/>
      </c>
      <c r="G550" s="120" t="s">
        <v>1723</v>
      </c>
      <c r="H550" s="115">
        <v>91606</v>
      </c>
      <c r="I550" s="116" t="s">
        <v>538</v>
      </c>
      <c r="J550" s="116" t="s">
        <v>153</v>
      </c>
      <c r="K550" s="324">
        <v>330000</v>
      </c>
      <c r="L550" s="121">
        <v>421008</v>
      </c>
      <c r="M550" s="117" t="s">
        <v>1224</v>
      </c>
      <c r="N550" s="117" t="s">
        <v>153</v>
      </c>
      <c r="O550" s="324">
        <v>210000</v>
      </c>
      <c r="P550" s="77">
        <f ca="1">SUMIF($W$12:BO550,$P$11,W550:BO550)</f>
        <v>0</v>
      </c>
      <c r="Q550" s="77">
        <f ca="1">SUMIF($W$12:BP550,$P$11,X550:BP550)</f>
        <v>0</v>
      </c>
      <c r="R550" s="77">
        <f ca="1">SUMIF($W$12:BQ550,$P$11,Y550:BQ550)</f>
        <v>0</v>
      </c>
      <c r="S550" s="78">
        <f t="shared" ca="1" si="136"/>
        <v>0</v>
      </c>
      <c r="T550" s="77">
        <f t="shared" ca="1" si="137"/>
        <v>0</v>
      </c>
      <c r="U550" s="77">
        <f t="shared" ca="1" si="152"/>
        <v>0</v>
      </c>
      <c r="V550" s="79">
        <f t="shared" ca="1" si="138"/>
        <v>0</v>
      </c>
      <c r="W550" s="80"/>
      <c r="X550" s="81">
        <f t="shared" si="139"/>
        <v>0</v>
      </c>
      <c r="Y550" s="82"/>
      <c r="Z550" s="80"/>
      <c r="AA550" s="81">
        <f t="shared" si="140"/>
        <v>0</v>
      </c>
      <c r="AB550" s="82"/>
      <c r="AC550" s="80"/>
      <c r="AD550" s="81">
        <f t="shared" si="141"/>
        <v>0</v>
      </c>
      <c r="AE550" s="82"/>
      <c r="AF550" s="80"/>
      <c r="AG550" s="81">
        <f t="shared" si="142"/>
        <v>0</v>
      </c>
      <c r="AH550" s="82"/>
      <c r="AI550" s="80"/>
      <c r="AJ550" s="81">
        <f t="shared" si="143"/>
        <v>0</v>
      </c>
      <c r="AK550" s="82"/>
      <c r="AL550" s="80"/>
      <c r="AM550" s="81">
        <v>0</v>
      </c>
      <c r="AN550" s="82"/>
      <c r="AO550" s="80"/>
      <c r="AP550" s="81">
        <v>0</v>
      </c>
      <c r="AQ550" s="82"/>
      <c r="AR550" s="80"/>
      <c r="AS550" s="81">
        <f t="shared" si="144"/>
        <v>0</v>
      </c>
      <c r="AT550" s="82"/>
      <c r="AU550" s="80"/>
      <c r="AV550" s="81">
        <f t="shared" si="145"/>
        <v>0</v>
      </c>
      <c r="AW550" s="82"/>
      <c r="AX550" s="80"/>
      <c r="AY550" s="81">
        <f t="shared" si="146"/>
        <v>0</v>
      </c>
      <c r="AZ550" s="82"/>
      <c r="BA550" s="80"/>
      <c r="BB550" s="81">
        <f t="shared" si="147"/>
        <v>0</v>
      </c>
      <c r="BC550" s="82"/>
      <c r="BD550" s="80"/>
      <c r="BE550" s="81">
        <f t="shared" si="148"/>
        <v>0</v>
      </c>
      <c r="BF550" s="82"/>
      <c r="BG550" s="80"/>
      <c r="BH550" s="81">
        <f t="shared" si="149"/>
        <v>0</v>
      </c>
      <c r="BI550" s="82"/>
      <c r="BJ550" s="80"/>
      <c r="BK550" s="81">
        <f t="shared" si="150"/>
        <v>0</v>
      </c>
      <c r="BL550" s="82"/>
      <c r="BM550" s="80"/>
      <c r="BN550" s="81">
        <f t="shared" si="151"/>
        <v>0</v>
      </c>
      <c r="BO550" s="82"/>
    </row>
    <row r="551" spans="1:67" ht="39" hidden="1" customHeight="1" thickBot="1">
      <c r="A551" s="71">
        <v>85544</v>
      </c>
      <c r="B551" s="71" t="s">
        <v>2242</v>
      </c>
      <c r="C551" s="221" t="str">
        <f ca="1">IF(V551&gt;0,IF($C$12=B551,COUNT($C$12:C550,1),""),"")</f>
        <v/>
      </c>
      <c r="D551" s="221" t="str">
        <f ca="1">IF(V551&gt;0,IF($D$12=B551,COUNT($D$12:D550,1),""),"")</f>
        <v/>
      </c>
      <c r="E551" s="221" t="str">
        <f ca="1">IF(V551&gt;0,IF($E$12=B551,COUNT($E$12:E550,1),""),"")</f>
        <v/>
      </c>
      <c r="F551" s="221" t="str">
        <f ca="1">IF(V551&gt;0,IF($F$12=B551,COUNT($F$12:F550,1),""),"")</f>
        <v/>
      </c>
      <c r="G551" s="120"/>
      <c r="H551" s="115">
        <v>91607</v>
      </c>
      <c r="I551" s="116" t="s">
        <v>539</v>
      </c>
      <c r="J551" s="116" t="s">
        <v>153</v>
      </c>
      <c r="K551" s="324">
        <v>670000</v>
      </c>
      <c r="L551" s="121">
        <v>421008</v>
      </c>
      <c r="M551" s="117" t="s">
        <v>1224</v>
      </c>
      <c r="N551" s="117" t="s">
        <v>153</v>
      </c>
      <c r="O551" s="324">
        <v>210000</v>
      </c>
      <c r="P551" s="77">
        <f ca="1">SUMIF($W$12:BO551,$P$11,W551:BO551)</f>
        <v>0</v>
      </c>
      <c r="Q551" s="77">
        <f ca="1">SUMIF($W$12:BP551,$P$11,X551:BP551)</f>
        <v>0</v>
      </c>
      <c r="R551" s="77">
        <f ca="1">SUMIF($W$12:BQ551,$P$11,Y551:BQ551)</f>
        <v>0</v>
      </c>
      <c r="S551" s="78">
        <f t="shared" ca="1" si="136"/>
        <v>0</v>
      </c>
      <c r="T551" s="77">
        <f t="shared" ca="1" si="137"/>
        <v>0</v>
      </c>
      <c r="U551" s="77">
        <f t="shared" ca="1" si="152"/>
        <v>0</v>
      </c>
      <c r="V551" s="79">
        <f t="shared" ca="1" si="138"/>
        <v>0</v>
      </c>
      <c r="W551" s="80"/>
      <c r="X551" s="81">
        <f t="shared" si="139"/>
        <v>0</v>
      </c>
      <c r="Y551" s="82"/>
      <c r="Z551" s="80"/>
      <c r="AA551" s="81">
        <f t="shared" si="140"/>
        <v>0</v>
      </c>
      <c r="AB551" s="82"/>
      <c r="AC551" s="80"/>
      <c r="AD551" s="81">
        <f t="shared" si="141"/>
        <v>0</v>
      </c>
      <c r="AE551" s="82"/>
      <c r="AF551" s="80"/>
      <c r="AG551" s="81">
        <f t="shared" si="142"/>
        <v>0</v>
      </c>
      <c r="AH551" s="82"/>
      <c r="AI551" s="80"/>
      <c r="AJ551" s="81">
        <f t="shared" si="143"/>
        <v>0</v>
      </c>
      <c r="AK551" s="82"/>
      <c r="AL551" s="80"/>
      <c r="AM551" s="81">
        <v>0</v>
      </c>
      <c r="AN551" s="82"/>
      <c r="AO551" s="80"/>
      <c r="AP551" s="81">
        <v>0</v>
      </c>
      <c r="AQ551" s="82"/>
      <c r="AR551" s="80"/>
      <c r="AS551" s="81">
        <f t="shared" si="144"/>
        <v>0</v>
      </c>
      <c r="AT551" s="82"/>
      <c r="AU551" s="80"/>
      <c r="AV551" s="81">
        <f t="shared" si="145"/>
        <v>0</v>
      </c>
      <c r="AW551" s="82"/>
      <c r="AX551" s="80"/>
      <c r="AY551" s="81">
        <f t="shared" si="146"/>
        <v>0</v>
      </c>
      <c r="AZ551" s="82"/>
      <c r="BA551" s="80"/>
      <c r="BB551" s="81">
        <f t="shared" si="147"/>
        <v>0</v>
      </c>
      <c r="BC551" s="82"/>
      <c r="BD551" s="80"/>
      <c r="BE551" s="81">
        <f t="shared" si="148"/>
        <v>0</v>
      </c>
      <c r="BF551" s="82"/>
      <c r="BG551" s="80"/>
      <c r="BH551" s="81">
        <f t="shared" si="149"/>
        <v>0</v>
      </c>
      <c r="BI551" s="82"/>
      <c r="BJ551" s="80"/>
      <c r="BK551" s="81">
        <f t="shared" si="150"/>
        <v>0</v>
      </c>
      <c r="BL551" s="82"/>
      <c r="BM551" s="80"/>
      <c r="BN551" s="81">
        <f t="shared" si="151"/>
        <v>0</v>
      </c>
      <c r="BO551" s="82"/>
    </row>
    <row r="552" spans="1:67" ht="39" hidden="1" customHeight="1" thickBot="1">
      <c r="A552" s="71">
        <v>85545</v>
      </c>
      <c r="B552" s="71" t="s">
        <v>2242</v>
      </c>
      <c r="C552" s="221" t="str">
        <f ca="1">IF(V552&gt;0,IF($C$12=B552,COUNT($C$12:C551,1),""),"")</f>
        <v/>
      </c>
      <c r="D552" s="221" t="str">
        <f ca="1">IF(V552&gt;0,IF($D$12=B552,COUNT($D$12:D551,1),""),"")</f>
        <v/>
      </c>
      <c r="E552" s="221" t="str">
        <f ca="1">IF(V552&gt;0,IF($E$12=B552,COUNT($E$12:E551,1),""),"")</f>
        <v/>
      </c>
      <c r="F552" s="221" t="str">
        <f ca="1">IF(V552&gt;0,IF($F$12=B552,COUNT($F$12:F551,1),""),"")</f>
        <v/>
      </c>
      <c r="G552" s="120">
        <v>100001029</v>
      </c>
      <c r="H552" s="115">
        <v>91608</v>
      </c>
      <c r="I552" s="116" t="s">
        <v>540</v>
      </c>
      <c r="J552" s="116" t="s">
        <v>153</v>
      </c>
      <c r="K552" s="324">
        <v>752000</v>
      </c>
      <c r="L552" s="121">
        <v>421008</v>
      </c>
      <c r="M552" s="117" t="s">
        <v>1224</v>
      </c>
      <c r="N552" s="117" t="s">
        <v>153</v>
      </c>
      <c r="O552" s="324">
        <v>210000</v>
      </c>
      <c r="P552" s="77">
        <f ca="1">SUMIF($W$12:BO552,$P$11,W552:BO552)</f>
        <v>0</v>
      </c>
      <c r="Q552" s="77">
        <f ca="1">SUMIF($W$12:BP552,$P$11,X552:BP552)</f>
        <v>0</v>
      </c>
      <c r="R552" s="77">
        <f ca="1">SUMIF($W$12:BQ552,$P$11,Y552:BQ552)</f>
        <v>0</v>
      </c>
      <c r="S552" s="78">
        <f t="shared" ca="1" si="136"/>
        <v>0</v>
      </c>
      <c r="T552" s="77">
        <f t="shared" ca="1" si="137"/>
        <v>0</v>
      </c>
      <c r="U552" s="77">
        <f t="shared" ca="1" si="152"/>
        <v>0</v>
      </c>
      <c r="V552" s="79">
        <f t="shared" ca="1" si="138"/>
        <v>0</v>
      </c>
      <c r="W552" s="80"/>
      <c r="X552" s="81">
        <f t="shared" si="139"/>
        <v>0</v>
      </c>
      <c r="Y552" s="82"/>
      <c r="Z552" s="80"/>
      <c r="AA552" s="81">
        <f t="shared" si="140"/>
        <v>0</v>
      </c>
      <c r="AB552" s="82"/>
      <c r="AC552" s="80"/>
      <c r="AD552" s="81">
        <f t="shared" si="141"/>
        <v>0</v>
      </c>
      <c r="AE552" s="82"/>
      <c r="AF552" s="80"/>
      <c r="AG552" s="81">
        <f t="shared" si="142"/>
        <v>0</v>
      </c>
      <c r="AH552" s="82"/>
      <c r="AI552" s="80"/>
      <c r="AJ552" s="81">
        <f t="shared" si="143"/>
        <v>0</v>
      </c>
      <c r="AK552" s="82"/>
      <c r="AL552" s="80"/>
      <c r="AM552" s="81">
        <v>0</v>
      </c>
      <c r="AN552" s="82"/>
      <c r="AO552" s="80"/>
      <c r="AP552" s="81">
        <v>0</v>
      </c>
      <c r="AQ552" s="82"/>
      <c r="AR552" s="80"/>
      <c r="AS552" s="81">
        <f t="shared" si="144"/>
        <v>0</v>
      </c>
      <c r="AT552" s="82"/>
      <c r="AU552" s="80"/>
      <c r="AV552" s="81">
        <f t="shared" si="145"/>
        <v>0</v>
      </c>
      <c r="AW552" s="82"/>
      <c r="AX552" s="80"/>
      <c r="AY552" s="81">
        <f t="shared" si="146"/>
        <v>0</v>
      </c>
      <c r="AZ552" s="82"/>
      <c r="BA552" s="80"/>
      <c r="BB552" s="81">
        <f t="shared" si="147"/>
        <v>0</v>
      </c>
      <c r="BC552" s="82"/>
      <c r="BD552" s="80"/>
      <c r="BE552" s="81">
        <f t="shared" si="148"/>
        <v>0</v>
      </c>
      <c r="BF552" s="82"/>
      <c r="BG552" s="80"/>
      <c r="BH552" s="81">
        <f t="shared" si="149"/>
        <v>0</v>
      </c>
      <c r="BI552" s="82"/>
      <c r="BJ552" s="80"/>
      <c r="BK552" s="81">
        <f t="shared" si="150"/>
        <v>0</v>
      </c>
      <c r="BL552" s="82"/>
      <c r="BM552" s="80"/>
      <c r="BN552" s="81">
        <f t="shared" si="151"/>
        <v>0</v>
      </c>
      <c r="BO552" s="82"/>
    </row>
    <row r="553" spans="1:67" ht="39" hidden="1" customHeight="1" thickBot="1">
      <c r="A553" s="71">
        <v>85546</v>
      </c>
      <c r="B553" s="71" t="s">
        <v>2242</v>
      </c>
      <c r="C553" s="221" t="str">
        <f ca="1">IF(V553&gt;0,IF($C$12=B553,COUNT($C$12:C552,1),""),"")</f>
        <v/>
      </c>
      <c r="D553" s="221" t="str">
        <f ca="1">IF(V553&gt;0,IF($D$12=B553,COUNT($D$12:D552,1),""),"")</f>
        <v/>
      </c>
      <c r="E553" s="221" t="str">
        <f ca="1">IF(V553&gt;0,IF($E$12=B553,COUNT($E$12:E552,1),""),"")</f>
        <v/>
      </c>
      <c r="F553" s="221" t="str">
        <f ca="1">IF(V553&gt;0,IF($F$12=B553,COUNT($F$12:F552,1),""),"")</f>
        <v/>
      </c>
      <c r="G553" s="120"/>
      <c r="H553" s="115">
        <v>91609</v>
      </c>
      <c r="I553" s="116" t="s">
        <v>541</v>
      </c>
      <c r="J553" s="116" t="s">
        <v>154</v>
      </c>
      <c r="K553" s="324">
        <v>870000</v>
      </c>
      <c r="L553" s="121">
        <v>421008</v>
      </c>
      <c r="M553" s="117" t="s">
        <v>1224</v>
      </c>
      <c r="N553" s="117" t="s">
        <v>153</v>
      </c>
      <c r="O553" s="324">
        <v>210000</v>
      </c>
      <c r="P553" s="77">
        <f ca="1">SUMIF($W$12:BO553,$P$11,W553:BO553)</f>
        <v>0</v>
      </c>
      <c r="Q553" s="77">
        <f ca="1">SUMIF($W$12:BP553,$P$11,X553:BP553)</f>
        <v>0</v>
      </c>
      <c r="R553" s="77">
        <f ca="1">SUMIF($W$12:BQ553,$P$11,Y553:BQ553)</f>
        <v>0</v>
      </c>
      <c r="S553" s="78">
        <f t="shared" ca="1" si="136"/>
        <v>0</v>
      </c>
      <c r="T553" s="77">
        <f t="shared" ca="1" si="137"/>
        <v>0</v>
      </c>
      <c r="U553" s="77">
        <f t="shared" ca="1" si="152"/>
        <v>0</v>
      </c>
      <c r="V553" s="79">
        <f t="shared" ca="1" si="138"/>
        <v>0</v>
      </c>
      <c r="W553" s="80"/>
      <c r="X553" s="81">
        <f t="shared" si="139"/>
        <v>0</v>
      </c>
      <c r="Y553" s="82"/>
      <c r="Z553" s="80"/>
      <c r="AA553" s="81">
        <f t="shared" si="140"/>
        <v>0</v>
      </c>
      <c r="AB553" s="82"/>
      <c r="AC553" s="80"/>
      <c r="AD553" s="81">
        <f t="shared" si="141"/>
        <v>0</v>
      </c>
      <c r="AE553" s="82"/>
      <c r="AF553" s="80"/>
      <c r="AG553" s="81">
        <f t="shared" si="142"/>
        <v>0</v>
      </c>
      <c r="AH553" s="82"/>
      <c r="AI553" s="80"/>
      <c r="AJ553" s="81">
        <f t="shared" si="143"/>
        <v>0</v>
      </c>
      <c r="AK553" s="82"/>
      <c r="AL553" s="80"/>
      <c r="AM553" s="81">
        <v>0</v>
      </c>
      <c r="AN553" s="82"/>
      <c r="AO553" s="80"/>
      <c r="AP553" s="81">
        <v>0</v>
      </c>
      <c r="AQ553" s="82"/>
      <c r="AR553" s="80"/>
      <c r="AS553" s="81">
        <f t="shared" si="144"/>
        <v>0</v>
      </c>
      <c r="AT553" s="82"/>
      <c r="AU553" s="80"/>
      <c r="AV553" s="81">
        <f t="shared" si="145"/>
        <v>0</v>
      </c>
      <c r="AW553" s="82"/>
      <c r="AX553" s="80"/>
      <c r="AY553" s="81">
        <f t="shared" si="146"/>
        <v>0</v>
      </c>
      <c r="AZ553" s="82"/>
      <c r="BA553" s="80"/>
      <c r="BB553" s="81">
        <f t="shared" si="147"/>
        <v>0</v>
      </c>
      <c r="BC553" s="82"/>
      <c r="BD553" s="80"/>
      <c r="BE553" s="81">
        <f t="shared" si="148"/>
        <v>0</v>
      </c>
      <c r="BF553" s="82"/>
      <c r="BG553" s="80"/>
      <c r="BH553" s="81">
        <f t="shared" si="149"/>
        <v>0</v>
      </c>
      <c r="BI553" s="82"/>
      <c r="BJ553" s="80"/>
      <c r="BK553" s="81">
        <f t="shared" si="150"/>
        <v>0</v>
      </c>
      <c r="BL553" s="82"/>
      <c r="BM553" s="80"/>
      <c r="BN553" s="81">
        <f t="shared" si="151"/>
        <v>0</v>
      </c>
      <c r="BO553" s="82"/>
    </row>
    <row r="554" spans="1:67" ht="39" hidden="1" customHeight="1" thickBot="1">
      <c r="A554" s="71">
        <v>85547</v>
      </c>
      <c r="B554" s="71" t="s">
        <v>2242</v>
      </c>
      <c r="C554" s="221" t="str">
        <f ca="1">IF(V554&gt;0,IF($C$12=B554,COUNT($C$12:C553,1),""),"")</f>
        <v/>
      </c>
      <c r="D554" s="221" t="str">
        <f ca="1">IF(V554&gt;0,IF($D$12=B554,COUNT($D$12:D553,1),""),"")</f>
        <v/>
      </c>
      <c r="E554" s="221" t="str">
        <f ca="1">IF(V554&gt;0,IF($E$12=B554,COUNT($E$12:E553,1),""),"")</f>
        <v/>
      </c>
      <c r="F554" s="221" t="str">
        <f ca="1">IF(V554&gt;0,IF($F$12=B554,COUNT($F$12:F553,1),""),"")</f>
        <v/>
      </c>
      <c r="G554" s="120" t="s">
        <v>1722</v>
      </c>
      <c r="H554" s="115">
        <v>91610</v>
      </c>
      <c r="I554" s="116" t="s">
        <v>542</v>
      </c>
      <c r="J554" s="116" t="s">
        <v>153</v>
      </c>
      <c r="K554" s="324">
        <v>888000</v>
      </c>
      <c r="L554" s="121">
        <v>421008</v>
      </c>
      <c r="M554" s="117" t="s">
        <v>1224</v>
      </c>
      <c r="N554" s="117" t="s">
        <v>153</v>
      </c>
      <c r="O554" s="324">
        <v>210000</v>
      </c>
      <c r="P554" s="77">
        <f ca="1">SUMIF($W$12:BO554,$P$11,W554:BO554)</f>
        <v>0</v>
      </c>
      <c r="Q554" s="77">
        <f ca="1">SUMIF($W$12:BP554,$P$11,X554:BP554)</f>
        <v>0</v>
      </c>
      <c r="R554" s="77">
        <f ca="1">SUMIF($W$12:BQ554,$P$11,Y554:BQ554)</f>
        <v>0</v>
      </c>
      <c r="S554" s="78">
        <f t="shared" ca="1" si="136"/>
        <v>0</v>
      </c>
      <c r="T554" s="77">
        <f t="shared" ca="1" si="137"/>
        <v>0</v>
      </c>
      <c r="U554" s="77">
        <f t="shared" ca="1" si="152"/>
        <v>0</v>
      </c>
      <c r="V554" s="79">
        <f t="shared" ca="1" si="138"/>
        <v>0</v>
      </c>
      <c r="W554" s="80"/>
      <c r="X554" s="81">
        <f t="shared" si="139"/>
        <v>0</v>
      </c>
      <c r="Y554" s="82"/>
      <c r="Z554" s="80"/>
      <c r="AA554" s="81">
        <f t="shared" si="140"/>
        <v>0</v>
      </c>
      <c r="AB554" s="82"/>
      <c r="AC554" s="80"/>
      <c r="AD554" s="81">
        <f t="shared" si="141"/>
        <v>0</v>
      </c>
      <c r="AE554" s="82"/>
      <c r="AF554" s="80"/>
      <c r="AG554" s="81">
        <f t="shared" si="142"/>
        <v>0</v>
      </c>
      <c r="AH554" s="82"/>
      <c r="AI554" s="80"/>
      <c r="AJ554" s="81">
        <f t="shared" si="143"/>
        <v>0</v>
      </c>
      <c r="AK554" s="82"/>
      <c r="AL554" s="80"/>
      <c r="AM554" s="81">
        <v>0</v>
      </c>
      <c r="AN554" s="82"/>
      <c r="AO554" s="80"/>
      <c r="AP554" s="81">
        <v>0</v>
      </c>
      <c r="AQ554" s="82"/>
      <c r="AR554" s="80"/>
      <c r="AS554" s="81">
        <f t="shared" si="144"/>
        <v>0</v>
      </c>
      <c r="AT554" s="82"/>
      <c r="AU554" s="80"/>
      <c r="AV554" s="81">
        <f t="shared" si="145"/>
        <v>0</v>
      </c>
      <c r="AW554" s="82"/>
      <c r="AX554" s="80"/>
      <c r="AY554" s="81">
        <f t="shared" si="146"/>
        <v>0</v>
      </c>
      <c r="AZ554" s="82"/>
      <c r="BA554" s="80"/>
      <c r="BB554" s="81">
        <f t="shared" si="147"/>
        <v>0</v>
      </c>
      <c r="BC554" s="82"/>
      <c r="BD554" s="80"/>
      <c r="BE554" s="81">
        <f t="shared" si="148"/>
        <v>0</v>
      </c>
      <c r="BF554" s="82"/>
      <c r="BG554" s="80"/>
      <c r="BH554" s="81">
        <f t="shared" si="149"/>
        <v>0</v>
      </c>
      <c r="BI554" s="82"/>
      <c r="BJ554" s="80"/>
      <c r="BK554" s="81">
        <f t="shared" si="150"/>
        <v>0</v>
      </c>
      <c r="BL554" s="82"/>
      <c r="BM554" s="80"/>
      <c r="BN554" s="81">
        <f t="shared" si="151"/>
        <v>0</v>
      </c>
      <c r="BO554" s="82"/>
    </row>
    <row r="555" spans="1:67" ht="39" hidden="1" customHeight="1" thickBot="1">
      <c r="A555" s="71">
        <v>85548</v>
      </c>
      <c r="B555" s="71" t="s">
        <v>2242</v>
      </c>
      <c r="C555" s="221" t="str">
        <f ca="1">IF(V555&gt;0,IF($C$12=B555,COUNT($C$12:C554,1),""),"")</f>
        <v/>
      </c>
      <c r="D555" s="221" t="str">
        <f ca="1">IF(V555&gt;0,IF($D$12=B555,COUNT($D$12:D554,1),""),"")</f>
        <v/>
      </c>
      <c r="E555" s="221" t="str">
        <f ca="1">IF(V555&gt;0,IF($E$12=B555,COUNT($E$12:E554,1),""),"")</f>
        <v/>
      </c>
      <c r="F555" s="221" t="str">
        <f ca="1">IF(V555&gt;0,IF($F$12=B555,COUNT($F$12:F554,1),""),"")</f>
        <v/>
      </c>
      <c r="G555" s="120" t="s">
        <v>1722</v>
      </c>
      <c r="H555" s="115">
        <v>91611</v>
      </c>
      <c r="I555" s="116" t="s">
        <v>543</v>
      </c>
      <c r="J555" s="116" t="s">
        <v>153</v>
      </c>
      <c r="K555" s="324">
        <v>1435000</v>
      </c>
      <c r="L555" s="121">
        <v>421008</v>
      </c>
      <c r="M555" s="117" t="s">
        <v>1224</v>
      </c>
      <c r="N555" s="117" t="s">
        <v>153</v>
      </c>
      <c r="O555" s="324">
        <v>210000</v>
      </c>
      <c r="P555" s="77">
        <f ca="1">SUMIF($W$12:BO555,$P$11,W555:BO555)</f>
        <v>0</v>
      </c>
      <c r="Q555" s="77">
        <f ca="1">SUMIF($W$12:BP555,$P$11,X555:BP555)</f>
        <v>0</v>
      </c>
      <c r="R555" s="77">
        <f ca="1">SUMIF($W$12:BQ555,$P$11,Y555:BQ555)</f>
        <v>0</v>
      </c>
      <c r="S555" s="78">
        <f t="shared" ca="1" si="136"/>
        <v>0</v>
      </c>
      <c r="T555" s="77">
        <f t="shared" ca="1" si="137"/>
        <v>0</v>
      </c>
      <c r="U555" s="77">
        <f t="shared" ca="1" si="152"/>
        <v>0</v>
      </c>
      <c r="V555" s="79">
        <f t="shared" ca="1" si="138"/>
        <v>0</v>
      </c>
      <c r="W555" s="80"/>
      <c r="X555" s="81">
        <f t="shared" si="139"/>
        <v>0</v>
      </c>
      <c r="Y555" s="82"/>
      <c r="Z555" s="80"/>
      <c r="AA555" s="81">
        <f t="shared" si="140"/>
        <v>0</v>
      </c>
      <c r="AB555" s="82"/>
      <c r="AC555" s="80"/>
      <c r="AD555" s="81">
        <f t="shared" si="141"/>
        <v>0</v>
      </c>
      <c r="AE555" s="82"/>
      <c r="AF555" s="80"/>
      <c r="AG555" s="81">
        <f t="shared" si="142"/>
        <v>0</v>
      </c>
      <c r="AH555" s="82"/>
      <c r="AI555" s="80"/>
      <c r="AJ555" s="81">
        <f t="shared" si="143"/>
        <v>0</v>
      </c>
      <c r="AK555" s="82"/>
      <c r="AL555" s="80"/>
      <c r="AM555" s="81">
        <v>0</v>
      </c>
      <c r="AN555" s="82"/>
      <c r="AO555" s="80"/>
      <c r="AP555" s="81">
        <v>0</v>
      </c>
      <c r="AQ555" s="82"/>
      <c r="AR555" s="80"/>
      <c r="AS555" s="81">
        <f t="shared" si="144"/>
        <v>0</v>
      </c>
      <c r="AT555" s="82"/>
      <c r="AU555" s="80"/>
      <c r="AV555" s="81">
        <f t="shared" si="145"/>
        <v>0</v>
      </c>
      <c r="AW555" s="82"/>
      <c r="AX555" s="80"/>
      <c r="AY555" s="81">
        <f t="shared" si="146"/>
        <v>0</v>
      </c>
      <c r="AZ555" s="82"/>
      <c r="BA555" s="80"/>
      <c r="BB555" s="81">
        <f t="shared" si="147"/>
        <v>0</v>
      </c>
      <c r="BC555" s="82"/>
      <c r="BD555" s="80"/>
      <c r="BE555" s="81">
        <f t="shared" si="148"/>
        <v>0</v>
      </c>
      <c r="BF555" s="82"/>
      <c r="BG555" s="80"/>
      <c r="BH555" s="81">
        <f t="shared" si="149"/>
        <v>0</v>
      </c>
      <c r="BI555" s="82"/>
      <c r="BJ555" s="80"/>
      <c r="BK555" s="81">
        <f t="shared" si="150"/>
        <v>0</v>
      </c>
      <c r="BL555" s="82"/>
      <c r="BM555" s="80"/>
      <c r="BN555" s="81">
        <f t="shared" si="151"/>
        <v>0</v>
      </c>
      <c r="BO555" s="82"/>
    </row>
    <row r="556" spans="1:67" ht="39" hidden="1" customHeight="1" thickBot="1">
      <c r="A556" s="71">
        <v>85549</v>
      </c>
      <c r="B556" s="71" t="s">
        <v>2242</v>
      </c>
      <c r="C556" s="221" t="str">
        <f ca="1">IF(V556&gt;0,IF($C$12=B556,COUNT($C$12:C555,1),""),"")</f>
        <v/>
      </c>
      <c r="D556" s="221" t="str">
        <f ca="1">IF(V556&gt;0,IF($D$12=B556,COUNT($D$12:D555,1),""),"")</f>
        <v/>
      </c>
      <c r="E556" s="221" t="str">
        <f ca="1">IF(V556&gt;0,IF($E$12=B556,COUNT($E$12:E555,1),""),"")</f>
        <v/>
      </c>
      <c r="F556" s="221" t="str">
        <f ca="1">IF(V556&gt;0,IF($F$12=B556,COUNT($F$12:F555,1),""),"")</f>
        <v/>
      </c>
      <c r="G556" s="120">
        <v>241005828</v>
      </c>
      <c r="H556" s="115">
        <v>91612</v>
      </c>
      <c r="I556" s="116" t="s">
        <v>544</v>
      </c>
      <c r="J556" s="116" t="s">
        <v>153</v>
      </c>
      <c r="K556" s="324">
        <v>870000</v>
      </c>
      <c r="L556" s="121">
        <v>421008</v>
      </c>
      <c r="M556" s="117" t="s">
        <v>1224</v>
      </c>
      <c r="N556" s="117" t="s">
        <v>153</v>
      </c>
      <c r="O556" s="324">
        <v>210000</v>
      </c>
      <c r="P556" s="77">
        <f ca="1">SUMIF($W$12:BO556,$P$11,W556:BO556)</f>
        <v>0</v>
      </c>
      <c r="Q556" s="77">
        <f ca="1">SUMIF($W$12:BP556,$P$11,X556:BP556)</f>
        <v>0</v>
      </c>
      <c r="R556" s="77">
        <f ca="1">SUMIF($W$12:BQ556,$P$11,Y556:BQ556)</f>
        <v>0</v>
      </c>
      <c r="S556" s="78">
        <f t="shared" ca="1" si="136"/>
        <v>0</v>
      </c>
      <c r="T556" s="77">
        <f t="shared" ca="1" si="137"/>
        <v>0</v>
      </c>
      <c r="U556" s="77">
        <f t="shared" ca="1" si="152"/>
        <v>0</v>
      </c>
      <c r="V556" s="79">
        <f t="shared" ca="1" si="138"/>
        <v>0</v>
      </c>
      <c r="W556" s="80"/>
      <c r="X556" s="81">
        <f t="shared" si="139"/>
        <v>0</v>
      </c>
      <c r="Y556" s="82"/>
      <c r="Z556" s="80"/>
      <c r="AA556" s="81">
        <f t="shared" si="140"/>
        <v>0</v>
      </c>
      <c r="AB556" s="82"/>
      <c r="AC556" s="80"/>
      <c r="AD556" s="81">
        <f t="shared" si="141"/>
        <v>0</v>
      </c>
      <c r="AE556" s="82"/>
      <c r="AF556" s="80"/>
      <c r="AG556" s="81">
        <f t="shared" si="142"/>
        <v>0</v>
      </c>
      <c r="AH556" s="82"/>
      <c r="AI556" s="80"/>
      <c r="AJ556" s="81">
        <f t="shared" si="143"/>
        <v>0</v>
      </c>
      <c r="AK556" s="82"/>
      <c r="AL556" s="80"/>
      <c r="AM556" s="81">
        <v>0</v>
      </c>
      <c r="AN556" s="82"/>
      <c r="AO556" s="80"/>
      <c r="AP556" s="81">
        <v>0</v>
      </c>
      <c r="AQ556" s="82"/>
      <c r="AR556" s="80"/>
      <c r="AS556" s="81">
        <f t="shared" si="144"/>
        <v>0</v>
      </c>
      <c r="AT556" s="82"/>
      <c r="AU556" s="80"/>
      <c r="AV556" s="81">
        <f t="shared" si="145"/>
        <v>0</v>
      </c>
      <c r="AW556" s="82"/>
      <c r="AX556" s="80"/>
      <c r="AY556" s="81">
        <f t="shared" si="146"/>
        <v>0</v>
      </c>
      <c r="AZ556" s="82"/>
      <c r="BA556" s="80"/>
      <c r="BB556" s="81">
        <f t="shared" si="147"/>
        <v>0</v>
      </c>
      <c r="BC556" s="82"/>
      <c r="BD556" s="80"/>
      <c r="BE556" s="81">
        <f t="shared" si="148"/>
        <v>0</v>
      </c>
      <c r="BF556" s="82"/>
      <c r="BG556" s="80"/>
      <c r="BH556" s="81">
        <f t="shared" si="149"/>
        <v>0</v>
      </c>
      <c r="BI556" s="82"/>
      <c r="BJ556" s="80"/>
      <c r="BK556" s="81">
        <f t="shared" si="150"/>
        <v>0</v>
      </c>
      <c r="BL556" s="82"/>
      <c r="BM556" s="80"/>
      <c r="BN556" s="81">
        <f t="shared" si="151"/>
        <v>0</v>
      </c>
      <c r="BO556" s="82"/>
    </row>
    <row r="557" spans="1:67" ht="39" hidden="1" customHeight="1" thickBot="1">
      <c r="A557" s="71">
        <v>85550</v>
      </c>
      <c r="B557" s="71" t="s">
        <v>2242</v>
      </c>
      <c r="C557" s="221" t="str">
        <f ca="1">IF(V557&gt;0,IF($C$12=B557,COUNT($C$12:C556,1),""),"")</f>
        <v/>
      </c>
      <c r="D557" s="221" t="str">
        <f ca="1">IF(V557&gt;0,IF($D$12=B557,COUNT($D$12:D556,1),""),"")</f>
        <v/>
      </c>
      <c r="E557" s="221" t="str">
        <f ca="1">IF(V557&gt;0,IF($E$12=B557,COUNT($E$12:E556,1),""),"")</f>
        <v/>
      </c>
      <c r="F557" s="221" t="str">
        <f ca="1">IF(V557&gt;0,IF($F$12=B557,COUNT($F$12:F556,1),""),"")</f>
        <v/>
      </c>
      <c r="G557" s="120"/>
      <c r="H557" s="115">
        <v>91613</v>
      </c>
      <c r="I557" s="116" t="s">
        <v>545</v>
      </c>
      <c r="J557" s="116" t="s">
        <v>153</v>
      </c>
      <c r="K557" s="324">
        <v>547000</v>
      </c>
      <c r="L557" s="121">
        <v>421008</v>
      </c>
      <c r="M557" s="117" t="s">
        <v>1224</v>
      </c>
      <c r="N557" s="117" t="s">
        <v>153</v>
      </c>
      <c r="O557" s="324">
        <v>210000</v>
      </c>
      <c r="P557" s="77">
        <f ca="1">SUMIF($W$12:BO557,$P$11,W557:BO557)</f>
        <v>0</v>
      </c>
      <c r="Q557" s="77">
        <f ca="1">SUMIF($W$12:BP557,$P$11,X557:BP557)</f>
        <v>0</v>
      </c>
      <c r="R557" s="77">
        <f ca="1">SUMIF($W$12:BQ557,$P$11,Y557:BQ557)</f>
        <v>0</v>
      </c>
      <c r="S557" s="78">
        <f t="shared" ca="1" si="136"/>
        <v>0</v>
      </c>
      <c r="T557" s="77">
        <f t="shared" ca="1" si="137"/>
        <v>0</v>
      </c>
      <c r="U557" s="77">
        <f t="shared" ca="1" si="152"/>
        <v>0</v>
      </c>
      <c r="V557" s="79">
        <f t="shared" ca="1" si="138"/>
        <v>0</v>
      </c>
      <c r="W557" s="80"/>
      <c r="X557" s="81">
        <f t="shared" si="139"/>
        <v>0</v>
      </c>
      <c r="Y557" s="82"/>
      <c r="Z557" s="80"/>
      <c r="AA557" s="81">
        <f t="shared" si="140"/>
        <v>0</v>
      </c>
      <c r="AB557" s="82"/>
      <c r="AC557" s="80"/>
      <c r="AD557" s="81">
        <f t="shared" si="141"/>
        <v>0</v>
      </c>
      <c r="AE557" s="82"/>
      <c r="AF557" s="80"/>
      <c r="AG557" s="81">
        <f t="shared" si="142"/>
        <v>0</v>
      </c>
      <c r="AH557" s="82"/>
      <c r="AI557" s="80"/>
      <c r="AJ557" s="81">
        <f t="shared" si="143"/>
        <v>0</v>
      </c>
      <c r="AK557" s="82"/>
      <c r="AL557" s="80"/>
      <c r="AM557" s="81">
        <v>0</v>
      </c>
      <c r="AN557" s="82"/>
      <c r="AO557" s="80"/>
      <c r="AP557" s="81">
        <v>0</v>
      </c>
      <c r="AQ557" s="82"/>
      <c r="AR557" s="80"/>
      <c r="AS557" s="81">
        <f t="shared" si="144"/>
        <v>0</v>
      </c>
      <c r="AT557" s="82"/>
      <c r="AU557" s="80"/>
      <c r="AV557" s="81">
        <f t="shared" si="145"/>
        <v>0</v>
      </c>
      <c r="AW557" s="82"/>
      <c r="AX557" s="80"/>
      <c r="AY557" s="81">
        <f t="shared" si="146"/>
        <v>0</v>
      </c>
      <c r="AZ557" s="82"/>
      <c r="BA557" s="80"/>
      <c r="BB557" s="81">
        <f t="shared" si="147"/>
        <v>0</v>
      </c>
      <c r="BC557" s="82"/>
      <c r="BD557" s="80"/>
      <c r="BE557" s="81">
        <f t="shared" si="148"/>
        <v>0</v>
      </c>
      <c r="BF557" s="82"/>
      <c r="BG557" s="80"/>
      <c r="BH557" s="81">
        <f t="shared" si="149"/>
        <v>0</v>
      </c>
      <c r="BI557" s="82"/>
      <c r="BJ557" s="80"/>
      <c r="BK557" s="81">
        <f t="shared" si="150"/>
        <v>0</v>
      </c>
      <c r="BL557" s="82"/>
      <c r="BM557" s="80"/>
      <c r="BN557" s="81">
        <f t="shared" si="151"/>
        <v>0</v>
      </c>
      <c r="BO557" s="82"/>
    </row>
    <row r="558" spans="1:67" ht="39" hidden="1" customHeight="1" thickBot="1">
      <c r="A558" s="71">
        <v>85552</v>
      </c>
      <c r="B558" s="71" t="s">
        <v>2242</v>
      </c>
      <c r="C558" s="221" t="str">
        <f ca="1">IF(V558&gt;0,IF($C$12=B558,COUNT($C$12:C557,1),""),"")</f>
        <v/>
      </c>
      <c r="D558" s="221" t="str">
        <f ca="1">IF(V558&gt;0,IF($D$12=B558,COUNT($D$12:D557,1),""),"")</f>
        <v/>
      </c>
      <c r="E558" s="221" t="str">
        <f ca="1">IF(V558&gt;0,IF($E$12=B558,COUNT($E$12:E557,1),""),"")</f>
        <v/>
      </c>
      <c r="F558" s="221" t="str">
        <f ca="1">IF(V558&gt;0,IF($F$12=B558,COUNT($F$12:F557,1),""),"")</f>
        <v/>
      </c>
      <c r="G558" s="120">
        <v>923001150</v>
      </c>
      <c r="H558" s="115">
        <v>91617</v>
      </c>
      <c r="I558" s="116" t="s">
        <v>547</v>
      </c>
      <c r="J558" s="116" t="s">
        <v>546</v>
      </c>
      <c r="K558" s="324">
        <v>10256000</v>
      </c>
      <c r="L558" s="121"/>
      <c r="M558" s="117"/>
      <c r="N558" s="117"/>
      <c r="O558" s="324"/>
      <c r="P558" s="77">
        <f ca="1">SUMIF($W$12:BO558,$P$11,W558:BO558)</f>
        <v>0</v>
      </c>
      <c r="Q558" s="77">
        <f ca="1">SUMIF($W$12:BP558,$P$11,X558:BP558)</f>
        <v>0</v>
      </c>
      <c r="R558" s="77">
        <v>0</v>
      </c>
      <c r="S558" s="78">
        <f t="shared" ca="1" si="136"/>
        <v>0</v>
      </c>
      <c r="T558" s="77">
        <f t="shared" ca="1" si="137"/>
        <v>0</v>
      </c>
      <c r="U558" s="77">
        <v>0</v>
      </c>
      <c r="V558" s="79">
        <f t="shared" ca="1" si="138"/>
        <v>0</v>
      </c>
      <c r="W558" s="80"/>
      <c r="X558" s="81">
        <f t="shared" si="139"/>
        <v>0</v>
      </c>
      <c r="Y558" s="82"/>
      <c r="Z558" s="80"/>
      <c r="AA558" s="81">
        <f t="shared" si="140"/>
        <v>0</v>
      </c>
      <c r="AB558" s="82"/>
      <c r="AC558" s="80"/>
      <c r="AD558" s="81">
        <f t="shared" si="141"/>
        <v>0</v>
      </c>
      <c r="AE558" s="82"/>
      <c r="AF558" s="80"/>
      <c r="AG558" s="81">
        <f t="shared" si="142"/>
        <v>0</v>
      </c>
      <c r="AH558" s="82"/>
      <c r="AI558" s="80"/>
      <c r="AJ558" s="81">
        <f t="shared" si="143"/>
        <v>0</v>
      </c>
      <c r="AK558" s="82"/>
      <c r="AL558" s="80"/>
      <c r="AM558" s="81">
        <v>0</v>
      </c>
      <c r="AN558" s="82"/>
      <c r="AO558" s="80"/>
      <c r="AP558" s="81">
        <v>0</v>
      </c>
      <c r="AQ558" s="82"/>
      <c r="AR558" s="80"/>
      <c r="AS558" s="81">
        <f t="shared" si="144"/>
        <v>0</v>
      </c>
      <c r="AT558" s="82"/>
      <c r="AU558" s="80"/>
      <c r="AV558" s="81">
        <f t="shared" si="145"/>
        <v>0</v>
      </c>
      <c r="AW558" s="82"/>
      <c r="AX558" s="80"/>
      <c r="AY558" s="81">
        <f t="shared" si="146"/>
        <v>0</v>
      </c>
      <c r="AZ558" s="82"/>
      <c r="BA558" s="80"/>
      <c r="BB558" s="81">
        <f t="shared" si="147"/>
        <v>0</v>
      </c>
      <c r="BC558" s="82"/>
      <c r="BD558" s="80"/>
      <c r="BE558" s="81">
        <f t="shared" si="148"/>
        <v>0</v>
      </c>
      <c r="BF558" s="82"/>
      <c r="BG558" s="80"/>
      <c r="BH558" s="81">
        <f t="shared" si="149"/>
        <v>0</v>
      </c>
      <c r="BI558" s="82"/>
      <c r="BJ558" s="80"/>
      <c r="BK558" s="81">
        <f t="shared" si="150"/>
        <v>0</v>
      </c>
      <c r="BL558" s="82"/>
      <c r="BM558" s="80"/>
      <c r="BN558" s="81">
        <f t="shared" si="151"/>
        <v>0</v>
      </c>
      <c r="BO558" s="82"/>
    </row>
    <row r="559" spans="1:67" ht="39" customHeight="1" thickBot="1">
      <c r="A559" s="71">
        <v>85554</v>
      </c>
      <c r="B559" s="71" t="s">
        <v>2242</v>
      </c>
      <c r="C559" s="221">
        <f ca="1">IF(V559&gt;0,IF($C$12=B559,COUNT($C$12:C558,1),""),"")</f>
        <v>4</v>
      </c>
      <c r="D559" s="221" t="str">
        <f ca="1">IF(V559&gt;0,IF($D$12=B559,COUNT($D$12:D558,1),""),"")</f>
        <v/>
      </c>
      <c r="E559" s="221" t="str">
        <f ca="1">IF(V559&gt;0,IF($E$12=B559,COUNT($E$12:E558,1),""),"")</f>
        <v/>
      </c>
      <c r="F559" s="221" t="str">
        <f ca="1">IF(V559&gt;0,IF($F$12=B559,COUNT($F$12:F558,1),""),"")</f>
        <v/>
      </c>
      <c r="G559" s="120">
        <v>752013510</v>
      </c>
      <c r="H559" s="115">
        <v>91619</v>
      </c>
      <c r="I559" s="116" t="s">
        <v>548</v>
      </c>
      <c r="J559" s="116" t="s">
        <v>154</v>
      </c>
      <c r="K559" s="324">
        <v>7000</v>
      </c>
      <c r="L559" s="121"/>
      <c r="M559" s="117"/>
      <c r="N559" s="117"/>
      <c r="O559" s="324"/>
      <c r="P559" s="77">
        <f ca="1">SUMIF($W$12:BO559,$P$11,W559:BO559)</f>
        <v>10</v>
      </c>
      <c r="Q559" s="77">
        <f ca="1">SUMIF($W$12:BP559,$P$11,X559:BP559)</f>
        <v>10</v>
      </c>
      <c r="R559" s="77">
        <v>0</v>
      </c>
      <c r="S559" s="78">
        <f t="shared" ca="1" si="136"/>
        <v>70000</v>
      </c>
      <c r="T559" s="77">
        <f t="shared" ca="1" si="137"/>
        <v>0</v>
      </c>
      <c r="U559" s="77">
        <v>0</v>
      </c>
      <c r="V559" s="79">
        <f t="shared" ca="1" si="138"/>
        <v>70000</v>
      </c>
      <c r="W559" s="80"/>
      <c r="X559" s="81"/>
      <c r="Y559" s="82"/>
      <c r="Z559" s="80"/>
      <c r="AA559" s="81"/>
      <c r="AB559" s="82"/>
      <c r="AC559" s="80"/>
      <c r="AD559" s="81"/>
      <c r="AE559" s="82"/>
      <c r="AF559" s="80"/>
      <c r="AG559" s="81"/>
      <c r="AH559" s="82"/>
      <c r="AI559" s="80"/>
      <c r="AJ559" s="81"/>
      <c r="AK559" s="82"/>
      <c r="AL559" s="80"/>
      <c r="AM559" s="81"/>
      <c r="AN559" s="82"/>
      <c r="AO559" s="80">
        <v>10</v>
      </c>
      <c r="AP559" s="81">
        <v>10</v>
      </c>
      <c r="AQ559" s="82"/>
      <c r="AR559" s="80"/>
      <c r="AS559" s="81"/>
      <c r="AT559" s="82"/>
      <c r="AU559" s="80"/>
      <c r="AV559" s="81"/>
      <c r="AW559" s="82"/>
      <c r="AX559" s="80"/>
      <c r="AY559" s="81"/>
      <c r="AZ559" s="82"/>
      <c r="BA559" s="80"/>
      <c r="BB559" s="81"/>
      <c r="BC559" s="82"/>
      <c r="BD559" s="80"/>
      <c r="BE559" s="81"/>
      <c r="BF559" s="82"/>
      <c r="BG559" s="80"/>
      <c r="BH559" s="81"/>
      <c r="BI559" s="82"/>
      <c r="BJ559" s="80"/>
      <c r="BK559" s="81"/>
      <c r="BL559" s="82"/>
      <c r="BM559" s="80"/>
      <c r="BN559" s="81"/>
      <c r="BO559" s="82"/>
    </row>
    <row r="560" spans="1:67" ht="39" hidden="1" customHeight="1" thickBot="1">
      <c r="A560" s="71">
        <v>85555</v>
      </c>
      <c r="B560" s="71" t="s">
        <v>2242</v>
      </c>
      <c r="C560" s="221" t="str">
        <f ca="1">IF(V560&gt;0,IF($C$12=B560,COUNT($C$12:C559,1),""),"")</f>
        <v/>
      </c>
      <c r="D560" s="221" t="str">
        <f ca="1">IF(V560&gt;0,IF($D$12=B560,COUNT($D$12:D559,1),""),"")</f>
        <v/>
      </c>
      <c r="E560" s="221" t="str">
        <f ca="1">IF(V560&gt;0,IF($E$12=B560,COUNT($E$12:E559,1),""),"")</f>
        <v/>
      </c>
      <c r="F560" s="221" t="str">
        <f ca="1">IF(V560&gt;0,IF($F$12=B560,COUNT($F$12:F559,1),""),"")</f>
        <v/>
      </c>
      <c r="G560" s="120"/>
      <c r="H560" s="115">
        <v>91701</v>
      </c>
      <c r="I560" s="116" t="s">
        <v>549</v>
      </c>
      <c r="J560" s="116" t="s">
        <v>154</v>
      </c>
      <c r="K560" s="324">
        <v>351000</v>
      </c>
      <c r="L560" s="121">
        <v>421009</v>
      </c>
      <c r="M560" s="117" t="s">
        <v>1225</v>
      </c>
      <c r="N560" s="117" t="s">
        <v>154</v>
      </c>
      <c r="O560" s="324">
        <v>93100</v>
      </c>
      <c r="P560" s="77">
        <f ca="1">SUMIF($W$12:BO560,$P$11,W560:BO560)</f>
        <v>0</v>
      </c>
      <c r="Q560" s="77">
        <f ca="1">SUMIF($W$12:BP560,$P$11,X560:BP560)</f>
        <v>0</v>
      </c>
      <c r="R560" s="77">
        <f ca="1">SUMIF($W$12:BQ560,$P$11,Y560:BQ560)</f>
        <v>0</v>
      </c>
      <c r="S560" s="78">
        <f t="shared" ca="1" si="136"/>
        <v>0</v>
      </c>
      <c r="T560" s="77">
        <f t="shared" ca="1" si="137"/>
        <v>0</v>
      </c>
      <c r="U560" s="77">
        <f t="shared" ca="1" si="152"/>
        <v>0</v>
      </c>
      <c r="V560" s="79">
        <f t="shared" ca="1" si="138"/>
        <v>0</v>
      </c>
      <c r="W560" s="80"/>
      <c r="X560" s="81">
        <f t="shared" si="139"/>
        <v>0</v>
      </c>
      <c r="Y560" s="82"/>
      <c r="Z560" s="80"/>
      <c r="AA560" s="81">
        <f t="shared" si="140"/>
        <v>0</v>
      </c>
      <c r="AB560" s="82"/>
      <c r="AC560" s="80"/>
      <c r="AD560" s="81">
        <f t="shared" si="141"/>
        <v>0</v>
      </c>
      <c r="AE560" s="82"/>
      <c r="AF560" s="80"/>
      <c r="AG560" s="81">
        <f t="shared" si="142"/>
        <v>0</v>
      </c>
      <c r="AH560" s="82"/>
      <c r="AI560" s="80"/>
      <c r="AJ560" s="81">
        <f t="shared" si="143"/>
        <v>0</v>
      </c>
      <c r="AK560" s="82"/>
      <c r="AL560" s="80"/>
      <c r="AM560" s="81">
        <v>0</v>
      </c>
      <c r="AN560" s="82"/>
      <c r="AO560" s="80"/>
      <c r="AP560" s="81">
        <v>0</v>
      </c>
      <c r="AQ560" s="82"/>
      <c r="AR560" s="80"/>
      <c r="AS560" s="81">
        <f t="shared" si="144"/>
        <v>0</v>
      </c>
      <c r="AT560" s="82"/>
      <c r="AU560" s="80"/>
      <c r="AV560" s="81">
        <f t="shared" si="145"/>
        <v>0</v>
      </c>
      <c r="AW560" s="82"/>
      <c r="AX560" s="80"/>
      <c r="AY560" s="81">
        <f t="shared" si="146"/>
        <v>0</v>
      </c>
      <c r="AZ560" s="82"/>
      <c r="BA560" s="80"/>
      <c r="BB560" s="81">
        <f t="shared" si="147"/>
        <v>0</v>
      </c>
      <c r="BC560" s="82"/>
      <c r="BD560" s="80"/>
      <c r="BE560" s="81">
        <f t="shared" si="148"/>
        <v>0</v>
      </c>
      <c r="BF560" s="82"/>
      <c r="BG560" s="80"/>
      <c r="BH560" s="81">
        <f t="shared" si="149"/>
        <v>0</v>
      </c>
      <c r="BI560" s="82"/>
      <c r="BJ560" s="80"/>
      <c r="BK560" s="81">
        <f t="shared" si="150"/>
        <v>0</v>
      </c>
      <c r="BL560" s="82"/>
      <c r="BM560" s="80"/>
      <c r="BN560" s="81">
        <f t="shared" si="151"/>
        <v>0</v>
      </c>
      <c r="BO560" s="82"/>
    </row>
    <row r="561" spans="1:67" ht="39" hidden="1" customHeight="1" thickBot="1">
      <c r="A561" s="71">
        <v>85556</v>
      </c>
      <c r="B561" s="71" t="s">
        <v>2242</v>
      </c>
      <c r="C561" s="221" t="str">
        <f ca="1">IF(V561&gt;0,IF($C$12=B561,COUNT($C$12:C560,1),""),"")</f>
        <v/>
      </c>
      <c r="D561" s="221" t="str">
        <f ca="1">IF(V561&gt;0,IF($D$12=B561,COUNT($D$12:D560,1),""),"")</f>
        <v/>
      </c>
      <c r="E561" s="221" t="str">
        <f ca="1">IF(V561&gt;0,IF($E$12=B561,COUNT($E$12:E560,1),""),"")</f>
        <v/>
      </c>
      <c r="F561" s="221" t="str">
        <f ca="1">IF(V561&gt;0,IF($F$12=B561,COUNT($F$12:F560,1),""),"")</f>
        <v/>
      </c>
      <c r="G561" s="120"/>
      <c r="H561" s="115">
        <v>91702</v>
      </c>
      <c r="I561" s="116" t="s">
        <v>550</v>
      </c>
      <c r="J561" s="116" t="s">
        <v>154</v>
      </c>
      <c r="K561" s="324">
        <v>438000</v>
      </c>
      <c r="L561" s="121">
        <v>421009</v>
      </c>
      <c r="M561" s="117" t="s">
        <v>1225</v>
      </c>
      <c r="N561" s="117" t="s">
        <v>154</v>
      </c>
      <c r="O561" s="324">
        <v>93100</v>
      </c>
      <c r="P561" s="77">
        <f ca="1">SUMIF($W$12:BO561,$P$11,W561:BO561)</f>
        <v>0</v>
      </c>
      <c r="Q561" s="77">
        <f ca="1">SUMIF($W$12:BP561,$P$11,X561:BP561)</f>
        <v>0</v>
      </c>
      <c r="R561" s="77">
        <f ca="1">SUMIF($W$12:BQ561,$P$11,Y561:BQ561)</f>
        <v>0</v>
      </c>
      <c r="S561" s="78">
        <f t="shared" ca="1" si="136"/>
        <v>0</v>
      </c>
      <c r="T561" s="77">
        <f t="shared" ca="1" si="137"/>
        <v>0</v>
      </c>
      <c r="U561" s="77">
        <f t="shared" ca="1" si="152"/>
        <v>0</v>
      </c>
      <c r="V561" s="79">
        <f t="shared" ca="1" si="138"/>
        <v>0</v>
      </c>
      <c r="W561" s="80"/>
      <c r="X561" s="81">
        <f t="shared" si="139"/>
        <v>0</v>
      </c>
      <c r="Y561" s="82"/>
      <c r="Z561" s="80"/>
      <c r="AA561" s="81">
        <f t="shared" si="140"/>
        <v>0</v>
      </c>
      <c r="AB561" s="82"/>
      <c r="AC561" s="80"/>
      <c r="AD561" s="81">
        <f t="shared" si="141"/>
        <v>0</v>
      </c>
      <c r="AE561" s="82"/>
      <c r="AF561" s="80"/>
      <c r="AG561" s="81">
        <f t="shared" si="142"/>
        <v>0</v>
      </c>
      <c r="AH561" s="82"/>
      <c r="AI561" s="80"/>
      <c r="AJ561" s="81">
        <f t="shared" si="143"/>
        <v>0</v>
      </c>
      <c r="AK561" s="82"/>
      <c r="AL561" s="80"/>
      <c r="AM561" s="81">
        <v>0</v>
      </c>
      <c r="AN561" s="82"/>
      <c r="AO561" s="80"/>
      <c r="AP561" s="81">
        <v>0</v>
      </c>
      <c r="AQ561" s="82"/>
      <c r="AR561" s="80"/>
      <c r="AS561" s="81">
        <f t="shared" si="144"/>
        <v>0</v>
      </c>
      <c r="AT561" s="82"/>
      <c r="AU561" s="80"/>
      <c r="AV561" s="81">
        <f t="shared" si="145"/>
        <v>0</v>
      </c>
      <c r="AW561" s="82"/>
      <c r="AX561" s="80"/>
      <c r="AY561" s="81">
        <f t="shared" si="146"/>
        <v>0</v>
      </c>
      <c r="AZ561" s="82"/>
      <c r="BA561" s="80"/>
      <c r="BB561" s="81">
        <f t="shared" si="147"/>
        <v>0</v>
      </c>
      <c r="BC561" s="82"/>
      <c r="BD561" s="80"/>
      <c r="BE561" s="81">
        <f t="shared" si="148"/>
        <v>0</v>
      </c>
      <c r="BF561" s="82"/>
      <c r="BG561" s="80"/>
      <c r="BH561" s="81">
        <f t="shared" si="149"/>
        <v>0</v>
      </c>
      <c r="BI561" s="82"/>
      <c r="BJ561" s="80"/>
      <c r="BK561" s="81">
        <f t="shared" si="150"/>
        <v>0</v>
      </c>
      <c r="BL561" s="82"/>
      <c r="BM561" s="80"/>
      <c r="BN561" s="81">
        <f t="shared" si="151"/>
        <v>0</v>
      </c>
      <c r="BO561" s="82"/>
    </row>
    <row r="562" spans="1:67" ht="39" hidden="1" customHeight="1" thickBot="1">
      <c r="A562" s="71">
        <v>85557</v>
      </c>
      <c r="B562" s="71" t="s">
        <v>2242</v>
      </c>
      <c r="C562" s="221" t="str">
        <f ca="1">IF(V562&gt;0,IF($C$12=B562,COUNT($C$12:C561,1),""),"")</f>
        <v/>
      </c>
      <c r="D562" s="221" t="str">
        <f ca="1">IF(V562&gt;0,IF($D$12=B562,COUNT($D$12:D561,1),""),"")</f>
        <v/>
      </c>
      <c r="E562" s="221" t="str">
        <f ca="1">IF(V562&gt;0,IF($E$12=B562,COUNT($E$12:E561,1),""),"")</f>
        <v/>
      </c>
      <c r="F562" s="221" t="str">
        <f ca="1">IF(V562&gt;0,IF($F$12=B562,COUNT($F$12:F561,1),""),"")</f>
        <v/>
      </c>
      <c r="G562" s="120"/>
      <c r="H562" s="115">
        <v>91703</v>
      </c>
      <c r="I562" s="116" t="s">
        <v>551</v>
      </c>
      <c r="J562" s="116" t="s">
        <v>154</v>
      </c>
      <c r="K562" s="324">
        <v>688000</v>
      </c>
      <c r="L562" s="121">
        <v>421009</v>
      </c>
      <c r="M562" s="117" t="s">
        <v>1225</v>
      </c>
      <c r="N562" s="117" t="s">
        <v>154</v>
      </c>
      <c r="O562" s="324">
        <v>93100</v>
      </c>
      <c r="P562" s="77">
        <f ca="1">SUMIF($W$12:BO562,$P$11,W562:BO562)</f>
        <v>0</v>
      </c>
      <c r="Q562" s="77">
        <f ca="1">SUMIF($W$12:BP562,$P$11,X562:BP562)</f>
        <v>0</v>
      </c>
      <c r="R562" s="77">
        <f ca="1">SUMIF($W$12:BQ562,$P$11,Y562:BQ562)</f>
        <v>0</v>
      </c>
      <c r="S562" s="78">
        <f t="shared" ca="1" si="136"/>
        <v>0</v>
      </c>
      <c r="T562" s="77">
        <f t="shared" ca="1" si="137"/>
        <v>0</v>
      </c>
      <c r="U562" s="77">
        <f t="shared" ca="1" si="152"/>
        <v>0</v>
      </c>
      <c r="V562" s="79">
        <f t="shared" ca="1" si="138"/>
        <v>0</v>
      </c>
      <c r="W562" s="80"/>
      <c r="X562" s="81">
        <f t="shared" si="139"/>
        <v>0</v>
      </c>
      <c r="Y562" s="82"/>
      <c r="Z562" s="80"/>
      <c r="AA562" s="81">
        <f t="shared" si="140"/>
        <v>0</v>
      </c>
      <c r="AB562" s="82"/>
      <c r="AC562" s="80"/>
      <c r="AD562" s="81">
        <f t="shared" si="141"/>
        <v>0</v>
      </c>
      <c r="AE562" s="82"/>
      <c r="AF562" s="80"/>
      <c r="AG562" s="81">
        <f t="shared" si="142"/>
        <v>0</v>
      </c>
      <c r="AH562" s="82"/>
      <c r="AI562" s="80"/>
      <c r="AJ562" s="81">
        <f t="shared" si="143"/>
        <v>0</v>
      </c>
      <c r="AK562" s="82"/>
      <c r="AL562" s="80"/>
      <c r="AM562" s="81">
        <v>0</v>
      </c>
      <c r="AN562" s="82"/>
      <c r="AO562" s="80"/>
      <c r="AP562" s="81">
        <v>0</v>
      </c>
      <c r="AQ562" s="82"/>
      <c r="AR562" s="80"/>
      <c r="AS562" s="81">
        <f t="shared" si="144"/>
        <v>0</v>
      </c>
      <c r="AT562" s="82"/>
      <c r="AU562" s="80"/>
      <c r="AV562" s="81">
        <f t="shared" si="145"/>
        <v>0</v>
      </c>
      <c r="AW562" s="82"/>
      <c r="AX562" s="80"/>
      <c r="AY562" s="81">
        <f t="shared" si="146"/>
        <v>0</v>
      </c>
      <c r="AZ562" s="82"/>
      <c r="BA562" s="80"/>
      <c r="BB562" s="81">
        <f t="shared" si="147"/>
        <v>0</v>
      </c>
      <c r="BC562" s="82"/>
      <c r="BD562" s="80"/>
      <c r="BE562" s="81">
        <f t="shared" si="148"/>
        <v>0</v>
      </c>
      <c r="BF562" s="82"/>
      <c r="BG562" s="80"/>
      <c r="BH562" s="81">
        <f t="shared" si="149"/>
        <v>0</v>
      </c>
      <c r="BI562" s="82"/>
      <c r="BJ562" s="80"/>
      <c r="BK562" s="81">
        <f t="shared" si="150"/>
        <v>0</v>
      </c>
      <c r="BL562" s="82"/>
      <c r="BM562" s="80"/>
      <c r="BN562" s="81">
        <f t="shared" si="151"/>
        <v>0</v>
      </c>
      <c r="BO562" s="82"/>
    </row>
    <row r="563" spans="1:67" ht="39" hidden="1" customHeight="1" thickBot="1">
      <c r="A563" s="71">
        <v>85558</v>
      </c>
      <c r="B563" s="71" t="s">
        <v>2242</v>
      </c>
      <c r="C563" s="221" t="str">
        <f ca="1">IF(V563&gt;0,IF($C$12=B563,COUNT($C$12:C562,1),""),"")</f>
        <v/>
      </c>
      <c r="D563" s="221" t="str">
        <f ca="1">IF(V563&gt;0,IF($D$12=B563,COUNT($D$12:D562,1),""),"")</f>
        <v/>
      </c>
      <c r="E563" s="221" t="str">
        <f ca="1">IF(V563&gt;0,IF($E$12=B563,COUNT($E$12:E562,1),""),"")</f>
        <v/>
      </c>
      <c r="F563" s="221" t="str">
        <f ca="1">IF(V563&gt;0,IF($F$12=B563,COUNT($F$12:F562,1),""),"")</f>
        <v/>
      </c>
      <c r="G563" s="120">
        <v>417000200</v>
      </c>
      <c r="H563" s="115">
        <v>91704</v>
      </c>
      <c r="I563" s="116" t="s">
        <v>552</v>
      </c>
      <c r="J563" s="116" t="s">
        <v>154</v>
      </c>
      <c r="K563" s="324">
        <v>980000</v>
      </c>
      <c r="L563" s="121">
        <v>421009</v>
      </c>
      <c r="M563" s="117" t="s">
        <v>1225</v>
      </c>
      <c r="N563" s="117" t="s">
        <v>154</v>
      </c>
      <c r="O563" s="324">
        <v>93100</v>
      </c>
      <c r="P563" s="77">
        <f ca="1">SUMIF($W$12:BO563,$P$11,W563:BO563)</f>
        <v>0</v>
      </c>
      <c r="Q563" s="77">
        <f ca="1">SUMIF($W$12:BP563,$P$11,X563:BP563)</f>
        <v>0</v>
      </c>
      <c r="R563" s="77">
        <f ca="1">SUMIF($W$12:BQ563,$P$11,Y563:BQ563)</f>
        <v>0</v>
      </c>
      <c r="S563" s="78">
        <f t="shared" ca="1" si="136"/>
        <v>0</v>
      </c>
      <c r="T563" s="77">
        <f t="shared" ca="1" si="137"/>
        <v>0</v>
      </c>
      <c r="U563" s="77">
        <f t="shared" ca="1" si="152"/>
        <v>0</v>
      </c>
      <c r="V563" s="79">
        <f t="shared" ca="1" si="138"/>
        <v>0</v>
      </c>
      <c r="W563" s="80"/>
      <c r="X563" s="81">
        <f t="shared" si="139"/>
        <v>0</v>
      </c>
      <c r="Y563" s="82"/>
      <c r="Z563" s="80"/>
      <c r="AA563" s="81">
        <f t="shared" si="140"/>
        <v>0</v>
      </c>
      <c r="AB563" s="82"/>
      <c r="AC563" s="80"/>
      <c r="AD563" s="81">
        <f t="shared" si="141"/>
        <v>0</v>
      </c>
      <c r="AE563" s="82"/>
      <c r="AF563" s="80"/>
      <c r="AG563" s="81">
        <f t="shared" si="142"/>
        <v>0</v>
      </c>
      <c r="AH563" s="82"/>
      <c r="AI563" s="80"/>
      <c r="AJ563" s="81">
        <f t="shared" si="143"/>
        <v>0</v>
      </c>
      <c r="AK563" s="82"/>
      <c r="AL563" s="80"/>
      <c r="AM563" s="81">
        <v>0</v>
      </c>
      <c r="AN563" s="82"/>
      <c r="AO563" s="80"/>
      <c r="AP563" s="81">
        <v>0</v>
      </c>
      <c r="AQ563" s="82"/>
      <c r="AR563" s="80"/>
      <c r="AS563" s="81">
        <f t="shared" si="144"/>
        <v>0</v>
      </c>
      <c r="AT563" s="82"/>
      <c r="AU563" s="80"/>
      <c r="AV563" s="81">
        <f t="shared" si="145"/>
        <v>0</v>
      </c>
      <c r="AW563" s="82"/>
      <c r="AX563" s="80"/>
      <c r="AY563" s="81">
        <f t="shared" si="146"/>
        <v>0</v>
      </c>
      <c r="AZ563" s="82"/>
      <c r="BA563" s="80"/>
      <c r="BB563" s="81">
        <f t="shared" si="147"/>
        <v>0</v>
      </c>
      <c r="BC563" s="82"/>
      <c r="BD563" s="80"/>
      <c r="BE563" s="81">
        <f t="shared" si="148"/>
        <v>0</v>
      </c>
      <c r="BF563" s="82"/>
      <c r="BG563" s="80"/>
      <c r="BH563" s="81">
        <f t="shared" si="149"/>
        <v>0</v>
      </c>
      <c r="BI563" s="82"/>
      <c r="BJ563" s="80"/>
      <c r="BK563" s="81">
        <f t="shared" si="150"/>
        <v>0</v>
      </c>
      <c r="BL563" s="82"/>
      <c r="BM563" s="80"/>
      <c r="BN563" s="81">
        <f t="shared" si="151"/>
        <v>0</v>
      </c>
      <c r="BO563" s="82"/>
    </row>
    <row r="564" spans="1:67" ht="39" hidden="1" customHeight="1" thickBot="1">
      <c r="A564" s="71">
        <v>85559</v>
      </c>
      <c r="B564" s="71" t="s">
        <v>2242</v>
      </c>
      <c r="C564" s="221" t="str">
        <f ca="1">IF(V564&gt;0,IF($C$12=B564,COUNT($C$12:C563,1),""),"")</f>
        <v/>
      </c>
      <c r="D564" s="221" t="str">
        <f ca="1">IF(V564&gt;0,IF($D$12=B564,COUNT($D$12:D563,1),""),"")</f>
        <v/>
      </c>
      <c r="E564" s="221" t="str">
        <f ca="1">IF(V564&gt;0,IF($E$12=B564,COUNT($E$12:E563,1),""),"")</f>
        <v/>
      </c>
      <c r="F564" s="221" t="str">
        <f ca="1">IF(V564&gt;0,IF($F$12=B564,COUNT($F$12:F563,1),""),"")</f>
        <v/>
      </c>
      <c r="G564" s="120">
        <v>417000720</v>
      </c>
      <c r="H564" s="115">
        <v>91705</v>
      </c>
      <c r="I564" s="116" t="s">
        <v>553</v>
      </c>
      <c r="J564" s="116" t="s">
        <v>154</v>
      </c>
      <c r="K564" s="324">
        <v>1374000</v>
      </c>
      <c r="L564" s="121">
        <v>421010</v>
      </c>
      <c r="M564" s="117" t="s">
        <v>1226</v>
      </c>
      <c r="N564" s="117" t="s">
        <v>154</v>
      </c>
      <c r="O564" s="324">
        <v>172000</v>
      </c>
      <c r="P564" s="77">
        <f ca="1">SUMIF($W$12:BO564,$P$11,W564:BO564)</f>
        <v>0</v>
      </c>
      <c r="Q564" s="77">
        <f ca="1">SUMIF($W$12:BP564,$P$11,X564:BP564)</f>
        <v>0</v>
      </c>
      <c r="R564" s="77">
        <f ca="1">SUMIF($W$12:BQ564,$P$11,Y564:BQ564)</f>
        <v>0</v>
      </c>
      <c r="S564" s="78">
        <f t="shared" ca="1" si="136"/>
        <v>0</v>
      </c>
      <c r="T564" s="77">
        <f t="shared" ca="1" si="137"/>
        <v>0</v>
      </c>
      <c r="U564" s="77">
        <f t="shared" ca="1" si="152"/>
        <v>0</v>
      </c>
      <c r="V564" s="79">
        <f t="shared" ca="1" si="138"/>
        <v>0</v>
      </c>
      <c r="W564" s="80"/>
      <c r="X564" s="81">
        <f t="shared" si="139"/>
        <v>0</v>
      </c>
      <c r="Y564" s="82"/>
      <c r="Z564" s="80"/>
      <c r="AA564" s="81">
        <f t="shared" si="140"/>
        <v>0</v>
      </c>
      <c r="AB564" s="82"/>
      <c r="AC564" s="80"/>
      <c r="AD564" s="81">
        <f t="shared" si="141"/>
        <v>0</v>
      </c>
      <c r="AE564" s="82"/>
      <c r="AF564" s="80"/>
      <c r="AG564" s="81">
        <f t="shared" si="142"/>
        <v>0</v>
      </c>
      <c r="AH564" s="82"/>
      <c r="AI564" s="80"/>
      <c r="AJ564" s="81">
        <f t="shared" si="143"/>
        <v>0</v>
      </c>
      <c r="AK564" s="82"/>
      <c r="AL564" s="80"/>
      <c r="AM564" s="81">
        <v>0</v>
      </c>
      <c r="AN564" s="82"/>
      <c r="AO564" s="80"/>
      <c r="AP564" s="81">
        <v>0</v>
      </c>
      <c r="AQ564" s="82"/>
      <c r="AR564" s="80"/>
      <c r="AS564" s="81">
        <f t="shared" si="144"/>
        <v>0</v>
      </c>
      <c r="AT564" s="82"/>
      <c r="AU564" s="80"/>
      <c r="AV564" s="81">
        <f t="shared" si="145"/>
        <v>0</v>
      </c>
      <c r="AW564" s="82"/>
      <c r="AX564" s="80"/>
      <c r="AY564" s="81">
        <f t="shared" si="146"/>
        <v>0</v>
      </c>
      <c r="AZ564" s="82"/>
      <c r="BA564" s="80"/>
      <c r="BB564" s="81">
        <f t="shared" si="147"/>
        <v>0</v>
      </c>
      <c r="BC564" s="82"/>
      <c r="BD564" s="80"/>
      <c r="BE564" s="81">
        <f t="shared" si="148"/>
        <v>0</v>
      </c>
      <c r="BF564" s="82"/>
      <c r="BG564" s="80"/>
      <c r="BH564" s="81">
        <f t="shared" si="149"/>
        <v>0</v>
      </c>
      <c r="BI564" s="82"/>
      <c r="BJ564" s="80"/>
      <c r="BK564" s="81">
        <f t="shared" si="150"/>
        <v>0</v>
      </c>
      <c r="BL564" s="82"/>
      <c r="BM564" s="80"/>
      <c r="BN564" s="81">
        <f t="shared" si="151"/>
        <v>0</v>
      </c>
      <c r="BO564" s="82"/>
    </row>
    <row r="565" spans="1:67" ht="39" hidden="1" customHeight="1" thickBot="1">
      <c r="A565" s="71">
        <v>85560</v>
      </c>
      <c r="B565" s="71" t="s">
        <v>2242</v>
      </c>
      <c r="C565" s="221" t="str">
        <f ca="1">IF(V565&gt;0,IF($C$12=B565,COUNT($C$12:C564,1),""),"")</f>
        <v/>
      </c>
      <c r="D565" s="221" t="str">
        <f ca="1">IF(V565&gt;0,IF($D$12=B565,COUNT($D$12:D564,1),""),"")</f>
        <v/>
      </c>
      <c r="E565" s="221" t="str">
        <f ca="1">IF(V565&gt;0,IF($E$12=B565,COUNT($E$12:E564,1),""),"")</f>
        <v/>
      </c>
      <c r="F565" s="221" t="str">
        <f ca="1">IF(V565&gt;0,IF($F$12=B565,COUNT($F$12:F564,1),""),"")</f>
        <v/>
      </c>
      <c r="G565" s="120">
        <v>953001887</v>
      </c>
      <c r="H565" s="115">
        <v>91706</v>
      </c>
      <c r="I565" s="116" t="s">
        <v>554</v>
      </c>
      <c r="J565" s="116" t="s">
        <v>154</v>
      </c>
      <c r="K565" s="324">
        <v>2090000</v>
      </c>
      <c r="L565" s="121">
        <v>421010</v>
      </c>
      <c r="M565" s="117" t="s">
        <v>1226</v>
      </c>
      <c r="N565" s="117" t="s">
        <v>154</v>
      </c>
      <c r="O565" s="324">
        <v>172000</v>
      </c>
      <c r="P565" s="77">
        <f ca="1">SUMIF($W$12:BO565,$P$11,W565:BO565)</f>
        <v>0</v>
      </c>
      <c r="Q565" s="77">
        <f ca="1">SUMIF($W$12:BP565,$P$11,X565:BP565)</f>
        <v>0</v>
      </c>
      <c r="R565" s="77">
        <f ca="1">SUMIF($W$12:BQ565,$P$11,Y565:BQ565)</f>
        <v>0</v>
      </c>
      <c r="S565" s="78">
        <f t="shared" ca="1" si="136"/>
        <v>0</v>
      </c>
      <c r="T565" s="77">
        <f t="shared" ca="1" si="137"/>
        <v>0</v>
      </c>
      <c r="U565" s="77">
        <f t="shared" ca="1" si="152"/>
        <v>0</v>
      </c>
      <c r="V565" s="79">
        <f t="shared" ca="1" si="138"/>
        <v>0</v>
      </c>
      <c r="W565" s="80"/>
      <c r="X565" s="81">
        <f t="shared" si="139"/>
        <v>0</v>
      </c>
      <c r="Y565" s="82"/>
      <c r="Z565" s="80"/>
      <c r="AA565" s="81">
        <f t="shared" si="140"/>
        <v>0</v>
      </c>
      <c r="AB565" s="82"/>
      <c r="AC565" s="80"/>
      <c r="AD565" s="81">
        <f t="shared" si="141"/>
        <v>0</v>
      </c>
      <c r="AE565" s="82"/>
      <c r="AF565" s="80"/>
      <c r="AG565" s="81">
        <f t="shared" si="142"/>
        <v>0</v>
      </c>
      <c r="AH565" s="82"/>
      <c r="AI565" s="80"/>
      <c r="AJ565" s="81">
        <f t="shared" si="143"/>
        <v>0</v>
      </c>
      <c r="AK565" s="82"/>
      <c r="AL565" s="80"/>
      <c r="AM565" s="81">
        <v>0</v>
      </c>
      <c r="AN565" s="82"/>
      <c r="AO565" s="80"/>
      <c r="AP565" s="81">
        <v>0</v>
      </c>
      <c r="AQ565" s="82"/>
      <c r="AR565" s="80"/>
      <c r="AS565" s="81">
        <f t="shared" si="144"/>
        <v>0</v>
      </c>
      <c r="AT565" s="82"/>
      <c r="AU565" s="80"/>
      <c r="AV565" s="81">
        <f t="shared" si="145"/>
        <v>0</v>
      </c>
      <c r="AW565" s="82"/>
      <c r="AX565" s="80"/>
      <c r="AY565" s="81">
        <f t="shared" si="146"/>
        <v>0</v>
      </c>
      <c r="AZ565" s="82"/>
      <c r="BA565" s="80"/>
      <c r="BB565" s="81">
        <f t="shared" si="147"/>
        <v>0</v>
      </c>
      <c r="BC565" s="82"/>
      <c r="BD565" s="80"/>
      <c r="BE565" s="81">
        <f t="shared" si="148"/>
        <v>0</v>
      </c>
      <c r="BF565" s="82"/>
      <c r="BG565" s="80"/>
      <c r="BH565" s="81">
        <f t="shared" si="149"/>
        <v>0</v>
      </c>
      <c r="BI565" s="82"/>
      <c r="BJ565" s="80"/>
      <c r="BK565" s="81">
        <f t="shared" si="150"/>
        <v>0</v>
      </c>
      <c r="BL565" s="82"/>
      <c r="BM565" s="80"/>
      <c r="BN565" s="81">
        <f t="shared" si="151"/>
        <v>0</v>
      </c>
      <c r="BO565" s="82"/>
    </row>
    <row r="566" spans="1:67" ht="39" hidden="1" customHeight="1" thickBot="1">
      <c r="A566" s="71">
        <v>85561</v>
      </c>
      <c r="B566" s="71" t="s">
        <v>2242</v>
      </c>
      <c r="C566" s="221" t="str">
        <f ca="1">IF(V566&gt;0,IF($C$12=B566,COUNT($C$12:C565,1),""),"")</f>
        <v/>
      </c>
      <c r="D566" s="221" t="str">
        <f ca="1">IF(V566&gt;0,IF($D$12=B566,COUNT($D$12:D565,1),""),"")</f>
        <v/>
      </c>
      <c r="E566" s="221" t="str">
        <f ca="1">IF(V566&gt;0,IF($E$12=B566,COUNT($E$12:E565,1),""),"")</f>
        <v/>
      </c>
      <c r="F566" s="221" t="str">
        <f ca="1">IF(V566&gt;0,IF($F$12=B566,COUNT($F$12:F565,1),""),"")</f>
        <v/>
      </c>
      <c r="G566" s="120"/>
      <c r="H566" s="115">
        <v>91707</v>
      </c>
      <c r="I566" s="116" t="s">
        <v>555</v>
      </c>
      <c r="J566" s="116" t="s">
        <v>154</v>
      </c>
      <c r="K566" s="324">
        <v>2167000</v>
      </c>
      <c r="L566" s="121">
        <v>421010</v>
      </c>
      <c r="M566" s="117" t="s">
        <v>1226</v>
      </c>
      <c r="N566" s="117" t="s">
        <v>154</v>
      </c>
      <c r="O566" s="324">
        <v>172000</v>
      </c>
      <c r="P566" s="77">
        <f ca="1">SUMIF($W$12:BO566,$P$11,W566:BO566)</f>
        <v>0</v>
      </c>
      <c r="Q566" s="77">
        <f ca="1">SUMIF($W$12:BP566,$P$11,X566:BP566)</f>
        <v>0</v>
      </c>
      <c r="R566" s="77">
        <f ca="1">SUMIF($W$12:BQ566,$P$11,Y566:BQ566)</f>
        <v>0</v>
      </c>
      <c r="S566" s="78">
        <f t="shared" ca="1" si="136"/>
        <v>0</v>
      </c>
      <c r="T566" s="77">
        <f t="shared" ca="1" si="137"/>
        <v>0</v>
      </c>
      <c r="U566" s="77">
        <f t="shared" ca="1" si="152"/>
        <v>0</v>
      </c>
      <c r="V566" s="79">
        <f t="shared" ca="1" si="138"/>
        <v>0</v>
      </c>
      <c r="W566" s="80"/>
      <c r="X566" s="81">
        <f t="shared" si="139"/>
        <v>0</v>
      </c>
      <c r="Y566" s="82"/>
      <c r="Z566" s="80"/>
      <c r="AA566" s="81">
        <f t="shared" si="140"/>
        <v>0</v>
      </c>
      <c r="AB566" s="82"/>
      <c r="AC566" s="80"/>
      <c r="AD566" s="81">
        <f t="shared" si="141"/>
        <v>0</v>
      </c>
      <c r="AE566" s="82"/>
      <c r="AF566" s="80"/>
      <c r="AG566" s="81">
        <f t="shared" si="142"/>
        <v>0</v>
      </c>
      <c r="AH566" s="82"/>
      <c r="AI566" s="80"/>
      <c r="AJ566" s="81">
        <f t="shared" si="143"/>
        <v>0</v>
      </c>
      <c r="AK566" s="82"/>
      <c r="AL566" s="80"/>
      <c r="AM566" s="81">
        <v>0</v>
      </c>
      <c r="AN566" s="82"/>
      <c r="AO566" s="80"/>
      <c r="AP566" s="81">
        <v>0</v>
      </c>
      <c r="AQ566" s="82"/>
      <c r="AR566" s="80"/>
      <c r="AS566" s="81">
        <f t="shared" si="144"/>
        <v>0</v>
      </c>
      <c r="AT566" s="82"/>
      <c r="AU566" s="80"/>
      <c r="AV566" s="81">
        <f t="shared" si="145"/>
        <v>0</v>
      </c>
      <c r="AW566" s="82"/>
      <c r="AX566" s="80"/>
      <c r="AY566" s="81">
        <f t="shared" si="146"/>
        <v>0</v>
      </c>
      <c r="AZ566" s="82"/>
      <c r="BA566" s="80"/>
      <c r="BB566" s="81">
        <f t="shared" si="147"/>
        <v>0</v>
      </c>
      <c r="BC566" s="82"/>
      <c r="BD566" s="80"/>
      <c r="BE566" s="81">
        <f t="shared" si="148"/>
        <v>0</v>
      </c>
      <c r="BF566" s="82"/>
      <c r="BG566" s="80"/>
      <c r="BH566" s="81">
        <f t="shared" si="149"/>
        <v>0</v>
      </c>
      <c r="BI566" s="82"/>
      <c r="BJ566" s="80"/>
      <c r="BK566" s="81">
        <f t="shared" si="150"/>
        <v>0</v>
      </c>
      <c r="BL566" s="82"/>
      <c r="BM566" s="80"/>
      <c r="BN566" s="81">
        <f t="shared" si="151"/>
        <v>0</v>
      </c>
      <c r="BO566" s="82"/>
    </row>
    <row r="567" spans="1:67" ht="39" hidden="1" customHeight="1" thickBot="1">
      <c r="A567" s="71">
        <v>85562</v>
      </c>
      <c r="B567" s="71" t="s">
        <v>2242</v>
      </c>
      <c r="C567" s="221" t="str">
        <f ca="1">IF(V567&gt;0,IF($C$12=B567,COUNT($C$12:C566,1),""),"")</f>
        <v/>
      </c>
      <c r="D567" s="221" t="str">
        <f ca="1">IF(V567&gt;0,IF($D$12=B567,COUNT($D$12:D566,1),""),"")</f>
        <v/>
      </c>
      <c r="E567" s="221" t="str">
        <f ca="1">IF(V567&gt;0,IF($E$12=B567,COUNT($E$12:E566,1),""),"")</f>
        <v/>
      </c>
      <c r="F567" s="221" t="str">
        <f ca="1">IF(V567&gt;0,IF($F$12=B567,COUNT($F$12:F566,1),""),"")</f>
        <v/>
      </c>
      <c r="G567" s="120"/>
      <c r="H567" s="115">
        <v>91708</v>
      </c>
      <c r="I567" s="116" t="s">
        <v>556</v>
      </c>
      <c r="J567" s="116" t="s">
        <v>154</v>
      </c>
      <c r="K567" s="324">
        <v>2764000</v>
      </c>
      <c r="L567" s="121">
        <v>421010</v>
      </c>
      <c r="M567" s="117" t="s">
        <v>1226</v>
      </c>
      <c r="N567" s="117" t="s">
        <v>154</v>
      </c>
      <c r="O567" s="324">
        <v>172000</v>
      </c>
      <c r="P567" s="77">
        <f ca="1">SUMIF($W$12:BO567,$P$11,W567:BO567)</f>
        <v>0</v>
      </c>
      <c r="Q567" s="77">
        <f ca="1">SUMIF($W$12:BP567,$P$11,X567:BP567)</f>
        <v>0</v>
      </c>
      <c r="R567" s="77">
        <f ca="1">SUMIF($W$12:BQ567,$P$11,Y567:BQ567)</f>
        <v>0</v>
      </c>
      <c r="S567" s="78">
        <f t="shared" ca="1" si="136"/>
        <v>0</v>
      </c>
      <c r="T567" s="77">
        <f t="shared" ca="1" si="137"/>
        <v>0</v>
      </c>
      <c r="U567" s="77">
        <f t="shared" ca="1" si="152"/>
        <v>0</v>
      </c>
      <c r="V567" s="79">
        <f t="shared" ca="1" si="138"/>
        <v>0</v>
      </c>
      <c r="W567" s="80"/>
      <c r="X567" s="81">
        <f t="shared" si="139"/>
        <v>0</v>
      </c>
      <c r="Y567" s="82"/>
      <c r="Z567" s="80"/>
      <c r="AA567" s="81">
        <f t="shared" si="140"/>
        <v>0</v>
      </c>
      <c r="AB567" s="82"/>
      <c r="AC567" s="80"/>
      <c r="AD567" s="81">
        <f t="shared" si="141"/>
        <v>0</v>
      </c>
      <c r="AE567" s="82"/>
      <c r="AF567" s="80"/>
      <c r="AG567" s="81">
        <f t="shared" si="142"/>
        <v>0</v>
      </c>
      <c r="AH567" s="82"/>
      <c r="AI567" s="80"/>
      <c r="AJ567" s="81">
        <f t="shared" si="143"/>
        <v>0</v>
      </c>
      <c r="AK567" s="82"/>
      <c r="AL567" s="80"/>
      <c r="AM567" s="81">
        <v>0</v>
      </c>
      <c r="AN567" s="82"/>
      <c r="AO567" s="80"/>
      <c r="AP567" s="81">
        <v>0</v>
      </c>
      <c r="AQ567" s="82"/>
      <c r="AR567" s="80"/>
      <c r="AS567" s="81">
        <f t="shared" si="144"/>
        <v>0</v>
      </c>
      <c r="AT567" s="82"/>
      <c r="AU567" s="80"/>
      <c r="AV567" s="81">
        <f t="shared" si="145"/>
        <v>0</v>
      </c>
      <c r="AW567" s="82"/>
      <c r="AX567" s="80"/>
      <c r="AY567" s="81">
        <f t="shared" si="146"/>
        <v>0</v>
      </c>
      <c r="AZ567" s="82"/>
      <c r="BA567" s="80"/>
      <c r="BB567" s="81">
        <f t="shared" si="147"/>
        <v>0</v>
      </c>
      <c r="BC567" s="82"/>
      <c r="BD567" s="80"/>
      <c r="BE567" s="81">
        <f t="shared" si="148"/>
        <v>0</v>
      </c>
      <c r="BF567" s="82"/>
      <c r="BG567" s="80"/>
      <c r="BH567" s="81">
        <f t="shared" si="149"/>
        <v>0</v>
      </c>
      <c r="BI567" s="82"/>
      <c r="BJ567" s="80"/>
      <c r="BK567" s="81">
        <f t="shared" si="150"/>
        <v>0</v>
      </c>
      <c r="BL567" s="82"/>
      <c r="BM567" s="80"/>
      <c r="BN567" s="81">
        <f t="shared" si="151"/>
        <v>0</v>
      </c>
      <c r="BO567" s="82"/>
    </row>
    <row r="568" spans="1:67" ht="39" hidden="1" customHeight="1" thickBot="1">
      <c r="A568" s="71">
        <v>85563</v>
      </c>
      <c r="B568" s="71" t="s">
        <v>2242</v>
      </c>
      <c r="C568" s="221" t="str">
        <f ca="1">IF(V568&gt;0,IF($C$12=B568,COUNT($C$12:C567,1),""),"")</f>
        <v/>
      </c>
      <c r="D568" s="221" t="str">
        <f ca="1">IF(V568&gt;0,IF($D$12=B568,COUNT($D$12:D567,1),""),"")</f>
        <v/>
      </c>
      <c r="E568" s="221" t="str">
        <f ca="1">IF(V568&gt;0,IF($E$12=B568,COUNT($E$12:E567,1),""),"")</f>
        <v/>
      </c>
      <c r="F568" s="221" t="str">
        <f ca="1">IF(V568&gt;0,IF($F$12=B568,COUNT($F$12:F567,1),""),"")</f>
        <v/>
      </c>
      <c r="G568" s="120"/>
      <c r="H568" s="115">
        <v>91709</v>
      </c>
      <c r="I568" s="116" t="s">
        <v>557</v>
      </c>
      <c r="J568" s="116" t="s">
        <v>154</v>
      </c>
      <c r="K568" s="324">
        <v>3587000</v>
      </c>
      <c r="L568" s="121">
        <v>421010</v>
      </c>
      <c r="M568" s="117" t="s">
        <v>1226</v>
      </c>
      <c r="N568" s="117" t="s">
        <v>154</v>
      </c>
      <c r="O568" s="324">
        <v>172000</v>
      </c>
      <c r="P568" s="77">
        <f ca="1">SUMIF($W$12:BO568,$P$11,W568:BO568)</f>
        <v>0</v>
      </c>
      <c r="Q568" s="77">
        <f ca="1">SUMIF($W$12:BP568,$P$11,X568:BP568)</f>
        <v>0</v>
      </c>
      <c r="R568" s="77">
        <f ca="1">SUMIF($W$12:BQ568,$P$11,Y568:BQ568)</f>
        <v>0</v>
      </c>
      <c r="S568" s="78">
        <f t="shared" ca="1" si="136"/>
        <v>0</v>
      </c>
      <c r="T568" s="77">
        <f t="shared" ca="1" si="137"/>
        <v>0</v>
      </c>
      <c r="U568" s="77">
        <f t="shared" ca="1" si="152"/>
        <v>0</v>
      </c>
      <c r="V568" s="79">
        <f t="shared" ca="1" si="138"/>
        <v>0</v>
      </c>
      <c r="W568" s="80"/>
      <c r="X568" s="81">
        <f t="shared" si="139"/>
        <v>0</v>
      </c>
      <c r="Y568" s="82"/>
      <c r="Z568" s="80"/>
      <c r="AA568" s="81">
        <f t="shared" si="140"/>
        <v>0</v>
      </c>
      <c r="AB568" s="82"/>
      <c r="AC568" s="80"/>
      <c r="AD568" s="81">
        <f t="shared" si="141"/>
        <v>0</v>
      </c>
      <c r="AE568" s="82"/>
      <c r="AF568" s="80"/>
      <c r="AG568" s="81">
        <f t="shared" si="142"/>
        <v>0</v>
      </c>
      <c r="AH568" s="82"/>
      <c r="AI568" s="80"/>
      <c r="AJ568" s="81">
        <f t="shared" si="143"/>
        <v>0</v>
      </c>
      <c r="AK568" s="82"/>
      <c r="AL568" s="80"/>
      <c r="AM568" s="81">
        <v>0</v>
      </c>
      <c r="AN568" s="82"/>
      <c r="AO568" s="80"/>
      <c r="AP568" s="81">
        <v>0</v>
      </c>
      <c r="AQ568" s="82"/>
      <c r="AR568" s="80"/>
      <c r="AS568" s="81">
        <f t="shared" si="144"/>
        <v>0</v>
      </c>
      <c r="AT568" s="82"/>
      <c r="AU568" s="80"/>
      <c r="AV568" s="81">
        <f t="shared" si="145"/>
        <v>0</v>
      </c>
      <c r="AW568" s="82"/>
      <c r="AX568" s="80"/>
      <c r="AY568" s="81">
        <f t="shared" si="146"/>
        <v>0</v>
      </c>
      <c r="AZ568" s="82"/>
      <c r="BA568" s="80"/>
      <c r="BB568" s="81">
        <f t="shared" si="147"/>
        <v>0</v>
      </c>
      <c r="BC568" s="82"/>
      <c r="BD568" s="80"/>
      <c r="BE568" s="81">
        <f t="shared" si="148"/>
        <v>0</v>
      </c>
      <c r="BF568" s="82"/>
      <c r="BG568" s="80"/>
      <c r="BH568" s="81">
        <f t="shared" si="149"/>
        <v>0</v>
      </c>
      <c r="BI568" s="82"/>
      <c r="BJ568" s="80"/>
      <c r="BK568" s="81">
        <f t="shared" si="150"/>
        <v>0</v>
      </c>
      <c r="BL568" s="82"/>
      <c r="BM568" s="80"/>
      <c r="BN568" s="81">
        <f t="shared" si="151"/>
        <v>0</v>
      </c>
      <c r="BO568" s="82"/>
    </row>
    <row r="569" spans="1:67" ht="39" hidden="1" customHeight="1" thickBot="1">
      <c r="A569" s="71">
        <v>85564</v>
      </c>
      <c r="B569" s="71" t="s">
        <v>2242</v>
      </c>
      <c r="C569" s="221" t="str">
        <f ca="1">IF(V569&gt;0,IF($C$12=B569,COUNT($C$12:C568,1),""),"")</f>
        <v/>
      </c>
      <c r="D569" s="221" t="str">
        <f ca="1">IF(V569&gt;0,IF($D$12=B569,COUNT($D$12:D568,1),""),"")</f>
        <v/>
      </c>
      <c r="E569" s="221" t="str">
        <f ca="1">IF(V569&gt;0,IF($E$12=B569,COUNT($E$12:E568,1),""),"")</f>
        <v/>
      </c>
      <c r="F569" s="221" t="str">
        <f ca="1">IF(V569&gt;0,IF($F$12=B569,COUNT($F$12:F568,1),""),"")</f>
        <v/>
      </c>
      <c r="G569" s="120"/>
      <c r="H569" s="115">
        <v>91710</v>
      </c>
      <c r="I569" s="116" t="s">
        <v>558</v>
      </c>
      <c r="J569" s="116" t="s">
        <v>154</v>
      </c>
      <c r="K569" s="324">
        <v>4549000</v>
      </c>
      <c r="L569" s="121">
        <v>421010</v>
      </c>
      <c r="M569" s="117" t="s">
        <v>1226</v>
      </c>
      <c r="N569" s="117" t="s">
        <v>154</v>
      </c>
      <c r="O569" s="324">
        <v>172000</v>
      </c>
      <c r="P569" s="77">
        <f ca="1">SUMIF($W$12:BO569,$P$11,W569:BO569)</f>
        <v>0</v>
      </c>
      <c r="Q569" s="77">
        <f ca="1">SUMIF($W$12:BP569,$P$11,X569:BP569)</f>
        <v>0</v>
      </c>
      <c r="R569" s="77">
        <f ca="1">SUMIF($W$12:BQ569,$P$11,Y569:BQ569)</f>
        <v>0</v>
      </c>
      <c r="S569" s="78">
        <f t="shared" ca="1" si="136"/>
        <v>0</v>
      </c>
      <c r="T569" s="77">
        <f t="shared" ca="1" si="137"/>
        <v>0</v>
      </c>
      <c r="U569" s="77">
        <f t="shared" ca="1" si="152"/>
        <v>0</v>
      </c>
      <c r="V569" s="79">
        <f t="shared" ca="1" si="138"/>
        <v>0</v>
      </c>
      <c r="W569" s="80"/>
      <c r="X569" s="81">
        <f t="shared" si="139"/>
        <v>0</v>
      </c>
      <c r="Y569" s="82"/>
      <c r="Z569" s="80"/>
      <c r="AA569" s="81">
        <f t="shared" si="140"/>
        <v>0</v>
      </c>
      <c r="AB569" s="82"/>
      <c r="AC569" s="80"/>
      <c r="AD569" s="81">
        <f t="shared" si="141"/>
        <v>0</v>
      </c>
      <c r="AE569" s="82"/>
      <c r="AF569" s="80"/>
      <c r="AG569" s="81">
        <f t="shared" si="142"/>
        <v>0</v>
      </c>
      <c r="AH569" s="82"/>
      <c r="AI569" s="80"/>
      <c r="AJ569" s="81">
        <f t="shared" si="143"/>
        <v>0</v>
      </c>
      <c r="AK569" s="82"/>
      <c r="AL569" s="80"/>
      <c r="AM569" s="81">
        <v>0</v>
      </c>
      <c r="AN569" s="82"/>
      <c r="AO569" s="80"/>
      <c r="AP569" s="81">
        <v>0</v>
      </c>
      <c r="AQ569" s="82"/>
      <c r="AR569" s="80"/>
      <c r="AS569" s="81">
        <f t="shared" si="144"/>
        <v>0</v>
      </c>
      <c r="AT569" s="82"/>
      <c r="AU569" s="80"/>
      <c r="AV569" s="81">
        <f t="shared" si="145"/>
        <v>0</v>
      </c>
      <c r="AW569" s="82"/>
      <c r="AX569" s="80"/>
      <c r="AY569" s="81">
        <f t="shared" si="146"/>
        <v>0</v>
      </c>
      <c r="AZ569" s="82"/>
      <c r="BA569" s="80"/>
      <c r="BB569" s="81">
        <f t="shared" si="147"/>
        <v>0</v>
      </c>
      <c r="BC569" s="82"/>
      <c r="BD569" s="80"/>
      <c r="BE569" s="81">
        <f t="shared" si="148"/>
        <v>0</v>
      </c>
      <c r="BF569" s="82"/>
      <c r="BG569" s="80"/>
      <c r="BH569" s="81">
        <f t="shared" si="149"/>
        <v>0</v>
      </c>
      <c r="BI569" s="82"/>
      <c r="BJ569" s="80"/>
      <c r="BK569" s="81">
        <f t="shared" si="150"/>
        <v>0</v>
      </c>
      <c r="BL569" s="82"/>
      <c r="BM569" s="80"/>
      <c r="BN569" s="81">
        <f t="shared" si="151"/>
        <v>0</v>
      </c>
      <c r="BO569" s="82"/>
    </row>
    <row r="570" spans="1:67" ht="39" hidden="1" customHeight="1" thickBot="1">
      <c r="A570" s="71">
        <v>85565</v>
      </c>
      <c r="B570" s="71" t="s">
        <v>2242</v>
      </c>
      <c r="C570" s="221" t="str">
        <f ca="1">IF(V570&gt;0,IF($C$12=B570,COUNT($C$12:C569,1),""),"")</f>
        <v/>
      </c>
      <c r="D570" s="221" t="str">
        <f ca="1">IF(V570&gt;0,IF($D$12=B570,COUNT($D$12:D569,1),""),"")</f>
        <v/>
      </c>
      <c r="E570" s="221" t="str">
        <f ca="1">IF(V570&gt;0,IF($E$12=B570,COUNT($E$12:E569,1),""),"")</f>
        <v/>
      </c>
      <c r="F570" s="221" t="str">
        <f ca="1">IF(V570&gt;0,IF($F$12=B570,COUNT($F$12:F569,1),""),"")</f>
        <v/>
      </c>
      <c r="G570" s="120"/>
      <c r="H570" s="115">
        <v>91711</v>
      </c>
      <c r="I570" s="116" t="s">
        <v>559</v>
      </c>
      <c r="J570" s="116" t="s">
        <v>154</v>
      </c>
      <c r="K570" s="324">
        <v>5521000</v>
      </c>
      <c r="L570" s="121">
        <v>421010</v>
      </c>
      <c r="M570" s="117" t="s">
        <v>1226</v>
      </c>
      <c r="N570" s="117" t="s">
        <v>154</v>
      </c>
      <c r="O570" s="324">
        <v>172000</v>
      </c>
      <c r="P570" s="77">
        <f ca="1">SUMIF($W$12:BO570,$P$11,W570:BO570)</f>
        <v>0</v>
      </c>
      <c r="Q570" s="77">
        <f ca="1">SUMIF($W$12:BP570,$P$11,X570:BP570)</f>
        <v>0</v>
      </c>
      <c r="R570" s="77">
        <f ca="1">SUMIF($W$12:BQ570,$P$11,Y570:BQ570)</f>
        <v>0</v>
      </c>
      <c r="S570" s="78">
        <f t="shared" ca="1" si="136"/>
        <v>0</v>
      </c>
      <c r="T570" s="77">
        <f t="shared" ca="1" si="137"/>
        <v>0</v>
      </c>
      <c r="U570" s="77">
        <f t="shared" ca="1" si="152"/>
        <v>0</v>
      </c>
      <c r="V570" s="79">
        <f t="shared" ca="1" si="138"/>
        <v>0</v>
      </c>
      <c r="W570" s="80"/>
      <c r="X570" s="81">
        <f t="shared" si="139"/>
        <v>0</v>
      </c>
      <c r="Y570" s="82"/>
      <c r="Z570" s="80"/>
      <c r="AA570" s="81">
        <f t="shared" si="140"/>
        <v>0</v>
      </c>
      <c r="AB570" s="82"/>
      <c r="AC570" s="80"/>
      <c r="AD570" s="81">
        <f t="shared" si="141"/>
        <v>0</v>
      </c>
      <c r="AE570" s="82"/>
      <c r="AF570" s="80"/>
      <c r="AG570" s="81">
        <f t="shared" si="142"/>
        <v>0</v>
      </c>
      <c r="AH570" s="82"/>
      <c r="AI570" s="80"/>
      <c r="AJ570" s="81">
        <f t="shared" si="143"/>
        <v>0</v>
      </c>
      <c r="AK570" s="82"/>
      <c r="AL570" s="80"/>
      <c r="AM570" s="81">
        <v>0</v>
      </c>
      <c r="AN570" s="82"/>
      <c r="AO570" s="80"/>
      <c r="AP570" s="81">
        <v>0</v>
      </c>
      <c r="AQ570" s="82"/>
      <c r="AR570" s="80"/>
      <c r="AS570" s="81">
        <f t="shared" si="144"/>
        <v>0</v>
      </c>
      <c r="AT570" s="82"/>
      <c r="AU570" s="80"/>
      <c r="AV570" s="81">
        <f t="shared" si="145"/>
        <v>0</v>
      </c>
      <c r="AW570" s="82"/>
      <c r="AX570" s="80"/>
      <c r="AY570" s="81">
        <f t="shared" si="146"/>
        <v>0</v>
      </c>
      <c r="AZ570" s="82"/>
      <c r="BA570" s="80"/>
      <c r="BB570" s="81">
        <f t="shared" si="147"/>
        <v>0</v>
      </c>
      <c r="BC570" s="82"/>
      <c r="BD570" s="80"/>
      <c r="BE570" s="81">
        <f t="shared" si="148"/>
        <v>0</v>
      </c>
      <c r="BF570" s="82"/>
      <c r="BG570" s="80"/>
      <c r="BH570" s="81">
        <f t="shared" si="149"/>
        <v>0</v>
      </c>
      <c r="BI570" s="82"/>
      <c r="BJ570" s="80"/>
      <c r="BK570" s="81">
        <f t="shared" si="150"/>
        <v>0</v>
      </c>
      <c r="BL570" s="82"/>
      <c r="BM570" s="80"/>
      <c r="BN570" s="81">
        <f t="shared" si="151"/>
        <v>0</v>
      </c>
      <c r="BO570" s="82"/>
    </row>
    <row r="571" spans="1:67" ht="39" hidden="1" customHeight="1" thickBot="1">
      <c r="A571" s="71">
        <v>85566</v>
      </c>
      <c r="B571" s="71" t="s">
        <v>2242</v>
      </c>
      <c r="C571" s="221" t="str">
        <f ca="1">IF(V571&gt;0,IF($C$12=B571,COUNT($C$12:C570,1),""),"")</f>
        <v/>
      </c>
      <c r="D571" s="221" t="str">
        <f ca="1">IF(V571&gt;0,IF($D$12=B571,COUNT($D$12:D570,1),""),"")</f>
        <v/>
      </c>
      <c r="E571" s="221" t="str">
        <f ca="1">IF(V571&gt;0,IF($E$12=B571,COUNT($E$12:E570,1),""),"")</f>
        <v/>
      </c>
      <c r="F571" s="221" t="str">
        <f ca="1">IF(V571&gt;0,IF($F$12=B571,COUNT($F$12:F570,1),""),"")</f>
        <v/>
      </c>
      <c r="G571" s="120">
        <v>417000300</v>
      </c>
      <c r="H571" s="115">
        <v>91712</v>
      </c>
      <c r="I571" s="116" t="s">
        <v>560</v>
      </c>
      <c r="J571" s="116" t="s">
        <v>154</v>
      </c>
      <c r="K571" s="324">
        <v>150000</v>
      </c>
      <c r="L571" s="121">
        <v>421009</v>
      </c>
      <c r="M571" s="117" t="s">
        <v>1225</v>
      </c>
      <c r="N571" s="117" t="s">
        <v>154</v>
      </c>
      <c r="O571" s="324">
        <v>93100</v>
      </c>
      <c r="P571" s="77">
        <f ca="1">SUMIF($W$12:BO571,$P$11,W571:BO571)</f>
        <v>0</v>
      </c>
      <c r="Q571" s="77">
        <f ca="1">SUMIF($W$12:BP571,$P$11,X571:BP571)</f>
        <v>0</v>
      </c>
      <c r="R571" s="77">
        <f ca="1">SUMIF($W$12:BQ571,$P$11,Y571:BQ571)</f>
        <v>0</v>
      </c>
      <c r="S571" s="78">
        <f t="shared" ca="1" si="136"/>
        <v>0</v>
      </c>
      <c r="T571" s="77">
        <f t="shared" ca="1" si="137"/>
        <v>0</v>
      </c>
      <c r="U571" s="77">
        <f t="shared" ca="1" si="152"/>
        <v>0</v>
      </c>
      <c r="V571" s="79">
        <f t="shared" ca="1" si="138"/>
        <v>0</v>
      </c>
      <c r="W571" s="80"/>
      <c r="X571" s="81">
        <f t="shared" si="139"/>
        <v>0</v>
      </c>
      <c r="Y571" s="82"/>
      <c r="Z571" s="80"/>
      <c r="AA571" s="81">
        <f t="shared" si="140"/>
        <v>0</v>
      </c>
      <c r="AB571" s="82"/>
      <c r="AC571" s="80"/>
      <c r="AD571" s="81">
        <f t="shared" si="141"/>
        <v>0</v>
      </c>
      <c r="AE571" s="82"/>
      <c r="AF571" s="80"/>
      <c r="AG571" s="81">
        <f t="shared" si="142"/>
        <v>0</v>
      </c>
      <c r="AH571" s="82"/>
      <c r="AI571" s="80"/>
      <c r="AJ571" s="81">
        <f t="shared" si="143"/>
        <v>0</v>
      </c>
      <c r="AK571" s="82"/>
      <c r="AL571" s="80"/>
      <c r="AM571" s="81">
        <v>0</v>
      </c>
      <c r="AN571" s="82"/>
      <c r="AO571" s="80"/>
      <c r="AP571" s="81">
        <v>0</v>
      </c>
      <c r="AQ571" s="82"/>
      <c r="AR571" s="80"/>
      <c r="AS571" s="81">
        <f t="shared" si="144"/>
        <v>0</v>
      </c>
      <c r="AT571" s="82"/>
      <c r="AU571" s="80"/>
      <c r="AV571" s="81">
        <f t="shared" si="145"/>
        <v>0</v>
      </c>
      <c r="AW571" s="82"/>
      <c r="AX571" s="80"/>
      <c r="AY571" s="81">
        <f t="shared" si="146"/>
        <v>0</v>
      </c>
      <c r="AZ571" s="82"/>
      <c r="BA571" s="80"/>
      <c r="BB571" s="81">
        <f t="shared" si="147"/>
        <v>0</v>
      </c>
      <c r="BC571" s="82"/>
      <c r="BD571" s="80"/>
      <c r="BE571" s="81">
        <f t="shared" si="148"/>
        <v>0</v>
      </c>
      <c r="BF571" s="82"/>
      <c r="BG571" s="80"/>
      <c r="BH571" s="81">
        <f t="shared" si="149"/>
        <v>0</v>
      </c>
      <c r="BI571" s="82"/>
      <c r="BJ571" s="80"/>
      <c r="BK571" s="81">
        <f t="shared" si="150"/>
        <v>0</v>
      </c>
      <c r="BL571" s="82"/>
      <c r="BM571" s="80"/>
      <c r="BN571" s="81">
        <f t="shared" si="151"/>
        <v>0</v>
      </c>
      <c r="BO571" s="82"/>
    </row>
    <row r="572" spans="1:67" ht="39" customHeight="1" thickBot="1">
      <c r="A572" s="71">
        <v>85567</v>
      </c>
      <c r="B572" s="71" t="s">
        <v>2242</v>
      </c>
      <c r="C572" s="221">
        <f ca="1">IF(V572&gt;0,IF($C$12=B572,COUNT($C$12:C571,1),""),"")</f>
        <v>5</v>
      </c>
      <c r="D572" s="221" t="str">
        <f ca="1">IF(V572&gt;0,IF($D$12=B572,COUNT($D$12:D571,1),""),"")</f>
        <v/>
      </c>
      <c r="E572" s="221" t="str">
        <f ca="1">IF(V572&gt;0,IF($E$12=B572,COUNT($E$12:E571,1),""),"")</f>
        <v/>
      </c>
      <c r="F572" s="221" t="str">
        <f ca="1">IF(V572&gt;0,IF($F$12=B572,COUNT($F$12:F571,1),""),"")</f>
        <v/>
      </c>
      <c r="G572" s="120">
        <v>417000310</v>
      </c>
      <c r="H572" s="115">
        <v>91713</v>
      </c>
      <c r="I572" s="116" t="s">
        <v>561</v>
      </c>
      <c r="J572" s="116" t="s">
        <v>154</v>
      </c>
      <c r="K572" s="324">
        <v>216000</v>
      </c>
      <c r="L572" s="121">
        <v>421009</v>
      </c>
      <c r="M572" s="117" t="s">
        <v>1225</v>
      </c>
      <c r="N572" s="117" t="s">
        <v>154</v>
      </c>
      <c r="O572" s="324">
        <v>93100</v>
      </c>
      <c r="P572" s="77">
        <f ca="1">SUMIF($W$12:BO572,$P$11,W572:BO572)</f>
        <v>10</v>
      </c>
      <c r="Q572" s="77">
        <f ca="1">SUMIF($W$12:BP572,$P$11,X572:BP572)</f>
        <v>10</v>
      </c>
      <c r="R572" s="77">
        <f ca="1">SUMIF($W$12:BQ572,$P$11,Y572:BQ572)</f>
        <v>0</v>
      </c>
      <c r="S572" s="78">
        <f t="shared" ca="1" si="136"/>
        <v>2160000</v>
      </c>
      <c r="T572" s="77">
        <f t="shared" ca="1" si="137"/>
        <v>931000</v>
      </c>
      <c r="U572" s="77">
        <f t="shared" ca="1" si="152"/>
        <v>0</v>
      </c>
      <c r="V572" s="79">
        <f t="shared" ca="1" si="138"/>
        <v>3091000</v>
      </c>
      <c r="W572" s="80"/>
      <c r="X572" s="81"/>
      <c r="Y572" s="82"/>
      <c r="Z572" s="80"/>
      <c r="AA572" s="81"/>
      <c r="AB572" s="82"/>
      <c r="AC572" s="80"/>
      <c r="AD572" s="81"/>
      <c r="AE572" s="82"/>
      <c r="AF572" s="80"/>
      <c r="AG572" s="81"/>
      <c r="AH572" s="82"/>
      <c r="AI572" s="80"/>
      <c r="AJ572" s="81"/>
      <c r="AK572" s="82"/>
      <c r="AL572" s="80"/>
      <c r="AM572" s="81"/>
      <c r="AN572" s="82"/>
      <c r="AO572" s="80">
        <v>10</v>
      </c>
      <c r="AP572" s="81">
        <v>10</v>
      </c>
      <c r="AQ572" s="82"/>
      <c r="AR572" s="80"/>
      <c r="AS572" s="81">
        <f t="shared" si="144"/>
        <v>0</v>
      </c>
      <c r="AT572" s="82"/>
      <c r="AU572" s="80"/>
      <c r="AV572" s="81">
        <f t="shared" si="145"/>
        <v>0</v>
      </c>
      <c r="AW572" s="82"/>
      <c r="AX572" s="80"/>
      <c r="AY572" s="81">
        <f t="shared" si="146"/>
        <v>0</v>
      </c>
      <c r="AZ572" s="82"/>
      <c r="BA572" s="80"/>
      <c r="BB572" s="81">
        <f t="shared" si="147"/>
        <v>0</v>
      </c>
      <c r="BC572" s="82"/>
      <c r="BD572" s="80"/>
      <c r="BE572" s="81">
        <f t="shared" si="148"/>
        <v>0</v>
      </c>
      <c r="BF572" s="82"/>
      <c r="BG572" s="80"/>
      <c r="BH572" s="81">
        <f t="shared" si="149"/>
        <v>0</v>
      </c>
      <c r="BI572" s="82"/>
      <c r="BJ572" s="80"/>
      <c r="BK572" s="81">
        <f t="shared" si="150"/>
        <v>0</v>
      </c>
      <c r="BL572" s="82"/>
      <c r="BM572" s="80"/>
      <c r="BN572" s="81">
        <f t="shared" si="151"/>
        <v>0</v>
      </c>
      <c r="BO572" s="82"/>
    </row>
    <row r="573" spans="1:67" ht="39" customHeight="1" thickBot="1">
      <c r="A573" s="71">
        <v>85568</v>
      </c>
      <c r="B573" s="71" t="s">
        <v>2242</v>
      </c>
      <c r="C573" s="221" t="str">
        <f ca="1">IF(V573&gt;0,IF($C$12=B573,COUNT($C$12:C572,1),""),"")</f>
        <v/>
      </c>
      <c r="D573" s="221" t="str">
        <f ca="1">IF(V573&gt;0,IF($D$12=B573,COUNT($D$12:D572,1),""),"")</f>
        <v/>
      </c>
      <c r="E573" s="221" t="str">
        <f ca="1">IF(V573&gt;0,IF($E$12=B573,COUNT($E$12:E572,1),""),"")</f>
        <v/>
      </c>
      <c r="F573" s="221" t="str">
        <f ca="1">IF(V573&gt;0,IF($F$12=B573,COUNT($F$12:F572,1),""),"")</f>
        <v/>
      </c>
      <c r="G573" s="120">
        <v>417000320</v>
      </c>
      <c r="H573" s="115">
        <v>91714</v>
      </c>
      <c r="I573" s="116" t="s">
        <v>562</v>
      </c>
      <c r="J573" s="116" t="s">
        <v>154</v>
      </c>
      <c r="K573" s="324">
        <v>328000</v>
      </c>
      <c r="L573" s="121">
        <v>421009</v>
      </c>
      <c r="M573" s="117" t="s">
        <v>1225</v>
      </c>
      <c r="N573" s="117" t="s">
        <v>154</v>
      </c>
      <c r="O573" s="324">
        <v>93100</v>
      </c>
      <c r="P573" s="77">
        <f ca="1">SUMIF($W$12:BO573,$P$11,W573:BO573)</f>
        <v>0</v>
      </c>
      <c r="Q573" s="77">
        <f ca="1">SUMIF($W$12:BP573,$P$11,X573:BP573)</f>
        <v>0</v>
      </c>
      <c r="R573" s="77">
        <f ca="1">SUMIF($W$12:BQ573,$P$11,Y573:BQ573)</f>
        <v>0</v>
      </c>
      <c r="S573" s="78">
        <f t="shared" ca="1" si="136"/>
        <v>0</v>
      </c>
      <c r="T573" s="77">
        <f t="shared" ca="1" si="137"/>
        <v>0</v>
      </c>
      <c r="U573" s="77">
        <f t="shared" ca="1" si="152"/>
        <v>0</v>
      </c>
      <c r="V573" s="79">
        <f t="shared" ca="1" si="138"/>
        <v>0</v>
      </c>
      <c r="W573" s="80"/>
      <c r="X573" s="81"/>
      <c r="Y573" s="82"/>
      <c r="Z573" s="80"/>
      <c r="AA573" s="81"/>
      <c r="AB573" s="82"/>
      <c r="AC573" s="80"/>
      <c r="AD573" s="81"/>
      <c r="AE573" s="82"/>
      <c r="AF573" s="80"/>
      <c r="AG573" s="81"/>
      <c r="AH573" s="82"/>
      <c r="AI573" s="80"/>
      <c r="AJ573" s="81"/>
      <c r="AK573" s="82"/>
      <c r="AL573" s="80"/>
      <c r="AM573" s="81"/>
      <c r="AN573" s="82"/>
      <c r="AO573" s="80"/>
      <c r="AP573" s="81">
        <v>0</v>
      </c>
      <c r="AQ573" s="82"/>
      <c r="AR573" s="80"/>
      <c r="AS573" s="81"/>
      <c r="AT573" s="82"/>
      <c r="AU573" s="80"/>
      <c r="AV573" s="81"/>
      <c r="AW573" s="82"/>
      <c r="AX573" s="80"/>
      <c r="AY573" s="81"/>
      <c r="AZ573" s="82"/>
      <c r="BA573" s="80"/>
      <c r="BB573" s="81"/>
      <c r="BC573" s="82"/>
      <c r="BD573" s="80"/>
      <c r="BE573" s="81"/>
      <c r="BF573" s="82"/>
      <c r="BG573" s="80"/>
      <c r="BH573" s="81"/>
      <c r="BI573" s="82"/>
      <c r="BJ573" s="80"/>
      <c r="BK573" s="81"/>
      <c r="BL573" s="82"/>
      <c r="BM573" s="80"/>
      <c r="BN573" s="81"/>
      <c r="BO573" s="82"/>
    </row>
    <row r="574" spans="1:67" ht="39" hidden="1" customHeight="1" thickBot="1">
      <c r="A574" s="71">
        <v>85569</v>
      </c>
      <c r="B574" s="71" t="s">
        <v>2242</v>
      </c>
      <c r="C574" s="221" t="str">
        <f ca="1">IF(V574&gt;0,IF($C$12=B574,COUNT($C$12:C573,1),""),"")</f>
        <v/>
      </c>
      <c r="D574" s="221" t="str">
        <f ca="1">IF(V574&gt;0,IF($D$12=B574,COUNT($D$12:D573,1),""),"")</f>
        <v/>
      </c>
      <c r="E574" s="221" t="str">
        <f ca="1">IF(V574&gt;0,IF($E$12=B574,COUNT($E$12:E573,1),""),"")</f>
        <v/>
      </c>
      <c r="F574" s="221" t="str">
        <f ca="1">IF(V574&gt;0,IF($F$12=B574,COUNT($F$12:F573,1),""),"")</f>
        <v/>
      </c>
      <c r="G574" s="120">
        <v>417000330</v>
      </c>
      <c r="H574" s="115">
        <v>91715</v>
      </c>
      <c r="I574" s="116" t="s">
        <v>563</v>
      </c>
      <c r="J574" s="116" t="s">
        <v>154</v>
      </c>
      <c r="K574" s="324">
        <v>468000</v>
      </c>
      <c r="L574" s="121">
        <v>421009</v>
      </c>
      <c r="M574" s="117" t="s">
        <v>1225</v>
      </c>
      <c r="N574" s="117" t="s">
        <v>154</v>
      </c>
      <c r="O574" s="324">
        <v>93100</v>
      </c>
      <c r="P574" s="77">
        <f ca="1">SUMIF($W$12:BO574,$P$11,W574:BO574)</f>
        <v>0</v>
      </c>
      <c r="Q574" s="77">
        <f ca="1">SUMIF($W$12:BP574,$P$11,X574:BP574)</f>
        <v>0</v>
      </c>
      <c r="R574" s="77">
        <f ca="1">SUMIF($W$12:BQ574,$P$11,Y574:BQ574)</f>
        <v>0</v>
      </c>
      <c r="S574" s="78">
        <f t="shared" ca="1" si="136"/>
        <v>0</v>
      </c>
      <c r="T574" s="77">
        <f t="shared" ca="1" si="137"/>
        <v>0</v>
      </c>
      <c r="U574" s="77">
        <f t="shared" ca="1" si="152"/>
        <v>0</v>
      </c>
      <c r="V574" s="79">
        <f t="shared" ca="1" si="138"/>
        <v>0</v>
      </c>
      <c r="W574" s="80"/>
      <c r="X574" s="81">
        <f t="shared" si="139"/>
        <v>0</v>
      </c>
      <c r="Y574" s="82"/>
      <c r="Z574" s="80"/>
      <c r="AA574" s="81">
        <f t="shared" si="140"/>
        <v>0</v>
      </c>
      <c r="AB574" s="82"/>
      <c r="AC574" s="80"/>
      <c r="AD574" s="81">
        <f t="shared" si="141"/>
        <v>0</v>
      </c>
      <c r="AE574" s="82"/>
      <c r="AF574" s="80"/>
      <c r="AG574" s="81">
        <f t="shared" si="142"/>
        <v>0</v>
      </c>
      <c r="AH574" s="82"/>
      <c r="AI574" s="80"/>
      <c r="AJ574" s="81"/>
      <c r="AK574" s="82"/>
      <c r="AL574" s="80"/>
      <c r="AM574" s="81">
        <v>0</v>
      </c>
      <c r="AN574" s="82"/>
      <c r="AO574" s="80"/>
      <c r="AP574" s="81">
        <v>0</v>
      </c>
      <c r="AQ574" s="82"/>
      <c r="AR574" s="80"/>
      <c r="AS574" s="81"/>
      <c r="AT574" s="82"/>
      <c r="AU574" s="80"/>
      <c r="AV574" s="81"/>
      <c r="AW574" s="82"/>
      <c r="AX574" s="80"/>
      <c r="AY574" s="81"/>
      <c r="AZ574" s="82"/>
      <c r="BA574" s="80"/>
      <c r="BB574" s="81"/>
      <c r="BC574" s="82"/>
      <c r="BD574" s="80"/>
      <c r="BE574" s="81"/>
      <c r="BF574" s="82"/>
      <c r="BG574" s="80"/>
      <c r="BH574" s="81"/>
      <c r="BI574" s="82"/>
      <c r="BJ574" s="80"/>
      <c r="BK574" s="81"/>
      <c r="BL574" s="82"/>
      <c r="BM574" s="80"/>
      <c r="BN574" s="81"/>
      <c r="BO574" s="82"/>
    </row>
    <row r="575" spans="1:67" ht="39" hidden="1" customHeight="1" thickBot="1">
      <c r="A575" s="71">
        <v>85570</v>
      </c>
      <c r="B575" s="71" t="s">
        <v>2242</v>
      </c>
      <c r="C575" s="221" t="str">
        <f ca="1">IF(V575&gt;0,IF($C$12=B575,COUNT($C$12:C574,1),""),"")</f>
        <v/>
      </c>
      <c r="D575" s="221" t="str">
        <f ca="1">IF(V575&gt;0,IF($D$12=B575,COUNT($D$12:D574,1),""),"")</f>
        <v/>
      </c>
      <c r="E575" s="221" t="str">
        <f ca="1">IF(V575&gt;0,IF($E$12=B575,COUNT($E$12:E574,1),""),"")</f>
        <v/>
      </c>
      <c r="F575" s="221" t="str">
        <f ca="1">IF(V575&gt;0,IF($F$12=B575,COUNT($F$12:F574,1),""),"")</f>
        <v/>
      </c>
      <c r="G575" s="120">
        <v>417000340</v>
      </c>
      <c r="H575" s="115">
        <v>91716</v>
      </c>
      <c r="I575" s="116" t="s">
        <v>564</v>
      </c>
      <c r="J575" s="116" t="s">
        <v>154</v>
      </c>
      <c r="K575" s="324">
        <v>1002000</v>
      </c>
      <c r="L575" s="121">
        <v>421010</v>
      </c>
      <c r="M575" s="117" t="s">
        <v>1226</v>
      </c>
      <c r="N575" s="117" t="s">
        <v>154</v>
      </c>
      <c r="O575" s="324">
        <v>172000</v>
      </c>
      <c r="P575" s="77">
        <f ca="1">SUMIF($W$12:BO575,$P$11,W575:BO575)</f>
        <v>0</v>
      </c>
      <c r="Q575" s="77">
        <f ca="1">SUMIF($W$12:BP575,$P$11,X575:BP575)</f>
        <v>0</v>
      </c>
      <c r="R575" s="77">
        <f ca="1">SUMIF($W$12:BQ575,$P$11,Y575:BQ575)</f>
        <v>0</v>
      </c>
      <c r="S575" s="78">
        <f t="shared" ca="1" si="136"/>
        <v>0</v>
      </c>
      <c r="T575" s="77">
        <f t="shared" ca="1" si="137"/>
        <v>0</v>
      </c>
      <c r="U575" s="77">
        <f t="shared" ca="1" si="152"/>
        <v>0</v>
      </c>
      <c r="V575" s="79">
        <f t="shared" ca="1" si="138"/>
        <v>0</v>
      </c>
      <c r="W575" s="80"/>
      <c r="X575" s="81">
        <f t="shared" si="139"/>
        <v>0</v>
      </c>
      <c r="Y575" s="82"/>
      <c r="Z575" s="80"/>
      <c r="AA575" s="81">
        <f t="shared" si="140"/>
        <v>0</v>
      </c>
      <c r="AB575" s="82"/>
      <c r="AC575" s="80"/>
      <c r="AD575" s="81">
        <f t="shared" si="141"/>
        <v>0</v>
      </c>
      <c r="AE575" s="82"/>
      <c r="AF575" s="80"/>
      <c r="AG575" s="81">
        <f t="shared" si="142"/>
        <v>0</v>
      </c>
      <c r="AH575" s="82"/>
      <c r="AI575" s="80"/>
      <c r="AJ575" s="81">
        <f t="shared" si="143"/>
        <v>0</v>
      </c>
      <c r="AK575" s="82"/>
      <c r="AL575" s="80"/>
      <c r="AM575" s="81">
        <v>0</v>
      </c>
      <c r="AN575" s="82"/>
      <c r="AO575" s="80"/>
      <c r="AP575" s="81">
        <v>0</v>
      </c>
      <c r="AQ575" s="82"/>
      <c r="AR575" s="80"/>
      <c r="AS575" s="81">
        <f t="shared" si="144"/>
        <v>0</v>
      </c>
      <c r="AT575" s="82"/>
      <c r="AU575" s="80"/>
      <c r="AV575" s="81">
        <f t="shared" si="145"/>
        <v>0</v>
      </c>
      <c r="AW575" s="82"/>
      <c r="AX575" s="80"/>
      <c r="AY575" s="81">
        <f t="shared" si="146"/>
        <v>0</v>
      </c>
      <c r="AZ575" s="82"/>
      <c r="BA575" s="80"/>
      <c r="BB575" s="81">
        <f t="shared" si="147"/>
        <v>0</v>
      </c>
      <c r="BC575" s="82"/>
      <c r="BD575" s="80"/>
      <c r="BE575" s="81">
        <f t="shared" si="148"/>
        <v>0</v>
      </c>
      <c r="BF575" s="82"/>
      <c r="BG575" s="80"/>
      <c r="BH575" s="81">
        <f t="shared" si="149"/>
        <v>0</v>
      </c>
      <c r="BI575" s="82"/>
      <c r="BJ575" s="80"/>
      <c r="BK575" s="81">
        <f t="shared" si="150"/>
        <v>0</v>
      </c>
      <c r="BL575" s="82"/>
      <c r="BM575" s="80"/>
      <c r="BN575" s="81">
        <f t="shared" si="151"/>
        <v>0</v>
      </c>
      <c r="BO575" s="82"/>
    </row>
    <row r="576" spans="1:67" ht="39" hidden="1" customHeight="1" thickBot="1">
      <c r="A576" s="71">
        <v>85571</v>
      </c>
      <c r="B576" s="71" t="s">
        <v>2242</v>
      </c>
      <c r="C576" s="221" t="str">
        <f ca="1">IF(V576&gt;0,IF($C$12=B576,COUNT($C$12:C575,1),""),"")</f>
        <v/>
      </c>
      <c r="D576" s="221" t="str">
        <f ca="1">IF(V576&gt;0,IF($D$12=B576,COUNT($D$12:D575,1),""),"")</f>
        <v/>
      </c>
      <c r="E576" s="221" t="str">
        <f ca="1">IF(V576&gt;0,IF($E$12=B576,COUNT($E$12:E575,1),""),"")</f>
        <v/>
      </c>
      <c r="F576" s="221" t="str">
        <f ca="1">IF(V576&gt;0,IF($F$12=B576,COUNT($F$12:F575,1),""),"")</f>
        <v/>
      </c>
      <c r="G576" s="120">
        <v>417000350</v>
      </c>
      <c r="H576" s="115">
        <v>91717</v>
      </c>
      <c r="I576" s="116" t="s">
        <v>565</v>
      </c>
      <c r="J576" s="116" t="s">
        <v>154</v>
      </c>
      <c r="K576" s="324">
        <v>1282000</v>
      </c>
      <c r="L576" s="121">
        <v>421010</v>
      </c>
      <c r="M576" s="117" t="s">
        <v>1226</v>
      </c>
      <c r="N576" s="117" t="s">
        <v>154</v>
      </c>
      <c r="O576" s="324">
        <v>172000</v>
      </c>
      <c r="P576" s="77">
        <f ca="1">SUMIF($W$12:BO576,$P$11,W576:BO576)</f>
        <v>0</v>
      </c>
      <c r="Q576" s="77">
        <f ca="1">SUMIF($W$12:BP576,$P$11,X576:BP576)</f>
        <v>0</v>
      </c>
      <c r="R576" s="77">
        <f ca="1">SUMIF($W$12:BQ576,$P$11,Y576:BQ576)</f>
        <v>0</v>
      </c>
      <c r="S576" s="78">
        <f t="shared" ca="1" si="136"/>
        <v>0</v>
      </c>
      <c r="T576" s="77">
        <f t="shared" ca="1" si="137"/>
        <v>0</v>
      </c>
      <c r="U576" s="77">
        <f t="shared" ca="1" si="152"/>
        <v>0</v>
      </c>
      <c r="V576" s="79">
        <f t="shared" ca="1" si="138"/>
        <v>0</v>
      </c>
      <c r="W576" s="80"/>
      <c r="X576" s="81">
        <f t="shared" si="139"/>
        <v>0</v>
      </c>
      <c r="Y576" s="82"/>
      <c r="Z576" s="80"/>
      <c r="AA576" s="81">
        <f t="shared" si="140"/>
        <v>0</v>
      </c>
      <c r="AB576" s="82"/>
      <c r="AC576" s="80"/>
      <c r="AD576" s="81">
        <f t="shared" si="141"/>
        <v>0</v>
      </c>
      <c r="AE576" s="82"/>
      <c r="AF576" s="80"/>
      <c r="AG576" s="81">
        <f t="shared" si="142"/>
        <v>0</v>
      </c>
      <c r="AH576" s="82"/>
      <c r="AI576" s="80"/>
      <c r="AJ576" s="81">
        <f t="shared" si="143"/>
        <v>0</v>
      </c>
      <c r="AK576" s="82"/>
      <c r="AL576" s="80"/>
      <c r="AM576" s="81">
        <v>0</v>
      </c>
      <c r="AN576" s="82"/>
      <c r="AO576" s="80"/>
      <c r="AP576" s="81">
        <v>0</v>
      </c>
      <c r="AQ576" s="82"/>
      <c r="AR576" s="80"/>
      <c r="AS576" s="81">
        <f t="shared" si="144"/>
        <v>0</v>
      </c>
      <c r="AT576" s="82"/>
      <c r="AU576" s="80"/>
      <c r="AV576" s="81">
        <f t="shared" si="145"/>
        <v>0</v>
      </c>
      <c r="AW576" s="82"/>
      <c r="AX576" s="80"/>
      <c r="AY576" s="81">
        <f t="shared" si="146"/>
        <v>0</v>
      </c>
      <c r="AZ576" s="82"/>
      <c r="BA576" s="80"/>
      <c r="BB576" s="81">
        <f t="shared" si="147"/>
        <v>0</v>
      </c>
      <c r="BC576" s="82"/>
      <c r="BD576" s="80"/>
      <c r="BE576" s="81">
        <f t="shared" si="148"/>
        <v>0</v>
      </c>
      <c r="BF576" s="82"/>
      <c r="BG576" s="80"/>
      <c r="BH576" s="81">
        <f t="shared" si="149"/>
        <v>0</v>
      </c>
      <c r="BI576" s="82"/>
      <c r="BJ576" s="80"/>
      <c r="BK576" s="81">
        <f t="shared" si="150"/>
        <v>0</v>
      </c>
      <c r="BL576" s="82"/>
      <c r="BM576" s="80"/>
      <c r="BN576" s="81">
        <f t="shared" si="151"/>
        <v>0</v>
      </c>
      <c r="BO576" s="82"/>
    </row>
    <row r="577" spans="1:67" ht="39" hidden="1" customHeight="1" thickBot="1">
      <c r="A577" s="71">
        <v>85572</v>
      </c>
      <c r="B577" s="71" t="s">
        <v>2242</v>
      </c>
      <c r="C577" s="221" t="str">
        <f ca="1">IF(V577&gt;0,IF($C$12=B577,COUNT($C$12:C576,1),""),"")</f>
        <v/>
      </c>
      <c r="D577" s="221" t="str">
        <f ca="1">IF(V577&gt;0,IF($D$12=B577,COUNT($D$12:D576,1),""),"")</f>
        <v/>
      </c>
      <c r="E577" s="221" t="str">
        <f ca="1">IF(V577&gt;0,IF($E$12=B577,COUNT($E$12:E576,1),""),"")</f>
        <v/>
      </c>
      <c r="F577" s="221" t="str">
        <f ca="1">IF(V577&gt;0,IF($F$12=B577,COUNT($F$12:F576,1),""),"")</f>
        <v/>
      </c>
      <c r="G577" s="120"/>
      <c r="H577" s="115">
        <v>91718</v>
      </c>
      <c r="I577" s="116" t="s">
        <v>566</v>
      </c>
      <c r="J577" s="116" t="s">
        <v>154</v>
      </c>
      <c r="K577" s="324">
        <v>1421000</v>
      </c>
      <c r="L577" s="121">
        <v>421010</v>
      </c>
      <c r="M577" s="117" t="s">
        <v>1226</v>
      </c>
      <c r="N577" s="117" t="s">
        <v>154</v>
      </c>
      <c r="O577" s="324">
        <v>172000</v>
      </c>
      <c r="P577" s="77">
        <f ca="1">SUMIF($W$12:BO577,$P$11,W577:BO577)</f>
        <v>0</v>
      </c>
      <c r="Q577" s="77">
        <f ca="1">SUMIF($W$12:BP577,$P$11,X577:BP577)</f>
        <v>0</v>
      </c>
      <c r="R577" s="77">
        <f ca="1">SUMIF($W$12:BQ577,$P$11,Y577:BQ577)</f>
        <v>0</v>
      </c>
      <c r="S577" s="78">
        <f t="shared" ca="1" si="136"/>
        <v>0</v>
      </c>
      <c r="T577" s="77">
        <f t="shared" ca="1" si="137"/>
        <v>0</v>
      </c>
      <c r="U577" s="77">
        <f t="shared" ca="1" si="152"/>
        <v>0</v>
      </c>
      <c r="V577" s="79">
        <f t="shared" ca="1" si="138"/>
        <v>0</v>
      </c>
      <c r="W577" s="80"/>
      <c r="X577" s="81">
        <f t="shared" si="139"/>
        <v>0</v>
      </c>
      <c r="Y577" s="82"/>
      <c r="Z577" s="80"/>
      <c r="AA577" s="81">
        <f t="shared" si="140"/>
        <v>0</v>
      </c>
      <c r="AB577" s="82"/>
      <c r="AC577" s="80"/>
      <c r="AD577" s="81">
        <f t="shared" si="141"/>
        <v>0</v>
      </c>
      <c r="AE577" s="82"/>
      <c r="AF577" s="80"/>
      <c r="AG577" s="81">
        <f t="shared" si="142"/>
        <v>0</v>
      </c>
      <c r="AH577" s="82"/>
      <c r="AI577" s="80"/>
      <c r="AJ577" s="81">
        <f t="shared" si="143"/>
        <v>0</v>
      </c>
      <c r="AK577" s="82"/>
      <c r="AL577" s="80"/>
      <c r="AM577" s="81">
        <v>0</v>
      </c>
      <c r="AN577" s="82"/>
      <c r="AO577" s="80"/>
      <c r="AP577" s="81">
        <v>0</v>
      </c>
      <c r="AQ577" s="82"/>
      <c r="AR577" s="80"/>
      <c r="AS577" s="81">
        <f t="shared" si="144"/>
        <v>0</v>
      </c>
      <c r="AT577" s="82"/>
      <c r="AU577" s="80"/>
      <c r="AV577" s="81">
        <f t="shared" si="145"/>
        <v>0</v>
      </c>
      <c r="AW577" s="82"/>
      <c r="AX577" s="80"/>
      <c r="AY577" s="81">
        <f t="shared" si="146"/>
        <v>0</v>
      </c>
      <c r="AZ577" s="82"/>
      <c r="BA577" s="80"/>
      <c r="BB577" s="81">
        <f t="shared" si="147"/>
        <v>0</v>
      </c>
      <c r="BC577" s="82"/>
      <c r="BD577" s="80"/>
      <c r="BE577" s="81">
        <f t="shared" si="148"/>
        <v>0</v>
      </c>
      <c r="BF577" s="82"/>
      <c r="BG577" s="80"/>
      <c r="BH577" s="81">
        <f t="shared" si="149"/>
        <v>0</v>
      </c>
      <c r="BI577" s="82"/>
      <c r="BJ577" s="80"/>
      <c r="BK577" s="81">
        <f t="shared" si="150"/>
        <v>0</v>
      </c>
      <c r="BL577" s="82"/>
      <c r="BM577" s="80"/>
      <c r="BN577" s="81">
        <f t="shared" si="151"/>
        <v>0</v>
      </c>
      <c r="BO577" s="82"/>
    </row>
    <row r="578" spans="1:67" ht="39" hidden="1" customHeight="1" thickBot="1">
      <c r="A578" s="71">
        <v>85573</v>
      </c>
      <c r="B578" s="71" t="s">
        <v>2242</v>
      </c>
      <c r="C578" s="221" t="str">
        <f ca="1">IF(V578&gt;0,IF($C$12=B578,COUNT($C$12:C577,1),""),"")</f>
        <v/>
      </c>
      <c r="D578" s="221" t="str">
        <f ca="1">IF(V578&gt;0,IF($D$12=B578,COUNT($D$12:D577,1),""),"")</f>
        <v/>
      </c>
      <c r="E578" s="221" t="str">
        <f ca="1">IF(V578&gt;0,IF($E$12=B578,COUNT($E$12:E577,1),""),"")</f>
        <v/>
      </c>
      <c r="F578" s="221" t="str">
        <f ca="1">IF(V578&gt;0,IF($F$12=B578,COUNT($F$12:F577,1),""),"")</f>
        <v/>
      </c>
      <c r="G578" s="120">
        <v>417000360</v>
      </c>
      <c r="H578" s="115">
        <v>91719</v>
      </c>
      <c r="I578" s="116" t="s">
        <v>567</v>
      </c>
      <c r="J578" s="116" t="s">
        <v>154</v>
      </c>
      <c r="K578" s="324">
        <v>2100000</v>
      </c>
      <c r="L578" s="121">
        <v>421010</v>
      </c>
      <c r="M578" s="117" t="s">
        <v>1226</v>
      </c>
      <c r="N578" s="117" t="s">
        <v>154</v>
      </c>
      <c r="O578" s="324">
        <v>172000</v>
      </c>
      <c r="P578" s="77">
        <f ca="1">SUMIF($W$12:BO578,$P$11,W578:BO578)</f>
        <v>0</v>
      </c>
      <c r="Q578" s="77">
        <f ca="1">SUMIF($W$12:BP578,$P$11,X578:BP578)</f>
        <v>0</v>
      </c>
      <c r="R578" s="77">
        <f ca="1">SUMIF($W$12:BQ578,$P$11,Y578:BQ578)</f>
        <v>0</v>
      </c>
      <c r="S578" s="78">
        <f t="shared" ca="1" si="136"/>
        <v>0</v>
      </c>
      <c r="T578" s="77">
        <f t="shared" ca="1" si="137"/>
        <v>0</v>
      </c>
      <c r="U578" s="77">
        <f t="shared" ca="1" si="152"/>
        <v>0</v>
      </c>
      <c r="V578" s="79">
        <f t="shared" ca="1" si="138"/>
        <v>0</v>
      </c>
      <c r="W578" s="80"/>
      <c r="X578" s="81">
        <f t="shared" si="139"/>
        <v>0</v>
      </c>
      <c r="Y578" s="82"/>
      <c r="Z578" s="80"/>
      <c r="AA578" s="81">
        <f t="shared" si="140"/>
        <v>0</v>
      </c>
      <c r="AB578" s="82"/>
      <c r="AC578" s="80"/>
      <c r="AD578" s="81">
        <f t="shared" si="141"/>
        <v>0</v>
      </c>
      <c r="AE578" s="82"/>
      <c r="AF578" s="80"/>
      <c r="AG578" s="81">
        <f t="shared" si="142"/>
        <v>0</v>
      </c>
      <c r="AH578" s="82"/>
      <c r="AI578" s="80"/>
      <c r="AJ578" s="81">
        <f t="shared" si="143"/>
        <v>0</v>
      </c>
      <c r="AK578" s="82"/>
      <c r="AL578" s="80"/>
      <c r="AM578" s="81">
        <v>0</v>
      </c>
      <c r="AN578" s="82"/>
      <c r="AO578" s="80"/>
      <c r="AP578" s="81">
        <v>0</v>
      </c>
      <c r="AQ578" s="82"/>
      <c r="AR578" s="80"/>
      <c r="AS578" s="81">
        <f t="shared" si="144"/>
        <v>0</v>
      </c>
      <c r="AT578" s="82"/>
      <c r="AU578" s="80"/>
      <c r="AV578" s="81">
        <f t="shared" si="145"/>
        <v>0</v>
      </c>
      <c r="AW578" s="82"/>
      <c r="AX578" s="80"/>
      <c r="AY578" s="81">
        <f t="shared" si="146"/>
        <v>0</v>
      </c>
      <c r="AZ578" s="82"/>
      <c r="BA578" s="80"/>
      <c r="BB578" s="81">
        <f t="shared" si="147"/>
        <v>0</v>
      </c>
      <c r="BC578" s="82"/>
      <c r="BD578" s="80"/>
      <c r="BE578" s="81">
        <f t="shared" si="148"/>
        <v>0</v>
      </c>
      <c r="BF578" s="82"/>
      <c r="BG578" s="80"/>
      <c r="BH578" s="81">
        <f t="shared" si="149"/>
        <v>0</v>
      </c>
      <c r="BI578" s="82"/>
      <c r="BJ578" s="80"/>
      <c r="BK578" s="81">
        <f t="shared" si="150"/>
        <v>0</v>
      </c>
      <c r="BL578" s="82"/>
      <c r="BM578" s="80"/>
      <c r="BN578" s="81">
        <f t="shared" si="151"/>
        <v>0</v>
      </c>
      <c r="BO578" s="82"/>
    </row>
    <row r="579" spans="1:67" ht="39" hidden="1" customHeight="1" thickBot="1">
      <c r="A579" s="71">
        <v>85574</v>
      </c>
      <c r="B579" s="71" t="s">
        <v>2242</v>
      </c>
      <c r="C579" s="221" t="str">
        <f ca="1">IF(V579&gt;0,IF($C$12=B579,COUNT($C$12:C578,1),""),"")</f>
        <v/>
      </c>
      <c r="D579" s="221" t="str">
        <f ca="1">IF(V579&gt;0,IF($D$12=B579,COUNT($D$12:D578,1),""),"")</f>
        <v/>
      </c>
      <c r="E579" s="221" t="str">
        <f ca="1">IF(V579&gt;0,IF($E$12=B579,COUNT($E$12:E578,1),""),"")</f>
        <v/>
      </c>
      <c r="F579" s="221" t="str">
        <f ca="1">IF(V579&gt;0,IF($F$12=B579,COUNT($F$12:F578,1),""),"")</f>
        <v/>
      </c>
      <c r="G579" s="120">
        <v>417000370</v>
      </c>
      <c r="H579" s="115">
        <v>91720</v>
      </c>
      <c r="I579" s="116" t="s">
        <v>568</v>
      </c>
      <c r="J579" s="116" t="s">
        <v>154</v>
      </c>
      <c r="K579" s="324">
        <v>2637000</v>
      </c>
      <c r="L579" s="121">
        <v>421010</v>
      </c>
      <c r="M579" s="117" t="s">
        <v>1226</v>
      </c>
      <c r="N579" s="117" t="s">
        <v>154</v>
      </c>
      <c r="O579" s="324">
        <v>172000</v>
      </c>
      <c r="P579" s="77">
        <f ca="1">SUMIF($W$12:BO579,$P$11,W579:BO579)</f>
        <v>0</v>
      </c>
      <c r="Q579" s="77">
        <f ca="1">SUMIF($W$12:BP579,$P$11,X579:BP579)</f>
        <v>0</v>
      </c>
      <c r="R579" s="77">
        <f ca="1">SUMIF($W$12:BQ579,$P$11,Y579:BQ579)</f>
        <v>0</v>
      </c>
      <c r="S579" s="78">
        <f t="shared" ca="1" si="136"/>
        <v>0</v>
      </c>
      <c r="T579" s="77">
        <f t="shared" ca="1" si="137"/>
        <v>0</v>
      </c>
      <c r="U579" s="77">
        <f t="shared" ca="1" si="152"/>
        <v>0</v>
      </c>
      <c r="V579" s="79">
        <f t="shared" ca="1" si="138"/>
        <v>0</v>
      </c>
      <c r="W579" s="80"/>
      <c r="X579" s="81">
        <f t="shared" si="139"/>
        <v>0</v>
      </c>
      <c r="Y579" s="82"/>
      <c r="Z579" s="80"/>
      <c r="AA579" s="81">
        <f t="shared" si="140"/>
        <v>0</v>
      </c>
      <c r="AB579" s="82"/>
      <c r="AC579" s="80"/>
      <c r="AD579" s="81">
        <f t="shared" si="141"/>
        <v>0</v>
      </c>
      <c r="AE579" s="82"/>
      <c r="AF579" s="80"/>
      <c r="AG579" s="81">
        <f t="shared" si="142"/>
        <v>0</v>
      </c>
      <c r="AH579" s="82"/>
      <c r="AI579" s="80"/>
      <c r="AJ579" s="81">
        <f t="shared" si="143"/>
        <v>0</v>
      </c>
      <c r="AK579" s="82"/>
      <c r="AL579" s="80"/>
      <c r="AM579" s="81">
        <v>0</v>
      </c>
      <c r="AN579" s="82"/>
      <c r="AO579" s="80"/>
      <c r="AP579" s="81">
        <v>0</v>
      </c>
      <c r="AQ579" s="82"/>
      <c r="AR579" s="80"/>
      <c r="AS579" s="81">
        <f t="shared" si="144"/>
        <v>0</v>
      </c>
      <c r="AT579" s="82"/>
      <c r="AU579" s="80"/>
      <c r="AV579" s="81">
        <f t="shared" si="145"/>
        <v>0</v>
      </c>
      <c r="AW579" s="82"/>
      <c r="AX579" s="80"/>
      <c r="AY579" s="81">
        <f t="shared" si="146"/>
        <v>0</v>
      </c>
      <c r="AZ579" s="82"/>
      <c r="BA579" s="80"/>
      <c r="BB579" s="81">
        <f t="shared" si="147"/>
        <v>0</v>
      </c>
      <c r="BC579" s="82"/>
      <c r="BD579" s="80"/>
      <c r="BE579" s="81">
        <f t="shared" si="148"/>
        <v>0</v>
      </c>
      <c r="BF579" s="82"/>
      <c r="BG579" s="80"/>
      <c r="BH579" s="81">
        <f t="shared" si="149"/>
        <v>0</v>
      </c>
      <c r="BI579" s="82"/>
      <c r="BJ579" s="80"/>
      <c r="BK579" s="81">
        <f t="shared" si="150"/>
        <v>0</v>
      </c>
      <c r="BL579" s="82"/>
      <c r="BM579" s="80"/>
      <c r="BN579" s="81">
        <f t="shared" si="151"/>
        <v>0</v>
      </c>
      <c r="BO579" s="82"/>
    </row>
    <row r="580" spans="1:67" ht="39" hidden="1" customHeight="1" thickBot="1">
      <c r="A580" s="71">
        <v>85575</v>
      </c>
      <c r="B580" s="71" t="s">
        <v>2242</v>
      </c>
      <c r="C580" s="221" t="str">
        <f ca="1">IF(V580&gt;0,IF($C$12=B580,COUNT($C$12:C579,1),""),"")</f>
        <v/>
      </c>
      <c r="D580" s="221" t="str">
        <f ca="1">IF(V580&gt;0,IF($D$12=B580,COUNT($D$12:D579,1),""),"")</f>
        <v/>
      </c>
      <c r="E580" s="221" t="str">
        <f ca="1">IF(V580&gt;0,IF($E$12=B580,COUNT($E$12:E579,1),""),"")</f>
        <v/>
      </c>
      <c r="F580" s="221" t="str">
        <f ca="1">IF(V580&gt;0,IF($F$12=B580,COUNT($F$12:F579,1),""),"")</f>
        <v/>
      </c>
      <c r="G580" s="120"/>
      <c r="H580" s="115">
        <v>91721</v>
      </c>
      <c r="I580" s="116" t="s">
        <v>569</v>
      </c>
      <c r="J580" s="116" t="s">
        <v>154</v>
      </c>
      <c r="K580" s="324">
        <v>3270000</v>
      </c>
      <c r="L580" s="121">
        <v>421010</v>
      </c>
      <c r="M580" s="117" t="s">
        <v>1226</v>
      </c>
      <c r="N580" s="117" t="s">
        <v>154</v>
      </c>
      <c r="O580" s="324">
        <v>172000</v>
      </c>
      <c r="P580" s="77">
        <f ca="1">SUMIF($W$12:BO580,$P$11,W580:BO580)</f>
        <v>0</v>
      </c>
      <c r="Q580" s="77">
        <f ca="1">SUMIF($W$12:BP580,$P$11,X580:BP580)</f>
        <v>0</v>
      </c>
      <c r="R580" s="77">
        <f ca="1">SUMIF($W$12:BQ580,$P$11,Y580:BQ580)</f>
        <v>0</v>
      </c>
      <c r="S580" s="78">
        <f t="shared" ca="1" si="136"/>
        <v>0</v>
      </c>
      <c r="T580" s="77">
        <f t="shared" ca="1" si="137"/>
        <v>0</v>
      </c>
      <c r="U580" s="77">
        <f t="shared" ca="1" si="152"/>
        <v>0</v>
      </c>
      <c r="V580" s="79">
        <f t="shared" ca="1" si="138"/>
        <v>0</v>
      </c>
      <c r="W580" s="80"/>
      <c r="X580" s="81">
        <f t="shared" si="139"/>
        <v>0</v>
      </c>
      <c r="Y580" s="82"/>
      <c r="Z580" s="80"/>
      <c r="AA580" s="81">
        <f t="shared" si="140"/>
        <v>0</v>
      </c>
      <c r="AB580" s="82"/>
      <c r="AC580" s="80"/>
      <c r="AD580" s="81">
        <f t="shared" si="141"/>
        <v>0</v>
      </c>
      <c r="AE580" s="82"/>
      <c r="AF580" s="80"/>
      <c r="AG580" s="81">
        <f t="shared" si="142"/>
        <v>0</v>
      </c>
      <c r="AH580" s="82"/>
      <c r="AI580" s="80"/>
      <c r="AJ580" s="81">
        <f t="shared" si="143"/>
        <v>0</v>
      </c>
      <c r="AK580" s="82"/>
      <c r="AL580" s="80"/>
      <c r="AM580" s="81">
        <v>0</v>
      </c>
      <c r="AN580" s="82"/>
      <c r="AO580" s="80"/>
      <c r="AP580" s="81">
        <v>0</v>
      </c>
      <c r="AQ580" s="82"/>
      <c r="AR580" s="80"/>
      <c r="AS580" s="81">
        <f t="shared" si="144"/>
        <v>0</v>
      </c>
      <c r="AT580" s="82"/>
      <c r="AU580" s="80"/>
      <c r="AV580" s="81">
        <f t="shared" si="145"/>
        <v>0</v>
      </c>
      <c r="AW580" s="82"/>
      <c r="AX580" s="80"/>
      <c r="AY580" s="81">
        <f t="shared" si="146"/>
        <v>0</v>
      </c>
      <c r="AZ580" s="82"/>
      <c r="BA580" s="80"/>
      <c r="BB580" s="81">
        <f t="shared" si="147"/>
        <v>0</v>
      </c>
      <c r="BC580" s="82"/>
      <c r="BD580" s="80"/>
      <c r="BE580" s="81">
        <f t="shared" si="148"/>
        <v>0</v>
      </c>
      <c r="BF580" s="82"/>
      <c r="BG580" s="80"/>
      <c r="BH580" s="81">
        <f t="shared" si="149"/>
        <v>0</v>
      </c>
      <c r="BI580" s="82"/>
      <c r="BJ580" s="80"/>
      <c r="BK580" s="81">
        <f t="shared" si="150"/>
        <v>0</v>
      </c>
      <c r="BL580" s="82"/>
      <c r="BM580" s="80"/>
      <c r="BN580" s="81">
        <f t="shared" si="151"/>
        <v>0</v>
      </c>
      <c r="BO580" s="82"/>
    </row>
    <row r="581" spans="1:67" ht="39" hidden="1" customHeight="1" thickBot="1">
      <c r="A581" s="71">
        <v>85576</v>
      </c>
      <c r="B581" s="71" t="s">
        <v>2242</v>
      </c>
      <c r="C581" s="221" t="str">
        <f ca="1">IF(V581&gt;0,IF($C$12=B581,COUNT($C$12:C580,1),""),"")</f>
        <v/>
      </c>
      <c r="D581" s="221" t="str">
        <f ca="1">IF(V581&gt;0,IF($D$12=B581,COUNT($D$12:D580,1),""),"")</f>
        <v/>
      </c>
      <c r="E581" s="221" t="str">
        <f ca="1">IF(V581&gt;0,IF($E$12=B581,COUNT($E$12:E580,1),""),"")</f>
        <v/>
      </c>
      <c r="F581" s="221" t="str">
        <f ca="1">IF(V581&gt;0,IF($F$12=B581,COUNT($F$12:F580,1),""),"")</f>
        <v/>
      </c>
      <c r="G581" s="120"/>
      <c r="H581" s="115">
        <v>91722</v>
      </c>
      <c r="I581" s="116" t="s">
        <v>570</v>
      </c>
      <c r="J581" s="116" t="s">
        <v>154</v>
      </c>
      <c r="K581" s="324">
        <v>672000</v>
      </c>
      <c r="L581" s="121">
        <v>421010</v>
      </c>
      <c r="M581" s="117" t="s">
        <v>1226</v>
      </c>
      <c r="N581" s="117" t="s">
        <v>154</v>
      </c>
      <c r="O581" s="324">
        <v>172000</v>
      </c>
      <c r="P581" s="77">
        <f ca="1">SUMIF($W$12:BO581,$P$11,W581:BO581)</f>
        <v>0</v>
      </c>
      <c r="Q581" s="77">
        <f ca="1">SUMIF($W$12:BP581,$P$11,X581:BP581)</f>
        <v>0</v>
      </c>
      <c r="R581" s="77">
        <f ca="1">SUMIF($W$12:BQ581,$P$11,Y581:BQ581)</f>
        <v>0</v>
      </c>
      <c r="S581" s="78">
        <f t="shared" ref="S581:S641" ca="1" si="153">P581*K581</f>
        <v>0</v>
      </c>
      <c r="T581" s="77">
        <f t="shared" ref="T581:T641" ca="1" si="154">Q581*O581</f>
        <v>0</v>
      </c>
      <c r="U581" s="77">
        <f t="shared" ref="U581:U641" ca="1" si="155">R581*O581*0.6</f>
        <v>0</v>
      </c>
      <c r="V581" s="79">
        <f t="shared" ref="V581:V641" ca="1" si="156">SUM(S581:U581)</f>
        <v>0</v>
      </c>
      <c r="W581" s="80"/>
      <c r="X581" s="81">
        <f t="shared" si="139"/>
        <v>0</v>
      </c>
      <c r="Y581" s="82"/>
      <c r="Z581" s="80"/>
      <c r="AA581" s="81">
        <f t="shared" si="140"/>
        <v>0</v>
      </c>
      <c r="AB581" s="82"/>
      <c r="AC581" s="80"/>
      <c r="AD581" s="81">
        <f t="shared" si="141"/>
        <v>0</v>
      </c>
      <c r="AE581" s="82"/>
      <c r="AF581" s="80"/>
      <c r="AG581" s="81">
        <f t="shared" si="142"/>
        <v>0</v>
      </c>
      <c r="AH581" s="82"/>
      <c r="AI581" s="80"/>
      <c r="AJ581" s="81">
        <f t="shared" si="143"/>
        <v>0</v>
      </c>
      <c r="AK581" s="82"/>
      <c r="AL581" s="80"/>
      <c r="AM581" s="81">
        <v>0</v>
      </c>
      <c r="AN581" s="82"/>
      <c r="AO581" s="80"/>
      <c r="AP581" s="81">
        <v>0</v>
      </c>
      <c r="AQ581" s="82"/>
      <c r="AR581" s="80"/>
      <c r="AS581" s="81">
        <f t="shared" si="144"/>
        <v>0</v>
      </c>
      <c r="AT581" s="82"/>
      <c r="AU581" s="80"/>
      <c r="AV581" s="81">
        <f t="shared" si="145"/>
        <v>0</v>
      </c>
      <c r="AW581" s="82"/>
      <c r="AX581" s="80"/>
      <c r="AY581" s="81">
        <f t="shared" si="146"/>
        <v>0</v>
      </c>
      <c r="AZ581" s="82"/>
      <c r="BA581" s="80"/>
      <c r="BB581" s="81">
        <f t="shared" si="147"/>
        <v>0</v>
      </c>
      <c r="BC581" s="82"/>
      <c r="BD581" s="80"/>
      <c r="BE581" s="81">
        <f t="shared" si="148"/>
        <v>0</v>
      </c>
      <c r="BF581" s="82"/>
      <c r="BG581" s="80"/>
      <c r="BH581" s="81">
        <f t="shared" si="149"/>
        <v>0</v>
      </c>
      <c r="BI581" s="82"/>
      <c r="BJ581" s="80"/>
      <c r="BK581" s="81">
        <f t="shared" si="150"/>
        <v>0</v>
      </c>
      <c r="BL581" s="82"/>
      <c r="BM581" s="80"/>
      <c r="BN581" s="81">
        <f t="shared" si="151"/>
        <v>0</v>
      </c>
      <c r="BO581" s="82"/>
    </row>
    <row r="582" spans="1:67" ht="39" hidden="1" customHeight="1" thickBot="1">
      <c r="A582" s="71">
        <v>85578</v>
      </c>
      <c r="B582" s="71" t="s">
        <v>2242</v>
      </c>
      <c r="C582" s="221" t="str">
        <f ca="1">IF(V582&gt;0,IF($C$12=B582,COUNT($C$12:C581,1),""),"")</f>
        <v/>
      </c>
      <c r="D582" s="221" t="str">
        <f ca="1">IF(V582&gt;0,IF($D$12=B582,COUNT($D$12:D581,1),""),"")</f>
        <v/>
      </c>
      <c r="E582" s="221" t="str">
        <f ca="1">IF(V582&gt;0,IF($E$12=B582,COUNT($E$12:E581,1),""),"")</f>
        <v/>
      </c>
      <c r="F582" s="221" t="str">
        <f ca="1">IF(V582&gt;0,IF($F$12=B582,COUNT($F$12:F581,1),""),"")</f>
        <v/>
      </c>
      <c r="G582" s="120"/>
      <c r="H582" s="115">
        <v>91724</v>
      </c>
      <c r="I582" s="116" t="s">
        <v>571</v>
      </c>
      <c r="J582" s="116" t="s">
        <v>154</v>
      </c>
      <c r="K582" s="324">
        <v>1700000</v>
      </c>
      <c r="L582" s="121">
        <v>421010</v>
      </c>
      <c r="M582" s="117" t="s">
        <v>1226</v>
      </c>
      <c r="N582" s="117" t="s">
        <v>154</v>
      </c>
      <c r="O582" s="324">
        <v>172000</v>
      </c>
      <c r="P582" s="77">
        <f ca="1">SUMIF($W$12:BO582,$P$11,W582:BO582)</f>
        <v>0</v>
      </c>
      <c r="Q582" s="77">
        <f ca="1">SUMIF($W$12:BP582,$P$11,X582:BP582)</f>
        <v>0</v>
      </c>
      <c r="R582" s="77">
        <f ca="1">SUMIF($W$12:BQ582,$P$11,Y582:BQ582)</f>
        <v>0</v>
      </c>
      <c r="S582" s="78">
        <f t="shared" ca="1" si="153"/>
        <v>0</v>
      </c>
      <c r="T582" s="77">
        <f t="shared" ca="1" si="154"/>
        <v>0</v>
      </c>
      <c r="U582" s="77">
        <f t="shared" ca="1" si="155"/>
        <v>0</v>
      </c>
      <c r="V582" s="79">
        <f t="shared" ca="1" si="156"/>
        <v>0</v>
      </c>
      <c r="W582" s="80"/>
      <c r="X582" s="81">
        <f t="shared" si="139"/>
        <v>0</v>
      </c>
      <c r="Y582" s="82"/>
      <c r="Z582" s="80"/>
      <c r="AA582" s="81">
        <f t="shared" si="140"/>
        <v>0</v>
      </c>
      <c r="AB582" s="82"/>
      <c r="AC582" s="80"/>
      <c r="AD582" s="81">
        <f t="shared" si="141"/>
        <v>0</v>
      </c>
      <c r="AE582" s="82"/>
      <c r="AF582" s="80"/>
      <c r="AG582" s="81">
        <f t="shared" si="142"/>
        <v>0</v>
      </c>
      <c r="AH582" s="82"/>
      <c r="AI582" s="80"/>
      <c r="AJ582" s="81">
        <f t="shared" si="143"/>
        <v>0</v>
      </c>
      <c r="AK582" s="82"/>
      <c r="AL582" s="80"/>
      <c r="AM582" s="81">
        <v>0</v>
      </c>
      <c r="AN582" s="82"/>
      <c r="AO582" s="80"/>
      <c r="AP582" s="81">
        <v>0</v>
      </c>
      <c r="AQ582" s="82"/>
      <c r="AR582" s="80"/>
      <c r="AS582" s="81">
        <f t="shared" si="144"/>
        <v>0</v>
      </c>
      <c r="AT582" s="82"/>
      <c r="AU582" s="80"/>
      <c r="AV582" s="81">
        <f t="shared" si="145"/>
        <v>0</v>
      </c>
      <c r="AW582" s="82"/>
      <c r="AX582" s="80"/>
      <c r="AY582" s="81">
        <f t="shared" si="146"/>
        <v>0</v>
      </c>
      <c r="AZ582" s="82"/>
      <c r="BA582" s="80"/>
      <c r="BB582" s="81">
        <f t="shared" si="147"/>
        <v>0</v>
      </c>
      <c r="BC582" s="82"/>
      <c r="BD582" s="80"/>
      <c r="BE582" s="81">
        <f t="shared" si="148"/>
        <v>0</v>
      </c>
      <c r="BF582" s="82"/>
      <c r="BG582" s="80"/>
      <c r="BH582" s="81">
        <f t="shared" si="149"/>
        <v>0</v>
      </c>
      <c r="BI582" s="82"/>
      <c r="BJ582" s="80"/>
      <c r="BK582" s="81">
        <f t="shared" si="150"/>
        <v>0</v>
      </c>
      <c r="BL582" s="82"/>
      <c r="BM582" s="80"/>
      <c r="BN582" s="81">
        <f t="shared" si="151"/>
        <v>0</v>
      </c>
      <c r="BO582" s="82"/>
    </row>
    <row r="583" spans="1:67" ht="39" hidden="1" customHeight="1" thickBot="1">
      <c r="A583" s="71">
        <v>85579</v>
      </c>
      <c r="B583" s="71" t="s">
        <v>2242</v>
      </c>
      <c r="C583" s="221" t="str">
        <f ca="1">IF(V583&gt;0,IF($C$12=B583,COUNT($C$12:C582,1),""),"")</f>
        <v/>
      </c>
      <c r="D583" s="221" t="str">
        <f ca="1">IF(V583&gt;0,IF($D$12=B583,COUNT($D$12:D582,1),""),"")</f>
        <v/>
      </c>
      <c r="E583" s="221" t="str">
        <f ca="1">IF(V583&gt;0,IF($E$12=B583,COUNT($E$12:E582,1),""),"")</f>
        <v/>
      </c>
      <c r="F583" s="221" t="str">
        <f ca="1">IF(V583&gt;0,IF($F$12=B583,COUNT($F$12:F582,1),""),"")</f>
        <v/>
      </c>
      <c r="G583" s="120"/>
      <c r="H583" s="115">
        <v>91802</v>
      </c>
      <c r="I583" s="116" t="s">
        <v>572</v>
      </c>
      <c r="J583" s="116" t="s">
        <v>238</v>
      </c>
      <c r="K583" s="324">
        <v>630000</v>
      </c>
      <c r="L583" s="121">
        <v>423301</v>
      </c>
      <c r="M583" s="117" t="s">
        <v>1417</v>
      </c>
      <c r="N583" s="117" t="s">
        <v>240</v>
      </c>
      <c r="O583" s="324">
        <v>277000</v>
      </c>
      <c r="P583" s="77">
        <f ca="1">SUMIF($W$12:BO583,$P$11,W583:BO583)</f>
        <v>0</v>
      </c>
      <c r="Q583" s="77">
        <f ca="1">SUMIF($W$12:BP583,$P$11,X583:BP583)</f>
        <v>0</v>
      </c>
      <c r="R583" s="77">
        <v>0</v>
      </c>
      <c r="S583" s="78">
        <f t="shared" ca="1" si="153"/>
        <v>0</v>
      </c>
      <c r="T583" s="77">
        <f t="shared" ca="1" si="154"/>
        <v>0</v>
      </c>
      <c r="U583" s="77">
        <v>0</v>
      </c>
      <c r="V583" s="79">
        <f t="shared" ca="1" si="156"/>
        <v>0</v>
      </c>
      <c r="W583" s="80"/>
      <c r="X583" s="81">
        <f t="shared" si="139"/>
        <v>0</v>
      </c>
      <c r="Y583" s="82"/>
      <c r="Z583" s="80"/>
      <c r="AA583" s="81">
        <f t="shared" si="140"/>
        <v>0</v>
      </c>
      <c r="AB583" s="82"/>
      <c r="AC583" s="80"/>
      <c r="AD583" s="81">
        <f t="shared" si="141"/>
        <v>0</v>
      </c>
      <c r="AE583" s="82"/>
      <c r="AF583" s="80"/>
      <c r="AG583" s="81">
        <f t="shared" si="142"/>
        <v>0</v>
      </c>
      <c r="AH583" s="82"/>
      <c r="AI583" s="80"/>
      <c r="AJ583" s="81">
        <f t="shared" si="143"/>
        <v>0</v>
      </c>
      <c r="AK583" s="82"/>
      <c r="AL583" s="80"/>
      <c r="AM583" s="81">
        <v>0</v>
      </c>
      <c r="AN583" s="82"/>
      <c r="AO583" s="80"/>
      <c r="AP583" s="81">
        <v>0</v>
      </c>
      <c r="AQ583" s="82"/>
      <c r="AR583" s="80"/>
      <c r="AS583" s="81">
        <f t="shared" si="144"/>
        <v>0</v>
      </c>
      <c r="AT583" s="82"/>
      <c r="AU583" s="80"/>
      <c r="AV583" s="81">
        <f t="shared" si="145"/>
        <v>0</v>
      </c>
      <c r="AW583" s="82"/>
      <c r="AX583" s="80"/>
      <c r="AY583" s="81">
        <f t="shared" si="146"/>
        <v>0</v>
      </c>
      <c r="AZ583" s="82"/>
      <c r="BA583" s="80"/>
      <c r="BB583" s="81">
        <f t="shared" si="147"/>
        <v>0</v>
      </c>
      <c r="BC583" s="82"/>
      <c r="BD583" s="80"/>
      <c r="BE583" s="81">
        <f t="shared" si="148"/>
        <v>0</v>
      </c>
      <c r="BF583" s="82"/>
      <c r="BG583" s="80"/>
      <c r="BH583" s="81">
        <f t="shared" si="149"/>
        <v>0</v>
      </c>
      <c r="BI583" s="82"/>
      <c r="BJ583" s="80"/>
      <c r="BK583" s="81">
        <f t="shared" si="150"/>
        <v>0</v>
      </c>
      <c r="BL583" s="82"/>
      <c r="BM583" s="80"/>
      <c r="BN583" s="81">
        <f t="shared" si="151"/>
        <v>0</v>
      </c>
      <c r="BO583" s="82"/>
    </row>
    <row r="584" spans="1:67" ht="39" hidden="1" customHeight="1" thickBot="1">
      <c r="A584" s="71">
        <v>85580</v>
      </c>
      <c r="B584" s="71" t="s">
        <v>2242</v>
      </c>
      <c r="C584" s="221" t="str">
        <f ca="1">IF(V584&gt;0,IF($C$12=B584,COUNT($C$12:C583,1),""),"")</f>
        <v/>
      </c>
      <c r="D584" s="221" t="str">
        <f ca="1">IF(V584&gt;0,IF($D$12=B584,COUNT($D$12:D583,1),""),"")</f>
        <v/>
      </c>
      <c r="E584" s="221" t="str">
        <f ca="1">IF(V584&gt;0,IF($E$12=B584,COUNT($E$12:E583,1),""),"")</f>
        <v/>
      </c>
      <c r="F584" s="221" t="str">
        <f ca="1">IF(V584&gt;0,IF($F$12=B584,COUNT($F$12:F583,1),""),"")</f>
        <v/>
      </c>
      <c r="G584" s="120"/>
      <c r="H584" s="115">
        <v>91803</v>
      </c>
      <c r="I584" s="116" t="s">
        <v>573</v>
      </c>
      <c r="J584" s="116" t="s">
        <v>238</v>
      </c>
      <c r="K584" s="324">
        <v>1367000</v>
      </c>
      <c r="L584" s="121"/>
      <c r="M584" s="117"/>
      <c r="N584" s="117"/>
      <c r="O584" s="324"/>
      <c r="P584" s="77">
        <f ca="1">SUMIF($W$12:BO584,$P$11,W584:BO584)</f>
        <v>0</v>
      </c>
      <c r="Q584" s="77">
        <f ca="1">SUMIF($W$12:BP584,$P$11,X584:BP584)</f>
        <v>0</v>
      </c>
      <c r="R584" s="77">
        <v>0</v>
      </c>
      <c r="S584" s="78">
        <f t="shared" ca="1" si="153"/>
        <v>0</v>
      </c>
      <c r="T584" s="77">
        <f t="shared" ca="1" si="154"/>
        <v>0</v>
      </c>
      <c r="U584" s="77">
        <v>0</v>
      </c>
      <c r="V584" s="79">
        <f t="shared" ca="1" si="156"/>
        <v>0</v>
      </c>
      <c r="W584" s="80"/>
      <c r="X584" s="81">
        <f t="shared" si="139"/>
        <v>0</v>
      </c>
      <c r="Y584" s="82"/>
      <c r="Z584" s="80"/>
      <c r="AA584" s="81">
        <f t="shared" si="140"/>
        <v>0</v>
      </c>
      <c r="AB584" s="82"/>
      <c r="AC584" s="80"/>
      <c r="AD584" s="81">
        <f t="shared" si="141"/>
        <v>0</v>
      </c>
      <c r="AE584" s="82"/>
      <c r="AF584" s="80"/>
      <c r="AG584" s="81">
        <f t="shared" si="142"/>
        <v>0</v>
      </c>
      <c r="AH584" s="82"/>
      <c r="AI584" s="80"/>
      <c r="AJ584" s="81">
        <f t="shared" si="143"/>
        <v>0</v>
      </c>
      <c r="AK584" s="82"/>
      <c r="AL584" s="80"/>
      <c r="AM584" s="81">
        <v>0</v>
      </c>
      <c r="AN584" s="82"/>
      <c r="AO584" s="80"/>
      <c r="AP584" s="81">
        <v>0</v>
      </c>
      <c r="AQ584" s="82"/>
      <c r="AR584" s="80"/>
      <c r="AS584" s="81">
        <f t="shared" si="144"/>
        <v>0</v>
      </c>
      <c r="AT584" s="82"/>
      <c r="AU584" s="80"/>
      <c r="AV584" s="81">
        <f t="shared" si="145"/>
        <v>0</v>
      </c>
      <c r="AW584" s="82"/>
      <c r="AX584" s="80"/>
      <c r="AY584" s="81">
        <f t="shared" si="146"/>
        <v>0</v>
      </c>
      <c r="AZ584" s="82"/>
      <c r="BA584" s="80"/>
      <c r="BB584" s="81">
        <f t="shared" si="147"/>
        <v>0</v>
      </c>
      <c r="BC584" s="82"/>
      <c r="BD584" s="80"/>
      <c r="BE584" s="81">
        <f t="shared" si="148"/>
        <v>0</v>
      </c>
      <c r="BF584" s="82"/>
      <c r="BG584" s="80"/>
      <c r="BH584" s="81">
        <f t="shared" si="149"/>
        <v>0</v>
      </c>
      <c r="BI584" s="82"/>
      <c r="BJ584" s="80"/>
      <c r="BK584" s="81">
        <f t="shared" si="150"/>
        <v>0</v>
      </c>
      <c r="BL584" s="82"/>
      <c r="BM584" s="80"/>
      <c r="BN584" s="81">
        <f t="shared" si="151"/>
        <v>0</v>
      </c>
      <c r="BO584" s="82"/>
    </row>
    <row r="585" spans="1:67" ht="39" hidden="1" customHeight="1" thickBot="1">
      <c r="A585" s="71">
        <v>85581</v>
      </c>
      <c r="B585" s="71" t="s">
        <v>2242</v>
      </c>
      <c r="C585" s="221" t="str">
        <f ca="1">IF(V585&gt;0,IF($C$12=B585,COUNT($C$12:C584,1),""),"")</f>
        <v/>
      </c>
      <c r="D585" s="221" t="str">
        <f ca="1">IF(V585&gt;0,IF($D$12=B585,COUNT($D$12:D584,1),""),"")</f>
        <v/>
      </c>
      <c r="E585" s="221" t="str">
        <f ca="1">IF(V585&gt;0,IF($E$12=B585,COUNT($E$12:E584,1),""),"")</f>
        <v/>
      </c>
      <c r="F585" s="221" t="str">
        <f ca="1">IF(V585&gt;0,IF($F$12=B585,COUNT($F$12:F584,1),""),"")</f>
        <v/>
      </c>
      <c r="G585" s="120"/>
      <c r="H585" s="115">
        <v>100117</v>
      </c>
      <c r="I585" s="116" t="s">
        <v>574</v>
      </c>
      <c r="J585" s="116" t="s">
        <v>52</v>
      </c>
      <c r="K585" s="324">
        <v>1150000000</v>
      </c>
      <c r="L585" s="121">
        <v>421104</v>
      </c>
      <c r="M585" s="117" t="s">
        <v>1231</v>
      </c>
      <c r="N585" s="117" t="s">
        <v>3</v>
      </c>
      <c r="O585" s="324">
        <v>77084000</v>
      </c>
      <c r="P585" s="77">
        <f ca="1">SUMIF($W$12:BO585,$P$11,W585:BO585)</f>
        <v>0</v>
      </c>
      <c r="Q585" s="77">
        <f ca="1">SUMIF($W$12:BP585,$P$11,X585:BP585)</f>
        <v>0</v>
      </c>
      <c r="R585" s="77">
        <f ca="1">SUMIF($W$12:BQ585,$P$11,Y585:BQ585)</f>
        <v>0</v>
      </c>
      <c r="S585" s="78">
        <f t="shared" ca="1" si="153"/>
        <v>0</v>
      </c>
      <c r="T585" s="77">
        <f t="shared" ca="1" si="154"/>
        <v>0</v>
      </c>
      <c r="U585" s="77">
        <f t="shared" ca="1" si="155"/>
        <v>0</v>
      </c>
      <c r="V585" s="79">
        <f t="shared" ca="1" si="156"/>
        <v>0</v>
      </c>
      <c r="W585" s="80"/>
      <c r="X585" s="81">
        <f t="shared" si="139"/>
        <v>0</v>
      </c>
      <c r="Y585" s="82"/>
      <c r="Z585" s="80"/>
      <c r="AA585" s="81">
        <f t="shared" si="140"/>
        <v>0</v>
      </c>
      <c r="AB585" s="82"/>
      <c r="AC585" s="80"/>
      <c r="AD585" s="81">
        <f t="shared" si="141"/>
        <v>0</v>
      </c>
      <c r="AE585" s="82"/>
      <c r="AF585" s="80"/>
      <c r="AG585" s="81">
        <f t="shared" si="142"/>
        <v>0</v>
      </c>
      <c r="AH585" s="82"/>
      <c r="AI585" s="80"/>
      <c r="AJ585" s="81">
        <f t="shared" si="143"/>
        <v>0</v>
      </c>
      <c r="AK585" s="82"/>
      <c r="AL585" s="80"/>
      <c r="AM585" s="81">
        <v>0</v>
      </c>
      <c r="AN585" s="82"/>
      <c r="AO585" s="80"/>
      <c r="AP585" s="81">
        <v>0</v>
      </c>
      <c r="AQ585" s="82"/>
      <c r="AR585" s="80"/>
      <c r="AS585" s="81">
        <f t="shared" si="144"/>
        <v>0</v>
      </c>
      <c r="AT585" s="82"/>
      <c r="AU585" s="80"/>
      <c r="AV585" s="81">
        <f t="shared" si="145"/>
        <v>0</v>
      </c>
      <c r="AW585" s="82"/>
      <c r="AX585" s="80"/>
      <c r="AY585" s="81">
        <f t="shared" si="146"/>
        <v>0</v>
      </c>
      <c r="AZ585" s="82"/>
      <c r="BA585" s="80"/>
      <c r="BB585" s="81">
        <f t="shared" si="147"/>
        <v>0</v>
      </c>
      <c r="BC585" s="82"/>
      <c r="BD585" s="80"/>
      <c r="BE585" s="81">
        <f t="shared" si="148"/>
        <v>0</v>
      </c>
      <c r="BF585" s="82"/>
      <c r="BG585" s="80"/>
      <c r="BH585" s="81">
        <f t="shared" si="149"/>
        <v>0</v>
      </c>
      <c r="BI585" s="82"/>
      <c r="BJ585" s="80"/>
      <c r="BK585" s="81">
        <f t="shared" si="150"/>
        <v>0</v>
      </c>
      <c r="BL585" s="82"/>
      <c r="BM585" s="80"/>
      <c r="BN585" s="81">
        <f t="shared" si="151"/>
        <v>0</v>
      </c>
      <c r="BO585" s="82"/>
    </row>
    <row r="586" spans="1:67" ht="39" hidden="1" customHeight="1" thickBot="1">
      <c r="A586" s="71">
        <v>85582</v>
      </c>
      <c r="B586" s="71" t="s">
        <v>2242</v>
      </c>
      <c r="C586" s="221" t="str">
        <f ca="1">IF(V586&gt;0,IF($C$12=B586,COUNT($C$12:C585,1),""),"")</f>
        <v/>
      </c>
      <c r="D586" s="221" t="str">
        <f ca="1">IF(V586&gt;0,IF($D$12=B586,COUNT($D$12:D585,1),""),"")</f>
        <v/>
      </c>
      <c r="E586" s="221" t="str">
        <f ca="1">IF(V586&gt;0,IF($E$12=B586,COUNT($E$12:E585,1),""),"")</f>
        <v/>
      </c>
      <c r="F586" s="221" t="str">
        <f ca="1">IF(V586&gt;0,IF($F$12=B586,COUNT($F$12:F585,1),""),"")</f>
        <v/>
      </c>
      <c r="G586" s="120"/>
      <c r="H586" s="115">
        <v>100118</v>
      </c>
      <c r="I586" s="116" t="s">
        <v>575</v>
      </c>
      <c r="J586" s="116" t="s">
        <v>52</v>
      </c>
      <c r="K586" s="324">
        <v>1567500000</v>
      </c>
      <c r="L586" s="121">
        <v>421105</v>
      </c>
      <c r="M586" s="117" t="s">
        <v>1232</v>
      </c>
      <c r="N586" s="117" t="s">
        <v>3</v>
      </c>
      <c r="O586" s="324">
        <v>86890000</v>
      </c>
      <c r="P586" s="77">
        <f ca="1">SUMIF($W$12:BO586,$P$11,W586:BO586)</f>
        <v>0</v>
      </c>
      <c r="Q586" s="77">
        <f ca="1">SUMIF($W$12:BP586,$P$11,X586:BP586)</f>
        <v>0</v>
      </c>
      <c r="R586" s="77">
        <f ca="1">SUMIF($W$12:BQ586,$P$11,Y586:BQ586)</f>
        <v>0</v>
      </c>
      <c r="S586" s="78">
        <f t="shared" ca="1" si="153"/>
        <v>0</v>
      </c>
      <c r="T586" s="77">
        <f t="shared" ca="1" si="154"/>
        <v>0</v>
      </c>
      <c r="U586" s="77">
        <f t="shared" ca="1" si="155"/>
        <v>0</v>
      </c>
      <c r="V586" s="79">
        <f t="shared" ca="1" si="156"/>
        <v>0</v>
      </c>
      <c r="W586" s="80"/>
      <c r="X586" s="81">
        <f t="shared" si="139"/>
        <v>0</v>
      </c>
      <c r="Y586" s="82"/>
      <c r="Z586" s="80"/>
      <c r="AA586" s="81">
        <f t="shared" si="140"/>
        <v>0</v>
      </c>
      <c r="AB586" s="82"/>
      <c r="AC586" s="80"/>
      <c r="AD586" s="81">
        <f t="shared" si="141"/>
        <v>0</v>
      </c>
      <c r="AE586" s="82"/>
      <c r="AF586" s="80"/>
      <c r="AG586" s="81">
        <f t="shared" si="142"/>
        <v>0</v>
      </c>
      <c r="AH586" s="82"/>
      <c r="AI586" s="80"/>
      <c r="AJ586" s="81">
        <f t="shared" si="143"/>
        <v>0</v>
      </c>
      <c r="AK586" s="82"/>
      <c r="AL586" s="80"/>
      <c r="AM586" s="81">
        <v>0</v>
      </c>
      <c r="AN586" s="82"/>
      <c r="AO586" s="80"/>
      <c r="AP586" s="81">
        <v>0</v>
      </c>
      <c r="AQ586" s="82"/>
      <c r="AR586" s="80"/>
      <c r="AS586" s="81">
        <f t="shared" si="144"/>
        <v>0</v>
      </c>
      <c r="AT586" s="82"/>
      <c r="AU586" s="80"/>
      <c r="AV586" s="81">
        <f t="shared" si="145"/>
        <v>0</v>
      </c>
      <c r="AW586" s="82"/>
      <c r="AX586" s="80"/>
      <c r="AY586" s="81">
        <f t="shared" si="146"/>
        <v>0</v>
      </c>
      <c r="AZ586" s="82"/>
      <c r="BA586" s="80"/>
      <c r="BB586" s="81">
        <f t="shared" si="147"/>
        <v>0</v>
      </c>
      <c r="BC586" s="82"/>
      <c r="BD586" s="80"/>
      <c r="BE586" s="81">
        <f t="shared" si="148"/>
        <v>0</v>
      </c>
      <c r="BF586" s="82"/>
      <c r="BG586" s="80"/>
      <c r="BH586" s="81">
        <f t="shared" si="149"/>
        <v>0</v>
      </c>
      <c r="BI586" s="82"/>
      <c r="BJ586" s="80"/>
      <c r="BK586" s="81">
        <f t="shared" si="150"/>
        <v>0</v>
      </c>
      <c r="BL586" s="82"/>
      <c r="BM586" s="80"/>
      <c r="BN586" s="81">
        <f t="shared" si="151"/>
        <v>0</v>
      </c>
      <c r="BO586" s="82"/>
    </row>
    <row r="587" spans="1:67" ht="39" hidden="1" customHeight="1" thickBot="1">
      <c r="A587" s="71">
        <v>85583</v>
      </c>
      <c r="B587" s="71" t="s">
        <v>2242</v>
      </c>
      <c r="C587" s="221" t="str">
        <f ca="1">IF(V587&gt;0,IF($C$12=B587,COUNT($C$12:C586,1),""),"")</f>
        <v/>
      </c>
      <c r="D587" s="221" t="str">
        <f ca="1">IF(V587&gt;0,IF($D$12=B587,COUNT($D$12:D586,1),""),"")</f>
        <v/>
      </c>
      <c r="E587" s="221" t="str">
        <f ca="1">IF(V587&gt;0,IF($E$12=B587,COUNT($E$12:E586,1),""),"")</f>
        <v/>
      </c>
      <c r="F587" s="221" t="str">
        <f ca="1">IF(V587&gt;0,IF($F$12=B587,COUNT($F$12:F586,1),""),"")</f>
        <v/>
      </c>
      <c r="G587" s="120"/>
      <c r="H587" s="115">
        <v>100119</v>
      </c>
      <c r="I587" s="116" t="s">
        <v>576</v>
      </c>
      <c r="J587" s="116" t="s">
        <v>52</v>
      </c>
      <c r="K587" s="324">
        <v>1800000000</v>
      </c>
      <c r="L587" s="121">
        <v>421106</v>
      </c>
      <c r="M587" s="117" t="s">
        <v>1233</v>
      </c>
      <c r="N587" s="117" t="s">
        <v>3</v>
      </c>
      <c r="O587" s="324">
        <v>96697000</v>
      </c>
      <c r="P587" s="77">
        <f ca="1">SUMIF($W$12:BO587,$P$11,W587:BO587)</f>
        <v>0</v>
      </c>
      <c r="Q587" s="77">
        <f ca="1">SUMIF($W$12:BP587,$P$11,X587:BP587)</f>
        <v>0</v>
      </c>
      <c r="R587" s="77">
        <f ca="1">SUMIF($W$12:BQ587,$P$11,Y587:BQ587)</f>
        <v>0</v>
      </c>
      <c r="S587" s="78">
        <f t="shared" ca="1" si="153"/>
        <v>0</v>
      </c>
      <c r="T587" s="77">
        <f t="shared" ca="1" si="154"/>
        <v>0</v>
      </c>
      <c r="U587" s="77">
        <f t="shared" ca="1" si="155"/>
        <v>0</v>
      </c>
      <c r="V587" s="79">
        <f t="shared" ca="1" si="156"/>
        <v>0</v>
      </c>
      <c r="W587" s="80"/>
      <c r="X587" s="81">
        <f t="shared" si="139"/>
        <v>0</v>
      </c>
      <c r="Y587" s="82"/>
      <c r="Z587" s="80"/>
      <c r="AA587" s="81">
        <f t="shared" si="140"/>
        <v>0</v>
      </c>
      <c r="AB587" s="82"/>
      <c r="AC587" s="80"/>
      <c r="AD587" s="81">
        <f t="shared" si="141"/>
        <v>0</v>
      </c>
      <c r="AE587" s="82"/>
      <c r="AF587" s="80"/>
      <c r="AG587" s="81">
        <f t="shared" si="142"/>
        <v>0</v>
      </c>
      <c r="AH587" s="82"/>
      <c r="AI587" s="80"/>
      <c r="AJ587" s="81">
        <f t="shared" si="143"/>
        <v>0</v>
      </c>
      <c r="AK587" s="82"/>
      <c r="AL587" s="80"/>
      <c r="AM587" s="81">
        <v>0</v>
      </c>
      <c r="AN587" s="82"/>
      <c r="AO587" s="80"/>
      <c r="AP587" s="81">
        <v>0</v>
      </c>
      <c r="AQ587" s="82"/>
      <c r="AR587" s="80"/>
      <c r="AS587" s="81">
        <f t="shared" si="144"/>
        <v>0</v>
      </c>
      <c r="AT587" s="82"/>
      <c r="AU587" s="80"/>
      <c r="AV587" s="81">
        <f t="shared" si="145"/>
        <v>0</v>
      </c>
      <c r="AW587" s="82"/>
      <c r="AX587" s="80"/>
      <c r="AY587" s="81">
        <f t="shared" si="146"/>
        <v>0</v>
      </c>
      <c r="AZ587" s="82"/>
      <c r="BA587" s="80"/>
      <c r="BB587" s="81">
        <f t="shared" si="147"/>
        <v>0</v>
      </c>
      <c r="BC587" s="82"/>
      <c r="BD587" s="80"/>
      <c r="BE587" s="81">
        <f t="shared" si="148"/>
        <v>0</v>
      </c>
      <c r="BF587" s="82"/>
      <c r="BG587" s="80"/>
      <c r="BH587" s="81">
        <f t="shared" si="149"/>
        <v>0</v>
      </c>
      <c r="BI587" s="82"/>
      <c r="BJ587" s="80"/>
      <c r="BK587" s="81">
        <f t="shared" si="150"/>
        <v>0</v>
      </c>
      <c r="BL587" s="82"/>
      <c r="BM587" s="80"/>
      <c r="BN587" s="81">
        <f t="shared" si="151"/>
        <v>0</v>
      </c>
      <c r="BO587" s="82"/>
    </row>
    <row r="588" spans="1:67" ht="39" hidden="1" customHeight="1" thickBot="1">
      <c r="A588" s="71">
        <v>85584</v>
      </c>
      <c r="B588" s="71" t="s">
        <v>2242</v>
      </c>
      <c r="C588" s="221" t="str">
        <f ca="1">IF(V588&gt;0,IF($C$12=B588,COUNT($C$12:C587,1),""),"")</f>
        <v/>
      </c>
      <c r="D588" s="221" t="str">
        <f ca="1">IF(V588&gt;0,IF($D$12=B588,COUNT($D$12:D587,1),""),"")</f>
        <v/>
      </c>
      <c r="E588" s="221" t="str">
        <f ca="1">IF(V588&gt;0,IF($E$12=B588,COUNT($E$12:E587,1),""),"")</f>
        <v/>
      </c>
      <c r="F588" s="221" t="str">
        <f ca="1">IF(V588&gt;0,IF($F$12=B588,COUNT($F$12:F587,1),""),"")</f>
        <v/>
      </c>
      <c r="G588" s="120"/>
      <c r="H588" s="115">
        <v>100210</v>
      </c>
      <c r="I588" s="116" t="s">
        <v>577</v>
      </c>
      <c r="J588" s="116" t="s">
        <v>240</v>
      </c>
      <c r="K588" s="324">
        <v>650000</v>
      </c>
      <c r="L588" s="121"/>
      <c r="M588" s="117"/>
      <c r="N588" s="117"/>
      <c r="O588" s="324"/>
      <c r="P588" s="77">
        <f ca="1">SUMIF($W$12:BO588,$P$11,W588:BO588)</f>
        <v>0</v>
      </c>
      <c r="Q588" s="77">
        <f ca="1">SUMIF($W$12:BP588,$P$11,X588:BP588)</f>
        <v>0</v>
      </c>
      <c r="R588" s="77">
        <v>0</v>
      </c>
      <c r="S588" s="78">
        <f t="shared" ca="1" si="153"/>
        <v>0</v>
      </c>
      <c r="T588" s="77">
        <f t="shared" ca="1" si="154"/>
        <v>0</v>
      </c>
      <c r="U588" s="77">
        <v>0</v>
      </c>
      <c r="V588" s="79">
        <f t="shared" ca="1" si="156"/>
        <v>0</v>
      </c>
      <c r="W588" s="80"/>
      <c r="X588" s="81">
        <f t="shared" si="139"/>
        <v>0</v>
      </c>
      <c r="Y588" s="82"/>
      <c r="Z588" s="80"/>
      <c r="AA588" s="81">
        <f t="shared" si="140"/>
        <v>0</v>
      </c>
      <c r="AB588" s="82"/>
      <c r="AC588" s="80"/>
      <c r="AD588" s="81">
        <f t="shared" si="141"/>
        <v>0</v>
      </c>
      <c r="AE588" s="82"/>
      <c r="AF588" s="80"/>
      <c r="AG588" s="81">
        <f t="shared" si="142"/>
        <v>0</v>
      </c>
      <c r="AH588" s="82"/>
      <c r="AI588" s="80"/>
      <c r="AJ588" s="81">
        <f t="shared" si="143"/>
        <v>0</v>
      </c>
      <c r="AK588" s="82"/>
      <c r="AL588" s="80"/>
      <c r="AM588" s="81">
        <v>0</v>
      </c>
      <c r="AN588" s="82"/>
      <c r="AO588" s="80"/>
      <c r="AP588" s="81">
        <v>0</v>
      </c>
      <c r="AQ588" s="82"/>
      <c r="AR588" s="80"/>
      <c r="AS588" s="81">
        <f t="shared" si="144"/>
        <v>0</v>
      </c>
      <c r="AT588" s="82"/>
      <c r="AU588" s="80"/>
      <c r="AV588" s="81">
        <f t="shared" si="145"/>
        <v>0</v>
      </c>
      <c r="AW588" s="82"/>
      <c r="AX588" s="80"/>
      <c r="AY588" s="81">
        <f t="shared" si="146"/>
        <v>0</v>
      </c>
      <c r="AZ588" s="82"/>
      <c r="BA588" s="80"/>
      <c r="BB588" s="81">
        <f t="shared" si="147"/>
        <v>0</v>
      </c>
      <c r="BC588" s="82"/>
      <c r="BD588" s="80"/>
      <c r="BE588" s="81">
        <f t="shared" si="148"/>
        <v>0</v>
      </c>
      <c r="BF588" s="82"/>
      <c r="BG588" s="80"/>
      <c r="BH588" s="81">
        <f t="shared" si="149"/>
        <v>0</v>
      </c>
      <c r="BI588" s="82"/>
      <c r="BJ588" s="80"/>
      <c r="BK588" s="81">
        <f t="shared" si="150"/>
        <v>0</v>
      </c>
      <c r="BL588" s="82"/>
      <c r="BM588" s="80"/>
      <c r="BN588" s="81">
        <f t="shared" si="151"/>
        <v>0</v>
      </c>
      <c r="BO588" s="82"/>
    </row>
    <row r="589" spans="1:67" ht="39" hidden="1" customHeight="1" thickBot="1">
      <c r="A589" s="71">
        <v>85585</v>
      </c>
      <c r="B589" s="71" t="s">
        <v>2242</v>
      </c>
      <c r="C589" s="221" t="str">
        <f ca="1">IF(V589&gt;0,IF($C$12=B589,COUNT($C$12:C588,1),""),"")</f>
        <v/>
      </c>
      <c r="D589" s="221" t="str">
        <f ca="1">IF(V589&gt;0,IF($D$12=B589,COUNT($D$12:D588,1),""),"")</f>
        <v/>
      </c>
      <c r="E589" s="221" t="str">
        <f ca="1">IF(V589&gt;0,IF($E$12=B589,COUNT($E$12:E588,1),""),"")</f>
        <v/>
      </c>
      <c r="F589" s="221" t="str">
        <f ca="1">IF(V589&gt;0,IF($F$12=B589,COUNT($F$12:F588,1),""),"")</f>
        <v/>
      </c>
      <c r="G589" s="120"/>
      <c r="H589" s="115">
        <v>100301</v>
      </c>
      <c r="I589" s="116" t="s">
        <v>578</v>
      </c>
      <c r="J589" s="116" t="s">
        <v>238</v>
      </c>
      <c r="K589" s="324">
        <v>750000</v>
      </c>
      <c r="L589" s="121">
        <v>422501</v>
      </c>
      <c r="M589" s="117" t="s">
        <v>1340</v>
      </c>
      <c r="N589" s="117" t="s">
        <v>153</v>
      </c>
      <c r="O589" s="324">
        <v>1004000</v>
      </c>
      <c r="P589" s="77">
        <f ca="1">SUMIF($W$12:BO589,$P$11,W589:BO589)</f>
        <v>0</v>
      </c>
      <c r="Q589" s="77">
        <f ca="1">SUMIF($W$12:BP589,$P$11,X589:BP589)</f>
        <v>0</v>
      </c>
      <c r="R589" s="77">
        <f ca="1">SUMIF($W$12:BQ589,$P$11,Y589:BQ589)</f>
        <v>0</v>
      </c>
      <c r="S589" s="78">
        <f t="shared" ca="1" si="153"/>
        <v>0</v>
      </c>
      <c r="T589" s="77">
        <f t="shared" ca="1" si="154"/>
        <v>0</v>
      </c>
      <c r="U589" s="77">
        <f t="shared" ca="1" si="155"/>
        <v>0</v>
      </c>
      <c r="V589" s="79">
        <f t="shared" ca="1" si="156"/>
        <v>0</v>
      </c>
      <c r="W589" s="80"/>
      <c r="X589" s="81">
        <f t="shared" si="139"/>
        <v>0</v>
      </c>
      <c r="Y589" s="82"/>
      <c r="Z589" s="80"/>
      <c r="AA589" s="81">
        <f t="shared" si="140"/>
        <v>0</v>
      </c>
      <c r="AB589" s="82"/>
      <c r="AC589" s="80"/>
      <c r="AD589" s="81">
        <f t="shared" si="141"/>
        <v>0</v>
      </c>
      <c r="AE589" s="82"/>
      <c r="AF589" s="80"/>
      <c r="AG589" s="81">
        <f t="shared" si="142"/>
        <v>0</v>
      </c>
      <c r="AH589" s="82"/>
      <c r="AI589" s="80"/>
      <c r="AJ589" s="81"/>
      <c r="AK589" s="82"/>
      <c r="AL589" s="80"/>
      <c r="AM589" s="81">
        <v>0</v>
      </c>
      <c r="AN589" s="82"/>
      <c r="AO589" s="80"/>
      <c r="AP589" s="81">
        <v>0</v>
      </c>
      <c r="AQ589" s="82"/>
      <c r="AR589" s="80"/>
      <c r="AS589" s="81"/>
      <c r="AT589" s="82"/>
      <c r="AU589" s="80"/>
      <c r="AV589" s="81"/>
      <c r="AW589" s="82"/>
      <c r="AX589" s="80"/>
      <c r="AY589" s="81"/>
      <c r="AZ589" s="82"/>
      <c r="BA589" s="80"/>
      <c r="BB589" s="81"/>
      <c r="BC589" s="82"/>
      <c r="BD589" s="80"/>
      <c r="BE589" s="81"/>
      <c r="BF589" s="82"/>
      <c r="BG589" s="80"/>
      <c r="BH589" s="81"/>
      <c r="BI589" s="82"/>
      <c r="BJ589" s="80"/>
      <c r="BK589" s="81"/>
      <c r="BL589" s="82"/>
      <c r="BM589" s="80"/>
      <c r="BN589" s="81"/>
      <c r="BO589" s="82"/>
    </row>
    <row r="590" spans="1:67" ht="39" hidden="1" customHeight="1" thickBot="1">
      <c r="A590" s="71">
        <v>85586</v>
      </c>
      <c r="B590" s="71" t="s">
        <v>2242</v>
      </c>
      <c r="C590" s="221" t="str">
        <f ca="1">IF(V590&gt;0,IF($C$12=B590,COUNT($C$12:C589,1),""),"")</f>
        <v/>
      </c>
      <c r="D590" s="221" t="str">
        <f ca="1">IF(V590&gt;0,IF($D$12=B590,COUNT($D$12:D589,1),""),"")</f>
        <v/>
      </c>
      <c r="E590" s="221" t="str">
        <f ca="1">IF(V590&gt;0,IF($E$12=B590,COUNT($E$12:E589,1),""),"")</f>
        <v/>
      </c>
      <c r="F590" s="221" t="str">
        <f ca="1">IF(V590&gt;0,IF($F$12=B590,COUNT($F$12:F589,1),""),"")</f>
        <v/>
      </c>
      <c r="G590" s="120">
        <v>753001000</v>
      </c>
      <c r="H590" s="115">
        <v>100302</v>
      </c>
      <c r="I590" s="116" t="s">
        <v>579</v>
      </c>
      <c r="J590" s="116" t="s">
        <v>238</v>
      </c>
      <c r="K590" s="324">
        <v>750000</v>
      </c>
      <c r="L590" s="121">
        <v>422501</v>
      </c>
      <c r="M590" s="117" t="s">
        <v>1340</v>
      </c>
      <c r="N590" s="117" t="s">
        <v>153</v>
      </c>
      <c r="O590" s="324">
        <v>1004000</v>
      </c>
      <c r="P590" s="77">
        <f ca="1">SUMIF($W$12:BO590,$P$11,W590:BO590)</f>
        <v>0</v>
      </c>
      <c r="Q590" s="77">
        <f ca="1">SUMIF($W$12:BP590,$P$11,X590:BP590)</f>
        <v>0</v>
      </c>
      <c r="R590" s="77">
        <f ca="1">SUMIF($W$12:BQ590,$P$11,Y590:BQ590)</f>
        <v>0</v>
      </c>
      <c r="S590" s="78">
        <f t="shared" ca="1" si="153"/>
        <v>0</v>
      </c>
      <c r="T590" s="77">
        <f t="shared" ca="1" si="154"/>
        <v>0</v>
      </c>
      <c r="U590" s="77">
        <f t="shared" ca="1" si="155"/>
        <v>0</v>
      </c>
      <c r="V590" s="79">
        <f t="shared" ca="1" si="156"/>
        <v>0</v>
      </c>
      <c r="W590" s="80"/>
      <c r="X590" s="81">
        <f t="shared" ref="X590:X653" si="157">W590</f>
        <v>0</v>
      </c>
      <c r="Y590" s="82"/>
      <c r="Z590" s="80"/>
      <c r="AA590" s="81">
        <f t="shared" ref="AA590:AA653" si="158">Z590</f>
        <v>0</v>
      </c>
      <c r="AB590" s="82"/>
      <c r="AC590" s="80"/>
      <c r="AD590" s="81">
        <f t="shared" ref="AD590:AD653" si="159">AC590</f>
        <v>0</v>
      </c>
      <c r="AE590" s="82"/>
      <c r="AF590" s="80"/>
      <c r="AG590" s="81">
        <f t="shared" ref="AG590:AG653" si="160">AF590</f>
        <v>0</v>
      </c>
      <c r="AH590" s="82"/>
      <c r="AI590" s="80"/>
      <c r="AJ590" s="81">
        <f t="shared" ref="AJ590:AJ653" si="161">AI590</f>
        <v>0</v>
      </c>
      <c r="AK590" s="82"/>
      <c r="AL590" s="80"/>
      <c r="AM590" s="81">
        <v>0</v>
      </c>
      <c r="AN590" s="82"/>
      <c r="AO590" s="80"/>
      <c r="AP590" s="81">
        <v>0</v>
      </c>
      <c r="AQ590" s="82"/>
      <c r="AR590" s="80"/>
      <c r="AS590" s="81">
        <f t="shared" ref="AS590:AS653" si="162">AR590</f>
        <v>0</v>
      </c>
      <c r="AT590" s="82"/>
      <c r="AU590" s="80"/>
      <c r="AV590" s="81">
        <f t="shared" ref="AV590:AV653" si="163">AU590</f>
        <v>0</v>
      </c>
      <c r="AW590" s="82"/>
      <c r="AX590" s="80"/>
      <c r="AY590" s="81">
        <f t="shared" ref="AY590:AY653" si="164">AX590</f>
        <v>0</v>
      </c>
      <c r="AZ590" s="82"/>
      <c r="BA590" s="80"/>
      <c r="BB590" s="81">
        <f t="shared" ref="BB590:BB653" si="165">BA590</f>
        <v>0</v>
      </c>
      <c r="BC590" s="82"/>
      <c r="BD590" s="80"/>
      <c r="BE590" s="81">
        <f t="shared" ref="BE590:BE653" si="166">BD590</f>
        <v>0</v>
      </c>
      <c r="BF590" s="82"/>
      <c r="BG590" s="80"/>
      <c r="BH590" s="81">
        <f t="shared" ref="BH590:BH653" si="167">BG590</f>
        <v>0</v>
      </c>
      <c r="BI590" s="82"/>
      <c r="BJ590" s="80"/>
      <c r="BK590" s="81">
        <f t="shared" ref="BK590:BK653" si="168">BJ590</f>
        <v>0</v>
      </c>
      <c r="BL590" s="82"/>
      <c r="BM590" s="80"/>
      <c r="BN590" s="81">
        <f t="shared" ref="BN590:BN653" si="169">BM590</f>
        <v>0</v>
      </c>
      <c r="BO590" s="82"/>
    </row>
    <row r="591" spans="1:67" ht="23.25" hidden="1" customHeight="1" thickBot="1">
      <c r="A591" s="71">
        <v>85589</v>
      </c>
      <c r="B591" s="71" t="s">
        <v>2242</v>
      </c>
      <c r="C591" s="221" t="str">
        <f ca="1">IF(V591&gt;0,IF($C$12=B591,COUNT($C$12:C590,1),""),"")</f>
        <v/>
      </c>
      <c r="D591" s="221" t="str">
        <f ca="1">IF(V591&gt;0,IF($D$12=B591,COUNT($D$12:D590,1),""),"")</f>
        <v/>
      </c>
      <c r="E591" s="221" t="str">
        <f ca="1">IF(V591&gt;0,IF($E$12=B591,COUNT($E$12:E590,1),""),"")</f>
        <v/>
      </c>
      <c r="F591" s="221" t="str">
        <f ca="1">IF(V591&gt;0,IF($F$12=B591,COUNT($F$12:F590,1),""),"")</f>
        <v/>
      </c>
      <c r="G591" s="120"/>
      <c r="H591" s="115">
        <v>100505</v>
      </c>
      <c r="I591" s="116" t="s">
        <v>580</v>
      </c>
      <c r="J591" s="116" t="s">
        <v>240</v>
      </c>
      <c r="K591" s="324">
        <v>135000</v>
      </c>
      <c r="L591" s="121"/>
      <c r="M591" s="117"/>
      <c r="N591" s="117"/>
      <c r="O591" s="324"/>
      <c r="P591" s="77">
        <f ca="1">SUMIF($W$12:BO591,$P$11,W591:BO591)</f>
        <v>0</v>
      </c>
      <c r="Q591" s="77">
        <f ca="1">SUMIF($W$12:BP591,$P$11,X591:BP591)</f>
        <v>0</v>
      </c>
      <c r="R591" s="77">
        <v>0</v>
      </c>
      <c r="S591" s="78">
        <f t="shared" ca="1" si="153"/>
        <v>0</v>
      </c>
      <c r="T591" s="77">
        <f t="shared" ca="1" si="154"/>
        <v>0</v>
      </c>
      <c r="U591" s="77">
        <v>0</v>
      </c>
      <c r="V591" s="79">
        <f t="shared" ca="1" si="156"/>
        <v>0</v>
      </c>
      <c r="W591" s="80"/>
      <c r="X591" s="81">
        <f t="shared" si="157"/>
        <v>0</v>
      </c>
      <c r="Y591" s="82"/>
      <c r="Z591" s="80"/>
      <c r="AA591" s="81">
        <f t="shared" si="158"/>
        <v>0</v>
      </c>
      <c r="AB591" s="82"/>
      <c r="AC591" s="80"/>
      <c r="AD591" s="81">
        <f t="shared" si="159"/>
        <v>0</v>
      </c>
      <c r="AE591" s="82"/>
      <c r="AF591" s="80"/>
      <c r="AG591" s="81">
        <f t="shared" si="160"/>
        <v>0</v>
      </c>
      <c r="AH591" s="82"/>
      <c r="AI591" s="80"/>
      <c r="AJ591" s="81">
        <f t="shared" si="161"/>
        <v>0</v>
      </c>
      <c r="AK591" s="82"/>
      <c r="AL591" s="80"/>
      <c r="AM591" s="81">
        <v>0</v>
      </c>
      <c r="AN591" s="82"/>
      <c r="AO591" s="80"/>
      <c r="AP591" s="81">
        <v>0</v>
      </c>
      <c r="AQ591" s="82"/>
      <c r="AR591" s="80"/>
      <c r="AS591" s="81">
        <f t="shared" si="162"/>
        <v>0</v>
      </c>
      <c r="AT591" s="82"/>
      <c r="AU591" s="80"/>
      <c r="AV591" s="81">
        <f t="shared" si="163"/>
        <v>0</v>
      </c>
      <c r="AW591" s="82"/>
      <c r="AX591" s="80"/>
      <c r="AY591" s="81">
        <f t="shared" si="164"/>
        <v>0</v>
      </c>
      <c r="AZ591" s="82"/>
      <c r="BA591" s="80"/>
      <c r="BB591" s="81">
        <f t="shared" si="165"/>
        <v>0</v>
      </c>
      <c r="BC591" s="82"/>
      <c r="BD591" s="80"/>
      <c r="BE591" s="81">
        <f t="shared" si="166"/>
        <v>0</v>
      </c>
      <c r="BF591" s="82"/>
      <c r="BG591" s="80"/>
      <c r="BH591" s="81">
        <f t="shared" si="167"/>
        <v>0</v>
      </c>
      <c r="BI591" s="82"/>
      <c r="BJ591" s="80"/>
      <c r="BK591" s="81">
        <f t="shared" si="168"/>
        <v>0</v>
      </c>
      <c r="BL591" s="82"/>
      <c r="BM591" s="80"/>
      <c r="BN591" s="81">
        <f t="shared" si="169"/>
        <v>0</v>
      </c>
      <c r="BO591" s="82"/>
    </row>
    <row r="592" spans="1:67" ht="23.25" hidden="1" customHeight="1" thickBot="1">
      <c r="A592" s="71">
        <v>85590</v>
      </c>
      <c r="B592" s="71" t="s">
        <v>2242</v>
      </c>
      <c r="C592" s="221" t="str">
        <f ca="1">IF(V592&gt;0,IF($C$12=B592,COUNT($C$12:C591,1),""),"")</f>
        <v/>
      </c>
      <c r="D592" s="221" t="str">
        <f ca="1">IF(V592&gt;0,IF($D$12=B592,COUNT($D$12:D591,1),""),"")</f>
        <v/>
      </c>
      <c r="E592" s="221" t="str">
        <f ca="1">IF(V592&gt;0,IF($E$12=B592,COUNT($E$12:E591,1),""),"")</f>
        <v/>
      </c>
      <c r="F592" s="221" t="str">
        <f ca="1">IF(V592&gt;0,IF($F$12=B592,COUNT($F$12:F591,1),""),"")</f>
        <v/>
      </c>
      <c r="G592" s="120"/>
      <c r="H592" s="115">
        <v>100506</v>
      </c>
      <c r="I592" s="116" t="s">
        <v>581</v>
      </c>
      <c r="J592" s="116" t="s">
        <v>240</v>
      </c>
      <c r="K592" s="324">
        <v>150000</v>
      </c>
      <c r="L592" s="121"/>
      <c r="M592" s="117"/>
      <c r="N592" s="117"/>
      <c r="O592" s="324"/>
      <c r="P592" s="77">
        <f ca="1">SUMIF($W$12:BO592,$P$11,W592:BO592)</f>
        <v>0</v>
      </c>
      <c r="Q592" s="77">
        <f ca="1">SUMIF($W$12:BP592,$P$11,X592:BP592)</f>
        <v>0</v>
      </c>
      <c r="R592" s="77">
        <v>0</v>
      </c>
      <c r="S592" s="78">
        <f t="shared" ca="1" si="153"/>
        <v>0</v>
      </c>
      <c r="T592" s="77">
        <f t="shared" ca="1" si="154"/>
        <v>0</v>
      </c>
      <c r="U592" s="77">
        <v>0</v>
      </c>
      <c r="V592" s="79">
        <f t="shared" ca="1" si="156"/>
        <v>0</v>
      </c>
      <c r="W592" s="80"/>
      <c r="X592" s="81">
        <f t="shared" si="157"/>
        <v>0</v>
      </c>
      <c r="Y592" s="82"/>
      <c r="Z592" s="80"/>
      <c r="AA592" s="81">
        <f t="shared" si="158"/>
        <v>0</v>
      </c>
      <c r="AB592" s="82"/>
      <c r="AC592" s="80"/>
      <c r="AD592" s="81">
        <f t="shared" si="159"/>
        <v>0</v>
      </c>
      <c r="AE592" s="82"/>
      <c r="AF592" s="80"/>
      <c r="AG592" s="81">
        <f t="shared" si="160"/>
        <v>0</v>
      </c>
      <c r="AH592" s="82"/>
      <c r="AI592" s="80"/>
      <c r="AJ592" s="81">
        <f t="shared" si="161"/>
        <v>0</v>
      </c>
      <c r="AK592" s="82"/>
      <c r="AL592" s="80"/>
      <c r="AM592" s="81">
        <v>0</v>
      </c>
      <c r="AN592" s="82"/>
      <c r="AO592" s="80"/>
      <c r="AP592" s="81">
        <v>0</v>
      </c>
      <c r="AQ592" s="82"/>
      <c r="AR592" s="80"/>
      <c r="AS592" s="81">
        <f t="shared" si="162"/>
        <v>0</v>
      </c>
      <c r="AT592" s="82"/>
      <c r="AU592" s="80"/>
      <c r="AV592" s="81">
        <f t="shared" si="163"/>
        <v>0</v>
      </c>
      <c r="AW592" s="82"/>
      <c r="AX592" s="80"/>
      <c r="AY592" s="81">
        <f t="shared" si="164"/>
        <v>0</v>
      </c>
      <c r="AZ592" s="82"/>
      <c r="BA592" s="80"/>
      <c r="BB592" s="81">
        <f t="shared" si="165"/>
        <v>0</v>
      </c>
      <c r="BC592" s="82"/>
      <c r="BD592" s="80"/>
      <c r="BE592" s="81">
        <f t="shared" si="166"/>
        <v>0</v>
      </c>
      <c r="BF592" s="82"/>
      <c r="BG592" s="80"/>
      <c r="BH592" s="81">
        <f t="shared" si="167"/>
        <v>0</v>
      </c>
      <c r="BI592" s="82"/>
      <c r="BJ592" s="80"/>
      <c r="BK592" s="81">
        <f t="shared" si="168"/>
        <v>0</v>
      </c>
      <c r="BL592" s="82"/>
      <c r="BM592" s="80"/>
      <c r="BN592" s="81">
        <f t="shared" si="169"/>
        <v>0</v>
      </c>
      <c r="BO592" s="82"/>
    </row>
    <row r="593" spans="1:67" ht="23.25" hidden="1" customHeight="1" thickBot="1">
      <c r="A593" s="71">
        <v>85591</v>
      </c>
      <c r="B593" s="71" t="s">
        <v>2242</v>
      </c>
      <c r="C593" s="221" t="str">
        <f ca="1">IF(V593&gt;0,IF($C$12=B593,COUNT($C$12:C592,1),""),"")</f>
        <v/>
      </c>
      <c r="D593" s="221" t="str">
        <f ca="1">IF(V593&gt;0,IF($D$12=B593,COUNT($D$12:D592,1),""),"")</f>
        <v/>
      </c>
      <c r="E593" s="221" t="str">
        <f ca="1">IF(V593&gt;0,IF($E$12=B593,COUNT($E$12:E592,1),""),"")</f>
        <v/>
      </c>
      <c r="F593" s="221" t="str">
        <f ca="1">IF(V593&gt;0,IF($F$12=B593,COUNT($F$12:F592,1),""),"")</f>
        <v/>
      </c>
      <c r="G593" s="120">
        <v>751000180</v>
      </c>
      <c r="H593" s="115">
        <v>110101</v>
      </c>
      <c r="I593" s="116" t="s">
        <v>582</v>
      </c>
      <c r="J593" s="116" t="s">
        <v>153</v>
      </c>
      <c r="K593" s="324">
        <v>15815000</v>
      </c>
      <c r="L593" s="121">
        <v>421201</v>
      </c>
      <c r="M593" s="117" t="s">
        <v>1234</v>
      </c>
      <c r="N593" s="117" t="s">
        <v>153</v>
      </c>
      <c r="O593" s="324">
        <v>1836000</v>
      </c>
      <c r="P593" s="77">
        <f ca="1">SUMIF($W$12:BO593,$P$11,W593:BO593)</f>
        <v>0</v>
      </c>
      <c r="Q593" s="77">
        <f ca="1">SUMIF($W$12:BP593,$P$11,X593:BP593)</f>
        <v>0</v>
      </c>
      <c r="R593" s="77">
        <f ca="1">SUMIF($W$12:BQ593,$P$11,Y593:BQ593)</f>
        <v>0</v>
      </c>
      <c r="S593" s="78">
        <f t="shared" ca="1" si="153"/>
        <v>0</v>
      </c>
      <c r="T593" s="77">
        <f t="shared" ca="1" si="154"/>
        <v>0</v>
      </c>
      <c r="U593" s="77">
        <f t="shared" ca="1" si="155"/>
        <v>0</v>
      </c>
      <c r="V593" s="79">
        <f t="shared" ca="1" si="156"/>
        <v>0</v>
      </c>
      <c r="W593" s="80"/>
      <c r="X593" s="81">
        <f t="shared" si="157"/>
        <v>0</v>
      </c>
      <c r="Y593" s="82"/>
      <c r="Z593" s="80"/>
      <c r="AA593" s="81">
        <f t="shared" si="158"/>
        <v>0</v>
      </c>
      <c r="AB593" s="82"/>
      <c r="AC593" s="80"/>
      <c r="AD593" s="81">
        <f t="shared" si="159"/>
        <v>0</v>
      </c>
      <c r="AE593" s="82"/>
      <c r="AF593" s="80"/>
      <c r="AG593" s="81">
        <f t="shared" si="160"/>
        <v>0</v>
      </c>
      <c r="AH593" s="82"/>
      <c r="AI593" s="80"/>
      <c r="AJ593" s="81">
        <f t="shared" si="161"/>
        <v>0</v>
      </c>
      <c r="AK593" s="82"/>
      <c r="AL593" s="80"/>
      <c r="AM593" s="81">
        <v>0</v>
      </c>
      <c r="AN593" s="82"/>
      <c r="AO593" s="80"/>
      <c r="AP593" s="81">
        <v>0</v>
      </c>
      <c r="AQ593" s="82"/>
      <c r="AR593" s="80"/>
      <c r="AS593" s="81">
        <f t="shared" si="162"/>
        <v>0</v>
      </c>
      <c r="AT593" s="82"/>
      <c r="AU593" s="80"/>
      <c r="AV593" s="81">
        <f t="shared" si="163"/>
        <v>0</v>
      </c>
      <c r="AW593" s="82"/>
      <c r="AX593" s="80"/>
      <c r="AY593" s="81">
        <f t="shared" si="164"/>
        <v>0</v>
      </c>
      <c r="AZ593" s="82"/>
      <c r="BA593" s="80"/>
      <c r="BB593" s="81">
        <f t="shared" si="165"/>
        <v>0</v>
      </c>
      <c r="BC593" s="82"/>
      <c r="BD593" s="80"/>
      <c r="BE593" s="81">
        <f t="shared" si="166"/>
        <v>0</v>
      </c>
      <c r="BF593" s="82"/>
      <c r="BG593" s="80"/>
      <c r="BH593" s="81">
        <f t="shared" si="167"/>
        <v>0</v>
      </c>
      <c r="BI593" s="82"/>
      <c r="BJ593" s="80"/>
      <c r="BK593" s="81">
        <f t="shared" si="168"/>
        <v>0</v>
      </c>
      <c r="BL593" s="82"/>
      <c r="BM593" s="80"/>
      <c r="BN593" s="81">
        <f t="shared" si="169"/>
        <v>0</v>
      </c>
      <c r="BO593" s="82"/>
    </row>
    <row r="594" spans="1:67" ht="23.25" hidden="1" customHeight="1" thickBot="1">
      <c r="A594" s="71">
        <v>85592</v>
      </c>
      <c r="B594" s="71" t="s">
        <v>2242</v>
      </c>
      <c r="C594" s="221" t="str">
        <f ca="1">IF(V594&gt;0,IF($C$12=B594,COUNT($C$12:C593,1),""),"")</f>
        <v/>
      </c>
      <c r="D594" s="221" t="str">
        <f ca="1">IF(V594&gt;0,IF($D$12=B594,COUNT($D$12:D593,1),""),"")</f>
        <v/>
      </c>
      <c r="E594" s="221" t="str">
        <f ca="1">IF(V594&gt;0,IF($E$12=B594,COUNT($E$12:E593,1),""),"")</f>
        <v/>
      </c>
      <c r="F594" s="221" t="str">
        <f ca="1">IF(V594&gt;0,IF($F$12=B594,COUNT($F$12:F593,1),""),"")</f>
        <v/>
      </c>
      <c r="G594" s="120">
        <v>751000240</v>
      </c>
      <c r="H594" s="115">
        <v>110102</v>
      </c>
      <c r="I594" s="116" t="s">
        <v>583</v>
      </c>
      <c r="J594" s="116" t="s">
        <v>153</v>
      </c>
      <c r="K594" s="324">
        <v>15922000</v>
      </c>
      <c r="L594" s="121">
        <v>421201</v>
      </c>
      <c r="M594" s="117" t="s">
        <v>1234</v>
      </c>
      <c r="N594" s="117" t="s">
        <v>153</v>
      </c>
      <c r="O594" s="324">
        <v>1836000</v>
      </c>
      <c r="P594" s="77">
        <f ca="1">SUMIF($W$12:BO594,$P$11,W594:BO594)</f>
        <v>0</v>
      </c>
      <c r="Q594" s="77">
        <f ca="1">SUMIF($W$12:BP594,$P$11,X594:BP594)</f>
        <v>0</v>
      </c>
      <c r="R594" s="77">
        <f ca="1">SUMIF($W$12:BQ594,$P$11,Y594:BQ594)</f>
        <v>0</v>
      </c>
      <c r="S594" s="78">
        <f t="shared" ca="1" si="153"/>
        <v>0</v>
      </c>
      <c r="T594" s="77">
        <f t="shared" ca="1" si="154"/>
        <v>0</v>
      </c>
      <c r="U594" s="77">
        <f t="shared" ca="1" si="155"/>
        <v>0</v>
      </c>
      <c r="V594" s="79">
        <f t="shared" ca="1" si="156"/>
        <v>0</v>
      </c>
      <c r="W594" s="80"/>
      <c r="X594" s="81">
        <f t="shared" si="157"/>
        <v>0</v>
      </c>
      <c r="Y594" s="82"/>
      <c r="Z594" s="80"/>
      <c r="AA594" s="81">
        <f t="shared" si="158"/>
        <v>0</v>
      </c>
      <c r="AB594" s="82"/>
      <c r="AC594" s="80"/>
      <c r="AD594" s="81">
        <f t="shared" si="159"/>
        <v>0</v>
      </c>
      <c r="AE594" s="82"/>
      <c r="AF594" s="80"/>
      <c r="AG594" s="81">
        <f t="shared" si="160"/>
        <v>0</v>
      </c>
      <c r="AH594" s="82"/>
      <c r="AI594" s="80"/>
      <c r="AJ594" s="81">
        <f t="shared" si="161"/>
        <v>0</v>
      </c>
      <c r="AK594" s="82"/>
      <c r="AL594" s="80"/>
      <c r="AM594" s="81">
        <v>0</v>
      </c>
      <c r="AN594" s="82"/>
      <c r="AO594" s="80"/>
      <c r="AP594" s="81">
        <v>0</v>
      </c>
      <c r="AQ594" s="82"/>
      <c r="AR594" s="80"/>
      <c r="AS594" s="81">
        <f t="shared" si="162"/>
        <v>0</v>
      </c>
      <c r="AT594" s="82"/>
      <c r="AU594" s="80"/>
      <c r="AV594" s="81">
        <f t="shared" si="163"/>
        <v>0</v>
      </c>
      <c r="AW594" s="82"/>
      <c r="AX594" s="80"/>
      <c r="AY594" s="81">
        <f t="shared" si="164"/>
        <v>0</v>
      </c>
      <c r="AZ594" s="82"/>
      <c r="BA594" s="80"/>
      <c r="BB594" s="81">
        <f t="shared" si="165"/>
        <v>0</v>
      </c>
      <c r="BC594" s="82"/>
      <c r="BD594" s="80"/>
      <c r="BE594" s="81">
        <f t="shared" si="166"/>
        <v>0</v>
      </c>
      <c r="BF594" s="82"/>
      <c r="BG594" s="80"/>
      <c r="BH594" s="81">
        <f t="shared" si="167"/>
        <v>0</v>
      </c>
      <c r="BI594" s="82"/>
      <c r="BJ594" s="80"/>
      <c r="BK594" s="81">
        <f t="shared" si="168"/>
        <v>0</v>
      </c>
      <c r="BL594" s="82"/>
      <c r="BM594" s="80"/>
      <c r="BN594" s="81">
        <f t="shared" si="169"/>
        <v>0</v>
      </c>
      <c r="BO594" s="82"/>
    </row>
    <row r="595" spans="1:67" ht="23.25" hidden="1" customHeight="1" thickBot="1">
      <c r="A595" s="71">
        <v>85593</v>
      </c>
      <c r="B595" s="71" t="s">
        <v>2242</v>
      </c>
      <c r="C595" s="221" t="str">
        <f ca="1">IF(V595&gt;0,IF($C$12=B595,COUNT($C$12:C594,1),""),"")</f>
        <v/>
      </c>
      <c r="D595" s="221" t="str">
        <f ca="1">IF(V595&gt;0,IF($D$12=B595,COUNT($D$12:D594,1),""),"")</f>
        <v/>
      </c>
      <c r="E595" s="221" t="str">
        <f ca="1">IF(V595&gt;0,IF($E$12=B595,COUNT($E$12:E594,1),""),"")</f>
        <v/>
      </c>
      <c r="F595" s="221" t="str">
        <f ca="1">IF(V595&gt;0,IF($F$12=B595,COUNT($F$12:F594,1),""),"")</f>
        <v/>
      </c>
      <c r="G595" s="120">
        <v>751000280</v>
      </c>
      <c r="H595" s="115">
        <v>110103</v>
      </c>
      <c r="I595" s="116" t="s">
        <v>584</v>
      </c>
      <c r="J595" s="116" t="s">
        <v>153</v>
      </c>
      <c r="K595" s="324">
        <v>20898000</v>
      </c>
      <c r="L595" s="121">
        <v>421202</v>
      </c>
      <c r="M595" s="117" t="s">
        <v>1235</v>
      </c>
      <c r="N595" s="117" t="s">
        <v>153</v>
      </c>
      <c r="O595" s="324">
        <v>2138000</v>
      </c>
      <c r="P595" s="77">
        <f ca="1">SUMIF($W$12:BO595,$P$11,W595:BO595)</f>
        <v>0</v>
      </c>
      <c r="Q595" s="77">
        <f ca="1">SUMIF($W$12:BP595,$P$11,X595:BP595)</f>
        <v>0</v>
      </c>
      <c r="R595" s="77">
        <f ca="1">SUMIF($W$12:BQ595,$P$11,Y595:BQ595)</f>
        <v>0</v>
      </c>
      <c r="S595" s="78">
        <f t="shared" ca="1" si="153"/>
        <v>0</v>
      </c>
      <c r="T595" s="77">
        <f t="shared" ca="1" si="154"/>
        <v>0</v>
      </c>
      <c r="U595" s="77">
        <f t="shared" ca="1" si="155"/>
        <v>0</v>
      </c>
      <c r="V595" s="79">
        <f t="shared" ca="1" si="156"/>
        <v>0</v>
      </c>
      <c r="W595" s="80"/>
      <c r="X595" s="81">
        <f t="shared" si="157"/>
        <v>0</v>
      </c>
      <c r="Y595" s="82"/>
      <c r="Z595" s="80"/>
      <c r="AA595" s="81">
        <f t="shared" si="158"/>
        <v>0</v>
      </c>
      <c r="AB595" s="82"/>
      <c r="AC595" s="80"/>
      <c r="AD595" s="81">
        <f t="shared" si="159"/>
        <v>0</v>
      </c>
      <c r="AE595" s="82"/>
      <c r="AF595" s="80"/>
      <c r="AG595" s="81">
        <f t="shared" si="160"/>
        <v>0</v>
      </c>
      <c r="AH595" s="82"/>
      <c r="AI595" s="80"/>
      <c r="AJ595" s="81">
        <f t="shared" si="161"/>
        <v>0</v>
      </c>
      <c r="AK595" s="82"/>
      <c r="AL595" s="80"/>
      <c r="AM595" s="81">
        <v>0</v>
      </c>
      <c r="AN595" s="82"/>
      <c r="AO595" s="80"/>
      <c r="AP595" s="81">
        <v>0</v>
      </c>
      <c r="AQ595" s="82"/>
      <c r="AR595" s="80"/>
      <c r="AS595" s="81">
        <f t="shared" si="162"/>
        <v>0</v>
      </c>
      <c r="AT595" s="82"/>
      <c r="AU595" s="80"/>
      <c r="AV595" s="81">
        <f t="shared" si="163"/>
        <v>0</v>
      </c>
      <c r="AW595" s="82"/>
      <c r="AX595" s="80"/>
      <c r="AY595" s="81">
        <f t="shared" si="164"/>
        <v>0</v>
      </c>
      <c r="AZ595" s="82"/>
      <c r="BA595" s="80"/>
      <c r="BB595" s="81">
        <f t="shared" si="165"/>
        <v>0</v>
      </c>
      <c r="BC595" s="82"/>
      <c r="BD595" s="80"/>
      <c r="BE595" s="81">
        <f t="shared" si="166"/>
        <v>0</v>
      </c>
      <c r="BF595" s="82"/>
      <c r="BG595" s="80"/>
      <c r="BH595" s="81">
        <f t="shared" si="167"/>
        <v>0</v>
      </c>
      <c r="BI595" s="82"/>
      <c r="BJ595" s="80"/>
      <c r="BK595" s="81">
        <f t="shared" si="168"/>
        <v>0</v>
      </c>
      <c r="BL595" s="82"/>
      <c r="BM595" s="80"/>
      <c r="BN595" s="81">
        <f t="shared" si="169"/>
        <v>0</v>
      </c>
      <c r="BO595" s="82"/>
    </row>
    <row r="596" spans="1:67" ht="23.25" hidden="1" customHeight="1" thickBot="1">
      <c r="A596" s="71">
        <v>85594</v>
      </c>
      <c r="B596" s="71" t="s">
        <v>2242</v>
      </c>
      <c r="C596" s="221" t="str">
        <f ca="1">IF(V596&gt;0,IF($C$12=B596,COUNT($C$12:C595,1),""),"")</f>
        <v/>
      </c>
      <c r="D596" s="221" t="str">
        <f ca="1">IF(V596&gt;0,IF($D$12=B596,COUNT($D$12:D595,1),""),"")</f>
        <v/>
      </c>
      <c r="E596" s="221" t="str">
        <f ca="1">IF(V596&gt;0,IF($E$12=B596,COUNT($E$12:E595,1),""),"")</f>
        <v/>
      </c>
      <c r="F596" s="221" t="str">
        <f ca="1">IF(V596&gt;0,IF($F$12=B596,COUNT($F$12:F595,1),""),"")</f>
        <v/>
      </c>
      <c r="G596" s="120" t="s">
        <v>1750</v>
      </c>
      <c r="H596" s="115">
        <v>110104</v>
      </c>
      <c r="I596" s="116" t="s">
        <v>585</v>
      </c>
      <c r="J596" s="116" t="s">
        <v>153</v>
      </c>
      <c r="K596" s="324">
        <v>23328000</v>
      </c>
      <c r="L596" s="121">
        <v>421202</v>
      </c>
      <c r="M596" s="117" t="s">
        <v>1235</v>
      </c>
      <c r="N596" s="117" t="s">
        <v>153</v>
      </c>
      <c r="O596" s="324">
        <v>2138000</v>
      </c>
      <c r="P596" s="77">
        <f ca="1">SUMIF($W$12:BO596,$P$11,W596:BO596)</f>
        <v>0</v>
      </c>
      <c r="Q596" s="77">
        <f ca="1">SUMIF($W$12:BP596,$P$11,X596:BP596)</f>
        <v>0</v>
      </c>
      <c r="R596" s="77">
        <f ca="1">SUMIF($W$12:BQ596,$P$11,Y596:BQ596)</f>
        <v>0</v>
      </c>
      <c r="S596" s="78">
        <f t="shared" ca="1" si="153"/>
        <v>0</v>
      </c>
      <c r="T596" s="77">
        <f t="shared" ca="1" si="154"/>
        <v>0</v>
      </c>
      <c r="U596" s="77">
        <f t="shared" ca="1" si="155"/>
        <v>0</v>
      </c>
      <c r="V596" s="79">
        <f t="shared" ca="1" si="156"/>
        <v>0</v>
      </c>
      <c r="W596" s="80"/>
      <c r="X596" s="81">
        <f t="shared" si="157"/>
        <v>0</v>
      </c>
      <c r="Y596" s="82"/>
      <c r="Z596" s="80"/>
      <c r="AA596" s="81">
        <f t="shared" si="158"/>
        <v>0</v>
      </c>
      <c r="AB596" s="82"/>
      <c r="AC596" s="80"/>
      <c r="AD596" s="81">
        <f t="shared" si="159"/>
        <v>0</v>
      </c>
      <c r="AE596" s="82"/>
      <c r="AF596" s="80"/>
      <c r="AG596" s="81">
        <f t="shared" si="160"/>
        <v>0</v>
      </c>
      <c r="AH596" s="82"/>
      <c r="AI596" s="80"/>
      <c r="AJ596" s="81">
        <f t="shared" si="161"/>
        <v>0</v>
      </c>
      <c r="AK596" s="82"/>
      <c r="AL596" s="80"/>
      <c r="AM596" s="81">
        <v>0</v>
      </c>
      <c r="AN596" s="82"/>
      <c r="AO596" s="80"/>
      <c r="AP596" s="81">
        <v>0</v>
      </c>
      <c r="AQ596" s="82"/>
      <c r="AR596" s="80"/>
      <c r="AS596" s="81">
        <f t="shared" si="162"/>
        <v>0</v>
      </c>
      <c r="AT596" s="82"/>
      <c r="AU596" s="80"/>
      <c r="AV596" s="81">
        <f t="shared" si="163"/>
        <v>0</v>
      </c>
      <c r="AW596" s="82"/>
      <c r="AX596" s="80"/>
      <c r="AY596" s="81">
        <f t="shared" si="164"/>
        <v>0</v>
      </c>
      <c r="AZ596" s="82"/>
      <c r="BA596" s="80"/>
      <c r="BB596" s="81">
        <f t="shared" si="165"/>
        <v>0</v>
      </c>
      <c r="BC596" s="82"/>
      <c r="BD596" s="80"/>
      <c r="BE596" s="81">
        <f t="shared" si="166"/>
        <v>0</v>
      </c>
      <c r="BF596" s="82"/>
      <c r="BG596" s="80"/>
      <c r="BH596" s="81">
        <f t="shared" si="167"/>
        <v>0</v>
      </c>
      <c r="BI596" s="82"/>
      <c r="BJ596" s="80"/>
      <c r="BK596" s="81">
        <f t="shared" si="168"/>
        <v>0</v>
      </c>
      <c r="BL596" s="82"/>
      <c r="BM596" s="80"/>
      <c r="BN596" s="81">
        <f t="shared" si="169"/>
        <v>0</v>
      </c>
      <c r="BO596" s="82"/>
    </row>
    <row r="597" spans="1:67" ht="23.25" hidden="1" customHeight="1" thickBot="1">
      <c r="A597" s="71">
        <v>85595</v>
      </c>
      <c r="B597" s="71" t="s">
        <v>2242</v>
      </c>
      <c r="C597" s="221" t="str">
        <f ca="1">IF(V597&gt;0,IF($C$12=B597,COUNT($C$12:C596,1),""),"")</f>
        <v/>
      </c>
      <c r="D597" s="221" t="str">
        <f ca="1">IF(V597&gt;0,IF($D$12=B597,COUNT($D$12:D596,1),""),"")</f>
        <v/>
      </c>
      <c r="E597" s="221" t="str">
        <f ca="1">IF(V597&gt;0,IF($E$12=B597,COUNT($E$12:E596,1),""),"")</f>
        <v/>
      </c>
      <c r="F597" s="221" t="str">
        <f ca="1">IF(V597&gt;0,IF($F$12=B597,COUNT($F$12:F596,1),""),"")</f>
        <v/>
      </c>
      <c r="G597" s="120">
        <v>751000360</v>
      </c>
      <c r="H597" s="115">
        <v>110105</v>
      </c>
      <c r="I597" s="116" t="s">
        <v>586</v>
      </c>
      <c r="J597" s="116" t="s">
        <v>153</v>
      </c>
      <c r="K597" s="324">
        <v>34749000</v>
      </c>
      <c r="L597" s="121">
        <v>421202</v>
      </c>
      <c r="M597" s="117" t="s">
        <v>1235</v>
      </c>
      <c r="N597" s="117" t="s">
        <v>153</v>
      </c>
      <c r="O597" s="324">
        <v>2138000</v>
      </c>
      <c r="P597" s="77">
        <f ca="1">SUMIF($W$12:BO597,$P$11,W597:BO597)</f>
        <v>0</v>
      </c>
      <c r="Q597" s="77">
        <f ca="1">SUMIF($W$12:BP597,$P$11,X597:BP597)</f>
        <v>0</v>
      </c>
      <c r="R597" s="77">
        <f ca="1">SUMIF($W$12:BQ597,$P$11,Y597:BQ597)</f>
        <v>0</v>
      </c>
      <c r="S597" s="78">
        <f t="shared" ca="1" si="153"/>
        <v>0</v>
      </c>
      <c r="T597" s="77">
        <f t="shared" ca="1" si="154"/>
        <v>0</v>
      </c>
      <c r="U597" s="77">
        <f t="shared" ca="1" si="155"/>
        <v>0</v>
      </c>
      <c r="V597" s="79">
        <f t="shared" ca="1" si="156"/>
        <v>0</v>
      </c>
      <c r="W597" s="80"/>
      <c r="X597" s="81">
        <f t="shared" si="157"/>
        <v>0</v>
      </c>
      <c r="Y597" s="82"/>
      <c r="Z597" s="80"/>
      <c r="AA597" s="81">
        <f t="shared" si="158"/>
        <v>0</v>
      </c>
      <c r="AB597" s="82"/>
      <c r="AC597" s="80"/>
      <c r="AD597" s="81">
        <f t="shared" si="159"/>
        <v>0</v>
      </c>
      <c r="AE597" s="82"/>
      <c r="AF597" s="80"/>
      <c r="AG597" s="81">
        <f t="shared" si="160"/>
        <v>0</v>
      </c>
      <c r="AH597" s="82"/>
      <c r="AI597" s="80"/>
      <c r="AJ597" s="81">
        <f t="shared" si="161"/>
        <v>0</v>
      </c>
      <c r="AK597" s="82"/>
      <c r="AL597" s="80"/>
      <c r="AM597" s="81">
        <v>0</v>
      </c>
      <c r="AN597" s="82"/>
      <c r="AO597" s="80"/>
      <c r="AP597" s="81">
        <v>0</v>
      </c>
      <c r="AQ597" s="82"/>
      <c r="AR597" s="80"/>
      <c r="AS597" s="81">
        <f t="shared" si="162"/>
        <v>0</v>
      </c>
      <c r="AT597" s="82"/>
      <c r="AU597" s="80"/>
      <c r="AV597" s="81">
        <f t="shared" si="163"/>
        <v>0</v>
      </c>
      <c r="AW597" s="82"/>
      <c r="AX597" s="80"/>
      <c r="AY597" s="81">
        <f t="shared" si="164"/>
        <v>0</v>
      </c>
      <c r="AZ597" s="82"/>
      <c r="BA597" s="80"/>
      <c r="BB597" s="81">
        <f t="shared" si="165"/>
        <v>0</v>
      </c>
      <c r="BC597" s="82"/>
      <c r="BD597" s="80"/>
      <c r="BE597" s="81">
        <f t="shared" si="166"/>
        <v>0</v>
      </c>
      <c r="BF597" s="82"/>
      <c r="BG597" s="80"/>
      <c r="BH597" s="81">
        <f t="shared" si="167"/>
        <v>0</v>
      </c>
      <c r="BI597" s="82"/>
      <c r="BJ597" s="80"/>
      <c r="BK597" s="81">
        <f t="shared" si="168"/>
        <v>0</v>
      </c>
      <c r="BL597" s="82"/>
      <c r="BM597" s="80"/>
      <c r="BN597" s="81">
        <f t="shared" si="169"/>
        <v>0</v>
      </c>
      <c r="BO597" s="82"/>
    </row>
    <row r="598" spans="1:67" ht="23.25" hidden="1" customHeight="1" thickBot="1">
      <c r="A598" s="71">
        <v>85596</v>
      </c>
      <c r="B598" s="71" t="s">
        <v>2242</v>
      </c>
      <c r="C598" s="221" t="str">
        <f ca="1">IF(V598&gt;0,IF($C$12=B598,COUNT($C$12:C597,1),""),"")</f>
        <v/>
      </c>
      <c r="D598" s="221" t="str">
        <f ca="1">IF(V598&gt;0,IF($D$12=B598,COUNT($D$12:D597,1),""),"")</f>
        <v/>
      </c>
      <c r="E598" s="221" t="str">
        <f ca="1">IF(V598&gt;0,IF($E$12=B598,COUNT($E$12:E597,1),""),"")</f>
        <v/>
      </c>
      <c r="F598" s="221" t="str">
        <f ca="1">IF(V598&gt;0,IF($F$12=B598,COUNT($F$12:F597,1),""),"")</f>
        <v/>
      </c>
      <c r="G598" s="120"/>
      <c r="H598" s="115">
        <v>110106</v>
      </c>
      <c r="I598" s="116" t="s">
        <v>587</v>
      </c>
      <c r="J598" s="116" t="s">
        <v>153</v>
      </c>
      <c r="K598" s="324">
        <v>91500000</v>
      </c>
      <c r="L598" s="121">
        <v>421205</v>
      </c>
      <c r="M598" s="117" t="s">
        <v>1238</v>
      </c>
      <c r="N598" s="117" t="s">
        <v>153</v>
      </c>
      <c r="O598" s="324">
        <v>1450000</v>
      </c>
      <c r="P598" s="77">
        <f ca="1">SUMIF($W$12:BO598,$P$11,W598:BO598)</f>
        <v>0</v>
      </c>
      <c r="Q598" s="77">
        <f ca="1">SUMIF($W$12:BP598,$P$11,X598:BP598)</f>
        <v>0</v>
      </c>
      <c r="R598" s="77">
        <f ca="1">SUMIF($W$12:BQ598,$P$11,Y598:BQ598)</f>
        <v>0</v>
      </c>
      <c r="S598" s="78">
        <f t="shared" ca="1" si="153"/>
        <v>0</v>
      </c>
      <c r="T598" s="77">
        <f t="shared" ca="1" si="154"/>
        <v>0</v>
      </c>
      <c r="U598" s="77">
        <f t="shared" ca="1" si="155"/>
        <v>0</v>
      </c>
      <c r="V598" s="79">
        <f t="shared" ca="1" si="156"/>
        <v>0</v>
      </c>
      <c r="W598" s="80"/>
      <c r="X598" s="81">
        <f t="shared" si="157"/>
        <v>0</v>
      </c>
      <c r="Y598" s="82"/>
      <c r="Z598" s="80"/>
      <c r="AA598" s="81">
        <f t="shared" si="158"/>
        <v>0</v>
      </c>
      <c r="AB598" s="82"/>
      <c r="AC598" s="80"/>
      <c r="AD598" s="81">
        <f t="shared" si="159"/>
        <v>0</v>
      </c>
      <c r="AE598" s="82"/>
      <c r="AF598" s="80"/>
      <c r="AG598" s="81">
        <f t="shared" si="160"/>
        <v>0</v>
      </c>
      <c r="AH598" s="82"/>
      <c r="AI598" s="80"/>
      <c r="AJ598" s="81">
        <f t="shared" si="161"/>
        <v>0</v>
      </c>
      <c r="AK598" s="82"/>
      <c r="AL598" s="80"/>
      <c r="AM598" s="81">
        <v>0</v>
      </c>
      <c r="AN598" s="82"/>
      <c r="AO598" s="80"/>
      <c r="AP598" s="81">
        <v>0</v>
      </c>
      <c r="AQ598" s="82"/>
      <c r="AR598" s="80"/>
      <c r="AS598" s="81">
        <f t="shared" si="162"/>
        <v>0</v>
      </c>
      <c r="AT598" s="82"/>
      <c r="AU598" s="80"/>
      <c r="AV598" s="81">
        <f t="shared" si="163"/>
        <v>0</v>
      </c>
      <c r="AW598" s="82"/>
      <c r="AX598" s="80"/>
      <c r="AY598" s="81">
        <f t="shared" si="164"/>
        <v>0</v>
      </c>
      <c r="AZ598" s="82"/>
      <c r="BA598" s="80"/>
      <c r="BB598" s="81">
        <f t="shared" si="165"/>
        <v>0</v>
      </c>
      <c r="BC598" s="82"/>
      <c r="BD598" s="80"/>
      <c r="BE598" s="81">
        <f t="shared" si="166"/>
        <v>0</v>
      </c>
      <c r="BF598" s="82"/>
      <c r="BG598" s="80"/>
      <c r="BH598" s="81">
        <f t="shared" si="167"/>
        <v>0</v>
      </c>
      <c r="BI598" s="82"/>
      <c r="BJ598" s="80"/>
      <c r="BK598" s="81">
        <f t="shared" si="168"/>
        <v>0</v>
      </c>
      <c r="BL598" s="82"/>
      <c r="BM598" s="80"/>
      <c r="BN598" s="81">
        <f t="shared" si="169"/>
        <v>0</v>
      </c>
      <c r="BO598" s="82"/>
    </row>
    <row r="599" spans="1:67" ht="23.25" hidden="1" customHeight="1" thickBot="1">
      <c r="A599" s="71">
        <v>85597</v>
      </c>
      <c r="B599" s="71" t="s">
        <v>2242</v>
      </c>
      <c r="C599" s="221" t="str">
        <f ca="1">IF(V599&gt;0,IF($C$12=B599,COUNT($C$12:C598,1),""),"")</f>
        <v/>
      </c>
      <c r="D599" s="221" t="str">
        <f ca="1">IF(V599&gt;0,IF($D$12=B599,COUNT($D$12:D598,1),""),"")</f>
        <v/>
      </c>
      <c r="E599" s="221" t="str">
        <f ca="1">IF(V599&gt;0,IF($E$12=B599,COUNT($E$12:E598,1),""),"")</f>
        <v/>
      </c>
      <c r="F599" s="221" t="str">
        <f ca="1">IF(V599&gt;0,IF($F$12=B599,COUNT($F$12:F598,1),""),"")</f>
        <v/>
      </c>
      <c r="G599" s="120"/>
      <c r="H599" s="115">
        <v>110107</v>
      </c>
      <c r="I599" s="116" t="s">
        <v>588</v>
      </c>
      <c r="J599" s="116" t="s">
        <v>153</v>
      </c>
      <c r="K599" s="324">
        <v>85400000</v>
      </c>
      <c r="L599" s="121">
        <v>421205</v>
      </c>
      <c r="M599" s="117" t="s">
        <v>1238</v>
      </c>
      <c r="N599" s="117" t="s">
        <v>153</v>
      </c>
      <c r="O599" s="324">
        <v>1450000</v>
      </c>
      <c r="P599" s="77">
        <f ca="1">SUMIF($W$12:BO599,$P$11,W599:BO599)</f>
        <v>0</v>
      </c>
      <c r="Q599" s="77">
        <f ca="1">SUMIF($W$12:BP599,$P$11,X599:BP599)</f>
        <v>0</v>
      </c>
      <c r="R599" s="77">
        <f ca="1">SUMIF($W$12:BQ599,$P$11,Y599:BQ599)</f>
        <v>0</v>
      </c>
      <c r="S599" s="78">
        <f t="shared" ca="1" si="153"/>
        <v>0</v>
      </c>
      <c r="T599" s="77">
        <f t="shared" ca="1" si="154"/>
        <v>0</v>
      </c>
      <c r="U599" s="77">
        <f t="shared" ca="1" si="155"/>
        <v>0</v>
      </c>
      <c r="V599" s="79">
        <f t="shared" ca="1" si="156"/>
        <v>0</v>
      </c>
      <c r="W599" s="80"/>
      <c r="X599" s="81">
        <f t="shared" si="157"/>
        <v>0</v>
      </c>
      <c r="Y599" s="82"/>
      <c r="Z599" s="80"/>
      <c r="AA599" s="81">
        <f t="shared" si="158"/>
        <v>0</v>
      </c>
      <c r="AB599" s="82"/>
      <c r="AC599" s="80"/>
      <c r="AD599" s="81">
        <f t="shared" si="159"/>
        <v>0</v>
      </c>
      <c r="AE599" s="82"/>
      <c r="AF599" s="80"/>
      <c r="AG599" s="81">
        <f t="shared" si="160"/>
        <v>0</v>
      </c>
      <c r="AH599" s="82"/>
      <c r="AI599" s="80"/>
      <c r="AJ599" s="81">
        <f t="shared" si="161"/>
        <v>0</v>
      </c>
      <c r="AK599" s="82"/>
      <c r="AL599" s="80"/>
      <c r="AM599" s="81">
        <v>0</v>
      </c>
      <c r="AN599" s="82"/>
      <c r="AO599" s="80"/>
      <c r="AP599" s="81">
        <v>0</v>
      </c>
      <c r="AQ599" s="82"/>
      <c r="AR599" s="80"/>
      <c r="AS599" s="81">
        <f t="shared" si="162"/>
        <v>0</v>
      </c>
      <c r="AT599" s="82"/>
      <c r="AU599" s="80"/>
      <c r="AV599" s="81">
        <f t="shared" si="163"/>
        <v>0</v>
      </c>
      <c r="AW599" s="82"/>
      <c r="AX599" s="80"/>
      <c r="AY599" s="81">
        <f t="shared" si="164"/>
        <v>0</v>
      </c>
      <c r="AZ599" s="82"/>
      <c r="BA599" s="80"/>
      <c r="BB599" s="81">
        <f t="shared" si="165"/>
        <v>0</v>
      </c>
      <c r="BC599" s="82"/>
      <c r="BD599" s="80"/>
      <c r="BE599" s="81">
        <f t="shared" si="166"/>
        <v>0</v>
      </c>
      <c r="BF599" s="82"/>
      <c r="BG599" s="80"/>
      <c r="BH599" s="81">
        <f t="shared" si="167"/>
        <v>0</v>
      </c>
      <c r="BI599" s="82"/>
      <c r="BJ599" s="80"/>
      <c r="BK599" s="81">
        <f t="shared" si="168"/>
        <v>0</v>
      </c>
      <c r="BL599" s="82"/>
      <c r="BM599" s="80"/>
      <c r="BN599" s="81">
        <f t="shared" si="169"/>
        <v>0</v>
      </c>
      <c r="BO599" s="82"/>
    </row>
    <row r="600" spans="1:67" ht="23.25" hidden="1" customHeight="1" thickBot="1">
      <c r="A600" s="71">
        <v>85598</v>
      </c>
      <c r="B600" s="71" t="s">
        <v>2242</v>
      </c>
      <c r="C600" s="221" t="str">
        <f ca="1">IF(V600&gt;0,IF($C$12=B600,COUNT($C$12:C599,1),""),"")</f>
        <v/>
      </c>
      <c r="D600" s="221" t="str">
        <f ca="1">IF(V600&gt;0,IF($D$12=B600,COUNT($D$12:D599,1),""),"")</f>
        <v/>
      </c>
      <c r="E600" s="221" t="str">
        <f ca="1">IF(V600&gt;0,IF($E$12=B600,COUNT($E$12:E599,1),""),"")</f>
        <v/>
      </c>
      <c r="F600" s="221" t="str">
        <f ca="1">IF(V600&gt;0,IF($F$12=B600,COUNT($F$12:F599,1),""),"")</f>
        <v/>
      </c>
      <c r="G600" s="120"/>
      <c r="H600" s="115">
        <v>110108</v>
      </c>
      <c r="I600" s="116" t="s">
        <v>589</v>
      </c>
      <c r="J600" s="116" t="s">
        <v>153</v>
      </c>
      <c r="K600" s="324">
        <v>63440000</v>
      </c>
      <c r="L600" s="121">
        <v>421205</v>
      </c>
      <c r="M600" s="117" t="s">
        <v>1238</v>
      </c>
      <c r="N600" s="117" t="s">
        <v>153</v>
      </c>
      <c r="O600" s="324">
        <v>1450000</v>
      </c>
      <c r="P600" s="77">
        <f ca="1">SUMIF($W$12:BO600,$P$11,W600:BO600)</f>
        <v>0</v>
      </c>
      <c r="Q600" s="77">
        <f ca="1">SUMIF($W$12:BP600,$P$11,X600:BP600)</f>
        <v>0</v>
      </c>
      <c r="R600" s="77">
        <f ca="1">SUMIF($W$12:BQ600,$P$11,Y600:BQ600)</f>
        <v>0</v>
      </c>
      <c r="S600" s="78">
        <f t="shared" ca="1" si="153"/>
        <v>0</v>
      </c>
      <c r="T600" s="77">
        <f t="shared" ca="1" si="154"/>
        <v>0</v>
      </c>
      <c r="U600" s="77">
        <f t="shared" ca="1" si="155"/>
        <v>0</v>
      </c>
      <c r="V600" s="79">
        <f t="shared" ca="1" si="156"/>
        <v>0</v>
      </c>
      <c r="W600" s="80"/>
      <c r="X600" s="81">
        <f t="shared" si="157"/>
        <v>0</v>
      </c>
      <c r="Y600" s="82"/>
      <c r="Z600" s="80"/>
      <c r="AA600" s="81">
        <f t="shared" si="158"/>
        <v>0</v>
      </c>
      <c r="AB600" s="82"/>
      <c r="AC600" s="80"/>
      <c r="AD600" s="81">
        <f t="shared" si="159"/>
        <v>0</v>
      </c>
      <c r="AE600" s="82"/>
      <c r="AF600" s="80"/>
      <c r="AG600" s="81">
        <f t="shared" si="160"/>
        <v>0</v>
      </c>
      <c r="AH600" s="82"/>
      <c r="AI600" s="80"/>
      <c r="AJ600" s="81">
        <f t="shared" si="161"/>
        <v>0</v>
      </c>
      <c r="AK600" s="82"/>
      <c r="AL600" s="80"/>
      <c r="AM600" s="81">
        <v>0</v>
      </c>
      <c r="AN600" s="82"/>
      <c r="AO600" s="80"/>
      <c r="AP600" s="81">
        <v>0</v>
      </c>
      <c r="AQ600" s="82"/>
      <c r="AR600" s="80"/>
      <c r="AS600" s="81">
        <f t="shared" si="162"/>
        <v>0</v>
      </c>
      <c r="AT600" s="82"/>
      <c r="AU600" s="80"/>
      <c r="AV600" s="81">
        <f t="shared" si="163"/>
        <v>0</v>
      </c>
      <c r="AW600" s="82"/>
      <c r="AX600" s="80"/>
      <c r="AY600" s="81">
        <f t="shared" si="164"/>
        <v>0</v>
      </c>
      <c r="AZ600" s="82"/>
      <c r="BA600" s="80"/>
      <c r="BB600" s="81">
        <f t="shared" si="165"/>
        <v>0</v>
      </c>
      <c r="BC600" s="82"/>
      <c r="BD600" s="80"/>
      <c r="BE600" s="81">
        <f t="shared" si="166"/>
        <v>0</v>
      </c>
      <c r="BF600" s="82"/>
      <c r="BG600" s="80"/>
      <c r="BH600" s="81">
        <f t="shared" si="167"/>
        <v>0</v>
      </c>
      <c r="BI600" s="82"/>
      <c r="BJ600" s="80"/>
      <c r="BK600" s="81">
        <f t="shared" si="168"/>
        <v>0</v>
      </c>
      <c r="BL600" s="82"/>
      <c r="BM600" s="80"/>
      <c r="BN600" s="81">
        <f t="shared" si="169"/>
        <v>0</v>
      </c>
      <c r="BO600" s="82"/>
    </row>
    <row r="601" spans="1:67" ht="23.25" hidden="1" customHeight="1" thickBot="1">
      <c r="A601" s="71">
        <v>85599</v>
      </c>
      <c r="B601" s="71" t="s">
        <v>2242</v>
      </c>
      <c r="C601" s="221" t="str">
        <f ca="1">IF(V601&gt;0,IF($C$12=B601,COUNT($C$12:C600,1),""),"")</f>
        <v/>
      </c>
      <c r="D601" s="221" t="str">
        <f ca="1">IF(V601&gt;0,IF($D$12=B601,COUNT($D$12:D600,1),""),"")</f>
        <v/>
      </c>
      <c r="E601" s="221" t="str">
        <f ca="1">IF(V601&gt;0,IF($E$12=B601,COUNT($E$12:E600,1),""),"")</f>
        <v/>
      </c>
      <c r="F601" s="221" t="str">
        <f ca="1">IF(V601&gt;0,IF($F$12=B601,COUNT($F$12:F600,1),""),"")</f>
        <v/>
      </c>
      <c r="G601" s="120">
        <v>751000255</v>
      </c>
      <c r="H601" s="115">
        <v>110201</v>
      </c>
      <c r="I601" s="116" t="s">
        <v>590</v>
      </c>
      <c r="J601" s="116" t="s">
        <v>153</v>
      </c>
      <c r="K601" s="324">
        <v>18450000</v>
      </c>
      <c r="L601" s="121">
        <v>421203</v>
      </c>
      <c r="M601" s="117" t="s">
        <v>1236</v>
      </c>
      <c r="N601" s="117" t="s">
        <v>153</v>
      </c>
      <c r="O601" s="324">
        <v>1836000</v>
      </c>
      <c r="P601" s="77">
        <f ca="1">SUMIF($W$12:BO601,$P$11,W601:BO601)</f>
        <v>0</v>
      </c>
      <c r="Q601" s="77">
        <f ca="1">SUMIF($W$12:BP601,$P$11,X601:BP601)</f>
        <v>0</v>
      </c>
      <c r="R601" s="77">
        <f ca="1">SUMIF($W$12:BQ601,$P$11,Y601:BQ601)</f>
        <v>0</v>
      </c>
      <c r="S601" s="78">
        <f t="shared" ca="1" si="153"/>
        <v>0</v>
      </c>
      <c r="T601" s="77">
        <f t="shared" ca="1" si="154"/>
        <v>0</v>
      </c>
      <c r="U601" s="77">
        <f t="shared" ca="1" si="155"/>
        <v>0</v>
      </c>
      <c r="V601" s="79">
        <f t="shared" ca="1" si="156"/>
        <v>0</v>
      </c>
      <c r="W601" s="80"/>
      <c r="X601" s="81">
        <f t="shared" si="157"/>
        <v>0</v>
      </c>
      <c r="Y601" s="82"/>
      <c r="Z601" s="80"/>
      <c r="AA601" s="81">
        <f t="shared" si="158"/>
        <v>0</v>
      </c>
      <c r="AB601" s="82"/>
      <c r="AC601" s="80"/>
      <c r="AD601" s="81">
        <f t="shared" si="159"/>
        <v>0</v>
      </c>
      <c r="AE601" s="82"/>
      <c r="AF601" s="80"/>
      <c r="AG601" s="81">
        <f t="shared" si="160"/>
        <v>0</v>
      </c>
      <c r="AH601" s="82"/>
      <c r="AI601" s="80"/>
      <c r="AJ601" s="81">
        <f t="shared" si="161"/>
        <v>0</v>
      </c>
      <c r="AK601" s="82"/>
      <c r="AL601" s="80"/>
      <c r="AM601" s="81">
        <v>0</v>
      </c>
      <c r="AN601" s="82"/>
      <c r="AO601" s="80"/>
      <c r="AP601" s="81">
        <v>0</v>
      </c>
      <c r="AQ601" s="82"/>
      <c r="AR601" s="80"/>
      <c r="AS601" s="81">
        <f t="shared" si="162"/>
        <v>0</v>
      </c>
      <c r="AT601" s="82"/>
      <c r="AU601" s="80"/>
      <c r="AV601" s="81">
        <f t="shared" si="163"/>
        <v>0</v>
      </c>
      <c r="AW601" s="82"/>
      <c r="AX601" s="80"/>
      <c r="AY601" s="81">
        <f t="shared" si="164"/>
        <v>0</v>
      </c>
      <c r="AZ601" s="82"/>
      <c r="BA601" s="80"/>
      <c r="BB601" s="81">
        <f t="shared" si="165"/>
        <v>0</v>
      </c>
      <c r="BC601" s="82"/>
      <c r="BD601" s="80"/>
      <c r="BE601" s="81">
        <f t="shared" si="166"/>
        <v>0</v>
      </c>
      <c r="BF601" s="82"/>
      <c r="BG601" s="80"/>
      <c r="BH601" s="81">
        <f t="shared" si="167"/>
        <v>0</v>
      </c>
      <c r="BI601" s="82"/>
      <c r="BJ601" s="80"/>
      <c r="BK601" s="81">
        <f t="shared" si="168"/>
        <v>0</v>
      </c>
      <c r="BL601" s="82"/>
      <c r="BM601" s="80"/>
      <c r="BN601" s="81">
        <f t="shared" si="169"/>
        <v>0</v>
      </c>
      <c r="BO601" s="82"/>
    </row>
    <row r="602" spans="1:67" ht="23.25" hidden="1" customHeight="1" thickBot="1">
      <c r="A602" s="71">
        <v>85600</v>
      </c>
      <c r="B602" s="71" t="s">
        <v>2242</v>
      </c>
      <c r="C602" s="221" t="str">
        <f ca="1">IF(V602&gt;0,IF($C$12=B602,COUNT($C$12:C601,1),""),"")</f>
        <v/>
      </c>
      <c r="D602" s="221" t="str">
        <f ca="1">IF(V602&gt;0,IF($D$12=B602,COUNT($D$12:D601,1),""),"")</f>
        <v/>
      </c>
      <c r="E602" s="221" t="str">
        <f ca="1">IF(V602&gt;0,IF($E$12=B602,COUNT($E$12:E601,1),""),"")</f>
        <v/>
      </c>
      <c r="F602" s="221" t="str">
        <f ca="1">IF(V602&gt;0,IF($F$12=B602,COUNT($F$12:F601,1),""),"")</f>
        <v/>
      </c>
      <c r="G602" s="120">
        <v>762000460</v>
      </c>
      <c r="H602" s="115">
        <v>110202</v>
      </c>
      <c r="I602" s="116" t="s">
        <v>591</v>
      </c>
      <c r="J602" s="116" t="s">
        <v>153</v>
      </c>
      <c r="K602" s="324">
        <v>19350000</v>
      </c>
      <c r="L602" s="121">
        <v>421203</v>
      </c>
      <c r="M602" s="117" t="s">
        <v>1236</v>
      </c>
      <c r="N602" s="117" t="s">
        <v>153</v>
      </c>
      <c r="O602" s="324">
        <v>1836000</v>
      </c>
      <c r="P602" s="77">
        <f ca="1">SUMIF($W$12:BO602,$P$11,W602:BO602)</f>
        <v>0</v>
      </c>
      <c r="Q602" s="77">
        <f ca="1">SUMIF($W$12:BP602,$P$11,X602:BP602)</f>
        <v>0</v>
      </c>
      <c r="R602" s="77">
        <f ca="1">SUMIF($W$12:BQ602,$P$11,Y602:BQ602)</f>
        <v>0</v>
      </c>
      <c r="S602" s="78">
        <f t="shared" ca="1" si="153"/>
        <v>0</v>
      </c>
      <c r="T602" s="77">
        <f t="shared" ca="1" si="154"/>
        <v>0</v>
      </c>
      <c r="U602" s="77">
        <f t="shared" ca="1" si="155"/>
        <v>0</v>
      </c>
      <c r="V602" s="79">
        <f t="shared" ca="1" si="156"/>
        <v>0</v>
      </c>
      <c r="W602" s="80"/>
      <c r="X602" s="81">
        <f t="shared" si="157"/>
        <v>0</v>
      </c>
      <c r="Y602" s="82"/>
      <c r="Z602" s="80"/>
      <c r="AA602" s="81">
        <f t="shared" si="158"/>
        <v>0</v>
      </c>
      <c r="AB602" s="82"/>
      <c r="AC602" s="80"/>
      <c r="AD602" s="81">
        <f t="shared" si="159"/>
        <v>0</v>
      </c>
      <c r="AE602" s="82"/>
      <c r="AF602" s="80"/>
      <c r="AG602" s="81">
        <f t="shared" si="160"/>
        <v>0</v>
      </c>
      <c r="AH602" s="82"/>
      <c r="AI602" s="80"/>
      <c r="AJ602" s="81">
        <f t="shared" si="161"/>
        <v>0</v>
      </c>
      <c r="AK602" s="82"/>
      <c r="AL602" s="80"/>
      <c r="AM602" s="81">
        <v>0</v>
      </c>
      <c r="AN602" s="82"/>
      <c r="AO602" s="80"/>
      <c r="AP602" s="81">
        <v>0</v>
      </c>
      <c r="AQ602" s="82"/>
      <c r="AR602" s="80"/>
      <c r="AS602" s="81">
        <f t="shared" si="162"/>
        <v>0</v>
      </c>
      <c r="AT602" s="82"/>
      <c r="AU602" s="80"/>
      <c r="AV602" s="81">
        <f t="shared" si="163"/>
        <v>0</v>
      </c>
      <c r="AW602" s="82"/>
      <c r="AX602" s="80"/>
      <c r="AY602" s="81">
        <f t="shared" si="164"/>
        <v>0</v>
      </c>
      <c r="AZ602" s="82"/>
      <c r="BA602" s="80"/>
      <c r="BB602" s="81">
        <f t="shared" si="165"/>
        <v>0</v>
      </c>
      <c r="BC602" s="82"/>
      <c r="BD602" s="80"/>
      <c r="BE602" s="81">
        <f t="shared" si="166"/>
        <v>0</v>
      </c>
      <c r="BF602" s="82"/>
      <c r="BG602" s="80"/>
      <c r="BH602" s="81">
        <f t="shared" si="167"/>
        <v>0</v>
      </c>
      <c r="BI602" s="82"/>
      <c r="BJ602" s="80"/>
      <c r="BK602" s="81">
        <f t="shared" si="168"/>
        <v>0</v>
      </c>
      <c r="BL602" s="82"/>
      <c r="BM602" s="80"/>
      <c r="BN602" s="81">
        <f t="shared" si="169"/>
        <v>0</v>
      </c>
      <c r="BO602" s="82"/>
    </row>
    <row r="603" spans="1:67" ht="23.25" hidden="1" customHeight="1" thickBot="1">
      <c r="A603" s="71">
        <v>85601</v>
      </c>
      <c r="B603" s="71" t="s">
        <v>2242</v>
      </c>
      <c r="C603" s="221" t="str">
        <f ca="1">IF(V603&gt;0,IF($C$12=B603,COUNT($C$12:C602,1),""),"")</f>
        <v/>
      </c>
      <c r="D603" s="221" t="str">
        <f ca="1">IF(V603&gt;0,IF($D$12=B603,COUNT($D$12:D602,1),""),"")</f>
        <v/>
      </c>
      <c r="E603" s="221" t="str">
        <f ca="1">IF(V603&gt;0,IF($E$12=B603,COUNT($E$12:E602,1),""),"")</f>
        <v/>
      </c>
      <c r="F603" s="221" t="str">
        <f ca="1">IF(V603&gt;0,IF($F$12=B603,COUNT($F$12:F602,1),""),"")</f>
        <v/>
      </c>
      <c r="G603" s="120"/>
      <c r="H603" s="115">
        <v>110203</v>
      </c>
      <c r="I603" s="116" t="s">
        <v>592</v>
      </c>
      <c r="J603" s="116" t="s">
        <v>153</v>
      </c>
      <c r="K603" s="324">
        <v>23275000</v>
      </c>
      <c r="L603" s="121">
        <v>421203</v>
      </c>
      <c r="M603" s="117" t="s">
        <v>1236</v>
      </c>
      <c r="N603" s="117" t="s">
        <v>153</v>
      </c>
      <c r="O603" s="324">
        <v>1836000</v>
      </c>
      <c r="P603" s="77">
        <f ca="1">SUMIF($W$12:BO603,$P$11,W603:BO603)</f>
        <v>0</v>
      </c>
      <c r="Q603" s="77">
        <f ca="1">SUMIF($W$12:BP603,$P$11,X603:BP603)</f>
        <v>0</v>
      </c>
      <c r="R603" s="77">
        <f ca="1">SUMIF($W$12:BQ603,$P$11,Y603:BQ603)</f>
        <v>0</v>
      </c>
      <c r="S603" s="78">
        <f t="shared" ca="1" si="153"/>
        <v>0</v>
      </c>
      <c r="T603" s="77">
        <f t="shared" ca="1" si="154"/>
        <v>0</v>
      </c>
      <c r="U603" s="77">
        <f t="shared" ca="1" si="155"/>
        <v>0</v>
      </c>
      <c r="V603" s="79">
        <f t="shared" ca="1" si="156"/>
        <v>0</v>
      </c>
      <c r="W603" s="80"/>
      <c r="X603" s="81">
        <f t="shared" si="157"/>
        <v>0</v>
      </c>
      <c r="Y603" s="82"/>
      <c r="Z603" s="80"/>
      <c r="AA603" s="81">
        <f t="shared" si="158"/>
        <v>0</v>
      </c>
      <c r="AB603" s="82"/>
      <c r="AC603" s="80"/>
      <c r="AD603" s="81">
        <f t="shared" si="159"/>
        <v>0</v>
      </c>
      <c r="AE603" s="82"/>
      <c r="AF603" s="80"/>
      <c r="AG603" s="81">
        <f t="shared" si="160"/>
        <v>0</v>
      </c>
      <c r="AH603" s="82"/>
      <c r="AI603" s="80"/>
      <c r="AJ603" s="81">
        <f t="shared" si="161"/>
        <v>0</v>
      </c>
      <c r="AK603" s="82"/>
      <c r="AL603" s="80"/>
      <c r="AM603" s="81">
        <v>0</v>
      </c>
      <c r="AN603" s="82"/>
      <c r="AO603" s="80"/>
      <c r="AP603" s="81">
        <v>0</v>
      </c>
      <c r="AQ603" s="82"/>
      <c r="AR603" s="80"/>
      <c r="AS603" s="81">
        <f t="shared" si="162"/>
        <v>0</v>
      </c>
      <c r="AT603" s="82"/>
      <c r="AU603" s="80"/>
      <c r="AV603" s="81">
        <f t="shared" si="163"/>
        <v>0</v>
      </c>
      <c r="AW603" s="82"/>
      <c r="AX603" s="80"/>
      <c r="AY603" s="81">
        <f t="shared" si="164"/>
        <v>0</v>
      </c>
      <c r="AZ603" s="82"/>
      <c r="BA603" s="80"/>
      <c r="BB603" s="81">
        <f t="shared" si="165"/>
        <v>0</v>
      </c>
      <c r="BC603" s="82"/>
      <c r="BD603" s="80"/>
      <c r="BE603" s="81">
        <f t="shared" si="166"/>
        <v>0</v>
      </c>
      <c r="BF603" s="82"/>
      <c r="BG603" s="80"/>
      <c r="BH603" s="81">
        <f t="shared" si="167"/>
        <v>0</v>
      </c>
      <c r="BI603" s="82"/>
      <c r="BJ603" s="80"/>
      <c r="BK603" s="81">
        <f t="shared" si="168"/>
        <v>0</v>
      </c>
      <c r="BL603" s="82"/>
      <c r="BM603" s="80"/>
      <c r="BN603" s="81">
        <f t="shared" si="169"/>
        <v>0</v>
      </c>
      <c r="BO603" s="82"/>
    </row>
    <row r="604" spans="1:67" ht="23.25" hidden="1" customHeight="1" thickBot="1">
      <c r="A604" s="71">
        <v>85602</v>
      </c>
      <c r="B604" s="71" t="s">
        <v>2242</v>
      </c>
      <c r="C604" s="221" t="str">
        <f ca="1">IF(V604&gt;0,IF($C$12=B604,COUNT($C$12:C603,1),""),"")</f>
        <v/>
      </c>
      <c r="D604" s="221" t="str">
        <f ca="1">IF(V604&gt;0,IF($D$12=B604,COUNT($D$12:D603,1),""),"")</f>
        <v/>
      </c>
      <c r="E604" s="221" t="str">
        <f ca="1">IF(V604&gt;0,IF($E$12=B604,COUNT($E$12:E603,1),""),"")</f>
        <v/>
      </c>
      <c r="F604" s="221" t="str">
        <f ca="1">IF(V604&gt;0,IF($F$12=B604,COUNT($F$12:F603,1),""),"")</f>
        <v/>
      </c>
      <c r="G604" s="120">
        <v>762000470</v>
      </c>
      <c r="H604" s="115">
        <v>110204</v>
      </c>
      <c r="I604" s="116" t="s">
        <v>593</v>
      </c>
      <c r="J604" s="116" t="s">
        <v>153</v>
      </c>
      <c r="K604" s="324">
        <v>24225000</v>
      </c>
      <c r="L604" s="121">
        <v>421204</v>
      </c>
      <c r="M604" s="117" t="s">
        <v>1237</v>
      </c>
      <c r="N604" s="117" t="s">
        <v>153</v>
      </c>
      <c r="O604" s="324">
        <v>2143000</v>
      </c>
      <c r="P604" s="77">
        <f ca="1">SUMIF($W$12:BO604,$P$11,W604:BO604)</f>
        <v>0</v>
      </c>
      <c r="Q604" s="77">
        <f ca="1">SUMIF($W$12:BP604,$P$11,X604:BP604)</f>
        <v>0</v>
      </c>
      <c r="R604" s="77">
        <f ca="1">SUMIF($W$12:BQ604,$P$11,Y604:BQ604)</f>
        <v>0</v>
      </c>
      <c r="S604" s="78">
        <f t="shared" ca="1" si="153"/>
        <v>0</v>
      </c>
      <c r="T604" s="77">
        <f t="shared" ca="1" si="154"/>
        <v>0</v>
      </c>
      <c r="U604" s="77">
        <f t="shared" ca="1" si="155"/>
        <v>0</v>
      </c>
      <c r="V604" s="79">
        <f t="shared" ca="1" si="156"/>
        <v>0</v>
      </c>
      <c r="W604" s="80"/>
      <c r="X604" s="81">
        <f t="shared" si="157"/>
        <v>0</v>
      </c>
      <c r="Y604" s="82"/>
      <c r="Z604" s="80"/>
      <c r="AA604" s="81">
        <f t="shared" si="158"/>
        <v>0</v>
      </c>
      <c r="AB604" s="82"/>
      <c r="AC604" s="80"/>
      <c r="AD604" s="81">
        <f t="shared" si="159"/>
        <v>0</v>
      </c>
      <c r="AE604" s="82"/>
      <c r="AF604" s="80"/>
      <c r="AG604" s="81">
        <f t="shared" si="160"/>
        <v>0</v>
      </c>
      <c r="AH604" s="82"/>
      <c r="AI604" s="80"/>
      <c r="AJ604" s="81"/>
      <c r="AK604" s="82"/>
      <c r="AL604" s="80"/>
      <c r="AM604" s="81">
        <v>0</v>
      </c>
      <c r="AN604" s="82"/>
      <c r="AO604" s="80"/>
      <c r="AP604" s="81">
        <v>0</v>
      </c>
      <c r="AQ604" s="82"/>
      <c r="AR604" s="80"/>
      <c r="AS604" s="81"/>
      <c r="AT604" s="82"/>
      <c r="AU604" s="80"/>
      <c r="AV604" s="81"/>
      <c r="AW604" s="82"/>
      <c r="AX604" s="80"/>
      <c r="AY604" s="81"/>
      <c r="AZ604" s="82"/>
      <c r="BA604" s="80"/>
      <c r="BB604" s="81"/>
      <c r="BC604" s="82"/>
      <c r="BD604" s="80"/>
      <c r="BE604" s="81"/>
      <c r="BF604" s="82"/>
      <c r="BG604" s="80"/>
      <c r="BH604" s="81"/>
      <c r="BI604" s="82"/>
      <c r="BJ604" s="80"/>
      <c r="BK604" s="81"/>
      <c r="BL604" s="82"/>
      <c r="BM604" s="80"/>
      <c r="BN604" s="81"/>
      <c r="BO604" s="82"/>
    </row>
    <row r="605" spans="1:67" ht="23.25" hidden="1" customHeight="1" thickBot="1">
      <c r="A605" s="71">
        <v>85603</v>
      </c>
      <c r="B605" s="71" t="s">
        <v>2242</v>
      </c>
      <c r="C605" s="221" t="str">
        <f ca="1">IF(V605&gt;0,IF($C$12=B605,COUNT($C$12:C604,1),""),"")</f>
        <v/>
      </c>
      <c r="D605" s="221" t="str">
        <f ca="1">IF(V605&gt;0,IF($D$12=B605,COUNT($D$12:D604,1),""),"")</f>
        <v/>
      </c>
      <c r="E605" s="221" t="str">
        <f ca="1">IF(V605&gt;0,IF($E$12=B605,COUNT($E$12:E604,1),""),"")</f>
        <v/>
      </c>
      <c r="F605" s="221" t="str">
        <f ca="1">IF(V605&gt;0,IF($F$12=B605,COUNT($F$12:F604,1),""),"")</f>
        <v/>
      </c>
      <c r="G605" s="120"/>
      <c r="H605" s="115">
        <v>110205</v>
      </c>
      <c r="I605" s="116" t="s">
        <v>594</v>
      </c>
      <c r="J605" s="116" t="s">
        <v>153</v>
      </c>
      <c r="K605" s="324">
        <v>25175000</v>
      </c>
      <c r="L605" s="121">
        <v>421204</v>
      </c>
      <c r="M605" s="117" t="s">
        <v>1237</v>
      </c>
      <c r="N605" s="117" t="s">
        <v>153</v>
      </c>
      <c r="O605" s="324">
        <v>2143000</v>
      </c>
      <c r="P605" s="77">
        <f ca="1">SUMIF($W$12:BO605,$P$11,W605:BO605)</f>
        <v>0</v>
      </c>
      <c r="Q605" s="77">
        <f ca="1">SUMIF($W$12:BP605,$P$11,X605:BP605)</f>
        <v>0</v>
      </c>
      <c r="R605" s="77">
        <f ca="1">SUMIF($W$12:BQ605,$P$11,Y605:BQ605)</f>
        <v>0</v>
      </c>
      <c r="S605" s="78">
        <f t="shared" ca="1" si="153"/>
        <v>0</v>
      </c>
      <c r="T605" s="77">
        <f t="shared" ca="1" si="154"/>
        <v>0</v>
      </c>
      <c r="U605" s="77">
        <f t="shared" ca="1" si="155"/>
        <v>0</v>
      </c>
      <c r="V605" s="79">
        <f t="shared" ca="1" si="156"/>
        <v>0</v>
      </c>
      <c r="W605" s="80"/>
      <c r="X605" s="81">
        <f t="shared" si="157"/>
        <v>0</v>
      </c>
      <c r="Y605" s="82"/>
      <c r="Z605" s="80"/>
      <c r="AA605" s="81">
        <f t="shared" si="158"/>
        <v>0</v>
      </c>
      <c r="AB605" s="82"/>
      <c r="AC605" s="80"/>
      <c r="AD605" s="81">
        <f t="shared" si="159"/>
        <v>0</v>
      </c>
      <c r="AE605" s="82"/>
      <c r="AF605" s="80"/>
      <c r="AG605" s="81">
        <f t="shared" si="160"/>
        <v>0</v>
      </c>
      <c r="AH605" s="82"/>
      <c r="AI605" s="80"/>
      <c r="AJ605" s="81">
        <f t="shared" si="161"/>
        <v>0</v>
      </c>
      <c r="AK605" s="82"/>
      <c r="AL605" s="80"/>
      <c r="AM605" s="81">
        <v>0</v>
      </c>
      <c r="AN605" s="82"/>
      <c r="AO605" s="80"/>
      <c r="AP605" s="81">
        <v>0</v>
      </c>
      <c r="AQ605" s="82"/>
      <c r="AR605" s="80"/>
      <c r="AS605" s="81">
        <f t="shared" si="162"/>
        <v>0</v>
      </c>
      <c r="AT605" s="82"/>
      <c r="AU605" s="80"/>
      <c r="AV605" s="81">
        <f t="shared" si="163"/>
        <v>0</v>
      </c>
      <c r="AW605" s="82"/>
      <c r="AX605" s="80"/>
      <c r="AY605" s="81">
        <f t="shared" si="164"/>
        <v>0</v>
      </c>
      <c r="AZ605" s="82"/>
      <c r="BA605" s="80"/>
      <c r="BB605" s="81">
        <f t="shared" si="165"/>
        <v>0</v>
      </c>
      <c r="BC605" s="82"/>
      <c r="BD605" s="80"/>
      <c r="BE605" s="81">
        <f t="shared" si="166"/>
        <v>0</v>
      </c>
      <c r="BF605" s="82"/>
      <c r="BG605" s="80"/>
      <c r="BH605" s="81">
        <f t="shared" si="167"/>
        <v>0</v>
      </c>
      <c r="BI605" s="82"/>
      <c r="BJ605" s="80"/>
      <c r="BK605" s="81">
        <f t="shared" si="168"/>
        <v>0</v>
      </c>
      <c r="BL605" s="82"/>
      <c r="BM605" s="80"/>
      <c r="BN605" s="81">
        <f t="shared" si="169"/>
        <v>0</v>
      </c>
      <c r="BO605" s="82"/>
    </row>
    <row r="606" spans="1:67" ht="23.25" hidden="1" customHeight="1" thickBot="1">
      <c r="A606" s="71">
        <v>85604</v>
      </c>
      <c r="B606" s="71" t="s">
        <v>2242</v>
      </c>
      <c r="C606" s="221" t="str">
        <f ca="1">IF(V606&gt;0,IF($C$12=B606,COUNT($C$12:C605,1),""),"")</f>
        <v/>
      </c>
      <c r="D606" s="221" t="str">
        <f ca="1">IF(V606&gt;0,IF($D$12=B606,COUNT($D$12:D605,1),""),"")</f>
        <v/>
      </c>
      <c r="E606" s="221" t="str">
        <f ca="1">IF(V606&gt;0,IF($E$12=B606,COUNT($E$12:E605,1),""),"")</f>
        <v/>
      </c>
      <c r="F606" s="221" t="str">
        <f ca="1">IF(V606&gt;0,IF($F$12=B606,COUNT($F$12:F605,1),""),"")</f>
        <v/>
      </c>
      <c r="G606" s="120">
        <v>751000260</v>
      </c>
      <c r="H606" s="115">
        <v>110206</v>
      </c>
      <c r="I606" s="116" t="s">
        <v>595</v>
      </c>
      <c r="J606" s="116" t="s">
        <v>153</v>
      </c>
      <c r="K606" s="324">
        <v>27550000</v>
      </c>
      <c r="L606" s="121">
        <v>421204</v>
      </c>
      <c r="M606" s="117" t="s">
        <v>1237</v>
      </c>
      <c r="N606" s="117" t="s">
        <v>153</v>
      </c>
      <c r="O606" s="324">
        <v>2143000</v>
      </c>
      <c r="P606" s="77">
        <f ca="1">SUMIF($W$12:BO606,$P$11,W606:BO606)</f>
        <v>0</v>
      </c>
      <c r="Q606" s="77">
        <f ca="1">SUMIF($W$12:BP606,$P$11,X606:BP606)</f>
        <v>0</v>
      </c>
      <c r="R606" s="77">
        <f ca="1">SUMIF($W$12:BQ606,$P$11,Y606:BQ606)</f>
        <v>0</v>
      </c>
      <c r="S606" s="78">
        <f t="shared" ca="1" si="153"/>
        <v>0</v>
      </c>
      <c r="T606" s="77">
        <f t="shared" ca="1" si="154"/>
        <v>0</v>
      </c>
      <c r="U606" s="77">
        <f t="shared" ca="1" si="155"/>
        <v>0</v>
      </c>
      <c r="V606" s="79">
        <f t="shared" ca="1" si="156"/>
        <v>0</v>
      </c>
      <c r="W606" s="80"/>
      <c r="X606" s="81">
        <f t="shared" si="157"/>
        <v>0</v>
      </c>
      <c r="Y606" s="82"/>
      <c r="Z606" s="80"/>
      <c r="AA606" s="81">
        <f t="shared" si="158"/>
        <v>0</v>
      </c>
      <c r="AB606" s="82"/>
      <c r="AC606" s="80"/>
      <c r="AD606" s="81">
        <f t="shared" si="159"/>
        <v>0</v>
      </c>
      <c r="AE606" s="82"/>
      <c r="AF606" s="80"/>
      <c r="AG606" s="81">
        <f t="shared" si="160"/>
        <v>0</v>
      </c>
      <c r="AH606" s="82"/>
      <c r="AI606" s="80"/>
      <c r="AJ606" s="81">
        <f t="shared" si="161"/>
        <v>0</v>
      </c>
      <c r="AK606" s="82"/>
      <c r="AL606" s="80"/>
      <c r="AM606" s="81">
        <v>0</v>
      </c>
      <c r="AN606" s="82"/>
      <c r="AO606" s="80"/>
      <c r="AP606" s="81">
        <v>0</v>
      </c>
      <c r="AQ606" s="82"/>
      <c r="AR606" s="80"/>
      <c r="AS606" s="81">
        <f t="shared" si="162"/>
        <v>0</v>
      </c>
      <c r="AT606" s="82"/>
      <c r="AU606" s="80"/>
      <c r="AV606" s="81">
        <f t="shared" si="163"/>
        <v>0</v>
      </c>
      <c r="AW606" s="82"/>
      <c r="AX606" s="80"/>
      <c r="AY606" s="81">
        <f t="shared" si="164"/>
        <v>0</v>
      </c>
      <c r="AZ606" s="82"/>
      <c r="BA606" s="80"/>
      <c r="BB606" s="81">
        <f t="shared" si="165"/>
        <v>0</v>
      </c>
      <c r="BC606" s="82"/>
      <c r="BD606" s="80"/>
      <c r="BE606" s="81">
        <f t="shared" si="166"/>
        <v>0</v>
      </c>
      <c r="BF606" s="82"/>
      <c r="BG606" s="80"/>
      <c r="BH606" s="81">
        <f t="shared" si="167"/>
        <v>0</v>
      </c>
      <c r="BI606" s="82"/>
      <c r="BJ606" s="80"/>
      <c r="BK606" s="81">
        <f t="shared" si="168"/>
        <v>0</v>
      </c>
      <c r="BL606" s="82"/>
      <c r="BM606" s="80"/>
      <c r="BN606" s="81">
        <f t="shared" si="169"/>
        <v>0</v>
      </c>
      <c r="BO606" s="82"/>
    </row>
    <row r="607" spans="1:67" ht="23.25" hidden="1" customHeight="1" thickBot="1">
      <c r="A607" s="71">
        <v>85605</v>
      </c>
      <c r="B607" s="71" t="s">
        <v>2242</v>
      </c>
      <c r="C607" s="221" t="str">
        <f ca="1">IF(V607&gt;0,IF($C$12=B607,COUNT($C$12:C606,1),""),"")</f>
        <v/>
      </c>
      <c r="D607" s="221" t="str">
        <f ca="1">IF(V607&gt;0,IF($D$12=B607,COUNT($D$12:D606,1),""),"")</f>
        <v/>
      </c>
      <c r="E607" s="221" t="str">
        <f ca="1">IF(V607&gt;0,IF($E$12=B607,COUNT($E$12:E606,1),""),"")</f>
        <v/>
      </c>
      <c r="F607" s="221" t="str">
        <f ca="1">IF(V607&gt;0,IF($F$12=B607,COUNT($F$12:F606,1),""),"")</f>
        <v/>
      </c>
      <c r="G607" s="120"/>
      <c r="H607" s="115">
        <v>110207</v>
      </c>
      <c r="I607" s="116" t="s">
        <v>596</v>
      </c>
      <c r="J607" s="116" t="s">
        <v>153</v>
      </c>
      <c r="K607" s="324">
        <v>34675000</v>
      </c>
      <c r="L607" s="121">
        <v>421204</v>
      </c>
      <c r="M607" s="117" t="s">
        <v>1237</v>
      </c>
      <c r="N607" s="117" t="s">
        <v>153</v>
      </c>
      <c r="O607" s="324">
        <v>2143000</v>
      </c>
      <c r="P607" s="77">
        <f ca="1">SUMIF($W$12:BO607,$P$11,W607:BO607)</f>
        <v>0</v>
      </c>
      <c r="Q607" s="77">
        <f ca="1">SUMIF($W$12:BP607,$P$11,X607:BP607)</f>
        <v>0</v>
      </c>
      <c r="R607" s="77">
        <f ca="1">SUMIF($W$12:BQ607,$P$11,Y607:BQ607)</f>
        <v>0</v>
      </c>
      <c r="S607" s="78">
        <f t="shared" ca="1" si="153"/>
        <v>0</v>
      </c>
      <c r="T607" s="77">
        <f t="shared" ca="1" si="154"/>
        <v>0</v>
      </c>
      <c r="U607" s="77">
        <f t="shared" ca="1" si="155"/>
        <v>0</v>
      </c>
      <c r="V607" s="79">
        <f t="shared" ca="1" si="156"/>
        <v>0</v>
      </c>
      <c r="W607" s="80"/>
      <c r="X607" s="81">
        <f t="shared" si="157"/>
        <v>0</v>
      </c>
      <c r="Y607" s="82"/>
      <c r="Z607" s="80"/>
      <c r="AA607" s="81">
        <f t="shared" si="158"/>
        <v>0</v>
      </c>
      <c r="AB607" s="82"/>
      <c r="AC607" s="80"/>
      <c r="AD607" s="81">
        <f t="shared" si="159"/>
        <v>0</v>
      </c>
      <c r="AE607" s="82"/>
      <c r="AF607" s="80"/>
      <c r="AG607" s="81">
        <f t="shared" si="160"/>
        <v>0</v>
      </c>
      <c r="AH607" s="82"/>
      <c r="AI607" s="80"/>
      <c r="AJ607" s="81">
        <f t="shared" si="161"/>
        <v>0</v>
      </c>
      <c r="AK607" s="82"/>
      <c r="AL607" s="80"/>
      <c r="AM607" s="81">
        <v>0</v>
      </c>
      <c r="AN607" s="82"/>
      <c r="AO607" s="80"/>
      <c r="AP607" s="81">
        <v>0</v>
      </c>
      <c r="AQ607" s="82"/>
      <c r="AR607" s="80"/>
      <c r="AS607" s="81">
        <f t="shared" si="162"/>
        <v>0</v>
      </c>
      <c r="AT607" s="82"/>
      <c r="AU607" s="80"/>
      <c r="AV607" s="81">
        <f t="shared" si="163"/>
        <v>0</v>
      </c>
      <c r="AW607" s="82"/>
      <c r="AX607" s="80"/>
      <c r="AY607" s="81">
        <f t="shared" si="164"/>
        <v>0</v>
      </c>
      <c r="AZ607" s="82"/>
      <c r="BA607" s="80"/>
      <c r="BB607" s="81">
        <f t="shared" si="165"/>
        <v>0</v>
      </c>
      <c r="BC607" s="82"/>
      <c r="BD607" s="80"/>
      <c r="BE607" s="81">
        <f t="shared" si="166"/>
        <v>0</v>
      </c>
      <c r="BF607" s="82"/>
      <c r="BG607" s="80"/>
      <c r="BH607" s="81">
        <f t="shared" si="167"/>
        <v>0</v>
      </c>
      <c r="BI607" s="82"/>
      <c r="BJ607" s="80"/>
      <c r="BK607" s="81">
        <f t="shared" si="168"/>
        <v>0</v>
      </c>
      <c r="BL607" s="82"/>
      <c r="BM607" s="80"/>
      <c r="BN607" s="81">
        <f t="shared" si="169"/>
        <v>0</v>
      </c>
      <c r="BO607" s="82"/>
    </row>
    <row r="608" spans="1:67" ht="23.25" hidden="1" customHeight="1" thickBot="1">
      <c r="A608" s="71">
        <v>85606</v>
      </c>
      <c r="B608" s="71" t="s">
        <v>2242</v>
      </c>
      <c r="C608" s="221" t="str">
        <f ca="1">IF(V608&gt;0,IF($C$12=B608,COUNT($C$12:C607,1),""),"")</f>
        <v/>
      </c>
      <c r="D608" s="221" t="str">
        <f ca="1">IF(V608&gt;0,IF($D$12=B608,COUNT($D$12:D607,1),""),"")</f>
        <v/>
      </c>
      <c r="E608" s="221" t="str">
        <f ca="1">IF(V608&gt;0,IF($E$12=B608,COUNT($E$12:E607,1),""),"")</f>
        <v/>
      </c>
      <c r="F608" s="221" t="str">
        <f ca="1">IF(V608&gt;0,IF($F$12=B608,COUNT($F$12:F607,1),""),"")</f>
        <v/>
      </c>
      <c r="G608" s="120">
        <v>762000480</v>
      </c>
      <c r="H608" s="115">
        <v>110208</v>
      </c>
      <c r="I608" s="116" t="s">
        <v>597</v>
      </c>
      <c r="J608" s="116" t="s">
        <v>153</v>
      </c>
      <c r="K608" s="324">
        <v>36100000</v>
      </c>
      <c r="L608" s="121">
        <v>421204</v>
      </c>
      <c r="M608" s="117" t="s">
        <v>1237</v>
      </c>
      <c r="N608" s="117" t="s">
        <v>153</v>
      </c>
      <c r="O608" s="324">
        <v>2143000</v>
      </c>
      <c r="P608" s="77">
        <f ca="1">SUMIF($W$12:BO608,$P$11,W608:BO608)</f>
        <v>0</v>
      </c>
      <c r="Q608" s="77">
        <f ca="1">SUMIF($W$12:BP608,$P$11,X608:BP608)</f>
        <v>0</v>
      </c>
      <c r="R608" s="77">
        <f ca="1">SUMIF($W$12:BQ608,$P$11,Y608:BQ608)</f>
        <v>0</v>
      </c>
      <c r="S608" s="78">
        <f t="shared" ca="1" si="153"/>
        <v>0</v>
      </c>
      <c r="T608" s="77">
        <f t="shared" ca="1" si="154"/>
        <v>0</v>
      </c>
      <c r="U608" s="77">
        <f t="shared" ca="1" si="155"/>
        <v>0</v>
      </c>
      <c r="V608" s="79">
        <f t="shared" ca="1" si="156"/>
        <v>0</v>
      </c>
      <c r="W608" s="80"/>
      <c r="X608" s="81">
        <f t="shared" si="157"/>
        <v>0</v>
      </c>
      <c r="Y608" s="82"/>
      <c r="Z608" s="80"/>
      <c r="AA608" s="81">
        <f t="shared" si="158"/>
        <v>0</v>
      </c>
      <c r="AB608" s="82"/>
      <c r="AC608" s="80"/>
      <c r="AD608" s="81">
        <f t="shared" si="159"/>
        <v>0</v>
      </c>
      <c r="AE608" s="82"/>
      <c r="AF608" s="80"/>
      <c r="AG608" s="81">
        <f t="shared" si="160"/>
        <v>0</v>
      </c>
      <c r="AH608" s="82"/>
      <c r="AI608" s="80"/>
      <c r="AJ608" s="81">
        <f t="shared" si="161"/>
        <v>0</v>
      </c>
      <c r="AK608" s="82"/>
      <c r="AL608" s="80"/>
      <c r="AM608" s="81">
        <v>0</v>
      </c>
      <c r="AN608" s="82"/>
      <c r="AO608" s="80"/>
      <c r="AP608" s="81">
        <v>0</v>
      </c>
      <c r="AQ608" s="82"/>
      <c r="AR608" s="80"/>
      <c r="AS608" s="81">
        <f t="shared" si="162"/>
        <v>0</v>
      </c>
      <c r="AT608" s="82"/>
      <c r="AU608" s="80"/>
      <c r="AV608" s="81">
        <f t="shared" si="163"/>
        <v>0</v>
      </c>
      <c r="AW608" s="82"/>
      <c r="AX608" s="80"/>
      <c r="AY608" s="81">
        <f t="shared" si="164"/>
        <v>0</v>
      </c>
      <c r="AZ608" s="82"/>
      <c r="BA608" s="80"/>
      <c r="BB608" s="81">
        <f t="shared" si="165"/>
        <v>0</v>
      </c>
      <c r="BC608" s="82"/>
      <c r="BD608" s="80"/>
      <c r="BE608" s="81">
        <f t="shared" si="166"/>
        <v>0</v>
      </c>
      <c r="BF608" s="82"/>
      <c r="BG608" s="80"/>
      <c r="BH608" s="81">
        <f t="shared" si="167"/>
        <v>0</v>
      </c>
      <c r="BI608" s="82"/>
      <c r="BJ608" s="80"/>
      <c r="BK608" s="81">
        <f t="shared" si="168"/>
        <v>0</v>
      </c>
      <c r="BL608" s="82"/>
      <c r="BM608" s="80"/>
      <c r="BN608" s="81">
        <f t="shared" si="169"/>
        <v>0</v>
      </c>
      <c r="BO608" s="82"/>
    </row>
    <row r="609" spans="1:67" ht="23.25" hidden="1" customHeight="1" thickBot="1">
      <c r="A609" s="71">
        <v>85607</v>
      </c>
      <c r="B609" s="71" t="s">
        <v>2242</v>
      </c>
      <c r="C609" s="221" t="str">
        <f ca="1">IF(V609&gt;0,IF($C$12=B609,COUNT($C$12:C608,1),""),"")</f>
        <v/>
      </c>
      <c r="D609" s="221" t="str">
        <f ca="1">IF(V609&gt;0,IF($D$12=B609,COUNT($D$12:D608,1),""),"")</f>
        <v/>
      </c>
      <c r="E609" s="221" t="str">
        <f ca="1">IF(V609&gt;0,IF($E$12=B609,COUNT($E$12:E608,1),""),"")</f>
        <v/>
      </c>
      <c r="F609" s="221" t="str">
        <f ca="1">IF(V609&gt;0,IF($F$12=B609,COUNT($F$12:F608,1),""),"")</f>
        <v/>
      </c>
      <c r="G609" s="120">
        <v>762000490</v>
      </c>
      <c r="H609" s="115">
        <v>110209</v>
      </c>
      <c r="I609" s="116" t="s">
        <v>598</v>
      </c>
      <c r="J609" s="116" t="s">
        <v>153</v>
      </c>
      <c r="K609" s="324">
        <v>37050000</v>
      </c>
      <c r="L609" s="121">
        <v>421204</v>
      </c>
      <c r="M609" s="117" t="s">
        <v>1237</v>
      </c>
      <c r="N609" s="117" t="s">
        <v>153</v>
      </c>
      <c r="O609" s="324">
        <v>2143000</v>
      </c>
      <c r="P609" s="77">
        <f ca="1">SUMIF($W$12:BO609,$P$11,W609:BO609)</f>
        <v>0</v>
      </c>
      <c r="Q609" s="77">
        <f ca="1">SUMIF($W$12:BP609,$P$11,X609:BP609)</f>
        <v>0</v>
      </c>
      <c r="R609" s="77">
        <f ca="1">SUMIF($W$12:BQ609,$P$11,Y609:BQ609)</f>
        <v>0</v>
      </c>
      <c r="S609" s="78">
        <f t="shared" ca="1" si="153"/>
        <v>0</v>
      </c>
      <c r="T609" s="77">
        <f t="shared" ca="1" si="154"/>
        <v>0</v>
      </c>
      <c r="U609" s="77">
        <f t="shared" ca="1" si="155"/>
        <v>0</v>
      </c>
      <c r="V609" s="79">
        <f t="shared" ca="1" si="156"/>
        <v>0</v>
      </c>
      <c r="W609" s="80"/>
      <c r="X609" s="81">
        <f t="shared" si="157"/>
        <v>0</v>
      </c>
      <c r="Y609" s="82"/>
      <c r="Z609" s="80"/>
      <c r="AA609" s="81">
        <f t="shared" si="158"/>
        <v>0</v>
      </c>
      <c r="AB609" s="82"/>
      <c r="AC609" s="80"/>
      <c r="AD609" s="81">
        <f t="shared" si="159"/>
        <v>0</v>
      </c>
      <c r="AE609" s="82"/>
      <c r="AF609" s="80"/>
      <c r="AG609" s="81">
        <f t="shared" si="160"/>
        <v>0</v>
      </c>
      <c r="AH609" s="82"/>
      <c r="AI609" s="80"/>
      <c r="AJ609" s="81">
        <f t="shared" si="161"/>
        <v>0</v>
      </c>
      <c r="AK609" s="82"/>
      <c r="AL609" s="80"/>
      <c r="AM609" s="81">
        <v>0</v>
      </c>
      <c r="AN609" s="82"/>
      <c r="AO609" s="80"/>
      <c r="AP609" s="81">
        <v>0</v>
      </c>
      <c r="AQ609" s="82"/>
      <c r="AR609" s="80"/>
      <c r="AS609" s="81">
        <f t="shared" si="162"/>
        <v>0</v>
      </c>
      <c r="AT609" s="82"/>
      <c r="AU609" s="80"/>
      <c r="AV609" s="81">
        <f t="shared" si="163"/>
        <v>0</v>
      </c>
      <c r="AW609" s="82"/>
      <c r="AX609" s="80"/>
      <c r="AY609" s="81">
        <f t="shared" si="164"/>
        <v>0</v>
      </c>
      <c r="AZ609" s="82"/>
      <c r="BA609" s="80"/>
      <c r="BB609" s="81">
        <f t="shared" si="165"/>
        <v>0</v>
      </c>
      <c r="BC609" s="82"/>
      <c r="BD609" s="80"/>
      <c r="BE609" s="81">
        <f t="shared" si="166"/>
        <v>0</v>
      </c>
      <c r="BF609" s="82"/>
      <c r="BG609" s="80"/>
      <c r="BH609" s="81">
        <f t="shared" si="167"/>
        <v>0</v>
      </c>
      <c r="BI609" s="82"/>
      <c r="BJ609" s="80"/>
      <c r="BK609" s="81">
        <f t="shared" si="168"/>
        <v>0</v>
      </c>
      <c r="BL609" s="82"/>
      <c r="BM609" s="80"/>
      <c r="BN609" s="81">
        <f t="shared" si="169"/>
        <v>0</v>
      </c>
      <c r="BO609" s="82"/>
    </row>
    <row r="610" spans="1:67" ht="23.25" hidden="1" customHeight="1" thickBot="1">
      <c r="A610" s="71">
        <v>85608</v>
      </c>
      <c r="B610" s="71" t="s">
        <v>2242</v>
      </c>
      <c r="C610" s="221" t="str">
        <f ca="1">IF(V610&gt;0,IF($C$12=B610,COUNT($C$12:C609,1),""),"")</f>
        <v/>
      </c>
      <c r="D610" s="221" t="str">
        <f ca="1">IF(V610&gt;0,IF($D$12=B610,COUNT($D$12:D609,1),""),"")</f>
        <v/>
      </c>
      <c r="E610" s="221" t="str">
        <f ca="1">IF(V610&gt;0,IF($E$12=B610,COUNT($E$12:E609,1),""),"")</f>
        <v/>
      </c>
      <c r="F610" s="221" t="str">
        <f ca="1">IF(V610&gt;0,IF($F$12=B610,COUNT($F$12:F609,1),""),"")</f>
        <v/>
      </c>
      <c r="G610" s="120">
        <v>762000500</v>
      </c>
      <c r="H610" s="115">
        <v>110210</v>
      </c>
      <c r="I610" s="116" t="s">
        <v>599</v>
      </c>
      <c r="J610" s="116" t="s">
        <v>153</v>
      </c>
      <c r="K610" s="324">
        <v>37525000</v>
      </c>
      <c r="L610" s="121">
        <v>421204</v>
      </c>
      <c r="M610" s="117" t="s">
        <v>1237</v>
      </c>
      <c r="N610" s="117" t="s">
        <v>153</v>
      </c>
      <c r="O610" s="324">
        <v>2143000</v>
      </c>
      <c r="P610" s="77">
        <f ca="1">SUMIF($W$12:BO610,$P$11,W610:BO610)</f>
        <v>0</v>
      </c>
      <c r="Q610" s="77">
        <f ca="1">SUMIF($W$12:BP610,$P$11,X610:BP610)</f>
        <v>0</v>
      </c>
      <c r="R610" s="77">
        <f ca="1">SUMIF($W$12:BQ610,$P$11,Y610:BQ610)</f>
        <v>0</v>
      </c>
      <c r="S610" s="78">
        <f t="shared" ca="1" si="153"/>
        <v>0</v>
      </c>
      <c r="T610" s="77">
        <f t="shared" ca="1" si="154"/>
        <v>0</v>
      </c>
      <c r="U610" s="77">
        <f t="shared" ca="1" si="155"/>
        <v>0</v>
      </c>
      <c r="V610" s="79">
        <f t="shared" ca="1" si="156"/>
        <v>0</v>
      </c>
      <c r="W610" s="80"/>
      <c r="X610" s="81">
        <f t="shared" si="157"/>
        <v>0</v>
      </c>
      <c r="Y610" s="82"/>
      <c r="Z610" s="80"/>
      <c r="AA610" s="81">
        <f t="shared" si="158"/>
        <v>0</v>
      </c>
      <c r="AB610" s="82"/>
      <c r="AC610" s="80"/>
      <c r="AD610" s="81">
        <f t="shared" si="159"/>
        <v>0</v>
      </c>
      <c r="AE610" s="82"/>
      <c r="AF610" s="80"/>
      <c r="AG610" s="81">
        <f t="shared" si="160"/>
        <v>0</v>
      </c>
      <c r="AH610" s="82"/>
      <c r="AI610" s="80"/>
      <c r="AJ610" s="81">
        <f t="shared" si="161"/>
        <v>0</v>
      </c>
      <c r="AK610" s="82"/>
      <c r="AL610" s="80"/>
      <c r="AM610" s="81">
        <v>0</v>
      </c>
      <c r="AN610" s="82"/>
      <c r="AO610" s="80"/>
      <c r="AP610" s="81">
        <v>0</v>
      </c>
      <c r="AQ610" s="82"/>
      <c r="AR610" s="80"/>
      <c r="AS610" s="81">
        <f t="shared" si="162"/>
        <v>0</v>
      </c>
      <c r="AT610" s="82"/>
      <c r="AU610" s="80"/>
      <c r="AV610" s="81">
        <f t="shared" si="163"/>
        <v>0</v>
      </c>
      <c r="AW610" s="82"/>
      <c r="AX610" s="80"/>
      <c r="AY610" s="81">
        <f t="shared" si="164"/>
        <v>0</v>
      </c>
      <c r="AZ610" s="82"/>
      <c r="BA610" s="80"/>
      <c r="BB610" s="81">
        <f t="shared" si="165"/>
        <v>0</v>
      </c>
      <c r="BC610" s="82"/>
      <c r="BD610" s="80"/>
      <c r="BE610" s="81">
        <f t="shared" si="166"/>
        <v>0</v>
      </c>
      <c r="BF610" s="82"/>
      <c r="BG610" s="80"/>
      <c r="BH610" s="81">
        <f t="shared" si="167"/>
        <v>0</v>
      </c>
      <c r="BI610" s="82"/>
      <c r="BJ610" s="80"/>
      <c r="BK610" s="81">
        <f t="shared" si="168"/>
        <v>0</v>
      </c>
      <c r="BL610" s="82"/>
      <c r="BM610" s="80"/>
      <c r="BN610" s="81">
        <f t="shared" si="169"/>
        <v>0</v>
      </c>
      <c r="BO610" s="82"/>
    </row>
    <row r="611" spans="1:67" ht="23.25" hidden="1" customHeight="1" thickBot="1">
      <c r="A611" s="71">
        <v>85609</v>
      </c>
      <c r="B611" s="71" t="s">
        <v>2242</v>
      </c>
      <c r="C611" s="221" t="str">
        <f ca="1">IF(V611&gt;0,IF($C$12=B611,COUNT($C$12:C610,1),""),"")</f>
        <v/>
      </c>
      <c r="D611" s="221" t="str">
        <f ca="1">IF(V611&gt;0,IF($D$12=B611,COUNT($D$12:D610,1),""),"")</f>
        <v/>
      </c>
      <c r="E611" s="221" t="str">
        <f ca="1">IF(V611&gt;0,IF($E$12=B611,COUNT($E$12:E610,1),""),"")</f>
        <v/>
      </c>
      <c r="F611" s="221" t="str">
        <f ca="1">IF(V611&gt;0,IF($F$12=B611,COUNT($F$12:F610,1),""),"")</f>
        <v/>
      </c>
      <c r="G611" s="120"/>
      <c r="H611" s="115">
        <v>110211</v>
      </c>
      <c r="I611" s="116" t="s">
        <v>600</v>
      </c>
      <c r="J611" s="116" t="s">
        <v>153</v>
      </c>
      <c r="K611" s="324">
        <v>41800000</v>
      </c>
      <c r="L611" s="121">
        <v>421204</v>
      </c>
      <c r="M611" s="117" t="s">
        <v>1237</v>
      </c>
      <c r="N611" s="117" t="s">
        <v>153</v>
      </c>
      <c r="O611" s="324">
        <v>2143000</v>
      </c>
      <c r="P611" s="77">
        <f ca="1">SUMIF($W$12:BO611,$P$11,W611:BO611)</f>
        <v>0</v>
      </c>
      <c r="Q611" s="77">
        <f ca="1">SUMIF($W$12:BP611,$P$11,X611:BP611)</f>
        <v>0</v>
      </c>
      <c r="R611" s="77">
        <f ca="1">SUMIF($W$12:BQ611,$P$11,Y611:BQ611)</f>
        <v>0</v>
      </c>
      <c r="S611" s="78">
        <f t="shared" ca="1" si="153"/>
        <v>0</v>
      </c>
      <c r="T611" s="77">
        <f t="shared" ca="1" si="154"/>
        <v>0</v>
      </c>
      <c r="U611" s="77">
        <f t="shared" ca="1" si="155"/>
        <v>0</v>
      </c>
      <c r="V611" s="79">
        <f t="shared" ca="1" si="156"/>
        <v>0</v>
      </c>
      <c r="W611" s="80"/>
      <c r="X611" s="81">
        <f t="shared" si="157"/>
        <v>0</v>
      </c>
      <c r="Y611" s="82"/>
      <c r="Z611" s="80"/>
      <c r="AA611" s="81">
        <f t="shared" si="158"/>
        <v>0</v>
      </c>
      <c r="AB611" s="82"/>
      <c r="AC611" s="80"/>
      <c r="AD611" s="81">
        <f t="shared" si="159"/>
        <v>0</v>
      </c>
      <c r="AE611" s="82"/>
      <c r="AF611" s="80"/>
      <c r="AG611" s="81">
        <f t="shared" si="160"/>
        <v>0</v>
      </c>
      <c r="AH611" s="82"/>
      <c r="AI611" s="80"/>
      <c r="AJ611" s="81">
        <f t="shared" si="161"/>
        <v>0</v>
      </c>
      <c r="AK611" s="82"/>
      <c r="AL611" s="80"/>
      <c r="AM611" s="81">
        <v>0</v>
      </c>
      <c r="AN611" s="82"/>
      <c r="AO611" s="80"/>
      <c r="AP611" s="81">
        <v>0</v>
      </c>
      <c r="AQ611" s="82"/>
      <c r="AR611" s="80"/>
      <c r="AS611" s="81">
        <f t="shared" si="162"/>
        <v>0</v>
      </c>
      <c r="AT611" s="82"/>
      <c r="AU611" s="80"/>
      <c r="AV611" s="81">
        <f t="shared" si="163"/>
        <v>0</v>
      </c>
      <c r="AW611" s="82"/>
      <c r="AX611" s="80"/>
      <c r="AY611" s="81">
        <f t="shared" si="164"/>
        <v>0</v>
      </c>
      <c r="AZ611" s="82"/>
      <c r="BA611" s="80"/>
      <c r="BB611" s="81">
        <f t="shared" si="165"/>
        <v>0</v>
      </c>
      <c r="BC611" s="82"/>
      <c r="BD611" s="80"/>
      <c r="BE611" s="81">
        <f t="shared" si="166"/>
        <v>0</v>
      </c>
      <c r="BF611" s="82"/>
      <c r="BG611" s="80"/>
      <c r="BH611" s="81">
        <f t="shared" si="167"/>
        <v>0</v>
      </c>
      <c r="BI611" s="82"/>
      <c r="BJ611" s="80"/>
      <c r="BK611" s="81">
        <f t="shared" si="168"/>
        <v>0</v>
      </c>
      <c r="BL611" s="82"/>
      <c r="BM611" s="80"/>
      <c r="BN611" s="81">
        <f t="shared" si="169"/>
        <v>0</v>
      </c>
      <c r="BO611" s="82"/>
    </row>
    <row r="612" spans="1:67" ht="23.25" hidden="1" customHeight="1" thickBot="1">
      <c r="A612" s="71">
        <v>85610</v>
      </c>
      <c r="B612" s="71" t="s">
        <v>2242</v>
      </c>
      <c r="C612" s="221" t="str">
        <f ca="1">IF(V612&gt;0,IF($C$12=B612,COUNT($C$12:C611,1),""),"")</f>
        <v/>
      </c>
      <c r="D612" s="221" t="str">
        <f ca="1">IF(V612&gt;0,IF($D$12=B612,COUNT($D$12:D611,1),""),"")</f>
        <v/>
      </c>
      <c r="E612" s="221" t="str">
        <f ca="1">IF(V612&gt;0,IF($E$12=B612,COUNT($E$12:E611,1),""),"")</f>
        <v/>
      </c>
      <c r="F612" s="221" t="str">
        <f ca="1">IF(V612&gt;0,IF($F$12=B612,COUNT($F$12:F611,1),""),"")</f>
        <v/>
      </c>
      <c r="G612" s="120"/>
      <c r="H612" s="115">
        <v>110212</v>
      </c>
      <c r="I612" s="116" t="s">
        <v>601</v>
      </c>
      <c r="J612" s="116" t="s">
        <v>153</v>
      </c>
      <c r="K612" s="324">
        <v>42750000</v>
      </c>
      <c r="L612" s="121">
        <v>421204</v>
      </c>
      <c r="M612" s="117" t="s">
        <v>1237</v>
      </c>
      <c r="N612" s="117" t="s">
        <v>153</v>
      </c>
      <c r="O612" s="324">
        <v>2143000</v>
      </c>
      <c r="P612" s="77">
        <f ca="1">SUMIF($W$12:BO612,$P$11,W612:BO612)</f>
        <v>0</v>
      </c>
      <c r="Q612" s="77">
        <f ca="1">SUMIF($W$12:BP612,$P$11,X612:BP612)</f>
        <v>0</v>
      </c>
      <c r="R612" s="77">
        <f ca="1">SUMIF($W$12:BQ612,$P$11,Y612:BQ612)</f>
        <v>0</v>
      </c>
      <c r="S612" s="78">
        <f t="shared" ca="1" si="153"/>
        <v>0</v>
      </c>
      <c r="T612" s="77">
        <f t="shared" ca="1" si="154"/>
        <v>0</v>
      </c>
      <c r="U612" s="77">
        <f t="shared" ca="1" si="155"/>
        <v>0</v>
      </c>
      <c r="V612" s="79">
        <f t="shared" ca="1" si="156"/>
        <v>0</v>
      </c>
      <c r="W612" s="80"/>
      <c r="X612" s="81">
        <f t="shared" si="157"/>
        <v>0</v>
      </c>
      <c r="Y612" s="82"/>
      <c r="Z612" s="80"/>
      <c r="AA612" s="81">
        <f t="shared" si="158"/>
        <v>0</v>
      </c>
      <c r="AB612" s="82"/>
      <c r="AC612" s="80"/>
      <c r="AD612" s="81">
        <f t="shared" si="159"/>
        <v>0</v>
      </c>
      <c r="AE612" s="82"/>
      <c r="AF612" s="80"/>
      <c r="AG612" s="81">
        <f t="shared" si="160"/>
        <v>0</v>
      </c>
      <c r="AH612" s="82"/>
      <c r="AI612" s="80"/>
      <c r="AJ612" s="81">
        <f t="shared" si="161"/>
        <v>0</v>
      </c>
      <c r="AK612" s="82"/>
      <c r="AL612" s="80"/>
      <c r="AM612" s="81">
        <v>0</v>
      </c>
      <c r="AN612" s="82"/>
      <c r="AO612" s="80"/>
      <c r="AP612" s="81">
        <v>0</v>
      </c>
      <c r="AQ612" s="82"/>
      <c r="AR612" s="80"/>
      <c r="AS612" s="81">
        <f t="shared" si="162"/>
        <v>0</v>
      </c>
      <c r="AT612" s="82"/>
      <c r="AU612" s="80"/>
      <c r="AV612" s="81">
        <f t="shared" si="163"/>
        <v>0</v>
      </c>
      <c r="AW612" s="82"/>
      <c r="AX612" s="80"/>
      <c r="AY612" s="81">
        <f t="shared" si="164"/>
        <v>0</v>
      </c>
      <c r="AZ612" s="82"/>
      <c r="BA612" s="80"/>
      <c r="BB612" s="81">
        <f t="shared" si="165"/>
        <v>0</v>
      </c>
      <c r="BC612" s="82"/>
      <c r="BD612" s="80"/>
      <c r="BE612" s="81">
        <f t="shared" si="166"/>
        <v>0</v>
      </c>
      <c r="BF612" s="82"/>
      <c r="BG612" s="80"/>
      <c r="BH612" s="81">
        <f t="shared" si="167"/>
        <v>0</v>
      </c>
      <c r="BI612" s="82"/>
      <c r="BJ612" s="80"/>
      <c r="BK612" s="81">
        <f t="shared" si="168"/>
        <v>0</v>
      </c>
      <c r="BL612" s="82"/>
      <c r="BM612" s="80"/>
      <c r="BN612" s="81">
        <f t="shared" si="169"/>
        <v>0</v>
      </c>
      <c r="BO612" s="82"/>
    </row>
    <row r="613" spans="1:67" ht="23.25" hidden="1" customHeight="1" thickBot="1">
      <c r="A613" s="71">
        <v>85611</v>
      </c>
      <c r="B613" s="71" t="s">
        <v>2242</v>
      </c>
      <c r="C613" s="221" t="str">
        <f ca="1">IF(V613&gt;0,IF($C$12=B613,COUNT($C$12:C612,1),""),"")</f>
        <v/>
      </c>
      <c r="D613" s="221" t="str">
        <f ca="1">IF(V613&gt;0,IF($D$12=B613,COUNT($D$12:D612,1),""),"")</f>
        <v/>
      </c>
      <c r="E613" s="221" t="str">
        <f ca="1">IF(V613&gt;0,IF($E$12=B613,COUNT($E$12:E612,1),""),"")</f>
        <v/>
      </c>
      <c r="F613" s="221" t="str">
        <f ca="1">IF(V613&gt;0,IF($F$12=B613,COUNT($F$12:F612,1),""),"")</f>
        <v/>
      </c>
      <c r="G613" s="120"/>
      <c r="H613" s="115">
        <v>110213</v>
      </c>
      <c r="I613" s="116" t="s">
        <v>602</v>
      </c>
      <c r="J613" s="116" t="s">
        <v>153</v>
      </c>
      <c r="K613" s="324">
        <v>44175000</v>
      </c>
      <c r="L613" s="121">
        <v>421204</v>
      </c>
      <c r="M613" s="117" t="s">
        <v>1237</v>
      </c>
      <c r="N613" s="117" t="s">
        <v>153</v>
      </c>
      <c r="O613" s="324">
        <v>2143000</v>
      </c>
      <c r="P613" s="77">
        <f ca="1">SUMIF($W$12:BO613,$P$11,W613:BO613)</f>
        <v>0</v>
      </c>
      <c r="Q613" s="77">
        <f ca="1">SUMIF($W$12:BP613,$P$11,X613:BP613)</f>
        <v>0</v>
      </c>
      <c r="R613" s="77">
        <f ca="1">SUMIF($W$12:BQ613,$P$11,Y613:BQ613)</f>
        <v>0</v>
      </c>
      <c r="S613" s="78">
        <f t="shared" ca="1" si="153"/>
        <v>0</v>
      </c>
      <c r="T613" s="77">
        <f t="shared" ca="1" si="154"/>
        <v>0</v>
      </c>
      <c r="U613" s="77">
        <f t="shared" ca="1" si="155"/>
        <v>0</v>
      </c>
      <c r="V613" s="79">
        <f t="shared" ca="1" si="156"/>
        <v>0</v>
      </c>
      <c r="W613" s="80"/>
      <c r="X613" s="81">
        <f t="shared" si="157"/>
        <v>0</v>
      </c>
      <c r="Y613" s="82"/>
      <c r="Z613" s="80"/>
      <c r="AA613" s="81">
        <f t="shared" si="158"/>
        <v>0</v>
      </c>
      <c r="AB613" s="82"/>
      <c r="AC613" s="80"/>
      <c r="AD613" s="81">
        <f t="shared" si="159"/>
        <v>0</v>
      </c>
      <c r="AE613" s="82"/>
      <c r="AF613" s="80"/>
      <c r="AG613" s="81">
        <f t="shared" si="160"/>
        <v>0</v>
      </c>
      <c r="AH613" s="82"/>
      <c r="AI613" s="80"/>
      <c r="AJ613" s="81">
        <f t="shared" si="161"/>
        <v>0</v>
      </c>
      <c r="AK613" s="82"/>
      <c r="AL613" s="80"/>
      <c r="AM613" s="81">
        <v>0</v>
      </c>
      <c r="AN613" s="82"/>
      <c r="AO613" s="80"/>
      <c r="AP613" s="81">
        <v>0</v>
      </c>
      <c r="AQ613" s="82"/>
      <c r="AR613" s="80"/>
      <c r="AS613" s="81">
        <f t="shared" si="162"/>
        <v>0</v>
      </c>
      <c r="AT613" s="82"/>
      <c r="AU613" s="80"/>
      <c r="AV613" s="81">
        <f t="shared" si="163"/>
        <v>0</v>
      </c>
      <c r="AW613" s="82"/>
      <c r="AX613" s="80"/>
      <c r="AY613" s="81">
        <f t="shared" si="164"/>
        <v>0</v>
      </c>
      <c r="AZ613" s="82"/>
      <c r="BA613" s="80"/>
      <c r="BB613" s="81">
        <f t="shared" si="165"/>
        <v>0</v>
      </c>
      <c r="BC613" s="82"/>
      <c r="BD613" s="80"/>
      <c r="BE613" s="81">
        <f t="shared" si="166"/>
        <v>0</v>
      </c>
      <c r="BF613" s="82"/>
      <c r="BG613" s="80"/>
      <c r="BH613" s="81">
        <f t="shared" si="167"/>
        <v>0</v>
      </c>
      <c r="BI613" s="82"/>
      <c r="BJ613" s="80"/>
      <c r="BK613" s="81">
        <f t="shared" si="168"/>
        <v>0</v>
      </c>
      <c r="BL613" s="82"/>
      <c r="BM613" s="80"/>
      <c r="BN613" s="81">
        <f t="shared" si="169"/>
        <v>0</v>
      </c>
      <c r="BO613" s="82"/>
    </row>
    <row r="614" spans="1:67" ht="23.25" hidden="1" customHeight="1" thickBot="1">
      <c r="A614" s="71">
        <v>85612</v>
      </c>
      <c r="B614" s="71" t="s">
        <v>2242</v>
      </c>
      <c r="C614" s="221" t="str">
        <f ca="1">IF(V614&gt;0,IF($C$12=B614,COUNT($C$12:C613,1),""),"")</f>
        <v/>
      </c>
      <c r="D614" s="221" t="str">
        <f ca="1">IF(V614&gt;0,IF($D$12=B614,COUNT($D$12:D613,1),""),"")</f>
        <v/>
      </c>
      <c r="E614" s="221" t="str">
        <f ca="1">IF(V614&gt;0,IF($E$12=B614,COUNT($E$12:E613,1),""),"")</f>
        <v/>
      </c>
      <c r="F614" s="221" t="str">
        <f ca="1">IF(V614&gt;0,IF($F$12=B614,COUNT($F$12:F613,1),""),"")</f>
        <v/>
      </c>
      <c r="G614" s="120"/>
      <c r="H614" s="115">
        <v>110214</v>
      </c>
      <c r="I614" s="116" t="s">
        <v>603</v>
      </c>
      <c r="J614" s="116" t="s">
        <v>153</v>
      </c>
      <c r="K614" s="324">
        <v>44650000</v>
      </c>
      <c r="L614" s="121">
        <v>421204</v>
      </c>
      <c r="M614" s="117" t="s">
        <v>1237</v>
      </c>
      <c r="N614" s="117" t="s">
        <v>153</v>
      </c>
      <c r="O614" s="324">
        <v>2143000</v>
      </c>
      <c r="P614" s="77">
        <f ca="1">SUMIF($W$12:BO614,$P$11,W614:BO614)</f>
        <v>0</v>
      </c>
      <c r="Q614" s="77">
        <f ca="1">SUMIF($W$12:BP614,$P$11,X614:BP614)</f>
        <v>0</v>
      </c>
      <c r="R614" s="77">
        <f ca="1">SUMIF($W$12:BQ614,$P$11,Y614:BQ614)</f>
        <v>0</v>
      </c>
      <c r="S614" s="78">
        <f t="shared" ca="1" si="153"/>
        <v>0</v>
      </c>
      <c r="T614" s="77">
        <f t="shared" ca="1" si="154"/>
        <v>0</v>
      </c>
      <c r="U614" s="77">
        <f t="shared" ca="1" si="155"/>
        <v>0</v>
      </c>
      <c r="V614" s="79">
        <f t="shared" ca="1" si="156"/>
        <v>0</v>
      </c>
      <c r="W614" s="80"/>
      <c r="X614" s="81">
        <f t="shared" si="157"/>
        <v>0</v>
      </c>
      <c r="Y614" s="82"/>
      <c r="Z614" s="80"/>
      <c r="AA614" s="81">
        <f t="shared" si="158"/>
        <v>0</v>
      </c>
      <c r="AB614" s="82"/>
      <c r="AC614" s="80"/>
      <c r="AD614" s="81">
        <f t="shared" si="159"/>
        <v>0</v>
      </c>
      <c r="AE614" s="82"/>
      <c r="AF614" s="80"/>
      <c r="AG614" s="81">
        <f t="shared" si="160"/>
        <v>0</v>
      </c>
      <c r="AH614" s="82"/>
      <c r="AI614" s="80"/>
      <c r="AJ614" s="81">
        <f t="shared" si="161"/>
        <v>0</v>
      </c>
      <c r="AK614" s="82"/>
      <c r="AL614" s="80"/>
      <c r="AM614" s="81">
        <v>0</v>
      </c>
      <c r="AN614" s="82"/>
      <c r="AO614" s="80"/>
      <c r="AP614" s="81">
        <v>0</v>
      </c>
      <c r="AQ614" s="82"/>
      <c r="AR614" s="80"/>
      <c r="AS614" s="81">
        <f t="shared" si="162"/>
        <v>0</v>
      </c>
      <c r="AT614" s="82"/>
      <c r="AU614" s="80"/>
      <c r="AV614" s="81">
        <f t="shared" si="163"/>
        <v>0</v>
      </c>
      <c r="AW614" s="82"/>
      <c r="AX614" s="80"/>
      <c r="AY614" s="81">
        <f t="shared" si="164"/>
        <v>0</v>
      </c>
      <c r="AZ614" s="82"/>
      <c r="BA614" s="80"/>
      <c r="BB614" s="81">
        <f t="shared" si="165"/>
        <v>0</v>
      </c>
      <c r="BC614" s="82"/>
      <c r="BD614" s="80"/>
      <c r="BE614" s="81">
        <f t="shared" si="166"/>
        <v>0</v>
      </c>
      <c r="BF614" s="82"/>
      <c r="BG614" s="80"/>
      <c r="BH614" s="81">
        <f t="shared" si="167"/>
        <v>0</v>
      </c>
      <c r="BI614" s="82"/>
      <c r="BJ614" s="80"/>
      <c r="BK614" s="81">
        <f t="shared" si="168"/>
        <v>0</v>
      </c>
      <c r="BL614" s="82"/>
      <c r="BM614" s="80"/>
      <c r="BN614" s="81">
        <f t="shared" si="169"/>
        <v>0</v>
      </c>
      <c r="BO614" s="82"/>
    </row>
    <row r="615" spans="1:67" ht="23.25" hidden="1" customHeight="1" thickBot="1">
      <c r="A615" s="71">
        <v>85613</v>
      </c>
      <c r="B615" s="71" t="s">
        <v>2242</v>
      </c>
      <c r="C615" s="221" t="str">
        <f ca="1">IF(V615&gt;0,IF($C$12=B615,COUNT($C$12:C614,1),""),"")</f>
        <v/>
      </c>
      <c r="D615" s="221" t="str">
        <f ca="1">IF(V615&gt;0,IF($D$12=B615,COUNT($D$12:D614,1),""),"")</f>
        <v/>
      </c>
      <c r="E615" s="221" t="str">
        <f ca="1">IF(V615&gt;0,IF($E$12=B615,COUNT($E$12:E614,1),""),"")</f>
        <v/>
      </c>
      <c r="F615" s="221" t="str">
        <f ca="1">IF(V615&gt;0,IF($F$12=B615,COUNT($F$12:F614,1),""),"")</f>
        <v/>
      </c>
      <c r="G615" s="120">
        <v>762001800</v>
      </c>
      <c r="H615" s="115">
        <v>110301</v>
      </c>
      <c r="I615" s="116" t="s">
        <v>604</v>
      </c>
      <c r="J615" s="116" t="s">
        <v>153</v>
      </c>
      <c r="K615" s="324">
        <v>972000</v>
      </c>
      <c r="L615" s="121">
        <v>422504</v>
      </c>
      <c r="M615" s="117" t="s">
        <v>1341</v>
      </c>
      <c r="N615" s="117" t="s">
        <v>153</v>
      </c>
      <c r="O615" s="324">
        <v>100500</v>
      </c>
      <c r="P615" s="77">
        <f ca="1">SUMIF($W$12:BO615,$P$11,W615:BO615)</f>
        <v>0</v>
      </c>
      <c r="Q615" s="77">
        <f ca="1">SUMIF($W$12:BP615,$P$11,X615:BP615)</f>
        <v>0</v>
      </c>
      <c r="R615" s="77">
        <v>0</v>
      </c>
      <c r="S615" s="78">
        <f t="shared" ca="1" si="153"/>
        <v>0</v>
      </c>
      <c r="T615" s="77">
        <f t="shared" ca="1" si="154"/>
        <v>0</v>
      </c>
      <c r="U615" s="77">
        <v>0</v>
      </c>
      <c r="V615" s="79">
        <f t="shared" ca="1" si="156"/>
        <v>0</v>
      </c>
      <c r="W615" s="80"/>
      <c r="X615" s="81">
        <f t="shared" si="157"/>
        <v>0</v>
      </c>
      <c r="Y615" s="82"/>
      <c r="Z615" s="80"/>
      <c r="AA615" s="81">
        <f t="shared" si="158"/>
        <v>0</v>
      </c>
      <c r="AB615" s="82"/>
      <c r="AC615" s="80"/>
      <c r="AD615" s="81">
        <f t="shared" si="159"/>
        <v>0</v>
      </c>
      <c r="AE615" s="82"/>
      <c r="AF615" s="80"/>
      <c r="AG615" s="81">
        <f t="shared" si="160"/>
        <v>0</v>
      </c>
      <c r="AH615" s="82"/>
      <c r="AI615" s="80"/>
      <c r="AJ615" s="81">
        <f t="shared" si="161"/>
        <v>0</v>
      </c>
      <c r="AK615" s="82"/>
      <c r="AL615" s="80"/>
      <c r="AM615" s="81">
        <v>0</v>
      </c>
      <c r="AN615" s="82"/>
      <c r="AO615" s="80"/>
      <c r="AP615" s="81">
        <v>0</v>
      </c>
      <c r="AQ615" s="82"/>
      <c r="AR615" s="80"/>
      <c r="AS615" s="81">
        <f t="shared" si="162"/>
        <v>0</v>
      </c>
      <c r="AT615" s="82"/>
      <c r="AU615" s="80"/>
      <c r="AV615" s="81">
        <f t="shared" si="163"/>
        <v>0</v>
      </c>
      <c r="AW615" s="82"/>
      <c r="AX615" s="80"/>
      <c r="AY615" s="81">
        <f t="shared" si="164"/>
        <v>0</v>
      </c>
      <c r="AZ615" s="82"/>
      <c r="BA615" s="80"/>
      <c r="BB615" s="81">
        <f t="shared" si="165"/>
        <v>0</v>
      </c>
      <c r="BC615" s="82"/>
      <c r="BD615" s="80"/>
      <c r="BE615" s="81">
        <f t="shared" si="166"/>
        <v>0</v>
      </c>
      <c r="BF615" s="82"/>
      <c r="BG615" s="80"/>
      <c r="BH615" s="81">
        <f t="shared" si="167"/>
        <v>0</v>
      </c>
      <c r="BI615" s="82"/>
      <c r="BJ615" s="80"/>
      <c r="BK615" s="81">
        <f t="shared" si="168"/>
        <v>0</v>
      </c>
      <c r="BL615" s="82"/>
      <c r="BM615" s="80"/>
      <c r="BN615" s="81">
        <f t="shared" si="169"/>
        <v>0</v>
      </c>
      <c r="BO615" s="82"/>
    </row>
    <row r="616" spans="1:67" ht="23.25" hidden="1" customHeight="1" thickBot="1">
      <c r="A616" s="71">
        <v>85614</v>
      </c>
      <c r="B616" s="71" t="s">
        <v>2242</v>
      </c>
      <c r="C616" s="221" t="str">
        <f ca="1">IF(V616&gt;0,IF($C$12=B616,COUNT($C$12:C615,1),""),"")</f>
        <v/>
      </c>
      <c r="D616" s="221" t="str">
        <f ca="1">IF(V616&gt;0,IF($D$12=B616,COUNT($D$12:D615,1),""),"")</f>
        <v/>
      </c>
      <c r="E616" s="221" t="str">
        <f ca="1">IF(V616&gt;0,IF($E$12=B616,COUNT($E$12:E615,1),""),"")</f>
        <v/>
      </c>
      <c r="F616" s="221" t="str">
        <f ca="1">IF(V616&gt;0,IF($F$12=B616,COUNT($F$12:F615,1),""),"")</f>
        <v/>
      </c>
      <c r="G616" s="120">
        <v>762001900</v>
      </c>
      <c r="H616" s="115">
        <v>110302</v>
      </c>
      <c r="I616" s="116" t="s">
        <v>605</v>
      </c>
      <c r="J616" s="116" t="s">
        <v>153</v>
      </c>
      <c r="K616" s="324">
        <v>1926000</v>
      </c>
      <c r="L616" s="121">
        <v>422504</v>
      </c>
      <c r="M616" s="117" t="s">
        <v>1341</v>
      </c>
      <c r="N616" s="117" t="s">
        <v>153</v>
      </c>
      <c r="O616" s="324">
        <v>100500</v>
      </c>
      <c r="P616" s="77">
        <f ca="1">SUMIF($W$12:BO616,$P$11,W616:BO616)</f>
        <v>0</v>
      </c>
      <c r="Q616" s="77">
        <f ca="1">SUMIF($W$12:BP616,$P$11,X616:BP616)</f>
        <v>0</v>
      </c>
      <c r="R616" s="77">
        <v>0</v>
      </c>
      <c r="S616" s="78">
        <f t="shared" ca="1" si="153"/>
        <v>0</v>
      </c>
      <c r="T616" s="77">
        <f t="shared" ca="1" si="154"/>
        <v>0</v>
      </c>
      <c r="U616" s="77">
        <v>0</v>
      </c>
      <c r="V616" s="79">
        <f t="shared" ca="1" si="156"/>
        <v>0</v>
      </c>
      <c r="W616" s="80"/>
      <c r="X616" s="81">
        <f t="shared" si="157"/>
        <v>0</v>
      </c>
      <c r="Y616" s="82"/>
      <c r="Z616" s="80"/>
      <c r="AA616" s="81">
        <f t="shared" si="158"/>
        <v>0</v>
      </c>
      <c r="AB616" s="82"/>
      <c r="AC616" s="80"/>
      <c r="AD616" s="81">
        <f t="shared" si="159"/>
        <v>0</v>
      </c>
      <c r="AE616" s="82"/>
      <c r="AF616" s="80"/>
      <c r="AG616" s="81">
        <f t="shared" si="160"/>
        <v>0</v>
      </c>
      <c r="AH616" s="82"/>
      <c r="AI616" s="80"/>
      <c r="AJ616" s="81">
        <f t="shared" si="161"/>
        <v>0</v>
      </c>
      <c r="AK616" s="82"/>
      <c r="AL616" s="80"/>
      <c r="AM616" s="81">
        <v>0</v>
      </c>
      <c r="AN616" s="82"/>
      <c r="AO616" s="80"/>
      <c r="AP616" s="81">
        <v>0</v>
      </c>
      <c r="AQ616" s="82"/>
      <c r="AR616" s="80"/>
      <c r="AS616" s="81">
        <f t="shared" si="162"/>
        <v>0</v>
      </c>
      <c r="AT616" s="82"/>
      <c r="AU616" s="80"/>
      <c r="AV616" s="81">
        <f t="shared" si="163"/>
        <v>0</v>
      </c>
      <c r="AW616" s="82"/>
      <c r="AX616" s="80"/>
      <c r="AY616" s="81">
        <f t="shared" si="164"/>
        <v>0</v>
      </c>
      <c r="AZ616" s="82"/>
      <c r="BA616" s="80"/>
      <c r="BB616" s="81">
        <f t="shared" si="165"/>
        <v>0</v>
      </c>
      <c r="BC616" s="82"/>
      <c r="BD616" s="80"/>
      <c r="BE616" s="81">
        <f t="shared" si="166"/>
        <v>0</v>
      </c>
      <c r="BF616" s="82"/>
      <c r="BG616" s="80"/>
      <c r="BH616" s="81">
        <f t="shared" si="167"/>
        <v>0</v>
      </c>
      <c r="BI616" s="82"/>
      <c r="BJ616" s="80"/>
      <c r="BK616" s="81">
        <f t="shared" si="168"/>
        <v>0</v>
      </c>
      <c r="BL616" s="82"/>
      <c r="BM616" s="80"/>
      <c r="BN616" s="81">
        <f t="shared" si="169"/>
        <v>0</v>
      </c>
      <c r="BO616" s="82"/>
    </row>
    <row r="617" spans="1:67" ht="23.25" hidden="1" customHeight="1" thickBot="1">
      <c r="A617" s="71">
        <v>85615</v>
      </c>
      <c r="B617" s="71" t="s">
        <v>2242</v>
      </c>
      <c r="C617" s="221" t="str">
        <f ca="1">IF(V617&gt;0,IF($C$12=B617,COUNT($C$12:C616,1),""),"")</f>
        <v/>
      </c>
      <c r="D617" s="221" t="str">
        <f ca="1">IF(V617&gt;0,IF($D$12=B617,COUNT($D$12:D616,1),""),"")</f>
        <v/>
      </c>
      <c r="E617" s="221" t="str">
        <f ca="1">IF(V617&gt;0,IF($E$12=B617,COUNT($E$12:E616,1),""),"")</f>
        <v/>
      </c>
      <c r="F617" s="221" t="str">
        <f ca="1">IF(V617&gt;0,IF($F$12=B617,COUNT($F$12:F616,1),""),"")</f>
        <v/>
      </c>
      <c r="G617" s="120">
        <v>762002200</v>
      </c>
      <c r="H617" s="115">
        <v>110303</v>
      </c>
      <c r="I617" s="116" t="s">
        <v>606</v>
      </c>
      <c r="J617" s="116" t="s">
        <v>153</v>
      </c>
      <c r="K617" s="324">
        <v>2610000</v>
      </c>
      <c r="L617" s="121">
        <v>422504</v>
      </c>
      <c r="M617" s="117" t="s">
        <v>1341</v>
      </c>
      <c r="N617" s="117" t="s">
        <v>153</v>
      </c>
      <c r="O617" s="324">
        <v>100500</v>
      </c>
      <c r="P617" s="77">
        <f ca="1">SUMIF($W$12:BO617,$P$11,W617:BO617)</f>
        <v>0</v>
      </c>
      <c r="Q617" s="77">
        <f ca="1">SUMIF($W$12:BP617,$P$11,X617:BP617)</f>
        <v>0</v>
      </c>
      <c r="R617" s="77">
        <v>0</v>
      </c>
      <c r="S617" s="78">
        <f t="shared" ca="1" si="153"/>
        <v>0</v>
      </c>
      <c r="T617" s="77">
        <f t="shared" ca="1" si="154"/>
        <v>0</v>
      </c>
      <c r="U617" s="77">
        <v>0</v>
      </c>
      <c r="V617" s="79">
        <f t="shared" ca="1" si="156"/>
        <v>0</v>
      </c>
      <c r="W617" s="80"/>
      <c r="X617" s="81">
        <f t="shared" si="157"/>
        <v>0</v>
      </c>
      <c r="Y617" s="82"/>
      <c r="Z617" s="80"/>
      <c r="AA617" s="81">
        <f t="shared" si="158"/>
        <v>0</v>
      </c>
      <c r="AB617" s="82"/>
      <c r="AC617" s="80"/>
      <c r="AD617" s="81">
        <f t="shared" si="159"/>
        <v>0</v>
      </c>
      <c r="AE617" s="82"/>
      <c r="AF617" s="80"/>
      <c r="AG617" s="81">
        <f t="shared" si="160"/>
        <v>0</v>
      </c>
      <c r="AH617" s="82"/>
      <c r="AI617" s="80"/>
      <c r="AJ617" s="81">
        <f t="shared" si="161"/>
        <v>0</v>
      </c>
      <c r="AK617" s="82"/>
      <c r="AL617" s="80"/>
      <c r="AM617" s="81">
        <v>0</v>
      </c>
      <c r="AN617" s="82"/>
      <c r="AO617" s="80"/>
      <c r="AP617" s="81">
        <v>0</v>
      </c>
      <c r="AQ617" s="82"/>
      <c r="AR617" s="80"/>
      <c r="AS617" s="81">
        <f t="shared" si="162"/>
        <v>0</v>
      </c>
      <c r="AT617" s="82"/>
      <c r="AU617" s="80"/>
      <c r="AV617" s="81">
        <f t="shared" si="163"/>
        <v>0</v>
      </c>
      <c r="AW617" s="82"/>
      <c r="AX617" s="80"/>
      <c r="AY617" s="81">
        <f t="shared" si="164"/>
        <v>0</v>
      </c>
      <c r="AZ617" s="82"/>
      <c r="BA617" s="80"/>
      <c r="BB617" s="81">
        <f t="shared" si="165"/>
        <v>0</v>
      </c>
      <c r="BC617" s="82"/>
      <c r="BD617" s="80"/>
      <c r="BE617" s="81">
        <f t="shared" si="166"/>
        <v>0</v>
      </c>
      <c r="BF617" s="82"/>
      <c r="BG617" s="80"/>
      <c r="BH617" s="81">
        <f t="shared" si="167"/>
        <v>0</v>
      </c>
      <c r="BI617" s="82"/>
      <c r="BJ617" s="80"/>
      <c r="BK617" s="81">
        <f t="shared" si="168"/>
        <v>0</v>
      </c>
      <c r="BL617" s="82"/>
      <c r="BM617" s="80"/>
      <c r="BN617" s="81">
        <f t="shared" si="169"/>
        <v>0</v>
      </c>
      <c r="BO617" s="82"/>
    </row>
    <row r="618" spans="1:67" ht="23.25" hidden="1" customHeight="1" thickBot="1">
      <c r="A618" s="71">
        <v>85616</v>
      </c>
      <c r="B618" s="71" t="s">
        <v>2242</v>
      </c>
      <c r="C618" s="221" t="str">
        <f ca="1">IF(V618&gt;0,IF($C$12=B618,COUNT($C$12:C617,1),""),"")</f>
        <v/>
      </c>
      <c r="D618" s="221" t="str">
        <f ca="1">IF(V618&gt;0,IF($D$12=B618,COUNT($D$12:D617,1),""),"")</f>
        <v/>
      </c>
      <c r="E618" s="221" t="str">
        <f ca="1">IF(V618&gt;0,IF($E$12=B618,COUNT($E$12:E617,1),""),"")</f>
        <v/>
      </c>
      <c r="F618" s="221" t="str">
        <f ca="1">IF(V618&gt;0,IF($F$12=B618,COUNT($F$12:F617,1),""),"")</f>
        <v/>
      </c>
      <c r="G618" s="120">
        <v>762000710</v>
      </c>
      <c r="H618" s="115">
        <v>110304</v>
      </c>
      <c r="I618" s="116" t="s">
        <v>607</v>
      </c>
      <c r="J618" s="116" t="s">
        <v>153</v>
      </c>
      <c r="K618" s="324">
        <v>2250000</v>
      </c>
      <c r="L618" s="121">
        <v>422504</v>
      </c>
      <c r="M618" s="117" t="s">
        <v>1341</v>
      </c>
      <c r="N618" s="117" t="s">
        <v>153</v>
      </c>
      <c r="O618" s="324">
        <v>100500</v>
      </c>
      <c r="P618" s="77">
        <f ca="1">SUMIF($W$12:BO618,$P$11,W618:BO618)</f>
        <v>0</v>
      </c>
      <c r="Q618" s="77">
        <f ca="1">SUMIF($W$12:BP618,$P$11,X618:BP618)</f>
        <v>0</v>
      </c>
      <c r="R618" s="77">
        <v>0</v>
      </c>
      <c r="S618" s="78">
        <f t="shared" ca="1" si="153"/>
        <v>0</v>
      </c>
      <c r="T618" s="77">
        <f t="shared" ca="1" si="154"/>
        <v>0</v>
      </c>
      <c r="U618" s="77">
        <v>0</v>
      </c>
      <c r="V618" s="79">
        <f t="shared" ca="1" si="156"/>
        <v>0</v>
      </c>
      <c r="W618" s="80"/>
      <c r="X618" s="81">
        <f t="shared" si="157"/>
        <v>0</v>
      </c>
      <c r="Y618" s="82"/>
      <c r="Z618" s="80"/>
      <c r="AA618" s="81">
        <f t="shared" si="158"/>
        <v>0</v>
      </c>
      <c r="AB618" s="82"/>
      <c r="AC618" s="80"/>
      <c r="AD618" s="81">
        <f t="shared" si="159"/>
        <v>0</v>
      </c>
      <c r="AE618" s="82"/>
      <c r="AF618" s="80"/>
      <c r="AG618" s="81">
        <f t="shared" si="160"/>
        <v>0</v>
      </c>
      <c r="AH618" s="82"/>
      <c r="AI618" s="80"/>
      <c r="AJ618" s="81">
        <f t="shared" si="161"/>
        <v>0</v>
      </c>
      <c r="AK618" s="82"/>
      <c r="AL618" s="80"/>
      <c r="AM618" s="81">
        <v>0</v>
      </c>
      <c r="AN618" s="82"/>
      <c r="AO618" s="80"/>
      <c r="AP618" s="81">
        <v>0</v>
      </c>
      <c r="AQ618" s="82"/>
      <c r="AR618" s="80"/>
      <c r="AS618" s="81">
        <f t="shared" si="162"/>
        <v>0</v>
      </c>
      <c r="AT618" s="82"/>
      <c r="AU618" s="80"/>
      <c r="AV618" s="81">
        <f t="shared" si="163"/>
        <v>0</v>
      </c>
      <c r="AW618" s="82"/>
      <c r="AX618" s="80"/>
      <c r="AY618" s="81">
        <f t="shared" si="164"/>
        <v>0</v>
      </c>
      <c r="AZ618" s="82"/>
      <c r="BA618" s="80"/>
      <c r="BB618" s="81">
        <f t="shared" si="165"/>
        <v>0</v>
      </c>
      <c r="BC618" s="82"/>
      <c r="BD618" s="80"/>
      <c r="BE618" s="81">
        <f t="shared" si="166"/>
        <v>0</v>
      </c>
      <c r="BF618" s="82"/>
      <c r="BG618" s="80"/>
      <c r="BH618" s="81">
        <f t="shared" si="167"/>
        <v>0</v>
      </c>
      <c r="BI618" s="82"/>
      <c r="BJ618" s="80"/>
      <c r="BK618" s="81">
        <f t="shared" si="168"/>
        <v>0</v>
      </c>
      <c r="BL618" s="82"/>
      <c r="BM618" s="80"/>
      <c r="BN618" s="81">
        <f t="shared" si="169"/>
        <v>0</v>
      </c>
      <c r="BO618" s="82"/>
    </row>
    <row r="619" spans="1:67" ht="23.25" hidden="1" customHeight="1" thickBot="1">
      <c r="A619" s="71">
        <v>85617</v>
      </c>
      <c r="B619" s="71" t="s">
        <v>2242</v>
      </c>
      <c r="C619" s="221" t="str">
        <f ca="1">IF(V619&gt;0,IF($C$12=B619,COUNT($C$12:C618,1),""),"")</f>
        <v/>
      </c>
      <c r="D619" s="221" t="str">
        <f ca="1">IF(V619&gt;0,IF($D$12=B619,COUNT($D$12:D618,1),""),"")</f>
        <v/>
      </c>
      <c r="E619" s="221" t="str">
        <f ca="1">IF(V619&gt;0,IF($E$12=B619,COUNT($E$12:E618,1),""),"")</f>
        <v/>
      </c>
      <c r="F619" s="221" t="str">
        <f ca="1">IF(V619&gt;0,IF($F$12=B619,COUNT($F$12:F618,1),""),"")</f>
        <v/>
      </c>
      <c r="G619" s="120">
        <v>762000720</v>
      </c>
      <c r="H619" s="115">
        <v>110305</v>
      </c>
      <c r="I619" s="116" t="s">
        <v>608</v>
      </c>
      <c r="J619" s="116" t="s">
        <v>153</v>
      </c>
      <c r="K619" s="324">
        <v>2223000</v>
      </c>
      <c r="L619" s="121">
        <v>422504</v>
      </c>
      <c r="M619" s="117" t="s">
        <v>1341</v>
      </c>
      <c r="N619" s="117" t="s">
        <v>153</v>
      </c>
      <c r="O619" s="324">
        <v>100500</v>
      </c>
      <c r="P619" s="77">
        <f ca="1">SUMIF($W$12:BO619,$P$11,W619:BO619)</f>
        <v>0</v>
      </c>
      <c r="Q619" s="77">
        <f ca="1">SUMIF($W$12:BP619,$P$11,X619:BP619)</f>
        <v>0</v>
      </c>
      <c r="R619" s="77">
        <v>0</v>
      </c>
      <c r="S619" s="78">
        <f t="shared" ca="1" si="153"/>
        <v>0</v>
      </c>
      <c r="T619" s="77">
        <f t="shared" ca="1" si="154"/>
        <v>0</v>
      </c>
      <c r="U619" s="77">
        <v>0</v>
      </c>
      <c r="V619" s="79">
        <f t="shared" ca="1" si="156"/>
        <v>0</v>
      </c>
      <c r="W619" s="80"/>
      <c r="X619" s="81">
        <f t="shared" si="157"/>
        <v>0</v>
      </c>
      <c r="Y619" s="82"/>
      <c r="Z619" s="80"/>
      <c r="AA619" s="81">
        <f t="shared" si="158"/>
        <v>0</v>
      </c>
      <c r="AB619" s="82"/>
      <c r="AC619" s="80"/>
      <c r="AD619" s="81">
        <f t="shared" si="159"/>
        <v>0</v>
      </c>
      <c r="AE619" s="82"/>
      <c r="AF619" s="80"/>
      <c r="AG619" s="81">
        <f t="shared" si="160"/>
        <v>0</v>
      </c>
      <c r="AH619" s="82"/>
      <c r="AI619" s="80"/>
      <c r="AJ619" s="81">
        <f t="shared" si="161"/>
        <v>0</v>
      </c>
      <c r="AK619" s="82"/>
      <c r="AL619" s="80"/>
      <c r="AM619" s="81">
        <v>0</v>
      </c>
      <c r="AN619" s="82"/>
      <c r="AO619" s="80"/>
      <c r="AP619" s="81">
        <v>0</v>
      </c>
      <c r="AQ619" s="82"/>
      <c r="AR619" s="80"/>
      <c r="AS619" s="81">
        <f t="shared" si="162"/>
        <v>0</v>
      </c>
      <c r="AT619" s="82"/>
      <c r="AU619" s="80"/>
      <c r="AV619" s="81">
        <f t="shared" si="163"/>
        <v>0</v>
      </c>
      <c r="AW619" s="82"/>
      <c r="AX619" s="80"/>
      <c r="AY619" s="81">
        <f t="shared" si="164"/>
        <v>0</v>
      </c>
      <c r="AZ619" s="82"/>
      <c r="BA619" s="80"/>
      <c r="BB619" s="81">
        <f t="shared" si="165"/>
        <v>0</v>
      </c>
      <c r="BC619" s="82"/>
      <c r="BD619" s="80"/>
      <c r="BE619" s="81">
        <f t="shared" si="166"/>
        <v>0</v>
      </c>
      <c r="BF619" s="82"/>
      <c r="BG619" s="80"/>
      <c r="BH619" s="81">
        <f t="shared" si="167"/>
        <v>0</v>
      </c>
      <c r="BI619" s="82"/>
      <c r="BJ619" s="80"/>
      <c r="BK619" s="81">
        <f t="shared" si="168"/>
        <v>0</v>
      </c>
      <c r="BL619" s="82"/>
      <c r="BM619" s="80"/>
      <c r="BN619" s="81">
        <f t="shared" si="169"/>
        <v>0</v>
      </c>
      <c r="BO619" s="82"/>
    </row>
    <row r="620" spans="1:67" ht="23.25" hidden="1" customHeight="1" thickBot="1">
      <c r="A620" s="71">
        <v>85618</v>
      </c>
      <c r="B620" s="71" t="s">
        <v>2242</v>
      </c>
      <c r="C620" s="221" t="str">
        <f ca="1">IF(V620&gt;0,IF($C$12=B620,COUNT($C$12:C619,1),""),"")</f>
        <v/>
      </c>
      <c r="D620" s="221" t="str">
        <f ca="1">IF(V620&gt;0,IF($D$12=B620,COUNT($D$12:D619,1),""),"")</f>
        <v/>
      </c>
      <c r="E620" s="221" t="str">
        <f ca="1">IF(V620&gt;0,IF($E$12=B620,COUNT($E$12:E619,1),""),"")</f>
        <v/>
      </c>
      <c r="F620" s="221" t="str">
        <f ca="1">IF(V620&gt;0,IF($F$12=B620,COUNT($F$12:F619,1),""),"")</f>
        <v/>
      </c>
      <c r="G620" s="120">
        <v>762000800</v>
      </c>
      <c r="H620" s="115">
        <v>110306</v>
      </c>
      <c r="I620" s="116" t="s">
        <v>609</v>
      </c>
      <c r="J620" s="116" t="s">
        <v>153</v>
      </c>
      <c r="K620" s="324">
        <v>2223000</v>
      </c>
      <c r="L620" s="121">
        <v>422504</v>
      </c>
      <c r="M620" s="117" t="s">
        <v>1341</v>
      </c>
      <c r="N620" s="117" t="s">
        <v>153</v>
      </c>
      <c r="O620" s="324">
        <v>100500</v>
      </c>
      <c r="P620" s="77">
        <f ca="1">SUMIF($W$12:BO620,$P$11,W620:BO620)</f>
        <v>0</v>
      </c>
      <c r="Q620" s="77">
        <f ca="1">SUMIF($W$12:BP620,$P$11,X620:BP620)</f>
        <v>0</v>
      </c>
      <c r="R620" s="77">
        <v>0</v>
      </c>
      <c r="S620" s="78">
        <f t="shared" ca="1" si="153"/>
        <v>0</v>
      </c>
      <c r="T620" s="77">
        <f t="shared" ca="1" si="154"/>
        <v>0</v>
      </c>
      <c r="U620" s="77">
        <v>0</v>
      </c>
      <c r="V620" s="79">
        <f t="shared" ca="1" si="156"/>
        <v>0</v>
      </c>
      <c r="W620" s="80"/>
      <c r="X620" s="81">
        <f t="shared" si="157"/>
        <v>0</v>
      </c>
      <c r="Y620" s="82"/>
      <c r="Z620" s="80"/>
      <c r="AA620" s="81">
        <f t="shared" si="158"/>
        <v>0</v>
      </c>
      <c r="AB620" s="82"/>
      <c r="AC620" s="80"/>
      <c r="AD620" s="81">
        <f t="shared" si="159"/>
        <v>0</v>
      </c>
      <c r="AE620" s="82"/>
      <c r="AF620" s="80"/>
      <c r="AG620" s="81">
        <f t="shared" si="160"/>
        <v>0</v>
      </c>
      <c r="AH620" s="82"/>
      <c r="AI620" s="80"/>
      <c r="AJ620" s="81">
        <f t="shared" si="161"/>
        <v>0</v>
      </c>
      <c r="AK620" s="82"/>
      <c r="AL620" s="80"/>
      <c r="AM620" s="81">
        <v>0</v>
      </c>
      <c r="AN620" s="82"/>
      <c r="AO620" s="80"/>
      <c r="AP620" s="81">
        <v>0</v>
      </c>
      <c r="AQ620" s="82"/>
      <c r="AR620" s="80"/>
      <c r="AS620" s="81">
        <f t="shared" si="162"/>
        <v>0</v>
      </c>
      <c r="AT620" s="82"/>
      <c r="AU620" s="80"/>
      <c r="AV620" s="81">
        <f t="shared" si="163"/>
        <v>0</v>
      </c>
      <c r="AW620" s="82"/>
      <c r="AX620" s="80"/>
      <c r="AY620" s="81">
        <f t="shared" si="164"/>
        <v>0</v>
      </c>
      <c r="AZ620" s="82"/>
      <c r="BA620" s="80"/>
      <c r="BB620" s="81">
        <f t="shared" si="165"/>
        <v>0</v>
      </c>
      <c r="BC620" s="82"/>
      <c r="BD620" s="80"/>
      <c r="BE620" s="81">
        <f t="shared" si="166"/>
        <v>0</v>
      </c>
      <c r="BF620" s="82"/>
      <c r="BG620" s="80"/>
      <c r="BH620" s="81">
        <f t="shared" si="167"/>
        <v>0</v>
      </c>
      <c r="BI620" s="82"/>
      <c r="BJ620" s="80"/>
      <c r="BK620" s="81">
        <f t="shared" si="168"/>
        <v>0</v>
      </c>
      <c r="BL620" s="82"/>
      <c r="BM620" s="80"/>
      <c r="BN620" s="81">
        <f t="shared" si="169"/>
        <v>0</v>
      </c>
      <c r="BO620" s="82"/>
    </row>
    <row r="621" spans="1:67" ht="23.25" hidden="1" customHeight="1" thickBot="1">
      <c r="A621" s="71">
        <v>85619</v>
      </c>
      <c r="B621" s="71" t="s">
        <v>2242</v>
      </c>
      <c r="C621" s="221" t="str">
        <f ca="1">IF(V621&gt;0,IF($C$12=B621,COUNT($C$12:C620,1),""),"")</f>
        <v/>
      </c>
      <c r="D621" s="221" t="str">
        <f ca="1">IF(V621&gt;0,IF($D$12=B621,COUNT($D$12:D620,1),""),"")</f>
        <v/>
      </c>
      <c r="E621" s="221" t="str">
        <f ca="1">IF(V621&gt;0,IF($E$12=B621,COUNT($E$12:E620,1),""),"")</f>
        <v/>
      </c>
      <c r="F621" s="221" t="str">
        <f ca="1">IF(V621&gt;0,IF($F$12=B621,COUNT($F$12:F620,1),""),"")</f>
        <v/>
      </c>
      <c r="G621" s="120">
        <v>762001000</v>
      </c>
      <c r="H621" s="115">
        <v>110307</v>
      </c>
      <c r="I621" s="116" t="s">
        <v>610</v>
      </c>
      <c r="J621" s="116" t="s">
        <v>153</v>
      </c>
      <c r="K621" s="324">
        <v>2817000</v>
      </c>
      <c r="L621" s="121">
        <v>422504</v>
      </c>
      <c r="M621" s="117" t="s">
        <v>1341</v>
      </c>
      <c r="N621" s="117" t="s">
        <v>153</v>
      </c>
      <c r="O621" s="324">
        <v>100500</v>
      </c>
      <c r="P621" s="77">
        <f ca="1">SUMIF($W$12:BO621,$P$11,W621:BO621)</f>
        <v>0</v>
      </c>
      <c r="Q621" s="77">
        <f ca="1">SUMIF($W$12:BP621,$P$11,X621:BP621)</f>
        <v>0</v>
      </c>
      <c r="R621" s="77">
        <v>0</v>
      </c>
      <c r="S621" s="78">
        <f t="shared" ca="1" si="153"/>
        <v>0</v>
      </c>
      <c r="T621" s="77">
        <f t="shared" ca="1" si="154"/>
        <v>0</v>
      </c>
      <c r="U621" s="77">
        <v>0</v>
      </c>
      <c r="V621" s="79">
        <f t="shared" ca="1" si="156"/>
        <v>0</v>
      </c>
      <c r="W621" s="80"/>
      <c r="X621" s="81">
        <f t="shared" si="157"/>
        <v>0</v>
      </c>
      <c r="Y621" s="82"/>
      <c r="Z621" s="80"/>
      <c r="AA621" s="81">
        <f t="shared" si="158"/>
        <v>0</v>
      </c>
      <c r="AB621" s="82"/>
      <c r="AC621" s="80"/>
      <c r="AD621" s="81">
        <f t="shared" si="159"/>
        <v>0</v>
      </c>
      <c r="AE621" s="82"/>
      <c r="AF621" s="80"/>
      <c r="AG621" s="81">
        <f t="shared" si="160"/>
        <v>0</v>
      </c>
      <c r="AH621" s="82"/>
      <c r="AI621" s="80"/>
      <c r="AJ621" s="81">
        <f t="shared" si="161"/>
        <v>0</v>
      </c>
      <c r="AK621" s="82"/>
      <c r="AL621" s="80"/>
      <c r="AM621" s="81">
        <v>0</v>
      </c>
      <c r="AN621" s="82"/>
      <c r="AO621" s="80"/>
      <c r="AP621" s="81">
        <v>0</v>
      </c>
      <c r="AQ621" s="82"/>
      <c r="AR621" s="80"/>
      <c r="AS621" s="81">
        <f t="shared" si="162"/>
        <v>0</v>
      </c>
      <c r="AT621" s="82"/>
      <c r="AU621" s="80"/>
      <c r="AV621" s="81">
        <f t="shared" si="163"/>
        <v>0</v>
      </c>
      <c r="AW621" s="82"/>
      <c r="AX621" s="80"/>
      <c r="AY621" s="81">
        <f t="shared" si="164"/>
        <v>0</v>
      </c>
      <c r="AZ621" s="82"/>
      <c r="BA621" s="80"/>
      <c r="BB621" s="81">
        <f t="shared" si="165"/>
        <v>0</v>
      </c>
      <c r="BC621" s="82"/>
      <c r="BD621" s="80"/>
      <c r="BE621" s="81">
        <f t="shared" si="166"/>
        <v>0</v>
      </c>
      <c r="BF621" s="82"/>
      <c r="BG621" s="80"/>
      <c r="BH621" s="81">
        <f t="shared" si="167"/>
        <v>0</v>
      </c>
      <c r="BI621" s="82"/>
      <c r="BJ621" s="80"/>
      <c r="BK621" s="81">
        <f t="shared" si="168"/>
        <v>0</v>
      </c>
      <c r="BL621" s="82"/>
      <c r="BM621" s="80"/>
      <c r="BN621" s="81">
        <f t="shared" si="169"/>
        <v>0</v>
      </c>
      <c r="BO621" s="82"/>
    </row>
    <row r="622" spans="1:67" ht="23.25" hidden="1" customHeight="1" thickBot="1">
      <c r="A622" s="71">
        <v>85620</v>
      </c>
      <c r="B622" s="71" t="s">
        <v>2242</v>
      </c>
      <c r="C622" s="221" t="str">
        <f ca="1">IF(V622&gt;0,IF($C$12=B622,COUNT($C$12:C621,1),""),"")</f>
        <v/>
      </c>
      <c r="D622" s="221" t="str">
        <f ca="1">IF(V622&gt;0,IF($D$12=B622,COUNT($D$12:D621,1),""),"")</f>
        <v/>
      </c>
      <c r="E622" s="221" t="str">
        <f ca="1">IF(V622&gt;0,IF($E$12=B622,COUNT($E$12:E621,1),""),"")</f>
        <v/>
      </c>
      <c r="F622" s="221" t="str">
        <f ca="1">IF(V622&gt;0,IF($F$12=B622,COUNT($F$12:F621,1),""),"")</f>
        <v/>
      </c>
      <c r="G622" s="120">
        <v>762003000</v>
      </c>
      <c r="H622" s="115">
        <v>110308</v>
      </c>
      <c r="I622" s="116" t="s">
        <v>611</v>
      </c>
      <c r="J622" s="116" t="s">
        <v>153</v>
      </c>
      <c r="K622" s="324">
        <v>2943000</v>
      </c>
      <c r="L622" s="121">
        <v>422504</v>
      </c>
      <c r="M622" s="117" t="s">
        <v>1341</v>
      </c>
      <c r="N622" s="117" t="s">
        <v>153</v>
      </c>
      <c r="O622" s="324">
        <v>100500</v>
      </c>
      <c r="P622" s="77">
        <f ca="1">SUMIF($W$12:BO622,$P$11,W622:BO622)</f>
        <v>0</v>
      </c>
      <c r="Q622" s="77">
        <f ca="1">SUMIF($W$12:BP622,$P$11,X622:BP622)</f>
        <v>0</v>
      </c>
      <c r="R622" s="77">
        <v>0</v>
      </c>
      <c r="S622" s="78">
        <f t="shared" ca="1" si="153"/>
        <v>0</v>
      </c>
      <c r="T622" s="77">
        <f t="shared" ca="1" si="154"/>
        <v>0</v>
      </c>
      <c r="U622" s="77">
        <v>0</v>
      </c>
      <c r="V622" s="79">
        <f t="shared" ca="1" si="156"/>
        <v>0</v>
      </c>
      <c r="W622" s="80"/>
      <c r="X622" s="81">
        <f t="shared" si="157"/>
        <v>0</v>
      </c>
      <c r="Y622" s="82"/>
      <c r="Z622" s="80"/>
      <c r="AA622" s="81">
        <f t="shared" si="158"/>
        <v>0</v>
      </c>
      <c r="AB622" s="82"/>
      <c r="AC622" s="80"/>
      <c r="AD622" s="81">
        <f t="shared" si="159"/>
        <v>0</v>
      </c>
      <c r="AE622" s="82"/>
      <c r="AF622" s="80"/>
      <c r="AG622" s="81">
        <f t="shared" si="160"/>
        <v>0</v>
      </c>
      <c r="AH622" s="82"/>
      <c r="AI622" s="80"/>
      <c r="AJ622" s="81">
        <f t="shared" si="161"/>
        <v>0</v>
      </c>
      <c r="AK622" s="82"/>
      <c r="AL622" s="80"/>
      <c r="AM622" s="81">
        <v>0</v>
      </c>
      <c r="AN622" s="82"/>
      <c r="AO622" s="80"/>
      <c r="AP622" s="81">
        <v>0</v>
      </c>
      <c r="AQ622" s="82"/>
      <c r="AR622" s="80"/>
      <c r="AS622" s="81">
        <f t="shared" si="162"/>
        <v>0</v>
      </c>
      <c r="AT622" s="82"/>
      <c r="AU622" s="80"/>
      <c r="AV622" s="81">
        <f t="shared" si="163"/>
        <v>0</v>
      </c>
      <c r="AW622" s="82"/>
      <c r="AX622" s="80"/>
      <c r="AY622" s="81">
        <f t="shared" si="164"/>
        <v>0</v>
      </c>
      <c r="AZ622" s="82"/>
      <c r="BA622" s="80"/>
      <c r="BB622" s="81">
        <f t="shared" si="165"/>
        <v>0</v>
      </c>
      <c r="BC622" s="82"/>
      <c r="BD622" s="80"/>
      <c r="BE622" s="81">
        <f t="shared" si="166"/>
        <v>0</v>
      </c>
      <c r="BF622" s="82"/>
      <c r="BG622" s="80"/>
      <c r="BH622" s="81">
        <f t="shared" si="167"/>
        <v>0</v>
      </c>
      <c r="BI622" s="82"/>
      <c r="BJ622" s="80"/>
      <c r="BK622" s="81">
        <f t="shared" si="168"/>
        <v>0</v>
      </c>
      <c r="BL622" s="82"/>
      <c r="BM622" s="80"/>
      <c r="BN622" s="81">
        <f t="shared" si="169"/>
        <v>0</v>
      </c>
      <c r="BO622" s="82"/>
    </row>
    <row r="623" spans="1:67" ht="23.25" hidden="1" customHeight="1" thickBot="1">
      <c r="A623" s="71">
        <v>85621</v>
      </c>
      <c r="B623" s="71" t="s">
        <v>2242</v>
      </c>
      <c r="C623" s="221" t="str">
        <f ca="1">IF(V623&gt;0,IF($C$12=B623,COUNT($C$12:C622,1),""),"")</f>
        <v/>
      </c>
      <c r="D623" s="221" t="str">
        <f ca="1">IF(V623&gt;0,IF($D$12=B623,COUNT($D$12:D622,1),""),"")</f>
        <v/>
      </c>
      <c r="E623" s="221" t="str">
        <f ca="1">IF(V623&gt;0,IF($E$12=B623,COUNT($E$12:E622,1),""),"")</f>
        <v/>
      </c>
      <c r="F623" s="221" t="str">
        <f ca="1">IF(V623&gt;0,IF($F$12=B623,COUNT($F$12:F622,1),""),"")</f>
        <v/>
      </c>
      <c r="G623" s="120">
        <v>762003100</v>
      </c>
      <c r="H623" s="115">
        <v>110309</v>
      </c>
      <c r="I623" s="116" t="s">
        <v>612</v>
      </c>
      <c r="J623" s="116" t="s">
        <v>153</v>
      </c>
      <c r="K623" s="324">
        <v>2959000</v>
      </c>
      <c r="L623" s="121">
        <v>422504</v>
      </c>
      <c r="M623" s="117" t="s">
        <v>1341</v>
      </c>
      <c r="N623" s="117" t="s">
        <v>153</v>
      </c>
      <c r="O623" s="324">
        <v>100500</v>
      </c>
      <c r="P623" s="77">
        <f ca="1">SUMIF($W$12:BO623,$P$11,W623:BO623)</f>
        <v>0</v>
      </c>
      <c r="Q623" s="77">
        <f ca="1">SUMIF($W$12:BP623,$P$11,X623:BP623)</f>
        <v>0</v>
      </c>
      <c r="R623" s="77">
        <v>0</v>
      </c>
      <c r="S623" s="78">
        <f t="shared" ca="1" si="153"/>
        <v>0</v>
      </c>
      <c r="T623" s="77">
        <f t="shared" ca="1" si="154"/>
        <v>0</v>
      </c>
      <c r="U623" s="77">
        <v>0</v>
      </c>
      <c r="V623" s="79">
        <f t="shared" ca="1" si="156"/>
        <v>0</v>
      </c>
      <c r="W623" s="80"/>
      <c r="X623" s="81">
        <f t="shared" si="157"/>
        <v>0</v>
      </c>
      <c r="Y623" s="82"/>
      <c r="Z623" s="80"/>
      <c r="AA623" s="81">
        <f t="shared" si="158"/>
        <v>0</v>
      </c>
      <c r="AB623" s="82"/>
      <c r="AC623" s="80"/>
      <c r="AD623" s="81">
        <f t="shared" si="159"/>
        <v>0</v>
      </c>
      <c r="AE623" s="82"/>
      <c r="AF623" s="80"/>
      <c r="AG623" s="81">
        <f t="shared" si="160"/>
        <v>0</v>
      </c>
      <c r="AH623" s="82"/>
      <c r="AI623" s="80"/>
      <c r="AJ623" s="81">
        <f t="shared" si="161"/>
        <v>0</v>
      </c>
      <c r="AK623" s="82"/>
      <c r="AL623" s="80"/>
      <c r="AM623" s="81">
        <v>0</v>
      </c>
      <c r="AN623" s="82"/>
      <c r="AO623" s="80"/>
      <c r="AP623" s="81">
        <v>0</v>
      </c>
      <c r="AQ623" s="82"/>
      <c r="AR623" s="80"/>
      <c r="AS623" s="81">
        <f t="shared" si="162"/>
        <v>0</v>
      </c>
      <c r="AT623" s="82"/>
      <c r="AU623" s="80"/>
      <c r="AV623" s="81">
        <f t="shared" si="163"/>
        <v>0</v>
      </c>
      <c r="AW623" s="82"/>
      <c r="AX623" s="80"/>
      <c r="AY623" s="81">
        <f t="shared" si="164"/>
        <v>0</v>
      </c>
      <c r="AZ623" s="82"/>
      <c r="BA623" s="80"/>
      <c r="BB623" s="81">
        <f t="shared" si="165"/>
        <v>0</v>
      </c>
      <c r="BC623" s="82"/>
      <c r="BD623" s="80"/>
      <c r="BE623" s="81">
        <f t="shared" si="166"/>
        <v>0</v>
      </c>
      <c r="BF623" s="82"/>
      <c r="BG623" s="80"/>
      <c r="BH623" s="81">
        <f t="shared" si="167"/>
        <v>0</v>
      </c>
      <c r="BI623" s="82"/>
      <c r="BJ623" s="80"/>
      <c r="BK623" s="81">
        <f t="shared" si="168"/>
        <v>0</v>
      </c>
      <c r="BL623" s="82"/>
      <c r="BM623" s="80"/>
      <c r="BN623" s="81">
        <f t="shared" si="169"/>
        <v>0</v>
      </c>
      <c r="BO623" s="82"/>
    </row>
    <row r="624" spans="1:67" ht="23.25" hidden="1" customHeight="1" thickBot="1">
      <c r="A624" s="71">
        <v>85622</v>
      </c>
      <c r="B624" s="71" t="s">
        <v>2242</v>
      </c>
      <c r="C624" s="221" t="str">
        <f ca="1">IF(V624&gt;0,IF($C$12=B624,COUNT($C$12:C623,1),""),"")</f>
        <v/>
      </c>
      <c r="D624" s="221" t="str">
        <f ca="1">IF(V624&gt;0,IF($D$12=B624,COUNT($D$12:D623,1),""),"")</f>
        <v/>
      </c>
      <c r="E624" s="221" t="str">
        <f ca="1">IF(V624&gt;0,IF($E$12=B624,COUNT($E$12:E623,1),""),"")</f>
        <v/>
      </c>
      <c r="F624" s="221" t="str">
        <f ca="1">IF(V624&gt;0,IF($F$12=B624,COUNT($F$12:F623,1),""),"")</f>
        <v/>
      </c>
      <c r="G624" s="120"/>
      <c r="H624" s="115">
        <v>110310</v>
      </c>
      <c r="I624" s="116" t="s">
        <v>613</v>
      </c>
      <c r="J624" s="116" t="s">
        <v>153</v>
      </c>
      <c r="K624" s="324">
        <v>4148000</v>
      </c>
      <c r="L624" s="121">
        <v>422504</v>
      </c>
      <c r="M624" s="117" t="s">
        <v>1341</v>
      </c>
      <c r="N624" s="117" t="s">
        <v>153</v>
      </c>
      <c r="O624" s="324">
        <v>100500</v>
      </c>
      <c r="P624" s="77">
        <f ca="1">SUMIF($W$12:BO624,$P$11,W624:BO624)</f>
        <v>0</v>
      </c>
      <c r="Q624" s="77">
        <f ca="1">SUMIF($W$12:BP624,$P$11,X624:BP624)</f>
        <v>0</v>
      </c>
      <c r="R624" s="77">
        <v>0</v>
      </c>
      <c r="S624" s="78">
        <f t="shared" ca="1" si="153"/>
        <v>0</v>
      </c>
      <c r="T624" s="77">
        <f t="shared" ca="1" si="154"/>
        <v>0</v>
      </c>
      <c r="U624" s="77">
        <v>0</v>
      </c>
      <c r="V624" s="79">
        <f t="shared" ca="1" si="156"/>
        <v>0</v>
      </c>
      <c r="W624" s="80"/>
      <c r="X624" s="81">
        <f t="shared" si="157"/>
        <v>0</v>
      </c>
      <c r="Y624" s="82"/>
      <c r="Z624" s="80"/>
      <c r="AA624" s="81">
        <f t="shared" si="158"/>
        <v>0</v>
      </c>
      <c r="AB624" s="82"/>
      <c r="AC624" s="80"/>
      <c r="AD624" s="81">
        <f t="shared" si="159"/>
        <v>0</v>
      </c>
      <c r="AE624" s="82"/>
      <c r="AF624" s="80"/>
      <c r="AG624" s="81">
        <f t="shared" si="160"/>
        <v>0</v>
      </c>
      <c r="AH624" s="82"/>
      <c r="AI624" s="80"/>
      <c r="AJ624" s="81">
        <f t="shared" si="161"/>
        <v>0</v>
      </c>
      <c r="AK624" s="82"/>
      <c r="AL624" s="80"/>
      <c r="AM624" s="81">
        <v>0</v>
      </c>
      <c r="AN624" s="82"/>
      <c r="AO624" s="80"/>
      <c r="AP624" s="81">
        <v>0</v>
      </c>
      <c r="AQ624" s="82"/>
      <c r="AR624" s="80"/>
      <c r="AS624" s="81">
        <f t="shared" si="162"/>
        <v>0</v>
      </c>
      <c r="AT624" s="82"/>
      <c r="AU624" s="80"/>
      <c r="AV624" s="81">
        <f t="shared" si="163"/>
        <v>0</v>
      </c>
      <c r="AW624" s="82"/>
      <c r="AX624" s="80"/>
      <c r="AY624" s="81">
        <f t="shared" si="164"/>
        <v>0</v>
      </c>
      <c r="AZ624" s="82"/>
      <c r="BA624" s="80"/>
      <c r="BB624" s="81">
        <f t="shared" si="165"/>
        <v>0</v>
      </c>
      <c r="BC624" s="82"/>
      <c r="BD624" s="80"/>
      <c r="BE624" s="81">
        <f t="shared" si="166"/>
        <v>0</v>
      </c>
      <c r="BF624" s="82"/>
      <c r="BG624" s="80"/>
      <c r="BH624" s="81">
        <f t="shared" si="167"/>
        <v>0</v>
      </c>
      <c r="BI624" s="82"/>
      <c r="BJ624" s="80"/>
      <c r="BK624" s="81">
        <f t="shared" si="168"/>
        <v>0</v>
      </c>
      <c r="BL624" s="82"/>
      <c r="BM624" s="80"/>
      <c r="BN624" s="81">
        <f t="shared" si="169"/>
        <v>0</v>
      </c>
      <c r="BO624" s="82"/>
    </row>
    <row r="625" spans="1:67" ht="23.25" hidden="1" customHeight="1" thickBot="1">
      <c r="A625" s="71">
        <v>85623</v>
      </c>
      <c r="B625" s="71" t="s">
        <v>2242</v>
      </c>
      <c r="C625" s="221" t="str">
        <f ca="1">IF(V625&gt;0,IF($C$12=B625,COUNT($C$12:C624,1),""),"")</f>
        <v/>
      </c>
      <c r="D625" s="221" t="str">
        <f ca="1">IF(V625&gt;0,IF($D$12=B625,COUNT($D$12:D624,1),""),"")</f>
        <v/>
      </c>
      <c r="E625" s="221" t="str">
        <f ca="1">IF(V625&gt;0,IF($E$12=B625,COUNT($E$12:E624,1),""),"")</f>
        <v/>
      </c>
      <c r="F625" s="221" t="str">
        <f ca="1">IF(V625&gt;0,IF($F$12=B625,COUNT($F$12:F624,1),""),"")</f>
        <v/>
      </c>
      <c r="G625" s="120"/>
      <c r="H625" s="115">
        <v>110311</v>
      </c>
      <c r="I625" s="116" t="s">
        <v>614</v>
      </c>
      <c r="J625" s="116" t="s">
        <v>153</v>
      </c>
      <c r="K625" s="324">
        <v>2718000</v>
      </c>
      <c r="L625" s="121">
        <v>422504</v>
      </c>
      <c r="M625" s="117" t="s">
        <v>1341</v>
      </c>
      <c r="N625" s="117" t="s">
        <v>153</v>
      </c>
      <c r="O625" s="324">
        <v>100500</v>
      </c>
      <c r="P625" s="77">
        <f ca="1">SUMIF($W$12:BO625,$P$11,W625:BO625)</f>
        <v>0</v>
      </c>
      <c r="Q625" s="77">
        <f ca="1">SUMIF($W$12:BP625,$P$11,X625:BP625)</f>
        <v>0</v>
      </c>
      <c r="R625" s="77">
        <v>0</v>
      </c>
      <c r="S625" s="78">
        <f t="shared" ca="1" si="153"/>
        <v>0</v>
      </c>
      <c r="T625" s="77">
        <f t="shared" ca="1" si="154"/>
        <v>0</v>
      </c>
      <c r="U625" s="77">
        <v>0</v>
      </c>
      <c r="V625" s="79">
        <f t="shared" ca="1" si="156"/>
        <v>0</v>
      </c>
      <c r="W625" s="80"/>
      <c r="X625" s="81">
        <f t="shared" si="157"/>
        <v>0</v>
      </c>
      <c r="Y625" s="82"/>
      <c r="Z625" s="80"/>
      <c r="AA625" s="81">
        <f t="shared" si="158"/>
        <v>0</v>
      </c>
      <c r="AB625" s="82"/>
      <c r="AC625" s="80"/>
      <c r="AD625" s="81">
        <f t="shared" si="159"/>
        <v>0</v>
      </c>
      <c r="AE625" s="82"/>
      <c r="AF625" s="80"/>
      <c r="AG625" s="81">
        <f t="shared" si="160"/>
        <v>0</v>
      </c>
      <c r="AH625" s="82"/>
      <c r="AI625" s="80"/>
      <c r="AJ625" s="81">
        <f t="shared" si="161"/>
        <v>0</v>
      </c>
      <c r="AK625" s="82"/>
      <c r="AL625" s="80"/>
      <c r="AM625" s="81">
        <v>0</v>
      </c>
      <c r="AN625" s="82"/>
      <c r="AO625" s="80"/>
      <c r="AP625" s="81">
        <v>0</v>
      </c>
      <c r="AQ625" s="82"/>
      <c r="AR625" s="80"/>
      <c r="AS625" s="81">
        <f t="shared" si="162"/>
        <v>0</v>
      </c>
      <c r="AT625" s="82"/>
      <c r="AU625" s="80"/>
      <c r="AV625" s="81">
        <f t="shared" si="163"/>
        <v>0</v>
      </c>
      <c r="AW625" s="82"/>
      <c r="AX625" s="80"/>
      <c r="AY625" s="81">
        <f t="shared" si="164"/>
        <v>0</v>
      </c>
      <c r="AZ625" s="82"/>
      <c r="BA625" s="80"/>
      <c r="BB625" s="81">
        <f t="shared" si="165"/>
        <v>0</v>
      </c>
      <c r="BC625" s="82"/>
      <c r="BD625" s="80"/>
      <c r="BE625" s="81">
        <f t="shared" si="166"/>
        <v>0</v>
      </c>
      <c r="BF625" s="82"/>
      <c r="BG625" s="80"/>
      <c r="BH625" s="81">
        <f t="shared" si="167"/>
        <v>0</v>
      </c>
      <c r="BI625" s="82"/>
      <c r="BJ625" s="80"/>
      <c r="BK625" s="81">
        <f t="shared" si="168"/>
        <v>0</v>
      </c>
      <c r="BL625" s="82"/>
      <c r="BM625" s="80"/>
      <c r="BN625" s="81">
        <f t="shared" si="169"/>
        <v>0</v>
      </c>
      <c r="BO625" s="82"/>
    </row>
    <row r="626" spans="1:67" ht="23.25" hidden="1" customHeight="1" thickBot="1">
      <c r="A626" s="71">
        <v>85624</v>
      </c>
      <c r="B626" s="71" t="s">
        <v>2242</v>
      </c>
      <c r="C626" s="221" t="str">
        <f ca="1">IF(V626&gt;0,IF($C$12=B626,COUNT($C$12:C625,1),""),"")</f>
        <v/>
      </c>
      <c r="D626" s="221" t="str">
        <f ca="1">IF(V626&gt;0,IF($D$12=B626,COUNT($D$12:D625,1),""),"")</f>
        <v/>
      </c>
      <c r="E626" s="221" t="str">
        <f ca="1">IF(V626&gt;0,IF($E$12=B626,COUNT($E$12:E625,1),""),"")</f>
        <v/>
      </c>
      <c r="F626" s="221" t="str">
        <f ca="1">IF(V626&gt;0,IF($F$12=B626,COUNT($F$12:F625,1),""),"")</f>
        <v/>
      </c>
      <c r="G626" s="120">
        <v>762002700</v>
      </c>
      <c r="H626" s="115">
        <v>110312</v>
      </c>
      <c r="I626" s="116" t="s">
        <v>615</v>
      </c>
      <c r="J626" s="116" t="s">
        <v>153</v>
      </c>
      <c r="K626" s="324">
        <v>3040000</v>
      </c>
      <c r="L626" s="121">
        <v>422504</v>
      </c>
      <c r="M626" s="117" t="s">
        <v>1341</v>
      </c>
      <c r="N626" s="117" t="s">
        <v>153</v>
      </c>
      <c r="O626" s="324">
        <v>100500</v>
      </c>
      <c r="P626" s="77">
        <f ca="1">SUMIF($W$12:BO626,$P$11,W626:BO626)</f>
        <v>0</v>
      </c>
      <c r="Q626" s="77">
        <f ca="1">SUMIF($W$12:BP626,$P$11,X626:BP626)</f>
        <v>0</v>
      </c>
      <c r="R626" s="77">
        <v>0</v>
      </c>
      <c r="S626" s="78">
        <f t="shared" ca="1" si="153"/>
        <v>0</v>
      </c>
      <c r="T626" s="77">
        <f t="shared" ca="1" si="154"/>
        <v>0</v>
      </c>
      <c r="U626" s="77">
        <v>0</v>
      </c>
      <c r="V626" s="79">
        <f t="shared" ca="1" si="156"/>
        <v>0</v>
      </c>
      <c r="W626" s="80"/>
      <c r="X626" s="81">
        <f t="shared" si="157"/>
        <v>0</v>
      </c>
      <c r="Y626" s="82"/>
      <c r="Z626" s="80"/>
      <c r="AA626" s="81">
        <f t="shared" si="158"/>
        <v>0</v>
      </c>
      <c r="AB626" s="82"/>
      <c r="AC626" s="80"/>
      <c r="AD626" s="81">
        <f t="shared" si="159"/>
        <v>0</v>
      </c>
      <c r="AE626" s="82"/>
      <c r="AF626" s="80"/>
      <c r="AG626" s="81">
        <f t="shared" si="160"/>
        <v>0</v>
      </c>
      <c r="AH626" s="82"/>
      <c r="AI626" s="80"/>
      <c r="AJ626" s="81">
        <f t="shared" si="161"/>
        <v>0</v>
      </c>
      <c r="AK626" s="82"/>
      <c r="AL626" s="80"/>
      <c r="AM626" s="81">
        <v>0</v>
      </c>
      <c r="AN626" s="82"/>
      <c r="AO626" s="80"/>
      <c r="AP626" s="81">
        <v>0</v>
      </c>
      <c r="AQ626" s="82"/>
      <c r="AR626" s="80"/>
      <c r="AS626" s="81">
        <f t="shared" si="162"/>
        <v>0</v>
      </c>
      <c r="AT626" s="82"/>
      <c r="AU626" s="80"/>
      <c r="AV626" s="81">
        <f t="shared" si="163"/>
        <v>0</v>
      </c>
      <c r="AW626" s="82"/>
      <c r="AX626" s="80"/>
      <c r="AY626" s="81">
        <f t="shared" si="164"/>
        <v>0</v>
      </c>
      <c r="AZ626" s="82"/>
      <c r="BA626" s="80"/>
      <c r="BB626" s="81">
        <f t="shared" si="165"/>
        <v>0</v>
      </c>
      <c r="BC626" s="82"/>
      <c r="BD626" s="80"/>
      <c r="BE626" s="81">
        <f t="shared" si="166"/>
        <v>0</v>
      </c>
      <c r="BF626" s="82"/>
      <c r="BG626" s="80"/>
      <c r="BH626" s="81">
        <f t="shared" si="167"/>
        <v>0</v>
      </c>
      <c r="BI626" s="82"/>
      <c r="BJ626" s="80"/>
      <c r="BK626" s="81">
        <f t="shared" si="168"/>
        <v>0</v>
      </c>
      <c r="BL626" s="82"/>
      <c r="BM626" s="80"/>
      <c r="BN626" s="81">
        <f t="shared" si="169"/>
        <v>0</v>
      </c>
      <c r="BO626" s="82"/>
    </row>
    <row r="627" spans="1:67" ht="23.25" hidden="1" customHeight="1" thickBot="1">
      <c r="A627" s="71">
        <v>85625</v>
      </c>
      <c r="B627" s="71" t="s">
        <v>2242</v>
      </c>
      <c r="C627" s="221" t="str">
        <f ca="1">IF(V627&gt;0,IF($C$12=B627,COUNT($C$12:C626,1),""),"")</f>
        <v/>
      </c>
      <c r="D627" s="221" t="str">
        <f ca="1">IF(V627&gt;0,IF($D$12=B627,COUNT($D$12:D626,1),""),"")</f>
        <v/>
      </c>
      <c r="E627" s="221" t="str">
        <f ca="1">IF(V627&gt;0,IF($E$12=B627,COUNT($E$12:E626,1),""),"")</f>
        <v/>
      </c>
      <c r="F627" s="221" t="str">
        <f ca="1">IF(V627&gt;0,IF($F$12=B627,COUNT($F$12:F626,1),""),"")</f>
        <v/>
      </c>
      <c r="G627" s="120"/>
      <c r="H627" s="115">
        <v>110313</v>
      </c>
      <c r="I627" s="116" t="s">
        <v>616</v>
      </c>
      <c r="J627" s="116" t="s">
        <v>153</v>
      </c>
      <c r="K627" s="324">
        <v>3200000</v>
      </c>
      <c r="L627" s="121">
        <v>422504</v>
      </c>
      <c r="M627" s="117" t="s">
        <v>1341</v>
      </c>
      <c r="N627" s="117" t="s">
        <v>153</v>
      </c>
      <c r="O627" s="324">
        <v>100500</v>
      </c>
      <c r="P627" s="77">
        <f ca="1">SUMIF($W$12:BO627,$P$11,W627:BO627)</f>
        <v>0</v>
      </c>
      <c r="Q627" s="77">
        <f ca="1">SUMIF($W$12:BP627,$P$11,X627:BP627)</f>
        <v>0</v>
      </c>
      <c r="R627" s="77">
        <v>0</v>
      </c>
      <c r="S627" s="78">
        <f t="shared" ca="1" si="153"/>
        <v>0</v>
      </c>
      <c r="T627" s="77">
        <f t="shared" ca="1" si="154"/>
        <v>0</v>
      </c>
      <c r="U627" s="77">
        <v>0</v>
      </c>
      <c r="V627" s="79">
        <f t="shared" ca="1" si="156"/>
        <v>0</v>
      </c>
      <c r="W627" s="80"/>
      <c r="X627" s="81">
        <f t="shared" si="157"/>
        <v>0</v>
      </c>
      <c r="Y627" s="82"/>
      <c r="Z627" s="80"/>
      <c r="AA627" s="81">
        <f t="shared" si="158"/>
        <v>0</v>
      </c>
      <c r="AB627" s="82"/>
      <c r="AC627" s="80"/>
      <c r="AD627" s="81">
        <f t="shared" si="159"/>
        <v>0</v>
      </c>
      <c r="AE627" s="82"/>
      <c r="AF627" s="80"/>
      <c r="AG627" s="81">
        <f t="shared" si="160"/>
        <v>0</v>
      </c>
      <c r="AH627" s="82"/>
      <c r="AI627" s="80"/>
      <c r="AJ627" s="81">
        <f t="shared" si="161"/>
        <v>0</v>
      </c>
      <c r="AK627" s="82"/>
      <c r="AL627" s="80"/>
      <c r="AM627" s="81">
        <v>0</v>
      </c>
      <c r="AN627" s="82"/>
      <c r="AO627" s="80"/>
      <c r="AP627" s="81">
        <v>0</v>
      </c>
      <c r="AQ627" s="82"/>
      <c r="AR627" s="80"/>
      <c r="AS627" s="81">
        <f t="shared" si="162"/>
        <v>0</v>
      </c>
      <c r="AT627" s="82"/>
      <c r="AU627" s="80"/>
      <c r="AV627" s="81">
        <f t="shared" si="163"/>
        <v>0</v>
      </c>
      <c r="AW627" s="82"/>
      <c r="AX627" s="80"/>
      <c r="AY627" s="81">
        <f t="shared" si="164"/>
        <v>0</v>
      </c>
      <c r="AZ627" s="82"/>
      <c r="BA627" s="80"/>
      <c r="BB627" s="81">
        <f t="shared" si="165"/>
        <v>0</v>
      </c>
      <c r="BC627" s="82"/>
      <c r="BD627" s="80"/>
      <c r="BE627" s="81">
        <f t="shared" si="166"/>
        <v>0</v>
      </c>
      <c r="BF627" s="82"/>
      <c r="BG627" s="80"/>
      <c r="BH627" s="81">
        <f t="shared" si="167"/>
        <v>0</v>
      </c>
      <c r="BI627" s="82"/>
      <c r="BJ627" s="80"/>
      <c r="BK627" s="81">
        <f t="shared" si="168"/>
        <v>0</v>
      </c>
      <c r="BL627" s="82"/>
      <c r="BM627" s="80"/>
      <c r="BN627" s="81">
        <f t="shared" si="169"/>
        <v>0</v>
      </c>
      <c r="BO627" s="82"/>
    </row>
    <row r="628" spans="1:67" ht="23.25" hidden="1" customHeight="1" thickBot="1">
      <c r="A628" s="71">
        <v>85626</v>
      </c>
      <c r="B628" s="71" t="s">
        <v>2242</v>
      </c>
      <c r="C628" s="221" t="str">
        <f ca="1">IF(V628&gt;0,IF($C$12=B628,COUNT($C$12:C627,1),""),"")</f>
        <v/>
      </c>
      <c r="D628" s="221" t="str">
        <f ca="1">IF(V628&gt;0,IF($D$12=B628,COUNT($D$12:D627,1),""),"")</f>
        <v/>
      </c>
      <c r="E628" s="221" t="str">
        <f ca="1">IF(V628&gt;0,IF($E$12=B628,COUNT($E$12:E627,1),""),"")</f>
        <v/>
      </c>
      <c r="F628" s="221" t="str">
        <f ca="1">IF(V628&gt;0,IF($F$12=B628,COUNT($F$12:F627,1),""),"")</f>
        <v/>
      </c>
      <c r="G628" s="120">
        <v>762001100</v>
      </c>
      <c r="H628" s="115">
        <v>110314</v>
      </c>
      <c r="I628" s="116" t="s">
        <v>617</v>
      </c>
      <c r="J628" s="116" t="s">
        <v>153</v>
      </c>
      <c r="K628" s="324">
        <v>2269000</v>
      </c>
      <c r="L628" s="121">
        <v>422504</v>
      </c>
      <c r="M628" s="117" t="s">
        <v>1341</v>
      </c>
      <c r="N628" s="117" t="s">
        <v>153</v>
      </c>
      <c r="O628" s="324">
        <v>100500</v>
      </c>
      <c r="P628" s="77">
        <f ca="1">SUMIF($W$12:BO628,$P$11,W628:BO628)</f>
        <v>0</v>
      </c>
      <c r="Q628" s="77">
        <f ca="1">SUMIF($W$12:BP628,$P$11,X628:BP628)</f>
        <v>0</v>
      </c>
      <c r="R628" s="77">
        <v>0</v>
      </c>
      <c r="S628" s="78">
        <f t="shared" ca="1" si="153"/>
        <v>0</v>
      </c>
      <c r="T628" s="77">
        <f t="shared" ca="1" si="154"/>
        <v>0</v>
      </c>
      <c r="U628" s="77">
        <v>0</v>
      </c>
      <c r="V628" s="79">
        <f t="shared" ca="1" si="156"/>
        <v>0</v>
      </c>
      <c r="W628" s="80"/>
      <c r="X628" s="81">
        <f t="shared" si="157"/>
        <v>0</v>
      </c>
      <c r="Y628" s="82"/>
      <c r="Z628" s="80"/>
      <c r="AA628" s="81">
        <f t="shared" si="158"/>
        <v>0</v>
      </c>
      <c r="AB628" s="82"/>
      <c r="AC628" s="80"/>
      <c r="AD628" s="81">
        <f t="shared" si="159"/>
        <v>0</v>
      </c>
      <c r="AE628" s="82"/>
      <c r="AF628" s="80"/>
      <c r="AG628" s="81">
        <f t="shared" si="160"/>
        <v>0</v>
      </c>
      <c r="AH628" s="82"/>
      <c r="AI628" s="80"/>
      <c r="AJ628" s="81">
        <f t="shared" si="161"/>
        <v>0</v>
      </c>
      <c r="AK628" s="82"/>
      <c r="AL628" s="80"/>
      <c r="AM628" s="81">
        <v>0</v>
      </c>
      <c r="AN628" s="82"/>
      <c r="AO628" s="80"/>
      <c r="AP628" s="81">
        <v>0</v>
      </c>
      <c r="AQ628" s="82"/>
      <c r="AR628" s="80"/>
      <c r="AS628" s="81">
        <f t="shared" si="162"/>
        <v>0</v>
      </c>
      <c r="AT628" s="82"/>
      <c r="AU628" s="80"/>
      <c r="AV628" s="81">
        <f t="shared" si="163"/>
        <v>0</v>
      </c>
      <c r="AW628" s="82"/>
      <c r="AX628" s="80"/>
      <c r="AY628" s="81">
        <f t="shared" si="164"/>
        <v>0</v>
      </c>
      <c r="AZ628" s="82"/>
      <c r="BA628" s="80"/>
      <c r="BB628" s="81">
        <f t="shared" si="165"/>
        <v>0</v>
      </c>
      <c r="BC628" s="82"/>
      <c r="BD628" s="80"/>
      <c r="BE628" s="81">
        <f t="shared" si="166"/>
        <v>0</v>
      </c>
      <c r="BF628" s="82"/>
      <c r="BG628" s="80"/>
      <c r="BH628" s="81">
        <f t="shared" si="167"/>
        <v>0</v>
      </c>
      <c r="BI628" s="82"/>
      <c r="BJ628" s="80"/>
      <c r="BK628" s="81">
        <f t="shared" si="168"/>
        <v>0</v>
      </c>
      <c r="BL628" s="82"/>
      <c r="BM628" s="80"/>
      <c r="BN628" s="81">
        <f t="shared" si="169"/>
        <v>0</v>
      </c>
      <c r="BO628" s="82"/>
    </row>
    <row r="629" spans="1:67" ht="23.25" hidden="1" customHeight="1" thickBot="1">
      <c r="A629" s="71">
        <v>85627</v>
      </c>
      <c r="B629" s="71" t="s">
        <v>2242</v>
      </c>
      <c r="C629" s="221" t="str">
        <f ca="1">IF(V629&gt;0,IF($C$12=B629,COUNT($C$12:C628,1),""),"")</f>
        <v/>
      </c>
      <c r="D629" s="221" t="str">
        <f ca="1">IF(V629&gt;0,IF($D$12=B629,COUNT($D$12:D628,1),""),"")</f>
        <v/>
      </c>
      <c r="E629" s="221" t="str">
        <f ca="1">IF(V629&gt;0,IF($E$12=B629,COUNT($E$12:E628,1),""),"")</f>
        <v/>
      </c>
      <c r="F629" s="221" t="str">
        <f ca="1">IF(V629&gt;0,IF($F$12=B629,COUNT($F$12:F628,1),""),"")</f>
        <v/>
      </c>
      <c r="G629" s="120">
        <v>762003500</v>
      </c>
      <c r="H629" s="115">
        <v>110315</v>
      </c>
      <c r="I629" s="116" t="s">
        <v>618</v>
      </c>
      <c r="J629" s="116" t="s">
        <v>153</v>
      </c>
      <c r="K629" s="324">
        <v>2560000</v>
      </c>
      <c r="L629" s="121">
        <v>422504</v>
      </c>
      <c r="M629" s="117" t="s">
        <v>1341</v>
      </c>
      <c r="N629" s="117" t="s">
        <v>153</v>
      </c>
      <c r="O629" s="324">
        <v>100500</v>
      </c>
      <c r="P629" s="77">
        <f ca="1">SUMIF($W$12:BO629,$P$11,W629:BO629)</f>
        <v>0</v>
      </c>
      <c r="Q629" s="77">
        <f ca="1">SUMIF($W$12:BP629,$P$11,X629:BP629)</f>
        <v>0</v>
      </c>
      <c r="R629" s="77">
        <v>0</v>
      </c>
      <c r="S629" s="78">
        <f t="shared" ca="1" si="153"/>
        <v>0</v>
      </c>
      <c r="T629" s="77">
        <f t="shared" ca="1" si="154"/>
        <v>0</v>
      </c>
      <c r="U629" s="77">
        <v>0</v>
      </c>
      <c r="V629" s="79">
        <f t="shared" ca="1" si="156"/>
        <v>0</v>
      </c>
      <c r="W629" s="80"/>
      <c r="X629" s="81">
        <f t="shared" si="157"/>
        <v>0</v>
      </c>
      <c r="Y629" s="82"/>
      <c r="Z629" s="80"/>
      <c r="AA629" s="81">
        <f t="shared" si="158"/>
        <v>0</v>
      </c>
      <c r="AB629" s="82"/>
      <c r="AC629" s="80"/>
      <c r="AD629" s="81">
        <f t="shared" si="159"/>
        <v>0</v>
      </c>
      <c r="AE629" s="82"/>
      <c r="AF629" s="80"/>
      <c r="AG629" s="81">
        <f t="shared" si="160"/>
        <v>0</v>
      </c>
      <c r="AH629" s="82"/>
      <c r="AI629" s="80"/>
      <c r="AJ629" s="81">
        <f t="shared" si="161"/>
        <v>0</v>
      </c>
      <c r="AK629" s="82"/>
      <c r="AL629" s="80"/>
      <c r="AM629" s="81">
        <v>0</v>
      </c>
      <c r="AN629" s="82"/>
      <c r="AO629" s="80"/>
      <c r="AP629" s="81">
        <v>0</v>
      </c>
      <c r="AQ629" s="82"/>
      <c r="AR629" s="80"/>
      <c r="AS629" s="81">
        <f t="shared" si="162"/>
        <v>0</v>
      </c>
      <c r="AT629" s="82"/>
      <c r="AU629" s="80"/>
      <c r="AV629" s="81">
        <f t="shared" si="163"/>
        <v>0</v>
      </c>
      <c r="AW629" s="82"/>
      <c r="AX629" s="80"/>
      <c r="AY629" s="81">
        <f t="shared" si="164"/>
        <v>0</v>
      </c>
      <c r="AZ629" s="82"/>
      <c r="BA629" s="80"/>
      <c r="BB629" s="81">
        <f t="shared" si="165"/>
        <v>0</v>
      </c>
      <c r="BC629" s="82"/>
      <c r="BD629" s="80"/>
      <c r="BE629" s="81">
        <f t="shared" si="166"/>
        <v>0</v>
      </c>
      <c r="BF629" s="82"/>
      <c r="BG629" s="80"/>
      <c r="BH629" s="81">
        <f t="shared" si="167"/>
        <v>0</v>
      </c>
      <c r="BI629" s="82"/>
      <c r="BJ629" s="80"/>
      <c r="BK629" s="81">
        <f t="shared" si="168"/>
        <v>0</v>
      </c>
      <c r="BL629" s="82"/>
      <c r="BM629" s="80"/>
      <c r="BN629" s="81">
        <f t="shared" si="169"/>
        <v>0</v>
      </c>
      <c r="BO629" s="82"/>
    </row>
    <row r="630" spans="1:67" ht="23.25" hidden="1" customHeight="1" thickBot="1">
      <c r="A630" s="71">
        <v>85628</v>
      </c>
      <c r="B630" s="71" t="s">
        <v>2242</v>
      </c>
      <c r="C630" s="221" t="str">
        <f ca="1">IF(V630&gt;0,IF($C$12=B630,COUNT($C$12:C629,1),""),"")</f>
        <v/>
      </c>
      <c r="D630" s="221" t="str">
        <f ca="1">IF(V630&gt;0,IF($D$12=B630,COUNT($D$12:D629,1),""),"")</f>
        <v/>
      </c>
      <c r="E630" s="221" t="str">
        <f ca="1">IF(V630&gt;0,IF($E$12=B630,COUNT($E$12:E629,1),""),"")</f>
        <v/>
      </c>
      <c r="F630" s="221" t="str">
        <f ca="1">IF(V630&gt;0,IF($F$12=B630,COUNT($F$12:F629,1),""),"")</f>
        <v/>
      </c>
      <c r="G630" s="120">
        <v>762003600</v>
      </c>
      <c r="H630" s="115">
        <v>110316</v>
      </c>
      <c r="I630" s="116" t="s">
        <v>619</v>
      </c>
      <c r="J630" s="116" t="s">
        <v>153</v>
      </c>
      <c r="K630" s="324">
        <v>2987000</v>
      </c>
      <c r="L630" s="121">
        <v>422504</v>
      </c>
      <c r="M630" s="117" t="s">
        <v>1341</v>
      </c>
      <c r="N630" s="117" t="s">
        <v>153</v>
      </c>
      <c r="O630" s="324">
        <v>100500</v>
      </c>
      <c r="P630" s="77">
        <f ca="1">SUMIF($W$12:BO630,$P$11,W630:BO630)</f>
        <v>0</v>
      </c>
      <c r="Q630" s="77">
        <f ca="1">SUMIF($W$12:BP630,$P$11,X630:BP630)</f>
        <v>0</v>
      </c>
      <c r="R630" s="77">
        <v>0</v>
      </c>
      <c r="S630" s="78">
        <f t="shared" ca="1" si="153"/>
        <v>0</v>
      </c>
      <c r="T630" s="77">
        <f t="shared" ca="1" si="154"/>
        <v>0</v>
      </c>
      <c r="U630" s="77">
        <v>0</v>
      </c>
      <c r="V630" s="79">
        <f t="shared" ca="1" si="156"/>
        <v>0</v>
      </c>
      <c r="W630" s="80"/>
      <c r="X630" s="81">
        <f t="shared" si="157"/>
        <v>0</v>
      </c>
      <c r="Y630" s="82"/>
      <c r="Z630" s="80"/>
      <c r="AA630" s="81">
        <f t="shared" si="158"/>
        <v>0</v>
      </c>
      <c r="AB630" s="82"/>
      <c r="AC630" s="80"/>
      <c r="AD630" s="81">
        <f t="shared" si="159"/>
        <v>0</v>
      </c>
      <c r="AE630" s="82"/>
      <c r="AF630" s="80"/>
      <c r="AG630" s="81">
        <f t="shared" si="160"/>
        <v>0</v>
      </c>
      <c r="AH630" s="82"/>
      <c r="AI630" s="80"/>
      <c r="AJ630" s="81">
        <f t="shared" si="161"/>
        <v>0</v>
      </c>
      <c r="AK630" s="82"/>
      <c r="AL630" s="80"/>
      <c r="AM630" s="81">
        <v>0</v>
      </c>
      <c r="AN630" s="82"/>
      <c r="AO630" s="80"/>
      <c r="AP630" s="81">
        <v>0</v>
      </c>
      <c r="AQ630" s="82"/>
      <c r="AR630" s="80"/>
      <c r="AS630" s="81">
        <f t="shared" si="162"/>
        <v>0</v>
      </c>
      <c r="AT630" s="82"/>
      <c r="AU630" s="80"/>
      <c r="AV630" s="81">
        <f t="shared" si="163"/>
        <v>0</v>
      </c>
      <c r="AW630" s="82"/>
      <c r="AX630" s="80"/>
      <c r="AY630" s="81">
        <f t="shared" si="164"/>
        <v>0</v>
      </c>
      <c r="AZ630" s="82"/>
      <c r="BA630" s="80"/>
      <c r="BB630" s="81">
        <f t="shared" si="165"/>
        <v>0</v>
      </c>
      <c r="BC630" s="82"/>
      <c r="BD630" s="80"/>
      <c r="BE630" s="81">
        <f t="shared" si="166"/>
        <v>0</v>
      </c>
      <c r="BF630" s="82"/>
      <c r="BG630" s="80"/>
      <c r="BH630" s="81">
        <f t="shared" si="167"/>
        <v>0</v>
      </c>
      <c r="BI630" s="82"/>
      <c r="BJ630" s="80"/>
      <c r="BK630" s="81">
        <f t="shared" si="168"/>
        <v>0</v>
      </c>
      <c r="BL630" s="82"/>
      <c r="BM630" s="80"/>
      <c r="BN630" s="81">
        <f t="shared" si="169"/>
        <v>0</v>
      </c>
      <c r="BO630" s="82"/>
    </row>
    <row r="631" spans="1:67" ht="23.25" hidden="1" customHeight="1" thickBot="1">
      <c r="A631" s="71">
        <v>85629</v>
      </c>
      <c r="B631" s="71" t="s">
        <v>2242</v>
      </c>
      <c r="C631" s="221" t="str">
        <f ca="1">IF(V631&gt;0,IF($C$12=B631,COUNT($C$12:C630,1),""),"")</f>
        <v/>
      </c>
      <c r="D631" s="221" t="str">
        <f ca="1">IF(V631&gt;0,IF($D$12=B631,COUNT($D$12:D630,1),""),"")</f>
        <v/>
      </c>
      <c r="E631" s="221" t="str">
        <f ca="1">IF(V631&gt;0,IF($E$12=B631,COUNT($E$12:E630,1),""),"")</f>
        <v/>
      </c>
      <c r="F631" s="221" t="str">
        <f ca="1">IF(V631&gt;0,IF($F$12=B631,COUNT($F$12:F630,1),""),"")</f>
        <v/>
      </c>
      <c r="G631" s="120"/>
      <c r="H631" s="115">
        <v>110317</v>
      </c>
      <c r="I631" s="116" t="s">
        <v>620</v>
      </c>
      <c r="J631" s="116" t="s">
        <v>153</v>
      </c>
      <c r="K631" s="324">
        <v>384000</v>
      </c>
      <c r="L631" s="121">
        <v>422504</v>
      </c>
      <c r="M631" s="117" t="s">
        <v>1341</v>
      </c>
      <c r="N631" s="117" t="s">
        <v>153</v>
      </c>
      <c r="O631" s="324">
        <v>100500</v>
      </c>
      <c r="P631" s="77">
        <f ca="1">SUMIF($W$12:BO631,$P$11,W631:BO631)</f>
        <v>0</v>
      </c>
      <c r="Q631" s="77">
        <f ca="1">SUMIF($W$12:BP631,$P$11,X631:BP631)</f>
        <v>0</v>
      </c>
      <c r="R631" s="77">
        <v>0</v>
      </c>
      <c r="S631" s="78">
        <f t="shared" ca="1" si="153"/>
        <v>0</v>
      </c>
      <c r="T631" s="77">
        <f t="shared" ca="1" si="154"/>
        <v>0</v>
      </c>
      <c r="U631" s="77">
        <v>0</v>
      </c>
      <c r="V631" s="79">
        <f t="shared" ca="1" si="156"/>
        <v>0</v>
      </c>
      <c r="W631" s="80"/>
      <c r="X631" s="81">
        <f t="shared" si="157"/>
        <v>0</v>
      </c>
      <c r="Y631" s="82"/>
      <c r="Z631" s="80"/>
      <c r="AA631" s="81">
        <f t="shared" si="158"/>
        <v>0</v>
      </c>
      <c r="AB631" s="82"/>
      <c r="AC631" s="80"/>
      <c r="AD631" s="81">
        <f t="shared" si="159"/>
        <v>0</v>
      </c>
      <c r="AE631" s="82"/>
      <c r="AF631" s="80"/>
      <c r="AG631" s="81">
        <f t="shared" si="160"/>
        <v>0</v>
      </c>
      <c r="AH631" s="82"/>
      <c r="AI631" s="80"/>
      <c r="AJ631" s="81">
        <f t="shared" si="161"/>
        <v>0</v>
      </c>
      <c r="AK631" s="82"/>
      <c r="AL631" s="80"/>
      <c r="AM631" s="81">
        <v>0</v>
      </c>
      <c r="AN631" s="82"/>
      <c r="AO631" s="80"/>
      <c r="AP631" s="81">
        <v>0</v>
      </c>
      <c r="AQ631" s="82"/>
      <c r="AR631" s="80"/>
      <c r="AS631" s="81">
        <f t="shared" si="162"/>
        <v>0</v>
      </c>
      <c r="AT631" s="82"/>
      <c r="AU631" s="80"/>
      <c r="AV631" s="81">
        <f t="shared" si="163"/>
        <v>0</v>
      </c>
      <c r="AW631" s="82"/>
      <c r="AX631" s="80"/>
      <c r="AY631" s="81">
        <f t="shared" si="164"/>
        <v>0</v>
      </c>
      <c r="AZ631" s="82"/>
      <c r="BA631" s="80"/>
      <c r="BB631" s="81">
        <f t="shared" si="165"/>
        <v>0</v>
      </c>
      <c r="BC631" s="82"/>
      <c r="BD631" s="80"/>
      <c r="BE631" s="81">
        <f t="shared" si="166"/>
        <v>0</v>
      </c>
      <c r="BF631" s="82"/>
      <c r="BG631" s="80"/>
      <c r="BH631" s="81">
        <f t="shared" si="167"/>
        <v>0</v>
      </c>
      <c r="BI631" s="82"/>
      <c r="BJ631" s="80"/>
      <c r="BK631" s="81">
        <f t="shared" si="168"/>
        <v>0</v>
      </c>
      <c r="BL631" s="82"/>
      <c r="BM631" s="80"/>
      <c r="BN631" s="81">
        <f t="shared" si="169"/>
        <v>0</v>
      </c>
      <c r="BO631" s="82"/>
    </row>
    <row r="632" spans="1:67" ht="23.25" hidden="1" customHeight="1" thickBot="1">
      <c r="A632" s="71">
        <v>85630</v>
      </c>
      <c r="B632" s="71" t="s">
        <v>2242</v>
      </c>
      <c r="C632" s="221" t="str">
        <f ca="1">IF(V632&gt;0,IF($C$12=B632,COUNT($C$12:C631,1),""),"")</f>
        <v/>
      </c>
      <c r="D632" s="221" t="str">
        <f ca="1">IF(V632&gt;0,IF($D$12=B632,COUNT($D$12:D631,1),""),"")</f>
        <v/>
      </c>
      <c r="E632" s="221" t="str">
        <f ca="1">IF(V632&gt;0,IF($E$12=B632,COUNT($E$12:E631,1),""),"")</f>
        <v/>
      </c>
      <c r="F632" s="221" t="str">
        <f ca="1">IF(V632&gt;0,IF($F$12=B632,COUNT($F$12:F631,1),""),"")</f>
        <v/>
      </c>
      <c r="G632" s="120"/>
      <c r="H632" s="115">
        <v>110318</v>
      </c>
      <c r="I632" s="116" t="s">
        <v>621</v>
      </c>
      <c r="J632" s="116" t="s">
        <v>153</v>
      </c>
      <c r="K632" s="324">
        <v>546000</v>
      </c>
      <c r="L632" s="121">
        <v>422504</v>
      </c>
      <c r="M632" s="117" t="s">
        <v>1341</v>
      </c>
      <c r="N632" s="117" t="s">
        <v>153</v>
      </c>
      <c r="O632" s="324">
        <v>100500</v>
      </c>
      <c r="P632" s="77">
        <f ca="1">SUMIF($W$12:BO632,$P$11,W632:BO632)</f>
        <v>0</v>
      </c>
      <c r="Q632" s="77">
        <f ca="1">SUMIF($W$12:BP632,$P$11,X632:BP632)</f>
        <v>0</v>
      </c>
      <c r="R632" s="77">
        <v>0</v>
      </c>
      <c r="S632" s="78">
        <f t="shared" ca="1" si="153"/>
        <v>0</v>
      </c>
      <c r="T632" s="77">
        <f t="shared" ca="1" si="154"/>
        <v>0</v>
      </c>
      <c r="U632" s="77">
        <v>0</v>
      </c>
      <c r="V632" s="79">
        <f t="shared" ca="1" si="156"/>
        <v>0</v>
      </c>
      <c r="W632" s="80"/>
      <c r="X632" s="81">
        <f t="shared" si="157"/>
        <v>0</v>
      </c>
      <c r="Y632" s="82"/>
      <c r="Z632" s="80"/>
      <c r="AA632" s="81">
        <f t="shared" si="158"/>
        <v>0</v>
      </c>
      <c r="AB632" s="82"/>
      <c r="AC632" s="80"/>
      <c r="AD632" s="81">
        <f t="shared" si="159"/>
        <v>0</v>
      </c>
      <c r="AE632" s="82"/>
      <c r="AF632" s="80"/>
      <c r="AG632" s="81">
        <f t="shared" si="160"/>
        <v>0</v>
      </c>
      <c r="AH632" s="82"/>
      <c r="AI632" s="80"/>
      <c r="AJ632" s="81">
        <f t="shared" si="161"/>
        <v>0</v>
      </c>
      <c r="AK632" s="82"/>
      <c r="AL632" s="80"/>
      <c r="AM632" s="81">
        <v>0</v>
      </c>
      <c r="AN632" s="82"/>
      <c r="AO632" s="80"/>
      <c r="AP632" s="81">
        <v>0</v>
      </c>
      <c r="AQ632" s="82"/>
      <c r="AR632" s="80"/>
      <c r="AS632" s="81">
        <f t="shared" si="162"/>
        <v>0</v>
      </c>
      <c r="AT632" s="82"/>
      <c r="AU632" s="80"/>
      <c r="AV632" s="81">
        <f t="shared" si="163"/>
        <v>0</v>
      </c>
      <c r="AW632" s="82"/>
      <c r="AX632" s="80"/>
      <c r="AY632" s="81">
        <f t="shared" si="164"/>
        <v>0</v>
      </c>
      <c r="AZ632" s="82"/>
      <c r="BA632" s="80"/>
      <c r="BB632" s="81">
        <f t="shared" si="165"/>
        <v>0</v>
      </c>
      <c r="BC632" s="82"/>
      <c r="BD632" s="80"/>
      <c r="BE632" s="81">
        <f t="shared" si="166"/>
        <v>0</v>
      </c>
      <c r="BF632" s="82"/>
      <c r="BG632" s="80"/>
      <c r="BH632" s="81">
        <f t="shared" si="167"/>
        <v>0</v>
      </c>
      <c r="BI632" s="82"/>
      <c r="BJ632" s="80"/>
      <c r="BK632" s="81">
        <f t="shared" si="168"/>
        <v>0</v>
      </c>
      <c r="BL632" s="82"/>
      <c r="BM632" s="80"/>
      <c r="BN632" s="81">
        <f t="shared" si="169"/>
        <v>0</v>
      </c>
      <c r="BO632" s="82"/>
    </row>
    <row r="633" spans="1:67" ht="23.25" hidden="1" customHeight="1" thickBot="1">
      <c r="A633" s="71">
        <v>85631</v>
      </c>
      <c r="B633" s="71" t="s">
        <v>2242</v>
      </c>
      <c r="C633" s="221" t="str">
        <f ca="1">IF(V633&gt;0,IF($C$12=B633,COUNT($C$12:C632,1),""),"")</f>
        <v/>
      </c>
      <c r="D633" s="221" t="str">
        <f ca="1">IF(V633&gt;0,IF($D$12=B633,COUNT($D$12:D632,1),""),"")</f>
        <v/>
      </c>
      <c r="E633" s="221" t="str">
        <f ca="1">IF(V633&gt;0,IF($E$12=B633,COUNT($E$12:E632,1),""),"")</f>
        <v/>
      </c>
      <c r="F633" s="221" t="str">
        <f ca="1">IF(V633&gt;0,IF($F$12=B633,COUNT($F$12:F632,1),""),"")</f>
        <v/>
      </c>
      <c r="G633" s="120"/>
      <c r="H633" s="115">
        <v>110319</v>
      </c>
      <c r="I633" s="116" t="s">
        <v>622</v>
      </c>
      <c r="J633" s="116" t="s">
        <v>153</v>
      </c>
      <c r="K633" s="324">
        <v>10700000</v>
      </c>
      <c r="L633" s="121">
        <v>422504</v>
      </c>
      <c r="M633" s="117" t="s">
        <v>1341</v>
      </c>
      <c r="N633" s="117" t="s">
        <v>153</v>
      </c>
      <c r="O633" s="324">
        <v>100500</v>
      </c>
      <c r="P633" s="77">
        <f ca="1">SUMIF($W$12:BO633,$P$11,W633:BO633)</f>
        <v>0</v>
      </c>
      <c r="Q633" s="77">
        <f ca="1">SUMIF($W$12:BP633,$P$11,X633:BP633)</f>
        <v>0</v>
      </c>
      <c r="R633" s="77">
        <v>0</v>
      </c>
      <c r="S633" s="78">
        <f t="shared" ca="1" si="153"/>
        <v>0</v>
      </c>
      <c r="T633" s="77">
        <f t="shared" ca="1" si="154"/>
        <v>0</v>
      </c>
      <c r="U633" s="77">
        <v>0</v>
      </c>
      <c r="V633" s="79">
        <f t="shared" ca="1" si="156"/>
        <v>0</v>
      </c>
      <c r="W633" s="80"/>
      <c r="X633" s="81">
        <f t="shared" si="157"/>
        <v>0</v>
      </c>
      <c r="Y633" s="82"/>
      <c r="Z633" s="80"/>
      <c r="AA633" s="81">
        <f t="shared" si="158"/>
        <v>0</v>
      </c>
      <c r="AB633" s="82"/>
      <c r="AC633" s="80"/>
      <c r="AD633" s="81">
        <f t="shared" si="159"/>
        <v>0</v>
      </c>
      <c r="AE633" s="82"/>
      <c r="AF633" s="80"/>
      <c r="AG633" s="81">
        <f t="shared" si="160"/>
        <v>0</v>
      </c>
      <c r="AH633" s="82"/>
      <c r="AI633" s="80"/>
      <c r="AJ633" s="81">
        <f t="shared" si="161"/>
        <v>0</v>
      </c>
      <c r="AK633" s="82"/>
      <c r="AL633" s="80"/>
      <c r="AM633" s="81">
        <v>0</v>
      </c>
      <c r="AN633" s="82"/>
      <c r="AO633" s="80"/>
      <c r="AP633" s="81">
        <v>0</v>
      </c>
      <c r="AQ633" s="82"/>
      <c r="AR633" s="80"/>
      <c r="AS633" s="81">
        <f t="shared" si="162"/>
        <v>0</v>
      </c>
      <c r="AT633" s="82"/>
      <c r="AU633" s="80"/>
      <c r="AV633" s="81">
        <f t="shared" si="163"/>
        <v>0</v>
      </c>
      <c r="AW633" s="82"/>
      <c r="AX633" s="80"/>
      <c r="AY633" s="81">
        <f t="shared" si="164"/>
        <v>0</v>
      </c>
      <c r="AZ633" s="82"/>
      <c r="BA633" s="80"/>
      <c r="BB633" s="81">
        <f t="shared" si="165"/>
        <v>0</v>
      </c>
      <c r="BC633" s="82"/>
      <c r="BD633" s="80"/>
      <c r="BE633" s="81">
        <f t="shared" si="166"/>
        <v>0</v>
      </c>
      <c r="BF633" s="82"/>
      <c r="BG633" s="80"/>
      <c r="BH633" s="81">
        <f t="shared" si="167"/>
        <v>0</v>
      </c>
      <c r="BI633" s="82"/>
      <c r="BJ633" s="80"/>
      <c r="BK633" s="81">
        <f t="shared" si="168"/>
        <v>0</v>
      </c>
      <c r="BL633" s="82"/>
      <c r="BM633" s="80"/>
      <c r="BN633" s="81">
        <f t="shared" si="169"/>
        <v>0</v>
      </c>
      <c r="BO633" s="82"/>
    </row>
    <row r="634" spans="1:67" ht="23.25" hidden="1" customHeight="1" thickBot="1">
      <c r="A634" s="71">
        <v>85632</v>
      </c>
      <c r="B634" s="71" t="s">
        <v>2242</v>
      </c>
      <c r="C634" s="221" t="str">
        <f ca="1">IF(V634&gt;0,IF($C$12=B634,COUNT($C$12:C633,1),""),"")</f>
        <v/>
      </c>
      <c r="D634" s="221" t="str">
        <f ca="1">IF(V634&gt;0,IF($D$12=B634,COUNT($D$12:D633,1),""),"")</f>
        <v/>
      </c>
      <c r="E634" s="221" t="str">
        <f ca="1">IF(V634&gt;0,IF($E$12=B634,COUNT($E$12:E633,1),""),"")</f>
        <v/>
      </c>
      <c r="F634" s="221" t="str">
        <f ca="1">IF(V634&gt;0,IF($F$12=B634,COUNT($F$12:F633,1),""),"")</f>
        <v/>
      </c>
      <c r="G634" s="120" t="s">
        <v>1468</v>
      </c>
      <c r="H634" s="115">
        <v>120566</v>
      </c>
      <c r="I634" s="116" t="s">
        <v>623</v>
      </c>
      <c r="J634" s="116" t="s">
        <v>153</v>
      </c>
      <c r="K634" s="324">
        <v>943000</v>
      </c>
      <c r="L634" s="121">
        <v>422612</v>
      </c>
      <c r="M634" s="117" t="s">
        <v>1348</v>
      </c>
      <c r="N634" s="117" t="s">
        <v>153</v>
      </c>
      <c r="O634" s="324">
        <v>583000</v>
      </c>
      <c r="P634" s="77">
        <f ca="1">SUMIF($W$12:BO634,$P$11,W634:BO634)</f>
        <v>0</v>
      </c>
      <c r="Q634" s="77">
        <f ca="1">SUMIF($W$12:BP634,$P$11,X634:BP634)</f>
        <v>0</v>
      </c>
      <c r="R634" s="77">
        <f ca="1">SUMIF($W$12:BQ634,$P$11,Y634:BQ634)</f>
        <v>0</v>
      </c>
      <c r="S634" s="78">
        <f t="shared" ca="1" si="153"/>
        <v>0</v>
      </c>
      <c r="T634" s="77">
        <f t="shared" ca="1" si="154"/>
        <v>0</v>
      </c>
      <c r="U634" s="77">
        <f t="shared" ca="1" si="155"/>
        <v>0</v>
      </c>
      <c r="V634" s="79">
        <f t="shared" ca="1" si="156"/>
        <v>0</v>
      </c>
      <c r="W634" s="80"/>
      <c r="X634" s="81">
        <f t="shared" si="157"/>
        <v>0</v>
      </c>
      <c r="Y634" s="82"/>
      <c r="Z634" s="80"/>
      <c r="AA634" s="81">
        <f t="shared" si="158"/>
        <v>0</v>
      </c>
      <c r="AB634" s="82"/>
      <c r="AC634" s="80"/>
      <c r="AD634" s="81">
        <f t="shared" si="159"/>
        <v>0</v>
      </c>
      <c r="AE634" s="82"/>
      <c r="AF634" s="80"/>
      <c r="AG634" s="81">
        <f t="shared" si="160"/>
        <v>0</v>
      </c>
      <c r="AH634" s="82"/>
      <c r="AI634" s="80"/>
      <c r="AJ634" s="81">
        <f t="shared" si="161"/>
        <v>0</v>
      </c>
      <c r="AK634" s="82"/>
      <c r="AL634" s="80"/>
      <c r="AM634" s="81">
        <v>0</v>
      </c>
      <c r="AN634" s="82"/>
      <c r="AO634" s="80"/>
      <c r="AP634" s="81">
        <v>0</v>
      </c>
      <c r="AQ634" s="82"/>
      <c r="AR634" s="80"/>
      <c r="AS634" s="81">
        <f t="shared" si="162"/>
        <v>0</v>
      </c>
      <c r="AT634" s="82"/>
      <c r="AU634" s="80"/>
      <c r="AV634" s="81">
        <f t="shared" si="163"/>
        <v>0</v>
      </c>
      <c r="AW634" s="82"/>
      <c r="AX634" s="80"/>
      <c r="AY634" s="81">
        <f t="shared" si="164"/>
        <v>0</v>
      </c>
      <c r="AZ634" s="82"/>
      <c r="BA634" s="80"/>
      <c r="BB634" s="81">
        <f t="shared" si="165"/>
        <v>0</v>
      </c>
      <c r="BC634" s="82"/>
      <c r="BD634" s="80"/>
      <c r="BE634" s="81">
        <f t="shared" si="166"/>
        <v>0</v>
      </c>
      <c r="BF634" s="82"/>
      <c r="BG634" s="80"/>
      <c r="BH634" s="81">
        <f t="shared" si="167"/>
        <v>0</v>
      </c>
      <c r="BI634" s="82"/>
      <c r="BJ634" s="80"/>
      <c r="BK634" s="81">
        <f t="shared" si="168"/>
        <v>0</v>
      </c>
      <c r="BL634" s="82"/>
      <c r="BM634" s="80"/>
      <c r="BN634" s="81">
        <f t="shared" si="169"/>
        <v>0</v>
      </c>
      <c r="BO634" s="82"/>
    </row>
    <row r="635" spans="1:67" ht="32.25" hidden="1" customHeight="1" thickBot="1">
      <c r="A635" s="71">
        <v>85633</v>
      </c>
      <c r="B635" s="71" t="s">
        <v>2242</v>
      </c>
      <c r="C635" s="221" t="str">
        <f ca="1">IF(V635&gt;0,IF($C$12=B635,COUNT($C$12:C634,1),""),"")</f>
        <v/>
      </c>
      <c r="D635" s="221" t="str">
        <f ca="1">IF(V635&gt;0,IF($D$12=B635,COUNT($D$12:D634,1),""),"")</f>
        <v/>
      </c>
      <c r="E635" s="221" t="str">
        <f ca="1">IF(V635&gt;0,IF($E$12=B635,COUNT($E$12:E634,1),""),"")</f>
        <v/>
      </c>
      <c r="F635" s="221" t="str">
        <f ca="1">IF(V635&gt;0,IF($F$12=B635,COUNT($F$12:F634,1),""),"")</f>
        <v/>
      </c>
      <c r="G635" s="120" t="s">
        <v>1622</v>
      </c>
      <c r="H635" s="115">
        <v>120567</v>
      </c>
      <c r="I635" s="116" t="s">
        <v>624</v>
      </c>
      <c r="J635" s="116" t="s">
        <v>153</v>
      </c>
      <c r="K635" s="324">
        <v>855000</v>
      </c>
      <c r="L635" s="121">
        <v>422612</v>
      </c>
      <c r="M635" s="117" t="s">
        <v>1348</v>
      </c>
      <c r="N635" s="117" t="s">
        <v>153</v>
      </c>
      <c r="O635" s="324">
        <v>583000</v>
      </c>
      <c r="P635" s="77">
        <f ca="1">SUMIF($W$12:BO635,$P$11,W635:BO635)</f>
        <v>0</v>
      </c>
      <c r="Q635" s="77">
        <f ca="1">SUMIF($W$12:BP635,$P$11,X635:BP635)</f>
        <v>0</v>
      </c>
      <c r="R635" s="77">
        <f ca="1">SUMIF($W$12:BQ635,$P$11,Y635:BQ635)</f>
        <v>0</v>
      </c>
      <c r="S635" s="78">
        <f t="shared" ca="1" si="153"/>
        <v>0</v>
      </c>
      <c r="T635" s="77">
        <f t="shared" ca="1" si="154"/>
        <v>0</v>
      </c>
      <c r="U635" s="77">
        <f t="shared" ca="1" si="155"/>
        <v>0</v>
      </c>
      <c r="V635" s="79">
        <f t="shared" ca="1" si="156"/>
        <v>0</v>
      </c>
      <c r="W635" s="80"/>
      <c r="X635" s="81">
        <f t="shared" si="157"/>
        <v>0</v>
      </c>
      <c r="Y635" s="82"/>
      <c r="Z635" s="80"/>
      <c r="AA635" s="81">
        <f t="shared" si="158"/>
        <v>0</v>
      </c>
      <c r="AB635" s="82"/>
      <c r="AC635" s="80"/>
      <c r="AD635" s="81">
        <f t="shared" si="159"/>
        <v>0</v>
      </c>
      <c r="AE635" s="82"/>
      <c r="AF635" s="80"/>
      <c r="AG635" s="81">
        <f t="shared" si="160"/>
        <v>0</v>
      </c>
      <c r="AH635" s="82"/>
      <c r="AI635" s="80"/>
      <c r="AJ635" s="81">
        <f t="shared" si="161"/>
        <v>0</v>
      </c>
      <c r="AK635" s="82"/>
      <c r="AL635" s="80"/>
      <c r="AM635" s="81">
        <v>0</v>
      </c>
      <c r="AN635" s="82"/>
      <c r="AO635" s="80"/>
      <c r="AP635" s="81">
        <v>0</v>
      </c>
      <c r="AQ635" s="82"/>
      <c r="AR635" s="80"/>
      <c r="AS635" s="81">
        <f t="shared" si="162"/>
        <v>0</v>
      </c>
      <c r="AT635" s="82"/>
      <c r="AU635" s="80"/>
      <c r="AV635" s="81">
        <f t="shared" si="163"/>
        <v>0</v>
      </c>
      <c r="AW635" s="82"/>
      <c r="AX635" s="80"/>
      <c r="AY635" s="81">
        <f t="shared" si="164"/>
        <v>0</v>
      </c>
      <c r="AZ635" s="82"/>
      <c r="BA635" s="80"/>
      <c r="BB635" s="81">
        <f t="shared" si="165"/>
        <v>0</v>
      </c>
      <c r="BC635" s="82"/>
      <c r="BD635" s="80"/>
      <c r="BE635" s="81">
        <f t="shared" si="166"/>
        <v>0</v>
      </c>
      <c r="BF635" s="82"/>
      <c r="BG635" s="80"/>
      <c r="BH635" s="81">
        <f t="shared" si="167"/>
        <v>0</v>
      </c>
      <c r="BI635" s="82"/>
      <c r="BJ635" s="80"/>
      <c r="BK635" s="81">
        <f t="shared" si="168"/>
        <v>0</v>
      </c>
      <c r="BL635" s="82"/>
      <c r="BM635" s="80"/>
      <c r="BN635" s="81">
        <f t="shared" si="169"/>
        <v>0</v>
      </c>
      <c r="BO635" s="82"/>
    </row>
    <row r="636" spans="1:67" ht="32.25" hidden="1" customHeight="1" thickBot="1">
      <c r="A636" s="71">
        <v>85634</v>
      </c>
      <c r="B636" s="71" t="s">
        <v>2242</v>
      </c>
      <c r="C636" s="221" t="str">
        <f ca="1">IF(V636&gt;0,IF($C$12=B636,COUNT($C$12:C635,1),""),"")</f>
        <v/>
      </c>
      <c r="D636" s="221" t="str">
        <f ca="1">IF(V636&gt;0,IF($D$12=B636,COUNT($D$12:D635,1),""),"")</f>
        <v/>
      </c>
      <c r="E636" s="221" t="str">
        <f ca="1">IF(V636&gt;0,IF($E$12=B636,COUNT($E$12:E635,1),""),"")</f>
        <v/>
      </c>
      <c r="F636" s="221" t="str">
        <f ca="1">IF(V636&gt;0,IF($F$12=B636,COUNT($F$12:F635,1),""),"")</f>
        <v/>
      </c>
      <c r="G636" s="120">
        <v>670003700</v>
      </c>
      <c r="H636" s="115">
        <v>120568</v>
      </c>
      <c r="I636" s="116" t="s">
        <v>625</v>
      </c>
      <c r="J636" s="116" t="s">
        <v>153</v>
      </c>
      <c r="K636" s="324">
        <v>943000</v>
      </c>
      <c r="L636" s="121">
        <v>422612</v>
      </c>
      <c r="M636" s="117" t="s">
        <v>1348</v>
      </c>
      <c r="N636" s="117" t="s">
        <v>153</v>
      </c>
      <c r="O636" s="324">
        <v>583000</v>
      </c>
      <c r="P636" s="77">
        <f ca="1">SUMIF($W$12:BO636,$P$11,W636:BO636)</f>
        <v>0</v>
      </c>
      <c r="Q636" s="77">
        <f ca="1">SUMIF($W$12:BP636,$P$11,X636:BP636)</f>
        <v>0</v>
      </c>
      <c r="R636" s="77">
        <f ca="1">SUMIF($W$12:BQ636,$P$11,Y636:BQ636)</f>
        <v>0</v>
      </c>
      <c r="S636" s="78">
        <f t="shared" ca="1" si="153"/>
        <v>0</v>
      </c>
      <c r="T636" s="77">
        <f t="shared" ca="1" si="154"/>
        <v>0</v>
      </c>
      <c r="U636" s="77">
        <f t="shared" ca="1" si="155"/>
        <v>0</v>
      </c>
      <c r="V636" s="79">
        <f t="shared" ca="1" si="156"/>
        <v>0</v>
      </c>
      <c r="W636" s="80"/>
      <c r="X636" s="81">
        <f t="shared" si="157"/>
        <v>0</v>
      </c>
      <c r="Y636" s="82"/>
      <c r="Z636" s="80"/>
      <c r="AA636" s="81">
        <f t="shared" si="158"/>
        <v>0</v>
      </c>
      <c r="AB636" s="82"/>
      <c r="AC636" s="80"/>
      <c r="AD636" s="81">
        <f t="shared" si="159"/>
        <v>0</v>
      </c>
      <c r="AE636" s="82"/>
      <c r="AF636" s="80"/>
      <c r="AG636" s="81">
        <f t="shared" si="160"/>
        <v>0</v>
      </c>
      <c r="AH636" s="82"/>
      <c r="AI636" s="80"/>
      <c r="AJ636" s="81">
        <f t="shared" si="161"/>
        <v>0</v>
      </c>
      <c r="AK636" s="82"/>
      <c r="AL636" s="80"/>
      <c r="AM636" s="81">
        <v>0</v>
      </c>
      <c r="AN636" s="82"/>
      <c r="AO636" s="80"/>
      <c r="AP636" s="81">
        <v>0</v>
      </c>
      <c r="AQ636" s="82"/>
      <c r="AR636" s="80"/>
      <c r="AS636" s="81">
        <f t="shared" si="162"/>
        <v>0</v>
      </c>
      <c r="AT636" s="82"/>
      <c r="AU636" s="80"/>
      <c r="AV636" s="81">
        <f t="shared" si="163"/>
        <v>0</v>
      </c>
      <c r="AW636" s="82"/>
      <c r="AX636" s="80"/>
      <c r="AY636" s="81">
        <f t="shared" si="164"/>
        <v>0</v>
      </c>
      <c r="AZ636" s="82"/>
      <c r="BA636" s="80"/>
      <c r="BB636" s="81">
        <f t="shared" si="165"/>
        <v>0</v>
      </c>
      <c r="BC636" s="82"/>
      <c r="BD636" s="80"/>
      <c r="BE636" s="81">
        <f t="shared" si="166"/>
        <v>0</v>
      </c>
      <c r="BF636" s="82"/>
      <c r="BG636" s="80"/>
      <c r="BH636" s="81">
        <f t="shared" si="167"/>
        <v>0</v>
      </c>
      <c r="BI636" s="82"/>
      <c r="BJ636" s="80"/>
      <c r="BK636" s="81">
        <f t="shared" si="168"/>
        <v>0</v>
      </c>
      <c r="BL636" s="82"/>
      <c r="BM636" s="80"/>
      <c r="BN636" s="81">
        <f t="shared" si="169"/>
        <v>0</v>
      </c>
      <c r="BO636" s="82"/>
    </row>
    <row r="637" spans="1:67" ht="32.25" hidden="1" customHeight="1" thickBot="1">
      <c r="A637" s="71">
        <v>85635</v>
      </c>
      <c r="B637" s="71" t="s">
        <v>2242</v>
      </c>
      <c r="C637" s="221" t="str">
        <f ca="1">IF(V637&gt;0,IF($C$12=B637,COUNT($C$12:C636,1),""),"")</f>
        <v/>
      </c>
      <c r="D637" s="221" t="str">
        <f ca="1">IF(V637&gt;0,IF($D$12=B637,COUNT($D$12:D636,1),""),"")</f>
        <v/>
      </c>
      <c r="E637" s="221" t="str">
        <f ca="1">IF(V637&gt;0,IF($E$12=B637,COUNT($E$12:E636,1),""),"")</f>
        <v/>
      </c>
      <c r="F637" s="221" t="str">
        <f ca="1">IF(V637&gt;0,IF($F$12=B637,COUNT($F$12:F636,1),""),"")</f>
        <v/>
      </c>
      <c r="G637" s="120"/>
      <c r="H637" s="115">
        <v>120569</v>
      </c>
      <c r="I637" s="116" t="s">
        <v>626</v>
      </c>
      <c r="J637" s="116" t="s">
        <v>153</v>
      </c>
      <c r="K637" s="324">
        <v>1790000</v>
      </c>
      <c r="L637" s="121">
        <v>422613</v>
      </c>
      <c r="M637" s="117" t="s">
        <v>1349</v>
      </c>
      <c r="N637" s="117" t="s">
        <v>153</v>
      </c>
      <c r="O637" s="324">
        <v>718500</v>
      </c>
      <c r="P637" s="77">
        <f ca="1">SUMIF($W$12:BO637,$P$11,W637:BO637)</f>
        <v>0</v>
      </c>
      <c r="Q637" s="77">
        <f ca="1">SUMIF($W$12:BP637,$P$11,X637:BP637)</f>
        <v>0</v>
      </c>
      <c r="R637" s="77">
        <f ca="1">SUMIF($W$12:BQ637,$P$11,Y637:BQ637)</f>
        <v>0</v>
      </c>
      <c r="S637" s="78">
        <f t="shared" ca="1" si="153"/>
        <v>0</v>
      </c>
      <c r="T637" s="77">
        <f t="shared" ca="1" si="154"/>
        <v>0</v>
      </c>
      <c r="U637" s="77">
        <f t="shared" ca="1" si="155"/>
        <v>0</v>
      </c>
      <c r="V637" s="79">
        <f t="shared" ca="1" si="156"/>
        <v>0</v>
      </c>
      <c r="W637" s="80"/>
      <c r="X637" s="81">
        <f t="shared" si="157"/>
        <v>0</v>
      </c>
      <c r="Y637" s="82"/>
      <c r="Z637" s="80"/>
      <c r="AA637" s="81">
        <f t="shared" si="158"/>
        <v>0</v>
      </c>
      <c r="AB637" s="82"/>
      <c r="AC637" s="80"/>
      <c r="AD637" s="81">
        <f t="shared" si="159"/>
        <v>0</v>
      </c>
      <c r="AE637" s="82"/>
      <c r="AF637" s="80"/>
      <c r="AG637" s="81">
        <f t="shared" si="160"/>
        <v>0</v>
      </c>
      <c r="AH637" s="82"/>
      <c r="AI637" s="80"/>
      <c r="AJ637" s="81">
        <f t="shared" si="161"/>
        <v>0</v>
      </c>
      <c r="AK637" s="82"/>
      <c r="AL637" s="80"/>
      <c r="AM637" s="81">
        <v>0</v>
      </c>
      <c r="AN637" s="82"/>
      <c r="AO637" s="80"/>
      <c r="AP637" s="81">
        <v>0</v>
      </c>
      <c r="AQ637" s="82"/>
      <c r="AR637" s="80"/>
      <c r="AS637" s="81">
        <f t="shared" si="162"/>
        <v>0</v>
      </c>
      <c r="AT637" s="82"/>
      <c r="AU637" s="80"/>
      <c r="AV637" s="81">
        <f t="shared" si="163"/>
        <v>0</v>
      </c>
      <c r="AW637" s="82"/>
      <c r="AX637" s="80"/>
      <c r="AY637" s="81">
        <f t="shared" si="164"/>
        <v>0</v>
      </c>
      <c r="AZ637" s="82"/>
      <c r="BA637" s="80"/>
      <c r="BB637" s="81">
        <f t="shared" si="165"/>
        <v>0</v>
      </c>
      <c r="BC637" s="82"/>
      <c r="BD637" s="80"/>
      <c r="BE637" s="81">
        <f t="shared" si="166"/>
        <v>0</v>
      </c>
      <c r="BF637" s="82"/>
      <c r="BG637" s="80"/>
      <c r="BH637" s="81">
        <f t="shared" si="167"/>
        <v>0</v>
      </c>
      <c r="BI637" s="82"/>
      <c r="BJ637" s="80"/>
      <c r="BK637" s="81">
        <f t="shared" si="168"/>
        <v>0</v>
      </c>
      <c r="BL637" s="82"/>
      <c r="BM637" s="80"/>
      <c r="BN637" s="81">
        <f t="shared" si="169"/>
        <v>0</v>
      </c>
      <c r="BO637" s="82"/>
    </row>
    <row r="638" spans="1:67" ht="32.25" hidden="1" customHeight="1" thickBot="1">
      <c r="A638" s="71">
        <v>85636</v>
      </c>
      <c r="B638" s="71" t="s">
        <v>2242</v>
      </c>
      <c r="C638" s="221" t="str">
        <f ca="1">IF(V638&gt;0,IF($C$12=B638,COUNT($C$12:C637,1),""),"")</f>
        <v/>
      </c>
      <c r="D638" s="221" t="str">
        <f ca="1">IF(V638&gt;0,IF($D$12=B638,COUNT($D$12:D637,1),""),"")</f>
        <v/>
      </c>
      <c r="E638" s="221" t="str">
        <f ca="1">IF(V638&gt;0,IF($E$12=B638,COUNT($E$12:E637,1),""),"")</f>
        <v/>
      </c>
      <c r="F638" s="221" t="str">
        <f ca="1">IF(V638&gt;0,IF($F$12=B638,COUNT($F$12:F637,1),""),"")</f>
        <v/>
      </c>
      <c r="G638" s="120"/>
      <c r="H638" s="115">
        <v>120570</v>
      </c>
      <c r="I638" s="116" t="s">
        <v>627</v>
      </c>
      <c r="J638" s="116" t="s">
        <v>153</v>
      </c>
      <c r="K638" s="324">
        <v>1750000</v>
      </c>
      <c r="L638" s="121">
        <v>422613</v>
      </c>
      <c r="M638" s="117" t="s">
        <v>1349</v>
      </c>
      <c r="N638" s="117" t="s">
        <v>153</v>
      </c>
      <c r="O638" s="324">
        <v>718500</v>
      </c>
      <c r="P638" s="77">
        <f ca="1">SUMIF($W$12:BO638,$P$11,W638:BO638)</f>
        <v>0</v>
      </c>
      <c r="Q638" s="77">
        <f ca="1">SUMIF($W$12:BP638,$P$11,X638:BP638)</f>
        <v>0</v>
      </c>
      <c r="R638" s="77">
        <f ca="1">SUMIF($W$12:BQ638,$P$11,Y638:BQ638)</f>
        <v>0</v>
      </c>
      <c r="S638" s="78">
        <f t="shared" ca="1" si="153"/>
        <v>0</v>
      </c>
      <c r="T638" s="77">
        <f t="shared" ca="1" si="154"/>
        <v>0</v>
      </c>
      <c r="U638" s="77">
        <f t="shared" ca="1" si="155"/>
        <v>0</v>
      </c>
      <c r="V638" s="79">
        <f t="shared" ca="1" si="156"/>
        <v>0</v>
      </c>
      <c r="W638" s="80"/>
      <c r="X638" s="81">
        <f t="shared" si="157"/>
        <v>0</v>
      </c>
      <c r="Y638" s="82"/>
      <c r="Z638" s="80"/>
      <c r="AA638" s="81">
        <f t="shared" si="158"/>
        <v>0</v>
      </c>
      <c r="AB638" s="82"/>
      <c r="AC638" s="80"/>
      <c r="AD638" s="81">
        <f t="shared" si="159"/>
        <v>0</v>
      </c>
      <c r="AE638" s="82"/>
      <c r="AF638" s="80"/>
      <c r="AG638" s="81">
        <f t="shared" si="160"/>
        <v>0</v>
      </c>
      <c r="AH638" s="82"/>
      <c r="AI638" s="80"/>
      <c r="AJ638" s="81">
        <f t="shared" si="161"/>
        <v>0</v>
      </c>
      <c r="AK638" s="82"/>
      <c r="AL638" s="80"/>
      <c r="AM638" s="81">
        <v>0</v>
      </c>
      <c r="AN638" s="82"/>
      <c r="AO638" s="80"/>
      <c r="AP638" s="81">
        <v>0</v>
      </c>
      <c r="AQ638" s="82"/>
      <c r="AR638" s="80"/>
      <c r="AS638" s="81">
        <f t="shared" si="162"/>
        <v>0</v>
      </c>
      <c r="AT638" s="82"/>
      <c r="AU638" s="80"/>
      <c r="AV638" s="81">
        <f t="shared" si="163"/>
        <v>0</v>
      </c>
      <c r="AW638" s="82"/>
      <c r="AX638" s="80"/>
      <c r="AY638" s="81">
        <f t="shared" si="164"/>
        <v>0</v>
      </c>
      <c r="AZ638" s="82"/>
      <c r="BA638" s="80"/>
      <c r="BB638" s="81">
        <f t="shared" si="165"/>
        <v>0</v>
      </c>
      <c r="BC638" s="82"/>
      <c r="BD638" s="80"/>
      <c r="BE638" s="81">
        <f t="shared" si="166"/>
        <v>0</v>
      </c>
      <c r="BF638" s="82"/>
      <c r="BG638" s="80"/>
      <c r="BH638" s="81">
        <f t="shared" si="167"/>
        <v>0</v>
      </c>
      <c r="BI638" s="82"/>
      <c r="BJ638" s="80"/>
      <c r="BK638" s="81">
        <f t="shared" si="168"/>
        <v>0</v>
      </c>
      <c r="BL638" s="82"/>
      <c r="BM638" s="80"/>
      <c r="BN638" s="81">
        <f t="shared" si="169"/>
        <v>0</v>
      </c>
      <c r="BO638" s="82"/>
    </row>
    <row r="639" spans="1:67" ht="32.25" hidden="1" customHeight="1" thickBot="1">
      <c r="A639" s="71">
        <v>85637</v>
      </c>
      <c r="B639" s="71" t="s">
        <v>2242</v>
      </c>
      <c r="C639" s="221" t="str">
        <f ca="1">IF(V639&gt;0,IF($C$12=B639,COUNT($C$12:C638,1),""),"")</f>
        <v/>
      </c>
      <c r="D639" s="221" t="str">
        <f ca="1">IF(V639&gt;0,IF($D$12=B639,COUNT($D$12:D638,1),""),"")</f>
        <v/>
      </c>
      <c r="E639" s="221" t="str">
        <f ca="1">IF(V639&gt;0,IF($E$12=B639,COUNT($E$12:E638,1),""),"")</f>
        <v/>
      </c>
      <c r="F639" s="221" t="str">
        <f ca="1">IF(V639&gt;0,IF($F$12=B639,COUNT($F$12:F638,1),""),"")</f>
        <v/>
      </c>
      <c r="G639" s="120"/>
      <c r="H639" s="115">
        <v>120571</v>
      </c>
      <c r="I639" s="116" t="s">
        <v>628</v>
      </c>
      <c r="J639" s="116" t="s">
        <v>153</v>
      </c>
      <c r="K639" s="324">
        <v>1975000</v>
      </c>
      <c r="L639" s="121">
        <v>422613</v>
      </c>
      <c r="M639" s="117" t="s">
        <v>1349</v>
      </c>
      <c r="N639" s="117" t="s">
        <v>153</v>
      </c>
      <c r="O639" s="324">
        <v>718500</v>
      </c>
      <c r="P639" s="77">
        <f ca="1">SUMIF($W$12:BO639,$P$11,W639:BO639)</f>
        <v>0</v>
      </c>
      <c r="Q639" s="77">
        <f ca="1">SUMIF($W$12:BP639,$P$11,X639:BP639)</f>
        <v>0</v>
      </c>
      <c r="R639" s="77">
        <f ca="1">SUMIF($W$12:BQ639,$P$11,Y639:BQ639)</f>
        <v>0</v>
      </c>
      <c r="S639" s="78">
        <f t="shared" ca="1" si="153"/>
        <v>0</v>
      </c>
      <c r="T639" s="77">
        <f t="shared" ca="1" si="154"/>
        <v>0</v>
      </c>
      <c r="U639" s="77">
        <f t="shared" ca="1" si="155"/>
        <v>0</v>
      </c>
      <c r="V639" s="79">
        <f t="shared" ca="1" si="156"/>
        <v>0</v>
      </c>
      <c r="W639" s="80"/>
      <c r="X639" s="81">
        <f t="shared" si="157"/>
        <v>0</v>
      </c>
      <c r="Y639" s="82"/>
      <c r="Z639" s="80"/>
      <c r="AA639" s="81">
        <f t="shared" si="158"/>
        <v>0</v>
      </c>
      <c r="AB639" s="82"/>
      <c r="AC639" s="80"/>
      <c r="AD639" s="81">
        <f t="shared" si="159"/>
        <v>0</v>
      </c>
      <c r="AE639" s="82"/>
      <c r="AF639" s="80"/>
      <c r="AG639" s="81">
        <f t="shared" si="160"/>
        <v>0</v>
      </c>
      <c r="AH639" s="82"/>
      <c r="AI639" s="80"/>
      <c r="AJ639" s="81">
        <f t="shared" si="161"/>
        <v>0</v>
      </c>
      <c r="AK639" s="82"/>
      <c r="AL639" s="80"/>
      <c r="AM639" s="81">
        <v>0</v>
      </c>
      <c r="AN639" s="82"/>
      <c r="AO639" s="80"/>
      <c r="AP639" s="81">
        <v>0</v>
      </c>
      <c r="AQ639" s="82"/>
      <c r="AR639" s="80"/>
      <c r="AS639" s="81">
        <f t="shared" si="162"/>
        <v>0</v>
      </c>
      <c r="AT639" s="82"/>
      <c r="AU639" s="80"/>
      <c r="AV639" s="81">
        <f t="shared" si="163"/>
        <v>0</v>
      </c>
      <c r="AW639" s="82"/>
      <c r="AX639" s="80"/>
      <c r="AY639" s="81">
        <f t="shared" si="164"/>
        <v>0</v>
      </c>
      <c r="AZ639" s="82"/>
      <c r="BA639" s="80"/>
      <c r="BB639" s="81">
        <f t="shared" si="165"/>
        <v>0</v>
      </c>
      <c r="BC639" s="82"/>
      <c r="BD639" s="80"/>
      <c r="BE639" s="81">
        <f t="shared" si="166"/>
        <v>0</v>
      </c>
      <c r="BF639" s="82"/>
      <c r="BG639" s="80"/>
      <c r="BH639" s="81">
        <f t="shared" si="167"/>
        <v>0</v>
      </c>
      <c r="BI639" s="82"/>
      <c r="BJ639" s="80"/>
      <c r="BK639" s="81">
        <f t="shared" si="168"/>
        <v>0</v>
      </c>
      <c r="BL639" s="82"/>
      <c r="BM639" s="80"/>
      <c r="BN639" s="81">
        <f t="shared" si="169"/>
        <v>0</v>
      </c>
      <c r="BO639" s="82"/>
    </row>
    <row r="640" spans="1:67" ht="32.25" hidden="1" customHeight="1" thickBot="1">
      <c r="A640" s="71">
        <v>85638</v>
      </c>
      <c r="B640" s="71" t="s">
        <v>2242</v>
      </c>
      <c r="C640" s="221" t="str">
        <f ca="1">IF(V640&gt;0,IF($C$12=B640,COUNT($C$12:C639,1),""),"")</f>
        <v/>
      </c>
      <c r="D640" s="221" t="str">
        <f ca="1">IF(V640&gt;0,IF($D$12=B640,COUNT($D$12:D639,1),""),"")</f>
        <v/>
      </c>
      <c r="E640" s="221" t="str">
        <f ca="1">IF(V640&gt;0,IF($E$12=B640,COUNT($E$12:E639,1),""),"")</f>
        <v/>
      </c>
      <c r="F640" s="221" t="str">
        <f ca="1">IF(V640&gt;0,IF($F$12=B640,COUNT($F$12:F639,1),""),"")</f>
        <v/>
      </c>
      <c r="G640" s="120"/>
      <c r="H640" s="115">
        <v>120572</v>
      </c>
      <c r="I640" s="116" t="s">
        <v>629</v>
      </c>
      <c r="J640" s="116" t="s">
        <v>153</v>
      </c>
      <c r="K640" s="324">
        <v>2672000</v>
      </c>
      <c r="L640" s="121">
        <v>422614</v>
      </c>
      <c r="M640" s="117" t="s">
        <v>1350</v>
      </c>
      <c r="N640" s="117" t="s">
        <v>153</v>
      </c>
      <c r="O640" s="324">
        <v>923000</v>
      </c>
      <c r="P640" s="77">
        <f ca="1">SUMIF($W$12:BO640,$P$11,W640:BO640)</f>
        <v>0</v>
      </c>
      <c r="Q640" s="77">
        <f ca="1">SUMIF($W$12:BP640,$P$11,X640:BP640)</f>
        <v>0</v>
      </c>
      <c r="R640" s="77">
        <f ca="1">SUMIF($W$12:BQ640,$P$11,Y640:BQ640)</f>
        <v>0</v>
      </c>
      <c r="S640" s="78">
        <f t="shared" ca="1" si="153"/>
        <v>0</v>
      </c>
      <c r="T640" s="77">
        <f t="shared" ca="1" si="154"/>
        <v>0</v>
      </c>
      <c r="U640" s="77">
        <f t="shared" ca="1" si="155"/>
        <v>0</v>
      </c>
      <c r="V640" s="79">
        <f t="shared" ca="1" si="156"/>
        <v>0</v>
      </c>
      <c r="W640" s="80"/>
      <c r="X640" s="81">
        <f t="shared" si="157"/>
        <v>0</v>
      </c>
      <c r="Y640" s="82"/>
      <c r="Z640" s="80"/>
      <c r="AA640" s="81">
        <f t="shared" si="158"/>
        <v>0</v>
      </c>
      <c r="AB640" s="82"/>
      <c r="AC640" s="80"/>
      <c r="AD640" s="81">
        <f t="shared" si="159"/>
        <v>0</v>
      </c>
      <c r="AE640" s="82"/>
      <c r="AF640" s="80"/>
      <c r="AG640" s="81">
        <f t="shared" si="160"/>
        <v>0</v>
      </c>
      <c r="AH640" s="82"/>
      <c r="AI640" s="80"/>
      <c r="AJ640" s="81">
        <f t="shared" si="161"/>
        <v>0</v>
      </c>
      <c r="AK640" s="82"/>
      <c r="AL640" s="80"/>
      <c r="AM640" s="81">
        <v>0</v>
      </c>
      <c r="AN640" s="82"/>
      <c r="AO640" s="80"/>
      <c r="AP640" s="81">
        <v>0</v>
      </c>
      <c r="AQ640" s="82"/>
      <c r="AR640" s="80"/>
      <c r="AS640" s="81">
        <f t="shared" si="162"/>
        <v>0</v>
      </c>
      <c r="AT640" s="82"/>
      <c r="AU640" s="80"/>
      <c r="AV640" s="81">
        <f t="shared" si="163"/>
        <v>0</v>
      </c>
      <c r="AW640" s="82"/>
      <c r="AX640" s="80"/>
      <c r="AY640" s="81">
        <f t="shared" si="164"/>
        <v>0</v>
      </c>
      <c r="AZ640" s="82"/>
      <c r="BA640" s="80"/>
      <c r="BB640" s="81">
        <f t="shared" si="165"/>
        <v>0</v>
      </c>
      <c r="BC640" s="82"/>
      <c r="BD640" s="80"/>
      <c r="BE640" s="81">
        <f t="shared" si="166"/>
        <v>0</v>
      </c>
      <c r="BF640" s="82"/>
      <c r="BG640" s="80"/>
      <c r="BH640" s="81">
        <f t="shared" si="167"/>
        <v>0</v>
      </c>
      <c r="BI640" s="82"/>
      <c r="BJ640" s="80"/>
      <c r="BK640" s="81">
        <f t="shared" si="168"/>
        <v>0</v>
      </c>
      <c r="BL640" s="82"/>
      <c r="BM640" s="80"/>
      <c r="BN640" s="81">
        <f t="shared" si="169"/>
        <v>0</v>
      </c>
      <c r="BO640" s="82"/>
    </row>
    <row r="641" spans="1:67" ht="32.25" hidden="1" customHeight="1" thickBot="1">
      <c r="A641" s="71">
        <v>85639</v>
      </c>
      <c r="B641" s="71" t="s">
        <v>2242</v>
      </c>
      <c r="C641" s="221" t="str">
        <f ca="1">IF(V641&gt;0,IF($C$12=B641,COUNT($C$12:C640,1),""),"")</f>
        <v/>
      </c>
      <c r="D641" s="221" t="str">
        <f ca="1">IF(V641&gt;0,IF($D$12=B641,COUNT($D$12:D640,1),""),"")</f>
        <v/>
      </c>
      <c r="E641" s="221" t="str">
        <f ca="1">IF(V641&gt;0,IF($E$12=B641,COUNT($E$12:E640,1),""),"")</f>
        <v/>
      </c>
      <c r="F641" s="221" t="str">
        <f ca="1">IF(V641&gt;0,IF($F$12=B641,COUNT($F$12:F640,1),""),"")</f>
        <v/>
      </c>
      <c r="G641" s="120" t="s">
        <v>1469</v>
      </c>
      <c r="H641" s="115">
        <v>120573</v>
      </c>
      <c r="I641" s="116" t="s">
        <v>630</v>
      </c>
      <c r="J641" s="116" t="s">
        <v>153</v>
      </c>
      <c r="K641" s="324">
        <v>2583000</v>
      </c>
      <c r="L641" s="121">
        <v>422614</v>
      </c>
      <c r="M641" s="117" t="s">
        <v>1350</v>
      </c>
      <c r="N641" s="117" t="s">
        <v>153</v>
      </c>
      <c r="O641" s="324">
        <v>923000</v>
      </c>
      <c r="P641" s="77">
        <f ca="1">SUMIF($W$12:BO641,$P$11,W641:BO641)</f>
        <v>0</v>
      </c>
      <c r="Q641" s="77">
        <f ca="1">SUMIF($W$12:BP641,$P$11,X641:BP641)</f>
        <v>0</v>
      </c>
      <c r="R641" s="77">
        <f ca="1">SUMIF($W$12:BQ641,$P$11,Y641:BQ641)</f>
        <v>0</v>
      </c>
      <c r="S641" s="78">
        <f t="shared" ca="1" si="153"/>
        <v>0</v>
      </c>
      <c r="T641" s="77">
        <f t="shared" ca="1" si="154"/>
        <v>0</v>
      </c>
      <c r="U641" s="77">
        <f t="shared" ca="1" si="155"/>
        <v>0</v>
      </c>
      <c r="V641" s="79">
        <f t="shared" ca="1" si="156"/>
        <v>0</v>
      </c>
      <c r="W641" s="80"/>
      <c r="X641" s="81">
        <f t="shared" si="157"/>
        <v>0</v>
      </c>
      <c r="Y641" s="82"/>
      <c r="Z641" s="80"/>
      <c r="AA641" s="81">
        <f t="shared" si="158"/>
        <v>0</v>
      </c>
      <c r="AB641" s="82"/>
      <c r="AC641" s="80"/>
      <c r="AD641" s="81">
        <f t="shared" si="159"/>
        <v>0</v>
      </c>
      <c r="AE641" s="82"/>
      <c r="AF641" s="80"/>
      <c r="AG641" s="81">
        <f t="shared" si="160"/>
        <v>0</v>
      </c>
      <c r="AH641" s="82"/>
      <c r="AI641" s="80"/>
      <c r="AJ641" s="81">
        <f t="shared" si="161"/>
        <v>0</v>
      </c>
      <c r="AK641" s="82"/>
      <c r="AL641" s="80"/>
      <c r="AM641" s="81">
        <v>0</v>
      </c>
      <c r="AN641" s="82"/>
      <c r="AO641" s="80"/>
      <c r="AP641" s="81">
        <v>0</v>
      </c>
      <c r="AQ641" s="82"/>
      <c r="AR641" s="80"/>
      <c r="AS641" s="81">
        <f t="shared" si="162"/>
        <v>0</v>
      </c>
      <c r="AT641" s="82"/>
      <c r="AU641" s="80"/>
      <c r="AV641" s="81">
        <f t="shared" si="163"/>
        <v>0</v>
      </c>
      <c r="AW641" s="82"/>
      <c r="AX641" s="80"/>
      <c r="AY641" s="81">
        <f t="shared" si="164"/>
        <v>0</v>
      </c>
      <c r="AZ641" s="82"/>
      <c r="BA641" s="80"/>
      <c r="BB641" s="81">
        <f t="shared" si="165"/>
        <v>0</v>
      </c>
      <c r="BC641" s="82"/>
      <c r="BD641" s="80"/>
      <c r="BE641" s="81">
        <f t="shared" si="166"/>
        <v>0</v>
      </c>
      <c r="BF641" s="82"/>
      <c r="BG641" s="80"/>
      <c r="BH641" s="81">
        <f t="shared" si="167"/>
        <v>0</v>
      </c>
      <c r="BI641" s="82"/>
      <c r="BJ641" s="80"/>
      <c r="BK641" s="81">
        <f t="shared" si="168"/>
        <v>0</v>
      </c>
      <c r="BL641" s="82"/>
      <c r="BM641" s="80"/>
      <c r="BN641" s="81">
        <f t="shared" si="169"/>
        <v>0</v>
      </c>
      <c r="BO641" s="82"/>
    </row>
    <row r="642" spans="1:67" ht="32.25" hidden="1" customHeight="1" thickBot="1">
      <c r="A642" s="71">
        <v>85640</v>
      </c>
      <c r="B642" s="71" t="s">
        <v>2242</v>
      </c>
      <c r="C642" s="221" t="str">
        <f ca="1">IF(V642&gt;0,IF($C$12=B642,COUNT($C$12:C641,1),""),"")</f>
        <v/>
      </c>
      <c r="D642" s="221" t="str">
        <f ca="1">IF(V642&gt;0,IF($D$12=B642,COUNT($D$12:D641,1),""),"")</f>
        <v/>
      </c>
      <c r="E642" s="221" t="str">
        <f ca="1">IF(V642&gt;0,IF($E$12=B642,COUNT($E$12:E641,1),""),"")</f>
        <v/>
      </c>
      <c r="F642" s="221" t="str">
        <f ca="1">IF(V642&gt;0,IF($F$12=B642,COUNT($F$12:F641,1),""),"")</f>
        <v/>
      </c>
      <c r="G642" s="120"/>
      <c r="H642" s="115">
        <v>120574</v>
      </c>
      <c r="I642" s="116" t="s">
        <v>631</v>
      </c>
      <c r="J642" s="116" t="s">
        <v>153</v>
      </c>
      <c r="K642" s="324">
        <v>2919000</v>
      </c>
      <c r="L642" s="121">
        <v>422614</v>
      </c>
      <c r="M642" s="117" t="s">
        <v>1350</v>
      </c>
      <c r="N642" s="117" t="s">
        <v>153</v>
      </c>
      <c r="O642" s="324">
        <v>923000</v>
      </c>
      <c r="P642" s="77">
        <f ca="1">SUMIF($W$12:BO642,$P$11,W642:BO642)</f>
        <v>0</v>
      </c>
      <c r="Q642" s="77">
        <f ca="1">SUMIF($W$12:BP642,$P$11,X642:BP642)</f>
        <v>0</v>
      </c>
      <c r="R642" s="77">
        <f ca="1">SUMIF($W$12:BQ642,$P$11,Y642:BQ642)</f>
        <v>0</v>
      </c>
      <c r="S642" s="78">
        <f t="shared" ref="S642:S703" ca="1" si="170">P642*K642</f>
        <v>0</v>
      </c>
      <c r="T642" s="77">
        <f t="shared" ref="T642:T703" ca="1" si="171">Q642*O642</f>
        <v>0</v>
      </c>
      <c r="U642" s="77">
        <f t="shared" ref="U642:U703" ca="1" si="172">R642*O642*0.6</f>
        <v>0</v>
      </c>
      <c r="V642" s="79">
        <f t="shared" ref="V642:V703" ca="1" si="173">SUM(S642:U642)</f>
        <v>0</v>
      </c>
      <c r="W642" s="80"/>
      <c r="X642" s="81">
        <f t="shared" si="157"/>
        <v>0</v>
      </c>
      <c r="Y642" s="82"/>
      <c r="Z642" s="80"/>
      <c r="AA642" s="81">
        <f t="shared" si="158"/>
        <v>0</v>
      </c>
      <c r="AB642" s="82"/>
      <c r="AC642" s="80"/>
      <c r="AD642" s="81">
        <f t="shared" si="159"/>
        <v>0</v>
      </c>
      <c r="AE642" s="82"/>
      <c r="AF642" s="80"/>
      <c r="AG642" s="81">
        <f t="shared" si="160"/>
        <v>0</v>
      </c>
      <c r="AH642" s="82"/>
      <c r="AI642" s="80"/>
      <c r="AJ642" s="81">
        <f t="shared" si="161"/>
        <v>0</v>
      </c>
      <c r="AK642" s="82"/>
      <c r="AL642" s="80"/>
      <c r="AM642" s="81">
        <v>0</v>
      </c>
      <c r="AN642" s="82"/>
      <c r="AO642" s="80"/>
      <c r="AP642" s="81">
        <v>0</v>
      </c>
      <c r="AQ642" s="82"/>
      <c r="AR642" s="80"/>
      <c r="AS642" s="81">
        <f t="shared" si="162"/>
        <v>0</v>
      </c>
      <c r="AT642" s="82"/>
      <c r="AU642" s="80"/>
      <c r="AV642" s="81">
        <f t="shared" si="163"/>
        <v>0</v>
      </c>
      <c r="AW642" s="82"/>
      <c r="AX642" s="80"/>
      <c r="AY642" s="81">
        <f t="shared" si="164"/>
        <v>0</v>
      </c>
      <c r="AZ642" s="82"/>
      <c r="BA642" s="80"/>
      <c r="BB642" s="81">
        <f t="shared" si="165"/>
        <v>0</v>
      </c>
      <c r="BC642" s="82"/>
      <c r="BD642" s="80"/>
      <c r="BE642" s="81">
        <f t="shared" si="166"/>
        <v>0</v>
      </c>
      <c r="BF642" s="82"/>
      <c r="BG642" s="80"/>
      <c r="BH642" s="81">
        <f t="shared" si="167"/>
        <v>0</v>
      </c>
      <c r="BI642" s="82"/>
      <c r="BJ642" s="80"/>
      <c r="BK642" s="81">
        <f t="shared" si="168"/>
        <v>0</v>
      </c>
      <c r="BL642" s="82"/>
      <c r="BM642" s="80"/>
      <c r="BN642" s="81">
        <f t="shared" si="169"/>
        <v>0</v>
      </c>
      <c r="BO642" s="82"/>
    </row>
    <row r="643" spans="1:67" ht="32.25" hidden="1" customHeight="1" thickBot="1">
      <c r="A643" s="71">
        <v>85641</v>
      </c>
      <c r="B643" s="71" t="s">
        <v>2242</v>
      </c>
      <c r="C643" s="221" t="str">
        <f ca="1">IF(V643&gt;0,IF($C$12=B643,COUNT($C$12:C642,1),""),"")</f>
        <v/>
      </c>
      <c r="D643" s="221" t="str">
        <f ca="1">IF(V643&gt;0,IF($D$12=B643,COUNT($D$12:D642,1),""),"")</f>
        <v/>
      </c>
      <c r="E643" s="221" t="str">
        <f ca="1">IF(V643&gt;0,IF($E$12=B643,COUNT($E$12:E642,1),""),"")</f>
        <v/>
      </c>
      <c r="F643" s="221" t="str">
        <f ca="1">IF(V643&gt;0,IF($F$12=B643,COUNT($F$12:F642,1),""),"")</f>
        <v/>
      </c>
      <c r="G643" s="120"/>
      <c r="H643" s="115">
        <v>120575</v>
      </c>
      <c r="I643" s="116" t="s">
        <v>632</v>
      </c>
      <c r="J643" s="116" t="s">
        <v>153</v>
      </c>
      <c r="K643" s="324">
        <v>3506000</v>
      </c>
      <c r="L643" s="121">
        <v>422615</v>
      </c>
      <c r="M643" s="117" t="s">
        <v>1351</v>
      </c>
      <c r="N643" s="117" t="s">
        <v>153</v>
      </c>
      <c r="O643" s="324">
        <v>923000</v>
      </c>
      <c r="P643" s="77">
        <f ca="1">SUMIF($W$12:BO643,$P$11,W643:BO643)</f>
        <v>0</v>
      </c>
      <c r="Q643" s="77">
        <f ca="1">SUMIF($W$12:BP643,$P$11,X643:BP643)</f>
        <v>0</v>
      </c>
      <c r="R643" s="77">
        <f ca="1">SUMIF($W$12:BQ643,$P$11,Y643:BQ643)</f>
        <v>0</v>
      </c>
      <c r="S643" s="78">
        <f t="shared" ca="1" si="170"/>
        <v>0</v>
      </c>
      <c r="T643" s="77">
        <f t="shared" ca="1" si="171"/>
        <v>0</v>
      </c>
      <c r="U643" s="77">
        <f t="shared" ca="1" si="172"/>
        <v>0</v>
      </c>
      <c r="V643" s="79">
        <f t="shared" ca="1" si="173"/>
        <v>0</v>
      </c>
      <c r="W643" s="80"/>
      <c r="X643" s="81">
        <f t="shared" si="157"/>
        <v>0</v>
      </c>
      <c r="Y643" s="82"/>
      <c r="Z643" s="80"/>
      <c r="AA643" s="81">
        <f t="shared" si="158"/>
        <v>0</v>
      </c>
      <c r="AB643" s="82"/>
      <c r="AC643" s="80"/>
      <c r="AD643" s="81">
        <f t="shared" si="159"/>
        <v>0</v>
      </c>
      <c r="AE643" s="82"/>
      <c r="AF643" s="80"/>
      <c r="AG643" s="81">
        <f t="shared" si="160"/>
        <v>0</v>
      </c>
      <c r="AH643" s="82"/>
      <c r="AI643" s="80"/>
      <c r="AJ643" s="81">
        <f t="shared" si="161"/>
        <v>0</v>
      </c>
      <c r="AK643" s="82"/>
      <c r="AL643" s="80"/>
      <c r="AM643" s="81">
        <v>0</v>
      </c>
      <c r="AN643" s="82"/>
      <c r="AO643" s="80"/>
      <c r="AP643" s="81">
        <v>0</v>
      </c>
      <c r="AQ643" s="82"/>
      <c r="AR643" s="80"/>
      <c r="AS643" s="81">
        <f t="shared" si="162"/>
        <v>0</v>
      </c>
      <c r="AT643" s="82"/>
      <c r="AU643" s="80"/>
      <c r="AV643" s="81">
        <f t="shared" si="163"/>
        <v>0</v>
      </c>
      <c r="AW643" s="82"/>
      <c r="AX643" s="80"/>
      <c r="AY643" s="81">
        <f t="shared" si="164"/>
        <v>0</v>
      </c>
      <c r="AZ643" s="82"/>
      <c r="BA643" s="80"/>
      <c r="BB643" s="81">
        <f t="shared" si="165"/>
        <v>0</v>
      </c>
      <c r="BC643" s="82"/>
      <c r="BD643" s="80"/>
      <c r="BE643" s="81">
        <f t="shared" si="166"/>
        <v>0</v>
      </c>
      <c r="BF643" s="82"/>
      <c r="BG643" s="80"/>
      <c r="BH643" s="81">
        <f t="shared" si="167"/>
        <v>0</v>
      </c>
      <c r="BI643" s="82"/>
      <c r="BJ643" s="80"/>
      <c r="BK643" s="81">
        <f t="shared" si="168"/>
        <v>0</v>
      </c>
      <c r="BL643" s="82"/>
      <c r="BM643" s="80"/>
      <c r="BN643" s="81">
        <f t="shared" si="169"/>
        <v>0</v>
      </c>
      <c r="BO643" s="82"/>
    </row>
    <row r="644" spans="1:67" ht="32.25" hidden="1" customHeight="1" thickBot="1">
      <c r="A644" s="71">
        <v>85642</v>
      </c>
      <c r="B644" s="71" t="s">
        <v>2242</v>
      </c>
      <c r="C644" s="221" t="str">
        <f ca="1">IF(V644&gt;0,IF($C$12=B644,COUNT($C$12:C643,1),""),"")</f>
        <v/>
      </c>
      <c r="D644" s="221" t="str">
        <f ca="1">IF(V644&gt;0,IF($D$12=B644,COUNT($D$12:D643,1),""),"")</f>
        <v/>
      </c>
      <c r="E644" s="221" t="str">
        <f ca="1">IF(V644&gt;0,IF($E$12=B644,COUNT($E$12:E643,1),""),"")</f>
        <v/>
      </c>
      <c r="F644" s="221" t="str">
        <f ca="1">IF(V644&gt;0,IF($F$12=B644,COUNT($F$12:F643,1),""),"")</f>
        <v/>
      </c>
      <c r="G644" s="120"/>
      <c r="H644" s="115">
        <v>120576</v>
      </c>
      <c r="I644" s="116" t="s">
        <v>633</v>
      </c>
      <c r="J644" s="116" t="s">
        <v>153</v>
      </c>
      <c r="K644" s="324">
        <v>3506000</v>
      </c>
      <c r="L644" s="121">
        <v>422615</v>
      </c>
      <c r="M644" s="117" t="s">
        <v>1351</v>
      </c>
      <c r="N644" s="117" t="s">
        <v>153</v>
      </c>
      <c r="O644" s="324">
        <v>923000</v>
      </c>
      <c r="P644" s="77">
        <f ca="1">SUMIF($W$12:BO644,$P$11,W644:BO644)</f>
        <v>0</v>
      </c>
      <c r="Q644" s="77">
        <f ca="1">SUMIF($W$12:BP644,$P$11,X644:BP644)</f>
        <v>0</v>
      </c>
      <c r="R644" s="77">
        <f ca="1">SUMIF($W$12:BQ644,$P$11,Y644:BQ644)</f>
        <v>0</v>
      </c>
      <c r="S644" s="78">
        <f t="shared" ca="1" si="170"/>
        <v>0</v>
      </c>
      <c r="T644" s="77">
        <f t="shared" ca="1" si="171"/>
        <v>0</v>
      </c>
      <c r="U644" s="77">
        <f t="shared" ca="1" si="172"/>
        <v>0</v>
      </c>
      <c r="V644" s="79">
        <f t="shared" ca="1" si="173"/>
        <v>0</v>
      </c>
      <c r="W644" s="80"/>
      <c r="X644" s="81">
        <f t="shared" si="157"/>
        <v>0</v>
      </c>
      <c r="Y644" s="82"/>
      <c r="Z644" s="80"/>
      <c r="AA644" s="81">
        <f t="shared" si="158"/>
        <v>0</v>
      </c>
      <c r="AB644" s="82"/>
      <c r="AC644" s="80"/>
      <c r="AD644" s="81">
        <f t="shared" si="159"/>
        <v>0</v>
      </c>
      <c r="AE644" s="82"/>
      <c r="AF644" s="80"/>
      <c r="AG644" s="81">
        <f t="shared" si="160"/>
        <v>0</v>
      </c>
      <c r="AH644" s="82"/>
      <c r="AI644" s="80"/>
      <c r="AJ644" s="81">
        <f t="shared" si="161"/>
        <v>0</v>
      </c>
      <c r="AK644" s="82"/>
      <c r="AL644" s="80"/>
      <c r="AM644" s="81">
        <v>0</v>
      </c>
      <c r="AN644" s="82"/>
      <c r="AO644" s="80"/>
      <c r="AP644" s="81">
        <v>0</v>
      </c>
      <c r="AQ644" s="82"/>
      <c r="AR644" s="80"/>
      <c r="AS644" s="81">
        <f t="shared" si="162"/>
        <v>0</v>
      </c>
      <c r="AT644" s="82"/>
      <c r="AU644" s="80"/>
      <c r="AV644" s="81">
        <f t="shared" si="163"/>
        <v>0</v>
      </c>
      <c r="AW644" s="82"/>
      <c r="AX644" s="80"/>
      <c r="AY644" s="81">
        <f t="shared" si="164"/>
        <v>0</v>
      </c>
      <c r="AZ644" s="82"/>
      <c r="BA644" s="80"/>
      <c r="BB644" s="81">
        <f t="shared" si="165"/>
        <v>0</v>
      </c>
      <c r="BC644" s="82"/>
      <c r="BD644" s="80"/>
      <c r="BE644" s="81">
        <f t="shared" si="166"/>
        <v>0</v>
      </c>
      <c r="BF644" s="82"/>
      <c r="BG644" s="80"/>
      <c r="BH644" s="81">
        <f t="shared" si="167"/>
        <v>0</v>
      </c>
      <c r="BI644" s="82"/>
      <c r="BJ644" s="80"/>
      <c r="BK644" s="81">
        <f t="shared" si="168"/>
        <v>0</v>
      </c>
      <c r="BL644" s="82"/>
      <c r="BM644" s="80"/>
      <c r="BN644" s="81">
        <f t="shared" si="169"/>
        <v>0</v>
      </c>
      <c r="BO644" s="82"/>
    </row>
    <row r="645" spans="1:67" ht="32.25" hidden="1" customHeight="1" thickBot="1">
      <c r="A645" s="71">
        <v>85643</v>
      </c>
      <c r="B645" s="71" t="s">
        <v>2242</v>
      </c>
      <c r="C645" s="221" t="str">
        <f ca="1">IF(V645&gt;0,IF($C$12=B645,COUNT($C$12:C644,1),""),"")</f>
        <v/>
      </c>
      <c r="D645" s="221" t="str">
        <f ca="1">IF(V645&gt;0,IF($D$12=B645,COUNT($D$12:D644,1),""),"")</f>
        <v/>
      </c>
      <c r="E645" s="221" t="str">
        <f ca="1">IF(V645&gt;0,IF($E$12=B645,COUNT($E$12:E644,1),""),"")</f>
        <v/>
      </c>
      <c r="F645" s="221" t="str">
        <f ca="1">IF(V645&gt;0,IF($F$12=B645,COUNT($F$12:F644,1),""),"")</f>
        <v/>
      </c>
      <c r="G645" s="120"/>
      <c r="H645" s="115">
        <v>120577</v>
      </c>
      <c r="I645" s="116" t="s">
        <v>634</v>
      </c>
      <c r="J645" s="116" t="s">
        <v>153</v>
      </c>
      <c r="K645" s="324">
        <v>3948000</v>
      </c>
      <c r="L645" s="121">
        <v>422615</v>
      </c>
      <c r="M645" s="117" t="s">
        <v>1351</v>
      </c>
      <c r="N645" s="117" t="s">
        <v>153</v>
      </c>
      <c r="O645" s="324">
        <v>923000</v>
      </c>
      <c r="P645" s="77">
        <f ca="1">SUMIF($W$12:BO645,$P$11,W645:BO645)</f>
        <v>0</v>
      </c>
      <c r="Q645" s="77">
        <f ca="1">SUMIF($W$12:BP645,$P$11,X645:BP645)</f>
        <v>0</v>
      </c>
      <c r="R645" s="77">
        <f ca="1">SUMIF($W$12:BQ645,$P$11,Y645:BQ645)</f>
        <v>0</v>
      </c>
      <c r="S645" s="78">
        <f t="shared" ca="1" si="170"/>
        <v>0</v>
      </c>
      <c r="T645" s="77">
        <f t="shared" ca="1" si="171"/>
        <v>0</v>
      </c>
      <c r="U645" s="77">
        <f t="shared" ca="1" si="172"/>
        <v>0</v>
      </c>
      <c r="V645" s="79">
        <f t="shared" ca="1" si="173"/>
        <v>0</v>
      </c>
      <c r="W645" s="80"/>
      <c r="X645" s="81">
        <f t="shared" si="157"/>
        <v>0</v>
      </c>
      <c r="Y645" s="82"/>
      <c r="Z645" s="80"/>
      <c r="AA645" s="81">
        <f t="shared" si="158"/>
        <v>0</v>
      </c>
      <c r="AB645" s="82"/>
      <c r="AC645" s="80"/>
      <c r="AD645" s="81">
        <f t="shared" si="159"/>
        <v>0</v>
      </c>
      <c r="AE645" s="82"/>
      <c r="AF645" s="80"/>
      <c r="AG645" s="81">
        <f t="shared" si="160"/>
        <v>0</v>
      </c>
      <c r="AH645" s="82"/>
      <c r="AI645" s="80"/>
      <c r="AJ645" s="81">
        <f t="shared" si="161"/>
        <v>0</v>
      </c>
      <c r="AK645" s="82"/>
      <c r="AL645" s="80"/>
      <c r="AM645" s="81">
        <v>0</v>
      </c>
      <c r="AN645" s="82"/>
      <c r="AO645" s="80"/>
      <c r="AP645" s="81">
        <v>0</v>
      </c>
      <c r="AQ645" s="82"/>
      <c r="AR645" s="80"/>
      <c r="AS645" s="81">
        <f t="shared" si="162"/>
        <v>0</v>
      </c>
      <c r="AT645" s="82"/>
      <c r="AU645" s="80"/>
      <c r="AV645" s="81">
        <f t="shared" si="163"/>
        <v>0</v>
      </c>
      <c r="AW645" s="82"/>
      <c r="AX645" s="80"/>
      <c r="AY645" s="81">
        <f t="shared" si="164"/>
        <v>0</v>
      </c>
      <c r="AZ645" s="82"/>
      <c r="BA645" s="80"/>
      <c r="BB645" s="81">
        <f t="shared" si="165"/>
        <v>0</v>
      </c>
      <c r="BC645" s="82"/>
      <c r="BD645" s="80"/>
      <c r="BE645" s="81">
        <f t="shared" si="166"/>
        <v>0</v>
      </c>
      <c r="BF645" s="82"/>
      <c r="BG645" s="80"/>
      <c r="BH645" s="81">
        <f t="shared" si="167"/>
        <v>0</v>
      </c>
      <c r="BI645" s="82"/>
      <c r="BJ645" s="80"/>
      <c r="BK645" s="81">
        <f t="shared" si="168"/>
        <v>0</v>
      </c>
      <c r="BL645" s="82"/>
      <c r="BM645" s="80"/>
      <c r="BN645" s="81">
        <f t="shared" si="169"/>
        <v>0</v>
      </c>
      <c r="BO645" s="82"/>
    </row>
    <row r="646" spans="1:67" ht="32.25" hidden="1" customHeight="1" thickBot="1">
      <c r="A646" s="71">
        <v>85644</v>
      </c>
      <c r="B646" s="71" t="s">
        <v>2242</v>
      </c>
      <c r="C646" s="221" t="str">
        <f ca="1">IF(V646&gt;0,IF($C$12=B646,COUNT($C$12:C645,1),""),"")</f>
        <v/>
      </c>
      <c r="D646" s="221" t="str">
        <f ca="1">IF(V646&gt;0,IF($D$12=B646,COUNT($D$12:D645,1),""),"")</f>
        <v/>
      </c>
      <c r="E646" s="221" t="str">
        <f ca="1">IF(V646&gt;0,IF($E$12=B646,COUNT($E$12:E645,1),""),"")</f>
        <v/>
      </c>
      <c r="F646" s="221" t="str">
        <f ca="1">IF(V646&gt;0,IF($F$12=B646,COUNT($F$12:F645,1),""),"")</f>
        <v/>
      </c>
      <c r="G646" s="120" t="s">
        <v>1468</v>
      </c>
      <c r="H646" s="115">
        <v>120578</v>
      </c>
      <c r="I646" s="116" t="s">
        <v>635</v>
      </c>
      <c r="J646" s="116" t="s">
        <v>153</v>
      </c>
      <c r="K646" s="324">
        <v>1034000</v>
      </c>
      <c r="L646" s="121">
        <v>422612</v>
      </c>
      <c r="M646" s="117" t="s">
        <v>1348</v>
      </c>
      <c r="N646" s="117" t="s">
        <v>153</v>
      </c>
      <c r="O646" s="324">
        <v>583000</v>
      </c>
      <c r="P646" s="77">
        <f ca="1">SUMIF($W$12:BO646,$P$11,W646:BO646)</f>
        <v>0</v>
      </c>
      <c r="Q646" s="77">
        <f ca="1">SUMIF($W$12:BP646,$P$11,X646:BP646)</f>
        <v>0</v>
      </c>
      <c r="R646" s="77">
        <f ca="1">SUMIF($W$12:BQ646,$P$11,Y646:BQ646)</f>
        <v>0</v>
      </c>
      <c r="S646" s="78">
        <f t="shared" ca="1" si="170"/>
        <v>0</v>
      </c>
      <c r="T646" s="77">
        <f t="shared" ca="1" si="171"/>
        <v>0</v>
      </c>
      <c r="U646" s="77">
        <f t="shared" ca="1" si="172"/>
        <v>0</v>
      </c>
      <c r="V646" s="79">
        <f t="shared" ca="1" si="173"/>
        <v>0</v>
      </c>
      <c r="W646" s="80"/>
      <c r="X646" s="81">
        <f t="shared" si="157"/>
        <v>0</v>
      </c>
      <c r="Y646" s="82"/>
      <c r="Z646" s="80"/>
      <c r="AA646" s="81">
        <f t="shared" si="158"/>
        <v>0</v>
      </c>
      <c r="AB646" s="82"/>
      <c r="AC646" s="80"/>
      <c r="AD646" s="81">
        <f t="shared" si="159"/>
        <v>0</v>
      </c>
      <c r="AE646" s="82"/>
      <c r="AF646" s="80"/>
      <c r="AG646" s="81">
        <f t="shared" si="160"/>
        <v>0</v>
      </c>
      <c r="AH646" s="82"/>
      <c r="AI646" s="80"/>
      <c r="AJ646" s="81">
        <f t="shared" si="161"/>
        <v>0</v>
      </c>
      <c r="AK646" s="82"/>
      <c r="AL646" s="80"/>
      <c r="AM646" s="81">
        <v>0</v>
      </c>
      <c r="AN646" s="82"/>
      <c r="AO646" s="80"/>
      <c r="AP646" s="81">
        <v>0</v>
      </c>
      <c r="AQ646" s="82"/>
      <c r="AR646" s="80"/>
      <c r="AS646" s="81">
        <f t="shared" si="162"/>
        <v>0</v>
      </c>
      <c r="AT646" s="82"/>
      <c r="AU646" s="80"/>
      <c r="AV646" s="81">
        <f t="shared" si="163"/>
        <v>0</v>
      </c>
      <c r="AW646" s="82"/>
      <c r="AX646" s="80"/>
      <c r="AY646" s="81">
        <f t="shared" si="164"/>
        <v>0</v>
      </c>
      <c r="AZ646" s="82"/>
      <c r="BA646" s="80"/>
      <c r="BB646" s="81">
        <f t="shared" si="165"/>
        <v>0</v>
      </c>
      <c r="BC646" s="82"/>
      <c r="BD646" s="80"/>
      <c r="BE646" s="81">
        <f t="shared" si="166"/>
        <v>0</v>
      </c>
      <c r="BF646" s="82"/>
      <c r="BG646" s="80"/>
      <c r="BH646" s="81">
        <f t="shared" si="167"/>
        <v>0</v>
      </c>
      <c r="BI646" s="82"/>
      <c r="BJ646" s="80"/>
      <c r="BK646" s="81">
        <f t="shared" si="168"/>
        <v>0</v>
      </c>
      <c r="BL646" s="82"/>
      <c r="BM646" s="80"/>
      <c r="BN646" s="81">
        <f t="shared" si="169"/>
        <v>0</v>
      </c>
      <c r="BO646" s="82"/>
    </row>
    <row r="647" spans="1:67" ht="32.25" hidden="1" customHeight="1" thickBot="1">
      <c r="A647" s="71">
        <v>85645</v>
      </c>
      <c r="B647" s="71" t="s">
        <v>2242</v>
      </c>
      <c r="C647" s="221" t="str">
        <f ca="1">IF(V647&gt;0,IF($C$12=B647,COUNT($C$12:C646,1),""),"")</f>
        <v/>
      </c>
      <c r="D647" s="221" t="str">
        <f ca="1">IF(V647&gt;0,IF($D$12=B647,COUNT($D$12:D646,1),""),"")</f>
        <v/>
      </c>
      <c r="E647" s="221" t="str">
        <f ca="1">IF(V647&gt;0,IF($E$12=B647,COUNT($E$12:E646,1),""),"")</f>
        <v/>
      </c>
      <c r="F647" s="221" t="str">
        <f ca="1">IF(V647&gt;0,IF($F$12=B647,COUNT($F$12:F646,1),""),"")</f>
        <v/>
      </c>
      <c r="G647" s="120" t="s">
        <v>1622</v>
      </c>
      <c r="H647" s="115">
        <v>120579</v>
      </c>
      <c r="I647" s="116" t="s">
        <v>636</v>
      </c>
      <c r="J647" s="116" t="s">
        <v>153</v>
      </c>
      <c r="K647" s="324">
        <v>1034000</v>
      </c>
      <c r="L647" s="121">
        <v>422612</v>
      </c>
      <c r="M647" s="117" t="s">
        <v>1348</v>
      </c>
      <c r="N647" s="117" t="s">
        <v>153</v>
      </c>
      <c r="O647" s="324">
        <v>583000</v>
      </c>
      <c r="P647" s="77">
        <f ca="1">SUMIF($W$12:BO647,$P$11,W647:BO647)</f>
        <v>0</v>
      </c>
      <c r="Q647" s="77">
        <f ca="1">SUMIF($W$12:BP647,$P$11,X647:BP647)</f>
        <v>0</v>
      </c>
      <c r="R647" s="77">
        <f ca="1">SUMIF($W$12:BQ647,$P$11,Y647:BQ647)</f>
        <v>0</v>
      </c>
      <c r="S647" s="78">
        <f t="shared" ca="1" si="170"/>
        <v>0</v>
      </c>
      <c r="T647" s="77">
        <f t="shared" ca="1" si="171"/>
        <v>0</v>
      </c>
      <c r="U647" s="77">
        <f t="shared" ca="1" si="172"/>
        <v>0</v>
      </c>
      <c r="V647" s="79">
        <f t="shared" ca="1" si="173"/>
        <v>0</v>
      </c>
      <c r="W647" s="80"/>
      <c r="X647" s="81">
        <f t="shared" si="157"/>
        <v>0</v>
      </c>
      <c r="Y647" s="82"/>
      <c r="Z647" s="80"/>
      <c r="AA647" s="81">
        <f t="shared" si="158"/>
        <v>0</v>
      </c>
      <c r="AB647" s="82"/>
      <c r="AC647" s="80"/>
      <c r="AD647" s="81">
        <f t="shared" si="159"/>
        <v>0</v>
      </c>
      <c r="AE647" s="82"/>
      <c r="AF647" s="80"/>
      <c r="AG647" s="81">
        <f t="shared" si="160"/>
        <v>0</v>
      </c>
      <c r="AH647" s="82"/>
      <c r="AI647" s="80"/>
      <c r="AJ647" s="81">
        <f t="shared" si="161"/>
        <v>0</v>
      </c>
      <c r="AK647" s="82"/>
      <c r="AL647" s="80"/>
      <c r="AM647" s="81">
        <v>0</v>
      </c>
      <c r="AN647" s="82"/>
      <c r="AO647" s="80"/>
      <c r="AP647" s="81">
        <v>0</v>
      </c>
      <c r="AQ647" s="82"/>
      <c r="AR647" s="80"/>
      <c r="AS647" s="81">
        <f t="shared" si="162"/>
        <v>0</v>
      </c>
      <c r="AT647" s="82"/>
      <c r="AU647" s="80"/>
      <c r="AV647" s="81">
        <f t="shared" si="163"/>
        <v>0</v>
      </c>
      <c r="AW647" s="82"/>
      <c r="AX647" s="80"/>
      <c r="AY647" s="81">
        <f t="shared" si="164"/>
        <v>0</v>
      </c>
      <c r="AZ647" s="82"/>
      <c r="BA647" s="80"/>
      <c r="BB647" s="81">
        <f t="shared" si="165"/>
        <v>0</v>
      </c>
      <c r="BC647" s="82"/>
      <c r="BD647" s="80"/>
      <c r="BE647" s="81">
        <f t="shared" si="166"/>
        <v>0</v>
      </c>
      <c r="BF647" s="82"/>
      <c r="BG647" s="80"/>
      <c r="BH647" s="81">
        <f t="shared" si="167"/>
        <v>0</v>
      </c>
      <c r="BI647" s="82"/>
      <c r="BJ647" s="80"/>
      <c r="BK647" s="81">
        <f t="shared" si="168"/>
        <v>0</v>
      </c>
      <c r="BL647" s="82"/>
      <c r="BM647" s="80"/>
      <c r="BN647" s="81">
        <f t="shared" si="169"/>
        <v>0</v>
      </c>
      <c r="BO647" s="82"/>
    </row>
    <row r="648" spans="1:67" ht="32.25" hidden="1" customHeight="1" thickBot="1">
      <c r="A648" s="71">
        <v>85646</v>
      </c>
      <c r="B648" s="71" t="s">
        <v>2242</v>
      </c>
      <c r="C648" s="221" t="str">
        <f ca="1">IF(V648&gt;0,IF($C$12=B648,COUNT($C$12:C647,1),""),"")</f>
        <v/>
      </c>
      <c r="D648" s="221" t="str">
        <f ca="1">IF(V648&gt;0,IF($D$12=B648,COUNT($D$12:D647,1),""),"")</f>
        <v/>
      </c>
      <c r="E648" s="221" t="str">
        <f ca="1">IF(V648&gt;0,IF($E$12=B648,COUNT($E$12:E647,1),""),"")</f>
        <v/>
      </c>
      <c r="F648" s="221" t="str">
        <f ca="1">IF(V648&gt;0,IF($F$12=B648,COUNT($F$12:F647,1),""),"")</f>
        <v/>
      </c>
      <c r="G648" s="120"/>
      <c r="H648" s="115">
        <v>120580</v>
      </c>
      <c r="I648" s="116" t="s">
        <v>637</v>
      </c>
      <c r="J648" s="116" t="s">
        <v>153</v>
      </c>
      <c r="K648" s="324">
        <v>1113000</v>
      </c>
      <c r="L648" s="121">
        <v>422612</v>
      </c>
      <c r="M648" s="117" t="s">
        <v>1348</v>
      </c>
      <c r="N648" s="117" t="s">
        <v>153</v>
      </c>
      <c r="O648" s="324">
        <v>583000</v>
      </c>
      <c r="P648" s="77">
        <f ca="1">SUMIF($W$12:BO648,$P$11,W648:BO648)</f>
        <v>0</v>
      </c>
      <c r="Q648" s="77">
        <f ca="1">SUMIF($W$12:BP648,$P$11,X648:BP648)</f>
        <v>0</v>
      </c>
      <c r="R648" s="77">
        <f ca="1">SUMIF($W$12:BQ648,$P$11,Y648:BQ648)</f>
        <v>0</v>
      </c>
      <c r="S648" s="78">
        <f t="shared" ca="1" si="170"/>
        <v>0</v>
      </c>
      <c r="T648" s="77">
        <f t="shared" ca="1" si="171"/>
        <v>0</v>
      </c>
      <c r="U648" s="77">
        <f t="shared" ca="1" si="172"/>
        <v>0</v>
      </c>
      <c r="V648" s="79">
        <f t="shared" ca="1" si="173"/>
        <v>0</v>
      </c>
      <c r="W648" s="80"/>
      <c r="X648" s="81">
        <f t="shared" si="157"/>
        <v>0</v>
      </c>
      <c r="Y648" s="82"/>
      <c r="Z648" s="80"/>
      <c r="AA648" s="81">
        <f t="shared" si="158"/>
        <v>0</v>
      </c>
      <c r="AB648" s="82"/>
      <c r="AC648" s="80"/>
      <c r="AD648" s="81">
        <f t="shared" si="159"/>
        <v>0</v>
      </c>
      <c r="AE648" s="82"/>
      <c r="AF648" s="80"/>
      <c r="AG648" s="81">
        <f t="shared" si="160"/>
        <v>0</v>
      </c>
      <c r="AH648" s="82"/>
      <c r="AI648" s="80"/>
      <c r="AJ648" s="81">
        <f t="shared" si="161"/>
        <v>0</v>
      </c>
      <c r="AK648" s="82"/>
      <c r="AL648" s="80"/>
      <c r="AM648" s="81">
        <v>0</v>
      </c>
      <c r="AN648" s="82"/>
      <c r="AO648" s="80"/>
      <c r="AP648" s="81">
        <v>0</v>
      </c>
      <c r="AQ648" s="82"/>
      <c r="AR648" s="80"/>
      <c r="AS648" s="81">
        <f t="shared" si="162"/>
        <v>0</v>
      </c>
      <c r="AT648" s="82"/>
      <c r="AU648" s="80"/>
      <c r="AV648" s="81">
        <f t="shared" si="163"/>
        <v>0</v>
      </c>
      <c r="AW648" s="82"/>
      <c r="AX648" s="80"/>
      <c r="AY648" s="81">
        <f t="shared" si="164"/>
        <v>0</v>
      </c>
      <c r="AZ648" s="82"/>
      <c r="BA648" s="80"/>
      <c r="BB648" s="81">
        <f t="shared" si="165"/>
        <v>0</v>
      </c>
      <c r="BC648" s="82"/>
      <c r="BD648" s="80"/>
      <c r="BE648" s="81">
        <f t="shared" si="166"/>
        <v>0</v>
      </c>
      <c r="BF648" s="82"/>
      <c r="BG648" s="80"/>
      <c r="BH648" s="81">
        <f t="shared" si="167"/>
        <v>0</v>
      </c>
      <c r="BI648" s="82"/>
      <c r="BJ648" s="80"/>
      <c r="BK648" s="81">
        <f t="shared" si="168"/>
        <v>0</v>
      </c>
      <c r="BL648" s="82"/>
      <c r="BM648" s="80"/>
      <c r="BN648" s="81">
        <f t="shared" si="169"/>
        <v>0</v>
      </c>
      <c r="BO648" s="82"/>
    </row>
    <row r="649" spans="1:67" ht="32.25" hidden="1" customHeight="1" thickBot="1">
      <c r="A649" s="71">
        <v>85647</v>
      </c>
      <c r="B649" s="71" t="s">
        <v>2242</v>
      </c>
      <c r="C649" s="221" t="str">
        <f ca="1">IF(V649&gt;0,IF($C$12=B649,COUNT($C$12:C648,1),""),"")</f>
        <v/>
      </c>
      <c r="D649" s="221" t="str">
        <f ca="1">IF(V649&gt;0,IF($D$12=B649,COUNT($D$12:D648,1),""),"")</f>
        <v/>
      </c>
      <c r="E649" s="221" t="str">
        <f ca="1">IF(V649&gt;0,IF($E$12=B649,COUNT($E$12:E648,1),""),"")</f>
        <v/>
      </c>
      <c r="F649" s="221" t="str">
        <f ca="1">IF(V649&gt;0,IF($F$12=B649,COUNT($F$12:F648,1),""),"")</f>
        <v/>
      </c>
      <c r="G649" s="120"/>
      <c r="H649" s="115">
        <v>120581</v>
      </c>
      <c r="I649" s="116" t="s">
        <v>638</v>
      </c>
      <c r="J649" s="116" t="s">
        <v>153</v>
      </c>
      <c r="K649" s="324">
        <v>2077000</v>
      </c>
      <c r="L649" s="121">
        <v>422613</v>
      </c>
      <c r="M649" s="117" t="s">
        <v>1349</v>
      </c>
      <c r="N649" s="117" t="s">
        <v>153</v>
      </c>
      <c r="O649" s="324">
        <v>718500</v>
      </c>
      <c r="P649" s="77">
        <f ca="1">SUMIF($W$12:BO649,$P$11,W649:BO649)</f>
        <v>0</v>
      </c>
      <c r="Q649" s="77">
        <f ca="1">SUMIF($W$12:BP649,$P$11,X649:BP649)</f>
        <v>0</v>
      </c>
      <c r="R649" s="77">
        <f ca="1">SUMIF($W$12:BQ649,$P$11,Y649:BQ649)</f>
        <v>0</v>
      </c>
      <c r="S649" s="78">
        <f t="shared" ca="1" si="170"/>
        <v>0</v>
      </c>
      <c r="T649" s="77">
        <f t="shared" ca="1" si="171"/>
        <v>0</v>
      </c>
      <c r="U649" s="77">
        <f t="shared" ca="1" si="172"/>
        <v>0</v>
      </c>
      <c r="V649" s="79">
        <f t="shared" ca="1" si="173"/>
        <v>0</v>
      </c>
      <c r="W649" s="80"/>
      <c r="X649" s="81">
        <f t="shared" si="157"/>
        <v>0</v>
      </c>
      <c r="Y649" s="82"/>
      <c r="Z649" s="80"/>
      <c r="AA649" s="81">
        <f t="shared" si="158"/>
        <v>0</v>
      </c>
      <c r="AB649" s="82"/>
      <c r="AC649" s="80"/>
      <c r="AD649" s="81">
        <f t="shared" si="159"/>
        <v>0</v>
      </c>
      <c r="AE649" s="82"/>
      <c r="AF649" s="80"/>
      <c r="AG649" s="81">
        <f t="shared" si="160"/>
        <v>0</v>
      </c>
      <c r="AH649" s="82"/>
      <c r="AI649" s="80"/>
      <c r="AJ649" s="81">
        <f t="shared" si="161"/>
        <v>0</v>
      </c>
      <c r="AK649" s="82"/>
      <c r="AL649" s="80"/>
      <c r="AM649" s="81">
        <v>0</v>
      </c>
      <c r="AN649" s="82"/>
      <c r="AO649" s="80"/>
      <c r="AP649" s="81">
        <v>0</v>
      </c>
      <c r="AQ649" s="82"/>
      <c r="AR649" s="80"/>
      <c r="AS649" s="81">
        <f t="shared" si="162"/>
        <v>0</v>
      </c>
      <c r="AT649" s="82"/>
      <c r="AU649" s="80"/>
      <c r="AV649" s="81">
        <f t="shared" si="163"/>
        <v>0</v>
      </c>
      <c r="AW649" s="82"/>
      <c r="AX649" s="80"/>
      <c r="AY649" s="81">
        <f t="shared" si="164"/>
        <v>0</v>
      </c>
      <c r="AZ649" s="82"/>
      <c r="BA649" s="80"/>
      <c r="BB649" s="81">
        <f t="shared" si="165"/>
        <v>0</v>
      </c>
      <c r="BC649" s="82"/>
      <c r="BD649" s="80"/>
      <c r="BE649" s="81">
        <f t="shared" si="166"/>
        <v>0</v>
      </c>
      <c r="BF649" s="82"/>
      <c r="BG649" s="80"/>
      <c r="BH649" s="81">
        <f t="shared" si="167"/>
        <v>0</v>
      </c>
      <c r="BI649" s="82"/>
      <c r="BJ649" s="80"/>
      <c r="BK649" s="81">
        <f t="shared" si="168"/>
        <v>0</v>
      </c>
      <c r="BL649" s="82"/>
      <c r="BM649" s="80"/>
      <c r="BN649" s="81">
        <f t="shared" si="169"/>
        <v>0</v>
      </c>
      <c r="BO649" s="82"/>
    </row>
    <row r="650" spans="1:67" ht="32.25" hidden="1" customHeight="1" thickBot="1">
      <c r="A650" s="71">
        <v>85648</v>
      </c>
      <c r="B650" s="71" t="s">
        <v>2242</v>
      </c>
      <c r="C650" s="221" t="str">
        <f ca="1">IF(V650&gt;0,IF($C$12=B650,COUNT($C$12:C649,1),""),"")</f>
        <v/>
      </c>
      <c r="D650" s="221" t="str">
        <f ca="1">IF(V650&gt;0,IF($D$12=B650,COUNT($D$12:D649,1),""),"")</f>
        <v/>
      </c>
      <c r="E650" s="221" t="str">
        <f ca="1">IF(V650&gt;0,IF($E$12=B650,COUNT($E$12:E649,1),""),"")</f>
        <v/>
      </c>
      <c r="F650" s="221" t="str">
        <f ca="1">IF(V650&gt;0,IF($F$12=B650,COUNT($F$12:F649,1),""),"")</f>
        <v/>
      </c>
      <c r="G650" s="120"/>
      <c r="H650" s="115">
        <v>120582</v>
      </c>
      <c r="I650" s="116" t="s">
        <v>639</v>
      </c>
      <c r="J650" s="116" t="s">
        <v>153</v>
      </c>
      <c r="K650" s="324">
        <v>2077000</v>
      </c>
      <c r="L650" s="121">
        <v>422613</v>
      </c>
      <c r="M650" s="117" t="s">
        <v>1349</v>
      </c>
      <c r="N650" s="117" t="s">
        <v>153</v>
      </c>
      <c r="O650" s="324">
        <v>718500</v>
      </c>
      <c r="P650" s="77">
        <f ca="1">SUMIF($W$12:BO650,$P$11,W650:BO650)</f>
        <v>0</v>
      </c>
      <c r="Q650" s="77">
        <f ca="1">SUMIF($W$12:BP650,$P$11,X650:BP650)</f>
        <v>0</v>
      </c>
      <c r="R650" s="77">
        <f ca="1">SUMIF($W$12:BQ650,$P$11,Y650:BQ650)</f>
        <v>0</v>
      </c>
      <c r="S650" s="78">
        <f t="shared" ca="1" si="170"/>
        <v>0</v>
      </c>
      <c r="T650" s="77">
        <f t="shared" ca="1" si="171"/>
        <v>0</v>
      </c>
      <c r="U650" s="77">
        <f t="shared" ca="1" si="172"/>
        <v>0</v>
      </c>
      <c r="V650" s="79">
        <f t="shared" ca="1" si="173"/>
        <v>0</v>
      </c>
      <c r="W650" s="80"/>
      <c r="X650" s="81">
        <f t="shared" si="157"/>
        <v>0</v>
      </c>
      <c r="Y650" s="82"/>
      <c r="Z650" s="80"/>
      <c r="AA650" s="81">
        <f t="shared" si="158"/>
        <v>0</v>
      </c>
      <c r="AB650" s="82"/>
      <c r="AC650" s="80"/>
      <c r="AD650" s="81">
        <f t="shared" si="159"/>
        <v>0</v>
      </c>
      <c r="AE650" s="82"/>
      <c r="AF650" s="80"/>
      <c r="AG650" s="81">
        <f t="shared" si="160"/>
        <v>0</v>
      </c>
      <c r="AH650" s="82"/>
      <c r="AI650" s="80"/>
      <c r="AJ650" s="81">
        <f t="shared" si="161"/>
        <v>0</v>
      </c>
      <c r="AK650" s="82"/>
      <c r="AL650" s="80"/>
      <c r="AM650" s="81">
        <v>0</v>
      </c>
      <c r="AN650" s="82"/>
      <c r="AO650" s="80"/>
      <c r="AP650" s="81">
        <v>0</v>
      </c>
      <c r="AQ650" s="82"/>
      <c r="AR650" s="80"/>
      <c r="AS650" s="81">
        <f t="shared" si="162"/>
        <v>0</v>
      </c>
      <c r="AT650" s="82"/>
      <c r="AU650" s="80"/>
      <c r="AV650" s="81">
        <f t="shared" si="163"/>
        <v>0</v>
      </c>
      <c r="AW650" s="82"/>
      <c r="AX650" s="80"/>
      <c r="AY650" s="81">
        <f t="shared" si="164"/>
        <v>0</v>
      </c>
      <c r="AZ650" s="82"/>
      <c r="BA650" s="80"/>
      <c r="BB650" s="81">
        <f t="shared" si="165"/>
        <v>0</v>
      </c>
      <c r="BC650" s="82"/>
      <c r="BD650" s="80"/>
      <c r="BE650" s="81">
        <f t="shared" si="166"/>
        <v>0</v>
      </c>
      <c r="BF650" s="82"/>
      <c r="BG650" s="80"/>
      <c r="BH650" s="81">
        <f t="shared" si="167"/>
        <v>0</v>
      </c>
      <c r="BI650" s="82"/>
      <c r="BJ650" s="80"/>
      <c r="BK650" s="81">
        <f t="shared" si="168"/>
        <v>0</v>
      </c>
      <c r="BL650" s="82"/>
      <c r="BM650" s="80"/>
      <c r="BN650" s="81">
        <f t="shared" si="169"/>
        <v>0</v>
      </c>
      <c r="BO650" s="82"/>
    </row>
    <row r="651" spans="1:67" ht="32.25" hidden="1" customHeight="1" thickBot="1">
      <c r="A651" s="71">
        <v>85649</v>
      </c>
      <c r="B651" s="71" t="s">
        <v>2242</v>
      </c>
      <c r="C651" s="221" t="str">
        <f ca="1">IF(V651&gt;0,IF($C$12=B651,COUNT($C$12:C650,1),""),"")</f>
        <v/>
      </c>
      <c r="D651" s="221" t="str">
        <f ca="1">IF(V651&gt;0,IF($D$12=B651,COUNT($D$12:D650,1),""),"")</f>
        <v/>
      </c>
      <c r="E651" s="221" t="str">
        <f ca="1">IF(V651&gt;0,IF($E$12=B651,COUNT($E$12:E650,1),""),"")</f>
        <v/>
      </c>
      <c r="F651" s="221" t="str">
        <f ca="1">IF(V651&gt;0,IF($F$12=B651,COUNT($F$12:F650,1),""),"")</f>
        <v/>
      </c>
      <c r="G651" s="120"/>
      <c r="H651" s="115">
        <v>120583</v>
      </c>
      <c r="I651" s="116" t="s">
        <v>640</v>
      </c>
      <c r="J651" s="116" t="s">
        <v>153</v>
      </c>
      <c r="K651" s="324">
        <v>2234000</v>
      </c>
      <c r="L651" s="121">
        <v>422613</v>
      </c>
      <c r="M651" s="117" t="s">
        <v>1349</v>
      </c>
      <c r="N651" s="117" t="s">
        <v>153</v>
      </c>
      <c r="O651" s="324">
        <v>718500</v>
      </c>
      <c r="P651" s="77">
        <f ca="1">SUMIF($W$12:BO651,$P$11,W651:BO651)</f>
        <v>0</v>
      </c>
      <c r="Q651" s="77">
        <f ca="1">SUMIF($W$12:BP651,$P$11,X651:BP651)</f>
        <v>0</v>
      </c>
      <c r="R651" s="77">
        <f ca="1">SUMIF($W$12:BQ651,$P$11,Y651:BQ651)</f>
        <v>0</v>
      </c>
      <c r="S651" s="78">
        <f t="shared" ca="1" si="170"/>
        <v>0</v>
      </c>
      <c r="T651" s="77">
        <f t="shared" ca="1" si="171"/>
        <v>0</v>
      </c>
      <c r="U651" s="77">
        <f t="shared" ca="1" si="172"/>
        <v>0</v>
      </c>
      <c r="V651" s="79">
        <f t="shared" ca="1" si="173"/>
        <v>0</v>
      </c>
      <c r="W651" s="80"/>
      <c r="X651" s="81">
        <f t="shared" si="157"/>
        <v>0</v>
      </c>
      <c r="Y651" s="82"/>
      <c r="Z651" s="80"/>
      <c r="AA651" s="81">
        <f t="shared" si="158"/>
        <v>0</v>
      </c>
      <c r="AB651" s="82"/>
      <c r="AC651" s="80"/>
      <c r="AD651" s="81">
        <f t="shared" si="159"/>
        <v>0</v>
      </c>
      <c r="AE651" s="82"/>
      <c r="AF651" s="80"/>
      <c r="AG651" s="81">
        <f t="shared" si="160"/>
        <v>0</v>
      </c>
      <c r="AH651" s="82"/>
      <c r="AI651" s="80"/>
      <c r="AJ651" s="81">
        <f t="shared" si="161"/>
        <v>0</v>
      </c>
      <c r="AK651" s="82"/>
      <c r="AL651" s="80"/>
      <c r="AM651" s="81">
        <v>0</v>
      </c>
      <c r="AN651" s="82"/>
      <c r="AO651" s="80"/>
      <c r="AP651" s="81">
        <v>0</v>
      </c>
      <c r="AQ651" s="82"/>
      <c r="AR651" s="80"/>
      <c r="AS651" s="81">
        <f t="shared" si="162"/>
        <v>0</v>
      </c>
      <c r="AT651" s="82"/>
      <c r="AU651" s="80"/>
      <c r="AV651" s="81">
        <f t="shared" si="163"/>
        <v>0</v>
      </c>
      <c r="AW651" s="82"/>
      <c r="AX651" s="80"/>
      <c r="AY651" s="81">
        <f t="shared" si="164"/>
        <v>0</v>
      </c>
      <c r="AZ651" s="82"/>
      <c r="BA651" s="80"/>
      <c r="BB651" s="81">
        <f t="shared" si="165"/>
        <v>0</v>
      </c>
      <c r="BC651" s="82"/>
      <c r="BD651" s="80"/>
      <c r="BE651" s="81">
        <f t="shared" si="166"/>
        <v>0</v>
      </c>
      <c r="BF651" s="82"/>
      <c r="BG651" s="80"/>
      <c r="BH651" s="81">
        <f t="shared" si="167"/>
        <v>0</v>
      </c>
      <c r="BI651" s="82"/>
      <c r="BJ651" s="80"/>
      <c r="BK651" s="81">
        <f t="shared" si="168"/>
        <v>0</v>
      </c>
      <c r="BL651" s="82"/>
      <c r="BM651" s="80"/>
      <c r="BN651" s="81">
        <f t="shared" si="169"/>
        <v>0</v>
      </c>
      <c r="BO651" s="82"/>
    </row>
    <row r="652" spans="1:67" ht="32.25" hidden="1" customHeight="1" thickBot="1">
      <c r="A652" s="71">
        <v>85650</v>
      </c>
      <c r="B652" s="71" t="s">
        <v>2242</v>
      </c>
      <c r="C652" s="221" t="str">
        <f ca="1">IF(V652&gt;0,IF($C$12=B652,COUNT($C$12:C651,1),""),"")</f>
        <v/>
      </c>
      <c r="D652" s="221" t="str">
        <f ca="1">IF(V652&gt;0,IF($D$12=B652,COUNT($D$12:D651,1),""),"")</f>
        <v/>
      </c>
      <c r="E652" s="221" t="str">
        <f ca="1">IF(V652&gt;0,IF($E$12=B652,COUNT($E$12:E651,1),""),"")</f>
        <v/>
      </c>
      <c r="F652" s="221" t="str">
        <f ca="1">IF(V652&gt;0,IF($F$12=B652,COUNT($F$12:F651,1),""),"")</f>
        <v/>
      </c>
      <c r="G652" s="120"/>
      <c r="H652" s="115">
        <v>120584</v>
      </c>
      <c r="I652" s="116" t="s">
        <v>641</v>
      </c>
      <c r="J652" s="116" t="s">
        <v>153</v>
      </c>
      <c r="K652" s="324">
        <v>3112000</v>
      </c>
      <c r="L652" s="121">
        <v>422614</v>
      </c>
      <c r="M652" s="117" t="s">
        <v>1350</v>
      </c>
      <c r="N652" s="117" t="s">
        <v>153</v>
      </c>
      <c r="O652" s="324">
        <v>923000</v>
      </c>
      <c r="P652" s="77">
        <f ca="1">SUMIF($W$12:BO652,$P$11,W652:BO652)</f>
        <v>0</v>
      </c>
      <c r="Q652" s="77">
        <f ca="1">SUMIF($W$12:BP652,$P$11,X652:BP652)</f>
        <v>0</v>
      </c>
      <c r="R652" s="77">
        <f ca="1">SUMIF($W$12:BQ652,$P$11,Y652:BQ652)</f>
        <v>0</v>
      </c>
      <c r="S652" s="78">
        <f t="shared" ca="1" si="170"/>
        <v>0</v>
      </c>
      <c r="T652" s="77">
        <f t="shared" ca="1" si="171"/>
        <v>0</v>
      </c>
      <c r="U652" s="77">
        <f t="shared" ca="1" si="172"/>
        <v>0</v>
      </c>
      <c r="V652" s="79">
        <f t="shared" ca="1" si="173"/>
        <v>0</v>
      </c>
      <c r="W652" s="80"/>
      <c r="X652" s="81">
        <f t="shared" si="157"/>
        <v>0</v>
      </c>
      <c r="Y652" s="82"/>
      <c r="Z652" s="80"/>
      <c r="AA652" s="81">
        <f t="shared" si="158"/>
        <v>0</v>
      </c>
      <c r="AB652" s="82"/>
      <c r="AC652" s="80"/>
      <c r="AD652" s="81">
        <f t="shared" si="159"/>
        <v>0</v>
      </c>
      <c r="AE652" s="82"/>
      <c r="AF652" s="80"/>
      <c r="AG652" s="81">
        <f t="shared" si="160"/>
        <v>0</v>
      </c>
      <c r="AH652" s="82"/>
      <c r="AI652" s="80"/>
      <c r="AJ652" s="81">
        <f t="shared" si="161"/>
        <v>0</v>
      </c>
      <c r="AK652" s="82"/>
      <c r="AL652" s="80"/>
      <c r="AM652" s="81">
        <v>0</v>
      </c>
      <c r="AN652" s="82"/>
      <c r="AO652" s="80"/>
      <c r="AP652" s="81">
        <v>0</v>
      </c>
      <c r="AQ652" s="82"/>
      <c r="AR652" s="80"/>
      <c r="AS652" s="81">
        <f t="shared" si="162"/>
        <v>0</v>
      </c>
      <c r="AT652" s="82"/>
      <c r="AU652" s="80"/>
      <c r="AV652" s="81">
        <f t="shared" si="163"/>
        <v>0</v>
      </c>
      <c r="AW652" s="82"/>
      <c r="AX652" s="80"/>
      <c r="AY652" s="81">
        <f t="shared" si="164"/>
        <v>0</v>
      </c>
      <c r="AZ652" s="82"/>
      <c r="BA652" s="80"/>
      <c r="BB652" s="81">
        <f t="shared" si="165"/>
        <v>0</v>
      </c>
      <c r="BC652" s="82"/>
      <c r="BD652" s="80"/>
      <c r="BE652" s="81">
        <f t="shared" si="166"/>
        <v>0</v>
      </c>
      <c r="BF652" s="82"/>
      <c r="BG652" s="80"/>
      <c r="BH652" s="81">
        <f t="shared" si="167"/>
        <v>0</v>
      </c>
      <c r="BI652" s="82"/>
      <c r="BJ652" s="80"/>
      <c r="BK652" s="81">
        <f t="shared" si="168"/>
        <v>0</v>
      </c>
      <c r="BL652" s="82"/>
      <c r="BM652" s="80"/>
      <c r="BN652" s="81">
        <f t="shared" si="169"/>
        <v>0</v>
      </c>
      <c r="BO652" s="82"/>
    </row>
    <row r="653" spans="1:67" ht="32.25" hidden="1" customHeight="1" thickBot="1">
      <c r="A653" s="71">
        <v>85651</v>
      </c>
      <c r="B653" s="71" t="s">
        <v>2242</v>
      </c>
      <c r="C653" s="221" t="str">
        <f ca="1">IF(V653&gt;0,IF($C$12=B653,COUNT($C$12:C652,1),""),"")</f>
        <v/>
      </c>
      <c r="D653" s="221" t="str">
        <f ca="1">IF(V653&gt;0,IF($D$12=B653,COUNT($D$12:D652,1),""),"")</f>
        <v/>
      </c>
      <c r="E653" s="221" t="str">
        <f ca="1">IF(V653&gt;0,IF($E$12=B653,COUNT($E$12:E652,1),""),"")</f>
        <v/>
      </c>
      <c r="F653" s="221" t="str">
        <f ca="1">IF(V653&gt;0,IF($F$12=B653,COUNT($F$12:F652,1),""),"")</f>
        <v/>
      </c>
      <c r="G653" s="120"/>
      <c r="H653" s="115">
        <v>120585</v>
      </c>
      <c r="I653" s="116" t="s">
        <v>642</v>
      </c>
      <c r="J653" s="116" t="s">
        <v>153</v>
      </c>
      <c r="K653" s="324">
        <v>3112000</v>
      </c>
      <c r="L653" s="121">
        <v>422614</v>
      </c>
      <c r="M653" s="117" t="s">
        <v>1350</v>
      </c>
      <c r="N653" s="117" t="s">
        <v>153</v>
      </c>
      <c r="O653" s="324">
        <v>923000</v>
      </c>
      <c r="P653" s="77">
        <f ca="1">SUMIF($W$12:BO653,$P$11,W653:BO653)</f>
        <v>0</v>
      </c>
      <c r="Q653" s="77">
        <f ca="1">SUMIF($W$12:BP653,$P$11,X653:BP653)</f>
        <v>0</v>
      </c>
      <c r="R653" s="77">
        <f ca="1">SUMIF($W$12:BQ653,$P$11,Y653:BQ653)</f>
        <v>0</v>
      </c>
      <c r="S653" s="78">
        <f t="shared" ca="1" si="170"/>
        <v>0</v>
      </c>
      <c r="T653" s="77">
        <f t="shared" ca="1" si="171"/>
        <v>0</v>
      </c>
      <c r="U653" s="77">
        <f t="shared" ca="1" si="172"/>
        <v>0</v>
      </c>
      <c r="V653" s="79">
        <f t="shared" ca="1" si="173"/>
        <v>0</v>
      </c>
      <c r="W653" s="80"/>
      <c r="X653" s="81">
        <f t="shared" si="157"/>
        <v>0</v>
      </c>
      <c r="Y653" s="82"/>
      <c r="Z653" s="80"/>
      <c r="AA653" s="81">
        <f t="shared" si="158"/>
        <v>0</v>
      </c>
      <c r="AB653" s="82"/>
      <c r="AC653" s="80"/>
      <c r="AD653" s="81">
        <f t="shared" si="159"/>
        <v>0</v>
      </c>
      <c r="AE653" s="82"/>
      <c r="AF653" s="80"/>
      <c r="AG653" s="81">
        <f t="shared" si="160"/>
        <v>0</v>
      </c>
      <c r="AH653" s="82"/>
      <c r="AI653" s="80"/>
      <c r="AJ653" s="81">
        <f t="shared" si="161"/>
        <v>0</v>
      </c>
      <c r="AK653" s="82"/>
      <c r="AL653" s="80"/>
      <c r="AM653" s="81">
        <v>0</v>
      </c>
      <c r="AN653" s="82"/>
      <c r="AO653" s="80"/>
      <c r="AP653" s="81">
        <v>0</v>
      </c>
      <c r="AQ653" s="82"/>
      <c r="AR653" s="80"/>
      <c r="AS653" s="81">
        <f t="shared" si="162"/>
        <v>0</v>
      </c>
      <c r="AT653" s="82"/>
      <c r="AU653" s="80"/>
      <c r="AV653" s="81">
        <f t="shared" si="163"/>
        <v>0</v>
      </c>
      <c r="AW653" s="82"/>
      <c r="AX653" s="80"/>
      <c r="AY653" s="81">
        <f t="shared" si="164"/>
        <v>0</v>
      </c>
      <c r="AZ653" s="82"/>
      <c r="BA653" s="80"/>
      <c r="BB653" s="81">
        <f t="shared" si="165"/>
        <v>0</v>
      </c>
      <c r="BC653" s="82"/>
      <c r="BD653" s="80"/>
      <c r="BE653" s="81">
        <f t="shared" si="166"/>
        <v>0</v>
      </c>
      <c r="BF653" s="82"/>
      <c r="BG653" s="80"/>
      <c r="BH653" s="81">
        <f t="shared" si="167"/>
        <v>0</v>
      </c>
      <c r="BI653" s="82"/>
      <c r="BJ653" s="80"/>
      <c r="BK653" s="81">
        <f t="shared" si="168"/>
        <v>0</v>
      </c>
      <c r="BL653" s="82"/>
      <c r="BM653" s="80"/>
      <c r="BN653" s="81">
        <f t="shared" si="169"/>
        <v>0</v>
      </c>
      <c r="BO653" s="82"/>
    </row>
    <row r="654" spans="1:67" ht="32.25" hidden="1" customHeight="1" thickBot="1">
      <c r="A654" s="71">
        <v>85652</v>
      </c>
      <c r="B654" s="71" t="s">
        <v>2242</v>
      </c>
      <c r="C654" s="221" t="str">
        <f ca="1">IF(V654&gt;0,IF($C$12=B654,COUNT($C$12:C653,1),""),"")</f>
        <v/>
      </c>
      <c r="D654" s="221" t="str">
        <f ca="1">IF(V654&gt;0,IF($D$12=B654,COUNT($D$12:D653,1),""),"")</f>
        <v/>
      </c>
      <c r="E654" s="221" t="str">
        <f ca="1">IF(V654&gt;0,IF($E$12=B654,COUNT($E$12:E653,1),""),"")</f>
        <v/>
      </c>
      <c r="F654" s="221" t="str">
        <f ca="1">IF(V654&gt;0,IF($F$12=B654,COUNT($F$12:F653,1),""),"")</f>
        <v/>
      </c>
      <c r="G654" s="120"/>
      <c r="H654" s="115">
        <v>120586</v>
      </c>
      <c r="I654" s="116" t="s">
        <v>643</v>
      </c>
      <c r="J654" s="116" t="s">
        <v>153</v>
      </c>
      <c r="K654" s="324">
        <v>3339000</v>
      </c>
      <c r="L654" s="121">
        <v>422614</v>
      </c>
      <c r="M654" s="117" t="s">
        <v>1350</v>
      </c>
      <c r="N654" s="117" t="s">
        <v>153</v>
      </c>
      <c r="O654" s="324">
        <v>923000</v>
      </c>
      <c r="P654" s="77">
        <f ca="1">SUMIF($W$12:BO654,$P$11,W654:BO654)</f>
        <v>0</v>
      </c>
      <c r="Q654" s="77">
        <f ca="1">SUMIF($W$12:BP654,$P$11,X654:BP654)</f>
        <v>0</v>
      </c>
      <c r="R654" s="77">
        <f ca="1">SUMIF($W$12:BQ654,$P$11,Y654:BQ654)</f>
        <v>0</v>
      </c>
      <c r="S654" s="78">
        <f t="shared" ca="1" si="170"/>
        <v>0</v>
      </c>
      <c r="T654" s="77">
        <f t="shared" ca="1" si="171"/>
        <v>0</v>
      </c>
      <c r="U654" s="77">
        <f t="shared" ca="1" si="172"/>
        <v>0</v>
      </c>
      <c r="V654" s="79">
        <f t="shared" ca="1" si="173"/>
        <v>0</v>
      </c>
      <c r="W654" s="80"/>
      <c r="X654" s="81">
        <f t="shared" ref="X654:X717" si="174">W654</f>
        <v>0</v>
      </c>
      <c r="Y654" s="82"/>
      <c r="Z654" s="80"/>
      <c r="AA654" s="81">
        <f t="shared" ref="AA654:AA717" si="175">Z654</f>
        <v>0</v>
      </c>
      <c r="AB654" s="82"/>
      <c r="AC654" s="80"/>
      <c r="AD654" s="81">
        <f t="shared" ref="AD654:AD717" si="176">AC654</f>
        <v>0</v>
      </c>
      <c r="AE654" s="82"/>
      <c r="AF654" s="80"/>
      <c r="AG654" s="81">
        <f t="shared" ref="AG654:AG717" si="177">AF654</f>
        <v>0</v>
      </c>
      <c r="AH654" s="82"/>
      <c r="AI654" s="80"/>
      <c r="AJ654" s="81">
        <f t="shared" ref="AJ654:AJ717" si="178">AI654</f>
        <v>0</v>
      </c>
      <c r="AK654" s="82"/>
      <c r="AL654" s="80"/>
      <c r="AM654" s="81">
        <v>0</v>
      </c>
      <c r="AN654" s="82"/>
      <c r="AO654" s="80"/>
      <c r="AP654" s="81">
        <v>0</v>
      </c>
      <c r="AQ654" s="82"/>
      <c r="AR654" s="80"/>
      <c r="AS654" s="81">
        <f t="shared" ref="AS654:AS717" si="179">AR654</f>
        <v>0</v>
      </c>
      <c r="AT654" s="82"/>
      <c r="AU654" s="80"/>
      <c r="AV654" s="81">
        <f t="shared" ref="AV654:AV717" si="180">AU654</f>
        <v>0</v>
      </c>
      <c r="AW654" s="82"/>
      <c r="AX654" s="80"/>
      <c r="AY654" s="81">
        <f t="shared" ref="AY654:AY717" si="181">AX654</f>
        <v>0</v>
      </c>
      <c r="AZ654" s="82"/>
      <c r="BA654" s="80"/>
      <c r="BB654" s="81">
        <f t="shared" ref="BB654:BB717" si="182">BA654</f>
        <v>0</v>
      </c>
      <c r="BC654" s="82"/>
      <c r="BD654" s="80"/>
      <c r="BE654" s="81">
        <f t="shared" ref="BE654:BE717" si="183">BD654</f>
        <v>0</v>
      </c>
      <c r="BF654" s="82"/>
      <c r="BG654" s="80"/>
      <c r="BH654" s="81">
        <f t="shared" ref="BH654:BH717" si="184">BG654</f>
        <v>0</v>
      </c>
      <c r="BI654" s="82"/>
      <c r="BJ654" s="80"/>
      <c r="BK654" s="81">
        <f t="shared" ref="BK654:BK717" si="185">BJ654</f>
        <v>0</v>
      </c>
      <c r="BL654" s="82"/>
      <c r="BM654" s="80"/>
      <c r="BN654" s="81">
        <f t="shared" ref="BN654:BN717" si="186">BM654</f>
        <v>0</v>
      </c>
      <c r="BO654" s="82"/>
    </row>
    <row r="655" spans="1:67" ht="32.25" hidden="1" customHeight="1" thickBot="1">
      <c r="A655" s="71">
        <v>85653</v>
      </c>
      <c r="B655" s="71" t="s">
        <v>2242</v>
      </c>
      <c r="C655" s="221" t="str">
        <f ca="1">IF(V655&gt;0,IF($C$12=B655,COUNT($C$12:C654,1),""),"")</f>
        <v/>
      </c>
      <c r="D655" s="221" t="str">
        <f ca="1">IF(V655&gt;0,IF($D$12=B655,COUNT($D$12:D654,1),""),"")</f>
        <v/>
      </c>
      <c r="E655" s="221" t="str">
        <f ca="1">IF(V655&gt;0,IF($E$12=B655,COUNT($E$12:E654,1),""),"")</f>
        <v/>
      </c>
      <c r="F655" s="221" t="str">
        <f ca="1">IF(V655&gt;0,IF($F$12=B655,COUNT($F$12:F654,1),""),"")</f>
        <v/>
      </c>
      <c r="G655" s="120"/>
      <c r="H655" s="115">
        <v>120587</v>
      </c>
      <c r="I655" s="116" t="s">
        <v>644</v>
      </c>
      <c r="J655" s="116" t="s">
        <v>153</v>
      </c>
      <c r="K655" s="324">
        <v>4155000</v>
      </c>
      <c r="L655" s="121">
        <v>422615</v>
      </c>
      <c r="M655" s="117" t="s">
        <v>1351</v>
      </c>
      <c r="N655" s="117" t="s">
        <v>153</v>
      </c>
      <c r="O655" s="324">
        <v>923000</v>
      </c>
      <c r="P655" s="77">
        <f ca="1">SUMIF($W$12:BO655,$P$11,W655:BO655)</f>
        <v>0</v>
      </c>
      <c r="Q655" s="77">
        <f ca="1">SUMIF($W$12:BP655,$P$11,X655:BP655)</f>
        <v>0</v>
      </c>
      <c r="R655" s="77">
        <f ca="1">SUMIF($W$12:BQ655,$P$11,Y655:BQ655)</f>
        <v>0</v>
      </c>
      <c r="S655" s="78">
        <f t="shared" ca="1" si="170"/>
        <v>0</v>
      </c>
      <c r="T655" s="77">
        <f t="shared" ca="1" si="171"/>
        <v>0</v>
      </c>
      <c r="U655" s="77">
        <f t="shared" ca="1" si="172"/>
        <v>0</v>
      </c>
      <c r="V655" s="79">
        <f t="shared" ca="1" si="173"/>
        <v>0</v>
      </c>
      <c r="W655" s="80"/>
      <c r="X655" s="81">
        <f t="shared" si="174"/>
        <v>0</v>
      </c>
      <c r="Y655" s="82"/>
      <c r="Z655" s="80"/>
      <c r="AA655" s="81">
        <f t="shared" si="175"/>
        <v>0</v>
      </c>
      <c r="AB655" s="82"/>
      <c r="AC655" s="80"/>
      <c r="AD655" s="81">
        <f t="shared" si="176"/>
        <v>0</v>
      </c>
      <c r="AE655" s="82"/>
      <c r="AF655" s="80"/>
      <c r="AG655" s="81">
        <f t="shared" si="177"/>
        <v>0</v>
      </c>
      <c r="AH655" s="82"/>
      <c r="AI655" s="80"/>
      <c r="AJ655" s="81">
        <f t="shared" si="178"/>
        <v>0</v>
      </c>
      <c r="AK655" s="82"/>
      <c r="AL655" s="80"/>
      <c r="AM655" s="81">
        <v>0</v>
      </c>
      <c r="AN655" s="82"/>
      <c r="AO655" s="80"/>
      <c r="AP655" s="81">
        <v>0</v>
      </c>
      <c r="AQ655" s="82"/>
      <c r="AR655" s="80"/>
      <c r="AS655" s="81">
        <f t="shared" si="179"/>
        <v>0</v>
      </c>
      <c r="AT655" s="82"/>
      <c r="AU655" s="80"/>
      <c r="AV655" s="81">
        <f t="shared" si="180"/>
        <v>0</v>
      </c>
      <c r="AW655" s="82"/>
      <c r="AX655" s="80"/>
      <c r="AY655" s="81">
        <f t="shared" si="181"/>
        <v>0</v>
      </c>
      <c r="AZ655" s="82"/>
      <c r="BA655" s="80"/>
      <c r="BB655" s="81">
        <f t="shared" si="182"/>
        <v>0</v>
      </c>
      <c r="BC655" s="82"/>
      <c r="BD655" s="80"/>
      <c r="BE655" s="81">
        <f t="shared" si="183"/>
        <v>0</v>
      </c>
      <c r="BF655" s="82"/>
      <c r="BG655" s="80"/>
      <c r="BH655" s="81">
        <f t="shared" si="184"/>
        <v>0</v>
      </c>
      <c r="BI655" s="82"/>
      <c r="BJ655" s="80"/>
      <c r="BK655" s="81">
        <f t="shared" si="185"/>
        <v>0</v>
      </c>
      <c r="BL655" s="82"/>
      <c r="BM655" s="80"/>
      <c r="BN655" s="81">
        <f t="shared" si="186"/>
        <v>0</v>
      </c>
      <c r="BO655" s="82"/>
    </row>
    <row r="656" spans="1:67" ht="32.25" hidden="1" customHeight="1" thickBot="1">
      <c r="A656" s="71">
        <v>85654</v>
      </c>
      <c r="B656" s="71" t="s">
        <v>2242</v>
      </c>
      <c r="C656" s="221" t="str">
        <f ca="1">IF(V656&gt;0,IF($C$12=B656,COUNT($C$12:C655,1),""),"")</f>
        <v/>
      </c>
      <c r="D656" s="221" t="str">
        <f ca="1">IF(V656&gt;0,IF($D$12=B656,COUNT($D$12:D655,1),""),"")</f>
        <v/>
      </c>
      <c r="E656" s="221" t="str">
        <f ca="1">IF(V656&gt;0,IF($E$12=B656,COUNT($E$12:E655,1),""),"")</f>
        <v/>
      </c>
      <c r="F656" s="221" t="str">
        <f ca="1">IF(V656&gt;0,IF($F$12=B656,COUNT($F$12:F655,1),""),"")</f>
        <v/>
      </c>
      <c r="G656" s="120"/>
      <c r="H656" s="115">
        <v>120588</v>
      </c>
      <c r="I656" s="116" t="s">
        <v>645</v>
      </c>
      <c r="J656" s="116" t="s">
        <v>153</v>
      </c>
      <c r="K656" s="324">
        <v>4155000</v>
      </c>
      <c r="L656" s="121">
        <v>422615</v>
      </c>
      <c r="M656" s="117" t="s">
        <v>1351</v>
      </c>
      <c r="N656" s="117" t="s">
        <v>153</v>
      </c>
      <c r="O656" s="324">
        <v>923000</v>
      </c>
      <c r="P656" s="77">
        <f ca="1">SUMIF($W$12:BO656,$P$11,W656:BO656)</f>
        <v>0</v>
      </c>
      <c r="Q656" s="77">
        <f ca="1">SUMIF($W$12:BP656,$P$11,X656:BP656)</f>
        <v>0</v>
      </c>
      <c r="R656" s="77">
        <f ca="1">SUMIF($W$12:BQ656,$P$11,Y656:BQ656)</f>
        <v>0</v>
      </c>
      <c r="S656" s="78">
        <f t="shared" ca="1" si="170"/>
        <v>0</v>
      </c>
      <c r="T656" s="77">
        <f t="shared" ca="1" si="171"/>
        <v>0</v>
      </c>
      <c r="U656" s="77">
        <f t="shared" ca="1" si="172"/>
        <v>0</v>
      </c>
      <c r="V656" s="79">
        <f t="shared" ca="1" si="173"/>
        <v>0</v>
      </c>
      <c r="W656" s="80"/>
      <c r="X656" s="81">
        <f t="shared" si="174"/>
        <v>0</v>
      </c>
      <c r="Y656" s="82"/>
      <c r="Z656" s="80"/>
      <c r="AA656" s="81">
        <f t="shared" si="175"/>
        <v>0</v>
      </c>
      <c r="AB656" s="82"/>
      <c r="AC656" s="80"/>
      <c r="AD656" s="81">
        <f t="shared" si="176"/>
        <v>0</v>
      </c>
      <c r="AE656" s="82"/>
      <c r="AF656" s="80"/>
      <c r="AG656" s="81">
        <f t="shared" si="177"/>
        <v>0</v>
      </c>
      <c r="AH656" s="82"/>
      <c r="AI656" s="80"/>
      <c r="AJ656" s="81">
        <f t="shared" si="178"/>
        <v>0</v>
      </c>
      <c r="AK656" s="82"/>
      <c r="AL656" s="80"/>
      <c r="AM656" s="81">
        <v>0</v>
      </c>
      <c r="AN656" s="82"/>
      <c r="AO656" s="80"/>
      <c r="AP656" s="81">
        <v>0</v>
      </c>
      <c r="AQ656" s="82"/>
      <c r="AR656" s="80"/>
      <c r="AS656" s="81">
        <f t="shared" si="179"/>
        <v>0</v>
      </c>
      <c r="AT656" s="82"/>
      <c r="AU656" s="80"/>
      <c r="AV656" s="81">
        <f t="shared" si="180"/>
        <v>0</v>
      </c>
      <c r="AW656" s="82"/>
      <c r="AX656" s="80"/>
      <c r="AY656" s="81">
        <f t="shared" si="181"/>
        <v>0</v>
      </c>
      <c r="AZ656" s="82"/>
      <c r="BA656" s="80"/>
      <c r="BB656" s="81">
        <f t="shared" si="182"/>
        <v>0</v>
      </c>
      <c r="BC656" s="82"/>
      <c r="BD656" s="80"/>
      <c r="BE656" s="81">
        <f t="shared" si="183"/>
        <v>0</v>
      </c>
      <c r="BF656" s="82"/>
      <c r="BG656" s="80"/>
      <c r="BH656" s="81">
        <f t="shared" si="184"/>
        <v>0</v>
      </c>
      <c r="BI656" s="82"/>
      <c r="BJ656" s="80"/>
      <c r="BK656" s="81">
        <f t="shared" si="185"/>
        <v>0</v>
      </c>
      <c r="BL656" s="82"/>
      <c r="BM656" s="80"/>
      <c r="BN656" s="81">
        <f t="shared" si="186"/>
        <v>0</v>
      </c>
      <c r="BO656" s="82"/>
    </row>
    <row r="657" spans="1:67" ht="32.25" hidden="1" customHeight="1" thickBot="1">
      <c r="A657" s="71">
        <v>85655</v>
      </c>
      <c r="B657" s="71" t="s">
        <v>2242</v>
      </c>
      <c r="C657" s="221" t="str">
        <f ca="1">IF(V657&gt;0,IF($C$12=B657,COUNT($C$12:C656,1),""),"")</f>
        <v/>
      </c>
      <c r="D657" s="221" t="str">
        <f ca="1">IF(V657&gt;0,IF($D$12=B657,COUNT($D$12:D656,1),""),"")</f>
        <v/>
      </c>
      <c r="E657" s="221" t="str">
        <f ca="1">IF(V657&gt;0,IF($E$12=B657,COUNT($E$12:E656,1),""),"")</f>
        <v/>
      </c>
      <c r="F657" s="221" t="str">
        <f ca="1">IF(V657&gt;0,IF($F$12=B657,COUNT($F$12:F656,1),""),"")</f>
        <v/>
      </c>
      <c r="G657" s="120"/>
      <c r="H657" s="115">
        <v>120589</v>
      </c>
      <c r="I657" s="116" t="s">
        <v>646</v>
      </c>
      <c r="J657" s="116" t="s">
        <v>153</v>
      </c>
      <c r="K657" s="324">
        <v>4460000</v>
      </c>
      <c r="L657" s="121">
        <v>422615</v>
      </c>
      <c r="M657" s="117" t="s">
        <v>1351</v>
      </c>
      <c r="N657" s="117" t="s">
        <v>153</v>
      </c>
      <c r="O657" s="324">
        <v>923000</v>
      </c>
      <c r="P657" s="77">
        <f ca="1">SUMIF($W$12:BO657,$P$11,W657:BO657)</f>
        <v>0</v>
      </c>
      <c r="Q657" s="77">
        <f ca="1">SUMIF($W$12:BP657,$P$11,X657:BP657)</f>
        <v>0</v>
      </c>
      <c r="R657" s="77">
        <f ca="1">SUMIF($W$12:BQ657,$P$11,Y657:BQ657)</f>
        <v>0</v>
      </c>
      <c r="S657" s="78">
        <f t="shared" ca="1" si="170"/>
        <v>0</v>
      </c>
      <c r="T657" s="77">
        <f t="shared" ca="1" si="171"/>
        <v>0</v>
      </c>
      <c r="U657" s="77">
        <f t="shared" ca="1" si="172"/>
        <v>0</v>
      </c>
      <c r="V657" s="79">
        <f t="shared" ca="1" si="173"/>
        <v>0</v>
      </c>
      <c r="W657" s="80"/>
      <c r="X657" s="81">
        <f t="shared" si="174"/>
        <v>0</v>
      </c>
      <c r="Y657" s="82"/>
      <c r="Z657" s="80"/>
      <c r="AA657" s="81">
        <f t="shared" si="175"/>
        <v>0</v>
      </c>
      <c r="AB657" s="82"/>
      <c r="AC657" s="80"/>
      <c r="AD657" s="81">
        <f t="shared" si="176"/>
        <v>0</v>
      </c>
      <c r="AE657" s="82"/>
      <c r="AF657" s="80"/>
      <c r="AG657" s="81">
        <f t="shared" si="177"/>
        <v>0</v>
      </c>
      <c r="AH657" s="82"/>
      <c r="AI657" s="80"/>
      <c r="AJ657" s="81">
        <f t="shared" si="178"/>
        <v>0</v>
      </c>
      <c r="AK657" s="82"/>
      <c r="AL657" s="80"/>
      <c r="AM657" s="81">
        <v>0</v>
      </c>
      <c r="AN657" s="82"/>
      <c r="AO657" s="80"/>
      <c r="AP657" s="81">
        <v>0</v>
      </c>
      <c r="AQ657" s="82"/>
      <c r="AR657" s="80"/>
      <c r="AS657" s="81">
        <f t="shared" si="179"/>
        <v>0</v>
      </c>
      <c r="AT657" s="82"/>
      <c r="AU657" s="80"/>
      <c r="AV657" s="81">
        <f t="shared" si="180"/>
        <v>0</v>
      </c>
      <c r="AW657" s="82"/>
      <c r="AX657" s="80"/>
      <c r="AY657" s="81">
        <f t="shared" si="181"/>
        <v>0</v>
      </c>
      <c r="AZ657" s="82"/>
      <c r="BA657" s="80"/>
      <c r="BB657" s="81">
        <f t="shared" si="182"/>
        <v>0</v>
      </c>
      <c r="BC657" s="82"/>
      <c r="BD657" s="80"/>
      <c r="BE657" s="81">
        <f t="shared" si="183"/>
        <v>0</v>
      </c>
      <c r="BF657" s="82"/>
      <c r="BG657" s="80"/>
      <c r="BH657" s="81">
        <f t="shared" si="184"/>
        <v>0</v>
      </c>
      <c r="BI657" s="82"/>
      <c r="BJ657" s="80"/>
      <c r="BK657" s="81">
        <f t="shared" si="185"/>
        <v>0</v>
      </c>
      <c r="BL657" s="82"/>
      <c r="BM657" s="80"/>
      <c r="BN657" s="81">
        <f t="shared" si="186"/>
        <v>0</v>
      </c>
      <c r="BO657" s="82"/>
    </row>
    <row r="658" spans="1:67" ht="32.25" hidden="1" customHeight="1" thickBot="1">
      <c r="A658" s="71">
        <v>85656</v>
      </c>
      <c r="B658" s="71" t="s">
        <v>2242</v>
      </c>
      <c r="C658" s="221" t="str">
        <f ca="1">IF(V658&gt;0,IF($C$12=B658,COUNT($C$12:C657,1),""),"")</f>
        <v/>
      </c>
      <c r="D658" s="221" t="str">
        <f ca="1">IF(V658&gt;0,IF($D$12=B658,COUNT($D$12:D657,1),""),"")</f>
        <v/>
      </c>
      <c r="E658" s="221" t="str">
        <f ca="1">IF(V658&gt;0,IF($E$12=B658,COUNT($E$12:E657,1),""),"")</f>
        <v/>
      </c>
      <c r="F658" s="221" t="str">
        <f ca="1">IF(V658&gt;0,IF($F$12=B658,COUNT($F$12:F657,1),""),"")</f>
        <v/>
      </c>
      <c r="G658" s="120"/>
      <c r="H658" s="115">
        <v>121001</v>
      </c>
      <c r="I658" s="116" t="s">
        <v>647</v>
      </c>
      <c r="J658" s="116" t="s">
        <v>153</v>
      </c>
      <c r="K658" s="324">
        <v>20815000</v>
      </c>
      <c r="L658" s="121">
        <v>422620</v>
      </c>
      <c r="M658" s="117" t="s">
        <v>1356</v>
      </c>
      <c r="N658" s="117" t="s">
        <v>153</v>
      </c>
      <c r="O658" s="324">
        <v>5397000</v>
      </c>
      <c r="P658" s="77">
        <f ca="1">SUMIF($W$12:BO658,$P$11,W658:BO658)</f>
        <v>0</v>
      </c>
      <c r="Q658" s="77">
        <f ca="1">SUMIF($W$12:BP658,$P$11,X658:BP658)</f>
        <v>0</v>
      </c>
      <c r="R658" s="77">
        <f ca="1">SUMIF($W$12:BQ658,$P$11,Y658:BQ658)</f>
        <v>0</v>
      </c>
      <c r="S658" s="78">
        <f t="shared" ca="1" si="170"/>
        <v>0</v>
      </c>
      <c r="T658" s="77">
        <f t="shared" ca="1" si="171"/>
        <v>0</v>
      </c>
      <c r="U658" s="77">
        <f t="shared" ca="1" si="172"/>
        <v>0</v>
      </c>
      <c r="V658" s="79">
        <f t="shared" ca="1" si="173"/>
        <v>0</v>
      </c>
      <c r="W658" s="80"/>
      <c r="X658" s="81">
        <f t="shared" si="174"/>
        <v>0</v>
      </c>
      <c r="Y658" s="82"/>
      <c r="Z658" s="80"/>
      <c r="AA658" s="81">
        <f t="shared" si="175"/>
        <v>0</v>
      </c>
      <c r="AB658" s="82"/>
      <c r="AC658" s="80"/>
      <c r="AD658" s="81">
        <f t="shared" si="176"/>
        <v>0</v>
      </c>
      <c r="AE658" s="82"/>
      <c r="AF658" s="80"/>
      <c r="AG658" s="81">
        <f t="shared" si="177"/>
        <v>0</v>
      </c>
      <c r="AH658" s="82"/>
      <c r="AI658" s="80"/>
      <c r="AJ658" s="81">
        <f t="shared" si="178"/>
        <v>0</v>
      </c>
      <c r="AK658" s="82"/>
      <c r="AL658" s="80"/>
      <c r="AM658" s="81">
        <v>0</v>
      </c>
      <c r="AN658" s="82"/>
      <c r="AO658" s="80"/>
      <c r="AP658" s="81">
        <v>0</v>
      </c>
      <c r="AQ658" s="82"/>
      <c r="AR658" s="80"/>
      <c r="AS658" s="81">
        <f t="shared" si="179"/>
        <v>0</v>
      </c>
      <c r="AT658" s="82"/>
      <c r="AU658" s="80"/>
      <c r="AV658" s="81">
        <f t="shared" si="180"/>
        <v>0</v>
      </c>
      <c r="AW658" s="82"/>
      <c r="AX658" s="80"/>
      <c r="AY658" s="81">
        <f t="shared" si="181"/>
        <v>0</v>
      </c>
      <c r="AZ658" s="82"/>
      <c r="BA658" s="80"/>
      <c r="BB658" s="81">
        <f t="shared" si="182"/>
        <v>0</v>
      </c>
      <c r="BC658" s="82"/>
      <c r="BD658" s="80"/>
      <c r="BE658" s="81">
        <f t="shared" si="183"/>
        <v>0</v>
      </c>
      <c r="BF658" s="82"/>
      <c r="BG658" s="80"/>
      <c r="BH658" s="81">
        <f t="shared" si="184"/>
        <v>0</v>
      </c>
      <c r="BI658" s="82"/>
      <c r="BJ658" s="80"/>
      <c r="BK658" s="81">
        <f t="shared" si="185"/>
        <v>0</v>
      </c>
      <c r="BL658" s="82"/>
      <c r="BM658" s="80"/>
      <c r="BN658" s="81">
        <f t="shared" si="186"/>
        <v>0</v>
      </c>
      <c r="BO658" s="82"/>
    </row>
    <row r="659" spans="1:67" ht="32.25" hidden="1" customHeight="1" thickBot="1">
      <c r="A659" s="71">
        <v>85657</v>
      </c>
      <c r="B659" s="71" t="s">
        <v>2242</v>
      </c>
      <c r="C659" s="221" t="str">
        <f ca="1">IF(V659&gt;0,IF($C$12=B659,COUNT($C$12:C658,1),""),"")</f>
        <v/>
      </c>
      <c r="D659" s="221" t="str">
        <f ca="1">IF(V659&gt;0,IF($D$12=B659,COUNT($D$12:D658,1),""),"")</f>
        <v/>
      </c>
      <c r="E659" s="221" t="str">
        <f ca="1">IF(V659&gt;0,IF($E$12=B659,COUNT($E$12:E658,1),""),"")</f>
        <v/>
      </c>
      <c r="F659" s="221" t="str">
        <f ca="1">IF(V659&gt;0,IF($F$12=B659,COUNT($F$12:F658,1),""),"")</f>
        <v/>
      </c>
      <c r="G659" s="120">
        <v>662001650</v>
      </c>
      <c r="H659" s="115">
        <v>121002</v>
      </c>
      <c r="I659" s="116" t="s">
        <v>648</v>
      </c>
      <c r="J659" s="116" t="s">
        <v>153</v>
      </c>
      <c r="K659" s="324">
        <v>20815000</v>
      </c>
      <c r="L659" s="121">
        <v>422620</v>
      </c>
      <c r="M659" s="117" t="s">
        <v>1356</v>
      </c>
      <c r="N659" s="117" t="s">
        <v>153</v>
      </c>
      <c r="O659" s="324">
        <v>5397000</v>
      </c>
      <c r="P659" s="77">
        <f ca="1">SUMIF($W$12:BO659,$P$11,W659:BO659)</f>
        <v>0</v>
      </c>
      <c r="Q659" s="77">
        <f ca="1">SUMIF($W$12:BP659,$P$11,X659:BP659)</f>
        <v>0</v>
      </c>
      <c r="R659" s="77">
        <f ca="1">SUMIF($W$12:BQ659,$P$11,Y659:BQ659)</f>
        <v>0</v>
      </c>
      <c r="S659" s="78">
        <f t="shared" ca="1" si="170"/>
        <v>0</v>
      </c>
      <c r="T659" s="77">
        <f t="shared" ca="1" si="171"/>
        <v>0</v>
      </c>
      <c r="U659" s="77">
        <f t="shared" ca="1" si="172"/>
        <v>0</v>
      </c>
      <c r="V659" s="79">
        <f t="shared" ca="1" si="173"/>
        <v>0</v>
      </c>
      <c r="W659" s="80"/>
      <c r="X659" s="81">
        <f t="shared" si="174"/>
        <v>0</v>
      </c>
      <c r="Y659" s="82"/>
      <c r="Z659" s="80"/>
      <c r="AA659" s="81">
        <f t="shared" si="175"/>
        <v>0</v>
      </c>
      <c r="AB659" s="82"/>
      <c r="AC659" s="80"/>
      <c r="AD659" s="81">
        <f t="shared" si="176"/>
        <v>0</v>
      </c>
      <c r="AE659" s="82"/>
      <c r="AF659" s="80"/>
      <c r="AG659" s="81">
        <f t="shared" si="177"/>
        <v>0</v>
      </c>
      <c r="AH659" s="82"/>
      <c r="AI659" s="80"/>
      <c r="AJ659" s="81">
        <f t="shared" si="178"/>
        <v>0</v>
      </c>
      <c r="AK659" s="82"/>
      <c r="AL659" s="80"/>
      <c r="AM659" s="81">
        <v>0</v>
      </c>
      <c r="AN659" s="82"/>
      <c r="AO659" s="80"/>
      <c r="AP659" s="81">
        <v>0</v>
      </c>
      <c r="AQ659" s="82"/>
      <c r="AR659" s="80"/>
      <c r="AS659" s="81">
        <f t="shared" si="179"/>
        <v>0</v>
      </c>
      <c r="AT659" s="82"/>
      <c r="AU659" s="80"/>
      <c r="AV659" s="81">
        <f t="shared" si="180"/>
        <v>0</v>
      </c>
      <c r="AW659" s="82"/>
      <c r="AX659" s="80"/>
      <c r="AY659" s="81">
        <f t="shared" si="181"/>
        <v>0</v>
      </c>
      <c r="AZ659" s="82"/>
      <c r="BA659" s="80"/>
      <c r="BB659" s="81">
        <f t="shared" si="182"/>
        <v>0</v>
      </c>
      <c r="BC659" s="82"/>
      <c r="BD659" s="80"/>
      <c r="BE659" s="81">
        <f t="shared" si="183"/>
        <v>0</v>
      </c>
      <c r="BF659" s="82"/>
      <c r="BG659" s="80"/>
      <c r="BH659" s="81">
        <f t="shared" si="184"/>
        <v>0</v>
      </c>
      <c r="BI659" s="82"/>
      <c r="BJ659" s="80"/>
      <c r="BK659" s="81">
        <f t="shared" si="185"/>
        <v>0</v>
      </c>
      <c r="BL659" s="82"/>
      <c r="BM659" s="80"/>
      <c r="BN659" s="81">
        <f t="shared" si="186"/>
        <v>0</v>
      </c>
      <c r="BO659" s="82"/>
    </row>
    <row r="660" spans="1:67" ht="32.25" hidden="1" customHeight="1" thickBot="1">
      <c r="A660" s="71">
        <v>85658</v>
      </c>
      <c r="B660" s="71" t="s">
        <v>2242</v>
      </c>
      <c r="C660" s="221" t="str">
        <f ca="1">IF(V660&gt;0,IF($C$12=B660,COUNT($C$12:C659,1),""),"")</f>
        <v/>
      </c>
      <c r="D660" s="221" t="str">
        <f ca="1">IF(V660&gt;0,IF($D$12=B660,COUNT($D$12:D659,1),""),"")</f>
        <v/>
      </c>
      <c r="E660" s="221" t="str">
        <f ca="1">IF(V660&gt;0,IF($E$12=B660,COUNT($E$12:E659,1),""),"")</f>
        <v/>
      </c>
      <c r="F660" s="221" t="str">
        <f ca="1">IF(V660&gt;0,IF($F$12=B660,COUNT($F$12:F659,1),""),"")</f>
        <v/>
      </c>
      <c r="G660" s="120">
        <v>662001605</v>
      </c>
      <c r="H660" s="115">
        <v>121003</v>
      </c>
      <c r="I660" s="116" t="s">
        <v>649</v>
      </c>
      <c r="J660" s="116" t="s">
        <v>153</v>
      </c>
      <c r="K660" s="324">
        <v>20815000</v>
      </c>
      <c r="L660" s="121">
        <v>422620</v>
      </c>
      <c r="M660" s="117" t="s">
        <v>1356</v>
      </c>
      <c r="N660" s="117" t="s">
        <v>153</v>
      </c>
      <c r="O660" s="324">
        <v>5397000</v>
      </c>
      <c r="P660" s="77">
        <f ca="1">SUMIF($W$12:BO660,$P$11,W660:BO660)</f>
        <v>0</v>
      </c>
      <c r="Q660" s="77">
        <f ca="1">SUMIF($W$12:BP660,$P$11,X660:BP660)</f>
        <v>0</v>
      </c>
      <c r="R660" s="77">
        <f ca="1">SUMIF($W$12:BQ660,$P$11,Y660:BQ660)</f>
        <v>0</v>
      </c>
      <c r="S660" s="78">
        <f t="shared" ca="1" si="170"/>
        <v>0</v>
      </c>
      <c r="T660" s="77">
        <f t="shared" ca="1" si="171"/>
        <v>0</v>
      </c>
      <c r="U660" s="77">
        <f t="shared" ca="1" si="172"/>
        <v>0</v>
      </c>
      <c r="V660" s="79">
        <f t="shared" ca="1" si="173"/>
        <v>0</v>
      </c>
      <c r="W660" s="80"/>
      <c r="X660" s="81">
        <f t="shared" si="174"/>
        <v>0</v>
      </c>
      <c r="Y660" s="82"/>
      <c r="Z660" s="80"/>
      <c r="AA660" s="81">
        <f t="shared" si="175"/>
        <v>0</v>
      </c>
      <c r="AB660" s="82"/>
      <c r="AC660" s="80"/>
      <c r="AD660" s="81">
        <f t="shared" si="176"/>
        <v>0</v>
      </c>
      <c r="AE660" s="82"/>
      <c r="AF660" s="80"/>
      <c r="AG660" s="81">
        <f t="shared" si="177"/>
        <v>0</v>
      </c>
      <c r="AH660" s="82"/>
      <c r="AI660" s="80"/>
      <c r="AJ660" s="81">
        <f t="shared" si="178"/>
        <v>0</v>
      </c>
      <c r="AK660" s="82"/>
      <c r="AL660" s="80"/>
      <c r="AM660" s="81">
        <v>0</v>
      </c>
      <c r="AN660" s="82"/>
      <c r="AO660" s="80"/>
      <c r="AP660" s="81">
        <v>0</v>
      </c>
      <c r="AQ660" s="82"/>
      <c r="AR660" s="80"/>
      <c r="AS660" s="81">
        <f t="shared" si="179"/>
        <v>0</v>
      </c>
      <c r="AT660" s="82"/>
      <c r="AU660" s="80"/>
      <c r="AV660" s="81">
        <f t="shared" si="180"/>
        <v>0</v>
      </c>
      <c r="AW660" s="82"/>
      <c r="AX660" s="80"/>
      <c r="AY660" s="81">
        <f t="shared" si="181"/>
        <v>0</v>
      </c>
      <c r="AZ660" s="82"/>
      <c r="BA660" s="80"/>
      <c r="BB660" s="81">
        <f t="shared" si="182"/>
        <v>0</v>
      </c>
      <c r="BC660" s="82"/>
      <c r="BD660" s="80"/>
      <c r="BE660" s="81">
        <f t="shared" si="183"/>
        <v>0</v>
      </c>
      <c r="BF660" s="82"/>
      <c r="BG660" s="80"/>
      <c r="BH660" s="81">
        <f t="shared" si="184"/>
        <v>0</v>
      </c>
      <c r="BI660" s="82"/>
      <c r="BJ660" s="80"/>
      <c r="BK660" s="81">
        <f t="shared" si="185"/>
        <v>0</v>
      </c>
      <c r="BL660" s="82"/>
      <c r="BM660" s="80"/>
      <c r="BN660" s="81">
        <f t="shared" si="186"/>
        <v>0</v>
      </c>
      <c r="BO660" s="82"/>
    </row>
    <row r="661" spans="1:67" ht="32.25" hidden="1" customHeight="1" thickBot="1">
      <c r="A661" s="71">
        <v>85659</v>
      </c>
      <c r="B661" s="71" t="s">
        <v>2242</v>
      </c>
      <c r="C661" s="221" t="str">
        <f ca="1">IF(V661&gt;0,IF($C$12=B661,COUNT($C$12:C660,1),""),"")</f>
        <v/>
      </c>
      <c r="D661" s="221" t="str">
        <f ca="1">IF(V661&gt;0,IF($D$12=B661,COUNT($D$12:D660,1),""),"")</f>
        <v/>
      </c>
      <c r="E661" s="221" t="str">
        <f ca="1">IF(V661&gt;0,IF($E$12=B661,COUNT($E$12:E660,1),""),"")</f>
        <v/>
      </c>
      <c r="F661" s="221" t="str">
        <f ca="1">IF(V661&gt;0,IF($F$12=B661,COUNT($F$12:F660,1),""),"")</f>
        <v/>
      </c>
      <c r="G661" s="120" t="s">
        <v>1729</v>
      </c>
      <c r="H661" s="115">
        <v>121004</v>
      </c>
      <c r="I661" s="116" t="s">
        <v>650</v>
      </c>
      <c r="J661" s="116" t="s">
        <v>153</v>
      </c>
      <c r="K661" s="324">
        <v>20815000</v>
      </c>
      <c r="L661" s="121">
        <v>422620</v>
      </c>
      <c r="M661" s="117" t="s">
        <v>1356</v>
      </c>
      <c r="N661" s="117" t="s">
        <v>153</v>
      </c>
      <c r="O661" s="324">
        <v>5397000</v>
      </c>
      <c r="P661" s="77">
        <f ca="1">SUMIF($W$12:BO661,$P$11,W661:BO661)</f>
        <v>0</v>
      </c>
      <c r="Q661" s="77">
        <f ca="1">SUMIF($W$12:BP661,$P$11,X661:BP661)</f>
        <v>0</v>
      </c>
      <c r="R661" s="77">
        <f ca="1">SUMIF($W$12:BQ661,$P$11,Y661:BQ661)</f>
        <v>0</v>
      </c>
      <c r="S661" s="78">
        <f t="shared" ca="1" si="170"/>
        <v>0</v>
      </c>
      <c r="T661" s="77">
        <f t="shared" ca="1" si="171"/>
        <v>0</v>
      </c>
      <c r="U661" s="77">
        <f t="shared" ca="1" si="172"/>
        <v>0</v>
      </c>
      <c r="V661" s="79">
        <f t="shared" ca="1" si="173"/>
        <v>0</v>
      </c>
      <c r="W661" s="80"/>
      <c r="X661" s="81">
        <f t="shared" si="174"/>
        <v>0</v>
      </c>
      <c r="Y661" s="82"/>
      <c r="Z661" s="80"/>
      <c r="AA661" s="81">
        <f t="shared" si="175"/>
        <v>0</v>
      </c>
      <c r="AB661" s="82"/>
      <c r="AC661" s="80"/>
      <c r="AD661" s="81">
        <f t="shared" si="176"/>
        <v>0</v>
      </c>
      <c r="AE661" s="82"/>
      <c r="AF661" s="80"/>
      <c r="AG661" s="81">
        <f t="shared" si="177"/>
        <v>0</v>
      </c>
      <c r="AH661" s="82"/>
      <c r="AI661" s="80"/>
      <c r="AJ661" s="81">
        <f t="shared" si="178"/>
        <v>0</v>
      </c>
      <c r="AK661" s="82"/>
      <c r="AL661" s="80"/>
      <c r="AM661" s="81">
        <v>0</v>
      </c>
      <c r="AN661" s="82"/>
      <c r="AO661" s="80"/>
      <c r="AP661" s="81">
        <v>0</v>
      </c>
      <c r="AQ661" s="82"/>
      <c r="AR661" s="80"/>
      <c r="AS661" s="81">
        <f t="shared" si="179"/>
        <v>0</v>
      </c>
      <c r="AT661" s="82"/>
      <c r="AU661" s="80"/>
      <c r="AV661" s="81">
        <f t="shared" si="180"/>
        <v>0</v>
      </c>
      <c r="AW661" s="82"/>
      <c r="AX661" s="80"/>
      <c r="AY661" s="81">
        <f t="shared" si="181"/>
        <v>0</v>
      </c>
      <c r="AZ661" s="82"/>
      <c r="BA661" s="80"/>
      <c r="BB661" s="81">
        <f t="shared" si="182"/>
        <v>0</v>
      </c>
      <c r="BC661" s="82"/>
      <c r="BD661" s="80"/>
      <c r="BE661" s="81">
        <f t="shared" si="183"/>
        <v>0</v>
      </c>
      <c r="BF661" s="82"/>
      <c r="BG661" s="80"/>
      <c r="BH661" s="81">
        <f t="shared" si="184"/>
        <v>0</v>
      </c>
      <c r="BI661" s="82"/>
      <c r="BJ661" s="80"/>
      <c r="BK661" s="81">
        <f t="shared" si="185"/>
        <v>0</v>
      </c>
      <c r="BL661" s="82"/>
      <c r="BM661" s="80"/>
      <c r="BN661" s="81">
        <f t="shared" si="186"/>
        <v>0</v>
      </c>
      <c r="BO661" s="82"/>
    </row>
    <row r="662" spans="1:67" ht="32.25" hidden="1" customHeight="1" thickBot="1">
      <c r="A662" s="71">
        <v>85660</v>
      </c>
      <c r="B662" s="71" t="s">
        <v>2242</v>
      </c>
      <c r="C662" s="221" t="str">
        <f ca="1">IF(V662&gt;0,IF($C$12=B662,COUNT($C$12:C661,1),""),"")</f>
        <v/>
      </c>
      <c r="D662" s="221" t="str">
        <f ca="1">IF(V662&gt;0,IF($D$12=B662,COUNT($D$12:D661,1),""),"")</f>
        <v/>
      </c>
      <c r="E662" s="221" t="str">
        <f ca="1">IF(V662&gt;0,IF($E$12=B662,COUNT($E$12:E661,1),""),"")</f>
        <v/>
      </c>
      <c r="F662" s="221" t="str">
        <f ca="1">IF(V662&gt;0,IF($F$12=B662,COUNT($F$12:F661,1),""),"")</f>
        <v/>
      </c>
      <c r="G662" s="120">
        <v>664004200</v>
      </c>
      <c r="H662" s="115">
        <v>121005</v>
      </c>
      <c r="I662" s="116" t="s">
        <v>651</v>
      </c>
      <c r="J662" s="116" t="s">
        <v>153</v>
      </c>
      <c r="K662" s="324">
        <v>21344000</v>
      </c>
      <c r="L662" s="121">
        <v>422621</v>
      </c>
      <c r="M662" s="117" t="s">
        <v>1357</v>
      </c>
      <c r="N662" s="117" t="s">
        <v>153</v>
      </c>
      <c r="O662" s="324">
        <v>5943000</v>
      </c>
      <c r="P662" s="77">
        <f ca="1">SUMIF($W$12:BO662,$P$11,W662:BO662)</f>
        <v>0</v>
      </c>
      <c r="Q662" s="77">
        <f ca="1">SUMIF($W$12:BP662,$P$11,X662:BP662)</f>
        <v>0</v>
      </c>
      <c r="R662" s="77">
        <f ca="1">SUMIF($W$12:BQ662,$P$11,Y662:BQ662)</f>
        <v>0</v>
      </c>
      <c r="S662" s="78">
        <f t="shared" ca="1" si="170"/>
        <v>0</v>
      </c>
      <c r="T662" s="77">
        <f t="shared" ca="1" si="171"/>
        <v>0</v>
      </c>
      <c r="U662" s="77">
        <f t="shared" ca="1" si="172"/>
        <v>0</v>
      </c>
      <c r="V662" s="79">
        <f t="shared" ca="1" si="173"/>
        <v>0</v>
      </c>
      <c r="W662" s="80"/>
      <c r="X662" s="81">
        <f t="shared" si="174"/>
        <v>0</v>
      </c>
      <c r="Y662" s="82"/>
      <c r="Z662" s="80"/>
      <c r="AA662" s="81">
        <f t="shared" si="175"/>
        <v>0</v>
      </c>
      <c r="AB662" s="82"/>
      <c r="AC662" s="80"/>
      <c r="AD662" s="81">
        <f t="shared" si="176"/>
        <v>0</v>
      </c>
      <c r="AE662" s="82"/>
      <c r="AF662" s="80"/>
      <c r="AG662" s="81">
        <f t="shared" si="177"/>
        <v>0</v>
      </c>
      <c r="AH662" s="82"/>
      <c r="AI662" s="80"/>
      <c r="AJ662" s="81">
        <f t="shared" si="178"/>
        <v>0</v>
      </c>
      <c r="AK662" s="82"/>
      <c r="AL662" s="80"/>
      <c r="AM662" s="81">
        <v>0</v>
      </c>
      <c r="AN662" s="82"/>
      <c r="AO662" s="80"/>
      <c r="AP662" s="81">
        <v>0</v>
      </c>
      <c r="AQ662" s="82"/>
      <c r="AR662" s="80"/>
      <c r="AS662" s="81">
        <f t="shared" si="179"/>
        <v>0</v>
      </c>
      <c r="AT662" s="82"/>
      <c r="AU662" s="80"/>
      <c r="AV662" s="81">
        <f t="shared" si="180"/>
        <v>0</v>
      </c>
      <c r="AW662" s="82"/>
      <c r="AX662" s="80"/>
      <c r="AY662" s="81">
        <f t="shared" si="181"/>
        <v>0</v>
      </c>
      <c r="AZ662" s="82"/>
      <c r="BA662" s="80"/>
      <c r="BB662" s="81">
        <f t="shared" si="182"/>
        <v>0</v>
      </c>
      <c r="BC662" s="82"/>
      <c r="BD662" s="80"/>
      <c r="BE662" s="81">
        <f t="shared" si="183"/>
        <v>0</v>
      </c>
      <c r="BF662" s="82"/>
      <c r="BG662" s="80"/>
      <c r="BH662" s="81">
        <f t="shared" si="184"/>
        <v>0</v>
      </c>
      <c r="BI662" s="82"/>
      <c r="BJ662" s="80"/>
      <c r="BK662" s="81">
        <f t="shared" si="185"/>
        <v>0</v>
      </c>
      <c r="BL662" s="82"/>
      <c r="BM662" s="80"/>
      <c r="BN662" s="81">
        <f t="shared" si="186"/>
        <v>0</v>
      </c>
      <c r="BO662" s="82"/>
    </row>
    <row r="663" spans="1:67" ht="32.25" hidden="1" customHeight="1" thickBot="1">
      <c r="A663" s="71">
        <v>85661</v>
      </c>
      <c r="B663" s="71" t="s">
        <v>2242</v>
      </c>
      <c r="C663" s="221" t="str">
        <f ca="1">IF(V663&gt;0,IF($C$12=B663,COUNT($C$12:C662,1),""),"")</f>
        <v/>
      </c>
      <c r="D663" s="221" t="str">
        <f ca="1">IF(V663&gt;0,IF($D$12=B663,COUNT($D$12:D662,1),""),"")</f>
        <v/>
      </c>
      <c r="E663" s="221" t="str">
        <f ca="1">IF(V663&gt;0,IF($E$12=B663,COUNT($E$12:E662,1),""),"")</f>
        <v/>
      </c>
      <c r="F663" s="221" t="str">
        <f ca="1">IF(V663&gt;0,IF($F$12=B663,COUNT($F$12:F662,1),""),"")</f>
        <v/>
      </c>
      <c r="G663" s="120" t="s">
        <v>1730</v>
      </c>
      <c r="H663" s="115">
        <v>121006</v>
      </c>
      <c r="I663" s="116" t="s">
        <v>652</v>
      </c>
      <c r="J663" s="116" t="s">
        <v>153</v>
      </c>
      <c r="K663" s="324">
        <v>21344000</v>
      </c>
      <c r="L663" s="121">
        <v>422621</v>
      </c>
      <c r="M663" s="117" t="s">
        <v>1357</v>
      </c>
      <c r="N663" s="117" t="s">
        <v>153</v>
      </c>
      <c r="O663" s="324">
        <v>5943000</v>
      </c>
      <c r="P663" s="77">
        <f ca="1">SUMIF($W$12:BO663,$P$11,W663:BO663)</f>
        <v>0</v>
      </c>
      <c r="Q663" s="77">
        <f ca="1">SUMIF($W$12:BP663,$P$11,X663:BP663)</f>
        <v>0</v>
      </c>
      <c r="R663" s="77">
        <f ca="1">SUMIF($W$12:BQ663,$P$11,Y663:BQ663)</f>
        <v>0</v>
      </c>
      <c r="S663" s="78">
        <f t="shared" ca="1" si="170"/>
        <v>0</v>
      </c>
      <c r="T663" s="77">
        <f t="shared" ca="1" si="171"/>
        <v>0</v>
      </c>
      <c r="U663" s="77">
        <f t="shared" ca="1" si="172"/>
        <v>0</v>
      </c>
      <c r="V663" s="79">
        <f t="shared" ca="1" si="173"/>
        <v>0</v>
      </c>
      <c r="W663" s="80"/>
      <c r="X663" s="81">
        <f t="shared" si="174"/>
        <v>0</v>
      </c>
      <c r="Y663" s="82"/>
      <c r="Z663" s="80"/>
      <c r="AA663" s="81">
        <f t="shared" si="175"/>
        <v>0</v>
      </c>
      <c r="AB663" s="82"/>
      <c r="AC663" s="80"/>
      <c r="AD663" s="81">
        <f t="shared" si="176"/>
        <v>0</v>
      </c>
      <c r="AE663" s="82"/>
      <c r="AF663" s="80"/>
      <c r="AG663" s="81">
        <f t="shared" si="177"/>
        <v>0</v>
      </c>
      <c r="AH663" s="82"/>
      <c r="AI663" s="80"/>
      <c r="AJ663" s="81">
        <f t="shared" si="178"/>
        <v>0</v>
      </c>
      <c r="AK663" s="82"/>
      <c r="AL663" s="80"/>
      <c r="AM663" s="81">
        <v>0</v>
      </c>
      <c r="AN663" s="82"/>
      <c r="AO663" s="80"/>
      <c r="AP663" s="81">
        <v>0</v>
      </c>
      <c r="AQ663" s="82"/>
      <c r="AR663" s="80"/>
      <c r="AS663" s="81">
        <f t="shared" si="179"/>
        <v>0</v>
      </c>
      <c r="AT663" s="82"/>
      <c r="AU663" s="80"/>
      <c r="AV663" s="81">
        <f t="shared" si="180"/>
        <v>0</v>
      </c>
      <c r="AW663" s="82"/>
      <c r="AX663" s="80"/>
      <c r="AY663" s="81">
        <f t="shared" si="181"/>
        <v>0</v>
      </c>
      <c r="AZ663" s="82"/>
      <c r="BA663" s="80"/>
      <c r="BB663" s="81">
        <f t="shared" si="182"/>
        <v>0</v>
      </c>
      <c r="BC663" s="82"/>
      <c r="BD663" s="80"/>
      <c r="BE663" s="81">
        <f t="shared" si="183"/>
        <v>0</v>
      </c>
      <c r="BF663" s="82"/>
      <c r="BG663" s="80"/>
      <c r="BH663" s="81">
        <f t="shared" si="184"/>
        <v>0</v>
      </c>
      <c r="BI663" s="82"/>
      <c r="BJ663" s="80"/>
      <c r="BK663" s="81">
        <f t="shared" si="185"/>
        <v>0</v>
      </c>
      <c r="BL663" s="82"/>
      <c r="BM663" s="80"/>
      <c r="BN663" s="81">
        <f t="shared" si="186"/>
        <v>0</v>
      </c>
      <c r="BO663" s="82"/>
    </row>
    <row r="664" spans="1:67" ht="32.25" hidden="1" customHeight="1" thickBot="1">
      <c r="A664" s="71">
        <v>85662</v>
      </c>
      <c r="B664" s="71" t="s">
        <v>2242</v>
      </c>
      <c r="C664" s="221" t="str">
        <f ca="1">IF(V664&gt;0,IF($C$12=B664,COUNT($C$12:C663,1),""),"")</f>
        <v/>
      </c>
      <c r="D664" s="221" t="str">
        <f ca="1">IF(V664&gt;0,IF($D$12=B664,COUNT($D$12:D663,1),""),"")</f>
        <v/>
      </c>
      <c r="E664" s="221" t="str">
        <f ca="1">IF(V664&gt;0,IF($E$12=B664,COUNT($E$12:E663,1),""),"")</f>
        <v/>
      </c>
      <c r="F664" s="221" t="str">
        <f ca="1">IF(V664&gt;0,IF($F$12=B664,COUNT($F$12:F663,1),""),"")</f>
        <v/>
      </c>
      <c r="G664" s="120" t="s">
        <v>1731</v>
      </c>
      <c r="H664" s="115">
        <v>121007</v>
      </c>
      <c r="I664" s="116" t="s">
        <v>653</v>
      </c>
      <c r="J664" s="116" t="s">
        <v>153</v>
      </c>
      <c r="K664" s="324">
        <v>31884000</v>
      </c>
      <c r="L664" s="121">
        <v>422621</v>
      </c>
      <c r="M664" s="117" t="s">
        <v>1357</v>
      </c>
      <c r="N664" s="117" t="s">
        <v>153</v>
      </c>
      <c r="O664" s="324">
        <v>5943000</v>
      </c>
      <c r="P664" s="77">
        <f ca="1">SUMIF($W$12:BO664,$P$11,W664:BO664)</f>
        <v>0</v>
      </c>
      <c r="Q664" s="77">
        <f ca="1">SUMIF($W$12:BP664,$P$11,X664:BP664)</f>
        <v>0</v>
      </c>
      <c r="R664" s="77">
        <f ca="1">SUMIF($W$12:BQ664,$P$11,Y664:BQ664)</f>
        <v>0</v>
      </c>
      <c r="S664" s="78">
        <f t="shared" ca="1" si="170"/>
        <v>0</v>
      </c>
      <c r="T664" s="77">
        <f t="shared" ca="1" si="171"/>
        <v>0</v>
      </c>
      <c r="U664" s="77">
        <f t="shared" ca="1" si="172"/>
        <v>0</v>
      </c>
      <c r="V664" s="79">
        <f t="shared" ca="1" si="173"/>
        <v>0</v>
      </c>
      <c r="W664" s="80"/>
      <c r="X664" s="81">
        <f t="shared" si="174"/>
        <v>0</v>
      </c>
      <c r="Y664" s="82"/>
      <c r="Z664" s="80"/>
      <c r="AA664" s="81">
        <f t="shared" si="175"/>
        <v>0</v>
      </c>
      <c r="AB664" s="82"/>
      <c r="AC664" s="80"/>
      <c r="AD664" s="81">
        <f t="shared" si="176"/>
        <v>0</v>
      </c>
      <c r="AE664" s="82"/>
      <c r="AF664" s="80"/>
      <c r="AG664" s="81">
        <f t="shared" si="177"/>
        <v>0</v>
      </c>
      <c r="AH664" s="82"/>
      <c r="AI664" s="80"/>
      <c r="AJ664" s="81">
        <f t="shared" si="178"/>
        <v>0</v>
      </c>
      <c r="AK664" s="82"/>
      <c r="AL664" s="80"/>
      <c r="AM664" s="81">
        <v>0</v>
      </c>
      <c r="AN664" s="82"/>
      <c r="AO664" s="80"/>
      <c r="AP664" s="81">
        <v>0</v>
      </c>
      <c r="AQ664" s="82"/>
      <c r="AR664" s="80"/>
      <c r="AS664" s="81">
        <f t="shared" si="179"/>
        <v>0</v>
      </c>
      <c r="AT664" s="82"/>
      <c r="AU664" s="80"/>
      <c r="AV664" s="81">
        <f t="shared" si="180"/>
        <v>0</v>
      </c>
      <c r="AW664" s="82"/>
      <c r="AX664" s="80"/>
      <c r="AY664" s="81">
        <f t="shared" si="181"/>
        <v>0</v>
      </c>
      <c r="AZ664" s="82"/>
      <c r="BA664" s="80"/>
      <c r="BB664" s="81">
        <f t="shared" si="182"/>
        <v>0</v>
      </c>
      <c r="BC664" s="82"/>
      <c r="BD664" s="80"/>
      <c r="BE664" s="81">
        <f t="shared" si="183"/>
        <v>0</v>
      </c>
      <c r="BF664" s="82"/>
      <c r="BG664" s="80"/>
      <c r="BH664" s="81">
        <f t="shared" si="184"/>
        <v>0</v>
      </c>
      <c r="BI664" s="82"/>
      <c r="BJ664" s="80"/>
      <c r="BK664" s="81">
        <f t="shared" si="185"/>
        <v>0</v>
      </c>
      <c r="BL664" s="82"/>
      <c r="BM664" s="80"/>
      <c r="BN664" s="81">
        <f t="shared" si="186"/>
        <v>0</v>
      </c>
      <c r="BO664" s="82"/>
    </row>
    <row r="665" spans="1:67" ht="32.25" hidden="1" customHeight="1" thickBot="1">
      <c r="A665" s="71">
        <v>85663</v>
      </c>
      <c r="B665" s="71" t="s">
        <v>2242</v>
      </c>
      <c r="C665" s="221" t="str">
        <f ca="1">IF(V665&gt;0,IF($C$12=B665,COUNT($C$12:C664,1),""),"")</f>
        <v/>
      </c>
      <c r="D665" s="221" t="str">
        <f ca="1">IF(V665&gt;0,IF($D$12=B665,COUNT($D$12:D664,1),""),"")</f>
        <v/>
      </c>
      <c r="E665" s="221" t="str">
        <f ca="1">IF(V665&gt;0,IF($E$12=B665,COUNT($E$12:E664,1),""),"")</f>
        <v/>
      </c>
      <c r="F665" s="221" t="str">
        <f ca="1">IF(V665&gt;0,IF($F$12=B665,COUNT($F$12:F664,1),""),"")</f>
        <v/>
      </c>
      <c r="G665" s="120" t="s">
        <v>1732</v>
      </c>
      <c r="H665" s="115">
        <v>121008</v>
      </c>
      <c r="I665" s="116" t="s">
        <v>654</v>
      </c>
      <c r="J665" s="116" t="s">
        <v>153</v>
      </c>
      <c r="K665" s="324">
        <v>31884000</v>
      </c>
      <c r="L665" s="121">
        <v>422621</v>
      </c>
      <c r="M665" s="117" t="s">
        <v>1357</v>
      </c>
      <c r="N665" s="117" t="s">
        <v>153</v>
      </c>
      <c r="O665" s="324">
        <v>5943000</v>
      </c>
      <c r="P665" s="77">
        <f ca="1">SUMIF($W$12:BO665,$P$11,W665:BO665)</f>
        <v>0</v>
      </c>
      <c r="Q665" s="77">
        <f ca="1">SUMIF($W$12:BP665,$P$11,X665:BP665)</f>
        <v>0</v>
      </c>
      <c r="R665" s="77">
        <f ca="1">SUMIF($W$12:BQ665,$P$11,Y665:BQ665)</f>
        <v>0</v>
      </c>
      <c r="S665" s="78">
        <f t="shared" ca="1" si="170"/>
        <v>0</v>
      </c>
      <c r="T665" s="77">
        <f t="shared" ca="1" si="171"/>
        <v>0</v>
      </c>
      <c r="U665" s="77">
        <f t="shared" ca="1" si="172"/>
        <v>0</v>
      </c>
      <c r="V665" s="79">
        <f t="shared" ca="1" si="173"/>
        <v>0</v>
      </c>
      <c r="W665" s="80"/>
      <c r="X665" s="81">
        <f t="shared" si="174"/>
        <v>0</v>
      </c>
      <c r="Y665" s="82"/>
      <c r="Z665" s="80"/>
      <c r="AA665" s="81">
        <f t="shared" si="175"/>
        <v>0</v>
      </c>
      <c r="AB665" s="82"/>
      <c r="AC665" s="80"/>
      <c r="AD665" s="81">
        <f t="shared" si="176"/>
        <v>0</v>
      </c>
      <c r="AE665" s="82"/>
      <c r="AF665" s="80"/>
      <c r="AG665" s="81">
        <f t="shared" si="177"/>
        <v>0</v>
      </c>
      <c r="AH665" s="82"/>
      <c r="AI665" s="80"/>
      <c r="AJ665" s="81">
        <f t="shared" si="178"/>
        <v>0</v>
      </c>
      <c r="AK665" s="82"/>
      <c r="AL665" s="80"/>
      <c r="AM665" s="81">
        <v>0</v>
      </c>
      <c r="AN665" s="82"/>
      <c r="AO665" s="80"/>
      <c r="AP665" s="81">
        <v>0</v>
      </c>
      <c r="AQ665" s="82"/>
      <c r="AR665" s="80"/>
      <c r="AS665" s="81">
        <f t="shared" si="179"/>
        <v>0</v>
      </c>
      <c r="AT665" s="82"/>
      <c r="AU665" s="80"/>
      <c r="AV665" s="81">
        <f t="shared" si="180"/>
        <v>0</v>
      </c>
      <c r="AW665" s="82"/>
      <c r="AX665" s="80"/>
      <c r="AY665" s="81">
        <f t="shared" si="181"/>
        <v>0</v>
      </c>
      <c r="AZ665" s="82"/>
      <c r="BA665" s="80"/>
      <c r="BB665" s="81">
        <f t="shared" si="182"/>
        <v>0</v>
      </c>
      <c r="BC665" s="82"/>
      <c r="BD665" s="80"/>
      <c r="BE665" s="81">
        <f t="shared" si="183"/>
        <v>0</v>
      </c>
      <c r="BF665" s="82"/>
      <c r="BG665" s="80"/>
      <c r="BH665" s="81">
        <f t="shared" si="184"/>
        <v>0</v>
      </c>
      <c r="BI665" s="82"/>
      <c r="BJ665" s="80"/>
      <c r="BK665" s="81">
        <f t="shared" si="185"/>
        <v>0</v>
      </c>
      <c r="BL665" s="82"/>
      <c r="BM665" s="80"/>
      <c r="BN665" s="81">
        <f t="shared" si="186"/>
        <v>0</v>
      </c>
      <c r="BO665" s="82"/>
    </row>
    <row r="666" spans="1:67" ht="32.25" hidden="1" customHeight="1" thickBot="1">
      <c r="A666" s="71">
        <v>85664</v>
      </c>
      <c r="B666" s="71" t="s">
        <v>2242</v>
      </c>
      <c r="C666" s="221" t="str">
        <f ca="1">IF(V666&gt;0,IF($C$12=B666,COUNT($C$12:C665,1),""),"")</f>
        <v/>
      </c>
      <c r="D666" s="221" t="str">
        <f ca="1">IF(V666&gt;0,IF($D$12=B666,COUNT($D$12:D665,1),""),"")</f>
        <v/>
      </c>
      <c r="E666" s="221" t="str">
        <f ca="1">IF(V666&gt;0,IF($E$12=B666,COUNT($E$12:E665,1),""),"")</f>
        <v/>
      </c>
      <c r="F666" s="221" t="str">
        <f ca="1">IF(V666&gt;0,IF($F$12=B666,COUNT($F$12:F665,1),""),"")</f>
        <v/>
      </c>
      <c r="G666" s="120" t="s">
        <v>1733</v>
      </c>
      <c r="H666" s="115">
        <v>121009</v>
      </c>
      <c r="I666" s="116" t="s">
        <v>655</v>
      </c>
      <c r="J666" s="116" t="s">
        <v>153</v>
      </c>
      <c r="K666" s="324">
        <v>74970000</v>
      </c>
      <c r="L666" s="121">
        <v>422622</v>
      </c>
      <c r="M666" s="117" t="s">
        <v>1358</v>
      </c>
      <c r="N666" s="117" t="s">
        <v>153</v>
      </c>
      <c r="O666" s="324">
        <v>6671000</v>
      </c>
      <c r="P666" s="77">
        <f ca="1">SUMIF($W$12:BO666,$P$11,W666:BO666)</f>
        <v>0</v>
      </c>
      <c r="Q666" s="77">
        <f ca="1">SUMIF($W$12:BP666,$P$11,X666:BP666)</f>
        <v>0</v>
      </c>
      <c r="R666" s="77">
        <f ca="1">SUMIF($W$12:BQ666,$P$11,Y666:BQ666)</f>
        <v>0</v>
      </c>
      <c r="S666" s="78">
        <f t="shared" ca="1" si="170"/>
        <v>0</v>
      </c>
      <c r="T666" s="77">
        <f t="shared" ca="1" si="171"/>
        <v>0</v>
      </c>
      <c r="U666" s="77">
        <f t="shared" ca="1" si="172"/>
        <v>0</v>
      </c>
      <c r="V666" s="79">
        <f t="shared" ca="1" si="173"/>
        <v>0</v>
      </c>
      <c r="W666" s="80"/>
      <c r="X666" s="81">
        <f t="shared" si="174"/>
        <v>0</v>
      </c>
      <c r="Y666" s="82"/>
      <c r="Z666" s="80"/>
      <c r="AA666" s="81">
        <f t="shared" si="175"/>
        <v>0</v>
      </c>
      <c r="AB666" s="82"/>
      <c r="AC666" s="80"/>
      <c r="AD666" s="81">
        <f t="shared" si="176"/>
        <v>0</v>
      </c>
      <c r="AE666" s="82"/>
      <c r="AF666" s="80"/>
      <c r="AG666" s="81">
        <f t="shared" si="177"/>
        <v>0</v>
      </c>
      <c r="AH666" s="82"/>
      <c r="AI666" s="80"/>
      <c r="AJ666" s="81">
        <f t="shared" si="178"/>
        <v>0</v>
      </c>
      <c r="AK666" s="82"/>
      <c r="AL666" s="80"/>
      <c r="AM666" s="81">
        <v>0</v>
      </c>
      <c r="AN666" s="82"/>
      <c r="AO666" s="80"/>
      <c r="AP666" s="81">
        <v>0</v>
      </c>
      <c r="AQ666" s="82"/>
      <c r="AR666" s="80"/>
      <c r="AS666" s="81">
        <f t="shared" si="179"/>
        <v>0</v>
      </c>
      <c r="AT666" s="82"/>
      <c r="AU666" s="80"/>
      <c r="AV666" s="81">
        <f t="shared" si="180"/>
        <v>0</v>
      </c>
      <c r="AW666" s="82"/>
      <c r="AX666" s="80"/>
      <c r="AY666" s="81">
        <f t="shared" si="181"/>
        <v>0</v>
      </c>
      <c r="AZ666" s="82"/>
      <c r="BA666" s="80"/>
      <c r="BB666" s="81">
        <f t="shared" si="182"/>
        <v>0</v>
      </c>
      <c r="BC666" s="82"/>
      <c r="BD666" s="80"/>
      <c r="BE666" s="81">
        <f t="shared" si="183"/>
        <v>0</v>
      </c>
      <c r="BF666" s="82"/>
      <c r="BG666" s="80"/>
      <c r="BH666" s="81">
        <f t="shared" si="184"/>
        <v>0</v>
      </c>
      <c r="BI666" s="82"/>
      <c r="BJ666" s="80"/>
      <c r="BK666" s="81">
        <f t="shared" si="185"/>
        <v>0</v>
      </c>
      <c r="BL666" s="82"/>
      <c r="BM666" s="80"/>
      <c r="BN666" s="81">
        <f t="shared" si="186"/>
        <v>0</v>
      </c>
      <c r="BO666" s="82"/>
    </row>
    <row r="667" spans="1:67" ht="32.25" hidden="1" customHeight="1" thickBot="1">
      <c r="A667" s="71">
        <v>85665</v>
      </c>
      <c r="B667" s="71" t="s">
        <v>2242</v>
      </c>
      <c r="C667" s="221" t="str">
        <f ca="1">IF(V667&gt;0,IF($C$12=B667,COUNT($C$12:C666,1),""),"")</f>
        <v/>
      </c>
      <c r="D667" s="221" t="str">
        <f ca="1">IF(V667&gt;0,IF($D$12=B667,COUNT($D$12:D666,1),""),"")</f>
        <v/>
      </c>
      <c r="E667" s="221" t="str">
        <f ca="1">IF(V667&gt;0,IF($E$12=B667,COUNT($E$12:E666,1),""),"")</f>
        <v/>
      </c>
      <c r="F667" s="221" t="str">
        <f ca="1">IF(V667&gt;0,IF($F$12=B667,COUNT($F$12:F666,1),""),"")</f>
        <v/>
      </c>
      <c r="G667" s="120" t="s">
        <v>1734</v>
      </c>
      <c r="H667" s="115">
        <v>121010</v>
      </c>
      <c r="I667" s="116" t="s">
        <v>656</v>
      </c>
      <c r="J667" s="116" t="s">
        <v>153</v>
      </c>
      <c r="K667" s="324">
        <v>104076000</v>
      </c>
      <c r="L667" s="121">
        <v>422622</v>
      </c>
      <c r="M667" s="117" t="s">
        <v>1358</v>
      </c>
      <c r="N667" s="117" t="s">
        <v>153</v>
      </c>
      <c r="O667" s="324">
        <v>6671000</v>
      </c>
      <c r="P667" s="77">
        <f ca="1">SUMIF($W$12:BO667,$P$11,W667:BO667)</f>
        <v>0</v>
      </c>
      <c r="Q667" s="77">
        <f ca="1">SUMIF($W$12:BP667,$P$11,X667:BP667)</f>
        <v>0</v>
      </c>
      <c r="R667" s="77">
        <f ca="1">SUMIF($W$12:BQ667,$P$11,Y667:BQ667)</f>
        <v>0</v>
      </c>
      <c r="S667" s="78">
        <f t="shared" ca="1" si="170"/>
        <v>0</v>
      </c>
      <c r="T667" s="77">
        <f t="shared" ca="1" si="171"/>
        <v>0</v>
      </c>
      <c r="U667" s="77">
        <f t="shared" ca="1" si="172"/>
        <v>0</v>
      </c>
      <c r="V667" s="79">
        <f t="shared" ca="1" si="173"/>
        <v>0</v>
      </c>
      <c r="W667" s="80"/>
      <c r="X667" s="81">
        <f t="shared" si="174"/>
        <v>0</v>
      </c>
      <c r="Y667" s="82"/>
      <c r="Z667" s="80"/>
      <c r="AA667" s="81">
        <f t="shared" si="175"/>
        <v>0</v>
      </c>
      <c r="AB667" s="82"/>
      <c r="AC667" s="80"/>
      <c r="AD667" s="81">
        <f t="shared" si="176"/>
        <v>0</v>
      </c>
      <c r="AE667" s="82"/>
      <c r="AF667" s="80"/>
      <c r="AG667" s="81">
        <f t="shared" si="177"/>
        <v>0</v>
      </c>
      <c r="AH667" s="82"/>
      <c r="AI667" s="80"/>
      <c r="AJ667" s="81">
        <f t="shared" si="178"/>
        <v>0</v>
      </c>
      <c r="AK667" s="82"/>
      <c r="AL667" s="80"/>
      <c r="AM667" s="81">
        <v>0</v>
      </c>
      <c r="AN667" s="82"/>
      <c r="AO667" s="80"/>
      <c r="AP667" s="81">
        <v>0</v>
      </c>
      <c r="AQ667" s="82"/>
      <c r="AR667" s="80"/>
      <c r="AS667" s="81">
        <f t="shared" si="179"/>
        <v>0</v>
      </c>
      <c r="AT667" s="82"/>
      <c r="AU667" s="80"/>
      <c r="AV667" s="81">
        <f t="shared" si="180"/>
        <v>0</v>
      </c>
      <c r="AW667" s="82"/>
      <c r="AX667" s="80"/>
      <c r="AY667" s="81">
        <f t="shared" si="181"/>
        <v>0</v>
      </c>
      <c r="AZ667" s="82"/>
      <c r="BA667" s="80"/>
      <c r="BB667" s="81">
        <f t="shared" si="182"/>
        <v>0</v>
      </c>
      <c r="BC667" s="82"/>
      <c r="BD667" s="80"/>
      <c r="BE667" s="81">
        <f t="shared" si="183"/>
        <v>0</v>
      </c>
      <c r="BF667" s="82"/>
      <c r="BG667" s="80"/>
      <c r="BH667" s="81">
        <f t="shared" si="184"/>
        <v>0</v>
      </c>
      <c r="BI667" s="82"/>
      <c r="BJ667" s="80"/>
      <c r="BK667" s="81">
        <f t="shared" si="185"/>
        <v>0</v>
      </c>
      <c r="BL667" s="82"/>
      <c r="BM667" s="80"/>
      <c r="BN667" s="81">
        <f t="shared" si="186"/>
        <v>0</v>
      </c>
      <c r="BO667" s="82"/>
    </row>
    <row r="668" spans="1:67" ht="32.25" hidden="1" customHeight="1" thickBot="1">
      <c r="A668" s="71">
        <v>85666</v>
      </c>
      <c r="B668" s="71" t="s">
        <v>2242</v>
      </c>
      <c r="C668" s="221" t="str">
        <f ca="1">IF(V668&gt;0,IF($C$12=B668,COUNT($C$12:C667,1),""),"")</f>
        <v/>
      </c>
      <c r="D668" s="221" t="str">
        <f ca="1">IF(V668&gt;0,IF($D$12=B668,COUNT($D$12:D667,1),""),"")</f>
        <v/>
      </c>
      <c r="E668" s="221" t="str">
        <f ca="1">IF(V668&gt;0,IF($E$12=B668,COUNT($E$12:E667,1),""),"")</f>
        <v/>
      </c>
      <c r="F668" s="221" t="str">
        <f ca="1">IF(V668&gt;0,IF($F$12=B668,COUNT($F$12:F667,1),""),"")</f>
        <v/>
      </c>
      <c r="G668" s="120">
        <v>662002150</v>
      </c>
      <c r="H668" s="115">
        <v>121011</v>
      </c>
      <c r="I668" s="116" t="s">
        <v>657</v>
      </c>
      <c r="J668" s="116" t="s">
        <v>153</v>
      </c>
      <c r="K668" s="324">
        <v>190757000</v>
      </c>
      <c r="L668" s="121">
        <v>422623</v>
      </c>
      <c r="M668" s="117" t="s">
        <v>1359</v>
      </c>
      <c r="N668" s="117" t="s">
        <v>153</v>
      </c>
      <c r="O668" s="324">
        <v>10894000</v>
      </c>
      <c r="P668" s="77">
        <f ca="1">SUMIF($W$12:BO668,$P$11,W668:BO668)</f>
        <v>0</v>
      </c>
      <c r="Q668" s="77">
        <f ca="1">SUMIF($W$12:BP668,$P$11,X668:BP668)</f>
        <v>0</v>
      </c>
      <c r="R668" s="77">
        <f ca="1">SUMIF($W$12:BQ668,$P$11,Y668:BQ668)</f>
        <v>0</v>
      </c>
      <c r="S668" s="78">
        <f t="shared" ca="1" si="170"/>
        <v>0</v>
      </c>
      <c r="T668" s="77">
        <f t="shared" ca="1" si="171"/>
        <v>0</v>
      </c>
      <c r="U668" s="77">
        <f t="shared" ca="1" si="172"/>
        <v>0</v>
      </c>
      <c r="V668" s="79">
        <f t="shared" ca="1" si="173"/>
        <v>0</v>
      </c>
      <c r="W668" s="80"/>
      <c r="X668" s="81">
        <f t="shared" si="174"/>
        <v>0</v>
      </c>
      <c r="Y668" s="82"/>
      <c r="Z668" s="80"/>
      <c r="AA668" s="81">
        <f t="shared" si="175"/>
        <v>0</v>
      </c>
      <c r="AB668" s="82"/>
      <c r="AC668" s="80"/>
      <c r="AD668" s="81">
        <f t="shared" si="176"/>
        <v>0</v>
      </c>
      <c r="AE668" s="82"/>
      <c r="AF668" s="80"/>
      <c r="AG668" s="81">
        <f t="shared" si="177"/>
        <v>0</v>
      </c>
      <c r="AH668" s="82"/>
      <c r="AI668" s="80"/>
      <c r="AJ668" s="81">
        <f t="shared" si="178"/>
        <v>0</v>
      </c>
      <c r="AK668" s="82"/>
      <c r="AL668" s="80"/>
      <c r="AM668" s="81">
        <v>0</v>
      </c>
      <c r="AN668" s="82"/>
      <c r="AO668" s="80"/>
      <c r="AP668" s="81">
        <v>0</v>
      </c>
      <c r="AQ668" s="82"/>
      <c r="AR668" s="80"/>
      <c r="AS668" s="81">
        <f t="shared" si="179"/>
        <v>0</v>
      </c>
      <c r="AT668" s="82"/>
      <c r="AU668" s="80"/>
      <c r="AV668" s="81">
        <f t="shared" si="180"/>
        <v>0</v>
      </c>
      <c r="AW668" s="82"/>
      <c r="AX668" s="80"/>
      <c r="AY668" s="81">
        <f t="shared" si="181"/>
        <v>0</v>
      </c>
      <c r="AZ668" s="82"/>
      <c r="BA668" s="80"/>
      <c r="BB668" s="81">
        <f t="shared" si="182"/>
        <v>0</v>
      </c>
      <c r="BC668" s="82"/>
      <c r="BD668" s="80"/>
      <c r="BE668" s="81">
        <f t="shared" si="183"/>
        <v>0</v>
      </c>
      <c r="BF668" s="82"/>
      <c r="BG668" s="80"/>
      <c r="BH668" s="81">
        <f t="shared" si="184"/>
        <v>0</v>
      </c>
      <c r="BI668" s="82"/>
      <c r="BJ668" s="80"/>
      <c r="BK668" s="81">
        <f t="shared" si="185"/>
        <v>0</v>
      </c>
      <c r="BL668" s="82"/>
      <c r="BM668" s="80"/>
      <c r="BN668" s="81">
        <f t="shared" si="186"/>
        <v>0</v>
      </c>
      <c r="BO668" s="82"/>
    </row>
    <row r="669" spans="1:67" ht="32.25" hidden="1" customHeight="1" thickBot="1">
      <c r="A669" s="71">
        <v>85667</v>
      </c>
      <c r="B669" s="71" t="s">
        <v>2242</v>
      </c>
      <c r="C669" s="221" t="str">
        <f ca="1">IF(V669&gt;0,IF($C$12=B669,COUNT($C$12:C668,1),""),"")</f>
        <v/>
      </c>
      <c r="D669" s="221" t="str">
        <f ca="1">IF(V669&gt;0,IF($D$12=B669,COUNT($D$12:D668,1),""),"")</f>
        <v/>
      </c>
      <c r="E669" s="221" t="str">
        <f ca="1">IF(V669&gt;0,IF($E$12=B669,COUNT($E$12:E668,1),""),"")</f>
        <v/>
      </c>
      <c r="F669" s="221" t="str">
        <f ca="1">IF(V669&gt;0,IF($F$12=B669,COUNT($F$12:F668,1),""),"")</f>
        <v/>
      </c>
      <c r="G669" s="120">
        <v>662002170</v>
      </c>
      <c r="H669" s="115">
        <v>121012</v>
      </c>
      <c r="I669" s="116" t="s">
        <v>658</v>
      </c>
      <c r="J669" s="116" t="s">
        <v>153</v>
      </c>
      <c r="K669" s="324">
        <v>388178000</v>
      </c>
      <c r="L669" s="121">
        <v>422623</v>
      </c>
      <c r="M669" s="117" t="s">
        <v>1359</v>
      </c>
      <c r="N669" s="117" t="s">
        <v>153</v>
      </c>
      <c r="O669" s="324">
        <v>10894000</v>
      </c>
      <c r="P669" s="77">
        <f ca="1">SUMIF($W$12:BO669,$P$11,W669:BO669)</f>
        <v>0</v>
      </c>
      <c r="Q669" s="77">
        <f ca="1">SUMIF($W$12:BP669,$P$11,X669:BP669)</f>
        <v>0</v>
      </c>
      <c r="R669" s="77">
        <f ca="1">SUMIF($W$12:BQ669,$P$11,Y669:BQ669)</f>
        <v>0</v>
      </c>
      <c r="S669" s="78">
        <f t="shared" ca="1" si="170"/>
        <v>0</v>
      </c>
      <c r="T669" s="77">
        <f t="shared" ca="1" si="171"/>
        <v>0</v>
      </c>
      <c r="U669" s="77">
        <f t="shared" ca="1" si="172"/>
        <v>0</v>
      </c>
      <c r="V669" s="79">
        <f t="shared" ca="1" si="173"/>
        <v>0</v>
      </c>
      <c r="W669" s="80"/>
      <c r="X669" s="81">
        <f t="shared" si="174"/>
        <v>0</v>
      </c>
      <c r="Y669" s="82"/>
      <c r="Z669" s="80"/>
      <c r="AA669" s="81">
        <f t="shared" si="175"/>
        <v>0</v>
      </c>
      <c r="AB669" s="82"/>
      <c r="AC669" s="80"/>
      <c r="AD669" s="81">
        <f t="shared" si="176"/>
        <v>0</v>
      </c>
      <c r="AE669" s="82"/>
      <c r="AF669" s="80"/>
      <c r="AG669" s="81">
        <f t="shared" si="177"/>
        <v>0</v>
      </c>
      <c r="AH669" s="82"/>
      <c r="AI669" s="80"/>
      <c r="AJ669" s="81">
        <f t="shared" si="178"/>
        <v>0</v>
      </c>
      <c r="AK669" s="82"/>
      <c r="AL669" s="80"/>
      <c r="AM669" s="81">
        <v>0</v>
      </c>
      <c r="AN669" s="82"/>
      <c r="AO669" s="80"/>
      <c r="AP669" s="81">
        <v>0</v>
      </c>
      <c r="AQ669" s="82"/>
      <c r="AR669" s="80"/>
      <c r="AS669" s="81">
        <f t="shared" si="179"/>
        <v>0</v>
      </c>
      <c r="AT669" s="82"/>
      <c r="AU669" s="80"/>
      <c r="AV669" s="81">
        <f t="shared" si="180"/>
        <v>0</v>
      </c>
      <c r="AW669" s="82"/>
      <c r="AX669" s="80"/>
      <c r="AY669" s="81">
        <f t="shared" si="181"/>
        <v>0</v>
      </c>
      <c r="AZ669" s="82"/>
      <c r="BA669" s="80"/>
      <c r="BB669" s="81">
        <f t="shared" si="182"/>
        <v>0</v>
      </c>
      <c r="BC669" s="82"/>
      <c r="BD669" s="80"/>
      <c r="BE669" s="81">
        <f t="shared" si="183"/>
        <v>0</v>
      </c>
      <c r="BF669" s="82"/>
      <c r="BG669" s="80"/>
      <c r="BH669" s="81">
        <f t="shared" si="184"/>
        <v>0</v>
      </c>
      <c r="BI669" s="82"/>
      <c r="BJ669" s="80"/>
      <c r="BK669" s="81">
        <f t="shared" si="185"/>
        <v>0</v>
      </c>
      <c r="BL669" s="82"/>
      <c r="BM669" s="80"/>
      <c r="BN669" s="81">
        <f t="shared" si="186"/>
        <v>0</v>
      </c>
      <c r="BO669" s="82"/>
    </row>
    <row r="670" spans="1:67" ht="32.25" hidden="1" customHeight="1" thickBot="1">
      <c r="A670" s="71">
        <v>85670</v>
      </c>
      <c r="B670" s="71" t="s">
        <v>2242</v>
      </c>
      <c r="C670" s="221" t="str">
        <f ca="1">IF(V670&gt;0,IF($C$12=B670,COUNT($C$12:C669,1),""),"")</f>
        <v/>
      </c>
      <c r="D670" s="221" t="str">
        <f ca="1">IF(V670&gt;0,IF($D$12=B670,COUNT($D$12:D669,1),""),"")</f>
        <v/>
      </c>
      <c r="E670" s="221" t="str">
        <f ca="1">IF(V670&gt;0,IF($E$12=B670,COUNT($E$12:E669,1),""),"")</f>
        <v/>
      </c>
      <c r="F670" s="221" t="str">
        <f ca="1">IF(V670&gt;0,IF($F$12=B670,COUNT($F$12:F669,1),""),"")</f>
        <v/>
      </c>
      <c r="G670" s="120"/>
      <c r="H670" s="115">
        <v>121101</v>
      </c>
      <c r="I670" s="116" t="s">
        <v>659</v>
      </c>
      <c r="J670" s="116" t="s">
        <v>153</v>
      </c>
      <c r="K670" s="324">
        <v>80000000</v>
      </c>
      <c r="L670" s="121">
        <v>422626</v>
      </c>
      <c r="M670" s="117" t="s">
        <v>1362</v>
      </c>
      <c r="N670" s="117" t="s">
        <v>153</v>
      </c>
      <c r="O670" s="324">
        <v>5603000</v>
      </c>
      <c r="P670" s="77">
        <f ca="1">SUMIF($W$12:BO670,$P$11,W670:BO670)</f>
        <v>0</v>
      </c>
      <c r="Q670" s="77">
        <f ca="1">SUMIF($W$12:BP670,$P$11,X670:BP670)</f>
        <v>0</v>
      </c>
      <c r="R670" s="77">
        <f ca="1">SUMIF($W$12:BQ670,$P$11,Y670:BQ670)</f>
        <v>0</v>
      </c>
      <c r="S670" s="78">
        <f t="shared" ca="1" si="170"/>
        <v>0</v>
      </c>
      <c r="T670" s="77">
        <f t="shared" ca="1" si="171"/>
        <v>0</v>
      </c>
      <c r="U670" s="77">
        <f t="shared" ca="1" si="172"/>
        <v>0</v>
      </c>
      <c r="V670" s="79">
        <f t="shared" ca="1" si="173"/>
        <v>0</v>
      </c>
      <c r="W670" s="80"/>
      <c r="X670" s="81">
        <f t="shared" si="174"/>
        <v>0</v>
      </c>
      <c r="Y670" s="82"/>
      <c r="Z670" s="80"/>
      <c r="AA670" s="81">
        <f t="shared" si="175"/>
        <v>0</v>
      </c>
      <c r="AB670" s="82"/>
      <c r="AC670" s="80"/>
      <c r="AD670" s="81">
        <f t="shared" si="176"/>
        <v>0</v>
      </c>
      <c r="AE670" s="82"/>
      <c r="AF670" s="80"/>
      <c r="AG670" s="81">
        <f t="shared" si="177"/>
        <v>0</v>
      </c>
      <c r="AH670" s="82"/>
      <c r="AI670" s="80"/>
      <c r="AJ670" s="81">
        <f t="shared" si="178"/>
        <v>0</v>
      </c>
      <c r="AK670" s="82"/>
      <c r="AL670" s="80"/>
      <c r="AM670" s="81">
        <v>0</v>
      </c>
      <c r="AN670" s="82"/>
      <c r="AO670" s="80"/>
      <c r="AP670" s="81">
        <v>0</v>
      </c>
      <c r="AQ670" s="82"/>
      <c r="AR670" s="80"/>
      <c r="AS670" s="81">
        <f t="shared" si="179"/>
        <v>0</v>
      </c>
      <c r="AT670" s="82"/>
      <c r="AU670" s="80"/>
      <c r="AV670" s="81">
        <f t="shared" si="180"/>
        <v>0</v>
      </c>
      <c r="AW670" s="82"/>
      <c r="AX670" s="80"/>
      <c r="AY670" s="81">
        <f t="shared" si="181"/>
        <v>0</v>
      </c>
      <c r="AZ670" s="82"/>
      <c r="BA670" s="80"/>
      <c r="BB670" s="81">
        <f t="shared" si="182"/>
        <v>0</v>
      </c>
      <c r="BC670" s="82"/>
      <c r="BD670" s="80"/>
      <c r="BE670" s="81">
        <f t="shared" si="183"/>
        <v>0</v>
      </c>
      <c r="BF670" s="82"/>
      <c r="BG670" s="80"/>
      <c r="BH670" s="81">
        <f t="shared" si="184"/>
        <v>0</v>
      </c>
      <c r="BI670" s="82"/>
      <c r="BJ670" s="80"/>
      <c r="BK670" s="81">
        <f t="shared" si="185"/>
        <v>0</v>
      </c>
      <c r="BL670" s="82"/>
      <c r="BM670" s="80"/>
      <c r="BN670" s="81">
        <f t="shared" si="186"/>
        <v>0</v>
      </c>
      <c r="BO670" s="82"/>
    </row>
    <row r="671" spans="1:67" ht="32.25" hidden="1" customHeight="1" thickBot="1">
      <c r="A671" s="71">
        <v>85671</v>
      </c>
      <c r="B671" s="71" t="s">
        <v>2242</v>
      </c>
      <c r="C671" s="221" t="str">
        <f ca="1">IF(V671&gt;0,IF($C$12=B671,COUNT($C$12:C670,1),""),"")</f>
        <v/>
      </c>
      <c r="D671" s="221" t="str">
        <f ca="1">IF(V671&gt;0,IF($D$12=B671,COUNT($D$12:D670,1),""),"")</f>
        <v/>
      </c>
      <c r="E671" s="221" t="str">
        <f ca="1">IF(V671&gt;0,IF($E$12=B671,COUNT($E$12:E670,1),""),"")</f>
        <v/>
      </c>
      <c r="F671" s="221" t="str">
        <f ca="1">IF(V671&gt;0,IF($F$12=B671,COUNT($F$12:F670,1),""),"")</f>
        <v/>
      </c>
      <c r="G671" s="120"/>
      <c r="H671" s="115">
        <v>121102</v>
      </c>
      <c r="I671" s="116" t="s">
        <v>660</v>
      </c>
      <c r="J671" s="116" t="s">
        <v>153</v>
      </c>
      <c r="K671" s="324">
        <v>92000000</v>
      </c>
      <c r="L671" s="121">
        <v>422626</v>
      </c>
      <c r="M671" s="117" t="s">
        <v>1362</v>
      </c>
      <c r="N671" s="117" t="s">
        <v>153</v>
      </c>
      <c r="O671" s="324">
        <v>5603000</v>
      </c>
      <c r="P671" s="77">
        <f ca="1">SUMIF($W$12:BO671,$P$11,W671:BO671)</f>
        <v>0</v>
      </c>
      <c r="Q671" s="77">
        <f ca="1">SUMIF($W$12:BP671,$P$11,X671:BP671)</f>
        <v>0</v>
      </c>
      <c r="R671" s="77">
        <f ca="1">SUMIF($W$12:BQ671,$P$11,Y671:BQ671)</f>
        <v>0</v>
      </c>
      <c r="S671" s="78">
        <f t="shared" ca="1" si="170"/>
        <v>0</v>
      </c>
      <c r="T671" s="77">
        <f t="shared" ca="1" si="171"/>
        <v>0</v>
      </c>
      <c r="U671" s="77">
        <f t="shared" ca="1" si="172"/>
        <v>0</v>
      </c>
      <c r="V671" s="79">
        <f t="shared" ca="1" si="173"/>
        <v>0</v>
      </c>
      <c r="W671" s="80"/>
      <c r="X671" s="81">
        <f t="shared" si="174"/>
        <v>0</v>
      </c>
      <c r="Y671" s="82"/>
      <c r="Z671" s="80"/>
      <c r="AA671" s="81">
        <f t="shared" si="175"/>
        <v>0</v>
      </c>
      <c r="AB671" s="82"/>
      <c r="AC671" s="80"/>
      <c r="AD671" s="81">
        <f t="shared" si="176"/>
        <v>0</v>
      </c>
      <c r="AE671" s="82"/>
      <c r="AF671" s="80"/>
      <c r="AG671" s="81">
        <f t="shared" si="177"/>
        <v>0</v>
      </c>
      <c r="AH671" s="82"/>
      <c r="AI671" s="80"/>
      <c r="AJ671" s="81">
        <f t="shared" si="178"/>
        <v>0</v>
      </c>
      <c r="AK671" s="82"/>
      <c r="AL671" s="80"/>
      <c r="AM671" s="81">
        <v>0</v>
      </c>
      <c r="AN671" s="82"/>
      <c r="AO671" s="80"/>
      <c r="AP671" s="81">
        <v>0</v>
      </c>
      <c r="AQ671" s="82"/>
      <c r="AR671" s="80"/>
      <c r="AS671" s="81">
        <f t="shared" si="179"/>
        <v>0</v>
      </c>
      <c r="AT671" s="82"/>
      <c r="AU671" s="80"/>
      <c r="AV671" s="81">
        <f t="shared" si="180"/>
        <v>0</v>
      </c>
      <c r="AW671" s="82"/>
      <c r="AX671" s="80"/>
      <c r="AY671" s="81">
        <f t="shared" si="181"/>
        <v>0</v>
      </c>
      <c r="AZ671" s="82"/>
      <c r="BA671" s="80"/>
      <c r="BB671" s="81">
        <f t="shared" si="182"/>
        <v>0</v>
      </c>
      <c r="BC671" s="82"/>
      <c r="BD671" s="80"/>
      <c r="BE671" s="81">
        <f t="shared" si="183"/>
        <v>0</v>
      </c>
      <c r="BF671" s="82"/>
      <c r="BG671" s="80"/>
      <c r="BH671" s="81">
        <f t="shared" si="184"/>
        <v>0</v>
      </c>
      <c r="BI671" s="82"/>
      <c r="BJ671" s="80"/>
      <c r="BK671" s="81">
        <f t="shared" si="185"/>
        <v>0</v>
      </c>
      <c r="BL671" s="82"/>
      <c r="BM671" s="80"/>
      <c r="BN671" s="81">
        <f t="shared" si="186"/>
        <v>0</v>
      </c>
      <c r="BO671" s="82"/>
    </row>
    <row r="672" spans="1:67" ht="32.25" hidden="1" customHeight="1" thickBot="1">
      <c r="A672" s="71">
        <v>85672</v>
      </c>
      <c r="B672" s="71" t="s">
        <v>2242</v>
      </c>
      <c r="C672" s="221" t="str">
        <f ca="1">IF(V672&gt;0,IF($C$12=B672,COUNT($C$12:C671,1),""),"")</f>
        <v/>
      </c>
      <c r="D672" s="221" t="str">
        <f ca="1">IF(V672&gt;0,IF($D$12=B672,COUNT($D$12:D671,1),""),"")</f>
        <v/>
      </c>
      <c r="E672" s="221" t="str">
        <f ca="1">IF(V672&gt;0,IF($E$12=B672,COUNT($E$12:E671,1),""),"")</f>
        <v/>
      </c>
      <c r="F672" s="221" t="str">
        <f ca="1">IF(V672&gt;0,IF($F$12=B672,COUNT($F$12:F671,1),""),"")</f>
        <v/>
      </c>
      <c r="G672" s="120"/>
      <c r="H672" s="115">
        <v>121103</v>
      </c>
      <c r="I672" s="116" t="s">
        <v>661</v>
      </c>
      <c r="J672" s="116" t="s">
        <v>153</v>
      </c>
      <c r="K672" s="324">
        <v>80000000</v>
      </c>
      <c r="L672" s="121">
        <v>422628</v>
      </c>
      <c r="M672" s="117" t="s">
        <v>1364</v>
      </c>
      <c r="N672" s="117" t="s">
        <v>153</v>
      </c>
      <c r="O672" s="324">
        <v>1060000</v>
      </c>
      <c r="P672" s="77">
        <f ca="1">SUMIF($W$12:BO672,$P$11,W672:BO672)</f>
        <v>0</v>
      </c>
      <c r="Q672" s="77">
        <f ca="1">SUMIF($W$12:BP672,$P$11,X672:BP672)</f>
        <v>0</v>
      </c>
      <c r="R672" s="77">
        <f ca="1">SUMIF($W$12:BQ672,$P$11,Y672:BQ672)</f>
        <v>0</v>
      </c>
      <c r="S672" s="78">
        <f t="shared" ca="1" si="170"/>
        <v>0</v>
      </c>
      <c r="T672" s="77">
        <f t="shared" ca="1" si="171"/>
        <v>0</v>
      </c>
      <c r="U672" s="77">
        <f t="shared" ca="1" si="172"/>
        <v>0</v>
      </c>
      <c r="V672" s="79">
        <f t="shared" ca="1" si="173"/>
        <v>0</v>
      </c>
      <c r="W672" s="80"/>
      <c r="X672" s="81">
        <f t="shared" si="174"/>
        <v>0</v>
      </c>
      <c r="Y672" s="82"/>
      <c r="Z672" s="80"/>
      <c r="AA672" s="81">
        <f t="shared" si="175"/>
        <v>0</v>
      </c>
      <c r="AB672" s="82"/>
      <c r="AC672" s="80"/>
      <c r="AD672" s="81">
        <f t="shared" si="176"/>
        <v>0</v>
      </c>
      <c r="AE672" s="82"/>
      <c r="AF672" s="80"/>
      <c r="AG672" s="81">
        <f t="shared" si="177"/>
        <v>0</v>
      </c>
      <c r="AH672" s="82"/>
      <c r="AI672" s="80"/>
      <c r="AJ672" s="81">
        <f t="shared" si="178"/>
        <v>0</v>
      </c>
      <c r="AK672" s="82"/>
      <c r="AL672" s="80"/>
      <c r="AM672" s="81">
        <v>0</v>
      </c>
      <c r="AN672" s="82"/>
      <c r="AO672" s="80"/>
      <c r="AP672" s="81">
        <v>0</v>
      </c>
      <c r="AQ672" s="82"/>
      <c r="AR672" s="80"/>
      <c r="AS672" s="81">
        <f t="shared" si="179"/>
        <v>0</v>
      </c>
      <c r="AT672" s="82"/>
      <c r="AU672" s="80"/>
      <c r="AV672" s="81">
        <f t="shared" si="180"/>
        <v>0</v>
      </c>
      <c r="AW672" s="82"/>
      <c r="AX672" s="80"/>
      <c r="AY672" s="81">
        <f t="shared" si="181"/>
        <v>0</v>
      </c>
      <c r="AZ672" s="82"/>
      <c r="BA672" s="80"/>
      <c r="BB672" s="81">
        <f t="shared" si="182"/>
        <v>0</v>
      </c>
      <c r="BC672" s="82"/>
      <c r="BD672" s="80"/>
      <c r="BE672" s="81">
        <f t="shared" si="183"/>
        <v>0</v>
      </c>
      <c r="BF672" s="82"/>
      <c r="BG672" s="80"/>
      <c r="BH672" s="81">
        <f t="shared" si="184"/>
        <v>0</v>
      </c>
      <c r="BI672" s="82"/>
      <c r="BJ672" s="80"/>
      <c r="BK672" s="81">
        <f t="shared" si="185"/>
        <v>0</v>
      </c>
      <c r="BL672" s="82"/>
      <c r="BM672" s="80"/>
      <c r="BN672" s="81">
        <f t="shared" si="186"/>
        <v>0</v>
      </c>
      <c r="BO672" s="82"/>
    </row>
    <row r="673" spans="1:67" ht="32.25" hidden="1" customHeight="1" thickBot="1">
      <c r="A673" s="71">
        <v>85673</v>
      </c>
      <c r="B673" s="71" t="s">
        <v>2242</v>
      </c>
      <c r="C673" s="221" t="str">
        <f ca="1">IF(V673&gt;0,IF($C$12=B673,COUNT($C$12:C672,1),""),"")</f>
        <v/>
      </c>
      <c r="D673" s="221" t="str">
        <f ca="1">IF(V673&gt;0,IF($D$12=B673,COUNT($D$12:D672,1),""),"")</f>
        <v/>
      </c>
      <c r="E673" s="221" t="str">
        <f ca="1">IF(V673&gt;0,IF($E$12=B673,COUNT($E$12:E672,1),""),"")</f>
        <v/>
      </c>
      <c r="F673" s="221" t="str">
        <f ca="1">IF(V673&gt;0,IF($F$12=B673,COUNT($F$12:F672,1),""),"")</f>
        <v/>
      </c>
      <c r="G673" s="120" t="s">
        <v>1638</v>
      </c>
      <c r="H673" s="115">
        <v>121104</v>
      </c>
      <c r="I673" s="116" t="s">
        <v>662</v>
      </c>
      <c r="J673" s="116" t="s">
        <v>153</v>
      </c>
      <c r="K673" s="324">
        <v>10000000</v>
      </c>
      <c r="L673" s="121">
        <v>422627</v>
      </c>
      <c r="M673" s="117" t="s">
        <v>1363</v>
      </c>
      <c r="N673" s="117" t="s">
        <v>153</v>
      </c>
      <c r="O673" s="324">
        <v>1404000</v>
      </c>
      <c r="P673" s="77">
        <f ca="1">SUMIF($W$12:BO673,$P$11,W673:BO673)</f>
        <v>0</v>
      </c>
      <c r="Q673" s="77">
        <f ca="1">SUMIF($W$12:BP673,$P$11,X673:BP673)</f>
        <v>0</v>
      </c>
      <c r="R673" s="77">
        <f ca="1">SUMIF($W$12:BQ673,$P$11,Y673:BQ673)</f>
        <v>0</v>
      </c>
      <c r="S673" s="78">
        <f t="shared" ca="1" si="170"/>
        <v>0</v>
      </c>
      <c r="T673" s="77">
        <f t="shared" ca="1" si="171"/>
        <v>0</v>
      </c>
      <c r="U673" s="77">
        <f t="shared" ca="1" si="172"/>
        <v>0</v>
      </c>
      <c r="V673" s="79">
        <f t="shared" ca="1" si="173"/>
        <v>0</v>
      </c>
      <c r="W673" s="80"/>
      <c r="X673" s="81">
        <f t="shared" si="174"/>
        <v>0</v>
      </c>
      <c r="Y673" s="82"/>
      <c r="Z673" s="80"/>
      <c r="AA673" s="81">
        <f t="shared" si="175"/>
        <v>0</v>
      </c>
      <c r="AB673" s="82"/>
      <c r="AC673" s="80"/>
      <c r="AD673" s="81">
        <f t="shared" si="176"/>
        <v>0</v>
      </c>
      <c r="AE673" s="82"/>
      <c r="AF673" s="80"/>
      <c r="AG673" s="81">
        <f t="shared" si="177"/>
        <v>0</v>
      </c>
      <c r="AH673" s="82"/>
      <c r="AI673" s="80"/>
      <c r="AJ673" s="81">
        <f t="shared" si="178"/>
        <v>0</v>
      </c>
      <c r="AK673" s="82"/>
      <c r="AL673" s="80"/>
      <c r="AM673" s="81">
        <v>0</v>
      </c>
      <c r="AN673" s="82"/>
      <c r="AO673" s="80"/>
      <c r="AP673" s="81">
        <v>0</v>
      </c>
      <c r="AQ673" s="82"/>
      <c r="AR673" s="80"/>
      <c r="AS673" s="81">
        <f t="shared" si="179"/>
        <v>0</v>
      </c>
      <c r="AT673" s="82"/>
      <c r="AU673" s="80"/>
      <c r="AV673" s="81">
        <f t="shared" si="180"/>
        <v>0</v>
      </c>
      <c r="AW673" s="82"/>
      <c r="AX673" s="80"/>
      <c r="AY673" s="81">
        <f t="shared" si="181"/>
        <v>0</v>
      </c>
      <c r="AZ673" s="82"/>
      <c r="BA673" s="80"/>
      <c r="BB673" s="81">
        <f t="shared" si="182"/>
        <v>0</v>
      </c>
      <c r="BC673" s="82"/>
      <c r="BD673" s="80"/>
      <c r="BE673" s="81">
        <f t="shared" si="183"/>
        <v>0</v>
      </c>
      <c r="BF673" s="82"/>
      <c r="BG673" s="80"/>
      <c r="BH673" s="81">
        <f t="shared" si="184"/>
        <v>0</v>
      </c>
      <c r="BI673" s="82"/>
      <c r="BJ673" s="80"/>
      <c r="BK673" s="81">
        <f t="shared" si="185"/>
        <v>0</v>
      </c>
      <c r="BL673" s="82"/>
      <c r="BM673" s="80"/>
      <c r="BN673" s="81">
        <f t="shared" si="186"/>
        <v>0</v>
      </c>
      <c r="BO673" s="82"/>
    </row>
    <row r="674" spans="1:67" ht="32.25" hidden="1" customHeight="1" thickBot="1">
      <c r="A674" s="71">
        <v>85674</v>
      </c>
      <c r="B674" s="71" t="s">
        <v>2242</v>
      </c>
      <c r="C674" s="221" t="str">
        <f ca="1">IF(V674&gt;0,IF($C$12=B674,COUNT($C$12:C673,1),""),"")</f>
        <v/>
      </c>
      <c r="D674" s="221" t="str">
        <f ca="1">IF(V674&gt;0,IF($D$12=B674,COUNT($D$12:D673,1),""),"")</f>
        <v/>
      </c>
      <c r="E674" s="221" t="str">
        <f ca="1">IF(V674&gt;0,IF($E$12=B674,COUNT($E$12:E673,1),""),"")</f>
        <v/>
      </c>
      <c r="F674" s="221" t="str">
        <f ca="1">IF(V674&gt;0,IF($F$12=B674,COUNT($F$12:F673,1),""),"")</f>
        <v/>
      </c>
      <c r="G674" s="120"/>
      <c r="H674" s="115">
        <v>121105</v>
      </c>
      <c r="I674" s="116" t="s">
        <v>663</v>
      </c>
      <c r="J674" s="116" t="s">
        <v>153</v>
      </c>
      <c r="K674" s="324">
        <v>13000000</v>
      </c>
      <c r="L674" s="121">
        <v>422627</v>
      </c>
      <c r="M674" s="117" t="s">
        <v>1363</v>
      </c>
      <c r="N674" s="117" t="s">
        <v>153</v>
      </c>
      <c r="O674" s="324">
        <v>1404000</v>
      </c>
      <c r="P674" s="77">
        <f ca="1">SUMIF($W$12:BO674,$P$11,W674:BO674)</f>
        <v>0</v>
      </c>
      <c r="Q674" s="77">
        <f ca="1">SUMIF($W$12:BP674,$P$11,X674:BP674)</f>
        <v>0</v>
      </c>
      <c r="R674" s="77">
        <f ca="1">SUMIF($W$12:BQ674,$P$11,Y674:BQ674)</f>
        <v>0</v>
      </c>
      <c r="S674" s="78">
        <f t="shared" ca="1" si="170"/>
        <v>0</v>
      </c>
      <c r="T674" s="77">
        <f t="shared" ca="1" si="171"/>
        <v>0</v>
      </c>
      <c r="U674" s="77">
        <f t="shared" ca="1" si="172"/>
        <v>0</v>
      </c>
      <c r="V674" s="79">
        <f t="shared" ca="1" si="173"/>
        <v>0</v>
      </c>
      <c r="W674" s="80"/>
      <c r="X674" s="81">
        <f t="shared" si="174"/>
        <v>0</v>
      </c>
      <c r="Y674" s="82"/>
      <c r="Z674" s="80"/>
      <c r="AA674" s="81">
        <f t="shared" si="175"/>
        <v>0</v>
      </c>
      <c r="AB674" s="82"/>
      <c r="AC674" s="80"/>
      <c r="AD674" s="81">
        <f t="shared" si="176"/>
        <v>0</v>
      </c>
      <c r="AE674" s="82"/>
      <c r="AF674" s="80"/>
      <c r="AG674" s="81">
        <f t="shared" si="177"/>
        <v>0</v>
      </c>
      <c r="AH674" s="82"/>
      <c r="AI674" s="80"/>
      <c r="AJ674" s="81">
        <f t="shared" si="178"/>
        <v>0</v>
      </c>
      <c r="AK674" s="82"/>
      <c r="AL674" s="80"/>
      <c r="AM674" s="81">
        <v>0</v>
      </c>
      <c r="AN674" s="82"/>
      <c r="AO674" s="80"/>
      <c r="AP674" s="81">
        <v>0</v>
      </c>
      <c r="AQ674" s="82"/>
      <c r="AR674" s="80"/>
      <c r="AS674" s="81">
        <f t="shared" si="179"/>
        <v>0</v>
      </c>
      <c r="AT674" s="82"/>
      <c r="AU674" s="80"/>
      <c r="AV674" s="81">
        <f t="shared" si="180"/>
        <v>0</v>
      </c>
      <c r="AW674" s="82"/>
      <c r="AX674" s="80"/>
      <c r="AY674" s="81">
        <f t="shared" si="181"/>
        <v>0</v>
      </c>
      <c r="AZ674" s="82"/>
      <c r="BA674" s="80"/>
      <c r="BB674" s="81">
        <f t="shared" si="182"/>
        <v>0</v>
      </c>
      <c r="BC674" s="82"/>
      <c r="BD674" s="80"/>
      <c r="BE674" s="81">
        <f t="shared" si="183"/>
        <v>0</v>
      </c>
      <c r="BF674" s="82"/>
      <c r="BG674" s="80"/>
      <c r="BH674" s="81">
        <f t="shared" si="184"/>
        <v>0</v>
      </c>
      <c r="BI674" s="82"/>
      <c r="BJ674" s="80"/>
      <c r="BK674" s="81">
        <f t="shared" si="185"/>
        <v>0</v>
      </c>
      <c r="BL674" s="82"/>
      <c r="BM674" s="80"/>
      <c r="BN674" s="81">
        <f t="shared" si="186"/>
        <v>0</v>
      </c>
      <c r="BO674" s="82"/>
    </row>
    <row r="675" spans="1:67" ht="32.25" hidden="1" customHeight="1" thickBot="1">
      <c r="A675" s="71">
        <v>85675</v>
      </c>
      <c r="B675" s="71" t="s">
        <v>2242</v>
      </c>
      <c r="C675" s="221" t="str">
        <f ca="1">IF(V675&gt;0,IF($C$12=B675,COUNT($C$12:C674,1),""),"")</f>
        <v/>
      </c>
      <c r="D675" s="221" t="str">
        <f ca="1">IF(V675&gt;0,IF($D$12=B675,COUNT($D$12:D674,1),""),"")</f>
        <v/>
      </c>
      <c r="E675" s="221" t="str">
        <f ca="1">IF(V675&gt;0,IF($E$12=B675,COUNT($E$12:E674,1),""),"")</f>
        <v/>
      </c>
      <c r="F675" s="221" t="str">
        <f ca="1">IF(V675&gt;0,IF($F$12=B675,COUNT($F$12:F674,1),""),"")</f>
        <v/>
      </c>
      <c r="G675" s="120"/>
      <c r="H675" s="115">
        <v>121106</v>
      </c>
      <c r="I675" s="116" t="s">
        <v>664</v>
      </c>
      <c r="J675" s="116" t="s">
        <v>153</v>
      </c>
      <c r="K675" s="324">
        <v>2500000</v>
      </c>
      <c r="L675" s="121">
        <v>422628</v>
      </c>
      <c r="M675" s="117" t="s">
        <v>1364</v>
      </c>
      <c r="N675" s="117" t="s">
        <v>153</v>
      </c>
      <c r="O675" s="324">
        <v>1060000</v>
      </c>
      <c r="P675" s="77">
        <f ca="1">SUMIF($W$12:BO675,$P$11,W675:BO675)</f>
        <v>0</v>
      </c>
      <c r="Q675" s="77">
        <f ca="1">SUMIF($W$12:BP675,$P$11,X675:BP675)</f>
        <v>0</v>
      </c>
      <c r="R675" s="77">
        <f ca="1">SUMIF($W$12:BQ675,$P$11,Y675:BQ675)</f>
        <v>0</v>
      </c>
      <c r="S675" s="78">
        <f t="shared" ca="1" si="170"/>
        <v>0</v>
      </c>
      <c r="T675" s="77">
        <f t="shared" ca="1" si="171"/>
        <v>0</v>
      </c>
      <c r="U675" s="77">
        <f t="shared" ca="1" si="172"/>
        <v>0</v>
      </c>
      <c r="V675" s="79">
        <f t="shared" ca="1" si="173"/>
        <v>0</v>
      </c>
      <c r="W675" s="80"/>
      <c r="X675" s="81">
        <f t="shared" si="174"/>
        <v>0</v>
      </c>
      <c r="Y675" s="82"/>
      <c r="Z675" s="80"/>
      <c r="AA675" s="81">
        <f t="shared" si="175"/>
        <v>0</v>
      </c>
      <c r="AB675" s="82"/>
      <c r="AC675" s="80"/>
      <c r="AD675" s="81">
        <f t="shared" si="176"/>
        <v>0</v>
      </c>
      <c r="AE675" s="82"/>
      <c r="AF675" s="80"/>
      <c r="AG675" s="81">
        <f t="shared" si="177"/>
        <v>0</v>
      </c>
      <c r="AH675" s="82"/>
      <c r="AI675" s="80"/>
      <c r="AJ675" s="81">
        <f t="shared" si="178"/>
        <v>0</v>
      </c>
      <c r="AK675" s="82"/>
      <c r="AL675" s="80"/>
      <c r="AM675" s="81">
        <v>0</v>
      </c>
      <c r="AN675" s="82"/>
      <c r="AO675" s="80"/>
      <c r="AP675" s="81">
        <v>0</v>
      </c>
      <c r="AQ675" s="82"/>
      <c r="AR675" s="80"/>
      <c r="AS675" s="81">
        <f t="shared" si="179"/>
        <v>0</v>
      </c>
      <c r="AT675" s="82"/>
      <c r="AU675" s="80"/>
      <c r="AV675" s="81">
        <f t="shared" si="180"/>
        <v>0</v>
      </c>
      <c r="AW675" s="82"/>
      <c r="AX675" s="80"/>
      <c r="AY675" s="81">
        <f t="shared" si="181"/>
        <v>0</v>
      </c>
      <c r="AZ675" s="82"/>
      <c r="BA675" s="80"/>
      <c r="BB675" s="81">
        <f t="shared" si="182"/>
        <v>0</v>
      </c>
      <c r="BC675" s="82"/>
      <c r="BD675" s="80"/>
      <c r="BE675" s="81">
        <f t="shared" si="183"/>
        <v>0</v>
      </c>
      <c r="BF675" s="82"/>
      <c r="BG675" s="80"/>
      <c r="BH675" s="81">
        <f t="shared" si="184"/>
        <v>0</v>
      </c>
      <c r="BI675" s="82"/>
      <c r="BJ675" s="80"/>
      <c r="BK675" s="81">
        <f t="shared" si="185"/>
        <v>0</v>
      </c>
      <c r="BL675" s="82"/>
      <c r="BM675" s="80"/>
      <c r="BN675" s="81">
        <f t="shared" si="186"/>
        <v>0</v>
      </c>
      <c r="BO675" s="82"/>
    </row>
    <row r="676" spans="1:67" ht="32.25" hidden="1" customHeight="1" thickBot="1">
      <c r="A676" s="71">
        <v>85676</v>
      </c>
      <c r="B676" s="71" t="s">
        <v>2242</v>
      </c>
      <c r="C676" s="221" t="str">
        <f ca="1">IF(V676&gt;0,IF($C$12=B676,COUNT($C$12:C675,1),""),"")</f>
        <v/>
      </c>
      <c r="D676" s="221" t="str">
        <f ca="1">IF(V676&gt;0,IF($D$12=B676,COUNT($D$12:D675,1),""),"")</f>
        <v/>
      </c>
      <c r="E676" s="221" t="str">
        <f ca="1">IF(V676&gt;0,IF($E$12=B676,COUNT($E$12:E675,1),""),"")</f>
        <v/>
      </c>
      <c r="F676" s="221" t="str">
        <f ca="1">IF(V676&gt;0,IF($F$12=B676,COUNT($F$12:F675,1),""),"")</f>
        <v/>
      </c>
      <c r="G676" s="120"/>
      <c r="H676" s="115">
        <v>121107</v>
      </c>
      <c r="I676" s="116" t="s">
        <v>665</v>
      </c>
      <c r="J676" s="116" t="s">
        <v>153</v>
      </c>
      <c r="K676" s="324">
        <v>2500000</v>
      </c>
      <c r="L676" s="121">
        <v>422628</v>
      </c>
      <c r="M676" s="117" t="s">
        <v>1364</v>
      </c>
      <c r="N676" s="117" t="s">
        <v>153</v>
      </c>
      <c r="O676" s="324">
        <v>1060000</v>
      </c>
      <c r="P676" s="77">
        <f ca="1">SUMIF($W$12:BO676,$P$11,W676:BO676)</f>
        <v>0</v>
      </c>
      <c r="Q676" s="77">
        <f ca="1">SUMIF($W$12:BP676,$P$11,X676:BP676)</f>
        <v>0</v>
      </c>
      <c r="R676" s="77">
        <f ca="1">SUMIF($W$12:BQ676,$P$11,Y676:BQ676)</f>
        <v>0</v>
      </c>
      <c r="S676" s="78">
        <f t="shared" ca="1" si="170"/>
        <v>0</v>
      </c>
      <c r="T676" s="77">
        <f t="shared" ca="1" si="171"/>
        <v>0</v>
      </c>
      <c r="U676" s="77">
        <f t="shared" ca="1" si="172"/>
        <v>0</v>
      </c>
      <c r="V676" s="79">
        <f t="shared" ca="1" si="173"/>
        <v>0</v>
      </c>
      <c r="W676" s="80"/>
      <c r="X676" s="81">
        <f t="shared" si="174"/>
        <v>0</v>
      </c>
      <c r="Y676" s="82"/>
      <c r="Z676" s="80"/>
      <c r="AA676" s="81">
        <f t="shared" si="175"/>
        <v>0</v>
      </c>
      <c r="AB676" s="82"/>
      <c r="AC676" s="80"/>
      <c r="AD676" s="81">
        <f t="shared" si="176"/>
        <v>0</v>
      </c>
      <c r="AE676" s="82"/>
      <c r="AF676" s="80"/>
      <c r="AG676" s="81">
        <f t="shared" si="177"/>
        <v>0</v>
      </c>
      <c r="AH676" s="82"/>
      <c r="AI676" s="80"/>
      <c r="AJ676" s="81">
        <f t="shared" si="178"/>
        <v>0</v>
      </c>
      <c r="AK676" s="82"/>
      <c r="AL676" s="80"/>
      <c r="AM676" s="81">
        <v>0</v>
      </c>
      <c r="AN676" s="82"/>
      <c r="AO676" s="80"/>
      <c r="AP676" s="81">
        <v>0</v>
      </c>
      <c r="AQ676" s="82"/>
      <c r="AR676" s="80"/>
      <c r="AS676" s="81">
        <f t="shared" si="179"/>
        <v>0</v>
      </c>
      <c r="AT676" s="82"/>
      <c r="AU676" s="80"/>
      <c r="AV676" s="81">
        <f t="shared" si="180"/>
        <v>0</v>
      </c>
      <c r="AW676" s="82"/>
      <c r="AX676" s="80"/>
      <c r="AY676" s="81">
        <f t="shared" si="181"/>
        <v>0</v>
      </c>
      <c r="AZ676" s="82"/>
      <c r="BA676" s="80"/>
      <c r="BB676" s="81">
        <f t="shared" si="182"/>
        <v>0</v>
      </c>
      <c r="BC676" s="82"/>
      <c r="BD676" s="80"/>
      <c r="BE676" s="81">
        <f t="shared" si="183"/>
        <v>0</v>
      </c>
      <c r="BF676" s="82"/>
      <c r="BG676" s="80"/>
      <c r="BH676" s="81">
        <f t="shared" si="184"/>
        <v>0</v>
      </c>
      <c r="BI676" s="82"/>
      <c r="BJ676" s="80"/>
      <c r="BK676" s="81">
        <f t="shared" si="185"/>
        <v>0</v>
      </c>
      <c r="BL676" s="82"/>
      <c r="BM676" s="80"/>
      <c r="BN676" s="81">
        <f t="shared" si="186"/>
        <v>0</v>
      </c>
      <c r="BO676" s="82"/>
    </row>
    <row r="677" spans="1:67" ht="32.25" hidden="1" customHeight="1" thickBot="1">
      <c r="A677" s="71">
        <v>85677</v>
      </c>
      <c r="B677" s="71" t="s">
        <v>2242</v>
      </c>
      <c r="C677" s="221" t="str">
        <f ca="1">IF(V677&gt;0,IF($C$12=B677,COUNT($C$12:C676,1),""),"")</f>
        <v/>
      </c>
      <c r="D677" s="221" t="str">
        <f ca="1">IF(V677&gt;0,IF($D$12=B677,COUNT($D$12:D676,1),""),"")</f>
        <v/>
      </c>
      <c r="E677" s="221" t="str">
        <f ca="1">IF(V677&gt;0,IF($E$12=B677,COUNT($E$12:E676,1),""),"")</f>
        <v/>
      </c>
      <c r="F677" s="221" t="str">
        <f ca="1">IF(V677&gt;0,IF($F$12=B677,COUNT($F$12:F676,1),""),"")</f>
        <v/>
      </c>
      <c r="G677" s="120">
        <v>662002190</v>
      </c>
      <c r="H677" s="115">
        <v>121201</v>
      </c>
      <c r="I677" s="116" t="s">
        <v>666</v>
      </c>
      <c r="J677" s="116" t="s">
        <v>153</v>
      </c>
      <c r="K677" s="324">
        <v>542212000</v>
      </c>
      <c r="L677" s="121">
        <v>422624</v>
      </c>
      <c r="M677" s="117" t="s">
        <v>1360</v>
      </c>
      <c r="N677" s="117" t="s">
        <v>153</v>
      </c>
      <c r="O677" s="324">
        <v>11688000</v>
      </c>
      <c r="P677" s="77">
        <f ca="1">SUMIF($W$12:BO677,$P$11,W677:BO677)</f>
        <v>0</v>
      </c>
      <c r="Q677" s="77">
        <f ca="1">SUMIF($W$12:BP677,$P$11,X677:BP677)</f>
        <v>0</v>
      </c>
      <c r="R677" s="77">
        <f ca="1">SUMIF($W$12:BQ677,$P$11,Y677:BQ677)</f>
        <v>0</v>
      </c>
      <c r="S677" s="78">
        <f t="shared" ca="1" si="170"/>
        <v>0</v>
      </c>
      <c r="T677" s="77">
        <f t="shared" ca="1" si="171"/>
        <v>0</v>
      </c>
      <c r="U677" s="77">
        <f t="shared" ca="1" si="172"/>
        <v>0</v>
      </c>
      <c r="V677" s="79">
        <f t="shared" ca="1" si="173"/>
        <v>0</v>
      </c>
      <c r="W677" s="80"/>
      <c r="X677" s="81">
        <f t="shared" si="174"/>
        <v>0</v>
      </c>
      <c r="Y677" s="82"/>
      <c r="Z677" s="80"/>
      <c r="AA677" s="81">
        <f t="shared" si="175"/>
        <v>0</v>
      </c>
      <c r="AB677" s="82"/>
      <c r="AC677" s="80"/>
      <c r="AD677" s="81">
        <f t="shared" si="176"/>
        <v>0</v>
      </c>
      <c r="AE677" s="82"/>
      <c r="AF677" s="80"/>
      <c r="AG677" s="81">
        <f t="shared" si="177"/>
        <v>0</v>
      </c>
      <c r="AH677" s="82"/>
      <c r="AI677" s="80"/>
      <c r="AJ677" s="81">
        <f t="shared" si="178"/>
        <v>0</v>
      </c>
      <c r="AK677" s="82"/>
      <c r="AL677" s="80"/>
      <c r="AM677" s="81">
        <v>0</v>
      </c>
      <c r="AN677" s="82"/>
      <c r="AO677" s="80"/>
      <c r="AP677" s="81">
        <v>0</v>
      </c>
      <c r="AQ677" s="82"/>
      <c r="AR677" s="80"/>
      <c r="AS677" s="81">
        <f t="shared" si="179"/>
        <v>0</v>
      </c>
      <c r="AT677" s="82"/>
      <c r="AU677" s="80"/>
      <c r="AV677" s="81">
        <f t="shared" si="180"/>
        <v>0</v>
      </c>
      <c r="AW677" s="82"/>
      <c r="AX677" s="80"/>
      <c r="AY677" s="81">
        <f t="shared" si="181"/>
        <v>0</v>
      </c>
      <c r="AZ677" s="82"/>
      <c r="BA677" s="80"/>
      <c r="BB677" s="81">
        <f t="shared" si="182"/>
        <v>0</v>
      </c>
      <c r="BC677" s="82"/>
      <c r="BD677" s="80"/>
      <c r="BE677" s="81">
        <f t="shared" si="183"/>
        <v>0</v>
      </c>
      <c r="BF677" s="82"/>
      <c r="BG677" s="80"/>
      <c r="BH677" s="81">
        <f t="shared" si="184"/>
        <v>0</v>
      </c>
      <c r="BI677" s="82"/>
      <c r="BJ677" s="80"/>
      <c r="BK677" s="81">
        <f t="shared" si="185"/>
        <v>0</v>
      </c>
      <c r="BL677" s="82"/>
      <c r="BM677" s="80"/>
      <c r="BN677" s="81">
        <f t="shared" si="186"/>
        <v>0</v>
      </c>
      <c r="BO677" s="82"/>
    </row>
    <row r="678" spans="1:67" ht="32.25" hidden="1" customHeight="1" thickBot="1">
      <c r="A678" s="71">
        <v>85678</v>
      </c>
      <c r="B678" s="71" t="s">
        <v>2242</v>
      </c>
      <c r="C678" s="221" t="str">
        <f ca="1">IF(V678&gt;0,IF($C$12=B678,COUNT($C$12:C677,1),""),"")</f>
        <v/>
      </c>
      <c r="D678" s="221" t="str">
        <f ca="1">IF(V678&gt;0,IF($D$12=B678,COUNT($D$12:D677,1),""),"")</f>
        <v/>
      </c>
      <c r="E678" s="221" t="str">
        <f ca="1">IF(V678&gt;0,IF($E$12=B678,COUNT($E$12:E677,1),""),"")</f>
        <v/>
      </c>
      <c r="F678" s="221" t="str">
        <f ca="1">IF(V678&gt;0,IF($F$12=B678,COUNT($F$12:F677,1),""),"")</f>
        <v/>
      </c>
      <c r="G678" s="120">
        <v>662002210</v>
      </c>
      <c r="H678" s="115">
        <v>121202</v>
      </c>
      <c r="I678" s="116" t="s">
        <v>667</v>
      </c>
      <c r="J678" s="116" t="s">
        <v>153</v>
      </c>
      <c r="K678" s="324">
        <v>637925000</v>
      </c>
      <c r="L678" s="121">
        <v>422625</v>
      </c>
      <c r="M678" s="117" t="s">
        <v>1361</v>
      </c>
      <c r="N678" s="117" t="s">
        <v>153</v>
      </c>
      <c r="O678" s="324">
        <v>14437000</v>
      </c>
      <c r="P678" s="77">
        <f ca="1">SUMIF($W$12:BO678,$P$11,W678:BO678)</f>
        <v>0</v>
      </c>
      <c r="Q678" s="77">
        <f ca="1">SUMIF($W$12:BP678,$P$11,X678:BP678)</f>
        <v>0</v>
      </c>
      <c r="R678" s="77">
        <f ca="1">SUMIF($W$12:BQ678,$P$11,Y678:BQ678)</f>
        <v>0</v>
      </c>
      <c r="S678" s="78">
        <f t="shared" ca="1" si="170"/>
        <v>0</v>
      </c>
      <c r="T678" s="77">
        <f t="shared" ca="1" si="171"/>
        <v>0</v>
      </c>
      <c r="U678" s="77">
        <f t="shared" ca="1" si="172"/>
        <v>0</v>
      </c>
      <c r="V678" s="79">
        <f t="shared" ca="1" si="173"/>
        <v>0</v>
      </c>
      <c r="W678" s="80"/>
      <c r="X678" s="81">
        <f t="shared" si="174"/>
        <v>0</v>
      </c>
      <c r="Y678" s="82"/>
      <c r="Z678" s="80"/>
      <c r="AA678" s="81">
        <f t="shared" si="175"/>
        <v>0</v>
      </c>
      <c r="AB678" s="82"/>
      <c r="AC678" s="80"/>
      <c r="AD678" s="81">
        <f t="shared" si="176"/>
        <v>0</v>
      </c>
      <c r="AE678" s="82"/>
      <c r="AF678" s="80"/>
      <c r="AG678" s="81">
        <f t="shared" si="177"/>
        <v>0</v>
      </c>
      <c r="AH678" s="82"/>
      <c r="AI678" s="80"/>
      <c r="AJ678" s="81">
        <f t="shared" si="178"/>
        <v>0</v>
      </c>
      <c r="AK678" s="82"/>
      <c r="AL678" s="80"/>
      <c r="AM678" s="81">
        <v>0</v>
      </c>
      <c r="AN678" s="82"/>
      <c r="AO678" s="80"/>
      <c r="AP678" s="81">
        <v>0</v>
      </c>
      <c r="AQ678" s="82"/>
      <c r="AR678" s="80"/>
      <c r="AS678" s="81">
        <f t="shared" si="179"/>
        <v>0</v>
      </c>
      <c r="AT678" s="82"/>
      <c r="AU678" s="80"/>
      <c r="AV678" s="81">
        <f t="shared" si="180"/>
        <v>0</v>
      </c>
      <c r="AW678" s="82"/>
      <c r="AX678" s="80"/>
      <c r="AY678" s="81">
        <f t="shared" si="181"/>
        <v>0</v>
      </c>
      <c r="AZ678" s="82"/>
      <c r="BA678" s="80"/>
      <c r="BB678" s="81">
        <f t="shared" si="182"/>
        <v>0</v>
      </c>
      <c r="BC678" s="82"/>
      <c r="BD678" s="80"/>
      <c r="BE678" s="81">
        <f t="shared" si="183"/>
        <v>0</v>
      </c>
      <c r="BF678" s="82"/>
      <c r="BG678" s="80"/>
      <c r="BH678" s="81">
        <f t="shared" si="184"/>
        <v>0</v>
      </c>
      <c r="BI678" s="82"/>
      <c r="BJ678" s="80"/>
      <c r="BK678" s="81">
        <f t="shared" si="185"/>
        <v>0</v>
      </c>
      <c r="BL678" s="82"/>
      <c r="BM678" s="80"/>
      <c r="BN678" s="81">
        <f t="shared" si="186"/>
        <v>0</v>
      </c>
      <c r="BO678" s="82"/>
    </row>
    <row r="679" spans="1:67" ht="32.25" hidden="1" customHeight="1" thickBot="1">
      <c r="A679" s="71">
        <v>85679</v>
      </c>
      <c r="B679" s="71" t="s">
        <v>2242</v>
      </c>
      <c r="C679" s="221" t="str">
        <f ca="1">IF(V679&gt;0,IF($C$12=B679,COUNT($C$12:C678,1),""),"")</f>
        <v/>
      </c>
      <c r="D679" s="221" t="str">
        <f ca="1">IF(V679&gt;0,IF($D$12=B679,COUNT($D$12:D678,1),""),"")</f>
        <v/>
      </c>
      <c r="E679" s="221" t="str">
        <f ca="1">IF(V679&gt;0,IF($E$12=B679,COUNT($E$12:E678,1),""),"")</f>
        <v/>
      </c>
      <c r="F679" s="221" t="str">
        <f ca="1">IF(V679&gt;0,IF($F$12=B679,COUNT($F$12:F678,1),""),"")</f>
        <v/>
      </c>
      <c r="G679" s="120">
        <v>662002220</v>
      </c>
      <c r="H679" s="115">
        <v>121203</v>
      </c>
      <c r="I679" s="116" t="s">
        <v>668</v>
      </c>
      <c r="J679" s="116" t="s">
        <v>153</v>
      </c>
      <c r="K679" s="324">
        <v>877752000</v>
      </c>
      <c r="L679" s="121">
        <v>422625</v>
      </c>
      <c r="M679" s="117" t="s">
        <v>1361</v>
      </c>
      <c r="N679" s="117" t="s">
        <v>153</v>
      </c>
      <c r="O679" s="324">
        <v>14437000</v>
      </c>
      <c r="P679" s="77">
        <f ca="1">SUMIF($W$12:BO679,$P$11,W679:BO679)</f>
        <v>0</v>
      </c>
      <c r="Q679" s="77">
        <f ca="1">SUMIF($W$12:BP679,$P$11,X679:BP679)</f>
        <v>0</v>
      </c>
      <c r="R679" s="77">
        <f ca="1">SUMIF($W$12:BQ679,$P$11,Y679:BQ679)</f>
        <v>0</v>
      </c>
      <c r="S679" s="78">
        <f t="shared" ca="1" si="170"/>
        <v>0</v>
      </c>
      <c r="T679" s="77">
        <f t="shared" ca="1" si="171"/>
        <v>0</v>
      </c>
      <c r="U679" s="77">
        <f t="shared" ca="1" si="172"/>
        <v>0</v>
      </c>
      <c r="V679" s="79">
        <f t="shared" ca="1" si="173"/>
        <v>0</v>
      </c>
      <c r="W679" s="80"/>
      <c r="X679" s="81">
        <f t="shared" si="174"/>
        <v>0</v>
      </c>
      <c r="Y679" s="82"/>
      <c r="Z679" s="80"/>
      <c r="AA679" s="81">
        <f t="shared" si="175"/>
        <v>0</v>
      </c>
      <c r="AB679" s="82"/>
      <c r="AC679" s="80"/>
      <c r="AD679" s="81">
        <f t="shared" si="176"/>
        <v>0</v>
      </c>
      <c r="AE679" s="82"/>
      <c r="AF679" s="80"/>
      <c r="AG679" s="81">
        <f t="shared" si="177"/>
        <v>0</v>
      </c>
      <c r="AH679" s="82"/>
      <c r="AI679" s="80"/>
      <c r="AJ679" s="81">
        <f t="shared" si="178"/>
        <v>0</v>
      </c>
      <c r="AK679" s="82"/>
      <c r="AL679" s="80"/>
      <c r="AM679" s="81">
        <v>0</v>
      </c>
      <c r="AN679" s="82"/>
      <c r="AO679" s="80"/>
      <c r="AP679" s="81">
        <v>0</v>
      </c>
      <c r="AQ679" s="82"/>
      <c r="AR679" s="80"/>
      <c r="AS679" s="81">
        <f t="shared" si="179"/>
        <v>0</v>
      </c>
      <c r="AT679" s="82"/>
      <c r="AU679" s="80"/>
      <c r="AV679" s="81">
        <f t="shared" si="180"/>
        <v>0</v>
      </c>
      <c r="AW679" s="82"/>
      <c r="AX679" s="80"/>
      <c r="AY679" s="81">
        <f t="shared" si="181"/>
        <v>0</v>
      </c>
      <c r="AZ679" s="82"/>
      <c r="BA679" s="80"/>
      <c r="BB679" s="81">
        <f t="shared" si="182"/>
        <v>0</v>
      </c>
      <c r="BC679" s="82"/>
      <c r="BD679" s="80"/>
      <c r="BE679" s="81">
        <f t="shared" si="183"/>
        <v>0</v>
      </c>
      <c r="BF679" s="82"/>
      <c r="BG679" s="80"/>
      <c r="BH679" s="81">
        <f t="shared" si="184"/>
        <v>0</v>
      </c>
      <c r="BI679" s="82"/>
      <c r="BJ679" s="80"/>
      <c r="BK679" s="81">
        <f t="shared" si="185"/>
        <v>0</v>
      </c>
      <c r="BL679" s="82"/>
      <c r="BM679" s="80"/>
      <c r="BN679" s="81">
        <f t="shared" si="186"/>
        <v>0</v>
      </c>
      <c r="BO679" s="82"/>
    </row>
    <row r="680" spans="1:67" ht="32.25" hidden="1" customHeight="1" thickBot="1">
      <c r="A680" s="71">
        <v>85680</v>
      </c>
      <c r="B680" s="71" t="s">
        <v>2242</v>
      </c>
      <c r="C680" s="221" t="str">
        <f ca="1">IF(V680&gt;0,IF($C$12=B680,COUNT($C$12:C679,1),""),"")</f>
        <v/>
      </c>
      <c r="D680" s="221" t="str">
        <f ca="1">IF(V680&gt;0,IF($D$12=B680,COUNT($D$12:D679,1),""),"")</f>
        <v/>
      </c>
      <c r="E680" s="221" t="str">
        <f ca="1">IF(V680&gt;0,IF($E$12=B680,COUNT($E$12:E679,1),""),"")</f>
        <v/>
      </c>
      <c r="F680" s="221" t="str">
        <f ca="1">IF(V680&gt;0,IF($F$12=B680,COUNT($F$12:F679,1),""),"")</f>
        <v/>
      </c>
      <c r="G680" s="120"/>
      <c r="H680" s="115">
        <v>121301</v>
      </c>
      <c r="I680" s="116" t="s">
        <v>669</v>
      </c>
      <c r="J680" s="116" t="s">
        <v>153</v>
      </c>
      <c r="K680" s="324">
        <v>138605000</v>
      </c>
      <c r="L680" s="121">
        <v>422626</v>
      </c>
      <c r="M680" s="117" t="s">
        <v>1362</v>
      </c>
      <c r="N680" s="117" t="s">
        <v>153</v>
      </c>
      <c r="O680" s="324">
        <v>5603000</v>
      </c>
      <c r="P680" s="77">
        <f ca="1">SUMIF($W$12:BO680,$P$11,W680:BO680)</f>
        <v>0</v>
      </c>
      <c r="Q680" s="77">
        <f ca="1">SUMIF($W$12:BP680,$P$11,X680:BP680)</f>
        <v>0</v>
      </c>
      <c r="R680" s="77">
        <f ca="1">SUMIF($W$12:BQ680,$P$11,Y680:BQ680)</f>
        <v>0</v>
      </c>
      <c r="S680" s="78">
        <f t="shared" ca="1" si="170"/>
        <v>0</v>
      </c>
      <c r="T680" s="77">
        <f t="shared" ca="1" si="171"/>
        <v>0</v>
      </c>
      <c r="U680" s="77">
        <f t="shared" ca="1" si="172"/>
        <v>0</v>
      </c>
      <c r="V680" s="79">
        <f t="shared" ca="1" si="173"/>
        <v>0</v>
      </c>
      <c r="W680" s="80"/>
      <c r="X680" s="81">
        <f t="shared" si="174"/>
        <v>0</v>
      </c>
      <c r="Y680" s="82"/>
      <c r="Z680" s="80"/>
      <c r="AA680" s="81">
        <f t="shared" si="175"/>
        <v>0</v>
      </c>
      <c r="AB680" s="82"/>
      <c r="AC680" s="80"/>
      <c r="AD680" s="81">
        <f t="shared" si="176"/>
        <v>0</v>
      </c>
      <c r="AE680" s="82"/>
      <c r="AF680" s="80"/>
      <c r="AG680" s="81">
        <f t="shared" si="177"/>
        <v>0</v>
      </c>
      <c r="AH680" s="82"/>
      <c r="AI680" s="80"/>
      <c r="AJ680" s="81">
        <f t="shared" si="178"/>
        <v>0</v>
      </c>
      <c r="AK680" s="82"/>
      <c r="AL680" s="80"/>
      <c r="AM680" s="81">
        <v>0</v>
      </c>
      <c r="AN680" s="82"/>
      <c r="AO680" s="80"/>
      <c r="AP680" s="81">
        <v>0</v>
      </c>
      <c r="AQ680" s="82"/>
      <c r="AR680" s="80"/>
      <c r="AS680" s="81">
        <f t="shared" si="179"/>
        <v>0</v>
      </c>
      <c r="AT680" s="82"/>
      <c r="AU680" s="80"/>
      <c r="AV680" s="81">
        <f t="shared" si="180"/>
        <v>0</v>
      </c>
      <c r="AW680" s="82"/>
      <c r="AX680" s="80"/>
      <c r="AY680" s="81">
        <f t="shared" si="181"/>
        <v>0</v>
      </c>
      <c r="AZ680" s="82"/>
      <c r="BA680" s="80"/>
      <c r="BB680" s="81">
        <f t="shared" si="182"/>
        <v>0</v>
      </c>
      <c r="BC680" s="82"/>
      <c r="BD680" s="80"/>
      <c r="BE680" s="81">
        <f t="shared" si="183"/>
        <v>0</v>
      </c>
      <c r="BF680" s="82"/>
      <c r="BG680" s="80"/>
      <c r="BH680" s="81">
        <f t="shared" si="184"/>
        <v>0</v>
      </c>
      <c r="BI680" s="82"/>
      <c r="BJ680" s="80"/>
      <c r="BK680" s="81">
        <f t="shared" si="185"/>
        <v>0</v>
      </c>
      <c r="BL680" s="82"/>
      <c r="BM680" s="80"/>
      <c r="BN680" s="81">
        <f t="shared" si="186"/>
        <v>0</v>
      </c>
      <c r="BO680" s="82"/>
    </row>
    <row r="681" spans="1:67" ht="32.25" hidden="1" customHeight="1" thickBot="1">
      <c r="A681" s="71">
        <v>85681</v>
      </c>
      <c r="B681" s="71" t="s">
        <v>2242</v>
      </c>
      <c r="C681" s="221" t="str">
        <f ca="1">IF(V681&gt;0,IF($C$12=B681,COUNT($C$12:C680,1),""),"")</f>
        <v/>
      </c>
      <c r="D681" s="221" t="str">
        <f ca="1">IF(V681&gt;0,IF($D$12=B681,COUNT($D$12:D680,1),""),"")</f>
        <v/>
      </c>
      <c r="E681" s="221" t="str">
        <f ca="1">IF(V681&gt;0,IF($E$12=B681,COUNT($E$12:E680,1),""),"")</f>
        <v/>
      </c>
      <c r="F681" s="221" t="str">
        <f ca="1">IF(V681&gt;0,IF($F$12=B681,COUNT($F$12:F680,1),""),"")</f>
        <v/>
      </c>
      <c r="G681" s="120"/>
      <c r="H681" s="115">
        <v>121302</v>
      </c>
      <c r="I681" s="116" t="s">
        <v>670</v>
      </c>
      <c r="J681" s="116" t="s">
        <v>153</v>
      </c>
      <c r="K681" s="324">
        <v>28900000</v>
      </c>
      <c r="L681" s="121">
        <v>422627</v>
      </c>
      <c r="M681" s="117" t="s">
        <v>1363</v>
      </c>
      <c r="N681" s="117" t="s">
        <v>153</v>
      </c>
      <c r="O681" s="324">
        <v>1404000</v>
      </c>
      <c r="P681" s="77">
        <f ca="1">SUMIF($W$12:BO681,$P$11,W681:BO681)</f>
        <v>0</v>
      </c>
      <c r="Q681" s="77">
        <f ca="1">SUMIF($W$12:BP681,$P$11,X681:BP681)</f>
        <v>0</v>
      </c>
      <c r="R681" s="77">
        <f ca="1">SUMIF($W$12:BQ681,$P$11,Y681:BQ681)</f>
        <v>0</v>
      </c>
      <c r="S681" s="78">
        <f t="shared" ca="1" si="170"/>
        <v>0</v>
      </c>
      <c r="T681" s="77">
        <f t="shared" ca="1" si="171"/>
        <v>0</v>
      </c>
      <c r="U681" s="77">
        <f t="shared" ca="1" si="172"/>
        <v>0</v>
      </c>
      <c r="V681" s="79">
        <f t="shared" ca="1" si="173"/>
        <v>0</v>
      </c>
      <c r="W681" s="80"/>
      <c r="X681" s="81">
        <f t="shared" si="174"/>
        <v>0</v>
      </c>
      <c r="Y681" s="82"/>
      <c r="Z681" s="80"/>
      <c r="AA681" s="81">
        <f t="shared" si="175"/>
        <v>0</v>
      </c>
      <c r="AB681" s="82"/>
      <c r="AC681" s="80"/>
      <c r="AD681" s="81">
        <f t="shared" si="176"/>
        <v>0</v>
      </c>
      <c r="AE681" s="82"/>
      <c r="AF681" s="80"/>
      <c r="AG681" s="81">
        <f t="shared" si="177"/>
        <v>0</v>
      </c>
      <c r="AH681" s="82"/>
      <c r="AI681" s="80"/>
      <c r="AJ681" s="81">
        <f t="shared" si="178"/>
        <v>0</v>
      </c>
      <c r="AK681" s="82"/>
      <c r="AL681" s="80"/>
      <c r="AM681" s="81">
        <v>0</v>
      </c>
      <c r="AN681" s="82"/>
      <c r="AO681" s="80"/>
      <c r="AP681" s="81">
        <v>0</v>
      </c>
      <c r="AQ681" s="82"/>
      <c r="AR681" s="80"/>
      <c r="AS681" s="81">
        <f t="shared" si="179"/>
        <v>0</v>
      </c>
      <c r="AT681" s="82"/>
      <c r="AU681" s="80"/>
      <c r="AV681" s="81">
        <f t="shared" si="180"/>
        <v>0</v>
      </c>
      <c r="AW681" s="82"/>
      <c r="AX681" s="80"/>
      <c r="AY681" s="81">
        <f t="shared" si="181"/>
        <v>0</v>
      </c>
      <c r="AZ681" s="82"/>
      <c r="BA681" s="80"/>
      <c r="BB681" s="81">
        <f t="shared" si="182"/>
        <v>0</v>
      </c>
      <c r="BC681" s="82"/>
      <c r="BD681" s="80"/>
      <c r="BE681" s="81">
        <f t="shared" si="183"/>
        <v>0</v>
      </c>
      <c r="BF681" s="82"/>
      <c r="BG681" s="80"/>
      <c r="BH681" s="81">
        <f t="shared" si="184"/>
        <v>0</v>
      </c>
      <c r="BI681" s="82"/>
      <c r="BJ681" s="80"/>
      <c r="BK681" s="81">
        <f t="shared" si="185"/>
        <v>0</v>
      </c>
      <c r="BL681" s="82"/>
      <c r="BM681" s="80"/>
      <c r="BN681" s="81">
        <f t="shared" si="186"/>
        <v>0</v>
      </c>
      <c r="BO681" s="82"/>
    </row>
    <row r="682" spans="1:67" ht="32.25" hidden="1" customHeight="1" thickBot="1">
      <c r="A682" s="71">
        <v>85682</v>
      </c>
      <c r="B682" s="71" t="s">
        <v>2242</v>
      </c>
      <c r="C682" s="221" t="str">
        <f ca="1">IF(V682&gt;0,IF($C$12=B682,COUNT($C$12:C681,1),""),"")</f>
        <v/>
      </c>
      <c r="D682" s="221" t="str">
        <f ca="1">IF(V682&gt;0,IF($D$12=B682,COUNT($D$12:D681,1),""),"")</f>
        <v/>
      </c>
      <c r="E682" s="221" t="str">
        <f ca="1">IF(V682&gt;0,IF($E$12=B682,COUNT($E$12:E681,1),""),"")</f>
        <v/>
      </c>
      <c r="F682" s="221" t="str">
        <f ca="1">IF(V682&gt;0,IF($F$12=B682,COUNT($F$12:F681,1),""),"")</f>
        <v/>
      </c>
      <c r="G682" s="120"/>
      <c r="H682" s="115">
        <v>121303</v>
      </c>
      <c r="I682" s="116" t="s">
        <v>671</v>
      </c>
      <c r="J682" s="116" t="s">
        <v>153</v>
      </c>
      <c r="K682" s="324">
        <v>34006000</v>
      </c>
      <c r="L682" s="121">
        <v>422627</v>
      </c>
      <c r="M682" s="117" t="s">
        <v>1363</v>
      </c>
      <c r="N682" s="117" t="s">
        <v>153</v>
      </c>
      <c r="O682" s="324">
        <v>1404000</v>
      </c>
      <c r="P682" s="77">
        <f ca="1">SUMIF($W$12:BO682,$P$11,W682:BO682)</f>
        <v>0</v>
      </c>
      <c r="Q682" s="77">
        <f ca="1">SUMIF($W$12:BP682,$P$11,X682:BP682)</f>
        <v>0</v>
      </c>
      <c r="R682" s="77">
        <f ca="1">SUMIF($W$12:BQ682,$P$11,Y682:BQ682)</f>
        <v>0</v>
      </c>
      <c r="S682" s="78">
        <f t="shared" ca="1" si="170"/>
        <v>0</v>
      </c>
      <c r="T682" s="77">
        <f t="shared" ca="1" si="171"/>
        <v>0</v>
      </c>
      <c r="U682" s="77">
        <f t="shared" ca="1" si="172"/>
        <v>0</v>
      </c>
      <c r="V682" s="79">
        <f t="shared" ca="1" si="173"/>
        <v>0</v>
      </c>
      <c r="W682" s="80"/>
      <c r="X682" s="81">
        <f t="shared" si="174"/>
        <v>0</v>
      </c>
      <c r="Y682" s="82"/>
      <c r="Z682" s="80"/>
      <c r="AA682" s="81">
        <f t="shared" si="175"/>
        <v>0</v>
      </c>
      <c r="AB682" s="82"/>
      <c r="AC682" s="80"/>
      <c r="AD682" s="81">
        <f t="shared" si="176"/>
        <v>0</v>
      </c>
      <c r="AE682" s="82"/>
      <c r="AF682" s="80"/>
      <c r="AG682" s="81">
        <f t="shared" si="177"/>
        <v>0</v>
      </c>
      <c r="AH682" s="82"/>
      <c r="AI682" s="80"/>
      <c r="AJ682" s="81">
        <f t="shared" si="178"/>
        <v>0</v>
      </c>
      <c r="AK682" s="82"/>
      <c r="AL682" s="80"/>
      <c r="AM682" s="81">
        <v>0</v>
      </c>
      <c r="AN682" s="82"/>
      <c r="AO682" s="80"/>
      <c r="AP682" s="81">
        <v>0</v>
      </c>
      <c r="AQ682" s="82"/>
      <c r="AR682" s="80"/>
      <c r="AS682" s="81">
        <f t="shared" si="179"/>
        <v>0</v>
      </c>
      <c r="AT682" s="82"/>
      <c r="AU682" s="80"/>
      <c r="AV682" s="81">
        <f t="shared" si="180"/>
        <v>0</v>
      </c>
      <c r="AW682" s="82"/>
      <c r="AX682" s="80"/>
      <c r="AY682" s="81">
        <f t="shared" si="181"/>
        <v>0</v>
      </c>
      <c r="AZ682" s="82"/>
      <c r="BA682" s="80"/>
      <c r="BB682" s="81">
        <f t="shared" si="182"/>
        <v>0</v>
      </c>
      <c r="BC682" s="82"/>
      <c r="BD682" s="80"/>
      <c r="BE682" s="81">
        <f t="shared" si="183"/>
        <v>0</v>
      </c>
      <c r="BF682" s="82"/>
      <c r="BG682" s="80"/>
      <c r="BH682" s="81">
        <f t="shared" si="184"/>
        <v>0</v>
      </c>
      <c r="BI682" s="82"/>
      <c r="BJ682" s="80"/>
      <c r="BK682" s="81">
        <f t="shared" si="185"/>
        <v>0</v>
      </c>
      <c r="BL682" s="82"/>
      <c r="BM682" s="80"/>
      <c r="BN682" s="81">
        <f t="shared" si="186"/>
        <v>0</v>
      </c>
      <c r="BO682" s="82"/>
    </row>
    <row r="683" spans="1:67" ht="32.25" hidden="1" customHeight="1" thickBot="1">
      <c r="A683" s="71">
        <v>85683</v>
      </c>
      <c r="B683" s="71" t="s">
        <v>2242</v>
      </c>
      <c r="C683" s="221" t="str">
        <f ca="1">IF(V683&gt;0,IF($C$12=B683,COUNT($C$12:C682,1),""),"")</f>
        <v/>
      </c>
      <c r="D683" s="221" t="str">
        <f ca="1">IF(V683&gt;0,IF($D$12=B683,COUNT($D$12:D682,1),""),"")</f>
        <v/>
      </c>
      <c r="E683" s="221" t="str">
        <f ca="1">IF(V683&gt;0,IF($E$12=B683,COUNT($E$12:E682,1),""),"")</f>
        <v/>
      </c>
      <c r="F683" s="221" t="str">
        <f ca="1">IF(V683&gt;0,IF($F$12=B683,COUNT($F$12:F682,1),""),"")</f>
        <v/>
      </c>
      <c r="G683" s="120">
        <v>664006300</v>
      </c>
      <c r="H683" s="115">
        <v>121401</v>
      </c>
      <c r="I683" s="116" t="s">
        <v>672</v>
      </c>
      <c r="J683" s="116" t="s">
        <v>153</v>
      </c>
      <c r="K683" s="324">
        <v>14440000</v>
      </c>
      <c r="L683" s="121">
        <v>422630</v>
      </c>
      <c r="M683" s="117" t="s">
        <v>1626</v>
      </c>
      <c r="N683" s="117" t="s">
        <v>153</v>
      </c>
      <c r="O683" s="324">
        <v>4064000</v>
      </c>
      <c r="P683" s="77">
        <f ca="1">SUMIF($W$12:BO683,$P$11,W683:BO683)</f>
        <v>0</v>
      </c>
      <c r="Q683" s="77">
        <f ca="1">SUMIF($W$12:BP683,$P$11,X683:BP683)</f>
        <v>0</v>
      </c>
      <c r="R683" s="77">
        <f ca="1">SUMIF($W$12:BQ683,$P$11,Y683:BQ683)</f>
        <v>0</v>
      </c>
      <c r="S683" s="78">
        <f t="shared" ca="1" si="170"/>
        <v>0</v>
      </c>
      <c r="T683" s="77">
        <f t="shared" ca="1" si="171"/>
        <v>0</v>
      </c>
      <c r="U683" s="77">
        <f t="shared" ca="1" si="172"/>
        <v>0</v>
      </c>
      <c r="V683" s="79">
        <f t="shared" ca="1" si="173"/>
        <v>0</v>
      </c>
      <c r="W683" s="80"/>
      <c r="X683" s="81">
        <f t="shared" si="174"/>
        <v>0</v>
      </c>
      <c r="Y683" s="82"/>
      <c r="Z683" s="80"/>
      <c r="AA683" s="81">
        <f t="shared" si="175"/>
        <v>0</v>
      </c>
      <c r="AB683" s="82"/>
      <c r="AC683" s="80"/>
      <c r="AD683" s="81">
        <f t="shared" si="176"/>
        <v>0</v>
      </c>
      <c r="AE683" s="82"/>
      <c r="AF683" s="80"/>
      <c r="AG683" s="81">
        <f t="shared" si="177"/>
        <v>0</v>
      </c>
      <c r="AH683" s="82"/>
      <c r="AI683" s="80"/>
      <c r="AJ683" s="81">
        <f t="shared" si="178"/>
        <v>0</v>
      </c>
      <c r="AK683" s="82"/>
      <c r="AL683" s="80"/>
      <c r="AM683" s="81">
        <v>0</v>
      </c>
      <c r="AN683" s="82"/>
      <c r="AO683" s="80"/>
      <c r="AP683" s="81">
        <v>0</v>
      </c>
      <c r="AQ683" s="82"/>
      <c r="AR683" s="80"/>
      <c r="AS683" s="81">
        <f t="shared" si="179"/>
        <v>0</v>
      </c>
      <c r="AT683" s="82"/>
      <c r="AU683" s="80"/>
      <c r="AV683" s="81">
        <f t="shared" si="180"/>
        <v>0</v>
      </c>
      <c r="AW683" s="82"/>
      <c r="AX683" s="80"/>
      <c r="AY683" s="81">
        <f t="shared" si="181"/>
        <v>0</v>
      </c>
      <c r="AZ683" s="82"/>
      <c r="BA683" s="80"/>
      <c r="BB683" s="81">
        <f t="shared" si="182"/>
        <v>0</v>
      </c>
      <c r="BC683" s="82"/>
      <c r="BD683" s="80"/>
      <c r="BE683" s="81">
        <f t="shared" si="183"/>
        <v>0</v>
      </c>
      <c r="BF683" s="82"/>
      <c r="BG683" s="80"/>
      <c r="BH683" s="81">
        <f t="shared" si="184"/>
        <v>0</v>
      </c>
      <c r="BI683" s="82"/>
      <c r="BJ683" s="80"/>
      <c r="BK683" s="81">
        <f t="shared" si="185"/>
        <v>0</v>
      </c>
      <c r="BL683" s="82"/>
      <c r="BM683" s="80"/>
      <c r="BN683" s="81">
        <f t="shared" si="186"/>
        <v>0</v>
      </c>
      <c r="BO683" s="82"/>
    </row>
    <row r="684" spans="1:67" ht="32.25" hidden="1" customHeight="1" thickBot="1">
      <c r="A684" s="71">
        <v>85684</v>
      </c>
      <c r="B684" s="71" t="s">
        <v>2242</v>
      </c>
      <c r="C684" s="221" t="str">
        <f ca="1">IF(V684&gt;0,IF($C$12=B684,COUNT($C$12:C683,1),""),"")</f>
        <v/>
      </c>
      <c r="D684" s="221" t="str">
        <f ca="1">IF(V684&gt;0,IF($D$12=B684,COUNT($D$12:D683,1),""),"")</f>
        <v/>
      </c>
      <c r="E684" s="221" t="str">
        <f ca="1">IF(V684&gt;0,IF($E$12=B684,COUNT($E$12:E683,1),""),"")</f>
        <v/>
      </c>
      <c r="F684" s="221" t="str">
        <f ca="1">IF(V684&gt;0,IF($F$12=B684,COUNT($F$12:F683,1),""),"")</f>
        <v/>
      </c>
      <c r="G684" s="120">
        <v>664005100</v>
      </c>
      <c r="H684" s="115">
        <v>121402</v>
      </c>
      <c r="I684" s="116" t="s">
        <v>673</v>
      </c>
      <c r="J684" s="116" t="s">
        <v>153</v>
      </c>
      <c r="K684" s="324">
        <v>17404000</v>
      </c>
      <c r="L684" s="121">
        <v>422630</v>
      </c>
      <c r="M684" s="117" t="s">
        <v>1626</v>
      </c>
      <c r="N684" s="117" t="s">
        <v>153</v>
      </c>
      <c r="O684" s="324">
        <v>4064000</v>
      </c>
      <c r="P684" s="77">
        <f ca="1">SUMIF($W$12:BO684,$P$11,W684:BO684)</f>
        <v>0</v>
      </c>
      <c r="Q684" s="77">
        <f ca="1">SUMIF($W$12:BP684,$P$11,X684:BP684)</f>
        <v>0</v>
      </c>
      <c r="R684" s="77">
        <f ca="1">SUMIF($W$12:BQ684,$P$11,Y684:BQ684)</f>
        <v>0</v>
      </c>
      <c r="S684" s="78">
        <f t="shared" ca="1" si="170"/>
        <v>0</v>
      </c>
      <c r="T684" s="77">
        <f t="shared" ca="1" si="171"/>
        <v>0</v>
      </c>
      <c r="U684" s="77">
        <f t="shared" ca="1" si="172"/>
        <v>0</v>
      </c>
      <c r="V684" s="79">
        <f t="shared" ca="1" si="173"/>
        <v>0</v>
      </c>
      <c r="W684" s="80"/>
      <c r="X684" s="81">
        <f t="shared" si="174"/>
        <v>0</v>
      </c>
      <c r="Y684" s="82"/>
      <c r="Z684" s="80"/>
      <c r="AA684" s="81">
        <f t="shared" si="175"/>
        <v>0</v>
      </c>
      <c r="AB684" s="82"/>
      <c r="AC684" s="80"/>
      <c r="AD684" s="81">
        <f t="shared" si="176"/>
        <v>0</v>
      </c>
      <c r="AE684" s="82"/>
      <c r="AF684" s="80"/>
      <c r="AG684" s="81">
        <f t="shared" si="177"/>
        <v>0</v>
      </c>
      <c r="AH684" s="82"/>
      <c r="AI684" s="80"/>
      <c r="AJ684" s="81">
        <f t="shared" si="178"/>
        <v>0</v>
      </c>
      <c r="AK684" s="82"/>
      <c r="AL684" s="80"/>
      <c r="AM684" s="81">
        <v>0</v>
      </c>
      <c r="AN684" s="82"/>
      <c r="AO684" s="80"/>
      <c r="AP684" s="81">
        <v>0</v>
      </c>
      <c r="AQ684" s="82"/>
      <c r="AR684" s="80"/>
      <c r="AS684" s="81">
        <f t="shared" si="179"/>
        <v>0</v>
      </c>
      <c r="AT684" s="82"/>
      <c r="AU684" s="80"/>
      <c r="AV684" s="81">
        <f t="shared" si="180"/>
        <v>0</v>
      </c>
      <c r="AW684" s="82"/>
      <c r="AX684" s="80"/>
      <c r="AY684" s="81">
        <f t="shared" si="181"/>
        <v>0</v>
      </c>
      <c r="AZ684" s="82"/>
      <c r="BA684" s="80"/>
      <c r="BB684" s="81">
        <f t="shared" si="182"/>
        <v>0</v>
      </c>
      <c r="BC684" s="82"/>
      <c r="BD684" s="80"/>
      <c r="BE684" s="81">
        <f t="shared" si="183"/>
        <v>0</v>
      </c>
      <c r="BF684" s="82"/>
      <c r="BG684" s="80"/>
      <c r="BH684" s="81">
        <f t="shared" si="184"/>
        <v>0</v>
      </c>
      <c r="BI684" s="82"/>
      <c r="BJ684" s="80"/>
      <c r="BK684" s="81">
        <f t="shared" si="185"/>
        <v>0</v>
      </c>
      <c r="BL684" s="82"/>
      <c r="BM684" s="80"/>
      <c r="BN684" s="81">
        <f t="shared" si="186"/>
        <v>0</v>
      </c>
      <c r="BO684" s="82"/>
    </row>
    <row r="685" spans="1:67" ht="32.25" hidden="1" customHeight="1" thickBot="1">
      <c r="A685" s="71">
        <v>85685</v>
      </c>
      <c r="B685" s="71" t="s">
        <v>2242</v>
      </c>
      <c r="C685" s="221" t="str">
        <f ca="1">IF(V685&gt;0,IF($C$12=B685,COUNT($C$12:C684,1),""),"")</f>
        <v/>
      </c>
      <c r="D685" s="221" t="str">
        <f ca="1">IF(V685&gt;0,IF($D$12=B685,COUNT($D$12:D684,1),""),"")</f>
        <v/>
      </c>
      <c r="E685" s="221" t="str">
        <f ca="1">IF(V685&gt;0,IF($E$12=B685,COUNT($E$12:E684,1),""),"")</f>
        <v/>
      </c>
      <c r="F685" s="221" t="str">
        <f ca="1">IF(V685&gt;0,IF($F$12=B685,COUNT($F$12:F684,1),""),"")</f>
        <v/>
      </c>
      <c r="G685" s="120">
        <v>664007000</v>
      </c>
      <c r="H685" s="115">
        <v>121403</v>
      </c>
      <c r="I685" s="116" t="s">
        <v>674</v>
      </c>
      <c r="J685" s="116" t="s">
        <v>153</v>
      </c>
      <c r="K685" s="324">
        <v>19569000</v>
      </c>
      <c r="L685" s="121">
        <v>422630</v>
      </c>
      <c r="M685" s="117" t="s">
        <v>1626</v>
      </c>
      <c r="N685" s="117" t="s">
        <v>153</v>
      </c>
      <c r="O685" s="324">
        <v>4064000</v>
      </c>
      <c r="P685" s="77">
        <f ca="1">SUMIF($W$12:BO685,$P$11,W685:BO685)</f>
        <v>0</v>
      </c>
      <c r="Q685" s="77">
        <f ca="1">SUMIF($W$12:BP685,$P$11,X685:BP685)</f>
        <v>0</v>
      </c>
      <c r="R685" s="77">
        <f ca="1">SUMIF($W$12:BQ685,$P$11,Y685:BQ685)</f>
        <v>0</v>
      </c>
      <c r="S685" s="78">
        <f t="shared" ca="1" si="170"/>
        <v>0</v>
      </c>
      <c r="T685" s="77">
        <f t="shared" ca="1" si="171"/>
        <v>0</v>
      </c>
      <c r="U685" s="77">
        <f t="shared" ca="1" si="172"/>
        <v>0</v>
      </c>
      <c r="V685" s="79">
        <f t="shared" ca="1" si="173"/>
        <v>0</v>
      </c>
      <c r="W685" s="80"/>
      <c r="X685" s="81">
        <f t="shared" si="174"/>
        <v>0</v>
      </c>
      <c r="Y685" s="82"/>
      <c r="Z685" s="80"/>
      <c r="AA685" s="81">
        <f t="shared" si="175"/>
        <v>0</v>
      </c>
      <c r="AB685" s="82"/>
      <c r="AC685" s="80"/>
      <c r="AD685" s="81">
        <f t="shared" si="176"/>
        <v>0</v>
      </c>
      <c r="AE685" s="82"/>
      <c r="AF685" s="80"/>
      <c r="AG685" s="81">
        <f t="shared" si="177"/>
        <v>0</v>
      </c>
      <c r="AH685" s="82"/>
      <c r="AI685" s="80"/>
      <c r="AJ685" s="81">
        <f t="shared" si="178"/>
        <v>0</v>
      </c>
      <c r="AK685" s="82"/>
      <c r="AL685" s="80"/>
      <c r="AM685" s="81">
        <v>0</v>
      </c>
      <c r="AN685" s="82"/>
      <c r="AO685" s="80"/>
      <c r="AP685" s="81">
        <v>0</v>
      </c>
      <c r="AQ685" s="82"/>
      <c r="AR685" s="80"/>
      <c r="AS685" s="81">
        <f t="shared" si="179"/>
        <v>0</v>
      </c>
      <c r="AT685" s="82"/>
      <c r="AU685" s="80"/>
      <c r="AV685" s="81">
        <f t="shared" si="180"/>
        <v>0</v>
      </c>
      <c r="AW685" s="82"/>
      <c r="AX685" s="80"/>
      <c r="AY685" s="81">
        <f t="shared" si="181"/>
        <v>0</v>
      </c>
      <c r="AZ685" s="82"/>
      <c r="BA685" s="80"/>
      <c r="BB685" s="81">
        <f t="shared" si="182"/>
        <v>0</v>
      </c>
      <c r="BC685" s="82"/>
      <c r="BD685" s="80"/>
      <c r="BE685" s="81">
        <f t="shared" si="183"/>
        <v>0</v>
      </c>
      <c r="BF685" s="82"/>
      <c r="BG685" s="80"/>
      <c r="BH685" s="81">
        <f t="shared" si="184"/>
        <v>0</v>
      </c>
      <c r="BI685" s="82"/>
      <c r="BJ685" s="80"/>
      <c r="BK685" s="81">
        <f t="shared" si="185"/>
        <v>0</v>
      </c>
      <c r="BL685" s="82"/>
      <c r="BM685" s="80"/>
      <c r="BN685" s="81">
        <f t="shared" si="186"/>
        <v>0</v>
      </c>
      <c r="BO685" s="82"/>
    </row>
    <row r="686" spans="1:67" ht="32.25" hidden="1" customHeight="1" thickBot="1">
      <c r="A686" s="71">
        <v>85686</v>
      </c>
      <c r="B686" s="71" t="s">
        <v>2242</v>
      </c>
      <c r="C686" s="221" t="str">
        <f ca="1">IF(V686&gt;0,IF($C$12=B686,COUNT($C$12:C685,1),""),"")</f>
        <v/>
      </c>
      <c r="D686" s="221" t="str">
        <f ca="1">IF(V686&gt;0,IF($D$12=B686,COUNT($D$12:D685,1),""),"")</f>
        <v/>
      </c>
      <c r="E686" s="221" t="str">
        <f ca="1">IF(V686&gt;0,IF($E$12=B686,COUNT($E$12:E685,1),""),"")</f>
        <v/>
      </c>
      <c r="F686" s="221" t="str">
        <f ca="1">IF(V686&gt;0,IF($F$12=B686,COUNT($F$12:F685,1),""),"")</f>
        <v/>
      </c>
      <c r="G686" s="120">
        <v>664002200</v>
      </c>
      <c r="H686" s="115">
        <v>121404</v>
      </c>
      <c r="I686" s="116" t="s">
        <v>675</v>
      </c>
      <c r="J686" s="116" t="s">
        <v>153</v>
      </c>
      <c r="K686" s="324">
        <v>22157000</v>
      </c>
      <c r="L686" s="121">
        <v>422630</v>
      </c>
      <c r="M686" s="117" t="s">
        <v>1626</v>
      </c>
      <c r="N686" s="117" t="s">
        <v>153</v>
      </c>
      <c r="O686" s="324">
        <v>4064000</v>
      </c>
      <c r="P686" s="77">
        <f ca="1">SUMIF($W$12:BO686,$P$11,W686:BO686)</f>
        <v>0</v>
      </c>
      <c r="Q686" s="77">
        <f ca="1">SUMIF($W$12:BP686,$P$11,X686:BP686)</f>
        <v>0</v>
      </c>
      <c r="R686" s="77">
        <f ca="1">SUMIF($W$12:BQ686,$P$11,Y686:BQ686)</f>
        <v>0</v>
      </c>
      <c r="S686" s="78">
        <f t="shared" ca="1" si="170"/>
        <v>0</v>
      </c>
      <c r="T686" s="77">
        <f t="shared" ca="1" si="171"/>
        <v>0</v>
      </c>
      <c r="U686" s="77">
        <f t="shared" ca="1" si="172"/>
        <v>0</v>
      </c>
      <c r="V686" s="79">
        <f t="shared" ca="1" si="173"/>
        <v>0</v>
      </c>
      <c r="W686" s="80"/>
      <c r="X686" s="81">
        <f t="shared" si="174"/>
        <v>0</v>
      </c>
      <c r="Y686" s="82"/>
      <c r="Z686" s="80"/>
      <c r="AA686" s="81">
        <f t="shared" si="175"/>
        <v>0</v>
      </c>
      <c r="AB686" s="82"/>
      <c r="AC686" s="80"/>
      <c r="AD686" s="81">
        <f t="shared" si="176"/>
        <v>0</v>
      </c>
      <c r="AE686" s="82"/>
      <c r="AF686" s="80"/>
      <c r="AG686" s="81">
        <f t="shared" si="177"/>
        <v>0</v>
      </c>
      <c r="AH686" s="82"/>
      <c r="AI686" s="80"/>
      <c r="AJ686" s="81">
        <f t="shared" si="178"/>
        <v>0</v>
      </c>
      <c r="AK686" s="82"/>
      <c r="AL686" s="80"/>
      <c r="AM686" s="81">
        <v>0</v>
      </c>
      <c r="AN686" s="82"/>
      <c r="AO686" s="80"/>
      <c r="AP686" s="81">
        <v>0</v>
      </c>
      <c r="AQ686" s="82"/>
      <c r="AR686" s="80"/>
      <c r="AS686" s="81">
        <f t="shared" si="179"/>
        <v>0</v>
      </c>
      <c r="AT686" s="82"/>
      <c r="AU686" s="80"/>
      <c r="AV686" s="81">
        <f t="shared" si="180"/>
        <v>0</v>
      </c>
      <c r="AW686" s="82"/>
      <c r="AX686" s="80"/>
      <c r="AY686" s="81">
        <f t="shared" si="181"/>
        <v>0</v>
      </c>
      <c r="AZ686" s="82"/>
      <c r="BA686" s="80"/>
      <c r="BB686" s="81">
        <f t="shared" si="182"/>
        <v>0</v>
      </c>
      <c r="BC686" s="82"/>
      <c r="BD686" s="80"/>
      <c r="BE686" s="81">
        <f t="shared" si="183"/>
        <v>0</v>
      </c>
      <c r="BF686" s="82"/>
      <c r="BG686" s="80"/>
      <c r="BH686" s="81">
        <f t="shared" si="184"/>
        <v>0</v>
      </c>
      <c r="BI686" s="82"/>
      <c r="BJ686" s="80"/>
      <c r="BK686" s="81">
        <f t="shared" si="185"/>
        <v>0</v>
      </c>
      <c r="BL686" s="82"/>
      <c r="BM686" s="80"/>
      <c r="BN686" s="81">
        <f t="shared" si="186"/>
        <v>0</v>
      </c>
      <c r="BO686" s="82"/>
    </row>
    <row r="687" spans="1:67" ht="32.25" hidden="1" customHeight="1" thickBot="1">
      <c r="A687" s="71">
        <v>85687</v>
      </c>
      <c r="B687" s="71" t="s">
        <v>2242</v>
      </c>
      <c r="C687" s="221" t="str">
        <f ca="1">IF(V687&gt;0,IF($C$12=B687,COUNT($C$12:C686,1),""),"")</f>
        <v/>
      </c>
      <c r="D687" s="221" t="str">
        <f ca="1">IF(V687&gt;0,IF($D$12=B687,COUNT($D$12:D686,1),""),"")</f>
        <v/>
      </c>
      <c r="E687" s="221" t="str">
        <f ca="1">IF(V687&gt;0,IF($E$12=B687,COUNT($E$12:E686,1),""),"")</f>
        <v/>
      </c>
      <c r="F687" s="221" t="str">
        <f ca="1">IF(V687&gt;0,IF($F$12=B687,COUNT($F$12:F686,1),""),"")</f>
        <v/>
      </c>
      <c r="G687" s="120"/>
      <c r="H687" s="115">
        <v>121405</v>
      </c>
      <c r="I687" s="116" t="s">
        <v>676</v>
      </c>
      <c r="J687" s="116" t="s">
        <v>153</v>
      </c>
      <c r="K687" s="324">
        <v>31065000</v>
      </c>
      <c r="L687" s="121">
        <v>422630</v>
      </c>
      <c r="M687" s="117" t="s">
        <v>1626</v>
      </c>
      <c r="N687" s="117" t="s">
        <v>153</v>
      </c>
      <c r="O687" s="324">
        <v>4064000</v>
      </c>
      <c r="P687" s="77">
        <f ca="1">SUMIF($W$12:BO687,$P$11,W687:BO687)</f>
        <v>0</v>
      </c>
      <c r="Q687" s="77">
        <f ca="1">SUMIF($W$12:BP687,$P$11,X687:BP687)</f>
        <v>0</v>
      </c>
      <c r="R687" s="77">
        <f ca="1">SUMIF($W$12:BQ687,$P$11,Y687:BQ687)</f>
        <v>0</v>
      </c>
      <c r="S687" s="78">
        <f t="shared" ca="1" si="170"/>
        <v>0</v>
      </c>
      <c r="T687" s="77">
        <f t="shared" ca="1" si="171"/>
        <v>0</v>
      </c>
      <c r="U687" s="77">
        <f t="shared" ca="1" si="172"/>
        <v>0</v>
      </c>
      <c r="V687" s="79">
        <f t="shared" ca="1" si="173"/>
        <v>0</v>
      </c>
      <c r="W687" s="80"/>
      <c r="X687" s="81">
        <f t="shared" si="174"/>
        <v>0</v>
      </c>
      <c r="Y687" s="82"/>
      <c r="Z687" s="80"/>
      <c r="AA687" s="81">
        <f t="shared" si="175"/>
        <v>0</v>
      </c>
      <c r="AB687" s="82"/>
      <c r="AC687" s="80"/>
      <c r="AD687" s="81">
        <f t="shared" si="176"/>
        <v>0</v>
      </c>
      <c r="AE687" s="82"/>
      <c r="AF687" s="80"/>
      <c r="AG687" s="81">
        <f t="shared" si="177"/>
        <v>0</v>
      </c>
      <c r="AH687" s="82"/>
      <c r="AI687" s="80"/>
      <c r="AJ687" s="81">
        <f t="shared" si="178"/>
        <v>0</v>
      </c>
      <c r="AK687" s="82"/>
      <c r="AL687" s="80"/>
      <c r="AM687" s="81">
        <v>0</v>
      </c>
      <c r="AN687" s="82"/>
      <c r="AO687" s="80"/>
      <c r="AP687" s="81">
        <v>0</v>
      </c>
      <c r="AQ687" s="82"/>
      <c r="AR687" s="80"/>
      <c r="AS687" s="81">
        <f t="shared" si="179"/>
        <v>0</v>
      </c>
      <c r="AT687" s="82"/>
      <c r="AU687" s="80"/>
      <c r="AV687" s="81">
        <f t="shared" si="180"/>
        <v>0</v>
      </c>
      <c r="AW687" s="82"/>
      <c r="AX687" s="80"/>
      <c r="AY687" s="81">
        <f t="shared" si="181"/>
        <v>0</v>
      </c>
      <c r="AZ687" s="82"/>
      <c r="BA687" s="80"/>
      <c r="BB687" s="81">
        <f t="shared" si="182"/>
        <v>0</v>
      </c>
      <c r="BC687" s="82"/>
      <c r="BD687" s="80"/>
      <c r="BE687" s="81">
        <f t="shared" si="183"/>
        <v>0</v>
      </c>
      <c r="BF687" s="82"/>
      <c r="BG687" s="80"/>
      <c r="BH687" s="81">
        <f t="shared" si="184"/>
        <v>0</v>
      </c>
      <c r="BI687" s="82"/>
      <c r="BJ687" s="80"/>
      <c r="BK687" s="81">
        <f t="shared" si="185"/>
        <v>0</v>
      </c>
      <c r="BL687" s="82"/>
      <c r="BM687" s="80"/>
      <c r="BN687" s="81">
        <f t="shared" si="186"/>
        <v>0</v>
      </c>
      <c r="BO687" s="82"/>
    </row>
    <row r="688" spans="1:67" ht="32.25" hidden="1" customHeight="1" thickBot="1">
      <c r="A688" s="71">
        <v>85688</v>
      </c>
      <c r="B688" s="71" t="s">
        <v>2242</v>
      </c>
      <c r="C688" s="221" t="str">
        <f ca="1">IF(V688&gt;0,IF($C$12=B688,COUNT($C$12:C687,1),""),"")</f>
        <v/>
      </c>
      <c r="D688" s="221" t="str">
        <f ca="1">IF(V688&gt;0,IF($D$12=B688,COUNT($D$12:D687,1),""),"")</f>
        <v/>
      </c>
      <c r="E688" s="221" t="str">
        <f ca="1">IF(V688&gt;0,IF($E$12=B688,COUNT($E$12:E687,1),""),"")</f>
        <v/>
      </c>
      <c r="F688" s="221" t="str">
        <f ca="1">IF(V688&gt;0,IF($F$12=B688,COUNT($F$12:F687,1),""),"")</f>
        <v/>
      </c>
      <c r="G688" s="120">
        <v>664005300</v>
      </c>
      <c r="H688" s="115">
        <v>121406</v>
      </c>
      <c r="I688" s="116" t="s">
        <v>677</v>
      </c>
      <c r="J688" s="116" t="s">
        <v>153</v>
      </c>
      <c r="K688" s="324">
        <v>42750000</v>
      </c>
      <c r="L688" s="121">
        <v>422630</v>
      </c>
      <c r="M688" s="117" t="s">
        <v>1626</v>
      </c>
      <c r="N688" s="117" t="s">
        <v>153</v>
      </c>
      <c r="O688" s="324">
        <v>4064000</v>
      </c>
      <c r="P688" s="77">
        <f ca="1">SUMIF($W$12:BO688,$P$11,W688:BO688)</f>
        <v>0</v>
      </c>
      <c r="Q688" s="77">
        <f ca="1">SUMIF($W$12:BP688,$P$11,X688:BP688)</f>
        <v>0</v>
      </c>
      <c r="R688" s="77">
        <f ca="1">SUMIF($W$12:BQ688,$P$11,Y688:BQ688)</f>
        <v>0</v>
      </c>
      <c r="S688" s="78">
        <f t="shared" ca="1" si="170"/>
        <v>0</v>
      </c>
      <c r="T688" s="77">
        <f t="shared" ca="1" si="171"/>
        <v>0</v>
      </c>
      <c r="U688" s="77">
        <f t="shared" ca="1" si="172"/>
        <v>0</v>
      </c>
      <c r="V688" s="79">
        <f t="shared" ca="1" si="173"/>
        <v>0</v>
      </c>
      <c r="W688" s="80"/>
      <c r="X688" s="81">
        <f t="shared" si="174"/>
        <v>0</v>
      </c>
      <c r="Y688" s="82"/>
      <c r="Z688" s="80"/>
      <c r="AA688" s="81">
        <f t="shared" si="175"/>
        <v>0</v>
      </c>
      <c r="AB688" s="82"/>
      <c r="AC688" s="80"/>
      <c r="AD688" s="81">
        <f t="shared" si="176"/>
        <v>0</v>
      </c>
      <c r="AE688" s="82"/>
      <c r="AF688" s="80"/>
      <c r="AG688" s="81">
        <f t="shared" si="177"/>
        <v>0</v>
      </c>
      <c r="AH688" s="82"/>
      <c r="AI688" s="80"/>
      <c r="AJ688" s="81">
        <f t="shared" si="178"/>
        <v>0</v>
      </c>
      <c r="AK688" s="82"/>
      <c r="AL688" s="80"/>
      <c r="AM688" s="81">
        <v>0</v>
      </c>
      <c r="AN688" s="82"/>
      <c r="AO688" s="80"/>
      <c r="AP688" s="81">
        <v>0</v>
      </c>
      <c r="AQ688" s="82"/>
      <c r="AR688" s="80"/>
      <c r="AS688" s="81">
        <f t="shared" si="179"/>
        <v>0</v>
      </c>
      <c r="AT688" s="82"/>
      <c r="AU688" s="80"/>
      <c r="AV688" s="81">
        <f t="shared" si="180"/>
        <v>0</v>
      </c>
      <c r="AW688" s="82"/>
      <c r="AX688" s="80"/>
      <c r="AY688" s="81">
        <f t="shared" si="181"/>
        <v>0</v>
      </c>
      <c r="AZ688" s="82"/>
      <c r="BA688" s="80"/>
      <c r="BB688" s="81">
        <f t="shared" si="182"/>
        <v>0</v>
      </c>
      <c r="BC688" s="82"/>
      <c r="BD688" s="80"/>
      <c r="BE688" s="81">
        <f t="shared" si="183"/>
        <v>0</v>
      </c>
      <c r="BF688" s="82"/>
      <c r="BG688" s="80"/>
      <c r="BH688" s="81">
        <f t="shared" si="184"/>
        <v>0</v>
      </c>
      <c r="BI688" s="82"/>
      <c r="BJ688" s="80"/>
      <c r="BK688" s="81">
        <f t="shared" si="185"/>
        <v>0</v>
      </c>
      <c r="BL688" s="82"/>
      <c r="BM688" s="80"/>
      <c r="BN688" s="81">
        <f t="shared" si="186"/>
        <v>0</v>
      </c>
      <c r="BO688" s="82"/>
    </row>
    <row r="689" spans="1:67" ht="32.25" hidden="1" customHeight="1" thickBot="1">
      <c r="A689" s="71">
        <v>85689</v>
      </c>
      <c r="B689" s="71" t="s">
        <v>2242</v>
      </c>
      <c r="C689" s="221" t="str">
        <f ca="1">IF(V689&gt;0,IF($C$12=B689,COUNT($C$12:C688,1),""),"")</f>
        <v/>
      </c>
      <c r="D689" s="221" t="str">
        <f ca="1">IF(V689&gt;0,IF($D$12=B689,COUNT($D$12:D688,1),""),"")</f>
        <v/>
      </c>
      <c r="E689" s="221" t="str">
        <f ca="1">IF(V689&gt;0,IF($E$12=B689,COUNT($E$12:E688,1),""),"")</f>
        <v/>
      </c>
      <c r="F689" s="221" t="str">
        <f ca="1">IF(V689&gt;0,IF($F$12=B689,COUNT($F$12:F688,1),""),"")</f>
        <v/>
      </c>
      <c r="G689" s="120">
        <v>664005800</v>
      </c>
      <c r="H689" s="115">
        <v>121407</v>
      </c>
      <c r="I689" s="116" t="s">
        <v>678</v>
      </c>
      <c r="J689" s="116" t="s">
        <v>153</v>
      </c>
      <c r="K689" s="324">
        <v>47652000</v>
      </c>
      <c r="L689" s="121">
        <v>422631</v>
      </c>
      <c r="M689" s="117" t="s">
        <v>1365</v>
      </c>
      <c r="N689" s="117" t="s">
        <v>153</v>
      </c>
      <c r="O689" s="324">
        <v>4471000</v>
      </c>
      <c r="P689" s="77">
        <f ca="1">SUMIF($W$12:BO689,$P$11,W689:BO689)</f>
        <v>0</v>
      </c>
      <c r="Q689" s="77">
        <f ca="1">SUMIF($W$12:BP689,$P$11,X689:BP689)</f>
        <v>0</v>
      </c>
      <c r="R689" s="77">
        <f ca="1">SUMIF($W$12:BQ689,$P$11,Y689:BQ689)</f>
        <v>0</v>
      </c>
      <c r="S689" s="78">
        <f t="shared" ca="1" si="170"/>
        <v>0</v>
      </c>
      <c r="T689" s="77">
        <f t="shared" ca="1" si="171"/>
        <v>0</v>
      </c>
      <c r="U689" s="77">
        <f t="shared" ca="1" si="172"/>
        <v>0</v>
      </c>
      <c r="V689" s="79">
        <f t="shared" ca="1" si="173"/>
        <v>0</v>
      </c>
      <c r="W689" s="80"/>
      <c r="X689" s="81">
        <f t="shared" si="174"/>
        <v>0</v>
      </c>
      <c r="Y689" s="82"/>
      <c r="Z689" s="80"/>
      <c r="AA689" s="81">
        <f t="shared" si="175"/>
        <v>0</v>
      </c>
      <c r="AB689" s="82"/>
      <c r="AC689" s="80"/>
      <c r="AD689" s="81">
        <f t="shared" si="176"/>
        <v>0</v>
      </c>
      <c r="AE689" s="82"/>
      <c r="AF689" s="80"/>
      <c r="AG689" s="81">
        <f t="shared" si="177"/>
        <v>0</v>
      </c>
      <c r="AH689" s="82"/>
      <c r="AI689" s="80"/>
      <c r="AJ689" s="81">
        <f t="shared" si="178"/>
        <v>0</v>
      </c>
      <c r="AK689" s="82"/>
      <c r="AL689" s="80"/>
      <c r="AM689" s="81">
        <v>0</v>
      </c>
      <c r="AN689" s="82"/>
      <c r="AO689" s="80"/>
      <c r="AP689" s="81">
        <v>0</v>
      </c>
      <c r="AQ689" s="82"/>
      <c r="AR689" s="80"/>
      <c r="AS689" s="81">
        <f t="shared" si="179"/>
        <v>0</v>
      </c>
      <c r="AT689" s="82"/>
      <c r="AU689" s="80"/>
      <c r="AV689" s="81">
        <f t="shared" si="180"/>
        <v>0</v>
      </c>
      <c r="AW689" s="82"/>
      <c r="AX689" s="80"/>
      <c r="AY689" s="81">
        <f t="shared" si="181"/>
        <v>0</v>
      </c>
      <c r="AZ689" s="82"/>
      <c r="BA689" s="80"/>
      <c r="BB689" s="81">
        <f t="shared" si="182"/>
        <v>0</v>
      </c>
      <c r="BC689" s="82"/>
      <c r="BD689" s="80"/>
      <c r="BE689" s="81">
        <f t="shared" si="183"/>
        <v>0</v>
      </c>
      <c r="BF689" s="82"/>
      <c r="BG689" s="80"/>
      <c r="BH689" s="81">
        <f t="shared" si="184"/>
        <v>0</v>
      </c>
      <c r="BI689" s="82"/>
      <c r="BJ689" s="80"/>
      <c r="BK689" s="81">
        <f t="shared" si="185"/>
        <v>0</v>
      </c>
      <c r="BL689" s="82"/>
      <c r="BM689" s="80"/>
      <c r="BN689" s="81">
        <f t="shared" si="186"/>
        <v>0</v>
      </c>
      <c r="BO689" s="82"/>
    </row>
    <row r="690" spans="1:67" ht="32.25" hidden="1" customHeight="1" thickBot="1">
      <c r="A690" s="71">
        <v>85690</v>
      </c>
      <c r="B690" s="71" t="s">
        <v>2242</v>
      </c>
      <c r="C690" s="221" t="str">
        <f ca="1">IF(V690&gt;0,IF($C$12=B690,COUNT($C$12:C689,1),""),"")</f>
        <v/>
      </c>
      <c r="D690" s="221" t="str">
        <f ca="1">IF(V690&gt;0,IF($D$12=B690,COUNT($D$12:D689,1),""),"")</f>
        <v/>
      </c>
      <c r="E690" s="221" t="str">
        <f ca="1">IF(V690&gt;0,IF($E$12=B690,COUNT($E$12:E689,1),""),"")</f>
        <v/>
      </c>
      <c r="F690" s="221" t="str">
        <f ca="1">IF(V690&gt;0,IF($F$12=B690,COUNT($F$12:F689,1),""),"")</f>
        <v/>
      </c>
      <c r="G690" s="120">
        <v>664005312</v>
      </c>
      <c r="H690" s="115">
        <v>121408</v>
      </c>
      <c r="I690" s="116" t="s">
        <v>679</v>
      </c>
      <c r="J690" s="116" t="s">
        <v>153</v>
      </c>
      <c r="K690" s="324">
        <v>59920000</v>
      </c>
      <c r="L690" s="121">
        <v>422631</v>
      </c>
      <c r="M690" s="117" t="s">
        <v>1365</v>
      </c>
      <c r="N690" s="117" t="s">
        <v>153</v>
      </c>
      <c r="O690" s="324">
        <v>4471000</v>
      </c>
      <c r="P690" s="77">
        <f ca="1">SUMIF($W$12:BO690,$P$11,W690:BO690)</f>
        <v>0</v>
      </c>
      <c r="Q690" s="77">
        <f ca="1">SUMIF($W$12:BP690,$P$11,X690:BP690)</f>
        <v>0</v>
      </c>
      <c r="R690" s="77">
        <f ca="1">SUMIF($W$12:BQ690,$P$11,Y690:BQ690)</f>
        <v>0</v>
      </c>
      <c r="S690" s="78">
        <f t="shared" ca="1" si="170"/>
        <v>0</v>
      </c>
      <c r="T690" s="77">
        <f t="shared" ca="1" si="171"/>
        <v>0</v>
      </c>
      <c r="U690" s="77">
        <f t="shared" ca="1" si="172"/>
        <v>0</v>
      </c>
      <c r="V690" s="79">
        <f t="shared" ca="1" si="173"/>
        <v>0</v>
      </c>
      <c r="W690" s="80"/>
      <c r="X690" s="81">
        <f t="shared" si="174"/>
        <v>0</v>
      </c>
      <c r="Y690" s="82"/>
      <c r="Z690" s="80"/>
      <c r="AA690" s="81">
        <f t="shared" si="175"/>
        <v>0</v>
      </c>
      <c r="AB690" s="82"/>
      <c r="AC690" s="80"/>
      <c r="AD690" s="81">
        <f t="shared" si="176"/>
        <v>0</v>
      </c>
      <c r="AE690" s="82"/>
      <c r="AF690" s="80"/>
      <c r="AG690" s="81">
        <f t="shared" si="177"/>
        <v>0</v>
      </c>
      <c r="AH690" s="82"/>
      <c r="AI690" s="80"/>
      <c r="AJ690" s="81">
        <f t="shared" si="178"/>
        <v>0</v>
      </c>
      <c r="AK690" s="82"/>
      <c r="AL690" s="80"/>
      <c r="AM690" s="81">
        <v>0</v>
      </c>
      <c r="AN690" s="82"/>
      <c r="AO690" s="80"/>
      <c r="AP690" s="81">
        <v>0</v>
      </c>
      <c r="AQ690" s="82"/>
      <c r="AR690" s="80"/>
      <c r="AS690" s="81">
        <f t="shared" si="179"/>
        <v>0</v>
      </c>
      <c r="AT690" s="82"/>
      <c r="AU690" s="80"/>
      <c r="AV690" s="81">
        <f t="shared" si="180"/>
        <v>0</v>
      </c>
      <c r="AW690" s="82"/>
      <c r="AX690" s="80"/>
      <c r="AY690" s="81">
        <f t="shared" si="181"/>
        <v>0</v>
      </c>
      <c r="AZ690" s="82"/>
      <c r="BA690" s="80"/>
      <c r="BB690" s="81">
        <f t="shared" si="182"/>
        <v>0</v>
      </c>
      <c r="BC690" s="82"/>
      <c r="BD690" s="80"/>
      <c r="BE690" s="81">
        <f t="shared" si="183"/>
        <v>0</v>
      </c>
      <c r="BF690" s="82"/>
      <c r="BG690" s="80"/>
      <c r="BH690" s="81">
        <f t="shared" si="184"/>
        <v>0</v>
      </c>
      <c r="BI690" s="82"/>
      <c r="BJ690" s="80"/>
      <c r="BK690" s="81">
        <f t="shared" si="185"/>
        <v>0</v>
      </c>
      <c r="BL690" s="82"/>
      <c r="BM690" s="80"/>
      <c r="BN690" s="81">
        <f t="shared" si="186"/>
        <v>0</v>
      </c>
      <c r="BO690" s="82"/>
    </row>
    <row r="691" spans="1:67" ht="32.25" hidden="1" customHeight="1" thickBot="1">
      <c r="A691" s="71">
        <v>85691</v>
      </c>
      <c r="B691" s="71" t="s">
        <v>2242</v>
      </c>
      <c r="C691" s="221" t="str">
        <f ca="1">IF(V691&gt;0,IF($C$12=B691,COUNT($C$12:C690,1),""),"")</f>
        <v/>
      </c>
      <c r="D691" s="221" t="str">
        <f ca="1">IF(V691&gt;0,IF($D$12=B691,COUNT($D$12:D690,1),""),"")</f>
        <v/>
      </c>
      <c r="E691" s="221" t="str">
        <f ca="1">IF(V691&gt;0,IF($E$12=B691,COUNT($E$12:E690,1),""),"")</f>
        <v/>
      </c>
      <c r="F691" s="221" t="str">
        <f ca="1">IF(V691&gt;0,IF($F$12=B691,COUNT($F$12:F690,1),""),"")</f>
        <v/>
      </c>
      <c r="G691" s="120"/>
      <c r="H691" s="115">
        <v>121409</v>
      </c>
      <c r="I691" s="116" t="s">
        <v>680</v>
      </c>
      <c r="J691" s="116" t="s">
        <v>153</v>
      </c>
      <c r="K691" s="324">
        <v>68970000</v>
      </c>
      <c r="L691" s="121">
        <v>422631</v>
      </c>
      <c r="M691" s="117" t="s">
        <v>1365</v>
      </c>
      <c r="N691" s="117" t="s">
        <v>153</v>
      </c>
      <c r="O691" s="324">
        <v>4471000</v>
      </c>
      <c r="P691" s="77">
        <f ca="1">SUMIF($W$12:BO691,$P$11,W691:BO691)</f>
        <v>0</v>
      </c>
      <c r="Q691" s="77">
        <f ca="1">SUMIF($W$12:BP691,$P$11,X691:BP691)</f>
        <v>0</v>
      </c>
      <c r="R691" s="77">
        <f ca="1">SUMIF($W$12:BQ691,$P$11,Y691:BQ691)</f>
        <v>0</v>
      </c>
      <c r="S691" s="78">
        <f t="shared" ca="1" si="170"/>
        <v>0</v>
      </c>
      <c r="T691" s="77">
        <f t="shared" ca="1" si="171"/>
        <v>0</v>
      </c>
      <c r="U691" s="77">
        <f t="shared" ca="1" si="172"/>
        <v>0</v>
      </c>
      <c r="V691" s="79">
        <f t="shared" ca="1" si="173"/>
        <v>0</v>
      </c>
      <c r="W691" s="80"/>
      <c r="X691" s="81">
        <f t="shared" si="174"/>
        <v>0</v>
      </c>
      <c r="Y691" s="82"/>
      <c r="Z691" s="80"/>
      <c r="AA691" s="81">
        <f t="shared" si="175"/>
        <v>0</v>
      </c>
      <c r="AB691" s="82"/>
      <c r="AC691" s="80"/>
      <c r="AD691" s="81">
        <f t="shared" si="176"/>
        <v>0</v>
      </c>
      <c r="AE691" s="82"/>
      <c r="AF691" s="80"/>
      <c r="AG691" s="81">
        <f t="shared" si="177"/>
        <v>0</v>
      </c>
      <c r="AH691" s="82"/>
      <c r="AI691" s="80"/>
      <c r="AJ691" s="81">
        <f t="shared" si="178"/>
        <v>0</v>
      </c>
      <c r="AK691" s="82"/>
      <c r="AL691" s="80"/>
      <c r="AM691" s="81">
        <v>0</v>
      </c>
      <c r="AN691" s="82"/>
      <c r="AO691" s="80"/>
      <c r="AP691" s="81">
        <v>0</v>
      </c>
      <c r="AQ691" s="82"/>
      <c r="AR691" s="80"/>
      <c r="AS691" s="81">
        <f t="shared" si="179"/>
        <v>0</v>
      </c>
      <c r="AT691" s="82"/>
      <c r="AU691" s="80"/>
      <c r="AV691" s="81">
        <f t="shared" si="180"/>
        <v>0</v>
      </c>
      <c r="AW691" s="82"/>
      <c r="AX691" s="80"/>
      <c r="AY691" s="81">
        <f t="shared" si="181"/>
        <v>0</v>
      </c>
      <c r="AZ691" s="82"/>
      <c r="BA691" s="80"/>
      <c r="BB691" s="81">
        <f t="shared" si="182"/>
        <v>0</v>
      </c>
      <c r="BC691" s="82"/>
      <c r="BD691" s="80"/>
      <c r="BE691" s="81">
        <f t="shared" si="183"/>
        <v>0</v>
      </c>
      <c r="BF691" s="82"/>
      <c r="BG691" s="80"/>
      <c r="BH691" s="81">
        <f t="shared" si="184"/>
        <v>0</v>
      </c>
      <c r="BI691" s="82"/>
      <c r="BJ691" s="80"/>
      <c r="BK691" s="81">
        <f t="shared" si="185"/>
        <v>0</v>
      </c>
      <c r="BL691" s="82"/>
      <c r="BM691" s="80"/>
      <c r="BN691" s="81">
        <f t="shared" si="186"/>
        <v>0</v>
      </c>
      <c r="BO691" s="82"/>
    </row>
    <row r="692" spans="1:67" ht="32.25" hidden="1" customHeight="1" thickBot="1">
      <c r="A692" s="71">
        <v>85692</v>
      </c>
      <c r="B692" s="71" t="s">
        <v>2242</v>
      </c>
      <c r="C692" s="221" t="str">
        <f ca="1">IF(V692&gt;0,IF($C$12=B692,COUNT($C$12:C691,1),""),"")</f>
        <v/>
      </c>
      <c r="D692" s="221" t="str">
        <f ca="1">IF(V692&gt;0,IF($D$12=B692,COUNT($D$12:D691,1),""),"")</f>
        <v/>
      </c>
      <c r="E692" s="221" t="str">
        <f ca="1">IF(V692&gt;0,IF($E$12=B692,COUNT($E$12:E691,1),""),"")</f>
        <v/>
      </c>
      <c r="F692" s="221" t="str">
        <f ca="1">IF(V692&gt;0,IF($F$12=B692,COUNT($F$12:F691,1),""),"")</f>
        <v/>
      </c>
      <c r="G692" s="120"/>
      <c r="H692" s="115">
        <v>121501</v>
      </c>
      <c r="I692" s="116" t="s">
        <v>681</v>
      </c>
      <c r="J692" s="116" t="s">
        <v>153</v>
      </c>
      <c r="K692" s="324">
        <v>6270000</v>
      </c>
      <c r="L692" s="121"/>
      <c r="M692" s="117"/>
      <c r="N692" s="117"/>
      <c r="O692" s="324"/>
      <c r="P692" s="77">
        <f ca="1">SUMIF($W$12:BO692,$P$11,W692:BO692)</f>
        <v>0</v>
      </c>
      <c r="Q692" s="77">
        <f ca="1">SUMIF($W$12:BP692,$P$11,X692:BP692)</f>
        <v>0</v>
      </c>
      <c r="R692" s="77">
        <v>0</v>
      </c>
      <c r="S692" s="78">
        <f t="shared" ca="1" si="170"/>
        <v>0</v>
      </c>
      <c r="T692" s="77">
        <f t="shared" ca="1" si="171"/>
        <v>0</v>
      </c>
      <c r="U692" s="77">
        <v>0</v>
      </c>
      <c r="V692" s="79">
        <f t="shared" ca="1" si="173"/>
        <v>0</v>
      </c>
      <c r="W692" s="80"/>
      <c r="X692" s="81">
        <f t="shared" si="174"/>
        <v>0</v>
      </c>
      <c r="Y692" s="82"/>
      <c r="Z692" s="80"/>
      <c r="AA692" s="81">
        <f t="shared" si="175"/>
        <v>0</v>
      </c>
      <c r="AB692" s="82"/>
      <c r="AC692" s="80"/>
      <c r="AD692" s="81">
        <f t="shared" si="176"/>
        <v>0</v>
      </c>
      <c r="AE692" s="82"/>
      <c r="AF692" s="80"/>
      <c r="AG692" s="81">
        <f t="shared" si="177"/>
        <v>0</v>
      </c>
      <c r="AH692" s="82"/>
      <c r="AI692" s="80"/>
      <c r="AJ692" s="81">
        <f t="shared" si="178"/>
        <v>0</v>
      </c>
      <c r="AK692" s="82"/>
      <c r="AL692" s="80"/>
      <c r="AM692" s="81">
        <v>0</v>
      </c>
      <c r="AN692" s="82"/>
      <c r="AO692" s="80"/>
      <c r="AP692" s="81">
        <v>0</v>
      </c>
      <c r="AQ692" s="82"/>
      <c r="AR692" s="80"/>
      <c r="AS692" s="81">
        <f t="shared" si="179"/>
        <v>0</v>
      </c>
      <c r="AT692" s="82"/>
      <c r="AU692" s="80"/>
      <c r="AV692" s="81">
        <f t="shared" si="180"/>
        <v>0</v>
      </c>
      <c r="AW692" s="82"/>
      <c r="AX692" s="80"/>
      <c r="AY692" s="81">
        <f t="shared" si="181"/>
        <v>0</v>
      </c>
      <c r="AZ692" s="82"/>
      <c r="BA692" s="80"/>
      <c r="BB692" s="81">
        <f t="shared" si="182"/>
        <v>0</v>
      </c>
      <c r="BC692" s="82"/>
      <c r="BD692" s="80"/>
      <c r="BE692" s="81">
        <f t="shared" si="183"/>
        <v>0</v>
      </c>
      <c r="BF692" s="82"/>
      <c r="BG692" s="80"/>
      <c r="BH692" s="81">
        <f t="shared" si="184"/>
        <v>0</v>
      </c>
      <c r="BI692" s="82"/>
      <c r="BJ692" s="80"/>
      <c r="BK692" s="81">
        <f t="shared" si="185"/>
        <v>0</v>
      </c>
      <c r="BL692" s="82"/>
      <c r="BM692" s="80"/>
      <c r="BN692" s="81">
        <f t="shared" si="186"/>
        <v>0</v>
      </c>
      <c r="BO692" s="82"/>
    </row>
    <row r="693" spans="1:67" ht="32.25" hidden="1" customHeight="1" thickBot="1">
      <c r="A693" s="71">
        <v>85693</v>
      </c>
      <c r="B693" s="71" t="s">
        <v>2242</v>
      </c>
      <c r="C693" s="221" t="str">
        <f ca="1">IF(V693&gt;0,IF($C$12=B693,COUNT($C$12:C692,1),""),"")</f>
        <v/>
      </c>
      <c r="D693" s="221" t="str">
        <f ca="1">IF(V693&gt;0,IF($D$12=B693,COUNT($D$12:D692,1),""),"")</f>
        <v/>
      </c>
      <c r="E693" s="221" t="str">
        <f ca="1">IF(V693&gt;0,IF($E$12=B693,COUNT($E$12:E692,1),""),"")</f>
        <v/>
      </c>
      <c r="F693" s="221" t="str">
        <f ca="1">IF(V693&gt;0,IF($F$12=B693,COUNT($F$12:F692,1),""),"")</f>
        <v/>
      </c>
      <c r="G693" s="120"/>
      <c r="H693" s="115">
        <v>121502</v>
      </c>
      <c r="I693" s="116" t="s">
        <v>682</v>
      </c>
      <c r="J693" s="116" t="s">
        <v>153</v>
      </c>
      <c r="K693" s="324">
        <v>7866000</v>
      </c>
      <c r="L693" s="121"/>
      <c r="M693" s="117"/>
      <c r="N693" s="117"/>
      <c r="O693" s="324"/>
      <c r="P693" s="77">
        <f ca="1">SUMIF($W$12:BO693,$P$11,W693:BO693)</f>
        <v>0</v>
      </c>
      <c r="Q693" s="77">
        <f ca="1">SUMIF($W$12:BP693,$P$11,X693:BP693)</f>
        <v>0</v>
      </c>
      <c r="R693" s="77">
        <v>0</v>
      </c>
      <c r="S693" s="78">
        <f t="shared" ca="1" si="170"/>
        <v>0</v>
      </c>
      <c r="T693" s="77">
        <f t="shared" ca="1" si="171"/>
        <v>0</v>
      </c>
      <c r="U693" s="77">
        <v>0</v>
      </c>
      <c r="V693" s="79">
        <f t="shared" ca="1" si="173"/>
        <v>0</v>
      </c>
      <c r="W693" s="80"/>
      <c r="X693" s="81">
        <f t="shared" si="174"/>
        <v>0</v>
      </c>
      <c r="Y693" s="82"/>
      <c r="Z693" s="80"/>
      <c r="AA693" s="81">
        <f t="shared" si="175"/>
        <v>0</v>
      </c>
      <c r="AB693" s="82"/>
      <c r="AC693" s="80"/>
      <c r="AD693" s="81">
        <f t="shared" si="176"/>
        <v>0</v>
      </c>
      <c r="AE693" s="82"/>
      <c r="AF693" s="80"/>
      <c r="AG693" s="81">
        <f t="shared" si="177"/>
        <v>0</v>
      </c>
      <c r="AH693" s="82"/>
      <c r="AI693" s="80"/>
      <c r="AJ693" s="81">
        <f t="shared" si="178"/>
        <v>0</v>
      </c>
      <c r="AK693" s="82"/>
      <c r="AL693" s="80"/>
      <c r="AM693" s="81">
        <v>0</v>
      </c>
      <c r="AN693" s="82"/>
      <c r="AO693" s="80"/>
      <c r="AP693" s="81">
        <v>0</v>
      </c>
      <c r="AQ693" s="82"/>
      <c r="AR693" s="80"/>
      <c r="AS693" s="81">
        <f t="shared" si="179"/>
        <v>0</v>
      </c>
      <c r="AT693" s="82"/>
      <c r="AU693" s="80"/>
      <c r="AV693" s="81">
        <f t="shared" si="180"/>
        <v>0</v>
      </c>
      <c r="AW693" s="82"/>
      <c r="AX693" s="80"/>
      <c r="AY693" s="81">
        <f t="shared" si="181"/>
        <v>0</v>
      </c>
      <c r="AZ693" s="82"/>
      <c r="BA693" s="80"/>
      <c r="BB693" s="81">
        <f t="shared" si="182"/>
        <v>0</v>
      </c>
      <c r="BC693" s="82"/>
      <c r="BD693" s="80"/>
      <c r="BE693" s="81">
        <f t="shared" si="183"/>
        <v>0</v>
      </c>
      <c r="BF693" s="82"/>
      <c r="BG693" s="80"/>
      <c r="BH693" s="81">
        <f t="shared" si="184"/>
        <v>0</v>
      </c>
      <c r="BI693" s="82"/>
      <c r="BJ693" s="80"/>
      <c r="BK693" s="81">
        <f t="shared" si="185"/>
        <v>0</v>
      </c>
      <c r="BL693" s="82"/>
      <c r="BM693" s="80"/>
      <c r="BN693" s="81">
        <f t="shared" si="186"/>
        <v>0</v>
      </c>
      <c r="BO693" s="82"/>
    </row>
    <row r="694" spans="1:67" ht="32.25" hidden="1" customHeight="1" thickBot="1">
      <c r="A694" s="71">
        <v>85694</v>
      </c>
      <c r="B694" s="71" t="s">
        <v>2242</v>
      </c>
      <c r="C694" s="221" t="str">
        <f ca="1">IF(V694&gt;0,IF($C$12=B694,COUNT($C$12:C693,1),""),"")</f>
        <v/>
      </c>
      <c r="D694" s="221" t="str">
        <f ca="1">IF(V694&gt;0,IF($D$12=B694,COUNT($D$12:D693,1),""),"")</f>
        <v/>
      </c>
      <c r="E694" s="221" t="str">
        <f ca="1">IF(V694&gt;0,IF($E$12=B694,COUNT($E$12:E693,1),""),"")</f>
        <v/>
      </c>
      <c r="F694" s="221" t="str">
        <f ca="1">IF(V694&gt;0,IF($F$12=B694,COUNT($F$12:F693,1),""),"")</f>
        <v/>
      </c>
      <c r="G694" s="120"/>
      <c r="H694" s="115">
        <v>121503</v>
      </c>
      <c r="I694" s="116" t="s">
        <v>683</v>
      </c>
      <c r="J694" s="116" t="s">
        <v>153</v>
      </c>
      <c r="K694" s="324">
        <v>8373000</v>
      </c>
      <c r="L694" s="121"/>
      <c r="M694" s="117"/>
      <c r="N694" s="117"/>
      <c r="O694" s="324"/>
      <c r="P694" s="77">
        <f ca="1">SUMIF($W$12:BO694,$P$11,W694:BO694)</f>
        <v>0</v>
      </c>
      <c r="Q694" s="77">
        <f ca="1">SUMIF($W$12:BP694,$P$11,X694:BP694)</f>
        <v>0</v>
      </c>
      <c r="R694" s="77">
        <v>0</v>
      </c>
      <c r="S694" s="78">
        <f t="shared" ca="1" si="170"/>
        <v>0</v>
      </c>
      <c r="T694" s="77">
        <f t="shared" ca="1" si="171"/>
        <v>0</v>
      </c>
      <c r="U694" s="77">
        <v>0</v>
      </c>
      <c r="V694" s="79">
        <f t="shared" ca="1" si="173"/>
        <v>0</v>
      </c>
      <c r="W694" s="80"/>
      <c r="X694" s="81">
        <f t="shared" si="174"/>
        <v>0</v>
      </c>
      <c r="Y694" s="82"/>
      <c r="Z694" s="80"/>
      <c r="AA694" s="81">
        <f t="shared" si="175"/>
        <v>0</v>
      </c>
      <c r="AB694" s="82"/>
      <c r="AC694" s="80"/>
      <c r="AD694" s="81">
        <f t="shared" si="176"/>
        <v>0</v>
      </c>
      <c r="AE694" s="82"/>
      <c r="AF694" s="80"/>
      <c r="AG694" s="81">
        <f t="shared" si="177"/>
        <v>0</v>
      </c>
      <c r="AH694" s="82"/>
      <c r="AI694" s="80"/>
      <c r="AJ694" s="81">
        <f t="shared" si="178"/>
        <v>0</v>
      </c>
      <c r="AK694" s="82"/>
      <c r="AL694" s="80"/>
      <c r="AM694" s="81">
        <v>0</v>
      </c>
      <c r="AN694" s="82"/>
      <c r="AO694" s="80"/>
      <c r="AP694" s="81">
        <v>0</v>
      </c>
      <c r="AQ694" s="82"/>
      <c r="AR694" s="80"/>
      <c r="AS694" s="81">
        <f t="shared" si="179"/>
        <v>0</v>
      </c>
      <c r="AT694" s="82"/>
      <c r="AU694" s="80"/>
      <c r="AV694" s="81">
        <f t="shared" si="180"/>
        <v>0</v>
      </c>
      <c r="AW694" s="82"/>
      <c r="AX694" s="80"/>
      <c r="AY694" s="81">
        <f t="shared" si="181"/>
        <v>0</v>
      </c>
      <c r="AZ694" s="82"/>
      <c r="BA694" s="80"/>
      <c r="BB694" s="81">
        <f t="shared" si="182"/>
        <v>0</v>
      </c>
      <c r="BC694" s="82"/>
      <c r="BD694" s="80"/>
      <c r="BE694" s="81">
        <f t="shared" si="183"/>
        <v>0</v>
      </c>
      <c r="BF694" s="82"/>
      <c r="BG694" s="80"/>
      <c r="BH694" s="81">
        <f t="shared" si="184"/>
        <v>0</v>
      </c>
      <c r="BI694" s="82"/>
      <c r="BJ694" s="80"/>
      <c r="BK694" s="81">
        <f t="shared" si="185"/>
        <v>0</v>
      </c>
      <c r="BL694" s="82"/>
      <c r="BM694" s="80"/>
      <c r="BN694" s="81">
        <f t="shared" si="186"/>
        <v>0</v>
      </c>
      <c r="BO694" s="82"/>
    </row>
    <row r="695" spans="1:67" ht="32.25" hidden="1" customHeight="1" thickBot="1">
      <c r="A695" s="71">
        <v>85695</v>
      </c>
      <c r="B695" s="71" t="s">
        <v>2242</v>
      </c>
      <c r="C695" s="221" t="str">
        <f ca="1">IF(V695&gt;0,IF($C$12=B695,COUNT($C$12:C694,1),""),"")</f>
        <v/>
      </c>
      <c r="D695" s="221" t="str">
        <f ca="1">IF(V695&gt;0,IF($D$12=B695,COUNT($D$12:D694,1),""),"")</f>
        <v/>
      </c>
      <c r="E695" s="221" t="str">
        <f ca="1">IF(V695&gt;0,IF($E$12=B695,COUNT($E$12:E694,1),""),"")</f>
        <v/>
      </c>
      <c r="F695" s="221" t="str">
        <f ca="1">IF(V695&gt;0,IF($F$12=B695,COUNT($F$12:F694,1),""),"")</f>
        <v/>
      </c>
      <c r="G695" s="120"/>
      <c r="H695" s="115">
        <v>121504</v>
      </c>
      <c r="I695" s="116" t="s">
        <v>684</v>
      </c>
      <c r="J695" s="116" t="s">
        <v>153</v>
      </c>
      <c r="K695" s="324">
        <v>11147000</v>
      </c>
      <c r="L695" s="121"/>
      <c r="M695" s="117"/>
      <c r="N695" s="117"/>
      <c r="O695" s="324"/>
      <c r="P695" s="77">
        <f ca="1">SUMIF($W$12:BO695,$P$11,W695:BO695)</f>
        <v>0</v>
      </c>
      <c r="Q695" s="77">
        <f ca="1">SUMIF($W$12:BP695,$P$11,X695:BP695)</f>
        <v>0</v>
      </c>
      <c r="R695" s="77">
        <v>0</v>
      </c>
      <c r="S695" s="78">
        <f t="shared" ca="1" si="170"/>
        <v>0</v>
      </c>
      <c r="T695" s="77">
        <f t="shared" ca="1" si="171"/>
        <v>0</v>
      </c>
      <c r="U695" s="77">
        <v>0</v>
      </c>
      <c r="V695" s="79">
        <f t="shared" ca="1" si="173"/>
        <v>0</v>
      </c>
      <c r="W695" s="80"/>
      <c r="X695" s="81">
        <f t="shared" si="174"/>
        <v>0</v>
      </c>
      <c r="Y695" s="82"/>
      <c r="Z695" s="80"/>
      <c r="AA695" s="81">
        <f t="shared" si="175"/>
        <v>0</v>
      </c>
      <c r="AB695" s="82"/>
      <c r="AC695" s="80"/>
      <c r="AD695" s="81">
        <f t="shared" si="176"/>
        <v>0</v>
      </c>
      <c r="AE695" s="82"/>
      <c r="AF695" s="80"/>
      <c r="AG695" s="81">
        <f t="shared" si="177"/>
        <v>0</v>
      </c>
      <c r="AH695" s="82"/>
      <c r="AI695" s="80"/>
      <c r="AJ695" s="81">
        <f t="shared" si="178"/>
        <v>0</v>
      </c>
      <c r="AK695" s="82"/>
      <c r="AL695" s="80"/>
      <c r="AM695" s="81">
        <v>0</v>
      </c>
      <c r="AN695" s="82"/>
      <c r="AO695" s="80"/>
      <c r="AP695" s="81">
        <v>0</v>
      </c>
      <c r="AQ695" s="82"/>
      <c r="AR695" s="80"/>
      <c r="AS695" s="81">
        <f t="shared" si="179"/>
        <v>0</v>
      </c>
      <c r="AT695" s="82"/>
      <c r="AU695" s="80"/>
      <c r="AV695" s="81">
        <f t="shared" si="180"/>
        <v>0</v>
      </c>
      <c r="AW695" s="82"/>
      <c r="AX695" s="80"/>
      <c r="AY695" s="81">
        <f t="shared" si="181"/>
        <v>0</v>
      </c>
      <c r="AZ695" s="82"/>
      <c r="BA695" s="80"/>
      <c r="BB695" s="81">
        <f t="shared" si="182"/>
        <v>0</v>
      </c>
      <c r="BC695" s="82"/>
      <c r="BD695" s="80"/>
      <c r="BE695" s="81">
        <f t="shared" si="183"/>
        <v>0</v>
      </c>
      <c r="BF695" s="82"/>
      <c r="BG695" s="80"/>
      <c r="BH695" s="81">
        <f t="shared" si="184"/>
        <v>0</v>
      </c>
      <c r="BI695" s="82"/>
      <c r="BJ695" s="80"/>
      <c r="BK695" s="81">
        <f t="shared" si="185"/>
        <v>0</v>
      </c>
      <c r="BL695" s="82"/>
      <c r="BM695" s="80"/>
      <c r="BN695" s="81">
        <f t="shared" si="186"/>
        <v>0</v>
      </c>
      <c r="BO695" s="82"/>
    </row>
    <row r="696" spans="1:67" ht="32.25" hidden="1" customHeight="1" thickBot="1">
      <c r="A696" s="71">
        <v>85696</v>
      </c>
      <c r="B696" s="71" t="s">
        <v>2242</v>
      </c>
      <c r="C696" s="221" t="str">
        <f ca="1">IF(V696&gt;0,IF($C$12=B696,COUNT($C$12:C695,1),""),"")</f>
        <v/>
      </c>
      <c r="D696" s="221" t="str">
        <f ca="1">IF(V696&gt;0,IF($D$12=B696,COUNT($D$12:D695,1),""),"")</f>
        <v/>
      </c>
      <c r="E696" s="221" t="str">
        <f ca="1">IF(V696&gt;0,IF($E$12=B696,COUNT($E$12:E695,1),""),"")</f>
        <v/>
      </c>
      <c r="F696" s="221" t="str">
        <f ca="1">IF(V696&gt;0,IF($F$12=B696,COUNT($F$12:F695,1),""),"")</f>
        <v/>
      </c>
      <c r="G696" s="120">
        <v>653006200</v>
      </c>
      <c r="H696" s="115">
        <v>130303</v>
      </c>
      <c r="I696" s="116" t="s">
        <v>685</v>
      </c>
      <c r="J696" s="116" t="s">
        <v>153</v>
      </c>
      <c r="K696" s="324">
        <v>86000000</v>
      </c>
      <c r="L696" s="121">
        <v>422703</v>
      </c>
      <c r="M696" s="117" t="s">
        <v>1368</v>
      </c>
      <c r="N696" s="117" t="s">
        <v>153</v>
      </c>
      <c r="O696" s="324">
        <v>10447000</v>
      </c>
      <c r="P696" s="77">
        <f ca="1">SUMIF($W$12:BO696,$P$11,W696:BO696)</f>
        <v>0</v>
      </c>
      <c r="Q696" s="77">
        <f ca="1">SUMIF($W$12:BP696,$P$11,X696:BP696)</f>
        <v>0</v>
      </c>
      <c r="R696" s="77">
        <v>0</v>
      </c>
      <c r="S696" s="78">
        <f t="shared" ca="1" si="170"/>
        <v>0</v>
      </c>
      <c r="T696" s="77">
        <f t="shared" ca="1" si="171"/>
        <v>0</v>
      </c>
      <c r="U696" s="77">
        <v>0</v>
      </c>
      <c r="V696" s="79">
        <f t="shared" ca="1" si="173"/>
        <v>0</v>
      </c>
      <c r="W696" s="80"/>
      <c r="X696" s="81">
        <f t="shared" si="174"/>
        <v>0</v>
      </c>
      <c r="Y696" s="82"/>
      <c r="Z696" s="80"/>
      <c r="AA696" s="81">
        <f t="shared" si="175"/>
        <v>0</v>
      </c>
      <c r="AB696" s="82"/>
      <c r="AC696" s="80"/>
      <c r="AD696" s="81">
        <f t="shared" si="176"/>
        <v>0</v>
      </c>
      <c r="AE696" s="82"/>
      <c r="AF696" s="80"/>
      <c r="AG696" s="81">
        <f t="shared" si="177"/>
        <v>0</v>
      </c>
      <c r="AH696" s="82"/>
      <c r="AI696" s="80"/>
      <c r="AJ696" s="81">
        <f t="shared" si="178"/>
        <v>0</v>
      </c>
      <c r="AK696" s="82"/>
      <c r="AL696" s="80"/>
      <c r="AM696" s="81">
        <v>0</v>
      </c>
      <c r="AN696" s="82"/>
      <c r="AO696" s="80"/>
      <c r="AP696" s="81">
        <v>0</v>
      </c>
      <c r="AQ696" s="82"/>
      <c r="AR696" s="80"/>
      <c r="AS696" s="81">
        <f t="shared" si="179"/>
        <v>0</v>
      </c>
      <c r="AT696" s="82"/>
      <c r="AU696" s="80"/>
      <c r="AV696" s="81">
        <f t="shared" si="180"/>
        <v>0</v>
      </c>
      <c r="AW696" s="82"/>
      <c r="AX696" s="80"/>
      <c r="AY696" s="81">
        <f t="shared" si="181"/>
        <v>0</v>
      </c>
      <c r="AZ696" s="82"/>
      <c r="BA696" s="80"/>
      <c r="BB696" s="81">
        <f t="shared" si="182"/>
        <v>0</v>
      </c>
      <c r="BC696" s="82"/>
      <c r="BD696" s="80"/>
      <c r="BE696" s="81">
        <f t="shared" si="183"/>
        <v>0</v>
      </c>
      <c r="BF696" s="82"/>
      <c r="BG696" s="80"/>
      <c r="BH696" s="81">
        <f t="shared" si="184"/>
        <v>0</v>
      </c>
      <c r="BI696" s="82"/>
      <c r="BJ696" s="80"/>
      <c r="BK696" s="81">
        <f t="shared" si="185"/>
        <v>0</v>
      </c>
      <c r="BL696" s="82"/>
      <c r="BM696" s="80"/>
      <c r="BN696" s="81">
        <f t="shared" si="186"/>
        <v>0</v>
      </c>
      <c r="BO696" s="82"/>
    </row>
    <row r="697" spans="1:67" ht="32.25" hidden="1" customHeight="1" thickBot="1">
      <c r="A697" s="71">
        <v>85697</v>
      </c>
      <c r="B697" s="71" t="s">
        <v>2242</v>
      </c>
      <c r="C697" s="221" t="str">
        <f ca="1">IF(V697&gt;0,IF($C$12=B697,COUNT($C$12:C696,1),""),"")</f>
        <v/>
      </c>
      <c r="D697" s="221" t="str">
        <f ca="1">IF(V697&gt;0,IF($D$12=B697,COUNT($D$12:D696,1),""),"")</f>
        <v/>
      </c>
      <c r="E697" s="221" t="str">
        <f ca="1">IF(V697&gt;0,IF($E$12=B697,COUNT($E$12:E696,1),""),"")</f>
        <v/>
      </c>
      <c r="F697" s="221" t="str">
        <f ca="1">IF(V697&gt;0,IF($F$12=B697,COUNT($F$12:F696,1),""),"")</f>
        <v/>
      </c>
      <c r="G697" s="120"/>
      <c r="H697" s="115">
        <v>130304</v>
      </c>
      <c r="I697" s="116" t="s">
        <v>686</v>
      </c>
      <c r="J697" s="116" t="s">
        <v>153</v>
      </c>
      <c r="K697" s="324">
        <v>96000000</v>
      </c>
      <c r="L697" s="121">
        <v>422703</v>
      </c>
      <c r="M697" s="117" t="s">
        <v>1368</v>
      </c>
      <c r="N697" s="117" t="s">
        <v>153</v>
      </c>
      <c r="O697" s="324">
        <v>10447000</v>
      </c>
      <c r="P697" s="77">
        <f ca="1">SUMIF($W$12:BO697,$P$11,W697:BO697)</f>
        <v>0</v>
      </c>
      <c r="Q697" s="77">
        <f ca="1">SUMIF($W$12:BP697,$P$11,X697:BP697)</f>
        <v>0</v>
      </c>
      <c r="R697" s="77">
        <f ca="1">SUMIF($W$12:BQ697,$P$11,Y697:BQ697)</f>
        <v>0</v>
      </c>
      <c r="S697" s="78">
        <f t="shared" ca="1" si="170"/>
        <v>0</v>
      </c>
      <c r="T697" s="77">
        <f t="shared" ca="1" si="171"/>
        <v>0</v>
      </c>
      <c r="U697" s="77">
        <f t="shared" ca="1" si="172"/>
        <v>0</v>
      </c>
      <c r="V697" s="79">
        <f t="shared" ca="1" si="173"/>
        <v>0</v>
      </c>
      <c r="W697" s="80"/>
      <c r="X697" s="81">
        <f t="shared" si="174"/>
        <v>0</v>
      </c>
      <c r="Y697" s="82"/>
      <c r="Z697" s="80"/>
      <c r="AA697" s="81">
        <f t="shared" si="175"/>
        <v>0</v>
      </c>
      <c r="AB697" s="82"/>
      <c r="AC697" s="80"/>
      <c r="AD697" s="81">
        <f t="shared" si="176"/>
        <v>0</v>
      </c>
      <c r="AE697" s="82"/>
      <c r="AF697" s="80"/>
      <c r="AG697" s="81">
        <f t="shared" si="177"/>
        <v>0</v>
      </c>
      <c r="AH697" s="82"/>
      <c r="AI697" s="80"/>
      <c r="AJ697" s="81">
        <f t="shared" si="178"/>
        <v>0</v>
      </c>
      <c r="AK697" s="82"/>
      <c r="AL697" s="80"/>
      <c r="AM697" s="81">
        <v>0</v>
      </c>
      <c r="AN697" s="82"/>
      <c r="AO697" s="80"/>
      <c r="AP697" s="81">
        <v>0</v>
      </c>
      <c r="AQ697" s="82"/>
      <c r="AR697" s="80"/>
      <c r="AS697" s="81">
        <f t="shared" si="179"/>
        <v>0</v>
      </c>
      <c r="AT697" s="82"/>
      <c r="AU697" s="80"/>
      <c r="AV697" s="81">
        <f t="shared" si="180"/>
        <v>0</v>
      </c>
      <c r="AW697" s="82"/>
      <c r="AX697" s="80"/>
      <c r="AY697" s="81">
        <f t="shared" si="181"/>
        <v>0</v>
      </c>
      <c r="AZ697" s="82"/>
      <c r="BA697" s="80"/>
      <c r="BB697" s="81">
        <f t="shared" si="182"/>
        <v>0</v>
      </c>
      <c r="BC697" s="82"/>
      <c r="BD697" s="80"/>
      <c r="BE697" s="81">
        <f t="shared" si="183"/>
        <v>0</v>
      </c>
      <c r="BF697" s="82"/>
      <c r="BG697" s="80"/>
      <c r="BH697" s="81">
        <f t="shared" si="184"/>
        <v>0</v>
      </c>
      <c r="BI697" s="82"/>
      <c r="BJ697" s="80"/>
      <c r="BK697" s="81">
        <f t="shared" si="185"/>
        <v>0</v>
      </c>
      <c r="BL697" s="82"/>
      <c r="BM697" s="80"/>
      <c r="BN697" s="81">
        <f t="shared" si="186"/>
        <v>0</v>
      </c>
      <c r="BO697" s="82"/>
    </row>
    <row r="698" spans="1:67" ht="32.25" hidden="1" customHeight="1" thickBot="1">
      <c r="A698" s="71">
        <v>85698</v>
      </c>
      <c r="B698" s="71" t="s">
        <v>2242</v>
      </c>
      <c r="C698" s="221" t="str">
        <f ca="1">IF(V698&gt;0,IF($C$12=B698,COUNT($C$12:C697,1),""),"")</f>
        <v/>
      </c>
      <c r="D698" s="221" t="str">
        <f ca="1">IF(V698&gt;0,IF($D$12=B698,COUNT($D$12:D697,1),""),"")</f>
        <v/>
      </c>
      <c r="E698" s="221" t="str">
        <f ca="1">IF(V698&gt;0,IF($E$12=B698,COUNT($E$12:E697,1),""),"")</f>
        <v/>
      </c>
      <c r="F698" s="221" t="str">
        <f ca="1">IF(V698&gt;0,IF($F$12=B698,COUNT($F$12:F697,1),""),"")</f>
        <v/>
      </c>
      <c r="G698" s="120"/>
      <c r="H698" s="115">
        <v>130308</v>
      </c>
      <c r="I698" s="116" t="s">
        <v>687</v>
      </c>
      <c r="J698" s="116" t="s">
        <v>153</v>
      </c>
      <c r="K698" s="324">
        <v>86000000</v>
      </c>
      <c r="L698" s="121">
        <v>422704</v>
      </c>
      <c r="M698" s="117" t="s">
        <v>1369</v>
      </c>
      <c r="N698" s="117" t="s">
        <v>153</v>
      </c>
      <c r="O698" s="324">
        <v>4764000</v>
      </c>
      <c r="P698" s="77">
        <f ca="1">SUMIF($W$12:BO698,$P$11,W698:BO698)</f>
        <v>0</v>
      </c>
      <c r="Q698" s="77">
        <f ca="1">SUMIF($W$12:BP698,$P$11,X698:BP698)</f>
        <v>0</v>
      </c>
      <c r="R698" s="77">
        <f ca="1">SUMIF($W$12:BQ698,$P$11,Y698:BQ698)</f>
        <v>0</v>
      </c>
      <c r="S698" s="78">
        <f t="shared" ca="1" si="170"/>
        <v>0</v>
      </c>
      <c r="T698" s="77">
        <f t="shared" ca="1" si="171"/>
        <v>0</v>
      </c>
      <c r="U698" s="77">
        <f t="shared" ca="1" si="172"/>
        <v>0</v>
      </c>
      <c r="V698" s="79">
        <f t="shared" ca="1" si="173"/>
        <v>0</v>
      </c>
      <c r="W698" s="80"/>
      <c r="X698" s="81">
        <f t="shared" si="174"/>
        <v>0</v>
      </c>
      <c r="Y698" s="82"/>
      <c r="Z698" s="80"/>
      <c r="AA698" s="81">
        <f t="shared" si="175"/>
        <v>0</v>
      </c>
      <c r="AB698" s="82"/>
      <c r="AC698" s="80"/>
      <c r="AD698" s="81">
        <f t="shared" si="176"/>
        <v>0</v>
      </c>
      <c r="AE698" s="82"/>
      <c r="AF698" s="80"/>
      <c r="AG698" s="81">
        <f t="shared" si="177"/>
        <v>0</v>
      </c>
      <c r="AH698" s="82"/>
      <c r="AI698" s="80"/>
      <c r="AJ698" s="81">
        <f t="shared" si="178"/>
        <v>0</v>
      </c>
      <c r="AK698" s="82"/>
      <c r="AL698" s="80"/>
      <c r="AM698" s="81">
        <v>0</v>
      </c>
      <c r="AN698" s="82"/>
      <c r="AO698" s="80"/>
      <c r="AP698" s="81">
        <v>0</v>
      </c>
      <c r="AQ698" s="82"/>
      <c r="AR698" s="80"/>
      <c r="AS698" s="81">
        <f t="shared" si="179"/>
        <v>0</v>
      </c>
      <c r="AT698" s="82"/>
      <c r="AU698" s="80"/>
      <c r="AV698" s="81">
        <f t="shared" si="180"/>
        <v>0</v>
      </c>
      <c r="AW698" s="82"/>
      <c r="AX698" s="80"/>
      <c r="AY698" s="81">
        <f t="shared" si="181"/>
        <v>0</v>
      </c>
      <c r="AZ698" s="82"/>
      <c r="BA698" s="80"/>
      <c r="BB698" s="81">
        <f t="shared" si="182"/>
        <v>0</v>
      </c>
      <c r="BC698" s="82"/>
      <c r="BD698" s="80"/>
      <c r="BE698" s="81">
        <f t="shared" si="183"/>
        <v>0</v>
      </c>
      <c r="BF698" s="82"/>
      <c r="BG698" s="80"/>
      <c r="BH698" s="81">
        <f t="shared" si="184"/>
        <v>0</v>
      </c>
      <c r="BI698" s="82"/>
      <c r="BJ698" s="80"/>
      <c r="BK698" s="81">
        <f t="shared" si="185"/>
        <v>0</v>
      </c>
      <c r="BL698" s="82"/>
      <c r="BM698" s="80"/>
      <c r="BN698" s="81">
        <f t="shared" si="186"/>
        <v>0</v>
      </c>
      <c r="BO698" s="82"/>
    </row>
    <row r="699" spans="1:67" ht="32.25" hidden="1" customHeight="1" thickBot="1">
      <c r="A699" s="71">
        <v>85699</v>
      </c>
      <c r="B699" s="71" t="s">
        <v>2242</v>
      </c>
      <c r="C699" s="221" t="str">
        <f ca="1">IF(V699&gt;0,IF($C$12=B699,COUNT($C$12:C698,1),""),"")</f>
        <v/>
      </c>
      <c r="D699" s="221" t="str">
        <f ca="1">IF(V699&gt;0,IF($D$12=B699,COUNT($D$12:D698,1),""),"")</f>
        <v/>
      </c>
      <c r="E699" s="221" t="str">
        <f ca="1">IF(V699&gt;0,IF($E$12=B699,COUNT($E$12:E698,1),""),"")</f>
        <v/>
      </c>
      <c r="F699" s="221" t="str">
        <f ca="1">IF(V699&gt;0,IF($F$12=B699,COUNT($F$12:F698,1),""),"")</f>
        <v/>
      </c>
      <c r="G699" s="120"/>
      <c r="H699" s="115">
        <v>130309</v>
      </c>
      <c r="I699" s="116" t="s">
        <v>688</v>
      </c>
      <c r="J699" s="116" t="s">
        <v>153</v>
      </c>
      <c r="K699" s="324">
        <v>96000000</v>
      </c>
      <c r="L699" s="121">
        <v>422704</v>
      </c>
      <c r="M699" s="117" t="s">
        <v>1369</v>
      </c>
      <c r="N699" s="117" t="s">
        <v>153</v>
      </c>
      <c r="O699" s="324">
        <v>4764000</v>
      </c>
      <c r="P699" s="77">
        <f ca="1">SUMIF($W$12:BO699,$P$11,W699:BO699)</f>
        <v>0</v>
      </c>
      <c r="Q699" s="77">
        <f ca="1">SUMIF($W$12:BP699,$P$11,X699:BP699)</f>
        <v>0</v>
      </c>
      <c r="R699" s="77">
        <f ca="1">SUMIF($W$12:BQ699,$P$11,Y699:BQ699)</f>
        <v>0</v>
      </c>
      <c r="S699" s="78">
        <f t="shared" ca="1" si="170"/>
        <v>0</v>
      </c>
      <c r="T699" s="77">
        <f t="shared" ca="1" si="171"/>
        <v>0</v>
      </c>
      <c r="U699" s="77">
        <f t="shared" ca="1" si="172"/>
        <v>0</v>
      </c>
      <c r="V699" s="79">
        <f t="shared" ca="1" si="173"/>
        <v>0</v>
      </c>
      <c r="W699" s="80"/>
      <c r="X699" s="81">
        <f t="shared" si="174"/>
        <v>0</v>
      </c>
      <c r="Y699" s="82"/>
      <c r="Z699" s="80"/>
      <c r="AA699" s="81">
        <f t="shared" si="175"/>
        <v>0</v>
      </c>
      <c r="AB699" s="82"/>
      <c r="AC699" s="80"/>
      <c r="AD699" s="81">
        <f t="shared" si="176"/>
        <v>0</v>
      </c>
      <c r="AE699" s="82"/>
      <c r="AF699" s="80"/>
      <c r="AG699" s="81">
        <f t="shared" si="177"/>
        <v>0</v>
      </c>
      <c r="AH699" s="82"/>
      <c r="AI699" s="80"/>
      <c r="AJ699" s="81">
        <f t="shared" si="178"/>
        <v>0</v>
      </c>
      <c r="AK699" s="82"/>
      <c r="AL699" s="80"/>
      <c r="AM699" s="81">
        <v>0</v>
      </c>
      <c r="AN699" s="82"/>
      <c r="AO699" s="80"/>
      <c r="AP699" s="81">
        <v>0</v>
      </c>
      <c r="AQ699" s="82"/>
      <c r="AR699" s="80"/>
      <c r="AS699" s="81">
        <f t="shared" si="179"/>
        <v>0</v>
      </c>
      <c r="AT699" s="82"/>
      <c r="AU699" s="80"/>
      <c r="AV699" s="81">
        <f t="shared" si="180"/>
        <v>0</v>
      </c>
      <c r="AW699" s="82"/>
      <c r="AX699" s="80"/>
      <c r="AY699" s="81">
        <f t="shared" si="181"/>
        <v>0</v>
      </c>
      <c r="AZ699" s="82"/>
      <c r="BA699" s="80"/>
      <c r="BB699" s="81">
        <f t="shared" si="182"/>
        <v>0</v>
      </c>
      <c r="BC699" s="82"/>
      <c r="BD699" s="80"/>
      <c r="BE699" s="81">
        <f t="shared" si="183"/>
        <v>0</v>
      </c>
      <c r="BF699" s="82"/>
      <c r="BG699" s="80"/>
      <c r="BH699" s="81">
        <f t="shared" si="184"/>
        <v>0</v>
      </c>
      <c r="BI699" s="82"/>
      <c r="BJ699" s="80"/>
      <c r="BK699" s="81">
        <f t="shared" si="185"/>
        <v>0</v>
      </c>
      <c r="BL699" s="82"/>
      <c r="BM699" s="80"/>
      <c r="BN699" s="81">
        <f t="shared" si="186"/>
        <v>0</v>
      </c>
      <c r="BO699" s="82"/>
    </row>
    <row r="700" spans="1:67" ht="32.25" hidden="1" customHeight="1" thickBot="1">
      <c r="A700" s="71">
        <v>85700</v>
      </c>
      <c r="B700" s="71" t="s">
        <v>2242</v>
      </c>
      <c r="C700" s="221" t="str">
        <f ca="1">IF(V700&gt;0,IF($C$12=B700,COUNT($C$12:C699,1),""),"")</f>
        <v/>
      </c>
      <c r="D700" s="221" t="str">
        <f ca="1">IF(V700&gt;0,IF($D$12=B700,COUNT($D$12:D699,1),""),"")</f>
        <v/>
      </c>
      <c r="E700" s="221" t="str">
        <f ca="1">IF(V700&gt;0,IF($E$12=B700,COUNT($E$12:E699,1),""),"")</f>
        <v/>
      </c>
      <c r="F700" s="221" t="str">
        <f ca="1">IF(V700&gt;0,IF($F$12=B700,COUNT($F$12:F699,1),""),"")</f>
        <v/>
      </c>
      <c r="G700" s="120"/>
      <c r="H700" s="115">
        <v>130311</v>
      </c>
      <c r="I700" s="116" t="s">
        <v>689</v>
      </c>
      <c r="J700" s="116" t="s">
        <v>153</v>
      </c>
      <c r="K700" s="324">
        <v>86300000</v>
      </c>
      <c r="L700" s="121">
        <v>422703</v>
      </c>
      <c r="M700" s="117" t="s">
        <v>1368</v>
      </c>
      <c r="N700" s="117" t="s">
        <v>153</v>
      </c>
      <c r="O700" s="324">
        <v>10447000</v>
      </c>
      <c r="P700" s="77">
        <f ca="1">SUMIF($W$12:BO700,$P$11,W700:BO700)</f>
        <v>0</v>
      </c>
      <c r="Q700" s="77">
        <f ca="1">SUMIF($W$12:BP700,$P$11,X700:BP700)</f>
        <v>0</v>
      </c>
      <c r="R700" s="77">
        <f ca="1">SUMIF($W$12:BQ700,$P$11,Y700:BQ700)</f>
        <v>0</v>
      </c>
      <c r="S700" s="78">
        <f t="shared" ca="1" si="170"/>
        <v>0</v>
      </c>
      <c r="T700" s="77">
        <f t="shared" ca="1" si="171"/>
        <v>0</v>
      </c>
      <c r="U700" s="77">
        <f t="shared" ca="1" si="172"/>
        <v>0</v>
      </c>
      <c r="V700" s="79">
        <f t="shared" ca="1" si="173"/>
        <v>0</v>
      </c>
      <c r="W700" s="80"/>
      <c r="X700" s="81">
        <f t="shared" si="174"/>
        <v>0</v>
      </c>
      <c r="Y700" s="82"/>
      <c r="Z700" s="80"/>
      <c r="AA700" s="81">
        <f t="shared" si="175"/>
        <v>0</v>
      </c>
      <c r="AB700" s="82"/>
      <c r="AC700" s="80"/>
      <c r="AD700" s="81">
        <f t="shared" si="176"/>
        <v>0</v>
      </c>
      <c r="AE700" s="82"/>
      <c r="AF700" s="80"/>
      <c r="AG700" s="81">
        <f t="shared" si="177"/>
        <v>0</v>
      </c>
      <c r="AH700" s="82"/>
      <c r="AI700" s="80"/>
      <c r="AJ700" s="81">
        <f t="shared" si="178"/>
        <v>0</v>
      </c>
      <c r="AK700" s="82"/>
      <c r="AL700" s="80"/>
      <c r="AM700" s="81">
        <v>0</v>
      </c>
      <c r="AN700" s="82"/>
      <c r="AO700" s="80"/>
      <c r="AP700" s="81">
        <v>0</v>
      </c>
      <c r="AQ700" s="82"/>
      <c r="AR700" s="80"/>
      <c r="AS700" s="81">
        <f t="shared" si="179"/>
        <v>0</v>
      </c>
      <c r="AT700" s="82"/>
      <c r="AU700" s="80"/>
      <c r="AV700" s="81">
        <f t="shared" si="180"/>
        <v>0</v>
      </c>
      <c r="AW700" s="82"/>
      <c r="AX700" s="80"/>
      <c r="AY700" s="81">
        <f t="shared" si="181"/>
        <v>0</v>
      </c>
      <c r="AZ700" s="82"/>
      <c r="BA700" s="80"/>
      <c r="BB700" s="81">
        <f t="shared" si="182"/>
        <v>0</v>
      </c>
      <c r="BC700" s="82"/>
      <c r="BD700" s="80"/>
      <c r="BE700" s="81">
        <f t="shared" si="183"/>
        <v>0</v>
      </c>
      <c r="BF700" s="82"/>
      <c r="BG700" s="80"/>
      <c r="BH700" s="81">
        <f t="shared" si="184"/>
        <v>0</v>
      </c>
      <c r="BI700" s="82"/>
      <c r="BJ700" s="80"/>
      <c r="BK700" s="81">
        <f t="shared" si="185"/>
        <v>0</v>
      </c>
      <c r="BL700" s="82"/>
      <c r="BM700" s="80"/>
      <c r="BN700" s="81">
        <f t="shared" si="186"/>
        <v>0</v>
      </c>
      <c r="BO700" s="82"/>
    </row>
    <row r="701" spans="1:67" ht="32.25" hidden="1" customHeight="1" thickBot="1">
      <c r="A701" s="71">
        <v>85701</v>
      </c>
      <c r="B701" s="71" t="s">
        <v>2242</v>
      </c>
      <c r="C701" s="221" t="str">
        <f ca="1">IF(V701&gt;0,IF($C$12=B701,COUNT($C$12:C700,1),""),"")</f>
        <v/>
      </c>
      <c r="D701" s="221" t="str">
        <f ca="1">IF(V701&gt;0,IF($D$12=B701,COUNT($D$12:D700,1),""),"")</f>
        <v/>
      </c>
      <c r="E701" s="221" t="str">
        <f ca="1">IF(V701&gt;0,IF($E$12=B701,COUNT($E$12:E700,1),""),"")</f>
        <v/>
      </c>
      <c r="F701" s="221" t="str">
        <f ca="1">IF(V701&gt;0,IF($F$12=B701,COUNT($F$12:F700,1),""),"")</f>
        <v/>
      </c>
      <c r="G701" s="120"/>
      <c r="H701" s="115">
        <v>130314</v>
      </c>
      <c r="I701" s="116" t="s">
        <v>690</v>
      </c>
      <c r="J701" s="116" t="s">
        <v>153</v>
      </c>
      <c r="K701" s="324">
        <v>6534000</v>
      </c>
      <c r="L701" s="121"/>
      <c r="M701" s="117"/>
      <c r="N701" s="117"/>
      <c r="O701" s="324"/>
      <c r="P701" s="77">
        <f ca="1">SUMIF($W$12:BO701,$P$11,W701:BO701)</f>
        <v>0</v>
      </c>
      <c r="Q701" s="77">
        <f ca="1">SUMIF($W$12:BP701,$P$11,X701:BP701)</f>
        <v>0</v>
      </c>
      <c r="R701" s="77">
        <v>0</v>
      </c>
      <c r="S701" s="78">
        <f t="shared" ca="1" si="170"/>
        <v>0</v>
      </c>
      <c r="T701" s="77">
        <f t="shared" ca="1" si="171"/>
        <v>0</v>
      </c>
      <c r="U701" s="77">
        <v>0</v>
      </c>
      <c r="V701" s="79">
        <f t="shared" ca="1" si="173"/>
        <v>0</v>
      </c>
      <c r="W701" s="80"/>
      <c r="X701" s="81">
        <f t="shared" si="174"/>
        <v>0</v>
      </c>
      <c r="Y701" s="82"/>
      <c r="Z701" s="80"/>
      <c r="AA701" s="81">
        <f t="shared" si="175"/>
        <v>0</v>
      </c>
      <c r="AB701" s="82"/>
      <c r="AC701" s="80"/>
      <c r="AD701" s="81">
        <f t="shared" si="176"/>
        <v>0</v>
      </c>
      <c r="AE701" s="82"/>
      <c r="AF701" s="80"/>
      <c r="AG701" s="81">
        <f t="shared" si="177"/>
        <v>0</v>
      </c>
      <c r="AH701" s="82"/>
      <c r="AI701" s="80"/>
      <c r="AJ701" s="81">
        <f t="shared" si="178"/>
        <v>0</v>
      </c>
      <c r="AK701" s="82"/>
      <c r="AL701" s="80"/>
      <c r="AM701" s="81">
        <v>0</v>
      </c>
      <c r="AN701" s="82"/>
      <c r="AO701" s="80"/>
      <c r="AP701" s="81">
        <v>0</v>
      </c>
      <c r="AQ701" s="82"/>
      <c r="AR701" s="80"/>
      <c r="AS701" s="81">
        <f t="shared" si="179"/>
        <v>0</v>
      </c>
      <c r="AT701" s="82"/>
      <c r="AU701" s="80"/>
      <c r="AV701" s="81">
        <f t="shared" si="180"/>
        <v>0</v>
      </c>
      <c r="AW701" s="82"/>
      <c r="AX701" s="80"/>
      <c r="AY701" s="81">
        <f t="shared" si="181"/>
        <v>0</v>
      </c>
      <c r="AZ701" s="82"/>
      <c r="BA701" s="80"/>
      <c r="BB701" s="81">
        <f t="shared" si="182"/>
        <v>0</v>
      </c>
      <c r="BC701" s="82"/>
      <c r="BD701" s="80"/>
      <c r="BE701" s="81">
        <f t="shared" si="183"/>
        <v>0</v>
      </c>
      <c r="BF701" s="82"/>
      <c r="BG701" s="80"/>
      <c r="BH701" s="81">
        <f t="shared" si="184"/>
        <v>0</v>
      </c>
      <c r="BI701" s="82"/>
      <c r="BJ701" s="80"/>
      <c r="BK701" s="81">
        <f t="shared" si="185"/>
        <v>0</v>
      </c>
      <c r="BL701" s="82"/>
      <c r="BM701" s="80"/>
      <c r="BN701" s="81">
        <f t="shared" si="186"/>
        <v>0</v>
      </c>
      <c r="BO701" s="82"/>
    </row>
    <row r="702" spans="1:67" ht="32.25" hidden="1" customHeight="1" thickBot="1">
      <c r="A702" s="71">
        <v>85702</v>
      </c>
      <c r="B702" s="71" t="s">
        <v>2242</v>
      </c>
      <c r="C702" s="221" t="str">
        <f ca="1">IF(V702&gt;0,IF($C$12=B702,COUNT($C$12:C701,1),""),"")</f>
        <v/>
      </c>
      <c r="D702" s="221" t="str">
        <f ca="1">IF(V702&gt;0,IF($D$12=B702,COUNT($D$12:D701,1),""),"")</f>
        <v/>
      </c>
      <c r="E702" s="221" t="str">
        <f ca="1">IF(V702&gt;0,IF($E$12=B702,COUNT($E$12:E701,1),""),"")</f>
        <v/>
      </c>
      <c r="F702" s="221" t="str">
        <f ca="1">IF(V702&gt;0,IF($F$12=B702,COUNT($F$12:F701,1),""),"")</f>
        <v/>
      </c>
      <c r="G702" s="120"/>
      <c r="H702" s="115">
        <v>130316</v>
      </c>
      <c r="I702" s="116" t="s">
        <v>691</v>
      </c>
      <c r="J702" s="116" t="s">
        <v>153</v>
      </c>
      <c r="K702" s="324">
        <v>6963000</v>
      </c>
      <c r="L702" s="121"/>
      <c r="M702" s="117"/>
      <c r="N702" s="117"/>
      <c r="O702" s="324"/>
      <c r="P702" s="77">
        <f ca="1">SUMIF($W$12:BO702,$P$11,W702:BO702)</f>
        <v>0</v>
      </c>
      <c r="Q702" s="77">
        <f ca="1">SUMIF($W$12:BP702,$P$11,X702:BP702)</f>
        <v>0</v>
      </c>
      <c r="R702" s="77">
        <v>0</v>
      </c>
      <c r="S702" s="78">
        <f t="shared" ca="1" si="170"/>
        <v>0</v>
      </c>
      <c r="T702" s="77">
        <f t="shared" ca="1" si="171"/>
        <v>0</v>
      </c>
      <c r="U702" s="77">
        <v>0</v>
      </c>
      <c r="V702" s="79">
        <f t="shared" ca="1" si="173"/>
        <v>0</v>
      </c>
      <c r="W702" s="80"/>
      <c r="X702" s="81">
        <f t="shared" si="174"/>
        <v>0</v>
      </c>
      <c r="Y702" s="82"/>
      <c r="Z702" s="80"/>
      <c r="AA702" s="81">
        <f t="shared" si="175"/>
        <v>0</v>
      </c>
      <c r="AB702" s="82"/>
      <c r="AC702" s="80"/>
      <c r="AD702" s="81">
        <f t="shared" si="176"/>
        <v>0</v>
      </c>
      <c r="AE702" s="82"/>
      <c r="AF702" s="80"/>
      <c r="AG702" s="81">
        <f t="shared" si="177"/>
        <v>0</v>
      </c>
      <c r="AH702" s="82"/>
      <c r="AI702" s="80"/>
      <c r="AJ702" s="81">
        <f t="shared" si="178"/>
        <v>0</v>
      </c>
      <c r="AK702" s="82"/>
      <c r="AL702" s="80"/>
      <c r="AM702" s="81">
        <v>0</v>
      </c>
      <c r="AN702" s="82"/>
      <c r="AO702" s="80"/>
      <c r="AP702" s="81">
        <v>0</v>
      </c>
      <c r="AQ702" s="82"/>
      <c r="AR702" s="80"/>
      <c r="AS702" s="81">
        <f t="shared" si="179"/>
        <v>0</v>
      </c>
      <c r="AT702" s="82"/>
      <c r="AU702" s="80"/>
      <c r="AV702" s="81">
        <f t="shared" si="180"/>
        <v>0</v>
      </c>
      <c r="AW702" s="82"/>
      <c r="AX702" s="80"/>
      <c r="AY702" s="81">
        <f t="shared" si="181"/>
        <v>0</v>
      </c>
      <c r="AZ702" s="82"/>
      <c r="BA702" s="80"/>
      <c r="BB702" s="81">
        <f t="shared" si="182"/>
        <v>0</v>
      </c>
      <c r="BC702" s="82"/>
      <c r="BD702" s="80"/>
      <c r="BE702" s="81">
        <f t="shared" si="183"/>
        <v>0</v>
      </c>
      <c r="BF702" s="82"/>
      <c r="BG702" s="80"/>
      <c r="BH702" s="81">
        <f t="shared" si="184"/>
        <v>0</v>
      </c>
      <c r="BI702" s="82"/>
      <c r="BJ702" s="80"/>
      <c r="BK702" s="81">
        <f t="shared" si="185"/>
        <v>0</v>
      </c>
      <c r="BL702" s="82"/>
      <c r="BM702" s="80"/>
      <c r="BN702" s="81">
        <f t="shared" si="186"/>
        <v>0</v>
      </c>
      <c r="BO702" s="82"/>
    </row>
    <row r="703" spans="1:67" ht="32.25" hidden="1" customHeight="1" thickBot="1">
      <c r="A703" s="71">
        <v>85703</v>
      </c>
      <c r="B703" s="71" t="s">
        <v>2242</v>
      </c>
      <c r="C703" s="221" t="str">
        <f ca="1">IF(V703&gt;0,IF($C$12=B703,COUNT($C$12:C702,1),""),"")</f>
        <v/>
      </c>
      <c r="D703" s="221" t="str">
        <f ca="1">IF(V703&gt;0,IF($D$12=B703,COUNT($D$12:D702,1),""),"")</f>
        <v/>
      </c>
      <c r="E703" s="221" t="str">
        <f ca="1">IF(V703&gt;0,IF($E$12=B703,COUNT($E$12:E702,1),""),"")</f>
        <v/>
      </c>
      <c r="F703" s="221" t="str">
        <f ca="1">IF(V703&gt;0,IF($F$12=B703,COUNT($F$12:F702,1),""),"")</f>
        <v/>
      </c>
      <c r="G703" s="120" t="s">
        <v>1727</v>
      </c>
      <c r="H703" s="115">
        <v>130488</v>
      </c>
      <c r="I703" s="116" t="s">
        <v>692</v>
      </c>
      <c r="J703" s="116" t="s">
        <v>153</v>
      </c>
      <c r="K703" s="324">
        <v>73920000</v>
      </c>
      <c r="L703" s="121">
        <v>422703</v>
      </c>
      <c r="M703" s="117" t="s">
        <v>1368</v>
      </c>
      <c r="N703" s="117" t="s">
        <v>153</v>
      </c>
      <c r="O703" s="324">
        <v>10447000</v>
      </c>
      <c r="P703" s="77">
        <f ca="1">SUMIF($W$12:BO703,$P$11,W703:BO703)</f>
        <v>0</v>
      </c>
      <c r="Q703" s="77">
        <f ca="1">SUMIF($W$12:BP703,$P$11,X703:BP703)</f>
        <v>0</v>
      </c>
      <c r="R703" s="77">
        <f ca="1">SUMIF($W$12:BQ703,$P$11,Y703:BQ703)</f>
        <v>0</v>
      </c>
      <c r="S703" s="78">
        <f t="shared" ca="1" si="170"/>
        <v>0</v>
      </c>
      <c r="T703" s="77">
        <f t="shared" ca="1" si="171"/>
        <v>0</v>
      </c>
      <c r="U703" s="77">
        <f t="shared" ca="1" si="172"/>
        <v>0</v>
      </c>
      <c r="V703" s="79">
        <f t="shared" ca="1" si="173"/>
        <v>0</v>
      </c>
      <c r="W703" s="80"/>
      <c r="X703" s="81">
        <f t="shared" si="174"/>
        <v>0</v>
      </c>
      <c r="Y703" s="82"/>
      <c r="Z703" s="80"/>
      <c r="AA703" s="81">
        <f t="shared" si="175"/>
        <v>0</v>
      </c>
      <c r="AB703" s="82"/>
      <c r="AC703" s="80"/>
      <c r="AD703" s="81">
        <f t="shared" si="176"/>
        <v>0</v>
      </c>
      <c r="AE703" s="82"/>
      <c r="AF703" s="80"/>
      <c r="AG703" s="81">
        <f t="shared" si="177"/>
        <v>0</v>
      </c>
      <c r="AH703" s="82"/>
      <c r="AI703" s="80"/>
      <c r="AJ703" s="81">
        <f t="shared" si="178"/>
        <v>0</v>
      </c>
      <c r="AK703" s="82"/>
      <c r="AL703" s="80"/>
      <c r="AM703" s="81">
        <v>0</v>
      </c>
      <c r="AN703" s="82"/>
      <c r="AO703" s="80"/>
      <c r="AP703" s="81">
        <v>0</v>
      </c>
      <c r="AQ703" s="82"/>
      <c r="AR703" s="80"/>
      <c r="AS703" s="81">
        <f t="shared" si="179"/>
        <v>0</v>
      </c>
      <c r="AT703" s="82"/>
      <c r="AU703" s="80"/>
      <c r="AV703" s="81">
        <f t="shared" si="180"/>
        <v>0</v>
      </c>
      <c r="AW703" s="82"/>
      <c r="AX703" s="80"/>
      <c r="AY703" s="81">
        <f t="shared" si="181"/>
        <v>0</v>
      </c>
      <c r="AZ703" s="82"/>
      <c r="BA703" s="80"/>
      <c r="BB703" s="81">
        <f t="shared" si="182"/>
        <v>0</v>
      </c>
      <c r="BC703" s="82"/>
      <c r="BD703" s="80"/>
      <c r="BE703" s="81">
        <f t="shared" si="183"/>
        <v>0</v>
      </c>
      <c r="BF703" s="82"/>
      <c r="BG703" s="80"/>
      <c r="BH703" s="81">
        <f t="shared" si="184"/>
        <v>0</v>
      </c>
      <c r="BI703" s="82"/>
      <c r="BJ703" s="80"/>
      <c r="BK703" s="81">
        <f t="shared" si="185"/>
        <v>0</v>
      </c>
      <c r="BL703" s="82"/>
      <c r="BM703" s="80"/>
      <c r="BN703" s="81">
        <f t="shared" si="186"/>
        <v>0</v>
      </c>
      <c r="BO703" s="82"/>
    </row>
    <row r="704" spans="1:67" ht="32.25" hidden="1" customHeight="1" thickBot="1">
      <c r="A704" s="71">
        <v>85704</v>
      </c>
      <c r="B704" s="71" t="s">
        <v>2242</v>
      </c>
      <c r="C704" s="221" t="str">
        <f ca="1">IF(V704&gt;0,IF($C$12=B704,COUNT($C$12:C703,1),""),"")</f>
        <v/>
      </c>
      <c r="D704" s="221" t="str">
        <f ca="1">IF(V704&gt;0,IF($D$12=B704,COUNT($D$12:D703,1),""),"")</f>
        <v/>
      </c>
      <c r="E704" s="221" t="str">
        <f ca="1">IF(V704&gt;0,IF($E$12=B704,COUNT($E$12:E703,1),""),"")</f>
        <v/>
      </c>
      <c r="F704" s="221" t="str">
        <f ca="1">IF(V704&gt;0,IF($F$12=B704,COUNT($F$12:F703,1),""),"")</f>
        <v/>
      </c>
      <c r="G704" s="120" t="s">
        <v>1728</v>
      </c>
      <c r="H704" s="115">
        <v>130489</v>
      </c>
      <c r="I704" s="116" t="s">
        <v>693</v>
      </c>
      <c r="J704" s="116" t="s">
        <v>153</v>
      </c>
      <c r="K704" s="324">
        <v>73920000</v>
      </c>
      <c r="L704" s="121">
        <v>422703</v>
      </c>
      <c r="M704" s="117" t="s">
        <v>1368</v>
      </c>
      <c r="N704" s="117" t="s">
        <v>153</v>
      </c>
      <c r="O704" s="324">
        <v>10447000</v>
      </c>
      <c r="P704" s="77">
        <f ca="1">SUMIF($W$12:BO704,$P$11,W704:BO704)</f>
        <v>0</v>
      </c>
      <c r="Q704" s="77">
        <f ca="1">SUMIF($W$12:BP704,$P$11,X704:BP704)</f>
        <v>0</v>
      </c>
      <c r="R704" s="77">
        <f ca="1">SUMIF($W$12:BQ704,$P$11,Y704:BQ704)</f>
        <v>0</v>
      </c>
      <c r="S704" s="78">
        <f t="shared" ref="S704:S767" ca="1" si="187">P704*K704</f>
        <v>0</v>
      </c>
      <c r="T704" s="77">
        <f t="shared" ref="T704:T767" ca="1" si="188">Q704*O704</f>
        <v>0</v>
      </c>
      <c r="U704" s="77">
        <f t="shared" ref="U704:U767" ca="1" si="189">R704*O704*0.6</f>
        <v>0</v>
      </c>
      <c r="V704" s="79">
        <f t="shared" ref="V704:V767" ca="1" si="190">SUM(S704:U704)</f>
        <v>0</v>
      </c>
      <c r="W704" s="80"/>
      <c r="X704" s="81">
        <f t="shared" si="174"/>
        <v>0</v>
      </c>
      <c r="Y704" s="82"/>
      <c r="Z704" s="80"/>
      <c r="AA704" s="81">
        <f t="shared" si="175"/>
        <v>0</v>
      </c>
      <c r="AB704" s="82"/>
      <c r="AC704" s="80"/>
      <c r="AD704" s="81">
        <f t="shared" si="176"/>
        <v>0</v>
      </c>
      <c r="AE704" s="82"/>
      <c r="AF704" s="80"/>
      <c r="AG704" s="81">
        <f t="shared" si="177"/>
        <v>0</v>
      </c>
      <c r="AH704" s="82"/>
      <c r="AI704" s="80"/>
      <c r="AJ704" s="81">
        <f t="shared" si="178"/>
        <v>0</v>
      </c>
      <c r="AK704" s="82"/>
      <c r="AL704" s="80"/>
      <c r="AM704" s="81">
        <v>0</v>
      </c>
      <c r="AN704" s="82"/>
      <c r="AO704" s="80"/>
      <c r="AP704" s="81">
        <v>0</v>
      </c>
      <c r="AQ704" s="82"/>
      <c r="AR704" s="80"/>
      <c r="AS704" s="81">
        <f t="shared" si="179"/>
        <v>0</v>
      </c>
      <c r="AT704" s="82"/>
      <c r="AU704" s="80"/>
      <c r="AV704" s="81">
        <f t="shared" si="180"/>
        <v>0</v>
      </c>
      <c r="AW704" s="82"/>
      <c r="AX704" s="80"/>
      <c r="AY704" s="81">
        <f t="shared" si="181"/>
        <v>0</v>
      </c>
      <c r="AZ704" s="82"/>
      <c r="BA704" s="80"/>
      <c r="BB704" s="81">
        <f t="shared" si="182"/>
        <v>0</v>
      </c>
      <c r="BC704" s="82"/>
      <c r="BD704" s="80"/>
      <c r="BE704" s="81">
        <f t="shared" si="183"/>
        <v>0</v>
      </c>
      <c r="BF704" s="82"/>
      <c r="BG704" s="80"/>
      <c r="BH704" s="81">
        <f t="shared" si="184"/>
        <v>0</v>
      </c>
      <c r="BI704" s="82"/>
      <c r="BJ704" s="80"/>
      <c r="BK704" s="81">
        <f t="shared" si="185"/>
        <v>0</v>
      </c>
      <c r="BL704" s="82"/>
      <c r="BM704" s="80"/>
      <c r="BN704" s="81">
        <f t="shared" si="186"/>
        <v>0</v>
      </c>
      <c r="BO704" s="82"/>
    </row>
    <row r="705" spans="1:67" ht="32.25" hidden="1" customHeight="1" thickBot="1">
      <c r="A705" s="71">
        <v>85705</v>
      </c>
      <c r="B705" s="71" t="s">
        <v>2242</v>
      </c>
      <c r="C705" s="221" t="str">
        <f ca="1">IF(V705&gt;0,IF($C$12=B705,COUNT($C$12:C704,1),""),"")</f>
        <v/>
      </c>
      <c r="D705" s="221" t="str">
        <f ca="1">IF(V705&gt;0,IF($D$12=B705,COUNT($D$12:D704,1),""),"")</f>
        <v/>
      </c>
      <c r="E705" s="221" t="str">
        <f ca="1">IF(V705&gt;0,IF($E$12=B705,COUNT($E$12:E704,1),""),"")</f>
        <v/>
      </c>
      <c r="F705" s="221" t="str">
        <f ca="1">IF(V705&gt;0,IF($F$12=B705,COUNT($F$12:F704,1),""),"")</f>
        <v/>
      </c>
      <c r="G705" s="120"/>
      <c r="H705" s="115">
        <v>130494</v>
      </c>
      <c r="I705" s="116" t="s">
        <v>1694</v>
      </c>
      <c r="J705" s="116" t="s">
        <v>153</v>
      </c>
      <c r="K705" s="324">
        <v>79200000</v>
      </c>
      <c r="L705" s="121">
        <v>422703</v>
      </c>
      <c r="M705" s="117" t="s">
        <v>1368</v>
      </c>
      <c r="N705" s="117" t="s">
        <v>153</v>
      </c>
      <c r="O705" s="324">
        <v>10447000</v>
      </c>
      <c r="P705" s="77">
        <f ca="1">SUMIF($W$12:BO705,$P$11,W705:BO705)</f>
        <v>0</v>
      </c>
      <c r="Q705" s="77">
        <f ca="1">SUMIF($W$12:BP705,$P$11,X705:BP705)</f>
        <v>0</v>
      </c>
      <c r="R705" s="77">
        <f ca="1">SUMIF($W$12:BQ705,$P$11,Y705:BQ705)</f>
        <v>0</v>
      </c>
      <c r="S705" s="78">
        <f t="shared" ca="1" si="187"/>
        <v>0</v>
      </c>
      <c r="T705" s="77">
        <f t="shared" ca="1" si="188"/>
        <v>0</v>
      </c>
      <c r="U705" s="77">
        <f t="shared" ca="1" si="189"/>
        <v>0</v>
      </c>
      <c r="V705" s="79">
        <f t="shared" ca="1" si="190"/>
        <v>0</v>
      </c>
      <c r="W705" s="80"/>
      <c r="X705" s="81">
        <f t="shared" si="174"/>
        <v>0</v>
      </c>
      <c r="Y705" s="82"/>
      <c r="Z705" s="80"/>
      <c r="AA705" s="81">
        <f t="shared" si="175"/>
        <v>0</v>
      </c>
      <c r="AB705" s="82"/>
      <c r="AC705" s="80"/>
      <c r="AD705" s="81">
        <f t="shared" si="176"/>
        <v>0</v>
      </c>
      <c r="AE705" s="82"/>
      <c r="AF705" s="80"/>
      <c r="AG705" s="81">
        <f t="shared" si="177"/>
        <v>0</v>
      </c>
      <c r="AH705" s="82"/>
      <c r="AI705" s="80"/>
      <c r="AJ705" s="81">
        <f t="shared" si="178"/>
        <v>0</v>
      </c>
      <c r="AK705" s="82"/>
      <c r="AL705" s="80"/>
      <c r="AM705" s="81">
        <v>0</v>
      </c>
      <c r="AN705" s="82"/>
      <c r="AO705" s="80"/>
      <c r="AP705" s="81">
        <v>0</v>
      </c>
      <c r="AQ705" s="82"/>
      <c r="AR705" s="80"/>
      <c r="AS705" s="81">
        <f t="shared" si="179"/>
        <v>0</v>
      </c>
      <c r="AT705" s="82"/>
      <c r="AU705" s="80"/>
      <c r="AV705" s="81">
        <f t="shared" si="180"/>
        <v>0</v>
      </c>
      <c r="AW705" s="82"/>
      <c r="AX705" s="80"/>
      <c r="AY705" s="81">
        <f t="shared" si="181"/>
        <v>0</v>
      </c>
      <c r="AZ705" s="82"/>
      <c r="BA705" s="80"/>
      <c r="BB705" s="81">
        <f t="shared" si="182"/>
        <v>0</v>
      </c>
      <c r="BC705" s="82"/>
      <c r="BD705" s="80"/>
      <c r="BE705" s="81">
        <f t="shared" si="183"/>
        <v>0</v>
      </c>
      <c r="BF705" s="82"/>
      <c r="BG705" s="80"/>
      <c r="BH705" s="81">
        <f t="shared" si="184"/>
        <v>0</v>
      </c>
      <c r="BI705" s="82"/>
      <c r="BJ705" s="80"/>
      <c r="BK705" s="81">
        <f t="shared" si="185"/>
        <v>0</v>
      </c>
      <c r="BL705" s="82"/>
      <c r="BM705" s="80"/>
      <c r="BN705" s="81">
        <f t="shared" si="186"/>
        <v>0</v>
      </c>
      <c r="BO705" s="82"/>
    </row>
    <row r="706" spans="1:67" ht="32.25" hidden="1" customHeight="1" thickBot="1">
      <c r="A706" s="71">
        <v>85706</v>
      </c>
      <c r="B706" s="71" t="s">
        <v>2242</v>
      </c>
      <c r="C706" s="221" t="str">
        <f ca="1">IF(V706&gt;0,IF($C$12=B706,COUNT($C$12:C705,1),""),"")</f>
        <v/>
      </c>
      <c r="D706" s="221" t="str">
        <f ca="1">IF(V706&gt;0,IF($D$12=B706,COUNT($D$12:D705,1),""),"")</f>
        <v/>
      </c>
      <c r="E706" s="221" t="str">
        <f ca="1">IF(V706&gt;0,IF($E$12=B706,COUNT($E$12:E705,1),""),"")</f>
        <v/>
      </c>
      <c r="F706" s="221" t="str">
        <f ca="1">IF(V706&gt;0,IF($F$12=B706,COUNT($F$12:F705,1),""),"")</f>
        <v/>
      </c>
      <c r="G706" s="120"/>
      <c r="H706" s="115">
        <v>130495</v>
      </c>
      <c r="I706" s="116" t="s">
        <v>1695</v>
      </c>
      <c r="J706" s="116" t="s">
        <v>153</v>
      </c>
      <c r="K706" s="324">
        <v>79200000</v>
      </c>
      <c r="L706" s="121">
        <v>422703</v>
      </c>
      <c r="M706" s="117" t="s">
        <v>1368</v>
      </c>
      <c r="N706" s="117" t="s">
        <v>153</v>
      </c>
      <c r="O706" s="324">
        <v>10447000</v>
      </c>
      <c r="P706" s="77">
        <f ca="1">SUMIF($W$12:BO706,$P$11,W706:BO706)</f>
        <v>0</v>
      </c>
      <c r="Q706" s="77">
        <f ca="1">SUMIF($W$12:BP706,$P$11,X706:BP706)</f>
        <v>0</v>
      </c>
      <c r="R706" s="77">
        <f ca="1">SUMIF($W$12:BQ706,$P$11,Y706:BQ706)</f>
        <v>0</v>
      </c>
      <c r="S706" s="78">
        <f t="shared" ca="1" si="187"/>
        <v>0</v>
      </c>
      <c r="T706" s="77">
        <f t="shared" ca="1" si="188"/>
        <v>0</v>
      </c>
      <c r="U706" s="77">
        <f t="shared" ca="1" si="189"/>
        <v>0</v>
      </c>
      <c r="V706" s="79">
        <f t="shared" ca="1" si="190"/>
        <v>0</v>
      </c>
      <c r="W706" s="80"/>
      <c r="X706" s="81">
        <f t="shared" si="174"/>
        <v>0</v>
      </c>
      <c r="Y706" s="82"/>
      <c r="Z706" s="80"/>
      <c r="AA706" s="81">
        <f t="shared" si="175"/>
        <v>0</v>
      </c>
      <c r="AB706" s="82"/>
      <c r="AC706" s="80"/>
      <c r="AD706" s="81">
        <f t="shared" si="176"/>
        <v>0</v>
      </c>
      <c r="AE706" s="82"/>
      <c r="AF706" s="80"/>
      <c r="AG706" s="81">
        <f t="shared" si="177"/>
        <v>0</v>
      </c>
      <c r="AH706" s="82"/>
      <c r="AI706" s="80"/>
      <c r="AJ706" s="81">
        <f t="shared" si="178"/>
        <v>0</v>
      </c>
      <c r="AK706" s="82"/>
      <c r="AL706" s="80"/>
      <c r="AM706" s="81">
        <v>0</v>
      </c>
      <c r="AN706" s="82"/>
      <c r="AO706" s="80"/>
      <c r="AP706" s="81">
        <v>0</v>
      </c>
      <c r="AQ706" s="82"/>
      <c r="AR706" s="80"/>
      <c r="AS706" s="81">
        <f t="shared" si="179"/>
        <v>0</v>
      </c>
      <c r="AT706" s="82"/>
      <c r="AU706" s="80"/>
      <c r="AV706" s="81">
        <f t="shared" si="180"/>
        <v>0</v>
      </c>
      <c r="AW706" s="82"/>
      <c r="AX706" s="80"/>
      <c r="AY706" s="81">
        <f t="shared" si="181"/>
        <v>0</v>
      </c>
      <c r="AZ706" s="82"/>
      <c r="BA706" s="80"/>
      <c r="BB706" s="81">
        <f t="shared" si="182"/>
        <v>0</v>
      </c>
      <c r="BC706" s="82"/>
      <c r="BD706" s="80"/>
      <c r="BE706" s="81">
        <f t="shared" si="183"/>
        <v>0</v>
      </c>
      <c r="BF706" s="82"/>
      <c r="BG706" s="80"/>
      <c r="BH706" s="81">
        <f t="shared" si="184"/>
        <v>0</v>
      </c>
      <c r="BI706" s="82"/>
      <c r="BJ706" s="80"/>
      <c r="BK706" s="81">
        <f t="shared" si="185"/>
        <v>0</v>
      </c>
      <c r="BL706" s="82"/>
      <c r="BM706" s="80"/>
      <c r="BN706" s="81">
        <f t="shared" si="186"/>
        <v>0</v>
      </c>
      <c r="BO706" s="82"/>
    </row>
    <row r="707" spans="1:67" ht="32.25" hidden="1" customHeight="1" thickBot="1">
      <c r="A707" s="71">
        <v>85707</v>
      </c>
      <c r="B707" s="71" t="s">
        <v>2242</v>
      </c>
      <c r="C707" s="221" t="str">
        <f ca="1">IF(V707&gt;0,IF($C$12=B707,COUNT($C$12:C706,1),""),"")</f>
        <v/>
      </c>
      <c r="D707" s="221" t="str">
        <f ca="1">IF(V707&gt;0,IF($D$12=B707,COUNT($D$12:D706,1),""),"")</f>
        <v/>
      </c>
      <c r="E707" s="221" t="str">
        <f ca="1">IF(V707&gt;0,IF($E$12=B707,COUNT($E$12:E706,1),""),"")</f>
        <v/>
      </c>
      <c r="F707" s="221" t="str">
        <f ca="1">IF(V707&gt;0,IF($F$12=B707,COUNT($F$12:F706,1),""),"")</f>
        <v/>
      </c>
      <c r="G707" s="120"/>
      <c r="H707" s="115">
        <v>130512</v>
      </c>
      <c r="I707" s="116" t="s">
        <v>694</v>
      </c>
      <c r="J707" s="116" t="s">
        <v>153</v>
      </c>
      <c r="K707" s="324">
        <v>13230000</v>
      </c>
      <c r="L707" s="121">
        <v>422704</v>
      </c>
      <c r="M707" s="117" t="s">
        <v>1369</v>
      </c>
      <c r="N707" s="117" t="s">
        <v>153</v>
      </c>
      <c r="O707" s="324">
        <v>4764000</v>
      </c>
      <c r="P707" s="77">
        <f ca="1">SUMIF($W$12:BO707,$P$11,W707:BO707)</f>
        <v>0</v>
      </c>
      <c r="Q707" s="77">
        <f ca="1">SUMIF($W$12:BP707,$P$11,X707:BP707)</f>
        <v>0</v>
      </c>
      <c r="R707" s="77">
        <f ca="1">SUMIF($W$12:BQ707,$P$11,Y707:BQ707)</f>
        <v>0</v>
      </c>
      <c r="S707" s="78">
        <f t="shared" ca="1" si="187"/>
        <v>0</v>
      </c>
      <c r="T707" s="77">
        <f t="shared" ca="1" si="188"/>
        <v>0</v>
      </c>
      <c r="U707" s="77">
        <f t="shared" ca="1" si="189"/>
        <v>0</v>
      </c>
      <c r="V707" s="79">
        <f t="shared" ca="1" si="190"/>
        <v>0</v>
      </c>
      <c r="W707" s="80"/>
      <c r="X707" s="81">
        <f t="shared" si="174"/>
        <v>0</v>
      </c>
      <c r="Y707" s="82"/>
      <c r="Z707" s="80"/>
      <c r="AA707" s="81">
        <f t="shared" si="175"/>
        <v>0</v>
      </c>
      <c r="AB707" s="82"/>
      <c r="AC707" s="80"/>
      <c r="AD707" s="81">
        <f t="shared" si="176"/>
        <v>0</v>
      </c>
      <c r="AE707" s="82"/>
      <c r="AF707" s="80"/>
      <c r="AG707" s="81">
        <f t="shared" si="177"/>
        <v>0</v>
      </c>
      <c r="AH707" s="82"/>
      <c r="AI707" s="80"/>
      <c r="AJ707" s="81">
        <f t="shared" si="178"/>
        <v>0</v>
      </c>
      <c r="AK707" s="82"/>
      <c r="AL707" s="80"/>
      <c r="AM707" s="81">
        <v>0</v>
      </c>
      <c r="AN707" s="82"/>
      <c r="AO707" s="80"/>
      <c r="AP707" s="81">
        <v>0</v>
      </c>
      <c r="AQ707" s="82"/>
      <c r="AR707" s="80"/>
      <c r="AS707" s="81">
        <f t="shared" si="179"/>
        <v>0</v>
      </c>
      <c r="AT707" s="82"/>
      <c r="AU707" s="80"/>
      <c r="AV707" s="81">
        <f t="shared" si="180"/>
        <v>0</v>
      </c>
      <c r="AW707" s="82"/>
      <c r="AX707" s="80"/>
      <c r="AY707" s="81">
        <f t="shared" si="181"/>
        <v>0</v>
      </c>
      <c r="AZ707" s="82"/>
      <c r="BA707" s="80"/>
      <c r="BB707" s="81">
        <f t="shared" si="182"/>
        <v>0</v>
      </c>
      <c r="BC707" s="82"/>
      <c r="BD707" s="80"/>
      <c r="BE707" s="81">
        <f t="shared" si="183"/>
        <v>0</v>
      </c>
      <c r="BF707" s="82"/>
      <c r="BG707" s="80"/>
      <c r="BH707" s="81">
        <f t="shared" si="184"/>
        <v>0</v>
      </c>
      <c r="BI707" s="82"/>
      <c r="BJ707" s="80"/>
      <c r="BK707" s="81">
        <f t="shared" si="185"/>
        <v>0</v>
      </c>
      <c r="BL707" s="82"/>
      <c r="BM707" s="80"/>
      <c r="BN707" s="81">
        <f t="shared" si="186"/>
        <v>0</v>
      </c>
      <c r="BO707" s="82"/>
    </row>
    <row r="708" spans="1:67" ht="32.25" hidden="1" customHeight="1" thickBot="1">
      <c r="A708" s="71">
        <v>85708</v>
      </c>
      <c r="B708" s="71" t="s">
        <v>2242</v>
      </c>
      <c r="C708" s="221" t="str">
        <f ca="1">IF(V708&gt;0,IF($C$12=B708,COUNT($C$12:C707,1),""),"")</f>
        <v/>
      </c>
      <c r="D708" s="221" t="str">
        <f ca="1">IF(V708&gt;0,IF($D$12=B708,COUNT($D$12:D707,1),""),"")</f>
        <v/>
      </c>
      <c r="E708" s="221" t="str">
        <f ca="1">IF(V708&gt;0,IF($E$12=B708,COUNT($E$12:E707,1),""),"")</f>
        <v/>
      </c>
      <c r="F708" s="221" t="str">
        <f ca="1">IF(V708&gt;0,IF($F$12=B708,COUNT($F$12:F707,1),""),"")</f>
        <v/>
      </c>
      <c r="G708" s="120"/>
      <c r="H708" s="115">
        <v>130513</v>
      </c>
      <c r="I708" s="116" t="s">
        <v>695</v>
      </c>
      <c r="J708" s="116" t="s">
        <v>153</v>
      </c>
      <c r="K708" s="324">
        <v>7978000</v>
      </c>
      <c r="L708" s="121">
        <v>422704</v>
      </c>
      <c r="M708" s="117" t="s">
        <v>1369</v>
      </c>
      <c r="N708" s="117" t="s">
        <v>153</v>
      </c>
      <c r="O708" s="324">
        <v>4764000</v>
      </c>
      <c r="P708" s="77">
        <f ca="1">SUMIF($W$12:BO708,$P$11,W708:BO708)</f>
        <v>0</v>
      </c>
      <c r="Q708" s="77">
        <f ca="1">SUMIF($W$12:BP708,$P$11,X708:BP708)</f>
        <v>0</v>
      </c>
      <c r="R708" s="77">
        <f ca="1">SUMIF($W$12:BQ708,$P$11,Y708:BQ708)</f>
        <v>0</v>
      </c>
      <c r="S708" s="78">
        <f t="shared" ca="1" si="187"/>
        <v>0</v>
      </c>
      <c r="T708" s="77">
        <f t="shared" ca="1" si="188"/>
        <v>0</v>
      </c>
      <c r="U708" s="77">
        <f t="shared" ca="1" si="189"/>
        <v>0</v>
      </c>
      <c r="V708" s="79">
        <f t="shared" ca="1" si="190"/>
        <v>0</v>
      </c>
      <c r="W708" s="80"/>
      <c r="X708" s="81">
        <f t="shared" si="174"/>
        <v>0</v>
      </c>
      <c r="Y708" s="82"/>
      <c r="Z708" s="80"/>
      <c r="AA708" s="81">
        <f t="shared" si="175"/>
        <v>0</v>
      </c>
      <c r="AB708" s="82"/>
      <c r="AC708" s="80"/>
      <c r="AD708" s="81">
        <f t="shared" si="176"/>
        <v>0</v>
      </c>
      <c r="AE708" s="82"/>
      <c r="AF708" s="80"/>
      <c r="AG708" s="81">
        <f t="shared" si="177"/>
        <v>0</v>
      </c>
      <c r="AH708" s="82"/>
      <c r="AI708" s="80"/>
      <c r="AJ708" s="81">
        <f t="shared" si="178"/>
        <v>0</v>
      </c>
      <c r="AK708" s="82"/>
      <c r="AL708" s="80"/>
      <c r="AM708" s="81">
        <v>0</v>
      </c>
      <c r="AN708" s="82"/>
      <c r="AO708" s="80"/>
      <c r="AP708" s="81">
        <v>0</v>
      </c>
      <c r="AQ708" s="82"/>
      <c r="AR708" s="80"/>
      <c r="AS708" s="81">
        <f t="shared" si="179"/>
        <v>0</v>
      </c>
      <c r="AT708" s="82"/>
      <c r="AU708" s="80"/>
      <c r="AV708" s="81">
        <f t="shared" si="180"/>
        <v>0</v>
      </c>
      <c r="AW708" s="82"/>
      <c r="AX708" s="80"/>
      <c r="AY708" s="81">
        <f t="shared" si="181"/>
        <v>0</v>
      </c>
      <c r="AZ708" s="82"/>
      <c r="BA708" s="80"/>
      <c r="BB708" s="81">
        <f t="shared" si="182"/>
        <v>0</v>
      </c>
      <c r="BC708" s="82"/>
      <c r="BD708" s="80"/>
      <c r="BE708" s="81">
        <f t="shared" si="183"/>
        <v>0</v>
      </c>
      <c r="BF708" s="82"/>
      <c r="BG708" s="80"/>
      <c r="BH708" s="81">
        <f t="shared" si="184"/>
        <v>0</v>
      </c>
      <c r="BI708" s="82"/>
      <c r="BJ708" s="80"/>
      <c r="BK708" s="81">
        <f t="shared" si="185"/>
        <v>0</v>
      </c>
      <c r="BL708" s="82"/>
      <c r="BM708" s="80"/>
      <c r="BN708" s="81">
        <f t="shared" si="186"/>
        <v>0</v>
      </c>
      <c r="BO708" s="82"/>
    </row>
    <row r="709" spans="1:67" ht="32.25" hidden="1" customHeight="1" thickBot="1">
      <c r="A709" s="71">
        <v>85709</v>
      </c>
      <c r="B709" s="71" t="s">
        <v>2242</v>
      </c>
      <c r="C709" s="221" t="str">
        <f ca="1">IF(V709&gt;0,IF($C$12=B709,COUNT($C$12:C708,1),""),"")</f>
        <v/>
      </c>
      <c r="D709" s="221" t="str">
        <f ca="1">IF(V709&gt;0,IF($D$12=B709,COUNT($D$12:D708,1),""),"")</f>
        <v/>
      </c>
      <c r="E709" s="221" t="str">
        <f ca="1">IF(V709&gt;0,IF($E$12=B709,COUNT($E$12:E708,1),""),"")</f>
        <v/>
      </c>
      <c r="F709" s="221" t="str">
        <f ca="1">IF(V709&gt;0,IF($F$12=B709,COUNT($F$12:F708,1),""),"")</f>
        <v/>
      </c>
      <c r="G709" s="120"/>
      <c r="H709" s="115">
        <v>130604</v>
      </c>
      <c r="I709" s="116" t="s">
        <v>696</v>
      </c>
      <c r="J709" s="116" t="s">
        <v>153</v>
      </c>
      <c r="K709" s="324">
        <v>6963000</v>
      </c>
      <c r="L709" s="121"/>
      <c r="M709" s="117"/>
      <c r="N709" s="117"/>
      <c r="O709" s="324"/>
      <c r="P709" s="77">
        <f ca="1">SUMIF($W$12:BO709,$P$11,W709:BO709)</f>
        <v>0</v>
      </c>
      <c r="Q709" s="77">
        <f ca="1">SUMIF($W$12:BP709,$P$11,X709:BP709)</f>
        <v>0</v>
      </c>
      <c r="R709" s="77">
        <v>0</v>
      </c>
      <c r="S709" s="78">
        <f t="shared" ca="1" si="187"/>
        <v>0</v>
      </c>
      <c r="T709" s="77">
        <f t="shared" ca="1" si="188"/>
        <v>0</v>
      </c>
      <c r="U709" s="77">
        <v>0</v>
      </c>
      <c r="V709" s="79">
        <f t="shared" ca="1" si="190"/>
        <v>0</v>
      </c>
      <c r="W709" s="80"/>
      <c r="X709" s="81">
        <f t="shared" si="174"/>
        <v>0</v>
      </c>
      <c r="Y709" s="82"/>
      <c r="Z709" s="80"/>
      <c r="AA709" s="81">
        <f t="shared" si="175"/>
        <v>0</v>
      </c>
      <c r="AB709" s="82"/>
      <c r="AC709" s="80"/>
      <c r="AD709" s="81">
        <f t="shared" si="176"/>
        <v>0</v>
      </c>
      <c r="AE709" s="82"/>
      <c r="AF709" s="80"/>
      <c r="AG709" s="81">
        <f t="shared" si="177"/>
        <v>0</v>
      </c>
      <c r="AH709" s="82"/>
      <c r="AI709" s="80"/>
      <c r="AJ709" s="81">
        <f t="shared" si="178"/>
        <v>0</v>
      </c>
      <c r="AK709" s="82"/>
      <c r="AL709" s="80"/>
      <c r="AM709" s="81">
        <v>0</v>
      </c>
      <c r="AN709" s="82"/>
      <c r="AO709" s="80"/>
      <c r="AP709" s="81">
        <v>0</v>
      </c>
      <c r="AQ709" s="82"/>
      <c r="AR709" s="80"/>
      <c r="AS709" s="81">
        <f t="shared" si="179"/>
        <v>0</v>
      </c>
      <c r="AT709" s="82"/>
      <c r="AU709" s="80"/>
      <c r="AV709" s="81">
        <f t="shared" si="180"/>
        <v>0</v>
      </c>
      <c r="AW709" s="82"/>
      <c r="AX709" s="80"/>
      <c r="AY709" s="81">
        <f t="shared" si="181"/>
        <v>0</v>
      </c>
      <c r="AZ709" s="82"/>
      <c r="BA709" s="80"/>
      <c r="BB709" s="81">
        <f t="shared" si="182"/>
        <v>0</v>
      </c>
      <c r="BC709" s="82"/>
      <c r="BD709" s="80"/>
      <c r="BE709" s="81">
        <f t="shared" si="183"/>
        <v>0</v>
      </c>
      <c r="BF709" s="82"/>
      <c r="BG709" s="80"/>
      <c r="BH709" s="81">
        <f t="shared" si="184"/>
        <v>0</v>
      </c>
      <c r="BI709" s="82"/>
      <c r="BJ709" s="80"/>
      <c r="BK709" s="81">
        <f t="shared" si="185"/>
        <v>0</v>
      </c>
      <c r="BL709" s="82"/>
      <c r="BM709" s="80"/>
      <c r="BN709" s="81">
        <f t="shared" si="186"/>
        <v>0</v>
      </c>
      <c r="BO709" s="82"/>
    </row>
    <row r="710" spans="1:67" ht="32.25" hidden="1" customHeight="1" thickBot="1">
      <c r="A710" s="71">
        <v>85710</v>
      </c>
      <c r="B710" s="71" t="s">
        <v>2242</v>
      </c>
      <c r="C710" s="221" t="str">
        <f ca="1">IF(V710&gt;0,IF($C$12=B710,COUNT($C$12:C709,1),""),"")</f>
        <v/>
      </c>
      <c r="D710" s="221" t="str">
        <f ca="1">IF(V710&gt;0,IF($D$12=B710,COUNT($D$12:D709,1),""),"")</f>
        <v/>
      </c>
      <c r="E710" s="221" t="str">
        <f ca="1">IF(V710&gt;0,IF($E$12=B710,COUNT($E$12:E709,1),""),"")</f>
        <v/>
      </c>
      <c r="F710" s="221" t="str">
        <f ca="1">IF(V710&gt;0,IF($F$12=B710,COUNT($F$12:F709,1),""),"")</f>
        <v/>
      </c>
      <c r="G710" s="120">
        <v>653000110</v>
      </c>
      <c r="H710" s="115">
        <v>132201</v>
      </c>
      <c r="I710" s="116" t="s">
        <v>697</v>
      </c>
      <c r="J710" s="116" t="s">
        <v>153</v>
      </c>
      <c r="K710" s="324">
        <v>2463000</v>
      </c>
      <c r="L710" s="121">
        <v>422632</v>
      </c>
      <c r="M710" s="117" t="s">
        <v>1366</v>
      </c>
      <c r="N710" s="117" t="s">
        <v>153</v>
      </c>
      <c r="O710" s="324">
        <v>2630000</v>
      </c>
      <c r="P710" s="77">
        <f ca="1">SUMIF($W$12:BO710,$P$11,W710:BO710)</f>
        <v>0</v>
      </c>
      <c r="Q710" s="77">
        <f ca="1">SUMIF($W$12:BP710,$P$11,X710:BP710)</f>
        <v>0</v>
      </c>
      <c r="R710" s="77">
        <f ca="1">SUMIF($W$12:BQ710,$P$11,Y710:BQ710)</f>
        <v>0</v>
      </c>
      <c r="S710" s="78">
        <f t="shared" ca="1" si="187"/>
        <v>0</v>
      </c>
      <c r="T710" s="77">
        <f t="shared" ca="1" si="188"/>
        <v>0</v>
      </c>
      <c r="U710" s="77">
        <f t="shared" ca="1" si="189"/>
        <v>0</v>
      </c>
      <c r="V710" s="79">
        <f t="shared" ca="1" si="190"/>
        <v>0</v>
      </c>
      <c r="W710" s="80"/>
      <c r="X710" s="81">
        <f t="shared" si="174"/>
        <v>0</v>
      </c>
      <c r="Y710" s="82"/>
      <c r="Z710" s="80"/>
      <c r="AA710" s="81">
        <f t="shared" si="175"/>
        <v>0</v>
      </c>
      <c r="AB710" s="82"/>
      <c r="AC710" s="80"/>
      <c r="AD710" s="81">
        <f t="shared" si="176"/>
        <v>0</v>
      </c>
      <c r="AE710" s="82"/>
      <c r="AF710" s="80"/>
      <c r="AG710" s="81">
        <f t="shared" si="177"/>
        <v>0</v>
      </c>
      <c r="AH710" s="82"/>
      <c r="AI710" s="80"/>
      <c r="AJ710" s="81">
        <f t="shared" si="178"/>
        <v>0</v>
      </c>
      <c r="AK710" s="82"/>
      <c r="AL710" s="80"/>
      <c r="AM710" s="81">
        <v>0</v>
      </c>
      <c r="AN710" s="82"/>
      <c r="AO710" s="80"/>
      <c r="AP710" s="81">
        <v>0</v>
      </c>
      <c r="AQ710" s="82"/>
      <c r="AR710" s="80"/>
      <c r="AS710" s="81">
        <f t="shared" si="179"/>
        <v>0</v>
      </c>
      <c r="AT710" s="82"/>
      <c r="AU710" s="80"/>
      <c r="AV710" s="81">
        <f t="shared" si="180"/>
        <v>0</v>
      </c>
      <c r="AW710" s="82"/>
      <c r="AX710" s="80"/>
      <c r="AY710" s="81">
        <f t="shared" si="181"/>
        <v>0</v>
      </c>
      <c r="AZ710" s="82"/>
      <c r="BA710" s="80"/>
      <c r="BB710" s="81">
        <f t="shared" si="182"/>
        <v>0</v>
      </c>
      <c r="BC710" s="82"/>
      <c r="BD710" s="80"/>
      <c r="BE710" s="81">
        <f t="shared" si="183"/>
        <v>0</v>
      </c>
      <c r="BF710" s="82"/>
      <c r="BG710" s="80"/>
      <c r="BH710" s="81">
        <f t="shared" si="184"/>
        <v>0</v>
      </c>
      <c r="BI710" s="82"/>
      <c r="BJ710" s="80"/>
      <c r="BK710" s="81">
        <f t="shared" si="185"/>
        <v>0</v>
      </c>
      <c r="BL710" s="82"/>
      <c r="BM710" s="80"/>
      <c r="BN710" s="81">
        <f t="shared" si="186"/>
        <v>0</v>
      </c>
      <c r="BO710" s="82"/>
    </row>
    <row r="711" spans="1:67" ht="32.25" hidden="1" customHeight="1" thickBot="1">
      <c r="A711" s="71">
        <v>85711</v>
      </c>
      <c r="B711" s="71" t="s">
        <v>2242</v>
      </c>
      <c r="C711" s="221" t="str">
        <f ca="1">IF(V711&gt;0,IF($C$12=B711,COUNT($C$12:C710,1),""),"")</f>
        <v/>
      </c>
      <c r="D711" s="221" t="str">
        <f ca="1">IF(V711&gt;0,IF($D$12=B711,COUNT($D$12:D710,1),""),"")</f>
        <v/>
      </c>
      <c r="E711" s="221" t="str">
        <f ca="1">IF(V711&gt;0,IF($E$12=B711,COUNT($E$12:E710,1),""),"")</f>
        <v/>
      </c>
      <c r="F711" s="221" t="str">
        <f ca="1">IF(V711&gt;0,IF($F$12=B711,COUNT($F$12:F710,1),""),"")</f>
        <v/>
      </c>
      <c r="G711" s="120">
        <v>653000400</v>
      </c>
      <c r="H711" s="115">
        <v>132202</v>
      </c>
      <c r="I711" s="116" t="s">
        <v>698</v>
      </c>
      <c r="J711" s="116" t="s">
        <v>153</v>
      </c>
      <c r="K711" s="324">
        <v>1501000</v>
      </c>
      <c r="L711" s="121">
        <v>422632</v>
      </c>
      <c r="M711" s="117" t="s">
        <v>1366</v>
      </c>
      <c r="N711" s="117" t="s">
        <v>153</v>
      </c>
      <c r="O711" s="324">
        <v>2630000</v>
      </c>
      <c r="P711" s="77">
        <f ca="1">SUMIF($W$12:BO711,$P$11,W711:BO711)</f>
        <v>0</v>
      </c>
      <c r="Q711" s="77">
        <f ca="1">SUMIF($W$12:BP711,$P$11,X711:BP711)</f>
        <v>0</v>
      </c>
      <c r="R711" s="77">
        <f ca="1">SUMIF($W$12:BQ711,$P$11,Y711:BQ711)</f>
        <v>0</v>
      </c>
      <c r="S711" s="78">
        <f t="shared" ca="1" si="187"/>
        <v>0</v>
      </c>
      <c r="T711" s="77">
        <f t="shared" ca="1" si="188"/>
        <v>0</v>
      </c>
      <c r="U711" s="77">
        <f t="shared" ca="1" si="189"/>
        <v>0</v>
      </c>
      <c r="V711" s="79">
        <f t="shared" ca="1" si="190"/>
        <v>0</v>
      </c>
      <c r="W711" s="80"/>
      <c r="X711" s="81">
        <f t="shared" si="174"/>
        <v>0</v>
      </c>
      <c r="Y711" s="82"/>
      <c r="Z711" s="80"/>
      <c r="AA711" s="81">
        <f t="shared" si="175"/>
        <v>0</v>
      </c>
      <c r="AB711" s="82"/>
      <c r="AC711" s="80"/>
      <c r="AD711" s="81">
        <f t="shared" si="176"/>
        <v>0</v>
      </c>
      <c r="AE711" s="82"/>
      <c r="AF711" s="80"/>
      <c r="AG711" s="81">
        <f t="shared" si="177"/>
        <v>0</v>
      </c>
      <c r="AH711" s="82"/>
      <c r="AI711" s="80"/>
      <c r="AJ711" s="81">
        <f t="shared" si="178"/>
        <v>0</v>
      </c>
      <c r="AK711" s="82"/>
      <c r="AL711" s="80"/>
      <c r="AM711" s="81">
        <v>0</v>
      </c>
      <c r="AN711" s="82"/>
      <c r="AO711" s="80"/>
      <c r="AP711" s="81">
        <v>0</v>
      </c>
      <c r="AQ711" s="82"/>
      <c r="AR711" s="80"/>
      <c r="AS711" s="81">
        <f t="shared" si="179"/>
        <v>0</v>
      </c>
      <c r="AT711" s="82"/>
      <c r="AU711" s="80"/>
      <c r="AV711" s="81">
        <f t="shared" si="180"/>
        <v>0</v>
      </c>
      <c r="AW711" s="82"/>
      <c r="AX711" s="80"/>
      <c r="AY711" s="81">
        <f t="shared" si="181"/>
        <v>0</v>
      </c>
      <c r="AZ711" s="82"/>
      <c r="BA711" s="80"/>
      <c r="BB711" s="81">
        <f t="shared" si="182"/>
        <v>0</v>
      </c>
      <c r="BC711" s="82"/>
      <c r="BD711" s="80"/>
      <c r="BE711" s="81">
        <f t="shared" si="183"/>
        <v>0</v>
      </c>
      <c r="BF711" s="82"/>
      <c r="BG711" s="80"/>
      <c r="BH711" s="81">
        <f t="shared" si="184"/>
        <v>0</v>
      </c>
      <c r="BI711" s="82"/>
      <c r="BJ711" s="80"/>
      <c r="BK711" s="81">
        <f t="shared" si="185"/>
        <v>0</v>
      </c>
      <c r="BL711" s="82"/>
      <c r="BM711" s="80"/>
      <c r="BN711" s="81">
        <f t="shared" si="186"/>
        <v>0</v>
      </c>
      <c r="BO711" s="82"/>
    </row>
    <row r="712" spans="1:67" ht="32.25" hidden="1" customHeight="1" thickBot="1">
      <c r="A712" s="71">
        <v>85712</v>
      </c>
      <c r="B712" s="71" t="s">
        <v>2242</v>
      </c>
      <c r="C712" s="221" t="str">
        <f ca="1">IF(V712&gt;0,IF($C$12=B712,COUNT($C$12:C711,1),""),"")</f>
        <v/>
      </c>
      <c r="D712" s="221" t="str">
        <f ca="1">IF(V712&gt;0,IF($D$12=B712,COUNT($D$12:D711,1),""),"")</f>
        <v/>
      </c>
      <c r="E712" s="221" t="str">
        <f ca="1">IF(V712&gt;0,IF($E$12=B712,COUNT($E$12:E711,1),""),"")</f>
        <v/>
      </c>
      <c r="F712" s="221" t="str">
        <f ca="1">IF(V712&gt;0,IF($F$12=B712,COUNT($F$12:F711,1),""),"")</f>
        <v/>
      </c>
      <c r="G712" s="120">
        <v>653000700</v>
      </c>
      <c r="H712" s="115">
        <v>132203</v>
      </c>
      <c r="I712" s="116" t="s">
        <v>699</v>
      </c>
      <c r="J712" s="116" t="s">
        <v>153</v>
      </c>
      <c r="K712" s="324">
        <v>1304000</v>
      </c>
      <c r="L712" s="121">
        <v>422632</v>
      </c>
      <c r="M712" s="117" t="s">
        <v>1366</v>
      </c>
      <c r="N712" s="117" t="s">
        <v>153</v>
      </c>
      <c r="O712" s="324">
        <v>2630000</v>
      </c>
      <c r="P712" s="77">
        <f ca="1">SUMIF($W$12:BO712,$P$11,W712:BO712)</f>
        <v>0</v>
      </c>
      <c r="Q712" s="77">
        <f ca="1">SUMIF($W$12:BP712,$P$11,X712:BP712)</f>
        <v>0</v>
      </c>
      <c r="R712" s="77">
        <f ca="1">SUMIF($W$12:BQ712,$P$11,Y712:BQ712)</f>
        <v>0</v>
      </c>
      <c r="S712" s="78">
        <f t="shared" ca="1" si="187"/>
        <v>0</v>
      </c>
      <c r="T712" s="77">
        <f t="shared" ca="1" si="188"/>
        <v>0</v>
      </c>
      <c r="U712" s="77">
        <f t="shared" ca="1" si="189"/>
        <v>0</v>
      </c>
      <c r="V712" s="79">
        <f t="shared" ca="1" si="190"/>
        <v>0</v>
      </c>
      <c r="W712" s="80"/>
      <c r="X712" s="81">
        <f t="shared" si="174"/>
        <v>0</v>
      </c>
      <c r="Y712" s="82"/>
      <c r="Z712" s="80"/>
      <c r="AA712" s="81">
        <f t="shared" si="175"/>
        <v>0</v>
      </c>
      <c r="AB712" s="82"/>
      <c r="AC712" s="80"/>
      <c r="AD712" s="81">
        <f t="shared" si="176"/>
        <v>0</v>
      </c>
      <c r="AE712" s="82"/>
      <c r="AF712" s="80"/>
      <c r="AG712" s="81">
        <f t="shared" si="177"/>
        <v>0</v>
      </c>
      <c r="AH712" s="82"/>
      <c r="AI712" s="80"/>
      <c r="AJ712" s="81">
        <f t="shared" si="178"/>
        <v>0</v>
      </c>
      <c r="AK712" s="82"/>
      <c r="AL712" s="80"/>
      <c r="AM712" s="81">
        <v>0</v>
      </c>
      <c r="AN712" s="82"/>
      <c r="AO712" s="80"/>
      <c r="AP712" s="81">
        <v>0</v>
      </c>
      <c r="AQ712" s="82"/>
      <c r="AR712" s="80"/>
      <c r="AS712" s="81">
        <f t="shared" si="179"/>
        <v>0</v>
      </c>
      <c r="AT712" s="82"/>
      <c r="AU712" s="80"/>
      <c r="AV712" s="81">
        <f t="shared" si="180"/>
        <v>0</v>
      </c>
      <c r="AW712" s="82"/>
      <c r="AX712" s="80"/>
      <c r="AY712" s="81">
        <f t="shared" si="181"/>
        <v>0</v>
      </c>
      <c r="AZ712" s="82"/>
      <c r="BA712" s="80"/>
      <c r="BB712" s="81">
        <f t="shared" si="182"/>
        <v>0</v>
      </c>
      <c r="BC712" s="82"/>
      <c r="BD712" s="80"/>
      <c r="BE712" s="81">
        <f t="shared" si="183"/>
        <v>0</v>
      </c>
      <c r="BF712" s="82"/>
      <c r="BG712" s="80"/>
      <c r="BH712" s="81">
        <f t="shared" si="184"/>
        <v>0</v>
      </c>
      <c r="BI712" s="82"/>
      <c r="BJ712" s="80"/>
      <c r="BK712" s="81">
        <f t="shared" si="185"/>
        <v>0</v>
      </c>
      <c r="BL712" s="82"/>
      <c r="BM712" s="80"/>
      <c r="BN712" s="81">
        <f t="shared" si="186"/>
        <v>0</v>
      </c>
      <c r="BO712" s="82"/>
    </row>
    <row r="713" spans="1:67" ht="32.25" hidden="1" customHeight="1" thickBot="1">
      <c r="A713" s="71">
        <v>85713</v>
      </c>
      <c r="B713" s="71" t="s">
        <v>2242</v>
      </c>
      <c r="C713" s="221" t="str">
        <f ca="1">IF(V713&gt;0,IF($C$12=B713,COUNT($C$12:C712,1),""),"")</f>
        <v/>
      </c>
      <c r="D713" s="221" t="str">
        <f ca="1">IF(V713&gt;0,IF($D$12=B713,COUNT($D$12:D712,1),""),"")</f>
        <v/>
      </c>
      <c r="E713" s="221" t="str">
        <f ca="1">IF(V713&gt;0,IF($E$12=B713,COUNT($E$12:E712,1),""),"")</f>
        <v/>
      </c>
      <c r="F713" s="221" t="str">
        <f ca="1">IF(V713&gt;0,IF($F$12=B713,COUNT($F$12:F712,1),""),"")</f>
        <v/>
      </c>
      <c r="G713" s="120">
        <v>653001100</v>
      </c>
      <c r="H713" s="115">
        <v>132204</v>
      </c>
      <c r="I713" s="116" t="s">
        <v>700</v>
      </c>
      <c r="J713" s="116" t="s">
        <v>153</v>
      </c>
      <c r="K713" s="324">
        <v>1616000</v>
      </c>
      <c r="L713" s="121">
        <v>422632</v>
      </c>
      <c r="M713" s="117" t="s">
        <v>1366</v>
      </c>
      <c r="N713" s="117" t="s">
        <v>153</v>
      </c>
      <c r="O713" s="324">
        <v>2630000</v>
      </c>
      <c r="P713" s="77">
        <f ca="1">SUMIF($W$12:BO713,$P$11,W713:BO713)</f>
        <v>0</v>
      </c>
      <c r="Q713" s="77">
        <f ca="1">SUMIF($W$12:BP713,$P$11,X713:BP713)</f>
        <v>0</v>
      </c>
      <c r="R713" s="77">
        <f ca="1">SUMIF($W$12:BQ713,$P$11,Y713:BQ713)</f>
        <v>0</v>
      </c>
      <c r="S713" s="78">
        <f t="shared" ca="1" si="187"/>
        <v>0</v>
      </c>
      <c r="T713" s="77">
        <f t="shared" ca="1" si="188"/>
        <v>0</v>
      </c>
      <c r="U713" s="77">
        <f t="shared" ca="1" si="189"/>
        <v>0</v>
      </c>
      <c r="V713" s="79">
        <f t="shared" ca="1" si="190"/>
        <v>0</v>
      </c>
      <c r="W713" s="80"/>
      <c r="X713" s="81">
        <f t="shared" si="174"/>
        <v>0</v>
      </c>
      <c r="Y713" s="82"/>
      <c r="Z713" s="80"/>
      <c r="AA713" s="81">
        <f t="shared" si="175"/>
        <v>0</v>
      </c>
      <c r="AB713" s="82"/>
      <c r="AC713" s="80"/>
      <c r="AD713" s="81">
        <f t="shared" si="176"/>
        <v>0</v>
      </c>
      <c r="AE713" s="82"/>
      <c r="AF713" s="80"/>
      <c r="AG713" s="81">
        <f t="shared" si="177"/>
        <v>0</v>
      </c>
      <c r="AH713" s="82"/>
      <c r="AI713" s="80"/>
      <c r="AJ713" s="81">
        <f t="shared" si="178"/>
        <v>0</v>
      </c>
      <c r="AK713" s="82"/>
      <c r="AL713" s="80"/>
      <c r="AM713" s="81">
        <v>0</v>
      </c>
      <c r="AN713" s="82"/>
      <c r="AO713" s="80"/>
      <c r="AP713" s="81">
        <v>0</v>
      </c>
      <c r="AQ713" s="82"/>
      <c r="AR713" s="80"/>
      <c r="AS713" s="81">
        <f t="shared" si="179"/>
        <v>0</v>
      </c>
      <c r="AT713" s="82"/>
      <c r="AU713" s="80"/>
      <c r="AV713" s="81">
        <f t="shared" si="180"/>
        <v>0</v>
      </c>
      <c r="AW713" s="82"/>
      <c r="AX713" s="80"/>
      <c r="AY713" s="81">
        <f t="shared" si="181"/>
        <v>0</v>
      </c>
      <c r="AZ713" s="82"/>
      <c r="BA713" s="80"/>
      <c r="BB713" s="81">
        <f t="shared" si="182"/>
        <v>0</v>
      </c>
      <c r="BC713" s="82"/>
      <c r="BD713" s="80"/>
      <c r="BE713" s="81">
        <f t="shared" si="183"/>
        <v>0</v>
      </c>
      <c r="BF713" s="82"/>
      <c r="BG713" s="80"/>
      <c r="BH713" s="81">
        <f t="shared" si="184"/>
        <v>0</v>
      </c>
      <c r="BI713" s="82"/>
      <c r="BJ713" s="80"/>
      <c r="BK713" s="81">
        <f t="shared" si="185"/>
        <v>0</v>
      </c>
      <c r="BL713" s="82"/>
      <c r="BM713" s="80"/>
      <c r="BN713" s="81">
        <f t="shared" si="186"/>
        <v>0</v>
      </c>
      <c r="BO713" s="82"/>
    </row>
    <row r="714" spans="1:67" ht="32.25" hidden="1" customHeight="1" thickBot="1">
      <c r="A714" s="71">
        <v>85714</v>
      </c>
      <c r="B714" s="71" t="s">
        <v>2242</v>
      </c>
      <c r="C714" s="221" t="str">
        <f ca="1">IF(V714&gt;0,IF($C$12=B714,COUNT($C$12:C713,1),""),"")</f>
        <v/>
      </c>
      <c r="D714" s="221" t="str">
        <f ca="1">IF(V714&gt;0,IF($D$12=B714,COUNT($D$12:D713,1),""),"")</f>
        <v/>
      </c>
      <c r="E714" s="221" t="str">
        <f ca="1">IF(V714&gt;0,IF($E$12=B714,COUNT($E$12:E713,1),""),"")</f>
        <v/>
      </c>
      <c r="F714" s="221" t="str">
        <f ca="1">IF(V714&gt;0,IF($F$12=B714,COUNT($F$12:F713,1),""),"")</f>
        <v/>
      </c>
      <c r="G714" s="120">
        <v>653001210</v>
      </c>
      <c r="H714" s="115">
        <v>132205</v>
      </c>
      <c r="I714" s="116" t="s">
        <v>701</v>
      </c>
      <c r="J714" s="116" t="s">
        <v>153</v>
      </c>
      <c r="K714" s="324">
        <v>2566000</v>
      </c>
      <c r="L714" s="121">
        <v>422632</v>
      </c>
      <c r="M714" s="117" t="s">
        <v>1366</v>
      </c>
      <c r="N714" s="117" t="s">
        <v>153</v>
      </c>
      <c r="O714" s="324">
        <v>2630000</v>
      </c>
      <c r="P714" s="77">
        <f ca="1">SUMIF($W$12:BO714,$P$11,W714:BO714)</f>
        <v>0</v>
      </c>
      <c r="Q714" s="77">
        <f ca="1">SUMIF($W$12:BP714,$P$11,X714:BP714)</f>
        <v>0</v>
      </c>
      <c r="R714" s="77">
        <f ca="1">SUMIF($W$12:BQ714,$P$11,Y714:BQ714)</f>
        <v>0</v>
      </c>
      <c r="S714" s="78">
        <f t="shared" ca="1" si="187"/>
        <v>0</v>
      </c>
      <c r="T714" s="77">
        <f t="shared" ca="1" si="188"/>
        <v>0</v>
      </c>
      <c r="U714" s="77">
        <f t="shared" ca="1" si="189"/>
        <v>0</v>
      </c>
      <c r="V714" s="79">
        <f t="shared" ca="1" si="190"/>
        <v>0</v>
      </c>
      <c r="W714" s="80"/>
      <c r="X714" s="81">
        <f t="shared" si="174"/>
        <v>0</v>
      </c>
      <c r="Y714" s="82"/>
      <c r="Z714" s="80"/>
      <c r="AA714" s="81">
        <f t="shared" si="175"/>
        <v>0</v>
      </c>
      <c r="AB714" s="82"/>
      <c r="AC714" s="80"/>
      <c r="AD714" s="81">
        <f t="shared" si="176"/>
        <v>0</v>
      </c>
      <c r="AE714" s="82"/>
      <c r="AF714" s="80"/>
      <c r="AG714" s="81">
        <f t="shared" si="177"/>
        <v>0</v>
      </c>
      <c r="AH714" s="82"/>
      <c r="AI714" s="80"/>
      <c r="AJ714" s="81">
        <f t="shared" si="178"/>
        <v>0</v>
      </c>
      <c r="AK714" s="82"/>
      <c r="AL714" s="80"/>
      <c r="AM714" s="81">
        <v>0</v>
      </c>
      <c r="AN714" s="82"/>
      <c r="AO714" s="80"/>
      <c r="AP714" s="81">
        <v>0</v>
      </c>
      <c r="AQ714" s="82"/>
      <c r="AR714" s="80"/>
      <c r="AS714" s="81">
        <f t="shared" si="179"/>
        <v>0</v>
      </c>
      <c r="AT714" s="82"/>
      <c r="AU714" s="80"/>
      <c r="AV714" s="81">
        <f t="shared" si="180"/>
        <v>0</v>
      </c>
      <c r="AW714" s="82"/>
      <c r="AX714" s="80"/>
      <c r="AY714" s="81">
        <f t="shared" si="181"/>
        <v>0</v>
      </c>
      <c r="AZ714" s="82"/>
      <c r="BA714" s="80"/>
      <c r="BB714" s="81">
        <f t="shared" si="182"/>
        <v>0</v>
      </c>
      <c r="BC714" s="82"/>
      <c r="BD714" s="80"/>
      <c r="BE714" s="81">
        <f t="shared" si="183"/>
        <v>0</v>
      </c>
      <c r="BF714" s="82"/>
      <c r="BG714" s="80"/>
      <c r="BH714" s="81">
        <f t="shared" si="184"/>
        <v>0</v>
      </c>
      <c r="BI714" s="82"/>
      <c r="BJ714" s="80"/>
      <c r="BK714" s="81">
        <f t="shared" si="185"/>
        <v>0</v>
      </c>
      <c r="BL714" s="82"/>
      <c r="BM714" s="80"/>
      <c r="BN714" s="81">
        <f t="shared" si="186"/>
        <v>0</v>
      </c>
      <c r="BO714" s="82"/>
    </row>
    <row r="715" spans="1:67" ht="32.25" hidden="1" customHeight="1" thickBot="1">
      <c r="A715" s="71">
        <v>85715</v>
      </c>
      <c r="B715" s="71" t="s">
        <v>2242</v>
      </c>
      <c r="C715" s="221" t="str">
        <f ca="1">IF(V715&gt;0,IF($C$12=B715,COUNT($C$12:C714,1),""),"")</f>
        <v/>
      </c>
      <c r="D715" s="221" t="str">
        <f ca="1">IF(V715&gt;0,IF($D$12=B715,COUNT($D$12:D714,1),""),"")</f>
        <v/>
      </c>
      <c r="E715" s="221" t="str">
        <f ca="1">IF(V715&gt;0,IF($E$12=B715,COUNT($E$12:E714,1),""),"")</f>
        <v/>
      </c>
      <c r="F715" s="221" t="str">
        <f ca="1">IF(V715&gt;0,IF($F$12=B715,COUNT($F$12:F714,1),""),"")</f>
        <v/>
      </c>
      <c r="G715" s="120">
        <v>304000810</v>
      </c>
      <c r="H715" s="115">
        <v>140101</v>
      </c>
      <c r="I715" s="116" t="s">
        <v>702</v>
      </c>
      <c r="J715" s="116" t="s">
        <v>153</v>
      </c>
      <c r="K715" s="324">
        <v>4258000</v>
      </c>
      <c r="L715" s="121">
        <v>421401</v>
      </c>
      <c r="M715" s="117" t="s">
        <v>1248</v>
      </c>
      <c r="N715" s="117" t="s">
        <v>153</v>
      </c>
      <c r="O715" s="324">
        <v>1186000</v>
      </c>
      <c r="P715" s="77">
        <f ca="1">SUMIF($W$12:BO715,$P$11,W715:BO715)</f>
        <v>0</v>
      </c>
      <c r="Q715" s="77">
        <f ca="1">SUMIF($W$12:BP715,$P$11,X715:BP715)</f>
        <v>0</v>
      </c>
      <c r="R715" s="77">
        <f ca="1">SUMIF($W$12:BQ715,$P$11,Y715:BQ715)</f>
        <v>0</v>
      </c>
      <c r="S715" s="78">
        <f t="shared" ca="1" si="187"/>
        <v>0</v>
      </c>
      <c r="T715" s="77">
        <f t="shared" ca="1" si="188"/>
        <v>0</v>
      </c>
      <c r="U715" s="77">
        <f t="shared" ca="1" si="189"/>
        <v>0</v>
      </c>
      <c r="V715" s="79">
        <f t="shared" ca="1" si="190"/>
        <v>0</v>
      </c>
      <c r="W715" s="80"/>
      <c r="X715" s="81">
        <f t="shared" si="174"/>
        <v>0</v>
      </c>
      <c r="Y715" s="82"/>
      <c r="Z715" s="80"/>
      <c r="AA715" s="81">
        <f t="shared" si="175"/>
        <v>0</v>
      </c>
      <c r="AB715" s="82"/>
      <c r="AC715" s="80"/>
      <c r="AD715" s="81">
        <f t="shared" si="176"/>
        <v>0</v>
      </c>
      <c r="AE715" s="82"/>
      <c r="AF715" s="80"/>
      <c r="AG715" s="81">
        <f t="shared" si="177"/>
        <v>0</v>
      </c>
      <c r="AH715" s="82"/>
      <c r="AI715" s="80"/>
      <c r="AJ715" s="81">
        <f t="shared" si="178"/>
        <v>0</v>
      </c>
      <c r="AK715" s="82"/>
      <c r="AL715" s="80"/>
      <c r="AM715" s="81">
        <v>0</v>
      </c>
      <c r="AN715" s="82"/>
      <c r="AO715" s="80"/>
      <c r="AP715" s="81">
        <v>0</v>
      </c>
      <c r="AQ715" s="82"/>
      <c r="AR715" s="80"/>
      <c r="AS715" s="81">
        <f t="shared" si="179"/>
        <v>0</v>
      </c>
      <c r="AT715" s="82"/>
      <c r="AU715" s="80"/>
      <c r="AV715" s="81">
        <f t="shared" si="180"/>
        <v>0</v>
      </c>
      <c r="AW715" s="82"/>
      <c r="AX715" s="80"/>
      <c r="AY715" s="81">
        <f t="shared" si="181"/>
        <v>0</v>
      </c>
      <c r="AZ715" s="82"/>
      <c r="BA715" s="80"/>
      <c r="BB715" s="81">
        <f t="shared" si="182"/>
        <v>0</v>
      </c>
      <c r="BC715" s="82"/>
      <c r="BD715" s="80"/>
      <c r="BE715" s="81">
        <f t="shared" si="183"/>
        <v>0</v>
      </c>
      <c r="BF715" s="82"/>
      <c r="BG715" s="80"/>
      <c r="BH715" s="81">
        <f t="shared" si="184"/>
        <v>0</v>
      </c>
      <c r="BI715" s="82"/>
      <c r="BJ715" s="80"/>
      <c r="BK715" s="81">
        <f t="shared" si="185"/>
        <v>0</v>
      </c>
      <c r="BL715" s="82"/>
      <c r="BM715" s="80"/>
      <c r="BN715" s="81">
        <f t="shared" si="186"/>
        <v>0</v>
      </c>
      <c r="BO715" s="82"/>
    </row>
    <row r="716" spans="1:67" ht="23.25" hidden="1" customHeight="1" thickBot="1">
      <c r="A716" s="71">
        <v>85716</v>
      </c>
      <c r="B716" s="71" t="s">
        <v>2242</v>
      </c>
      <c r="C716" s="221" t="str">
        <f ca="1">IF(V716&gt;0,IF($C$12=B716,COUNT($C$12:C715,1),""),"")</f>
        <v/>
      </c>
      <c r="D716" s="221" t="str">
        <f ca="1">IF(V716&gt;0,IF($D$12=B716,COUNT($D$12:D715,1),""),"")</f>
        <v/>
      </c>
      <c r="E716" s="221" t="str">
        <f ca="1">IF(V716&gt;0,IF($E$12=B716,COUNT($E$12:E715,1),""),"")</f>
        <v/>
      </c>
      <c r="F716" s="221" t="str">
        <f ca="1">IF(V716&gt;0,IF($F$12=B716,COUNT($F$12:F715,1),""),"")</f>
        <v/>
      </c>
      <c r="G716" s="120"/>
      <c r="H716" s="115">
        <v>140102</v>
      </c>
      <c r="I716" s="116" t="s">
        <v>703</v>
      </c>
      <c r="J716" s="116" t="s">
        <v>153</v>
      </c>
      <c r="K716" s="324">
        <v>5522000</v>
      </c>
      <c r="L716" s="121">
        <v>421401</v>
      </c>
      <c r="M716" s="117" t="s">
        <v>1248</v>
      </c>
      <c r="N716" s="117" t="s">
        <v>153</v>
      </c>
      <c r="O716" s="324">
        <v>1186000</v>
      </c>
      <c r="P716" s="77">
        <f ca="1">SUMIF($W$12:BO716,$P$11,W716:BO716)</f>
        <v>0</v>
      </c>
      <c r="Q716" s="77">
        <f ca="1">SUMIF($W$12:BP716,$P$11,X716:BP716)</f>
        <v>0</v>
      </c>
      <c r="R716" s="77">
        <f ca="1">SUMIF($W$12:BQ716,$P$11,Y716:BQ716)</f>
        <v>0</v>
      </c>
      <c r="S716" s="78">
        <f t="shared" ca="1" si="187"/>
        <v>0</v>
      </c>
      <c r="T716" s="77">
        <f t="shared" ca="1" si="188"/>
        <v>0</v>
      </c>
      <c r="U716" s="77">
        <f t="shared" ca="1" si="189"/>
        <v>0</v>
      </c>
      <c r="V716" s="79">
        <f t="shared" ca="1" si="190"/>
        <v>0</v>
      </c>
      <c r="W716" s="80"/>
      <c r="X716" s="81">
        <f t="shared" si="174"/>
        <v>0</v>
      </c>
      <c r="Y716" s="82"/>
      <c r="Z716" s="80"/>
      <c r="AA716" s="81">
        <f t="shared" si="175"/>
        <v>0</v>
      </c>
      <c r="AB716" s="82"/>
      <c r="AC716" s="80"/>
      <c r="AD716" s="81">
        <f t="shared" si="176"/>
        <v>0</v>
      </c>
      <c r="AE716" s="82"/>
      <c r="AF716" s="80"/>
      <c r="AG716" s="81">
        <f t="shared" si="177"/>
        <v>0</v>
      </c>
      <c r="AH716" s="82"/>
      <c r="AI716" s="80"/>
      <c r="AJ716" s="81">
        <f t="shared" si="178"/>
        <v>0</v>
      </c>
      <c r="AK716" s="82"/>
      <c r="AL716" s="80"/>
      <c r="AM716" s="81">
        <v>0</v>
      </c>
      <c r="AN716" s="82"/>
      <c r="AO716" s="80"/>
      <c r="AP716" s="81">
        <v>0</v>
      </c>
      <c r="AQ716" s="82"/>
      <c r="AR716" s="80"/>
      <c r="AS716" s="81">
        <f t="shared" si="179"/>
        <v>0</v>
      </c>
      <c r="AT716" s="82"/>
      <c r="AU716" s="80"/>
      <c r="AV716" s="81">
        <f t="shared" si="180"/>
        <v>0</v>
      </c>
      <c r="AW716" s="82"/>
      <c r="AX716" s="80"/>
      <c r="AY716" s="81">
        <f t="shared" si="181"/>
        <v>0</v>
      </c>
      <c r="AZ716" s="82"/>
      <c r="BA716" s="80"/>
      <c r="BB716" s="81">
        <f t="shared" si="182"/>
        <v>0</v>
      </c>
      <c r="BC716" s="82"/>
      <c r="BD716" s="80"/>
      <c r="BE716" s="81">
        <f t="shared" si="183"/>
        <v>0</v>
      </c>
      <c r="BF716" s="82"/>
      <c r="BG716" s="80"/>
      <c r="BH716" s="81">
        <f t="shared" si="184"/>
        <v>0</v>
      </c>
      <c r="BI716" s="82"/>
      <c r="BJ716" s="80"/>
      <c r="BK716" s="81">
        <f t="shared" si="185"/>
        <v>0</v>
      </c>
      <c r="BL716" s="82"/>
      <c r="BM716" s="80"/>
      <c r="BN716" s="81">
        <f t="shared" si="186"/>
        <v>0</v>
      </c>
      <c r="BO716" s="82"/>
    </row>
    <row r="717" spans="1:67" ht="23.25" hidden="1" customHeight="1" thickBot="1">
      <c r="A717" s="71">
        <v>85717</v>
      </c>
      <c r="B717" s="71" t="s">
        <v>2242</v>
      </c>
      <c r="C717" s="221" t="str">
        <f ca="1">IF(V717&gt;0,IF($C$12=B717,COUNT($C$12:C716,1),""),"")</f>
        <v/>
      </c>
      <c r="D717" s="221" t="str">
        <f ca="1">IF(V717&gt;0,IF($D$12=B717,COUNT($D$12:D716,1),""),"")</f>
        <v/>
      </c>
      <c r="E717" s="221" t="str">
        <f ca="1">IF(V717&gt;0,IF($E$12=B717,COUNT($E$12:E716,1),""),"")</f>
        <v/>
      </c>
      <c r="F717" s="221" t="str">
        <f ca="1">IF(V717&gt;0,IF($F$12=B717,COUNT($F$12:F716,1),""),"")</f>
        <v/>
      </c>
      <c r="G717" s="120"/>
      <c r="H717" s="115">
        <v>140103</v>
      </c>
      <c r="I717" s="116" t="s">
        <v>704</v>
      </c>
      <c r="J717" s="116" t="s">
        <v>153</v>
      </c>
      <c r="K717" s="324">
        <v>8564000</v>
      </c>
      <c r="L717" s="121">
        <v>421401</v>
      </c>
      <c r="M717" s="117" t="s">
        <v>1248</v>
      </c>
      <c r="N717" s="117" t="s">
        <v>153</v>
      </c>
      <c r="O717" s="324">
        <v>1186000</v>
      </c>
      <c r="P717" s="77">
        <f ca="1">SUMIF($W$12:BO717,$P$11,W717:BO717)</f>
        <v>0</v>
      </c>
      <c r="Q717" s="77">
        <f ca="1">SUMIF($W$12:BP717,$P$11,X717:BP717)</f>
        <v>0</v>
      </c>
      <c r="R717" s="77">
        <f ca="1">SUMIF($W$12:BQ717,$P$11,Y717:BQ717)</f>
        <v>0</v>
      </c>
      <c r="S717" s="78">
        <f t="shared" ca="1" si="187"/>
        <v>0</v>
      </c>
      <c r="T717" s="77">
        <f t="shared" ca="1" si="188"/>
        <v>0</v>
      </c>
      <c r="U717" s="77">
        <f t="shared" ca="1" si="189"/>
        <v>0</v>
      </c>
      <c r="V717" s="79">
        <f t="shared" ca="1" si="190"/>
        <v>0</v>
      </c>
      <c r="W717" s="80"/>
      <c r="X717" s="81">
        <f t="shared" si="174"/>
        <v>0</v>
      </c>
      <c r="Y717" s="82"/>
      <c r="Z717" s="80"/>
      <c r="AA717" s="81">
        <f t="shared" si="175"/>
        <v>0</v>
      </c>
      <c r="AB717" s="82"/>
      <c r="AC717" s="80"/>
      <c r="AD717" s="81">
        <f t="shared" si="176"/>
        <v>0</v>
      </c>
      <c r="AE717" s="82"/>
      <c r="AF717" s="80"/>
      <c r="AG717" s="81">
        <f t="shared" si="177"/>
        <v>0</v>
      </c>
      <c r="AH717" s="82"/>
      <c r="AI717" s="80"/>
      <c r="AJ717" s="81">
        <f t="shared" si="178"/>
        <v>0</v>
      </c>
      <c r="AK717" s="82"/>
      <c r="AL717" s="80"/>
      <c r="AM717" s="81">
        <v>0</v>
      </c>
      <c r="AN717" s="82"/>
      <c r="AO717" s="80"/>
      <c r="AP717" s="81">
        <v>0</v>
      </c>
      <c r="AQ717" s="82"/>
      <c r="AR717" s="80"/>
      <c r="AS717" s="81">
        <f t="shared" si="179"/>
        <v>0</v>
      </c>
      <c r="AT717" s="82"/>
      <c r="AU717" s="80"/>
      <c r="AV717" s="81">
        <f t="shared" si="180"/>
        <v>0</v>
      </c>
      <c r="AW717" s="82"/>
      <c r="AX717" s="80"/>
      <c r="AY717" s="81">
        <f t="shared" si="181"/>
        <v>0</v>
      </c>
      <c r="AZ717" s="82"/>
      <c r="BA717" s="80"/>
      <c r="BB717" s="81">
        <f t="shared" si="182"/>
        <v>0</v>
      </c>
      <c r="BC717" s="82"/>
      <c r="BD717" s="80"/>
      <c r="BE717" s="81">
        <f t="shared" si="183"/>
        <v>0</v>
      </c>
      <c r="BF717" s="82"/>
      <c r="BG717" s="80"/>
      <c r="BH717" s="81">
        <f t="shared" si="184"/>
        <v>0</v>
      </c>
      <c r="BI717" s="82"/>
      <c r="BJ717" s="80"/>
      <c r="BK717" s="81">
        <f t="shared" si="185"/>
        <v>0</v>
      </c>
      <c r="BL717" s="82"/>
      <c r="BM717" s="80"/>
      <c r="BN717" s="81">
        <f t="shared" si="186"/>
        <v>0</v>
      </c>
      <c r="BO717" s="82"/>
    </row>
    <row r="718" spans="1:67" ht="23.25" hidden="1" customHeight="1" thickBot="1">
      <c r="A718" s="71">
        <v>85718</v>
      </c>
      <c r="B718" s="71" t="s">
        <v>2242</v>
      </c>
      <c r="C718" s="221" t="str">
        <f ca="1">IF(V718&gt;0,IF($C$12=B718,COUNT($C$12:C717,1),""),"")</f>
        <v/>
      </c>
      <c r="D718" s="221" t="str">
        <f ca="1">IF(V718&gt;0,IF($D$12=B718,COUNT($D$12:D717,1),""),"")</f>
        <v/>
      </c>
      <c r="E718" s="221" t="str">
        <f ca="1">IF(V718&gt;0,IF($E$12=B718,COUNT($E$12:E717,1),""),"")</f>
        <v/>
      </c>
      <c r="F718" s="221" t="str">
        <f ca="1">IF(V718&gt;0,IF($F$12=B718,COUNT($F$12:F717,1),""),"")</f>
        <v/>
      </c>
      <c r="G718" s="120">
        <v>304001010</v>
      </c>
      <c r="H718" s="115">
        <v>140104</v>
      </c>
      <c r="I718" s="116" t="s">
        <v>705</v>
      </c>
      <c r="J718" s="116" t="s">
        <v>153</v>
      </c>
      <c r="K718" s="324">
        <v>5335000</v>
      </c>
      <c r="L718" s="121">
        <v>421401</v>
      </c>
      <c r="M718" s="117" t="s">
        <v>1248</v>
      </c>
      <c r="N718" s="117" t="s">
        <v>153</v>
      </c>
      <c r="O718" s="324">
        <v>1186000</v>
      </c>
      <c r="P718" s="77">
        <f ca="1">SUMIF($W$12:BO718,$P$11,W718:BO718)</f>
        <v>0</v>
      </c>
      <c r="Q718" s="77">
        <f ca="1">SUMIF($W$12:BP718,$P$11,X718:BP718)</f>
        <v>0</v>
      </c>
      <c r="R718" s="77">
        <f ca="1">SUMIF($W$12:BQ718,$P$11,Y718:BQ718)</f>
        <v>0</v>
      </c>
      <c r="S718" s="78">
        <f t="shared" ca="1" si="187"/>
        <v>0</v>
      </c>
      <c r="T718" s="77">
        <f t="shared" ca="1" si="188"/>
        <v>0</v>
      </c>
      <c r="U718" s="77">
        <f t="shared" ca="1" si="189"/>
        <v>0</v>
      </c>
      <c r="V718" s="79">
        <f t="shared" ca="1" si="190"/>
        <v>0</v>
      </c>
      <c r="W718" s="80"/>
      <c r="X718" s="81">
        <f t="shared" ref="X718:X781" si="191">W718</f>
        <v>0</v>
      </c>
      <c r="Y718" s="82"/>
      <c r="Z718" s="80"/>
      <c r="AA718" s="81">
        <f t="shared" ref="AA718:AA781" si="192">Z718</f>
        <v>0</v>
      </c>
      <c r="AB718" s="82"/>
      <c r="AC718" s="80"/>
      <c r="AD718" s="81">
        <f t="shared" ref="AD718:AD781" si="193">AC718</f>
        <v>0</v>
      </c>
      <c r="AE718" s="82"/>
      <c r="AF718" s="80"/>
      <c r="AG718" s="81">
        <f t="shared" ref="AG718:AG781" si="194">AF718</f>
        <v>0</v>
      </c>
      <c r="AH718" s="82"/>
      <c r="AI718" s="80"/>
      <c r="AJ718" s="81">
        <f t="shared" ref="AJ718:AJ781" si="195">AI718</f>
        <v>0</v>
      </c>
      <c r="AK718" s="82"/>
      <c r="AL718" s="80"/>
      <c r="AM718" s="81">
        <v>0</v>
      </c>
      <c r="AN718" s="82"/>
      <c r="AO718" s="80"/>
      <c r="AP718" s="81">
        <v>0</v>
      </c>
      <c r="AQ718" s="82"/>
      <c r="AR718" s="80"/>
      <c r="AS718" s="81">
        <f t="shared" ref="AS718:AS781" si="196">AR718</f>
        <v>0</v>
      </c>
      <c r="AT718" s="82"/>
      <c r="AU718" s="80"/>
      <c r="AV718" s="81">
        <f t="shared" ref="AV718:AV781" si="197">AU718</f>
        <v>0</v>
      </c>
      <c r="AW718" s="82"/>
      <c r="AX718" s="80"/>
      <c r="AY718" s="81">
        <f t="shared" ref="AY718:AY781" si="198">AX718</f>
        <v>0</v>
      </c>
      <c r="AZ718" s="82"/>
      <c r="BA718" s="80"/>
      <c r="BB718" s="81">
        <f t="shared" ref="BB718:BB781" si="199">BA718</f>
        <v>0</v>
      </c>
      <c r="BC718" s="82"/>
      <c r="BD718" s="80"/>
      <c r="BE718" s="81">
        <f t="shared" ref="BE718:BE781" si="200">BD718</f>
        <v>0</v>
      </c>
      <c r="BF718" s="82"/>
      <c r="BG718" s="80"/>
      <c r="BH718" s="81">
        <f t="shared" ref="BH718:BH781" si="201">BG718</f>
        <v>0</v>
      </c>
      <c r="BI718" s="82"/>
      <c r="BJ718" s="80"/>
      <c r="BK718" s="81">
        <f t="shared" ref="BK718:BK781" si="202">BJ718</f>
        <v>0</v>
      </c>
      <c r="BL718" s="82"/>
      <c r="BM718" s="80"/>
      <c r="BN718" s="81">
        <f t="shared" ref="BN718:BN781" si="203">BM718</f>
        <v>0</v>
      </c>
      <c r="BO718" s="82"/>
    </row>
    <row r="719" spans="1:67" ht="23.25" hidden="1" customHeight="1" thickBot="1">
      <c r="A719" s="71">
        <v>85719</v>
      </c>
      <c r="B719" s="71" t="s">
        <v>2242</v>
      </c>
      <c r="C719" s="221" t="str">
        <f ca="1">IF(V719&gt;0,IF($C$12=B719,COUNT($C$12:C718,1),""),"")</f>
        <v/>
      </c>
      <c r="D719" s="221" t="str">
        <f ca="1">IF(V719&gt;0,IF($D$12=B719,COUNT($D$12:D718,1),""),"")</f>
        <v/>
      </c>
      <c r="E719" s="221" t="str">
        <f ca="1">IF(V719&gt;0,IF($E$12=B719,COUNT($E$12:E718,1),""),"")</f>
        <v/>
      </c>
      <c r="F719" s="221" t="str">
        <f ca="1">IF(V719&gt;0,IF($F$12=B719,COUNT($F$12:F718,1),""),"")</f>
        <v/>
      </c>
      <c r="G719" s="120">
        <v>30400900</v>
      </c>
      <c r="H719" s="115">
        <v>140105</v>
      </c>
      <c r="I719" s="116" t="s">
        <v>706</v>
      </c>
      <c r="J719" s="116" t="s">
        <v>153</v>
      </c>
      <c r="K719" s="324">
        <v>6879000</v>
      </c>
      <c r="L719" s="121">
        <v>421401</v>
      </c>
      <c r="M719" s="117" t="s">
        <v>1248</v>
      </c>
      <c r="N719" s="117" t="s">
        <v>153</v>
      </c>
      <c r="O719" s="324">
        <v>1186000</v>
      </c>
      <c r="P719" s="77">
        <f ca="1">SUMIF($W$12:BO719,$P$11,W719:BO719)</f>
        <v>0</v>
      </c>
      <c r="Q719" s="77">
        <f ca="1">SUMIF($W$12:BP719,$P$11,X719:BP719)</f>
        <v>0</v>
      </c>
      <c r="R719" s="77">
        <f ca="1">SUMIF($W$12:BQ719,$P$11,Y719:BQ719)</f>
        <v>0</v>
      </c>
      <c r="S719" s="78">
        <f t="shared" ca="1" si="187"/>
        <v>0</v>
      </c>
      <c r="T719" s="77">
        <f t="shared" ca="1" si="188"/>
        <v>0</v>
      </c>
      <c r="U719" s="77">
        <f t="shared" ca="1" si="189"/>
        <v>0</v>
      </c>
      <c r="V719" s="79">
        <f t="shared" ca="1" si="190"/>
        <v>0</v>
      </c>
      <c r="W719" s="80"/>
      <c r="X719" s="81">
        <f t="shared" si="191"/>
        <v>0</v>
      </c>
      <c r="Y719" s="82"/>
      <c r="Z719" s="80"/>
      <c r="AA719" s="81">
        <f t="shared" si="192"/>
        <v>0</v>
      </c>
      <c r="AB719" s="82"/>
      <c r="AC719" s="80"/>
      <c r="AD719" s="81">
        <f t="shared" si="193"/>
        <v>0</v>
      </c>
      <c r="AE719" s="82"/>
      <c r="AF719" s="80"/>
      <c r="AG719" s="81">
        <f t="shared" si="194"/>
        <v>0</v>
      </c>
      <c r="AH719" s="82"/>
      <c r="AI719" s="80"/>
      <c r="AJ719" s="81">
        <f t="shared" si="195"/>
        <v>0</v>
      </c>
      <c r="AK719" s="82"/>
      <c r="AL719" s="80"/>
      <c r="AM719" s="81">
        <v>0</v>
      </c>
      <c r="AN719" s="82"/>
      <c r="AO719" s="80"/>
      <c r="AP719" s="81">
        <v>0</v>
      </c>
      <c r="AQ719" s="82"/>
      <c r="AR719" s="80"/>
      <c r="AS719" s="81">
        <f t="shared" si="196"/>
        <v>0</v>
      </c>
      <c r="AT719" s="82"/>
      <c r="AU719" s="80"/>
      <c r="AV719" s="81">
        <f t="shared" si="197"/>
        <v>0</v>
      </c>
      <c r="AW719" s="82"/>
      <c r="AX719" s="80"/>
      <c r="AY719" s="81">
        <f t="shared" si="198"/>
        <v>0</v>
      </c>
      <c r="AZ719" s="82"/>
      <c r="BA719" s="80"/>
      <c r="BB719" s="81">
        <f t="shared" si="199"/>
        <v>0</v>
      </c>
      <c r="BC719" s="82"/>
      <c r="BD719" s="80"/>
      <c r="BE719" s="81">
        <f t="shared" si="200"/>
        <v>0</v>
      </c>
      <c r="BF719" s="82"/>
      <c r="BG719" s="80"/>
      <c r="BH719" s="81">
        <f t="shared" si="201"/>
        <v>0</v>
      </c>
      <c r="BI719" s="82"/>
      <c r="BJ719" s="80"/>
      <c r="BK719" s="81">
        <f t="shared" si="202"/>
        <v>0</v>
      </c>
      <c r="BL719" s="82"/>
      <c r="BM719" s="80"/>
      <c r="BN719" s="81">
        <f t="shared" si="203"/>
        <v>0</v>
      </c>
      <c r="BO719" s="82"/>
    </row>
    <row r="720" spans="1:67" ht="23.25" hidden="1" customHeight="1" thickBot="1">
      <c r="A720" s="71">
        <v>85720</v>
      </c>
      <c r="B720" s="71" t="s">
        <v>2242</v>
      </c>
      <c r="C720" s="221" t="str">
        <f ca="1">IF(V720&gt;0,IF($C$12=B720,COUNT($C$12:C719,1),""),"")</f>
        <v/>
      </c>
      <c r="D720" s="221" t="str">
        <f ca="1">IF(V720&gt;0,IF($D$12=B720,COUNT($D$12:D719,1),""),"")</f>
        <v/>
      </c>
      <c r="E720" s="221" t="str">
        <f ca="1">IF(V720&gt;0,IF($E$12=B720,COUNT($E$12:E719,1),""),"")</f>
        <v/>
      </c>
      <c r="F720" s="221" t="str">
        <f ca="1">IF(V720&gt;0,IF($F$12=B720,COUNT($F$12:F719,1),""),"")</f>
        <v/>
      </c>
      <c r="G720" s="120"/>
      <c r="H720" s="115">
        <v>140106</v>
      </c>
      <c r="I720" s="116" t="s">
        <v>707</v>
      </c>
      <c r="J720" s="116" t="s">
        <v>153</v>
      </c>
      <c r="K720" s="324">
        <v>10717000</v>
      </c>
      <c r="L720" s="121">
        <v>421401</v>
      </c>
      <c r="M720" s="117" t="s">
        <v>1248</v>
      </c>
      <c r="N720" s="117" t="s">
        <v>153</v>
      </c>
      <c r="O720" s="324">
        <v>1186000</v>
      </c>
      <c r="P720" s="77">
        <f ca="1">SUMIF($W$12:BO720,$P$11,W720:BO720)</f>
        <v>0</v>
      </c>
      <c r="Q720" s="77">
        <f ca="1">SUMIF($W$12:BP720,$P$11,X720:BP720)</f>
        <v>0</v>
      </c>
      <c r="R720" s="77">
        <f ca="1">SUMIF($W$12:BQ720,$P$11,Y720:BQ720)</f>
        <v>0</v>
      </c>
      <c r="S720" s="78">
        <f t="shared" ca="1" si="187"/>
        <v>0</v>
      </c>
      <c r="T720" s="77">
        <f t="shared" ca="1" si="188"/>
        <v>0</v>
      </c>
      <c r="U720" s="77">
        <f t="shared" ca="1" si="189"/>
        <v>0</v>
      </c>
      <c r="V720" s="79">
        <f t="shared" ca="1" si="190"/>
        <v>0</v>
      </c>
      <c r="W720" s="80"/>
      <c r="X720" s="81">
        <f t="shared" si="191"/>
        <v>0</v>
      </c>
      <c r="Y720" s="82"/>
      <c r="Z720" s="80"/>
      <c r="AA720" s="81">
        <f t="shared" si="192"/>
        <v>0</v>
      </c>
      <c r="AB720" s="82"/>
      <c r="AC720" s="80"/>
      <c r="AD720" s="81">
        <f t="shared" si="193"/>
        <v>0</v>
      </c>
      <c r="AE720" s="82"/>
      <c r="AF720" s="80"/>
      <c r="AG720" s="81">
        <f t="shared" si="194"/>
        <v>0</v>
      </c>
      <c r="AH720" s="82"/>
      <c r="AI720" s="80"/>
      <c r="AJ720" s="81">
        <f t="shared" si="195"/>
        <v>0</v>
      </c>
      <c r="AK720" s="82"/>
      <c r="AL720" s="80"/>
      <c r="AM720" s="81">
        <v>0</v>
      </c>
      <c r="AN720" s="82"/>
      <c r="AO720" s="80"/>
      <c r="AP720" s="81">
        <v>0</v>
      </c>
      <c r="AQ720" s="82"/>
      <c r="AR720" s="80"/>
      <c r="AS720" s="81">
        <f t="shared" si="196"/>
        <v>0</v>
      </c>
      <c r="AT720" s="82"/>
      <c r="AU720" s="80"/>
      <c r="AV720" s="81">
        <f t="shared" si="197"/>
        <v>0</v>
      </c>
      <c r="AW720" s="82"/>
      <c r="AX720" s="80"/>
      <c r="AY720" s="81">
        <f t="shared" si="198"/>
        <v>0</v>
      </c>
      <c r="AZ720" s="82"/>
      <c r="BA720" s="80"/>
      <c r="BB720" s="81">
        <f t="shared" si="199"/>
        <v>0</v>
      </c>
      <c r="BC720" s="82"/>
      <c r="BD720" s="80"/>
      <c r="BE720" s="81">
        <f t="shared" si="200"/>
        <v>0</v>
      </c>
      <c r="BF720" s="82"/>
      <c r="BG720" s="80"/>
      <c r="BH720" s="81">
        <f t="shared" si="201"/>
        <v>0</v>
      </c>
      <c r="BI720" s="82"/>
      <c r="BJ720" s="80"/>
      <c r="BK720" s="81">
        <f t="shared" si="202"/>
        <v>0</v>
      </c>
      <c r="BL720" s="82"/>
      <c r="BM720" s="80"/>
      <c r="BN720" s="81">
        <f t="shared" si="203"/>
        <v>0</v>
      </c>
      <c r="BO720" s="82"/>
    </row>
    <row r="721" spans="1:67" ht="23.25" hidden="1" customHeight="1" thickBot="1">
      <c r="A721" s="71">
        <v>85721</v>
      </c>
      <c r="B721" s="71" t="s">
        <v>2242</v>
      </c>
      <c r="C721" s="221" t="str">
        <f ca="1">IF(V721&gt;0,IF($C$12=B721,COUNT($C$12:C720,1),""),"")</f>
        <v/>
      </c>
      <c r="D721" s="221" t="str">
        <f ca="1">IF(V721&gt;0,IF($D$12=B721,COUNT($D$12:D720,1),""),"")</f>
        <v/>
      </c>
      <c r="E721" s="221" t="str">
        <f ca="1">IF(V721&gt;0,IF($E$12=B721,COUNT($E$12:E720,1),""),"")</f>
        <v/>
      </c>
      <c r="F721" s="221" t="str">
        <f ca="1">IF(V721&gt;0,IF($F$12=B721,COUNT($F$12:F720,1),""),"")</f>
        <v/>
      </c>
      <c r="G721" s="120"/>
      <c r="H721" s="115">
        <v>140107</v>
      </c>
      <c r="I721" s="116" t="s">
        <v>708</v>
      </c>
      <c r="J721" s="116" t="s">
        <v>153</v>
      </c>
      <c r="K721" s="324">
        <v>13338000</v>
      </c>
      <c r="L721" s="121">
        <v>421401</v>
      </c>
      <c r="M721" s="117" t="s">
        <v>1248</v>
      </c>
      <c r="N721" s="117" t="s">
        <v>153</v>
      </c>
      <c r="O721" s="324">
        <v>1186000</v>
      </c>
      <c r="P721" s="77">
        <f ca="1">SUMIF($W$12:BO721,$P$11,W721:BO721)</f>
        <v>0</v>
      </c>
      <c r="Q721" s="77">
        <f ca="1">SUMIF($W$12:BP721,$P$11,X721:BP721)</f>
        <v>0</v>
      </c>
      <c r="R721" s="77">
        <f ca="1">SUMIF($W$12:BQ721,$P$11,Y721:BQ721)</f>
        <v>0</v>
      </c>
      <c r="S721" s="78">
        <f t="shared" ca="1" si="187"/>
        <v>0</v>
      </c>
      <c r="T721" s="77">
        <f t="shared" ca="1" si="188"/>
        <v>0</v>
      </c>
      <c r="U721" s="77">
        <f t="shared" ca="1" si="189"/>
        <v>0</v>
      </c>
      <c r="V721" s="79">
        <f t="shared" ca="1" si="190"/>
        <v>0</v>
      </c>
      <c r="W721" s="80"/>
      <c r="X721" s="81">
        <f t="shared" si="191"/>
        <v>0</v>
      </c>
      <c r="Y721" s="82"/>
      <c r="Z721" s="80"/>
      <c r="AA721" s="81">
        <f t="shared" si="192"/>
        <v>0</v>
      </c>
      <c r="AB721" s="82"/>
      <c r="AC721" s="80"/>
      <c r="AD721" s="81">
        <f t="shared" si="193"/>
        <v>0</v>
      </c>
      <c r="AE721" s="82"/>
      <c r="AF721" s="80"/>
      <c r="AG721" s="81">
        <f t="shared" si="194"/>
        <v>0</v>
      </c>
      <c r="AH721" s="82"/>
      <c r="AI721" s="80"/>
      <c r="AJ721" s="81">
        <f t="shared" si="195"/>
        <v>0</v>
      </c>
      <c r="AK721" s="82"/>
      <c r="AL721" s="80"/>
      <c r="AM721" s="81">
        <v>0</v>
      </c>
      <c r="AN721" s="82"/>
      <c r="AO721" s="80"/>
      <c r="AP721" s="81">
        <v>0</v>
      </c>
      <c r="AQ721" s="82"/>
      <c r="AR721" s="80"/>
      <c r="AS721" s="81">
        <f t="shared" si="196"/>
        <v>0</v>
      </c>
      <c r="AT721" s="82"/>
      <c r="AU721" s="80"/>
      <c r="AV721" s="81">
        <f t="shared" si="197"/>
        <v>0</v>
      </c>
      <c r="AW721" s="82"/>
      <c r="AX721" s="80"/>
      <c r="AY721" s="81">
        <f t="shared" si="198"/>
        <v>0</v>
      </c>
      <c r="AZ721" s="82"/>
      <c r="BA721" s="80"/>
      <c r="BB721" s="81">
        <f t="shared" si="199"/>
        <v>0</v>
      </c>
      <c r="BC721" s="82"/>
      <c r="BD721" s="80"/>
      <c r="BE721" s="81">
        <f t="shared" si="200"/>
        <v>0</v>
      </c>
      <c r="BF721" s="82"/>
      <c r="BG721" s="80"/>
      <c r="BH721" s="81">
        <f t="shared" si="201"/>
        <v>0</v>
      </c>
      <c r="BI721" s="82"/>
      <c r="BJ721" s="80"/>
      <c r="BK721" s="81">
        <f t="shared" si="202"/>
        <v>0</v>
      </c>
      <c r="BL721" s="82"/>
      <c r="BM721" s="80"/>
      <c r="BN721" s="81">
        <f t="shared" si="203"/>
        <v>0</v>
      </c>
      <c r="BO721" s="82"/>
    </row>
    <row r="722" spans="1:67" ht="23.25" hidden="1" customHeight="1" thickBot="1">
      <c r="A722" s="71">
        <v>85722</v>
      </c>
      <c r="B722" s="71" t="s">
        <v>2242</v>
      </c>
      <c r="C722" s="221" t="str">
        <f ca="1">IF(V722&gt;0,IF($C$12=B722,COUNT($C$12:C721,1),""),"")</f>
        <v/>
      </c>
      <c r="D722" s="221" t="str">
        <f ca="1">IF(V722&gt;0,IF($D$12=B722,COUNT($D$12:D721,1),""),"")</f>
        <v/>
      </c>
      <c r="E722" s="221" t="str">
        <f ca="1">IF(V722&gt;0,IF($E$12=B722,COUNT($E$12:E721,1),""),"")</f>
        <v/>
      </c>
      <c r="F722" s="221" t="str">
        <f ca="1">IF(V722&gt;0,IF($F$12=B722,COUNT($F$12:F721,1),""),"")</f>
        <v/>
      </c>
      <c r="G722" s="120">
        <v>304001020</v>
      </c>
      <c r="H722" s="115">
        <v>140108</v>
      </c>
      <c r="I722" s="116" t="s">
        <v>709</v>
      </c>
      <c r="J722" s="116" t="s">
        <v>153</v>
      </c>
      <c r="K722" s="324">
        <v>7066000</v>
      </c>
      <c r="L722" s="121">
        <v>421401</v>
      </c>
      <c r="M722" s="117" t="s">
        <v>1248</v>
      </c>
      <c r="N722" s="117" t="s">
        <v>153</v>
      </c>
      <c r="O722" s="324">
        <v>1186000</v>
      </c>
      <c r="P722" s="77">
        <f ca="1">SUMIF($W$12:BO722,$P$11,W722:BO722)</f>
        <v>0</v>
      </c>
      <c r="Q722" s="77">
        <f ca="1">SUMIF($W$12:BP722,$P$11,X722:BP722)</f>
        <v>0</v>
      </c>
      <c r="R722" s="77">
        <f ca="1">SUMIF($W$12:BQ722,$P$11,Y722:BQ722)</f>
        <v>0</v>
      </c>
      <c r="S722" s="78">
        <f t="shared" ca="1" si="187"/>
        <v>0</v>
      </c>
      <c r="T722" s="77">
        <f t="shared" ca="1" si="188"/>
        <v>0</v>
      </c>
      <c r="U722" s="77">
        <f t="shared" ca="1" si="189"/>
        <v>0</v>
      </c>
      <c r="V722" s="79">
        <f t="shared" ca="1" si="190"/>
        <v>0</v>
      </c>
      <c r="W722" s="80"/>
      <c r="X722" s="81">
        <f t="shared" si="191"/>
        <v>0</v>
      </c>
      <c r="Y722" s="82"/>
      <c r="Z722" s="80"/>
      <c r="AA722" s="81">
        <f t="shared" si="192"/>
        <v>0</v>
      </c>
      <c r="AB722" s="82"/>
      <c r="AC722" s="80"/>
      <c r="AD722" s="81">
        <f t="shared" si="193"/>
        <v>0</v>
      </c>
      <c r="AE722" s="82"/>
      <c r="AF722" s="80"/>
      <c r="AG722" s="81">
        <f t="shared" si="194"/>
        <v>0</v>
      </c>
      <c r="AH722" s="82"/>
      <c r="AI722" s="80"/>
      <c r="AJ722" s="81">
        <f t="shared" si="195"/>
        <v>0</v>
      </c>
      <c r="AK722" s="82"/>
      <c r="AL722" s="80"/>
      <c r="AM722" s="81">
        <v>0</v>
      </c>
      <c r="AN722" s="82"/>
      <c r="AO722" s="80"/>
      <c r="AP722" s="81">
        <v>0</v>
      </c>
      <c r="AQ722" s="82"/>
      <c r="AR722" s="80"/>
      <c r="AS722" s="81">
        <f t="shared" si="196"/>
        <v>0</v>
      </c>
      <c r="AT722" s="82"/>
      <c r="AU722" s="80"/>
      <c r="AV722" s="81">
        <f t="shared" si="197"/>
        <v>0</v>
      </c>
      <c r="AW722" s="82"/>
      <c r="AX722" s="80"/>
      <c r="AY722" s="81">
        <f t="shared" si="198"/>
        <v>0</v>
      </c>
      <c r="AZ722" s="82"/>
      <c r="BA722" s="80"/>
      <c r="BB722" s="81">
        <f t="shared" si="199"/>
        <v>0</v>
      </c>
      <c r="BC722" s="82"/>
      <c r="BD722" s="80"/>
      <c r="BE722" s="81">
        <f t="shared" si="200"/>
        <v>0</v>
      </c>
      <c r="BF722" s="82"/>
      <c r="BG722" s="80"/>
      <c r="BH722" s="81">
        <f t="shared" si="201"/>
        <v>0</v>
      </c>
      <c r="BI722" s="82"/>
      <c r="BJ722" s="80"/>
      <c r="BK722" s="81">
        <f t="shared" si="202"/>
        <v>0</v>
      </c>
      <c r="BL722" s="82"/>
      <c r="BM722" s="80"/>
      <c r="BN722" s="81">
        <f t="shared" si="203"/>
        <v>0</v>
      </c>
      <c r="BO722" s="82"/>
    </row>
    <row r="723" spans="1:67" ht="23.25" hidden="1" customHeight="1" thickBot="1">
      <c r="A723" s="71">
        <v>85723</v>
      </c>
      <c r="B723" s="71" t="s">
        <v>2242</v>
      </c>
      <c r="C723" s="221" t="str">
        <f ca="1">IF(V723&gt;0,IF($C$12=B723,COUNT($C$12:C722,1),""),"")</f>
        <v/>
      </c>
      <c r="D723" s="221" t="str">
        <f ca="1">IF(V723&gt;0,IF($D$12=B723,COUNT($D$12:D722,1),""),"")</f>
        <v/>
      </c>
      <c r="E723" s="221" t="str">
        <f ca="1">IF(V723&gt;0,IF($E$12=B723,COUNT($E$12:E722,1),""),"")</f>
        <v/>
      </c>
      <c r="F723" s="221" t="str">
        <f ca="1">IF(V723&gt;0,IF($F$12=B723,COUNT($F$12:F722,1),""),"")</f>
        <v/>
      </c>
      <c r="G723" s="120">
        <v>304001025</v>
      </c>
      <c r="H723" s="115">
        <v>140109</v>
      </c>
      <c r="I723" s="116" t="s">
        <v>710</v>
      </c>
      <c r="J723" s="116" t="s">
        <v>153</v>
      </c>
      <c r="K723" s="324">
        <v>9219000</v>
      </c>
      <c r="L723" s="121">
        <v>421401</v>
      </c>
      <c r="M723" s="117" t="s">
        <v>1248</v>
      </c>
      <c r="N723" s="117" t="s">
        <v>153</v>
      </c>
      <c r="O723" s="324">
        <v>1186000</v>
      </c>
      <c r="P723" s="77">
        <f ca="1">SUMIF($W$12:BO723,$P$11,W723:BO723)</f>
        <v>0</v>
      </c>
      <c r="Q723" s="77">
        <f ca="1">SUMIF($W$12:BP723,$P$11,X723:BP723)</f>
        <v>0</v>
      </c>
      <c r="R723" s="77">
        <f ca="1">SUMIF($W$12:BQ723,$P$11,Y723:BQ723)</f>
        <v>0</v>
      </c>
      <c r="S723" s="78">
        <f t="shared" ca="1" si="187"/>
        <v>0</v>
      </c>
      <c r="T723" s="77">
        <f t="shared" ca="1" si="188"/>
        <v>0</v>
      </c>
      <c r="U723" s="77">
        <f t="shared" ca="1" si="189"/>
        <v>0</v>
      </c>
      <c r="V723" s="79">
        <f t="shared" ca="1" si="190"/>
        <v>0</v>
      </c>
      <c r="W723" s="80"/>
      <c r="X723" s="81">
        <f t="shared" si="191"/>
        <v>0</v>
      </c>
      <c r="Y723" s="82"/>
      <c r="Z723" s="80"/>
      <c r="AA723" s="81">
        <f t="shared" si="192"/>
        <v>0</v>
      </c>
      <c r="AB723" s="82"/>
      <c r="AC723" s="80"/>
      <c r="AD723" s="81">
        <f t="shared" si="193"/>
        <v>0</v>
      </c>
      <c r="AE723" s="82"/>
      <c r="AF723" s="80"/>
      <c r="AG723" s="81">
        <f t="shared" si="194"/>
        <v>0</v>
      </c>
      <c r="AH723" s="82"/>
      <c r="AI723" s="80"/>
      <c r="AJ723" s="81">
        <f t="shared" si="195"/>
        <v>0</v>
      </c>
      <c r="AK723" s="82"/>
      <c r="AL723" s="80"/>
      <c r="AM723" s="81">
        <v>0</v>
      </c>
      <c r="AN723" s="82"/>
      <c r="AO723" s="80"/>
      <c r="AP723" s="81">
        <v>0</v>
      </c>
      <c r="AQ723" s="82"/>
      <c r="AR723" s="80"/>
      <c r="AS723" s="81">
        <f t="shared" si="196"/>
        <v>0</v>
      </c>
      <c r="AT723" s="82"/>
      <c r="AU723" s="80"/>
      <c r="AV723" s="81">
        <f t="shared" si="197"/>
        <v>0</v>
      </c>
      <c r="AW723" s="82"/>
      <c r="AX723" s="80"/>
      <c r="AY723" s="81">
        <f t="shared" si="198"/>
        <v>0</v>
      </c>
      <c r="AZ723" s="82"/>
      <c r="BA723" s="80"/>
      <c r="BB723" s="81">
        <f t="shared" si="199"/>
        <v>0</v>
      </c>
      <c r="BC723" s="82"/>
      <c r="BD723" s="80"/>
      <c r="BE723" s="81">
        <f t="shared" si="200"/>
        <v>0</v>
      </c>
      <c r="BF723" s="82"/>
      <c r="BG723" s="80"/>
      <c r="BH723" s="81">
        <f t="shared" si="201"/>
        <v>0</v>
      </c>
      <c r="BI723" s="82"/>
      <c r="BJ723" s="80"/>
      <c r="BK723" s="81">
        <f t="shared" si="202"/>
        <v>0</v>
      </c>
      <c r="BL723" s="82"/>
      <c r="BM723" s="80"/>
      <c r="BN723" s="81">
        <f t="shared" si="203"/>
        <v>0</v>
      </c>
      <c r="BO723" s="82"/>
    </row>
    <row r="724" spans="1:67" ht="23.25" hidden="1" customHeight="1" thickBot="1">
      <c r="A724" s="71">
        <v>85724</v>
      </c>
      <c r="B724" s="71" t="s">
        <v>2242</v>
      </c>
      <c r="C724" s="221" t="str">
        <f ca="1">IF(V724&gt;0,IF($C$12=B724,COUNT($C$12:C723,1),""),"")</f>
        <v/>
      </c>
      <c r="D724" s="221" t="str">
        <f ca="1">IF(V724&gt;0,IF($D$12=B724,COUNT($D$12:D723,1),""),"")</f>
        <v/>
      </c>
      <c r="E724" s="221" t="str">
        <f ca="1">IF(V724&gt;0,IF($E$12=B724,COUNT($E$12:E723,1),""),"")</f>
        <v/>
      </c>
      <c r="F724" s="221" t="str">
        <f ca="1">IF(V724&gt;0,IF($F$12=B724,COUNT($F$12:F723,1),""),"")</f>
        <v/>
      </c>
      <c r="G724" s="120"/>
      <c r="H724" s="115">
        <v>140110</v>
      </c>
      <c r="I724" s="116" t="s">
        <v>711</v>
      </c>
      <c r="J724" s="116" t="s">
        <v>153</v>
      </c>
      <c r="K724" s="324">
        <v>14274000</v>
      </c>
      <c r="L724" s="121">
        <v>421401</v>
      </c>
      <c r="M724" s="117" t="s">
        <v>1248</v>
      </c>
      <c r="N724" s="117" t="s">
        <v>153</v>
      </c>
      <c r="O724" s="324">
        <v>1186000</v>
      </c>
      <c r="P724" s="77">
        <f ca="1">SUMIF($W$12:BO724,$P$11,W724:BO724)</f>
        <v>0</v>
      </c>
      <c r="Q724" s="77">
        <f ca="1">SUMIF($W$12:BP724,$P$11,X724:BP724)</f>
        <v>0</v>
      </c>
      <c r="R724" s="77">
        <f ca="1">SUMIF($W$12:BQ724,$P$11,Y724:BQ724)</f>
        <v>0</v>
      </c>
      <c r="S724" s="78">
        <f t="shared" ca="1" si="187"/>
        <v>0</v>
      </c>
      <c r="T724" s="77">
        <f t="shared" ca="1" si="188"/>
        <v>0</v>
      </c>
      <c r="U724" s="77">
        <f t="shared" ca="1" si="189"/>
        <v>0</v>
      </c>
      <c r="V724" s="79">
        <f t="shared" ca="1" si="190"/>
        <v>0</v>
      </c>
      <c r="W724" s="80"/>
      <c r="X724" s="81">
        <f t="shared" si="191"/>
        <v>0</v>
      </c>
      <c r="Y724" s="82"/>
      <c r="Z724" s="80"/>
      <c r="AA724" s="81">
        <f t="shared" si="192"/>
        <v>0</v>
      </c>
      <c r="AB724" s="82"/>
      <c r="AC724" s="80"/>
      <c r="AD724" s="81">
        <f t="shared" si="193"/>
        <v>0</v>
      </c>
      <c r="AE724" s="82"/>
      <c r="AF724" s="80"/>
      <c r="AG724" s="81">
        <f t="shared" si="194"/>
        <v>0</v>
      </c>
      <c r="AH724" s="82"/>
      <c r="AI724" s="80"/>
      <c r="AJ724" s="81">
        <f t="shared" si="195"/>
        <v>0</v>
      </c>
      <c r="AK724" s="82"/>
      <c r="AL724" s="80"/>
      <c r="AM724" s="81">
        <v>0</v>
      </c>
      <c r="AN724" s="82"/>
      <c r="AO724" s="80"/>
      <c r="AP724" s="81">
        <v>0</v>
      </c>
      <c r="AQ724" s="82"/>
      <c r="AR724" s="80"/>
      <c r="AS724" s="81">
        <f t="shared" si="196"/>
        <v>0</v>
      </c>
      <c r="AT724" s="82"/>
      <c r="AU724" s="80"/>
      <c r="AV724" s="81">
        <f t="shared" si="197"/>
        <v>0</v>
      </c>
      <c r="AW724" s="82"/>
      <c r="AX724" s="80"/>
      <c r="AY724" s="81">
        <f t="shared" si="198"/>
        <v>0</v>
      </c>
      <c r="AZ724" s="82"/>
      <c r="BA724" s="80"/>
      <c r="BB724" s="81">
        <f t="shared" si="199"/>
        <v>0</v>
      </c>
      <c r="BC724" s="82"/>
      <c r="BD724" s="80"/>
      <c r="BE724" s="81">
        <f t="shared" si="200"/>
        <v>0</v>
      </c>
      <c r="BF724" s="82"/>
      <c r="BG724" s="80"/>
      <c r="BH724" s="81">
        <f t="shared" si="201"/>
        <v>0</v>
      </c>
      <c r="BI724" s="82"/>
      <c r="BJ724" s="80"/>
      <c r="BK724" s="81">
        <f t="shared" si="202"/>
        <v>0</v>
      </c>
      <c r="BL724" s="82"/>
      <c r="BM724" s="80"/>
      <c r="BN724" s="81">
        <f t="shared" si="203"/>
        <v>0</v>
      </c>
      <c r="BO724" s="82"/>
    </row>
    <row r="725" spans="1:67" ht="23.25" hidden="1" customHeight="1" thickBot="1">
      <c r="A725" s="71">
        <v>85725</v>
      </c>
      <c r="B725" s="71" t="s">
        <v>2242</v>
      </c>
      <c r="C725" s="221" t="str">
        <f ca="1">IF(V725&gt;0,IF($C$12=B725,COUNT($C$12:C724,1),""),"")</f>
        <v/>
      </c>
      <c r="D725" s="221" t="str">
        <f ca="1">IF(V725&gt;0,IF($D$12=B725,COUNT($D$12:D724,1),""),"")</f>
        <v/>
      </c>
      <c r="E725" s="221" t="str">
        <f ca="1">IF(V725&gt;0,IF($E$12=B725,COUNT($E$12:E724,1),""),"")</f>
        <v/>
      </c>
      <c r="F725" s="221" t="str">
        <f ca="1">IF(V725&gt;0,IF($F$12=B725,COUNT($F$12:F724,1),""),"")</f>
        <v/>
      </c>
      <c r="G725" s="120"/>
      <c r="H725" s="115">
        <v>140111</v>
      </c>
      <c r="I725" s="116" t="s">
        <v>712</v>
      </c>
      <c r="J725" s="116" t="s">
        <v>153</v>
      </c>
      <c r="K725" s="324">
        <v>17924000</v>
      </c>
      <c r="L725" s="121">
        <v>421401</v>
      </c>
      <c r="M725" s="117" t="s">
        <v>1248</v>
      </c>
      <c r="N725" s="117" t="s">
        <v>153</v>
      </c>
      <c r="O725" s="324">
        <v>1186000</v>
      </c>
      <c r="P725" s="77">
        <f ca="1">SUMIF($W$12:BO725,$P$11,W725:BO725)</f>
        <v>0</v>
      </c>
      <c r="Q725" s="77">
        <f ca="1">SUMIF($W$12:BP725,$P$11,X725:BP725)</f>
        <v>0</v>
      </c>
      <c r="R725" s="77">
        <f ca="1">SUMIF($W$12:BQ725,$P$11,Y725:BQ725)</f>
        <v>0</v>
      </c>
      <c r="S725" s="78">
        <f t="shared" ca="1" si="187"/>
        <v>0</v>
      </c>
      <c r="T725" s="77">
        <f t="shared" ca="1" si="188"/>
        <v>0</v>
      </c>
      <c r="U725" s="77">
        <f t="shared" ca="1" si="189"/>
        <v>0</v>
      </c>
      <c r="V725" s="79">
        <f t="shared" ca="1" si="190"/>
        <v>0</v>
      </c>
      <c r="W725" s="80"/>
      <c r="X725" s="81">
        <f t="shared" si="191"/>
        <v>0</v>
      </c>
      <c r="Y725" s="82"/>
      <c r="Z725" s="80"/>
      <c r="AA725" s="81">
        <f t="shared" si="192"/>
        <v>0</v>
      </c>
      <c r="AB725" s="82"/>
      <c r="AC725" s="80"/>
      <c r="AD725" s="81">
        <f t="shared" si="193"/>
        <v>0</v>
      </c>
      <c r="AE725" s="82"/>
      <c r="AF725" s="80"/>
      <c r="AG725" s="81">
        <f t="shared" si="194"/>
        <v>0</v>
      </c>
      <c r="AH725" s="82"/>
      <c r="AI725" s="80"/>
      <c r="AJ725" s="81">
        <f t="shared" si="195"/>
        <v>0</v>
      </c>
      <c r="AK725" s="82"/>
      <c r="AL725" s="80"/>
      <c r="AM725" s="81">
        <v>0</v>
      </c>
      <c r="AN725" s="82"/>
      <c r="AO725" s="80"/>
      <c r="AP725" s="81">
        <v>0</v>
      </c>
      <c r="AQ725" s="82"/>
      <c r="AR725" s="80"/>
      <c r="AS725" s="81">
        <f t="shared" si="196"/>
        <v>0</v>
      </c>
      <c r="AT725" s="82"/>
      <c r="AU725" s="80"/>
      <c r="AV725" s="81">
        <f t="shared" si="197"/>
        <v>0</v>
      </c>
      <c r="AW725" s="82"/>
      <c r="AX725" s="80"/>
      <c r="AY725" s="81">
        <f t="shared" si="198"/>
        <v>0</v>
      </c>
      <c r="AZ725" s="82"/>
      <c r="BA725" s="80"/>
      <c r="BB725" s="81">
        <f t="shared" si="199"/>
        <v>0</v>
      </c>
      <c r="BC725" s="82"/>
      <c r="BD725" s="80"/>
      <c r="BE725" s="81">
        <f t="shared" si="200"/>
        <v>0</v>
      </c>
      <c r="BF725" s="82"/>
      <c r="BG725" s="80"/>
      <c r="BH725" s="81">
        <f t="shared" si="201"/>
        <v>0</v>
      </c>
      <c r="BI725" s="82"/>
      <c r="BJ725" s="80"/>
      <c r="BK725" s="81">
        <f t="shared" si="202"/>
        <v>0</v>
      </c>
      <c r="BL725" s="82"/>
      <c r="BM725" s="80"/>
      <c r="BN725" s="81">
        <f t="shared" si="203"/>
        <v>0</v>
      </c>
      <c r="BO725" s="82"/>
    </row>
    <row r="726" spans="1:67" ht="23.25" hidden="1" customHeight="1" thickBot="1">
      <c r="A726" s="71">
        <v>85726</v>
      </c>
      <c r="B726" s="71" t="s">
        <v>2242</v>
      </c>
      <c r="C726" s="221" t="str">
        <f ca="1">IF(V726&gt;0,IF($C$12=B726,COUNT($C$12:C725,1),""),"")</f>
        <v/>
      </c>
      <c r="D726" s="221" t="str">
        <f ca="1">IF(V726&gt;0,IF($D$12=B726,COUNT($D$12:D725,1),""),"")</f>
        <v/>
      </c>
      <c r="E726" s="221" t="str">
        <f ca="1">IF(V726&gt;0,IF($E$12=B726,COUNT($E$12:E725,1),""),"")</f>
        <v/>
      </c>
      <c r="F726" s="221" t="str">
        <f ca="1">IF(V726&gt;0,IF($F$12=B726,COUNT($F$12:F725,1),""),"")</f>
        <v/>
      </c>
      <c r="G726" s="120" t="s">
        <v>1725</v>
      </c>
      <c r="H726" s="115">
        <v>140112</v>
      </c>
      <c r="I726" s="116" t="s">
        <v>713</v>
      </c>
      <c r="J726" s="116" t="s">
        <v>153</v>
      </c>
      <c r="K726" s="324">
        <v>8470000</v>
      </c>
      <c r="L726" s="121">
        <v>421401</v>
      </c>
      <c r="M726" s="117" t="s">
        <v>1248</v>
      </c>
      <c r="N726" s="117" t="s">
        <v>153</v>
      </c>
      <c r="O726" s="324">
        <v>1186000</v>
      </c>
      <c r="P726" s="77">
        <f ca="1">SUMIF($W$12:BO726,$P$11,W726:BO726)</f>
        <v>0</v>
      </c>
      <c r="Q726" s="77">
        <f ca="1">SUMIF($W$12:BP726,$P$11,X726:BP726)</f>
        <v>0</v>
      </c>
      <c r="R726" s="77">
        <f ca="1">SUMIF($W$12:BQ726,$P$11,Y726:BQ726)</f>
        <v>0</v>
      </c>
      <c r="S726" s="78">
        <f t="shared" ca="1" si="187"/>
        <v>0</v>
      </c>
      <c r="T726" s="77">
        <f t="shared" ca="1" si="188"/>
        <v>0</v>
      </c>
      <c r="U726" s="77">
        <f t="shared" ca="1" si="189"/>
        <v>0</v>
      </c>
      <c r="V726" s="79">
        <f t="shared" ca="1" si="190"/>
        <v>0</v>
      </c>
      <c r="W726" s="80"/>
      <c r="X726" s="81">
        <f t="shared" si="191"/>
        <v>0</v>
      </c>
      <c r="Y726" s="82"/>
      <c r="Z726" s="80"/>
      <c r="AA726" s="81">
        <f t="shared" si="192"/>
        <v>0</v>
      </c>
      <c r="AB726" s="82"/>
      <c r="AC726" s="80"/>
      <c r="AD726" s="81">
        <f t="shared" si="193"/>
        <v>0</v>
      </c>
      <c r="AE726" s="82"/>
      <c r="AF726" s="80"/>
      <c r="AG726" s="81">
        <f t="shared" si="194"/>
        <v>0</v>
      </c>
      <c r="AH726" s="82"/>
      <c r="AI726" s="80"/>
      <c r="AJ726" s="81">
        <f t="shared" si="195"/>
        <v>0</v>
      </c>
      <c r="AK726" s="82"/>
      <c r="AL726" s="80"/>
      <c r="AM726" s="81">
        <v>0</v>
      </c>
      <c r="AN726" s="82"/>
      <c r="AO726" s="80"/>
      <c r="AP726" s="81">
        <v>0</v>
      </c>
      <c r="AQ726" s="82"/>
      <c r="AR726" s="80"/>
      <c r="AS726" s="81">
        <f t="shared" si="196"/>
        <v>0</v>
      </c>
      <c r="AT726" s="82"/>
      <c r="AU726" s="80"/>
      <c r="AV726" s="81">
        <f t="shared" si="197"/>
        <v>0</v>
      </c>
      <c r="AW726" s="82"/>
      <c r="AX726" s="80"/>
      <c r="AY726" s="81">
        <f t="shared" si="198"/>
        <v>0</v>
      </c>
      <c r="AZ726" s="82"/>
      <c r="BA726" s="80"/>
      <c r="BB726" s="81">
        <f t="shared" si="199"/>
        <v>0</v>
      </c>
      <c r="BC726" s="82"/>
      <c r="BD726" s="80"/>
      <c r="BE726" s="81">
        <f t="shared" si="200"/>
        <v>0</v>
      </c>
      <c r="BF726" s="82"/>
      <c r="BG726" s="80"/>
      <c r="BH726" s="81">
        <f t="shared" si="201"/>
        <v>0</v>
      </c>
      <c r="BI726" s="82"/>
      <c r="BJ726" s="80"/>
      <c r="BK726" s="81">
        <f t="shared" si="202"/>
        <v>0</v>
      </c>
      <c r="BL726" s="82"/>
      <c r="BM726" s="80"/>
      <c r="BN726" s="81">
        <f t="shared" si="203"/>
        <v>0</v>
      </c>
      <c r="BO726" s="82"/>
    </row>
    <row r="727" spans="1:67" ht="23.25" hidden="1" customHeight="1" thickBot="1">
      <c r="A727" s="71">
        <v>85727</v>
      </c>
      <c r="B727" s="71" t="s">
        <v>2242</v>
      </c>
      <c r="C727" s="221" t="str">
        <f ca="1">IF(V727&gt;0,IF($C$12=B727,COUNT($C$12:C726,1),""),"")</f>
        <v/>
      </c>
      <c r="D727" s="221" t="str">
        <f ca="1">IF(V727&gt;0,IF($D$12=B727,COUNT($D$12:D726,1),""),"")</f>
        <v/>
      </c>
      <c r="E727" s="221" t="str">
        <f ca="1">IF(V727&gt;0,IF($E$12=B727,COUNT($E$12:E726,1),""),"")</f>
        <v/>
      </c>
      <c r="F727" s="221" t="str">
        <f ca="1">IF(V727&gt;0,IF($F$12=B727,COUNT($F$12:F726,1),""),"")</f>
        <v/>
      </c>
      <c r="G727" s="120">
        <v>304001000</v>
      </c>
      <c r="H727" s="115">
        <v>140113</v>
      </c>
      <c r="I727" s="116" t="s">
        <v>714</v>
      </c>
      <c r="J727" s="116" t="s">
        <v>153</v>
      </c>
      <c r="K727" s="324">
        <v>11044000</v>
      </c>
      <c r="L727" s="121">
        <v>421401</v>
      </c>
      <c r="M727" s="117" t="s">
        <v>1248</v>
      </c>
      <c r="N727" s="117" t="s">
        <v>153</v>
      </c>
      <c r="O727" s="324">
        <v>1186000</v>
      </c>
      <c r="P727" s="77">
        <f ca="1">SUMIF($W$12:BO727,$P$11,W727:BO727)</f>
        <v>0</v>
      </c>
      <c r="Q727" s="77">
        <f ca="1">SUMIF($W$12:BP727,$P$11,X727:BP727)</f>
        <v>0</v>
      </c>
      <c r="R727" s="77">
        <f ca="1">SUMIF($W$12:BQ727,$P$11,Y727:BQ727)</f>
        <v>0</v>
      </c>
      <c r="S727" s="78">
        <f t="shared" ca="1" si="187"/>
        <v>0</v>
      </c>
      <c r="T727" s="77">
        <f t="shared" ca="1" si="188"/>
        <v>0</v>
      </c>
      <c r="U727" s="77">
        <f t="shared" ca="1" si="189"/>
        <v>0</v>
      </c>
      <c r="V727" s="79">
        <f t="shared" ca="1" si="190"/>
        <v>0</v>
      </c>
      <c r="W727" s="80"/>
      <c r="X727" s="81">
        <f t="shared" si="191"/>
        <v>0</v>
      </c>
      <c r="Y727" s="82"/>
      <c r="Z727" s="80"/>
      <c r="AA727" s="81">
        <f t="shared" si="192"/>
        <v>0</v>
      </c>
      <c r="AB727" s="82"/>
      <c r="AC727" s="80"/>
      <c r="AD727" s="81">
        <f t="shared" si="193"/>
        <v>0</v>
      </c>
      <c r="AE727" s="82"/>
      <c r="AF727" s="80"/>
      <c r="AG727" s="81">
        <f t="shared" si="194"/>
        <v>0</v>
      </c>
      <c r="AH727" s="82"/>
      <c r="AI727" s="80"/>
      <c r="AJ727" s="81">
        <f t="shared" si="195"/>
        <v>0</v>
      </c>
      <c r="AK727" s="82"/>
      <c r="AL727" s="80"/>
      <c r="AM727" s="81">
        <v>0</v>
      </c>
      <c r="AN727" s="82"/>
      <c r="AO727" s="80"/>
      <c r="AP727" s="81">
        <v>0</v>
      </c>
      <c r="AQ727" s="82"/>
      <c r="AR727" s="80"/>
      <c r="AS727" s="81">
        <f t="shared" si="196"/>
        <v>0</v>
      </c>
      <c r="AT727" s="82"/>
      <c r="AU727" s="80"/>
      <c r="AV727" s="81">
        <f t="shared" si="197"/>
        <v>0</v>
      </c>
      <c r="AW727" s="82"/>
      <c r="AX727" s="80"/>
      <c r="AY727" s="81">
        <f t="shared" si="198"/>
        <v>0</v>
      </c>
      <c r="AZ727" s="82"/>
      <c r="BA727" s="80"/>
      <c r="BB727" s="81">
        <f t="shared" si="199"/>
        <v>0</v>
      </c>
      <c r="BC727" s="82"/>
      <c r="BD727" s="80"/>
      <c r="BE727" s="81">
        <f t="shared" si="200"/>
        <v>0</v>
      </c>
      <c r="BF727" s="82"/>
      <c r="BG727" s="80"/>
      <c r="BH727" s="81">
        <f t="shared" si="201"/>
        <v>0</v>
      </c>
      <c r="BI727" s="82"/>
      <c r="BJ727" s="80"/>
      <c r="BK727" s="81">
        <f t="shared" si="202"/>
        <v>0</v>
      </c>
      <c r="BL727" s="82"/>
      <c r="BM727" s="80"/>
      <c r="BN727" s="81">
        <f t="shared" si="203"/>
        <v>0</v>
      </c>
      <c r="BO727" s="82"/>
    </row>
    <row r="728" spans="1:67" ht="23.25" hidden="1" customHeight="1" thickBot="1">
      <c r="A728" s="71">
        <v>85728</v>
      </c>
      <c r="B728" s="71" t="s">
        <v>2242</v>
      </c>
      <c r="C728" s="221" t="str">
        <f ca="1">IF(V728&gt;0,IF($C$12=B728,COUNT($C$12:C727,1),""),"")</f>
        <v/>
      </c>
      <c r="D728" s="221" t="str">
        <f ca="1">IF(V728&gt;0,IF($D$12=B728,COUNT($D$12:D727,1),""),"")</f>
        <v/>
      </c>
      <c r="E728" s="221" t="str">
        <f ca="1">IF(V728&gt;0,IF($E$12=B728,COUNT($E$12:E727,1),""),"")</f>
        <v/>
      </c>
      <c r="F728" s="221" t="str">
        <f ca="1">IF(V728&gt;0,IF($F$12=B728,COUNT($F$12:F727,1),""),"")</f>
        <v/>
      </c>
      <c r="G728" s="120"/>
      <c r="H728" s="115">
        <v>140114</v>
      </c>
      <c r="I728" s="116" t="s">
        <v>715</v>
      </c>
      <c r="J728" s="116" t="s">
        <v>153</v>
      </c>
      <c r="K728" s="324">
        <v>17082000</v>
      </c>
      <c r="L728" s="121">
        <v>421401</v>
      </c>
      <c r="M728" s="117" t="s">
        <v>1248</v>
      </c>
      <c r="N728" s="117" t="s">
        <v>153</v>
      </c>
      <c r="O728" s="324">
        <v>1186000</v>
      </c>
      <c r="P728" s="77">
        <f ca="1">SUMIF($W$12:BO728,$P$11,W728:BO728)</f>
        <v>0</v>
      </c>
      <c r="Q728" s="77">
        <f ca="1">SUMIF($W$12:BP728,$P$11,X728:BP728)</f>
        <v>0</v>
      </c>
      <c r="R728" s="77">
        <f ca="1">SUMIF($W$12:BQ728,$P$11,Y728:BQ728)</f>
        <v>0</v>
      </c>
      <c r="S728" s="78">
        <f t="shared" ca="1" si="187"/>
        <v>0</v>
      </c>
      <c r="T728" s="77">
        <f t="shared" ca="1" si="188"/>
        <v>0</v>
      </c>
      <c r="U728" s="77">
        <f t="shared" ca="1" si="189"/>
        <v>0</v>
      </c>
      <c r="V728" s="79">
        <f t="shared" ca="1" si="190"/>
        <v>0</v>
      </c>
      <c r="W728" s="80"/>
      <c r="X728" s="81">
        <f t="shared" si="191"/>
        <v>0</v>
      </c>
      <c r="Y728" s="82"/>
      <c r="Z728" s="80"/>
      <c r="AA728" s="81">
        <f t="shared" si="192"/>
        <v>0</v>
      </c>
      <c r="AB728" s="82"/>
      <c r="AC728" s="80"/>
      <c r="AD728" s="81">
        <f t="shared" si="193"/>
        <v>0</v>
      </c>
      <c r="AE728" s="82"/>
      <c r="AF728" s="80"/>
      <c r="AG728" s="81">
        <f t="shared" si="194"/>
        <v>0</v>
      </c>
      <c r="AH728" s="82"/>
      <c r="AI728" s="80"/>
      <c r="AJ728" s="81">
        <f t="shared" si="195"/>
        <v>0</v>
      </c>
      <c r="AK728" s="82"/>
      <c r="AL728" s="80"/>
      <c r="AM728" s="81">
        <v>0</v>
      </c>
      <c r="AN728" s="82"/>
      <c r="AO728" s="80"/>
      <c r="AP728" s="81">
        <v>0</v>
      </c>
      <c r="AQ728" s="82"/>
      <c r="AR728" s="80"/>
      <c r="AS728" s="81">
        <f t="shared" si="196"/>
        <v>0</v>
      </c>
      <c r="AT728" s="82"/>
      <c r="AU728" s="80"/>
      <c r="AV728" s="81">
        <f t="shared" si="197"/>
        <v>0</v>
      </c>
      <c r="AW728" s="82"/>
      <c r="AX728" s="80"/>
      <c r="AY728" s="81">
        <f t="shared" si="198"/>
        <v>0</v>
      </c>
      <c r="AZ728" s="82"/>
      <c r="BA728" s="80"/>
      <c r="BB728" s="81">
        <f t="shared" si="199"/>
        <v>0</v>
      </c>
      <c r="BC728" s="82"/>
      <c r="BD728" s="80"/>
      <c r="BE728" s="81">
        <f t="shared" si="200"/>
        <v>0</v>
      </c>
      <c r="BF728" s="82"/>
      <c r="BG728" s="80"/>
      <c r="BH728" s="81">
        <f t="shared" si="201"/>
        <v>0</v>
      </c>
      <c r="BI728" s="82"/>
      <c r="BJ728" s="80"/>
      <c r="BK728" s="81">
        <f t="shared" si="202"/>
        <v>0</v>
      </c>
      <c r="BL728" s="82"/>
      <c r="BM728" s="80"/>
      <c r="BN728" s="81">
        <f t="shared" si="203"/>
        <v>0</v>
      </c>
      <c r="BO728" s="82"/>
    </row>
    <row r="729" spans="1:67" ht="23.25" hidden="1" customHeight="1" thickBot="1">
      <c r="A729" s="71">
        <v>85729</v>
      </c>
      <c r="B729" s="71" t="s">
        <v>2242</v>
      </c>
      <c r="C729" s="221" t="str">
        <f ca="1">IF(V729&gt;0,IF($C$12=B729,COUNT($C$12:C728,1),""),"")</f>
        <v/>
      </c>
      <c r="D729" s="221" t="str">
        <f ca="1">IF(V729&gt;0,IF($D$12=B729,COUNT($D$12:D728,1),""),"")</f>
        <v/>
      </c>
      <c r="E729" s="221" t="str">
        <f ca="1">IF(V729&gt;0,IF($E$12=B729,COUNT($E$12:E728,1),""),"")</f>
        <v/>
      </c>
      <c r="F729" s="221" t="str">
        <f ca="1">IF(V729&gt;0,IF($F$12=B729,COUNT($F$12:F728,1),""),"")</f>
        <v/>
      </c>
      <c r="G729" s="120"/>
      <c r="H729" s="115">
        <v>140115</v>
      </c>
      <c r="I729" s="116" t="s">
        <v>716</v>
      </c>
      <c r="J729" s="116" t="s">
        <v>153</v>
      </c>
      <c r="K729" s="324">
        <v>21528000</v>
      </c>
      <c r="L729" s="121">
        <v>421401</v>
      </c>
      <c r="M729" s="117" t="s">
        <v>1248</v>
      </c>
      <c r="N729" s="117" t="s">
        <v>153</v>
      </c>
      <c r="O729" s="324">
        <v>1186000</v>
      </c>
      <c r="P729" s="77">
        <f ca="1">SUMIF($W$12:BO729,$P$11,W729:BO729)</f>
        <v>0</v>
      </c>
      <c r="Q729" s="77">
        <f ca="1">SUMIF($W$12:BP729,$P$11,X729:BP729)</f>
        <v>0</v>
      </c>
      <c r="R729" s="77">
        <f ca="1">SUMIF($W$12:BQ729,$P$11,Y729:BQ729)</f>
        <v>0</v>
      </c>
      <c r="S729" s="78">
        <f t="shared" ca="1" si="187"/>
        <v>0</v>
      </c>
      <c r="T729" s="77">
        <f t="shared" ca="1" si="188"/>
        <v>0</v>
      </c>
      <c r="U729" s="77">
        <f t="shared" ca="1" si="189"/>
        <v>0</v>
      </c>
      <c r="V729" s="79">
        <f t="shared" ca="1" si="190"/>
        <v>0</v>
      </c>
      <c r="W729" s="80"/>
      <c r="X729" s="81">
        <f t="shared" si="191"/>
        <v>0</v>
      </c>
      <c r="Y729" s="82"/>
      <c r="Z729" s="80"/>
      <c r="AA729" s="81">
        <f t="shared" si="192"/>
        <v>0</v>
      </c>
      <c r="AB729" s="82"/>
      <c r="AC729" s="80"/>
      <c r="AD729" s="81">
        <f t="shared" si="193"/>
        <v>0</v>
      </c>
      <c r="AE729" s="82"/>
      <c r="AF729" s="80"/>
      <c r="AG729" s="81">
        <f t="shared" si="194"/>
        <v>0</v>
      </c>
      <c r="AH729" s="82"/>
      <c r="AI729" s="80"/>
      <c r="AJ729" s="81">
        <f t="shared" si="195"/>
        <v>0</v>
      </c>
      <c r="AK729" s="82"/>
      <c r="AL729" s="80"/>
      <c r="AM729" s="81">
        <v>0</v>
      </c>
      <c r="AN729" s="82"/>
      <c r="AO729" s="80"/>
      <c r="AP729" s="81">
        <v>0</v>
      </c>
      <c r="AQ729" s="82"/>
      <c r="AR729" s="80"/>
      <c r="AS729" s="81">
        <f t="shared" si="196"/>
        <v>0</v>
      </c>
      <c r="AT729" s="82"/>
      <c r="AU729" s="80"/>
      <c r="AV729" s="81">
        <f t="shared" si="197"/>
        <v>0</v>
      </c>
      <c r="AW729" s="82"/>
      <c r="AX729" s="80"/>
      <c r="AY729" s="81">
        <f t="shared" si="198"/>
        <v>0</v>
      </c>
      <c r="AZ729" s="82"/>
      <c r="BA729" s="80"/>
      <c r="BB729" s="81">
        <f t="shared" si="199"/>
        <v>0</v>
      </c>
      <c r="BC729" s="82"/>
      <c r="BD729" s="80"/>
      <c r="BE729" s="81">
        <f t="shared" si="200"/>
        <v>0</v>
      </c>
      <c r="BF729" s="82"/>
      <c r="BG729" s="80"/>
      <c r="BH729" s="81">
        <f t="shared" si="201"/>
        <v>0</v>
      </c>
      <c r="BI729" s="82"/>
      <c r="BJ729" s="80"/>
      <c r="BK729" s="81">
        <f t="shared" si="202"/>
        <v>0</v>
      </c>
      <c r="BL729" s="82"/>
      <c r="BM729" s="80"/>
      <c r="BN729" s="81">
        <f t="shared" si="203"/>
        <v>0</v>
      </c>
      <c r="BO729" s="82"/>
    </row>
    <row r="730" spans="1:67" ht="23.25" hidden="1" customHeight="1" thickBot="1">
      <c r="A730" s="71">
        <v>85730</v>
      </c>
      <c r="B730" s="71" t="s">
        <v>2242</v>
      </c>
      <c r="C730" s="221" t="str">
        <f ca="1">IF(V730&gt;0,IF($C$12=B730,COUNT($C$12:C729,1),""),"")</f>
        <v/>
      </c>
      <c r="D730" s="221" t="str">
        <f ca="1">IF(V730&gt;0,IF($D$12=B730,COUNT($D$12:D729,1),""),"")</f>
        <v/>
      </c>
      <c r="E730" s="221" t="str">
        <f ca="1">IF(V730&gt;0,IF($E$12=B730,COUNT($E$12:E729,1),""),"")</f>
        <v/>
      </c>
      <c r="F730" s="221" t="str">
        <f ca="1">IF(V730&gt;0,IF($F$12=B730,COUNT($F$12:F729,1),""),"")</f>
        <v/>
      </c>
      <c r="G730" s="120"/>
      <c r="H730" s="115">
        <v>140116</v>
      </c>
      <c r="I730" s="116" t="s">
        <v>717</v>
      </c>
      <c r="J730" s="116" t="s">
        <v>153</v>
      </c>
      <c r="K730" s="324">
        <v>10576000</v>
      </c>
      <c r="L730" s="121">
        <v>421402</v>
      </c>
      <c r="M730" s="117" t="s">
        <v>1249</v>
      </c>
      <c r="N730" s="117" t="s">
        <v>153</v>
      </c>
      <c r="O730" s="324">
        <v>1532000</v>
      </c>
      <c r="P730" s="77">
        <f ca="1">SUMIF($W$12:BO730,$P$11,W730:BO730)</f>
        <v>0</v>
      </c>
      <c r="Q730" s="77">
        <f ca="1">SUMIF($W$12:BP730,$P$11,X730:BP730)</f>
        <v>0</v>
      </c>
      <c r="R730" s="77">
        <f ca="1">SUMIF($W$12:BQ730,$P$11,Y730:BQ730)</f>
        <v>0</v>
      </c>
      <c r="S730" s="78">
        <f t="shared" ca="1" si="187"/>
        <v>0</v>
      </c>
      <c r="T730" s="77">
        <f t="shared" ca="1" si="188"/>
        <v>0</v>
      </c>
      <c r="U730" s="77">
        <f t="shared" ca="1" si="189"/>
        <v>0</v>
      </c>
      <c r="V730" s="79">
        <f t="shared" ca="1" si="190"/>
        <v>0</v>
      </c>
      <c r="W730" s="80"/>
      <c r="X730" s="81">
        <f t="shared" si="191"/>
        <v>0</v>
      </c>
      <c r="Y730" s="82"/>
      <c r="Z730" s="80"/>
      <c r="AA730" s="81">
        <f t="shared" si="192"/>
        <v>0</v>
      </c>
      <c r="AB730" s="82"/>
      <c r="AC730" s="80"/>
      <c r="AD730" s="81">
        <f t="shared" si="193"/>
        <v>0</v>
      </c>
      <c r="AE730" s="82"/>
      <c r="AF730" s="80"/>
      <c r="AG730" s="81">
        <f t="shared" si="194"/>
        <v>0</v>
      </c>
      <c r="AH730" s="82"/>
      <c r="AI730" s="80"/>
      <c r="AJ730" s="81">
        <f t="shared" si="195"/>
        <v>0</v>
      </c>
      <c r="AK730" s="82"/>
      <c r="AL730" s="80"/>
      <c r="AM730" s="81">
        <v>0</v>
      </c>
      <c r="AN730" s="82"/>
      <c r="AO730" s="80"/>
      <c r="AP730" s="81">
        <v>0</v>
      </c>
      <c r="AQ730" s="82"/>
      <c r="AR730" s="80"/>
      <c r="AS730" s="81">
        <f t="shared" si="196"/>
        <v>0</v>
      </c>
      <c r="AT730" s="82"/>
      <c r="AU730" s="80"/>
      <c r="AV730" s="81">
        <f t="shared" si="197"/>
        <v>0</v>
      </c>
      <c r="AW730" s="82"/>
      <c r="AX730" s="80"/>
      <c r="AY730" s="81">
        <f t="shared" si="198"/>
        <v>0</v>
      </c>
      <c r="AZ730" s="82"/>
      <c r="BA730" s="80"/>
      <c r="BB730" s="81">
        <f t="shared" si="199"/>
        <v>0</v>
      </c>
      <c r="BC730" s="82"/>
      <c r="BD730" s="80"/>
      <c r="BE730" s="81">
        <f t="shared" si="200"/>
        <v>0</v>
      </c>
      <c r="BF730" s="82"/>
      <c r="BG730" s="80"/>
      <c r="BH730" s="81">
        <f t="shared" si="201"/>
        <v>0</v>
      </c>
      <c r="BI730" s="82"/>
      <c r="BJ730" s="80"/>
      <c r="BK730" s="81">
        <f t="shared" si="202"/>
        <v>0</v>
      </c>
      <c r="BL730" s="82"/>
      <c r="BM730" s="80"/>
      <c r="BN730" s="81">
        <f t="shared" si="203"/>
        <v>0</v>
      </c>
      <c r="BO730" s="82"/>
    </row>
    <row r="731" spans="1:67" ht="23.25" hidden="1" customHeight="1" thickBot="1">
      <c r="A731" s="71">
        <v>85731</v>
      </c>
      <c r="B731" s="71" t="s">
        <v>2242</v>
      </c>
      <c r="C731" s="221" t="str">
        <f ca="1">IF(V731&gt;0,IF($C$12=B731,COUNT($C$12:C730,1),""),"")</f>
        <v/>
      </c>
      <c r="D731" s="221" t="str">
        <f ca="1">IF(V731&gt;0,IF($D$12=B731,COUNT($D$12:D730,1),""),"")</f>
        <v/>
      </c>
      <c r="E731" s="221" t="str">
        <f ca="1">IF(V731&gt;0,IF($E$12=B731,COUNT($E$12:E730,1),""),"")</f>
        <v/>
      </c>
      <c r="F731" s="221" t="str">
        <f ca="1">IF(V731&gt;0,IF($F$12=B731,COUNT($F$12:F730,1),""),"")</f>
        <v/>
      </c>
      <c r="G731" s="120">
        <v>304001060</v>
      </c>
      <c r="H731" s="115">
        <v>140117</v>
      </c>
      <c r="I731" s="116" t="s">
        <v>718</v>
      </c>
      <c r="J731" s="116" t="s">
        <v>153</v>
      </c>
      <c r="K731" s="324">
        <v>13806000</v>
      </c>
      <c r="L731" s="121">
        <v>421402</v>
      </c>
      <c r="M731" s="117" t="s">
        <v>1249</v>
      </c>
      <c r="N731" s="117" t="s">
        <v>153</v>
      </c>
      <c r="O731" s="324">
        <v>1532000</v>
      </c>
      <c r="P731" s="77">
        <f ca="1">SUMIF($W$12:BO731,$P$11,W731:BO731)</f>
        <v>0</v>
      </c>
      <c r="Q731" s="77">
        <f ca="1">SUMIF($W$12:BP731,$P$11,X731:BP731)</f>
        <v>0</v>
      </c>
      <c r="R731" s="77">
        <f ca="1">SUMIF($W$12:BQ731,$P$11,Y731:BQ731)</f>
        <v>0</v>
      </c>
      <c r="S731" s="78">
        <f t="shared" ca="1" si="187"/>
        <v>0</v>
      </c>
      <c r="T731" s="77">
        <f t="shared" ca="1" si="188"/>
        <v>0</v>
      </c>
      <c r="U731" s="77">
        <f t="shared" ca="1" si="189"/>
        <v>0</v>
      </c>
      <c r="V731" s="79">
        <f t="shared" ca="1" si="190"/>
        <v>0</v>
      </c>
      <c r="W731" s="80"/>
      <c r="X731" s="81">
        <f t="shared" si="191"/>
        <v>0</v>
      </c>
      <c r="Y731" s="82"/>
      <c r="Z731" s="80"/>
      <c r="AA731" s="81">
        <f t="shared" si="192"/>
        <v>0</v>
      </c>
      <c r="AB731" s="82"/>
      <c r="AC731" s="80"/>
      <c r="AD731" s="81">
        <f t="shared" si="193"/>
        <v>0</v>
      </c>
      <c r="AE731" s="82"/>
      <c r="AF731" s="80"/>
      <c r="AG731" s="81">
        <f t="shared" si="194"/>
        <v>0</v>
      </c>
      <c r="AH731" s="82"/>
      <c r="AI731" s="80"/>
      <c r="AJ731" s="81">
        <f t="shared" si="195"/>
        <v>0</v>
      </c>
      <c r="AK731" s="82"/>
      <c r="AL731" s="80"/>
      <c r="AM731" s="81">
        <v>0</v>
      </c>
      <c r="AN731" s="82"/>
      <c r="AO731" s="80"/>
      <c r="AP731" s="81">
        <v>0</v>
      </c>
      <c r="AQ731" s="82"/>
      <c r="AR731" s="80"/>
      <c r="AS731" s="81">
        <f t="shared" si="196"/>
        <v>0</v>
      </c>
      <c r="AT731" s="82"/>
      <c r="AU731" s="80"/>
      <c r="AV731" s="81">
        <f t="shared" si="197"/>
        <v>0</v>
      </c>
      <c r="AW731" s="82"/>
      <c r="AX731" s="80"/>
      <c r="AY731" s="81">
        <f t="shared" si="198"/>
        <v>0</v>
      </c>
      <c r="AZ731" s="82"/>
      <c r="BA731" s="80"/>
      <c r="BB731" s="81">
        <f t="shared" si="199"/>
        <v>0</v>
      </c>
      <c r="BC731" s="82"/>
      <c r="BD731" s="80"/>
      <c r="BE731" s="81">
        <f t="shared" si="200"/>
        <v>0</v>
      </c>
      <c r="BF731" s="82"/>
      <c r="BG731" s="80"/>
      <c r="BH731" s="81">
        <f t="shared" si="201"/>
        <v>0</v>
      </c>
      <c r="BI731" s="82"/>
      <c r="BJ731" s="80"/>
      <c r="BK731" s="81">
        <f t="shared" si="202"/>
        <v>0</v>
      </c>
      <c r="BL731" s="82"/>
      <c r="BM731" s="80"/>
      <c r="BN731" s="81">
        <f t="shared" si="203"/>
        <v>0</v>
      </c>
      <c r="BO731" s="82"/>
    </row>
    <row r="732" spans="1:67" ht="23.25" hidden="1" customHeight="1" thickBot="1">
      <c r="A732" s="71">
        <v>85732</v>
      </c>
      <c r="B732" s="71" t="s">
        <v>2242</v>
      </c>
      <c r="C732" s="221" t="str">
        <f ca="1">IF(V732&gt;0,IF($C$12=B732,COUNT($C$12:C731,1),""),"")</f>
        <v/>
      </c>
      <c r="D732" s="221" t="str">
        <f ca="1">IF(V732&gt;0,IF($D$12=B732,COUNT($D$12:D731,1),""),"")</f>
        <v/>
      </c>
      <c r="E732" s="221" t="str">
        <f ca="1">IF(V732&gt;0,IF($E$12=B732,COUNT($E$12:E731,1),""),"")</f>
        <v/>
      </c>
      <c r="F732" s="221" t="str">
        <f ca="1">IF(V732&gt;0,IF($F$12=B732,COUNT($F$12:F731,1),""),"")</f>
        <v/>
      </c>
      <c r="G732" s="120"/>
      <c r="H732" s="115">
        <v>140118</v>
      </c>
      <c r="I732" s="116" t="s">
        <v>719</v>
      </c>
      <c r="J732" s="116" t="s">
        <v>153</v>
      </c>
      <c r="K732" s="324">
        <v>21387000</v>
      </c>
      <c r="L732" s="121">
        <v>421402</v>
      </c>
      <c r="M732" s="117" t="s">
        <v>1249</v>
      </c>
      <c r="N732" s="117" t="s">
        <v>153</v>
      </c>
      <c r="O732" s="324">
        <v>1532000</v>
      </c>
      <c r="P732" s="77">
        <f ca="1">SUMIF($W$12:BO732,$P$11,W732:BO732)</f>
        <v>0</v>
      </c>
      <c r="Q732" s="77">
        <f ca="1">SUMIF($W$12:BP732,$P$11,X732:BP732)</f>
        <v>0</v>
      </c>
      <c r="R732" s="77">
        <f ca="1">SUMIF($W$12:BQ732,$P$11,Y732:BQ732)</f>
        <v>0</v>
      </c>
      <c r="S732" s="78">
        <f t="shared" ca="1" si="187"/>
        <v>0</v>
      </c>
      <c r="T732" s="77">
        <f t="shared" ca="1" si="188"/>
        <v>0</v>
      </c>
      <c r="U732" s="77">
        <f t="shared" ca="1" si="189"/>
        <v>0</v>
      </c>
      <c r="V732" s="79">
        <f t="shared" ca="1" si="190"/>
        <v>0</v>
      </c>
      <c r="W732" s="80"/>
      <c r="X732" s="81">
        <f t="shared" si="191"/>
        <v>0</v>
      </c>
      <c r="Y732" s="82"/>
      <c r="Z732" s="80"/>
      <c r="AA732" s="81">
        <f t="shared" si="192"/>
        <v>0</v>
      </c>
      <c r="AB732" s="82"/>
      <c r="AC732" s="80"/>
      <c r="AD732" s="81">
        <f t="shared" si="193"/>
        <v>0</v>
      </c>
      <c r="AE732" s="82"/>
      <c r="AF732" s="80"/>
      <c r="AG732" s="81">
        <f t="shared" si="194"/>
        <v>0</v>
      </c>
      <c r="AH732" s="82"/>
      <c r="AI732" s="80"/>
      <c r="AJ732" s="81">
        <f t="shared" si="195"/>
        <v>0</v>
      </c>
      <c r="AK732" s="82"/>
      <c r="AL732" s="80"/>
      <c r="AM732" s="81">
        <v>0</v>
      </c>
      <c r="AN732" s="82"/>
      <c r="AO732" s="80"/>
      <c r="AP732" s="81">
        <v>0</v>
      </c>
      <c r="AQ732" s="82"/>
      <c r="AR732" s="80"/>
      <c r="AS732" s="81">
        <f t="shared" si="196"/>
        <v>0</v>
      </c>
      <c r="AT732" s="82"/>
      <c r="AU732" s="80"/>
      <c r="AV732" s="81">
        <f t="shared" si="197"/>
        <v>0</v>
      </c>
      <c r="AW732" s="82"/>
      <c r="AX732" s="80"/>
      <c r="AY732" s="81">
        <f t="shared" si="198"/>
        <v>0</v>
      </c>
      <c r="AZ732" s="82"/>
      <c r="BA732" s="80"/>
      <c r="BB732" s="81">
        <f t="shared" si="199"/>
        <v>0</v>
      </c>
      <c r="BC732" s="82"/>
      <c r="BD732" s="80"/>
      <c r="BE732" s="81">
        <f t="shared" si="200"/>
        <v>0</v>
      </c>
      <c r="BF732" s="82"/>
      <c r="BG732" s="80"/>
      <c r="BH732" s="81">
        <f t="shared" si="201"/>
        <v>0</v>
      </c>
      <c r="BI732" s="82"/>
      <c r="BJ732" s="80"/>
      <c r="BK732" s="81">
        <f t="shared" si="202"/>
        <v>0</v>
      </c>
      <c r="BL732" s="82"/>
      <c r="BM732" s="80"/>
      <c r="BN732" s="81">
        <f t="shared" si="203"/>
        <v>0</v>
      </c>
      <c r="BO732" s="82"/>
    </row>
    <row r="733" spans="1:67" ht="23.25" hidden="1" customHeight="1" thickBot="1">
      <c r="A733" s="71">
        <v>85733</v>
      </c>
      <c r="B733" s="71" t="s">
        <v>2242</v>
      </c>
      <c r="C733" s="221" t="str">
        <f ca="1">IF(V733&gt;0,IF($C$12=B733,COUNT($C$12:C732,1),""),"")</f>
        <v/>
      </c>
      <c r="D733" s="221" t="str">
        <f ca="1">IF(V733&gt;0,IF($D$12=B733,COUNT($D$12:D732,1),""),"")</f>
        <v/>
      </c>
      <c r="E733" s="221" t="str">
        <f ca="1">IF(V733&gt;0,IF($E$12=B733,COUNT($E$12:E732,1),""),"")</f>
        <v/>
      </c>
      <c r="F733" s="221" t="str">
        <f ca="1">IF(V733&gt;0,IF($F$12=B733,COUNT($F$12:F732,1),""),"")</f>
        <v/>
      </c>
      <c r="G733" s="120"/>
      <c r="H733" s="115">
        <v>140119</v>
      </c>
      <c r="I733" s="116" t="s">
        <v>720</v>
      </c>
      <c r="J733" s="116" t="s">
        <v>153</v>
      </c>
      <c r="K733" s="324">
        <v>26910000</v>
      </c>
      <c r="L733" s="121">
        <v>421402</v>
      </c>
      <c r="M733" s="117" t="s">
        <v>1249</v>
      </c>
      <c r="N733" s="117" t="s">
        <v>153</v>
      </c>
      <c r="O733" s="324">
        <v>1532000</v>
      </c>
      <c r="P733" s="77">
        <f ca="1">SUMIF($W$12:BO733,$P$11,W733:BO733)</f>
        <v>0</v>
      </c>
      <c r="Q733" s="77">
        <f ca="1">SUMIF($W$12:BP733,$P$11,X733:BP733)</f>
        <v>0</v>
      </c>
      <c r="R733" s="77">
        <f ca="1">SUMIF($W$12:BQ733,$P$11,Y733:BQ733)</f>
        <v>0</v>
      </c>
      <c r="S733" s="78">
        <f t="shared" ca="1" si="187"/>
        <v>0</v>
      </c>
      <c r="T733" s="77">
        <f t="shared" ca="1" si="188"/>
        <v>0</v>
      </c>
      <c r="U733" s="77">
        <f t="shared" ca="1" si="189"/>
        <v>0</v>
      </c>
      <c r="V733" s="79">
        <f t="shared" ca="1" si="190"/>
        <v>0</v>
      </c>
      <c r="W733" s="80"/>
      <c r="X733" s="81">
        <f t="shared" si="191"/>
        <v>0</v>
      </c>
      <c r="Y733" s="82"/>
      <c r="Z733" s="80"/>
      <c r="AA733" s="81">
        <f t="shared" si="192"/>
        <v>0</v>
      </c>
      <c r="AB733" s="82"/>
      <c r="AC733" s="80"/>
      <c r="AD733" s="81">
        <f t="shared" si="193"/>
        <v>0</v>
      </c>
      <c r="AE733" s="82"/>
      <c r="AF733" s="80"/>
      <c r="AG733" s="81">
        <f t="shared" si="194"/>
        <v>0</v>
      </c>
      <c r="AH733" s="82"/>
      <c r="AI733" s="80"/>
      <c r="AJ733" s="81">
        <f t="shared" si="195"/>
        <v>0</v>
      </c>
      <c r="AK733" s="82"/>
      <c r="AL733" s="80"/>
      <c r="AM733" s="81">
        <v>0</v>
      </c>
      <c r="AN733" s="82"/>
      <c r="AO733" s="80"/>
      <c r="AP733" s="81">
        <v>0</v>
      </c>
      <c r="AQ733" s="82"/>
      <c r="AR733" s="80"/>
      <c r="AS733" s="81">
        <f t="shared" si="196"/>
        <v>0</v>
      </c>
      <c r="AT733" s="82"/>
      <c r="AU733" s="80"/>
      <c r="AV733" s="81">
        <f t="shared" si="197"/>
        <v>0</v>
      </c>
      <c r="AW733" s="82"/>
      <c r="AX733" s="80"/>
      <c r="AY733" s="81">
        <f t="shared" si="198"/>
        <v>0</v>
      </c>
      <c r="AZ733" s="82"/>
      <c r="BA733" s="80"/>
      <c r="BB733" s="81">
        <f t="shared" si="199"/>
        <v>0</v>
      </c>
      <c r="BC733" s="82"/>
      <c r="BD733" s="80"/>
      <c r="BE733" s="81">
        <f t="shared" si="200"/>
        <v>0</v>
      </c>
      <c r="BF733" s="82"/>
      <c r="BG733" s="80"/>
      <c r="BH733" s="81">
        <f t="shared" si="201"/>
        <v>0</v>
      </c>
      <c r="BI733" s="82"/>
      <c r="BJ733" s="80"/>
      <c r="BK733" s="81">
        <f t="shared" si="202"/>
        <v>0</v>
      </c>
      <c r="BL733" s="82"/>
      <c r="BM733" s="80"/>
      <c r="BN733" s="81">
        <f t="shared" si="203"/>
        <v>0</v>
      </c>
      <c r="BO733" s="82"/>
    </row>
    <row r="734" spans="1:67" ht="23.25" hidden="1" customHeight="1" thickBot="1">
      <c r="A734" s="71">
        <v>85734</v>
      </c>
      <c r="B734" s="71" t="s">
        <v>2242</v>
      </c>
      <c r="C734" s="221" t="str">
        <f ca="1">IF(V734&gt;0,IF($C$12=B734,COUNT($C$12:C733,1),""),"")</f>
        <v/>
      </c>
      <c r="D734" s="221" t="str">
        <f ca="1">IF(V734&gt;0,IF($D$12=B734,COUNT($D$12:D733,1),""),"")</f>
        <v/>
      </c>
      <c r="E734" s="221" t="str">
        <f ca="1">IF(V734&gt;0,IF($E$12=B734,COUNT($E$12:E733,1),""),"")</f>
        <v/>
      </c>
      <c r="F734" s="221" t="str">
        <f ca="1">IF(V734&gt;0,IF($F$12=B734,COUNT($F$12:F733,1),""),"")</f>
        <v/>
      </c>
      <c r="G734" s="120"/>
      <c r="H734" s="115">
        <v>140120</v>
      </c>
      <c r="I734" s="116" t="s">
        <v>721</v>
      </c>
      <c r="J734" s="116" t="s">
        <v>153</v>
      </c>
      <c r="K734" s="324">
        <v>11980000</v>
      </c>
      <c r="L734" s="121">
        <v>421402</v>
      </c>
      <c r="M734" s="117" t="s">
        <v>1249</v>
      </c>
      <c r="N734" s="117" t="s">
        <v>153</v>
      </c>
      <c r="O734" s="324">
        <v>1532000</v>
      </c>
      <c r="P734" s="77">
        <f ca="1">SUMIF($W$12:BO734,$P$11,W734:BO734)</f>
        <v>0</v>
      </c>
      <c r="Q734" s="77">
        <f ca="1">SUMIF($W$12:BP734,$P$11,X734:BP734)</f>
        <v>0</v>
      </c>
      <c r="R734" s="77">
        <f ca="1">SUMIF($W$12:BQ734,$P$11,Y734:BQ734)</f>
        <v>0</v>
      </c>
      <c r="S734" s="78">
        <f t="shared" ca="1" si="187"/>
        <v>0</v>
      </c>
      <c r="T734" s="77">
        <f t="shared" ca="1" si="188"/>
        <v>0</v>
      </c>
      <c r="U734" s="77">
        <f t="shared" ca="1" si="189"/>
        <v>0</v>
      </c>
      <c r="V734" s="79">
        <f t="shared" ca="1" si="190"/>
        <v>0</v>
      </c>
      <c r="W734" s="80"/>
      <c r="X734" s="81">
        <f t="shared" si="191"/>
        <v>0</v>
      </c>
      <c r="Y734" s="82"/>
      <c r="Z734" s="80"/>
      <c r="AA734" s="81">
        <f t="shared" si="192"/>
        <v>0</v>
      </c>
      <c r="AB734" s="82"/>
      <c r="AC734" s="80"/>
      <c r="AD734" s="81">
        <f t="shared" si="193"/>
        <v>0</v>
      </c>
      <c r="AE734" s="82"/>
      <c r="AF734" s="80"/>
      <c r="AG734" s="81">
        <f t="shared" si="194"/>
        <v>0</v>
      </c>
      <c r="AH734" s="82"/>
      <c r="AI734" s="80"/>
      <c r="AJ734" s="81">
        <f t="shared" si="195"/>
        <v>0</v>
      </c>
      <c r="AK734" s="82"/>
      <c r="AL734" s="80"/>
      <c r="AM734" s="81">
        <v>0</v>
      </c>
      <c r="AN734" s="82"/>
      <c r="AO734" s="80"/>
      <c r="AP734" s="81">
        <v>0</v>
      </c>
      <c r="AQ734" s="82"/>
      <c r="AR734" s="80"/>
      <c r="AS734" s="81">
        <f t="shared" si="196"/>
        <v>0</v>
      </c>
      <c r="AT734" s="82"/>
      <c r="AU734" s="80"/>
      <c r="AV734" s="81">
        <f t="shared" si="197"/>
        <v>0</v>
      </c>
      <c r="AW734" s="82"/>
      <c r="AX734" s="80"/>
      <c r="AY734" s="81">
        <f t="shared" si="198"/>
        <v>0</v>
      </c>
      <c r="AZ734" s="82"/>
      <c r="BA734" s="80"/>
      <c r="BB734" s="81">
        <f t="shared" si="199"/>
        <v>0</v>
      </c>
      <c r="BC734" s="82"/>
      <c r="BD734" s="80"/>
      <c r="BE734" s="81">
        <f t="shared" si="200"/>
        <v>0</v>
      </c>
      <c r="BF734" s="82"/>
      <c r="BG734" s="80"/>
      <c r="BH734" s="81">
        <f t="shared" si="201"/>
        <v>0</v>
      </c>
      <c r="BI734" s="82"/>
      <c r="BJ734" s="80"/>
      <c r="BK734" s="81">
        <f t="shared" si="202"/>
        <v>0</v>
      </c>
      <c r="BL734" s="82"/>
      <c r="BM734" s="80"/>
      <c r="BN734" s="81">
        <f t="shared" si="203"/>
        <v>0</v>
      </c>
      <c r="BO734" s="82"/>
    </row>
    <row r="735" spans="1:67" ht="23.25" hidden="1" customHeight="1" thickBot="1">
      <c r="A735" s="71">
        <v>85735</v>
      </c>
      <c r="B735" s="71" t="s">
        <v>2242</v>
      </c>
      <c r="C735" s="221" t="str">
        <f ca="1">IF(V735&gt;0,IF($C$12=B735,COUNT($C$12:C734,1),""),"")</f>
        <v/>
      </c>
      <c r="D735" s="221" t="str">
        <f ca="1">IF(V735&gt;0,IF($D$12=B735,COUNT($D$12:D734,1),""),"")</f>
        <v/>
      </c>
      <c r="E735" s="221" t="str">
        <f ca="1">IF(V735&gt;0,IF($E$12=B735,COUNT($E$12:E734,1),""),"")</f>
        <v/>
      </c>
      <c r="F735" s="221" t="str">
        <f ca="1">IF(V735&gt;0,IF($F$12=B735,COUNT($F$12:F734,1),""),"")</f>
        <v/>
      </c>
      <c r="G735" s="120"/>
      <c r="H735" s="115">
        <v>140121</v>
      </c>
      <c r="I735" s="116" t="s">
        <v>722</v>
      </c>
      <c r="J735" s="116" t="s">
        <v>153</v>
      </c>
      <c r="K735" s="324">
        <v>15631000</v>
      </c>
      <c r="L735" s="121">
        <v>421402</v>
      </c>
      <c r="M735" s="117" t="s">
        <v>1249</v>
      </c>
      <c r="N735" s="117" t="s">
        <v>153</v>
      </c>
      <c r="O735" s="324">
        <v>1532000</v>
      </c>
      <c r="P735" s="77">
        <f ca="1">SUMIF($W$12:BO735,$P$11,W735:BO735)</f>
        <v>0</v>
      </c>
      <c r="Q735" s="77">
        <f ca="1">SUMIF($W$12:BP735,$P$11,X735:BP735)</f>
        <v>0</v>
      </c>
      <c r="R735" s="77">
        <f ca="1">SUMIF($W$12:BQ735,$P$11,Y735:BQ735)</f>
        <v>0</v>
      </c>
      <c r="S735" s="78">
        <f t="shared" ca="1" si="187"/>
        <v>0</v>
      </c>
      <c r="T735" s="77">
        <f t="shared" ca="1" si="188"/>
        <v>0</v>
      </c>
      <c r="U735" s="77">
        <f t="shared" ca="1" si="189"/>
        <v>0</v>
      </c>
      <c r="V735" s="79">
        <f t="shared" ca="1" si="190"/>
        <v>0</v>
      </c>
      <c r="W735" s="80"/>
      <c r="X735" s="81">
        <f t="shared" si="191"/>
        <v>0</v>
      </c>
      <c r="Y735" s="82"/>
      <c r="Z735" s="80"/>
      <c r="AA735" s="81">
        <f t="shared" si="192"/>
        <v>0</v>
      </c>
      <c r="AB735" s="82"/>
      <c r="AC735" s="80"/>
      <c r="AD735" s="81">
        <f t="shared" si="193"/>
        <v>0</v>
      </c>
      <c r="AE735" s="82"/>
      <c r="AF735" s="80"/>
      <c r="AG735" s="81">
        <f t="shared" si="194"/>
        <v>0</v>
      </c>
      <c r="AH735" s="82"/>
      <c r="AI735" s="80"/>
      <c r="AJ735" s="81">
        <f t="shared" si="195"/>
        <v>0</v>
      </c>
      <c r="AK735" s="82"/>
      <c r="AL735" s="80"/>
      <c r="AM735" s="81">
        <v>0</v>
      </c>
      <c r="AN735" s="82"/>
      <c r="AO735" s="80"/>
      <c r="AP735" s="81">
        <v>0</v>
      </c>
      <c r="AQ735" s="82"/>
      <c r="AR735" s="80"/>
      <c r="AS735" s="81">
        <f t="shared" si="196"/>
        <v>0</v>
      </c>
      <c r="AT735" s="82"/>
      <c r="AU735" s="80"/>
      <c r="AV735" s="81">
        <f t="shared" si="197"/>
        <v>0</v>
      </c>
      <c r="AW735" s="82"/>
      <c r="AX735" s="80"/>
      <c r="AY735" s="81">
        <f t="shared" si="198"/>
        <v>0</v>
      </c>
      <c r="AZ735" s="82"/>
      <c r="BA735" s="80"/>
      <c r="BB735" s="81">
        <f t="shared" si="199"/>
        <v>0</v>
      </c>
      <c r="BC735" s="82"/>
      <c r="BD735" s="80"/>
      <c r="BE735" s="81">
        <f t="shared" si="200"/>
        <v>0</v>
      </c>
      <c r="BF735" s="82"/>
      <c r="BG735" s="80"/>
      <c r="BH735" s="81">
        <f t="shared" si="201"/>
        <v>0</v>
      </c>
      <c r="BI735" s="82"/>
      <c r="BJ735" s="80"/>
      <c r="BK735" s="81">
        <f t="shared" si="202"/>
        <v>0</v>
      </c>
      <c r="BL735" s="82"/>
      <c r="BM735" s="80"/>
      <c r="BN735" s="81">
        <f t="shared" si="203"/>
        <v>0</v>
      </c>
      <c r="BO735" s="82"/>
    </row>
    <row r="736" spans="1:67" ht="23.25" hidden="1" customHeight="1" thickBot="1">
      <c r="A736" s="71">
        <v>85736</v>
      </c>
      <c r="B736" s="71" t="s">
        <v>2242</v>
      </c>
      <c r="C736" s="221" t="str">
        <f ca="1">IF(V736&gt;0,IF($C$12=B736,COUNT($C$12:C735,1),""),"")</f>
        <v/>
      </c>
      <c r="D736" s="221" t="str">
        <f ca="1">IF(V736&gt;0,IF($D$12=B736,COUNT($D$12:D735,1),""),"")</f>
        <v/>
      </c>
      <c r="E736" s="221" t="str">
        <f ca="1">IF(V736&gt;0,IF($E$12=B736,COUNT($E$12:E735,1),""),"")</f>
        <v/>
      </c>
      <c r="F736" s="221" t="str">
        <f ca="1">IF(V736&gt;0,IF($F$12=B736,COUNT($F$12:F735,1),""),"")</f>
        <v/>
      </c>
      <c r="G736" s="120">
        <v>304001200</v>
      </c>
      <c r="H736" s="115">
        <v>140122</v>
      </c>
      <c r="I736" s="116" t="s">
        <v>723</v>
      </c>
      <c r="J736" s="116" t="s">
        <v>153</v>
      </c>
      <c r="K736" s="324">
        <v>24242000</v>
      </c>
      <c r="L736" s="121">
        <v>421402</v>
      </c>
      <c r="M736" s="117" t="s">
        <v>1249</v>
      </c>
      <c r="N736" s="117" t="s">
        <v>153</v>
      </c>
      <c r="O736" s="324">
        <v>1532000</v>
      </c>
      <c r="P736" s="77">
        <f ca="1">SUMIF($W$12:BO736,$P$11,W736:BO736)</f>
        <v>0</v>
      </c>
      <c r="Q736" s="77">
        <f ca="1">SUMIF($W$12:BP736,$P$11,X736:BP736)</f>
        <v>0</v>
      </c>
      <c r="R736" s="77">
        <f ca="1">SUMIF($W$12:BQ736,$P$11,Y736:BQ736)</f>
        <v>0</v>
      </c>
      <c r="S736" s="78">
        <f t="shared" ca="1" si="187"/>
        <v>0</v>
      </c>
      <c r="T736" s="77">
        <f t="shared" ca="1" si="188"/>
        <v>0</v>
      </c>
      <c r="U736" s="77">
        <f t="shared" ca="1" si="189"/>
        <v>0</v>
      </c>
      <c r="V736" s="79">
        <f t="shared" ca="1" si="190"/>
        <v>0</v>
      </c>
      <c r="W736" s="80"/>
      <c r="X736" s="81">
        <f t="shared" si="191"/>
        <v>0</v>
      </c>
      <c r="Y736" s="82"/>
      <c r="Z736" s="80"/>
      <c r="AA736" s="81">
        <f t="shared" si="192"/>
        <v>0</v>
      </c>
      <c r="AB736" s="82"/>
      <c r="AC736" s="80"/>
      <c r="AD736" s="81">
        <f t="shared" si="193"/>
        <v>0</v>
      </c>
      <c r="AE736" s="82"/>
      <c r="AF736" s="80"/>
      <c r="AG736" s="81">
        <f t="shared" si="194"/>
        <v>0</v>
      </c>
      <c r="AH736" s="82"/>
      <c r="AI736" s="80"/>
      <c r="AJ736" s="81">
        <f t="shared" si="195"/>
        <v>0</v>
      </c>
      <c r="AK736" s="82"/>
      <c r="AL736" s="80"/>
      <c r="AM736" s="81">
        <v>0</v>
      </c>
      <c r="AN736" s="82"/>
      <c r="AO736" s="80"/>
      <c r="AP736" s="81">
        <v>0</v>
      </c>
      <c r="AQ736" s="82"/>
      <c r="AR736" s="80"/>
      <c r="AS736" s="81">
        <f t="shared" si="196"/>
        <v>0</v>
      </c>
      <c r="AT736" s="82"/>
      <c r="AU736" s="80"/>
      <c r="AV736" s="81">
        <f t="shared" si="197"/>
        <v>0</v>
      </c>
      <c r="AW736" s="82"/>
      <c r="AX736" s="80"/>
      <c r="AY736" s="81">
        <f t="shared" si="198"/>
        <v>0</v>
      </c>
      <c r="AZ736" s="82"/>
      <c r="BA736" s="80"/>
      <c r="BB736" s="81">
        <f t="shared" si="199"/>
        <v>0</v>
      </c>
      <c r="BC736" s="82"/>
      <c r="BD736" s="80"/>
      <c r="BE736" s="81">
        <f t="shared" si="200"/>
        <v>0</v>
      </c>
      <c r="BF736" s="82"/>
      <c r="BG736" s="80"/>
      <c r="BH736" s="81">
        <f t="shared" si="201"/>
        <v>0</v>
      </c>
      <c r="BI736" s="82"/>
      <c r="BJ736" s="80"/>
      <c r="BK736" s="81">
        <f t="shared" si="202"/>
        <v>0</v>
      </c>
      <c r="BL736" s="82"/>
      <c r="BM736" s="80"/>
      <c r="BN736" s="81">
        <f t="shared" si="203"/>
        <v>0</v>
      </c>
      <c r="BO736" s="82"/>
    </row>
    <row r="737" spans="1:67" ht="23.25" hidden="1" customHeight="1" thickBot="1">
      <c r="A737" s="71">
        <v>85737</v>
      </c>
      <c r="B737" s="71" t="s">
        <v>2242</v>
      </c>
      <c r="C737" s="221" t="str">
        <f ca="1">IF(V737&gt;0,IF($C$12=B737,COUNT($C$12:C736,1),""),"")</f>
        <v/>
      </c>
      <c r="D737" s="221" t="str">
        <f ca="1">IF(V737&gt;0,IF($D$12=B737,COUNT($D$12:D736,1),""),"")</f>
        <v/>
      </c>
      <c r="E737" s="221" t="str">
        <f ca="1">IF(V737&gt;0,IF($E$12=B737,COUNT($E$12:E736,1),""),"")</f>
        <v/>
      </c>
      <c r="F737" s="221" t="str">
        <f ca="1">IF(V737&gt;0,IF($F$12=B737,COUNT($F$12:F736,1),""),"")</f>
        <v/>
      </c>
      <c r="G737" s="120"/>
      <c r="H737" s="115">
        <v>140123</v>
      </c>
      <c r="I737" s="116" t="s">
        <v>724</v>
      </c>
      <c r="J737" s="116" t="s">
        <v>153</v>
      </c>
      <c r="K737" s="324">
        <v>30513000</v>
      </c>
      <c r="L737" s="121">
        <v>421402</v>
      </c>
      <c r="M737" s="117" t="s">
        <v>1249</v>
      </c>
      <c r="N737" s="117" t="s">
        <v>153</v>
      </c>
      <c r="O737" s="324">
        <v>1532000</v>
      </c>
      <c r="P737" s="77">
        <f ca="1">SUMIF($W$12:BO737,$P$11,W737:BO737)</f>
        <v>0</v>
      </c>
      <c r="Q737" s="77">
        <f ca="1">SUMIF($W$12:BP737,$P$11,X737:BP737)</f>
        <v>0</v>
      </c>
      <c r="R737" s="77">
        <f ca="1">SUMIF($W$12:BQ737,$P$11,Y737:BQ737)</f>
        <v>0</v>
      </c>
      <c r="S737" s="78">
        <f t="shared" ca="1" si="187"/>
        <v>0</v>
      </c>
      <c r="T737" s="77">
        <f t="shared" ca="1" si="188"/>
        <v>0</v>
      </c>
      <c r="U737" s="77">
        <f t="shared" ca="1" si="189"/>
        <v>0</v>
      </c>
      <c r="V737" s="79">
        <f t="shared" ca="1" si="190"/>
        <v>0</v>
      </c>
      <c r="W737" s="80"/>
      <c r="X737" s="81">
        <f t="shared" si="191"/>
        <v>0</v>
      </c>
      <c r="Y737" s="82"/>
      <c r="Z737" s="80"/>
      <c r="AA737" s="81">
        <f t="shared" si="192"/>
        <v>0</v>
      </c>
      <c r="AB737" s="82"/>
      <c r="AC737" s="80"/>
      <c r="AD737" s="81">
        <f t="shared" si="193"/>
        <v>0</v>
      </c>
      <c r="AE737" s="82"/>
      <c r="AF737" s="80"/>
      <c r="AG737" s="81">
        <f t="shared" si="194"/>
        <v>0</v>
      </c>
      <c r="AH737" s="82"/>
      <c r="AI737" s="80"/>
      <c r="AJ737" s="81">
        <f t="shared" si="195"/>
        <v>0</v>
      </c>
      <c r="AK737" s="82"/>
      <c r="AL737" s="80"/>
      <c r="AM737" s="81">
        <v>0</v>
      </c>
      <c r="AN737" s="82"/>
      <c r="AO737" s="80"/>
      <c r="AP737" s="81">
        <v>0</v>
      </c>
      <c r="AQ737" s="82"/>
      <c r="AR737" s="80"/>
      <c r="AS737" s="81">
        <f t="shared" si="196"/>
        <v>0</v>
      </c>
      <c r="AT737" s="82"/>
      <c r="AU737" s="80"/>
      <c r="AV737" s="81">
        <f t="shared" si="197"/>
        <v>0</v>
      </c>
      <c r="AW737" s="82"/>
      <c r="AX737" s="80"/>
      <c r="AY737" s="81">
        <f t="shared" si="198"/>
        <v>0</v>
      </c>
      <c r="AZ737" s="82"/>
      <c r="BA737" s="80"/>
      <c r="BB737" s="81">
        <f t="shared" si="199"/>
        <v>0</v>
      </c>
      <c r="BC737" s="82"/>
      <c r="BD737" s="80"/>
      <c r="BE737" s="81">
        <f t="shared" si="200"/>
        <v>0</v>
      </c>
      <c r="BF737" s="82"/>
      <c r="BG737" s="80"/>
      <c r="BH737" s="81">
        <f t="shared" si="201"/>
        <v>0</v>
      </c>
      <c r="BI737" s="82"/>
      <c r="BJ737" s="80"/>
      <c r="BK737" s="81">
        <f t="shared" si="202"/>
        <v>0</v>
      </c>
      <c r="BL737" s="82"/>
      <c r="BM737" s="80"/>
      <c r="BN737" s="81">
        <f t="shared" si="203"/>
        <v>0</v>
      </c>
      <c r="BO737" s="82"/>
    </row>
    <row r="738" spans="1:67" ht="23.25" hidden="1" customHeight="1" thickBot="1">
      <c r="A738" s="71">
        <v>85738</v>
      </c>
      <c r="B738" s="71" t="s">
        <v>2242</v>
      </c>
      <c r="C738" s="221" t="str">
        <f ca="1">IF(V738&gt;0,IF($C$12=B738,COUNT($C$12:C737,1),""),"")</f>
        <v/>
      </c>
      <c r="D738" s="221" t="str">
        <f ca="1">IF(V738&gt;0,IF($D$12=B738,COUNT($D$12:D737,1),""),"")</f>
        <v/>
      </c>
      <c r="E738" s="221" t="str">
        <f ca="1">IF(V738&gt;0,IF($E$12=B738,COUNT($E$12:E737,1),""),"")</f>
        <v/>
      </c>
      <c r="F738" s="221" t="str">
        <f ca="1">IF(V738&gt;0,IF($F$12=B738,COUNT($F$12:F737,1),""),"")</f>
        <v/>
      </c>
      <c r="G738" s="120"/>
      <c r="H738" s="115">
        <v>140124</v>
      </c>
      <c r="I738" s="116" t="s">
        <v>725</v>
      </c>
      <c r="J738" s="116" t="s">
        <v>153</v>
      </c>
      <c r="K738" s="324">
        <v>14040000</v>
      </c>
      <c r="L738" s="121">
        <v>421402</v>
      </c>
      <c r="M738" s="117" t="s">
        <v>1249</v>
      </c>
      <c r="N738" s="117" t="s">
        <v>153</v>
      </c>
      <c r="O738" s="324">
        <v>1532000</v>
      </c>
      <c r="P738" s="77">
        <f ca="1">SUMIF($W$12:BO738,$P$11,W738:BO738)</f>
        <v>0</v>
      </c>
      <c r="Q738" s="77">
        <f ca="1">SUMIF($W$12:BP738,$P$11,X738:BP738)</f>
        <v>0</v>
      </c>
      <c r="R738" s="77">
        <f ca="1">SUMIF($W$12:BQ738,$P$11,Y738:BQ738)</f>
        <v>0</v>
      </c>
      <c r="S738" s="78">
        <f t="shared" ca="1" si="187"/>
        <v>0</v>
      </c>
      <c r="T738" s="77">
        <f t="shared" ca="1" si="188"/>
        <v>0</v>
      </c>
      <c r="U738" s="77">
        <f t="shared" ca="1" si="189"/>
        <v>0</v>
      </c>
      <c r="V738" s="79">
        <f t="shared" ca="1" si="190"/>
        <v>0</v>
      </c>
      <c r="W738" s="80"/>
      <c r="X738" s="81">
        <f t="shared" si="191"/>
        <v>0</v>
      </c>
      <c r="Y738" s="82"/>
      <c r="Z738" s="80"/>
      <c r="AA738" s="81">
        <f t="shared" si="192"/>
        <v>0</v>
      </c>
      <c r="AB738" s="82"/>
      <c r="AC738" s="80"/>
      <c r="AD738" s="81">
        <f t="shared" si="193"/>
        <v>0</v>
      </c>
      <c r="AE738" s="82"/>
      <c r="AF738" s="80"/>
      <c r="AG738" s="81">
        <f t="shared" si="194"/>
        <v>0</v>
      </c>
      <c r="AH738" s="82"/>
      <c r="AI738" s="80"/>
      <c r="AJ738" s="81">
        <f t="shared" si="195"/>
        <v>0</v>
      </c>
      <c r="AK738" s="82"/>
      <c r="AL738" s="80"/>
      <c r="AM738" s="81">
        <v>0</v>
      </c>
      <c r="AN738" s="82"/>
      <c r="AO738" s="80"/>
      <c r="AP738" s="81">
        <v>0</v>
      </c>
      <c r="AQ738" s="82"/>
      <c r="AR738" s="80"/>
      <c r="AS738" s="81">
        <f t="shared" si="196"/>
        <v>0</v>
      </c>
      <c r="AT738" s="82"/>
      <c r="AU738" s="80"/>
      <c r="AV738" s="81">
        <f t="shared" si="197"/>
        <v>0</v>
      </c>
      <c r="AW738" s="82"/>
      <c r="AX738" s="80"/>
      <c r="AY738" s="81">
        <f t="shared" si="198"/>
        <v>0</v>
      </c>
      <c r="AZ738" s="82"/>
      <c r="BA738" s="80"/>
      <c r="BB738" s="81">
        <f t="shared" si="199"/>
        <v>0</v>
      </c>
      <c r="BC738" s="82"/>
      <c r="BD738" s="80"/>
      <c r="BE738" s="81">
        <f t="shared" si="200"/>
        <v>0</v>
      </c>
      <c r="BF738" s="82"/>
      <c r="BG738" s="80"/>
      <c r="BH738" s="81">
        <f t="shared" si="201"/>
        <v>0</v>
      </c>
      <c r="BI738" s="82"/>
      <c r="BJ738" s="80"/>
      <c r="BK738" s="81">
        <f t="shared" si="202"/>
        <v>0</v>
      </c>
      <c r="BL738" s="82"/>
      <c r="BM738" s="80"/>
      <c r="BN738" s="81">
        <f t="shared" si="203"/>
        <v>0</v>
      </c>
      <c r="BO738" s="82"/>
    </row>
    <row r="739" spans="1:67" ht="23.25" hidden="1" customHeight="1" thickBot="1">
      <c r="A739" s="71">
        <v>85739</v>
      </c>
      <c r="B739" s="71" t="s">
        <v>2242</v>
      </c>
      <c r="C739" s="221" t="str">
        <f ca="1">IF(V739&gt;0,IF($C$12=B739,COUNT($C$12:C738,1),""),"")</f>
        <v/>
      </c>
      <c r="D739" s="221" t="str">
        <f ca="1">IF(V739&gt;0,IF($D$12=B739,COUNT($D$12:D738,1),""),"")</f>
        <v/>
      </c>
      <c r="E739" s="221" t="str">
        <f ca="1">IF(V739&gt;0,IF($E$12=B739,COUNT($E$12:E738,1),""),"")</f>
        <v/>
      </c>
      <c r="F739" s="221" t="str">
        <f ca="1">IF(V739&gt;0,IF($F$12=B739,COUNT($F$12:F738,1),""),"")</f>
        <v/>
      </c>
      <c r="G739" s="120"/>
      <c r="H739" s="115">
        <v>140125</v>
      </c>
      <c r="I739" s="116" t="s">
        <v>726</v>
      </c>
      <c r="J739" s="116" t="s">
        <v>153</v>
      </c>
      <c r="K739" s="324">
        <v>18018000</v>
      </c>
      <c r="L739" s="121">
        <v>421402</v>
      </c>
      <c r="M739" s="117" t="s">
        <v>1249</v>
      </c>
      <c r="N739" s="117" t="s">
        <v>153</v>
      </c>
      <c r="O739" s="324">
        <v>1532000</v>
      </c>
      <c r="P739" s="77">
        <f ca="1">SUMIF($W$12:BO739,$P$11,W739:BO739)</f>
        <v>0</v>
      </c>
      <c r="Q739" s="77">
        <f ca="1">SUMIF($W$12:BP739,$P$11,X739:BP739)</f>
        <v>0</v>
      </c>
      <c r="R739" s="77">
        <f ca="1">SUMIF($W$12:BQ739,$P$11,Y739:BQ739)</f>
        <v>0</v>
      </c>
      <c r="S739" s="78">
        <f t="shared" ca="1" si="187"/>
        <v>0</v>
      </c>
      <c r="T739" s="77">
        <f t="shared" ca="1" si="188"/>
        <v>0</v>
      </c>
      <c r="U739" s="77">
        <f t="shared" ca="1" si="189"/>
        <v>0</v>
      </c>
      <c r="V739" s="79">
        <f t="shared" ca="1" si="190"/>
        <v>0</v>
      </c>
      <c r="W739" s="80"/>
      <c r="X739" s="81">
        <f t="shared" si="191"/>
        <v>0</v>
      </c>
      <c r="Y739" s="82"/>
      <c r="Z739" s="80"/>
      <c r="AA739" s="81">
        <f t="shared" si="192"/>
        <v>0</v>
      </c>
      <c r="AB739" s="82"/>
      <c r="AC739" s="80"/>
      <c r="AD739" s="81">
        <f t="shared" si="193"/>
        <v>0</v>
      </c>
      <c r="AE739" s="82"/>
      <c r="AF739" s="80"/>
      <c r="AG739" s="81">
        <f t="shared" si="194"/>
        <v>0</v>
      </c>
      <c r="AH739" s="82"/>
      <c r="AI739" s="80"/>
      <c r="AJ739" s="81">
        <f t="shared" si="195"/>
        <v>0</v>
      </c>
      <c r="AK739" s="82"/>
      <c r="AL739" s="80"/>
      <c r="AM739" s="81">
        <v>0</v>
      </c>
      <c r="AN739" s="82"/>
      <c r="AO739" s="80"/>
      <c r="AP739" s="81">
        <v>0</v>
      </c>
      <c r="AQ739" s="82"/>
      <c r="AR739" s="80"/>
      <c r="AS739" s="81">
        <f t="shared" si="196"/>
        <v>0</v>
      </c>
      <c r="AT739" s="82"/>
      <c r="AU739" s="80"/>
      <c r="AV739" s="81">
        <f t="shared" si="197"/>
        <v>0</v>
      </c>
      <c r="AW739" s="82"/>
      <c r="AX739" s="80"/>
      <c r="AY739" s="81">
        <f t="shared" si="198"/>
        <v>0</v>
      </c>
      <c r="AZ739" s="82"/>
      <c r="BA739" s="80"/>
      <c r="BB739" s="81">
        <f t="shared" si="199"/>
        <v>0</v>
      </c>
      <c r="BC739" s="82"/>
      <c r="BD739" s="80"/>
      <c r="BE739" s="81">
        <f t="shared" si="200"/>
        <v>0</v>
      </c>
      <c r="BF739" s="82"/>
      <c r="BG739" s="80"/>
      <c r="BH739" s="81">
        <f t="shared" si="201"/>
        <v>0</v>
      </c>
      <c r="BI739" s="82"/>
      <c r="BJ739" s="80"/>
      <c r="BK739" s="81">
        <f t="shared" si="202"/>
        <v>0</v>
      </c>
      <c r="BL739" s="82"/>
      <c r="BM739" s="80"/>
      <c r="BN739" s="81">
        <f t="shared" si="203"/>
        <v>0</v>
      </c>
      <c r="BO739" s="82"/>
    </row>
    <row r="740" spans="1:67" ht="23.25" hidden="1" customHeight="1" thickBot="1">
      <c r="A740" s="71">
        <v>85740</v>
      </c>
      <c r="B740" s="71" t="s">
        <v>2242</v>
      </c>
      <c r="C740" s="221" t="str">
        <f ca="1">IF(V740&gt;0,IF($C$12=B740,COUNT($C$12:C739,1),""),"")</f>
        <v/>
      </c>
      <c r="D740" s="221" t="str">
        <f ca="1">IF(V740&gt;0,IF($D$12=B740,COUNT($D$12:D739,1),""),"")</f>
        <v/>
      </c>
      <c r="E740" s="221" t="str">
        <f ca="1">IF(V740&gt;0,IF($E$12=B740,COUNT($E$12:E739,1),""),"")</f>
        <v/>
      </c>
      <c r="F740" s="221" t="str">
        <f ca="1">IF(V740&gt;0,IF($F$12=B740,COUNT($F$12:F739,1),""),"")</f>
        <v/>
      </c>
      <c r="G740" s="120">
        <v>304001300</v>
      </c>
      <c r="H740" s="115">
        <v>140126</v>
      </c>
      <c r="I740" s="116" t="s">
        <v>727</v>
      </c>
      <c r="J740" s="116" t="s">
        <v>153</v>
      </c>
      <c r="K740" s="324">
        <v>28080000</v>
      </c>
      <c r="L740" s="121">
        <v>421402</v>
      </c>
      <c r="M740" s="117" t="s">
        <v>1249</v>
      </c>
      <c r="N740" s="117" t="s">
        <v>153</v>
      </c>
      <c r="O740" s="324">
        <v>1532000</v>
      </c>
      <c r="P740" s="77">
        <f ca="1">SUMIF($W$12:BO740,$P$11,W740:BO740)</f>
        <v>0</v>
      </c>
      <c r="Q740" s="77">
        <f ca="1">SUMIF($W$12:BP740,$P$11,X740:BP740)</f>
        <v>0</v>
      </c>
      <c r="R740" s="77">
        <f ca="1">SUMIF($W$12:BQ740,$P$11,Y740:BQ740)</f>
        <v>0</v>
      </c>
      <c r="S740" s="78">
        <f t="shared" ca="1" si="187"/>
        <v>0</v>
      </c>
      <c r="T740" s="77">
        <f t="shared" ca="1" si="188"/>
        <v>0</v>
      </c>
      <c r="U740" s="77">
        <f t="shared" ca="1" si="189"/>
        <v>0</v>
      </c>
      <c r="V740" s="79">
        <f t="shared" ca="1" si="190"/>
        <v>0</v>
      </c>
      <c r="W740" s="80"/>
      <c r="X740" s="81">
        <f t="shared" si="191"/>
        <v>0</v>
      </c>
      <c r="Y740" s="82"/>
      <c r="Z740" s="80"/>
      <c r="AA740" s="81">
        <f t="shared" si="192"/>
        <v>0</v>
      </c>
      <c r="AB740" s="82"/>
      <c r="AC740" s="80"/>
      <c r="AD740" s="81">
        <f t="shared" si="193"/>
        <v>0</v>
      </c>
      <c r="AE740" s="82"/>
      <c r="AF740" s="80"/>
      <c r="AG740" s="81">
        <f t="shared" si="194"/>
        <v>0</v>
      </c>
      <c r="AH740" s="82"/>
      <c r="AI740" s="80"/>
      <c r="AJ740" s="81">
        <f t="shared" si="195"/>
        <v>0</v>
      </c>
      <c r="AK740" s="82"/>
      <c r="AL740" s="80"/>
      <c r="AM740" s="81">
        <v>0</v>
      </c>
      <c r="AN740" s="82"/>
      <c r="AO740" s="80"/>
      <c r="AP740" s="81">
        <v>0</v>
      </c>
      <c r="AQ740" s="82"/>
      <c r="AR740" s="80"/>
      <c r="AS740" s="81">
        <f t="shared" si="196"/>
        <v>0</v>
      </c>
      <c r="AT740" s="82"/>
      <c r="AU740" s="80"/>
      <c r="AV740" s="81">
        <f t="shared" si="197"/>
        <v>0</v>
      </c>
      <c r="AW740" s="82"/>
      <c r="AX740" s="80"/>
      <c r="AY740" s="81">
        <f t="shared" si="198"/>
        <v>0</v>
      </c>
      <c r="AZ740" s="82"/>
      <c r="BA740" s="80"/>
      <c r="BB740" s="81">
        <f t="shared" si="199"/>
        <v>0</v>
      </c>
      <c r="BC740" s="82"/>
      <c r="BD740" s="80"/>
      <c r="BE740" s="81">
        <f t="shared" si="200"/>
        <v>0</v>
      </c>
      <c r="BF740" s="82"/>
      <c r="BG740" s="80"/>
      <c r="BH740" s="81">
        <f t="shared" si="201"/>
        <v>0</v>
      </c>
      <c r="BI740" s="82"/>
      <c r="BJ740" s="80"/>
      <c r="BK740" s="81">
        <f t="shared" si="202"/>
        <v>0</v>
      </c>
      <c r="BL740" s="82"/>
      <c r="BM740" s="80"/>
      <c r="BN740" s="81">
        <f t="shared" si="203"/>
        <v>0</v>
      </c>
      <c r="BO740" s="82"/>
    </row>
    <row r="741" spans="1:67" ht="23.25" hidden="1" customHeight="1" thickBot="1">
      <c r="A741" s="71">
        <v>85741</v>
      </c>
      <c r="B741" s="71" t="s">
        <v>2242</v>
      </c>
      <c r="C741" s="221" t="str">
        <f ca="1">IF(V741&gt;0,IF($C$12=B741,COUNT($C$12:C740,1),""),"")</f>
        <v/>
      </c>
      <c r="D741" s="221" t="str">
        <f ca="1">IF(V741&gt;0,IF($D$12=B741,COUNT($D$12:D740,1),""),"")</f>
        <v/>
      </c>
      <c r="E741" s="221" t="str">
        <f ca="1">IF(V741&gt;0,IF($E$12=B741,COUNT($E$12:E740,1),""),"")</f>
        <v/>
      </c>
      <c r="F741" s="221" t="str">
        <f ca="1">IF(V741&gt;0,IF($F$12=B741,COUNT($F$12:F740,1),""),"")</f>
        <v/>
      </c>
      <c r="G741" s="120"/>
      <c r="H741" s="115">
        <v>140127</v>
      </c>
      <c r="I741" s="116" t="s">
        <v>728</v>
      </c>
      <c r="J741" s="116" t="s">
        <v>153</v>
      </c>
      <c r="K741" s="324">
        <v>36036000</v>
      </c>
      <c r="L741" s="121">
        <v>421402</v>
      </c>
      <c r="M741" s="117" t="s">
        <v>1249</v>
      </c>
      <c r="N741" s="117" t="s">
        <v>153</v>
      </c>
      <c r="O741" s="324">
        <v>1532000</v>
      </c>
      <c r="P741" s="77">
        <f ca="1">SUMIF($W$12:BO741,$P$11,W741:BO741)</f>
        <v>0</v>
      </c>
      <c r="Q741" s="77">
        <f ca="1">SUMIF($W$12:BP741,$P$11,X741:BP741)</f>
        <v>0</v>
      </c>
      <c r="R741" s="77">
        <f ca="1">SUMIF($W$12:BQ741,$P$11,Y741:BQ741)</f>
        <v>0</v>
      </c>
      <c r="S741" s="78">
        <f t="shared" ca="1" si="187"/>
        <v>0</v>
      </c>
      <c r="T741" s="77">
        <f t="shared" ca="1" si="188"/>
        <v>0</v>
      </c>
      <c r="U741" s="77">
        <f t="shared" ca="1" si="189"/>
        <v>0</v>
      </c>
      <c r="V741" s="79">
        <f t="shared" ca="1" si="190"/>
        <v>0</v>
      </c>
      <c r="W741" s="80"/>
      <c r="X741" s="81">
        <f t="shared" si="191"/>
        <v>0</v>
      </c>
      <c r="Y741" s="82"/>
      <c r="Z741" s="80"/>
      <c r="AA741" s="81">
        <f t="shared" si="192"/>
        <v>0</v>
      </c>
      <c r="AB741" s="82"/>
      <c r="AC741" s="80"/>
      <c r="AD741" s="81">
        <f t="shared" si="193"/>
        <v>0</v>
      </c>
      <c r="AE741" s="82"/>
      <c r="AF741" s="80"/>
      <c r="AG741" s="81">
        <f t="shared" si="194"/>
        <v>0</v>
      </c>
      <c r="AH741" s="82"/>
      <c r="AI741" s="80"/>
      <c r="AJ741" s="81">
        <f t="shared" si="195"/>
        <v>0</v>
      </c>
      <c r="AK741" s="82"/>
      <c r="AL741" s="80"/>
      <c r="AM741" s="81">
        <v>0</v>
      </c>
      <c r="AN741" s="82"/>
      <c r="AO741" s="80"/>
      <c r="AP741" s="81">
        <v>0</v>
      </c>
      <c r="AQ741" s="82"/>
      <c r="AR741" s="80"/>
      <c r="AS741" s="81">
        <f t="shared" si="196"/>
        <v>0</v>
      </c>
      <c r="AT741" s="82"/>
      <c r="AU741" s="80"/>
      <c r="AV741" s="81">
        <f t="shared" si="197"/>
        <v>0</v>
      </c>
      <c r="AW741" s="82"/>
      <c r="AX741" s="80"/>
      <c r="AY741" s="81">
        <f t="shared" si="198"/>
        <v>0</v>
      </c>
      <c r="AZ741" s="82"/>
      <c r="BA741" s="80"/>
      <c r="BB741" s="81">
        <f t="shared" si="199"/>
        <v>0</v>
      </c>
      <c r="BC741" s="82"/>
      <c r="BD741" s="80"/>
      <c r="BE741" s="81">
        <f t="shared" si="200"/>
        <v>0</v>
      </c>
      <c r="BF741" s="82"/>
      <c r="BG741" s="80"/>
      <c r="BH741" s="81">
        <f t="shared" si="201"/>
        <v>0</v>
      </c>
      <c r="BI741" s="82"/>
      <c r="BJ741" s="80"/>
      <c r="BK741" s="81">
        <f t="shared" si="202"/>
        <v>0</v>
      </c>
      <c r="BL741" s="82"/>
      <c r="BM741" s="80"/>
      <c r="BN741" s="81">
        <f t="shared" si="203"/>
        <v>0</v>
      </c>
      <c r="BO741" s="82"/>
    </row>
    <row r="742" spans="1:67" ht="23.25" hidden="1" customHeight="1" thickBot="1">
      <c r="A742" s="71">
        <v>85742</v>
      </c>
      <c r="B742" s="71" t="s">
        <v>2242</v>
      </c>
      <c r="C742" s="221" t="str">
        <f ca="1">IF(V742&gt;0,IF($C$12=B742,COUNT($C$12:C741,1),""),"")</f>
        <v/>
      </c>
      <c r="D742" s="221" t="str">
        <f ca="1">IF(V742&gt;0,IF($D$12=B742,COUNT($D$12:D741,1),""),"")</f>
        <v/>
      </c>
      <c r="E742" s="221" t="str">
        <f ca="1">IF(V742&gt;0,IF($E$12=B742,COUNT($E$12:E741,1),""),"")</f>
        <v/>
      </c>
      <c r="F742" s="221" t="str">
        <f ca="1">IF(V742&gt;0,IF($F$12=B742,COUNT($F$12:F741,1),""),"")</f>
        <v/>
      </c>
      <c r="G742" s="120"/>
      <c r="H742" s="115">
        <v>140128</v>
      </c>
      <c r="I742" s="116" t="s">
        <v>729</v>
      </c>
      <c r="J742" s="116" t="s">
        <v>153</v>
      </c>
      <c r="K742" s="324">
        <v>5616000</v>
      </c>
      <c r="L742" s="121">
        <v>421402</v>
      </c>
      <c r="M742" s="117" t="s">
        <v>1249</v>
      </c>
      <c r="N742" s="117" t="s">
        <v>153</v>
      </c>
      <c r="O742" s="324">
        <v>1532000</v>
      </c>
      <c r="P742" s="77">
        <f ca="1">SUMIF($W$12:BO742,$P$11,W742:BO742)</f>
        <v>0</v>
      </c>
      <c r="Q742" s="77">
        <f ca="1">SUMIF($W$12:BP742,$P$11,X742:BP742)</f>
        <v>0</v>
      </c>
      <c r="R742" s="77">
        <f ca="1">SUMIF($W$12:BQ742,$P$11,Y742:BQ742)</f>
        <v>0</v>
      </c>
      <c r="S742" s="78">
        <f t="shared" ca="1" si="187"/>
        <v>0</v>
      </c>
      <c r="T742" s="77">
        <f t="shared" ca="1" si="188"/>
        <v>0</v>
      </c>
      <c r="U742" s="77">
        <f t="shared" ca="1" si="189"/>
        <v>0</v>
      </c>
      <c r="V742" s="79">
        <f t="shared" ca="1" si="190"/>
        <v>0</v>
      </c>
      <c r="W742" s="80"/>
      <c r="X742" s="81">
        <f t="shared" si="191"/>
        <v>0</v>
      </c>
      <c r="Y742" s="82"/>
      <c r="Z742" s="80"/>
      <c r="AA742" s="81">
        <f t="shared" si="192"/>
        <v>0</v>
      </c>
      <c r="AB742" s="82"/>
      <c r="AC742" s="80"/>
      <c r="AD742" s="81">
        <f t="shared" si="193"/>
        <v>0</v>
      </c>
      <c r="AE742" s="82"/>
      <c r="AF742" s="80"/>
      <c r="AG742" s="81">
        <f t="shared" si="194"/>
        <v>0</v>
      </c>
      <c r="AH742" s="82"/>
      <c r="AI742" s="80"/>
      <c r="AJ742" s="81">
        <f t="shared" si="195"/>
        <v>0</v>
      </c>
      <c r="AK742" s="82"/>
      <c r="AL742" s="80"/>
      <c r="AM742" s="81">
        <v>0</v>
      </c>
      <c r="AN742" s="82"/>
      <c r="AO742" s="80"/>
      <c r="AP742" s="81">
        <v>0</v>
      </c>
      <c r="AQ742" s="82"/>
      <c r="AR742" s="80"/>
      <c r="AS742" s="81">
        <f t="shared" si="196"/>
        <v>0</v>
      </c>
      <c r="AT742" s="82"/>
      <c r="AU742" s="80"/>
      <c r="AV742" s="81">
        <f t="shared" si="197"/>
        <v>0</v>
      </c>
      <c r="AW742" s="82"/>
      <c r="AX742" s="80"/>
      <c r="AY742" s="81">
        <f t="shared" si="198"/>
        <v>0</v>
      </c>
      <c r="AZ742" s="82"/>
      <c r="BA742" s="80"/>
      <c r="BB742" s="81">
        <f t="shared" si="199"/>
        <v>0</v>
      </c>
      <c r="BC742" s="82"/>
      <c r="BD742" s="80"/>
      <c r="BE742" s="81">
        <f t="shared" si="200"/>
        <v>0</v>
      </c>
      <c r="BF742" s="82"/>
      <c r="BG742" s="80"/>
      <c r="BH742" s="81">
        <f t="shared" si="201"/>
        <v>0</v>
      </c>
      <c r="BI742" s="82"/>
      <c r="BJ742" s="80"/>
      <c r="BK742" s="81">
        <f t="shared" si="202"/>
        <v>0</v>
      </c>
      <c r="BL742" s="82"/>
      <c r="BM742" s="80"/>
      <c r="BN742" s="81">
        <f t="shared" si="203"/>
        <v>0</v>
      </c>
      <c r="BO742" s="82"/>
    </row>
    <row r="743" spans="1:67" ht="23.25" hidden="1" customHeight="1" thickBot="1">
      <c r="A743" s="71">
        <v>85743</v>
      </c>
      <c r="B743" s="71" t="s">
        <v>2242</v>
      </c>
      <c r="C743" s="221" t="str">
        <f ca="1">IF(V743&gt;0,IF($C$12=B743,COUNT($C$12:C742,1),""),"")</f>
        <v/>
      </c>
      <c r="D743" s="221" t="str">
        <f ca="1">IF(V743&gt;0,IF($D$12=B743,COUNT($D$12:D742,1),""),"")</f>
        <v/>
      </c>
      <c r="E743" s="221" t="str">
        <f ca="1">IF(V743&gt;0,IF($E$12=B743,COUNT($E$12:E742,1),""),"")</f>
        <v/>
      </c>
      <c r="F743" s="221" t="str">
        <f ca="1">IF(V743&gt;0,IF($F$12=B743,COUNT($F$12:F742,1),""),"")</f>
        <v/>
      </c>
      <c r="G743" s="120"/>
      <c r="H743" s="115">
        <v>140129</v>
      </c>
      <c r="I743" s="116" t="s">
        <v>730</v>
      </c>
      <c r="J743" s="116" t="s">
        <v>153</v>
      </c>
      <c r="K743" s="324">
        <v>8424000</v>
      </c>
      <c r="L743" s="121">
        <v>421402</v>
      </c>
      <c r="M743" s="117" t="s">
        <v>1249</v>
      </c>
      <c r="N743" s="117" t="s">
        <v>153</v>
      </c>
      <c r="O743" s="324">
        <v>1532000</v>
      </c>
      <c r="P743" s="77">
        <f ca="1">SUMIF($W$12:BO743,$P$11,W743:BO743)</f>
        <v>0</v>
      </c>
      <c r="Q743" s="77">
        <f ca="1">SUMIF($W$12:BP743,$P$11,X743:BP743)</f>
        <v>0</v>
      </c>
      <c r="R743" s="77">
        <f ca="1">SUMIF($W$12:BQ743,$P$11,Y743:BQ743)</f>
        <v>0</v>
      </c>
      <c r="S743" s="78">
        <f t="shared" ca="1" si="187"/>
        <v>0</v>
      </c>
      <c r="T743" s="77">
        <f t="shared" ca="1" si="188"/>
        <v>0</v>
      </c>
      <c r="U743" s="77">
        <f t="shared" ca="1" si="189"/>
        <v>0</v>
      </c>
      <c r="V743" s="79">
        <f t="shared" ca="1" si="190"/>
        <v>0</v>
      </c>
      <c r="W743" s="80"/>
      <c r="X743" s="81">
        <f t="shared" si="191"/>
        <v>0</v>
      </c>
      <c r="Y743" s="82"/>
      <c r="Z743" s="80"/>
      <c r="AA743" s="81">
        <f t="shared" si="192"/>
        <v>0</v>
      </c>
      <c r="AB743" s="82"/>
      <c r="AC743" s="80"/>
      <c r="AD743" s="81">
        <f t="shared" si="193"/>
        <v>0</v>
      </c>
      <c r="AE743" s="82"/>
      <c r="AF743" s="80"/>
      <c r="AG743" s="81">
        <f t="shared" si="194"/>
        <v>0</v>
      </c>
      <c r="AH743" s="82"/>
      <c r="AI743" s="80"/>
      <c r="AJ743" s="81">
        <f t="shared" si="195"/>
        <v>0</v>
      </c>
      <c r="AK743" s="82"/>
      <c r="AL743" s="80"/>
      <c r="AM743" s="81">
        <v>0</v>
      </c>
      <c r="AN743" s="82"/>
      <c r="AO743" s="80"/>
      <c r="AP743" s="81">
        <v>0</v>
      </c>
      <c r="AQ743" s="82"/>
      <c r="AR743" s="80"/>
      <c r="AS743" s="81">
        <f t="shared" si="196"/>
        <v>0</v>
      </c>
      <c r="AT743" s="82"/>
      <c r="AU743" s="80"/>
      <c r="AV743" s="81">
        <f t="shared" si="197"/>
        <v>0</v>
      </c>
      <c r="AW743" s="82"/>
      <c r="AX743" s="80"/>
      <c r="AY743" s="81">
        <f t="shared" si="198"/>
        <v>0</v>
      </c>
      <c r="AZ743" s="82"/>
      <c r="BA743" s="80"/>
      <c r="BB743" s="81">
        <f t="shared" si="199"/>
        <v>0</v>
      </c>
      <c r="BC743" s="82"/>
      <c r="BD743" s="80"/>
      <c r="BE743" s="81">
        <f t="shared" si="200"/>
        <v>0</v>
      </c>
      <c r="BF743" s="82"/>
      <c r="BG743" s="80"/>
      <c r="BH743" s="81">
        <f t="shared" si="201"/>
        <v>0</v>
      </c>
      <c r="BI743" s="82"/>
      <c r="BJ743" s="80"/>
      <c r="BK743" s="81">
        <f t="shared" si="202"/>
        <v>0</v>
      </c>
      <c r="BL743" s="82"/>
      <c r="BM743" s="80"/>
      <c r="BN743" s="81">
        <f t="shared" si="203"/>
        <v>0</v>
      </c>
      <c r="BO743" s="82"/>
    </row>
    <row r="744" spans="1:67" ht="33" hidden="1" customHeight="1" thickBot="1">
      <c r="A744" s="71">
        <v>85744</v>
      </c>
      <c r="B744" s="71" t="s">
        <v>2242</v>
      </c>
      <c r="C744" s="221" t="str">
        <f ca="1">IF(V744&gt;0,IF($C$12=B744,COUNT($C$12:C743,1),""),"")</f>
        <v/>
      </c>
      <c r="D744" s="221" t="str">
        <f ca="1">IF(V744&gt;0,IF($D$12=B744,COUNT($D$12:D743,1),""),"")</f>
        <v/>
      </c>
      <c r="E744" s="221" t="str">
        <f ca="1">IF(V744&gt;0,IF($E$12=B744,COUNT($E$12:E743,1),""),"")</f>
        <v/>
      </c>
      <c r="F744" s="221" t="str">
        <f ca="1">IF(V744&gt;0,IF($F$12=B744,COUNT($F$12:F743,1),""),"")</f>
        <v/>
      </c>
      <c r="G744" s="120"/>
      <c r="H744" s="115">
        <v>140130</v>
      </c>
      <c r="I744" s="116" t="s">
        <v>731</v>
      </c>
      <c r="J744" s="116" t="s">
        <v>153</v>
      </c>
      <c r="K744" s="324">
        <v>3510000</v>
      </c>
      <c r="L744" s="121">
        <v>421402</v>
      </c>
      <c r="M744" s="117" t="s">
        <v>1249</v>
      </c>
      <c r="N744" s="117" t="s">
        <v>153</v>
      </c>
      <c r="O744" s="324">
        <v>1532000</v>
      </c>
      <c r="P744" s="77">
        <f ca="1">SUMIF($W$12:BO744,$P$11,W744:BO744)</f>
        <v>0</v>
      </c>
      <c r="Q744" s="77">
        <f ca="1">SUMIF($W$12:BP744,$P$11,X744:BP744)</f>
        <v>0</v>
      </c>
      <c r="R744" s="77">
        <f ca="1">SUMIF($W$12:BQ744,$P$11,Y744:BQ744)</f>
        <v>0</v>
      </c>
      <c r="S744" s="78">
        <f t="shared" ca="1" si="187"/>
        <v>0</v>
      </c>
      <c r="T744" s="77">
        <f t="shared" ca="1" si="188"/>
        <v>0</v>
      </c>
      <c r="U744" s="77">
        <f t="shared" ca="1" si="189"/>
        <v>0</v>
      </c>
      <c r="V744" s="79">
        <f t="shared" ca="1" si="190"/>
        <v>0</v>
      </c>
      <c r="W744" s="80"/>
      <c r="X744" s="81">
        <f t="shared" si="191"/>
        <v>0</v>
      </c>
      <c r="Y744" s="82"/>
      <c r="Z744" s="80"/>
      <c r="AA744" s="81">
        <f t="shared" si="192"/>
        <v>0</v>
      </c>
      <c r="AB744" s="82"/>
      <c r="AC744" s="80"/>
      <c r="AD744" s="81">
        <f t="shared" si="193"/>
        <v>0</v>
      </c>
      <c r="AE744" s="82"/>
      <c r="AF744" s="80"/>
      <c r="AG744" s="81">
        <f t="shared" si="194"/>
        <v>0</v>
      </c>
      <c r="AH744" s="82"/>
      <c r="AI744" s="80"/>
      <c r="AJ744" s="81">
        <f t="shared" si="195"/>
        <v>0</v>
      </c>
      <c r="AK744" s="82"/>
      <c r="AL744" s="80"/>
      <c r="AM744" s="81">
        <v>0</v>
      </c>
      <c r="AN744" s="82"/>
      <c r="AO744" s="80"/>
      <c r="AP744" s="81">
        <v>0</v>
      </c>
      <c r="AQ744" s="82"/>
      <c r="AR744" s="80"/>
      <c r="AS744" s="81">
        <f t="shared" si="196"/>
        <v>0</v>
      </c>
      <c r="AT744" s="82"/>
      <c r="AU744" s="80"/>
      <c r="AV744" s="81">
        <f t="shared" si="197"/>
        <v>0</v>
      </c>
      <c r="AW744" s="82"/>
      <c r="AX744" s="80"/>
      <c r="AY744" s="81">
        <f t="shared" si="198"/>
        <v>0</v>
      </c>
      <c r="AZ744" s="82"/>
      <c r="BA744" s="80"/>
      <c r="BB744" s="81">
        <f t="shared" si="199"/>
        <v>0</v>
      </c>
      <c r="BC744" s="82"/>
      <c r="BD744" s="80"/>
      <c r="BE744" s="81">
        <f t="shared" si="200"/>
        <v>0</v>
      </c>
      <c r="BF744" s="82"/>
      <c r="BG744" s="80"/>
      <c r="BH744" s="81">
        <f t="shared" si="201"/>
        <v>0</v>
      </c>
      <c r="BI744" s="82"/>
      <c r="BJ744" s="80"/>
      <c r="BK744" s="81">
        <f t="shared" si="202"/>
        <v>0</v>
      </c>
      <c r="BL744" s="82"/>
      <c r="BM744" s="80"/>
      <c r="BN744" s="81">
        <f t="shared" si="203"/>
        <v>0</v>
      </c>
      <c r="BO744" s="82"/>
    </row>
    <row r="745" spans="1:67" ht="33" hidden="1" customHeight="1" thickBot="1">
      <c r="A745" s="71">
        <v>85745</v>
      </c>
      <c r="B745" s="71" t="s">
        <v>2242</v>
      </c>
      <c r="C745" s="221" t="str">
        <f ca="1">IF(V745&gt;0,IF($C$12=B745,COUNT($C$12:C744,1),""),"")</f>
        <v/>
      </c>
      <c r="D745" s="221" t="str">
        <f ca="1">IF(V745&gt;0,IF($D$12=B745,COUNT($D$12:D744,1),""),"")</f>
        <v/>
      </c>
      <c r="E745" s="221" t="str">
        <f ca="1">IF(V745&gt;0,IF($E$12=B745,COUNT($E$12:E744,1),""),"")</f>
        <v/>
      </c>
      <c r="F745" s="221" t="str">
        <f ca="1">IF(V745&gt;0,IF($F$12=B745,COUNT($F$12:F744,1),""),"")</f>
        <v/>
      </c>
      <c r="G745" s="120">
        <v>304001810</v>
      </c>
      <c r="H745" s="115">
        <v>140131</v>
      </c>
      <c r="I745" s="116" t="s">
        <v>732</v>
      </c>
      <c r="J745" s="116" t="s">
        <v>153</v>
      </c>
      <c r="K745" s="324">
        <v>4446000</v>
      </c>
      <c r="L745" s="121">
        <v>421402</v>
      </c>
      <c r="M745" s="117" t="s">
        <v>1249</v>
      </c>
      <c r="N745" s="117" t="s">
        <v>153</v>
      </c>
      <c r="O745" s="324">
        <v>1532000</v>
      </c>
      <c r="P745" s="77">
        <f ca="1">SUMIF($W$12:BO745,$P$11,W745:BO745)</f>
        <v>0</v>
      </c>
      <c r="Q745" s="77">
        <f ca="1">SUMIF($W$12:BP745,$P$11,X745:BP745)</f>
        <v>0</v>
      </c>
      <c r="R745" s="77">
        <f ca="1">SUMIF($W$12:BQ745,$P$11,Y745:BQ745)</f>
        <v>0</v>
      </c>
      <c r="S745" s="78">
        <f t="shared" ca="1" si="187"/>
        <v>0</v>
      </c>
      <c r="T745" s="77">
        <f t="shared" ca="1" si="188"/>
        <v>0</v>
      </c>
      <c r="U745" s="77">
        <f t="shared" ca="1" si="189"/>
        <v>0</v>
      </c>
      <c r="V745" s="79">
        <f t="shared" ca="1" si="190"/>
        <v>0</v>
      </c>
      <c r="W745" s="80"/>
      <c r="X745" s="81">
        <f t="shared" si="191"/>
        <v>0</v>
      </c>
      <c r="Y745" s="82"/>
      <c r="Z745" s="80"/>
      <c r="AA745" s="81">
        <f t="shared" si="192"/>
        <v>0</v>
      </c>
      <c r="AB745" s="82"/>
      <c r="AC745" s="80"/>
      <c r="AD745" s="81">
        <f t="shared" si="193"/>
        <v>0</v>
      </c>
      <c r="AE745" s="82"/>
      <c r="AF745" s="80"/>
      <c r="AG745" s="81">
        <f t="shared" si="194"/>
        <v>0</v>
      </c>
      <c r="AH745" s="82"/>
      <c r="AI745" s="80"/>
      <c r="AJ745" s="81">
        <f t="shared" si="195"/>
        <v>0</v>
      </c>
      <c r="AK745" s="82"/>
      <c r="AL745" s="80"/>
      <c r="AM745" s="81">
        <v>0</v>
      </c>
      <c r="AN745" s="82"/>
      <c r="AO745" s="80"/>
      <c r="AP745" s="81">
        <v>0</v>
      </c>
      <c r="AQ745" s="82"/>
      <c r="AR745" s="80"/>
      <c r="AS745" s="81">
        <f t="shared" si="196"/>
        <v>0</v>
      </c>
      <c r="AT745" s="82"/>
      <c r="AU745" s="80"/>
      <c r="AV745" s="81">
        <f t="shared" si="197"/>
        <v>0</v>
      </c>
      <c r="AW745" s="82"/>
      <c r="AX745" s="80"/>
      <c r="AY745" s="81">
        <f t="shared" si="198"/>
        <v>0</v>
      </c>
      <c r="AZ745" s="82"/>
      <c r="BA745" s="80"/>
      <c r="BB745" s="81">
        <f t="shared" si="199"/>
        <v>0</v>
      </c>
      <c r="BC745" s="82"/>
      <c r="BD745" s="80"/>
      <c r="BE745" s="81">
        <f t="shared" si="200"/>
        <v>0</v>
      </c>
      <c r="BF745" s="82"/>
      <c r="BG745" s="80"/>
      <c r="BH745" s="81">
        <f t="shared" si="201"/>
        <v>0</v>
      </c>
      <c r="BI745" s="82"/>
      <c r="BJ745" s="80"/>
      <c r="BK745" s="81">
        <f t="shared" si="202"/>
        <v>0</v>
      </c>
      <c r="BL745" s="82"/>
      <c r="BM745" s="80"/>
      <c r="BN745" s="81">
        <f t="shared" si="203"/>
        <v>0</v>
      </c>
      <c r="BO745" s="82"/>
    </row>
    <row r="746" spans="1:67" ht="33" hidden="1" customHeight="1" thickBot="1">
      <c r="A746" s="71">
        <v>85746</v>
      </c>
      <c r="B746" s="71" t="s">
        <v>2242</v>
      </c>
      <c r="C746" s="221" t="str">
        <f ca="1">IF(V746&gt;0,IF($C$12=B746,COUNT($C$12:C745,1),""),"")</f>
        <v/>
      </c>
      <c r="D746" s="221" t="str">
        <f ca="1">IF(V746&gt;0,IF($D$12=B746,COUNT($D$12:D745,1),""),"")</f>
        <v/>
      </c>
      <c r="E746" s="221" t="str">
        <f ca="1">IF(V746&gt;0,IF($E$12=B746,COUNT($E$12:E745,1),""),"")</f>
        <v/>
      </c>
      <c r="F746" s="221" t="str">
        <f ca="1">IF(V746&gt;0,IF($F$12=B746,COUNT($F$12:F745,1),""),"")</f>
        <v/>
      </c>
      <c r="G746" s="120">
        <v>304001820</v>
      </c>
      <c r="H746" s="115">
        <v>140132</v>
      </c>
      <c r="I746" s="116" t="s">
        <v>733</v>
      </c>
      <c r="J746" s="116" t="s">
        <v>153</v>
      </c>
      <c r="K746" s="324">
        <v>5943000</v>
      </c>
      <c r="L746" s="121">
        <v>421402</v>
      </c>
      <c r="M746" s="117" t="s">
        <v>1249</v>
      </c>
      <c r="N746" s="117" t="s">
        <v>153</v>
      </c>
      <c r="O746" s="324">
        <v>1532000</v>
      </c>
      <c r="P746" s="77">
        <f ca="1">SUMIF($W$12:BO746,$P$11,W746:BO746)</f>
        <v>0</v>
      </c>
      <c r="Q746" s="77">
        <f ca="1">SUMIF($W$12:BP746,$P$11,X746:BP746)</f>
        <v>0</v>
      </c>
      <c r="R746" s="77">
        <f ca="1">SUMIF($W$12:BQ746,$P$11,Y746:BQ746)</f>
        <v>0</v>
      </c>
      <c r="S746" s="78">
        <f t="shared" ca="1" si="187"/>
        <v>0</v>
      </c>
      <c r="T746" s="77">
        <f t="shared" ca="1" si="188"/>
        <v>0</v>
      </c>
      <c r="U746" s="77">
        <f t="shared" ca="1" si="189"/>
        <v>0</v>
      </c>
      <c r="V746" s="79">
        <f t="shared" ca="1" si="190"/>
        <v>0</v>
      </c>
      <c r="W746" s="80"/>
      <c r="X746" s="81">
        <f t="shared" si="191"/>
        <v>0</v>
      </c>
      <c r="Y746" s="82"/>
      <c r="Z746" s="80"/>
      <c r="AA746" s="81">
        <f t="shared" si="192"/>
        <v>0</v>
      </c>
      <c r="AB746" s="82"/>
      <c r="AC746" s="80"/>
      <c r="AD746" s="81">
        <f t="shared" si="193"/>
        <v>0</v>
      </c>
      <c r="AE746" s="82"/>
      <c r="AF746" s="80"/>
      <c r="AG746" s="81">
        <f t="shared" si="194"/>
        <v>0</v>
      </c>
      <c r="AH746" s="82"/>
      <c r="AI746" s="80"/>
      <c r="AJ746" s="81">
        <f t="shared" si="195"/>
        <v>0</v>
      </c>
      <c r="AK746" s="82"/>
      <c r="AL746" s="80"/>
      <c r="AM746" s="81">
        <v>0</v>
      </c>
      <c r="AN746" s="82"/>
      <c r="AO746" s="80"/>
      <c r="AP746" s="81">
        <v>0</v>
      </c>
      <c r="AQ746" s="82"/>
      <c r="AR746" s="80"/>
      <c r="AS746" s="81">
        <f t="shared" si="196"/>
        <v>0</v>
      </c>
      <c r="AT746" s="82"/>
      <c r="AU746" s="80"/>
      <c r="AV746" s="81">
        <f t="shared" si="197"/>
        <v>0</v>
      </c>
      <c r="AW746" s="82"/>
      <c r="AX746" s="80"/>
      <c r="AY746" s="81">
        <f t="shared" si="198"/>
        <v>0</v>
      </c>
      <c r="AZ746" s="82"/>
      <c r="BA746" s="80"/>
      <c r="BB746" s="81">
        <f t="shared" si="199"/>
        <v>0</v>
      </c>
      <c r="BC746" s="82"/>
      <c r="BD746" s="80"/>
      <c r="BE746" s="81">
        <f t="shared" si="200"/>
        <v>0</v>
      </c>
      <c r="BF746" s="82"/>
      <c r="BG746" s="80"/>
      <c r="BH746" s="81">
        <f t="shared" si="201"/>
        <v>0</v>
      </c>
      <c r="BI746" s="82"/>
      <c r="BJ746" s="80"/>
      <c r="BK746" s="81">
        <f t="shared" si="202"/>
        <v>0</v>
      </c>
      <c r="BL746" s="82"/>
      <c r="BM746" s="80"/>
      <c r="BN746" s="81">
        <f t="shared" si="203"/>
        <v>0</v>
      </c>
      <c r="BO746" s="82"/>
    </row>
    <row r="747" spans="1:67" ht="33" hidden="1" customHeight="1" thickBot="1">
      <c r="A747" s="71">
        <v>85747</v>
      </c>
      <c r="B747" s="71" t="s">
        <v>2242</v>
      </c>
      <c r="C747" s="221" t="str">
        <f ca="1">IF(V747&gt;0,IF($C$12=B747,COUNT($C$12:C746,1),""),"")</f>
        <v/>
      </c>
      <c r="D747" s="221" t="str">
        <f ca="1">IF(V747&gt;0,IF($D$12=B747,COUNT($D$12:D746,1),""),"")</f>
        <v/>
      </c>
      <c r="E747" s="221" t="str">
        <f ca="1">IF(V747&gt;0,IF($E$12=B747,COUNT($E$12:E746,1),""),"")</f>
        <v/>
      </c>
      <c r="F747" s="221" t="str">
        <f ca="1">IF(V747&gt;0,IF($F$12=B747,COUNT($F$12:F746,1),""),"")</f>
        <v/>
      </c>
      <c r="G747" s="120">
        <v>304001830</v>
      </c>
      <c r="H747" s="115">
        <v>140133</v>
      </c>
      <c r="I747" s="116" t="s">
        <v>734</v>
      </c>
      <c r="J747" s="116" t="s">
        <v>153</v>
      </c>
      <c r="K747" s="324">
        <v>5148000</v>
      </c>
      <c r="L747" s="121">
        <v>421402</v>
      </c>
      <c r="M747" s="117" t="s">
        <v>1249</v>
      </c>
      <c r="N747" s="117" t="s">
        <v>153</v>
      </c>
      <c r="O747" s="324">
        <v>1532000</v>
      </c>
      <c r="P747" s="77">
        <f ca="1">SUMIF($W$12:BO747,$P$11,W747:BO747)</f>
        <v>0</v>
      </c>
      <c r="Q747" s="77">
        <f ca="1">SUMIF($W$12:BP747,$P$11,X747:BP747)</f>
        <v>0</v>
      </c>
      <c r="R747" s="77">
        <f ca="1">SUMIF($W$12:BQ747,$P$11,Y747:BQ747)</f>
        <v>0</v>
      </c>
      <c r="S747" s="78">
        <f t="shared" ca="1" si="187"/>
        <v>0</v>
      </c>
      <c r="T747" s="77">
        <f t="shared" ca="1" si="188"/>
        <v>0</v>
      </c>
      <c r="U747" s="77">
        <f t="shared" ca="1" si="189"/>
        <v>0</v>
      </c>
      <c r="V747" s="79">
        <f t="shared" ca="1" si="190"/>
        <v>0</v>
      </c>
      <c r="W747" s="80"/>
      <c r="X747" s="81">
        <f t="shared" si="191"/>
        <v>0</v>
      </c>
      <c r="Y747" s="82"/>
      <c r="Z747" s="80"/>
      <c r="AA747" s="81">
        <f t="shared" si="192"/>
        <v>0</v>
      </c>
      <c r="AB747" s="82"/>
      <c r="AC747" s="80"/>
      <c r="AD747" s="81">
        <f t="shared" si="193"/>
        <v>0</v>
      </c>
      <c r="AE747" s="82"/>
      <c r="AF747" s="80"/>
      <c r="AG747" s="81">
        <f t="shared" si="194"/>
        <v>0</v>
      </c>
      <c r="AH747" s="82"/>
      <c r="AI747" s="80"/>
      <c r="AJ747" s="81">
        <f t="shared" si="195"/>
        <v>0</v>
      </c>
      <c r="AK747" s="82"/>
      <c r="AL747" s="80"/>
      <c r="AM747" s="81">
        <v>0</v>
      </c>
      <c r="AN747" s="82"/>
      <c r="AO747" s="80"/>
      <c r="AP747" s="81">
        <v>0</v>
      </c>
      <c r="AQ747" s="82"/>
      <c r="AR747" s="80"/>
      <c r="AS747" s="81">
        <f t="shared" si="196"/>
        <v>0</v>
      </c>
      <c r="AT747" s="82"/>
      <c r="AU747" s="80"/>
      <c r="AV747" s="81">
        <f t="shared" si="197"/>
        <v>0</v>
      </c>
      <c r="AW747" s="82"/>
      <c r="AX747" s="80"/>
      <c r="AY747" s="81">
        <f t="shared" si="198"/>
        <v>0</v>
      </c>
      <c r="AZ747" s="82"/>
      <c r="BA747" s="80"/>
      <c r="BB747" s="81">
        <f t="shared" si="199"/>
        <v>0</v>
      </c>
      <c r="BC747" s="82"/>
      <c r="BD747" s="80"/>
      <c r="BE747" s="81">
        <f t="shared" si="200"/>
        <v>0</v>
      </c>
      <c r="BF747" s="82"/>
      <c r="BG747" s="80"/>
      <c r="BH747" s="81">
        <f t="shared" si="201"/>
        <v>0</v>
      </c>
      <c r="BI747" s="82"/>
      <c r="BJ747" s="80"/>
      <c r="BK747" s="81">
        <f t="shared" si="202"/>
        <v>0</v>
      </c>
      <c r="BL747" s="82"/>
      <c r="BM747" s="80"/>
      <c r="BN747" s="81">
        <f t="shared" si="203"/>
        <v>0</v>
      </c>
      <c r="BO747" s="82"/>
    </row>
    <row r="748" spans="1:67" ht="33" hidden="1" customHeight="1" thickBot="1">
      <c r="A748" s="71">
        <v>85748</v>
      </c>
      <c r="B748" s="71" t="s">
        <v>2242</v>
      </c>
      <c r="C748" s="221" t="str">
        <f ca="1">IF(V748&gt;0,IF($C$12=B748,COUNT($C$12:C747,1),""),"")</f>
        <v/>
      </c>
      <c r="D748" s="221" t="str">
        <f ca="1">IF(V748&gt;0,IF($D$12=B748,COUNT($D$12:D747,1),""),"")</f>
        <v/>
      </c>
      <c r="E748" s="221" t="str">
        <f ca="1">IF(V748&gt;0,IF($E$12=B748,COUNT($E$12:E747,1),""),"")</f>
        <v/>
      </c>
      <c r="F748" s="221" t="str">
        <f ca="1">IF(V748&gt;0,IF($F$12=B748,COUNT($F$12:F747,1),""),"")</f>
        <v/>
      </c>
      <c r="G748" s="120">
        <v>304001840</v>
      </c>
      <c r="H748" s="115">
        <v>140134</v>
      </c>
      <c r="I748" s="116" t="s">
        <v>735</v>
      </c>
      <c r="J748" s="116" t="s">
        <v>153</v>
      </c>
      <c r="K748" s="324">
        <v>6832000</v>
      </c>
      <c r="L748" s="121">
        <v>421402</v>
      </c>
      <c r="M748" s="117" t="s">
        <v>1249</v>
      </c>
      <c r="N748" s="117" t="s">
        <v>153</v>
      </c>
      <c r="O748" s="324">
        <v>1532000</v>
      </c>
      <c r="P748" s="77">
        <f ca="1">SUMIF($W$12:BO748,$P$11,W748:BO748)</f>
        <v>0</v>
      </c>
      <c r="Q748" s="77">
        <f ca="1">SUMIF($W$12:BP748,$P$11,X748:BP748)</f>
        <v>0</v>
      </c>
      <c r="R748" s="77">
        <f ca="1">SUMIF($W$12:BQ748,$P$11,Y748:BQ748)</f>
        <v>0</v>
      </c>
      <c r="S748" s="78">
        <f t="shared" ca="1" si="187"/>
        <v>0</v>
      </c>
      <c r="T748" s="77">
        <f t="shared" ca="1" si="188"/>
        <v>0</v>
      </c>
      <c r="U748" s="77">
        <f t="shared" ca="1" si="189"/>
        <v>0</v>
      </c>
      <c r="V748" s="79">
        <f t="shared" ca="1" si="190"/>
        <v>0</v>
      </c>
      <c r="W748" s="80"/>
      <c r="X748" s="81">
        <f t="shared" si="191"/>
        <v>0</v>
      </c>
      <c r="Y748" s="82"/>
      <c r="Z748" s="80"/>
      <c r="AA748" s="81">
        <f t="shared" si="192"/>
        <v>0</v>
      </c>
      <c r="AB748" s="82"/>
      <c r="AC748" s="80"/>
      <c r="AD748" s="81">
        <f t="shared" si="193"/>
        <v>0</v>
      </c>
      <c r="AE748" s="82"/>
      <c r="AF748" s="80"/>
      <c r="AG748" s="81">
        <f t="shared" si="194"/>
        <v>0</v>
      </c>
      <c r="AH748" s="82"/>
      <c r="AI748" s="80"/>
      <c r="AJ748" s="81">
        <f t="shared" si="195"/>
        <v>0</v>
      </c>
      <c r="AK748" s="82"/>
      <c r="AL748" s="80"/>
      <c r="AM748" s="81">
        <v>0</v>
      </c>
      <c r="AN748" s="82"/>
      <c r="AO748" s="80"/>
      <c r="AP748" s="81">
        <v>0</v>
      </c>
      <c r="AQ748" s="82"/>
      <c r="AR748" s="80"/>
      <c r="AS748" s="81">
        <f t="shared" si="196"/>
        <v>0</v>
      </c>
      <c r="AT748" s="82"/>
      <c r="AU748" s="80"/>
      <c r="AV748" s="81">
        <f t="shared" si="197"/>
        <v>0</v>
      </c>
      <c r="AW748" s="82"/>
      <c r="AX748" s="80"/>
      <c r="AY748" s="81">
        <f t="shared" si="198"/>
        <v>0</v>
      </c>
      <c r="AZ748" s="82"/>
      <c r="BA748" s="80"/>
      <c r="BB748" s="81">
        <f t="shared" si="199"/>
        <v>0</v>
      </c>
      <c r="BC748" s="82"/>
      <c r="BD748" s="80"/>
      <c r="BE748" s="81">
        <f t="shared" si="200"/>
        <v>0</v>
      </c>
      <c r="BF748" s="82"/>
      <c r="BG748" s="80"/>
      <c r="BH748" s="81">
        <f t="shared" si="201"/>
        <v>0</v>
      </c>
      <c r="BI748" s="82"/>
      <c r="BJ748" s="80"/>
      <c r="BK748" s="81">
        <f t="shared" si="202"/>
        <v>0</v>
      </c>
      <c r="BL748" s="82"/>
      <c r="BM748" s="80"/>
      <c r="BN748" s="81">
        <f t="shared" si="203"/>
        <v>0</v>
      </c>
      <c r="BO748" s="82"/>
    </row>
    <row r="749" spans="1:67" ht="33" hidden="1" customHeight="1" thickBot="1">
      <c r="A749" s="71">
        <v>85749</v>
      </c>
      <c r="B749" s="71" t="s">
        <v>2242</v>
      </c>
      <c r="C749" s="221" t="str">
        <f ca="1">IF(V749&gt;0,IF($C$12=B749,COUNT($C$12:C748,1),""),"")</f>
        <v/>
      </c>
      <c r="D749" s="221" t="str">
        <f ca="1">IF(V749&gt;0,IF($D$12=B749,COUNT($D$12:D748,1),""),"")</f>
        <v/>
      </c>
      <c r="E749" s="221" t="str">
        <f ca="1">IF(V749&gt;0,IF($E$12=B749,COUNT($E$12:E748,1),""),"")</f>
        <v/>
      </c>
      <c r="F749" s="221" t="str">
        <f ca="1">IF(V749&gt;0,IF($F$12=B749,COUNT($F$12:F748,1),""),"")</f>
        <v/>
      </c>
      <c r="G749" s="120">
        <v>304001850</v>
      </c>
      <c r="H749" s="115">
        <v>140135</v>
      </c>
      <c r="I749" s="116" t="s">
        <v>736</v>
      </c>
      <c r="J749" s="116" t="s">
        <v>153</v>
      </c>
      <c r="K749" s="324">
        <v>5850000</v>
      </c>
      <c r="L749" s="121">
        <v>421402</v>
      </c>
      <c r="M749" s="117" t="s">
        <v>1249</v>
      </c>
      <c r="N749" s="117" t="s">
        <v>153</v>
      </c>
      <c r="O749" s="324">
        <v>1532000</v>
      </c>
      <c r="P749" s="77">
        <f ca="1">SUMIF($W$12:BO749,$P$11,W749:BO749)</f>
        <v>0</v>
      </c>
      <c r="Q749" s="77">
        <f ca="1">SUMIF($W$12:BP749,$P$11,X749:BP749)</f>
        <v>0</v>
      </c>
      <c r="R749" s="77">
        <f ca="1">SUMIF($W$12:BQ749,$P$11,Y749:BQ749)</f>
        <v>0</v>
      </c>
      <c r="S749" s="78">
        <f t="shared" ca="1" si="187"/>
        <v>0</v>
      </c>
      <c r="T749" s="77">
        <f t="shared" ca="1" si="188"/>
        <v>0</v>
      </c>
      <c r="U749" s="77">
        <f t="shared" ca="1" si="189"/>
        <v>0</v>
      </c>
      <c r="V749" s="79">
        <f t="shared" ca="1" si="190"/>
        <v>0</v>
      </c>
      <c r="W749" s="80"/>
      <c r="X749" s="81">
        <f t="shared" si="191"/>
        <v>0</v>
      </c>
      <c r="Y749" s="82"/>
      <c r="Z749" s="80"/>
      <c r="AA749" s="81">
        <f t="shared" si="192"/>
        <v>0</v>
      </c>
      <c r="AB749" s="82"/>
      <c r="AC749" s="80"/>
      <c r="AD749" s="81">
        <f t="shared" si="193"/>
        <v>0</v>
      </c>
      <c r="AE749" s="82"/>
      <c r="AF749" s="80"/>
      <c r="AG749" s="81">
        <f t="shared" si="194"/>
        <v>0</v>
      </c>
      <c r="AH749" s="82"/>
      <c r="AI749" s="80"/>
      <c r="AJ749" s="81"/>
      <c r="AK749" s="82"/>
      <c r="AL749" s="80"/>
      <c r="AM749" s="81">
        <v>0</v>
      </c>
      <c r="AN749" s="82"/>
      <c r="AO749" s="80"/>
      <c r="AP749" s="81">
        <v>0</v>
      </c>
      <c r="AQ749" s="82"/>
      <c r="AR749" s="80"/>
      <c r="AS749" s="81"/>
      <c r="AT749" s="82"/>
      <c r="AU749" s="80"/>
      <c r="AV749" s="81"/>
      <c r="AW749" s="82"/>
      <c r="AX749" s="80"/>
      <c r="AY749" s="81"/>
      <c r="AZ749" s="82"/>
      <c r="BA749" s="80"/>
      <c r="BB749" s="81"/>
      <c r="BC749" s="82"/>
      <c r="BD749" s="80"/>
      <c r="BE749" s="81"/>
      <c r="BF749" s="82"/>
      <c r="BG749" s="80"/>
      <c r="BH749" s="81"/>
      <c r="BI749" s="82"/>
      <c r="BJ749" s="80"/>
      <c r="BK749" s="81"/>
      <c r="BL749" s="82"/>
      <c r="BM749" s="80"/>
      <c r="BN749" s="81"/>
      <c r="BO749" s="82"/>
    </row>
    <row r="750" spans="1:67" ht="33" hidden="1" customHeight="1" thickBot="1">
      <c r="A750" s="71">
        <v>85750</v>
      </c>
      <c r="B750" s="71" t="s">
        <v>2242</v>
      </c>
      <c r="C750" s="221" t="str">
        <f ca="1">IF(V750&gt;0,IF($C$12=B750,COUNT($C$12:C749,1),""),"")</f>
        <v/>
      </c>
      <c r="D750" s="221" t="str">
        <f ca="1">IF(V750&gt;0,IF($D$12=B750,COUNT($D$12:D749,1),""),"")</f>
        <v/>
      </c>
      <c r="E750" s="221" t="str">
        <f ca="1">IF(V750&gt;0,IF($E$12=B750,COUNT($E$12:E749,1),""),"")</f>
        <v/>
      </c>
      <c r="F750" s="221" t="str">
        <f ca="1">IF(V750&gt;0,IF($F$12=B750,COUNT($F$12:F749,1),""),"")</f>
        <v/>
      </c>
      <c r="G750" s="120">
        <v>304001860</v>
      </c>
      <c r="H750" s="115">
        <v>140136</v>
      </c>
      <c r="I750" s="116" t="s">
        <v>737</v>
      </c>
      <c r="J750" s="116" t="s">
        <v>153</v>
      </c>
      <c r="K750" s="324">
        <v>7768000</v>
      </c>
      <c r="L750" s="121">
        <v>421402</v>
      </c>
      <c r="M750" s="117" t="s">
        <v>1249</v>
      </c>
      <c r="N750" s="117" t="s">
        <v>153</v>
      </c>
      <c r="O750" s="324">
        <v>1532000</v>
      </c>
      <c r="P750" s="77">
        <f ca="1">SUMIF($W$12:BO750,$P$11,W750:BO750)</f>
        <v>0</v>
      </c>
      <c r="Q750" s="77">
        <f ca="1">SUMIF($W$12:BP750,$P$11,X750:BP750)</f>
        <v>0</v>
      </c>
      <c r="R750" s="77">
        <f ca="1">SUMIF($W$12:BQ750,$P$11,Y750:BQ750)</f>
        <v>0</v>
      </c>
      <c r="S750" s="78">
        <f t="shared" ca="1" si="187"/>
        <v>0</v>
      </c>
      <c r="T750" s="77">
        <f t="shared" ca="1" si="188"/>
        <v>0</v>
      </c>
      <c r="U750" s="77">
        <f t="shared" ca="1" si="189"/>
        <v>0</v>
      </c>
      <c r="V750" s="79">
        <f t="shared" ca="1" si="190"/>
        <v>0</v>
      </c>
      <c r="W750" s="80"/>
      <c r="X750" s="81">
        <f t="shared" si="191"/>
        <v>0</v>
      </c>
      <c r="Y750" s="82"/>
      <c r="Z750" s="80"/>
      <c r="AA750" s="81">
        <f t="shared" si="192"/>
        <v>0</v>
      </c>
      <c r="AB750" s="82"/>
      <c r="AC750" s="80"/>
      <c r="AD750" s="81">
        <f t="shared" si="193"/>
        <v>0</v>
      </c>
      <c r="AE750" s="82"/>
      <c r="AF750" s="80"/>
      <c r="AG750" s="81">
        <f t="shared" si="194"/>
        <v>0</v>
      </c>
      <c r="AH750" s="82"/>
      <c r="AI750" s="80"/>
      <c r="AJ750" s="81">
        <f t="shared" si="195"/>
        <v>0</v>
      </c>
      <c r="AK750" s="82"/>
      <c r="AL750" s="80"/>
      <c r="AM750" s="81">
        <v>0</v>
      </c>
      <c r="AN750" s="82"/>
      <c r="AO750" s="80"/>
      <c r="AP750" s="81">
        <v>0</v>
      </c>
      <c r="AQ750" s="82"/>
      <c r="AR750" s="80"/>
      <c r="AS750" s="81">
        <f t="shared" si="196"/>
        <v>0</v>
      </c>
      <c r="AT750" s="82"/>
      <c r="AU750" s="80"/>
      <c r="AV750" s="81">
        <f t="shared" si="197"/>
        <v>0</v>
      </c>
      <c r="AW750" s="82"/>
      <c r="AX750" s="80"/>
      <c r="AY750" s="81">
        <f t="shared" si="198"/>
        <v>0</v>
      </c>
      <c r="AZ750" s="82"/>
      <c r="BA750" s="80"/>
      <c r="BB750" s="81">
        <f t="shared" si="199"/>
        <v>0</v>
      </c>
      <c r="BC750" s="82"/>
      <c r="BD750" s="80"/>
      <c r="BE750" s="81">
        <f t="shared" si="200"/>
        <v>0</v>
      </c>
      <c r="BF750" s="82"/>
      <c r="BG750" s="80"/>
      <c r="BH750" s="81">
        <f t="shared" si="201"/>
        <v>0</v>
      </c>
      <c r="BI750" s="82"/>
      <c r="BJ750" s="80"/>
      <c r="BK750" s="81">
        <f t="shared" si="202"/>
        <v>0</v>
      </c>
      <c r="BL750" s="82"/>
      <c r="BM750" s="80"/>
      <c r="BN750" s="81">
        <f t="shared" si="203"/>
        <v>0</v>
      </c>
      <c r="BO750" s="82"/>
    </row>
    <row r="751" spans="1:67" ht="33" hidden="1" customHeight="1" thickBot="1">
      <c r="A751" s="71">
        <v>85751</v>
      </c>
      <c r="B751" s="71" t="s">
        <v>2242</v>
      </c>
      <c r="C751" s="221" t="str">
        <f ca="1">IF(V751&gt;0,IF($C$12=B751,COUNT($C$12:C750,1),""),"")</f>
        <v/>
      </c>
      <c r="D751" s="221" t="str">
        <f ca="1">IF(V751&gt;0,IF($D$12=B751,COUNT($D$12:D750,1),""),"")</f>
        <v/>
      </c>
      <c r="E751" s="221" t="str">
        <f ca="1">IF(V751&gt;0,IF($E$12=B751,COUNT($E$12:E750,1),""),"")</f>
        <v/>
      </c>
      <c r="F751" s="221" t="str">
        <f ca="1">IF(V751&gt;0,IF($F$12=B751,COUNT($F$12:F750,1),""),"")</f>
        <v/>
      </c>
      <c r="G751" s="120">
        <v>304001890</v>
      </c>
      <c r="H751" s="115">
        <v>140137</v>
      </c>
      <c r="I751" s="116" t="s">
        <v>738</v>
      </c>
      <c r="J751" s="116" t="s">
        <v>153</v>
      </c>
      <c r="K751" s="324">
        <v>8236000</v>
      </c>
      <c r="L751" s="121">
        <v>421402</v>
      </c>
      <c r="M751" s="117" t="s">
        <v>1249</v>
      </c>
      <c r="N751" s="117" t="s">
        <v>153</v>
      </c>
      <c r="O751" s="324">
        <v>1532000</v>
      </c>
      <c r="P751" s="77">
        <f ca="1">SUMIF($W$12:BO751,$P$11,W751:BO751)</f>
        <v>0</v>
      </c>
      <c r="Q751" s="77">
        <f ca="1">SUMIF($W$12:BP751,$P$11,X751:BP751)</f>
        <v>0</v>
      </c>
      <c r="R751" s="77">
        <f ca="1">SUMIF($W$12:BQ751,$P$11,Y751:BQ751)</f>
        <v>0</v>
      </c>
      <c r="S751" s="78">
        <f t="shared" ca="1" si="187"/>
        <v>0</v>
      </c>
      <c r="T751" s="77">
        <f t="shared" ca="1" si="188"/>
        <v>0</v>
      </c>
      <c r="U751" s="77">
        <f t="shared" ca="1" si="189"/>
        <v>0</v>
      </c>
      <c r="V751" s="79">
        <f t="shared" ca="1" si="190"/>
        <v>0</v>
      </c>
      <c r="W751" s="80"/>
      <c r="X751" s="81">
        <f t="shared" si="191"/>
        <v>0</v>
      </c>
      <c r="Y751" s="82"/>
      <c r="Z751" s="80"/>
      <c r="AA751" s="81">
        <f t="shared" si="192"/>
        <v>0</v>
      </c>
      <c r="AB751" s="82"/>
      <c r="AC751" s="80"/>
      <c r="AD751" s="81">
        <f t="shared" si="193"/>
        <v>0</v>
      </c>
      <c r="AE751" s="82"/>
      <c r="AF751" s="80"/>
      <c r="AG751" s="81">
        <f t="shared" si="194"/>
        <v>0</v>
      </c>
      <c r="AH751" s="82"/>
      <c r="AI751" s="80"/>
      <c r="AJ751" s="81"/>
      <c r="AK751" s="82"/>
      <c r="AL751" s="80"/>
      <c r="AM751" s="81">
        <v>0</v>
      </c>
      <c r="AN751" s="82"/>
      <c r="AO751" s="80"/>
      <c r="AP751" s="81">
        <v>0</v>
      </c>
      <c r="AQ751" s="82"/>
      <c r="AR751" s="80"/>
      <c r="AS751" s="81"/>
      <c r="AT751" s="82"/>
      <c r="AU751" s="80"/>
      <c r="AV751" s="81"/>
      <c r="AW751" s="82"/>
      <c r="AX751" s="80"/>
      <c r="AY751" s="81"/>
      <c r="AZ751" s="82"/>
      <c r="BA751" s="80"/>
      <c r="BB751" s="81"/>
      <c r="BC751" s="82"/>
      <c r="BD751" s="80"/>
      <c r="BE751" s="81"/>
      <c r="BF751" s="82"/>
      <c r="BG751" s="80"/>
      <c r="BH751" s="81"/>
      <c r="BI751" s="82"/>
      <c r="BJ751" s="80"/>
      <c r="BK751" s="81"/>
      <c r="BL751" s="82"/>
      <c r="BM751" s="80"/>
      <c r="BN751" s="81"/>
      <c r="BO751" s="82"/>
    </row>
    <row r="752" spans="1:67" ht="33" hidden="1" customHeight="1" thickBot="1">
      <c r="A752" s="71">
        <v>85752</v>
      </c>
      <c r="B752" s="71" t="s">
        <v>2242</v>
      </c>
      <c r="C752" s="221" t="str">
        <f ca="1">IF(V752&gt;0,IF($C$12=B752,COUNT($C$12:C751,1),""),"")</f>
        <v/>
      </c>
      <c r="D752" s="221" t="str">
        <f ca="1">IF(V752&gt;0,IF($D$12=B752,COUNT($D$12:D751,1),""),"")</f>
        <v/>
      </c>
      <c r="E752" s="221" t="str">
        <f ca="1">IF(V752&gt;0,IF($E$12=B752,COUNT($E$12:E751,1),""),"")</f>
        <v/>
      </c>
      <c r="F752" s="221" t="str">
        <f ca="1">IF(V752&gt;0,IF($F$12=B752,COUNT($F$12:F751,1),""),"")</f>
        <v/>
      </c>
      <c r="G752" s="120">
        <v>304001900</v>
      </c>
      <c r="H752" s="115">
        <v>140138</v>
      </c>
      <c r="I752" s="116" t="s">
        <v>739</v>
      </c>
      <c r="J752" s="116" t="s">
        <v>153</v>
      </c>
      <c r="K752" s="324">
        <v>10904000</v>
      </c>
      <c r="L752" s="121">
        <v>421402</v>
      </c>
      <c r="M752" s="117" t="s">
        <v>1249</v>
      </c>
      <c r="N752" s="117" t="s">
        <v>153</v>
      </c>
      <c r="O752" s="324">
        <v>1532000</v>
      </c>
      <c r="P752" s="77">
        <f ca="1">SUMIF($W$12:BO752,$P$11,W752:BO752)</f>
        <v>0</v>
      </c>
      <c r="Q752" s="77">
        <f ca="1">SUMIF($W$12:BP752,$P$11,X752:BP752)</f>
        <v>0</v>
      </c>
      <c r="R752" s="77">
        <f ca="1">SUMIF($W$12:BQ752,$P$11,Y752:BQ752)</f>
        <v>0</v>
      </c>
      <c r="S752" s="78">
        <f t="shared" ca="1" si="187"/>
        <v>0</v>
      </c>
      <c r="T752" s="77">
        <f t="shared" ca="1" si="188"/>
        <v>0</v>
      </c>
      <c r="U752" s="77">
        <f t="shared" ca="1" si="189"/>
        <v>0</v>
      </c>
      <c r="V752" s="79">
        <f t="shared" ca="1" si="190"/>
        <v>0</v>
      </c>
      <c r="W752" s="80"/>
      <c r="X752" s="81">
        <f t="shared" si="191"/>
        <v>0</v>
      </c>
      <c r="Y752" s="82"/>
      <c r="Z752" s="80"/>
      <c r="AA752" s="81">
        <f t="shared" si="192"/>
        <v>0</v>
      </c>
      <c r="AB752" s="82"/>
      <c r="AC752" s="80"/>
      <c r="AD752" s="81">
        <f t="shared" si="193"/>
        <v>0</v>
      </c>
      <c r="AE752" s="82"/>
      <c r="AF752" s="80"/>
      <c r="AG752" s="81">
        <f t="shared" si="194"/>
        <v>0</v>
      </c>
      <c r="AH752" s="82"/>
      <c r="AI752" s="80"/>
      <c r="AJ752" s="81">
        <f t="shared" si="195"/>
        <v>0</v>
      </c>
      <c r="AK752" s="82"/>
      <c r="AL752" s="80"/>
      <c r="AM752" s="81">
        <v>0</v>
      </c>
      <c r="AN752" s="82"/>
      <c r="AO752" s="80"/>
      <c r="AP752" s="81">
        <v>0</v>
      </c>
      <c r="AQ752" s="82"/>
      <c r="AR752" s="80"/>
      <c r="AS752" s="81">
        <f t="shared" si="196"/>
        <v>0</v>
      </c>
      <c r="AT752" s="82"/>
      <c r="AU752" s="80"/>
      <c r="AV752" s="81">
        <f t="shared" si="197"/>
        <v>0</v>
      </c>
      <c r="AW752" s="82"/>
      <c r="AX752" s="80"/>
      <c r="AY752" s="81">
        <f t="shared" si="198"/>
        <v>0</v>
      </c>
      <c r="AZ752" s="82"/>
      <c r="BA752" s="80"/>
      <c r="BB752" s="81">
        <f t="shared" si="199"/>
        <v>0</v>
      </c>
      <c r="BC752" s="82"/>
      <c r="BD752" s="80"/>
      <c r="BE752" s="81">
        <f t="shared" si="200"/>
        <v>0</v>
      </c>
      <c r="BF752" s="82"/>
      <c r="BG752" s="80"/>
      <c r="BH752" s="81">
        <f t="shared" si="201"/>
        <v>0</v>
      </c>
      <c r="BI752" s="82"/>
      <c r="BJ752" s="80"/>
      <c r="BK752" s="81">
        <f t="shared" si="202"/>
        <v>0</v>
      </c>
      <c r="BL752" s="82"/>
      <c r="BM752" s="80"/>
      <c r="BN752" s="81">
        <f t="shared" si="203"/>
        <v>0</v>
      </c>
      <c r="BO752" s="82"/>
    </row>
    <row r="753" spans="1:67" ht="33" hidden="1" customHeight="1" thickBot="1">
      <c r="A753" s="71">
        <v>85753</v>
      </c>
      <c r="B753" s="71" t="s">
        <v>2242</v>
      </c>
      <c r="C753" s="221" t="str">
        <f ca="1">IF(V753&gt;0,IF($C$12=B753,COUNT($C$12:C752,1),""),"")</f>
        <v/>
      </c>
      <c r="D753" s="221" t="str">
        <f ca="1">IF(V753&gt;0,IF($D$12=B753,COUNT($D$12:D752,1),""),"")</f>
        <v/>
      </c>
      <c r="E753" s="221" t="str">
        <f ca="1">IF(V753&gt;0,IF($E$12=B753,COUNT($E$12:E752,1),""),"")</f>
        <v/>
      </c>
      <c r="F753" s="221" t="str">
        <f ca="1">IF(V753&gt;0,IF($F$12=B753,COUNT($F$12:F752,1),""),"")</f>
        <v/>
      </c>
      <c r="G753" s="120">
        <v>304001910</v>
      </c>
      <c r="H753" s="115">
        <v>140139</v>
      </c>
      <c r="I753" s="116" t="s">
        <v>740</v>
      </c>
      <c r="J753" s="116" t="s">
        <v>153</v>
      </c>
      <c r="K753" s="324">
        <v>9687000</v>
      </c>
      <c r="L753" s="121">
        <v>421402</v>
      </c>
      <c r="M753" s="117" t="s">
        <v>1249</v>
      </c>
      <c r="N753" s="117" t="s">
        <v>153</v>
      </c>
      <c r="O753" s="324">
        <v>1532000</v>
      </c>
      <c r="P753" s="77">
        <f ca="1">SUMIF($W$12:BO753,$P$11,W753:BO753)</f>
        <v>0</v>
      </c>
      <c r="Q753" s="77">
        <f ca="1">SUMIF($W$12:BP753,$P$11,X753:BP753)</f>
        <v>0</v>
      </c>
      <c r="R753" s="77">
        <f ca="1">SUMIF($W$12:BQ753,$P$11,Y753:BQ753)</f>
        <v>0</v>
      </c>
      <c r="S753" s="78">
        <f t="shared" ca="1" si="187"/>
        <v>0</v>
      </c>
      <c r="T753" s="77">
        <f t="shared" ca="1" si="188"/>
        <v>0</v>
      </c>
      <c r="U753" s="77">
        <f t="shared" ca="1" si="189"/>
        <v>0</v>
      </c>
      <c r="V753" s="79">
        <f t="shared" ca="1" si="190"/>
        <v>0</v>
      </c>
      <c r="W753" s="80"/>
      <c r="X753" s="81">
        <f t="shared" si="191"/>
        <v>0</v>
      </c>
      <c r="Y753" s="82"/>
      <c r="Z753" s="80"/>
      <c r="AA753" s="81">
        <f t="shared" si="192"/>
        <v>0</v>
      </c>
      <c r="AB753" s="82"/>
      <c r="AC753" s="80"/>
      <c r="AD753" s="81">
        <f t="shared" si="193"/>
        <v>0</v>
      </c>
      <c r="AE753" s="82"/>
      <c r="AF753" s="80"/>
      <c r="AG753" s="81">
        <f t="shared" si="194"/>
        <v>0</v>
      </c>
      <c r="AH753" s="82"/>
      <c r="AI753" s="80"/>
      <c r="AJ753" s="81">
        <f t="shared" si="195"/>
        <v>0</v>
      </c>
      <c r="AK753" s="82"/>
      <c r="AL753" s="80"/>
      <c r="AM753" s="81">
        <v>0</v>
      </c>
      <c r="AN753" s="82"/>
      <c r="AO753" s="80"/>
      <c r="AP753" s="81">
        <v>0</v>
      </c>
      <c r="AQ753" s="82"/>
      <c r="AR753" s="80"/>
      <c r="AS753" s="81">
        <f t="shared" si="196"/>
        <v>0</v>
      </c>
      <c r="AT753" s="82"/>
      <c r="AU753" s="80"/>
      <c r="AV753" s="81">
        <f t="shared" si="197"/>
        <v>0</v>
      </c>
      <c r="AW753" s="82"/>
      <c r="AX753" s="80"/>
      <c r="AY753" s="81">
        <f t="shared" si="198"/>
        <v>0</v>
      </c>
      <c r="AZ753" s="82"/>
      <c r="BA753" s="80"/>
      <c r="BB753" s="81">
        <f t="shared" si="199"/>
        <v>0</v>
      </c>
      <c r="BC753" s="82"/>
      <c r="BD753" s="80"/>
      <c r="BE753" s="81">
        <f t="shared" si="200"/>
        <v>0</v>
      </c>
      <c r="BF753" s="82"/>
      <c r="BG753" s="80"/>
      <c r="BH753" s="81">
        <f t="shared" si="201"/>
        <v>0</v>
      </c>
      <c r="BI753" s="82"/>
      <c r="BJ753" s="80"/>
      <c r="BK753" s="81">
        <f t="shared" si="202"/>
        <v>0</v>
      </c>
      <c r="BL753" s="82"/>
      <c r="BM753" s="80"/>
      <c r="BN753" s="81">
        <f t="shared" si="203"/>
        <v>0</v>
      </c>
      <c r="BO753" s="82"/>
    </row>
    <row r="754" spans="1:67" ht="33" hidden="1" customHeight="1" thickBot="1">
      <c r="A754" s="71">
        <v>85754</v>
      </c>
      <c r="B754" s="71" t="s">
        <v>2242</v>
      </c>
      <c r="C754" s="221" t="str">
        <f ca="1">IF(V754&gt;0,IF($C$12=B754,COUNT($C$12:C753,1),""),"")</f>
        <v/>
      </c>
      <c r="D754" s="221" t="str">
        <f ca="1">IF(V754&gt;0,IF($D$12=B754,COUNT($D$12:D753,1),""),"")</f>
        <v/>
      </c>
      <c r="E754" s="221" t="str">
        <f ca="1">IF(V754&gt;0,IF($E$12=B754,COUNT($E$12:E753,1),""),"")</f>
        <v/>
      </c>
      <c r="F754" s="221" t="str">
        <f ca="1">IF(V754&gt;0,IF($F$12=B754,COUNT($F$12:F753,1),""),"")</f>
        <v/>
      </c>
      <c r="G754" s="120">
        <v>304001920</v>
      </c>
      <c r="H754" s="115">
        <v>140140</v>
      </c>
      <c r="I754" s="116" t="s">
        <v>741</v>
      </c>
      <c r="J754" s="116" t="s">
        <v>153</v>
      </c>
      <c r="K754" s="324">
        <v>12963000</v>
      </c>
      <c r="L754" s="121">
        <v>421402</v>
      </c>
      <c r="M754" s="117" t="s">
        <v>1249</v>
      </c>
      <c r="N754" s="117" t="s">
        <v>153</v>
      </c>
      <c r="O754" s="324">
        <v>1532000</v>
      </c>
      <c r="P754" s="77">
        <f ca="1">SUMIF($W$12:BO754,$P$11,W754:BO754)</f>
        <v>0</v>
      </c>
      <c r="Q754" s="77">
        <f ca="1">SUMIF($W$12:BP754,$P$11,X754:BP754)</f>
        <v>0</v>
      </c>
      <c r="R754" s="77">
        <f ca="1">SUMIF($W$12:BQ754,$P$11,Y754:BQ754)</f>
        <v>0</v>
      </c>
      <c r="S754" s="78">
        <f t="shared" ca="1" si="187"/>
        <v>0</v>
      </c>
      <c r="T754" s="77">
        <f t="shared" ca="1" si="188"/>
        <v>0</v>
      </c>
      <c r="U754" s="77">
        <f t="shared" ca="1" si="189"/>
        <v>0</v>
      </c>
      <c r="V754" s="79">
        <f t="shared" ca="1" si="190"/>
        <v>0</v>
      </c>
      <c r="W754" s="80"/>
      <c r="X754" s="81">
        <f t="shared" si="191"/>
        <v>0</v>
      </c>
      <c r="Y754" s="82"/>
      <c r="Z754" s="80"/>
      <c r="AA754" s="81">
        <f t="shared" si="192"/>
        <v>0</v>
      </c>
      <c r="AB754" s="82"/>
      <c r="AC754" s="80"/>
      <c r="AD754" s="81">
        <f t="shared" si="193"/>
        <v>0</v>
      </c>
      <c r="AE754" s="82"/>
      <c r="AF754" s="80"/>
      <c r="AG754" s="81">
        <f t="shared" si="194"/>
        <v>0</v>
      </c>
      <c r="AH754" s="82"/>
      <c r="AI754" s="80"/>
      <c r="AJ754" s="81">
        <f t="shared" si="195"/>
        <v>0</v>
      </c>
      <c r="AK754" s="82"/>
      <c r="AL754" s="80"/>
      <c r="AM754" s="81">
        <v>0</v>
      </c>
      <c r="AN754" s="82"/>
      <c r="AO754" s="80"/>
      <c r="AP754" s="81">
        <v>0</v>
      </c>
      <c r="AQ754" s="82"/>
      <c r="AR754" s="80"/>
      <c r="AS754" s="81">
        <f t="shared" si="196"/>
        <v>0</v>
      </c>
      <c r="AT754" s="82"/>
      <c r="AU754" s="80"/>
      <c r="AV754" s="81">
        <f t="shared" si="197"/>
        <v>0</v>
      </c>
      <c r="AW754" s="82"/>
      <c r="AX754" s="80"/>
      <c r="AY754" s="81">
        <f t="shared" si="198"/>
        <v>0</v>
      </c>
      <c r="AZ754" s="82"/>
      <c r="BA754" s="80"/>
      <c r="BB754" s="81">
        <f t="shared" si="199"/>
        <v>0</v>
      </c>
      <c r="BC754" s="82"/>
      <c r="BD754" s="80"/>
      <c r="BE754" s="81">
        <f t="shared" si="200"/>
        <v>0</v>
      </c>
      <c r="BF754" s="82"/>
      <c r="BG754" s="80"/>
      <c r="BH754" s="81">
        <f t="shared" si="201"/>
        <v>0</v>
      </c>
      <c r="BI754" s="82"/>
      <c r="BJ754" s="80"/>
      <c r="BK754" s="81">
        <f t="shared" si="202"/>
        <v>0</v>
      </c>
      <c r="BL754" s="82"/>
      <c r="BM754" s="80"/>
      <c r="BN754" s="81">
        <f t="shared" si="203"/>
        <v>0</v>
      </c>
      <c r="BO754" s="82"/>
    </row>
    <row r="755" spans="1:67" ht="33" hidden="1" customHeight="1" thickBot="1">
      <c r="A755" s="71">
        <v>85755</v>
      </c>
      <c r="B755" s="71" t="s">
        <v>2242</v>
      </c>
      <c r="C755" s="221" t="str">
        <f ca="1">IF(V755&gt;0,IF($C$12=B755,COUNT($C$12:C754,1),""),"")</f>
        <v/>
      </c>
      <c r="D755" s="221" t="str">
        <f ca="1">IF(V755&gt;0,IF($D$12=B755,COUNT($D$12:D754,1),""),"")</f>
        <v/>
      </c>
      <c r="E755" s="221" t="str">
        <f ca="1">IF(V755&gt;0,IF($E$12=B755,COUNT($E$12:E754,1),""),"")</f>
        <v/>
      </c>
      <c r="F755" s="221" t="str">
        <f ca="1">IF(V755&gt;0,IF($F$12=B755,COUNT($F$12:F754,1),""),"")</f>
        <v/>
      </c>
      <c r="G755" s="120"/>
      <c r="H755" s="115">
        <v>140141</v>
      </c>
      <c r="I755" s="116" t="s">
        <v>742</v>
      </c>
      <c r="J755" s="116" t="s">
        <v>153</v>
      </c>
      <c r="K755" s="324">
        <v>11466000</v>
      </c>
      <c r="L755" s="121">
        <v>421402</v>
      </c>
      <c r="M755" s="117" t="s">
        <v>1249</v>
      </c>
      <c r="N755" s="117" t="s">
        <v>153</v>
      </c>
      <c r="O755" s="324">
        <v>1532000</v>
      </c>
      <c r="P755" s="77">
        <f ca="1">SUMIF($W$12:BO755,$P$11,W755:BO755)</f>
        <v>0</v>
      </c>
      <c r="Q755" s="77">
        <f ca="1">SUMIF($W$12:BP755,$P$11,X755:BP755)</f>
        <v>0</v>
      </c>
      <c r="R755" s="77">
        <f ca="1">SUMIF($W$12:BQ755,$P$11,Y755:BQ755)</f>
        <v>0</v>
      </c>
      <c r="S755" s="78">
        <f t="shared" ca="1" si="187"/>
        <v>0</v>
      </c>
      <c r="T755" s="77">
        <f t="shared" ca="1" si="188"/>
        <v>0</v>
      </c>
      <c r="U755" s="77">
        <f t="shared" ca="1" si="189"/>
        <v>0</v>
      </c>
      <c r="V755" s="79">
        <f t="shared" ca="1" si="190"/>
        <v>0</v>
      </c>
      <c r="W755" s="80"/>
      <c r="X755" s="81">
        <f t="shared" si="191"/>
        <v>0</v>
      </c>
      <c r="Y755" s="82"/>
      <c r="Z755" s="80"/>
      <c r="AA755" s="81">
        <f t="shared" si="192"/>
        <v>0</v>
      </c>
      <c r="AB755" s="82"/>
      <c r="AC755" s="80"/>
      <c r="AD755" s="81">
        <f t="shared" si="193"/>
        <v>0</v>
      </c>
      <c r="AE755" s="82"/>
      <c r="AF755" s="80"/>
      <c r="AG755" s="81">
        <f t="shared" si="194"/>
        <v>0</v>
      </c>
      <c r="AH755" s="82"/>
      <c r="AI755" s="80"/>
      <c r="AJ755" s="81">
        <f t="shared" si="195"/>
        <v>0</v>
      </c>
      <c r="AK755" s="82"/>
      <c r="AL755" s="80"/>
      <c r="AM755" s="81">
        <v>0</v>
      </c>
      <c r="AN755" s="82"/>
      <c r="AO755" s="80"/>
      <c r="AP755" s="81">
        <v>0</v>
      </c>
      <c r="AQ755" s="82"/>
      <c r="AR755" s="80"/>
      <c r="AS755" s="81">
        <f t="shared" si="196"/>
        <v>0</v>
      </c>
      <c r="AT755" s="82"/>
      <c r="AU755" s="80"/>
      <c r="AV755" s="81">
        <f t="shared" si="197"/>
        <v>0</v>
      </c>
      <c r="AW755" s="82"/>
      <c r="AX755" s="80"/>
      <c r="AY755" s="81">
        <f t="shared" si="198"/>
        <v>0</v>
      </c>
      <c r="AZ755" s="82"/>
      <c r="BA755" s="80"/>
      <c r="BB755" s="81">
        <f t="shared" si="199"/>
        <v>0</v>
      </c>
      <c r="BC755" s="82"/>
      <c r="BD755" s="80"/>
      <c r="BE755" s="81">
        <f t="shared" si="200"/>
        <v>0</v>
      </c>
      <c r="BF755" s="82"/>
      <c r="BG755" s="80"/>
      <c r="BH755" s="81">
        <f t="shared" si="201"/>
        <v>0</v>
      </c>
      <c r="BI755" s="82"/>
      <c r="BJ755" s="80"/>
      <c r="BK755" s="81">
        <f t="shared" si="202"/>
        <v>0</v>
      </c>
      <c r="BL755" s="82"/>
      <c r="BM755" s="80"/>
      <c r="BN755" s="81">
        <f t="shared" si="203"/>
        <v>0</v>
      </c>
      <c r="BO755" s="82"/>
    </row>
    <row r="756" spans="1:67" ht="33" hidden="1" customHeight="1" thickBot="1">
      <c r="A756" s="71">
        <v>85756</v>
      </c>
      <c r="B756" s="71" t="s">
        <v>2242</v>
      </c>
      <c r="C756" s="221" t="str">
        <f ca="1">IF(V756&gt;0,IF($C$12=B756,COUNT($C$12:C755,1),""),"")</f>
        <v/>
      </c>
      <c r="D756" s="221" t="str">
        <f ca="1">IF(V756&gt;0,IF($D$12=B756,COUNT($D$12:D755,1),""),"")</f>
        <v/>
      </c>
      <c r="E756" s="221" t="str">
        <f ca="1">IF(V756&gt;0,IF($E$12=B756,COUNT($E$12:E755,1),""),"")</f>
        <v/>
      </c>
      <c r="F756" s="221" t="str">
        <f ca="1">IF(V756&gt;0,IF($F$12=B756,COUNT($F$12:F755,1),""),"")</f>
        <v/>
      </c>
      <c r="G756" s="120"/>
      <c r="H756" s="115">
        <v>140142</v>
      </c>
      <c r="I756" s="116" t="s">
        <v>743</v>
      </c>
      <c r="J756" s="116" t="s">
        <v>153</v>
      </c>
      <c r="K756" s="324">
        <v>15256000</v>
      </c>
      <c r="L756" s="121">
        <v>421402</v>
      </c>
      <c r="M756" s="117" t="s">
        <v>1249</v>
      </c>
      <c r="N756" s="117" t="s">
        <v>153</v>
      </c>
      <c r="O756" s="324">
        <v>1532000</v>
      </c>
      <c r="P756" s="77">
        <f ca="1">SUMIF($W$12:BO756,$P$11,W756:BO756)</f>
        <v>0</v>
      </c>
      <c r="Q756" s="77">
        <f ca="1">SUMIF($W$12:BP756,$P$11,X756:BP756)</f>
        <v>0</v>
      </c>
      <c r="R756" s="77">
        <f ca="1">SUMIF($W$12:BQ756,$P$11,Y756:BQ756)</f>
        <v>0</v>
      </c>
      <c r="S756" s="78">
        <f t="shared" ca="1" si="187"/>
        <v>0</v>
      </c>
      <c r="T756" s="77">
        <f t="shared" ca="1" si="188"/>
        <v>0</v>
      </c>
      <c r="U756" s="77">
        <f t="shared" ca="1" si="189"/>
        <v>0</v>
      </c>
      <c r="V756" s="79">
        <f t="shared" ca="1" si="190"/>
        <v>0</v>
      </c>
      <c r="W756" s="80"/>
      <c r="X756" s="81">
        <f t="shared" si="191"/>
        <v>0</v>
      </c>
      <c r="Y756" s="82"/>
      <c r="Z756" s="80"/>
      <c r="AA756" s="81">
        <f t="shared" si="192"/>
        <v>0</v>
      </c>
      <c r="AB756" s="82"/>
      <c r="AC756" s="80"/>
      <c r="AD756" s="81">
        <f t="shared" si="193"/>
        <v>0</v>
      </c>
      <c r="AE756" s="82"/>
      <c r="AF756" s="80"/>
      <c r="AG756" s="81">
        <f t="shared" si="194"/>
        <v>0</v>
      </c>
      <c r="AH756" s="82"/>
      <c r="AI756" s="80"/>
      <c r="AJ756" s="81">
        <f t="shared" si="195"/>
        <v>0</v>
      </c>
      <c r="AK756" s="82"/>
      <c r="AL756" s="80"/>
      <c r="AM756" s="81">
        <v>0</v>
      </c>
      <c r="AN756" s="82"/>
      <c r="AO756" s="80"/>
      <c r="AP756" s="81">
        <v>0</v>
      </c>
      <c r="AQ756" s="82"/>
      <c r="AR756" s="80"/>
      <c r="AS756" s="81">
        <f t="shared" si="196"/>
        <v>0</v>
      </c>
      <c r="AT756" s="82"/>
      <c r="AU756" s="80"/>
      <c r="AV756" s="81">
        <f t="shared" si="197"/>
        <v>0</v>
      </c>
      <c r="AW756" s="82"/>
      <c r="AX756" s="80"/>
      <c r="AY756" s="81">
        <f t="shared" si="198"/>
        <v>0</v>
      </c>
      <c r="AZ756" s="82"/>
      <c r="BA756" s="80"/>
      <c r="BB756" s="81">
        <f t="shared" si="199"/>
        <v>0</v>
      </c>
      <c r="BC756" s="82"/>
      <c r="BD756" s="80"/>
      <c r="BE756" s="81">
        <f t="shared" si="200"/>
        <v>0</v>
      </c>
      <c r="BF756" s="82"/>
      <c r="BG756" s="80"/>
      <c r="BH756" s="81">
        <f t="shared" si="201"/>
        <v>0</v>
      </c>
      <c r="BI756" s="82"/>
      <c r="BJ756" s="80"/>
      <c r="BK756" s="81">
        <f t="shared" si="202"/>
        <v>0</v>
      </c>
      <c r="BL756" s="82"/>
      <c r="BM756" s="80"/>
      <c r="BN756" s="81">
        <f t="shared" si="203"/>
        <v>0</v>
      </c>
      <c r="BO756" s="82"/>
    </row>
    <row r="757" spans="1:67" ht="23.25" hidden="1" customHeight="1" thickBot="1">
      <c r="A757" s="71">
        <v>85757</v>
      </c>
      <c r="B757" s="71" t="s">
        <v>2242</v>
      </c>
      <c r="C757" s="221" t="str">
        <f ca="1">IF(V757&gt;0,IF($C$12=B757,COUNT($C$12:C756,1),""),"")</f>
        <v/>
      </c>
      <c r="D757" s="221" t="str">
        <f ca="1">IF(V757&gt;0,IF($D$12=B757,COUNT($D$12:D756,1),""),"")</f>
        <v/>
      </c>
      <c r="E757" s="221" t="str">
        <f ca="1">IF(V757&gt;0,IF($E$12=B757,COUNT($E$12:E756,1),""),"")</f>
        <v/>
      </c>
      <c r="F757" s="221" t="str">
        <f ca="1">IF(V757&gt;0,IF($F$12=B757,COUNT($F$12:F756,1),""),"")</f>
        <v/>
      </c>
      <c r="G757" s="120">
        <v>300001200</v>
      </c>
      <c r="H757" s="115">
        <v>140148</v>
      </c>
      <c r="I757" s="116" t="s">
        <v>744</v>
      </c>
      <c r="J757" s="116" t="s">
        <v>238</v>
      </c>
      <c r="K757" s="324">
        <v>468000</v>
      </c>
      <c r="L757" s="121"/>
      <c r="M757" s="117"/>
      <c r="N757" s="117"/>
      <c r="O757" s="324"/>
      <c r="P757" s="77">
        <f ca="1">SUMIF($W$12:BO757,$P$11,W757:BO757)</f>
        <v>0</v>
      </c>
      <c r="Q757" s="77">
        <f ca="1">SUMIF($W$12:BP757,$P$11,X757:BP757)</f>
        <v>0</v>
      </c>
      <c r="R757" s="77">
        <v>0</v>
      </c>
      <c r="S757" s="78">
        <f t="shared" ca="1" si="187"/>
        <v>0</v>
      </c>
      <c r="T757" s="77">
        <f t="shared" ca="1" si="188"/>
        <v>0</v>
      </c>
      <c r="U757" s="77">
        <f t="shared" si="189"/>
        <v>0</v>
      </c>
      <c r="V757" s="79">
        <f t="shared" ca="1" si="190"/>
        <v>0</v>
      </c>
      <c r="W757" s="80"/>
      <c r="X757" s="81">
        <f t="shared" si="191"/>
        <v>0</v>
      </c>
      <c r="Y757" s="82"/>
      <c r="Z757" s="80"/>
      <c r="AA757" s="81">
        <f t="shared" si="192"/>
        <v>0</v>
      </c>
      <c r="AB757" s="82"/>
      <c r="AC757" s="80"/>
      <c r="AD757" s="81">
        <f t="shared" si="193"/>
        <v>0</v>
      </c>
      <c r="AE757" s="82"/>
      <c r="AF757" s="80"/>
      <c r="AG757" s="81">
        <f t="shared" si="194"/>
        <v>0</v>
      </c>
      <c r="AH757" s="82"/>
      <c r="AI757" s="80"/>
      <c r="AJ757" s="81">
        <f t="shared" si="195"/>
        <v>0</v>
      </c>
      <c r="AK757" s="82"/>
      <c r="AL757" s="80"/>
      <c r="AM757" s="81">
        <v>0</v>
      </c>
      <c r="AN757" s="82"/>
      <c r="AO757" s="80"/>
      <c r="AP757" s="81">
        <v>0</v>
      </c>
      <c r="AQ757" s="82"/>
      <c r="AR757" s="80"/>
      <c r="AS757" s="81">
        <f t="shared" si="196"/>
        <v>0</v>
      </c>
      <c r="AT757" s="82"/>
      <c r="AU757" s="80"/>
      <c r="AV757" s="81">
        <f t="shared" si="197"/>
        <v>0</v>
      </c>
      <c r="AW757" s="82"/>
      <c r="AX757" s="80"/>
      <c r="AY757" s="81">
        <f t="shared" si="198"/>
        <v>0</v>
      </c>
      <c r="AZ757" s="82"/>
      <c r="BA757" s="80"/>
      <c r="BB757" s="81">
        <f t="shared" si="199"/>
        <v>0</v>
      </c>
      <c r="BC757" s="82"/>
      <c r="BD757" s="80"/>
      <c r="BE757" s="81">
        <f t="shared" si="200"/>
        <v>0</v>
      </c>
      <c r="BF757" s="82"/>
      <c r="BG757" s="80"/>
      <c r="BH757" s="81">
        <f t="shared" si="201"/>
        <v>0</v>
      </c>
      <c r="BI757" s="82"/>
      <c r="BJ757" s="80"/>
      <c r="BK757" s="81">
        <f t="shared" si="202"/>
        <v>0</v>
      </c>
      <c r="BL757" s="82"/>
      <c r="BM757" s="80"/>
      <c r="BN757" s="81">
        <f t="shared" si="203"/>
        <v>0</v>
      </c>
      <c r="BO757" s="82"/>
    </row>
    <row r="758" spans="1:67" ht="23.25" hidden="1" customHeight="1" thickBot="1">
      <c r="A758" s="71">
        <v>85758</v>
      </c>
      <c r="B758" s="71" t="s">
        <v>2242</v>
      </c>
      <c r="C758" s="221" t="str">
        <f ca="1">IF(V758&gt;0,IF($C$12=B758,COUNT($C$12:C757,1),""),"")</f>
        <v/>
      </c>
      <c r="D758" s="221" t="str">
        <f ca="1">IF(V758&gt;0,IF($D$12=B758,COUNT($D$12:D757,1),""),"")</f>
        <v/>
      </c>
      <c r="E758" s="221" t="str">
        <f ca="1">IF(V758&gt;0,IF($E$12=B758,COUNT($E$12:E757,1),""),"")</f>
        <v/>
      </c>
      <c r="F758" s="221" t="str">
        <f ca="1">IF(V758&gt;0,IF($F$12=B758,COUNT($F$12:F757,1),""),"")</f>
        <v/>
      </c>
      <c r="G758" s="120">
        <v>261007391</v>
      </c>
      <c r="H758" s="115">
        <v>140149</v>
      </c>
      <c r="I758" s="116" t="s">
        <v>745</v>
      </c>
      <c r="J758" s="116" t="s">
        <v>153</v>
      </c>
      <c r="K758" s="324">
        <v>20592000</v>
      </c>
      <c r="L758" s="121">
        <v>421403</v>
      </c>
      <c r="M758" s="117" t="s">
        <v>1250</v>
      </c>
      <c r="N758" s="117" t="s">
        <v>153</v>
      </c>
      <c r="O758" s="324">
        <v>3360000</v>
      </c>
      <c r="P758" s="77">
        <f ca="1">SUMIF($W$12:BO758,$P$11,W758:BO758)</f>
        <v>0</v>
      </c>
      <c r="Q758" s="77">
        <f ca="1">SUMIF($W$12:BP758,$P$11,X758:BP758)</f>
        <v>0</v>
      </c>
      <c r="R758" s="77">
        <f ca="1">SUMIF($W$12:BQ758,$P$11,Y758:BQ758)</f>
        <v>0</v>
      </c>
      <c r="S758" s="78">
        <f t="shared" ca="1" si="187"/>
        <v>0</v>
      </c>
      <c r="T758" s="77">
        <f t="shared" ca="1" si="188"/>
        <v>0</v>
      </c>
      <c r="U758" s="77">
        <f t="shared" ca="1" si="189"/>
        <v>0</v>
      </c>
      <c r="V758" s="79">
        <f t="shared" ca="1" si="190"/>
        <v>0</v>
      </c>
      <c r="W758" s="80"/>
      <c r="X758" s="81">
        <f t="shared" si="191"/>
        <v>0</v>
      </c>
      <c r="Y758" s="82"/>
      <c r="Z758" s="80"/>
      <c r="AA758" s="81">
        <f t="shared" si="192"/>
        <v>0</v>
      </c>
      <c r="AB758" s="82"/>
      <c r="AC758" s="80"/>
      <c r="AD758" s="81">
        <f t="shared" si="193"/>
        <v>0</v>
      </c>
      <c r="AE758" s="82"/>
      <c r="AF758" s="80"/>
      <c r="AG758" s="81">
        <f t="shared" si="194"/>
        <v>0</v>
      </c>
      <c r="AH758" s="82"/>
      <c r="AI758" s="80"/>
      <c r="AJ758" s="81">
        <f t="shared" si="195"/>
        <v>0</v>
      </c>
      <c r="AK758" s="82"/>
      <c r="AL758" s="80"/>
      <c r="AM758" s="81">
        <v>0</v>
      </c>
      <c r="AN758" s="82"/>
      <c r="AO758" s="80"/>
      <c r="AP758" s="81">
        <v>0</v>
      </c>
      <c r="AQ758" s="82"/>
      <c r="AR758" s="80"/>
      <c r="AS758" s="81">
        <f t="shared" si="196"/>
        <v>0</v>
      </c>
      <c r="AT758" s="82"/>
      <c r="AU758" s="80"/>
      <c r="AV758" s="81">
        <f t="shared" si="197"/>
        <v>0</v>
      </c>
      <c r="AW758" s="82"/>
      <c r="AX758" s="80"/>
      <c r="AY758" s="81">
        <f t="shared" si="198"/>
        <v>0</v>
      </c>
      <c r="AZ758" s="82"/>
      <c r="BA758" s="80"/>
      <c r="BB758" s="81">
        <f t="shared" si="199"/>
        <v>0</v>
      </c>
      <c r="BC758" s="82"/>
      <c r="BD758" s="80"/>
      <c r="BE758" s="81">
        <f t="shared" si="200"/>
        <v>0</v>
      </c>
      <c r="BF758" s="82"/>
      <c r="BG758" s="80"/>
      <c r="BH758" s="81">
        <f t="shared" si="201"/>
        <v>0</v>
      </c>
      <c r="BI758" s="82"/>
      <c r="BJ758" s="80"/>
      <c r="BK758" s="81">
        <f t="shared" si="202"/>
        <v>0</v>
      </c>
      <c r="BL758" s="82"/>
      <c r="BM758" s="80"/>
      <c r="BN758" s="81">
        <f t="shared" si="203"/>
        <v>0</v>
      </c>
      <c r="BO758" s="82"/>
    </row>
    <row r="759" spans="1:67" ht="23.25" hidden="1" customHeight="1" thickBot="1">
      <c r="A759" s="71">
        <v>85759</v>
      </c>
      <c r="B759" s="71" t="s">
        <v>2242</v>
      </c>
      <c r="C759" s="221" t="str">
        <f ca="1">IF(V759&gt;0,IF($C$12=B759,COUNT($C$12:C758,1),""),"")</f>
        <v/>
      </c>
      <c r="D759" s="221" t="str">
        <f ca="1">IF(V759&gt;0,IF($D$12=B759,COUNT($D$12:D758,1),""),"")</f>
        <v/>
      </c>
      <c r="E759" s="221" t="str">
        <f ca="1">IF(V759&gt;0,IF($E$12=B759,COUNT($E$12:E758,1),""),"")</f>
        <v/>
      </c>
      <c r="F759" s="221" t="str">
        <f ca="1">IF(V759&gt;0,IF($F$12=B759,COUNT($F$12:F758,1),""),"")</f>
        <v/>
      </c>
      <c r="G759" s="120"/>
      <c r="H759" s="115">
        <v>140150</v>
      </c>
      <c r="I759" s="116" t="s">
        <v>746</v>
      </c>
      <c r="J759" s="116" t="s">
        <v>153</v>
      </c>
      <c r="K759" s="324">
        <v>23504000</v>
      </c>
      <c r="L759" s="121">
        <v>421404</v>
      </c>
      <c r="M759" s="117" t="s">
        <v>1251</v>
      </c>
      <c r="N759" s="117" t="s">
        <v>153</v>
      </c>
      <c r="O759" s="324">
        <v>6112000</v>
      </c>
      <c r="P759" s="77">
        <f ca="1">SUMIF($W$12:BO759,$P$11,W759:BO759)</f>
        <v>0</v>
      </c>
      <c r="Q759" s="77">
        <f ca="1">SUMIF($W$12:BP759,$P$11,X759:BP759)</f>
        <v>0</v>
      </c>
      <c r="R759" s="77">
        <f ca="1">SUMIF($W$12:BQ759,$P$11,Y759:BQ759)</f>
        <v>0</v>
      </c>
      <c r="S759" s="78">
        <f t="shared" ca="1" si="187"/>
        <v>0</v>
      </c>
      <c r="T759" s="77">
        <f t="shared" ca="1" si="188"/>
        <v>0</v>
      </c>
      <c r="U759" s="77">
        <f t="shared" ca="1" si="189"/>
        <v>0</v>
      </c>
      <c r="V759" s="79">
        <f t="shared" ca="1" si="190"/>
        <v>0</v>
      </c>
      <c r="W759" s="80"/>
      <c r="X759" s="81">
        <f t="shared" si="191"/>
        <v>0</v>
      </c>
      <c r="Y759" s="82"/>
      <c r="Z759" s="80"/>
      <c r="AA759" s="81">
        <f t="shared" si="192"/>
        <v>0</v>
      </c>
      <c r="AB759" s="82"/>
      <c r="AC759" s="80"/>
      <c r="AD759" s="81">
        <f t="shared" si="193"/>
        <v>0</v>
      </c>
      <c r="AE759" s="82"/>
      <c r="AF759" s="80"/>
      <c r="AG759" s="81">
        <f t="shared" si="194"/>
        <v>0</v>
      </c>
      <c r="AH759" s="82"/>
      <c r="AI759" s="80"/>
      <c r="AJ759" s="81">
        <f t="shared" si="195"/>
        <v>0</v>
      </c>
      <c r="AK759" s="82"/>
      <c r="AL759" s="80"/>
      <c r="AM759" s="81">
        <v>0</v>
      </c>
      <c r="AN759" s="82"/>
      <c r="AO759" s="80"/>
      <c r="AP759" s="81">
        <v>0</v>
      </c>
      <c r="AQ759" s="82"/>
      <c r="AR759" s="80"/>
      <c r="AS759" s="81">
        <f t="shared" si="196"/>
        <v>0</v>
      </c>
      <c r="AT759" s="82"/>
      <c r="AU759" s="80"/>
      <c r="AV759" s="81">
        <f t="shared" si="197"/>
        <v>0</v>
      </c>
      <c r="AW759" s="82"/>
      <c r="AX759" s="80"/>
      <c r="AY759" s="81">
        <f t="shared" si="198"/>
        <v>0</v>
      </c>
      <c r="AZ759" s="82"/>
      <c r="BA759" s="80"/>
      <c r="BB759" s="81">
        <f t="shared" si="199"/>
        <v>0</v>
      </c>
      <c r="BC759" s="82"/>
      <c r="BD759" s="80"/>
      <c r="BE759" s="81">
        <f t="shared" si="200"/>
        <v>0</v>
      </c>
      <c r="BF759" s="82"/>
      <c r="BG759" s="80"/>
      <c r="BH759" s="81">
        <f t="shared" si="201"/>
        <v>0</v>
      </c>
      <c r="BI759" s="82"/>
      <c r="BJ759" s="80"/>
      <c r="BK759" s="81">
        <f t="shared" si="202"/>
        <v>0</v>
      </c>
      <c r="BL759" s="82"/>
      <c r="BM759" s="80"/>
      <c r="BN759" s="81">
        <f t="shared" si="203"/>
        <v>0</v>
      </c>
      <c r="BO759" s="82"/>
    </row>
    <row r="760" spans="1:67" ht="23.25" hidden="1" customHeight="1" thickBot="1">
      <c r="A760" s="71">
        <v>85760</v>
      </c>
      <c r="B760" s="71" t="s">
        <v>2242</v>
      </c>
      <c r="C760" s="221" t="str">
        <f ca="1">IF(V760&gt;0,IF($C$12=B760,COUNT($C$12:C759,1),""),"")</f>
        <v/>
      </c>
      <c r="D760" s="221" t="str">
        <f ca="1">IF(V760&gt;0,IF($D$12=B760,COUNT($D$12:D759,1),""),"")</f>
        <v/>
      </c>
      <c r="E760" s="221" t="str">
        <f ca="1">IF(V760&gt;0,IF($E$12=B760,COUNT($E$12:E759,1),""),"")</f>
        <v/>
      </c>
      <c r="F760" s="221" t="str">
        <f ca="1">IF(V760&gt;0,IF($F$12=B760,COUNT($F$12:F759,1),""),"")</f>
        <v/>
      </c>
      <c r="G760" s="120">
        <v>261007392</v>
      </c>
      <c r="H760" s="115">
        <v>140151</v>
      </c>
      <c r="I760" s="116" t="s">
        <v>747</v>
      </c>
      <c r="J760" s="116" t="s">
        <v>153</v>
      </c>
      <c r="K760" s="324">
        <v>27248000</v>
      </c>
      <c r="L760" s="121">
        <v>421405</v>
      </c>
      <c r="M760" s="117" t="s">
        <v>1252</v>
      </c>
      <c r="N760" s="117" t="s">
        <v>153</v>
      </c>
      <c r="O760" s="324">
        <v>8121000</v>
      </c>
      <c r="P760" s="77">
        <f ca="1">SUMIF($W$12:BO760,$P$11,W760:BO760)</f>
        <v>0</v>
      </c>
      <c r="Q760" s="77">
        <f ca="1">SUMIF($W$12:BP760,$P$11,X760:BP760)</f>
        <v>0</v>
      </c>
      <c r="R760" s="77">
        <f ca="1">SUMIF($W$12:BQ760,$P$11,Y760:BQ760)</f>
        <v>0</v>
      </c>
      <c r="S760" s="78">
        <f t="shared" ca="1" si="187"/>
        <v>0</v>
      </c>
      <c r="T760" s="77">
        <f t="shared" ca="1" si="188"/>
        <v>0</v>
      </c>
      <c r="U760" s="77">
        <f t="shared" ca="1" si="189"/>
        <v>0</v>
      </c>
      <c r="V760" s="79">
        <f t="shared" ca="1" si="190"/>
        <v>0</v>
      </c>
      <c r="W760" s="80"/>
      <c r="X760" s="81">
        <f t="shared" si="191"/>
        <v>0</v>
      </c>
      <c r="Y760" s="82"/>
      <c r="Z760" s="80"/>
      <c r="AA760" s="81">
        <f t="shared" si="192"/>
        <v>0</v>
      </c>
      <c r="AB760" s="82"/>
      <c r="AC760" s="80"/>
      <c r="AD760" s="81">
        <f t="shared" si="193"/>
        <v>0</v>
      </c>
      <c r="AE760" s="82"/>
      <c r="AF760" s="80"/>
      <c r="AG760" s="81">
        <f t="shared" si="194"/>
        <v>0</v>
      </c>
      <c r="AH760" s="82"/>
      <c r="AI760" s="80"/>
      <c r="AJ760" s="81">
        <f t="shared" si="195"/>
        <v>0</v>
      </c>
      <c r="AK760" s="82"/>
      <c r="AL760" s="80"/>
      <c r="AM760" s="81">
        <v>0</v>
      </c>
      <c r="AN760" s="82"/>
      <c r="AO760" s="80"/>
      <c r="AP760" s="81">
        <v>0</v>
      </c>
      <c r="AQ760" s="82"/>
      <c r="AR760" s="80"/>
      <c r="AS760" s="81">
        <f t="shared" si="196"/>
        <v>0</v>
      </c>
      <c r="AT760" s="82"/>
      <c r="AU760" s="80"/>
      <c r="AV760" s="81">
        <f t="shared" si="197"/>
        <v>0</v>
      </c>
      <c r="AW760" s="82"/>
      <c r="AX760" s="80"/>
      <c r="AY760" s="81">
        <f t="shared" si="198"/>
        <v>0</v>
      </c>
      <c r="AZ760" s="82"/>
      <c r="BA760" s="80"/>
      <c r="BB760" s="81">
        <f t="shared" si="199"/>
        <v>0</v>
      </c>
      <c r="BC760" s="82"/>
      <c r="BD760" s="80"/>
      <c r="BE760" s="81">
        <f t="shared" si="200"/>
        <v>0</v>
      </c>
      <c r="BF760" s="82"/>
      <c r="BG760" s="80"/>
      <c r="BH760" s="81">
        <f t="shared" si="201"/>
        <v>0</v>
      </c>
      <c r="BI760" s="82"/>
      <c r="BJ760" s="80"/>
      <c r="BK760" s="81">
        <f t="shared" si="202"/>
        <v>0</v>
      </c>
      <c r="BL760" s="82"/>
      <c r="BM760" s="80"/>
      <c r="BN760" s="81">
        <f t="shared" si="203"/>
        <v>0</v>
      </c>
      <c r="BO760" s="82"/>
    </row>
    <row r="761" spans="1:67" ht="23.25" hidden="1" customHeight="1" thickBot="1">
      <c r="A761" s="71">
        <v>85761</v>
      </c>
      <c r="B761" s="71" t="s">
        <v>2242</v>
      </c>
      <c r="C761" s="221" t="str">
        <f ca="1">IF(V761&gt;0,IF($C$12=B761,COUNT($C$12:C760,1),""),"")</f>
        <v/>
      </c>
      <c r="D761" s="221" t="str">
        <f ca="1">IF(V761&gt;0,IF($D$12=B761,COUNT($D$12:D760,1),""),"")</f>
        <v/>
      </c>
      <c r="E761" s="221" t="str">
        <f ca="1">IF(V761&gt;0,IF($E$12=B761,COUNT($E$12:E760,1),""),"")</f>
        <v/>
      </c>
      <c r="F761" s="221" t="str">
        <f ca="1">IF(V761&gt;0,IF($F$12=B761,COUNT($F$12:F760,1),""),"")</f>
        <v/>
      </c>
      <c r="G761" s="120">
        <v>261007360</v>
      </c>
      <c r="H761" s="115">
        <v>140152</v>
      </c>
      <c r="I761" s="116" t="s">
        <v>748</v>
      </c>
      <c r="J761" s="116" t="s">
        <v>153</v>
      </c>
      <c r="K761" s="324">
        <v>20800000</v>
      </c>
      <c r="L761" s="121">
        <v>421404</v>
      </c>
      <c r="M761" s="117" t="s">
        <v>1251</v>
      </c>
      <c r="N761" s="117" t="s">
        <v>153</v>
      </c>
      <c r="O761" s="324">
        <v>6112000</v>
      </c>
      <c r="P761" s="77">
        <f ca="1">SUMIF($W$12:BO761,$P$11,W761:BO761)</f>
        <v>0</v>
      </c>
      <c r="Q761" s="77">
        <f ca="1">SUMIF($W$12:BP761,$P$11,X761:BP761)</f>
        <v>0</v>
      </c>
      <c r="R761" s="77">
        <f ca="1">SUMIF($W$12:BQ761,$P$11,Y761:BQ761)</f>
        <v>0</v>
      </c>
      <c r="S761" s="78">
        <f t="shared" ca="1" si="187"/>
        <v>0</v>
      </c>
      <c r="T761" s="77">
        <f t="shared" ca="1" si="188"/>
        <v>0</v>
      </c>
      <c r="U761" s="77">
        <f t="shared" ca="1" si="189"/>
        <v>0</v>
      </c>
      <c r="V761" s="79">
        <f t="shared" ca="1" si="190"/>
        <v>0</v>
      </c>
      <c r="W761" s="80"/>
      <c r="X761" s="81">
        <f t="shared" si="191"/>
        <v>0</v>
      </c>
      <c r="Y761" s="82"/>
      <c r="Z761" s="80"/>
      <c r="AA761" s="81">
        <f t="shared" si="192"/>
        <v>0</v>
      </c>
      <c r="AB761" s="82"/>
      <c r="AC761" s="80"/>
      <c r="AD761" s="81">
        <f t="shared" si="193"/>
        <v>0</v>
      </c>
      <c r="AE761" s="82"/>
      <c r="AF761" s="80"/>
      <c r="AG761" s="81">
        <f t="shared" si="194"/>
        <v>0</v>
      </c>
      <c r="AH761" s="82"/>
      <c r="AI761" s="80"/>
      <c r="AJ761" s="81">
        <f t="shared" si="195"/>
        <v>0</v>
      </c>
      <c r="AK761" s="82"/>
      <c r="AL761" s="80"/>
      <c r="AM761" s="81">
        <v>0</v>
      </c>
      <c r="AN761" s="82"/>
      <c r="AO761" s="80"/>
      <c r="AP761" s="81">
        <v>0</v>
      </c>
      <c r="AQ761" s="82"/>
      <c r="AR761" s="80"/>
      <c r="AS761" s="81">
        <f t="shared" si="196"/>
        <v>0</v>
      </c>
      <c r="AT761" s="82"/>
      <c r="AU761" s="80"/>
      <c r="AV761" s="81">
        <f t="shared" si="197"/>
        <v>0</v>
      </c>
      <c r="AW761" s="82"/>
      <c r="AX761" s="80"/>
      <c r="AY761" s="81">
        <f t="shared" si="198"/>
        <v>0</v>
      </c>
      <c r="AZ761" s="82"/>
      <c r="BA761" s="80"/>
      <c r="BB761" s="81">
        <f t="shared" si="199"/>
        <v>0</v>
      </c>
      <c r="BC761" s="82"/>
      <c r="BD761" s="80"/>
      <c r="BE761" s="81">
        <f t="shared" si="200"/>
        <v>0</v>
      </c>
      <c r="BF761" s="82"/>
      <c r="BG761" s="80"/>
      <c r="BH761" s="81">
        <f t="shared" si="201"/>
        <v>0</v>
      </c>
      <c r="BI761" s="82"/>
      <c r="BJ761" s="80"/>
      <c r="BK761" s="81">
        <f t="shared" si="202"/>
        <v>0</v>
      </c>
      <c r="BL761" s="82"/>
      <c r="BM761" s="80"/>
      <c r="BN761" s="81">
        <f t="shared" si="203"/>
        <v>0</v>
      </c>
      <c r="BO761" s="82"/>
    </row>
    <row r="762" spans="1:67" ht="23.25" hidden="1" customHeight="1" thickBot="1">
      <c r="A762" s="71">
        <v>85762</v>
      </c>
      <c r="B762" s="71" t="s">
        <v>2242</v>
      </c>
      <c r="C762" s="221" t="str">
        <f ca="1">IF(V762&gt;0,IF($C$12=B762,COUNT($C$12:C761,1),""),"")</f>
        <v/>
      </c>
      <c r="D762" s="221" t="str">
        <f ca="1">IF(V762&gt;0,IF($D$12=B762,COUNT($D$12:D761,1),""),"")</f>
        <v/>
      </c>
      <c r="E762" s="221" t="str">
        <f ca="1">IF(V762&gt;0,IF($E$12=B762,COUNT($E$12:E761,1),""),"")</f>
        <v/>
      </c>
      <c r="F762" s="221" t="str">
        <f ca="1">IF(V762&gt;0,IF($F$12=B762,COUNT($F$12:F761,1),""),"")</f>
        <v/>
      </c>
      <c r="G762" s="120">
        <v>261007350</v>
      </c>
      <c r="H762" s="115">
        <v>140153</v>
      </c>
      <c r="I762" s="116" t="s">
        <v>749</v>
      </c>
      <c r="J762" s="116" t="s">
        <v>153</v>
      </c>
      <c r="K762" s="324">
        <v>26000000</v>
      </c>
      <c r="L762" s="121">
        <v>421404</v>
      </c>
      <c r="M762" s="117" t="s">
        <v>1251</v>
      </c>
      <c r="N762" s="117" t="s">
        <v>153</v>
      </c>
      <c r="O762" s="324">
        <v>6112000</v>
      </c>
      <c r="P762" s="77">
        <f ca="1">SUMIF($W$12:BO762,$P$11,W762:BO762)</f>
        <v>0</v>
      </c>
      <c r="Q762" s="77">
        <f ca="1">SUMIF($W$12:BP762,$P$11,X762:BP762)</f>
        <v>0</v>
      </c>
      <c r="R762" s="77">
        <f ca="1">SUMIF($W$12:BQ762,$P$11,Y762:BQ762)</f>
        <v>0</v>
      </c>
      <c r="S762" s="78">
        <f t="shared" ca="1" si="187"/>
        <v>0</v>
      </c>
      <c r="T762" s="77">
        <f t="shared" ca="1" si="188"/>
        <v>0</v>
      </c>
      <c r="U762" s="77">
        <f t="shared" ca="1" si="189"/>
        <v>0</v>
      </c>
      <c r="V762" s="79">
        <f t="shared" ca="1" si="190"/>
        <v>0</v>
      </c>
      <c r="W762" s="80"/>
      <c r="X762" s="81">
        <f t="shared" si="191"/>
        <v>0</v>
      </c>
      <c r="Y762" s="82"/>
      <c r="Z762" s="80"/>
      <c r="AA762" s="81">
        <f t="shared" si="192"/>
        <v>0</v>
      </c>
      <c r="AB762" s="82"/>
      <c r="AC762" s="80"/>
      <c r="AD762" s="81">
        <f t="shared" si="193"/>
        <v>0</v>
      </c>
      <c r="AE762" s="82"/>
      <c r="AF762" s="80"/>
      <c r="AG762" s="81">
        <f t="shared" si="194"/>
        <v>0</v>
      </c>
      <c r="AH762" s="82"/>
      <c r="AI762" s="80"/>
      <c r="AJ762" s="81">
        <f t="shared" si="195"/>
        <v>0</v>
      </c>
      <c r="AK762" s="82"/>
      <c r="AL762" s="80"/>
      <c r="AM762" s="81">
        <v>0</v>
      </c>
      <c r="AN762" s="82"/>
      <c r="AO762" s="80"/>
      <c r="AP762" s="81">
        <v>0</v>
      </c>
      <c r="AQ762" s="82"/>
      <c r="AR762" s="80"/>
      <c r="AS762" s="81">
        <f t="shared" si="196"/>
        <v>0</v>
      </c>
      <c r="AT762" s="82"/>
      <c r="AU762" s="80"/>
      <c r="AV762" s="81">
        <f t="shared" si="197"/>
        <v>0</v>
      </c>
      <c r="AW762" s="82"/>
      <c r="AX762" s="80"/>
      <c r="AY762" s="81">
        <f t="shared" si="198"/>
        <v>0</v>
      </c>
      <c r="AZ762" s="82"/>
      <c r="BA762" s="80"/>
      <c r="BB762" s="81">
        <f t="shared" si="199"/>
        <v>0</v>
      </c>
      <c r="BC762" s="82"/>
      <c r="BD762" s="80"/>
      <c r="BE762" s="81">
        <f t="shared" si="200"/>
        <v>0</v>
      </c>
      <c r="BF762" s="82"/>
      <c r="BG762" s="80"/>
      <c r="BH762" s="81">
        <f t="shared" si="201"/>
        <v>0</v>
      </c>
      <c r="BI762" s="82"/>
      <c r="BJ762" s="80"/>
      <c r="BK762" s="81">
        <f t="shared" si="202"/>
        <v>0</v>
      </c>
      <c r="BL762" s="82"/>
      <c r="BM762" s="80"/>
      <c r="BN762" s="81">
        <f t="shared" si="203"/>
        <v>0</v>
      </c>
      <c r="BO762" s="82"/>
    </row>
    <row r="763" spans="1:67" ht="23.25" hidden="1" customHeight="1" thickBot="1">
      <c r="A763" s="71">
        <v>85763</v>
      </c>
      <c r="B763" s="71" t="s">
        <v>2242</v>
      </c>
      <c r="C763" s="221" t="str">
        <f ca="1">IF(V763&gt;0,IF($C$12=B763,COUNT($C$12:C762,1),""),"")</f>
        <v/>
      </c>
      <c r="D763" s="221" t="str">
        <f ca="1">IF(V763&gt;0,IF($D$12=B763,COUNT($D$12:D762,1),""),"")</f>
        <v/>
      </c>
      <c r="E763" s="221" t="str">
        <f ca="1">IF(V763&gt;0,IF($E$12=B763,COUNT($E$12:E762,1),""),"")</f>
        <v/>
      </c>
      <c r="F763" s="221" t="str">
        <f ca="1">IF(V763&gt;0,IF($F$12=B763,COUNT($F$12:F762,1),""),"")</f>
        <v/>
      </c>
      <c r="G763" s="120">
        <v>261007390</v>
      </c>
      <c r="H763" s="115">
        <v>140154</v>
      </c>
      <c r="I763" s="116" t="s">
        <v>750</v>
      </c>
      <c r="J763" s="116" t="s">
        <v>153</v>
      </c>
      <c r="K763" s="324">
        <v>31200000</v>
      </c>
      <c r="L763" s="121">
        <v>421404</v>
      </c>
      <c r="M763" s="117" t="s">
        <v>1251</v>
      </c>
      <c r="N763" s="117" t="s">
        <v>153</v>
      </c>
      <c r="O763" s="324">
        <v>6112000</v>
      </c>
      <c r="P763" s="77">
        <f ca="1">SUMIF($W$12:BO763,$P$11,W763:BO763)</f>
        <v>0</v>
      </c>
      <c r="Q763" s="77">
        <f ca="1">SUMIF($W$12:BP763,$P$11,X763:BP763)</f>
        <v>0</v>
      </c>
      <c r="R763" s="77">
        <f ca="1">SUMIF($W$12:BQ763,$P$11,Y763:BQ763)</f>
        <v>0</v>
      </c>
      <c r="S763" s="78">
        <f t="shared" ca="1" si="187"/>
        <v>0</v>
      </c>
      <c r="T763" s="77">
        <f t="shared" ca="1" si="188"/>
        <v>0</v>
      </c>
      <c r="U763" s="77">
        <f t="shared" ca="1" si="189"/>
        <v>0</v>
      </c>
      <c r="V763" s="79">
        <f t="shared" ca="1" si="190"/>
        <v>0</v>
      </c>
      <c r="W763" s="80"/>
      <c r="X763" s="81">
        <f t="shared" si="191"/>
        <v>0</v>
      </c>
      <c r="Y763" s="82"/>
      <c r="Z763" s="80"/>
      <c r="AA763" s="81">
        <f t="shared" si="192"/>
        <v>0</v>
      </c>
      <c r="AB763" s="82"/>
      <c r="AC763" s="80"/>
      <c r="AD763" s="81">
        <f t="shared" si="193"/>
        <v>0</v>
      </c>
      <c r="AE763" s="82"/>
      <c r="AF763" s="80"/>
      <c r="AG763" s="81">
        <f t="shared" si="194"/>
        <v>0</v>
      </c>
      <c r="AH763" s="82"/>
      <c r="AI763" s="80"/>
      <c r="AJ763" s="81">
        <f t="shared" si="195"/>
        <v>0</v>
      </c>
      <c r="AK763" s="82"/>
      <c r="AL763" s="80"/>
      <c r="AM763" s="81">
        <v>0</v>
      </c>
      <c r="AN763" s="82"/>
      <c r="AO763" s="80"/>
      <c r="AP763" s="81">
        <v>0</v>
      </c>
      <c r="AQ763" s="82"/>
      <c r="AR763" s="80"/>
      <c r="AS763" s="81">
        <f t="shared" si="196"/>
        <v>0</v>
      </c>
      <c r="AT763" s="82"/>
      <c r="AU763" s="80"/>
      <c r="AV763" s="81">
        <f t="shared" si="197"/>
        <v>0</v>
      </c>
      <c r="AW763" s="82"/>
      <c r="AX763" s="80"/>
      <c r="AY763" s="81">
        <f t="shared" si="198"/>
        <v>0</v>
      </c>
      <c r="AZ763" s="82"/>
      <c r="BA763" s="80"/>
      <c r="BB763" s="81">
        <f t="shared" si="199"/>
        <v>0</v>
      </c>
      <c r="BC763" s="82"/>
      <c r="BD763" s="80"/>
      <c r="BE763" s="81">
        <f t="shared" si="200"/>
        <v>0</v>
      </c>
      <c r="BF763" s="82"/>
      <c r="BG763" s="80"/>
      <c r="BH763" s="81">
        <f t="shared" si="201"/>
        <v>0</v>
      </c>
      <c r="BI763" s="82"/>
      <c r="BJ763" s="80"/>
      <c r="BK763" s="81">
        <f t="shared" si="202"/>
        <v>0</v>
      </c>
      <c r="BL763" s="82"/>
      <c r="BM763" s="80"/>
      <c r="BN763" s="81">
        <f t="shared" si="203"/>
        <v>0</v>
      </c>
      <c r="BO763" s="82"/>
    </row>
    <row r="764" spans="1:67" ht="23.25" hidden="1" customHeight="1" thickBot="1">
      <c r="A764" s="71">
        <v>85764</v>
      </c>
      <c r="B764" s="71" t="s">
        <v>2242</v>
      </c>
      <c r="C764" s="221" t="str">
        <f ca="1">IF(V764&gt;0,IF($C$12=B764,COUNT($C$12:C763,1),""),"")</f>
        <v/>
      </c>
      <c r="D764" s="221" t="str">
        <f ca="1">IF(V764&gt;0,IF($D$12=B764,COUNT($D$12:D763,1),""),"")</f>
        <v/>
      </c>
      <c r="E764" s="221" t="str">
        <f ca="1">IF(V764&gt;0,IF($E$12=B764,COUNT($E$12:E763,1),""),"")</f>
        <v/>
      </c>
      <c r="F764" s="221" t="str">
        <f ca="1">IF(V764&gt;0,IF($F$12=B764,COUNT($F$12:F763,1),""),"")</f>
        <v/>
      </c>
      <c r="G764" s="120"/>
      <c r="H764" s="115">
        <v>140155</v>
      </c>
      <c r="I764" s="116" t="s">
        <v>751</v>
      </c>
      <c r="J764" s="116" t="s">
        <v>153</v>
      </c>
      <c r="K764" s="324">
        <v>38480000</v>
      </c>
      <c r="L764" s="121">
        <v>421404</v>
      </c>
      <c r="M764" s="117" t="s">
        <v>1251</v>
      </c>
      <c r="N764" s="117" t="s">
        <v>153</v>
      </c>
      <c r="O764" s="324">
        <v>6112000</v>
      </c>
      <c r="P764" s="77">
        <f ca="1">SUMIF($W$12:BO764,$P$11,W764:BO764)</f>
        <v>0</v>
      </c>
      <c r="Q764" s="77">
        <f ca="1">SUMIF($W$12:BP764,$P$11,X764:BP764)</f>
        <v>0</v>
      </c>
      <c r="R764" s="77">
        <f ca="1">SUMIF($W$12:BQ764,$P$11,Y764:BQ764)</f>
        <v>0</v>
      </c>
      <c r="S764" s="78">
        <f t="shared" ca="1" si="187"/>
        <v>0</v>
      </c>
      <c r="T764" s="77">
        <f t="shared" ca="1" si="188"/>
        <v>0</v>
      </c>
      <c r="U764" s="77">
        <f t="shared" ca="1" si="189"/>
        <v>0</v>
      </c>
      <c r="V764" s="79">
        <f t="shared" ca="1" si="190"/>
        <v>0</v>
      </c>
      <c r="W764" s="80"/>
      <c r="X764" s="81">
        <f t="shared" si="191"/>
        <v>0</v>
      </c>
      <c r="Y764" s="82"/>
      <c r="Z764" s="80"/>
      <c r="AA764" s="81">
        <f t="shared" si="192"/>
        <v>0</v>
      </c>
      <c r="AB764" s="82"/>
      <c r="AC764" s="80"/>
      <c r="AD764" s="81">
        <f t="shared" si="193"/>
        <v>0</v>
      </c>
      <c r="AE764" s="82"/>
      <c r="AF764" s="80"/>
      <c r="AG764" s="81">
        <f t="shared" si="194"/>
        <v>0</v>
      </c>
      <c r="AH764" s="82"/>
      <c r="AI764" s="80"/>
      <c r="AJ764" s="81">
        <f t="shared" si="195"/>
        <v>0</v>
      </c>
      <c r="AK764" s="82"/>
      <c r="AL764" s="80"/>
      <c r="AM764" s="81">
        <v>0</v>
      </c>
      <c r="AN764" s="82"/>
      <c r="AO764" s="80"/>
      <c r="AP764" s="81">
        <v>0</v>
      </c>
      <c r="AQ764" s="82"/>
      <c r="AR764" s="80"/>
      <c r="AS764" s="81">
        <f t="shared" si="196"/>
        <v>0</v>
      </c>
      <c r="AT764" s="82"/>
      <c r="AU764" s="80"/>
      <c r="AV764" s="81">
        <f t="shared" si="197"/>
        <v>0</v>
      </c>
      <c r="AW764" s="82"/>
      <c r="AX764" s="80"/>
      <c r="AY764" s="81">
        <f t="shared" si="198"/>
        <v>0</v>
      </c>
      <c r="AZ764" s="82"/>
      <c r="BA764" s="80"/>
      <c r="BB764" s="81">
        <f t="shared" si="199"/>
        <v>0</v>
      </c>
      <c r="BC764" s="82"/>
      <c r="BD764" s="80"/>
      <c r="BE764" s="81">
        <f t="shared" si="200"/>
        <v>0</v>
      </c>
      <c r="BF764" s="82"/>
      <c r="BG764" s="80"/>
      <c r="BH764" s="81">
        <f t="shared" si="201"/>
        <v>0</v>
      </c>
      <c r="BI764" s="82"/>
      <c r="BJ764" s="80"/>
      <c r="BK764" s="81">
        <f t="shared" si="202"/>
        <v>0</v>
      </c>
      <c r="BL764" s="82"/>
      <c r="BM764" s="80"/>
      <c r="BN764" s="81">
        <f t="shared" si="203"/>
        <v>0</v>
      </c>
      <c r="BO764" s="82"/>
    </row>
    <row r="765" spans="1:67" ht="23.25" hidden="1" customHeight="1" thickBot="1">
      <c r="A765" s="71">
        <v>85765</v>
      </c>
      <c r="B765" s="71" t="s">
        <v>2242</v>
      </c>
      <c r="C765" s="221" t="str">
        <f ca="1">IF(V765&gt;0,IF($C$12=B765,COUNT($C$12:C764,1),""),"")</f>
        <v/>
      </c>
      <c r="D765" s="221" t="str">
        <f ca="1">IF(V765&gt;0,IF($D$12=B765,COUNT($D$12:D764,1),""),"")</f>
        <v/>
      </c>
      <c r="E765" s="221" t="str">
        <f ca="1">IF(V765&gt;0,IF($E$12=B765,COUNT($E$12:E764,1),""),"")</f>
        <v/>
      </c>
      <c r="F765" s="221" t="str">
        <f ca="1">IF(V765&gt;0,IF($F$12=B765,COUNT($F$12:F764,1),""),"")</f>
        <v/>
      </c>
      <c r="G765" s="120"/>
      <c r="H765" s="115">
        <v>140156</v>
      </c>
      <c r="I765" s="116" t="s">
        <v>752</v>
      </c>
      <c r="J765" s="116" t="s">
        <v>153</v>
      </c>
      <c r="K765" s="324">
        <v>26000000</v>
      </c>
      <c r="L765" s="121">
        <v>421405</v>
      </c>
      <c r="M765" s="117" t="s">
        <v>1252</v>
      </c>
      <c r="N765" s="117" t="s">
        <v>153</v>
      </c>
      <c r="O765" s="324">
        <v>8121000</v>
      </c>
      <c r="P765" s="77">
        <f ca="1">SUMIF($W$12:BO765,$P$11,W765:BO765)</f>
        <v>0</v>
      </c>
      <c r="Q765" s="77">
        <f ca="1">SUMIF($W$12:BP765,$P$11,X765:BP765)</f>
        <v>0</v>
      </c>
      <c r="R765" s="77">
        <f ca="1">SUMIF($W$12:BQ765,$P$11,Y765:BQ765)</f>
        <v>0</v>
      </c>
      <c r="S765" s="78">
        <f t="shared" ca="1" si="187"/>
        <v>0</v>
      </c>
      <c r="T765" s="77">
        <f t="shared" ca="1" si="188"/>
        <v>0</v>
      </c>
      <c r="U765" s="77">
        <f t="shared" ca="1" si="189"/>
        <v>0</v>
      </c>
      <c r="V765" s="79">
        <f t="shared" ca="1" si="190"/>
        <v>0</v>
      </c>
      <c r="W765" s="80"/>
      <c r="X765" s="81">
        <f t="shared" si="191"/>
        <v>0</v>
      </c>
      <c r="Y765" s="82"/>
      <c r="Z765" s="80"/>
      <c r="AA765" s="81">
        <f t="shared" si="192"/>
        <v>0</v>
      </c>
      <c r="AB765" s="82"/>
      <c r="AC765" s="80"/>
      <c r="AD765" s="81">
        <f t="shared" si="193"/>
        <v>0</v>
      </c>
      <c r="AE765" s="82"/>
      <c r="AF765" s="80"/>
      <c r="AG765" s="81">
        <f t="shared" si="194"/>
        <v>0</v>
      </c>
      <c r="AH765" s="82"/>
      <c r="AI765" s="80"/>
      <c r="AJ765" s="81">
        <f t="shared" si="195"/>
        <v>0</v>
      </c>
      <c r="AK765" s="82"/>
      <c r="AL765" s="80"/>
      <c r="AM765" s="81">
        <v>0</v>
      </c>
      <c r="AN765" s="82"/>
      <c r="AO765" s="80"/>
      <c r="AP765" s="81">
        <v>0</v>
      </c>
      <c r="AQ765" s="82"/>
      <c r="AR765" s="80"/>
      <c r="AS765" s="81">
        <f t="shared" si="196"/>
        <v>0</v>
      </c>
      <c r="AT765" s="82"/>
      <c r="AU765" s="80"/>
      <c r="AV765" s="81">
        <f t="shared" si="197"/>
        <v>0</v>
      </c>
      <c r="AW765" s="82"/>
      <c r="AX765" s="80"/>
      <c r="AY765" s="81">
        <f t="shared" si="198"/>
        <v>0</v>
      </c>
      <c r="AZ765" s="82"/>
      <c r="BA765" s="80"/>
      <c r="BB765" s="81">
        <f t="shared" si="199"/>
        <v>0</v>
      </c>
      <c r="BC765" s="82"/>
      <c r="BD765" s="80"/>
      <c r="BE765" s="81">
        <f t="shared" si="200"/>
        <v>0</v>
      </c>
      <c r="BF765" s="82"/>
      <c r="BG765" s="80"/>
      <c r="BH765" s="81">
        <f t="shared" si="201"/>
        <v>0</v>
      </c>
      <c r="BI765" s="82"/>
      <c r="BJ765" s="80"/>
      <c r="BK765" s="81">
        <f t="shared" si="202"/>
        <v>0</v>
      </c>
      <c r="BL765" s="82"/>
      <c r="BM765" s="80"/>
      <c r="BN765" s="81">
        <f t="shared" si="203"/>
        <v>0</v>
      </c>
      <c r="BO765" s="82"/>
    </row>
    <row r="766" spans="1:67" ht="23.25" hidden="1" customHeight="1" thickBot="1">
      <c r="A766" s="71">
        <v>85766</v>
      </c>
      <c r="B766" s="71" t="s">
        <v>2242</v>
      </c>
      <c r="C766" s="221" t="str">
        <f ca="1">IF(V766&gt;0,IF($C$12=B766,COUNT($C$12:C765,1),""),"")</f>
        <v/>
      </c>
      <c r="D766" s="221" t="str">
        <f ca="1">IF(V766&gt;0,IF($D$12=B766,COUNT($D$12:D765,1),""),"")</f>
        <v/>
      </c>
      <c r="E766" s="221" t="str">
        <f ca="1">IF(V766&gt;0,IF($E$12=B766,COUNT($E$12:E765,1),""),"")</f>
        <v/>
      </c>
      <c r="F766" s="221" t="str">
        <f ca="1">IF(V766&gt;0,IF($F$12=B766,COUNT($F$12:F765,1),""),"")</f>
        <v/>
      </c>
      <c r="G766" s="120"/>
      <c r="H766" s="115">
        <v>140157</v>
      </c>
      <c r="I766" s="116" t="s">
        <v>753</v>
      </c>
      <c r="J766" s="116" t="s">
        <v>153</v>
      </c>
      <c r="K766" s="324">
        <v>32760000</v>
      </c>
      <c r="L766" s="121">
        <v>421405</v>
      </c>
      <c r="M766" s="117" t="s">
        <v>1252</v>
      </c>
      <c r="N766" s="117" t="s">
        <v>153</v>
      </c>
      <c r="O766" s="324">
        <v>8121000</v>
      </c>
      <c r="P766" s="77">
        <f ca="1">SUMIF($W$12:BO766,$P$11,W766:BO766)</f>
        <v>0</v>
      </c>
      <c r="Q766" s="77">
        <f ca="1">SUMIF($W$12:BP766,$P$11,X766:BP766)</f>
        <v>0</v>
      </c>
      <c r="R766" s="77">
        <f ca="1">SUMIF($W$12:BQ766,$P$11,Y766:BQ766)</f>
        <v>0</v>
      </c>
      <c r="S766" s="78">
        <f t="shared" ca="1" si="187"/>
        <v>0</v>
      </c>
      <c r="T766" s="77">
        <f t="shared" ca="1" si="188"/>
        <v>0</v>
      </c>
      <c r="U766" s="77">
        <f t="shared" ca="1" si="189"/>
        <v>0</v>
      </c>
      <c r="V766" s="79">
        <f t="shared" ca="1" si="190"/>
        <v>0</v>
      </c>
      <c r="W766" s="80"/>
      <c r="X766" s="81">
        <f t="shared" si="191"/>
        <v>0</v>
      </c>
      <c r="Y766" s="82"/>
      <c r="Z766" s="80"/>
      <c r="AA766" s="81">
        <f t="shared" si="192"/>
        <v>0</v>
      </c>
      <c r="AB766" s="82"/>
      <c r="AC766" s="80"/>
      <c r="AD766" s="81">
        <f t="shared" si="193"/>
        <v>0</v>
      </c>
      <c r="AE766" s="82"/>
      <c r="AF766" s="80"/>
      <c r="AG766" s="81">
        <f t="shared" si="194"/>
        <v>0</v>
      </c>
      <c r="AH766" s="82"/>
      <c r="AI766" s="80"/>
      <c r="AJ766" s="81">
        <f t="shared" si="195"/>
        <v>0</v>
      </c>
      <c r="AK766" s="82"/>
      <c r="AL766" s="80"/>
      <c r="AM766" s="81">
        <v>0</v>
      </c>
      <c r="AN766" s="82"/>
      <c r="AO766" s="80"/>
      <c r="AP766" s="81">
        <v>0</v>
      </c>
      <c r="AQ766" s="82"/>
      <c r="AR766" s="80"/>
      <c r="AS766" s="81">
        <f t="shared" si="196"/>
        <v>0</v>
      </c>
      <c r="AT766" s="82"/>
      <c r="AU766" s="80"/>
      <c r="AV766" s="81">
        <f t="shared" si="197"/>
        <v>0</v>
      </c>
      <c r="AW766" s="82"/>
      <c r="AX766" s="80"/>
      <c r="AY766" s="81">
        <f t="shared" si="198"/>
        <v>0</v>
      </c>
      <c r="AZ766" s="82"/>
      <c r="BA766" s="80"/>
      <c r="BB766" s="81">
        <f t="shared" si="199"/>
        <v>0</v>
      </c>
      <c r="BC766" s="82"/>
      <c r="BD766" s="80"/>
      <c r="BE766" s="81">
        <f t="shared" si="200"/>
        <v>0</v>
      </c>
      <c r="BF766" s="82"/>
      <c r="BG766" s="80"/>
      <c r="BH766" s="81">
        <f t="shared" si="201"/>
        <v>0</v>
      </c>
      <c r="BI766" s="82"/>
      <c r="BJ766" s="80"/>
      <c r="BK766" s="81">
        <f t="shared" si="202"/>
        <v>0</v>
      </c>
      <c r="BL766" s="82"/>
      <c r="BM766" s="80"/>
      <c r="BN766" s="81">
        <f t="shared" si="203"/>
        <v>0</v>
      </c>
      <c r="BO766" s="82"/>
    </row>
    <row r="767" spans="1:67" ht="23.25" hidden="1" customHeight="1" thickBot="1">
      <c r="A767" s="71">
        <v>85767</v>
      </c>
      <c r="B767" s="71" t="s">
        <v>2242</v>
      </c>
      <c r="C767" s="221" t="str">
        <f ca="1">IF(V767&gt;0,IF($C$12=B767,COUNT($C$12:C766,1),""),"")</f>
        <v/>
      </c>
      <c r="D767" s="221" t="str">
        <f ca="1">IF(V767&gt;0,IF($D$12=B767,COUNT($D$12:D766,1),""),"")</f>
        <v/>
      </c>
      <c r="E767" s="221" t="str">
        <f ca="1">IF(V767&gt;0,IF($E$12=B767,COUNT($E$12:E766,1),""),"")</f>
        <v/>
      </c>
      <c r="F767" s="221" t="str">
        <f ca="1">IF(V767&gt;0,IF($F$12=B767,COUNT($F$12:F766,1),""),"")</f>
        <v/>
      </c>
      <c r="G767" s="120"/>
      <c r="H767" s="115">
        <v>140158</v>
      </c>
      <c r="I767" s="116" t="s">
        <v>754</v>
      </c>
      <c r="J767" s="116" t="s">
        <v>153</v>
      </c>
      <c r="K767" s="324">
        <v>39520000</v>
      </c>
      <c r="L767" s="121">
        <v>421405</v>
      </c>
      <c r="M767" s="117" t="s">
        <v>1252</v>
      </c>
      <c r="N767" s="117" t="s">
        <v>153</v>
      </c>
      <c r="O767" s="324">
        <v>8121000</v>
      </c>
      <c r="P767" s="77">
        <f ca="1">SUMIF($W$12:BO767,$P$11,W767:BO767)</f>
        <v>0</v>
      </c>
      <c r="Q767" s="77">
        <f ca="1">SUMIF($W$12:BP767,$P$11,X767:BP767)</f>
        <v>0</v>
      </c>
      <c r="R767" s="77">
        <f ca="1">SUMIF($W$12:BQ767,$P$11,Y767:BQ767)</f>
        <v>0</v>
      </c>
      <c r="S767" s="78">
        <f t="shared" ca="1" si="187"/>
        <v>0</v>
      </c>
      <c r="T767" s="77">
        <f t="shared" ca="1" si="188"/>
        <v>0</v>
      </c>
      <c r="U767" s="77">
        <f t="shared" ca="1" si="189"/>
        <v>0</v>
      </c>
      <c r="V767" s="79">
        <f t="shared" ca="1" si="190"/>
        <v>0</v>
      </c>
      <c r="W767" s="80"/>
      <c r="X767" s="81">
        <f t="shared" si="191"/>
        <v>0</v>
      </c>
      <c r="Y767" s="82"/>
      <c r="Z767" s="80"/>
      <c r="AA767" s="81">
        <f t="shared" si="192"/>
        <v>0</v>
      </c>
      <c r="AB767" s="82"/>
      <c r="AC767" s="80"/>
      <c r="AD767" s="81">
        <f t="shared" si="193"/>
        <v>0</v>
      </c>
      <c r="AE767" s="82"/>
      <c r="AF767" s="80"/>
      <c r="AG767" s="81">
        <f t="shared" si="194"/>
        <v>0</v>
      </c>
      <c r="AH767" s="82"/>
      <c r="AI767" s="80"/>
      <c r="AJ767" s="81">
        <f t="shared" si="195"/>
        <v>0</v>
      </c>
      <c r="AK767" s="82"/>
      <c r="AL767" s="80"/>
      <c r="AM767" s="81">
        <v>0</v>
      </c>
      <c r="AN767" s="82"/>
      <c r="AO767" s="80"/>
      <c r="AP767" s="81">
        <v>0</v>
      </c>
      <c r="AQ767" s="82"/>
      <c r="AR767" s="80"/>
      <c r="AS767" s="81">
        <f t="shared" si="196"/>
        <v>0</v>
      </c>
      <c r="AT767" s="82"/>
      <c r="AU767" s="80"/>
      <c r="AV767" s="81">
        <f t="shared" si="197"/>
        <v>0</v>
      </c>
      <c r="AW767" s="82"/>
      <c r="AX767" s="80"/>
      <c r="AY767" s="81">
        <f t="shared" si="198"/>
        <v>0</v>
      </c>
      <c r="AZ767" s="82"/>
      <c r="BA767" s="80"/>
      <c r="BB767" s="81">
        <f t="shared" si="199"/>
        <v>0</v>
      </c>
      <c r="BC767" s="82"/>
      <c r="BD767" s="80"/>
      <c r="BE767" s="81">
        <f t="shared" si="200"/>
        <v>0</v>
      </c>
      <c r="BF767" s="82"/>
      <c r="BG767" s="80"/>
      <c r="BH767" s="81">
        <f t="shared" si="201"/>
        <v>0</v>
      </c>
      <c r="BI767" s="82"/>
      <c r="BJ767" s="80"/>
      <c r="BK767" s="81">
        <f t="shared" si="202"/>
        <v>0</v>
      </c>
      <c r="BL767" s="82"/>
      <c r="BM767" s="80"/>
      <c r="BN767" s="81">
        <f t="shared" si="203"/>
        <v>0</v>
      </c>
      <c r="BO767" s="82"/>
    </row>
    <row r="768" spans="1:67" ht="23.25" hidden="1" customHeight="1" thickBot="1">
      <c r="A768" s="71">
        <v>85768</v>
      </c>
      <c r="B768" s="71" t="s">
        <v>2242</v>
      </c>
      <c r="C768" s="221" t="str">
        <f ca="1">IF(V768&gt;0,IF($C$12=B768,COUNT($C$12:C767,1),""),"")</f>
        <v/>
      </c>
      <c r="D768" s="221" t="str">
        <f ca="1">IF(V768&gt;0,IF($D$12=B768,COUNT($D$12:D767,1),""),"")</f>
        <v/>
      </c>
      <c r="E768" s="221" t="str">
        <f ca="1">IF(V768&gt;0,IF($E$12=B768,COUNT($E$12:E767,1),""),"")</f>
        <v/>
      </c>
      <c r="F768" s="221" t="str">
        <f ca="1">IF(V768&gt;0,IF($F$12=B768,COUNT($F$12:F767,1),""),"")</f>
        <v/>
      </c>
      <c r="G768" s="120"/>
      <c r="H768" s="115">
        <v>140159</v>
      </c>
      <c r="I768" s="116" t="s">
        <v>755</v>
      </c>
      <c r="J768" s="116" t="s">
        <v>153</v>
      </c>
      <c r="K768" s="324">
        <v>48880000</v>
      </c>
      <c r="L768" s="121">
        <v>421405</v>
      </c>
      <c r="M768" s="117" t="s">
        <v>1252</v>
      </c>
      <c r="N768" s="117" t="s">
        <v>153</v>
      </c>
      <c r="O768" s="324">
        <v>8121000</v>
      </c>
      <c r="P768" s="77">
        <f ca="1">SUMIF($W$12:BO768,$P$11,W768:BO768)</f>
        <v>0</v>
      </c>
      <c r="Q768" s="77">
        <f ca="1">SUMIF($W$12:BP768,$P$11,X768:BP768)</f>
        <v>0</v>
      </c>
      <c r="R768" s="77">
        <f ca="1">SUMIF($W$12:BQ768,$P$11,Y768:BQ768)</f>
        <v>0</v>
      </c>
      <c r="S768" s="78">
        <f t="shared" ref="S768:S828" ca="1" si="204">P768*K768</f>
        <v>0</v>
      </c>
      <c r="T768" s="77">
        <f t="shared" ref="T768:T828" ca="1" si="205">Q768*O768</f>
        <v>0</v>
      </c>
      <c r="U768" s="77">
        <f t="shared" ref="U768:U807" ca="1" si="206">R768*O768*0.6</f>
        <v>0</v>
      </c>
      <c r="V768" s="79">
        <f t="shared" ref="V768:V828" ca="1" si="207">SUM(S768:U768)</f>
        <v>0</v>
      </c>
      <c r="W768" s="80"/>
      <c r="X768" s="81">
        <f t="shared" si="191"/>
        <v>0</v>
      </c>
      <c r="Y768" s="82"/>
      <c r="Z768" s="80"/>
      <c r="AA768" s="81">
        <f t="shared" si="192"/>
        <v>0</v>
      </c>
      <c r="AB768" s="82"/>
      <c r="AC768" s="80"/>
      <c r="AD768" s="81">
        <f t="shared" si="193"/>
        <v>0</v>
      </c>
      <c r="AE768" s="82"/>
      <c r="AF768" s="80"/>
      <c r="AG768" s="81">
        <f t="shared" si="194"/>
        <v>0</v>
      </c>
      <c r="AH768" s="82"/>
      <c r="AI768" s="80"/>
      <c r="AJ768" s="81">
        <f t="shared" si="195"/>
        <v>0</v>
      </c>
      <c r="AK768" s="82"/>
      <c r="AL768" s="80"/>
      <c r="AM768" s="81">
        <v>0</v>
      </c>
      <c r="AN768" s="82"/>
      <c r="AO768" s="80"/>
      <c r="AP768" s="81">
        <v>0</v>
      </c>
      <c r="AQ768" s="82"/>
      <c r="AR768" s="80"/>
      <c r="AS768" s="81">
        <f t="shared" si="196"/>
        <v>0</v>
      </c>
      <c r="AT768" s="82"/>
      <c r="AU768" s="80"/>
      <c r="AV768" s="81">
        <f t="shared" si="197"/>
        <v>0</v>
      </c>
      <c r="AW768" s="82"/>
      <c r="AX768" s="80"/>
      <c r="AY768" s="81">
        <f t="shared" si="198"/>
        <v>0</v>
      </c>
      <c r="AZ768" s="82"/>
      <c r="BA768" s="80"/>
      <c r="BB768" s="81">
        <f t="shared" si="199"/>
        <v>0</v>
      </c>
      <c r="BC768" s="82"/>
      <c r="BD768" s="80"/>
      <c r="BE768" s="81">
        <f t="shared" si="200"/>
        <v>0</v>
      </c>
      <c r="BF768" s="82"/>
      <c r="BG768" s="80"/>
      <c r="BH768" s="81">
        <f t="shared" si="201"/>
        <v>0</v>
      </c>
      <c r="BI768" s="82"/>
      <c r="BJ768" s="80"/>
      <c r="BK768" s="81">
        <f t="shared" si="202"/>
        <v>0</v>
      </c>
      <c r="BL768" s="82"/>
      <c r="BM768" s="80"/>
      <c r="BN768" s="81">
        <f t="shared" si="203"/>
        <v>0</v>
      </c>
      <c r="BO768" s="82"/>
    </row>
    <row r="769" spans="1:67" ht="23.25" hidden="1" customHeight="1" thickBot="1">
      <c r="A769" s="71">
        <v>85771</v>
      </c>
      <c r="B769" s="71" t="s">
        <v>2242</v>
      </c>
      <c r="C769" s="221" t="str">
        <f ca="1">IF(V769&gt;0,IF($C$12=B769,COUNT($C$12:C768,1),""),"")</f>
        <v/>
      </c>
      <c r="D769" s="221" t="str">
        <f ca="1">IF(V769&gt;0,IF($D$12=B769,COUNT($D$12:D768,1),""),"")</f>
        <v/>
      </c>
      <c r="E769" s="221" t="str">
        <f ca="1">IF(V769&gt;0,IF($E$12=B769,COUNT($E$12:E768,1),""),"")</f>
        <v/>
      </c>
      <c r="F769" s="221" t="str">
        <f ca="1">IF(V769&gt;0,IF($F$12=B769,COUNT($F$12:F768,1),""),"")</f>
        <v/>
      </c>
      <c r="G769" s="120">
        <v>261007393</v>
      </c>
      <c r="H769" s="115">
        <v>140162</v>
      </c>
      <c r="I769" s="116" t="s">
        <v>756</v>
      </c>
      <c r="J769" s="116" t="s">
        <v>240</v>
      </c>
      <c r="K769" s="324">
        <v>468000</v>
      </c>
      <c r="L769" s="121">
        <v>421406</v>
      </c>
      <c r="M769" s="117" t="s">
        <v>1253</v>
      </c>
      <c r="N769" s="117" t="s">
        <v>153</v>
      </c>
      <c r="O769" s="324">
        <v>2101000</v>
      </c>
      <c r="P769" s="77">
        <f ca="1">SUMIF($W$12:BO769,$P$11,W769:BO769)</f>
        <v>0</v>
      </c>
      <c r="Q769" s="77">
        <f ca="1">SUMIF($W$12:BP769,$P$11,X769:BP769)</f>
        <v>0</v>
      </c>
      <c r="R769" s="77">
        <f ca="1">SUMIF($W$12:BQ769,$P$11,Y769:BQ769)</f>
        <v>0</v>
      </c>
      <c r="S769" s="78">
        <f t="shared" ca="1" si="204"/>
        <v>0</v>
      </c>
      <c r="T769" s="77">
        <f t="shared" ca="1" si="205"/>
        <v>0</v>
      </c>
      <c r="U769" s="77">
        <f t="shared" ca="1" si="206"/>
        <v>0</v>
      </c>
      <c r="V769" s="79">
        <f t="shared" ca="1" si="207"/>
        <v>0</v>
      </c>
      <c r="W769" s="80"/>
      <c r="X769" s="81">
        <f t="shared" si="191"/>
        <v>0</v>
      </c>
      <c r="Y769" s="82"/>
      <c r="Z769" s="80"/>
      <c r="AA769" s="81">
        <f t="shared" si="192"/>
        <v>0</v>
      </c>
      <c r="AB769" s="82"/>
      <c r="AC769" s="80"/>
      <c r="AD769" s="81">
        <f t="shared" si="193"/>
        <v>0</v>
      </c>
      <c r="AE769" s="82"/>
      <c r="AF769" s="80"/>
      <c r="AG769" s="81">
        <f t="shared" si="194"/>
        <v>0</v>
      </c>
      <c r="AH769" s="82"/>
      <c r="AI769" s="80"/>
      <c r="AJ769" s="81">
        <f t="shared" si="195"/>
        <v>0</v>
      </c>
      <c r="AK769" s="82"/>
      <c r="AL769" s="80"/>
      <c r="AM769" s="81">
        <v>0</v>
      </c>
      <c r="AN769" s="82"/>
      <c r="AO769" s="80"/>
      <c r="AP769" s="81">
        <v>0</v>
      </c>
      <c r="AQ769" s="82"/>
      <c r="AR769" s="80"/>
      <c r="AS769" s="81">
        <f t="shared" si="196"/>
        <v>0</v>
      </c>
      <c r="AT769" s="82"/>
      <c r="AU769" s="80"/>
      <c r="AV769" s="81">
        <f t="shared" si="197"/>
        <v>0</v>
      </c>
      <c r="AW769" s="82"/>
      <c r="AX769" s="80"/>
      <c r="AY769" s="81">
        <f t="shared" si="198"/>
        <v>0</v>
      </c>
      <c r="AZ769" s="82"/>
      <c r="BA769" s="80"/>
      <c r="BB769" s="81">
        <f t="shared" si="199"/>
        <v>0</v>
      </c>
      <c r="BC769" s="82"/>
      <c r="BD769" s="80"/>
      <c r="BE769" s="81">
        <f t="shared" si="200"/>
        <v>0</v>
      </c>
      <c r="BF769" s="82"/>
      <c r="BG769" s="80"/>
      <c r="BH769" s="81">
        <f t="shared" si="201"/>
        <v>0</v>
      </c>
      <c r="BI769" s="82"/>
      <c r="BJ769" s="80"/>
      <c r="BK769" s="81">
        <f t="shared" si="202"/>
        <v>0</v>
      </c>
      <c r="BL769" s="82"/>
      <c r="BM769" s="80"/>
      <c r="BN769" s="81">
        <f t="shared" si="203"/>
        <v>0</v>
      </c>
      <c r="BO769" s="82"/>
    </row>
    <row r="770" spans="1:67" ht="23.25" hidden="1" customHeight="1" thickBot="1">
      <c r="A770" s="71">
        <v>85772</v>
      </c>
      <c r="B770" s="71" t="s">
        <v>2242</v>
      </c>
      <c r="C770" s="221" t="str">
        <f ca="1">IF(V770&gt;0,IF($C$12=B770,COUNT($C$12:C769,1),""),"")</f>
        <v/>
      </c>
      <c r="D770" s="221" t="str">
        <f ca="1">IF(V770&gt;0,IF($D$12=B770,COUNT($D$12:D769,1),""),"")</f>
        <v/>
      </c>
      <c r="E770" s="221" t="str">
        <f ca="1">IF(V770&gt;0,IF($E$12=B770,COUNT($E$12:E769,1),""),"")</f>
        <v/>
      </c>
      <c r="F770" s="221" t="str">
        <f ca="1">IF(V770&gt;0,IF($F$12=B770,COUNT($F$12:F769,1),""),"")</f>
        <v/>
      </c>
      <c r="G770" s="120"/>
      <c r="H770" s="115">
        <v>140163</v>
      </c>
      <c r="I770" s="116" t="s">
        <v>757</v>
      </c>
      <c r="J770" s="116" t="s">
        <v>240</v>
      </c>
      <c r="K770" s="324">
        <v>468000</v>
      </c>
      <c r="L770" s="121">
        <v>421408</v>
      </c>
      <c r="M770" s="117" t="s">
        <v>1255</v>
      </c>
      <c r="N770" s="117" t="s">
        <v>153</v>
      </c>
      <c r="O770" s="324">
        <v>1683000</v>
      </c>
      <c r="P770" s="77">
        <f ca="1">SUMIF($W$12:BO770,$P$11,W770:BO770)</f>
        <v>0</v>
      </c>
      <c r="Q770" s="77">
        <f ca="1">SUMIF($W$12:BP770,$P$11,X770:BP770)</f>
        <v>0</v>
      </c>
      <c r="R770" s="77">
        <f ca="1">SUMIF($W$12:BQ770,$P$11,Y770:BQ770)</f>
        <v>0</v>
      </c>
      <c r="S770" s="78">
        <f t="shared" ca="1" si="204"/>
        <v>0</v>
      </c>
      <c r="T770" s="77">
        <f t="shared" ca="1" si="205"/>
        <v>0</v>
      </c>
      <c r="U770" s="77">
        <f t="shared" ca="1" si="206"/>
        <v>0</v>
      </c>
      <c r="V770" s="79">
        <f t="shared" ca="1" si="207"/>
        <v>0</v>
      </c>
      <c r="W770" s="80"/>
      <c r="X770" s="81">
        <f t="shared" si="191"/>
        <v>0</v>
      </c>
      <c r="Y770" s="82"/>
      <c r="Z770" s="80"/>
      <c r="AA770" s="81">
        <f t="shared" si="192"/>
        <v>0</v>
      </c>
      <c r="AB770" s="82"/>
      <c r="AC770" s="80"/>
      <c r="AD770" s="81">
        <f t="shared" si="193"/>
        <v>0</v>
      </c>
      <c r="AE770" s="82"/>
      <c r="AF770" s="80"/>
      <c r="AG770" s="81">
        <f t="shared" si="194"/>
        <v>0</v>
      </c>
      <c r="AH770" s="82"/>
      <c r="AI770" s="80"/>
      <c r="AJ770" s="81">
        <f t="shared" si="195"/>
        <v>0</v>
      </c>
      <c r="AK770" s="82"/>
      <c r="AL770" s="80"/>
      <c r="AM770" s="81">
        <v>0</v>
      </c>
      <c r="AN770" s="82"/>
      <c r="AO770" s="80"/>
      <c r="AP770" s="81">
        <v>0</v>
      </c>
      <c r="AQ770" s="82"/>
      <c r="AR770" s="80"/>
      <c r="AS770" s="81">
        <f t="shared" si="196"/>
        <v>0</v>
      </c>
      <c r="AT770" s="82"/>
      <c r="AU770" s="80"/>
      <c r="AV770" s="81">
        <f t="shared" si="197"/>
        <v>0</v>
      </c>
      <c r="AW770" s="82"/>
      <c r="AX770" s="80"/>
      <c r="AY770" s="81">
        <f t="shared" si="198"/>
        <v>0</v>
      </c>
      <c r="AZ770" s="82"/>
      <c r="BA770" s="80"/>
      <c r="BB770" s="81">
        <f t="shared" si="199"/>
        <v>0</v>
      </c>
      <c r="BC770" s="82"/>
      <c r="BD770" s="80"/>
      <c r="BE770" s="81">
        <f t="shared" si="200"/>
        <v>0</v>
      </c>
      <c r="BF770" s="82"/>
      <c r="BG770" s="80"/>
      <c r="BH770" s="81">
        <f t="shared" si="201"/>
        <v>0</v>
      </c>
      <c r="BI770" s="82"/>
      <c r="BJ770" s="80"/>
      <c r="BK770" s="81">
        <f t="shared" si="202"/>
        <v>0</v>
      </c>
      <c r="BL770" s="82"/>
      <c r="BM770" s="80"/>
      <c r="BN770" s="81">
        <f t="shared" si="203"/>
        <v>0</v>
      </c>
      <c r="BO770" s="82"/>
    </row>
    <row r="771" spans="1:67" ht="23.25" hidden="1" customHeight="1" thickBot="1">
      <c r="A771" s="71">
        <v>85773</v>
      </c>
      <c r="B771" s="71" t="s">
        <v>2242</v>
      </c>
      <c r="C771" s="221" t="str">
        <f ca="1">IF(V771&gt;0,IF($C$12=B771,COUNT($C$12:C770,1),""),"")</f>
        <v/>
      </c>
      <c r="D771" s="221" t="str">
        <f ca="1">IF(V771&gt;0,IF($D$12=B771,COUNT($D$12:D770,1),""),"")</f>
        <v/>
      </c>
      <c r="E771" s="221" t="str">
        <f ca="1">IF(V771&gt;0,IF($E$12=B771,COUNT($E$12:E770,1),""),"")</f>
        <v/>
      </c>
      <c r="F771" s="221" t="str">
        <f ca="1">IF(V771&gt;0,IF($F$12=B771,COUNT($F$12:F770,1),""),"")</f>
        <v/>
      </c>
      <c r="G771" s="120">
        <v>261007394</v>
      </c>
      <c r="H771" s="115">
        <v>140164</v>
      </c>
      <c r="I771" s="116" t="s">
        <v>758</v>
      </c>
      <c r="J771" s="116" t="s">
        <v>238</v>
      </c>
      <c r="K771" s="324">
        <v>468000</v>
      </c>
      <c r="L771" s="121">
        <v>421407</v>
      </c>
      <c r="M771" s="117" t="s">
        <v>1254</v>
      </c>
      <c r="N771" s="117" t="s">
        <v>153</v>
      </c>
      <c r="O771" s="324">
        <v>3597000</v>
      </c>
      <c r="P771" s="77">
        <f ca="1">SUMIF($W$12:BO771,$P$11,W771:BO771)</f>
        <v>0</v>
      </c>
      <c r="Q771" s="77">
        <f ca="1">SUMIF($W$12:BP771,$P$11,X771:BP771)</f>
        <v>0</v>
      </c>
      <c r="R771" s="77">
        <f ca="1">SUMIF($W$12:BQ771,$P$11,Y771:BQ771)</f>
        <v>0</v>
      </c>
      <c r="S771" s="78">
        <f t="shared" ca="1" si="204"/>
        <v>0</v>
      </c>
      <c r="T771" s="77">
        <f t="shared" ca="1" si="205"/>
        <v>0</v>
      </c>
      <c r="U771" s="77">
        <f t="shared" ca="1" si="206"/>
        <v>0</v>
      </c>
      <c r="V771" s="79">
        <f t="shared" ca="1" si="207"/>
        <v>0</v>
      </c>
      <c r="W771" s="80"/>
      <c r="X771" s="81">
        <f t="shared" si="191"/>
        <v>0</v>
      </c>
      <c r="Y771" s="82"/>
      <c r="Z771" s="80"/>
      <c r="AA771" s="81">
        <f t="shared" si="192"/>
        <v>0</v>
      </c>
      <c r="AB771" s="82"/>
      <c r="AC771" s="80"/>
      <c r="AD771" s="81">
        <f t="shared" si="193"/>
        <v>0</v>
      </c>
      <c r="AE771" s="82"/>
      <c r="AF771" s="80"/>
      <c r="AG771" s="81">
        <f t="shared" si="194"/>
        <v>0</v>
      </c>
      <c r="AH771" s="82"/>
      <c r="AI771" s="80"/>
      <c r="AJ771" s="81">
        <f t="shared" si="195"/>
        <v>0</v>
      </c>
      <c r="AK771" s="82"/>
      <c r="AL771" s="80"/>
      <c r="AM771" s="81">
        <v>0</v>
      </c>
      <c r="AN771" s="82"/>
      <c r="AO771" s="80"/>
      <c r="AP771" s="81">
        <v>0</v>
      </c>
      <c r="AQ771" s="82"/>
      <c r="AR771" s="80"/>
      <c r="AS771" s="81">
        <f t="shared" si="196"/>
        <v>0</v>
      </c>
      <c r="AT771" s="82"/>
      <c r="AU771" s="80"/>
      <c r="AV771" s="81">
        <f t="shared" si="197"/>
        <v>0</v>
      </c>
      <c r="AW771" s="82"/>
      <c r="AX771" s="80"/>
      <c r="AY771" s="81">
        <f t="shared" si="198"/>
        <v>0</v>
      </c>
      <c r="AZ771" s="82"/>
      <c r="BA771" s="80"/>
      <c r="BB771" s="81">
        <f t="shared" si="199"/>
        <v>0</v>
      </c>
      <c r="BC771" s="82"/>
      <c r="BD771" s="80"/>
      <c r="BE771" s="81">
        <f t="shared" si="200"/>
        <v>0</v>
      </c>
      <c r="BF771" s="82"/>
      <c r="BG771" s="80"/>
      <c r="BH771" s="81">
        <f t="shared" si="201"/>
        <v>0</v>
      </c>
      <c r="BI771" s="82"/>
      <c r="BJ771" s="80"/>
      <c r="BK771" s="81">
        <f t="shared" si="202"/>
        <v>0</v>
      </c>
      <c r="BL771" s="82"/>
      <c r="BM771" s="80"/>
      <c r="BN771" s="81">
        <f t="shared" si="203"/>
        <v>0</v>
      </c>
      <c r="BO771" s="82"/>
    </row>
    <row r="772" spans="1:67" ht="23.25" hidden="1" customHeight="1" thickBot="1">
      <c r="A772" s="71">
        <v>85774</v>
      </c>
      <c r="B772" s="71" t="s">
        <v>2242</v>
      </c>
      <c r="C772" s="221" t="str">
        <f ca="1">IF(V772&gt;0,IF($C$12=B772,COUNT($C$12:C771,1),""),"")</f>
        <v/>
      </c>
      <c r="D772" s="221" t="str">
        <f ca="1">IF(V772&gt;0,IF($D$12=B772,COUNT($D$12:D771,1),""),"")</f>
        <v/>
      </c>
      <c r="E772" s="221" t="str">
        <f ca="1">IF(V772&gt;0,IF($E$12=B772,COUNT($E$12:E771,1),""),"")</f>
        <v/>
      </c>
      <c r="F772" s="221" t="str">
        <f ca="1">IF(V772&gt;0,IF($F$12=B772,COUNT($F$12:F771,1),""),"")</f>
        <v/>
      </c>
      <c r="G772" s="120">
        <v>261007394</v>
      </c>
      <c r="H772" s="115">
        <v>140165</v>
      </c>
      <c r="I772" s="116" t="s">
        <v>759</v>
      </c>
      <c r="J772" s="116" t="s">
        <v>238</v>
      </c>
      <c r="K772" s="324">
        <v>468000</v>
      </c>
      <c r="L772" s="121">
        <v>421407</v>
      </c>
      <c r="M772" s="117" t="s">
        <v>1254</v>
      </c>
      <c r="N772" s="117" t="s">
        <v>153</v>
      </c>
      <c r="O772" s="324">
        <v>3597000</v>
      </c>
      <c r="P772" s="77">
        <f ca="1">SUMIF($W$12:BO772,$P$11,W772:BO772)</f>
        <v>0</v>
      </c>
      <c r="Q772" s="77">
        <f ca="1">SUMIF($W$12:BP772,$P$11,X772:BP772)</f>
        <v>0</v>
      </c>
      <c r="R772" s="77">
        <f ca="1">SUMIF($W$12:BQ772,$P$11,Y772:BQ772)</f>
        <v>0</v>
      </c>
      <c r="S772" s="78">
        <f t="shared" ca="1" si="204"/>
        <v>0</v>
      </c>
      <c r="T772" s="77">
        <f t="shared" ca="1" si="205"/>
        <v>0</v>
      </c>
      <c r="U772" s="77">
        <f t="shared" ca="1" si="206"/>
        <v>0</v>
      </c>
      <c r="V772" s="79">
        <f t="shared" ca="1" si="207"/>
        <v>0</v>
      </c>
      <c r="W772" s="80"/>
      <c r="X772" s="81">
        <f t="shared" si="191"/>
        <v>0</v>
      </c>
      <c r="Y772" s="82"/>
      <c r="Z772" s="80"/>
      <c r="AA772" s="81">
        <f t="shared" si="192"/>
        <v>0</v>
      </c>
      <c r="AB772" s="82"/>
      <c r="AC772" s="80"/>
      <c r="AD772" s="81">
        <f t="shared" si="193"/>
        <v>0</v>
      </c>
      <c r="AE772" s="82"/>
      <c r="AF772" s="80"/>
      <c r="AG772" s="81">
        <f t="shared" si="194"/>
        <v>0</v>
      </c>
      <c r="AH772" s="82"/>
      <c r="AI772" s="80"/>
      <c r="AJ772" s="81">
        <f t="shared" si="195"/>
        <v>0</v>
      </c>
      <c r="AK772" s="82"/>
      <c r="AL772" s="80"/>
      <c r="AM772" s="81">
        <v>0</v>
      </c>
      <c r="AN772" s="82"/>
      <c r="AO772" s="80"/>
      <c r="AP772" s="81">
        <v>0</v>
      </c>
      <c r="AQ772" s="82"/>
      <c r="AR772" s="80"/>
      <c r="AS772" s="81">
        <f t="shared" si="196"/>
        <v>0</v>
      </c>
      <c r="AT772" s="82"/>
      <c r="AU772" s="80"/>
      <c r="AV772" s="81">
        <f t="shared" si="197"/>
        <v>0</v>
      </c>
      <c r="AW772" s="82"/>
      <c r="AX772" s="80"/>
      <c r="AY772" s="81">
        <f t="shared" si="198"/>
        <v>0</v>
      </c>
      <c r="AZ772" s="82"/>
      <c r="BA772" s="80"/>
      <c r="BB772" s="81">
        <f t="shared" si="199"/>
        <v>0</v>
      </c>
      <c r="BC772" s="82"/>
      <c r="BD772" s="80"/>
      <c r="BE772" s="81">
        <f t="shared" si="200"/>
        <v>0</v>
      </c>
      <c r="BF772" s="82"/>
      <c r="BG772" s="80"/>
      <c r="BH772" s="81">
        <f t="shared" si="201"/>
        <v>0</v>
      </c>
      <c r="BI772" s="82"/>
      <c r="BJ772" s="80"/>
      <c r="BK772" s="81">
        <f t="shared" si="202"/>
        <v>0</v>
      </c>
      <c r="BL772" s="82"/>
      <c r="BM772" s="80"/>
      <c r="BN772" s="81">
        <f t="shared" si="203"/>
        <v>0</v>
      </c>
      <c r="BO772" s="82"/>
    </row>
    <row r="773" spans="1:67" ht="23.25" hidden="1" customHeight="1" thickBot="1">
      <c r="A773" s="71">
        <v>85775</v>
      </c>
      <c r="B773" s="71" t="s">
        <v>2242</v>
      </c>
      <c r="C773" s="221" t="str">
        <f ca="1">IF(V773&gt;0,IF($C$12=B773,COUNT($C$12:C772,1),""),"")</f>
        <v/>
      </c>
      <c r="D773" s="221" t="str">
        <f ca="1">IF(V773&gt;0,IF($D$12=B773,COUNT($D$12:D772,1),""),"")</f>
        <v/>
      </c>
      <c r="E773" s="221" t="str">
        <f ca="1">IF(V773&gt;0,IF($E$12=B773,COUNT($E$12:E772,1),""),"")</f>
        <v/>
      </c>
      <c r="F773" s="221" t="str">
        <f ca="1">IF(V773&gt;0,IF($F$12=B773,COUNT($F$12:F772,1),""),"")</f>
        <v/>
      </c>
      <c r="G773" s="120"/>
      <c r="H773" s="115">
        <v>140166</v>
      </c>
      <c r="I773" s="116" t="s">
        <v>760</v>
      </c>
      <c r="J773" s="116" t="s">
        <v>238</v>
      </c>
      <c r="K773" s="324">
        <v>468000</v>
      </c>
      <c r="L773" s="121">
        <v>421410</v>
      </c>
      <c r="M773" s="117" t="s">
        <v>1257</v>
      </c>
      <c r="N773" s="117" t="s">
        <v>153</v>
      </c>
      <c r="O773" s="324">
        <v>4104000</v>
      </c>
      <c r="P773" s="77">
        <f ca="1">SUMIF($W$12:BO773,$P$11,W773:BO773)</f>
        <v>0</v>
      </c>
      <c r="Q773" s="77">
        <f ca="1">SUMIF($W$12:BP773,$P$11,X773:BP773)</f>
        <v>0</v>
      </c>
      <c r="R773" s="77">
        <f ca="1">SUMIF($W$12:BQ773,$P$11,Y773:BQ773)</f>
        <v>0</v>
      </c>
      <c r="S773" s="78">
        <f t="shared" ca="1" si="204"/>
        <v>0</v>
      </c>
      <c r="T773" s="77">
        <f t="shared" ca="1" si="205"/>
        <v>0</v>
      </c>
      <c r="U773" s="77">
        <f t="shared" ca="1" si="206"/>
        <v>0</v>
      </c>
      <c r="V773" s="79">
        <f t="shared" ca="1" si="207"/>
        <v>0</v>
      </c>
      <c r="W773" s="80"/>
      <c r="X773" s="81">
        <f t="shared" si="191"/>
        <v>0</v>
      </c>
      <c r="Y773" s="82"/>
      <c r="Z773" s="80"/>
      <c r="AA773" s="81">
        <f t="shared" si="192"/>
        <v>0</v>
      </c>
      <c r="AB773" s="82"/>
      <c r="AC773" s="80"/>
      <c r="AD773" s="81">
        <f t="shared" si="193"/>
        <v>0</v>
      </c>
      <c r="AE773" s="82"/>
      <c r="AF773" s="80"/>
      <c r="AG773" s="81">
        <f t="shared" si="194"/>
        <v>0</v>
      </c>
      <c r="AH773" s="82"/>
      <c r="AI773" s="80"/>
      <c r="AJ773" s="81">
        <f t="shared" si="195"/>
        <v>0</v>
      </c>
      <c r="AK773" s="82"/>
      <c r="AL773" s="80"/>
      <c r="AM773" s="81">
        <v>0</v>
      </c>
      <c r="AN773" s="82"/>
      <c r="AO773" s="80"/>
      <c r="AP773" s="81">
        <v>0</v>
      </c>
      <c r="AQ773" s="82"/>
      <c r="AR773" s="80"/>
      <c r="AS773" s="81">
        <f t="shared" si="196"/>
        <v>0</v>
      </c>
      <c r="AT773" s="82"/>
      <c r="AU773" s="80"/>
      <c r="AV773" s="81">
        <f t="shared" si="197"/>
        <v>0</v>
      </c>
      <c r="AW773" s="82"/>
      <c r="AX773" s="80"/>
      <c r="AY773" s="81">
        <f t="shared" si="198"/>
        <v>0</v>
      </c>
      <c r="AZ773" s="82"/>
      <c r="BA773" s="80"/>
      <c r="BB773" s="81">
        <f t="shared" si="199"/>
        <v>0</v>
      </c>
      <c r="BC773" s="82"/>
      <c r="BD773" s="80"/>
      <c r="BE773" s="81">
        <f t="shared" si="200"/>
        <v>0</v>
      </c>
      <c r="BF773" s="82"/>
      <c r="BG773" s="80"/>
      <c r="BH773" s="81">
        <f t="shared" si="201"/>
        <v>0</v>
      </c>
      <c r="BI773" s="82"/>
      <c r="BJ773" s="80"/>
      <c r="BK773" s="81">
        <f t="shared" si="202"/>
        <v>0</v>
      </c>
      <c r="BL773" s="82"/>
      <c r="BM773" s="80"/>
      <c r="BN773" s="81">
        <f t="shared" si="203"/>
        <v>0</v>
      </c>
      <c r="BO773" s="82"/>
    </row>
    <row r="774" spans="1:67" ht="23.25" hidden="1" customHeight="1" thickBot="1">
      <c r="A774" s="71">
        <v>85776</v>
      </c>
      <c r="B774" s="71" t="s">
        <v>2242</v>
      </c>
      <c r="C774" s="221" t="str">
        <f ca="1">IF(V774&gt;0,IF($C$12=B774,COUNT($C$12:C773,1),""),"")</f>
        <v/>
      </c>
      <c r="D774" s="221" t="str">
        <f ca="1">IF(V774&gt;0,IF($D$12=B774,COUNT($D$12:D773,1),""),"")</f>
        <v/>
      </c>
      <c r="E774" s="221" t="str">
        <f ca="1">IF(V774&gt;0,IF($E$12=B774,COUNT($E$12:E773,1),""),"")</f>
        <v/>
      </c>
      <c r="F774" s="221" t="str">
        <f ca="1">IF(V774&gt;0,IF($F$12=B774,COUNT($F$12:F773,1),""),"")</f>
        <v/>
      </c>
      <c r="G774" s="120"/>
      <c r="H774" s="115">
        <v>140167</v>
      </c>
      <c r="I774" s="116" t="s">
        <v>761</v>
      </c>
      <c r="J774" s="116" t="s">
        <v>240</v>
      </c>
      <c r="K774" s="324">
        <v>468000</v>
      </c>
      <c r="L774" s="121">
        <v>421409</v>
      </c>
      <c r="M774" s="117" t="s">
        <v>1256</v>
      </c>
      <c r="N774" s="117" t="s">
        <v>153</v>
      </c>
      <c r="O774" s="324">
        <v>1683000</v>
      </c>
      <c r="P774" s="77">
        <f ca="1">SUMIF($W$12:BO774,$P$11,W774:BO774)</f>
        <v>0</v>
      </c>
      <c r="Q774" s="77">
        <f ca="1">SUMIF($W$12:BP774,$P$11,X774:BP774)</f>
        <v>0</v>
      </c>
      <c r="R774" s="77">
        <f ca="1">SUMIF($W$12:BQ774,$P$11,Y774:BQ774)</f>
        <v>0</v>
      </c>
      <c r="S774" s="78">
        <f t="shared" ca="1" si="204"/>
        <v>0</v>
      </c>
      <c r="T774" s="77">
        <f t="shared" ca="1" si="205"/>
        <v>0</v>
      </c>
      <c r="U774" s="77">
        <f t="shared" ca="1" si="206"/>
        <v>0</v>
      </c>
      <c r="V774" s="79">
        <f t="shared" ca="1" si="207"/>
        <v>0</v>
      </c>
      <c r="W774" s="80"/>
      <c r="X774" s="81">
        <f t="shared" si="191"/>
        <v>0</v>
      </c>
      <c r="Y774" s="82"/>
      <c r="Z774" s="80"/>
      <c r="AA774" s="81">
        <f t="shared" si="192"/>
        <v>0</v>
      </c>
      <c r="AB774" s="82"/>
      <c r="AC774" s="80"/>
      <c r="AD774" s="81">
        <f t="shared" si="193"/>
        <v>0</v>
      </c>
      <c r="AE774" s="82"/>
      <c r="AF774" s="80"/>
      <c r="AG774" s="81">
        <f t="shared" si="194"/>
        <v>0</v>
      </c>
      <c r="AH774" s="82"/>
      <c r="AI774" s="80"/>
      <c r="AJ774" s="81">
        <f t="shared" si="195"/>
        <v>0</v>
      </c>
      <c r="AK774" s="82"/>
      <c r="AL774" s="80"/>
      <c r="AM774" s="81">
        <v>0</v>
      </c>
      <c r="AN774" s="82"/>
      <c r="AO774" s="80"/>
      <c r="AP774" s="81">
        <v>0</v>
      </c>
      <c r="AQ774" s="82"/>
      <c r="AR774" s="80"/>
      <c r="AS774" s="81">
        <f t="shared" si="196"/>
        <v>0</v>
      </c>
      <c r="AT774" s="82"/>
      <c r="AU774" s="80"/>
      <c r="AV774" s="81">
        <f t="shared" si="197"/>
        <v>0</v>
      </c>
      <c r="AW774" s="82"/>
      <c r="AX774" s="80"/>
      <c r="AY774" s="81">
        <f t="shared" si="198"/>
        <v>0</v>
      </c>
      <c r="AZ774" s="82"/>
      <c r="BA774" s="80"/>
      <c r="BB774" s="81">
        <f t="shared" si="199"/>
        <v>0</v>
      </c>
      <c r="BC774" s="82"/>
      <c r="BD774" s="80"/>
      <c r="BE774" s="81">
        <f t="shared" si="200"/>
        <v>0</v>
      </c>
      <c r="BF774" s="82"/>
      <c r="BG774" s="80"/>
      <c r="BH774" s="81">
        <f t="shared" si="201"/>
        <v>0</v>
      </c>
      <c r="BI774" s="82"/>
      <c r="BJ774" s="80"/>
      <c r="BK774" s="81">
        <f t="shared" si="202"/>
        <v>0</v>
      </c>
      <c r="BL774" s="82"/>
      <c r="BM774" s="80"/>
      <c r="BN774" s="81">
        <f t="shared" si="203"/>
        <v>0</v>
      </c>
      <c r="BO774" s="82"/>
    </row>
    <row r="775" spans="1:67" ht="23.25" hidden="1" customHeight="1" thickBot="1">
      <c r="A775" s="71">
        <v>85777</v>
      </c>
      <c r="B775" s="71" t="s">
        <v>2242</v>
      </c>
      <c r="C775" s="221" t="str">
        <f ca="1">IF(V775&gt;0,IF($C$12=B775,COUNT($C$12:C774,1),""),"")</f>
        <v/>
      </c>
      <c r="D775" s="221" t="str">
        <f ca="1">IF(V775&gt;0,IF($D$12=B775,COUNT($D$12:D774,1),""),"")</f>
        <v/>
      </c>
      <c r="E775" s="221" t="str">
        <f ca="1">IF(V775&gt;0,IF($E$12=B775,COUNT($E$12:E774,1),""),"")</f>
        <v/>
      </c>
      <c r="F775" s="221" t="str">
        <f ca="1">IF(V775&gt;0,IF($F$12=B775,COUNT($F$12:F774,1),""),"")</f>
        <v/>
      </c>
      <c r="G775" s="120"/>
      <c r="H775" s="115">
        <v>140168</v>
      </c>
      <c r="I775" s="116" t="s">
        <v>762</v>
      </c>
      <c r="J775" s="116" t="s">
        <v>153</v>
      </c>
      <c r="K775" s="324">
        <v>936000</v>
      </c>
      <c r="L775" s="121">
        <v>421411</v>
      </c>
      <c r="M775" s="117" t="s">
        <v>1258</v>
      </c>
      <c r="N775" s="117" t="s">
        <v>153</v>
      </c>
      <c r="O775" s="324">
        <v>362000</v>
      </c>
      <c r="P775" s="77">
        <f ca="1">SUMIF($W$12:BO775,$P$11,W775:BO775)</f>
        <v>0</v>
      </c>
      <c r="Q775" s="77">
        <f ca="1">SUMIF($W$12:BP775,$P$11,X775:BP775)</f>
        <v>0</v>
      </c>
      <c r="R775" s="77">
        <f ca="1">SUMIF($W$12:BQ775,$P$11,Y775:BQ775)</f>
        <v>0</v>
      </c>
      <c r="S775" s="78">
        <f t="shared" ca="1" si="204"/>
        <v>0</v>
      </c>
      <c r="T775" s="77">
        <f t="shared" ca="1" si="205"/>
        <v>0</v>
      </c>
      <c r="U775" s="77">
        <f t="shared" ca="1" si="206"/>
        <v>0</v>
      </c>
      <c r="V775" s="79">
        <f t="shared" ca="1" si="207"/>
        <v>0</v>
      </c>
      <c r="W775" s="80"/>
      <c r="X775" s="81">
        <f t="shared" si="191"/>
        <v>0</v>
      </c>
      <c r="Y775" s="82"/>
      <c r="Z775" s="80"/>
      <c r="AA775" s="81">
        <f t="shared" si="192"/>
        <v>0</v>
      </c>
      <c r="AB775" s="82"/>
      <c r="AC775" s="80"/>
      <c r="AD775" s="81">
        <f t="shared" si="193"/>
        <v>0</v>
      </c>
      <c r="AE775" s="82"/>
      <c r="AF775" s="80"/>
      <c r="AG775" s="81">
        <f t="shared" si="194"/>
        <v>0</v>
      </c>
      <c r="AH775" s="82"/>
      <c r="AI775" s="80"/>
      <c r="AJ775" s="81">
        <f t="shared" si="195"/>
        <v>0</v>
      </c>
      <c r="AK775" s="82"/>
      <c r="AL775" s="80"/>
      <c r="AM775" s="81">
        <v>0</v>
      </c>
      <c r="AN775" s="82"/>
      <c r="AO775" s="80"/>
      <c r="AP775" s="81">
        <v>0</v>
      </c>
      <c r="AQ775" s="82"/>
      <c r="AR775" s="80"/>
      <c r="AS775" s="81">
        <f t="shared" si="196"/>
        <v>0</v>
      </c>
      <c r="AT775" s="82"/>
      <c r="AU775" s="80"/>
      <c r="AV775" s="81">
        <f t="shared" si="197"/>
        <v>0</v>
      </c>
      <c r="AW775" s="82"/>
      <c r="AX775" s="80"/>
      <c r="AY775" s="81">
        <f t="shared" si="198"/>
        <v>0</v>
      </c>
      <c r="AZ775" s="82"/>
      <c r="BA775" s="80"/>
      <c r="BB775" s="81">
        <f t="shared" si="199"/>
        <v>0</v>
      </c>
      <c r="BC775" s="82"/>
      <c r="BD775" s="80"/>
      <c r="BE775" s="81">
        <f t="shared" si="200"/>
        <v>0</v>
      </c>
      <c r="BF775" s="82"/>
      <c r="BG775" s="80"/>
      <c r="BH775" s="81">
        <f t="shared" si="201"/>
        <v>0</v>
      </c>
      <c r="BI775" s="82"/>
      <c r="BJ775" s="80"/>
      <c r="BK775" s="81">
        <f t="shared" si="202"/>
        <v>0</v>
      </c>
      <c r="BL775" s="82"/>
      <c r="BM775" s="80"/>
      <c r="BN775" s="81">
        <f t="shared" si="203"/>
        <v>0</v>
      </c>
      <c r="BO775" s="82"/>
    </row>
    <row r="776" spans="1:67" ht="23.25" hidden="1" customHeight="1" thickBot="1">
      <c r="A776" s="71">
        <v>85778</v>
      </c>
      <c r="B776" s="71" t="s">
        <v>2242</v>
      </c>
      <c r="C776" s="221" t="str">
        <f ca="1">IF(V776&gt;0,IF($C$12=B776,COUNT($C$12:C775,1),""),"")</f>
        <v/>
      </c>
      <c r="D776" s="221" t="str">
        <f ca="1">IF(V776&gt;0,IF($D$12=B776,COUNT($D$12:D775,1),""),"")</f>
        <v/>
      </c>
      <c r="E776" s="221" t="str">
        <f ca="1">IF(V776&gt;0,IF($E$12=B776,COUNT($E$12:E775,1),""),"")</f>
        <v/>
      </c>
      <c r="F776" s="221" t="str">
        <f ca="1">IF(V776&gt;0,IF($F$12=B776,COUNT($F$12:F775,1),""),"")</f>
        <v/>
      </c>
      <c r="G776" s="120"/>
      <c r="H776" s="115">
        <v>140169</v>
      </c>
      <c r="I776" s="116" t="s">
        <v>763</v>
      </c>
      <c r="J776" s="116" t="s">
        <v>153</v>
      </c>
      <c r="K776" s="324">
        <v>1144000</v>
      </c>
      <c r="L776" s="121">
        <v>421411</v>
      </c>
      <c r="M776" s="117" t="s">
        <v>1258</v>
      </c>
      <c r="N776" s="117" t="s">
        <v>153</v>
      </c>
      <c r="O776" s="324">
        <v>362000</v>
      </c>
      <c r="P776" s="77">
        <f ca="1">SUMIF($W$12:BO776,$P$11,W776:BO776)</f>
        <v>0</v>
      </c>
      <c r="Q776" s="77">
        <f ca="1">SUMIF($W$12:BP776,$P$11,X776:BP776)</f>
        <v>0</v>
      </c>
      <c r="R776" s="77">
        <f ca="1">SUMIF($W$12:BQ776,$P$11,Y776:BQ776)</f>
        <v>0</v>
      </c>
      <c r="S776" s="78">
        <f t="shared" ca="1" si="204"/>
        <v>0</v>
      </c>
      <c r="T776" s="77">
        <f t="shared" ca="1" si="205"/>
        <v>0</v>
      </c>
      <c r="U776" s="77">
        <f t="shared" ca="1" si="206"/>
        <v>0</v>
      </c>
      <c r="V776" s="79">
        <f t="shared" ca="1" si="207"/>
        <v>0</v>
      </c>
      <c r="W776" s="80"/>
      <c r="X776" s="81">
        <f t="shared" si="191"/>
        <v>0</v>
      </c>
      <c r="Y776" s="82"/>
      <c r="Z776" s="80"/>
      <c r="AA776" s="81">
        <f t="shared" si="192"/>
        <v>0</v>
      </c>
      <c r="AB776" s="82"/>
      <c r="AC776" s="80"/>
      <c r="AD776" s="81">
        <f t="shared" si="193"/>
        <v>0</v>
      </c>
      <c r="AE776" s="82"/>
      <c r="AF776" s="80"/>
      <c r="AG776" s="81">
        <f t="shared" si="194"/>
        <v>0</v>
      </c>
      <c r="AH776" s="82"/>
      <c r="AI776" s="80"/>
      <c r="AJ776" s="81">
        <f t="shared" si="195"/>
        <v>0</v>
      </c>
      <c r="AK776" s="82"/>
      <c r="AL776" s="80"/>
      <c r="AM776" s="81">
        <v>0</v>
      </c>
      <c r="AN776" s="82"/>
      <c r="AO776" s="80"/>
      <c r="AP776" s="81">
        <v>0</v>
      </c>
      <c r="AQ776" s="82"/>
      <c r="AR776" s="80"/>
      <c r="AS776" s="81">
        <f t="shared" si="196"/>
        <v>0</v>
      </c>
      <c r="AT776" s="82"/>
      <c r="AU776" s="80"/>
      <c r="AV776" s="81">
        <f t="shared" si="197"/>
        <v>0</v>
      </c>
      <c r="AW776" s="82"/>
      <c r="AX776" s="80"/>
      <c r="AY776" s="81">
        <f t="shared" si="198"/>
        <v>0</v>
      </c>
      <c r="AZ776" s="82"/>
      <c r="BA776" s="80"/>
      <c r="BB776" s="81">
        <f t="shared" si="199"/>
        <v>0</v>
      </c>
      <c r="BC776" s="82"/>
      <c r="BD776" s="80"/>
      <c r="BE776" s="81">
        <f t="shared" si="200"/>
        <v>0</v>
      </c>
      <c r="BF776" s="82"/>
      <c r="BG776" s="80"/>
      <c r="BH776" s="81">
        <f t="shared" si="201"/>
        <v>0</v>
      </c>
      <c r="BI776" s="82"/>
      <c r="BJ776" s="80"/>
      <c r="BK776" s="81">
        <f t="shared" si="202"/>
        <v>0</v>
      </c>
      <c r="BL776" s="82"/>
      <c r="BM776" s="80"/>
      <c r="BN776" s="81">
        <f t="shared" si="203"/>
        <v>0</v>
      </c>
      <c r="BO776" s="82"/>
    </row>
    <row r="777" spans="1:67" ht="23.25" hidden="1" customHeight="1" thickBot="1">
      <c r="A777" s="71">
        <v>85779</v>
      </c>
      <c r="B777" s="71" t="s">
        <v>2242</v>
      </c>
      <c r="C777" s="221" t="str">
        <f ca="1">IF(V777&gt;0,IF($C$12=B777,COUNT($C$12:C776,1),""),"")</f>
        <v/>
      </c>
      <c r="D777" s="221" t="str">
        <f ca="1">IF(V777&gt;0,IF($D$12=B777,COUNT($D$12:D776,1),""),"")</f>
        <v/>
      </c>
      <c r="E777" s="221" t="str">
        <f ca="1">IF(V777&gt;0,IF($E$12=B777,COUNT($E$12:E776,1),""),"")</f>
        <v/>
      </c>
      <c r="F777" s="221" t="str">
        <f ca="1">IF(V777&gt;0,IF($F$12=B777,COUNT($F$12:F776,1),""),"")</f>
        <v/>
      </c>
      <c r="G777" s="120"/>
      <c r="H777" s="115">
        <v>140170</v>
      </c>
      <c r="I777" s="116" t="s">
        <v>764</v>
      </c>
      <c r="J777" s="116" t="s">
        <v>153</v>
      </c>
      <c r="K777" s="324">
        <v>1196000</v>
      </c>
      <c r="L777" s="121">
        <v>421411</v>
      </c>
      <c r="M777" s="117" t="s">
        <v>1258</v>
      </c>
      <c r="N777" s="117" t="s">
        <v>153</v>
      </c>
      <c r="O777" s="324">
        <v>362000</v>
      </c>
      <c r="P777" s="77">
        <f ca="1">SUMIF($W$12:BO777,$P$11,W777:BO777)</f>
        <v>0</v>
      </c>
      <c r="Q777" s="77">
        <f ca="1">SUMIF($W$12:BP777,$P$11,X777:BP777)</f>
        <v>0</v>
      </c>
      <c r="R777" s="77">
        <f ca="1">SUMIF($W$12:BQ777,$P$11,Y777:BQ777)</f>
        <v>0</v>
      </c>
      <c r="S777" s="78">
        <f t="shared" ca="1" si="204"/>
        <v>0</v>
      </c>
      <c r="T777" s="77">
        <f t="shared" ca="1" si="205"/>
        <v>0</v>
      </c>
      <c r="U777" s="77">
        <f t="shared" ca="1" si="206"/>
        <v>0</v>
      </c>
      <c r="V777" s="79">
        <f t="shared" ca="1" si="207"/>
        <v>0</v>
      </c>
      <c r="W777" s="80"/>
      <c r="X777" s="81">
        <f t="shared" si="191"/>
        <v>0</v>
      </c>
      <c r="Y777" s="82"/>
      <c r="Z777" s="80"/>
      <c r="AA777" s="81">
        <f t="shared" si="192"/>
        <v>0</v>
      </c>
      <c r="AB777" s="82"/>
      <c r="AC777" s="80"/>
      <c r="AD777" s="81">
        <f t="shared" si="193"/>
        <v>0</v>
      </c>
      <c r="AE777" s="82"/>
      <c r="AF777" s="80"/>
      <c r="AG777" s="81">
        <f t="shared" si="194"/>
        <v>0</v>
      </c>
      <c r="AH777" s="82"/>
      <c r="AI777" s="80"/>
      <c r="AJ777" s="81">
        <f t="shared" si="195"/>
        <v>0</v>
      </c>
      <c r="AK777" s="82"/>
      <c r="AL777" s="80"/>
      <c r="AM777" s="81">
        <v>0</v>
      </c>
      <c r="AN777" s="82"/>
      <c r="AO777" s="80"/>
      <c r="AP777" s="81">
        <v>0</v>
      </c>
      <c r="AQ777" s="82"/>
      <c r="AR777" s="80"/>
      <c r="AS777" s="81">
        <f t="shared" si="196"/>
        <v>0</v>
      </c>
      <c r="AT777" s="82"/>
      <c r="AU777" s="80"/>
      <c r="AV777" s="81">
        <f t="shared" si="197"/>
        <v>0</v>
      </c>
      <c r="AW777" s="82"/>
      <c r="AX777" s="80"/>
      <c r="AY777" s="81">
        <f t="shared" si="198"/>
        <v>0</v>
      </c>
      <c r="AZ777" s="82"/>
      <c r="BA777" s="80"/>
      <c r="BB777" s="81">
        <f t="shared" si="199"/>
        <v>0</v>
      </c>
      <c r="BC777" s="82"/>
      <c r="BD777" s="80"/>
      <c r="BE777" s="81">
        <f t="shared" si="200"/>
        <v>0</v>
      </c>
      <c r="BF777" s="82"/>
      <c r="BG777" s="80"/>
      <c r="BH777" s="81">
        <f t="shared" si="201"/>
        <v>0</v>
      </c>
      <c r="BI777" s="82"/>
      <c r="BJ777" s="80"/>
      <c r="BK777" s="81">
        <f t="shared" si="202"/>
        <v>0</v>
      </c>
      <c r="BL777" s="82"/>
      <c r="BM777" s="80"/>
      <c r="BN777" s="81">
        <f t="shared" si="203"/>
        <v>0</v>
      </c>
      <c r="BO777" s="82"/>
    </row>
    <row r="778" spans="1:67" ht="23.25" hidden="1" customHeight="1" thickBot="1">
      <c r="A778" s="71">
        <v>85780</v>
      </c>
      <c r="B778" s="71" t="s">
        <v>2242</v>
      </c>
      <c r="C778" s="221" t="str">
        <f ca="1">IF(V778&gt;0,IF($C$12=B778,COUNT($C$12:C777,1),""),"")</f>
        <v/>
      </c>
      <c r="D778" s="221" t="str">
        <f ca="1">IF(V778&gt;0,IF($D$12=B778,COUNT($D$12:D777,1),""),"")</f>
        <v/>
      </c>
      <c r="E778" s="221" t="str">
        <f ca="1">IF(V778&gt;0,IF($E$12=B778,COUNT($E$12:E777,1),""),"")</f>
        <v/>
      </c>
      <c r="F778" s="221" t="str">
        <f ca="1">IF(V778&gt;0,IF($F$12=B778,COUNT($F$12:F777,1),""),"")</f>
        <v/>
      </c>
      <c r="G778" s="120"/>
      <c r="H778" s="115">
        <v>140174</v>
      </c>
      <c r="I778" s="116" t="s">
        <v>765</v>
      </c>
      <c r="J778" s="116" t="s">
        <v>153</v>
      </c>
      <c r="K778" s="324">
        <v>390000</v>
      </c>
      <c r="L778" s="121">
        <v>421412</v>
      </c>
      <c r="M778" s="117" t="s">
        <v>1259</v>
      </c>
      <c r="N778" s="117" t="s">
        <v>153</v>
      </c>
      <c r="O778" s="324">
        <v>217000</v>
      </c>
      <c r="P778" s="77">
        <f ca="1">SUMIF($W$12:BO778,$P$11,W778:BO778)</f>
        <v>0</v>
      </c>
      <c r="Q778" s="77">
        <f ca="1">SUMIF($W$12:BP778,$P$11,X778:BP778)</f>
        <v>0</v>
      </c>
      <c r="R778" s="77">
        <f ca="1">SUMIF($W$12:BQ778,$P$11,Y778:BQ778)</f>
        <v>0</v>
      </c>
      <c r="S778" s="78">
        <f t="shared" ca="1" si="204"/>
        <v>0</v>
      </c>
      <c r="T778" s="77">
        <f t="shared" ca="1" si="205"/>
        <v>0</v>
      </c>
      <c r="U778" s="77">
        <f t="shared" ca="1" si="206"/>
        <v>0</v>
      </c>
      <c r="V778" s="79">
        <f t="shared" ca="1" si="207"/>
        <v>0</v>
      </c>
      <c r="W778" s="80"/>
      <c r="X778" s="81">
        <f t="shared" si="191"/>
        <v>0</v>
      </c>
      <c r="Y778" s="82"/>
      <c r="Z778" s="80"/>
      <c r="AA778" s="81">
        <f t="shared" si="192"/>
        <v>0</v>
      </c>
      <c r="AB778" s="82"/>
      <c r="AC778" s="80"/>
      <c r="AD778" s="81">
        <f t="shared" si="193"/>
        <v>0</v>
      </c>
      <c r="AE778" s="82"/>
      <c r="AF778" s="80"/>
      <c r="AG778" s="81">
        <f t="shared" si="194"/>
        <v>0</v>
      </c>
      <c r="AH778" s="82"/>
      <c r="AI778" s="80"/>
      <c r="AJ778" s="81">
        <f t="shared" si="195"/>
        <v>0</v>
      </c>
      <c r="AK778" s="82"/>
      <c r="AL778" s="80"/>
      <c r="AM778" s="81">
        <v>0</v>
      </c>
      <c r="AN778" s="82"/>
      <c r="AO778" s="80"/>
      <c r="AP778" s="81">
        <v>0</v>
      </c>
      <c r="AQ778" s="82"/>
      <c r="AR778" s="80"/>
      <c r="AS778" s="81">
        <f t="shared" si="196"/>
        <v>0</v>
      </c>
      <c r="AT778" s="82"/>
      <c r="AU778" s="80"/>
      <c r="AV778" s="81">
        <f t="shared" si="197"/>
        <v>0</v>
      </c>
      <c r="AW778" s="82"/>
      <c r="AX778" s="80"/>
      <c r="AY778" s="81">
        <f t="shared" si="198"/>
        <v>0</v>
      </c>
      <c r="AZ778" s="82"/>
      <c r="BA778" s="80"/>
      <c r="BB778" s="81">
        <f t="shared" si="199"/>
        <v>0</v>
      </c>
      <c r="BC778" s="82"/>
      <c r="BD778" s="80"/>
      <c r="BE778" s="81">
        <f t="shared" si="200"/>
        <v>0</v>
      </c>
      <c r="BF778" s="82"/>
      <c r="BG778" s="80"/>
      <c r="BH778" s="81">
        <f t="shared" si="201"/>
        <v>0</v>
      </c>
      <c r="BI778" s="82"/>
      <c r="BJ778" s="80"/>
      <c r="BK778" s="81">
        <f t="shared" si="202"/>
        <v>0</v>
      </c>
      <c r="BL778" s="82"/>
      <c r="BM778" s="80"/>
      <c r="BN778" s="81">
        <f t="shared" si="203"/>
        <v>0</v>
      </c>
      <c r="BO778" s="82"/>
    </row>
    <row r="779" spans="1:67" ht="23.25" hidden="1" customHeight="1" thickBot="1">
      <c r="A779" s="71">
        <v>85781</v>
      </c>
      <c r="B779" s="71" t="s">
        <v>2242</v>
      </c>
      <c r="C779" s="221" t="str">
        <f ca="1">IF(V779&gt;0,IF($C$12=B779,COUNT($C$12:C778,1),""),"")</f>
        <v/>
      </c>
      <c r="D779" s="221" t="str">
        <f ca="1">IF(V779&gt;0,IF($D$12=B779,COUNT($D$12:D778,1),""),"")</f>
        <v/>
      </c>
      <c r="E779" s="221" t="str">
        <f ca="1">IF(V779&gt;0,IF($E$12=B779,COUNT($E$12:E778,1),""),"")</f>
        <v/>
      </c>
      <c r="F779" s="221" t="str">
        <f ca="1">IF(V779&gt;0,IF($F$12=B779,COUNT($F$12:F778,1),""),"")</f>
        <v/>
      </c>
      <c r="G779" s="120"/>
      <c r="H779" s="115">
        <v>140175</v>
      </c>
      <c r="I779" s="116" t="s">
        <v>766</v>
      </c>
      <c r="J779" s="116" t="s">
        <v>153</v>
      </c>
      <c r="K779" s="324">
        <v>426000</v>
      </c>
      <c r="L779" s="121">
        <v>421412</v>
      </c>
      <c r="M779" s="117" t="s">
        <v>1259</v>
      </c>
      <c r="N779" s="117" t="s">
        <v>153</v>
      </c>
      <c r="O779" s="324">
        <v>217000</v>
      </c>
      <c r="P779" s="77">
        <f ca="1">SUMIF($W$12:BO779,$P$11,W779:BO779)</f>
        <v>0</v>
      </c>
      <c r="Q779" s="77">
        <f ca="1">SUMIF($W$12:BP779,$P$11,X779:BP779)</f>
        <v>0</v>
      </c>
      <c r="R779" s="77">
        <f ca="1">SUMIF($W$12:BQ779,$P$11,Y779:BQ779)</f>
        <v>0</v>
      </c>
      <c r="S779" s="78">
        <f t="shared" ca="1" si="204"/>
        <v>0</v>
      </c>
      <c r="T779" s="77">
        <f t="shared" ca="1" si="205"/>
        <v>0</v>
      </c>
      <c r="U779" s="77">
        <f t="shared" ca="1" si="206"/>
        <v>0</v>
      </c>
      <c r="V779" s="79">
        <f t="shared" ca="1" si="207"/>
        <v>0</v>
      </c>
      <c r="W779" s="80"/>
      <c r="X779" s="81">
        <f t="shared" si="191"/>
        <v>0</v>
      </c>
      <c r="Y779" s="82"/>
      <c r="Z779" s="80"/>
      <c r="AA779" s="81">
        <f t="shared" si="192"/>
        <v>0</v>
      </c>
      <c r="AB779" s="82"/>
      <c r="AC779" s="80"/>
      <c r="AD779" s="81">
        <f t="shared" si="193"/>
        <v>0</v>
      </c>
      <c r="AE779" s="82"/>
      <c r="AF779" s="80"/>
      <c r="AG779" s="81">
        <f t="shared" si="194"/>
        <v>0</v>
      </c>
      <c r="AH779" s="82"/>
      <c r="AI779" s="80"/>
      <c r="AJ779" s="81">
        <f t="shared" si="195"/>
        <v>0</v>
      </c>
      <c r="AK779" s="82"/>
      <c r="AL779" s="80"/>
      <c r="AM779" s="81">
        <v>0</v>
      </c>
      <c r="AN779" s="82"/>
      <c r="AO779" s="80"/>
      <c r="AP779" s="81">
        <v>0</v>
      </c>
      <c r="AQ779" s="82"/>
      <c r="AR779" s="80"/>
      <c r="AS779" s="81">
        <f t="shared" si="196"/>
        <v>0</v>
      </c>
      <c r="AT779" s="82"/>
      <c r="AU779" s="80"/>
      <c r="AV779" s="81">
        <f t="shared" si="197"/>
        <v>0</v>
      </c>
      <c r="AW779" s="82"/>
      <c r="AX779" s="80"/>
      <c r="AY779" s="81">
        <f t="shared" si="198"/>
        <v>0</v>
      </c>
      <c r="AZ779" s="82"/>
      <c r="BA779" s="80"/>
      <c r="BB779" s="81">
        <f t="shared" si="199"/>
        <v>0</v>
      </c>
      <c r="BC779" s="82"/>
      <c r="BD779" s="80"/>
      <c r="BE779" s="81">
        <f t="shared" si="200"/>
        <v>0</v>
      </c>
      <c r="BF779" s="82"/>
      <c r="BG779" s="80"/>
      <c r="BH779" s="81">
        <f t="shared" si="201"/>
        <v>0</v>
      </c>
      <c r="BI779" s="82"/>
      <c r="BJ779" s="80"/>
      <c r="BK779" s="81">
        <f t="shared" si="202"/>
        <v>0</v>
      </c>
      <c r="BL779" s="82"/>
      <c r="BM779" s="80"/>
      <c r="BN779" s="81">
        <f t="shared" si="203"/>
        <v>0</v>
      </c>
      <c r="BO779" s="82"/>
    </row>
    <row r="780" spans="1:67" ht="23.25" hidden="1" customHeight="1" thickBot="1">
      <c r="A780" s="71">
        <v>85782</v>
      </c>
      <c r="B780" s="71" t="s">
        <v>2242</v>
      </c>
      <c r="C780" s="221" t="str">
        <f ca="1">IF(V780&gt;0,IF($C$12=B780,COUNT($C$12:C779,1),""),"")</f>
        <v/>
      </c>
      <c r="D780" s="221" t="str">
        <f ca="1">IF(V780&gt;0,IF($D$12=B780,COUNT($D$12:D779,1),""),"")</f>
        <v/>
      </c>
      <c r="E780" s="221" t="str">
        <f ca="1">IF(V780&gt;0,IF($E$12=B780,COUNT($E$12:E779,1),""),"")</f>
        <v/>
      </c>
      <c r="F780" s="221" t="str">
        <f ca="1">IF(V780&gt;0,IF($F$12=B780,COUNT($F$12:F779,1),""),"")</f>
        <v/>
      </c>
      <c r="G780" s="120"/>
      <c r="H780" s="115">
        <v>140176</v>
      </c>
      <c r="I780" s="116" t="s">
        <v>767</v>
      </c>
      <c r="J780" s="116" t="s">
        <v>153</v>
      </c>
      <c r="K780" s="324">
        <v>728000</v>
      </c>
      <c r="L780" s="121">
        <v>421412</v>
      </c>
      <c r="M780" s="117" t="s">
        <v>1259</v>
      </c>
      <c r="N780" s="117" t="s">
        <v>153</v>
      </c>
      <c r="O780" s="324">
        <v>217000</v>
      </c>
      <c r="P780" s="77">
        <f ca="1">SUMIF($W$12:BO780,$P$11,W780:BO780)</f>
        <v>0</v>
      </c>
      <c r="Q780" s="77">
        <f ca="1">SUMIF($W$12:BP780,$P$11,X780:BP780)</f>
        <v>0</v>
      </c>
      <c r="R780" s="77">
        <f ca="1">SUMIF($W$12:BQ780,$P$11,Y780:BQ780)</f>
        <v>0</v>
      </c>
      <c r="S780" s="78">
        <f t="shared" ca="1" si="204"/>
        <v>0</v>
      </c>
      <c r="T780" s="77">
        <f t="shared" ca="1" si="205"/>
        <v>0</v>
      </c>
      <c r="U780" s="77">
        <f t="shared" ca="1" si="206"/>
        <v>0</v>
      </c>
      <c r="V780" s="79">
        <f t="shared" ca="1" si="207"/>
        <v>0</v>
      </c>
      <c r="W780" s="80"/>
      <c r="X780" s="81">
        <f t="shared" si="191"/>
        <v>0</v>
      </c>
      <c r="Y780" s="82"/>
      <c r="Z780" s="80"/>
      <c r="AA780" s="81">
        <f t="shared" si="192"/>
        <v>0</v>
      </c>
      <c r="AB780" s="82"/>
      <c r="AC780" s="80"/>
      <c r="AD780" s="81">
        <f t="shared" si="193"/>
        <v>0</v>
      </c>
      <c r="AE780" s="82"/>
      <c r="AF780" s="80"/>
      <c r="AG780" s="81">
        <f t="shared" si="194"/>
        <v>0</v>
      </c>
      <c r="AH780" s="82"/>
      <c r="AI780" s="80"/>
      <c r="AJ780" s="81">
        <f t="shared" si="195"/>
        <v>0</v>
      </c>
      <c r="AK780" s="82"/>
      <c r="AL780" s="80"/>
      <c r="AM780" s="81">
        <v>0</v>
      </c>
      <c r="AN780" s="82"/>
      <c r="AO780" s="80"/>
      <c r="AP780" s="81">
        <v>0</v>
      </c>
      <c r="AQ780" s="82"/>
      <c r="AR780" s="80"/>
      <c r="AS780" s="81">
        <f t="shared" si="196"/>
        <v>0</v>
      </c>
      <c r="AT780" s="82"/>
      <c r="AU780" s="80"/>
      <c r="AV780" s="81">
        <f t="shared" si="197"/>
        <v>0</v>
      </c>
      <c r="AW780" s="82"/>
      <c r="AX780" s="80"/>
      <c r="AY780" s="81">
        <f t="shared" si="198"/>
        <v>0</v>
      </c>
      <c r="AZ780" s="82"/>
      <c r="BA780" s="80"/>
      <c r="BB780" s="81">
        <f t="shared" si="199"/>
        <v>0</v>
      </c>
      <c r="BC780" s="82"/>
      <c r="BD780" s="80"/>
      <c r="BE780" s="81">
        <f t="shared" si="200"/>
        <v>0</v>
      </c>
      <c r="BF780" s="82"/>
      <c r="BG780" s="80"/>
      <c r="BH780" s="81">
        <f t="shared" si="201"/>
        <v>0</v>
      </c>
      <c r="BI780" s="82"/>
      <c r="BJ780" s="80"/>
      <c r="BK780" s="81">
        <f t="shared" si="202"/>
        <v>0</v>
      </c>
      <c r="BL780" s="82"/>
      <c r="BM780" s="80"/>
      <c r="BN780" s="81">
        <f t="shared" si="203"/>
        <v>0</v>
      </c>
      <c r="BO780" s="82"/>
    </row>
    <row r="781" spans="1:67" ht="23.25" hidden="1" customHeight="1" thickBot="1">
      <c r="A781" s="71">
        <v>85783</v>
      </c>
      <c r="B781" s="71" t="s">
        <v>2242</v>
      </c>
      <c r="C781" s="221" t="str">
        <f ca="1">IF(V781&gt;0,IF($C$12=B781,COUNT($C$12:C780,1),""),"")</f>
        <v/>
      </c>
      <c r="D781" s="221" t="str">
        <f ca="1">IF(V781&gt;0,IF($D$12=B781,COUNT($D$12:D780,1),""),"")</f>
        <v/>
      </c>
      <c r="E781" s="221" t="str">
        <f ca="1">IF(V781&gt;0,IF($E$12=B781,COUNT($E$12:E780,1),""),"")</f>
        <v/>
      </c>
      <c r="F781" s="221" t="str">
        <f ca="1">IF(V781&gt;0,IF($F$12=B781,COUNT($F$12:F780,1),""),"")</f>
        <v/>
      </c>
      <c r="G781" s="120"/>
      <c r="H781" s="115">
        <v>140177</v>
      </c>
      <c r="I781" s="116" t="s">
        <v>768</v>
      </c>
      <c r="J781" s="116" t="s">
        <v>153</v>
      </c>
      <c r="K781" s="324">
        <v>442000</v>
      </c>
      <c r="L781" s="121">
        <v>421412</v>
      </c>
      <c r="M781" s="117" t="s">
        <v>1259</v>
      </c>
      <c r="N781" s="117" t="s">
        <v>153</v>
      </c>
      <c r="O781" s="324">
        <v>217000</v>
      </c>
      <c r="P781" s="77">
        <f ca="1">SUMIF($W$12:BO781,$P$11,W781:BO781)</f>
        <v>0</v>
      </c>
      <c r="Q781" s="77">
        <f ca="1">SUMIF($W$12:BP781,$P$11,X781:BP781)</f>
        <v>0</v>
      </c>
      <c r="R781" s="77">
        <f ca="1">SUMIF($W$12:BQ781,$P$11,Y781:BQ781)</f>
        <v>0</v>
      </c>
      <c r="S781" s="78">
        <f t="shared" ca="1" si="204"/>
        <v>0</v>
      </c>
      <c r="T781" s="77">
        <f t="shared" ca="1" si="205"/>
        <v>0</v>
      </c>
      <c r="U781" s="77">
        <f t="shared" ca="1" si="206"/>
        <v>0</v>
      </c>
      <c r="V781" s="79">
        <f t="shared" ca="1" si="207"/>
        <v>0</v>
      </c>
      <c r="W781" s="80"/>
      <c r="X781" s="81">
        <f t="shared" si="191"/>
        <v>0</v>
      </c>
      <c r="Y781" s="82"/>
      <c r="Z781" s="80"/>
      <c r="AA781" s="81">
        <f t="shared" si="192"/>
        <v>0</v>
      </c>
      <c r="AB781" s="82"/>
      <c r="AC781" s="80"/>
      <c r="AD781" s="81">
        <f t="shared" si="193"/>
        <v>0</v>
      </c>
      <c r="AE781" s="82"/>
      <c r="AF781" s="80"/>
      <c r="AG781" s="81">
        <f t="shared" si="194"/>
        <v>0</v>
      </c>
      <c r="AH781" s="82"/>
      <c r="AI781" s="80"/>
      <c r="AJ781" s="81">
        <f t="shared" si="195"/>
        <v>0</v>
      </c>
      <c r="AK781" s="82"/>
      <c r="AL781" s="80"/>
      <c r="AM781" s="81">
        <v>0</v>
      </c>
      <c r="AN781" s="82"/>
      <c r="AO781" s="80"/>
      <c r="AP781" s="81">
        <v>0</v>
      </c>
      <c r="AQ781" s="82"/>
      <c r="AR781" s="80"/>
      <c r="AS781" s="81">
        <f t="shared" si="196"/>
        <v>0</v>
      </c>
      <c r="AT781" s="82"/>
      <c r="AU781" s="80"/>
      <c r="AV781" s="81">
        <f t="shared" si="197"/>
        <v>0</v>
      </c>
      <c r="AW781" s="82"/>
      <c r="AX781" s="80"/>
      <c r="AY781" s="81">
        <f t="shared" si="198"/>
        <v>0</v>
      </c>
      <c r="AZ781" s="82"/>
      <c r="BA781" s="80"/>
      <c r="BB781" s="81">
        <f t="shared" si="199"/>
        <v>0</v>
      </c>
      <c r="BC781" s="82"/>
      <c r="BD781" s="80"/>
      <c r="BE781" s="81">
        <f t="shared" si="200"/>
        <v>0</v>
      </c>
      <c r="BF781" s="82"/>
      <c r="BG781" s="80"/>
      <c r="BH781" s="81">
        <f t="shared" si="201"/>
        <v>0</v>
      </c>
      <c r="BI781" s="82"/>
      <c r="BJ781" s="80"/>
      <c r="BK781" s="81">
        <f t="shared" si="202"/>
        <v>0</v>
      </c>
      <c r="BL781" s="82"/>
      <c r="BM781" s="80"/>
      <c r="BN781" s="81">
        <f t="shared" si="203"/>
        <v>0</v>
      </c>
      <c r="BO781" s="82"/>
    </row>
    <row r="782" spans="1:67" ht="23.25" hidden="1" customHeight="1" thickBot="1">
      <c r="A782" s="71">
        <v>85784</v>
      </c>
      <c r="B782" s="71" t="s">
        <v>2242</v>
      </c>
      <c r="C782" s="221" t="str">
        <f ca="1">IF(V782&gt;0,IF($C$12=B782,COUNT($C$12:C781,1),""),"")</f>
        <v/>
      </c>
      <c r="D782" s="221" t="str">
        <f ca="1">IF(V782&gt;0,IF($D$12=B782,COUNT($D$12:D781,1),""),"")</f>
        <v/>
      </c>
      <c r="E782" s="221" t="str">
        <f ca="1">IF(V782&gt;0,IF($E$12=B782,COUNT($E$12:E781,1),""),"")</f>
        <v/>
      </c>
      <c r="F782" s="221" t="str">
        <f ca="1">IF(V782&gt;0,IF($F$12=B782,COUNT($F$12:F781,1),""),"")</f>
        <v/>
      </c>
      <c r="G782" s="120"/>
      <c r="H782" s="115">
        <v>140178</v>
      </c>
      <c r="I782" s="116" t="s">
        <v>769</v>
      </c>
      <c r="J782" s="116" t="s">
        <v>153</v>
      </c>
      <c r="K782" s="324">
        <v>520000</v>
      </c>
      <c r="L782" s="121">
        <v>421412</v>
      </c>
      <c r="M782" s="117" t="s">
        <v>1259</v>
      </c>
      <c r="N782" s="117" t="s">
        <v>153</v>
      </c>
      <c r="O782" s="324">
        <v>217000</v>
      </c>
      <c r="P782" s="77">
        <f ca="1">SUMIF($W$12:BO782,$P$11,W782:BO782)</f>
        <v>0</v>
      </c>
      <c r="Q782" s="77">
        <f ca="1">SUMIF($W$12:BP782,$P$11,X782:BP782)</f>
        <v>0</v>
      </c>
      <c r="R782" s="77">
        <f ca="1">SUMIF($W$12:BQ782,$P$11,Y782:BQ782)</f>
        <v>0</v>
      </c>
      <c r="S782" s="78">
        <f t="shared" ca="1" si="204"/>
        <v>0</v>
      </c>
      <c r="T782" s="77">
        <f t="shared" ca="1" si="205"/>
        <v>0</v>
      </c>
      <c r="U782" s="77">
        <f t="shared" ca="1" si="206"/>
        <v>0</v>
      </c>
      <c r="V782" s="79">
        <f t="shared" ca="1" si="207"/>
        <v>0</v>
      </c>
      <c r="W782" s="80"/>
      <c r="X782" s="81">
        <f t="shared" ref="X782:X845" si="208">W782</f>
        <v>0</v>
      </c>
      <c r="Y782" s="82"/>
      <c r="Z782" s="80"/>
      <c r="AA782" s="81">
        <f t="shared" ref="AA782:AA845" si="209">Z782</f>
        <v>0</v>
      </c>
      <c r="AB782" s="82"/>
      <c r="AC782" s="80"/>
      <c r="AD782" s="81">
        <f t="shared" ref="AD782:AD845" si="210">AC782</f>
        <v>0</v>
      </c>
      <c r="AE782" s="82"/>
      <c r="AF782" s="80"/>
      <c r="AG782" s="81">
        <f t="shared" ref="AG782:AG845" si="211">AF782</f>
        <v>0</v>
      </c>
      <c r="AH782" s="82"/>
      <c r="AI782" s="80"/>
      <c r="AJ782" s="81">
        <f t="shared" ref="AJ782:AJ845" si="212">AI782</f>
        <v>0</v>
      </c>
      <c r="AK782" s="82"/>
      <c r="AL782" s="80"/>
      <c r="AM782" s="81">
        <v>0</v>
      </c>
      <c r="AN782" s="82"/>
      <c r="AO782" s="80"/>
      <c r="AP782" s="81">
        <v>0</v>
      </c>
      <c r="AQ782" s="82"/>
      <c r="AR782" s="80"/>
      <c r="AS782" s="81">
        <f t="shared" ref="AS782:AS845" si="213">AR782</f>
        <v>0</v>
      </c>
      <c r="AT782" s="82"/>
      <c r="AU782" s="80"/>
      <c r="AV782" s="81">
        <f t="shared" ref="AV782:AV845" si="214">AU782</f>
        <v>0</v>
      </c>
      <c r="AW782" s="82"/>
      <c r="AX782" s="80"/>
      <c r="AY782" s="81">
        <f t="shared" ref="AY782:AY845" si="215">AX782</f>
        <v>0</v>
      </c>
      <c r="AZ782" s="82"/>
      <c r="BA782" s="80"/>
      <c r="BB782" s="81">
        <f t="shared" ref="BB782:BB845" si="216">BA782</f>
        <v>0</v>
      </c>
      <c r="BC782" s="82"/>
      <c r="BD782" s="80"/>
      <c r="BE782" s="81">
        <f t="shared" ref="BE782:BE845" si="217">BD782</f>
        <v>0</v>
      </c>
      <c r="BF782" s="82"/>
      <c r="BG782" s="80"/>
      <c r="BH782" s="81">
        <f t="shared" ref="BH782:BH845" si="218">BG782</f>
        <v>0</v>
      </c>
      <c r="BI782" s="82"/>
      <c r="BJ782" s="80"/>
      <c r="BK782" s="81">
        <f t="shared" ref="BK782:BK845" si="219">BJ782</f>
        <v>0</v>
      </c>
      <c r="BL782" s="82"/>
      <c r="BM782" s="80"/>
      <c r="BN782" s="81">
        <f t="shared" ref="BN782:BN845" si="220">BM782</f>
        <v>0</v>
      </c>
      <c r="BO782" s="82"/>
    </row>
    <row r="783" spans="1:67" ht="23.25" hidden="1" customHeight="1" thickBot="1">
      <c r="A783" s="71">
        <v>85785</v>
      </c>
      <c r="B783" s="71" t="s">
        <v>2242</v>
      </c>
      <c r="C783" s="221" t="str">
        <f ca="1">IF(V783&gt;0,IF($C$12=B783,COUNT($C$12:C782,1),""),"")</f>
        <v/>
      </c>
      <c r="D783" s="221" t="str">
        <f ca="1">IF(V783&gt;0,IF($D$12=B783,COUNT($D$12:D782,1),""),"")</f>
        <v/>
      </c>
      <c r="E783" s="221" t="str">
        <f ca="1">IF(V783&gt;0,IF($E$12=B783,COUNT($E$12:E782,1),""),"")</f>
        <v/>
      </c>
      <c r="F783" s="221" t="str">
        <f ca="1">IF(V783&gt;0,IF($F$12=B783,COUNT($F$12:F782,1),""),"")</f>
        <v/>
      </c>
      <c r="G783" s="120"/>
      <c r="H783" s="115">
        <v>140179</v>
      </c>
      <c r="I783" s="116" t="s">
        <v>770</v>
      </c>
      <c r="J783" s="116" t="s">
        <v>153</v>
      </c>
      <c r="K783" s="324">
        <v>832000</v>
      </c>
      <c r="L783" s="121">
        <v>421412</v>
      </c>
      <c r="M783" s="117" t="s">
        <v>1259</v>
      </c>
      <c r="N783" s="117" t="s">
        <v>153</v>
      </c>
      <c r="O783" s="324">
        <v>217000</v>
      </c>
      <c r="P783" s="77">
        <f ca="1">SUMIF($W$12:BO783,$P$11,W783:BO783)</f>
        <v>0</v>
      </c>
      <c r="Q783" s="77">
        <f ca="1">SUMIF($W$12:BP783,$P$11,X783:BP783)</f>
        <v>0</v>
      </c>
      <c r="R783" s="77">
        <f ca="1">SUMIF($W$12:BQ783,$P$11,Y783:BQ783)</f>
        <v>0</v>
      </c>
      <c r="S783" s="78">
        <f t="shared" ca="1" si="204"/>
        <v>0</v>
      </c>
      <c r="T783" s="77">
        <f t="shared" ca="1" si="205"/>
        <v>0</v>
      </c>
      <c r="U783" s="77">
        <f t="shared" ca="1" si="206"/>
        <v>0</v>
      </c>
      <c r="V783" s="79">
        <f t="shared" ca="1" si="207"/>
        <v>0</v>
      </c>
      <c r="W783" s="80"/>
      <c r="X783" s="81">
        <f t="shared" si="208"/>
        <v>0</v>
      </c>
      <c r="Y783" s="82"/>
      <c r="Z783" s="80"/>
      <c r="AA783" s="81">
        <f t="shared" si="209"/>
        <v>0</v>
      </c>
      <c r="AB783" s="82"/>
      <c r="AC783" s="80"/>
      <c r="AD783" s="81">
        <f t="shared" si="210"/>
        <v>0</v>
      </c>
      <c r="AE783" s="82"/>
      <c r="AF783" s="80"/>
      <c r="AG783" s="81">
        <f t="shared" si="211"/>
        <v>0</v>
      </c>
      <c r="AH783" s="82"/>
      <c r="AI783" s="80"/>
      <c r="AJ783" s="81">
        <f t="shared" si="212"/>
        <v>0</v>
      </c>
      <c r="AK783" s="82"/>
      <c r="AL783" s="80"/>
      <c r="AM783" s="81">
        <v>0</v>
      </c>
      <c r="AN783" s="82"/>
      <c r="AO783" s="80"/>
      <c r="AP783" s="81">
        <v>0</v>
      </c>
      <c r="AQ783" s="82"/>
      <c r="AR783" s="80"/>
      <c r="AS783" s="81">
        <f t="shared" si="213"/>
        <v>0</v>
      </c>
      <c r="AT783" s="82"/>
      <c r="AU783" s="80"/>
      <c r="AV783" s="81">
        <f t="shared" si="214"/>
        <v>0</v>
      </c>
      <c r="AW783" s="82"/>
      <c r="AX783" s="80"/>
      <c r="AY783" s="81">
        <f t="shared" si="215"/>
        <v>0</v>
      </c>
      <c r="AZ783" s="82"/>
      <c r="BA783" s="80"/>
      <c r="BB783" s="81">
        <f t="shared" si="216"/>
        <v>0</v>
      </c>
      <c r="BC783" s="82"/>
      <c r="BD783" s="80"/>
      <c r="BE783" s="81">
        <f t="shared" si="217"/>
        <v>0</v>
      </c>
      <c r="BF783" s="82"/>
      <c r="BG783" s="80"/>
      <c r="BH783" s="81">
        <f t="shared" si="218"/>
        <v>0</v>
      </c>
      <c r="BI783" s="82"/>
      <c r="BJ783" s="80"/>
      <c r="BK783" s="81">
        <f t="shared" si="219"/>
        <v>0</v>
      </c>
      <c r="BL783" s="82"/>
      <c r="BM783" s="80"/>
      <c r="BN783" s="81">
        <f t="shared" si="220"/>
        <v>0</v>
      </c>
      <c r="BO783" s="82"/>
    </row>
    <row r="784" spans="1:67" ht="23.25" hidden="1" customHeight="1" thickBot="1">
      <c r="A784" s="71">
        <v>85786</v>
      </c>
      <c r="B784" s="71" t="s">
        <v>2242</v>
      </c>
      <c r="C784" s="221" t="str">
        <f ca="1">IF(V784&gt;0,IF($C$12=B784,COUNT($C$12:C783,1),""),"")</f>
        <v/>
      </c>
      <c r="D784" s="221" t="str">
        <f ca="1">IF(V784&gt;0,IF($D$12=B784,COUNT($D$12:D783,1),""),"")</f>
        <v/>
      </c>
      <c r="E784" s="221" t="str">
        <f ca="1">IF(V784&gt;0,IF($E$12=B784,COUNT($E$12:E783,1),""),"")</f>
        <v/>
      </c>
      <c r="F784" s="221" t="str">
        <f ca="1">IF(V784&gt;0,IF($F$12=B784,COUNT($F$12:F783,1),""),"")</f>
        <v/>
      </c>
      <c r="G784" s="120"/>
      <c r="H784" s="115">
        <v>140301</v>
      </c>
      <c r="I784" s="116" t="s">
        <v>771</v>
      </c>
      <c r="J784" s="116" t="s">
        <v>153</v>
      </c>
      <c r="K784" s="324">
        <v>2338000</v>
      </c>
      <c r="L784" s="121">
        <v>421501</v>
      </c>
      <c r="M784" s="117" t="s">
        <v>1260</v>
      </c>
      <c r="N784" s="117" t="s">
        <v>153</v>
      </c>
      <c r="O784" s="324">
        <v>423000</v>
      </c>
      <c r="P784" s="77">
        <f ca="1">SUMIF($W$12:BO784,$P$11,W784:BO784)</f>
        <v>0</v>
      </c>
      <c r="Q784" s="77">
        <f ca="1">SUMIF($W$12:BP784,$P$11,X784:BP784)</f>
        <v>0</v>
      </c>
      <c r="R784" s="77">
        <f ca="1">SUMIF($W$12:BQ784,$P$11,Y784:BQ784)</f>
        <v>0</v>
      </c>
      <c r="S784" s="78">
        <f t="shared" ca="1" si="204"/>
        <v>0</v>
      </c>
      <c r="T784" s="77">
        <f t="shared" ca="1" si="205"/>
        <v>0</v>
      </c>
      <c r="U784" s="77">
        <f t="shared" ca="1" si="206"/>
        <v>0</v>
      </c>
      <c r="V784" s="79">
        <f t="shared" ca="1" si="207"/>
        <v>0</v>
      </c>
      <c r="W784" s="80"/>
      <c r="X784" s="81">
        <f t="shared" si="208"/>
        <v>0</v>
      </c>
      <c r="Y784" s="82"/>
      <c r="Z784" s="80"/>
      <c r="AA784" s="81">
        <f t="shared" si="209"/>
        <v>0</v>
      </c>
      <c r="AB784" s="82"/>
      <c r="AC784" s="80"/>
      <c r="AD784" s="81">
        <f t="shared" si="210"/>
        <v>0</v>
      </c>
      <c r="AE784" s="82"/>
      <c r="AF784" s="80"/>
      <c r="AG784" s="81">
        <f t="shared" si="211"/>
        <v>0</v>
      </c>
      <c r="AH784" s="82"/>
      <c r="AI784" s="80"/>
      <c r="AJ784" s="81">
        <f t="shared" si="212"/>
        <v>0</v>
      </c>
      <c r="AK784" s="82"/>
      <c r="AL784" s="80"/>
      <c r="AM784" s="81">
        <v>0</v>
      </c>
      <c r="AN784" s="82"/>
      <c r="AO784" s="80"/>
      <c r="AP784" s="81">
        <v>0</v>
      </c>
      <c r="AQ784" s="82"/>
      <c r="AR784" s="80"/>
      <c r="AS784" s="81">
        <f t="shared" si="213"/>
        <v>0</v>
      </c>
      <c r="AT784" s="82"/>
      <c r="AU784" s="80"/>
      <c r="AV784" s="81">
        <f t="shared" si="214"/>
        <v>0</v>
      </c>
      <c r="AW784" s="82"/>
      <c r="AX784" s="80"/>
      <c r="AY784" s="81">
        <f t="shared" si="215"/>
        <v>0</v>
      </c>
      <c r="AZ784" s="82"/>
      <c r="BA784" s="80"/>
      <c r="BB784" s="81">
        <f t="shared" si="216"/>
        <v>0</v>
      </c>
      <c r="BC784" s="82"/>
      <c r="BD784" s="80"/>
      <c r="BE784" s="81">
        <f t="shared" si="217"/>
        <v>0</v>
      </c>
      <c r="BF784" s="82"/>
      <c r="BG784" s="80"/>
      <c r="BH784" s="81">
        <f t="shared" si="218"/>
        <v>0</v>
      </c>
      <c r="BI784" s="82"/>
      <c r="BJ784" s="80"/>
      <c r="BK784" s="81">
        <f t="shared" si="219"/>
        <v>0</v>
      </c>
      <c r="BL784" s="82"/>
      <c r="BM784" s="80"/>
      <c r="BN784" s="81">
        <f t="shared" si="220"/>
        <v>0</v>
      </c>
      <c r="BO784" s="82"/>
    </row>
    <row r="785" spans="1:67" ht="23.25" hidden="1" customHeight="1" thickBot="1">
      <c r="A785" s="71">
        <v>85787</v>
      </c>
      <c r="B785" s="71" t="s">
        <v>2242</v>
      </c>
      <c r="C785" s="221" t="str">
        <f ca="1">IF(V785&gt;0,IF($C$12=B785,COUNT($C$12:C784,1),""),"")</f>
        <v/>
      </c>
      <c r="D785" s="221" t="str">
        <f ca="1">IF(V785&gt;0,IF($D$12=B785,COUNT($D$12:D784,1),""),"")</f>
        <v/>
      </c>
      <c r="E785" s="221" t="str">
        <f ca="1">IF(V785&gt;0,IF($E$12=B785,COUNT($E$12:E784,1),""),"")</f>
        <v/>
      </c>
      <c r="F785" s="221" t="str">
        <f ca="1">IF(V785&gt;0,IF($F$12=B785,COUNT($F$12:F784,1),""),"")</f>
        <v/>
      </c>
      <c r="G785" s="120"/>
      <c r="H785" s="115">
        <v>140302</v>
      </c>
      <c r="I785" s="116" t="s">
        <v>772</v>
      </c>
      <c r="J785" s="116" t="s">
        <v>153</v>
      </c>
      <c r="K785" s="324">
        <v>4432000</v>
      </c>
      <c r="L785" s="121">
        <v>421501</v>
      </c>
      <c r="M785" s="117" t="s">
        <v>1260</v>
      </c>
      <c r="N785" s="117" t="s">
        <v>153</v>
      </c>
      <c r="O785" s="324">
        <v>423000</v>
      </c>
      <c r="P785" s="77">
        <f ca="1">SUMIF($W$12:BO785,$P$11,W785:BO785)</f>
        <v>0</v>
      </c>
      <c r="Q785" s="77">
        <f ca="1">SUMIF($W$12:BP785,$P$11,X785:BP785)</f>
        <v>0</v>
      </c>
      <c r="R785" s="77">
        <f ca="1">SUMIF($W$12:BQ785,$P$11,Y785:BQ785)</f>
        <v>0</v>
      </c>
      <c r="S785" s="78">
        <f t="shared" ca="1" si="204"/>
        <v>0</v>
      </c>
      <c r="T785" s="77">
        <f t="shared" ca="1" si="205"/>
        <v>0</v>
      </c>
      <c r="U785" s="77">
        <f t="shared" ca="1" si="206"/>
        <v>0</v>
      </c>
      <c r="V785" s="79">
        <f t="shared" ca="1" si="207"/>
        <v>0</v>
      </c>
      <c r="W785" s="80"/>
      <c r="X785" s="81">
        <f t="shared" si="208"/>
        <v>0</v>
      </c>
      <c r="Y785" s="82"/>
      <c r="Z785" s="80"/>
      <c r="AA785" s="81">
        <f t="shared" si="209"/>
        <v>0</v>
      </c>
      <c r="AB785" s="82"/>
      <c r="AC785" s="80"/>
      <c r="AD785" s="81">
        <f t="shared" si="210"/>
        <v>0</v>
      </c>
      <c r="AE785" s="82"/>
      <c r="AF785" s="80"/>
      <c r="AG785" s="81">
        <f t="shared" si="211"/>
        <v>0</v>
      </c>
      <c r="AH785" s="82"/>
      <c r="AI785" s="80"/>
      <c r="AJ785" s="81">
        <f t="shared" si="212"/>
        <v>0</v>
      </c>
      <c r="AK785" s="82"/>
      <c r="AL785" s="80"/>
      <c r="AM785" s="81">
        <v>0</v>
      </c>
      <c r="AN785" s="82"/>
      <c r="AO785" s="80"/>
      <c r="AP785" s="81">
        <v>0</v>
      </c>
      <c r="AQ785" s="82"/>
      <c r="AR785" s="80"/>
      <c r="AS785" s="81">
        <f t="shared" si="213"/>
        <v>0</v>
      </c>
      <c r="AT785" s="82"/>
      <c r="AU785" s="80"/>
      <c r="AV785" s="81">
        <f t="shared" si="214"/>
        <v>0</v>
      </c>
      <c r="AW785" s="82"/>
      <c r="AX785" s="80"/>
      <c r="AY785" s="81">
        <f t="shared" si="215"/>
        <v>0</v>
      </c>
      <c r="AZ785" s="82"/>
      <c r="BA785" s="80"/>
      <c r="BB785" s="81">
        <f t="shared" si="216"/>
        <v>0</v>
      </c>
      <c r="BC785" s="82"/>
      <c r="BD785" s="80"/>
      <c r="BE785" s="81">
        <f t="shared" si="217"/>
        <v>0</v>
      </c>
      <c r="BF785" s="82"/>
      <c r="BG785" s="80"/>
      <c r="BH785" s="81">
        <f t="shared" si="218"/>
        <v>0</v>
      </c>
      <c r="BI785" s="82"/>
      <c r="BJ785" s="80"/>
      <c r="BK785" s="81">
        <f t="shared" si="219"/>
        <v>0</v>
      </c>
      <c r="BL785" s="82"/>
      <c r="BM785" s="80"/>
      <c r="BN785" s="81">
        <f t="shared" si="220"/>
        <v>0</v>
      </c>
      <c r="BO785" s="82"/>
    </row>
    <row r="786" spans="1:67" ht="23.25" hidden="1" customHeight="1" thickBot="1">
      <c r="A786" s="71">
        <v>85788</v>
      </c>
      <c r="B786" s="71" t="s">
        <v>2242</v>
      </c>
      <c r="C786" s="221" t="str">
        <f ca="1">IF(V786&gt;0,IF($C$12=B786,COUNT($C$12:C785,1),""),"")</f>
        <v/>
      </c>
      <c r="D786" s="221" t="str">
        <f ca="1">IF(V786&gt;0,IF($D$12=B786,COUNT($D$12:D785,1),""),"")</f>
        <v/>
      </c>
      <c r="E786" s="221" t="str">
        <f ca="1">IF(V786&gt;0,IF($E$12=B786,COUNT($E$12:E785,1),""),"")</f>
        <v/>
      </c>
      <c r="F786" s="221" t="str">
        <f ca="1">IF(V786&gt;0,IF($F$12=B786,COUNT($F$12:F785,1),""),"")</f>
        <v/>
      </c>
      <c r="G786" s="120">
        <v>639000150</v>
      </c>
      <c r="H786" s="115">
        <v>140304</v>
      </c>
      <c r="I786" s="116" t="s">
        <v>773</v>
      </c>
      <c r="J786" s="116" t="s">
        <v>153</v>
      </c>
      <c r="K786" s="324">
        <v>840000</v>
      </c>
      <c r="L786" s="121">
        <v>421503</v>
      </c>
      <c r="M786" s="117" t="s">
        <v>1262</v>
      </c>
      <c r="N786" s="117" t="s">
        <v>153</v>
      </c>
      <c r="O786" s="324">
        <v>340500</v>
      </c>
      <c r="P786" s="77">
        <f ca="1">SUMIF($W$12:BO786,$P$11,W786:BO786)</f>
        <v>0</v>
      </c>
      <c r="Q786" s="77">
        <f ca="1">SUMIF($W$12:BP786,$P$11,X786:BP786)</f>
        <v>0</v>
      </c>
      <c r="R786" s="77">
        <f ca="1">SUMIF($W$12:BQ786,$P$11,Y786:BQ786)</f>
        <v>0</v>
      </c>
      <c r="S786" s="78">
        <f t="shared" ca="1" si="204"/>
        <v>0</v>
      </c>
      <c r="T786" s="77">
        <f t="shared" ca="1" si="205"/>
        <v>0</v>
      </c>
      <c r="U786" s="77">
        <f t="shared" ca="1" si="206"/>
        <v>0</v>
      </c>
      <c r="V786" s="79">
        <f t="shared" ca="1" si="207"/>
        <v>0</v>
      </c>
      <c r="W786" s="80"/>
      <c r="X786" s="81">
        <f t="shared" si="208"/>
        <v>0</v>
      </c>
      <c r="Y786" s="82"/>
      <c r="Z786" s="80"/>
      <c r="AA786" s="81">
        <f t="shared" si="209"/>
        <v>0</v>
      </c>
      <c r="AB786" s="82"/>
      <c r="AC786" s="80"/>
      <c r="AD786" s="81">
        <f t="shared" si="210"/>
        <v>0</v>
      </c>
      <c r="AE786" s="82"/>
      <c r="AF786" s="80"/>
      <c r="AG786" s="81">
        <f t="shared" si="211"/>
        <v>0</v>
      </c>
      <c r="AH786" s="82"/>
      <c r="AI786" s="80"/>
      <c r="AJ786" s="81">
        <f t="shared" si="212"/>
        <v>0</v>
      </c>
      <c r="AK786" s="82"/>
      <c r="AL786" s="80"/>
      <c r="AM786" s="81">
        <v>0</v>
      </c>
      <c r="AN786" s="82"/>
      <c r="AO786" s="80"/>
      <c r="AP786" s="81">
        <v>0</v>
      </c>
      <c r="AQ786" s="82"/>
      <c r="AR786" s="80"/>
      <c r="AS786" s="81">
        <f t="shared" si="213"/>
        <v>0</v>
      </c>
      <c r="AT786" s="82"/>
      <c r="AU786" s="80"/>
      <c r="AV786" s="81">
        <f t="shared" si="214"/>
        <v>0</v>
      </c>
      <c r="AW786" s="82"/>
      <c r="AX786" s="80"/>
      <c r="AY786" s="81">
        <f t="shared" si="215"/>
        <v>0</v>
      </c>
      <c r="AZ786" s="82"/>
      <c r="BA786" s="80"/>
      <c r="BB786" s="81">
        <f t="shared" si="216"/>
        <v>0</v>
      </c>
      <c r="BC786" s="82"/>
      <c r="BD786" s="80"/>
      <c r="BE786" s="81">
        <f t="shared" si="217"/>
        <v>0</v>
      </c>
      <c r="BF786" s="82"/>
      <c r="BG786" s="80"/>
      <c r="BH786" s="81">
        <f t="shared" si="218"/>
        <v>0</v>
      </c>
      <c r="BI786" s="82"/>
      <c r="BJ786" s="80"/>
      <c r="BK786" s="81">
        <f t="shared" si="219"/>
        <v>0</v>
      </c>
      <c r="BL786" s="82"/>
      <c r="BM786" s="80"/>
      <c r="BN786" s="81">
        <f t="shared" si="220"/>
        <v>0</v>
      </c>
      <c r="BO786" s="82"/>
    </row>
    <row r="787" spans="1:67" ht="38.25" hidden="1" customHeight="1" thickBot="1">
      <c r="A787" s="71">
        <v>85789</v>
      </c>
      <c r="B787" s="71" t="s">
        <v>2242</v>
      </c>
      <c r="C787" s="221" t="str">
        <f ca="1">IF(V787&gt;0,IF($C$12=B787,COUNT($C$12:C786,1),""),"")</f>
        <v/>
      </c>
      <c r="D787" s="221" t="str">
        <f ca="1">IF(V787&gt;0,IF($D$12=B787,COUNT($D$12:D786,1),""),"")</f>
        <v/>
      </c>
      <c r="E787" s="221" t="str">
        <f ca="1">IF(V787&gt;0,IF($E$12=B787,COUNT($E$12:E786,1),""),"")</f>
        <v/>
      </c>
      <c r="F787" s="221" t="str">
        <f ca="1">IF(V787&gt;0,IF($F$12=B787,COUNT($F$12:F786,1),""),"")</f>
        <v/>
      </c>
      <c r="G787" s="120">
        <v>261011200</v>
      </c>
      <c r="H787" s="115">
        <v>140305</v>
      </c>
      <c r="I787" s="116" t="s">
        <v>774</v>
      </c>
      <c r="J787" s="116" t="s">
        <v>153</v>
      </c>
      <c r="K787" s="324">
        <v>9520000</v>
      </c>
      <c r="L787" s="121">
        <v>421504</v>
      </c>
      <c r="M787" s="117" t="s">
        <v>1263</v>
      </c>
      <c r="N787" s="117" t="s">
        <v>153</v>
      </c>
      <c r="O787" s="324">
        <v>469000</v>
      </c>
      <c r="P787" s="77">
        <f ca="1">SUMIF($W$12:BO787,$P$11,W787:BO787)</f>
        <v>0</v>
      </c>
      <c r="Q787" s="77">
        <f ca="1">SUMIF($W$12:BP787,$P$11,X787:BP787)</f>
        <v>0</v>
      </c>
      <c r="R787" s="77">
        <f ca="1">SUMIF($W$12:BQ787,$P$11,Y787:BQ787)</f>
        <v>0</v>
      </c>
      <c r="S787" s="78">
        <f t="shared" ca="1" si="204"/>
        <v>0</v>
      </c>
      <c r="T787" s="77">
        <f t="shared" ca="1" si="205"/>
        <v>0</v>
      </c>
      <c r="U787" s="77">
        <f t="shared" ca="1" si="206"/>
        <v>0</v>
      </c>
      <c r="V787" s="79">
        <f t="shared" ca="1" si="207"/>
        <v>0</v>
      </c>
      <c r="W787" s="80"/>
      <c r="X787" s="81">
        <f t="shared" si="208"/>
        <v>0</v>
      </c>
      <c r="Y787" s="82"/>
      <c r="Z787" s="80"/>
      <c r="AA787" s="81">
        <f t="shared" si="209"/>
        <v>0</v>
      </c>
      <c r="AB787" s="82"/>
      <c r="AC787" s="80"/>
      <c r="AD787" s="81">
        <f t="shared" si="210"/>
        <v>0</v>
      </c>
      <c r="AE787" s="82"/>
      <c r="AF787" s="80"/>
      <c r="AG787" s="81">
        <f t="shared" si="211"/>
        <v>0</v>
      </c>
      <c r="AH787" s="82"/>
      <c r="AI787" s="80"/>
      <c r="AJ787" s="81">
        <f t="shared" si="212"/>
        <v>0</v>
      </c>
      <c r="AK787" s="82"/>
      <c r="AL787" s="80"/>
      <c r="AM787" s="81">
        <v>0</v>
      </c>
      <c r="AN787" s="82"/>
      <c r="AO787" s="80"/>
      <c r="AP787" s="81">
        <v>0</v>
      </c>
      <c r="AQ787" s="82"/>
      <c r="AR787" s="80"/>
      <c r="AS787" s="81">
        <f t="shared" si="213"/>
        <v>0</v>
      </c>
      <c r="AT787" s="82"/>
      <c r="AU787" s="80"/>
      <c r="AV787" s="81">
        <f t="shared" si="214"/>
        <v>0</v>
      </c>
      <c r="AW787" s="82"/>
      <c r="AX787" s="80"/>
      <c r="AY787" s="81">
        <f t="shared" si="215"/>
        <v>0</v>
      </c>
      <c r="AZ787" s="82"/>
      <c r="BA787" s="80"/>
      <c r="BB787" s="81">
        <f t="shared" si="216"/>
        <v>0</v>
      </c>
      <c r="BC787" s="82"/>
      <c r="BD787" s="80"/>
      <c r="BE787" s="81">
        <f t="shared" si="217"/>
        <v>0</v>
      </c>
      <c r="BF787" s="82"/>
      <c r="BG787" s="80"/>
      <c r="BH787" s="81">
        <f t="shared" si="218"/>
        <v>0</v>
      </c>
      <c r="BI787" s="82"/>
      <c r="BJ787" s="80"/>
      <c r="BK787" s="81">
        <f t="shared" si="219"/>
        <v>0</v>
      </c>
      <c r="BL787" s="82"/>
      <c r="BM787" s="80"/>
      <c r="BN787" s="81">
        <f t="shared" si="220"/>
        <v>0</v>
      </c>
      <c r="BO787" s="82"/>
    </row>
    <row r="788" spans="1:67" ht="38.25" hidden="1" customHeight="1" thickBot="1">
      <c r="A788" s="71">
        <v>85790</v>
      </c>
      <c r="B788" s="71" t="s">
        <v>2242</v>
      </c>
      <c r="C788" s="221" t="str">
        <f ca="1">IF(V788&gt;0,IF($C$12=B788,COUNT($C$12:C787,1),""),"")</f>
        <v/>
      </c>
      <c r="D788" s="221" t="str">
        <f ca="1">IF(V788&gt;0,IF($D$12=B788,COUNT($D$12:D787,1),""),"")</f>
        <v/>
      </c>
      <c r="E788" s="221" t="str">
        <f ca="1">IF(V788&gt;0,IF($E$12=B788,COUNT($E$12:E787,1),""),"")</f>
        <v/>
      </c>
      <c r="F788" s="221" t="str">
        <f ca="1">IF(V788&gt;0,IF($F$12=B788,COUNT($F$12:F787,1),""),"")</f>
        <v/>
      </c>
      <c r="G788" s="120">
        <v>261011200</v>
      </c>
      <c r="H788" s="115">
        <v>140306</v>
      </c>
      <c r="I788" s="116" t="s">
        <v>775</v>
      </c>
      <c r="J788" s="116" t="s">
        <v>153</v>
      </c>
      <c r="K788" s="324">
        <v>10640000</v>
      </c>
      <c r="L788" s="121">
        <v>421504</v>
      </c>
      <c r="M788" s="117" t="s">
        <v>1263</v>
      </c>
      <c r="N788" s="117" t="s">
        <v>153</v>
      </c>
      <c r="O788" s="324">
        <v>469000</v>
      </c>
      <c r="P788" s="77">
        <f ca="1">SUMIF($W$12:BO788,$P$11,W788:BO788)</f>
        <v>0</v>
      </c>
      <c r="Q788" s="77">
        <f ca="1">SUMIF($W$12:BP788,$P$11,X788:BP788)</f>
        <v>0</v>
      </c>
      <c r="R788" s="77">
        <f ca="1">SUMIF($W$12:BQ788,$P$11,Y788:BQ788)</f>
        <v>0</v>
      </c>
      <c r="S788" s="78">
        <f t="shared" ca="1" si="204"/>
        <v>0</v>
      </c>
      <c r="T788" s="77">
        <f t="shared" ca="1" si="205"/>
        <v>0</v>
      </c>
      <c r="U788" s="77">
        <f t="shared" ca="1" si="206"/>
        <v>0</v>
      </c>
      <c r="V788" s="79">
        <f t="shared" ca="1" si="207"/>
        <v>0</v>
      </c>
      <c r="W788" s="80"/>
      <c r="X788" s="81">
        <f t="shared" si="208"/>
        <v>0</v>
      </c>
      <c r="Y788" s="82"/>
      <c r="Z788" s="80"/>
      <c r="AA788" s="81">
        <f t="shared" si="209"/>
        <v>0</v>
      </c>
      <c r="AB788" s="82"/>
      <c r="AC788" s="80"/>
      <c r="AD788" s="81">
        <f t="shared" si="210"/>
        <v>0</v>
      </c>
      <c r="AE788" s="82"/>
      <c r="AF788" s="80"/>
      <c r="AG788" s="81">
        <f t="shared" si="211"/>
        <v>0</v>
      </c>
      <c r="AH788" s="82"/>
      <c r="AI788" s="80"/>
      <c r="AJ788" s="81">
        <f t="shared" si="212"/>
        <v>0</v>
      </c>
      <c r="AK788" s="82"/>
      <c r="AL788" s="80"/>
      <c r="AM788" s="81">
        <v>0</v>
      </c>
      <c r="AN788" s="82"/>
      <c r="AO788" s="80"/>
      <c r="AP788" s="81">
        <v>0</v>
      </c>
      <c r="AQ788" s="82"/>
      <c r="AR788" s="80"/>
      <c r="AS788" s="81">
        <f t="shared" si="213"/>
        <v>0</v>
      </c>
      <c r="AT788" s="82"/>
      <c r="AU788" s="80"/>
      <c r="AV788" s="81">
        <f t="shared" si="214"/>
        <v>0</v>
      </c>
      <c r="AW788" s="82"/>
      <c r="AX788" s="80"/>
      <c r="AY788" s="81">
        <f t="shared" si="215"/>
        <v>0</v>
      </c>
      <c r="AZ788" s="82"/>
      <c r="BA788" s="80"/>
      <c r="BB788" s="81">
        <f t="shared" si="216"/>
        <v>0</v>
      </c>
      <c r="BC788" s="82"/>
      <c r="BD788" s="80"/>
      <c r="BE788" s="81">
        <f t="shared" si="217"/>
        <v>0</v>
      </c>
      <c r="BF788" s="82"/>
      <c r="BG788" s="80"/>
      <c r="BH788" s="81">
        <f t="shared" si="218"/>
        <v>0</v>
      </c>
      <c r="BI788" s="82"/>
      <c r="BJ788" s="80"/>
      <c r="BK788" s="81">
        <f t="shared" si="219"/>
        <v>0</v>
      </c>
      <c r="BL788" s="82"/>
      <c r="BM788" s="80"/>
      <c r="BN788" s="81">
        <f t="shared" si="220"/>
        <v>0</v>
      </c>
      <c r="BO788" s="82"/>
    </row>
    <row r="789" spans="1:67" ht="38.25" customHeight="1" thickBot="1">
      <c r="A789" s="71">
        <v>85791</v>
      </c>
      <c r="B789" s="71" t="s">
        <v>2242</v>
      </c>
      <c r="C789" s="221" t="str">
        <f ca="1">IF(V789&gt;0,IF($C$12=B789,COUNT($C$12:C788,1),""),"")</f>
        <v/>
      </c>
      <c r="D789" s="221" t="str">
        <f ca="1">IF(V789&gt;0,IF($D$12=B789,COUNT($D$12:D788,1),""),"")</f>
        <v/>
      </c>
      <c r="E789" s="221" t="str">
        <f ca="1">IF(V789&gt;0,IF($E$12=B789,COUNT($E$12:E788,1),""),"")</f>
        <v/>
      </c>
      <c r="F789" s="221" t="str">
        <f ca="1">IF(V789&gt;0,IF($F$12=B789,COUNT($F$12:F788,1),""),"")</f>
        <v/>
      </c>
      <c r="G789" s="120">
        <v>261011200</v>
      </c>
      <c r="H789" s="115">
        <v>140307</v>
      </c>
      <c r="I789" s="116" t="s">
        <v>776</v>
      </c>
      <c r="J789" s="116" t="s">
        <v>153</v>
      </c>
      <c r="K789" s="324">
        <v>13440000</v>
      </c>
      <c r="L789" s="121">
        <v>421504</v>
      </c>
      <c r="M789" s="117" t="s">
        <v>1263</v>
      </c>
      <c r="N789" s="117" t="s">
        <v>153</v>
      </c>
      <c r="O789" s="324">
        <v>469000</v>
      </c>
      <c r="P789" s="77">
        <f ca="1">SUMIF($W$12:BO789,$P$11,W789:BO789)</f>
        <v>0</v>
      </c>
      <c r="Q789" s="77">
        <f ca="1">SUMIF($W$12:BP789,$P$11,X789:BP789)</f>
        <v>0</v>
      </c>
      <c r="R789" s="77">
        <f ca="1">SUMIF($W$12:BQ789,$P$11,Y789:BQ789)</f>
        <v>0</v>
      </c>
      <c r="S789" s="78">
        <f t="shared" ca="1" si="204"/>
        <v>0</v>
      </c>
      <c r="T789" s="77">
        <f t="shared" ca="1" si="205"/>
        <v>0</v>
      </c>
      <c r="U789" s="77">
        <f t="shared" ca="1" si="206"/>
        <v>0</v>
      </c>
      <c r="V789" s="79">
        <f t="shared" ca="1" si="207"/>
        <v>0</v>
      </c>
      <c r="W789" s="80"/>
      <c r="X789" s="81"/>
      <c r="Y789" s="82"/>
      <c r="Z789" s="80"/>
      <c r="AA789" s="81"/>
      <c r="AB789" s="82"/>
      <c r="AC789" s="80"/>
      <c r="AD789" s="81"/>
      <c r="AE789" s="82"/>
      <c r="AF789" s="80"/>
      <c r="AG789" s="81"/>
      <c r="AH789" s="82"/>
      <c r="AI789" s="80"/>
      <c r="AJ789" s="81"/>
      <c r="AK789" s="82"/>
      <c r="AL789" s="80"/>
      <c r="AM789" s="81"/>
      <c r="AN789" s="82"/>
      <c r="AO789" s="80"/>
      <c r="AP789" s="81">
        <v>0</v>
      </c>
      <c r="AQ789" s="82"/>
      <c r="AR789" s="80"/>
      <c r="AS789" s="81">
        <f t="shared" si="213"/>
        <v>0</v>
      </c>
      <c r="AT789" s="82"/>
      <c r="AU789" s="80"/>
      <c r="AV789" s="81">
        <f t="shared" si="214"/>
        <v>0</v>
      </c>
      <c r="AW789" s="82"/>
      <c r="AX789" s="80"/>
      <c r="AY789" s="81">
        <f t="shared" si="215"/>
        <v>0</v>
      </c>
      <c r="AZ789" s="82"/>
      <c r="BA789" s="80"/>
      <c r="BB789" s="81">
        <f t="shared" si="216"/>
        <v>0</v>
      </c>
      <c r="BC789" s="82"/>
      <c r="BD789" s="80"/>
      <c r="BE789" s="81">
        <f t="shared" si="217"/>
        <v>0</v>
      </c>
      <c r="BF789" s="82"/>
      <c r="BG789" s="80"/>
      <c r="BH789" s="81">
        <f t="shared" si="218"/>
        <v>0</v>
      </c>
      <c r="BI789" s="82"/>
      <c r="BJ789" s="80"/>
      <c r="BK789" s="81">
        <f t="shared" si="219"/>
        <v>0</v>
      </c>
      <c r="BL789" s="82"/>
      <c r="BM789" s="80"/>
      <c r="BN789" s="81">
        <f t="shared" si="220"/>
        <v>0</v>
      </c>
      <c r="BO789" s="82"/>
    </row>
    <row r="790" spans="1:67" ht="38.25" hidden="1" customHeight="1" thickBot="1">
      <c r="A790" s="71">
        <v>85792</v>
      </c>
      <c r="B790" s="71" t="s">
        <v>2242</v>
      </c>
      <c r="C790" s="221" t="str">
        <f ca="1">IF(V790&gt;0,IF($C$12=B790,COUNT($C$12:C789,1),""),"")</f>
        <v/>
      </c>
      <c r="D790" s="221" t="str">
        <f ca="1">IF(V790&gt;0,IF($D$12=B790,COUNT($D$12:D789,1),""),"")</f>
        <v/>
      </c>
      <c r="E790" s="221" t="str">
        <f ca="1">IF(V790&gt;0,IF($E$12=B790,COUNT($E$12:E789,1),""),"")</f>
        <v/>
      </c>
      <c r="F790" s="221" t="str">
        <f ca="1">IF(V790&gt;0,IF($F$12=B790,COUNT($F$12:F789,1),""),"")</f>
        <v/>
      </c>
      <c r="G790" s="120">
        <v>261005600</v>
      </c>
      <c r="H790" s="115">
        <v>140309</v>
      </c>
      <c r="I790" s="116" t="s">
        <v>777</v>
      </c>
      <c r="J790" s="116" t="s">
        <v>153</v>
      </c>
      <c r="K790" s="324">
        <v>1700000</v>
      </c>
      <c r="L790" s="121">
        <v>421505</v>
      </c>
      <c r="M790" s="117" t="s">
        <v>1264</v>
      </c>
      <c r="N790" s="117" t="s">
        <v>153</v>
      </c>
      <c r="O790" s="324">
        <v>421500</v>
      </c>
      <c r="P790" s="77">
        <f ca="1">SUMIF($W$12:BO790,$P$11,W790:BO790)</f>
        <v>0</v>
      </c>
      <c r="Q790" s="77">
        <f ca="1">SUMIF($W$12:BP790,$P$11,X790:BP790)</f>
        <v>0</v>
      </c>
      <c r="R790" s="77">
        <f ca="1">SUMIF($W$12:BQ790,$P$11,Y790:BQ790)</f>
        <v>0</v>
      </c>
      <c r="S790" s="78">
        <f t="shared" ca="1" si="204"/>
        <v>0</v>
      </c>
      <c r="T790" s="77">
        <f t="shared" ca="1" si="205"/>
        <v>0</v>
      </c>
      <c r="U790" s="77">
        <f t="shared" ca="1" si="206"/>
        <v>0</v>
      </c>
      <c r="V790" s="79">
        <f t="shared" ca="1" si="207"/>
        <v>0</v>
      </c>
      <c r="W790" s="80"/>
      <c r="X790" s="81">
        <f t="shared" si="208"/>
        <v>0</v>
      </c>
      <c r="Y790" s="82"/>
      <c r="Z790" s="80"/>
      <c r="AA790" s="81">
        <f t="shared" si="209"/>
        <v>0</v>
      </c>
      <c r="AB790" s="82"/>
      <c r="AC790" s="80"/>
      <c r="AD790" s="81">
        <f t="shared" si="210"/>
        <v>0</v>
      </c>
      <c r="AE790" s="82"/>
      <c r="AF790" s="80"/>
      <c r="AG790" s="81">
        <f t="shared" si="211"/>
        <v>0</v>
      </c>
      <c r="AH790" s="82"/>
      <c r="AI790" s="80"/>
      <c r="AJ790" s="81"/>
      <c r="AK790" s="82"/>
      <c r="AL790" s="80"/>
      <c r="AM790" s="81">
        <v>0</v>
      </c>
      <c r="AN790" s="82"/>
      <c r="AO790" s="80"/>
      <c r="AP790" s="81">
        <v>0</v>
      </c>
      <c r="AQ790" s="82"/>
      <c r="AR790" s="80"/>
      <c r="AS790" s="81"/>
      <c r="AT790" s="82"/>
      <c r="AU790" s="80"/>
      <c r="AV790" s="81"/>
      <c r="AW790" s="82"/>
      <c r="AX790" s="80"/>
      <c r="AY790" s="81"/>
      <c r="AZ790" s="82"/>
      <c r="BA790" s="80"/>
      <c r="BB790" s="81"/>
      <c r="BC790" s="82"/>
      <c r="BD790" s="80"/>
      <c r="BE790" s="81"/>
      <c r="BF790" s="82"/>
      <c r="BG790" s="80"/>
      <c r="BH790" s="81"/>
      <c r="BI790" s="82"/>
      <c r="BJ790" s="80"/>
      <c r="BK790" s="81"/>
      <c r="BL790" s="82"/>
      <c r="BM790" s="80"/>
      <c r="BN790" s="81"/>
      <c r="BO790" s="82"/>
    </row>
    <row r="791" spans="1:67" ht="38.25" hidden="1" customHeight="1" thickBot="1">
      <c r="A791" s="71">
        <v>85793</v>
      </c>
      <c r="B791" s="71" t="s">
        <v>2242</v>
      </c>
      <c r="C791" s="221" t="str">
        <f ca="1">IF(V791&gt;0,IF($C$12=B791,COUNT($C$12:C790,1),""),"")</f>
        <v/>
      </c>
      <c r="D791" s="221" t="str">
        <f ca="1">IF(V791&gt;0,IF($D$12=B791,COUNT($D$12:D790,1),""),"")</f>
        <v/>
      </c>
      <c r="E791" s="221" t="str">
        <f ca="1">IF(V791&gt;0,IF($E$12=B791,COUNT($E$12:E790,1),""),"")</f>
        <v/>
      </c>
      <c r="F791" s="221" t="str">
        <f ca="1">IF(V791&gt;0,IF($F$12=B791,COUNT($F$12:F790,1),""),"")</f>
        <v/>
      </c>
      <c r="G791" s="120">
        <v>261005700</v>
      </c>
      <c r="H791" s="115">
        <v>140310</v>
      </c>
      <c r="I791" s="116" t="s">
        <v>778</v>
      </c>
      <c r="J791" s="116" t="s">
        <v>153</v>
      </c>
      <c r="K791" s="324">
        <v>2500000</v>
      </c>
      <c r="L791" s="121">
        <v>421505</v>
      </c>
      <c r="M791" s="117" t="s">
        <v>1264</v>
      </c>
      <c r="N791" s="117" t="s">
        <v>153</v>
      </c>
      <c r="O791" s="324">
        <v>421500</v>
      </c>
      <c r="P791" s="77">
        <f ca="1">SUMIF($W$12:BO791,$P$11,W791:BO791)</f>
        <v>0</v>
      </c>
      <c r="Q791" s="77">
        <f ca="1">SUMIF($W$12:BP791,$P$11,X791:BP791)</f>
        <v>0</v>
      </c>
      <c r="R791" s="77">
        <f ca="1">SUMIF($W$12:BQ791,$P$11,Y791:BQ791)</f>
        <v>0</v>
      </c>
      <c r="S791" s="78">
        <f t="shared" ca="1" si="204"/>
        <v>0</v>
      </c>
      <c r="T791" s="77">
        <f t="shared" ca="1" si="205"/>
        <v>0</v>
      </c>
      <c r="U791" s="77">
        <f t="shared" ca="1" si="206"/>
        <v>0</v>
      </c>
      <c r="V791" s="79">
        <f t="shared" ca="1" si="207"/>
        <v>0</v>
      </c>
      <c r="W791" s="80"/>
      <c r="X791" s="81">
        <f t="shared" si="208"/>
        <v>0</v>
      </c>
      <c r="Y791" s="82"/>
      <c r="Z791" s="80"/>
      <c r="AA791" s="81">
        <f t="shared" si="209"/>
        <v>0</v>
      </c>
      <c r="AB791" s="82"/>
      <c r="AC791" s="80"/>
      <c r="AD791" s="81">
        <f t="shared" si="210"/>
        <v>0</v>
      </c>
      <c r="AE791" s="82"/>
      <c r="AF791" s="80"/>
      <c r="AG791" s="81">
        <f t="shared" si="211"/>
        <v>0</v>
      </c>
      <c r="AH791" s="82"/>
      <c r="AI791" s="80"/>
      <c r="AJ791" s="81"/>
      <c r="AK791" s="82"/>
      <c r="AL791" s="80"/>
      <c r="AM791" s="81">
        <v>0</v>
      </c>
      <c r="AN791" s="82"/>
      <c r="AO791" s="80"/>
      <c r="AP791" s="81">
        <v>0</v>
      </c>
      <c r="AQ791" s="82"/>
      <c r="AR791" s="80"/>
      <c r="AS791" s="81"/>
      <c r="AT791" s="82"/>
      <c r="AU791" s="80"/>
      <c r="AV791" s="81"/>
      <c r="AW791" s="82"/>
      <c r="AX791" s="80"/>
      <c r="AY791" s="81"/>
      <c r="AZ791" s="82"/>
      <c r="BA791" s="80"/>
      <c r="BB791" s="81"/>
      <c r="BC791" s="82"/>
      <c r="BD791" s="80"/>
      <c r="BE791" s="81"/>
      <c r="BF791" s="82"/>
      <c r="BG791" s="80"/>
      <c r="BH791" s="81"/>
      <c r="BI791" s="82"/>
      <c r="BJ791" s="80"/>
      <c r="BK791" s="81"/>
      <c r="BL791" s="82"/>
      <c r="BM791" s="80"/>
      <c r="BN791" s="81"/>
      <c r="BO791" s="82"/>
    </row>
    <row r="792" spans="1:67" ht="38.25" hidden="1" customHeight="1" thickBot="1">
      <c r="A792" s="71">
        <v>85794</v>
      </c>
      <c r="B792" s="71" t="s">
        <v>2242</v>
      </c>
      <c r="C792" s="221" t="str">
        <f ca="1">IF(V792&gt;0,IF($C$12=B792,COUNT($C$12:C791,1),""),"")</f>
        <v/>
      </c>
      <c r="D792" s="221" t="str">
        <f ca="1">IF(V792&gt;0,IF($D$12=B792,COUNT($D$12:D791,1),""),"")</f>
        <v/>
      </c>
      <c r="E792" s="221" t="str">
        <f ca="1">IF(V792&gt;0,IF($E$12=B792,COUNT($E$12:E791,1),""),"")</f>
        <v/>
      </c>
      <c r="F792" s="221" t="str">
        <f ca="1">IF(V792&gt;0,IF($F$12=B792,COUNT($F$12:F791,1),""),"")</f>
        <v/>
      </c>
      <c r="G792" s="120"/>
      <c r="H792" s="115">
        <v>140415</v>
      </c>
      <c r="I792" s="116" t="s">
        <v>779</v>
      </c>
      <c r="J792" s="116" t="s">
        <v>153</v>
      </c>
      <c r="K792" s="324">
        <v>2950000</v>
      </c>
      <c r="L792" s="121">
        <v>421504</v>
      </c>
      <c r="M792" s="117" t="s">
        <v>1263</v>
      </c>
      <c r="N792" s="117" t="s">
        <v>153</v>
      </c>
      <c r="O792" s="324">
        <v>469000</v>
      </c>
      <c r="P792" s="77">
        <f ca="1">SUMIF($W$12:BO792,$P$11,W792:BO792)</f>
        <v>0</v>
      </c>
      <c r="Q792" s="77">
        <f ca="1">SUMIF($W$12:BP792,$P$11,X792:BP792)</f>
        <v>0</v>
      </c>
      <c r="R792" s="77">
        <f ca="1">SUMIF($W$12:BQ792,$P$11,Y792:BQ792)</f>
        <v>0</v>
      </c>
      <c r="S792" s="78">
        <f t="shared" ca="1" si="204"/>
        <v>0</v>
      </c>
      <c r="T792" s="77">
        <f t="shared" ca="1" si="205"/>
        <v>0</v>
      </c>
      <c r="U792" s="77">
        <f t="shared" ca="1" si="206"/>
        <v>0</v>
      </c>
      <c r="V792" s="79">
        <f t="shared" ca="1" si="207"/>
        <v>0</v>
      </c>
      <c r="W792" s="80"/>
      <c r="X792" s="81">
        <f t="shared" si="208"/>
        <v>0</v>
      </c>
      <c r="Y792" s="82"/>
      <c r="Z792" s="80"/>
      <c r="AA792" s="81">
        <f t="shared" si="209"/>
        <v>0</v>
      </c>
      <c r="AB792" s="82"/>
      <c r="AC792" s="80"/>
      <c r="AD792" s="81">
        <f t="shared" si="210"/>
        <v>0</v>
      </c>
      <c r="AE792" s="82"/>
      <c r="AF792" s="80"/>
      <c r="AG792" s="81">
        <f t="shared" si="211"/>
        <v>0</v>
      </c>
      <c r="AH792" s="82"/>
      <c r="AI792" s="80"/>
      <c r="AJ792" s="81">
        <f t="shared" si="212"/>
        <v>0</v>
      </c>
      <c r="AK792" s="82"/>
      <c r="AL792" s="80"/>
      <c r="AM792" s="81">
        <v>0</v>
      </c>
      <c r="AN792" s="82"/>
      <c r="AO792" s="80"/>
      <c r="AP792" s="81">
        <v>0</v>
      </c>
      <c r="AQ792" s="82"/>
      <c r="AR792" s="80"/>
      <c r="AS792" s="81">
        <f t="shared" si="213"/>
        <v>0</v>
      </c>
      <c r="AT792" s="82"/>
      <c r="AU792" s="80"/>
      <c r="AV792" s="81">
        <f t="shared" si="214"/>
        <v>0</v>
      </c>
      <c r="AW792" s="82"/>
      <c r="AX792" s="80"/>
      <c r="AY792" s="81">
        <f t="shared" si="215"/>
        <v>0</v>
      </c>
      <c r="AZ792" s="82"/>
      <c r="BA792" s="80"/>
      <c r="BB792" s="81">
        <f t="shared" si="216"/>
        <v>0</v>
      </c>
      <c r="BC792" s="82"/>
      <c r="BD792" s="80"/>
      <c r="BE792" s="81">
        <f t="shared" si="217"/>
        <v>0</v>
      </c>
      <c r="BF792" s="82"/>
      <c r="BG792" s="80"/>
      <c r="BH792" s="81">
        <f t="shared" si="218"/>
        <v>0</v>
      </c>
      <c r="BI792" s="82"/>
      <c r="BJ792" s="80"/>
      <c r="BK792" s="81">
        <f t="shared" si="219"/>
        <v>0</v>
      </c>
      <c r="BL792" s="82"/>
      <c r="BM792" s="80"/>
      <c r="BN792" s="81">
        <f t="shared" si="220"/>
        <v>0</v>
      </c>
      <c r="BO792" s="82"/>
    </row>
    <row r="793" spans="1:67" ht="38.25" hidden="1" customHeight="1" thickBot="1">
      <c r="A793" s="71">
        <v>85795</v>
      </c>
      <c r="B793" s="71" t="s">
        <v>2242</v>
      </c>
      <c r="C793" s="221" t="str">
        <f ca="1">IF(V793&gt;0,IF($C$12=B793,COUNT($C$12:C792,1),""),"")</f>
        <v/>
      </c>
      <c r="D793" s="221" t="str">
        <f ca="1">IF(V793&gt;0,IF($D$12=B793,COUNT($D$12:D792,1),""),"")</f>
        <v/>
      </c>
      <c r="E793" s="221" t="str">
        <f ca="1">IF(V793&gt;0,IF($E$12=B793,COUNT($E$12:E792,1),""),"")</f>
        <v/>
      </c>
      <c r="F793" s="221" t="str">
        <f ca="1">IF(V793&gt;0,IF($F$12=B793,COUNT($F$12:F792,1),""),"")</f>
        <v/>
      </c>
      <c r="G793" s="120"/>
      <c r="H793" s="115">
        <v>140416</v>
      </c>
      <c r="I793" s="116" t="s">
        <v>780</v>
      </c>
      <c r="J793" s="116" t="s">
        <v>153</v>
      </c>
      <c r="K793" s="324">
        <v>3400000</v>
      </c>
      <c r="L793" s="121">
        <v>421504</v>
      </c>
      <c r="M793" s="117" t="s">
        <v>1263</v>
      </c>
      <c r="N793" s="117" t="s">
        <v>153</v>
      </c>
      <c r="O793" s="324">
        <v>469000</v>
      </c>
      <c r="P793" s="77">
        <f ca="1">SUMIF($W$12:BO793,$P$11,W793:BO793)</f>
        <v>0</v>
      </c>
      <c r="Q793" s="77">
        <f ca="1">SUMIF($W$12:BP793,$P$11,X793:BP793)</f>
        <v>0</v>
      </c>
      <c r="R793" s="77">
        <f ca="1">SUMIF($W$12:BQ793,$P$11,Y793:BQ793)</f>
        <v>0</v>
      </c>
      <c r="S793" s="78">
        <f t="shared" ca="1" si="204"/>
        <v>0</v>
      </c>
      <c r="T793" s="77">
        <f t="shared" ca="1" si="205"/>
        <v>0</v>
      </c>
      <c r="U793" s="77">
        <f t="shared" ca="1" si="206"/>
        <v>0</v>
      </c>
      <c r="V793" s="79">
        <f t="shared" ca="1" si="207"/>
        <v>0</v>
      </c>
      <c r="W793" s="80"/>
      <c r="X793" s="81">
        <f t="shared" si="208"/>
        <v>0</v>
      </c>
      <c r="Y793" s="82"/>
      <c r="Z793" s="80"/>
      <c r="AA793" s="81">
        <f t="shared" si="209"/>
        <v>0</v>
      </c>
      <c r="AB793" s="82"/>
      <c r="AC793" s="80"/>
      <c r="AD793" s="81">
        <f t="shared" si="210"/>
        <v>0</v>
      </c>
      <c r="AE793" s="82"/>
      <c r="AF793" s="80"/>
      <c r="AG793" s="81">
        <f t="shared" si="211"/>
        <v>0</v>
      </c>
      <c r="AH793" s="82"/>
      <c r="AI793" s="80"/>
      <c r="AJ793" s="81">
        <f t="shared" si="212"/>
        <v>0</v>
      </c>
      <c r="AK793" s="82"/>
      <c r="AL793" s="80"/>
      <c r="AM793" s="81">
        <v>0</v>
      </c>
      <c r="AN793" s="82"/>
      <c r="AO793" s="80"/>
      <c r="AP793" s="81">
        <v>0</v>
      </c>
      <c r="AQ793" s="82"/>
      <c r="AR793" s="80"/>
      <c r="AS793" s="81">
        <f t="shared" si="213"/>
        <v>0</v>
      </c>
      <c r="AT793" s="82"/>
      <c r="AU793" s="80"/>
      <c r="AV793" s="81">
        <f t="shared" si="214"/>
        <v>0</v>
      </c>
      <c r="AW793" s="82"/>
      <c r="AX793" s="80"/>
      <c r="AY793" s="81">
        <f t="shared" si="215"/>
        <v>0</v>
      </c>
      <c r="AZ793" s="82"/>
      <c r="BA793" s="80"/>
      <c r="BB793" s="81">
        <f t="shared" si="216"/>
        <v>0</v>
      </c>
      <c r="BC793" s="82"/>
      <c r="BD793" s="80"/>
      <c r="BE793" s="81">
        <f t="shared" si="217"/>
        <v>0</v>
      </c>
      <c r="BF793" s="82"/>
      <c r="BG793" s="80"/>
      <c r="BH793" s="81">
        <f t="shared" si="218"/>
        <v>0</v>
      </c>
      <c r="BI793" s="82"/>
      <c r="BJ793" s="80"/>
      <c r="BK793" s="81">
        <f t="shared" si="219"/>
        <v>0</v>
      </c>
      <c r="BL793" s="82"/>
      <c r="BM793" s="80"/>
      <c r="BN793" s="81">
        <f t="shared" si="220"/>
        <v>0</v>
      </c>
      <c r="BO793" s="82"/>
    </row>
    <row r="794" spans="1:67" ht="38.25" hidden="1" customHeight="1" thickBot="1">
      <c r="A794" s="71">
        <v>85796</v>
      </c>
      <c r="B794" s="71" t="s">
        <v>2242</v>
      </c>
      <c r="C794" s="221" t="str">
        <f ca="1">IF(V794&gt;0,IF($C$12=B794,COUNT($C$12:C793,1),""),"")</f>
        <v/>
      </c>
      <c r="D794" s="221" t="str">
        <f ca="1">IF(V794&gt;0,IF($D$12=B794,COUNT($D$12:D793,1),""),"")</f>
        <v/>
      </c>
      <c r="E794" s="221" t="str">
        <f ca="1">IF(V794&gt;0,IF($E$12=B794,COUNT($E$12:E793,1),""),"")</f>
        <v/>
      </c>
      <c r="F794" s="221" t="str">
        <f ca="1">IF(V794&gt;0,IF($F$12=B794,COUNT($F$12:F793,1),""),"")</f>
        <v/>
      </c>
      <c r="G794" s="120"/>
      <c r="H794" s="115">
        <v>140417</v>
      </c>
      <c r="I794" s="116" t="s">
        <v>781</v>
      </c>
      <c r="J794" s="116" t="s">
        <v>153</v>
      </c>
      <c r="K794" s="324">
        <v>3800000</v>
      </c>
      <c r="L794" s="121">
        <v>421504</v>
      </c>
      <c r="M794" s="117" t="s">
        <v>1263</v>
      </c>
      <c r="N794" s="117" t="s">
        <v>153</v>
      </c>
      <c r="O794" s="324">
        <v>469000</v>
      </c>
      <c r="P794" s="77">
        <f ca="1">SUMIF($W$12:BO794,$P$11,W794:BO794)</f>
        <v>0</v>
      </c>
      <c r="Q794" s="77">
        <f ca="1">SUMIF($W$12:BP794,$P$11,X794:BP794)</f>
        <v>0</v>
      </c>
      <c r="R794" s="77">
        <f ca="1">SUMIF($W$12:BQ794,$P$11,Y794:BQ794)</f>
        <v>0</v>
      </c>
      <c r="S794" s="78">
        <f t="shared" ca="1" si="204"/>
        <v>0</v>
      </c>
      <c r="T794" s="77">
        <f t="shared" ca="1" si="205"/>
        <v>0</v>
      </c>
      <c r="U794" s="77">
        <f t="shared" ca="1" si="206"/>
        <v>0</v>
      </c>
      <c r="V794" s="79">
        <f t="shared" ca="1" si="207"/>
        <v>0</v>
      </c>
      <c r="W794" s="80"/>
      <c r="X794" s="81">
        <f t="shared" si="208"/>
        <v>0</v>
      </c>
      <c r="Y794" s="82"/>
      <c r="Z794" s="80"/>
      <c r="AA794" s="81">
        <f t="shared" si="209"/>
        <v>0</v>
      </c>
      <c r="AB794" s="82"/>
      <c r="AC794" s="80"/>
      <c r="AD794" s="81">
        <f t="shared" si="210"/>
        <v>0</v>
      </c>
      <c r="AE794" s="82"/>
      <c r="AF794" s="80"/>
      <c r="AG794" s="81">
        <f t="shared" si="211"/>
        <v>0</v>
      </c>
      <c r="AH794" s="82"/>
      <c r="AI794" s="80"/>
      <c r="AJ794" s="81">
        <f t="shared" si="212"/>
        <v>0</v>
      </c>
      <c r="AK794" s="82"/>
      <c r="AL794" s="80"/>
      <c r="AM794" s="81">
        <v>0</v>
      </c>
      <c r="AN794" s="82"/>
      <c r="AO794" s="80"/>
      <c r="AP794" s="81">
        <v>0</v>
      </c>
      <c r="AQ794" s="82"/>
      <c r="AR794" s="80"/>
      <c r="AS794" s="81">
        <f t="shared" si="213"/>
        <v>0</v>
      </c>
      <c r="AT794" s="82"/>
      <c r="AU794" s="80"/>
      <c r="AV794" s="81">
        <f t="shared" si="214"/>
        <v>0</v>
      </c>
      <c r="AW794" s="82"/>
      <c r="AX794" s="80"/>
      <c r="AY794" s="81">
        <f t="shared" si="215"/>
        <v>0</v>
      </c>
      <c r="AZ794" s="82"/>
      <c r="BA794" s="80"/>
      <c r="BB794" s="81">
        <f t="shared" si="216"/>
        <v>0</v>
      </c>
      <c r="BC794" s="82"/>
      <c r="BD794" s="80"/>
      <c r="BE794" s="81">
        <f t="shared" si="217"/>
        <v>0</v>
      </c>
      <c r="BF794" s="82"/>
      <c r="BG794" s="80"/>
      <c r="BH794" s="81">
        <f t="shared" si="218"/>
        <v>0</v>
      </c>
      <c r="BI794" s="82"/>
      <c r="BJ794" s="80"/>
      <c r="BK794" s="81">
        <f t="shared" si="219"/>
        <v>0</v>
      </c>
      <c r="BL794" s="82"/>
      <c r="BM794" s="80"/>
      <c r="BN794" s="81">
        <f t="shared" si="220"/>
        <v>0</v>
      </c>
      <c r="BO794" s="82"/>
    </row>
    <row r="795" spans="1:67" ht="38.25" hidden="1" customHeight="1" thickBot="1">
      <c r="A795" s="71">
        <v>85797</v>
      </c>
      <c r="B795" s="71" t="s">
        <v>2242</v>
      </c>
      <c r="C795" s="221" t="str">
        <f ca="1">IF(V795&gt;0,IF($C$12=B795,COUNT($C$12:C794,1),""),"")</f>
        <v/>
      </c>
      <c r="D795" s="221" t="str">
        <f ca="1">IF(V795&gt;0,IF($D$12=B795,COUNT($D$12:D794,1),""),"")</f>
        <v/>
      </c>
      <c r="E795" s="221" t="str">
        <f ca="1">IF(V795&gt;0,IF($E$12=B795,COUNT($E$12:E794,1),""),"")</f>
        <v/>
      </c>
      <c r="F795" s="221" t="str">
        <f ca="1">IF(V795&gt;0,IF($F$12=B795,COUNT($F$12:F794,1),""),"")</f>
        <v/>
      </c>
      <c r="G795" s="120"/>
      <c r="H795" s="115">
        <v>140421</v>
      </c>
      <c r="I795" s="116" t="s">
        <v>1721</v>
      </c>
      <c r="J795" s="116" t="s">
        <v>153</v>
      </c>
      <c r="K795" s="324">
        <v>4408000</v>
      </c>
      <c r="L795" s="121">
        <v>421504</v>
      </c>
      <c r="M795" s="117" t="s">
        <v>1263</v>
      </c>
      <c r="N795" s="117" t="s">
        <v>153</v>
      </c>
      <c r="O795" s="324">
        <v>469000</v>
      </c>
      <c r="P795" s="77">
        <f ca="1">SUMIF($W$12:BO795,$P$11,W795:BO795)</f>
        <v>0</v>
      </c>
      <c r="Q795" s="77">
        <f ca="1">SUMIF($W$12:BP795,$P$11,X795:BP795)</f>
        <v>0</v>
      </c>
      <c r="R795" s="77">
        <f ca="1">SUMIF($W$12:BQ795,$P$11,Y795:BQ795)</f>
        <v>0</v>
      </c>
      <c r="S795" s="78">
        <f t="shared" ca="1" si="204"/>
        <v>0</v>
      </c>
      <c r="T795" s="77">
        <f t="shared" ca="1" si="205"/>
        <v>0</v>
      </c>
      <c r="U795" s="77">
        <f t="shared" ca="1" si="206"/>
        <v>0</v>
      </c>
      <c r="V795" s="79">
        <f t="shared" ca="1" si="207"/>
        <v>0</v>
      </c>
      <c r="W795" s="80"/>
      <c r="X795" s="81">
        <f t="shared" si="208"/>
        <v>0</v>
      </c>
      <c r="Y795" s="82"/>
      <c r="Z795" s="80"/>
      <c r="AA795" s="81">
        <f t="shared" si="209"/>
        <v>0</v>
      </c>
      <c r="AB795" s="82"/>
      <c r="AC795" s="80"/>
      <c r="AD795" s="81">
        <f t="shared" si="210"/>
        <v>0</v>
      </c>
      <c r="AE795" s="82"/>
      <c r="AF795" s="80"/>
      <c r="AG795" s="81">
        <f t="shared" si="211"/>
        <v>0</v>
      </c>
      <c r="AH795" s="82"/>
      <c r="AI795" s="80"/>
      <c r="AJ795" s="81">
        <f t="shared" si="212"/>
        <v>0</v>
      </c>
      <c r="AK795" s="82"/>
      <c r="AL795" s="80"/>
      <c r="AM795" s="81">
        <v>0</v>
      </c>
      <c r="AN795" s="82"/>
      <c r="AO795" s="80"/>
      <c r="AP795" s="81">
        <v>0</v>
      </c>
      <c r="AQ795" s="82"/>
      <c r="AR795" s="80"/>
      <c r="AS795" s="81">
        <f t="shared" si="213"/>
        <v>0</v>
      </c>
      <c r="AT795" s="82"/>
      <c r="AU795" s="80"/>
      <c r="AV795" s="81">
        <f t="shared" si="214"/>
        <v>0</v>
      </c>
      <c r="AW795" s="82"/>
      <c r="AX795" s="80"/>
      <c r="AY795" s="81">
        <f t="shared" si="215"/>
        <v>0</v>
      </c>
      <c r="AZ795" s="82"/>
      <c r="BA795" s="80"/>
      <c r="BB795" s="81">
        <f t="shared" si="216"/>
        <v>0</v>
      </c>
      <c r="BC795" s="82"/>
      <c r="BD795" s="80"/>
      <c r="BE795" s="81">
        <f t="shared" si="217"/>
        <v>0</v>
      </c>
      <c r="BF795" s="82"/>
      <c r="BG795" s="80"/>
      <c r="BH795" s="81">
        <f t="shared" si="218"/>
        <v>0</v>
      </c>
      <c r="BI795" s="82"/>
      <c r="BJ795" s="80"/>
      <c r="BK795" s="81">
        <f t="shared" si="219"/>
        <v>0</v>
      </c>
      <c r="BL795" s="82"/>
      <c r="BM795" s="80"/>
      <c r="BN795" s="81">
        <f t="shared" si="220"/>
        <v>0</v>
      </c>
      <c r="BO795" s="82"/>
    </row>
    <row r="796" spans="1:67" ht="23.25" hidden="1" customHeight="1" thickBot="1">
      <c r="A796" s="71">
        <v>85798</v>
      </c>
      <c r="B796" s="71" t="s">
        <v>2242</v>
      </c>
      <c r="C796" s="221" t="str">
        <f ca="1">IF(V796&gt;0,IF($C$12=B796,COUNT($C$12:C795,1),""),"")</f>
        <v/>
      </c>
      <c r="D796" s="221" t="str">
        <f ca="1">IF(V796&gt;0,IF($D$12=B796,COUNT($D$12:D795,1),""),"")</f>
        <v/>
      </c>
      <c r="E796" s="221" t="str">
        <f ca="1">IF(V796&gt;0,IF($E$12=B796,COUNT($E$12:E795,1),""),"")</f>
        <v/>
      </c>
      <c r="F796" s="221" t="str">
        <f ca="1">IF(V796&gt;0,IF($F$12=B796,COUNT($F$12:F795,1),""),"")</f>
        <v/>
      </c>
      <c r="G796" s="120"/>
      <c r="H796" s="115">
        <v>140719</v>
      </c>
      <c r="I796" s="116" t="s">
        <v>782</v>
      </c>
      <c r="J796" s="116" t="s">
        <v>238</v>
      </c>
      <c r="K796" s="324">
        <v>631000</v>
      </c>
      <c r="L796" s="121"/>
      <c r="M796" s="117"/>
      <c r="N796" s="117"/>
      <c r="O796" s="324"/>
      <c r="P796" s="77">
        <f ca="1">SUMIF($W$12:BO796,$P$11,W796:BO796)</f>
        <v>0</v>
      </c>
      <c r="Q796" s="77">
        <f ca="1">SUMIF($W$12:BP796,$P$11,X796:BP796)</f>
        <v>0</v>
      </c>
      <c r="R796" s="77">
        <v>0</v>
      </c>
      <c r="S796" s="78">
        <f t="shared" ca="1" si="204"/>
        <v>0</v>
      </c>
      <c r="T796" s="77">
        <f t="shared" ca="1" si="205"/>
        <v>0</v>
      </c>
      <c r="U796" s="77">
        <v>0</v>
      </c>
      <c r="V796" s="79">
        <f t="shared" ca="1" si="207"/>
        <v>0</v>
      </c>
      <c r="W796" s="80"/>
      <c r="X796" s="81">
        <f t="shared" si="208"/>
        <v>0</v>
      </c>
      <c r="Y796" s="82"/>
      <c r="Z796" s="80"/>
      <c r="AA796" s="81">
        <f t="shared" si="209"/>
        <v>0</v>
      </c>
      <c r="AB796" s="82"/>
      <c r="AC796" s="80"/>
      <c r="AD796" s="81">
        <f t="shared" si="210"/>
        <v>0</v>
      </c>
      <c r="AE796" s="82"/>
      <c r="AF796" s="80"/>
      <c r="AG796" s="81">
        <f t="shared" si="211"/>
        <v>0</v>
      </c>
      <c r="AH796" s="82"/>
      <c r="AI796" s="80"/>
      <c r="AJ796" s="81">
        <f t="shared" si="212"/>
        <v>0</v>
      </c>
      <c r="AK796" s="82"/>
      <c r="AL796" s="80"/>
      <c r="AM796" s="81">
        <v>0</v>
      </c>
      <c r="AN796" s="82"/>
      <c r="AO796" s="80"/>
      <c r="AP796" s="81">
        <v>0</v>
      </c>
      <c r="AQ796" s="82"/>
      <c r="AR796" s="80"/>
      <c r="AS796" s="81">
        <f t="shared" si="213"/>
        <v>0</v>
      </c>
      <c r="AT796" s="82"/>
      <c r="AU796" s="80"/>
      <c r="AV796" s="81">
        <f t="shared" si="214"/>
        <v>0</v>
      </c>
      <c r="AW796" s="82"/>
      <c r="AX796" s="80"/>
      <c r="AY796" s="81">
        <f t="shared" si="215"/>
        <v>0</v>
      </c>
      <c r="AZ796" s="82"/>
      <c r="BA796" s="80"/>
      <c r="BB796" s="81">
        <f t="shared" si="216"/>
        <v>0</v>
      </c>
      <c r="BC796" s="82"/>
      <c r="BD796" s="80"/>
      <c r="BE796" s="81">
        <f t="shared" si="217"/>
        <v>0</v>
      </c>
      <c r="BF796" s="82"/>
      <c r="BG796" s="80"/>
      <c r="BH796" s="81">
        <f t="shared" si="218"/>
        <v>0</v>
      </c>
      <c r="BI796" s="82"/>
      <c r="BJ796" s="80"/>
      <c r="BK796" s="81">
        <f t="shared" si="219"/>
        <v>0</v>
      </c>
      <c r="BL796" s="82"/>
      <c r="BM796" s="80"/>
      <c r="BN796" s="81">
        <f t="shared" si="220"/>
        <v>0</v>
      </c>
      <c r="BO796" s="82"/>
    </row>
    <row r="797" spans="1:67" ht="23.25" hidden="1" customHeight="1" thickBot="1">
      <c r="A797" s="71">
        <v>85799</v>
      </c>
      <c r="B797" s="71" t="s">
        <v>2242</v>
      </c>
      <c r="C797" s="221" t="str">
        <f ca="1">IF(V797&gt;0,IF($C$12=B797,COUNT($C$12:C796,1),""),"")</f>
        <v/>
      </c>
      <c r="D797" s="221" t="str">
        <f ca="1">IF(V797&gt;0,IF($D$12=B797,COUNT($D$12:D796,1),""),"")</f>
        <v/>
      </c>
      <c r="E797" s="221" t="str">
        <f ca="1">IF(V797&gt;0,IF($E$12=B797,COUNT($E$12:E796,1),""),"")</f>
        <v/>
      </c>
      <c r="F797" s="221" t="str">
        <f ca="1">IF(V797&gt;0,IF($F$12=B797,COUNT($F$12:F796,1),""),"")</f>
        <v/>
      </c>
      <c r="G797" s="120">
        <v>261010700</v>
      </c>
      <c r="H797" s="115">
        <v>141001</v>
      </c>
      <c r="I797" s="116" t="s">
        <v>783</v>
      </c>
      <c r="J797" s="116" t="s">
        <v>153</v>
      </c>
      <c r="K797" s="324">
        <v>1938000</v>
      </c>
      <c r="L797" s="121">
        <v>423001</v>
      </c>
      <c r="M797" s="117" t="s">
        <v>1402</v>
      </c>
      <c r="N797" s="117" t="s">
        <v>153</v>
      </c>
      <c r="O797" s="324">
        <v>307000</v>
      </c>
      <c r="P797" s="77">
        <f ca="1">SUMIF($W$12:BO797,$P$11,W797:BO797)</f>
        <v>0</v>
      </c>
      <c r="Q797" s="77">
        <f ca="1">SUMIF($W$12:BP797,$P$11,X797:BP797)</f>
        <v>0</v>
      </c>
      <c r="R797" s="77">
        <f ca="1">SUMIF($W$12:BQ797,$P$11,Y797:BQ797)</f>
        <v>0</v>
      </c>
      <c r="S797" s="78">
        <f t="shared" ca="1" si="204"/>
        <v>0</v>
      </c>
      <c r="T797" s="77">
        <f t="shared" ca="1" si="205"/>
        <v>0</v>
      </c>
      <c r="U797" s="77">
        <f t="shared" ca="1" si="206"/>
        <v>0</v>
      </c>
      <c r="V797" s="79">
        <f t="shared" ca="1" si="207"/>
        <v>0</v>
      </c>
      <c r="W797" s="80"/>
      <c r="X797" s="81">
        <f t="shared" si="208"/>
        <v>0</v>
      </c>
      <c r="Y797" s="82"/>
      <c r="Z797" s="80"/>
      <c r="AA797" s="81">
        <f t="shared" si="209"/>
        <v>0</v>
      </c>
      <c r="AB797" s="82"/>
      <c r="AC797" s="80"/>
      <c r="AD797" s="81">
        <f t="shared" si="210"/>
        <v>0</v>
      </c>
      <c r="AE797" s="82"/>
      <c r="AF797" s="80"/>
      <c r="AG797" s="81">
        <f t="shared" si="211"/>
        <v>0</v>
      </c>
      <c r="AH797" s="82"/>
      <c r="AI797" s="80"/>
      <c r="AJ797" s="81">
        <f t="shared" si="212"/>
        <v>0</v>
      </c>
      <c r="AK797" s="82"/>
      <c r="AL797" s="80"/>
      <c r="AM797" s="81">
        <v>0</v>
      </c>
      <c r="AN797" s="82"/>
      <c r="AO797" s="80"/>
      <c r="AP797" s="81">
        <v>0</v>
      </c>
      <c r="AQ797" s="82"/>
      <c r="AR797" s="80"/>
      <c r="AS797" s="81">
        <f t="shared" si="213"/>
        <v>0</v>
      </c>
      <c r="AT797" s="82"/>
      <c r="AU797" s="80"/>
      <c r="AV797" s="81">
        <f t="shared" si="214"/>
        <v>0</v>
      </c>
      <c r="AW797" s="82"/>
      <c r="AX797" s="80"/>
      <c r="AY797" s="81">
        <f t="shared" si="215"/>
        <v>0</v>
      </c>
      <c r="AZ797" s="82"/>
      <c r="BA797" s="80"/>
      <c r="BB797" s="81">
        <f t="shared" si="216"/>
        <v>0</v>
      </c>
      <c r="BC797" s="82"/>
      <c r="BD797" s="80"/>
      <c r="BE797" s="81">
        <f t="shared" si="217"/>
        <v>0</v>
      </c>
      <c r="BF797" s="82"/>
      <c r="BG797" s="80"/>
      <c r="BH797" s="81">
        <f t="shared" si="218"/>
        <v>0</v>
      </c>
      <c r="BI797" s="82"/>
      <c r="BJ797" s="80"/>
      <c r="BK797" s="81">
        <f t="shared" si="219"/>
        <v>0</v>
      </c>
      <c r="BL797" s="82"/>
      <c r="BM797" s="80"/>
      <c r="BN797" s="81">
        <f t="shared" si="220"/>
        <v>0</v>
      </c>
      <c r="BO797" s="82"/>
    </row>
    <row r="798" spans="1:67" ht="23.25" hidden="1" customHeight="1" thickBot="1">
      <c r="A798" s="71">
        <v>85800</v>
      </c>
      <c r="B798" s="71" t="s">
        <v>2242</v>
      </c>
      <c r="C798" s="221" t="str">
        <f ca="1">IF(V798&gt;0,IF($C$12=B798,COUNT($C$12:C797,1),""),"")</f>
        <v/>
      </c>
      <c r="D798" s="221" t="str">
        <f ca="1">IF(V798&gt;0,IF($D$12=B798,COUNT($D$12:D797,1),""),"")</f>
        <v/>
      </c>
      <c r="E798" s="221" t="str">
        <f ca="1">IF(V798&gt;0,IF($E$12=B798,COUNT($E$12:E797,1),""),"")</f>
        <v/>
      </c>
      <c r="F798" s="221" t="str">
        <f ca="1">IF(V798&gt;0,IF($F$12=B798,COUNT($F$12:F797,1),""),"")</f>
        <v/>
      </c>
      <c r="G798" s="120">
        <v>261010750</v>
      </c>
      <c r="H798" s="115">
        <v>141002</v>
      </c>
      <c r="I798" s="116" t="s">
        <v>784</v>
      </c>
      <c r="J798" s="116" t="s">
        <v>153</v>
      </c>
      <c r="K798" s="324">
        <v>1300000</v>
      </c>
      <c r="L798" s="121">
        <v>423001</v>
      </c>
      <c r="M798" s="117" t="s">
        <v>1402</v>
      </c>
      <c r="N798" s="117" t="s">
        <v>153</v>
      </c>
      <c r="O798" s="324">
        <v>307000</v>
      </c>
      <c r="P798" s="77">
        <f ca="1">SUMIF($W$12:BO798,$P$11,W798:BO798)</f>
        <v>0</v>
      </c>
      <c r="Q798" s="77">
        <f ca="1">SUMIF($W$12:BP798,$P$11,X798:BP798)</f>
        <v>0</v>
      </c>
      <c r="R798" s="77">
        <f ca="1">SUMIF($W$12:BQ798,$P$11,Y798:BQ798)</f>
        <v>0</v>
      </c>
      <c r="S798" s="78">
        <f t="shared" ca="1" si="204"/>
        <v>0</v>
      </c>
      <c r="T798" s="77">
        <f t="shared" ca="1" si="205"/>
        <v>0</v>
      </c>
      <c r="U798" s="77">
        <f t="shared" ca="1" si="206"/>
        <v>0</v>
      </c>
      <c r="V798" s="79">
        <f t="shared" ca="1" si="207"/>
        <v>0</v>
      </c>
      <c r="W798" s="80"/>
      <c r="X798" s="81">
        <f t="shared" si="208"/>
        <v>0</v>
      </c>
      <c r="Y798" s="82"/>
      <c r="Z798" s="80"/>
      <c r="AA798" s="81">
        <f t="shared" si="209"/>
        <v>0</v>
      </c>
      <c r="AB798" s="82"/>
      <c r="AC798" s="80"/>
      <c r="AD798" s="81">
        <f t="shared" si="210"/>
        <v>0</v>
      </c>
      <c r="AE798" s="82"/>
      <c r="AF798" s="80"/>
      <c r="AG798" s="81">
        <f t="shared" si="211"/>
        <v>0</v>
      </c>
      <c r="AH798" s="82"/>
      <c r="AI798" s="80"/>
      <c r="AJ798" s="81">
        <f t="shared" si="212"/>
        <v>0</v>
      </c>
      <c r="AK798" s="82"/>
      <c r="AL798" s="80"/>
      <c r="AM798" s="81">
        <v>0</v>
      </c>
      <c r="AN798" s="82"/>
      <c r="AO798" s="80"/>
      <c r="AP798" s="81">
        <v>0</v>
      </c>
      <c r="AQ798" s="82"/>
      <c r="AR798" s="80"/>
      <c r="AS798" s="81">
        <f t="shared" si="213"/>
        <v>0</v>
      </c>
      <c r="AT798" s="82"/>
      <c r="AU798" s="80"/>
      <c r="AV798" s="81">
        <f t="shared" si="214"/>
        <v>0</v>
      </c>
      <c r="AW798" s="82"/>
      <c r="AX798" s="80"/>
      <c r="AY798" s="81">
        <f t="shared" si="215"/>
        <v>0</v>
      </c>
      <c r="AZ798" s="82"/>
      <c r="BA798" s="80"/>
      <c r="BB798" s="81">
        <f t="shared" si="216"/>
        <v>0</v>
      </c>
      <c r="BC798" s="82"/>
      <c r="BD798" s="80"/>
      <c r="BE798" s="81">
        <f t="shared" si="217"/>
        <v>0</v>
      </c>
      <c r="BF798" s="82"/>
      <c r="BG798" s="80"/>
      <c r="BH798" s="81">
        <f t="shared" si="218"/>
        <v>0</v>
      </c>
      <c r="BI798" s="82"/>
      <c r="BJ798" s="80"/>
      <c r="BK798" s="81">
        <f t="shared" si="219"/>
        <v>0</v>
      </c>
      <c r="BL798" s="82"/>
      <c r="BM798" s="80"/>
      <c r="BN798" s="81">
        <f t="shared" si="220"/>
        <v>0</v>
      </c>
      <c r="BO798" s="82"/>
    </row>
    <row r="799" spans="1:67" ht="23.25" hidden="1" customHeight="1" thickBot="1">
      <c r="A799" s="71">
        <v>85801</v>
      </c>
      <c r="B799" s="71" t="s">
        <v>2242</v>
      </c>
      <c r="C799" s="221" t="str">
        <f ca="1">IF(V799&gt;0,IF($C$12=B799,COUNT($C$12:C798,1),""),"")</f>
        <v/>
      </c>
      <c r="D799" s="221" t="str">
        <f ca="1">IF(V799&gt;0,IF($D$12=B799,COUNT($D$12:D798,1),""),"")</f>
        <v/>
      </c>
      <c r="E799" s="221" t="str">
        <f ca="1">IF(V799&gt;0,IF($E$12=B799,COUNT($E$12:E798,1),""),"")</f>
        <v/>
      </c>
      <c r="F799" s="221" t="str">
        <f ca="1">IF(V799&gt;0,IF($F$12=B799,COUNT($F$12:F798,1),""),"")</f>
        <v/>
      </c>
      <c r="G799" s="120">
        <v>261010800</v>
      </c>
      <c r="H799" s="115">
        <v>141003</v>
      </c>
      <c r="I799" s="116" t="s">
        <v>785</v>
      </c>
      <c r="J799" s="116" t="s">
        <v>153</v>
      </c>
      <c r="K799" s="324">
        <v>1660000</v>
      </c>
      <c r="L799" s="121">
        <v>423002</v>
      </c>
      <c r="M799" s="117" t="s">
        <v>1403</v>
      </c>
      <c r="N799" s="117" t="s">
        <v>153</v>
      </c>
      <c r="O799" s="324">
        <v>203500</v>
      </c>
      <c r="P799" s="77">
        <f ca="1">SUMIF($W$12:BO799,$P$11,W799:BO799)</f>
        <v>0</v>
      </c>
      <c r="Q799" s="77">
        <f ca="1">SUMIF($W$12:BP799,$P$11,X799:BP799)</f>
        <v>0</v>
      </c>
      <c r="R799" s="77">
        <f ca="1">SUMIF($W$12:BQ799,$P$11,Y799:BQ799)</f>
        <v>0</v>
      </c>
      <c r="S799" s="78">
        <f t="shared" ca="1" si="204"/>
        <v>0</v>
      </c>
      <c r="T799" s="77">
        <f t="shared" ca="1" si="205"/>
        <v>0</v>
      </c>
      <c r="U799" s="77">
        <f t="shared" ca="1" si="206"/>
        <v>0</v>
      </c>
      <c r="V799" s="79">
        <f t="shared" ca="1" si="207"/>
        <v>0</v>
      </c>
      <c r="W799" s="80"/>
      <c r="X799" s="81">
        <f t="shared" si="208"/>
        <v>0</v>
      </c>
      <c r="Y799" s="82"/>
      <c r="Z799" s="80"/>
      <c r="AA799" s="81">
        <f t="shared" si="209"/>
        <v>0</v>
      </c>
      <c r="AB799" s="82"/>
      <c r="AC799" s="80"/>
      <c r="AD799" s="81">
        <f t="shared" si="210"/>
        <v>0</v>
      </c>
      <c r="AE799" s="82"/>
      <c r="AF799" s="80"/>
      <c r="AG799" s="81">
        <f t="shared" si="211"/>
        <v>0</v>
      </c>
      <c r="AH799" s="82"/>
      <c r="AI799" s="80"/>
      <c r="AJ799" s="81">
        <f t="shared" si="212"/>
        <v>0</v>
      </c>
      <c r="AK799" s="82"/>
      <c r="AL799" s="80"/>
      <c r="AM799" s="81">
        <v>0</v>
      </c>
      <c r="AN799" s="82"/>
      <c r="AO799" s="80"/>
      <c r="AP799" s="81">
        <v>0</v>
      </c>
      <c r="AQ799" s="82"/>
      <c r="AR799" s="80"/>
      <c r="AS799" s="81">
        <f t="shared" si="213"/>
        <v>0</v>
      </c>
      <c r="AT799" s="82"/>
      <c r="AU799" s="80"/>
      <c r="AV799" s="81">
        <f t="shared" si="214"/>
        <v>0</v>
      </c>
      <c r="AW799" s="82"/>
      <c r="AX799" s="80"/>
      <c r="AY799" s="81">
        <f t="shared" si="215"/>
        <v>0</v>
      </c>
      <c r="AZ799" s="82"/>
      <c r="BA799" s="80"/>
      <c r="BB799" s="81">
        <f t="shared" si="216"/>
        <v>0</v>
      </c>
      <c r="BC799" s="82"/>
      <c r="BD799" s="80"/>
      <c r="BE799" s="81">
        <f t="shared" si="217"/>
        <v>0</v>
      </c>
      <c r="BF799" s="82"/>
      <c r="BG799" s="80"/>
      <c r="BH799" s="81">
        <f t="shared" si="218"/>
        <v>0</v>
      </c>
      <c r="BI799" s="82"/>
      <c r="BJ799" s="80"/>
      <c r="BK799" s="81">
        <f t="shared" si="219"/>
        <v>0</v>
      </c>
      <c r="BL799" s="82"/>
      <c r="BM799" s="80"/>
      <c r="BN799" s="81">
        <f t="shared" si="220"/>
        <v>0</v>
      </c>
      <c r="BO799" s="82"/>
    </row>
    <row r="800" spans="1:67" ht="23.25" hidden="1" customHeight="1" thickBot="1">
      <c r="A800" s="71">
        <v>85802</v>
      </c>
      <c r="B800" s="71" t="s">
        <v>2242</v>
      </c>
      <c r="C800" s="221" t="str">
        <f ca="1">IF(V800&gt;0,IF($C$12=B800,COUNT($C$12:C799,1),""),"")</f>
        <v/>
      </c>
      <c r="D800" s="221" t="str">
        <f ca="1">IF(V800&gt;0,IF($D$12=B800,COUNT($D$12:D799,1),""),"")</f>
        <v/>
      </c>
      <c r="E800" s="221" t="str">
        <f ca="1">IF(V800&gt;0,IF($E$12=B800,COUNT($E$12:E799,1),""),"")</f>
        <v/>
      </c>
      <c r="F800" s="221" t="str">
        <f ca="1">IF(V800&gt;0,IF($F$12=B800,COUNT($F$12:F799,1),""),"")</f>
        <v/>
      </c>
      <c r="G800" s="120">
        <v>261010900</v>
      </c>
      <c r="H800" s="115">
        <v>141004</v>
      </c>
      <c r="I800" s="116" t="s">
        <v>786</v>
      </c>
      <c r="J800" s="116" t="s">
        <v>153</v>
      </c>
      <c r="K800" s="324">
        <v>2250000</v>
      </c>
      <c r="L800" s="121">
        <v>423002</v>
      </c>
      <c r="M800" s="117" t="s">
        <v>1403</v>
      </c>
      <c r="N800" s="117" t="s">
        <v>153</v>
      </c>
      <c r="O800" s="324">
        <v>203500</v>
      </c>
      <c r="P800" s="77">
        <f ca="1">SUMIF($W$12:BO800,$P$11,W800:BO800)</f>
        <v>0</v>
      </c>
      <c r="Q800" s="77">
        <f ca="1">SUMIF($W$12:BP800,$P$11,X800:BP800)</f>
        <v>0</v>
      </c>
      <c r="R800" s="77">
        <f ca="1">SUMIF($W$12:BQ800,$P$11,Y800:BQ800)</f>
        <v>0</v>
      </c>
      <c r="S800" s="78">
        <f t="shared" ca="1" si="204"/>
        <v>0</v>
      </c>
      <c r="T800" s="77">
        <f t="shared" ca="1" si="205"/>
        <v>0</v>
      </c>
      <c r="U800" s="77">
        <f t="shared" ca="1" si="206"/>
        <v>0</v>
      </c>
      <c r="V800" s="79">
        <f t="shared" ca="1" si="207"/>
        <v>0</v>
      </c>
      <c r="W800" s="80"/>
      <c r="X800" s="81">
        <f t="shared" si="208"/>
        <v>0</v>
      </c>
      <c r="Y800" s="82"/>
      <c r="Z800" s="80"/>
      <c r="AA800" s="81">
        <f t="shared" si="209"/>
        <v>0</v>
      </c>
      <c r="AB800" s="82"/>
      <c r="AC800" s="80"/>
      <c r="AD800" s="81">
        <f t="shared" si="210"/>
        <v>0</v>
      </c>
      <c r="AE800" s="82"/>
      <c r="AF800" s="80"/>
      <c r="AG800" s="81">
        <f t="shared" si="211"/>
        <v>0</v>
      </c>
      <c r="AH800" s="82"/>
      <c r="AI800" s="80"/>
      <c r="AJ800" s="81">
        <f t="shared" si="212"/>
        <v>0</v>
      </c>
      <c r="AK800" s="82"/>
      <c r="AL800" s="80"/>
      <c r="AM800" s="81">
        <v>0</v>
      </c>
      <c r="AN800" s="82"/>
      <c r="AO800" s="80"/>
      <c r="AP800" s="81">
        <v>0</v>
      </c>
      <c r="AQ800" s="82"/>
      <c r="AR800" s="80"/>
      <c r="AS800" s="81">
        <f t="shared" si="213"/>
        <v>0</v>
      </c>
      <c r="AT800" s="82"/>
      <c r="AU800" s="80"/>
      <c r="AV800" s="81">
        <f t="shared" si="214"/>
        <v>0</v>
      </c>
      <c r="AW800" s="82"/>
      <c r="AX800" s="80"/>
      <c r="AY800" s="81">
        <f t="shared" si="215"/>
        <v>0</v>
      </c>
      <c r="AZ800" s="82"/>
      <c r="BA800" s="80"/>
      <c r="BB800" s="81">
        <f t="shared" si="216"/>
        <v>0</v>
      </c>
      <c r="BC800" s="82"/>
      <c r="BD800" s="80"/>
      <c r="BE800" s="81">
        <f t="shared" si="217"/>
        <v>0</v>
      </c>
      <c r="BF800" s="82"/>
      <c r="BG800" s="80"/>
      <c r="BH800" s="81">
        <f t="shared" si="218"/>
        <v>0</v>
      </c>
      <c r="BI800" s="82"/>
      <c r="BJ800" s="80"/>
      <c r="BK800" s="81">
        <f t="shared" si="219"/>
        <v>0</v>
      </c>
      <c r="BL800" s="82"/>
      <c r="BM800" s="80"/>
      <c r="BN800" s="81">
        <f t="shared" si="220"/>
        <v>0</v>
      </c>
      <c r="BO800" s="82"/>
    </row>
    <row r="801" spans="1:67" ht="23.25" hidden="1" customHeight="1" thickBot="1">
      <c r="A801" s="71">
        <v>85803</v>
      </c>
      <c r="B801" s="71" t="s">
        <v>2242</v>
      </c>
      <c r="C801" s="221" t="str">
        <f ca="1">IF(V801&gt;0,IF($C$12=B801,COUNT($C$12:C800,1),""),"")</f>
        <v/>
      </c>
      <c r="D801" s="221" t="str">
        <f ca="1">IF(V801&gt;0,IF($D$12=B801,COUNT($D$12:D800,1),""),"")</f>
        <v/>
      </c>
      <c r="E801" s="221" t="str">
        <f ca="1">IF(V801&gt;0,IF($E$12=B801,COUNT($E$12:E800,1),""),"")</f>
        <v/>
      </c>
      <c r="F801" s="221" t="str">
        <f ca="1">IF(V801&gt;0,IF($F$12=B801,COUNT($F$12:F800,1),""),"")</f>
        <v/>
      </c>
      <c r="G801" s="120"/>
      <c r="H801" s="115">
        <v>141005</v>
      </c>
      <c r="I801" s="116" t="s">
        <v>787</v>
      </c>
      <c r="J801" s="116" t="s">
        <v>153</v>
      </c>
      <c r="K801" s="324">
        <v>3151000</v>
      </c>
      <c r="L801" s="121">
        <v>423003</v>
      </c>
      <c r="M801" s="117" t="s">
        <v>1404</v>
      </c>
      <c r="N801" s="117" t="s">
        <v>153</v>
      </c>
      <c r="O801" s="324">
        <v>203500</v>
      </c>
      <c r="P801" s="77">
        <f ca="1">SUMIF($W$12:BO801,$P$11,W801:BO801)</f>
        <v>0</v>
      </c>
      <c r="Q801" s="77">
        <f ca="1">SUMIF($W$12:BP801,$P$11,X801:BP801)</f>
        <v>0</v>
      </c>
      <c r="R801" s="77">
        <f ca="1">SUMIF($W$12:BQ801,$P$11,Y801:BQ801)</f>
        <v>0</v>
      </c>
      <c r="S801" s="78">
        <f t="shared" ca="1" si="204"/>
        <v>0</v>
      </c>
      <c r="T801" s="77">
        <f t="shared" ca="1" si="205"/>
        <v>0</v>
      </c>
      <c r="U801" s="77">
        <f t="shared" ca="1" si="206"/>
        <v>0</v>
      </c>
      <c r="V801" s="79">
        <f t="shared" ca="1" si="207"/>
        <v>0</v>
      </c>
      <c r="W801" s="80"/>
      <c r="X801" s="81">
        <f t="shared" si="208"/>
        <v>0</v>
      </c>
      <c r="Y801" s="82"/>
      <c r="Z801" s="80"/>
      <c r="AA801" s="81">
        <f t="shared" si="209"/>
        <v>0</v>
      </c>
      <c r="AB801" s="82"/>
      <c r="AC801" s="80"/>
      <c r="AD801" s="81">
        <f t="shared" si="210"/>
        <v>0</v>
      </c>
      <c r="AE801" s="82"/>
      <c r="AF801" s="80"/>
      <c r="AG801" s="81">
        <f t="shared" si="211"/>
        <v>0</v>
      </c>
      <c r="AH801" s="82"/>
      <c r="AI801" s="80"/>
      <c r="AJ801" s="81">
        <f t="shared" si="212"/>
        <v>0</v>
      </c>
      <c r="AK801" s="82"/>
      <c r="AL801" s="80"/>
      <c r="AM801" s="81">
        <v>0</v>
      </c>
      <c r="AN801" s="82"/>
      <c r="AO801" s="80"/>
      <c r="AP801" s="81">
        <v>0</v>
      </c>
      <c r="AQ801" s="82"/>
      <c r="AR801" s="80"/>
      <c r="AS801" s="81">
        <f t="shared" si="213"/>
        <v>0</v>
      </c>
      <c r="AT801" s="82"/>
      <c r="AU801" s="80"/>
      <c r="AV801" s="81">
        <f t="shared" si="214"/>
        <v>0</v>
      </c>
      <c r="AW801" s="82"/>
      <c r="AX801" s="80"/>
      <c r="AY801" s="81">
        <f t="shared" si="215"/>
        <v>0</v>
      </c>
      <c r="AZ801" s="82"/>
      <c r="BA801" s="80"/>
      <c r="BB801" s="81">
        <f t="shared" si="216"/>
        <v>0</v>
      </c>
      <c r="BC801" s="82"/>
      <c r="BD801" s="80"/>
      <c r="BE801" s="81">
        <f t="shared" si="217"/>
        <v>0</v>
      </c>
      <c r="BF801" s="82"/>
      <c r="BG801" s="80"/>
      <c r="BH801" s="81">
        <f t="shared" si="218"/>
        <v>0</v>
      </c>
      <c r="BI801" s="82"/>
      <c r="BJ801" s="80"/>
      <c r="BK801" s="81">
        <f t="shared" si="219"/>
        <v>0</v>
      </c>
      <c r="BL801" s="82"/>
      <c r="BM801" s="80"/>
      <c r="BN801" s="81">
        <f t="shared" si="220"/>
        <v>0</v>
      </c>
      <c r="BO801" s="82"/>
    </row>
    <row r="802" spans="1:67" ht="23.25" hidden="1" customHeight="1" thickBot="1">
      <c r="A802" s="71">
        <v>85804</v>
      </c>
      <c r="B802" s="71" t="s">
        <v>2242</v>
      </c>
      <c r="C802" s="221" t="str">
        <f ca="1">IF(V802&gt;0,IF($C$12=B802,COUNT($C$12:C801,1),""),"")</f>
        <v/>
      </c>
      <c r="D802" s="221" t="str">
        <f ca="1">IF(V802&gt;0,IF($D$12=B802,COUNT($D$12:D801,1),""),"")</f>
        <v/>
      </c>
      <c r="E802" s="221" t="str">
        <f ca="1">IF(V802&gt;0,IF($E$12=B802,COUNT($E$12:E801,1),""),"")</f>
        <v/>
      </c>
      <c r="F802" s="221" t="str">
        <f ca="1">IF(V802&gt;0,IF($F$12=B802,COUNT($F$12:F801,1),""),"")</f>
        <v/>
      </c>
      <c r="G802" s="120"/>
      <c r="H802" s="115">
        <v>141006</v>
      </c>
      <c r="I802" s="116" t="s">
        <v>788</v>
      </c>
      <c r="J802" s="116" t="s">
        <v>153</v>
      </c>
      <c r="K802" s="324">
        <v>2880000</v>
      </c>
      <c r="L802" s="121">
        <v>421625</v>
      </c>
      <c r="M802" s="117" t="s">
        <v>1292</v>
      </c>
      <c r="N802" s="117" t="s">
        <v>153</v>
      </c>
      <c r="O802" s="324">
        <v>793000</v>
      </c>
      <c r="P802" s="77">
        <f ca="1">SUMIF($W$12:BO802,$P$11,W802:BO802)</f>
        <v>0</v>
      </c>
      <c r="Q802" s="77">
        <f ca="1">SUMIF($W$12:BP802,$P$11,X802:BP802)</f>
        <v>0</v>
      </c>
      <c r="R802" s="77">
        <f ca="1">SUMIF($W$12:BQ802,$P$11,Y802:BQ802)</f>
        <v>0</v>
      </c>
      <c r="S802" s="78">
        <f t="shared" ca="1" si="204"/>
        <v>0</v>
      </c>
      <c r="T802" s="77">
        <f t="shared" ca="1" si="205"/>
        <v>0</v>
      </c>
      <c r="U802" s="77">
        <f t="shared" ca="1" si="206"/>
        <v>0</v>
      </c>
      <c r="V802" s="79">
        <f t="shared" ca="1" si="207"/>
        <v>0</v>
      </c>
      <c r="W802" s="80"/>
      <c r="X802" s="81">
        <f t="shared" si="208"/>
        <v>0</v>
      </c>
      <c r="Y802" s="82"/>
      <c r="Z802" s="80"/>
      <c r="AA802" s="81">
        <f t="shared" si="209"/>
        <v>0</v>
      </c>
      <c r="AB802" s="82"/>
      <c r="AC802" s="80"/>
      <c r="AD802" s="81">
        <f t="shared" si="210"/>
        <v>0</v>
      </c>
      <c r="AE802" s="82"/>
      <c r="AF802" s="80"/>
      <c r="AG802" s="81">
        <f t="shared" si="211"/>
        <v>0</v>
      </c>
      <c r="AH802" s="82"/>
      <c r="AI802" s="80"/>
      <c r="AJ802" s="81">
        <f t="shared" si="212"/>
        <v>0</v>
      </c>
      <c r="AK802" s="82"/>
      <c r="AL802" s="80"/>
      <c r="AM802" s="81">
        <v>0</v>
      </c>
      <c r="AN802" s="82"/>
      <c r="AO802" s="80"/>
      <c r="AP802" s="81">
        <v>0</v>
      </c>
      <c r="AQ802" s="82"/>
      <c r="AR802" s="80"/>
      <c r="AS802" s="81">
        <f t="shared" si="213"/>
        <v>0</v>
      </c>
      <c r="AT802" s="82"/>
      <c r="AU802" s="80"/>
      <c r="AV802" s="81">
        <f t="shared" si="214"/>
        <v>0</v>
      </c>
      <c r="AW802" s="82"/>
      <c r="AX802" s="80"/>
      <c r="AY802" s="81">
        <f t="shared" si="215"/>
        <v>0</v>
      </c>
      <c r="AZ802" s="82"/>
      <c r="BA802" s="80"/>
      <c r="BB802" s="81">
        <f t="shared" si="216"/>
        <v>0</v>
      </c>
      <c r="BC802" s="82"/>
      <c r="BD802" s="80"/>
      <c r="BE802" s="81">
        <f t="shared" si="217"/>
        <v>0</v>
      </c>
      <c r="BF802" s="82"/>
      <c r="BG802" s="80"/>
      <c r="BH802" s="81">
        <f t="shared" si="218"/>
        <v>0</v>
      </c>
      <c r="BI802" s="82"/>
      <c r="BJ802" s="80"/>
      <c r="BK802" s="81">
        <f t="shared" si="219"/>
        <v>0</v>
      </c>
      <c r="BL802" s="82"/>
      <c r="BM802" s="80"/>
      <c r="BN802" s="81">
        <f t="shared" si="220"/>
        <v>0</v>
      </c>
      <c r="BO802" s="82"/>
    </row>
    <row r="803" spans="1:67" ht="34.5" hidden="1" customHeight="1" thickBot="1">
      <c r="A803" s="71">
        <v>85805</v>
      </c>
      <c r="B803" s="71" t="s">
        <v>2242</v>
      </c>
      <c r="C803" s="221" t="str">
        <f ca="1">IF(V803&gt;0,IF($C$12=B803,COUNT($C$12:C802,1),""),"")</f>
        <v/>
      </c>
      <c r="D803" s="221" t="str">
        <f ca="1">IF(V803&gt;0,IF($D$12=B803,COUNT($D$12:D802,1),""),"")</f>
        <v/>
      </c>
      <c r="E803" s="221" t="str">
        <f ca="1">IF(V803&gt;0,IF($E$12=B803,COUNT($E$12:E802,1),""),"")</f>
        <v/>
      </c>
      <c r="F803" s="221" t="str">
        <f ca="1">IF(V803&gt;0,IF($F$12=B803,COUNT($F$12:F802,1),""),"")</f>
        <v/>
      </c>
      <c r="G803" s="120"/>
      <c r="H803" s="115">
        <v>141008</v>
      </c>
      <c r="I803" s="116" t="s">
        <v>789</v>
      </c>
      <c r="J803" s="116" t="s">
        <v>153</v>
      </c>
      <c r="K803" s="324">
        <v>1880000</v>
      </c>
      <c r="L803" s="121">
        <v>423005</v>
      </c>
      <c r="M803" s="117" t="s">
        <v>1406</v>
      </c>
      <c r="N803" s="117" t="s">
        <v>153</v>
      </c>
      <c r="O803" s="324">
        <v>307000</v>
      </c>
      <c r="P803" s="77">
        <f ca="1">SUMIF($W$12:BO803,$P$11,W803:BO803)</f>
        <v>0</v>
      </c>
      <c r="Q803" s="77">
        <f ca="1">SUMIF($W$12:BP803,$P$11,X803:BP803)</f>
        <v>0</v>
      </c>
      <c r="R803" s="77">
        <f ca="1">SUMIF($W$12:BQ803,$P$11,Y803:BQ803)</f>
        <v>0</v>
      </c>
      <c r="S803" s="78">
        <f t="shared" ca="1" si="204"/>
        <v>0</v>
      </c>
      <c r="T803" s="77">
        <f t="shared" ca="1" si="205"/>
        <v>0</v>
      </c>
      <c r="U803" s="77">
        <f t="shared" ca="1" si="206"/>
        <v>0</v>
      </c>
      <c r="V803" s="79">
        <f t="shared" ca="1" si="207"/>
        <v>0</v>
      </c>
      <c r="W803" s="80"/>
      <c r="X803" s="81">
        <f t="shared" si="208"/>
        <v>0</v>
      </c>
      <c r="Y803" s="82"/>
      <c r="Z803" s="80"/>
      <c r="AA803" s="81">
        <f t="shared" si="209"/>
        <v>0</v>
      </c>
      <c r="AB803" s="82"/>
      <c r="AC803" s="80"/>
      <c r="AD803" s="81">
        <f t="shared" si="210"/>
        <v>0</v>
      </c>
      <c r="AE803" s="82"/>
      <c r="AF803" s="80"/>
      <c r="AG803" s="81">
        <f t="shared" si="211"/>
        <v>0</v>
      </c>
      <c r="AH803" s="82"/>
      <c r="AI803" s="80"/>
      <c r="AJ803" s="81">
        <f t="shared" si="212"/>
        <v>0</v>
      </c>
      <c r="AK803" s="82"/>
      <c r="AL803" s="80"/>
      <c r="AM803" s="81">
        <v>0</v>
      </c>
      <c r="AN803" s="82"/>
      <c r="AO803" s="80"/>
      <c r="AP803" s="81">
        <v>0</v>
      </c>
      <c r="AQ803" s="82"/>
      <c r="AR803" s="80"/>
      <c r="AS803" s="81">
        <f t="shared" si="213"/>
        <v>0</v>
      </c>
      <c r="AT803" s="82"/>
      <c r="AU803" s="80"/>
      <c r="AV803" s="81">
        <f t="shared" si="214"/>
        <v>0</v>
      </c>
      <c r="AW803" s="82"/>
      <c r="AX803" s="80"/>
      <c r="AY803" s="81">
        <f t="shared" si="215"/>
        <v>0</v>
      </c>
      <c r="AZ803" s="82"/>
      <c r="BA803" s="80"/>
      <c r="BB803" s="81">
        <f t="shared" si="216"/>
        <v>0</v>
      </c>
      <c r="BC803" s="82"/>
      <c r="BD803" s="80"/>
      <c r="BE803" s="81">
        <f t="shared" si="217"/>
        <v>0</v>
      </c>
      <c r="BF803" s="82"/>
      <c r="BG803" s="80"/>
      <c r="BH803" s="81">
        <f t="shared" si="218"/>
        <v>0</v>
      </c>
      <c r="BI803" s="82"/>
      <c r="BJ803" s="80"/>
      <c r="BK803" s="81">
        <f t="shared" si="219"/>
        <v>0</v>
      </c>
      <c r="BL803" s="82"/>
      <c r="BM803" s="80"/>
      <c r="BN803" s="81">
        <f t="shared" si="220"/>
        <v>0</v>
      </c>
      <c r="BO803" s="82"/>
    </row>
    <row r="804" spans="1:67" ht="23.25" hidden="1" customHeight="1" thickBot="1">
      <c r="A804" s="71">
        <v>85806</v>
      </c>
      <c r="B804" s="71" t="s">
        <v>2242</v>
      </c>
      <c r="C804" s="221" t="str">
        <f ca="1">IF(V804&gt;0,IF($C$12=B804,COUNT($C$12:C803,1),""),"")</f>
        <v/>
      </c>
      <c r="D804" s="221" t="str">
        <f ca="1">IF(V804&gt;0,IF($D$12=B804,COUNT($D$12:D803,1),""),"")</f>
        <v/>
      </c>
      <c r="E804" s="221" t="str">
        <f ca="1">IF(V804&gt;0,IF($E$12=B804,COUNT($E$12:E803,1),""),"")</f>
        <v/>
      </c>
      <c r="F804" s="221" t="str">
        <f ca="1">IF(V804&gt;0,IF($F$12=B804,COUNT($F$12:F803,1),""),"")</f>
        <v/>
      </c>
      <c r="G804" s="120">
        <v>262001800</v>
      </c>
      <c r="H804" s="115">
        <v>141009</v>
      </c>
      <c r="I804" s="116" t="s">
        <v>790</v>
      </c>
      <c r="J804" s="116" t="s">
        <v>153</v>
      </c>
      <c r="K804" s="324">
        <v>400000</v>
      </c>
      <c r="L804" s="121">
        <v>423004</v>
      </c>
      <c r="M804" s="117" t="s">
        <v>1405</v>
      </c>
      <c r="N804" s="117" t="s">
        <v>153</v>
      </c>
      <c r="O804" s="324">
        <v>136500</v>
      </c>
      <c r="P804" s="77">
        <f ca="1">SUMIF($W$12:BO804,$P$11,W804:BO804)</f>
        <v>0</v>
      </c>
      <c r="Q804" s="77">
        <f ca="1">SUMIF($W$12:BP804,$P$11,X804:BP804)</f>
        <v>0</v>
      </c>
      <c r="R804" s="77">
        <f ca="1">SUMIF($W$12:BQ804,$P$11,Y804:BQ804)</f>
        <v>0</v>
      </c>
      <c r="S804" s="78">
        <f t="shared" ca="1" si="204"/>
        <v>0</v>
      </c>
      <c r="T804" s="77">
        <f t="shared" ca="1" si="205"/>
        <v>0</v>
      </c>
      <c r="U804" s="77">
        <f t="shared" ca="1" si="206"/>
        <v>0</v>
      </c>
      <c r="V804" s="79">
        <f t="shared" ca="1" si="207"/>
        <v>0</v>
      </c>
      <c r="W804" s="80"/>
      <c r="X804" s="81">
        <f t="shared" si="208"/>
        <v>0</v>
      </c>
      <c r="Y804" s="82"/>
      <c r="Z804" s="80"/>
      <c r="AA804" s="81">
        <f t="shared" si="209"/>
        <v>0</v>
      </c>
      <c r="AB804" s="82"/>
      <c r="AC804" s="80"/>
      <c r="AD804" s="81">
        <f t="shared" si="210"/>
        <v>0</v>
      </c>
      <c r="AE804" s="82"/>
      <c r="AF804" s="80"/>
      <c r="AG804" s="81">
        <f t="shared" si="211"/>
        <v>0</v>
      </c>
      <c r="AH804" s="82"/>
      <c r="AI804" s="80"/>
      <c r="AJ804" s="81">
        <f t="shared" si="212"/>
        <v>0</v>
      </c>
      <c r="AK804" s="82"/>
      <c r="AL804" s="80"/>
      <c r="AM804" s="81">
        <v>0</v>
      </c>
      <c r="AN804" s="82"/>
      <c r="AO804" s="80"/>
      <c r="AP804" s="81">
        <v>0</v>
      </c>
      <c r="AQ804" s="82"/>
      <c r="AR804" s="80"/>
      <c r="AS804" s="81">
        <f t="shared" si="213"/>
        <v>0</v>
      </c>
      <c r="AT804" s="82"/>
      <c r="AU804" s="80"/>
      <c r="AV804" s="81">
        <f t="shared" si="214"/>
        <v>0</v>
      </c>
      <c r="AW804" s="82"/>
      <c r="AX804" s="80"/>
      <c r="AY804" s="81">
        <f t="shared" si="215"/>
        <v>0</v>
      </c>
      <c r="AZ804" s="82"/>
      <c r="BA804" s="80"/>
      <c r="BB804" s="81">
        <f t="shared" si="216"/>
        <v>0</v>
      </c>
      <c r="BC804" s="82"/>
      <c r="BD804" s="80"/>
      <c r="BE804" s="81">
        <f t="shared" si="217"/>
        <v>0</v>
      </c>
      <c r="BF804" s="82"/>
      <c r="BG804" s="80"/>
      <c r="BH804" s="81">
        <f t="shared" si="218"/>
        <v>0</v>
      </c>
      <c r="BI804" s="82"/>
      <c r="BJ804" s="80"/>
      <c r="BK804" s="81">
        <f t="shared" si="219"/>
        <v>0</v>
      </c>
      <c r="BL804" s="82"/>
      <c r="BM804" s="80"/>
      <c r="BN804" s="81">
        <f t="shared" si="220"/>
        <v>0</v>
      </c>
      <c r="BO804" s="82"/>
    </row>
    <row r="805" spans="1:67" ht="23.25" hidden="1" customHeight="1" thickBot="1">
      <c r="A805" s="71">
        <v>85807</v>
      </c>
      <c r="B805" s="71" t="s">
        <v>2242</v>
      </c>
      <c r="C805" s="221" t="str">
        <f ca="1">IF(V805&gt;0,IF($C$12=B805,COUNT($C$12:C804,1),""),"")</f>
        <v/>
      </c>
      <c r="D805" s="221" t="str">
        <f ca="1">IF(V805&gt;0,IF($D$12=B805,COUNT($D$12:D804,1),""),"")</f>
        <v/>
      </c>
      <c r="E805" s="221" t="str">
        <f ca="1">IF(V805&gt;0,IF($E$12=B805,COUNT($E$12:E804,1),""),"")</f>
        <v/>
      </c>
      <c r="F805" s="221" t="str">
        <f ca="1">IF(V805&gt;0,IF($F$12=B805,COUNT($F$12:F804,1),""),"")</f>
        <v/>
      </c>
      <c r="G805" s="120">
        <v>262002000</v>
      </c>
      <c r="H805" s="115">
        <v>141010</v>
      </c>
      <c r="I805" s="116" t="s">
        <v>791</v>
      </c>
      <c r="J805" s="116" t="s">
        <v>153</v>
      </c>
      <c r="K805" s="324">
        <v>468000</v>
      </c>
      <c r="L805" s="121">
        <v>423004</v>
      </c>
      <c r="M805" s="117" t="s">
        <v>1405</v>
      </c>
      <c r="N805" s="117" t="s">
        <v>153</v>
      </c>
      <c r="O805" s="324">
        <v>136500</v>
      </c>
      <c r="P805" s="77">
        <f ca="1">SUMIF($W$12:BO805,$P$11,W805:BO805)</f>
        <v>0</v>
      </c>
      <c r="Q805" s="77">
        <f ca="1">SUMIF($W$12:BP805,$P$11,X805:BP805)</f>
        <v>0</v>
      </c>
      <c r="R805" s="77">
        <f ca="1">SUMIF($W$12:BQ805,$P$11,Y805:BQ805)</f>
        <v>0</v>
      </c>
      <c r="S805" s="78">
        <f t="shared" ca="1" si="204"/>
        <v>0</v>
      </c>
      <c r="T805" s="77">
        <f t="shared" ca="1" si="205"/>
        <v>0</v>
      </c>
      <c r="U805" s="77">
        <f t="shared" ca="1" si="206"/>
        <v>0</v>
      </c>
      <c r="V805" s="79">
        <f t="shared" ca="1" si="207"/>
        <v>0</v>
      </c>
      <c r="W805" s="80"/>
      <c r="X805" s="81">
        <f t="shared" si="208"/>
        <v>0</v>
      </c>
      <c r="Y805" s="82"/>
      <c r="Z805" s="80"/>
      <c r="AA805" s="81">
        <f t="shared" si="209"/>
        <v>0</v>
      </c>
      <c r="AB805" s="82"/>
      <c r="AC805" s="80"/>
      <c r="AD805" s="81">
        <f t="shared" si="210"/>
        <v>0</v>
      </c>
      <c r="AE805" s="82"/>
      <c r="AF805" s="80"/>
      <c r="AG805" s="81">
        <f t="shared" si="211"/>
        <v>0</v>
      </c>
      <c r="AH805" s="82"/>
      <c r="AI805" s="80"/>
      <c r="AJ805" s="81">
        <f t="shared" si="212"/>
        <v>0</v>
      </c>
      <c r="AK805" s="82"/>
      <c r="AL805" s="80"/>
      <c r="AM805" s="81">
        <v>0</v>
      </c>
      <c r="AN805" s="82"/>
      <c r="AO805" s="80"/>
      <c r="AP805" s="81">
        <v>0</v>
      </c>
      <c r="AQ805" s="82"/>
      <c r="AR805" s="80"/>
      <c r="AS805" s="81">
        <f t="shared" si="213"/>
        <v>0</v>
      </c>
      <c r="AT805" s="82"/>
      <c r="AU805" s="80"/>
      <c r="AV805" s="81">
        <f t="shared" si="214"/>
        <v>0</v>
      </c>
      <c r="AW805" s="82"/>
      <c r="AX805" s="80"/>
      <c r="AY805" s="81">
        <f t="shared" si="215"/>
        <v>0</v>
      </c>
      <c r="AZ805" s="82"/>
      <c r="BA805" s="80"/>
      <c r="BB805" s="81">
        <f t="shared" si="216"/>
        <v>0</v>
      </c>
      <c r="BC805" s="82"/>
      <c r="BD805" s="80"/>
      <c r="BE805" s="81">
        <f t="shared" si="217"/>
        <v>0</v>
      </c>
      <c r="BF805" s="82"/>
      <c r="BG805" s="80"/>
      <c r="BH805" s="81">
        <f t="shared" si="218"/>
        <v>0</v>
      </c>
      <c r="BI805" s="82"/>
      <c r="BJ805" s="80"/>
      <c r="BK805" s="81">
        <f t="shared" si="219"/>
        <v>0</v>
      </c>
      <c r="BL805" s="82"/>
      <c r="BM805" s="80"/>
      <c r="BN805" s="81">
        <f t="shared" si="220"/>
        <v>0</v>
      </c>
      <c r="BO805" s="82"/>
    </row>
    <row r="806" spans="1:67" ht="23.25" hidden="1" customHeight="1" thickBot="1">
      <c r="A806" s="71">
        <v>85808</v>
      </c>
      <c r="B806" s="71" t="s">
        <v>2242</v>
      </c>
      <c r="C806" s="221" t="str">
        <f ca="1">IF(V806&gt;0,IF($C$12=B806,COUNT($C$12:C805,1),""),"")</f>
        <v/>
      </c>
      <c r="D806" s="221" t="str">
        <f ca="1">IF(V806&gt;0,IF($D$12=B806,COUNT($D$12:D805,1),""),"")</f>
        <v/>
      </c>
      <c r="E806" s="221" t="str">
        <f ca="1">IF(V806&gt;0,IF($E$12=B806,COUNT($E$12:E805,1),""),"")</f>
        <v/>
      </c>
      <c r="F806" s="221" t="str">
        <f ca="1">IF(V806&gt;0,IF($F$12=B806,COUNT($F$12:F805,1),""),"")</f>
        <v/>
      </c>
      <c r="G806" s="120">
        <v>262001600</v>
      </c>
      <c r="H806" s="115">
        <v>141011</v>
      </c>
      <c r="I806" s="116" t="s">
        <v>792</v>
      </c>
      <c r="J806" s="116" t="s">
        <v>153</v>
      </c>
      <c r="K806" s="324">
        <v>400000</v>
      </c>
      <c r="L806" s="121">
        <v>423004</v>
      </c>
      <c r="M806" s="117" t="s">
        <v>1405</v>
      </c>
      <c r="N806" s="117" t="s">
        <v>153</v>
      </c>
      <c r="O806" s="324">
        <v>136500</v>
      </c>
      <c r="P806" s="77">
        <f ca="1">SUMIF($W$12:BO806,$P$11,W806:BO806)</f>
        <v>0</v>
      </c>
      <c r="Q806" s="77">
        <f ca="1">SUMIF($W$12:BP806,$P$11,X806:BP806)</f>
        <v>0</v>
      </c>
      <c r="R806" s="77">
        <f ca="1">SUMIF($W$12:BQ806,$P$11,Y806:BQ806)</f>
        <v>0</v>
      </c>
      <c r="S806" s="78">
        <f t="shared" ca="1" si="204"/>
        <v>0</v>
      </c>
      <c r="T806" s="77">
        <f t="shared" ca="1" si="205"/>
        <v>0</v>
      </c>
      <c r="U806" s="77">
        <f t="shared" ca="1" si="206"/>
        <v>0</v>
      </c>
      <c r="V806" s="79">
        <f t="shared" ca="1" si="207"/>
        <v>0</v>
      </c>
      <c r="W806" s="80"/>
      <c r="X806" s="81">
        <f t="shared" si="208"/>
        <v>0</v>
      </c>
      <c r="Y806" s="82"/>
      <c r="Z806" s="80"/>
      <c r="AA806" s="81">
        <f t="shared" si="209"/>
        <v>0</v>
      </c>
      <c r="AB806" s="82"/>
      <c r="AC806" s="80"/>
      <c r="AD806" s="81">
        <f t="shared" si="210"/>
        <v>0</v>
      </c>
      <c r="AE806" s="82"/>
      <c r="AF806" s="80"/>
      <c r="AG806" s="81">
        <f t="shared" si="211"/>
        <v>0</v>
      </c>
      <c r="AH806" s="82"/>
      <c r="AI806" s="80"/>
      <c r="AJ806" s="81">
        <f t="shared" si="212"/>
        <v>0</v>
      </c>
      <c r="AK806" s="82"/>
      <c r="AL806" s="80"/>
      <c r="AM806" s="81">
        <v>0</v>
      </c>
      <c r="AN806" s="82"/>
      <c r="AO806" s="80"/>
      <c r="AP806" s="81">
        <v>0</v>
      </c>
      <c r="AQ806" s="82"/>
      <c r="AR806" s="80"/>
      <c r="AS806" s="81">
        <f t="shared" si="213"/>
        <v>0</v>
      </c>
      <c r="AT806" s="82"/>
      <c r="AU806" s="80"/>
      <c r="AV806" s="81">
        <f t="shared" si="214"/>
        <v>0</v>
      </c>
      <c r="AW806" s="82"/>
      <c r="AX806" s="80"/>
      <c r="AY806" s="81">
        <f t="shared" si="215"/>
        <v>0</v>
      </c>
      <c r="AZ806" s="82"/>
      <c r="BA806" s="80"/>
      <c r="BB806" s="81">
        <f t="shared" si="216"/>
        <v>0</v>
      </c>
      <c r="BC806" s="82"/>
      <c r="BD806" s="80"/>
      <c r="BE806" s="81">
        <f t="shared" si="217"/>
        <v>0</v>
      </c>
      <c r="BF806" s="82"/>
      <c r="BG806" s="80"/>
      <c r="BH806" s="81">
        <f t="shared" si="218"/>
        <v>0</v>
      </c>
      <c r="BI806" s="82"/>
      <c r="BJ806" s="80"/>
      <c r="BK806" s="81">
        <f t="shared" si="219"/>
        <v>0</v>
      </c>
      <c r="BL806" s="82"/>
      <c r="BM806" s="80"/>
      <c r="BN806" s="81">
        <f t="shared" si="220"/>
        <v>0</v>
      </c>
      <c r="BO806" s="82"/>
    </row>
    <row r="807" spans="1:67" ht="23.25" customHeight="1" thickBot="1">
      <c r="A807" s="71">
        <v>85809</v>
      </c>
      <c r="B807" s="71" t="s">
        <v>2242</v>
      </c>
      <c r="C807" s="221" t="str">
        <f ca="1">IF(V807&gt;0,IF($C$12=B807,COUNT($C$12:C806,1),""),"")</f>
        <v/>
      </c>
      <c r="D807" s="221" t="str">
        <f ca="1">IF(V807&gt;0,IF($D$12=B807,COUNT($D$12:D806,1),""),"")</f>
        <v/>
      </c>
      <c r="E807" s="221" t="str">
        <f ca="1">IF(V807&gt;0,IF($E$12=B807,COUNT($E$12:E806,1),""),"")</f>
        <v/>
      </c>
      <c r="F807" s="221" t="str">
        <f ca="1">IF(V807&gt;0,IF($F$12=B807,COUNT($F$12:F806,1),""),"")</f>
        <v/>
      </c>
      <c r="G807" s="120">
        <v>262003410</v>
      </c>
      <c r="H807" s="115">
        <v>141012</v>
      </c>
      <c r="I807" s="116" t="s">
        <v>793</v>
      </c>
      <c r="J807" s="116" t="s">
        <v>153</v>
      </c>
      <c r="K807" s="324">
        <v>350000</v>
      </c>
      <c r="L807" s="121">
        <v>423004</v>
      </c>
      <c r="M807" s="117" t="s">
        <v>1405</v>
      </c>
      <c r="N807" s="117" t="s">
        <v>153</v>
      </c>
      <c r="O807" s="324">
        <v>136500</v>
      </c>
      <c r="P807" s="77">
        <f ca="1">SUMIF($W$12:BO807,$P$11,W807:BO807)</f>
        <v>0</v>
      </c>
      <c r="Q807" s="77">
        <f ca="1">SUMIF($W$12:BP807,$P$11,X807:BP807)</f>
        <v>0</v>
      </c>
      <c r="R807" s="77">
        <f ca="1">SUMIF($W$12:BQ807,$P$11,Y807:BQ807)</f>
        <v>0</v>
      </c>
      <c r="S807" s="78">
        <f t="shared" ca="1" si="204"/>
        <v>0</v>
      </c>
      <c r="T807" s="77">
        <f t="shared" ca="1" si="205"/>
        <v>0</v>
      </c>
      <c r="U807" s="77">
        <f t="shared" ca="1" si="206"/>
        <v>0</v>
      </c>
      <c r="V807" s="79">
        <f t="shared" ca="1" si="207"/>
        <v>0</v>
      </c>
      <c r="W807" s="80"/>
      <c r="X807" s="81"/>
      <c r="Y807" s="82"/>
      <c r="Z807" s="80"/>
      <c r="AA807" s="81"/>
      <c r="AB807" s="82"/>
      <c r="AC807" s="80"/>
      <c r="AD807" s="81"/>
      <c r="AE807" s="82"/>
      <c r="AF807" s="80"/>
      <c r="AG807" s="81"/>
      <c r="AH807" s="82"/>
      <c r="AI807" s="80"/>
      <c r="AJ807" s="81"/>
      <c r="AK807" s="82"/>
      <c r="AL807" s="80"/>
      <c r="AM807" s="81"/>
      <c r="AN807" s="82"/>
      <c r="AO807" s="80"/>
      <c r="AP807" s="81">
        <v>0</v>
      </c>
      <c r="AQ807" s="82"/>
      <c r="AR807" s="80"/>
      <c r="AS807" s="81"/>
      <c r="AT807" s="82"/>
      <c r="AU807" s="80"/>
      <c r="AV807" s="81"/>
      <c r="AW807" s="82"/>
      <c r="AX807" s="80"/>
      <c r="AY807" s="81"/>
      <c r="AZ807" s="82"/>
      <c r="BA807" s="80"/>
      <c r="BB807" s="81"/>
      <c r="BC807" s="82"/>
      <c r="BD807" s="80"/>
      <c r="BE807" s="81"/>
      <c r="BF807" s="82"/>
      <c r="BG807" s="80"/>
      <c r="BH807" s="81"/>
      <c r="BI807" s="82"/>
      <c r="BJ807" s="80"/>
      <c r="BK807" s="81"/>
      <c r="BL807" s="82"/>
      <c r="BM807" s="80"/>
      <c r="BN807" s="81"/>
      <c r="BO807" s="82"/>
    </row>
    <row r="808" spans="1:67" ht="23.25" customHeight="1" thickBot="1">
      <c r="A808" s="71">
        <v>85810</v>
      </c>
      <c r="B808" s="71" t="s">
        <v>2242</v>
      </c>
      <c r="C808" s="221">
        <f ca="1">IF(V808&gt;0,IF($C$12=B808,COUNT($C$12:C807,1),""),"")</f>
        <v>6</v>
      </c>
      <c r="D808" s="221" t="str">
        <f ca="1">IF(V808&gt;0,IF($D$12=B808,COUNT($D$12:D807,1),""),"")</f>
        <v/>
      </c>
      <c r="E808" s="221" t="str">
        <f ca="1">IF(V808&gt;0,IF($E$12=B808,COUNT($E$12:E807,1),""),"")</f>
        <v/>
      </c>
      <c r="F808" s="221" t="str">
        <f ca="1">IF(V808&gt;0,IF($F$12=B808,COUNT($F$12:F807,1),""),"")</f>
        <v/>
      </c>
      <c r="G808" s="120">
        <v>231001300</v>
      </c>
      <c r="H808" s="115">
        <v>141158</v>
      </c>
      <c r="I808" s="116" t="s">
        <v>1696</v>
      </c>
      <c r="J808" s="116" t="s">
        <v>153</v>
      </c>
      <c r="K808" s="324">
        <v>374000</v>
      </c>
      <c r="L808" s="121"/>
      <c r="M808" s="117"/>
      <c r="N808" s="117"/>
      <c r="O808" s="324"/>
      <c r="P808" s="77">
        <f ca="1">SUMIF($W$12:BO808,$P$11,W808:BO808)</f>
        <v>1</v>
      </c>
      <c r="Q808" s="77">
        <f ca="1">SUMIF($W$12:BP808,$P$11,X808:BP808)</f>
        <v>1</v>
      </c>
      <c r="R808" s="77">
        <v>0</v>
      </c>
      <c r="S808" s="78">
        <f t="shared" ca="1" si="204"/>
        <v>374000</v>
      </c>
      <c r="T808" s="77">
        <f t="shared" ca="1" si="205"/>
        <v>0</v>
      </c>
      <c r="U808" s="77">
        <v>0</v>
      </c>
      <c r="V808" s="79">
        <f t="shared" ca="1" si="207"/>
        <v>374000</v>
      </c>
      <c r="W808" s="80"/>
      <c r="X808" s="81"/>
      <c r="Y808" s="82"/>
      <c r="Z808" s="80"/>
      <c r="AA808" s="81"/>
      <c r="AB808" s="82"/>
      <c r="AC808" s="80"/>
      <c r="AD808" s="81"/>
      <c r="AE808" s="82"/>
      <c r="AF808" s="80"/>
      <c r="AG808" s="81"/>
      <c r="AH808" s="82"/>
      <c r="AI808" s="80"/>
      <c r="AJ808" s="81"/>
      <c r="AK808" s="82"/>
      <c r="AL808" s="80"/>
      <c r="AM808" s="81"/>
      <c r="AN808" s="82"/>
      <c r="AO808" s="80">
        <v>1</v>
      </c>
      <c r="AP808" s="81">
        <v>1</v>
      </c>
      <c r="AQ808" s="82"/>
      <c r="AR808" s="80"/>
      <c r="AS808" s="81"/>
      <c r="AT808" s="82"/>
      <c r="AU808" s="80"/>
      <c r="AV808" s="81"/>
      <c r="AW808" s="82"/>
      <c r="AX808" s="80"/>
      <c r="AY808" s="81"/>
      <c r="AZ808" s="82"/>
      <c r="BA808" s="80"/>
      <c r="BB808" s="81"/>
      <c r="BC808" s="82"/>
      <c r="BD808" s="80"/>
      <c r="BE808" s="81"/>
      <c r="BF808" s="82"/>
      <c r="BG808" s="80"/>
      <c r="BH808" s="81"/>
      <c r="BI808" s="82"/>
      <c r="BJ808" s="80"/>
      <c r="BK808" s="81"/>
      <c r="BL808" s="82"/>
      <c r="BM808" s="80"/>
      <c r="BN808" s="81"/>
      <c r="BO808" s="82"/>
    </row>
    <row r="809" spans="1:67" ht="23.25" customHeight="1" thickBot="1">
      <c r="A809" s="71">
        <v>85811</v>
      </c>
      <c r="B809" s="71" t="s">
        <v>2242</v>
      </c>
      <c r="C809" s="221" t="str">
        <f ca="1">IF(V809&gt;0,IF($C$12=B809,COUNT($C$12:C808,1),""),"")</f>
        <v/>
      </c>
      <c r="D809" s="221" t="str">
        <f ca="1">IF(V809&gt;0,IF($D$12=B809,COUNT($D$12:D808,1),""),"")</f>
        <v/>
      </c>
      <c r="E809" s="221" t="str">
        <f ca="1">IF(V809&gt;0,IF($E$12=B809,COUNT($E$12:E808,1),""),"")</f>
        <v/>
      </c>
      <c r="F809" s="221" t="str">
        <f ca="1">IF(V809&gt;0,IF($F$12=B809,COUNT($F$12:F808,1),""),"")</f>
        <v/>
      </c>
      <c r="G809" s="120">
        <v>231001320</v>
      </c>
      <c r="H809" s="115">
        <v>141159</v>
      </c>
      <c r="I809" s="116" t="s">
        <v>794</v>
      </c>
      <c r="J809" s="116" t="s">
        <v>153</v>
      </c>
      <c r="K809" s="324">
        <v>380000</v>
      </c>
      <c r="L809" s="121"/>
      <c r="M809" s="117"/>
      <c r="N809" s="117"/>
      <c r="O809" s="324"/>
      <c r="P809" s="77">
        <f ca="1">SUMIF($W$12:BO809,$P$11,W809:BO809)</f>
        <v>0</v>
      </c>
      <c r="Q809" s="77">
        <f ca="1">SUMIF($W$12:BP809,$P$11,X809:BP809)</f>
        <v>0</v>
      </c>
      <c r="R809" s="77">
        <v>0</v>
      </c>
      <c r="S809" s="78">
        <f t="shared" ca="1" si="204"/>
        <v>0</v>
      </c>
      <c r="T809" s="77">
        <f t="shared" ca="1" si="205"/>
        <v>0</v>
      </c>
      <c r="U809" s="77">
        <v>0</v>
      </c>
      <c r="V809" s="79">
        <f t="shared" ca="1" si="207"/>
        <v>0</v>
      </c>
      <c r="W809" s="80"/>
      <c r="X809" s="81"/>
      <c r="Y809" s="82"/>
      <c r="Z809" s="80"/>
      <c r="AA809" s="81"/>
      <c r="AB809" s="82"/>
      <c r="AC809" s="80"/>
      <c r="AD809" s="81"/>
      <c r="AE809" s="82"/>
      <c r="AF809" s="80"/>
      <c r="AG809" s="81"/>
      <c r="AH809" s="82"/>
      <c r="AI809" s="80"/>
      <c r="AJ809" s="81"/>
      <c r="AK809" s="82"/>
      <c r="AL809" s="80"/>
      <c r="AM809" s="81"/>
      <c r="AN809" s="82"/>
      <c r="AO809" s="80"/>
      <c r="AP809" s="81">
        <v>0</v>
      </c>
      <c r="AQ809" s="82"/>
      <c r="AR809" s="80"/>
      <c r="AS809" s="81"/>
      <c r="AT809" s="82"/>
      <c r="AU809" s="80"/>
      <c r="AV809" s="81"/>
      <c r="AW809" s="82"/>
      <c r="AX809" s="80"/>
      <c r="AY809" s="81"/>
      <c r="AZ809" s="82"/>
      <c r="BA809" s="80"/>
      <c r="BB809" s="81"/>
      <c r="BC809" s="82"/>
      <c r="BD809" s="80"/>
      <c r="BE809" s="81"/>
      <c r="BF809" s="82"/>
      <c r="BG809" s="80"/>
      <c r="BH809" s="81"/>
      <c r="BI809" s="82"/>
      <c r="BJ809" s="80"/>
      <c r="BK809" s="81"/>
      <c r="BL809" s="82"/>
      <c r="BM809" s="80"/>
      <c r="BN809" s="81"/>
      <c r="BO809" s="82"/>
    </row>
    <row r="810" spans="1:67" ht="23.25" customHeight="1" thickBot="1">
      <c r="A810" s="71">
        <v>85812</v>
      </c>
      <c r="B810" s="71" t="s">
        <v>2242</v>
      </c>
      <c r="C810" s="221" t="str">
        <f ca="1">IF(V810&gt;0,IF($C$12=B810,COUNT($C$12:C809,1),""),"")</f>
        <v/>
      </c>
      <c r="D810" s="221" t="str">
        <f ca="1">IF(V810&gt;0,IF($D$12=B810,COUNT($D$12:D809,1),""),"")</f>
        <v/>
      </c>
      <c r="E810" s="221" t="str">
        <f ca="1">IF(V810&gt;0,IF($E$12=B810,COUNT($E$12:E809,1),""),"")</f>
        <v/>
      </c>
      <c r="F810" s="221" t="str">
        <f ca="1">IF(V810&gt;0,IF($F$12=B810,COUNT($F$12:F809,1),""),"")</f>
        <v/>
      </c>
      <c r="G810" s="120">
        <v>231001310</v>
      </c>
      <c r="H810" s="115">
        <v>141160</v>
      </c>
      <c r="I810" s="116" t="s">
        <v>795</v>
      </c>
      <c r="J810" s="116" t="s">
        <v>153</v>
      </c>
      <c r="K810" s="324">
        <v>410000</v>
      </c>
      <c r="L810" s="121"/>
      <c r="M810" s="117"/>
      <c r="N810" s="117"/>
      <c r="O810" s="324"/>
      <c r="P810" s="77">
        <f ca="1">SUMIF($W$12:BO810,$P$11,W810:BO810)</f>
        <v>0</v>
      </c>
      <c r="Q810" s="77">
        <f ca="1">SUMIF($W$12:BP810,$P$11,X810:BP810)</f>
        <v>0</v>
      </c>
      <c r="R810" s="77">
        <v>0</v>
      </c>
      <c r="S810" s="78">
        <f t="shared" ca="1" si="204"/>
        <v>0</v>
      </c>
      <c r="T810" s="77">
        <f t="shared" ca="1" si="205"/>
        <v>0</v>
      </c>
      <c r="U810" s="77">
        <v>0</v>
      </c>
      <c r="V810" s="79">
        <f t="shared" ca="1" si="207"/>
        <v>0</v>
      </c>
      <c r="W810" s="80"/>
      <c r="X810" s="81"/>
      <c r="Y810" s="82"/>
      <c r="Z810" s="80"/>
      <c r="AA810" s="81"/>
      <c r="AB810" s="82"/>
      <c r="AC810" s="80"/>
      <c r="AD810" s="81"/>
      <c r="AE810" s="82"/>
      <c r="AF810" s="80"/>
      <c r="AG810" s="81"/>
      <c r="AH810" s="82"/>
      <c r="AI810" s="80"/>
      <c r="AJ810" s="81"/>
      <c r="AK810" s="82"/>
      <c r="AL810" s="80"/>
      <c r="AM810" s="81"/>
      <c r="AN810" s="82"/>
      <c r="AO810" s="80"/>
      <c r="AP810" s="81">
        <v>0</v>
      </c>
      <c r="AQ810" s="82"/>
      <c r="AR810" s="80"/>
      <c r="AS810" s="81"/>
      <c r="AT810" s="82"/>
      <c r="AU810" s="80"/>
      <c r="AV810" s="81"/>
      <c r="AW810" s="82"/>
      <c r="AX810" s="80"/>
      <c r="AY810" s="81"/>
      <c r="AZ810" s="82"/>
      <c r="BA810" s="80"/>
      <c r="BB810" s="81"/>
      <c r="BC810" s="82"/>
      <c r="BD810" s="80"/>
      <c r="BE810" s="81"/>
      <c r="BF810" s="82"/>
      <c r="BG810" s="80"/>
      <c r="BH810" s="81"/>
      <c r="BI810" s="82"/>
      <c r="BJ810" s="80"/>
      <c r="BK810" s="81"/>
      <c r="BL810" s="82"/>
      <c r="BM810" s="80"/>
      <c r="BN810" s="81"/>
      <c r="BO810" s="82"/>
    </row>
    <row r="811" spans="1:67" ht="23.25" hidden="1" customHeight="1" thickBot="1">
      <c r="A811" s="71">
        <v>85813</v>
      </c>
      <c r="B811" s="71" t="s">
        <v>2242</v>
      </c>
      <c r="C811" s="221" t="str">
        <f ca="1">IF(V811&gt;0,IF($C$12=B811,COUNT($C$12:C810,1),""),"")</f>
        <v/>
      </c>
      <c r="D811" s="221" t="str">
        <f ca="1">IF(V811&gt;0,IF($D$12=B811,COUNT($D$12:D810,1),""),"")</f>
        <v/>
      </c>
      <c r="E811" s="221" t="str">
        <f ca="1">IF(V811&gt;0,IF($E$12=B811,COUNT($E$12:E810,1),""),"")</f>
        <v/>
      </c>
      <c r="F811" s="221" t="str">
        <f ca="1">IF(V811&gt;0,IF($F$12=B811,COUNT($F$12:F810,1),""),"")</f>
        <v/>
      </c>
      <c r="G811" s="120" t="s">
        <v>1623</v>
      </c>
      <c r="H811" s="115">
        <v>141172</v>
      </c>
      <c r="I811" s="116" t="s">
        <v>796</v>
      </c>
      <c r="J811" s="116" t="s">
        <v>240</v>
      </c>
      <c r="K811" s="324">
        <v>711000</v>
      </c>
      <c r="L811" s="121"/>
      <c r="M811" s="117"/>
      <c r="N811" s="117"/>
      <c r="O811" s="324"/>
      <c r="P811" s="77">
        <f ca="1">SUMIF($W$12:BO811,$P$11,W811:BO811)</f>
        <v>0</v>
      </c>
      <c r="Q811" s="77">
        <f ca="1">SUMIF($W$12:BP811,$P$11,X811:BP811)</f>
        <v>0</v>
      </c>
      <c r="R811" s="77">
        <v>0</v>
      </c>
      <c r="S811" s="78">
        <f t="shared" ca="1" si="204"/>
        <v>0</v>
      </c>
      <c r="T811" s="77">
        <f t="shared" ca="1" si="205"/>
        <v>0</v>
      </c>
      <c r="U811" s="77">
        <v>0</v>
      </c>
      <c r="V811" s="79">
        <f t="shared" ca="1" si="207"/>
        <v>0</v>
      </c>
      <c r="W811" s="80"/>
      <c r="X811" s="81">
        <f t="shared" si="208"/>
        <v>0</v>
      </c>
      <c r="Y811" s="82"/>
      <c r="Z811" s="80"/>
      <c r="AA811" s="81">
        <f t="shared" si="209"/>
        <v>0</v>
      </c>
      <c r="AB811" s="82"/>
      <c r="AC811" s="80"/>
      <c r="AD811" s="81">
        <f t="shared" si="210"/>
        <v>0</v>
      </c>
      <c r="AE811" s="82"/>
      <c r="AF811" s="80"/>
      <c r="AG811" s="81">
        <f t="shared" si="211"/>
        <v>0</v>
      </c>
      <c r="AH811" s="82"/>
      <c r="AI811" s="80"/>
      <c r="AJ811" s="81">
        <f t="shared" si="212"/>
        <v>0</v>
      </c>
      <c r="AK811" s="82"/>
      <c r="AL811" s="80"/>
      <c r="AM811" s="81">
        <v>0</v>
      </c>
      <c r="AN811" s="82"/>
      <c r="AO811" s="80"/>
      <c r="AP811" s="81">
        <v>0</v>
      </c>
      <c r="AQ811" s="82"/>
      <c r="AR811" s="80"/>
      <c r="AS811" s="81">
        <f t="shared" si="213"/>
        <v>0</v>
      </c>
      <c r="AT811" s="82"/>
      <c r="AU811" s="80"/>
      <c r="AV811" s="81">
        <f t="shared" si="214"/>
        <v>0</v>
      </c>
      <c r="AW811" s="82"/>
      <c r="AX811" s="80"/>
      <c r="AY811" s="81">
        <f t="shared" si="215"/>
        <v>0</v>
      </c>
      <c r="AZ811" s="82"/>
      <c r="BA811" s="80"/>
      <c r="BB811" s="81">
        <f t="shared" si="216"/>
        <v>0</v>
      </c>
      <c r="BC811" s="82"/>
      <c r="BD811" s="80"/>
      <c r="BE811" s="81">
        <f t="shared" si="217"/>
        <v>0</v>
      </c>
      <c r="BF811" s="82"/>
      <c r="BG811" s="80"/>
      <c r="BH811" s="81">
        <f t="shared" si="218"/>
        <v>0</v>
      </c>
      <c r="BI811" s="82"/>
      <c r="BJ811" s="80"/>
      <c r="BK811" s="81">
        <f t="shared" si="219"/>
        <v>0</v>
      </c>
      <c r="BL811" s="82"/>
      <c r="BM811" s="80"/>
      <c r="BN811" s="81">
        <f t="shared" si="220"/>
        <v>0</v>
      </c>
      <c r="BO811" s="82"/>
    </row>
    <row r="812" spans="1:67" ht="23.25" hidden="1" customHeight="1" thickBot="1">
      <c r="A812" s="71">
        <v>85814</v>
      </c>
      <c r="B812" s="71" t="s">
        <v>2242</v>
      </c>
      <c r="C812" s="221" t="str">
        <f ca="1">IF(V812&gt;0,IF($C$12=B812,COUNT($C$12:C811,1),""),"")</f>
        <v/>
      </c>
      <c r="D812" s="221" t="str">
        <f ca="1">IF(V812&gt;0,IF($D$12=B812,COUNT($D$12:D811,1),""),"")</f>
        <v/>
      </c>
      <c r="E812" s="221" t="str">
        <f ca="1">IF(V812&gt;0,IF($E$12=B812,COUNT($E$12:E811,1),""),"")</f>
        <v/>
      </c>
      <c r="F812" s="221" t="str">
        <f ca="1">IF(V812&gt;0,IF($F$12=B812,COUNT($F$12:F811,1),""),"")</f>
        <v/>
      </c>
      <c r="G812" s="120" t="s">
        <v>1623</v>
      </c>
      <c r="H812" s="115">
        <v>141173</v>
      </c>
      <c r="I812" s="116" t="s">
        <v>797</v>
      </c>
      <c r="J812" s="116" t="s">
        <v>240</v>
      </c>
      <c r="K812" s="324">
        <v>746500</v>
      </c>
      <c r="L812" s="121"/>
      <c r="M812" s="117"/>
      <c r="N812" s="117"/>
      <c r="O812" s="324"/>
      <c r="P812" s="77">
        <f ca="1">SUMIF($W$12:BO812,$P$11,W812:BO812)</f>
        <v>0</v>
      </c>
      <c r="Q812" s="77">
        <f ca="1">SUMIF($W$12:BP812,$P$11,X812:BP812)</f>
        <v>0</v>
      </c>
      <c r="R812" s="77">
        <v>0</v>
      </c>
      <c r="S812" s="78">
        <f t="shared" ca="1" si="204"/>
        <v>0</v>
      </c>
      <c r="T812" s="77">
        <f t="shared" ca="1" si="205"/>
        <v>0</v>
      </c>
      <c r="U812" s="77">
        <v>0</v>
      </c>
      <c r="V812" s="79">
        <f t="shared" ca="1" si="207"/>
        <v>0</v>
      </c>
      <c r="W812" s="80"/>
      <c r="X812" s="81">
        <f t="shared" si="208"/>
        <v>0</v>
      </c>
      <c r="Y812" s="82"/>
      <c r="Z812" s="80"/>
      <c r="AA812" s="81">
        <f t="shared" si="209"/>
        <v>0</v>
      </c>
      <c r="AB812" s="82"/>
      <c r="AC812" s="80"/>
      <c r="AD812" s="81">
        <f t="shared" si="210"/>
        <v>0</v>
      </c>
      <c r="AE812" s="82"/>
      <c r="AF812" s="80"/>
      <c r="AG812" s="81">
        <f t="shared" si="211"/>
        <v>0</v>
      </c>
      <c r="AH812" s="82"/>
      <c r="AI812" s="80"/>
      <c r="AJ812" s="81">
        <f t="shared" si="212"/>
        <v>0</v>
      </c>
      <c r="AK812" s="82"/>
      <c r="AL812" s="80"/>
      <c r="AM812" s="81">
        <v>0</v>
      </c>
      <c r="AN812" s="82"/>
      <c r="AO812" s="80"/>
      <c r="AP812" s="81">
        <v>0</v>
      </c>
      <c r="AQ812" s="82"/>
      <c r="AR812" s="80"/>
      <c r="AS812" s="81">
        <f t="shared" si="213"/>
        <v>0</v>
      </c>
      <c r="AT812" s="82"/>
      <c r="AU812" s="80"/>
      <c r="AV812" s="81">
        <f t="shared" si="214"/>
        <v>0</v>
      </c>
      <c r="AW812" s="82"/>
      <c r="AX812" s="80"/>
      <c r="AY812" s="81">
        <f t="shared" si="215"/>
        <v>0</v>
      </c>
      <c r="AZ812" s="82"/>
      <c r="BA812" s="80"/>
      <c r="BB812" s="81">
        <f t="shared" si="216"/>
        <v>0</v>
      </c>
      <c r="BC812" s="82"/>
      <c r="BD812" s="80"/>
      <c r="BE812" s="81">
        <f t="shared" si="217"/>
        <v>0</v>
      </c>
      <c r="BF812" s="82"/>
      <c r="BG812" s="80"/>
      <c r="BH812" s="81">
        <f t="shared" si="218"/>
        <v>0</v>
      </c>
      <c r="BI812" s="82"/>
      <c r="BJ812" s="80"/>
      <c r="BK812" s="81">
        <f t="shared" si="219"/>
        <v>0</v>
      </c>
      <c r="BL812" s="82"/>
      <c r="BM812" s="80"/>
      <c r="BN812" s="81">
        <f t="shared" si="220"/>
        <v>0</v>
      </c>
      <c r="BO812" s="82"/>
    </row>
    <row r="813" spans="1:67" ht="23.25" hidden="1" customHeight="1" thickBot="1">
      <c r="A813" s="71">
        <v>85815</v>
      </c>
      <c r="B813" s="71" t="s">
        <v>2242</v>
      </c>
      <c r="C813" s="221" t="str">
        <f ca="1">IF(V813&gt;0,IF($C$12=B813,COUNT($C$12:C812,1),""),"")</f>
        <v/>
      </c>
      <c r="D813" s="221" t="str">
        <f ca="1">IF(V813&gt;0,IF($D$12=B813,COUNT($D$12:D812,1),""),"")</f>
        <v/>
      </c>
      <c r="E813" s="221" t="str">
        <f ca="1">IF(V813&gt;0,IF($E$12=B813,COUNT($E$12:E812,1),""),"")</f>
        <v/>
      </c>
      <c r="F813" s="221" t="str">
        <f ca="1">IF(V813&gt;0,IF($F$12=B813,COUNT($F$12:F812,1),""),"")</f>
        <v/>
      </c>
      <c r="G813" s="120">
        <v>231001100</v>
      </c>
      <c r="H813" s="115">
        <v>141174</v>
      </c>
      <c r="I813" s="116" t="s">
        <v>1650</v>
      </c>
      <c r="J813" s="116" t="s">
        <v>153</v>
      </c>
      <c r="K813" s="324">
        <v>292790</v>
      </c>
      <c r="L813" s="121"/>
      <c r="M813" s="117"/>
      <c r="N813" s="117"/>
      <c r="O813" s="324"/>
      <c r="P813" s="77">
        <f ca="1">SUMIF($W$12:BO813,$P$11,W813:BO813)</f>
        <v>0</v>
      </c>
      <c r="Q813" s="77">
        <f ca="1">SUMIF($W$12:BP813,$P$11,X813:BP813)</f>
        <v>0</v>
      </c>
      <c r="R813" s="77">
        <v>0</v>
      </c>
      <c r="S813" s="78">
        <f t="shared" ca="1" si="204"/>
        <v>0</v>
      </c>
      <c r="T813" s="77">
        <f t="shared" ca="1" si="205"/>
        <v>0</v>
      </c>
      <c r="U813" s="77">
        <v>0</v>
      </c>
      <c r="V813" s="79">
        <f t="shared" ca="1" si="207"/>
        <v>0</v>
      </c>
      <c r="W813" s="80"/>
      <c r="X813" s="81">
        <f t="shared" si="208"/>
        <v>0</v>
      </c>
      <c r="Y813" s="82"/>
      <c r="Z813" s="80"/>
      <c r="AA813" s="81">
        <f t="shared" si="209"/>
        <v>0</v>
      </c>
      <c r="AB813" s="82"/>
      <c r="AC813" s="80"/>
      <c r="AD813" s="81">
        <f t="shared" si="210"/>
        <v>0</v>
      </c>
      <c r="AE813" s="82"/>
      <c r="AF813" s="80"/>
      <c r="AG813" s="81">
        <f t="shared" si="211"/>
        <v>0</v>
      </c>
      <c r="AH813" s="82"/>
      <c r="AI813" s="80"/>
      <c r="AJ813" s="81">
        <f t="shared" si="212"/>
        <v>0</v>
      </c>
      <c r="AK813" s="82"/>
      <c r="AL813" s="80"/>
      <c r="AM813" s="81">
        <v>0</v>
      </c>
      <c r="AN813" s="82"/>
      <c r="AO813" s="80"/>
      <c r="AP813" s="81">
        <v>0</v>
      </c>
      <c r="AQ813" s="82"/>
      <c r="AR813" s="80"/>
      <c r="AS813" s="81">
        <f t="shared" si="213"/>
        <v>0</v>
      </c>
      <c r="AT813" s="82"/>
      <c r="AU813" s="80"/>
      <c r="AV813" s="81">
        <f t="shared" si="214"/>
        <v>0</v>
      </c>
      <c r="AW813" s="82"/>
      <c r="AX813" s="80"/>
      <c r="AY813" s="81">
        <f t="shared" si="215"/>
        <v>0</v>
      </c>
      <c r="AZ813" s="82"/>
      <c r="BA813" s="80"/>
      <c r="BB813" s="81">
        <f t="shared" si="216"/>
        <v>0</v>
      </c>
      <c r="BC813" s="82"/>
      <c r="BD813" s="80"/>
      <c r="BE813" s="81">
        <f t="shared" si="217"/>
        <v>0</v>
      </c>
      <c r="BF813" s="82"/>
      <c r="BG813" s="80"/>
      <c r="BH813" s="81">
        <f t="shared" si="218"/>
        <v>0</v>
      </c>
      <c r="BI813" s="82"/>
      <c r="BJ813" s="80"/>
      <c r="BK813" s="81">
        <f t="shared" si="219"/>
        <v>0</v>
      </c>
      <c r="BL813" s="82"/>
      <c r="BM813" s="80"/>
      <c r="BN813" s="81">
        <f t="shared" si="220"/>
        <v>0</v>
      </c>
      <c r="BO813" s="82"/>
    </row>
    <row r="814" spans="1:67" ht="23.25" hidden="1" customHeight="1" thickBot="1">
      <c r="A814" s="71">
        <v>85816</v>
      </c>
      <c r="B814" s="71" t="s">
        <v>2242</v>
      </c>
      <c r="C814" s="221" t="str">
        <f ca="1">IF(V814&gt;0,IF($C$12=B814,COUNT($C$12:C813,1),""),"")</f>
        <v/>
      </c>
      <c r="D814" s="221" t="str">
        <f ca="1">IF(V814&gt;0,IF($D$12=B814,COUNT($D$12:D813,1),""),"")</f>
        <v/>
      </c>
      <c r="E814" s="221" t="str">
        <f ca="1">IF(V814&gt;0,IF($E$12=B814,COUNT($E$12:E813,1),""),"")</f>
        <v/>
      </c>
      <c r="F814" s="221" t="str">
        <f ca="1">IF(V814&gt;0,IF($F$12=B814,COUNT($F$12:F813,1),""),"")</f>
        <v/>
      </c>
      <c r="G814" s="120">
        <v>231005310</v>
      </c>
      <c r="H814" s="115">
        <v>141175</v>
      </c>
      <c r="I814" s="116" t="s">
        <v>1651</v>
      </c>
      <c r="J814" s="116" t="s">
        <v>153</v>
      </c>
      <c r="K814" s="324">
        <v>367563</v>
      </c>
      <c r="L814" s="121"/>
      <c r="M814" s="117"/>
      <c r="N814" s="117"/>
      <c r="O814" s="324"/>
      <c r="P814" s="77">
        <f ca="1">SUMIF($W$12:BO814,$P$11,W814:BO814)</f>
        <v>0</v>
      </c>
      <c r="Q814" s="77">
        <f ca="1">SUMIF($W$12:BP814,$P$11,X814:BP814)</f>
        <v>0</v>
      </c>
      <c r="R814" s="77">
        <v>0</v>
      </c>
      <c r="S814" s="78">
        <f t="shared" ca="1" si="204"/>
        <v>0</v>
      </c>
      <c r="T814" s="77">
        <f t="shared" ca="1" si="205"/>
        <v>0</v>
      </c>
      <c r="U814" s="77">
        <v>0</v>
      </c>
      <c r="V814" s="79">
        <f t="shared" ca="1" si="207"/>
        <v>0</v>
      </c>
      <c r="W814" s="80"/>
      <c r="X814" s="81">
        <f t="shared" si="208"/>
        <v>0</v>
      </c>
      <c r="Y814" s="82"/>
      <c r="Z814" s="80"/>
      <c r="AA814" s="81">
        <f t="shared" si="209"/>
        <v>0</v>
      </c>
      <c r="AB814" s="82"/>
      <c r="AC814" s="80"/>
      <c r="AD814" s="81">
        <f t="shared" si="210"/>
        <v>0</v>
      </c>
      <c r="AE814" s="82"/>
      <c r="AF814" s="80"/>
      <c r="AG814" s="81">
        <f t="shared" si="211"/>
        <v>0</v>
      </c>
      <c r="AH814" s="82"/>
      <c r="AI814" s="80"/>
      <c r="AJ814" s="81">
        <f t="shared" si="212"/>
        <v>0</v>
      </c>
      <c r="AK814" s="82"/>
      <c r="AL814" s="80"/>
      <c r="AM814" s="81">
        <v>0</v>
      </c>
      <c r="AN814" s="82"/>
      <c r="AO814" s="80"/>
      <c r="AP814" s="81">
        <v>0</v>
      </c>
      <c r="AQ814" s="82"/>
      <c r="AR814" s="80"/>
      <c r="AS814" s="81">
        <f t="shared" si="213"/>
        <v>0</v>
      </c>
      <c r="AT814" s="82"/>
      <c r="AU814" s="80"/>
      <c r="AV814" s="81">
        <f t="shared" si="214"/>
        <v>0</v>
      </c>
      <c r="AW814" s="82"/>
      <c r="AX814" s="80"/>
      <c r="AY814" s="81">
        <f t="shared" si="215"/>
        <v>0</v>
      </c>
      <c r="AZ814" s="82"/>
      <c r="BA814" s="80"/>
      <c r="BB814" s="81">
        <f t="shared" si="216"/>
        <v>0</v>
      </c>
      <c r="BC814" s="82"/>
      <c r="BD814" s="80"/>
      <c r="BE814" s="81">
        <f t="shared" si="217"/>
        <v>0</v>
      </c>
      <c r="BF814" s="82"/>
      <c r="BG814" s="80"/>
      <c r="BH814" s="81">
        <f t="shared" si="218"/>
        <v>0</v>
      </c>
      <c r="BI814" s="82"/>
      <c r="BJ814" s="80"/>
      <c r="BK814" s="81">
        <f t="shared" si="219"/>
        <v>0</v>
      </c>
      <c r="BL814" s="82"/>
      <c r="BM814" s="80"/>
      <c r="BN814" s="81">
        <f t="shared" si="220"/>
        <v>0</v>
      </c>
      <c r="BO814" s="82"/>
    </row>
    <row r="815" spans="1:67" ht="23.25" hidden="1" customHeight="1" thickBot="1">
      <c r="A815" s="71">
        <v>85817</v>
      </c>
      <c r="B815" s="71" t="s">
        <v>2242</v>
      </c>
      <c r="C815" s="221" t="str">
        <f ca="1">IF(V815&gt;0,IF($C$12=B815,COUNT($C$12:C814,1),""),"")</f>
        <v/>
      </c>
      <c r="D815" s="221" t="str">
        <f ca="1">IF(V815&gt;0,IF($D$12=B815,COUNT($D$12:D814,1),""),"")</f>
        <v/>
      </c>
      <c r="E815" s="221" t="str">
        <f ca="1">IF(V815&gt;0,IF($E$12=B815,COUNT($E$12:E814,1),""),"")</f>
        <v/>
      </c>
      <c r="F815" s="221" t="str">
        <f ca="1">IF(V815&gt;0,IF($F$12=B815,COUNT($F$12:F814,1),""),"")</f>
        <v/>
      </c>
      <c r="G815" s="120">
        <v>231001500</v>
      </c>
      <c r="H815" s="115">
        <v>141176</v>
      </c>
      <c r="I815" s="116" t="s">
        <v>1652</v>
      </c>
      <c r="J815" s="116" t="s">
        <v>153</v>
      </c>
      <c r="K815" s="324">
        <v>364198</v>
      </c>
      <c r="L815" s="121"/>
      <c r="M815" s="117"/>
      <c r="N815" s="117"/>
      <c r="O815" s="324"/>
      <c r="P815" s="77">
        <f ca="1">SUMIF($W$12:BO815,$P$11,W815:BO815)</f>
        <v>0</v>
      </c>
      <c r="Q815" s="77">
        <f ca="1">SUMIF($W$12:BP815,$P$11,X815:BP815)</f>
        <v>0</v>
      </c>
      <c r="R815" s="77">
        <v>0</v>
      </c>
      <c r="S815" s="78">
        <f t="shared" ca="1" si="204"/>
        <v>0</v>
      </c>
      <c r="T815" s="77">
        <f t="shared" ca="1" si="205"/>
        <v>0</v>
      </c>
      <c r="U815" s="77">
        <v>0</v>
      </c>
      <c r="V815" s="79">
        <f t="shared" ca="1" si="207"/>
        <v>0</v>
      </c>
      <c r="W815" s="80"/>
      <c r="X815" s="81">
        <f t="shared" si="208"/>
        <v>0</v>
      </c>
      <c r="Y815" s="82"/>
      <c r="Z815" s="80"/>
      <c r="AA815" s="81">
        <f t="shared" si="209"/>
        <v>0</v>
      </c>
      <c r="AB815" s="82"/>
      <c r="AC815" s="80"/>
      <c r="AD815" s="81">
        <f t="shared" si="210"/>
        <v>0</v>
      </c>
      <c r="AE815" s="82"/>
      <c r="AF815" s="80"/>
      <c r="AG815" s="81">
        <f t="shared" si="211"/>
        <v>0</v>
      </c>
      <c r="AH815" s="82"/>
      <c r="AI815" s="80"/>
      <c r="AJ815" s="81">
        <f t="shared" si="212"/>
        <v>0</v>
      </c>
      <c r="AK815" s="82"/>
      <c r="AL815" s="80"/>
      <c r="AM815" s="81">
        <v>0</v>
      </c>
      <c r="AN815" s="82"/>
      <c r="AO815" s="80"/>
      <c r="AP815" s="81">
        <v>0</v>
      </c>
      <c r="AQ815" s="82"/>
      <c r="AR815" s="80"/>
      <c r="AS815" s="81">
        <f t="shared" si="213"/>
        <v>0</v>
      </c>
      <c r="AT815" s="82"/>
      <c r="AU815" s="80"/>
      <c r="AV815" s="81">
        <f t="shared" si="214"/>
        <v>0</v>
      </c>
      <c r="AW815" s="82"/>
      <c r="AX815" s="80"/>
      <c r="AY815" s="81">
        <f t="shared" si="215"/>
        <v>0</v>
      </c>
      <c r="AZ815" s="82"/>
      <c r="BA815" s="80"/>
      <c r="BB815" s="81">
        <f t="shared" si="216"/>
        <v>0</v>
      </c>
      <c r="BC815" s="82"/>
      <c r="BD815" s="80"/>
      <c r="BE815" s="81">
        <f t="shared" si="217"/>
        <v>0</v>
      </c>
      <c r="BF815" s="82"/>
      <c r="BG815" s="80"/>
      <c r="BH815" s="81">
        <f t="shared" si="218"/>
        <v>0</v>
      </c>
      <c r="BI815" s="82"/>
      <c r="BJ815" s="80"/>
      <c r="BK815" s="81">
        <f t="shared" si="219"/>
        <v>0</v>
      </c>
      <c r="BL815" s="82"/>
      <c r="BM815" s="80"/>
      <c r="BN815" s="81">
        <f t="shared" si="220"/>
        <v>0</v>
      </c>
      <c r="BO815" s="82"/>
    </row>
    <row r="816" spans="1:67" ht="23.25" hidden="1" customHeight="1" thickBot="1">
      <c r="A816" s="71">
        <v>85818</v>
      </c>
      <c r="B816" s="71" t="s">
        <v>2242</v>
      </c>
      <c r="C816" s="221" t="str">
        <f ca="1">IF(V816&gt;0,IF($C$12=B816,COUNT($C$12:C815,1),""),"")</f>
        <v/>
      </c>
      <c r="D816" s="221" t="str">
        <f ca="1">IF(V816&gt;0,IF($D$12=B816,COUNT($D$12:D815,1),""),"")</f>
        <v/>
      </c>
      <c r="E816" s="221" t="str">
        <f ca="1">IF(V816&gt;0,IF($E$12=B816,COUNT($E$12:E815,1),""),"")</f>
        <v/>
      </c>
      <c r="F816" s="221" t="str">
        <f ca="1">IF(V816&gt;0,IF($F$12=B816,COUNT($F$12:F815,1),""),"")</f>
        <v/>
      </c>
      <c r="G816" s="120">
        <v>231001520</v>
      </c>
      <c r="H816" s="115">
        <v>141177</v>
      </c>
      <c r="I816" s="116" t="s">
        <v>1653</v>
      </c>
      <c r="J816" s="116" t="s">
        <v>153</v>
      </c>
      <c r="K816" s="324">
        <v>450075</v>
      </c>
      <c r="L816" s="121"/>
      <c r="M816" s="117"/>
      <c r="N816" s="117"/>
      <c r="O816" s="324"/>
      <c r="P816" s="77">
        <f ca="1">SUMIF($W$12:BO816,$P$11,W816:BO816)</f>
        <v>0</v>
      </c>
      <c r="Q816" s="77">
        <f ca="1">SUMIF($W$12:BP816,$P$11,X816:BP816)</f>
        <v>0</v>
      </c>
      <c r="R816" s="77">
        <v>0</v>
      </c>
      <c r="S816" s="78">
        <f t="shared" ca="1" si="204"/>
        <v>0</v>
      </c>
      <c r="T816" s="77">
        <f t="shared" ca="1" si="205"/>
        <v>0</v>
      </c>
      <c r="U816" s="77">
        <v>0</v>
      </c>
      <c r="V816" s="79">
        <f t="shared" ca="1" si="207"/>
        <v>0</v>
      </c>
      <c r="W816" s="80"/>
      <c r="X816" s="81">
        <f t="shared" si="208"/>
        <v>0</v>
      </c>
      <c r="Y816" s="82"/>
      <c r="Z816" s="80"/>
      <c r="AA816" s="81">
        <f t="shared" si="209"/>
        <v>0</v>
      </c>
      <c r="AB816" s="82"/>
      <c r="AC816" s="80"/>
      <c r="AD816" s="81">
        <f t="shared" si="210"/>
        <v>0</v>
      </c>
      <c r="AE816" s="82"/>
      <c r="AF816" s="80"/>
      <c r="AG816" s="81">
        <f t="shared" si="211"/>
        <v>0</v>
      </c>
      <c r="AH816" s="82"/>
      <c r="AI816" s="80"/>
      <c r="AJ816" s="81">
        <f t="shared" si="212"/>
        <v>0</v>
      </c>
      <c r="AK816" s="82"/>
      <c r="AL816" s="80"/>
      <c r="AM816" s="81">
        <v>0</v>
      </c>
      <c r="AN816" s="82"/>
      <c r="AO816" s="80"/>
      <c r="AP816" s="81">
        <v>0</v>
      </c>
      <c r="AQ816" s="82"/>
      <c r="AR816" s="80"/>
      <c r="AS816" s="81">
        <f t="shared" si="213"/>
        <v>0</v>
      </c>
      <c r="AT816" s="82"/>
      <c r="AU816" s="80"/>
      <c r="AV816" s="81">
        <f t="shared" si="214"/>
        <v>0</v>
      </c>
      <c r="AW816" s="82"/>
      <c r="AX816" s="80"/>
      <c r="AY816" s="81">
        <f t="shared" si="215"/>
        <v>0</v>
      </c>
      <c r="AZ816" s="82"/>
      <c r="BA816" s="80"/>
      <c r="BB816" s="81">
        <f t="shared" si="216"/>
        <v>0</v>
      </c>
      <c r="BC816" s="82"/>
      <c r="BD816" s="80"/>
      <c r="BE816" s="81">
        <f t="shared" si="217"/>
        <v>0</v>
      </c>
      <c r="BF816" s="82"/>
      <c r="BG816" s="80"/>
      <c r="BH816" s="81">
        <f t="shared" si="218"/>
        <v>0</v>
      </c>
      <c r="BI816" s="82"/>
      <c r="BJ816" s="80"/>
      <c r="BK816" s="81">
        <f t="shared" si="219"/>
        <v>0</v>
      </c>
      <c r="BL816" s="82"/>
      <c r="BM816" s="80"/>
      <c r="BN816" s="81">
        <f t="shared" si="220"/>
        <v>0</v>
      </c>
      <c r="BO816" s="82"/>
    </row>
    <row r="817" spans="1:67" ht="23.25" hidden="1" customHeight="1" thickBot="1">
      <c r="A817" s="71">
        <v>85819</v>
      </c>
      <c r="B817" s="71" t="s">
        <v>2242</v>
      </c>
      <c r="C817" s="221" t="str">
        <f ca="1">IF(V817&gt;0,IF($C$12=B817,COUNT($C$12:C816,1),""),"")</f>
        <v/>
      </c>
      <c r="D817" s="221" t="str">
        <f ca="1">IF(V817&gt;0,IF($D$12=B817,COUNT($D$12:D816,1),""),"")</f>
        <v/>
      </c>
      <c r="E817" s="221" t="str">
        <f ca="1">IF(V817&gt;0,IF($E$12=B817,COUNT($E$12:E816,1),""),"")</f>
        <v/>
      </c>
      <c r="F817" s="221" t="str">
        <f ca="1">IF(V817&gt;0,IF($F$12=B817,COUNT($F$12:F816,1),""),"")</f>
        <v/>
      </c>
      <c r="G817" s="120">
        <v>231002230</v>
      </c>
      <c r="H817" s="115">
        <v>141178</v>
      </c>
      <c r="I817" s="116" t="s">
        <v>1654</v>
      </c>
      <c r="J817" s="116" t="s">
        <v>153</v>
      </c>
      <c r="K817" s="324">
        <v>562591</v>
      </c>
      <c r="L817" s="121"/>
      <c r="M817" s="117"/>
      <c r="N817" s="117"/>
      <c r="O817" s="324"/>
      <c r="P817" s="77">
        <f ca="1">SUMIF($W$12:BO817,$P$11,W817:BO817)</f>
        <v>0</v>
      </c>
      <c r="Q817" s="77">
        <f ca="1">SUMIF($W$12:BP817,$P$11,X817:BP817)</f>
        <v>0</v>
      </c>
      <c r="R817" s="77">
        <v>0</v>
      </c>
      <c r="S817" s="78">
        <f t="shared" ca="1" si="204"/>
        <v>0</v>
      </c>
      <c r="T817" s="77">
        <f t="shared" ca="1" si="205"/>
        <v>0</v>
      </c>
      <c r="U817" s="77">
        <v>0</v>
      </c>
      <c r="V817" s="79">
        <f t="shared" ca="1" si="207"/>
        <v>0</v>
      </c>
      <c r="W817" s="80"/>
      <c r="X817" s="81">
        <f t="shared" si="208"/>
        <v>0</v>
      </c>
      <c r="Y817" s="82"/>
      <c r="Z817" s="80"/>
      <c r="AA817" s="81">
        <f t="shared" si="209"/>
        <v>0</v>
      </c>
      <c r="AB817" s="82"/>
      <c r="AC817" s="80"/>
      <c r="AD817" s="81">
        <f t="shared" si="210"/>
        <v>0</v>
      </c>
      <c r="AE817" s="82"/>
      <c r="AF817" s="80"/>
      <c r="AG817" s="81">
        <f t="shared" si="211"/>
        <v>0</v>
      </c>
      <c r="AH817" s="82"/>
      <c r="AI817" s="80"/>
      <c r="AJ817" s="81">
        <f t="shared" si="212"/>
        <v>0</v>
      </c>
      <c r="AK817" s="82"/>
      <c r="AL817" s="80"/>
      <c r="AM817" s="81">
        <v>0</v>
      </c>
      <c r="AN817" s="82"/>
      <c r="AO817" s="80"/>
      <c r="AP817" s="81">
        <v>0</v>
      </c>
      <c r="AQ817" s="82"/>
      <c r="AR817" s="80"/>
      <c r="AS817" s="81">
        <f t="shared" si="213"/>
        <v>0</v>
      </c>
      <c r="AT817" s="82"/>
      <c r="AU817" s="80"/>
      <c r="AV817" s="81">
        <f t="shared" si="214"/>
        <v>0</v>
      </c>
      <c r="AW817" s="82"/>
      <c r="AX817" s="80"/>
      <c r="AY817" s="81">
        <f t="shared" si="215"/>
        <v>0</v>
      </c>
      <c r="AZ817" s="82"/>
      <c r="BA817" s="80"/>
      <c r="BB817" s="81">
        <f t="shared" si="216"/>
        <v>0</v>
      </c>
      <c r="BC817" s="82"/>
      <c r="BD817" s="80"/>
      <c r="BE817" s="81">
        <f t="shared" si="217"/>
        <v>0</v>
      </c>
      <c r="BF817" s="82"/>
      <c r="BG817" s="80"/>
      <c r="BH817" s="81">
        <f t="shared" si="218"/>
        <v>0</v>
      </c>
      <c r="BI817" s="82"/>
      <c r="BJ817" s="80"/>
      <c r="BK817" s="81">
        <f t="shared" si="219"/>
        <v>0</v>
      </c>
      <c r="BL817" s="82"/>
      <c r="BM817" s="80"/>
      <c r="BN817" s="81">
        <f t="shared" si="220"/>
        <v>0</v>
      </c>
      <c r="BO817" s="82"/>
    </row>
    <row r="818" spans="1:67" ht="23.25" hidden="1" customHeight="1" thickBot="1">
      <c r="A818" s="71">
        <v>85820</v>
      </c>
      <c r="B818" s="71" t="s">
        <v>2242</v>
      </c>
      <c r="C818" s="221" t="str">
        <f ca="1">IF(V818&gt;0,IF($C$12=B818,COUNT($C$12:C817,1),""),"")</f>
        <v/>
      </c>
      <c r="D818" s="221" t="str">
        <f ca="1">IF(V818&gt;0,IF($D$12=B818,COUNT($D$12:D817,1),""),"")</f>
        <v/>
      </c>
      <c r="E818" s="221" t="str">
        <f ca="1">IF(V818&gt;0,IF($E$12=B818,COUNT($E$12:E817,1),""),"")</f>
        <v/>
      </c>
      <c r="F818" s="221" t="str">
        <f ca="1">IF(V818&gt;0,IF($F$12=B818,COUNT($F$12:F817,1),""),"")</f>
        <v/>
      </c>
      <c r="G818" s="120">
        <v>231004520</v>
      </c>
      <c r="H818" s="115">
        <v>141179</v>
      </c>
      <c r="I818" s="116" t="s">
        <v>1655</v>
      </c>
      <c r="J818" s="116" t="s">
        <v>153</v>
      </c>
      <c r="K818" s="324">
        <v>307069</v>
      </c>
      <c r="L818" s="121"/>
      <c r="M818" s="117"/>
      <c r="N818" s="117"/>
      <c r="O818" s="324"/>
      <c r="P818" s="77">
        <f ca="1">SUMIF($W$12:BO818,$P$11,W818:BO818)</f>
        <v>0</v>
      </c>
      <c r="Q818" s="77">
        <f ca="1">SUMIF($W$12:BP818,$P$11,X818:BP818)</f>
        <v>0</v>
      </c>
      <c r="R818" s="77">
        <v>0</v>
      </c>
      <c r="S818" s="78">
        <f t="shared" ca="1" si="204"/>
        <v>0</v>
      </c>
      <c r="T818" s="77">
        <f t="shared" ca="1" si="205"/>
        <v>0</v>
      </c>
      <c r="U818" s="77">
        <v>0</v>
      </c>
      <c r="V818" s="79">
        <f t="shared" ca="1" si="207"/>
        <v>0</v>
      </c>
      <c r="W818" s="80"/>
      <c r="X818" s="81">
        <f t="shared" si="208"/>
        <v>0</v>
      </c>
      <c r="Y818" s="82"/>
      <c r="Z818" s="80"/>
      <c r="AA818" s="81">
        <f t="shared" si="209"/>
        <v>0</v>
      </c>
      <c r="AB818" s="82"/>
      <c r="AC818" s="80"/>
      <c r="AD818" s="81">
        <f t="shared" si="210"/>
        <v>0</v>
      </c>
      <c r="AE818" s="82"/>
      <c r="AF818" s="80"/>
      <c r="AG818" s="81">
        <f t="shared" si="211"/>
        <v>0</v>
      </c>
      <c r="AH818" s="82"/>
      <c r="AI818" s="80"/>
      <c r="AJ818" s="81">
        <f t="shared" si="212"/>
        <v>0</v>
      </c>
      <c r="AK818" s="82"/>
      <c r="AL818" s="80"/>
      <c r="AM818" s="81">
        <v>0</v>
      </c>
      <c r="AN818" s="82"/>
      <c r="AO818" s="80"/>
      <c r="AP818" s="81">
        <v>0</v>
      </c>
      <c r="AQ818" s="82"/>
      <c r="AR818" s="80"/>
      <c r="AS818" s="81">
        <f t="shared" si="213"/>
        <v>0</v>
      </c>
      <c r="AT818" s="82"/>
      <c r="AU818" s="80"/>
      <c r="AV818" s="81">
        <f t="shared" si="214"/>
        <v>0</v>
      </c>
      <c r="AW818" s="82"/>
      <c r="AX818" s="80"/>
      <c r="AY818" s="81">
        <f t="shared" si="215"/>
        <v>0</v>
      </c>
      <c r="AZ818" s="82"/>
      <c r="BA818" s="80"/>
      <c r="BB818" s="81">
        <f t="shared" si="216"/>
        <v>0</v>
      </c>
      <c r="BC818" s="82"/>
      <c r="BD818" s="80"/>
      <c r="BE818" s="81">
        <f t="shared" si="217"/>
        <v>0</v>
      </c>
      <c r="BF818" s="82"/>
      <c r="BG818" s="80"/>
      <c r="BH818" s="81">
        <f t="shared" si="218"/>
        <v>0</v>
      </c>
      <c r="BI818" s="82"/>
      <c r="BJ818" s="80"/>
      <c r="BK818" s="81">
        <f t="shared" si="219"/>
        <v>0</v>
      </c>
      <c r="BL818" s="82"/>
      <c r="BM818" s="80"/>
      <c r="BN818" s="81">
        <f t="shared" si="220"/>
        <v>0</v>
      </c>
      <c r="BO818" s="82"/>
    </row>
    <row r="819" spans="1:67" ht="23.25" hidden="1" customHeight="1" thickBot="1">
      <c r="A819" s="71">
        <v>85821</v>
      </c>
      <c r="B819" s="71" t="s">
        <v>2242</v>
      </c>
      <c r="C819" s="221" t="str">
        <f ca="1">IF(V819&gt;0,IF($C$12=B819,COUNT($C$12:C818,1),""),"")</f>
        <v/>
      </c>
      <c r="D819" s="221" t="str">
        <f ca="1">IF(V819&gt;0,IF($D$12=B819,COUNT($D$12:D818,1),""),"")</f>
        <v/>
      </c>
      <c r="E819" s="221" t="str">
        <f ca="1">IF(V819&gt;0,IF($E$12=B819,COUNT($E$12:E818,1),""),"")</f>
        <v/>
      </c>
      <c r="F819" s="221" t="str">
        <f ca="1">IF(V819&gt;0,IF($F$12=B819,COUNT($F$12:F818,1),""),"")</f>
        <v/>
      </c>
      <c r="G819" s="120">
        <v>231002310</v>
      </c>
      <c r="H819" s="115">
        <v>141180</v>
      </c>
      <c r="I819" s="116" t="s">
        <v>1656</v>
      </c>
      <c r="J819" s="116" t="s">
        <v>153</v>
      </c>
      <c r="K819" s="324">
        <v>321348</v>
      </c>
      <c r="L819" s="121"/>
      <c r="M819" s="117"/>
      <c r="N819" s="117"/>
      <c r="O819" s="324"/>
      <c r="P819" s="77">
        <f ca="1">SUMIF($W$12:BO819,$P$11,W819:BO819)</f>
        <v>0</v>
      </c>
      <c r="Q819" s="77">
        <f ca="1">SUMIF($W$12:BP819,$P$11,X819:BP819)</f>
        <v>0</v>
      </c>
      <c r="R819" s="77">
        <v>0</v>
      </c>
      <c r="S819" s="78">
        <f t="shared" ca="1" si="204"/>
        <v>0</v>
      </c>
      <c r="T819" s="77">
        <f t="shared" ca="1" si="205"/>
        <v>0</v>
      </c>
      <c r="U819" s="77">
        <v>0</v>
      </c>
      <c r="V819" s="79">
        <f t="shared" ca="1" si="207"/>
        <v>0</v>
      </c>
      <c r="W819" s="80"/>
      <c r="X819" s="81">
        <f t="shared" si="208"/>
        <v>0</v>
      </c>
      <c r="Y819" s="82"/>
      <c r="Z819" s="80"/>
      <c r="AA819" s="81">
        <f t="shared" si="209"/>
        <v>0</v>
      </c>
      <c r="AB819" s="82"/>
      <c r="AC819" s="80"/>
      <c r="AD819" s="81">
        <f t="shared" si="210"/>
        <v>0</v>
      </c>
      <c r="AE819" s="82"/>
      <c r="AF819" s="80"/>
      <c r="AG819" s="81">
        <f t="shared" si="211"/>
        <v>0</v>
      </c>
      <c r="AH819" s="82"/>
      <c r="AI819" s="80"/>
      <c r="AJ819" s="81">
        <f t="shared" si="212"/>
        <v>0</v>
      </c>
      <c r="AK819" s="82"/>
      <c r="AL819" s="80"/>
      <c r="AM819" s="81">
        <v>0</v>
      </c>
      <c r="AN819" s="82"/>
      <c r="AO819" s="80"/>
      <c r="AP819" s="81">
        <v>0</v>
      </c>
      <c r="AQ819" s="82"/>
      <c r="AR819" s="80"/>
      <c r="AS819" s="81">
        <f t="shared" si="213"/>
        <v>0</v>
      </c>
      <c r="AT819" s="82"/>
      <c r="AU819" s="80"/>
      <c r="AV819" s="81">
        <f t="shared" si="214"/>
        <v>0</v>
      </c>
      <c r="AW819" s="82"/>
      <c r="AX819" s="80"/>
      <c r="AY819" s="81">
        <f t="shared" si="215"/>
        <v>0</v>
      </c>
      <c r="AZ819" s="82"/>
      <c r="BA819" s="80"/>
      <c r="BB819" s="81">
        <f t="shared" si="216"/>
        <v>0</v>
      </c>
      <c r="BC819" s="82"/>
      <c r="BD819" s="80"/>
      <c r="BE819" s="81">
        <f t="shared" si="217"/>
        <v>0</v>
      </c>
      <c r="BF819" s="82"/>
      <c r="BG819" s="80"/>
      <c r="BH819" s="81">
        <f t="shared" si="218"/>
        <v>0</v>
      </c>
      <c r="BI819" s="82"/>
      <c r="BJ819" s="80"/>
      <c r="BK819" s="81">
        <f t="shared" si="219"/>
        <v>0</v>
      </c>
      <c r="BL819" s="82"/>
      <c r="BM819" s="80"/>
      <c r="BN819" s="81">
        <f t="shared" si="220"/>
        <v>0</v>
      </c>
      <c r="BO819" s="82"/>
    </row>
    <row r="820" spans="1:67" ht="23.25" hidden="1" customHeight="1" thickBot="1">
      <c r="A820" s="71">
        <v>85822</v>
      </c>
      <c r="B820" s="71" t="s">
        <v>2242</v>
      </c>
      <c r="C820" s="221" t="str">
        <f ca="1">IF(V820&gt;0,IF($C$12=B820,COUNT($C$12:C819,1),""),"")</f>
        <v/>
      </c>
      <c r="D820" s="221" t="str">
        <f ca="1">IF(V820&gt;0,IF($D$12=B820,COUNT($D$12:D819,1),""),"")</f>
        <v/>
      </c>
      <c r="E820" s="221" t="str">
        <f ca="1">IF(V820&gt;0,IF($E$12=B820,COUNT($E$12:E819,1),""),"")</f>
        <v/>
      </c>
      <c r="F820" s="221" t="str">
        <f ca="1">IF(V820&gt;0,IF($F$12=B820,COUNT($F$12:F819,1),""),"")</f>
        <v/>
      </c>
      <c r="G820" s="120">
        <v>10000890</v>
      </c>
      <c r="H820" s="115">
        <v>141181</v>
      </c>
      <c r="I820" s="116" t="s">
        <v>1657</v>
      </c>
      <c r="J820" s="116" t="s">
        <v>153</v>
      </c>
      <c r="K820" s="324">
        <v>348805</v>
      </c>
      <c r="L820" s="121"/>
      <c r="M820" s="117"/>
      <c r="N820" s="117"/>
      <c r="O820" s="324"/>
      <c r="P820" s="77">
        <f ca="1">SUMIF($W$12:BO820,$P$11,W820:BO820)</f>
        <v>0</v>
      </c>
      <c r="Q820" s="77">
        <f ca="1">SUMIF($W$12:BP820,$P$11,X820:BP820)</f>
        <v>0</v>
      </c>
      <c r="R820" s="77">
        <v>0</v>
      </c>
      <c r="S820" s="78">
        <f t="shared" ca="1" si="204"/>
        <v>0</v>
      </c>
      <c r="T820" s="77">
        <f t="shared" ca="1" si="205"/>
        <v>0</v>
      </c>
      <c r="U820" s="77">
        <v>0</v>
      </c>
      <c r="V820" s="79">
        <f t="shared" ca="1" si="207"/>
        <v>0</v>
      </c>
      <c r="W820" s="80"/>
      <c r="X820" s="81">
        <f t="shared" si="208"/>
        <v>0</v>
      </c>
      <c r="Y820" s="82"/>
      <c r="Z820" s="80"/>
      <c r="AA820" s="81">
        <f t="shared" si="209"/>
        <v>0</v>
      </c>
      <c r="AB820" s="82"/>
      <c r="AC820" s="80"/>
      <c r="AD820" s="81">
        <f t="shared" si="210"/>
        <v>0</v>
      </c>
      <c r="AE820" s="82"/>
      <c r="AF820" s="80"/>
      <c r="AG820" s="81">
        <f t="shared" si="211"/>
        <v>0</v>
      </c>
      <c r="AH820" s="82"/>
      <c r="AI820" s="80"/>
      <c r="AJ820" s="81"/>
      <c r="AK820" s="82"/>
      <c r="AL820" s="80"/>
      <c r="AM820" s="81">
        <v>0</v>
      </c>
      <c r="AN820" s="82"/>
      <c r="AO820" s="80"/>
      <c r="AP820" s="81">
        <v>0</v>
      </c>
      <c r="AQ820" s="82"/>
      <c r="AR820" s="80"/>
      <c r="AS820" s="81"/>
      <c r="AT820" s="82"/>
      <c r="AU820" s="80"/>
      <c r="AV820" s="81"/>
      <c r="AW820" s="82"/>
      <c r="AX820" s="80"/>
      <c r="AY820" s="81"/>
      <c r="AZ820" s="82"/>
      <c r="BA820" s="80"/>
      <c r="BB820" s="81"/>
      <c r="BC820" s="82"/>
      <c r="BD820" s="80"/>
      <c r="BE820" s="81"/>
      <c r="BF820" s="82"/>
      <c r="BG820" s="80"/>
      <c r="BH820" s="81"/>
      <c r="BI820" s="82"/>
      <c r="BJ820" s="80"/>
      <c r="BK820" s="81"/>
      <c r="BL820" s="82"/>
      <c r="BM820" s="80"/>
      <c r="BN820" s="81"/>
      <c r="BO820" s="82"/>
    </row>
    <row r="821" spans="1:67" ht="23.25" customHeight="1" thickBot="1">
      <c r="A821" s="71">
        <v>85823</v>
      </c>
      <c r="B821" s="71" t="s">
        <v>2242</v>
      </c>
      <c r="C821" s="221" t="str">
        <f ca="1">IF(V821&gt;0,IF($C$12=B821,COUNT($C$12:C820,1),""),"")</f>
        <v/>
      </c>
      <c r="D821" s="221" t="str">
        <f ca="1">IF(V821&gt;0,IF($D$12=B821,COUNT($D$12:D820,1),""),"")</f>
        <v/>
      </c>
      <c r="E821" s="221" t="str">
        <f ca="1">IF(V821&gt;0,IF($E$12=B821,COUNT($E$12:E820,1),""),"")</f>
        <v/>
      </c>
      <c r="F821" s="221" t="str">
        <f ca="1">IF(V821&gt;0,IF($F$12=B821,COUNT($F$12:F820,1),""),"")</f>
        <v/>
      </c>
      <c r="G821" s="120">
        <v>231005350</v>
      </c>
      <c r="H821" s="115">
        <v>141182</v>
      </c>
      <c r="I821" s="116" t="s">
        <v>1658</v>
      </c>
      <c r="J821" s="116" t="s">
        <v>153</v>
      </c>
      <c r="K821" s="324">
        <v>367777</v>
      </c>
      <c r="L821" s="121"/>
      <c r="M821" s="117"/>
      <c r="N821" s="117"/>
      <c r="O821" s="324"/>
      <c r="P821" s="77">
        <f ca="1">SUMIF($W$12:BO821,$P$11,W821:BO821)</f>
        <v>0</v>
      </c>
      <c r="Q821" s="77">
        <f ca="1">SUMIF($W$12:BP821,$P$11,X821:BP821)</f>
        <v>0</v>
      </c>
      <c r="R821" s="77">
        <v>0</v>
      </c>
      <c r="S821" s="78">
        <f t="shared" ca="1" si="204"/>
        <v>0</v>
      </c>
      <c r="T821" s="77">
        <f t="shared" ca="1" si="205"/>
        <v>0</v>
      </c>
      <c r="U821" s="77">
        <v>0</v>
      </c>
      <c r="V821" s="79">
        <f t="shared" ca="1" si="207"/>
        <v>0</v>
      </c>
      <c r="W821" s="80"/>
      <c r="X821" s="81"/>
      <c r="Y821" s="82"/>
      <c r="Z821" s="80"/>
      <c r="AA821" s="81"/>
      <c r="AB821" s="82"/>
      <c r="AC821" s="80"/>
      <c r="AD821" s="81"/>
      <c r="AE821" s="82"/>
      <c r="AF821" s="80"/>
      <c r="AG821" s="81"/>
      <c r="AH821" s="82"/>
      <c r="AI821" s="80"/>
      <c r="AJ821" s="81"/>
      <c r="AK821" s="82"/>
      <c r="AL821" s="80"/>
      <c r="AM821" s="81"/>
      <c r="AN821" s="82"/>
      <c r="AO821" s="80"/>
      <c r="AP821" s="81">
        <v>0</v>
      </c>
      <c r="AQ821" s="82"/>
      <c r="AR821" s="80"/>
      <c r="AS821" s="81"/>
      <c r="AT821" s="82"/>
      <c r="AU821" s="80"/>
      <c r="AV821" s="81"/>
      <c r="AW821" s="82"/>
      <c r="AX821" s="80"/>
      <c r="AY821" s="81"/>
      <c r="AZ821" s="82"/>
      <c r="BA821" s="80"/>
      <c r="BB821" s="81"/>
      <c r="BC821" s="82"/>
      <c r="BD821" s="80"/>
      <c r="BE821" s="81"/>
      <c r="BF821" s="82"/>
      <c r="BG821" s="80"/>
      <c r="BH821" s="81"/>
      <c r="BI821" s="82"/>
      <c r="BJ821" s="80"/>
      <c r="BK821" s="81"/>
      <c r="BL821" s="82"/>
      <c r="BM821" s="80"/>
      <c r="BN821" s="81"/>
      <c r="BO821" s="82"/>
    </row>
    <row r="822" spans="1:67" ht="23.25" customHeight="1" thickBot="1">
      <c r="A822" s="71">
        <v>85824</v>
      </c>
      <c r="B822" s="71" t="s">
        <v>2242</v>
      </c>
      <c r="C822" s="221" t="str">
        <f ca="1">IF(V822&gt;0,IF($C$12=B822,COUNT($C$12:C821,1),""),"")</f>
        <v/>
      </c>
      <c r="D822" s="221" t="str">
        <f ca="1">IF(V822&gt;0,IF($D$12=B822,COUNT($D$12:D821,1),""),"")</f>
        <v/>
      </c>
      <c r="E822" s="221" t="str">
        <f ca="1">IF(V822&gt;0,IF($E$12=B822,COUNT($E$12:E821,1),""),"")</f>
        <v/>
      </c>
      <c r="F822" s="221" t="str">
        <f ca="1">IF(V822&gt;0,IF($F$12=B822,COUNT($F$12:F821,1),""),"")</f>
        <v/>
      </c>
      <c r="G822" s="120">
        <v>231001600</v>
      </c>
      <c r="H822" s="115">
        <v>141183</v>
      </c>
      <c r="I822" s="116" t="s">
        <v>1659</v>
      </c>
      <c r="J822" s="116" t="s">
        <v>153</v>
      </c>
      <c r="K822" s="324">
        <v>414193</v>
      </c>
      <c r="L822" s="121"/>
      <c r="M822" s="117"/>
      <c r="N822" s="117"/>
      <c r="O822" s="324"/>
      <c r="P822" s="77">
        <f ca="1">SUMIF($W$12:BO822,$P$11,W822:BO822)</f>
        <v>0</v>
      </c>
      <c r="Q822" s="77">
        <f ca="1">SUMIF($W$12:BP822,$P$11,X822:BP822)</f>
        <v>0</v>
      </c>
      <c r="R822" s="77">
        <v>0</v>
      </c>
      <c r="S822" s="78">
        <f t="shared" ca="1" si="204"/>
        <v>0</v>
      </c>
      <c r="T822" s="77">
        <f t="shared" ca="1" si="205"/>
        <v>0</v>
      </c>
      <c r="U822" s="77">
        <v>0</v>
      </c>
      <c r="V822" s="79">
        <f t="shared" ca="1" si="207"/>
        <v>0</v>
      </c>
      <c r="W822" s="80"/>
      <c r="X822" s="81"/>
      <c r="Y822" s="82"/>
      <c r="Z822" s="80"/>
      <c r="AA822" s="81"/>
      <c r="AB822" s="82"/>
      <c r="AC822" s="80"/>
      <c r="AD822" s="81"/>
      <c r="AE822" s="82"/>
      <c r="AF822" s="80"/>
      <c r="AG822" s="81"/>
      <c r="AH822" s="82"/>
      <c r="AI822" s="80"/>
      <c r="AJ822" s="81"/>
      <c r="AK822" s="82"/>
      <c r="AL822" s="80"/>
      <c r="AM822" s="81"/>
      <c r="AN822" s="82"/>
      <c r="AO822" s="80"/>
      <c r="AP822" s="81">
        <v>0</v>
      </c>
      <c r="AQ822" s="82"/>
      <c r="AR822" s="80"/>
      <c r="AS822" s="81"/>
      <c r="AT822" s="82"/>
      <c r="AU822" s="80"/>
      <c r="AV822" s="81"/>
      <c r="AW822" s="82"/>
      <c r="AX822" s="80"/>
      <c r="AY822" s="81"/>
      <c r="AZ822" s="82"/>
      <c r="BA822" s="80"/>
      <c r="BB822" s="81"/>
      <c r="BC822" s="82"/>
      <c r="BD822" s="80"/>
      <c r="BE822" s="81"/>
      <c r="BF822" s="82"/>
      <c r="BG822" s="80"/>
      <c r="BH822" s="81"/>
      <c r="BI822" s="82"/>
      <c r="BJ822" s="80"/>
      <c r="BK822" s="81"/>
      <c r="BL822" s="82"/>
      <c r="BM822" s="80"/>
      <c r="BN822" s="81"/>
      <c r="BO822" s="82"/>
    </row>
    <row r="823" spans="1:67" ht="23.25" customHeight="1" thickBot="1">
      <c r="A823" s="71">
        <v>85826</v>
      </c>
      <c r="B823" s="71" t="s">
        <v>2242</v>
      </c>
      <c r="C823" s="221" t="str">
        <f ca="1">IF(V823&gt;0,IF($C$12=B823,COUNT($C$12:C822,1),""),"")</f>
        <v/>
      </c>
      <c r="D823" s="221" t="str">
        <f ca="1">IF(V823&gt;0,IF($D$12=B823,COUNT($D$12:D822,1),""),"")</f>
        <v/>
      </c>
      <c r="E823" s="221" t="str">
        <f ca="1">IF(V823&gt;0,IF($E$12=B823,COUNT($E$12:E822,1),""),"")</f>
        <v/>
      </c>
      <c r="F823" s="221" t="str">
        <f ca="1">IF(V823&gt;0,IF($F$12=B823,COUNT($F$12:F822,1),""),"")</f>
        <v/>
      </c>
      <c r="G823" s="120">
        <v>231005320</v>
      </c>
      <c r="H823" s="115">
        <v>141184</v>
      </c>
      <c r="I823" s="116" t="s">
        <v>1660</v>
      </c>
      <c r="J823" s="116" t="s">
        <v>153</v>
      </c>
      <c r="K823" s="324">
        <v>487580</v>
      </c>
      <c r="L823" s="121"/>
      <c r="M823" s="117"/>
      <c r="N823" s="117"/>
      <c r="O823" s="324"/>
      <c r="P823" s="77">
        <f ca="1">SUMIF($W$12:BO823,$P$11,W823:BO823)</f>
        <v>0</v>
      </c>
      <c r="Q823" s="77">
        <f ca="1">SUMIF($W$12:BP823,$P$11,X823:BP823)</f>
        <v>0</v>
      </c>
      <c r="R823" s="77">
        <v>0</v>
      </c>
      <c r="S823" s="78">
        <f t="shared" ca="1" si="204"/>
        <v>0</v>
      </c>
      <c r="T823" s="77">
        <f t="shared" ca="1" si="205"/>
        <v>0</v>
      </c>
      <c r="U823" s="77">
        <v>0</v>
      </c>
      <c r="V823" s="79">
        <f t="shared" ca="1" si="207"/>
        <v>0</v>
      </c>
      <c r="W823" s="80"/>
      <c r="X823" s="81"/>
      <c r="Y823" s="82"/>
      <c r="Z823" s="80"/>
      <c r="AA823" s="81"/>
      <c r="AB823" s="82"/>
      <c r="AC823" s="80"/>
      <c r="AD823" s="81"/>
      <c r="AE823" s="82"/>
      <c r="AF823" s="80"/>
      <c r="AG823" s="81"/>
      <c r="AH823" s="82"/>
      <c r="AI823" s="80"/>
      <c r="AJ823" s="81"/>
      <c r="AK823" s="82"/>
      <c r="AL823" s="80"/>
      <c r="AM823" s="81"/>
      <c r="AN823" s="82"/>
      <c r="AO823" s="80"/>
      <c r="AP823" s="81">
        <v>0</v>
      </c>
      <c r="AQ823" s="82"/>
      <c r="AR823" s="80"/>
      <c r="AS823" s="81"/>
      <c r="AT823" s="82"/>
      <c r="AU823" s="80"/>
      <c r="AV823" s="81"/>
      <c r="AW823" s="82"/>
      <c r="AX823" s="80"/>
      <c r="AY823" s="81"/>
      <c r="AZ823" s="82"/>
      <c r="BA823" s="80"/>
      <c r="BB823" s="81"/>
      <c r="BC823" s="82"/>
      <c r="BD823" s="80"/>
      <c r="BE823" s="81"/>
      <c r="BF823" s="82"/>
      <c r="BG823" s="80"/>
      <c r="BH823" s="81"/>
      <c r="BI823" s="82"/>
      <c r="BJ823" s="80"/>
      <c r="BK823" s="81"/>
      <c r="BL823" s="82"/>
      <c r="BM823" s="80"/>
      <c r="BN823" s="81"/>
      <c r="BO823" s="82"/>
    </row>
    <row r="824" spans="1:67" ht="23.25" hidden="1" customHeight="1" thickBot="1">
      <c r="A824" s="71">
        <v>85827</v>
      </c>
      <c r="B824" s="71" t="s">
        <v>2242</v>
      </c>
      <c r="C824" s="221" t="str">
        <f ca="1">IF(V824&gt;0,IF($C$12=B824,COUNT($C$12:C823,1),""),"")</f>
        <v/>
      </c>
      <c r="D824" s="221" t="str">
        <f ca="1">IF(V824&gt;0,IF($D$12=B824,COUNT($D$12:D823,1),""),"")</f>
        <v/>
      </c>
      <c r="E824" s="221" t="str">
        <f ca="1">IF(V824&gt;0,IF($E$12=B824,COUNT($E$12:E823,1),""),"")</f>
        <v/>
      </c>
      <c r="F824" s="221" t="str">
        <f ca="1">IF(V824&gt;0,IF($F$12=B824,COUNT($F$12:F823,1),""),"")</f>
        <v/>
      </c>
      <c r="G824" s="120">
        <v>231002210</v>
      </c>
      <c r="H824" s="115">
        <v>141185</v>
      </c>
      <c r="I824" s="116" t="s">
        <v>1661</v>
      </c>
      <c r="J824" s="116" t="s">
        <v>153</v>
      </c>
      <c r="K824" s="324">
        <v>464188</v>
      </c>
      <c r="L824" s="121"/>
      <c r="M824" s="117"/>
      <c r="N824" s="117"/>
      <c r="O824" s="324"/>
      <c r="P824" s="77">
        <f ca="1">SUMIF($W$12:BO824,$P$11,W824:BO824)</f>
        <v>0</v>
      </c>
      <c r="Q824" s="77">
        <f ca="1">SUMIF($W$12:BP824,$P$11,X824:BP824)</f>
        <v>0</v>
      </c>
      <c r="R824" s="77">
        <v>0</v>
      </c>
      <c r="S824" s="78">
        <f t="shared" ca="1" si="204"/>
        <v>0</v>
      </c>
      <c r="T824" s="77">
        <f t="shared" ca="1" si="205"/>
        <v>0</v>
      </c>
      <c r="U824" s="77">
        <v>0</v>
      </c>
      <c r="V824" s="79">
        <f t="shared" ca="1" si="207"/>
        <v>0</v>
      </c>
      <c r="W824" s="80"/>
      <c r="X824" s="81">
        <f t="shared" si="208"/>
        <v>0</v>
      </c>
      <c r="Y824" s="82"/>
      <c r="Z824" s="80"/>
      <c r="AA824" s="81">
        <f t="shared" si="209"/>
        <v>0</v>
      </c>
      <c r="AB824" s="82"/>
      <c r="AC824" s="80"/>
      <c r="AD824" s="81">
        <f t="shared" si="210"/>
        <v>0</v>
      </c>
      <c r="AE824" s="82"/>
      <c r="AF824" s="80"/>
      <c r="AG824" s="81">
        <f t="shared" si="211"/>
        <v>0</v>
      </c>
      <c r="AH824" s="82"/>
      <c r="AI824" s="80"/>
      <c r="AJ824" s="81">
        <f t="shared" si="212"/>
        <v>0</v>
      </c>
      <c r="AK824" s="82"/>
      <c r="AL824" s="80"/>
      <c r="AM824" s="81">
        <v>0</v>
      </c>
      <c r="AN824" s="82"/>
      <c r="AO824" s="80"/>
      <c r="AP824" s="81">
        <v>0</v>
      </c>
      <c r="AQ824" s="82"/>
      <c r="AR824" s="80"/>
      <c r="AS824" s="81">
        <f t="shared" si="213"/>
        <v>0</v>
      </c>
      <c r="AT824" s="82"/>
      <c r="AU824" s="80"/>
      <c r="AV824" s="81">
        <f t="shared" si="214"/>
        <v>0</v>
      </c>
      <c r="AW824" s="82"/>
      <c r="AX824" s="80"/>
      <c r="AY824" s="81">
        <f t="shared" si="215"/>
        <v>0</v>
      </c>
      <c r="AZ824" s="82"/>
      <c r="BA824" s="80"/>
      <c r="BB824" s="81">
        <f t="shared" si="216"/>
        <v>0</v>
      </c>
      <c r="BC824" s="82"/>
      <c r="BD824" s="80"/>
      <c r="BE824" s="81">
        <f t="shared" si="217"/>
        <v>0</v>
      </c>
      <c r="BF824" s="82"/>
      <c r="BG824" s="80"/>
      <c r="BH824" s="81">
        <f t="shared" si="218"/>
        <v>0</v>
      </c>
      <c r="BI824" s="82"/>
      <c r="BJ824" s="80"/>
      <c r="BK824" s="81">
        <f t="shared" si="219"/>
        <v>0</v>
      </c>
      <c r="BL824" s="82"/>
      <c r="BM824" s="80"/>
      <c r="BN824" s="81">
        <f t="shared" si="220"/>
        <v>0</v>
      </c>
      <c r="BO824" s="82"/>
    </row>
    <row r="825" spans="1:67" ht="23.25" customHeight="1" thickBot="1">
      <c r="A825" s="71">
        <v>85828</v>
      </c>
      <c r="B825" s="71" t="s">
        <v>2242</v>
      </c>
      <c r="C825" s="221" t="str">
        <f ca="1">IF(V825&gt;0,IF($C$12=B825,COUNT($C$12:C824,1),""),"")</f>
        <v/>
      </c>
      <c r="D825" s="221" t="str">
        <f ca="1">IF(V825&gt;0,IF($D$12=B825,COUNT($D$12:D824,1),""),"")</f>
        <v/>
      </c>
      <c r="E825" s="221" t="str">
        <f ca="1">IF(V825&gt;0,IF($E$12=B825,COUNT($E$12:E824,1),""),"")</f>
        <v/>
      </c>
      <c r="F825" s="221" t="str">
        <f ca="1">IF(V825&gt;0,IF($F$12=B825,COUNT($F$12:F824,1),""),"")</f>
        <v/>
      </c>
      <c r="G825" s="120">
        <v>231002390</v>
      </c>
      <c r="H825" s="115">
        <v>141186</v>
      </c>
      <c r="I825" s="116" t="s">
        <v>1662</v>
      </c>
      <c r="J825" s="116" t="s">
        <v>153</v>
      </c>
      <c r="K825" s="324">
        <v>521341</v>
      </c>
      <c r="L825" s="121"/>
      <c r="M825" s="117"/>
      <c r="N825" s="117"/>
      <c r="O825" s="324"/>
      <c r="P825" s="77">
        <f ca="1">SUMIF($W$12:BO825,$P$11,W825:BO825)</f>
        <v>0</v>
      </c>
      <c r="Q825" s="77">
        <f ca="1">SUMIF($W$12:BP825,$P$11,X825:BP825)</f>
        <v>0</v>
      </c>
      <c r="R825" s="77">
        <v>0</v>
      </c>
      <c r="S825" s="78">
        <f t="shared" ca="1" si="204"/>
        <v>0</v>
      </c>
      <c r="T825" s="77">
        <f t="shared" ca="1" si="205"/>
        <v>0</v>
      </c>
      <c r="U825" s="77">
        <v>0</v>
      </c>
      <c r="V825" s="79">
        <f t="shared" ca="1" si="207"/>
        <v>0</v>
      </c>
      <c r="W825" s="80"/>
      <c r="X825" s="81"/>
      <c r="Y825" s="82"/>
      <c r="Z825" s="80"/>
      <c r="AA825" s="81"/>
      <c r="AB825" s="82"/>
      <c r="AC825" s="80"/>
      <c r="AD825" s="81"/>
      <c r="AE825" s="82"/>
      <c r="AF825" s="80"/>
      <c r="AG825" s="81"/>
      <c r="AH825" s="82"/>
      <c r="AI825" s="80"/>
      <c r="AJ825" s="81"/>
      <c r="AK825" s="82"/>
      <c r="AL825" s="80"/>
      <c r="AM825" s="81"/>
      <c r="AN825" s="82"/>
      <c r="AO825" s="80"/>
      <c r="AP825" s="81">
        <v>0</v>
      </c>
      <c r="AQ825" s="82"/>
      <c r="AR825" s="80"/>
      <c r="AS825" s="81"/>
      <c r="AT825" s="82"/>
      <c r="AU825" s="80"/>
      <c r="AV825" s="81"/>
      <c r="AW825" s="82"/>
      <c r="AX825" s="80"/>
      <c r="AY825" s="81"/>
      <c r="AZ825" s="82"/>
      <c r="BA825" s="80"/>
      <c r="BB825" s="81"/>
      <c r="BC825" s="82"/>
      <c r="BD825" s="80"/>
      <c r="BE825" s="81"/>
      <c r="BF825" s="82"/>
      <c r="BG825" s="80"/>
      <c r="BH825" s="81"/>
      <c r="BI825" s="82"/>
      <c r="BJ825" s="80"/>
      <c r="BK825" s="81"/>
      <c r="BL825" s="82"/>
      <c r="BM825" s="80"/>
      <c r="BN825" s="81"/>
      <c r="BO825" s="82"/>
    </row>
    <row r="826" spans="1:67" ht="23.25" customHeight="1" thickBot="1">
      <c r="A826" s="71">
        <v>85829</v>
      </c>
      <c r="B826" s="71" t="s">
        <v>2242</v>
      </c>
      <c r="C826" s="221" t="str">
        <f ca="1">IF(V826&gt;0,IF($C$12=B826,COUNT($C$12:C825,1),""),"")</f>
        <v/>
      </c>
      <c r="D826" s="221" t="str">
        <f ca="1">IF(V826&gt;0,IF($D$12=B826,COUNT($D$12:D825,1),""),"")</f>
        <v/>
      </c>
      <c r="E826" s="221" t="str">
        <f ca="1">IF(V826&gt;0,IF($E$12=B826,COUNT($E$12:E825,1),""),"")</f>
        <v/>
      </c>
      <c r="F826" s="221" t="str">
        <f ca="1">IF(V826&gt;0,IF($F$12=B826,COUNT($F$12:F825,1),""),"")</f>
        <v/>
      </c>
      <c r="G826" s="120">
        <v>231002100</v>
      </c>
      <c r="H826" s="115">
        <v>141187</v>
      </c>
      <c r="I826" s="116" t="s">
        <v>1663</v>
      </c>
      <c r="J826" s="116" t="s">
        <v>153</v>
      </c>
      <c r="K826" s="324">
        <v>592595</v>
      </c>
      <c r="L826" s="121"/>
      <c r="M826" s="117"/>
      <c r="N826" s="117"/>
      <c r="O826" s="324"/>
      <c r="P826" s="77">
        <f ca="1">SUMIF($W$12:BO826,$P$11,W826:BO826)</f>
        <v>0</v>
      </c>
      <c r="Q826" s="77">
        <f ca="1">SUMIF($W$12:BP826,$P$11,X826:BP826)</f>
        <v>0</v>
      </c>
      <c r="R826" s="77">
        <v>0</v>
      </c>
      <c r="S826" s="78">
        <f t="shared" ca="1" si="204"/>
        <v>0</v>
      </c>
      <c r="T826" s="77">
        <f t="shared" ca="1" si="205"/>
        <v>0</v>
      </c>
      <c r="U826" s="77">
        <v>0</v>
      </c>
      <c r="V826" s="79">
        <f t="shared" ca="1" si="207"/>
        <v>0</v>
      </c>
      <c r="W826" s="80"/>
      <c r="X826" s="81"/>
      <c r="Y826" s="82"/>
      <c r="Z826" s="80"/>
      <c r="AA826" s="81"/>
      <c r="AB826" s="82"/>
      <c r="AC826" s="80"/>
      <c r="AD826" s="81"/>
      <c r="AE826" s="82"/>
      <c r="AF826" s="80"/>
      <c r="AG826" s="81"/>
      <c r="AH826" s="82"/>
      <c r="AI826" s="80"/>
      <c r="AJ826" s="81"/>
      <c r="AK826" s="82"/>
      <c r="AL826" s="80"/>
      <c r="AM826" s="81"/>
      <c r="AN826" s="82"/>
      <c r="AO826" s="80"/>
      <c r="AP826" s="81">
        <v>0</v>
      </c>
      <c r="AQ826" s="82"/>
      <c r="AR826" s="80"/>
      <c r="AS826" s="81"/>
      <c r="AT826" s="82"/>
      <c r="AU826" s="80"/>
      <c r="AV826" s="81"/>
      <c r="AW826" s="82"/>
      <c r="AX826" s="80"/>
      <c r="AY826" s="81"/>
      <c r="AZ826" s="82"/>
      <c r="BA826" s="80"/>
      <c r="BB826" s="81"/>
      <c r="BC826" s="82"/>
      <c r="BD826" s="80"/>
      <c r="BE826" s="81"/>
      <c r="BF826" s="82"/>
      <c r="BG826" s="80"/>
      <c r="BH826" s="81"/>
      <c r="BI826" s="82"/>
      <c r="BJ826" s="80"/>
      <c r="BK826" s="81"/>
      <c r="BL826" s="82"/>
      <c r="BM826" s="80"/>
      <c r="BN826" s="81"/>
      <c r="BO826" s="82"/>
    </row>
    <row r="827" spans="1:67" ht="23.25" hidden="1" customHeight="1" thickBot="1">
      <c r="A827" s="71">
        <v>85830</v>
      </c>
      <c r="B827" s="71" t="s">
        <v>2242</v>
      </c>
      <c r="C827" s="221" t="str">
        <f ca="1">IF(V827&gt;0,IF($C$12=B827,COUNT($C$12:C826,1),""),"")</f>
        <v/>
      </c>
      <c r="D827" s="221" t="str">
        <f ca="1">IF(V827&gt;0,IF($D$12=B827,COUNT($D$12:D826,1),""),"")</f>
        <v/>
      </c>
      <c r="E827" s="221" t="str">
        <f ca="1">IF(V827&gt;0,IF($E$12=B827,COUNT($E$12:E826,1),""),"")</f>
        <v/>
      </c>
      <c r="F827" s="221" t="str">
        <f ca="1">IF(V827&gt;0,IF($F$12=B827,COUNT($F$12:F826,1),""),"")</f>
        <v/>
      </c>
      <c r="G827" s="120">
        <v>231001550</v>
      </c>
      <c r="H827" s="115">
        <v>141188</v>
      </c>
      <c r="I827" s="116" t="s">
        <v>1664</v>
      </c>
      <c r="J827" s="116" t="s">
        <v>153</v>
      </c>
      <c r="K827" s="324">
        <v>535596</v>
      </c>
      <c r="L827" s="121"/>
      <c r="M827" s="117"/>
      <c r="N827" s="117"/>
      <c r="O827" s="324"/>
      <c r="P827" s="77">
        <f ca="1">SUMIF($W$12:BO827,$P$11,W827:BO827)</f>
        <v>0</v>
      </c>
      <c r="Q827" s="77">
        <f ca="1">SUMIF($W$12:BP827,$P$11,X827:BP827)</f>
        <v>0</v>
      </c>
      <c r="R827" s="77">
        <v>0</v>
      </c>
      <c r="S827" s="78">
        <f t="shared" ca="1" si="204"/>
        <v>0</v>
      </c>
      <c r="T827" s="77">
        <f t="shared" ca="1" si="205"/>
        <v>0</v>
      </c>
      <c r="U827" s="77">
        <v>0</v>
      </c>
      <c r="V827" s="79">
        <f t="shared" ca="1" si="207"/>
        <v>0</v>
      </c>
      <c r="W827" s="80"/>
      <c r="X827" s="81">
        <f t="shared" si="208"/>
        <v>0</v>
      </c>
      <c r="Y827" s="82"/>
      <c r="Z827" s="80"/>
      <c r="AA827" s="81">
        <f t="shared" si="209"/>
        <v>0</v>
      </c>
      <c r="AB827" s="82"/>
      <c r="AC827" s="80"/>
      <c r="AD827" s="81">
        <f t="shared" si="210"/>
        <v>0</v>
      </c>
      <c r="AE827" s="82"/>
      <c r="AF827" s="80"/>
      <c r="AG827" s="81">
        <f t="shared" si="211"/>
        <v>0</v>
      </c>
      <c r="AH827" s="82"/>
      <c r="AI827" s="80"/>
      <c r="AJ827" s="81">
        <f t="shared" si="212"/>
        <v>0</v>
      </c>
      <c r="AK827" s="82"/>
      <c r="AL827" s="80"/>
      <c r="AM827" s="81">
        <v>0</v>
      </c>
      <c r="AN827" s="82"/>
      <c r="AO827" s="80"/>
      <c r="AP827" s="81">
        <v>0</v>
      </c>
      <c r="AQ827" s="82"/>
      <c r="AR827" s="80"/>
      <c r="AS827" s="81">
        <f t="shared" si="213"/>
        <v>0</v>
      </c>
      <c r="AT827" s="82"/>
      <c r="AU827" s="80"/>
      <c r="AV827" s="81">
        <f t="shared" si="214"/>
        <v>0</v>
      </c>
      <c r="AW827" s="82"/>
      <c r="AX827" s="80"/>
      <c r="AY827" s="81">
        <f t="shared" si="215"/>
        <v>0</v>
      </c>
      <c r="AZ827" s="82"/>
      <c r="BA827" s="80"/>
      <c r="BB827" s="81">
        <f t="shared" si="216"/>
        <v>0</v>
      </c>
      <c r="BC827" s="82"/>
      <c r="BD827" s="80"/>
      <c r="BE827" s="81">
        <f t="shared" si="217"/>
        <v>0</v>
      </c>
      <c r="BF827" s="82"/>
      <c r="BG827" s="80"/>
      <c r="BH827" s="81">
        <f t="shared" si="218"/>
        <v>0</v>
      </c>
      <c r="BI827" s="82"/>
      <c r="BJ827" s="80"/>
      <c r="BK827" s="81">
        <f t="shared" si="219"/>
        <v>0</v>
      </c>
      <c r="BL827" s="82"/>
      <c r="BM827" s="80"/>
      <c r="BN827" s="81">
        <f t="shared" si="220"/>
        <v>0</v>
      </c>
      <c r="BO827" s="82"/>
    </row>
    <row r="828" spans="1:67" ht="23.25" hidden="1" customHeight="1" thickBot="1">
      <c r="A828" s="71">
        <v>85831</v>
      </c>
      <c r="B828" s="71" t="s">
        <v>2242</v>
      </c>
      <c r="C828" s="221" t="str">
        <f ca="1">IF(V828&gt;0,IF($C$12=B828,COUNT($C$12:C827,1),""),"")</f>
        <v/>
      </c>
      <c r="D828" s="221" t="str">
        <f ca="1">IF(V828&gt;0,IF($D$12=B828,COUNT($D$12:D827,1),""),"")</f>
        <v/>
      </c>
      <c r="E828" s="221" t="str">
        <f ca="1">IF(V828&gt;0,IF($E$12=B828,COUNT($E$12:E827,1),""),"")</f>
        <v/>
      </c>
      <c r="F828" s="221" t="str">
        <f ca="1">IF(V828&gt;0,IF($F$12=B828,COUNT($F$12:F827,1),""),"")</f>
        <v/>
      </c>
      <c r="G828" s="120">
        <v>0</v>
      </c>
      <c r="H828" s="115">
        <v>141189</v>
      </c>
      <c r="I828" s="116" t="s">
        <v>1665</v>
      </c>
      <c r="J828" s="116" t="s">
        <v>153</v>
      </c>
      <c r="K828" s="324">
        <v>592725</v>
      </c>
      <c r="L828" s="121"/>
      <c r="M828" s="117"/>
      <c r="N828" s="117"/>
      <c r="O828" s="324"/>
      <c r="P828" s="77">
        <f ca="1">SUMIF($W$12:BO828,$P$11,W828:BO828)</f>
        <v>0</v>
      </c>
      <c r="Q828" s="77">
        <f ca="1">SUMIF($W$12:BP828,$P$11,X828:BP828)</f>
        <v>0</v>
      </c>
      <c r="R828" s="77">
        <v>0</v>
      </c>
      <c r="S828" s="78">
        <f t="shared" ca="1" si="204"/>
        <v>0</v>
      </c>
      <c r="T828" s="77">
        <f t="shared" ca="1" si="205"/>
        <v>0</v>
      </c>
      <c r="U828" s="77">
        <v>0</v>
      </c>
      <c r="V828" s="79">
        <f t="shared" ca="1" si="207"/>
        <v>0</v>
      </c>
      <c r="W828" s="80"/>
      <c r="X828" s="81">
        <f t="shared" si="208"/>
        <v>0</v>
      </c>
      <c r="Y828" s="82"/>
      <c r="Z828" s="80"/>
      <c r="AA828" s="81">
        <f t="shared" si="209"/>
        <v>0</v>
      </c>
      <c r="AB828" s="82"/>
      <c r="AC828" s="80"/>
      <c r="AD828" s="81">
        <f t="shared" si="210"/>
        <v>0</v>
      </c>
      <c r="AE828" s="82"/>
      <c r="AF828" s="80"/>
      <c r="AG828" s="81">
        <f t="shared" si="211"/>
        <v>0</v>
      </c>
      <c r="AH828" s="82"/>
      <c r="AI828" s="80"/>
      <c r="AJ828" s="81">
        <f t="shared" si="212"/>
        <v>0</v>
      </c>
      <c r="AK828" s="82"/>
      <c r="AL828" s="80"/>
      <c r="AM828" s="81">
        <v>0</v>
      </c>
      <c r="AN828" s="82"/>
      <c r="AO828" s="80"/>
      <c r="AP828" s="81">
        <v>0</v>
      </c>
      <c r="AQ828" s="82"/>
      <c r="AR828" s="80"/>
      <c r="AS828" s="81">
        <f t="shared" si="213"/>
        <v>0</v>
      </c>
      <c r="AT828" s="82"/>
      <c r="AU828" s="80"/>
      <c r="AV828" s="81">
        <f t="shared" si="214"/>
        <v>0</v>
      </c>
      <c r="AW828" s="82"/>
      <c r="AX828" s="80"/>
      <c r="AY828" s="81">
        <f t="shared" si="215"/>
        <v>0</v>
      </c>
      <c r="AZ828" s="82"/>
      <c r="BA828" s="80"/>
      <c r="BB828" s="81">
        <f t="shared" si="216"/>
        <v>0</v>
      </c>
      <c r="BC828" s="82"/>
      <c r="BD828" s="80"/>
      <c r="BE828" s="81">
        <f t="shared" si="217"/>
        <v>0</v>
      </c>
      <c r="BF828" s="82"/>
      <c r="BG828" s="80"/>
      <c r="BH828" s="81">
        <f t="shared" si="218"/>
        <v>0</v>
      </c>
      <c r="BI828" s="82"/>
      <c r="BJ828" s="80"/>
      <c r="BK828" s="81">
        <f t="shared" si="219"/>
        <v>0</v>
      </c>
      <c r="BL828" s="82"/>
      <c r="BM828" s="80"/>
      <c r="BN828" s="81">
        <f t="shared" si="220"/>
        <v>0</v>
      </c>
      <c r="BO828" s="82"/>
    </row>
    <row r="829" spans="1:67" ht="23.25" hidden="1" customHeight="1" thickBot="1">
      <c r="A829" s="71">
        <v>85832</v>
      </c>
      <c r="B829" s="71" t="s">
        <v>2242</v>
      </c>
      <c r="C829" s="221" t="str">
        <f ca="1">IF(V829&gt;0,IF($C$12=B829,COUNT($C$12:C828,1),""),"")</f>
        <v/>
      </c>
      <c r="D829" s="221" t="str">
        <f ca="1">IF(V829&gt;0,IF($D$12=B829,COUNT($D$12:D828,1),""),"")</f>
        <v/>
      </c>
      <c r="E829" s="221" t="str">
        <f ca="1">IF(V829&gt;0,IF($E$12=B829,COUNT($E$12:E828,1),""),"")</f>
        <v/>
      </c>
      <c r="F829" s="221" t="str">
        <f ca="1">IF(V829&gt;0,IF($F$12=B829,COUNT($F$12:F828,1),""),"")</f>
        <v/>
      </c>
      <c r="G829" s="120">
        <v>231002220</v>
      </c>
      <c r="H829" s="115">
        <v>141190</v>
      </c>
      <c r="I829" s="116" t="s">
        <v>1666</v>
      </c>
      <c r="J829" s="116" t="s">
        <v>153</v>
      </c>
      <c r="K829" s="324">
        <v>652615</v>
      </c>
      <c r="L829" s="121"/>
      <c r="M829" s="117"/>
      <c r="N829" s="117"/>
      <c r="O829" s="324"/>
      <c r="P829" s="77">
        <f ca="1">SUMIF($W$12:BO829,$P$11,W829:BO829)</f>
        <v>0</v>
      </c>
      <c r="Q829" s="77">
        <f ca="1">SUMIF($W$12:BP829,$P$11,X829:BP829)</f>
        <v>0</v>
      </c>
      <c r="R829" s="77">
        <v>0</v>
      </c>
      <c r="S829" s="78">
        <f t="shared" ref="S829:S890" ca="1" si="221">P829*K829</f>
        <v>0</v>
      </c>
      <c r="T829" s="77">
        <f t="shared" ref="T829:T890" ca="1" si="222">Q829*O829</f>
        <v>0</v>
      </c>
      <c r="U829" s="77">
        <v>0</v>
      </c>
      <c r="V829" s="79">
        <f t="shared" ref="V829:V890" ca="1" si="223">SUM(S829:U829)</f>
        <v>0</v>
      </c>
      <c r="W829" s="80"/>
      <c r="X829" s="81">
        <f t="shared" si="208"/>
        <v>0</v>
      </c>
      <c r="Y829" s="82"/>
      <c r="Z829" s="80"/>
      <c r="AA829" s="81">
        <f t="shared" si="209"/>
        <v>0</v>
      </c>
      <c r="AB829" s="82"/>
      <c r="AC829" s="80"/>
      <c r="AD829" s="81">
        <f t="shared" si="210"/>
        <v>0</v>
      </c>
      <c r="AE829" s="82"/>
      <c r="AF829" s="80"/>
      <c r="AG829" s="81">
        <f t="shared" si="211"/>
        <v>0</v>
      </c>
      <c r="AH829" s="82"/>
      <c r="AI829" s="80"/>
      <c r="AJ829" s="81"/>
      <c r="AK829" s="82"/>
      <c r="AL829" s="80"/>
      <c r="AM829" s="81">
        <v>0</v>
      </c>
      <c r="AN829" s="82"/>
      <c r="AO829" s="80"/>
      <c r="AP829" s="81">
        <v>0</v>
      </c>
      <c r="AQ829" s="82"/>
      <c r="AR829" s="80"/>
      <c r="AS829" s="81"/>
      <c r="AT829" s="82"/>
      <c r="AU829" s="80"/>
      <c r="AV829" s="81"/>
      <c r="AW829" s="82"/>
      <c r="AX829" s="80"/>
      <c r="AY829" s="81"/>
      <c r="AZ829" s="82"/>
      <c r="BA829" s="80"/>
      <c r="BB829" s="81"/>
      <c r="BC829" s="82"/>
      <c r="BD829" s="80"/>
      <c r="BE829" s="81"/>
      <c r="BF829" s="82"/>
      <c r="BG829" s="80"/>
      <c r="BH829" s="81"/>
      <c r="BI829" s="82"/>
      <c r="BJ829" s="80"/>
      <c r="BK829" s="81"/>
      <c r="BL829" s="82"/>
      <c r="BM829" s="80"/>
      <c r="BN829" s="81"/>
      <c r="BO829" s="82"/>
    </row>
    <row r="830" spans="1:67" ht="23.25" hidden="1" customHeight="1" thickBot="1">
      <c r="A830" s="71">
        <v>85833</v>
      </c>
      <c r="B830" s="71" t="s">
        <v>2242</v>
      </c>
      <c r="C830" s="221" t="str">
        <f ca="1">IF(V830&gt;0,IF($C$12=B830,COUNT($C$12:C829,1),""),"")</f>
        <v/>
      </c>
      <c r="D830" s="221" t="str">
        <f ca="1">IF(V830&gt;0,IF($D$12=B830,COUNT($D$12:D829,1),""),"")</f>
        <v/>
      </c>
      <c r="E830" s="221" t="str">
        <f ca="1">IF(V830&gt;0,IF($E$12=B830,COUNT($E$12:E829,1),""),"")</f>
        <v/>
      </c>
      <c r="F830" s="221" t="str">
        <f ca="1">IF(V830&gt;0,IF($F$12=B830,COUNT($F$12:F829,1),""),"")</f>
        <v/>
      </c>
      <c r="G830" s="120">
        <v>231002200</v>
      </c>
      <c r="H830" s="115">
        <v>141191</v>
      </c>
      <c r="I830" s="116" t="s">
        <v>1667</v>
      </c>
      <c r="J830" s="116" t="s">
        <v>153</v>
      </c>
      <c r="K830" s="324">
        <v>642708</v>
      </c>
      <c r="L830" s="121"/>
      <c r="M830" s="117"/>
      <c r="N830" s="117"/>
      <c r="O830" s="324"/>
      <c r="P830" s="77">
        <f ca="1">SUMIF($W$12:BO830,$P$11,W830:BO830)</f>
        <v>0</v>
      </c>
      <c r="Q830" s="77">
        <f ca="1">SUMIF($W$12:BP830,$P$11,X830:BP830)</f>
        <v>0</v>
      </c>
      <c r="R830" s="77">
        <v>0</v>
      </c>
      <c r="S830" s="78">
        <f t="shared" ca="1" si="221"/>
        <v>0</v>
      </c>
      <c r="T830" s="77">
        <f t="shared" ca="1" si="222"/>
        <v>0</v>
      </c>
      <c r="U830" s="77">
        <v>0</v>
      </c>
      <c r="V830" s="79">
        <f t="shared" ca="1" si="223"/>
        <v>0</v>
      </c>
      <c r="W830" s="80"/>
      <c r="X830" s="81">
        <f t="shared" si="208"/>
        <v>0</v>
      </c>
      <c r="Y830" s="82"/>
      <c r="Z830" s="80"/>
      <c r="AA830" s="81">
        <f t="shared" si="209"/>
        <v>0</v>
      </c>
      <c r="AB830" s="82"/>
      <c r="AC830" s="80"/>
      <c r="AD830" s="81">
        <f t="shared" si="210"/>
        <v>0</v>
      </c>
      <c r="AE830" s="82"/>
      <c r="AF830" s="80"/>
      <c r="AG830" s="81">
        <f t="shared" si="211"/>
        <v>0</v>
      </c>
      <c r="AH830" s="82"/>
      <c r="AI830" s="80"/>
      <c r="AJ830" s="81">
        <f t="shared" si="212"/>
        <v>0</v>
      </c>
      <c r="AK830" s="82"/>
      <c r="AL830" s="80"/>
      <c r="AM830" s="81">
        <v>0</v>
      </c>
      <c r="AN830" s="82"/>
      <c r="AO830" s="80"/>
      <c r="AP830" s="81">
        <v>0</v>
      </c>
      <c r="AQ830" s="82"/>
      <c r="AR830" s="80"/>
      <c r="AS830" s="81">
        <f t="shared" si="213"/>
        <v>0</v>
      </c>
      <c r="AT830" s="82"/>
      <c r="AU830" s="80"/>
      <c r="AV830" s="81">
        <f t="shared" si="214"/>
        <v>0</v>
      </c>
      <c r="AW830" s="82"/>
      <c r="AX830" s="80"/>
      <c r="AY830" s="81">
        <f t="shared" si="215"/>
        <v>0</v>
      </c>
      <c r="AZ830" s="82"/>
      <c r="BA830" s="80"/>
      <c r="BB830" s="81">
        <f t="shared" si="216"/>
        <v>0</v>
      </c>
      <c r="BC830" s="82"/>
      <c r="BD830" s="80"/>
      <c r="BE830" s="81">
        <f t="shared" si="217"/>
        <v>0</v>
      </c>
      <c r="BF830" s="82"/>
      <c r="BG830" s="80"/>
      <c r="BH830" s="81">
        <f t="shared" si="218"/>
        <v>0</v>
      </c>
      <c r="BI830" s="82"/>
      <c r="BJ830" s="80"/>
      <c r="BK830" s="81">
        <f t="shared" si="219"/>
        <v>0</v>
      </c>
      <c r="BL830" s="82"/>
      <c r="BM830" s="80"/>
      <c r="BN830" s="81">
        <f t="shared" si="220"/>
        <v>0</v>
      </c>
      <c r="BO830" s="82"/>
    </row>
    <row r="831" spans="1:67" ht="23.25" hidden="1" customHeight="1" thickBot="1">
      <c r="A831" s="71">
        <v>85834</v>
      </c>
      <c r="B831" s="71" t="s">
        <v>2242</v>
      </c>
      <c r="C831" s="221" t="str">
        <f ca="1">IF(V831&gt;0,IF($C$12=B831,COUNT($C$12:C830,1),""),"")</f>
        <v/>
      </c>
      <c r="D831" s="221" t="str">
        <f ca="1">IF(V831&gt;0,IF($D$12=B831,COUNT($D$12:D830,1),""),"")</f>
        <v/>
      </c>
      <c r="E831" s="221" t="str">
        <f ca="1">IF(V831&gt;0,IF($E$12=B831,COUNT($E$12:E830,1),""),"")</f>
        <v/>
      </c>
      <c r="F831" s="221" t="str">
        <f ca="1">IF(V831&gt;0,IF($F$12=B831,COUNT($F$12:F830,1),""),"")</f>
        <v/>
      </c>
      <c r="G831" s="120">
        <v>231002395</v>
      </c>
      <c r="H831" s="115">
        <v>141192</v>
      </c>
      <c r="I831" s="116" t="s">
        <v>1668</v>
      </c>
      <c r="J831" s="116" t="s">
        <v>153</v>
      </c>
      <c r="K831" s="324">
        <v>712623</v>
      </c>
      <c r="L831" s="121"/>
      <c r="M831" s="117"/>
      <c r="N831" s="117"/>
      <c r="O831" s="324"/>
      <c r="P831" s="77">
        <f ca="1">SUMIF($W$12:BO831,$P$11,W831:BO831)</f>
        <v>0</v>
      </c>
      <c r="Q831" s="77">
        <f ca="1">SUMIF($W$12:BP831,$P$11,X831:BP831)</f>
        <v>0</v>
      </c>
      <c r="R831" s="77">
        <v>0</v>
      </c>
      <c r="S831" s="78">
        <f t="shared" ca="1" si="221"/>
        <v>0</v>
      </c>
      <c r="T831" s="77">
        <f t="shared" ca="1" si="222"/>
        <v>0</v>
      </c>
      <c r="U831" s="77">
        <v>0</v>
      </c>
      <c r="V831" s="79">
        <f t="shared" ca="1" si="223"/>
        <v>0</v>
      </c>
      <c r="W831" s="80"/>
      <c r="X831" s="81">
        <f t="shared" si="208"/>
        <v>0</v>
      </c>
      <c r="Y831" s="82"/>
      <c r="Z831" s="80"/>
      <c r="AA831" s="81">
        <f t="shared" si="209"/>
        <v>0</v>
      </c>
      <c r="AB831" s="82"/>
      <c r="AC831" s="80"/>
      <c r="AD831" s="81">
        <f t="shared" si="210"/>
        <v>0</v>
      </c>
      <c r="AE831" s="82"/>
      <c r="AF831" s="80"/>
      <c r="AG831" s="81">
        <f t="shared" si="211"/>
        <v>0</v>
      </c>
      <c r="AH831" s="82"/>
      <c r="AI831" s="80"/>
      <c r="AJ831" s="81">
        <f t="shared" si="212"/>
        <v>0</v>
      </c>
      <c r="AK831" s="82"/>
      <c r="AL831" s="80"/>
      <c r="AM831" s="81">
        <v>0</v>
      </c>
      <c r="AN831" s="82"/>
      <c r="AO831" s="80"/>
      <c r="AP831" s="81">
        <v>0</v>
      </c>
      <c r="AQ831" s="82"/>
      <c r="AR831" s="80"/>
      <c r="AS831" s="81">
        <f t="shared" si="213"/>
        <v>0</v>
      </c>
      <c r="AT831" s="82"/>
      <c r="AU831" s="80"/>
      <c r="AV831" s="81">
        <f t="shared" si="214"/>
        <v>0</v>
      </c>
      <c r="AW831" s="82"/>
      <c r="AX831" s="80"/>
      <c r="AY831" s="81">
        <f t="shared" si="215"/>
        <v>0</v>
      </c>
      <c r="AZ831" s="82"/>
      <c r="BA831" s="80"/>
      <c r="BB831" s="81">
        <f t="shared" si="216"/>
        <v>0</v>
      </c>
      <c r="BC831" s="82"/>
      <c r="BD831" s="80"/>
      <c r="BE831" s="81">
        <f t="shared" si="217"/>
        <v>0</v>
      </c>
      <c r="BF831" s="82"/>
      <c r="BG831" s="80"/>
      <c r="BH831" s="81">
        <f t="shared" si="218"/>
        <v>0</v>
      </c>
      <c r="BI831" s="82"/>
      <c r="BJ831" s="80"/>
      <c r="BK831" s="81">
        <f t="shared" si="219"/>
        <v>0</v>
      </c>
      <c r="BL831" s="82"/>
      <c r="BM831" s="80"/>
      <c r="BN831" s="81">
        <f t="shared" si="220"/>
        <v>0</v>
      </c>
      <c r="BO831" s="82"/>
    </row>
    <row r="832" spans="1:67" ht="23.25" hidden="1" customHeight="1" thickBot="1">
      <c r="A832" s="71">
        <v>85835</v>
      </c>
      <c r="B832" s="71" t="s">
        <v>2242</v>
      </c>
      <c r="C832" s="221" t="str">
        <f ca="1">IF(V832&gt;0,IF($C$12=B832,COUNT($C$12:C831,1),""),"")</f>
        <v/>
      </c>
      <c r="D832" s="221" t="str">
        <f ca="1">IF(V832&gt;0,IF($D$12=B832,COUNT($D$12:D831,1),""),"")</f>
        <v/>
      </c>
      <c r="E832" s="221" t="str">
        <f ca="1">IF(V832&gt;0,IF($E$12=B832,COUNT($E$12:E831,1),""),"")</f>
        <v/>
      </c>
      <c r="F832" s="221" t="str">
        <f ca="1">IF(V832&gt;0,IF($F$12=B832,COUNT($F$12:F831,1),""),"")</f>
        <v/>
      </c>
      <c r="G832" s="120">
        <v>231002400</v>
      </c>
      <c r="H832" s="115">
        <v>141193</v>
      </c>
      <c r="I832" s="116" t="s">
        <v>1669</v>
      </c>
      <c r="J832" s="116" t="s">
        <v>153</v>
      </c>
      <c r="K832" s="324">
        <v>772620</v>
      </c>
      <c r="L832" s="121"/>
      <c r="M832" s="117"/>
      <c r="N832" s="117"/>
      <c r="O832" s="324"/>
      <c r="P832" s="77">
        <f ca="1">SUMIF($W$12:BO832,$P$11,W832:BO832)</f>
        <v>0</v>
      </c>
      <c r="Q832" s="77">
        <f ca="1">SUMIF($W$12:BP832,$P$11,X832:BP832)</f>
        <v>0</v>
      </c>
      <c r="R832" s="77">
        <v>0</v>
      </c>
      <c r="S832" s="78">
        <f t="shared" ca="1" si="221"/>
        <v>0</v>
      </c>
      <c r="T832" s="77">
        <f t="shared" ca="1" si="222"/>
        <v>0</v>
      </c>
      <c r="U832" s="77">
        <v>0</v>
      </c>
      <c r="V832" s="79">
        <f t="shared" ca="1" si="223"/>
        <v>0</v>
      </c>
      <c r="W832" s="80"/>
      <c r="X832" s="81">
        <f t="shared" si="208"/>
        <v>0</v>
      </c>
      <c r="Y832" s="82"/>
      <c r="Z832" s="80"/>
      <c r="AA832" s="81">
        <f t="shared" si="209"/>
        <v>0</v>
      </c>
      <c r="AB832" s="82"/>
      <c r="AC832" s="80"/>
      <c r="AD832" s="81">
        <f t="shared" si="210"/>
        <v>0</v>
      </c>
      <c r="AE832" s="82"/>
      <c r="AF832" s="80"/>
      <c r="AG832" s="81">
        <f t="shared" si="211"/>
        <v>0</v>
      </c>
      <c r="AH832" s="82"/>
      <c r="AI832" s="80"/>
      <c r="AJ832" s="81">
        <f t="shared" si="212"/>
        <v>0</v>
      </c>
      <c r="AK832" s="82"/>
      <c r="AL832" s="80"/>
      <c r="AM832" s="81">
        <v>0</v>
      </c>
      <c r="AN832" s="82"/>
      <c r="AO832" s="80"/>
      <c r="AP832" s="81">
        <v>0</v>
      </c>
      <c r="AQ832" s="82"/>
      <c r="AR832" s="80"/>
      <c r="AS832" s="81">
        <f t="shared" si="213"/>
        <v>0</v>
      </c>
      <c r="AT832" s="82"/>
      <c r="AU832" s="80"/>
      <c r="AV832" s="81">
        <f t="shared" si="214"/>
        <v>0</v>
      </c>
      <c r="AW832" s="82"/>
      <c r="AX832" s="80"/>
      <c r="AY832" s="81">
        <f t="shared" si="215"/>
        <v>0</v>
      </c>
      <c r="AZ832" s="82"/>
      <c r="BA832" s="80"/>
      <c r="BB832" s="81">
        <f t="shared" si="216"/>
        <v>0</v>
      </c>
      <c r="BC832" s="82"/>
      <c r="BD832" s="80"/>
      <c r="BE832" s="81">
        <f t="shared" si="217"/>
        <v>0</v>
      </c>
      <c r="BF832" s="82"/>
      <c r="BG832" s="80"/>
      <c r="BH832" s="81">
        <f t="shared" si="218"/>
        <v>0</v>
      </c>
      <c r="BI832" s="82"/>
      <c r="BJ832" s="80"/>
      <c r="BK832" s="81">
        <f t="shared" si="219"/>
        <v>0</v>
      </c>
      <c r="BL832" s="82"/>
      <c r="BM832" s="80"/>
      <c r="BN832" s="81">
        <f t="shared" si="220"/>
        <v>0</v>
      </c>
      <c r="BO832" s="82"/>
    </row>
    <row r="833" spans="1:67" ht="23.25" hidden="1" customHeight="1" thickBot="1">
      <c r="A833" s="71">
        <v>85836</v>
      </c>
      <c r="B833" s="71" t="s">
        <v>2242</v>
      </c>
      <c r="C833" s="221" t="str">
        <f ca="1">IF(V833&gt;0,IF($C$12=B833,COUNT($C$12:C832,1),""),"")</f>
        <v/>
      </c>
      <c r="D833" s="221" t="str">
        <f ca="1">IF(V833&gt;0,IF($D$12=B833,COUNT($D$12:D832,1),""),"")</f>
        <v/>
      </c>
      <c r="E833" s="221" t="str">
        <f ca="1">IF(V833&gt;0,IF($E$12=B833,COUNT($E$12:E832,1),""),"")</f>
        <v/>
      </c>
      <c r="F833" s="221" t="str">
        <f ca="1">IF(V833&gt;0,IF($F$12=B833,COUNT($F$12:F832,1),""),"")</f>
        <v/>
      </c>
      <c r="G833" s="120">
        <v>231002240</v>
      </c>
      <c r="H833" s="115">
        <v>141194</v>
      </c>
      <c r="I833" s="116" t="s">
        <v>1670</v>
      </c>
      <c r="J833" s="116" t="s">
        <v>153</v>
      </c>
      <c r="K833" s="324">
        <v>825139</v>
      </c>
      <c r="L833" s="121"/>
      <c r="M833" s="117"/>
      <c r="N833" s="117"/>
      <c r="O833" s="324"/>
      <c r="P833" s="77">
        <f ca="1">SUMIF($W$12:BO833,$P$11,W833:BO833)</f>
        <v>0</v>
      </c>
      <c r="Q833" s="77">
        <f ca="1">SUMIF($W$12:BP833,$P$11,X833:BP833)</f>
        <v>0</v>
      </c>
      <c r="R833" s="77">
        <v>0</v>
      </c>
      <c r="S833" s="78">
        <f t="shared" ca="1" si="221"/>
        <v>0</v>
      </c>
      <c r="T833" s="77">
        <f t="shared" ca="1" si="222"/>
        <v>0</v>
      </c>
      <c r="U833" s="77">
        <v>0</v>
      </c>
      <c r="V833" s="79">
        <f t="shared" ca="1" si="223"/>
        <v>0</v>
      </c>
      <c r="W833" s="80"/>
      <c r="X833" s="81">
        <f t="shared" si="208"/>
        <v>0</v>
      </c>
      <c r="Y833" s="82"/>
      <c r="Z833" s="80"/>
      <c r="AA833" s="81">
        <f t="shared" si="209"/>
        <v>0</v>
      </c>
      <c r="AB833" s="82"/>
      <c r="AC833" s="80"/>
      <c r="AD833" s="81">
        <f t="shared" si="210"/>
        <v>0</v>
      </c>
      <c r="AE833" s="82"/>
      <c r="AF833" s="80"/>
      <c r="AG833" s="81">
        <f t="shared" si="211"/>
        <v>0</v>
      </c>
      <c r="AH833" s="82"/>
      <c r="AI833" s="80"/>
      <c r="AJ833" s="81">
        <f t="shared" si="212"/>
        <v>0</v>
      </c>
      <c r="AK833" s="82"/>
      <c r="AL833" s="80"/>
      <c r="AM833" s="81">
        <v>0</v>
      </c>
      <c r="AN833" s="82"/>
      <c r="AO833" s="80"/>
      <c r="AP833" s="81">
        <v>0</v>
      </c>
      <c r="AQ833" s="82"/>
      <c r="AR833" s="80"/>
      <c r="AS833" s="81">
        <f t="shared" si="213"/>
        <v>0</v>
      </c>
      <c r="AT833" s="82"/>
      <c r="AU833" s="80"/>
      <c r="AV833" s="81">
        <f t="shared" si="214"/>
        <v>0</v>
      </c>
      <c r="AW833" s="82"/>
      <c r="AX833" s="80"/>
      <c r="AY833" s="81">
        <f t="shared" si="215"/>
        <v>0</v>
      </c>
      <c r="AZ833" s="82"/>
      <c r="BA833" s="80"/>
      <c r="BB833" s="81">
        <f t="shared" si="216"/>
        <v>0</v>
      </c>
      <c r="BC833" s="82"/>
      <c r="BD833" s="80"/>
      <c r="BE833" s="81">
        <f t="shared" si="217"/>
        <v>0</v>
      </c>
      <c r="BF833" s="82"/>
      <c r="BG833" s="80"/>
      <c r="BH833" s="81">
        <f t="shared" si="218"/>
        <v>0</v>
      </c>
      <c r="BI833" s="82"/>
      <c r="BJ833" s="80"/>
      <c r="BK833" s="81">
        <f t="shared" si="219"/>
        <v>0</v>
      </c>
      <c r="BL833" s="82"/>
      <c r="BM833" s="80"/>
      <c r="BN833" s="81">
        <f t="shared" si="220"/>
        <v>0</v>
      </c>
      <c r="BO833" s="82"/>
    </row>
    <row r="834" spans="1:67" ht="23.25" hidden="1" customHeight="1" thickBot="1">
      <c r="A834" s="71">
        <v>85837</v>
      </c>
      <c r="B834" s="71" t="s">
        <v>2242</v>
      </c>
      <c r="C834" s="221" t="str">
        <f ca="1">IF(V834&gt;0,IF($C$12=B834,COUNT($C$12:C833,1),""),"")</f>
        <v/>
      </c>
      <c r="D834" s="221" t="str">
        <f ca="1">IF(V834&gt;0,IF($D$12=B834,COUNT($D$12:D833,1),""),"")</f>
        <v/>
      </c>
      <c r="E834" s="221" t="str">
        <f ca="1">IF(V834&gt;0,IF($E$12=B834,COUNT($E$12:E833,1),""),"")</f>
        <v/>
      </c>
      <c r="F834" s="221" t="str">
        <f ca="1">IF(V834&gt;0,IF($F$12=B834,COUNT($F$12:F833,1),""),"")</f>
        <v/>
      </c>
      <c r="G834" s="120">
        <v>0</v>
      </c>
      <c r="H834" s="115">
        <v>141195</v>
      </c>
      <c r="I834" s="116" t="s">
        <v>1671</v>
      </c>
      <c r="J834" s="116" t="s">
        <v>153</v>
      </c>
      <c r="K834" s="324">
        <v>749832</v>
      </c>
      <c r="L834" s="121"/>
      <c r="M834" s="117"/>
      <c r="N834" s="117"/>
      <c r="O834" s="324"/>
      <c r="P834" s="77">
        <f ca="1">SUMIF($W$12:BO834,$P$11,W834:BO834)</f>
        <v>0</v>
      </c>
      <c r="Q834" s="77">
        <f ca="1">SUMIF($W$12:BP834,$P$11,X834:BP834)</f>
        <v>0</v>
      </c>
      <c r="R834" s="77">
        <v>0</v>
      </c>
      <c r="S834" s="78">
        <f t="shared" ca="1" si="221"/>
        <v>0</v>
      </c>
      <c r="T834" s="77">
        <f t="shared" ca="1" si="222"/>
        <v>0</v>
      </c>
      <c r="U834" s="77">
        <v>0</v>
      </c>
      <c r="V834" s="79">
        <f t="shared" ca="1" si="223"/>
        <v>0</v>
      </c>
      <c r="W834" s="80"/>
      <c r="X834" s="81">
        <f t="shared" si="208"/>
        <v>0</v>
      </c>
      <c r="Y834" s="82"/>
      <c r="Z834" s="80"/>
      <c r="AA834" s="81">
        <f t="shared" si="209"/>
        <v>0</v>
      </c>
      <c r="AB834" s="82"/>
      <c r="AC834" s="80"/>
      <c r="AD834" s="81">
        <f t="shared" si="210"/>
        <v>0</v>
      </c>
      <c r="AE834" s="82"/>
      <c r="AF834" s="80"/>
      <c r="AG834" s="81">
        <f t="shared" si="211"/>
        <v>0</v>
      </c>
      <c r="AH834" s="82"/>
      <c r="AI834" s="80"/>
      <c r="AJ834" s="81">
        <f t="shared" si="212"/>
        <v>0</v>
      </c>
      <c r="AK834" s="82"/>
      <c r="AL834" s="80"/>
      <c r="AM834" s="81">
        <v>0</v>
      </c>
      <c r="AN834" s="82"/>
      <c r="AO834" s="80"/>
      <c r="AP834" s="81">
        <v>0</v>
      </c>
      <c r="AQ834" s="82"/>
      <c r="AR834" s="80"/>
      <c r="AS834" s="81">
        <f t="shared" si="213"/>
        <v>0</v>
      </c>
      <c r="AT834" s="82"/>
      <c r="AU834" s="80"/>
      <c r="AV834" s="81">
        <f t="shared" si="214"/>
        <v>0</v>
      </c>
      <c r="AW834" s="82"/>
      <c r="AX834" s="80"/>
      <c r="AY834" s="81">
        <f t="shared" si="215"/>
        <v>0</v>
      </c>
      <c r="AZ834" s="82"/>
      <c r="BA834" s="80"/>
      <c r="BB834" s="81">
        <f t="shared" si="216"/>
        <v>0</v>
      </c>
      <c r="BC834" s="82"/>
      <c r="BD834" s="80"/>
      <c r="BE834" s="81">
        <f t="shared" si="217"/>
        <v>0</v>
      </c>
      <c r="BF834" s="82"/>
      <c r="BG834" s="80"/>
      <c r="BH834" s="81">
        <f t="shared" si="218"/>
        <v>0</v>
      </c>
      <c r="BI834" s="82"/>
      <c r="BJ834" s="80"/>
      <c r="BK834" s="81">
        <f t="shared" si="219"/>
        <v>0</v>
      </c>
      <c r="BL834" s="82"/>
      <c r="BM834" s="80"/>
      <c r="BN834" s="81">
        <f t="shared" si="220"/>
        <v>0</v>
      </c>
      <c r="BO834" s="82"/>
    </row>
    <row r="835" spans="1:67" ht="23.25" hidden="1" customHeight="1" thickBot="1">
      <c r="A835" s="71">
        <v>85838</v>
      </c>
      <c r="B835" s="71" t="s">
        <v>2242</v>
      </c>
      <c r="C835" s="221" t="str">
        <f ca="1">IF(V835&gt;0,IF($C$12=B835,COUNT($C$12:C834,1),""),"")</f>
        <v/>
      </c>
      <c r="D835" s="221" t="str">
        <f ca="1">IF(V835&gt;0,IF($D$12=B835,COUNT($D$12:D834,1),""),"")</f>
        <v/>
      </c>
      <c r="E835" s="221" t="str">
        <f ca="1">IF(V835&gt;0,IF($E$12=B835,COUNT($E$12:E834,1),""),"")</f>
        <v/>
      </c>
      <c r="F835" s="221" t="str">
        <f ca="1">IF(V835&gt;0,IF($F$12=B835,COUNT($F$12:F834,1),""),"")</f>
        <v/>
      </c>
      <c r="G835" s="120">
        <v>231002250</v>
      </c>
      <c r="H835" s="115">
        <v>141196</v>
      </c>
      <c r="I835" s="116" t="s">
        <v>1672</v>
      </c>
      <c r="J835" s="116" t="s">
        <v>153</v>
      </c>
      <c r="K835" s="324">
        <v>900150</v>
      </c>
      <c r="L835" s="121"/>
      <c r="M835" s="117"/>
      <c r="N835" s="117"/>
      <c r="O835" s="324"/>
      <c r="P835" s="77">
        <f ca="1">SUMIF($W$12:BO835,$P$11,W835:BO835)</f>
        <v>0</v>
      </c>
      <c r="Q835" s="77">
        <f ca="1">SUMIF($W$12:BP835,$P$11,X835:BP835)</f>
        <v>0</v>
      </c>
      <c r="R835" s="77">
        <v>0</v>
      </c>
      <c r="S835" s="78">
        <f t="shared" ca="1" si="221"/>
        <v>0</v>
      </c>
      <c r="T835" s="77">
        <f t="shared" ca="1" si="222"/>
        <v>0</v>
      </c>
      <c r="U835" s="77">
        <v>0</v>
      </c>
      <c r="V835" s="79">
        <f t="shared" ca="1" si="223"/>
        <v>0</v>
      </c>
      <c r="W835" s="80"/>
      <c r="X835" s="81">
        <f t="shared" si="208"/>
        <v>0</v>
      </c>
      <c r="Y835" s="82"/>
      <c r="Z835" s="80"/>
      <c r="AA835" s="81">
        <f t="shared" si="209"/>
        <v>0</v>
      </c>
      <c r="AB835" s="82"/>
      <c r="AC835" s="80"/>
      <c r="AD835" s="81">
        <f t="shared" si="210"/>
        <v>0</v>
      </c>
      <c r="AE835" s="82"/>
      <c r="AF835" s="80"/>
      <c r="AG835" s="81">
        <f t="shared" si="211"/>
        <v>0</v>
      </c>
      <c r="AH835" s="82"/>
      <c r="AI835" s="80"/>
      <c r="AJ835" s="81">
        <f t="shared" si="212"/>
        <v>0</v>
      </c>
      <c r="AK835" s="82"/>
      <c r="AL835" s="80"/>
      <c r="AM835" s="81">
        <v>0</v>
      </c>
      <c r="AN835" s="82"/>
      <c r="AO835" s="80"/>
      <c r="AP835" s="81">
        <v>0</v>
      </c>
      <c r="AQ835" s="82"/>
      <c r="AR835" s="80"/>
      <c r="AS835" s="81">
        <f t="shared" si="213"/>
        <v>0</v>
      </c>
      <c r="AT835" s="82"/>
      <c r="AU835" s="80"/>
      <c r="AV835" s="81">
        <f t="shared" si="214"/>
        <v>0</v>
      </c>
      <c r="AW835" s="82"/>
      <c r="AX835" s="80"/>
      <c r="AY835" s="81">
        <f t="shared" si="215"/>
        <v>0</v>
      </c>
      <c r="AZ835" s="82"/>
      <c r="BA835" s="80"/>
      <c r="BB835" s="81">
        <f t="shared" si="216"/>
        <v>0</v>
      </c>
      <c r="BC835" s="82"/>
      <c r="BD835" s="80"/>
      <c r="BE835" s="81">
        <f t="shared" si="217"/>
        <v>0</v>
      </c>
      <c r="BF835" s="82"/>
      <c r="BG835" s="80"/>
      <c r="BH835" s="81">
        <f t="shared" si="218"/>
        <v>0</v>
      </c>
      <c r="BI835" s="82"/>
      <c r="BJ835" s="80"/>
      <c r="BK835" s="81">
        <f t="shared" si="219"/>
        <v>0</v>
      </c>
      <c r="BL835" s="82"/>
      <c r="BM835" s="80"/>
      <c r="BN835" s="81">
        <f t="shared" si="220"/>
        <v>0</v>
      </c>
      <c r="BO835" s="82"/>
    </row>
    <row r="836" spans="1:67" ht="23.25" customHeight="1" thickBot="1">
      <c r="A836" s="71">
        <v>85839</v>
      </c>
      <c r="B836" s="71" t="s">
        <v>2242</v>
      </c>
      <c r="C836" s="221" t="str">
        <f ca="1">IF(V836&gt;0,IF($C$12=B836,COUNT($C$12:C835,1),""),"")</f>
        <v/>
      </c>
      <c r="D836" s="221" t="str">
        <f ca="1">IF(V836&gt;0,IF($D$12=B836,COUNT($D$12:D835,1),""),"")</f>
        <v/>
      </c>
      <c r="E836" s="221" t="str">
        <f ca="1">IF(V836&gt;0,IF($E$12=B836,COUNT($E$12:E835,1),""),"")</f>
        <v/>
      </c>
      <c r="F836" s="221" t="str">
        <f ca="1">IF(V836&gt;0,IF($F$12=B836,COUNT($F$12:F835,1),""),"")</f>
        <v/>
      </c>
      <c r="G836" s="120">
        <v>231003720</v>
      </c>
      <c r="H836" s="115">
        <v>141197</v>
      </c>
      <c r="I836" s="116" t="s">
        <v>1673</v>
      </c>
      <c r="J836" s="116" t="s">
        <v>153</v>
      </c>
      <c r="K836" s="324">
        <v>52507</v>
      </c>
      <c r="L836" s="121"/>
      <c r="M836" s="117"/>
      <c r="N836" s="117"/>
      <c r="O836" s="324"/>
      <c r="P836" s="77">
        <f ca="1">SUMIF($W$12:BO836,$P$11,W836:BO836)</f>
        <v>0</v>
      </c>
      <c r="Q836" s="77">
        <f ca="1">SUMIF($W$12:BP836,$P$11,X836:BP836)</f>
        <v>0</v>
      </c>
      <c r="R836" s="77">
        <v>0</v>
      </c>
      <c r="S836" s="78">
        <f t="shared" ca="1" si="221"/>
        <v>0</v>
      </c>
      <c r="T836" s="77">
        <f t="shared" ca="1" si="222"/>
        <v>0</v>
      </c>
      <c r="U836" s="77">
        <v>0</v>
      </c>
      <c r="V836" s="79">
        <f t="shared" ca="1" si="223"/>
        <v>0</v>
      </c>
      <c r="W836" s="80"/>
      <c r="X836" s="81"/>
      <c r="Y836" s="82"/>
      <c r="Z836" s="80"/>
      <c r="AA836" s="81"/>
      <c r="AB836" s="82"/>
      <c r="AC836" s="80"/>
      <c r="AD836" s="81"/>
      <c r="AE836" s="82"/>
      <c r="AF836" s="80"/>
      <c r="AG836" s="81"/>
      <c r="AH836" s="82"/>
      <c r="AI836" s="80"/>
      <c r="AJ836" s="81"/>
      <c r="AK836" s="82"/>
      <c r="AL836" s="80"/>
      <c r="AM836" s="81"/>
      <c r="AN836" s="82"/>
      <c r="AO836" s="80"/>
      <c r="AP836" s="81">
        <v>0</v>
      </c>
      <c r="AQ836" s="82"/>
      <c r="AR836" s="80"/>
      <c r="AS836" s="81"/>
      <c r="AT836" s="82"/>
      <c r="AU836" s="80"/>
      <c r="AV836" s="81"/>
      <c r="AW836" s="82"/>
      <c r="AX836" s="80"/>
      <c r="AY836" s="81"/>
      <c r="AZ836" s="82"/>
      <c r="BA836" s="80"/>
      <c r="BB836" s="81"/>
      <c r="BC836" s="82"/>
      <c r="BD836" s="80"/>
      <c r="BE836" s="81"/>
      <c r="BF836" s="82"/>
      <c r="BG836" s="80"/>
      <c r="BH836" s="81"/>
      <c r="BI836" s="82"/>
      <c r="BJ836" s="80"/>
      <c r="BK836" s="81"/>
      <c r="BL836" s="82"/>
      <c r="BM836" s="80"/>
      <c r="BN836" s="81"/>
      <c r="BO836" s="82"/>
    </row>
    <row r="837" spans="1:67" ht="23.25" hidden="1" customHeight="1" thickBot="1">
      <c r="A837" s="71">
        <v>85840</v>
      </c>
      <c r="B837" s="71" t="s">
        <v>2242</v>
      </c>
      <c r="C837" s="221" t="str">
        <f ca="1">IF(V837&gt;0,IF($C$12=B837,COUNT($C$12:C836,1),""),"")</f>
        <v/>
      </c>
      <c r="D837" s="221" t="str">
        <f ca="1">IF(V837&gt;0,IF($D$12=B837,COUNT($D$12:D836,1),""),"")</f>
        <v/>
      </c>
      <c r="E837" s="221" t="str">
        <f ca="1">IF(V837&gt;0,IF($E$12=B837,COUNT($E$12:E836,1),""),"")</f>
        <v/>
      </c>
      <c r="F837" s="221" t="str">
        <f ca="1">IF(V837&gt;0,IF($F$12=B837,COUNT($F$12:F836,1),""),"")</f>
        <v/>
      </c>
      <c r="G837" s="120">
        <v>231000300</v>
      </c>
      <c r="H837" s="115">
        <v>141198</v>
      </c>
      <c r="I837" s="116" t="s">
        <v>1674</v>
      </c>
      <c r="J837" s="116" t="s">
        <v>153</v>
      </c>
      <c r="K837" s="324">
        <v>71266</v>
      </c>
      <c r="L837" s="121"/>
      <c r="M837" s="117"/>
      <c r="N837" s="117"/>
      <c r="O837" s="324"/>
      <c r="P837" s="77">
        <f ca="1">SUMIF($W$12:BO837,$P$11,W837:BO837)</f>
        <v>0</v>
      </c>
      <c r="Q837" s="77">
        <f ca="1">SUMIF($W$12:BP837,$P$11,X837:BP837)</f>
        <v>0</v>
      </c>
      <c r="R837" s="77">
        <v>0</v>
      </c>
      <c r="S837" s="78">
        <f t="shared" ca="1" si="221"/>
        <v>0</v>
      </c>
      <c r="T837" s="77">
        <f t="shared" ca="1" si="222"/>
        <v>0</v>
      </c>
      <c r="U837" s="77">
        <v>0</v>
      </c>
      <c r="V837" s="79">
        <f t="shared" ca="1" si="223"/>
        <v>0</v>
      </c>
      <c r="W837" s="80"/>
      <c r="X837" s="81">
        <f t="shared" si="208"/>
        <v>0</v>
      </c>
      <c r="Y837" s="82"/>
      <c r="Z837" s="80"/>
      <c r="AA837" s="81">
        <f t="shared" si="209"/>
        <v>0</v>
      </c>
      <c r="AB837" s="82"/>
      <c r="AC837" s="80"/>
      <c r="AD837" s="81">
        <f t="shared" si="210"/>
        <v>0</v>
      </c>
      <c r="AE837" s="82"/>
      <c r="AF837" s="80"/>
      <c r="AG837" s="81">
        <f t="shared" si="211"/>
        <v>0</v>
      </c>
      <c r="AH837" s="82"/>
      <c r="AI837" s="80"/>
      <c r="AJ837" s="81">
        <f t="shared" si="212"/>
        <v>0</v>
      </c>
      <c r="AK837" s="82"/>
      <c r="AL837" s="80"/>
      <c r="AM837" s="81">
        <v>0</v>
      </c>
      <c r="AN837" s="82"/>
      <c r="AO837" s="80"/>
      <c r="AP837" s="81">
        <v>0</v>
      </c>
      <c r="AQ837" s="82"/>
      <c r="AR837" s="80"/>
      <c r="AS837" s="81">
        <f t="shared" si="213"/>
        <v>0</v>
      </c>
      <c r="AT837" s="82"/>
      <c r="AU837" s="80"/>
      <c r="AV837" s="81">
        <f t="shared" si="214"/>
        <v>0</v>
      </c>
      <c r="AW837" s="82"/>
      <c r="AX837" s="80"/>
      <c r="AY837" s="81">
        <f t="shared" si="215"/>
        <v>0</v>
      </c>
      <c r="AZ837" s="82"/>
      <c r="BA837" s="80"/>
      <c r="BB837" s="81">
        <f t="shared" si="216"/>
        <v>0</v>
      </c>
      <c r="BC837" s="82"/>
      <c r="BD837" s="80"/>
      <c r="BE837" s="81">
        <f t="shared" si="217"/>
        <v>0</v>
      </c>
      <c r="BF837" s="82"/>
      <c r="BG837" s="80"/>
      <c r="BH837" s="81">
        <f t="shared" si="218"/>
        <v>0</v>
      </c>
      <c r="BI837" s="82"/>
      <c r="BJ837" s="80"/>
      <c r="BK837" s="81">
        <f t="shared" si="219"/>
        <v>0</v>
      </c>
      <c r="BL837" s="82"/>
      <c r="BM837" s="80"/>
      <c r="BN837" s="81">
        <f t="shared" si="220"/>
        <v>0</v>
      </c>
      <c r="BO837" s="82"/>
    </row>
    <row r="838" spans="1:67" ht="23.25" hidden="1" customHeight="1" thickBot="1">
      <c r="A838" s="71">
        <v>85841</v>
      </c>
      <c r="B838" s="71" t="s">
        <v>2242</v>
      </c>
      <c r="C838" s="221" t="str">
        <f ca="1">IF(V838&gt;0,IF($C$12=B838,COUNT($C$12:C837,1),""),"")</f>
        <v/>
      </c>
      <c r="D838" s="221" t="str">
        <f ca="1">IF(V838&gt;0,IF($D$12=B838,COUNT($D$12:D837,1),""),"")</f>
        <v/>
      </c>
      <c r="E838" s="221" t="str">
        <f ca="1">IF(V838&gt;0,IF($E$12=B838,COUNT($E$12:E837,1),""),"")</f>
        <v/>
      </c>
      <c r="F838" s="221" t="str">
        <f ca="1">IF(V838&gt;0,IF($F$12=B838,COUNT($F$12:F837,1),""),"")</f>
        <v/>
      </c>
      <c r="G838" s="120">
        <v>231000400</v>
      </c>
      <c r="H838" s="115">
        <v>141199</v>
      </c>
      <c r="I838" s="116" t="s">
        <v>1675</v>
      </c>
      <c r="J838" s="116" t="s">
        <v>153</v>
      </c>
      <c r="K838" s="324">
        <v>101258</v>
      </c>
      <c r="L838" s="121"/>
      <c r="M838" s="117"/>
      <c r="N838" s="117"/>
      <c r="O838" s="324"/>
      <c r="P838" s="77">
        <f ca="1">SUMIF($W$12:BO838,$P$11,W838:BO838)</f>
        <v>0</v>
      </c>
      <c r="Q838" s="77">
        <f ca="1">SUMIF($W$12:BP838,$P$11,X838:BP838)</f>
        <v>0</v>
      </c>
      <c r="R838" s="77">
        <v>0</v>
      </c>
      <c r="S838" s="78">
        <f t="shared" ca="1" si="221"/>
        <v>0</v>
      </c>
      <c r="T838" s="77">
        <f t="shared" ca="1" si="222"/>
        <v>0</v>
      </c>
      <c r="U838" s="77">
        <v>0</v>
      </c>
      <c r="V838" s="79">
        <f t="shared" ca="1" si="223"/>
        <v>0</v>
      </c>
      <c r="W838" s="80"/>
      <c r="X838" s="81">
        <f t="shared" si="208"/>
        <v>0</v>
      </c>
      <c r="Y838" s="82"/>
      <c r="Z838" s="80"/>
      <c r="AA838" s="81">
        <f t="shared" si="209"/>
        <v>0</v>
      </c>
      <c r="AB838" s="82"/>
      <c r="AC838" s="80"/>
      <c r="AD838" s="81">
        <f t="shared" si="210"/>
        <v>0</v>
      </c>
      <c r="AE838" s="82"/>
      <c r="AF838" s="80"/>
      <c r="AG838" s="81">
        <f t="shared" si="211"/>
        <v>0</v>
      </c>
      <c r="AH838" s="82"/>
      <c r="AI838" s="80"/>
      <c r="AJ838" s="81">
        <f t="shared" si="212"/>
        <v>0</v>
      </c>
      <c r="AK838" s="82"/>
      <c r="AL838" s="80"/>
      <c r="AM838" s="81">
        <v>0</v>
      </c>
      <c r="AN838" s="82"/>
      <c r="AO838" s="80"/>
      <c r="AP838" s="81">
        <v>0</v>
      </c>
      <c r="AQ838" s="82"/>
      <c r="AR838" s="80"/>
      <c r="AS838" s="81">
        <f t="shared" si="213"/>
        <v>0</v>
      </c>
      <c r="AT838" s="82"/>
      <c r="AU838" s="80"/>
      <c r="AV838" s="81">
        <f t="shared" si="214"/>
        <v>0</v>
      </c>
      <c r="AW838" s="82"/>
      <c r="AX838" s="80"/>
      <c r="AY838" s="81">
        <f t="shared" si="215"/>
        <v>0</v>
      </c>
      <c r="AZ838" s="82"/>
      <c r="BA838" s="80"/>
      <c r="BB838" s="81">
        <f t="shared" si="216"/>
        <v>0</v>
      </c>
      <c r="BC838" s="82"/>
      <c r="BD838" s="80"/>
      <c r="BE838" s="81">
        <f t="shared" si="217"/>
        <v>0</v>
      </c>
      <c r="BF838" s="82"/>
      <c r="BG838" s="80"/>
      <c r="BH838" s="81">
        <f t="shared" si="218"/>
        <v>0</v>
      </c>
      <c r="BI838" s="82"/>
      <c r="BJ838" s="80"/>
      <c r="BK838" s="81">
        <f t="shared" si="219"/>
        <v>0</v>
      </c>
      <c r="BL838" s="82"/>
      <c r="BM838" s="80"/>
      <c r="BN838" s="81">
        <f t="shared" si="220"/>
        <v>0</v>
      </c>
      <c r="BO838" s="82"/>
    </row>
    <row r="839" spans="1:67" ht="23.25" hidden="1" customHeight="1" thickBot="1">
      <c r="A839" s="71">
        <v>85842</v>
      </c>
      <c r="B839" s="71" t="s">
        <v>2242</v>
      </c>
      <c r="C839" s="221" t="str">
        <f ca="1">IF(V839&gt;0,IF($C$12=B839,COUNT($C$12:C838,1),""),"")</f>
        <v/>
      </c>
      <c r="D839" s="221" t="str">
        <f ca="1">IF(V839&gt;0,IF($D$12=B839,COUNT($D$12:D838,1),""),"")</f>
        <v/>
      </c>
      <c r="E839" s="221" t="str">
        <f ca="1">IF(V839&gt;0,IF($E$12=B839,COUNT($E$12:E838,1),""),"")</f>
        <v/>
      </c>
      <c r="F839" s="221" t="str">
        <f ca="1">IF(V839&gt;0,IF($F$12=B839,COUNT($F$12:F838,1),""),"")</f>
        <v/>
      </c>
      <c r="G839" s="120">
        <v>0</v>
      </c>
      <c r="H839" s="115">
        <v>141101</v>
      </c>
      <c r="I839" s="116" t="s">
        <v>1676</v>
      </c>
      <c r="J839" s="116" t="s">
        <v>153</v>
      </c>
      <c r="K839" s="324">
        <v>75011</v>
      </c>
      <c r="L839" s="121"/>
      <c r="M839" s="117"/>
      <c r="N839" s="117"/>
      <c r="O839" s="324"/>
      <c r="P839" s="77">
        <f ca="1">SUMIF($W$12:BO839,$P$11,W839:BO839)</f>
        <v>0</v>
      </c>
      <c r="Q839" s="77">
        <f ca="1">SUMIF($W$12:BP839,$P$11,X839:BP839)</f>
        <v>0</v>
      </c>
      <c r="R839" s="77">
        <v>0</v>
      </c>
      <c r="S839" s="78">
        <f t="shared" ca="1" si="221"/>
        <v>0</v>
      </c>
      <c r="T839" s="77">
        <f t="shared" ca="1" si="222"/>
        <v>0</v>
      </c>
      <c r="U839" s="77">
        <v>0</v>
      </c>
      <c r="V839" s="79">
        <f t="shared" ca="1" si="223"/>
        <v>0</v>
      </c>
      <c r="W839" s="80"/>
      <c r="X839" s="81">
        <f t="shared" si="208"/>
        <v>0</v>
      </c>
      <c r="Y839" s="82"/>
      <c r="Z839" s="80"/>
      <c r="AA839" s="81">
        <f t="shared" si="209"/>
        <v>0</v>
      </c>
      <c r="AB839" s="82"/>
      <c r="AC839" s="80"/>
      <c r="AD839" s="81">
        <f t="shared" si="210"/>
        <v>0</v>
      </c>
      <c r="AE839" s="82"/>
      <c r="AF839" s="80"/>
      <c r="AG839" s="81">
        <f t="shared" si="211"/>
        <v>0</v>
      </c>
      <c r="AH839" s="82"/>
      <c r="AI839" s="80"/>
      <c r="AJ839" s="81">
        <f t="shared" si="212"/>
        <v>0</v>
      </c>
      <c r="AK839" s="82"/>
      <c r="AL839" s="80"/>
      <c r="AM839" s="81">
        <v>0</v>
      </c>
      <c r="AN839" s="82"/>
      <c r="AO839" s="80"/>
      <c r="AP839" s="81">
        <v>0</v>
      </c>
      <c r="AQ839" s="82"/>
      <c r="AR839" s="80"/>
      <c r="AS839" s="81">
        <f t="shared" si="213"/>
        <v>0</v>
      </c>
      <c r="AT839" s="82"/>
      <c r="AU839" s="80"/>
      <c r="AV839" s="81">
        <f t="shared" si="214"/>
        <v>0</v>
      </c>
      <c r="AW839" s="82"/>
      <c r="AX839" s="80"/>
      <c r="AY839" s="81">
        <f t="shared" si="215"/>
        <v>0</v>
      </c>
      <c r="AZ839" s="82"/>
      <c r="BA839" s="80"/>
      <c r="BB839" s="81">
        <f t="shared" si="216"/>
        <v>0</v>
      </c>
      <c r="BC839" s="82"/>
      <c r="BD839" s="80"/>
      <c r="BE839" s="81">
        <f t="shared" si="217"/>
        <v>0</v>
      </c>
      <c r="BF839" s="82"/>
      <c r="BG839" s="80"/>
      <c r="BH839" s="81">
        <f t="shared" si="218"/>
        <v>0</v>
      </c>
      <c r="BI839" s="82"/>
      <c r="BJ839" s="80"/>
      <c r="BK839" s="81">
        <f t="shared" si="219"/>
        <v>0</v>
      </c>
      <c r="BL839" s="82"/>
      <c r="BM839" s="80"/>
      <c r="BN839" s="81">
        <f t="shared" si="220"/>
        <v>0</v>
      </c>
      <c r="BO839" s="82"/>
    </row>
    <row r="840" spans="1:67" ht="23.25" hidden="1" customHeight="1" thickBot="1">
      <c r="A840" s="71">
        <v>85843</v>
      </c>
      <c r="B840" s="71" t="s">
        <v>2242</v>
      </c>
      <c r="C840" s="221" t="str">
        <f ca="1">IF(V840&gt;0,IF($C$12=B840,COUNT($C$12:C839,1),""),"")</f>
        <v/>
      </c>
      <c r="D840" s="221" t="str">
        <f ca="1">IF(V840&gt;0,IF($D$12=B840,COUNT($D$12:D839,1),""),"")</f>
        <v/>
      </c>
      <c r="E840" s="221" t="str">
        <f ca="1">IF(V840&gt;0,IF($E$12=B840,COUNT($E$12:E839,1),""),"")</f>
        <v/>
      </c>
      <c r="F840" s="221" t="str">
        <f ca="1">IF(V840&gt;0,IF($F$12=B840,COUNT($F$12:F839,1),""),"")</f>
        <v/>
      </c>
      <c r="G840" s="120">
        <v>0</v>
      </c>
      <c r="H840" s="115">
        <v>141102</v>
      </c>
      <c r="I840" s="116" t="s">
        <v>1677</v>
      </c>
      <c r="J840" s="116" t="s">
        <v>153</v>
      </c>
      <c r="K840" s="324">
        <v>60008</v>
      </c>
      <c r="L840" s="121"/>
      <c r="M840" s="117"/>
      <c r="N840" s="117"/>
      <c r="O840" s="324"/>
      <c r="P840" s="77">
        <f ca="1">SUMIF($W$12:BO840,$P$11,W840:BO840)</f>
        <v>0</v>
      </c>
      <c r="Q840" s="77">
        <f ca="1">SUMIF($W$12:BP840,$P$11,X840:BP840)</f>
        <v>0</v>
      </c>
      <c r="R840" s="77">
        <v>0</v>
      </c>
      <c r="S840" s="78">
        <f t="shared" ca="1" si="221"/>
        <v>0</v>
      </c>
      <c r="T840" s="77">
        <f t="shared" ca="1" si="222"/>
        <v>0</v>
      </c>
      <c r="U840" s="77">
        <v>0</v>
      </c>
      <c r="V840" s="79">
        <f t="shared" ca="1" si="223"/>
        <v>0</v>
      </c>
      <c r="W840" s="80"/>
      <c r="X840" s="81">
        <f t="shared" si="208"/>
        <v>0</v>
      </c>
      <c r="Y840" s="82"/>
      <c r="Z840" s="80"/>
      <c r="AA840" s="81">
        <f t="shared" si="209"/>
        <v>0</v>
      </c>
      <c r="AB840" s="82"/>
      <c r="AC840" s="80"/>
      <c r="AD840" s="81">
        <f t="shared" si="210"/>
        <v>0</v>
      </c>
      <c r="AE840" s="82"/>
      <c r="AF840" s="80"/>
      <c r="AG840" s="81">
        <f t="shared" si="211"/>
        <v>0</v>
      </c>
      <c r="AH840" s="82"/>
      <c r="AI840" s="80"/>
      <c r="AJ840" s="81">
        <f t="shared" si="212"/>
        <v>0</v>
      </c>
      <c r="AK840" s="82"/>
      <c r="AL840" s="80"/>
      <c r="AM840" s="81">
        <v>0</v>
      </c>
      <c r="AN840" s="82"/>
      <c r="AO840" s="80"/>
      <c r="AP840" s="81">
        <v>0</v>
      </c>
      <c r="AQ840" s="82"/>
      <c r="AR840" s="80"/>
      <c r="AS840" s="81">
        <f t="shared" si="213"/>
        <v>0</v>
      </c>
      <c r="AT840" s="82"/>
      <c r="AU840" s="80"/>
      <c r="AV840" s="81">
        <f t="shared" si="214"/>
        <v>0</v>
      </c>
      <c r="AW840" s="82"/>
      <c r="AX840" s="80"/>
      <c r="AY840" s="81">
        <f t="shared" si="215"/>
        <v>0</v>
      </c>
      <c r="AZ840" s="82"/>
      <c r="BA840" s="80"/>
      <c r="BB840" s="81">
        <f t="shared" si="216"/>
        <v>0</v>
      </c>
      <c r="BC840" s="82"/>
      <c r="BD840" s="80"/>
      <c r="BE840" s="81">
        <f t="shared" si="217"/>
        <v>0</v>
      </c>
      <c r="BF840" s="82"/>
      <c r="BG840" s="80"/>
      <c r="BH840" s="81">
        <f t="shared" si="218"/>
        <v>0</v>
      </c>
      <c r="BI840" s="82"/>
      <c r="BJ840" s="80"/>
      <c r="BK840" s="81">
        <f t="shared" si="219"/>
        <v>0</v>
      </c>
      <c r="BL840" s="82"/>
      <c r="BM840" s="80"/>
      <c r="BN840" s="81">
        <f t="shared" si="220"/>
        <v>0</v>
      </c>
      <c r="BO840" s="82"/>
    </row>
    <row r="841" spans="1:67" ht="23.25" hidden="1" customHeight="1" thickBot="1">
      <c r="A841" s="71">
        <v>85844</v>
      </c>
      <c r="B841" s="71" t="s">
        <v>2242</v>
      </c>
      <c r="C841" s="221" t="str">
        <f ca="1">IF(V841&gt;0,IF($C$12=B841,COUNT($C$12:C840,1),""),"")</f>
        <v/>
      </c>
      <c r="D841" s="221" t="str">
        <f ca="1">IF(V841&gt;0,IF($D$12=B841,COUNT($D$12:D840,1),""),"")</f>
        <v/>
      </c>
      <c r="E841" s="221" t="str">
        <f ca="1">IF(V841&gt;0,IF($E$12=B841,COUNT($E$12:E840,1),""),"")</f>
        <v/>
      </c>
      <c r="F841" s="221" t="str">
        <f ca="1">IF(V841&gt;0,IF($F$12=B841,COUNT($F$12:F840,1),""),"")</f>
        <v/>
      </c>
      <c r="G841" s="120">
        <v>231005200</v>
      </c>
      <c r="H841" s="115">
        <v>141103</v>
      </c>
      <c r="I841" s="116" t="s">
        <v>1809</v>
      </c>
      <c r="J841" s="116" t="s">
        <v>153</v>
      </c>
      <c r="K841" s="324">
        <v>478456</v>
      </c>
      <c r="L841" s="121"/>
      <c r="M841" s="117"/>
      <c r="N841" s="117"/>
      <c r="O841" s="324"/>
      <c r="P841" s="77">
        <f ca="1">SUMIF($W$12:BO841,$P$11,W841:BO841)</f>
        <v>0</v>
      </c>
      <c r="Q841" s="77">
        <f ca="1">SUMIF($W$12:BP841,$P$11,X841:BP841)</f>
        <v>0</v>
      </c>
      <c r="R841" s="77">
        <v>0</v>
      </c>
      <c r="S841" s="78">
        <f t="shared" ca="1" si="221"/>
        <v>0</v>
      </c>
      <c r="T841" s="77">
        <f t="shared" ca="1" si="222"/>
        <v>0</v>
      </c>
      <c r="U841" s="77">
        <v>0</v>
      </c>
      <c r="V841" s="79">
        <f t="shared" ca="1" si="223"/>
        <v>0</v>
      </c>
      <c r="W841" s="80"/>
      <c r="X841" s="81">
        <f t="shared" si="208"/>
        <v>0</v>
      </c>
      <c r="Y841" s="82"/>
      <c r="Z841" s="80"/>
      <c r="AA841" s="81">
        <f t="shared" si="209"/>
        <v>0</v>
      </c>
      <c r="AB841" s="82"/>
      <c r="AC841" s="80"/>
      <c r="AD841" s="81">
        <f t="shared" si="210"/>
        <v>0</v>
      </c>
      <c r="AE841" s="82"/>
      <c r="AF841" s="80"/>
      <c r="AG841" s="81">
        <f t="shared" si="211"/>
        <v>0</v>
      </c>
      <c r="AH841" s="82"/>
      <c r="AI841" s="80"/>
      <c r="AJ841" s="81">
        <f t="shared" si="212"/>
        <v>0</v>
      </c>
      <c r="AK841" s="82"/>
      <c r="AL841" s="80"/>
      <c r="AM841" s="81">
        <v>0</v>
      </c>
      <c r="AN841" s="82"/>
      <c r="AO841" s="80"/>
      <c r="AP841" s="81">
        <v>0</v>
      </c>
      <c r="AQ841" s="82"/>
      <c r="AR841" s="80"/>
      <c r="AS841" s="81">
        <f t="shared" si="213"/>
        <v>0</v>
      </c>
      <c r="AT841" s="82"/>
      <c r="AU841" s="80"/>
      <c r="AV841" s="81">
        <f t="shared" si="214"/>
        <v>0</v>
      </c>
      <c r="AW841" s="82"/>
      <c r="AX841" s="80"/>
      <c r="AY841" s="81">
        <f t="shared" si="215"/>
        <v>0</v>
      </c>
      <c r="AZ841" s="82"/>
      <c r="BA841" s="80"/>
      <c r="BB841" s="81">
        <f t="shared" si="216"/>
        <v>0</v>
      </c>
      <c r="BC841" s="82"/>
      <c r="BD841" s="80"/>
      <c r="BE841" s="81">
        <f t="shared" si="217"/>
        <v>0</v>
      </c>
      <c r="BF841" s="82"/>
      <c r="BG841" s="80"/>
      <c r="BH841" s="81">
        <f t="shared" si="218"/>
        <v>0</v>
      </c>
      <c r="BI841" s="82"/>
      <c r="BJ841" s="80"/>
      <c r="BK841" s="81">
        <f t="shared" si="219"/>
        <v>0</v>
      </c>
      <c r="BL841" s="82"/>
      <c r="BM841" s="80"/>
      <c r="BN841" s="81">
        <f t="shared" si="220"/>
        <v>0</v>
      </c>
      <c r="BO841" s="82"/>
    </row>
    <row r="842" spans="1:67" ht="23.25" hidden="1" customHeight="1" thickBot="1">
      <c r="A842" s="71">
        <v>85845</v>
      </c>
      <c r="B842" s="71" t="s">
        <v>2242</v>
      </c>
      <c r="C842" s="221" t="str">
        <f ca="1">IF(V842&gt;0,IF($C$12=B842,COUNT($C$12:C841,1),""),"")</f>
        <v/>
      </c>
      <c r="D842" s="221" t="str">
        <f ca="1">IF(V842&gt;0,IF($D$12=B842,COUNT($D$12:D841,1),""),"")</f>
        <v/>
      </c>
      <c r="E842" s="221" t="str">
        <f ca="1">IF(V842&gt;0,IF($E$12=B842,COUNT($E$12:E841,1),""),"")</f>
        <v/>
      </c>
      <c r="F842" s="221" t="str">
        <f ca="1">IF(V842&gt;0,IF($F$12=B842,COUNT($F$12:F841,1),""),"")</f>
        <v/>
      </c>
      <c r="G842" s="120">
        <v>231002401</v>
      </c>
      <c r="H842" s="115">
        <v>141104</v>
      </c>
      <c r="I842" s="116" t="s">
        <v>1810</v>
      </c>
      <c r="J842" s="116" t="s">
        <v>153</v>
      </c>
      <c r="K842" s="324">
        <v>692704</v>
      </c>
      <c r="L842" s="121"/>
      <c r="M842" s="117"/>
      <c r="N842" s="117"/>
      <c r="O842" s="324"/>
      <c r="P842" s="77">
        <f ca="1">SUMIF($W$12:BO842,$P$11,W842:BO842)</f>
        <v>0</v>
      </c>
      <c r="Q842" s="77">
        <f ca="1">SUMIF($W$12:BP842,$P$11,X842:BP842)</f>
        <v>0</v>
      </c>
      <c r="R842" s="77">
        <v>0</v>
      </c>
      <c r="S842" s="78">
        <f t="shared" ca="1" si="221"/>
        <v>0</v>
      </c>
      <c r="T842" s="77">
        <f t="shared" ca="1" si="222"/>
        <v>0</v>
      </c>
      <c r="U842" s="77">
        <v>0</v>
      </c>
      <c r="V842" s="79">
        <f t="shared" ca="1" si="223"/>
        <v>0</v>
      </c>
      <c r="W842" s="80"/>
      <c r="X842" s="81">
        <f t="shared" si="208"/>
        <v>0</v>
      </c>
      <c r="Y842" s="82"/>
      <c r="Z842" s="80"/>
      <c r="AA842" s="81">
        <f t="shared" si="209"/>
        <v>0</v>
      </c>
      <c r="AB842" s="82"/>
      <c r="AC842" s="80"/>
      <c r="AD842" s="81">
        <f t="shared" si="210"/>
        <v>0</v>
      </c>
      <c r="AE842" s="82"/>
      <c r="AF842" s="80"/>
      <c r="AG842" s="81">
        <f t="shared" si="211"/>
        <v>0</v>
      </c>
      <c r="AH842" s="82"/>
      <c r="AI842" s="80"/>
      <c r="AJ842" s="81">
        <f t="shared" si="212"/>
        <v>0</v>
      </c>
      <c r="AK842" s="82"/>
      <c r="AL842" s="80"/>
      <c r="AM842" s="81">
        <v>0</v>
      </c>
      <c r="AN842" s="82"/>
      <c r="AO842" s="80"/>
      <c r="AP842" s="81">
        <v>0</v>
      </c>
      <c r="AQ842" s="82"/>
      <c r="AR842" s="80"/>
      <c r="AS842" s="81">
        <f t="shared" si="213"/>
        <v>0</v>
      </c>
      <c r="AT842" s="82"/>
      <c r="AU842" s="80"/>
      <c r="AV842" s="81">
        <f t="shared" si="214"/>
        <v>0</v>
      </c>
      <c r="AW842" s="82"/>
      <c r="AX842" s="80"/>
      <c r="AY842" s="81">
        <f t="shared" si="215"/>
        <v>0</v>
      </c>
      <c r="AZ842" s="82"/>
      <c r="BA842" s="80"/>
      <c r="BB842" s="81">
        <f t="shared" si="216"/>
        <v>0</v>
      </c>
      <c r="BC842" s="82"/>
      <c r="BD842" s="80"/>
      <c r="BE842" s="81">
        <f t="shared" si="217"/>
        <v>0</v>
      </c>
      <c r="BF842" s="82"/>
      <c r="BG842" s="80"/>
      <c r="BH842" s="81">
        <f t="shared" si="218"/>
        <v>0</v>
      </c>
      <c r="BI842" s="82"/>
      <c r="BJ842" s="80"/>
      <c r="BK842" s="81">
        <f t="shared" si="219"/>
        <v>0</v>
      </c>
      <c r="BL842" s="82"/>
      <c r="BM842" s="80"/>
      <c r="BN842" s="81">
        <f t="shared" si="220"/>
        <v>0</v>
      </c>
      <c r="BO842" s="82"/>
    </row>
    <row r="843" spans="1:67" ht="23.25" hidden="1" customHeight="1" thickBot="1">
      <c r="A843" s="71">
        <v>85846</v>
      </c>
      <c r="B843" s="71" t="s">
        <v>2242</v>
      </c>
      <c r="C843" s="221" t="str">
        <f ca="1">IF(V843&gt;0,IF($C$12=B843,COUNT($C$12:C842,1),""),"")</f>
        <v/>
      </c>
      <c r="D843" s="221" t="str">
        <f ca="1">IF(V843&gt;0,IF($D$12=B843,COUNT($D$12:D842,1),""),"")</f>
        <v/>
      </c>
      <c r="E843" s="221" t="str">
        <f ca="1">IF(V843&gt;0,IF($E$12=B843,COUNT($E$12:E842,1),""),"")</f>
        <v/>
      </c>
      <c r="F843" s="221" t="str">
        <f ca="1">IF(V843&gt;0,IF($F$12=B843,COUNT($F$12:F842,1),""),"")</f>
        <v/>
      </c>
      <c r="G843" s="120">
        <v>231005100</v>
      </c>
      <c r="H843" s="115">
        <v>141105</v>
      </c>
      <c r="I843" s="116" t="s">
        <v>1811</v>
      </c>
      <c r="J843" s="116" t="s">
        <v>153</v>
      </c>
      <c r="K843" s="324">
        <v>428472</v>
      </c>
      <c r="L843" s="121"/>
      <c r="M843" s="117"/>
      <c r="N843" s="117"/>
      <c r="O843" s="324"/>
      <c r="P843" s="77">
        <f ca="1">SUMIF($W$12:BO843,$P$11,W843:BO843)</f>
        <v>0</v>
      </c>
      <c r="Q843" s="77">
        <f ca="1">SUMIF($W$12:BP843,$P$11,X843:BP843)</f>
        <v>0</v>
      </c>
      <c r="R843" s="77">
        <v>0</v>
      </c>
      <c r="S843" s="78">
        <f t="shared" ca="1" si="221"/>
        <v>0</v>
      </c>
      <c r="T843" s="77">
        <f t="shared" ca="1" si="222"/>
        <v>0</v>
      </c>
      <c r="U843" s="77">
        <v>0</v>
      </c>
      <c r="V843" s="79">
        <f t="shared" ca="1" si="223"/>
        <v>0</v>
      </c>
      <c r="W843" s="80"/>
      <c r="X843" s="81">
        <f t="shared" si="208"/>
        <v>0</v>
      </c>
      <c r="Y843" s="82"/>
      <c r="Z843" s="80"/>
      <c r="AA843" s="81">
        <f t="shared" si="209"/>
        <v>0</v>
      </c>
      <c r="AB843" s="82"/>
      <c r="AC843" s="80"/>
      <c r="AD843" s="81">
        <f t="shared" si="210"/>
        <v>0</v>
      </c>
      <c r="AE843" s="82"/>
      <c r="AF843" s="80"/>
      <c r="AG843" s="81">
        <f t="shared" si="211"/>
        <v>0</v>
      </c>
      <c r="AH843" s="82"/>
      <c r="AI843" s="80"/>
      <c r="AJ843" s="81">
        <f t="shared" si="212"/>
        <v>0</v>
      </c>
      <c r="AK843" s="82"/>
      <c r="AL843" s="80"/>
      <c r="AM843" s="81">
        <v>0</v>
      </c>
      <c r="AN843" s="82"/>
      <c r="AO843" s="80"/>
      <c r="AP843" s="81">
        <v>0</v>
      </c>
      <c r="AQ843" s="82"/>
      <c r="AR843" s="80"/>
      <c r="AS843" s="81">
        <f t="shared" si="213"/>
        <v>0</v>
      </c>
      <c r="AT843" s="82"/>
      <c r="AU843" s="80"/>
      <c r="AV843" s="81">
        <f t="shared" si="214"/>
        <v>0</v>
      </c>
      <c r="AW843" s="82"/>
      <c r="AX843" s="80"/>
      <c r="AY843" s="81">
        <f t="shared" si="215"/>
        <v>0</v>
      </c>
      <c r="AZ843" s="82"/>
      <c r="BA843" s="80"/>
      <c r="BB843" s="81">
        <f t="shared" si="216"/>
        <v>0</v>
      </c>
      <c r="BC843" s="82"/>
      <c r="BD843" s="80"/>
      <c r="BE843" s="81">
        <f t="shared" si="217"/>
        <v>0</v>
      </c>
      <c r="BF843" s="82"/>
      <c r="BG843" s="80"/>
      <c r="BH843" s="81">
        <f t="shared" si="218"/>
        <v>0</v>
      </c>
      <c r="BI843" s="82"/>
      <c r="BJ843" s="80"/>
      <c r="BK843" s="81">
        <f t="shared" si="219"/>
        <v>0</v>
      </c>
      <c r="BL843" s="82"/>
      <c r="BM843" s="80"/>
      <c r="BN843" s="81">
        <f t="shared" si="220"/>
        <v>0</v>
      </c>
      <c r="BO843" s="82"/>
    </row>
    <row r="844" spans="1:67" ht="23.25" hidden="1" customHeight="1" thickBot="1">
      <c r="A844" s="71">
        <v>85847</v>
      </c>
      <c r="B844" s="71" t="s">
        <v>2242</v>
      </c>
      <c r="C844" s="221" t="str">
        <f ca="1">IF(V844&gt;0,IF($C$12=B844,COUNT($C$12:C843,1),""),"")</f>
        <v/>
      </c>
      <c r="D844" s="221" t="str">
        <f ca="1">IF(V844&gt;0,IF($D$12=B844,COUNT($D$12:D843,1),""),"")</f>
        <v/>
      </c>
      <c r="E844" s="221" t="str">
        <f ca="1">IF(V844&gt;0,IF($E$12=B844,COUNT($E$12:E843,1),""),"")</f>
        <v/>
      </c>
      <c r="F844" s="221" t="str">
        <f ca="1">IF(V844&gt;0,IF($F$12=B844,COUNT($F$12:F843,1),""),"")</f>
        <v/>
      </c>
      <c r="G844" s="120">
        <v>231000710</v>
      </c>
      <c r="H844" s="115">
        <v>141106</v>
      </c>
      <c r="I844" s="116" t="s">
        <v>1812</v>
      </c>
      <c r="J844" s="116" t="s">
        <v>153</v>
      </c>
      <c r="K844" s="324">
        <v>71408</v>
      </c>
      <c r="L844" s="121"/>
      <c r="M844" s="117"/>
      <c r="N844" s="117"/>
      <c r="O844" s="324"/>
      <c r="P844" s="77">
        <f ca="1">SUMIF($W$12:BO844,$P$11,W844:BO844)</f>
        <v>0</v>
      </c>
      <c r="Q844" s="77">
        <f ca="1">SUMIF($W$12:BP844,$P$11,X844:BP844)</f>
        <v>0</v>
      </c>
      <c r="R844" s="77">
        <v>0</v>
      </c>
      <c r="S844" s="78">
        <f t="shared" ca="1" si="221"/>
        <v>0</v>
      </c>
      <c r="T844" s="77">
        <f t="shared" ca="1" si="222"/>
        <v>0</v>
      </c>
      <c r="U844" s="77">
        <v>0</v>
      </c>
      <c r="V844" s="79">
        <f t="shared" ca="1" si="223"/>
        <v>0</v>
      </c>
      <c r="W844" s="80"/>
      <c r="X844" s="81">
        <f t="shared" si="208"/>
        <v>0</v>
      </c>
      <c r="Y844" s="82"/>
      <c r="Z844" s="80"/>
      <c r="AA844" s="81">
        <f t="shared" si="209"/>
        <v>0</v>
      </c>
      <c r="AB844" s="82"/>
      <c r="AC844" s="80"/>
      <c r="AD844" s="81">
        <f t="shared" si="210"/>
        <v>0</v>
      </c>
      <c r="AE844" s="82"/>
      <c r="AF844" s="80"/>
      <c r="AG844" s="81">
        <f t="shared" si="211"/>
        <v>0</v>
      </c>
      <c r="AH844" s="82"/>
      <c r="AI844" s="80"/>
      <c r="AJ844" s="81">
        <f t="shared" si="212"/>
        <v>0</v>
      </c>
      <c r="AK844" s="82"/>
      <c r="AL844" s="80"/>
      <c r="AM844" s="81">
        <v>0</v>
      </c>
      <c r="AN844" s="82"/>
      <c r="AO844" s="80"/>
      <c r="AP844" s="81">
        <v>0</v>
      </c>
      <c r="AQ844" s="82"/>
      <c r="AR844" s="80"/>
      <c r="AS844" s="81">
        <f t="shared" si="213"/>
        <v>0</v>
      </c>
      <c r="AT844" s="82"/>
      <c r="AU844" s="80"/>
      <c r="AV844" s="81">
        <f t="shared" si="214"/>
        <v>0</v>
      </c>
      <c r="AW844" s="82"/>
      <c r="AX844" s="80"/>
      <c r="AY844" s="81">
        <f t="shared" si="215"/>
        <v>0</v>
      </c>
      <c r="AZ844" s="82"/>
      <c r="BA844" s="80"/>
      <c r="BB844" s="81">
        <f t="shared" si="216"/>
        <v>0</v>
      </c>
      <c r="BC844" s="82"/>
      <c r="BD844" s="80"/>
      <c r="BE844" s="81">
        <f t="shared" si="217"/>
        <v>0</v>
      </c>
      <c r="BF844" s="82"/>
      <c r="BG844" s="80"/>
      <c r="BH844" s="81">
        <f t="shared" si="218"/>
        <v>0</v>
      </c>
      <c r="BI844" s="82"/>
      <c r="BJ844" s="80"/>
      <c r="BK844" s="81">
        <f t="shared" si="219"/>
        <v>0</v>
      </c>
      <c r="BL844" s="82"/>
      <c r="BM844" s="80"/>
      <c r="BN844" s="81">
        <f t="shared" si="220"/>
        <v>0</v>
      </c>
      <c r="BO844" s="82"/>
    </row>
    <row r="845" spans="1:67" ht="23.25" hidden="1" customHeight="1" thickBot="1">
      <c r="A845" s="71">
        <v>85848</v>
      </c>
      <c r="B845" s="71" t="s">
        <v>2242</v>
      </c>
      <c r="C845" s="221" t="str">
        <f ca="1">IF(V845&gt;0,IF($C$12=B845,COUNT($C$12:C844,1),""),"")</f>
        <v/>
      </c>
      <c r="D845" s="221" t="str">
        <f ca="1">IF(V845&gt;0,IF($D$12=B845,COUNT($D$12:D844,1),""),"")</f>
        <v/>
      </c>
      <c r="E845" s="221" t="str">
        <f ca="1">IF(V845&gt;0,IF($E$12=B845,COUNT($E$12:E844,1),""),"")</f>
        <v/>
      </c>
      <c r="F845" s="221" t="str">
        <f ca="1">IF(V845&gt;0,IF($F$12=B845,COUNT($F$12:F844,1),""),"")</f>
        <v/>
      </c>
      <c r="G845" s="120">
        <v>231000900</v>
      </c>
      <c r="H845" s="115">
        <v>141107</v>
      </c>
      <c r="I845" s="116" t="s">
        <v>1813</v>
      </c>
      <c r="J845" s="116" t="s">
        <v>153</v>
      </c>
      <c r="K845" s="324">
        <v>110691</v>
      </c>
      <c r="L845" s="121"/>
      <c r="M845" s="117"/>
      <c r="N845" s="117"/>
      <c r="O845" s="324"/>
      <c r="P845" s="77">
        <f ca="1">SUMIF($W$12:BO845,$P$11,W845:BO845)</f>
        <v>0</v>
      </c>
      <c r="Q845" s="77">
        <f ca="1">SUMIF($W$12:BP845,$P$11,X845:BP845)</f>
        <v>0</v>
      </c>
      <c r="R845" s="77">
        <v>0</v>
      </c>
      <c r="S845" s="78">
        <f t="shared" ca="1" si="221"/>
        <v>0</v>
      </c>
      <c r="T845" s="77">
        <f t="shared" ca="1" si="222"/>
        <v>0</v>
      </c>
      <c r="U845" s="77">
        <v>0</v>
      </c>
      <c r="V845" s="79">
        <f t="shared" ca="1" si="223"/>
        <v>0</v>
      </c>
      <c r="W845" s="80"/>
      <c r="X845" s="81">
        <f t="shared" si="208"/>
        <v>0</v>
      </c>
      <c r="Y845" s="82"/>
      <c r="Z845" s="80"/>
      <c r="AA845" s="81">
        <f t="shared" si="209"/>
        <v>0</v>
      </c>
      <c r="AB845" s="82"/>
      <c r="AC845" s="80"/>
      <c r="AD845" s="81">
        <f t="shared" si="210"/>
        <v>0</v>
      </c>
      <c r="AE845" s="82"/>
      <c r="AF845" s="80"/>
      <c r="AG845" s="81">
        <f t="shared" si="211"/>
        <v>0</v>
      </c>
      <c r="AH845" s="82"/>
      <c r="AI845" s="80"/>
      <c r="AJ845" s="81">
        <f t="shared" si="212"/>
        <v>0</v>
      </c>
      <c r="AK845" s="82"/>
      <c r="AL845" s="80"/>
      <c r="AM845" s="81">
        <v>0</v>
      </c>
      <c r="AN845" s="82"/>
      <c r="AO845" s="80"/>
      <c r="AP845" s="81">
        <v>0</v>
      </c>
      <c r="AQ845" s="82"/>
      <c r="AR845" s="80"/>
      <c r="AS845" s="81">
        <f t="shared" si="213"/>
        <v>0</v>
      </c>
      <c r="AT845" s="82"/>
      <c r="AU845" s="80"/>
      <c r="AV845" s="81">
        <f t="shared" si="214"/>
        <v>0</v>
      </c>
      <c r="AW845" s="82"/>
      <c r="AX845" s="80"/>
      <c r="AY845" s="81">
        <f t="shared" si="215"/>
        <v>0</v>
      </c>
      <c r="AZ845" s="82"/>
      <c r="BA845" s="80"/>
      <c r="BB845" s="81">
        <f t="shared" si="216"/>
        <v>0</v>
      </c>
      <c r="BC845" s="82"/>
      <c r="BD845" s="80"/>
      <c r="BE845" s="81">
        <f t="shared" si="217"/>
        <v>0</v>
      </c>
      <c r="BF845" s="82"/>
      <c r="BG845" s="80"/>
      <c r="BH845" s="81">
        <f t="shared" si="218"/>
        <v>0</v>
      </c>
      <c r="BI845" s="82"/>
      <c r="BJ845" s="80"/>
      <c r="BK845" s="81">
        <f t="shared" si="219"/>
        <v>0</v>
      </c>
      <c r="BL845" s="82"/>
      <c r="BM845" s="80"/>
      <c r="BN845" s="81">
        <f t="shared" si="220"/>
        <v>0</v>
      </c>
      <c r="BO845" s="82"/>
    </row>
    <row r="846" spans="1:67" ht="23.25" hidden="1" customHeight="1" thickBot="1">
      <c r="A846" s="71">
        <v>85849</v>
      </c>
      <c r="B846" s="71" t="s">
        <v>2242</v>
      </c>
      <c r="C846" s="221" t="str">
        <f ca="1">IF(V846&gt;0,IF($C$12=B846,COUNT($C$12:C845,1),""),"")</f>
        <v/>
      </c>
      <c r="D846" s="221" t="str">
        <f ca="1">IF(V846&gt;0,IF($D$12=B846,COUNT($D$12:D845,1),""),"")</f>
        <v/>
      </c>
      <c r="E846" s="221" t="str">
        <f ca="1">IF(V846&gt;0,IF($E$12=B846,COUNT($E$12:E845,1),""),"")</f>
        <v/>
      </c>
      <c r="F846" s="221" t="str">
        <f ca="1">IF(V846&gt;0,IF($F$12=B846,COUNT($F$12:F845,1),""),"")</f>
        <v/>
      </c>
      <c r="G846" s="120">
        <v>0</v>
      </c>
      <c r="H846" s="115">
        <v>141108</v>
      </c>
      <c r="I846" s="116" t="s">
        <v>1814</v>
      </c>
      <c r="J846" s="116" t="s">
        <v>153</v>
      </c>
      <c r="K846" s="324">
        <v>49983</v>
      </c>
      <c r="L846" s="121"/>
      <c r="M846" s="117"/>
      <c r="N846" s="117"/>
      <c r="O846" s="324"/>
      <c r="P846" s="77">
        <f ca="1">SUMIF($W$12:BO846,$P$11,W846:BO846)</f>
        <v>0</v>
      </c>
      <c r="Q846" s="77">
        <f ca="1">SUMIF($W$12:BP846,$P$11,X846:BP846)</f>
        <v>0</v>
      </c>
      <c r="R846" s="77">
        <v>0</v>
      </c>
      <c r="S846" s="78">
        <f t="shared" ca="1" si="221"/>
        <v>0</v>
      </c>
      <c r="T846" s="77">
        <f t="shared" ca="1" si="222"/>
        <v>0</v>
      </c>
      <c r="U846" s="77">
        <v>0</v>
      </c>
      <c r="V846" s="79">
        <f t="shared" ca="1" si="223"/>
        <v>0</v>
      </c>
      <c r="W846" s="80"/>
      <c r="X846" s="81">
        <f t="shared" ref="X846:X909" si="224">W846</f>
        <v>0</v>
      </c>
      <c r="Y846" s="82"/>
      <c r="Z846" s="80"/>
      <c r="AA846" s="81">
        <f t="shared" ref="AA846:AA909" si="225">Z846</f>
        <v>0</v>
      </c>
      <c r="AB846" s="82"/>
      <c r="AC846" s="80"/>
      <c r="AD846" s="81">
        <f t="shared" ref="AD846:AD909" si="226">AC846</f>
        <v>0</v>
      </c>
      <c r="AE846" s="82"/>
      <c r="AF846" s="80"/>
      <c r="AG846" s="81">
        <f t="shared" ref="AG846:AG909" si="227">AF846</f>
        <v>0</v>
      </c>
      <c r="AH846" s="82"/>
      <c r="AI846" s="80"/>
      <c r="AJ846" s="81">
        <f t="shared" ref="AJ846:AJ909" si="228">AI846</f>
        <v>0</v>
      </c>
      <c r="AK846" s="82"/>
      <c r="AL846" s="80"/>
      <c r="AM846" s="81">
        <v>0</v>
      </c>
      <c r="AN846" s="82"/>
      <c r="AO846" s="80"/>
      <c r="AP846" s="81">
        <v>0</v>
      </c>
      <c r="AQ846" s="82"/>
      <c r="AR846" s="80"/>
      <c r="AS846" s="81">
        <f t="shared" ref="AS846:AS909" si="229">AR846</f>
        <v>0</v>
      </c>
      <c r="AT846" s="82"/>
      <c r="AU846" s="80"/>
      <c r="AV846" s="81">
        <f t="shared" ref="AV846:AV909" si="230">AU846</f>
        <v>0</v>
      </c>
      <c r="AW846" s="82"/>
      <c r="AX846" s="80"/>
      <c r="AY846" s="81">
        <f t="shared" ref="AY846:AY909" si="231">AX846</f>
        <v>0</v>
      </c>
      <c r="AZ846" s="82"/>
      <c r="BA846" s="80"/>
      <c r="BB846" s="81">
        <f t="shared" ref="BB846:BB909" si="232">BA846</f>
        <v>0</v>
      </c>
      <c r="BC846" s="82"/>
      <c r="BD846" s="80"/>
      <c r="BE846" s="81">
        <f t="shared" ref="BE846:BE909" si="233">BD846</f>
        <v>0</v>
      </c>
      <c r="BF846" s="82"/>
      <c r="BG846" s="80"/>
      <c r="BH846" s="81">
        <f t="shared" ref="BH846:BH909" si="234">BG846</f>
        <v>0</v>
      </c>
      <c r="BI846" s="82"/>
      <c r="BJ846" s="80"/>
      <c r="BK846" s="81">
        <f t="shared" ref="BK846:BK909" si="235">BJ846</f>
        <v>0</v>
      </c>
      <c r="BL846" s="82"/>
      <c r="BM846" s="80"/>
      <c r="BN846" s="81">
        <f t="shared" ref="BN846:BN909" si="236">BM846</f>
        <v>0</v>
      </c>
      <c r="BO846" s="82"/>
    </row>
    <row r="847" spans="1:67" ht="23.25" hidden="1" customHeight="1" thickBot="1">
      <c r="A847" s="71">
        <v>85850</v>
      </c>
      <c r="B847" s="71" t="s">
        <v>2242</v>
      </c>
      <c r="C847" s="221" t="str">
        <f ca="1">IF(V847&gt;0,IF($C$12=B847,COUNT($C$12:C846,1),""),"")</f>
        <v/>
      </c>
      <c r="D847" s="221" t="str">
        <f ca="1">IF(V847&gt;0,IF($D$12=B847,COUNT($D$12:D846,1),""),"")</f>
        <v/>
      </c>
      <c r="E847" s="221" t="str">
        <f ca="1">IF(V847&gt;0,IF($E$12=B847,COUNT($E$12:E846,1),""),"")</f>
        <v/>
      </c>
      <c r="F847" s="221" t="str">
        <f ca="1">IF(V847&gt;0,IF($F$12=B847,COUNT($F$12:F846,1),""),"")</f>
        <v/>
      </c>
      <c r="G847" s="120">
        <v>231000700</v>
      </c>
      <c r="H847" s="115">
        <v>141109</v>
      </c>
      <c r="I847" s="116" t="s">
        <v>1815</v>
      </c>
      <c r="J847" s="116" t="s">
        <v>153</v>
      </c>
      <c r="K847" s="324">
        <v>74975</v>
      </c>
      <c r="L847" s="121"/>
      <c r="M847" s="117"/>
      <c r="N847" s="117"/>
      <c r="O847" s="324"/>
      <c r="P847" s="77">
        <f ca="1">SUMIF($W$12:BO847,$P$11,W847:BO847)</f>
        <v>0</v>
      </c>
      <c r="Q847" s="77">
        <f ca="1">SUMIF($W$12:BP847,$P$11,X847:BP847)</f>
        <v>0</v>
      </c>
      <c r="R847" s="77">
        <v>0</v>
      </c>
      <c r="S847" s="78">
        <f t="shared" ca="1" si="221"/>
        <v>0</v>
      </c>
      <c r="T847" s="77">
        <f t="shared" ca="1" si="222"/>
        <v>0</v>
      </c>
      <c r="U847" s="77">
        <v>0</v>
      </c>
      <c r="V847" s="79">
        <f t="shared" ca="1" si="223"/>
        <v>0</v>
      </c>
      <c r="W847" s="80"/>
      <c r="X847" s="81">
        <f t="shared" si="224"/>
        <v>0</v>
      </c>
      <c r="Y847" s="82"/>
      <c r="Z847" s="80"/>
      <c r="AA847" s="81">
        <f t="shared" si="225"/>
        <v>0</v>
      </c>
      <c r="AB847" s="82"/>
      <c r="AC847" s="80"/>
      <c r="AD847" s="81">
        <f t="shared" si="226"/>
        <v>0</v>
      </c>
      <c r="AE847" s="82"/>
      <c r="AF847" s="80"/>
      <c r="AG847" s="81">
        <f t="shared" si="227"/>
        <v>0</v>
      </c>
      <c r="AH847" s="82"/>
      <c r="AI847" s="80"/>
      <c r="AJ847" s="81">
        <f t="shared" si="228"/>
        <v>0</v>
      </c>
      <c r="AK847" s="82"/>
      <c r="AL847" s="80"/>
      <c r="AM847" s="81">
        <v>0</v>
      </c>
      <c r="AN847" s="82"/>
      <c r="AO847" s="80"/>
      <c r="AP847" s="81">
        <v>0</v>
      </c>
      <c r="AQ847" s="82"/>
      <c r="AR847" s="80"/>
      <c r="AS847" s="81">
        <f t="shared" si="229"/>
        <v>0</v>
      </c>
      <c r="AT847" s="82"/>
      <c r="AU847" s="80"/>
      <c r="AV847" s="81">
        <f t="shared" si="230"/>
        <v>0</v>
      </c>
      <c r="AW847" s="82"/>
      <c r="AX847" s="80"/>
      <c r="AY847" s="81">
        <f t="shared" si="231"/>
        <v>0</v>
      </c>
      <c r="AZ847" s="82"/>
      <c r="BA847" s="80"/>
      <c r="BB847" s="81">
        <f t="shared" si="232"/>
        <v>0</v>
      </c>
      <c r="BC847" s="82"/>
      <c r="BD847" s="80"/>
      <c r="BE847" s="81">
        <f t="shared" si="233"/>
        <v>0</v>
      </c>
      <c r="BF847" s="82"/>
      <c r="BG847" s="80"/>
      <c r="BH847" s="81">
        <f t="shared" si="234"/>
        <v>0</v>
      </c>
      <c r="BI847" s="82"/>
      <c r="BJ847" s="80"/>
      <c r="BK847" s="81">
        <f t="shared" si="235"/>
        <v>0</v>
      </c>
      <c r="BL847" s="82"/>
      <c r="BM847" s="80"/>
      <c r="BN847" s="81">
        <f t="shared" si="236"/>
        <v>0</v>
      </c>
      <c r="BO847" s="82"/>
    </row>
    <row r="848" spans="1:67" ht="23.25" hidden="1" customHeight="1" thickBot="1">
      <c r="A848" s="71">
        <v>85851</v>
      </c>
      <c r="B848" s="71" t="s">
        <v>2242</v>
      </c>
      <c r="C848" s="221" t="str">
        <f ca="1">IF(V848&gt;0,IF($C$12=B848,COUNT($C$12:C847,1),""),"")</f>
        <v/>
      </c>
      <c r="D848" s="221" t="str">
        <f ca="1">IF(V848&gt;0,IF($D$12=B848,COUNT($D$12:D847,1),""),"")</f>
        <v/>
      </c>
      <c r="E848" s="221" t="str">
        <f ca="1">IF(V848&gt;0,IF($E$12=B848,COUNT($E$12:E847,1),""),"")</f>
        <v/>
      </c>
      <c r="F848" s="221" t="str">
        <f ca="1">IF(V848&gt;0,IF($F$12=B848,COUNT($F$12:F847,1),""),"")</f>
        <v/>
      </c>
      <c r="G848" s="120">
        <v>0</v>
      </c>
      <c r="H848" s="115">
        <v>141110</v>
      </c>
      <c r="I848" s="116" t="s">
        <v>1816</v>
      </c>
      <c r="J848" s="116" t="s">
        <v>153</v>
      </c>
      <c r="K848" s="324">
        <v>67841</v>
      </c>
      <c r="L848" s="121"/>
      <c r="M848" s="117"/>
      <c r="N848" s="117"/>
      <c r="O848" s="324"/>
      <c r="P848" s="77">
        <f ca="1">SUMIF($W$12:BO848,$P$11,W848:BO848)</f>
        <v>0</v>
      </c>
      <c r="Q848" s="77">
        <f ca="1">SUMIF($W$12:BP848,$P$11,X848:BP848)</f>
        <v>0</v>
      </c>
      <c r="R848" s="77">
        <v>0</v>
      </c>
      <c r="S848" s="78">
        <f t="shared" ca="1" si="221"/>
        <v>0</v>
      </c>
      <c r="T848" s="77">
        <f t="shared" ca="1" si="222"/>
        <v>0</v>
      </c>
      <c r="U848" s="77">
        <v>0</v>
      </c>
      <c r="V848" s="79">
        <f t="shared" ca="1" si="223"/>
        <v>0</v>
      </c>
      <c r="W848" s="80"/>
      <c r="X848" s="81">
        <f t="shared" si="224"/>
        <v>0</v>
      </c>
      <c r="Y848" s="82"/>
      <c r="Z848" s="80"/>
      <c r="AA848" s="81">
        <f t="shared" si="225"/>
        <v>0</v>
      </c>
      <c r="AB848" s="82"/>
      <c r="AC848" s="80"/>
      <c r="AD848" s="81">
        <f t="shared" si="226"/>
        <v>0</v>
      </c>
      <c r="AE848" s="82"/>
      <c r="AF848" s="80"/>
      <c r="AG848" s="81">
        <f t="shared" si="227"/>
        <v>0</v>
      </c>
      <c r="AH848" s="82"/>
      <c r="AI848" s="80"/>
      <c r="AJ848" s="81">
        <f t="shared" si="228"/>
        <v>0</v>
      </c>
      <c r="AK848" s="82"/>
      <c r="AL848" s="80"/>
      <c r="AM848" s="81">
        <v>0</v>
      </c>
      <c r="AN848" s="82"/>
      <c r="AO848" s="80"/>
      <c r="AP848" s="81">
        <v>0</v>
      </c>
      <c r="AQ848" s="82"/>
      <c r="AR848" s="80"/>
      <c r="AS848" s="81">
        <f t="shared" si="229"/>
        <v>0</v>
      </c>
      <c r="AT848" s="82"/>
      <c r="AU848" s="80"/>
      <c r="AV848" s="81">
        <f t="shared" si="230"/>
        <v>0</v>
      </c>
      <c r="AW848" s="82"/>
      <c r="AX848" s="80"/>
      <c r="AY848" s="81">
        <f t="shared" si="231"/>
        <v>0</v>
      </c>
      <c r="AZ848" s="82"/>
      <c r="BA848" s="80"/>
      <c r="BB848" s="81">
        <f t="shared" si="232"/>
        <v>0</v>
      </c>
      <c r="BC848" s="82"/>
      <c r="BD848" s="80"/>
      <c r="BE848" s="81">
        <f t="shared" si="233"/>
        <v>0</v>
      </c>
      <c r="BF848" s="82"/>
      <c r="BG848" s="80"/>
      <c r="BH848" s="81">
        <f t="shared" si="234"/>
        <v>0</v>
      </c>
      <c r="BI848" s="82"/>
      <c r="BJ848" s="80"/>
      <c r="BK848" s="81">
        <f t="shared" si="235"/>
        <v>0</v>
      </c>
      <c r="BL848" s="82"/>
      <c r="BM848" s="80"/>
      <c r="BN848" s="81">
        <f t="shared" si="236"/>
        <v>0</v>
      </c>
      <c r="BO848" s="82"/>
    </row>
    <row r="849" spans="1:67" ht="23.25" hidden="1" customHeight="1" thickBot="1">
      <c r="A849" s="71">
        <v>85852</v>
      </c>
      <c r="B849" s="71" t="s">
        <v>2242</v>
      </c>
      <c r="C849" s="221" t="str">
        <f ca="1">IF(V849&gt;0,IF($C$12=B849,COUNT($C$12:C848,1),""),"")</f>
        <v/>
      </c>
      <c r="D849" s="221" t="str">
        <f ca="1">IF(V849&gt;0,IF($D$12=B849,COUNT($D$12:D848,1),""),"")</f>
        <v/>
      </c>
      <c r="E849" s="221" t="str">
        <f ca="1">IF(V849&gt;0,IF($E$12=B849,COUNT($E$12:E848,1),""),"")</f>
        <v/>
      </c>
      <c r="F849" s="221" t="str">
        <f ca="1">IF(V849&gt;0,IF($F$12=B849,COUNT($F$12:F848,1),""),"")</f>
        <v/>
      </c>
      <c r="G849" s="120">
        <v>231004510</v>
      </c>
      <c r="H849" s="115">
        <v>141111</v>
      </c>
      <c r="I849" s="116" t="s">
        <v>1817</v>
      </c>
      <c r="J849" s="116" t="s">
        <v>153</v>
      </c>
      <c r="K849" s="324">
        <v>257086</v>
      </c>
      <c r="L849" s="121"/>
      <c r="M849" s="117"/>
      <c r="N849" s="117"/>
      <c r="O849" s="324"/>
      <c r="P849" s="77">
        <f ca="1">SUMIF($W$12:BO849,$P$11,W849:BO849)</f>
        <v>0</v>
      </c>
      <c r="Q849" s="77">
        <f ca="1">SUMIF($W$12:BP849,$P$11,X849:BP849)</f>
        <v>0</v>
      </c>
      <c r="R849" s="77">
        <v>0</v>
      </c>
      <c r="S849" s="78">
        <f t="shared" ca="1" si="221"/>
        <v>0</v>
      </c>
      <c r="T849" s="77">
        <f t="shared" ca="1" si="222"/>
        <v>0</v>
      </c>
      <c r="U849" s="77">
        <v>0</v>
      </c>
      <c r="V849" s="79">
        <f t="shared" ca="1" si="223"/>
        <v>0</v>
      </c>
      <c r="W849" s="80"/>
      <c r="X849" s="81">
        <f t="shared" si="224"/>
        <v>0</v>
      </c>
      <c r="Y849" s="82"/>
      <c r="Z849" s="80"/>
      <c r="AA849" s="81">
        <f t="shared" si="225"/>
        <v>0</v>
      </c>
      <c r="AB849" s="82"/>
      <c r="AC849" s="80"/>
      <c r="AD849" s="81">
        <f t="shared" si="226"/>
        <v>0</v>
      </c>
      <c r="AE849" s="82"/>
      <c r="AF849" s="80"/>
      <c r="AG849" s="81">
        <f t="shared" si="227"/>
        <v>0</v>
      </c>
      <c r="AH849" s="82"/>
      <c r="AI849" s="80"/>
      <c r="AJ849" s="81">
        <f t="shared" si="228"/>
        <v>0</v>
      </c>
      <c r="AK849" s="82"/>
      <c r="AL849" s="80"/>
      <c r="AM849" s="81">
        <v>0</v>
      </c>
      <c r="AN849" s="82"/>
      <c r="AO849" s="80"/>
      <c r="AP849" s="81">
        <v>0</v>
      </c>
      <c r="AQ849" s="82"/>
      <c r="AR849" s="80"/>
      <c r="AS849" s="81">
        <f t="shared" si="229"/>
        <v>0</v>
      </c>
      <c r="AT849" s="82"/>
      <c r="AU849" s="80"/>
      <c r="AV849" s="81">
        <f t="shared" si="230"/>
        <v>0</v>
      </c>
      <c r="AW849" s="82"/>
      <c r="AX849" s="80"/>
      <c r="AY849" s="81">
        <f t="shared" si="231"/>
        <v>0</v>
      </c>
      <c r="AZ849" s="82"/>
      <c r="BA849" s="80"/>
      <c r="BB849" s="81">
        <f t="shared" si="232"/>
        <v>0</v>
      </c>
      <c r="BC849" s="82"/>
      <c r="BD849" s="80"/>
      <c r="BE849" s="81">
        <f t="shared" si="233"/>
        <v>0</v>
      </c>
      <c r="BF849" s="82"/>
      <c r="BG849" s="80"/>
      <c r="BH849" s="81">
        <f t="shared" si="234"/>
        <v>0</v>
      </c>
      <c r="BI849" s="82"/>
      <c r="BJ849" s="80"/>
      <c r="BK849" s="81">
        <f t="shared" si="235"/>
        <v>0</v>
      </c>
      <c r="BL849" s="82"/>
      <c r="BM849" s="80"/>
      <c r="BN849" s="81">
        <f t="shared" si="236"/>
        <v>0</v>
      </c>
      <c r="BO849" s="82"/>
    </row>
    <row r="850" spans="1:67" ht="23.25" hidden="1" customHeight="1" thickBot="1">
      <c r="A850" s="71">
        <v>85853</v>
      </c>
      <c r="B850" s="71" t="s">
        <v>2242</v>
      </c>
      <c r="C850" s="221" t="str">
        <f ca="1">IF(V850&gt;0,IF($C$12=B850,COUNT($C$12:C849,1),""),"")</f>
        <v/>
      </c>
      <c r="D850" s="221" t="str">
        <f ca="1">IF(V850&gt;0,IF($D$12=B850,COUNT($D$12:D849,1),""),"")</f>
        <v/>
      </c>
      <c r="E850" s="221" t="str">
        <f ca="1">IF(V850&gt;0,IF($E$12=B850,COUNT($E$12:E849,1),""),"")</f>
        <v/>
      </c>
      <c r="F850" s="221" t="str">
        <f ca="1">IF(V850&gt;0,IF($F$12=B850,COUNT($F$12:F849,1),""),"")</f>
        <v/>
      </c>
      <c r="G850" s="120">
        <v>231001100</v>
      </c>
      <c r="H850" s="115">
        <v>141112</v>
      </c>
      <c r="I850" s="116" t="s">
        <v>1818</v>
      </c>
      <c r="J850" s="116" t="s">
        <v>153</v>
      </c>
      <c r="K850" s="324">
        <v>292790</v>
      </c>
      <c r="L850" s="121"/>
      <c r="M850" s="117"/>
      <c r="N850" s="117"/>
      <c r="O850" s="324"/>
      <c r="P850" s="77">
        <f ca="1">SUMIF($W$12:BO850,$P$11,W850:BO850)</f>
        <v>0</v>
      </c>
      <c r="Q850" s="77">
        <f ca="1">SUMIF($W$12:BP850,$P$11,X850:BP850)</f>
        <v>0</v>
      </c>
      <c r="R850" s="77">
        <v>0</v>
      </c>
      <c r="S850" s="78">
        <f t="shared" ca="1" si="221"/>
        <v>0</v>
      </c>
      <c r="T850" s="77">
        <f t="shared" ca="1" si="222"/>
        <v>0</v>
      </c>
      <c r="U850" s="77">
        <v>0</v>
      </c>
      <c r="V850" s="79">
        <f t="shared" ca="1" si="223"/>
        <v>0</v>
      </c>
      <c r="W850" s="80"/>
      <c r="X850" s="81">
        <f t="shared" si="224"/>
        <v>0</v>
      </c>
      <c r="Y850" s="82"/>
      <c r="Z850" s="80"/>
      <c r="AA850" s="81">
        <f t="shared" si="225"/>
        <v>0</v>
      </c>
      <c r="AB850" s="82"/>
      <c r="AC850" s="80"/>
      <c r="AD850" s="81">
        <f t="shared" si="226"/>
        <v>0</v>
      </c>
      <c r="AE850" s="82"/>
      <c r="AF850" s="80"/>
      <c r="AG850" s="81">
        <f t="shared" si="227"/>
        <v>0</v>
      </c>
      <c r="AH850" s="82"/>
      <c r="AI850" s="80"/>
      <c r="AJ850" s="81">
        <f t="shared" si="228"/>
        <v>0</v>
      </c>
      <c r="AK850" s="82"/>
      <c r="AL850" s="80"/>
      <c r="AM850" s="81">
        <v>0</v>
      </c>
      <c r="AN850" s="82"/>
      <c r="AO850" s="80"/>
      <c r="AP850" s="81">
        <v>0</v>
      </c>
      <c r="AQ850" s="82"/>
      <c r="AR850" s="80"/>
      <c r="AS850" s="81">
        <f t="shared" si="229"/>
        <v>0</v>
      </c>
      <c r="AT850" s="82"/>
      <c r="AU850" s="80"/>
      <c r="AV850" s="81">
        <f t="shared" si="230"/>
        <v>0</v>
      </c>
      <c r="AW850" s="82"/>
      <c r="AX850" s="80"/>
      <c r="AY850" s="81">
        <f t="shared" si="231"/>
        <v>0</v>
      </c>
      <c r="AZ850" s="82"/>
      <c r="BA850" s="80"/>
      <c r="BB850" s="81">
        <f t="shared" si="232"/>
        <v>0</v>
      </c>
      <c r="BC850" s="82"/>
      <c r="BD850" s="80"/>
      <c r="BE850" s="81">
        <f t="shared" si="233"/>
        <v>0</v>
      </c>
      <c r="BF850" s="82"/>
      <c r="BG850" s="80"/>
      <c r="BH850" s="81">
        <f t="shared" si="234"/>
        <v>0</v>
      </c>
      <c r="BI850" s="82"/>
      <c r="BJ850" s="80"/>
      <c r="BK850" s="81">
        <f t="shared" si="235"/>
        <v>0</v>
      </c>
      <c r="BL850" s="82"/>
      <c r="BM850" s="80"/>
      <c r="BN850" s="81">
        <f t="shared" si="236"/>
        <v>0</v>
      </c>
      <c r="BO850" s="82"/>
    </row>
    <row r="851" spans="1:67" ht="23.25" hidden="1" customHeight="1" thickBot="1">
      <c r="A851" s="71">
        <v>85854</v>
      </c>
      <c r="B851" s="71" t="s">
        <v>2242</v>
      </c>
      <c r="C851" s="221" t="str">
        <f ca="1">IF(V851&gt;0,IF($C$12=B851,COUNT($C$12:C850,1),""),"")</f>
        <v/>
      </c>
      <c r="D851" s="221" t="str">
        <f ca="1">IF(V851&gt;0,IF($D$12=B851,COUNT($D$12:D850,1),""),"")</f>
        <v/>
      </c>
      <c r="E851" s="221" t="str">
        <f ca="1">IF(V851&gt;0,IF($E$12=B851,COUNT($E$12:E850,1),""),"")</f>
        <v/>
      </c>
      <c r="F851" s="221" t="str">
        <f ca="1">IF(V851&gt;0,IF($F$12=B851,COUNT($F$12:F850,1),""),"")</f>
        <v/>
      </c>
      <c r="G851" s="120">
        <v>231001200</v>
      </c>
      <c r="H851" s="115">
        <v>141113</v>
      </c>
      <c r="I851" s="116" t="s">
        <v>1819</v>
      </c>
      <c r="J851" s="116" t="s">
        <v>153</v>
      </c>
      <c r="K851" s="324">
        <v>321360</v>
      </c>
      <c r="L851" s="121"/>
      <c r="M851" s="117"/>
      <c r="N851" s="117"/>
      <c r="O851" s="324"/>
      <c r="P851" s="77">
        <f ca="1">SUMIF($W$12:BO851,$P$11,W851:BO851)</f>
        <v>0</v>
      </c>
      <c r="Q851" s="77">
        <f ca="1">SUMIF($W$12:BP851,$P$11,X851:BP851)</f>
        <v>0</v>
      </c>
      <c r="R851" s="77">
        <v>0</v>
      </c>
      <c r="S851" s="78">
        <f t="shared" ca="1" si="221"/>
        <v>0</v>
      </c>
      <c r="T851" s="77">
        <f t="shared" ca="1" si="222"/>
        <v>0</v>
      </c>
      <c r="U851" s="77">
        <v>0</v>
      </c>
      <c r="V851" s="79">
        <f t="shared" ca="1" si="223"/>
        <v>0</v>
      </c>
      <c r="W851" s="80"/>
      <c r="X851" s="81">
        <f t="shared" si="224"/>
        <v>0</v>
      </c>
      <c r="Y851" s="82"/>
      <c r="Z851" s="80"/>
      <c r="AA851" s="81">
        <f t="shared" si="225"/>
        <v>0</v>
      </c>
      <c r="AB851" s="82"/>
      <c r="AC851" s="80"/>
      <c r="AD851" s="81">
        <f t="shared" si="226"/>
        <v>0</v>
      </c>
      <c r="AE851" s="82"/>
      <c r="AF851" s="80"/>
      <c r="AG851" s="81">
        <f t="shared" si="227"/>
        <v>0</v>
      </c>
      <c r="AH851" s="82"/>
      <c r="AI851" s="80"/>
      <c r="AJ851" s="81">
        <f t="shared" si="228"/>
        <v>0</v>
      </c>
      <c r="AK851" s="82"/>
      <c r="AL851" s="80"/>
      <c r="AM851" s="81">
        <v>0</v>
      </c>
      <c r="AN851" s="82"/>
      <c r="AO851" s="80"/>
      <c r="AP851" s="81">
        <v>0</v>
      </c>
      <c r="AQ851" s="82"/>
      <c r="AR851" s="80"/>
      <c r="AS851" s="81">
        <f t="shared" si="229"/>
        <v>0</v>
      </c>
      <c r="AT851" s="82"/>
      <c r="AU851" s="80"/>
      <c r="AV851" s="81">
        <f t="shared" si="230"/>
        <v>0</v>
      </c>
      <c r="AW851" s="82"/>
      <c r="AX851" s="80"/>
      <c r="AY851" s="81">
        <f t="shared" si="231"/>
        <v>0</v>
      </c>
      <c r="AZ851" s="82"/>
      <c r="BA851" s="80"/>
      <c r="BB851" s="81">
        <f t="shared" si="232"/>
        <v>0</v>
      </c>
      <c r="BC851" s="82"/>
      <c r="BD851" s="80"/>
      <c r="BE851" s="81">
        <f t="shared" si="233"/>
        <v>0</v>
      </c>
      <c r="BF851" s="82"/>
      <c r="BG851" s="80"/>
      <c r="BH851" s="81">
        <f t="shared" si="234"/>
        <v>0</v>
      </c>
      <c r="BI851" s="82"/>
      <c r="BJ851" s="80"/>
      <c r="BK851" s="81">
        <f t="shared" si="235"/>
        <v>0</v>
      </c>
      <c r="BL851" s="82"/>
      <c r="BM851" s="80"/>
      <c r="BN851" s="81">
        <f t="shared" si="236"/>
        <v>0</v>
      </c>
      <c r="BO851" s="82"/>
    </row>
    <row r="852" spans="1:67" ht="23.25" hidden="1" customHeight="1" thickBot="1">
      <c r="A852" s="71">
        <v>85855</v>
      </c>
      <c r="B852" s="71" t="s">
        <v>2242</v>
      </c>
      <c r="C852" s="221" t="str">
        <f ca="1">IF(V852&gt;0,IF($C$12=B852,COUNT($C$12:C851,1),""),"")</f>
        <v/>
      </c>
      <c r="D852" s="221" t="str">
        <f ca="1">IF(V852&gt;0,IF($D$12=B852,COUNT($D$12:D851,1),""),"")</f>
        <v/>
      </c>
      <c r="E852" s="221" t="str">
        <f ca="1">IF(V852&gt;0,IF($E$12=B852,COUNT($E$12:E851,1),""),"")</f>
        <v/>
      </c>
      <c r="F852" s="221" t="str">
        <f ca="1">IF(V852&gt;0,IF($F$12=B852,COUNT($F$12:F851,1),""),"")</f>
        <v/>
      </c>
      <c r="G852" s="120">
        <v>231001700</v>
      </c>
      <c r="H852" s="115">
        <v>141114</v>
      </c>
      <c r="I852" s="116" t="s">
        <v>1820</v>
      </c>
      <c r="J852" s="116" t="s">
        <v>153</v>
      </c>
      <c r="K852" s="324">
        <v>392768</v>
      </c>
      <c r="L852" s="121"/>
      <c r="M852" s="117"/>
      <c r="N852" s="117"/>
      <c r="O852" s="324"/>
      <c r="P852" s="77">
        <f ca="1">SUMIF($W$12:BO852,$P$11,W852:BO852)</f>
        <v>0</v>
      </c>
      <c r="Q852" s="77">
        <f ca="1">SUMIF($W$12:BP852,$P$11,X852:BP852)</f>
        <v>0</v>
      </c>
      <c r="R852" s="77">
        <v>0</v>
      </c>
      <c r="S852" s="78">
        <f t="shared" ca="1" si="221"/>
        <v>0</v>
      </c>
      <c r="T852" s="77">
        <f t="shared" ca="1" si="222"/>
        <v>0</v>
      </c>
      <c r="U852" s="77">
        <v>0</v>
      </c>
      <c r="V852" s="79">
        <f t="shared" ca="1" si="223"/>
        <v>0</v>
      </c>
      <c r="W852" s="80"/>
      <c r="X852" s="81">
        <f t="shared" si="224"/>
        <v>0</v>
      </c>
      <c r="Y852" s="82"/>
      <c r="Z852" s="80"/>
      <c r="AA852" s="81">
        <f t="shared" si="225"/>
        <v>0</v>
      </c>
      <c r="AB852" s="82"/>
      <c r="AC852" s="80"/>
      <c r="AD852" s="81">
        <f t="shared" si="226"/>
        <v>0</v>
      </c>
      <c r="AE852" s="82"/>
      <c r="AF852" s="80"/>
      <c r="AG852" s="81">
        <f t="shared" si="227"/>
        <v>0</v>
      </c>
      <c r="AH852" s="82"/>
      <c r="AI852" s="80"/>
      <c r="AJ852" s="81">
        <f t="shared" si="228"/>
        <v>0</v>
      </c>
      <c r="AK852" s="82"/>
      <c r="AL852" s="80"/>
      <c r="AM852" s="81">
        <v>0</v>
      </c>
      <c r="AN852" s="82"/>
      <c r="AO852" s="80"/>
      <c r="AP852" s="81">
        <v>0</v>
      </c>
      <c r="AQ852" s="82"/>
      <c r="AR852" s="80"/>
      <c r="AS852" s="81">
        <f t="shared" si="229"/>
        <v>0</v>
      </c>
      <c r="AT852" s="82"/>
      <c r="AU852" s="80"/>
      <c r="AV852" s="81">
        <f t="shared" si="230"/>
        <v>0</v>
      </c>
      <c r="AW852" s="82"/>
      <c r="AX852" s="80"/>
      <c r="AY852" s="81">
        <f t="shared" si="231"/>
        <v>0</v>
      </c>
      <c r="AZ852" s="82"/>
      <c r="BA852" s="80"/>
      <c r="BB852" s="81">
        <f t="shared" si="232"/>
        <v>0</v>
      </c>
      <c r="BC852" s="82"/>
      <c r="BD852" s="80"/>
      <c r="BE852" s="81">
        <f t="shared" si="233"/>
        <v>0</v>
      </c>
      <c r="BF852" s="82"/>
      <c r="BG852" s="80"/>
      <c r="BH852" s="81">
        <f t="shared" si="234"/>
        <v>0</v>
      </c>
      <c r="BI852" s="82"/>
      <c r="BJ852" s="80"/>
      <c r="BK852" s="81">
        <f t="shared" si="235"/>
        <v>0</v>
      </c>
      <c r="BL852" s="82"/>
      <c r="BM852" s="80"/>
      <c r="BN852" s="81">
        <f t="shared" si="236"/>
        <v>0</v>
      </c>
      <c r="BO852" s="82"/>
    </row>
    <row r="853" spans="1:67" ht="23.25" hidden="1" customHeight="1" thickBot="1">
      <c r="A853" s="71">
        <v>85856</v>
      </c>
      <c r="B853" s="71" t="s">
        <v>2242</v>
      </c>
      <c r="C853" s="221" t="str">
        <f ca="1">IF(V853&gt;0,IF($C$12=B853,COUNT($C$12:C852,1),""),"")</f>
        <v/>
      </c>
      <c r="D853" s="221" t="str">
        <f ca="1">IF(V853&gt;0,IF($D$12=B853,COUNT($D$12:D852,1),""),"")</f>
        <v/>
      </c>
      <c r="E853" s="221" t="str">
        <f ca="1">IF(V853&gt;0,IF($E$12=B853,COUNT($E$12:E852,1),""),"")</f>
        <v/>
      </c>
      <c r="F853" s="221" t="str">
        <f ca="1">IF(V853&gt;0,IF($F$12=B853,COUNT($F$12:F852,1),""),"")</f>
        <v/>
      </c>
      <c r="G853" s="120">
        <v>231001900</v>
      </c>
      <c r="H853" s="115">
        <v>141115</v>
      </c>
      <c r="I853" s="116" t="s">
        <v>1821</v>
      </c>
      <c r="J853" s="116" t="s">
        <v>153</v>
      </c>
      <c r="K853" s="324">
        <v>487580</v>
      </c>
      <c r="L853" s="121"/>
      <c r="M853" s="117"/>
      <c r="N853" s="117"/>
      <c r="O853" s="324"/>
      <c r="P853" s="77">
        <f ca="1">SUMIF($W$12:BO853,$P$11,W853:BO853)</f>
        <v>0</v>
      </c>
      <c r="Q853" s="77">
        <f ca="1">SUMIF($W$12:BP853,$P$11,X853:BP853)</f>
        <v>0</v>
      </c>
      <c r="R853" s="77">
        <v>0</v>
      </c>
      <c r="S853" s="78">
        <f t="shared" ca="1" si="221"/>
        <v>0</v>
      </c>
      <c r="T853" s="77">
        <f t="shared" ca="1" si="222"/>
        <v>0</v>
      </c>
      <c r="U853" s="77">
        <v>0</v>
      </c>
      <c r="V853" s="79">
        <f t="shared" ca="1" si="223"/>
        <v>0</v>
      </c>
      <c r="W853" s="80"/>
      <c r="X853" s="81">
        <f t="shared" si="224"/>
        <v>0</v>
      </c>
      <c r="Y853" s="82"/>
      <c r="Z853" s="80"/>
      <c r="AA853" s="81">
        <f t="shared" si="225"/>
        <v>0</v>
      </c>
      <c r="AB853" s="82"/>
      <c r="AC853" s="80"/>
      <c r="AD853" s="81">
        <f t="shared" si="226"/>
        <v>0</v>
      </c>
      <c r="AE853" s="82"/>
      <c r="AF853" s="80"/>
      <c r="AG853" s="81">
        <f t="shared" si="227"/>
        <v>0</v>
      </c>
      <c r="AH853" s="82"/>
      <c r="AI853" s="80"/>
      <c r="AJ853" s="81">
        <f t="shared" si="228"/>
        <v>0</v>
      </c>
      <c r="AK853" s="82"/>
      <c r="AL853" s="80"/>
      <c r="AM853" s="81">
        <v>0</v>
      </c>
      <c r="AN853" s="82"/>
      <c r="AO853" s="80"/>
      <c r="AP853" s="81">
        <v>0</v>
      </c>
      <c r="AQ853" s="82"/>
      <c r="AR853" s="80"/>
      <c r="AS853" s="81">
        <f t="shared" si="229"/>
        <v>0</v>
      </c>
      <c r="AT853" s="82"/>
      <c r="AU853" s="80"/>
      <c r="AV853" s="81">
        <f t="shared" si="230"/>
        <v>0</v>
      </c>
      <c r="AW853" s="82"/>
      <c r="AX853" s="80"/>
      <c r="AY853" s="81">
        <f t="shared" si="231"/>
        <v>0</v>
      </c>
      <c r="AZ853" s="82"/>
      <c r="BA853" s="80"/>
      <c r="BB853" s="81">
        <f t="shared" si="232"/>
        <v>0</v>
      </c>
      <c r="BC853" s="82"/>
      <c r="BD853" s="80"/>
      <c r="BE853" s="81">
        <f t="shared" si="233"/>
        <v>0</v>
      </c>
      <c r="BF853" s="82"/>
      <c r="BG853" s="80"/>
      <c r="BH853" s="81">
        <f t="shared" si="234"/>
        <v>0</v>
      </c>
      <c r="BI853" s="82"/>
      <c r="BJ853" s="80"/>
      <c r="BK853" s="81">
        <f t="shared" si="235"/>
        <v>0</v>
      </c>
      <c r="BL853" s="82"/>
      <c r="BM853" s="80"/>
      <c r="BN853" s="81">
        <f t="shared" si="236"/>
        <v>0</v>
      </c>
      <c r="BO853" s="82"/>
    </row>
    <row r="854" spans="1:67" ht="23.25" hidden="1" customHeight="1" thickBot="1">
      <c r="A854" s="71">
        <v>85857</v>
      </c>
      <c r="B854" s="71" t="s">
        <v>2242</v>
      </c>
      <c r="C854" s="221" t="str">
        <f ca="1">IF(V854&gt;0,IF($C$12=B854,COUNT($C$12:C853,1),""),"")</f>
        <v/>
      </c>
      <c r="D854" s="221" t="str">
        <f ca="1">IF(V854&gt;0,IF($D$12=B854,COUNT($D$12:D853,1),""),"")</f>
        <v/>
      </c>
      <c r="E854" s="221" t="str">
        <f ca="1">IF(V854&gt;0,IF($E$12=B854,COUNT($E$12:E853,1),""),"")</f>
        <v/>
      </c>
      <c r="F854" s="221" t="str">
        <f ca="1">IF(V854&gt;0,IF($F$12=B854,COUNT($F$12:F853,1),""),"")</f>
        <v/>
      </c>
      <c r="G854" s="120">
        <v>231005300</v>
      </c>
      <c r="H854" s="115">
        <v>141116</v>
      </c>
      <c r="I854" s="116" t="s">
        <v>1822</v>
      </c>
      <c r="J854" s="116" t="s">
        <v>153</v>
      </c>
      <c r="K854" s="324">
        <v>540087</v>
      </c>
      <c r="L854" s="121"/>
      <c r="M854" s="117"/>
      <c r="N854" s="117"/>
      <c r="O854" s="324"/>
      <c r="P854" s="77">
        <f ca="1">SUMIF($W$12:BO854,$P$11,W854:BO854)</f>
        <v>0</v>
      </c>
      <c r="Q854" s="77">
        <f ca="1">SUMIF($W$12:BP854,$P$11,X854:BP854)</f>
        <v>0</v>
      </c>
      <c r="R854" s="77">
        <v>0</v>
      </c>
      <c r="S854" s="78">
        <f t="shared" ca="1" si="221"/>
        <v>0</v>
      </c>
      <c r="T854" s="77">
        <f t="shared" ca="1" si="222"/>
        <v>0</v>
      </c>
      <c r="U854" s="77">
        <v>0</v>
      </c>
      <c r="V854" s="79">
        <f t="shared" ca="1" si="223"/>
        <v>0</v>
      </c>
      <c r="W854" s="80"/>
      <c r="X854" s="81">
        <f t="shared" si="224"/>
        <v>0</v>
      </c>
      <c r="Y854" s="82"/>
      <c r="Z854" s="80"/>
      <c r="AA854" s="81">
        <f t="shared" si="225"/>
        <v>0</v>
      </c>
      <c r="AB854" s="82"/>
      <c r="AC854" s="80"/>
      <c r="AD854" s="81">
        <f t="shared" si="226"/>
        <v>0</v>
      </c>
      <c r="AE854" s="82"/>
      <c r="AF854" s="80"/>
      <c r="AG854" s="81">
        <f t="shared" si="227"/>
        <v>0</v>
      </c>
      <c r="AH854" s="82"/>
      <c r="AI854" s="80"/>
      <c r="AJ854" s="81">
        <f t="shared" si="228"/>
        <v>0</v>
      </c>
      <c r="AK854" s="82"/>
      <c r="AL854" s="80"/>
      <c r="AM854" s="81">
        <v>0</v>
      </c>
      <c r="AN854" s="82"/>
      <c r="AO854" s="80"/>
      <c r="AP854" s="81">
        <v>0</v>
      </c>
      <c r="AQ854" s="82"/>
      <c r="AR854" s="80"/>
      <c r="AS854" s="81">
        <f t="shared" si="229"/>
        <v>0</v>
      </c>
      <c r="AT854" s="82"/>
      <c r="AU854" s="80"/>
      <c r="AV854" s="81">
        <f t="shared" si="230"/>
        <v>0</v>
      </c>
      <c r="AW854" s="82"/>
      <c r="AX854" s="80"/>
      <c r="AY854" s="81">
        <f t="shared" si="231"/>
        <v>0</v>
      </c>
      <c r="AZ854" s="82"/>
      <c r="BA854" s="80"/>
      <c r="BB854" s="81">
        <f t="shared" si="232"/>
        <v>0</v>
      </c>
      <c r="BC854" s="82"/>
      <c r="BD854" s="80"/>
      <c r="BE854" s="81">
        <f t="shared" si="233"/>
        <v>0</v>
      </c>
      <c r="BF854" s="82"/>
      <c r="BG854" s="80"/>
      <c r="BH854" s="81">
        <f t="shared" si="234"/>
        <v>0</v>
      </c>
      <c r="BI854" s="82"/>
      <c r="BJ854" s="80"/>
      <c r="BK854" s="81">
        <f t="shared" si="235"/>
        <v>0</v>
      </c>
      <c r="BL854" s="82"/>
      <c r="BM854" s="80"/>
      <c r="BN854" s="81">
        <f t="shared" si="236"/>
        <v>0</v>
      </c>
      <c r="BO854" s="82"/>
    </row>
    <row r="855" spans="1:67" ht="23.25" hidden="1" customHeight="1" thickBot="1">
      <c r="A855" s="71">
        <v>85858</v>
      </c>
      <c r="B855" s="71" t="s">
        <v>2242</v>
      </c>
      <c r="C855" s="221" t="str">
        <f ca="1">IF(V855&gt;0,IF($C$12=B855,COUNT($C$12:C854,1),""),"")</f>
        <v/>
      </c>
      <c r="D855" s="221" t="str">
        <f ca="1">IF(V855&gt;0,IF($D$12=B855,COUNT($D$12:D854,1),""),"")</f>
        <v/>
      </c>
      <c r="E855" s="221" t="str">
        <f ca="1">IF(V855&gt;0,IF($E$12=B855,COUNT($E$12:E854,1),""),"")</f>
        <v/>
      </c>
      <c r="F855" s="221" t="str">
        <f ca="1">IF(V855&gt;0,IF($F$12=B855,COUNT($F$12:F854,1),""),"")</f>
        <v/>
      </c>
      <c r="G855" s="120">
        <v>231000500</v>
      </c>
      <c r="H855" s="115">
        <v>141117</v>
      </c>
      <c r="I855" s="116" t="s">
        <v>1823</v>
      </c>
      <c r="J855" s="116" t="s">
        <v>153</v>
      </c>
      <c r="K855" s="324">
        <v>114258</v>
      </c>
      <c r="L855" s="121"/>
      <c r="M855" s="117"/>
      <c r="N855" s="117"/>
      <c r="O855" s="324"/>
      <c r="P855" s="77">
        <f ca="1">SUMIF($W$12:BO855,$P$11,W855:BO855)</f>
        <v>0</v>
      </c>
      <c r="Q855" s="77">
        <f ca="1">SUMIF($W$12:BP855,$P$11,X855:BP855)</f>
        <v>0</v>
      </c>
      <c r="R855" s="77">
        <v>0</v>
      </c>
      <c r="S855" s="78">
        <f t="shared" ca="1" si="221"/>
        <v>0</v>
      </c>
      <c r="T855" s="77">
        <f t="shared" ca="1" si="222"/>
        <v>0</v>
      </c>
      <c r="U855" s="77">
        <v>0</v>
      </c>
      <c r="V855" s="79">
        <f t="shared" ca="1" si="223"/>
        <v>0</v>
      </c>
      <c r="W855" s="80"/>
      <c r="X855" s="81">
        <f t="shared" si="224"/>
        <v>0</v>
      </c>
      <c r="Y855" s="82"/>
      <c r="Z855" s="80"/>
      <c r="AA855" s="81">
        <f t="shared" si="225"/>
        <v>0</v>
      </c>
      <c r="AB855" s="82"/>
      <c r="AC855" s="80"/>
      <c r="AD855" s="81">
        <f t="shared" si="226"/>
        <v>0</v>
      </c>
      <c r="AE855" s="82"/>
      <c r="AF855" s="80"/>
      <c r="AG855" s="81">
        <f t="shared" si="227"/>
        <v>0</v>
      </c>
      <c r="AH855" s="82"/>
      <c r="AI855" s="80"/>
      <c r="AJ855" s="81">
        <f t="shared" si="228"/>
        <v>0</v>
      </c>
      <c r="AK855" s="82"/>
      <c r="AL855" s="80"/>
      <c r="AM855" s="81">
        <v>0</v>
      </c>
      <c r="AN855" s="82"/>
      <c r="AO855" s="80"/>
      <c r="AP855" s="81">
        <v>0</v>
      </c>
      <c r="AQ855" s="82"/>
      <c r="AR855" s="80"/>
      <c r="AS855" s="81">
        <f t="shared" si="229"/>
        <v>0</v>
      </c>
      <c r="AT855" s="82"/>
      <c r="AU855" s="80"/>
      <c r="AV855" s="81">
        <f t="shared" si="230"/>
        <v>0</v>
      </c>
      <c r="AW855" s="82"/>
      <c r="AX855" s="80"/>
      <c r="AY855" s="81">
        <f t="shared" si="231"/>
        <v>0</v>
      </c>
      <c r="AZ855" s="82"/>
      <c r="BA855" s="80"/>
      <c r="BB855" s="81">
        <f t="shared" si="232"/>
        <v>0</v>
      </c>
      <c r="BC855" s="82"/>
      <c r="BD855" s="80"/>
      <c r="BE855" s="81">
        <f t="shared" si="233"/>
        <v>0</v>
      </c>
      <c r="BF855" s="82"/>
      <c r="BG855" s="80"/>
      <c r="BH855" s="81">
        <f t="shared" si="234"/>
        <v>0</v>
      </c>
      <c r="BI855" s="82"/>
      <c r="BJ855" s="80"/>
      <c r="BK855" s="81">
        <f t="shared" si="235"/>
        <v>0</v>
      </c>
      <c r="BL855" s="82"/>
      <c r="BM855" s="80"/>
      <c r="BN855" s="81">
        <f t="shared" si="236"/>
        <v>0</v>
      </c>
      <c r="BO855" s="82"/>
    </row>
    <row r="856" spans="1:67" ht="23.25" hidden="1" customHeight="1" thickBot="1">
      <c r="A856" s="71">
        <v>85859</v>
      </c>
      <c r="B856" s="71" t="s">
        <v>2242</v>
      </c>
      <c r="C856" s="221" t="str">
        <f ca="1">IF(V856&gt;0,IF($C$12=B856,COUNT($C$12:C855,1),""),"")</f>
        <v/>
      </c>
      <c r="D856" s="221" t="str">
        <f ca="1">IF(V856&gt;0,IF($D$12=B856,COUNT($D$12:D855,1),""),"")</f>
        <v/>
      </c>
      <c r="E856" s="221" t="str">
        <f ca="1">IF(V856&gt;0,IF($E$12=B856,COUNT($E$12:E855,1),""),"")</f>
        <v/>
      </c>
      <c r="F856" s="221" t="str">
        <f ca="1">IF(V856&gt;0,IF($F$12=B856,COUNT($F$12:F855,1),""),"")</f>
        <v/>
      </c>
      <c r="G856" s="120">
        <v>853060500</v>
      </c>
      <c r="H856" s="115">
        <v>141118</v>
      </c>
      <c r="I856" s="116" t="s">
        <v>1891</v>
      </c>
      <c r="J856" s="116" t="s">
        <v>153</v>
      </c>
      <c r="K856" s="324">
        <v>3555</v>
      </c>
      <c r="L856" s="121"/>
      <c r="M856" s="117"/>
      <c r="N856" s="117"/>
      <c r="O856" s="324"/>
      <c r="P856" s="77">
        <f ca="1">SUMIF($W$12:BO856,$P$11,W856:BO856)</f>
        <v>0</v>
      </c>
      <c r="Q856" s="77">
        <f ca="1">SUMIF($W$12:BP856,$P$11,X856:BP856)</f>
        <v>0</v>
      </c>
      <c r="R856" s="77">
        <v>0</v>
      </c>
      <c r="S856" s="78">
        <f t="shared" ca="1" si="221"/>
        <v>0</v>
      </c>
      <c r="T856" s="77">
        <f t="shared" ca="1" si="222"/>
        <v>0</v>
      </c>
      <c r="U856" s="77">
        <v>0</v>
      </c>
      <c r="V856" s="79">
        <f t="shared" ca="1" si="223"/>
        <v>0</v>
      </c>
      <c r="W856" s="80"/>
      <c r="X856" s="81">
        <f t="shared" si="224"/>
        <v>0</v>
      </c>
      <c r="Y856" s="82"/>
      <c r="Z856" s="80"/>
      <c r="AA856" s="81">
        <f t="shared" si="225"/>
        <v>0</v>
      </c>
      <c r="AB856" s="82"/>
      <c r="AC856" s="80"/>
      <c r="AD856" s="81">
        <f t="shared" si="226"/>
        <v>0</v>
      </c>
      <c r="AE856" s="82"/>
      <c r="AF856" s="80"/>
      <c r="AG856" s="81">
        <f t="shared" si="227"/>
        <v>0</v>
      </c>
      <c r="AH856" s="82"/>
      <c r="AI856" s="80"/>
      <c r="AJ856" s="81">
        <f t="shared" si="228"/>
        <v>0</v>
      </c>
      <c r="AK856" s="82"/>
      <c r="AL856" s="80"/>
      <c r="AM856" s="81">
        <v>0</v>
      </c>
      <c r="AN856" s="82"/>
      <c r="AO856" s="80"/>
      <c r="AP856" s="81">
        <v>0</v>
      </c>
      <c r="AQ856" s="82"/>
      <c r="AR856" s="80"/>
      <c r="AS856" s="81">
        <f t="shared" si="229"/>
        <v>0</v>
      </c>
      <c r="AT856" s="82"/>
      <c r="AU856" s="80"/>
      <c r="AV856" s="81">
        <f t="shared" si="230"/>
        <v>0</v>
      </c>
      <c r="AW856" s="82"/>
      <c r="AX856" s="80"/>
      <c r="AY856" s="81">
        <f t="shared" si="231"/>
        <v>0</v>
      </c>
      <c r="AZ856" s="82"/>
      <c r="BA856" s="80"/>
      <c r="BB856" s="81">
        <f t="shared" si="232"/>
        <v>0</v>
      </c>
      <c r="BC856" s="82"/>
      <c r="BD856" s="80"/>
      <c r="BE856" s="81">
        <f t="shared" si="233"/>
        <v>0</v>
      </c>
      <c r="BF856" s="82"/>
      <c r="BG856" s="80"/>
      <c r="BH856" s="81">
        <f t="shared" si="234"/>
        <v>0</v>
      </c>
      <c r="BI856" s="82"/>
      <c r="BJ856" s="80"/>
      <c r="BK856" s="81">
        <f t="shared" si="235"/>
        <v>0</v>
      </c>
      <c r="BL856" s="82"/>
      <c r="BM856" s="80"/>
      <c r="BN856" s="81">
        <f t="shared" si="236"/>
        <v>0</v>
      </c>
      <c r="BO856" s="82"/>
    </row>
    <row r="857" spans="1:67" ht="23.25" hidden="1" customHeight="1" thickBot="1">
      <c r="A857" s="71">
        <v>85860</v>
      </c>
      <c r="B857" s="71" t="s">
        <v>2242</v>
      </c>
      <c r="C857" s="221" t="str">
        <f ca="1">IF(V857&gt;0,IF($C$12=B857,COUNT($C$12:C856,1),""),"")</f>
        <v/>
      </c>
      <c r="D857" s="221" t="str">
        <f ca="1">IF(V857&gt;0,IF($D$12=B857,COUNT($D$12:D856,1),""),"")</f>
        <v/>
      </c>
      <c r="E857" s="221" t="str">
        <f ca="1">IF(V857&gt;0,IF($E$12=B857,COUNT($E$12:E856,1),""),"")</f>
        <v/>
      </c>
      <c r="F857" s="221" t="str">
        <f ca="1">IF(V857&gt;0,IF($F$12=B857,COUNT($F$12:F856,1),""),"")</f>
        <v/>
      </c>
      <c r="G857" s="120">
        <v>231000920</v>
      </c>
      <c r="H857" s="115">
        <v>141119</v>
      </c>
      <c r="I857" s="116" t="s">
        <v>1892</v>
      </c>
      <c r="J857" s="116" t="s">
        <v>153</v>
      </c>
      <c r="K857" s="324">
        <v>71408</v>
      </c>
      <c r="L857" s="121"/>
      <c r="M857" s="117"/>
      <c r="N857" s="117"/>
      <c r="O857" s="324"/>
      <c r="P857" s="77">
        <f ca="1">SUMIF($W$12:BO857,$P$11,W857:BO857)</f>
        <v>0</v>
      </c>
      <c r="Q857" s="77">
        <f ca="1">SUMIF($W$12:BP857,$P$11,X857:BP857)</f>
        <v>0</v>
      </c>
      <c r="R857" s="77">
        <v>0</v>
      </c>
      <c r="S857" s="78">
        <f t="shared" ca="1" si="221"/>
        <v>0</v>
      </c>
      <c r="T857" s="77">
        <f t="shared" ca="1" si="222"/>
        <v>0</v>
      </c>
      <c r="U857" s="77">
        <v>0</v>
      </c>
      <c r="V857" s="79">
        <f t="shared" ca="1" si="223"/>
        <v>0</v>
      </c>
      <c r="W857" s="80"/>
      <c r="X857" s="81">
        <f t="shared" si="224"/>
        <v>0</v>
      </c>
      <c r="Y857" s="82"/>
      <c r="Z857" s="80"/>
      <c r="AA857" s="81">
        <f t="shared" si="225"/>
        <v>0</v>
      </c>
      <c r="AB857" s="82"/>
      <c r="AC857" s="80"/>
      <c r="AD857" s="81">
        <f t="shared" si="226"/>
        <v>0</v>
      </c>
      <c r="AE857" s="82"/>
      <c r="AF857" s="80"/>
      <c r="AG857" s="81">
        <f t="shared" si="227"/>
        <v>0</v>
      </c>
      <c r="AH857" s="82"/>
      <c r="AI857" s="80"/>
      <c r="AJ857" s="81">
        <f t="shared" si="228"/>
        <v>0</v>
      </c>
      <c r="AK857" s="82"/>
      <c r="AL857" s="80"/>
      <c r="AM857" s="81">
        <v>0</v>
      </c>
      <c r="AN857" s="82"/>
      <c r="AO857" s="80"/>
      <c r="AP857" s="81">
        <v>0</v>
      </c>
      <c r="AQ857" s="82"/>
      <c r="AR857" s="80"/>
      <c r="AS857" s="81">
        <f t="shared" si="229"/>
        <v>0</v>
      </c>
      <c r="AT857" s="82"/>
      <c r="AU857" s="80"/>
      <c r="AV857" s="81">
        <f t="shared" si="230"/>
        <v>0</v>
      </c>
      <c r="AW857" s="82"/>
      <c r="AX857" s="80"/>
      <c r="AY857" s="81">
        <f t="shared" si="231"/>
        <v>0</v>
      </c>
      <c r="AZ857" s="82"/>
      <c r="BA857" s="80"/>
      <c r="BB857" s="81">
        <f t="shared" si="232"/>
        <v>0</v>
      </c>
      <c r="BC857" s="82"/>
      <c r="BD857" s="80"/>
      <c r="BE857" s="81">
        <f t="shared" si="233"/>
        <v>0</v>
      </c>
      <c r="BF857" s="82"/>
      <c r="BG857" s="80"/>
      <c r="BH857" s="81">
        <f t="shared" si="234"/>
        <v>0</v>
      </c>
      <c r="BI857" s="82"/>
      <c r="BJ857" s="80"/>
      <c r="BK857" s="81">
        <f t="shared" si="235"/>
        <v>0</v>
      </c>
      <c r="BL857" s="82"/>
      <c r="BM857" s="80"/>
      <c r="BN857" s="81">
        <f t="shared" si="236"/>
        <v>0</v>
      </c>
      <c r="BO857" s="82"/>
    </row>
    <row r="858" spans="1:67" ht="23.25" hidden="1" customHeight="1" thickBot="1">
      <c r="A858" s="71">
        <v>85861</v>
      </c>
      <c r="B858" s="71" t="s">
        <v>2242</v>
      </c>
      <c r="C858" s="221" t="str">
        <f ca="1">IF(V858&gt;0,IF($C$12=B858,COUNT($C$12:C857,1),""),"")</f>
        <v/>
      </c>
      <c r="D858" s="221" t="str">
        <f ca="1">IF(V858&gt;0,IF($D$12=B858,COUNT($D$12:D857,1),""),"")</f>
        <v/>
      </c>
      <c r="E858" s="221" t="str">
        <f ca="1">IF(V858&gt;0,IF($E$12=B858,COUNT($E$12:E857,1),""),"")</f>
        <v/>
      </c>
      <c r="F858" s="221" t="str">
        <f ca="1">IF(V858&gt;0,IF($F$12=B858,COUNT($F$12:F857,1),""),"")</f>
        <v/>
      </c>
      <c r="G858" s="120">
        <v>231002370</v>
      </c>
      <c r="H858" s="115">
        <v>141120</v>
      </c>
      <c r="I858" s="116" t="s">
        <v>2089</v>
      </c>
      <c r="J858" s="116" t="s">
        <v>153</v>
      </c>
      <c r="K858" s="324">
        <v>418566</v>
      </c>
      <c r="L858" s="121"/>
      <c r="M858" s="117"/>
      <c r="N858" s="117"/>
      <c r="O858" s="324"/>
      <c r="P858" s="77">
        <f ca="1">SUMIF($W$12:BO858,$P$11,W858:BO858)</f>
        <v>0</v>
      </c>
      <c r="Q858" s="77">
        <f ca="1">SUMIF($W$12:BP858,$P$11,X858:BP858)</f>
        <v>0</v>
      </c>
      <c r="R858" s="77">
        <v>0</v>
      </c>
      <c r="S858" s="78">
        <f t="shared" ca="1" si="221"/>
        <v>0</v>
      </c>
      <c r="T858" s="77">
        <f t="shared" ca="1" si="222"/>
        <v>0</v>
      </c>
      <c r="U858" s="77">
        <v>0</v>
      </c>
      <c r="V858" s="79">
        <f t="shared" ca="1" si="223"/>
        <v>0</v>
      </c>
      <c r="W858" s="80"/>
      <c r="X858" s="81">
        <f t="shared" si="224"/>
        <v>0</v>
      </c>
      <c r="Y858" s="82"/>
      <c r="Z858" s="80"/>
      <c r="AA858" s="81">
        <f t="shared" si="225"/>
        <v>0</v>
      </c>
      <c r="AB858" s="82"/>
      <c r="AC858" s="80"/>
      <c r="AD858" s="81">
        <f t="shared" si="226"/>
        <v>0</v>
      </c>
      <c r="AE858" s="82"/>
      <c r="AF858" s="80"/>
      <c r="AG858" s="81">
        <f t="shared" si="227"/>
        <v>0</v>
      </c>
      <c r="AH858" s="82"/>
      <c r="AI858" s="80"/>
      <c r="AJ858" s="81">
        <f t="shared" si="228"/>
        <v>0</v>
      </c>
      <c r="AK858" s="82"/>
      <c r="AL858" s="80"/>
      <c r="AM858" s="81">
        <v>0</v>
      </c>
      <c r="AN858" s="82"/>
      <c r="AO858" s="80"/>
      <c r="AP858" s="81">
        <v>0</v>
      </c>
      <c r="AQ858" s="82"/>
      <c r="AR858" s="80"/>
      <c r="AS858" s="81">
        <f t="shared" si="229"/>
        <v>0</v>
      </c>
      <c r="AT858" s="82"/>
      <c r="AU858" s="80"/>
      <c r="AV858" s="81">
        <f t="shared" si="230"/>
        <v>0</v>
      </c>
      <c r="AW858" s="82"/>
      <c r="AX858" s="80"/>
      <c r="AY858" s="81">
        <f t="shared" si="231"/>
        <v>0</v>
      </c>
      <c r="AZ858" s="82"/>
      <c r="BA858" s="80"/>
      <c r="BB858" s="81">
        <f t="shared" si="232"/>
        <v>0</v>
      </c>
      <c r="BC858" s="82"/>
      <c r="BD858" s="80"/>
      <c r="BE858" s="81">
        <f t="shared" si="233"/>
        <v>0</v>
      </c>
      <c r="BF858" s="82"/>
      <c r="BG858" s="80"/>
      <c r="BH858" s="81">
        <f t="shared" si="234"/>
        <v>0</v>
      </c>
      <c r="BI858" s="82"/>
      <c r="BJ858" s="80"/>
      <c r="BK858" s="81">
        <f t="shared" si="235"/>
        <v>0</v>
      </c>
      <c r="BL858" s="82"/>
      <c r="BM858" s="80"/>
      <c r="BN858" s="81">
        <f t="shared" si="236"/>
        <v>0</v>
      </c>
      <c r="BO858" s="82"/>
    </row>
    <row r="859" spans="1:67" ht="23.25" hidden="1" customHeight="1" thickBot="1">
      <c r="A859" s="71">
        <v>85862</v>
      </c>
      <c r="B859" s="71" t="s">
        <v>2242</v>
      </c>
      <c r="C859" s="221" t="str">
        <f ca="1">IF(V859&gt;0,IF($C$12=B859,COUNT($C$12:C858,1),""),"")</f>
        <v/>
      </c>
      <c r="D859" s="221" t="str">
        <f ca="1">IF(V859&gt;0,IF($D$12=B859,COUNT($D$12:D858,1),""),"")</f>
        <v/>
      </c>
      <c r="E859" s="221" t="str">
        <f ca="1">IF(V859&gt;0,IF($E$12=B859,COUNT($E$12:E858,1),""),"")</f>
        <v/>
      </c>
      <c r="F859" s="221" t="str">
        <f ca="1">IF(V859&gt;0,IF($F$12=B859,COUNT($F$12:F858,1),""),"")</f>
        <v/>
      </c>
      <c r="G859" s="120">
        <v>100000892</v>
      </c>
      <c r="H859" s="115">
        <v>141121</v>
      </c>
      <c r="I859" s="116" t="s">
        <v>2090</v>
      </c>
      <c r="J859" s="116" t="s">
        <v>153</v>
      </c>
      <c r="K859" s="324">
        <v>9990</v>
      </c>
      <c r="L859" s="121"/>
      <c r="M859" s="117"/>
      <c r="N859" s="117"/>
      <c r="O859" s="324"/>
      <c r="P859" s="77">
        <f ca="1">SUMIF($W$12:BO859,$P$11,W859:BO859)</f>
        <v>0</v>
      </c>
      <c r="Q859" s="77">
        <f ca="1">SUMIF($W$12:BP859,$P$11,X859:BP859)</f>
        <v>0</v>
      </c>
      <c r="R859" s="77">
        <v>0</v>
      </c>
      <c r="S859" s="78">
        <f t="shared" ca="1" si="221"/>
        <v>0</v>
      </c>
      <c r="T859" s="77">
        <f t="shared" ca="1" si="222"/>
        <v>0</v>
      </c>
      <c r="U859" s="77">
        <v>0</v>
      </c>
      <c r="V859" s="79">
        <f t="shared" ca="1" si="223"/>
        <v>0</v>
      </c>
      <c r="W859" s="80"/>
      <c r="X859" s="81">
        <f t="shared" si="224"/>
        <v>0</v>
      </c>
      <c r="Y859" s="82"/>
      <c r="Z859" s="80"/>
      <c r="AA859" s="81">
        <f t="shared" si="225"/>
        <v>0</v>
      </c>
      <c r="AB859" s="82"/>
      <c r="AC859" s="80"/>
      <c r="AD859" s="81">
        <f t="shared" si="226"/>
        <v>0</v>
      </c>
      <c r="AE859" s="82"/>
      <c r="AF859" s="80"/>
      <c r="AG859" s="81">
        <f t="shared" si="227"/>
        <v>0</v>
      </c>
      <c r="AH859" s="82"/>
      <c r="AI859" s="80"/>
      <c r="AJ859" s="81">
        <f t="shared" si="228"/>
        <v>0</v>
      </c>
      <c r="AK859" s="82"/>
      <c r="AL859" s="80"/>
      <c r="AM859" s="81">
        <v>0</v>
      </c>
      <c r="AN859" s="82"/>
      <c r="AO859" s="80"/>
      <c r="AP859" s="81">
        <v>0</v>
      </c>
      <c r="AQ859" s="82"/>
      <c r="AR859" s="80"/>
      <c r="AS859" s="81">
        <f t="shared" si="229"/>
        <v>0</v>
      </c>
      <c r="AT859" s="82"/>
      <c r="AU859" s="80"/>
      <c r="AV859" s="81">
        <f t="shared" si="230"/>
        <v>0</v>
      </c>
      <c r="AW859" s="82"/>
      <c r="AX859" s="80"/>
      <c r="AY859" s="81">
        <f t="shared" si="231"/>
        <v>0</v>
      </c>
      <c r="AZ859" s="82"/>
      <c r="BA859" s="80"/>
      <c r="BB859" s="81">
        <f t="shared" si="232"/>
        <v>0</v>
      </c>
      <c r="BC859" s="82"/>
      <c r="BD859" s="80"/>
      <c r="BE859" s="81">
        <f t="shared" si="233"/>
        <v>0</v>
      </c>
      <c r="BF859" s="82"/>
      <c r="BG859" s="80"/>
      <c r="BH859" s="81">
        <f t="shared" si="234"/>
        <v>0</v>
      </c>
      <c r="BI859" s="82"/>
      <c r="BJ859" s="80"/>
      <c r="BK859" s="81">
        <f t="shared" si="235"/>
        <v>0</v>
      </c>
      <c r="BL859" s="82"/>
      <c r="BM859" s="80"/>
      <c r="BN859" s="81">
        <f t="shared" si="236"/>
        <v>0</v>
      </c>
      <c r="BO859" s="82"/>
    </row>
    <row r="860" spans="1:67" ht="23.25" hidden="1" customHeight="1" thickBot="1">
      <c r="A860" s="71">
        <v>85863</v>
      </c>
      <c r="B860" s="71" t="s">
        <v>2242</v>
      </c>
      <c r="C860" s="221" t="str">
        <f ca="1">IF(V860&gt;0,IF($C$12=B860,COUNT($C$12:C859,1),""),"")</f>
        <v/>
      </c>
      <c r="D860" s="221" t="str">
        <f ca="1">IF(V860&gt;0,IF($D$12=B860,COUNT($D$12:D859,1),""),"")</f>
        <v/>
      </c>
      <c r="E860" s="221" t="str">
        <f ca="1">IF(V860&gt;0,IF($E$12=B860,COUNT($E$12:E859,1),""),"")</f>
        <v/>
      </c>
      <c r="F860" s="221" t="str">
        <f ca="1">IF(V860&gt;0,IF($F$12=B860,COUNT($F$12:F859,1),""),"")</f>
        <v/>
      </c>
      <c r="G860" s="120">
        <v>853037800</v>
      </c>
      <c r="H860" s="115">
        <v>141122</v>
      </c>
      <c r="I860" s="116" t="s">
        <v>2091</v>
      </c>
      <c r="J860" s="116" t="s">
        <v>153</v>
      </c>
      <c r="K860" s="324">
        <v>7146</v>
      </c>
      <c r="L860" s="121"/>
      <c r="M860" s="117"/>
      <c r="N860" s="117"/>
      <c r="O860" s="324"/>
      <c r="P860" s="77">
        <f ca="1">SUMIF($W$12:BO860,$P$11,W860:BO860)</f>
        <v>0</v>
      </c>
      <c r="Q860" s="77">
        <f ca="1">SUMIF($W$12:BP860,$P$11,X860:BP860)</f>
        <v>0</v>
      </c>
      <c r="R860" s="77">
        <v>0</v>
      </c>
      <c r="S860" s="78">
        <f t="shared" ca="1" si="221"/>
        <v>0</v>
      </c>
      <c r="T860" s="77">
        <f t="shared" ca="1" si="222"/>
        <v>0</v>
      </c>
      <c r="U860" s="77">
        <v>0</v>
      </c>
      <c r="V860" s="79">
        <f t="shared" ca="1" si="223"/>
        <v>0</v>
      </c>
      <c r="W860" s="80"/>
      <c r="X860" s="81">
        <f t="shared" si="224"/>
        <v>0</v>
      </c>
      <c r="Y860" s="82"/>
      <c r="Z860" s="80"/>
      <c r="AA860" s="81">
        <f t="shared" si="225"/>
        <v>0</v>
      </c>
      <c r="AB860" s="82"/>
      <c r="AC860" s="80"/>
      <c r="AD860" s="81">
        <f t="shared" si="226"/>
        <v>0</v>
      </c>
      <c r="AE860" s="82"/>
      <c r="AF860" s="80"/>
      <c r="AG860" s="81">
        <f t="shared" si="227"/>
        <v>0</v>
      </c>
      <c r="AH860" s="82"/>
      <c r="AI860" s="80"/>
      <c r="AJ860" s="81">
        <f t="shared" si="228"/>
        <v>0</v>
      </c>
      <c r="AK860" s="82"/>
      <c r="AL860" s="80"/>
      <c r="AM860" s="81">
        <v>0</v>
      </c>
      <c r="AN860" s="82"/>
      <c r="AO860" s="80"/>
      <c r="AP860" s="81">
        <v>0</v>
      </c>
      <c r="AQ860" s="82"/>
      <c r="AR860" s="80"/>
      <c r="AS860" s="81">
        <f t="shared" si="229"/>
        <v>0</v>
      </c>
      <c r="AT860" s="82"/>
      <c r="AU860" s="80"/>
      <c r="AV860" s="81">
        <f t="shared" si="230"/>
        <v>0</v>
      </c>
      <c r="AW860" s="82"/>
      <c r="AX860" s="80"/>
      <c r="AY860" s="81">
        <f t="shared" si="231"/>
        <v>0</v>
      </c>
      <c r="AZ860" s="82"/>
      <c r="BA860" s="80"/>
      <c r="BB860" s="81">
        <f t="shared" si="232"/>
        <v>0</v>
      </c>
      <c r="BC860" s="82"/>
      <c r="BD860" s="80"/>
      <c r="BE860" s="81">
        <f t="shared" si="233"/>
        <v>0</v>
      </c>
      <c r="BF860" s="82"/>
      <c r="BG860" s="80"/>
      <c r="BH860" s="81">
        <f t="shared" si="234"/>
        <v>0</v>
      </c>
      <c r="BI860" s="82"/>
      <c r="BJ860" s="80"/>
      <c r="BK860" s="81">
        <f t="shared" si="235"/>
        <v>0</v>
      </c>
      <c r="BL860" s="82"/>
      <c r="BM860" s="80"/>
      <c r="BN860" s="81">
        <f t="shared" si="236"/>
        <v>0</v>
      </c>
      <c r="BO860" s="82"/>
    </row>
    <row r="861" spans="1:67" ht="23.25" hidden="1" customHeight="1" thickBot="1">
      <c r="A861" s="71">
        <v>85864</v>
      </c>
      <c r="B861" s="71" t="s">
        <v>2242</v>
      </c>
      <c r="C861" s="221" t="str">
        <f ca="1">IF(V861&gt;0,IF($C$12=B861,COUNT($C$12:C860,1),""),"")</f>
        <v/>
      </c>
      <c r="D861" s="221" t="str">
        <f ca="1">IF(V861&gt;0,IF($D$12=B861,COUNT($D$12:D860,1),""),"")</f>
        <v/>
      </c>
      <c r="E861" s="221" t="str">
        <f ca="1">IF(V861&gt;0,IF($E$12=B861,COUNT($E$12:E860,1),""),"")</f>
        <v/>
      </c>
      <c r="F861" s="221" t="str">
        <f ca="1">IF(V861&gt;0,IF($F$12=B861,COUNT($F$12:F860,1),""),"")</f>
        <v/>
      </c>
      <c r="G861" s="120"/>
      <c r="H861" s="115">
        <v>141201</v>
      </c>
      <c r="I861" s="116" t="s">
        <v>798</v>
      </c>
      <c r="J861" s="116" t="s">
        <v>153</v>
      </c>
      <c r="K861" s="324">
        <v>4030000</v>
      </c>
      <c r="L861" s="121">
        <v>423102</v>
      </c>
      <c r="M861" s="117" t="s">
        <v>1408</v>
      </c>
      <c r="N861" s="117" t="s">
        <v>153</v>
      </c>
      <c r="O861" s="324">
        <v>746500</v>
      </c>
      <c r="P861" s="77">
        <f ca="1">SUMIF($W$12:BO861,$P$11,W861:BO861)</f>
        <v>0</v>
      </c>
      <c r="Q861" s="77">
        <f ca="1">SUMIF($W$12:BP861,$P$11,X861:BP861)</f>
        <v>0</v>
      </c>
      <c r="R861" s="77">
        <v>0</v>
      </c>
      <c r="S861" s="78">
        <f t="shared" ca="1" si="221"/>
        <v>0</v>
      </c>
      <c r="T861" s="77">
        <f t="shared" ca="1" si="222"/>
        <v>0</v>
      </c>
      <c r="U861" s="77">
        <v>0</v>
      </c>
      <c r="V861" s="79">
        <f t="shared" ca="1" si="223"/>
        <v>0</v>
      </c>
      <c r="W861" s="80"/>
      <c r="X861" s="81">
        <f t="shared" si="224"/>
        <v>0</v>
      </c>
      <c r="Y861" s="82"/>
      <c r="Z861" s="80"/>
      <c r="AA861" s="81">
        <f t="shared" si="225"/>
        <v>0</v>
      </c>
      <c r="AB861" s="82"/>
      <c r="AC861" s="80"/>
      <c r="AD861" s="81">
        <f t="shared" si="226"/>
        <v>0</v>
      </c>
      <c r="AE861" s="82"/>
      <c r="AF861" s="80"/>
      <c r="AG861" s="81">
        <f t="shared" si="227"/>
        <v>0</v>
      </c>
      <c r="AH861" s="82"/>
      <c r="AI861" s="80"/>
      <c r="AJ861" s="81">
        <f t="shared" si="228"/>
        <v>0</v>
      </c>
      <c r="AK861" s="82"/>
      <c r="AL861" s="80"/>
      <c r="AM861" s="81">
        <v>0</v>
      </c>
      <c r="AN861" s="82"/>
      <c r="AO861" s="80"/>
      <c r="AP861" s="81">
        <v>0</v>
      </c>
      <c r="AQ861" s="82"/>
      <c r="AR861" s="80"/>
      <c r="AS861" s="81">
        <f t="shared" si="229"/>
        <v>0</v>
      </c>
      <c r="AT861" s="82"/>
      <c r="AU861" s="80"/>
      <c r="AV861" s="81">
        <f t="shared" si="230"/>
        <v>0</v>
      </c>
      <c r="AW861" s="82"/>
      <c r="AX861" s="80"/>
      <c r="AY861" s="81">
        <f t="shared" si="231"/>
        <v>0</v>
      </c>
      <c r="AZ861" s="82"/>
      <c r="BA861" s="80"/>
      <c r="BB861" s="81">
        <f t="shared" si="232"/>
        <v>0</v>
      </c>
      <c r="BC861" s="82"/>
      <c r="BD861" s="80"/>
      <c r="BE861" s="81">
        <f t="shared" si="233"/>
        <v>0</v>
      </c>
      <c r="BF861" s="82"/>
      <c r="BG861" s="80"/>
      <c r="BH861" s="81">
        <f t="shared" si="234"/>
        <v>0</v>
      </c>
      <c r="BI861" s="82"/>
      <c r="BJ861" s="80"/>
      <c r="BK861" s="81">
        <f t="shared" si="235"/>
        <v>0</v>
      </c>
      <c r="BL861" s="82"/>
      <c r="BM861" s="80"/>
      <c r="BN861" s="81">
        <f t="shared" si="236"/>
        <v>0</v>
      </c>
      <c r="BO861" s="82"/>
    </row>
    <row r="862" spans="1:67" ht="23.25" hidden="1" customHeight="1" thickBot="1">
      <c r="A862" s="71">
        <v>85865</v>
      </c>
      <c r="B862" s="71" t="s">
        <v>2242</v>
      </c>
      <c r="C862" s="221" t="str">
        <f ca="1">IF(V862&gt;0,IF($C$12=B862,COUNT($C$12:C861,1),""),"")</f>
        <v/>
      </c>
      <c r="D862" s="221" t="str">
        <f ca="1">IF(V862&gt;0,IF($D$12=B862,COUNT($D$12:D861,1),""),"")</f>
        <v/>
      </c>
      <c r="E862" s="221" t="str">
        <f ca="1">IF(V862&gt;0,IF($E$12=B862,COUNT($E$12:E861,1),""),"")</f>
        <v/>
      </c>
      <c r="F862" s="221" t="str">
        <f ca="1">IF(V862&gt;0,IF($F$12=B862,COUNT($F$12:F861,1),""),"")</f>
        <v/>
      </c>
      <c r="G862" s="120"/>
      <c r="H862" s="115">
        <v>141202</v>
      </c>
      <c r="I862" s="116" t="s">
        <v>799</v>
      </c>
      <c r="J862" s="116" t="s">
        <v>153</v>
      </c>
      <c r="K862" s="324">
        <v>5850000</v>
      </c>
      <c r="L862" s="121">
        <v>423102</v>
      </c>
      <c r="M862" s="117" t="s">
        <v>1408</v>
      </c>
      <c r="N862" s="117" t="s">
        <v>153</v>
      </c>
      <c r="O862" s="324">
        <v>746500</v>
      </c>
      <c r="P862" s="77">
        <f ca="1">SUMIF($W$12:BO862,$P$11,W862:BO862)</f>
        <v>0</v>
      </c>
      <c r="Q862" s="77">
        <f ca="1">SUMIF($W$12:BP862,$P$11,X862:BP862)</f>
        <v>0</v>
      </c>
      <c r="R862" s="77">
        <v>0</v>
      </c>
      <c r="S862" s="78">
        <f t="shared" ca="1" si="221"/>
        <v>0</v>
      </c>
      <c r="T862" s="77">
        <f t="shared" ca="1" si="222"/>
        <v>0</v>
      </c>
      <c r="U862" s="77">
        <v>0</v>
      </c>
      <c r="V862" s="79">
        <f t="shared" ca="1" si="223"/>
        <v>0</v>
      </c>
      <c r="W862" s="80"/>
      <c r="X862" s="81">
        <f t="shared" si="224"/>
        <v>0</v>
      </c>
      <c r="Y862" s="82"/>
      <c r="Z862" s="80"/>
      <c r="AA862" s="81">
        <f t="shared" si="225"/>
        <v>0</v>
      </c>
      <c r="AB862" s="82"/>
      <c r="AC862" s="80"/>
      <c r="AD862" s="81">
        <f t="shared" si="226"/>
        <v>0</v>
      </c>
      <c r="AE862" s="82"/>
      <c r="AF862" s="80"/>
      <c r="AG862" s="81">
        <f t="shared" si="227"/>
        <v>0</v>
      </c>
      <c r="AH862" s="82"/>
      <c r="AI862" s="80"/>
      <c r="AJ862" s="81">
        <f t="shared" si="228"/>
        <v>0</v>
      </c>
      <c r="AK862" s="82"/>
      <c r="AL862" s="80"/>
      <c r="AM862" s="81">
        <v>0</v>
      </c>
      <c r="AN862" s="82"/>
      <c r="AO862" s="80"/>
      <c r="AP862" s="81">
        <v>0</v>
      </c>
      <c r="AQ862" s="82"/>
      <c r="AR862" s="80"/>
      <c r="AS862" s="81">
        <f t="shared" si="229"/>
        <v>0</v>
      </c>
      <c r="AT862" s="82"/>
      <c r="AU862" s="80"/>
      <c r="AV862" s="81">
        <f t="shared" si="230"/>
        <v>0</v>
      </c>
      <c r="AW862" s="82"/>
      <c r="AX862" s="80"/>
      <c r="AY862" s="81">
        <f t="shared" si="231"/>
        <v>0</v>
      </c>
      <c r="AZ862" s="82"/>
      <c r="BA862" s="80"/>
      <c r="BB862" s="81">
        <f t="shared" si="232"/>
        <v>0</v>
      </c>
      <c r="BC862" s="82"/>
      <c r="BD862" s="80"/>
      <c r="BE862" s="81">
        <f t="shared" si="233"/>
        <v>0</v>
      </c>
      <c r="BF862" s="82"/>
      <c r="BG862" s="80"/>
      <c r="BH862" s="81">
        <f t="shared" si="234"/>
        <v>0</v>
      </c>
      <c r="BI862" s="82"/>
      <c r="BJ862" s="80"/>
      <c r="BK862" s="81">
        <f t="shared" si="235"/>
        <v>0</v>
      </c>
      <c r="BL862" s="82"/>
      <c r="BM862" s="80"/>
      <c r="BN862" s="81">
        <f t="shared" si="236"/>
        <v>0</v>
      </c>
      <c r="BO862" s="82"/>
    </row>
    <row r="863" spans="1:67" ht="23.25" hidden="1" customHeight="1" thickBot="1">
      <c r="A863" s="71">
        <v>85866</v>
      </c>
      <c r="B863" s="71" t="s">
        <v>2242</v>
      </c>
      <c r="C863" s="221" t="str">
        <f ca="1">IF(V863&gt;0,IF($C$12=B863,COUNT($C$12:C862,1),""),"")</f>
        <v/>
      </c>
      <c r="D863" s="221" t="str">
        <f ca="1">IF(V863&gt;0,IF($D$12=B863,COUNT($D$12:D862,1),""),"")</f>
        <v/>
      </c>
      <c r="E863" s="221" t="str">
        <f ca="1">IF(V863&gt;0,IF($E$12=B863,COUNT($E$12:E862,1),""),"")</f>
        <v/>
      </c>
      <c r="F863" s="221" t="str">
        <f ca="1">IF(V863&gt;0,IF($F$12=B863,COUNT($F$12:F862,1),""),"")</f>
        <v/>
      </c>
      <c r="G863" s="120"/>
      <c r="H863" s="115">
        <v>141203</v>
      </c>
      <c r="I863" s="116" t="s">
        <v>800</v>
      </c>
      <c r="J863" s="116" t="s">
        <v>153</v>
      </c>
      <c r="K863" s="324">
        <v>2371000</v>
      </c>
      <c r="L863" s="121">
        <v>423103</v>
      </c>
      <c r="M863" s="117" t="s">
        <v>1409</v>
      </c>
      <c r="N863" s="117" t="s">
        <v>153</v>
      </c>
      <c r="O863" s="324">
        <v>423500</v>
      </c>
      <c r="P863" s="77">
        <f ca="1">SUMIF($W$12:BO863,$P$11,W863:BO863)</f>
        <v>0</v>
      </c>
      <c r="Q863" s="77">
        <f ca="1">SUMIF($W$12:BP863,$P$11,X863:BP863)</f>
        <v>0</v>
      </c>
      <c r="R863" s="77">
        <f ca="1">SUMIF($W$12:BQ863,$P$11,Y863:BQ863)</f>
        <v>0</v>
      </c>
      <c r="S863" s="78">
        <f t="shared" ca="1" si="221"/>
        <v>0</v>
      </c>
      <c r="T863" s="77">
        <f t="shared" ca="1" si="222"/>
        <v>0</v>
      </c>
      <c r="U863" s="77">
        <f t="shared" ref="U863:U890" ca="1" si="237">R863*O863*0.6</f>
        <v>0</v>
      </c>
      <c r="V863" s="79">
        <f t="shared" ca="1" si="223"/>
        <v>0</v>
      </c>
      <c r="W863" s="80"/>
      <c r="X863" s="81">
        <f t="shared" si="224"/>
        <v>0</v>
      </c>
      <c r="Y863" s="82"/>
      <c r="Z863" s="80"/>
      <c r="AA863" s="81">
        <f t="shared" si="225"/>
        <v>0</v>
      </c>
      <c r="AB863" s="82"/>
      <c r="AC863" s="80"/>
      <c r="AD863" s="81">
        <f t="shared" si="226"/>
        <v>0</v>
      </c>
      <c r="AE863" s="82"/>
      <c r="AF863" s="80"/>
      <c r="AG863" s="81">
        <f t="shared" si="227"/>
        <v>0</v>
      </c>
      <c r="AH863" s="82"/>
      <c r="AI863" s="80"/>
      <c r="AJ863" s="81">
        <f t="shared" si="228"/>
        <v>0</v>
      </c>
      <c r="AK863" s="82"/>
      <c r="AL863" s="80"/>
      <c r="AM863" s="81">
        <v>0</v>
      </c>
      <c r="AN863" s="82"/>
      <c r="AO863" s="80"/>
      <c r="AP863" s="81">
        <v>0</v>
      </c>
      <c r="AQ863" s="82"/>
      <c r="AR863" s="80"/>
      <c r="AS863" s="81">
        <f t="shared" si="229"/>
        <v>0</v>
      </c>
      <c r="AT863" s="82"/>
      <c r="AU863" s="80"/>
      <c r="AV863" s="81">
        <f t="shared" si="230"/>
        <v>0</v>
      </c>
      <c r="AW863" s="82"/>
      <c r="AX863" s="80"/>
      <c r="AY863" s="81">
        <f t="shared" si="231"/>
        <v>0</v>
      </c>
      <c r="AZ863" s="82"/>
      <c r="BA863" s="80"/>
      <c r="BB863" s="81">
        <f t="shared" si="232"/>
        <v>0</v>
      </c>
      <c r="BC863" s="82"/>
      <c r="BD863" s="80"/>
      <c r="BE863" s="81">
        <f t="shared" si="233"/>
        <v>0</v>
      </c>
      <c r="BF863" s="82"/>
      <c r="BG863" s="80"/>
      <c r="BH863" s="81">
        <f t="shared" si="234"/>
        <v>0</v>
      </c>
      <c r="BI863" s="82"/>
      <c r="BJ863" s="80"/>
      <c r="BK863" s="81">
        <f t="shared" si="235"/>
        <v>0</v>
      </c>
      <c r="BL863" s="82"/>
      <c r="BM863" s="80"/>
      <c r="BN863" s="81">
        <f t="shared" si="236"/>
        <v>0</v>
      </c>
      <c r="BO863" s="82"/>
    </row>
    <row r="864" spans="1:67" ht="23.25" hidden="1" customHeight="1" thickBot="1">
      <c r="A864" s="71">
        <v>85867</v>
      </c>
      <c r="B864" s="71" t="s">
        <v>2242</v>
      </c>
      <c r="C864" s="221" t="str">
        <f ca="1">IF(V864&gt;0,IF($C$12=B864,COUNT($C$12:C863,1),""),"")</f>
        <v/>
      </c>
      <c r="D864" s="221" t="str">
        <f ca="1">IF(V864&gt;0,IF($D$12=B864,COUNT($D$12:D863,1),""),"")</f>
        <v/>
      </c>
      <c r="E864" s="221" t="str">
        <f ca="1">IF(V864&gt;0,IF($E$12=B864,COUNT($E$12:E863,1),""),"")</f>
        <v/>
      </c>
      <c r="F864" s="221" t="str">
        <f ca="1">IF(V864&gt;0,IF($F$12=B864,COUNT($F$12:F863,1),""),"")</f>
        <v/>
      </c>
      <c r="G864" s="120">
        <v>260002900</v>
      </c>
      <c r="H864" s="115">
        <v>141204</v>
      </c>
      <c r="I864" s="116" t="s">
        <v>801</v>
      </c>
      <c r="J864" s="116" t="s">
        <v>153</v>
      </c>
      <c r="K864" s="324">
        <v>3744000</v>
      </c>
      <c r="L864" s="121">
        <v>423103</v>
      </c>
      <c r="M864" s="117" t="s">
        <v>1409</v>
      </c>
      <c r="N864" s="117" t="s">
        <v>153</v>
      </c>
      <c r="O864" s="324">
        <v>423500</v>
      </c>
      <c r="P864" s="77">
        <f ca="1">SUMIF($W$12:BO864,$P$11,W864:BO864)</f>
        <v>0</v>
      </c>
      <c r="Q864" s="77">
        <f ca="1">SUMIF($W$12:BP864,$P$11,X864:BP864)</f>
        <v>0</v>
      </c>
      <c r="R864" s="77">
        <f ca="1">SUMIF($W$12:BQ864,$P$11,Y864:BQ864)</f>
        <v>0</v>
      </c>
      <c r="S864" s="78">
        <f t="shared" ca="1" si="221"/>
        <v>0</v>
      </c>
      <c r="T864" s="77">
        <f t="shared" ca="1" si="222"/>
        <v>0</v>
      </c>
      <c r="U864" s="77">
        <f t="shared" ca="1" si="237"/>
        <v>0</v>
      </c>
      <c r="V864" s="79">
        <f t="shared" ca="1" si="223"/>
        <v>0</v>
      </c>
      <c r="W864" s="80"/>
      <c r="X864" s="81">
        <f t="shared" si="224"/>
        <v>0</v>
      </c>
      <c r="Y864" s="82"/>
      <c r="Z864" s="80"/>
      <c r="AA864" s="81">
        <f t="shared" si="225"/>
        <v>0</v>
      </c>
      <c r="AB864" s="82"/>
      <c r="AC864" s="80"/>
      <c r="AD864" s="81">
        <f t="shared" si="226"/>
        <v>0</v>
      </c>
      <c r="AE864" s="82"/>
      <c r="AF864" s="80"/>
      <c r="AG864" s="81">
        <f t="shared" si="227"/>
        <v>0</v>
      </c>
      <c r="AH864" s="82"/>
      <c r="AI864" s="80"/>
      <c r="AJ864" s="81">
        <f t="shared" si="228"/>
        <v>0</v>
      </c>
      <c r="AK864" s="82"/>
      <c r="AL864" s="80"/>
      <c r="AM864" s="81">
        <v>0</v>
      </c>
      <c r="AN864" s="82"/>
      <c r="AO864" s="80"/>
      <c r="AP864" s="81">
        <v>0</v>
      </c>
      <c r="AQ864" s="82"/>
      <c r="AR864" s="80"/>
      <c r="AS864" s="81">
        <f t="shared" si="229"/>
        <v>0</v>
      </c>
      <c r="AT864" s="82"/>
      <c r="AU864" s="80"/>
      <c r="AV864" s="81">
        <f t="shared" si="230"/>
        <v>0</v>
      </c>
      <c r="AW864" s="82"/>
      <c r="AX864" s="80"/>
      <c r="AY864" s="81">
        <f t="shared" si="231"/>
        <v>0</v>
      </c>
      <c r="AZ864" s="82"/>
      <c r="BA864" s="80"/>
      <c r="BB864" s="81">
        <f t="shared" si="232"/>
        <v>0</v>
      </c>
      <c r="BC864" s="82"/>
      <c r="BD864" s="80"/>
      <c r="BE864" s="81">
        <f t="shared" si="233"/>
        <v>0</v>
      </c>
      <c r="BF864" s="82"/>
      <c r="BG864" s="80"/>
      <c r="BH864" s="81">
        <f t="shared" si="234"/>
        <v>0</v>
      </c>
      <c r="BI864" s="82"/>
      <c r="BJ864" s="80"/>
      <c r="BK864" s="81">
        <f t="shared" si="235"/>
        <v>0</v>
      </c>
      <c r="BL864" s="82"/>
      <c r="BM864" s="80"/>
      <c r="BN864" s="81">
        <f t="shared" si="236"/>
        <v>0</v>
      </c>
      <c r="BO864" s="82"/>
    </row>
    <row r="865" spans="1:67" ht="23.25" hidden="1" customHeight="1" thickBot="1">
      <c r="A865" s="71">
        <v>85868</v>
      </c>
      <c r="B865" s="71" t="s">
        <v>2242</v>
      </c>
      <c r="C865" s="221" t="str">
        <f ca="1">IF(V865&gt;0,IF($C$12=B865,COUNT($C$12:C864,1),""),"")</f>
        <v/>
      </c>
      <c r="D865" s="221" t="str">
        <f ca="1">IF(V865&gt;0,IF($D$12=B865,COUNT($D$12:D864,1),""),"")</f>
        <v/>
      </c>
      <c r="E865" s="221" t="str">
        <f ca="1">IF(V865&gt;0,IF($E$12=B865,COUNT($E$12:E864,1),""),"")</f>
        <v/>
      </c>
      <c r="F865" s="221" t="str">
        <f ca="1">IF(V865&gt;0,IF($F$12=B865,COUNT($F$12:F864,1),""),"")</f>
        <v/>
      </c>
      <c r="G865" s="120"/>
      <c r="H865" s="115">
        <v>141205</v>
      </c>
      <c r="I865" s="116" t="s">
        <v>802</v>
      </c>
      <c r="J865" s="116" t="s">
        <v>153</v>
      </c>
      <c r="K865" s="324">
        <v>187000</v>
      </c>
      <c r="L865" s="121">
        <v>423105</v>
      </c>
      <c r="M865" s="117" t="s">
        <v>1411</v>
      </c>
      <c r="N865" s="117" t="s">
        <v>153</v>
      </c>
      <c r="O865" s="324">
        <v>27600</v>
      </c>
      <c r="P865" s="77">
        <f ca="1">SUMIF($W$12:BO865,$P$11,W865:BO865)</f>
        <v>0</v>
      </c>
      <c r="Q865" s="77">
        <f ca="1">SUMIF($W$12:BP865,$P$11,X865:BP865)</f>
        <v>0</v>
      </c>
      <c r="R865" s="77">
        <f ca="1">SUMIF($W$12:BQ865,$P$11,Y865:BQ865)</f>
        <v>0</v>
      </c>
      <c r="S865" s="78">
        <f t="shared" ca="1" si="221"/>
        <v>0</v>
      </c>
      <c r="T865" s="77">
        <f t="shared" ca="1" si="222"/>
        <v>0</v>
      </c>
      <c r="U865" s="77">
        <f t="shared" ca="1" si="237"/>
        <v>0</v>
      </c>
      <c r="V865" s="79">
        <f t="shared" ca="1" si="223"/>
        <v>0</v>
      </c>
      <c r="W865" s="80"/>
      <c r="X865" s="81">
        <f t="shared" si="224"/>
        <v>0</v>
      </c>
      <c r="Y865" s="82"/>
      <c r="Z865" s="80"/>
      <c r="AA865" s="81">
        <f t="shared" si="225"/>
        <v>0</v>
      </c>
      <c r="AB865" s="82"/>
      <c r="AC865" s="80"/>
      <c r="AD865" s="81">
        <f t="shared" si="226"/>
        <v>0</v>
      </c>
      <c r="AE865" s="82"/>
      <c r="AF865" s="80"/>
      <c r="AG865" s="81">
        <f t="shared" si="227"/>
        <v>0</v>
      </c>
      <c r="AH865" s="82"/>
      <c r="AI865" s="80"/>
      <c r="AJ865" s="81">
        <f t="shared" si="228"/>
        <v>0</v>
      </c>
      <c r="AK865" s="82"/>
      <c r="AL865" s="80"/>
      <c r="AM865" s="81">
        <v>0</v>
      </c>
      <c r="AN865" s="82"/>
      <c r="AO865" s="80"/>
      <c r="AP865" s="81">
        <v>0</v>
      </c>
      <c r="AQ865" s="82"/>
      <c r="AR865" s="80"/>
      <c r="AS865" s="81">
        <f t="shared" si="229"/>
        <v>0</v>
      </c>
      <c r="AT865" s="82"/>
      <c r="AU865" s="80"/>
      <c r="AV865" s="81">
        <f t="shared" si="230"/>
        <v>0</v>
      </c>
      <c r="AW865" s="82"/>
      <c r="AX865" s="80"/>
      <c r="AY865" s="81">
        <f t="shared" si="231"/>
        <v>0</v>
      </c>
      <c r="AZ865" s="82"/>
      <c r="BA865" s="80"/>
      <c r="BB865" s="81">
        <f t="shared" si="232"/>
        <v>0</v>
      </c>
      <c r="BC865" s="82"/>
      <c r="BD865" s="80"/>
      <c r="BE865" s="81">
        <f t="shared" si="233"/>
        <v>0</v>
      </c>
      <c r="BF865" s="82"/>
      <c r="BG865" s="80"/>
      <c r="BH865" s="81">
        <f t="shared" si="234"/>
        <v>0</v>
      </c>
      <c r="BI865" s="82"/>
      <c r="BJ865" s="80"/>
      <c r="BK865" s="81">
        <f t="shared" si="235"/>
        <v>0</v>
      </c>
      <c r="BL865" s="82"/>
      <c r="BM865" s="80"/>
      <c r="BN865" s="81">
        <f t="shared" si="236"/>
        <v>0</v>
      </c>
      <c r="BO865" s="82"/>
    </row>
    <row r="866" spans="1:67" ht="23.25" hidden="1" customHeight="1" thickBot="1">
      <c r="A866" s="71">
        <v>85869</v>
      </c>
      <c r="B866" s="71" t="s">
        <v>2242</v>
      </c>
      <c r="C866" s="221" t="str">
        <f ca="1">IF(V866&gt;0,IF($C$12=B866,COUNT($C$12:C865,1),""),"")</f>
        <v/>
      </c>
      <c r="D866" s="221" t="str">
        <f ca="1">IF(V866&gt;0,IF($D$12=B866,COUNT($D$12:D865,1),""),"")</f>
        <v/>
      </c>
      <c r="E866" s="221" t="str">
        <f ca="1">IF(V866&gt;0,IF($E$12=B866,COUNT($E$12:E865,1),""),"")</f>
        <v/>
      </c>
      <c r="F866" s="221" t="str">
        <f ca="1">IF(V866&gt;0,IF($F$12=B866,COUNT($F$12:F865,1),""),"")</f>
        <v/>
      </c>
      <c r="G866" s="120"/>
      <c r="H866" s="115">
        <v>141206</v>
      </c>
      <c r="I866" s="116" t="s">
        <v>803</v>
      </c>
      <c r="J866" s="116" t="s">
        <v>153</v>
      </c>
      <c r="K866" s="324">
        <v>1200000</v>
      </c>
      <c r="L866" s="121">
        <v>423104</v>
      </c>
      <c r="M866" s="117" t="s">
        <v>1410</v>
      </c>
      <c r="N866" s="117" t="s">
        <v>153</v>
      </c>
      <c r="O866" s="324">
        <v>183000</v>
      </c>
      <c r="P866" s="77">
        <f ca="1">SUMIF($W$12:BO866,$P$11,W866:BO866)</f>
        <v>0</v>
      </c>
      <c r="Q866" s="77">
        <f ca="1">SUMIF($W$12:BP866,$P$11,X866:BP866)</f>
        <v>0</v>
      </c>
      <c r="R866" s="77">
        <f ca="1">SUMIF($W$12:BQ866,$P$11,Y866:BQ866)</f>
        <v>0</v>
      </c>
      <c r="S866" s="78">
        <f t="shared" ca="1" si="221"/>
        <v>0</v>
      </c>
      <c r="T866" s="77">
        <f t="shared" ca="1" si="222"/>
        <v>0</v>
      </c>
      <c r="U866" s="77">
        <f t="shared" ca="1" si="237"/>
        <v>0</v>
      </c>
      <c r="V866" s="79">
        <f t="shared" ca="1" si="223"/>
        <v>0</v>
      </c>
      <c r="W866" s="80"/>
      <c r="X866" s="81">
        <f t="shared" si="224"/>
        <v>0</v>
      </c>
      <c r="Y866" s="82"/>
      <c r="Z866" s="80"/>
      <c r="AA866" s="81">
        <f t="shared" si="225"/>
        <v>0</v>
      </c>
      <c r="AB866" s="82"/>
      <c r="AC866" s="80"/>
      <c r="AD866" s="81">
        <f t="shared" si="226"/>
        <v>0</v>
      </c>
      <c r="AE866" s="82"/>
      <c r="AF866" s="80"/>
      <c r="AG866" s="81">
        <f t="shared" si="227"/>
        <v>0</v>
      </c>
      <c r="AH866" s="82"/>
      <c r="AI866" s="80"/>
      <c r="AJ866" s="81">
        <f t="shared" si="228"/>
        <v>0</v>
      </c>
      <c r="AK866" s="82"/>
      <c r="AL866" s="80"/>
      <c r="AM866" s="81">
        <v>0</v>
      </c>
      <c r="AN866" s="82"/>
      <c r="AO866" s="80"/>
      <c r="AP866" s="81">
        <v>0</v>
      </c>
      <c r="AQ866" s="82"/>
      <c r="AR866" s="80"/>
      <c r="AS866" s="81">
        <f t="shared" si="229"/>
        <v>0</v>
      </c>
      <c r="AT866" s="82"/>
      <c r="AU866" s="80"/>
      <c r="AV866" s="81">
        <f t="shared" si="230"/>
        <v>0</v>
      </c>
      <c r="AW866" s="82"/>
      <c r="AX866" s="80"/>
      <c r="AY866" s="81">
        <f t="shared" si="231"/>
        <v>0</v>
      </c>
      <c r="AZ866" s="82"/>
      <c r="BA866" s="80"/>
      <c r="BB866" s="81">
        <f t="shared" si="232"/>
        <v>0</v>
      </c>
      <c r="BC866" s="82"/>
      <c r="BD866" s="80"/>
      <c r="BE866" s="81">
        <f t="shared" si="233"/>
        <v>0</v>
      </c>
      <c r="BF866" s="82"/>
      <c r="BG866" s="80"/>
      <c r="BH866" s="81">
        <f t="shared" si="234"/>
        <v>0</v>
      </c>
      <c r="BI866" s="82"/>
      <c r="BJ866" s="80"/>
      <c r="BK866" s="81">
        <f t="shared" si="235"/>
        <v>0</v>
      </c>
      <c r="BL866" s="82"/>
      <c r="BM866" s="80"/>
      <c r="BN866" s="81">
        <f t="shared" si="236"/>
        <v>0</v>
      </c>
      <c r="BO866" s="82"/>
    </row>
    <row r="867" spans="1:67" ht="23.25" hidden="1" customHeight="1" thickBot="1">
      <c r="A867" s="71">
        <v>85870</v>
      </c>
      <c r="B867" s="71" t="s">
        <v>2242</v>
      </c>
      <c r="C867" s="221" t="str">
        <f ca="1">IF(V867&gt;0,IF($C$12=B867,COUNT($C$12:C866,1),""),"")</f>
        <v/>
      </c>
      <c r="D867" s="221" t="str">
        <f ca="1">IF(V867&gt;0,IF($D$12=B867,COUNT($D$12:D866,1),""),"")</f>
        <v/>
      </c>
      <c r="E867" s="221" t="str">
        <f ca="1">IF(V867&gt;0,IF($E$12=B867,COUNT($E$12:E866,1),""),"")</f>
        <v/>
      </c>
      <c r="F867" s="221" t="str">
        <f ca="1">IF(V867&gt;0,IF($F$12=B867,COUNT($F$12:F866,1),""),"")</f>
        <v/>
      </c>
      <c r="G867" s="120"/>
      <c r="H867" s="115">
        <v>141207</v>
      </c>
      <c r="I867" s="116" t="s">
        <v>804</v>
      </c>
      <c r="J867" s="116" t="s">
        <v>238</v>
      </c>
      <c r="K867" s="324">
        <v>585000</v>
      </c>
      <c r="L867" s="121">
        <v>423101</v>
      </c>
      <c r="M867" s="117" t="s">
        <v>1407</v>
      </c>
      <c r="N867" s="117" t="s">
        <v>154</v>
      </c>
      <c r="O867" s="324">
        <v>73300</v>
      </c>
      <c r="P867" s="77">
        <f ca="1">SUMIF($W$12:BO867,$P$11,W867:BO867)</f>
        <v>0</v>
      </c>
      <c r="Q867" s="77">
        <f ca="1">SUMIF($W$12:BP867,$P$11,X867:BP867)</f>
        <v>0</v>
      </c>
      <c r="R867" s="77">
        <f ca="1">SUMIF($W$12:BQ867,$P$11,Y867:BQ867)</f>
        <v>0</v>
      </c>
      <c r="S867" s="78">
        <f t="shared" ca="1" si="221"/>
        <v>0</v>
      </c>
      <c r="T867" s="77">
        <f t="shared" ca="1" si="222"/>
        <v>0</v>
      </c>
      <c r="U867" s="77">
        <f t="shared" ca="1" si="237"/>
        <v>0</v>
      </c>
      <c r="V867" s="79">
        <f t="shared" ca="1" si="223"/>
        <v>0</v>
      </c>
      <c r="W867" s="80"/>
      <c r="X867" s="81">
        <f t="shared" si="224"/>
        <v>0</v>
      </c>
      <c r="Y867" s="82"/>
      <c r="Z867" s="80"/>
      <c r="AA867" s="81">
        <f t="shared" si="225"/>
        <v>0</v>
      </c>
      <c r="AB867" s="82"/>
      <c r="AC867" s="80"/>
      <c r="AD867" s="81">
        <f t="shared" si="226"/>
        <v>0</v>
      </c>
      <c r="AE867" s="82"/>
      <c r="AF867" s="80"/>
      <c r="AG867" s="81">
        <f t="shared" si="227"/>
        <v>0</v>
      </c>
      <c r="AH867" s="82"/>
      <c r="AI867" s="80"/>
      <c r="AJ867" s="81">
        <f t="shared" si="228"/>
        <v>0</v>
      </c>
      <c r="AK867" s="82"/>
      <c r="AL867" s="80"/>
      <c r="AM867" s="81">
        <v>0</v>
      </c>
      <c r="AN867" s="82"/>
      <c r="AO867" s="80"/>
      <c r="AP867" s="81">
        <v>0</v>
      </c>
      <c r="AQ867" s="82"/>
      <c r="AR867" s="80"/>
      <c r="AS867" s="81">
        <f t="shared" si="229"/>
        <v>0</v>
      </c>
      <c r="AT867" s="82"/>
      <c r="AU867" s="80"/>
      <c r="AV867" s="81">
        <f t="shared" si="230"/>
        <v>0</v>
      </c>
      <c r="AW867" s="82"/>
      <c r="AX867" s="80"/>
      <c r="AY867" s="81">
        <f t="shared" si="231"/>
        <v>0</v>
      </c>
      <c r="AZ867" s="82"/>
      <c r="BA867" s="80"/>
      <c r="BB867" s="81">
        <f t="shared" si="232"/>
        <v>0</v>
      </c>
      <c r="BC867" s="82"/>
      <c r="BD867" s="80"/>
      <c r="BE867" s="81">
        <f t="shared" si="233"/>
        <v>0</v>
      </c>
      <c r="BF867" s="82"/>
      <c r="BG867" s="80"/>
      <c r="BH867" s="81">
        <f t="shared" si="234"/>
        <v>0</v>
      </c>
      <c r="BI867" s="82"/>
      <c r="BJ867" s="80"/>
      <c r="BK867" s="81">
        <f t="shared" si="235"/>
        <v>0</v>
      </c>
      <c r="BL867" s="82"/>
      <c r="BM867" s="80"/>
      <c r="BN867" s="81">
        <f t="shared" si="236"/>
        <v>0</v>
      </c>
      <c r="BO867" s="82"/>
    </row>
    <row r="868" spans="1:67" ht="23.25" hidden="1" customHeight="1" thickBot="1">
      <c r="A868" s="71">
        <v>85872</v>
      </c>
      <c r="B868" s="71" t="s">
        <v>2242</v>
      </c>
      <c r="C868" s="221" t="str">
        <f ca="1">IF(V868&gt;0,IF($C$12=B868,COUNT($C$12:C867,1),""),"")</f>
        <v/>
      </c>
      <c r="D868" s="221" t="str">
        <f ca="1">IF(V868&gt;0,IF($D$12=B868,COUNT($D$12:D867,1),""),"")</f>
        <v/>
      </c>
      <c r="E868" s="221" t="str">
        <f ca="1">IF(V868&gt;0,IF($E$12=B868,COUNT($E$12:E867,1),""),"")</f>
        <v/>
      </c>
      <c r="F868" s="221" t="str">
        <f ca="1">IF(V868&gt;0,IF($F$12=B868,COUNT($F$12:F867,1),""),"")</f>
        <v/>
      </c>
      <c r="G868" s="120">
        <v>323001630</v>
      </c>
      <c r="H868" s="115">
        <v>141301</v>
      </c>
      <c r="I868" s="116" t="s">
        <v>805</v>
      </c>
      <c r="J868" s="116" t="s">
        <v>153</v>
      </c>
      <c r="K868" s="324">
        <v>1230000</v>
      </c>
      <c r="L868" s="121">
        <v>423107</v>
      </c>
      <c r="M868" s="117" t="s">
        <v>1412</v>
      </c>
      <c r="N868" s="117" t="s">
        <v>153</v>
      </c>
      <c r="O868" s="324">
        <v>884000</v>
      </c>
      <c r="P868" s="77">
        <f ca="1">SUMIF($W$12:BO868,$P$11,W868:BO868)</f>
        <v>0</v>
      </c>
      <c r="Q868" s="77">
        <f ca="1">SUMIF($W$12:BP868,$P$11,X868:BP868)</f>
        <v>0</v>
      </c>
      <c r="R868" s="77">
        <f ca="1">SUMIF($W$12:BQ868,$P$11,Y868:BQ868)</f>
        <v>0</v>
      </c>
      <c r="S868" s="78">
        <f t="shared" ca="1" si="221"/>
        <v>0</v>
      </c>
      <c r="T868" s="77">
        <f t="shared" ca="1" si="222"/>
        <v>0</v>
      </c>
      <c r="U868" s="77">
        <f t="shared" ca="1" si="237"/>
        <v>0</v>
      </c>
      <c r="V868" s="79">
        <f t="shared" ca="1" si="223"/>
        <v>0</v>
      </c>
      <c r="W868" s="80"/>
      <c r="X868" s="81">
        <f t="shared" si="224"/>
        <v>0</v>
      </c>
      <c r="Y868" s="82"/>
      <c r="Z868" s="80"/>
      <c r="AA868" s="81">
        <f t="shared" si="225"/>
        <v>0</v>
      </c>
      <c r="AB868" s="82"/>
      <c r="AC868" s="80"/>
      <c r="AD868" s="81">
        <f t="shared" si="226"/>
        <v>0</v>
      </c>
      <c r="AE868" s="82"/>
      <c r="AF868" s="80"/>
      <c r="AG868" s="81">
        <f t="shared" si="227"/>
        <v>0</v>
      </c>
      <c r="AH868" s="82"/>
      <c r="AI868" s="80"/>
      <c r="AJ868" s="81">
        <f t="shared" si="228"/>
        <v>0</v>
      </c>
      <c r="AK868" s="82"/>
      <c r="AL868" s="80"/>
      <c r="AM868" s="81">
        <v>0</v>
      </c>
      <c r="AN868" s="82"/>
      <c r="AO868" s="80"/>
      <c r="AP868" s="81">
        <v>0</v>
      </c>
      <c r="AQ868" s="82"/>
      <c r="AR868" s="80"/>
      <c r="AS868" s="81">
        <f t="shared" si="229"/>
        <v>0</v>
      </c>
      <c r="AT868" s="82"/>
      <c r="AU868" s="80"/>
      <c r="AV868" s="81">
        <f t="shared" si="230"/>
        <v>0</v>
      </c>
      <c r="AW868" s="82"/>
      <c r="AX868" s="80"/>
      <c r="AY868" s="81">
        <f t="shared" si="231"/>
        <v>0</v>
      </c>
      <c r="AZ868" s="82"/>
      <c r="BA868" s="80"/>
      <c r="BB868" s="81">
        <f t="shared" si="232"/>
        <v>0</v>
      </c>
      <c r="BC868" s="82"/>
      <c r="BD868" s="80"/>
      <c r="BE868" s="81">
        <f t="shared" si="233"/>
        <v>0</v>
      </c>
      <c r="BF868" s="82"/>
      <c r="BG868" s="80"/>
      <c r="BH868" s="81">
        <f t="shared" si="234"/>
        <v>0</v>
      </c>
      <c r="BI868" s="82"/>
      <c r="BJ868" s="80"/>
      <c r="BK868" s="81">
        <f t="shared" si="235"/>
        <v>0</v>
      </c>
      <c r="BL868" s="82"/>
      <c r="BM868" s="80"/>
      <c r="BN868" s="81">
        <f t="shared" si="236"/>
        <v>0</v>
      </c>
      <c r="BO868" s="82"/>
    </row>
    <row r="869" spans="1:67" ht="23.25" hidden="1" customHeight="1" thickBot="1">
      <c r="A869" s="71">
        <v>85873</v>
      </c>
      <c r="B869" s="71" t="s">
        <v>2242</v>
      </c>
      <c r="C869" s="221" t="str">
        <f ca="1">IF(V869&gt;0,IF($C$12=B869,COUNT($C$12:C868,1),""),"")</f>
        <v/>
      </c>
      <c r="D869" s="221" t="str">
        <f ca="1">IF(V869&gt;0,IF($D$12=B869,COUNT($D$12:D868,1),""),"")</f>
        <v/>
      </c>
      <c r="E869" s="221" t="str">
        <f ca="1">IF(V869&gt;0,IF($E$12=B869,COUNT($E$12:E868,1),""),"")</f>
        <v/>
      </c>
      <c r="F869" s="221" t="str">
        <f ca="1">IF(V869&gt;0,IF($F$12=B869,COUNT($F$12:F868,1),""),"")</f>
        <v/>
      </c>
      <c r="G869" s="120"/>
      <c r="H869" s="115">
        <v>141303</v>
      </c>
      <c r="I869" s="116" t="s">
        <v>806</v>
      </c>
      <c r="J869" s="116" t="s">
        <v>238</v>
      </c>
      <c r="K869" s="324">
        <v>670000</v>
      </c>
      <c r="L869" s="121">
        <v>423108</v>
      </c>
      <c r="M869" s="117" t="s">
        <v>1413</v>
      </c>
      <c r="N869" s="117" t="s">
        <v>153</v>
      </c>
      <c r="O869" s="324">
        <v>884000</v>
      </c>
      <c r="P869" s="77">
        <f ca="1">SUMIF($W$12:BO869,$P$11,W869:BO869)</f>
        <v>0</v>
      </c>
      <c r="Q869" s="77">
        <f ca="1">SUMIF($W$12:BP869,$P$11,X869:BP869)</f>
        <v>0</v>
      </c>
      <c r="R869" s="77">
        <f ca="1">SUMIF($W$12:BQ869,$P$11,Y869:BQ869)</f>
        <v>0</v>
      </c>
      <c r="S869" s="78">
        <f t="shared" ca="1" si="221"/>
        <v>0</v>
      </c>
      <c r="T869" s="77">
        <f t="shared" ca="1" si="222"/>
        <v>0</v>
      </c>
      <c r="U869" s="77">
        <f t="shared" ca="1" si="237"/>
        <v>0</v>
      </c>
      <c r="V869" s="79">
        <f t="shared" ca="1" si="223"/>
        <v>0</v>
      </c>
      <c r="W869" s="80"/>
      <c r="X869" s="81">
        <f t="shared" si="224"/>
        <v>0</v>
      </c>
      <c r="Y869" s="82"/>
      <c r="Z869" s="80"/>
      <c r="AA869" s="81">
        <f t="shared" si="225"/>
        <v>0</v>
      </c>
      <c r="AB869" s="82"/>
      <c r="AC869" s="80"/>
      <c r="AD869" s="81">
        <f t="shared" si="226"/>
        <v>0</v>
      </c>
      <c r="AE869" s="82"/>
      <c r="AF869" s="80"/>
      <c r="AG869" s="81">
        <f t="shared" si="227"/>
        <v>0</v>
      </c>
      <c r="AH869" s="82"/>
      <c r="AI869" s="80"/>
      <c r="AJ869" s="81">
        <f t="shared" si="228"/>
        <v>0</v>
      </c>
      <c r="AK869" s="82"/>
      <c r="AL869" s="80"/>
      <c r="AM869" s="81">
        <v>0</v>
      </c>
      <c r="AN869" s="82"/>
      <c r="AO869" s="80"/>
      <c r="AP869" s="81">
        <v>0</v>
      </c>
      <c r="AQ869" s="82"/>
      <c r="AR869" s="80"/>
      <c r="AS869" s="81">
        <f t="shared" si="229"/>
        <v>0</v>
      </c>
      <c r="AT869" s="82"/>
      <c r="AU869" s="80"/>
      <c r="AV869" s="81">
        <f t="shared" si="230"/>
        <v>0</v>
      </c>
      <c r="AW869" s="82"/>
      <c r="AX869" s="80"/>
      <c r="AY869" s="81">
        <f t="shared" si="231"/>
        <v>0</v>
      </c>
      <c r="AZ869" s="82"/>
      <c r="BA869" s="80"/>
      <c r="BB869" s="81">
        <f t="shared" si="232"/>
        <v>0</v>
      </c>
      <c r="BC869" s="82"/>
      <c r="BD869" s="80"/>
      <c r="BE869" s="81">
        <f t="shared" si="233"/>
        <v>0</v>
      </c>
      <c r="BF869" s="82"/>
      <c r="BG869" s="80"/>
      <c r="BH869" s="81">
        <f t="shared" si="234"/>
        <v>0</v>
      </c>
      <c r="BI869" s="82"/>
      <c r="BJ869" s="80"/>
      <c r="BK869" s="81">
        <f t="shared" si="235"/>
        <v>0</v>
      </c>
      <c r="BL869" s="82"/>
      <c r="BM869" s="80"/>
      <c r="BN869" s="81">
        <f t="shared" si="236"/>
        <v>0</v>
      </c>
      <c r="BO869" s="82"/>
    </row>
    <row r="870" spans="1:67" ht="38.25" customHeight="1" thickBot="1">
      <c r="A870" s="71">
        <v>85874</v>
      </c>
      <c r="B870" s="71" t="s">
        <v>2242</v>
      </c>
      <c r="C870" s="221" t="str">
        <f ca="1">IF(V870&gt;0,IF($C$12=B870,COUNT($C$12:C869,1),""),"")</f>
        <v/>
      </c>
      <c r="D870" s="221" t="str">
        <f ca="1">IF(V870&gt;0,IF($D$12=B870,COUNT($D$12:D869,1),""),"")</f>
        <v/>
      </c>
      <c r="E870" s="221" t="str">
        <f ca="1">IF(V870&gt;0,IF($E$12=B870,COUNT($E$12:E869,1),""),"")</f>
        <v/>
      </c>
      <c r="F870" s="221" t="str">
        <f ca="1">IF(V870&gt;0,IF($F$12=B870,COUNT($F$12:F869,1),""),"")</f>
        <v/>
      </c>
      <c r="G870" s="120">
        <v>242001650</v>
      </c>
      <c r="H870" s="115">
        <v>141305</v>
      </c>
      <c r="I870" s="116" t="s">
        <v>807</v>
      </c>
      <c r="J870" s="116" t="s">
        <v>154</v>
      </c>
      <c r="K870" s="324">
        <v>626000</v>
      </c>
      <c r="L870" s="121">
        <v>423110</v>
      </c>
      <c r="M870" s="117" t="s">
        <v>1415</v>
      </c>
      <c r="N870" s="117" t="s">
        <v>154</v>
      </c>
      <c r="O870" s="324">
        <v>220000</v>
      </c>
      <c r="P870" s="77">
        <f ca="1">SUMIF($W$12:BO870,$P$11,W870:BO870)</f>
        <v>0</v>
      </c>
      <c r="Q870" s="77">
        <f ca="1">SUMIF($W$12:BP870,$P$11,X870:BP870)</f>
        <v>0</v>
      </c>
      <c r="R870" s="77">
        <f ca="1">SUMIF($W$12:BQ870,$P$11,Y870:BQ870)</f>
        <v>0</v>
      </c>
      <c r="S870" s="78">
        <f t="shared" ca="1" si="221"/>
        <v>0</v>
      </c>
      <c r="T870" s="77">
        <f t="shared" ca="1" si="222"/>
        <v>0</v>
      </c>
      <c r="U870" s="77">
        <f t="shared" ca="1" si="237"/>
        <v>0</v>
      </c>
      <c r="V870" s="79">
        <f t="shared" ca="1" si="223"/>
        <v>0</v>
      </c>
      <c r="W870" s="80"/>
      <c r="X870" s="81"/>
      <c r="Y870" s="82"/>
      <c r="Z870" s="80"/>
      <c r="AA870" s="81"/>
      <c r="AB870" s="82"/>
      <c r="AC870" s="80"/>
      <c r="AD870" s="81"/>
      <c r="AE870" s="82"/>
      <c r="AF870" s="80"/>
      <c r="AG870" s="81"/>
      <c r="AH870" s="82"/>
      <c r="AI870" s="80"/>
      <c r="AJ870" s="81"/>
      <c r="AK870" s="82"/>
      <c r="AL870" s="80"/>
      <c r="AM870" s="81"/>
      <c r="AN870" s="82"/>
      <c r="AO870" s="80"/>
      <c r="AP870" s="81">
        <v>0</v>
      </c>
      <c r="AQ870" s="82"/>
      <c r="AR870" s="80"/>
      <c r="AS870" s="81"/>
      <c r="AT870" s="82"/>
      <c r="AU870" s="80"/>
      <c r="AV870" s="81"/>
      <c r="AW870" s="82"/>
      <c r="AX870" s="80"/>
      <c r="AY870" s="81"/>
      <c r="AZ870" s="82"/>
      <c r="BA870" s="80"/>
      <c r="BB870" s="81"/>
      <c r="BC870" s="82"/>
      <c r="BD870" s="80"/>
      <c r="BE870" s="81"/>
      <c r="BF870" s="82"/>
      <c r="BG870" s="80"/>
      <c r="BH870" s="81"/>
      <c r="BI870" s="82"/>
      <c r="BJ870" s="80"/>
      <c r="BK870" s="81"/>
      <c r="BL870" s="82"/>
      <c r="BM870" s="80"/>
      <c r="BN870" s="81"/>
      <c r="BO870" s="82"/>
    </row>
    <row r="871" spans="1:67" ht="23.25" hidden="1" customHeight="1" thickBot="1">
      <c r="A871" s="71">
        <v>85875</v>
      </c>
      <c r="B871" s="71" t="s">
        <v>2242</v>
      </c>
      <c r="C871" s="221" t="str">
        <f ca="1">IF(V871&gt;0,IF($C$12=B871,COUNT($C$12:C870,1),""),"")</f>
        <v/>
      </c>
      <c r="D871" s="221" t="str">
        <f ca="1">IF(V871&gt;0,IF($D$12=B871,COUNT($D$12:D870,1),""),"")</f>
        <v/>
      </c>
      <c r="E871" s="221" t="str">
        <f ca="1">IF(V871&gt;0,IF($E$12=B871,COUNT($E$12:E870,1),""),"")</f>
        <v/>
      </c>
      <c r="F871" s="221" t="str">
        <f ca="1">IF(V871&gt;0,IF($F$12=B871,COUNT($F$12:F870,1),""),"")</f>
        <v/>
      </c>
      <c r="G871" s="120"/>
      <c r="H871" s="115">
        <v>141306</v>
      </c>
      <c r="I871" s="116" t="s">
        <v>1697</v>
      </c>
      <c r="J871" s="116" t="s">
        <v>154</v>
      </c>
      <c r="K871" s="324">
        <v>350000</v>
      </c>
      <c r="L871" s="121">
        <v>421621</v>
      </c>
      <c r="M871" s="117" t="s">
        <v>1289</v>
      </c>
      <c r="N871" s="117" t="s">
        <v>154</v>
      </c>
      <c r="O871" s="324">
        <v>57500</v>
      </c>
      <c r="P871" s="77">
        <f ca="1">SUMIF($W$12:BO871,$P$11,W871:BO871)</f>
        <v>0</v>
      </c>
      <c r="Q871" s="77">
        <f ca="1">SUMIF($W$12:BP871,$P$11,X871:BP871)</f>
        <v>0</v>
      </c>
      <c r="R871" s="77">
        <f ca="1">SUMIF($W$12:BQ871,$P$11,Y871:BQ871)</f>
        <v>0</v>
      </c>
      <c r="S871" s="78">
        <f t="shared" ca="1" si="221"/>
        <v>0</v>
      </c>
      <c r="T871" s="77">
        <f t="shared" ca="1" si="222"/>
        <v>0</v>
      </c>
      <c r="U871" s="77">
        <f t="shared" ca="1" si="237"/>
        <v>0</v>
      </c>
      <c r="V871" s="79">
        <f t="shared" ca="1" si="223"/>
        <v>0</v>
      </c>
      <c r="W871" s="80"/>
      <c r="X871" s="81">
        <f t="shared" si="224"/>
        <v>0</v>
      </c>
      <c r="Y871" s="82"/>
      <c r="Z871" s="80"/>
      <c r="AA871" s="81">
        <f t="shared" si="225"/>
        <v>0</v>
      </c>
      <c r="AB871" s="82"/>
      <c r="AC871" s="80"/>
      <c r="AD871" s="81">
        <f t="shared" si="226"/>
        <v>0</v>
      </c>
      <c r="AE871" s="82"/>
      <c r="AF871" s="80"/>
      <c r="AG871" s="81">
        <f t="shared" si="227"/>
        <v>0</v>
      </c>
      <c r="AH871" s="82"/>
      <c r="AI871" s="80"/>
      <c r="AJ871" s="81">
        <f t="shared" si="228"/>
        <v>0</v>
      </c>
      <c r="AK871" s="82"/>
      <c r="AL871" s="80"/>
      <c r="AM871" s="81">
        <v>0</v>
      </c>
      <c r="AN871" s="82"/>
      <c r="AO871" s="80"/>
      <c r="AP871" s="81">
        <v>0</v>
      </c>
      <c r="AQ871" s="82"/>
      <c r="AR871" s="80"/>
      <c r="AS871" s="81">
        <f t="shared" si="229"/>
        <v>0</v>
      </c>
      <c r="AT871" s="82"/>
      <c r="AU871" s="80"/>
      <c r="AV871" s="81">
        <f t="shared" si="230"/>
        <v>0</v>
      </c>
      <c r="AW871" s="82"/>
      <c r="AX871" s="80"/>
      <c r="AY871" s="81">
        <f t="shared" si="231"/>
        <v>0</v>
      </c>
      <c r="AZ871" s="82"/>
      <c r="BA871" s="80"/>
      <c r="BB871" s="81">
        <f t="shared" si="232"/>
        <v>0</v>
      </c>
      <c r="BC871" s="82"/>
      <c r="BD871" s="80"/>
      <c r="BE871" s="81">
        <f t="shared" si="233"/>
        <v>0</v>
      </c>
      <c r="BF871" s="82"/>
      <c r="BG871" s="80"/>
      <c r="BH871" s="81">
        <f t="shared" si="234"/>
        <v>0</v>
      </c>
      <c r="BI871" s="82"/>
      <c r="BJ871" s="80"/>
      <c r="BK871" s="81">
        <f t="shared" si="235"/>
        <v>0</v>
      </c>
      <c r="BL871" s="82"/>
      <c r="BM871" s="80"/>
      <c r="BN871" s="81">
        <f t="shared" si="236"/>
        <v>0</v>
      </c>
      <c r="BO871" s="82"/>
    </row>
    <row r="872" spans="1:67" ht="23.25" hidden="1" customHeight="1" thickBot="1">
      <c r="A872" s="71">
        <v>85876</v>
      </c>
      <c r="B872" s="71" t="s">
        <v>2242</v>
      </c>
      <c r="C872" s="221" t="str">
        <f ca="1">IF(V872&gt;0,IF($C$12=B872,COUNT($C$12:C871,1),""),"")</f>
        <v/>
      </c>
      <c r="D872" s="221" t="str">
        <f ca="1">IF(V872&gt;0,IF($D$12=B872,COUNT($D$12:D871,1),""),"")</f>
        <v/>
      </c>
      <c r="E872" s="221" t="str">
        <f ca="1">IF(V872&gt;0,IF($E$12=B872,COUNT($E$12:E871,1),""),"")</f>
        <v/>
      </c>
      <c r="F872" s="221" t="str">
        <f ca="1">IF(V872&gt;0,IF($F$12=B872,COUNT($F$12:F871,1),""),"")</f>
        <v/>
      </c>
      <c r="G872" s="120"/>
      <c r="H872" s="115">
        <v>141307</v>
      </c>
      <c r="I872" s="116" t="s">
        <v>1698</v>
      </c>
      <c r="J872" s="116" t="s">
        <v>154</v>
      </c>
      <c r="K872" s="324">
        <v>441000</v>
      </c>
      <c r="L872" s="121">
        <v>421621</v>
      </c>
      <c r="M872" s="117" t="s">
        <v>1289</v>
      </c>
      <c r="N872" s="117" t="s">
        <v>154</v>
      </c>
      <c r="O872" s="324">
        <v>57500</v>
      </c>
      <c r="P872" s="77">
        <f ca="1">SUMIF($W$12:BO872,$P$11,W872:BO872)</f>
        <v>0</v>
      </c>
      <c r="Q872" s="77">
        <f ca="1">SUMIF($W$12:BP872,$P$11,X872:BP872)</f>
        <v>0</v>
      </c>
      <c r="R872" s="77">
        <f ca="1">SUMIF($W$12:BQ872,$P$11,Y872:BQ872)</f>
        <v>0</v>
      </c>
      <c r="S872" s="78">
        <f t="shared" ca="1" si="221"/>
        <v>0</v>
      </c>
      <c r="T872" s="77">
        <f t="shared" ca="1" si="222"/>
        <v>0</v>
      </c>
      <c r="U872" s="77">
        <f t="shared" ca="1" si="237"/>
        <v>0</v>
      </c>
      <c r="V872" s="79">
        <f t="shared" ca="1" si="223"/>
        <v>0</v>
      </c>
      <c r="W872" s="80"/>
      <c r="X872" s="81">
        <f t="shared" si="224"/>
        <v>0</v>
      </c>
      <c r="Y872" s="82"/>
      <c r="Z872" s="80"/>
      <c r="AA872" s="81">
        <f t="shared" si="225"/>
        <v>0</v>
      </c>
      <c r="AB872" s="82"/>
      <c r="AC872" s="80"/>
      <c r="AD872" s="81">
        <f t="shared" si="226"/>
        <v>0</v>
      </c>
      <c r="AE872" s="82"/>
      <c r="AF872" s="80"/>
      <c r="AG872" s="81">
        <f t="shared" si="227"/>
        <v>0</v>
      </c>
      <c r="AH872" s="82"/>
      <c r="AI872" s="80"/>
      <c r="AJ872" s="81">
        <f t="shared" si="228"/>
        <v>0</v>
      </c>
      <c r="AK872" s="82"/>
      <c r="AL872" s="80"/>
      <c r="AM872" s="81">
        <v>0</v>
      </c>
      <c r="AN872" s="82"/>
      <c r="AO872" s="80"/>
      <c r="AP872" s="81">
        <v>0</v>
      </c>
      <c r="AQ872" s="82"/>
      <c r="AR872" s="80"/>
      <c r="AS872" s="81">
        <f t="shared" si="229"/>
        <v>0</v>
      </c>
      <c r="AT872" s="82"/>
      <c r="AU872" s="80"/>
      <c r="AV872" s="81">
        <f t="shared" si="230"/>
        <v>0</v>
      </c>
      <c r="AW872" s="82"/>
      <c r="AX872" s="80"/>
      <c r="AY872" s="81">
        <f t="shared" si="231"/>
        <v>0</v>
      </c>
      <c r="AZ872" s="82"/>
      <c r="BA872" s="80"/>
      <c r="BB872" s="81">
        <f t="shared" si="232"/>
        <v>0</v>
      </c>
      <c r="BC872" s="82"/>
      <c r="BD872" s="80"/>
      <c r="BE872" s="81">
        <f t="shared" si="233"/>
        <v>0</v>
      </c>
      <c r="BF872" s="82"/>
      <c r="BG872" s="80"/>
      <c r="BH872" s="81">
        <f t="shared" si="234"/>
        <v>0</v>
      </c>
      <c r="BI872" s="82"/>
      <c r="BJ872" s="80"/>
      <c r="BK872" s="81">
        <f t="shared" si="235"/>
        <v>0</v>
      </c>
      <c r="BL872" s="82"/>
      <c r="BM872" s="80"/>
      <c r="BN872" s="81">
        <f t="shared" si="236"/>
        <v>0</v>
      </c>
      <c r="BO872" s="82"/>
    </row>
    <row r="873" spans="1:67" ht="23.25" hidden="1" customHeight="1" thickBot="1">
      <c r="A873" s="71">
        <v>85877</v>
      </c>
      <c r="B873" s="71" t="s">
        <v>2242</v>
      </c>
      <c r="C873" s="221" t="str">
        <f ca="1">IF(V873&gt;0,IF($C$12=B873,COUNT($C$12:C872,1),""),"")</f>
        <v/>
      </c>
      <c r="D873" s="221" t="str">
        <f ca="1">IF(V873&gt;0,IF($D$12=B873,COUNT($D$12:D872,1),""),"")</f>
        <v/>
      </c>
      <c r="E873" s="221" t="str">
        <f ca="1">IF(V873&gt;0,IF($E$12=B873,COUNT($E$12:E872,1),""),"")</f>
        <v/>
      </c>
      <c r="F873" s="221" t="str">
        <f ca="1">IF(V873&gt;0,IF($F$12=B873,COUNT($F$12:F872,1),""),"")</f>
        <v/>
      </c>
      <c r="G873" s="120">
        <v>410000300</v>
      </c>
      <c r="H873" s="115">
        <v>141501</v>
      </c>
      <c r="I873" s="116" t="s">
        <v>808</v>
      </c>
      <c r="J873" s="116" t="s">
        <v>154</v>
      </c>
      <c r="K873" s="324">
        <v>801500</v>
      </c>
      <c r="L873" s="121">
        <v>421011</v>
      </c>
      <c r="M873" s="117" t="s">
        <v>1227</v>
      </c>
      <c r="N873" s="117" t="s">
        <v>154</v>
      </c>
      <c r="O873" s="324">
        <v>469500</v>
      </c>
      <c r="P873" s="77">
        <f ca="1">SUMIF($W$12:BO873,$P$11,W873:BO873)</f>
        <v>0</v>
      </c>
      <c r="Q873" s="77">
        <f ca="1">SUMIF($W$12:BP873,$P$11,X873:BP873)</f>
        <v>0</v>
      </c>
      <c r="R873" s="77">
        <f ca="1">SUMIF($W$12:BQ873,$P$11,Y873:BQ873)</f>
        <v>0</v>
      </c>
      <c r="S873" s="78">
        <f t="shared" ca="1" si="221"/>
        <v>0</v>
      </c>
      <c r="T873" s="77">
        <f t="shared" ca="1" si="222"/>
        <v>0</v>
      </c>
      <c r="U873" s="77">
        <f t="shared" ca="1" si="237"/>
        <v>0</v>
      </c>
      <c r="V873" s="79">
        <f t="shared" ca="1" si="223"/>
        <v>0</v>
      </c>
      <c r="W873" s="80"/>
      <c r="X873" s="81">
        <f t="shared" si="224"/>
        <v>0</v>
      </c>
      <c r="Y873" s="82"/>
      <c r="Z873" s="80"/>
      <c r="AA873" s="81">
        <f t="shared" si="225"/>
        <v>0</v>
      </c>
      <c r="AB873" s="82"/>
      <c r="AC873" s="80"/>
      <c r="AD873" s="81">
        <f t="shared" si="226"/>
        <v>0</v>
      </c>
      <c r="AE873" s="82"/>
      <c r="AF873" s="80"/>
      <c r="AG873" s="81">
        <f t="shared" si="227"/>
        <v>0</v>
      </c>
      <c r="AH873" s="82"/>
      <c r="AI873" s="80"/>
      <c r="AJ873" s="81">
        <f t="shared" si="228"/>
        <v>0</v>
      </c>
      <c r="AK873" s="82"/>
      <c r="AL873" s="80"/>
      <c r="AM873" s="81">
        <v>0</v>
      </c>
      <c r="AN873" s="82"/>
      <c r="AO873" s="80"/>
      <c r="AP873" s="81">
        <v>0</v>
      </c>
      <c r="AQ873" s="82"/>
      <c r="AR873" s="80"/>
      <c r="AS873" s="81">
        <f t="shared" si="229"/>
        <v>0</v>
      </c>
      <c r="AT873" s="82"/>
      <c r="AU873" s="80"/>
      <c r="AV873" s="81">
        <f t="shared" si="230"/>
        <v>0</v>
      </c>
      <c r="AW873" s="82"/>
      <c r="AX873" s="80"/>
      <c r="AY873" s="81">
        <f t="shared" si="231"/>
        <v>0</v>
      </c>
      <c r="AZ873" s="82"/>
      <c r="BA873" s="80"/>
      <c r="BB873" s="81">
        <f t="shared" si="232"/>
        <v>0</v>
      </c>
      <c r="BC873" s="82"/>
      <c r="BD873" s="80"/>
      <c r="BE873" s="81">
        <f t="shared" si="233"/>
        <v>0</v>
      </c>
      <c r="BF873" s="82"/>
      <c r="BG873" s="80"/>
      <c r="BH873" s="81">
        <f t="shared" si="234"/>
        <v>0</v>
      </c>
      <c r="BI873" s="82"/>
      <c r="BJ873" s="80"/>
      <c r="BK873" s="81">
        <f t="shared" si="235"/>
        <v>0</v>
      </c>
      <c r="BL873" s="82"/>
      <c r="BM873" s="80"/>
      <c r="BN873" s="81">
        <f t="shared" si="236"/>
        <v>0</v>
      </c>
      <c r="BO873" s="82"/>
    </row>
    <row r="874" spans="1:67" ht="23.25" hidden="1" customHeight="1" thickBot="1">
      <c r="A874" s="71">
        <v>85878</v>
      </c>
      <c r="B874" s="71" t="s">
        <v>2242</v>
      </c>
      <c r="C874" s="221" t="str">
        <f ca="1">IF(V874&gt;0,IF($C$12=B874,COUNT($C$12:C873,1),""),"")</f>
        <v/>
      </c>
      <c r="D874" s="221" t="str">
        <f ca="1">IF(V874&gt;0,IF($D$12=B874,COUNT($D$12:D873,1),""),"")</f>
        <v/>
      </c>
      <c r="E874" s="221" t="str">
        <f ca="1">IF(V874&gt;0,IF($E$12=B874,COUNT($E$12:E873,1),""),"")</f>
        <v/>
      </c>
      <c r="F874" s="221" t="str">
        <f ca="1">IF(V874&gt;0,IF($F$12=B874,COUNT($F$12:F873,1),""),"")</f>
        <v/>
      </c>
      <c r="G874" s="120">
        <v>410000100</v>
      </c>
      <c r="H874" s="115">
        <v>141502</v>
      </c>
      <c r="I874" s="116" t="s">
        <v>809</v>
      </c>
      <c r="J874" s="116" t="s">
        <v>154</v>
      </c>
      <c r="K874" s="324">
        <v>1140000</v>
      </c>
      <c r="L874" s="121">
        <v>421011</v>
      </c>
      <c r="M874" s="117" t="s">
        <v>1227</v>
      </c>
      <c r="N874" s="117" t="s">
        <v>154</v>
      </c>
      <c r="O874" s="324">
        <v>469500</v>
      </c>
      <c r="P874" s="77">
        <f ca="1">SUMIF($W$12:BO874,$P$11,W874:BO874)</f>
        <v>0</v>
      </c>
      <c r="Q874" s="77">
        <f ca="1">SUMIF($W$12:BP874,$P$11,X874:BP874)</f>
        <v>0</v>
      </c>
      <c r="R874" s="77">
        <f ca="1">SUMIF($W$12:BQ874,$P$11,Y874:BQ874)</f>
        <v>0</v>
      </c>
      <c r="S874" s="78">
        <f t="shared" ca="1" si="221"/>
        <v>0</v>
      </c>
      <c r="T874" s="77">
        <f t="shared" ca="1" si="222"/>
        <v>0</v>
      </c>
      <c r="U874" s="77">
        <f t="shared" ca="1" si="237"/>
        <v>0</v>
      </c>
      <c r="V874" s="79">
        <f t="shared" ca="1" si="223"/>
        <v>0</v>
      </c>
      <c r="W874" s="80"/>
      <c r="X874" s="81">
        <f t="shared" si="224"/>
        <v>0</v>
      </c>
      <c r="Y874" s="82"/>
      <c r="Z874" s="80"/>
      <c r="AA874" s="81">
        <f t="shared" si="225"/>
        <v>0</v>
      </c>
      <c r="AB874" s="82"/>
      <c r="AC874" s="80"/>
      <c r="AD874" s="81">
        <f t="shared" si="226"/>
        <v>0</v>
      </c>
      <c r="AE874" s="82"/>
      <c r="AF874" s="80"/>
      <c r="AG874" s="81">
        <f t="shared" si="227"/>
        <v>0</v>
      </c>
      <c r="AH874" s="82"/>
      <c r="AI874" s="80"/>
      <c r="AJ874" s="81">
        <f t="shared" si="228"/>
        <v>0</v>
      </c>
      <c r="AK874" s="82"/>
      <c r="AL874" s="80"/>
      <c r="AM874" s="81">
        <v>0</v>
      </c>
      <c r="AN874" s="82"/>
      <c r="AO874" s="80"/>
      <c r="AP874" s="81">
        <v>0</v>
      </c>
      <c r="AQ874" s="82"/>
      <c r="AR874" s="80"/>
      <c r="AS874" s="81">
        <f t="shared" si="229"/>
        <v>0</v>
      </c>
      <c r="AT874" s="82"/>
      <c r="AU874" s="80"/>
      <c r="AV874" s="81">
        <f t="shared" si="230"/>
        <v>0</v>
      </c>
      <c r="AW874" s="82"/>
      <c r="AX874" s="80"/>
      <c r="AY874" s="81">
        <f t="shared" si="231"/>
        <v>0</v>
      </c>
      <c r="AZ874" s="82"/>
      <c r="BA874" s="80"/>
      <c r="BB874" s="81">
        <f t="shared" si="232"/>
        <v>0</v>
      </c>
      <c r="BC874" s="82"/>
      <c r="BD874" s="80"/>
      <c r="BE874" s="81">
        <f t="shared" si="233"/>
        <v>0</v>
      </c>
      <c r="BF874" s="82"/>
      <c r="BG874" s="80"/>
      <c r="BH874" s="81">
        <f t="shared" si="234"/>
        <v>0</v>
      </c>
      <c r="BI874" s="82"/>
      <c r="BJ874" s="80"/>
      <c r="BK874" s="81">
        <f t="shared" si="235"/>
        <v>0</v>
      </c>
      <c r="BL874" s="82"/>
      <c r="BM874" s="80"/>
      <c r="BN874" s="81">
        <f t="shared" si="236"/>
        <v>0</v>
      </c>
      <c r="BO874" s="82"/>
    </row>
    <row r="875" spans="1:67" ht="23.25" hidden="1" customHeight="1" thickBot="1">
      <c r="A875" s="71">
        <v>85879</v>
      </c>
      <c r="B875" s="71" t="s">
        <v>2242</v>
      </c>
      <c r="C875" s="221" t="str">
        <f ca="1">IF(V875&gt;0,IF($C$12=B875,COUNT($C$12:C874,1),""),"")</f>
        <v/>
      </c>
      <c r="D875" s="221" t="str">
        <f ca="1">IF(V875&gt;0,IF($D$12=B875,COUNT($D$12:D874,1),""),"")</f>
        <v/>
      </c>
      <c r="E875" s="221" t="str">
        <f ca="1">IF(V875&gt;0,IF($E$12=B875,COUNT($E$12:E874,1),""),"")</f>
        <v/>
      </c>
      <c r="F875" s="221" t="str">
        <f ca="1">IF(V875&gt;0,IF($F$12=B875,COUNT($F$12:F874,1),""),"")</f>
        <v/>
      </c>
      <c r="G875" s="120">
        <v>410000700</v>
      </c>
      <c r="H875" s="115">
        <v>141503</v>
      </c>
      <c r="I875" s="116" t="s">
        <v>810</v>
      </c>
      <c r="J875" s="116" t="s">
        <v>154</v>
      </c>
      <c r="K875" s="324">
        <v>1444000</v>
      </c>
      <c r="L875" s="121">
        <v>421011</v>
      </c>
      <c r="M875" s="117" t="s">
        <v>1227</v>
      </c>
      <c r="N875" s="117" t="s">
        <v>154</v>
      </c>
      <c r="O875" s="324">
        <v>469500</v>
      </c>
      <c r="P875" s="77">
        <f ca="1">SUMIF($W$12:BO875,$P$11,W875:BO875)</f>
        <v>0</v>
      </c>
      <c r="Q875" s="77">
        <f ca="1">SUMIF($W$12:BP875,$P$11,X875:BP875)</f>
        <v>0</v>
      </c>
      <c r="R875" s="77">
        <f ca="1">SUMIF($W$12:BQ875,$P$11,Y875:BQ875)</f>
        <v>0</v>
      </c>
      <c r="S875" s="78">
        <f t="shared" ca="1" si="221"/>
        <v>0</v>
      </c>
      <c r="T875" s="77">
        <f t="shared" ca="1" si="222"/>
        <v>0</v>
      </c>
      <c r="U875" s="77">
        <f t="shared" ca="1" si="237"/>
        <v>0</v>
      </c>
      <c r="V875" s="79">
        <f t="shared" ca="1" si="223"/>
        <v>0</v>
      </c>
      <c r="W875" s="80"/>
      <c r="X875" s="81">
        <f t="shared" si="224"/>
        <v>0</v>
      </c>
      <c r="Y875" s="82"/>
      <c r="Z875" s="80"/>
      <c r="AA875" s="81">
        <f t="shared" si="225"/>
        <v>0</v>
      </c>
      <c r="AB875" s="82"/>
      <c r="AC875" s="80"/>
      <c r="AD875" s="81">
        <f t="shared" si="226"/>
        <v>0</v>
      </c>
      <c r="AE875" s="82"/>
      <c r="AF875" s="80"/>
      <c r="AG875" s="81">
        <f t="shared" si="227"/>
        <v>0</v>
      </c>
      <c r="AH875" s="82"/>
      <c r="AI875" s="80"/>
      <c r="AJ875" s="81">
        <f t="shared" si="228"/>
        <v>0</v>
      </c>
      <c r="AK875" s="82"/>
      <c r="AL875" s="80"/>
      <c r="AM875" s="81">
        <v>0</v>
      </c>
      <c r="AN875" s="82"/>
      <c r="AO875" s="80"/>
      <c r="AP875" s="81">
        <v>0</v>
      </c>
      <c r="AQ875" s="82"/>
      <c r="AR875" s="80"/>
      <c r="AS875" s="81">
        <f t="shared" si="229"/>
        <v>0</v>
      </c>
      <c r="AT875" s="82"/>
      <c r="AU875" s="80"/>
      <c r="AV875" s="81">
        <f t="shared" si="230"/>
        <v>0</v>
      </c>
      <c r="AW875" s="82"/>
      <c r="AX875" s="80"/>
      <c r="AY875" s="81">
        <f t="shared" si="231"/>
        <v>0</v>
      </c>
      <c r="AZ875" s="82"/>
      <c r="BA875" s="80"/>
      <c r="BB875" s="81">
        <f t="shared" si="232"/>
        <v>0</v>
      </c>
      <c r="BC875" s="82"/>
      <c r="BD875" s="80"/>
      <c r="BE875" s="81">
        <f t="shared" si="233"/>
        <v>0</v>
      </c>
      <c r="BF875" s="82"/>
      <c r="BG875" s="80"/>
      <c r="BH875" s="81">
        <f t="shared" si="234"/>
        <v>0</v>
      </c>
      <c r="BI875" s="82"/>
      <c r="BJ875" s="80"/>
      <c r="BK875" s="81">
        <f t="shared" si="235"/>
        <v>0</v>
      </c>
      <c r="BL875" s="82"/>
      <c r="BM875" s="80"/>
      <c r="BN875" s="81">
        <f t="shared" si="236"/>
        <v>0</v>
      </c>
      <c r="BO875" s="82"/>
    </row>
    <row r="876" spans="1:67" ht="23.25" hidden="1" customHeight="1" thickBot="1">
      <c r="A876" s="71">
        <v>85880</v>
      </c>
      <c r="B876" s="71" t="s">
        <v>2242</v>
      </c>
      <c r="C876" s="221" t="str">
        <f ca="1">IF(V876&gt;0,IF($C$12=B876,COUNT($C$12:C875,1),""),"")</f>
        <v/>
      </c>
      <c r="D876" s="221" t="str">
        <f ca="1">IF(V876&gt;0,IF($D$12=B876,COUNT($D$12:D875,1),""),"")</f>
        <v/>
      </c>
      <c r="E876" s="221" t="str">
        <f ca="1">IF(V876&gt;0,IF($E$12=B876,COUNT($E$12:E875,1),""),"")</f>
        <v/>
      </c>
      <c r="F876" s="221" t="str">
        <f ca="1">IF(V876&gt;0,IF($F$12=B876,COUNT($F$12:F875,1),""),"")</f>
        <v/>
      </c>
      <c r="G876" s="120">
        <v>410000800</v>
      </c>
      <c r="H876" s="115">
        <v>141504</v>
      </c>
      <c r="I876" s="116" t="s">
        <v>811</v>
      </c>
      <c r="J876" s="116" t="s">
        <v>154</v>
      </c>
      <c r="K876" s="324">
        <v>1823000</v>
      </c>
      <c r="L876" s="121">
        <v>421011</v>
      </c>
      <c r="M876" s="117" t="s">
        <v>1227</v>
      </c>
      <c r="N876" s="117" t="s">
        <v>154</v>
      </c>
      <c r="O876" s="324">
        <v>469500</v>
      </c>
      <c r="P876" s="77">
        <f ca="1">SUMIF($W$12:BO876,$P$11,W876:BO876)</f>
        <v>0</v>
      </c>
      <c r="Q876" s="77">
        <f ca="1">SUMIF($W$12:BP876,$P$11,X876:BP876)</f>
        <v>0</v>
      </c>
      <c r="R876" s="77">
        <f ca="1">SUMIF($W$12:BQ876,$P$11,Y876:BQ876)</f>
        <v>0</v>
      </c>
      <c r="S876" s="78">
        <f t="shared" ca="1" si="221"/>
        <v>0</v>
      </c>
      <c r="T876" s="77">
        <f t="shared" ca="1" si="222"/>
        <v>0</v>
      </c>
      <c r="U876" s="77">
        <f t="shared" ca="1" si="237"/>
        <v>0</v>
      </c>
      <c r="V876" s="79">
        <f t="shared" ca="1" si="223"/>
        <v>0</v>
      </c>
      <c r="W876" s="80"/>
      <c r="X876" s="81">
        <f t="shared" si="224"/>
        <v>0</v>
      </c>
      <c r="Y876" s="82"/>
      <c r="Z876" s="80"/>
      <c r="AA876" s="81">
        <f t="shared" si="225"/>
        <v>0</v>
      </c>
      <c r="AB876" s="82"/>
      <c r="AC876" s="80"/>
      <c r="AD876" s="81">
        <f t="shared" si="226"/>
        <v>0</v>
      </c>
      <c r="AE876" s="82"/>
      <c r="AF876" s="80"/>
      <c r="AG876" s="81">
        <f t="shared" si="227"/>
        <v>0</v>
      </c>
      <c r="AH876" s="82"/>
      <c r="AI876" s="80"/>
      <c r="AJ876" s="81">
        <f t="shared" si="228"/>
        <v>0</v>
      </c>
      <c r="AK876" s="82"/>
      <c r="AL876" s="80"/>
      <c r="AM876" s="81">
        <v>0</v>
      </c>
      <c r="AN876" s="82"/>
      <c r="AO876" s="80"/>
      <c r="AP876" s="81">
        <v>0</v>
      </c>
      <c r="AQ876" s="82"/>
      <c r="AR876" s="80"/>
      <c r="AS876" s="81">
        <f t="shared" si="229"/>
        <v>0</v>
      </c>
      <c r="AT876" s="82"/>
      <c r="AU876" s="80"/>
      <c r="AV876" s="81">
        <f t="shared" si="230"/>
        <v>0</v>
      </c>
      <c r="AW876" s="82"/>
      <c r="AX876" s="80"/>
      <c r="AY876" s="81">
        <f t="shared" si="231"/>
        <v>0</v>
      </c>
      <c r="AZ876" s="82"/>
      <c r="BA876" s="80"/>
      <c r="BB876" s="81">
        <f t="shared" si="232"/>
        <v>0</v>
      </c>
      <c r="BC876" s="82"/>
      <c r="BD876" s="80"/>
      <c r="BE876" s="81">
        <f t="shared" si="233"/>
        <v>0</v>
      </c>
      <c r="BF876" s="82"/>
      <c r="BG876" s="80"/>
      <c r="BH876" s="81">
        <f t="shared" si="234"/>
        <v>0</v>
      </c>
      <c r="BI876" s="82"/>
      <c r="BJ876" s="80"/>
      <c r="BK876" s="81">
        <f t="shared" si="235"/>
        <v>0</v>
      </c>
      <c r="BL876" s="82"/>
      <c r="BM876" s="80"/>
      <c r="BN876" s="81">
        <f t="shared" si="236"/>
        <v>0</v>
      </c>
      <c r="BO876" s="82"/>
    </row>
    <row r="877" spans="1:67" ht="23.25" hidden="1" customHeight="1" thickBot="1">
      <c r="A877" s="71">
        <v>85881</v>
      </c>
      <c r="B877" s="71" t="s">
        <v>2242</v>
      </c>
      <c r="C877" s="221" t="str">
        <f ca="1">IF(V877&gt;0,IF($C$12=B877,COUNT($C$12:C876,1),""),"")</f>
        <v/>
      </c>
      <c r="D877" s="221" t="str">
        <f ca="1">IF(V877&gt;0,IF($D$12=B877,COUNT($D$12:D876,1),""),"")</f>
        <v/>
      </c>
      <c r="E877" s="221" t="str">
        <f ca="1">IF(V877&gt;0,IF($E$12=B877,COUNT($E$12:E876,1),""),"")</f>
        <v/>
      </c>
      <c r="F877" s="221" t="str">
        <f ca="1">IF(V877&gt;0,IF($F$12=B877,COUNT($F$12:F876,1),""),"")</f>
        <v/>
      </c>
      <c r="G877" s="120">
        <v>410000400</v>
      </c>
      <c r="H877" s="115">
        <v>141505</v>
      </c>
      <c r="I877" s="116" t="s">
        <v>812</v>
      </c>
      <c r="J877" s="116" t="s">
        <v>154</v>
      </c>
      <c r="K877" s="324">
        <v>2158000</v>
      </c>
      <c r="L877" s="121">
        <v>421012</v>
      </c>
      <c r="M877" s="117" t="s">
        <v>1228</v>
      </c>
      <c r="N877" s="117" t="s">
        <v>154</v>
      </c>
      <c r="O877" s="324">
        <v>660000</v>
      </c>
      <c r="P877" s="77">
        <f ca="1">SUMIF($W$12:BO877,$P$11,W877:BO877)</f>
        <v>0</v>
      </c>
      <c r="Q877" s="77">
        <f ca="1">SUMIF($W$12:BP877,$P$11,X877:BP877)</f>
        <v>0</v>
      </c>
      <c r="R877" s="77">
        <f ca="1">SUMIF($W$12:BQ877,$P$11,Y877:BQ877)</f>
        <v>0</v>
      </c>
      <c r="S877" s="78">
        <f t="shared" ca="1" si="221"/>
        <v>0</v>
      </c>
      <c r="T877" s="77">
        <f t="shared" ca="1" si="222"/>
        <v>0</v>
      </c>
      <c r="U877" s="77">
        <f t="shared" ca="1" si="237"/>
        <v>0</v>
      </c>
      <c r="V877" s="79">
        <f t="shared" ca="1" si="223"/>
        <v>0</v>
      </c>
      <c r="W877" s="80"/>
      <c r="X877" s="81">
        <f t="shared" si="224"/>
        <v>0</v>
      </c>
      <c r="Y877" s="82"/>
      <c r="Z877" s="80"/>
      <c r="AA877" s="81">
        <f t="shared" si="225"/>
        <v>0</v>
      </c>
      <c r="AB877" s="82"/>
      <c r="AC877" s="80"/>
      <c r="AD877" s="81">
        <f t="shared" si="226"/>
        <v>0</v>
      </c>
      <c r="AE877" s="82"/>
      <c r="AF877" s="80"/>
      <c r="AG877" s="81">
        <f t="shared" si="227"/>
        <v>0</v>
      </c>
      <c r="AH877" s="82"/>
      <c r="AI877" s="80"/>
      <c r="AJ877" s="81">
        <f t="shared" si="228"/>
        <v>0</v>
      </c>
      <c r="AK877" s="82"/>
      <c r="AL877" s="80"/>
      <c r="AM877" s="81">
        <v>0</v>
      </c>
      <c r="AN877" s="82"/>
      <c r="AO877" s="80"/>
      <c r="AP877" s="81">
        <v>0</v>
      </c>
      <c r="AQ877" s="82"/>
      <c r="AR877" s="80"/>
      <c r="AS877" s="81">
        <f t="shared" si="229"/>
        <v>0</v>
      </c>
      <c r="AT877" s="82"/>
      <c r="AU877" s="80"/>
      <c r="AV877" s="81">
        <f t="shared" si="230"/>
        <v>0</v>
      </c>
      <c r="AW877" s="82"/>
      <c r="AX877" s="80"/>
      <c r="AY877" s="81">
        <f t="shared" si="231"/>
        <v>0</v>
      </c>
      <c r="AZ877" s="82"/>
      <c r="BA877" s="80"/>
      <c r="BB877" s="81">
        <f t="shared" si="232"/>
        <v>0</v>
      </c>
      <c r="BC877" s="82"/>
      <c r="BD877" s="80"/>
      <c r="BE877" s="81">
        <f t="shared" si="233"/>
        <v>0</v>
      </c>
      <c r="BF877" s="82"/>
      <c r="BG877" s="80"/>
      <c r="BH877" s="81">
        <f t="shared" si="234"/>
        <v>0</v>
      </c>
      <c r="BI877" s="82"/>
      <c r="BJ877" s="80"/>
      <c r="BK877" s="81">
        <f t="shared" si="235"/>
        <v>0</v>
      </c>
      <c r="BL877" s="82"/>
      <c r="BM877" s="80"/>
      <c r="BN877" s="81">
        <f t="shared" si="236"/>
        <v>0</v>
      </c>
      <c r="BO877" s="82"/>
    </row>
    <row r="878" spans="1:67" ht="23.25" hidden="1" customHeight="1" thickBot="1">
      <c r="A878" s="71">
        <v>85882</v>
      </c>
      <c r="B878" s="71" t="s">
        <v>2242</v>
      </c>
      <c r="C878" s="221" t="str">
        <f ca="1">IF(V878&gt;0,IF($C$12=B878,COUNT($C$12:C877,1),""),"")</f>
        <v/>
      </c>
      <c r="D878" s="221" t="str">
        <f ca="1">IF(V878&gt;0,IF($D$12=B878,COUNT($D$12:D877,1),""),"")</f>
        <v/>
      </c>
      <c r="E878" s="221" t="str">
        <f ca="1">IF(V878&gt;0,IF($E$12=B878,COUNT($E$12:E877,1),""),"")</f>
        <v/>
      </c>
      <c r="F878" s="221" t="str">
        <f ca="1">IF(V878&gt;0,IF($F$12=B878,COUNT($F$12:F877,1),""),"")</f>
        <v/>
      </c>
      <c r="G878" s="120">
        <v>410001100</v>
      </c>
      <c r="H878" s="115">
        <v>141506</v>
      </c>
      <c r="I878" s="116" t="s">
        <v>813</v>
      </c>
      <c r="J878" s="116" t="s">
        <v>154</v>
      </c>
      <c r="K878" s="324">
        <v>3405000</v>
      </c>
      <c r="L878" s="121">
        <v>421012</v>
      </c>
      <c r="M878" s="117" t="s">
        <v>1228</v>
      </c>
      <c r="N878" s="117" t="s">
        <v>154</v>
      </c>
      <c r="O878" s="324">
        <v>660000</v>
      </c>
      <c r="P878" s="77">
        <f ca="1">SUMIF($W$12:BO878,$P$11,W878:BO878)</f>
        <v>0</v>
      </c>
      <c r="Q878" s="77">
        <f ca="1">SUMIF($W$12:BP878,$P$11,X878:BP878)</f>
        <v>0</v>
      </c>
      <c r="R878" s="77">
        <f ca="1">SUMIF($W$12:BQ878,$P$11,Y878:BQ878)</f>
        <v>0</v>
      </c>
      <c r="S878" s="78">
        <f t="shared" ca="1" si="221"/>
        <v>0</v>
      </c>
      <c r="T878" s="77">
        <f t="shared" ca="1" si="222"/>
        <v>0</v>
      </c>
      <c r="U878" s="77">
        <f t="shared" ca="1" si="237"/>
        <v>0</v>
      </c>
      <c r="V878" s="79">
        <f t="shared" ca="1" si="223"/>
        <v>0</v>
      </c>
      <c r="W878" s="80"/>
      <c r="X878" s="81">
        <f t="shared" si="224"/>
        <v>0</v>
      </c>
      <c r="Y878" s="82"/>
      <c r="Z878" s="80"/>
      <c r="AA878" s="81">
        <f t="shared" si="225"/>
        <v>0</v>
      </c>
      <c r="AB878" s="82"/>
      <c r="AC878" s="80"/>
      <c r="AD878" s="81">
        <f t="shared" si="226"/>
        <v>0</v>
      </c>
      <c r="AE878" s="82"/>
      <c r="AF878" s="80"/>
      <c r="AG878" s="81">
        <f t="shared" si="227"/>
        <v>0</v>
      </c>
      <c r="AH878" s="82"/>
      <c r="AI878" s="80"/>
      <c r="AJ878" s="81">
        <f t="shared" si="228"/>
        <v>0</v>
      </c>
      <c r="AK878" s="82"/>
      <c r="AL878" s="80"/>
      <c r="AM878" s="81">
        <v>0</v>
      </c>
      <c r="AN878" s="82"/>
      <c r="AO878" s="80"/>
      <c r="AP878" s="81">
        <v>0</v>
      </c>
      <c r="AQ878" s="82"/>
      <c r="AR878" s="80"/>
      <c r="AS878" s="81">
        <f t="shared" si="229"/>
        <v>0</v>
      </c>
      <c r="AT878" s="82"/>
      <c r="AU878" s="80"/>
      <c r="AV878" s="81">
        <f t="shared" si="230"/>
        <v>0</v>
      </c>
      <c r="AW878" s="82"/>
      <c r="AX878" s="80"/>
      <c r="AY878" s="81">
        <f t="shared" si="231"/>
        <v>0</v>
      </c>
      <c r="AZ878" s="82"/>
      <c r="BA878" s="80"/>
      <c r="BB878" s="81">
        <f t="shared" si="232"/>
        <v>0</v>
      </c>
      <c r="BC878" s="82"/>
      <c r="BD878" s="80"/>
      <c r="BE878" s="81">
        <f t="shared" si="233"/>
        <v>0</v>
      </c>
      <c r="BF878" s="82"/>
      <c r="BG878" s="80"/>
      <c r="BH878" s="81">
        <f t="shared" si="234"/>
        <v>0</v>
      </c>
      <c r="BI878" s="82"/>
      <c r="BJ878" s="80"/>
      <c r="BK878" s="81">
        <f t="shared" si="235"/>
        <v>0</v>
      </c>
      <c r="BL878" s="82"/>
      <c r="BM878" s="80"/>
      <c r="BN878" s="81">
        <f t="shared" si="236"/>
        <v>0</v>
      </c>
      <c r="BO878" s="82"/>
    </row>
    <row r="879" spans="1:67" ht="23.25" hidden="1" customHeight="1" thickBot="1">
      <c r="A879" s="71">
        <v>85883</v>
      </c>
      <c r="B879" s="71" t="s">
        <v>2242</v>
      </c>
      <c r="C879" s="221" t="str">
        <f ca="1">IF(V879&gt;0,IF($C$12=B879,COUNT($C$12:C878,1),""),"")</f>
        <v/>
      </c>
      <c r="D879" s="221" t="str">
        <f ca="1">IF(V879&gt;0,IF($D$12=B879,COUNT($D$12:D878,1),""),"")</f>
        <v/>
      </c>
      <c r="E879" s="221" t="str">
        <f ca="1">IF(V879&gt;0,IF($E$12=B879,COUNT($E$12:E878,1),""),"")</f>
        <v/>
      </c>
      <c r="F879" s="221" t="str">
        <f ca="1">IF(V879&gt;0,IF($F$12=B879,COUNT($F$12:F878,1),""),"")</f>
        <v/>
      </c>
      <c r="G879" s="120"/>
      <c r="H879" s="115">
        <v>141507</v>
      </c>
      <c r="I879" s="116" t="s">
        <v>814</v>
      </c>
      <c r="J879" s="116" t="s">
        <v>154</v>
      </c>
      <c r="K879" s="324">
        <v>4268000</v>
      </c>
      <c r="L879" s="121">
        <v>421012</v>
      </c>
      <c r="M879" s="117" t="s">
        <v>1228</v>
      </c>
      <c r="N879" s="117" t="s">
        <v>154</v>
      </c>
      <c r="O879" s="324">
        <v>660000</v>
      </c>
      <c r="P879" s="77">
        <f ca="1">SUMIF($W$12:BO879,$P$11,W879:BO879)</f>
        <v>0</v>
      </c>
      <c r="Q879" s="77">
        <f ca="1">SUMIF($W$12:BP879,$P$11,X879:BP879)</f>
        <v>0</v>
      </c>
      <c r="R879" s="77">
        <f ca="1">SUMIF($W$12:BQ879,$P$11,Y879:BQ879)</f>
        <v>0</v>
      </c>
      <c r="S879" s="78">
        <f t="shared" ca="1" si="221"/>
        <v>0</v>
      </c>
      <c r="T879" s="77">
        <f t="shared" ca="1" si="222"/>
        <v>0</v>
      </c>
      <c r="U879" s="77">
        <f t="shared" ca="1" si="237"/>
        <v>0</v>
      </c>
      <c r="V879" s="79">
        <f t="shared" ca="1" si="223"/>
        <v>0</v>
      </c>
      <c r="W879" s="80"/>
      <c r="X879" s="81">
        <f t="shared" si="224"/>
        <v>0</v>
      </c>
      <c r="Y879" s="82"/>
      <c r="Z879" s="80"/>
      <c r="AA879" s="81">
        <f t="shared" si="225"/>
        <v>0</v>
      </c>
      <c r="AB879" s="82"/>
      <c r="AC879" s="80"/>
      <c r="AD879" s="81">
        <f t="shared" si="226"/>
        <v>0</v>
      </c>
      <c r="AE879" s="82"/>
      <c r="AF879" s="80"/>
      <c r="AG879" s="81">
        <f t="shared" si="227"/>
        <v>0</v>
      </c>
      <c r="AH879" s="82"/>
      <c r="AI879" s="80"/>
      <c r="AJ879" s="81">
        <f t="shared" si="228"/>
        <v>0</v>
      </c>
      <c r="AK879" s="82"/>
      <c r="AL879" s="80"/>
      <c r="AM879" s="81">
        <v>0</v>
      </c>
      <c r="AN879" s="82"/>
      <c r="AO879" s="80"/>
      <c r="AP879" s="81">
        <v>0</v>
      </c>
      <c r="AQ879" s="82"/>
      <c r="AR879" s="80"/>
      <c r="AS879" s="81">
        <f t="shared" si="229"/>
        <v>0</v>
      </c>
      <c r="AT879" s="82"/>
      <c r="AU879" s="80"/>
      <c r="AV879" s="81">
        <f t="shared" si="230"/>
        <v>0</v>
      </c>
      <c r="AW879" s="82"/>
      <c r="AX879" s="80"/>
      <c r="AY879" s="81">
        <f t="shared" si="231"/>
        <v>0</v>
      </c>
      <c r="AZ879" s="82"/>
      <c r="BA879" s="80"/>
      <c r="BB879" s="81">
        <f t="shared" si="232"/>
        <v>0</v>
      </c>
      <c r="BC879" s="82"/>
      <c r="BD879" s="80"/>
      <c r="BE879" s="81">
        <f t="shared" si="233"/>
        <v>0</v>
      </c>
      <c r="BF879" s="82"/>
      <c r="BG879" s="80"/>
      <c r="BH879" s="81">
        <f t="shared" si="234"/>
        <v>0</v>
      </c>
      <c r="BI879" s="82"/>
      <c r="BJ879" s="80"/>
      <c r="BK879" s="81">
        <f t="shared" si="235"/>
        <v>0</v>
      </c>
      <c r="BL879" s="82"/>
      <c r="BM879" s="80"/>
      <c r="BN879" s="81">
        <f t="shared" si="236"/>
        <v>0</v>
      </c>
      <c r="BO879" s="82"/>
    </row>
    <row r="880" spans="1:67" ht="23.25" hidden="1" customHeight="1" thickBot="1">
      <c r="A880" s="71">
        <v>85884</v>
      </c>
      <c r="B880" s="71" t="s">
        <v>2242</v>
      </c>
      <c r="C880" s="221" t="str">
        <f ca="1">IF(V880&gt;0,IF($C$12=B880,COUNT($C$12:C879,1),""),"")</f>
        <v/>
      </c>
      <c r="D880" s="221" t="str">
        <f ca="1">IF(V880&gt;0,IF($D$12=B880,COUNT($D$12:D879,1),""),"")</f>
        <v/>
      </c>
      <c r="E880" s="221" t="str">
        <f ca="1">IF(V880&gt;0,IF($E$12=B880,COUNT($E$12:E879,1),""),"")</f>
        <v/>
      </c>
      <c r="F880" s="221" t="str">
        <f ca="1">IF(V880&gt;0,IF($F$12=B880,COUNT($F$12:F879,1),""),"")</f>
        <v/>
      </c>
      <c r="G880" s="120"/>
      <c r="H880" s="115">
        <v>141508</v>
      </c>
      <c r="I880" s="116" t="s">
        <v>815</v>
      </c>
      <c r="J880" s="116" t="s">
        <v>154</v>
      </c>
      <c r="K880" s="324">
        <v>5165000</v>
      </c>
      <c r="L880" s="121">
        <v>421012</v>
      </c>
      <c r="M880" s="117" t="s">
        <v>1228</v>
      </c>
      <c r="N880" s="117" t="s">
        <v>154</v>
      </c>
      <c r="O880" s="324">
        <v>660000</v>
      </c>
      <c r="P880" s="77">
        <f ca="1">SUMIF($W$12:BO880,$P$11,W880:BO880)</f>
        <v>0</v>
      </c>
      <c r="Q880" s="77">
        <f ca="1">SUMIF($W$12:BP880,$P$11,X880:BP880)</f>
        <v>0</v>
      </c>
      <c r="R880" s="77">
        <f ca="1">SUMIF($W$12:BQ880,$P$11,Y880:BQ880)</f>
        <v>0</v>
      </c>
      <c r="S880" s="78">
        <f t="shared" ca="1" si="221"/>
        <v>0</v>
      </c>
      <c r="T880" s="77">
        <f t="shared" ca="1" si="222"/>
        <v>0</v>
      </c>
      <c r="U880" s="77">
        <f t="shared" ca="1" si="237"/>
        <v>0</v>
      </c>
      <c r="V880" s="79">
        <f t="shared" ca="1" si="223"/>
        <v>0</v>
      </c>
      <c r="W880" s="80"/>
      <c r="X880" s="81">
        <f t="shared" si="224"/>
        <v>0</v>
      </c>
      <c r="Y880" s="82"/>
      <c r="Z880" s="80"/>
      <c r="AA880" s="81">
        <f t="shared" si="225"/>
        <v>0</v>
      </c>
      <c r="AB880" s="82"/>
      <c r="AC880" s="80"/>
      <c r="AD880" s="81">
        <f t="shared" si="226"/>
        <v>0</v>
      </c>
      <c r="AE880" s="82"/>
      <c r="AF880" s="80"/>
      <c r="AG880" s="81">
        <f t="shared" si="227"/>
        <v>0</v>
      </c>
      <c r="AH880" s="82"/>
      <c r="AI880" s="80"/>
      <c r="AJ880" s="81">
        <f t="shared" si="228"/>
        <v>0</v>
      </c>
      <c r="AK880" s="82"/>
      <c r="AL880" s="80"/>
      <c r="AM880" s="81">
        <v>0</v>
      </c>
      <c r="AN880" s="82"/>
      <c r="AO880" s="80"/>
      <c r="AP880" s="81">
        <v>0</v>
      </c>
      <c r="AQ880" s="82"/>
      <c r="AR880" s="80"/>
      <c r="AS880" s="81">
        <f t="shared" si="229"/>
        <v>0</v>
      </c>
      <c r="AT880" s="82"/>
      <c r="AU880" s="80"/>
      <c r="AV880" s="81">
        <f t="shared" si="230"/>
        <v>0</v>
      </c>
      <c r="AW880" s="82"/>
      <c r="AX880" s="80"/>
      <c r="AY880" s="81">
        <f t="shared" si="231"/>
        <v>0</v>
      </c>
      <c r="AZ880" s="82"/>
      <c r="BA880" s="80"/>
      <c r="BB880" s="81">
        <f t="shared" si="232"/>
        <v>0</v>
      </c>
      <c r="BC880" s="82"/>
      <c r="BD880" s="80"/>
      <c r="BE880" s="81">
        <f t="shared" si="233"/>
        <v>0</v>
      </c>
      <c r="BF880" s="82"/>
      <c r="BG880" s="80"/>
      <c r="BH880" s="81">
        <f t="shared" si="234"/>
        <v>0</v>
      </c>
      <c r="BI880" s="82"/>
      <c r="BJ880" s="80"/>
      <c r="BK880" s="81">
        <f t="shared" si="235"/>
        <v>0</v>
      </c>
      <c r="BL880" s="82"/>
      <c r="BM880" s="80"/>
      <c r="BN880" s="81">
        <f t="shared" si="236"/>
        <v>0</v>
      </c>
      <c r="BO880" s="82"/>
    </row>
    <row r="881" spans="1:67" ht="23.25" hidden="1" customHeight="1" thickBot="1">
      <c r="A881" s="71">
        <v>85885</v>
      </c>
      <c r="B881" s="71" t="s">
        <v>2242</v>
      </c>
      <c r="C881" s="221" t="str">
        <f ca="1">IF(V881&gt;0,IF($C$12=B881,COUNT($C$12:C880,1),""),"")</f>
        <v/>
      </c>
      <c r="D881" s="221" t="str">
        <f ca="1">IF(V881&gt;0,IF($D$12=B881,COUNT($D$12:D880,1),""),"")</f>
        <v/>
      </c>
      <c r="E881" s="221" t="str">
        <f ca="1">IF(V881&gt;0,IF($E$12=B881,COUNT($E$12:E880,1),""),"")</f>
        <v/>
      </c>
      <c r="F881" s="221" t="str">
        <f ca="1">IF(V881&gt;0,IF($F$12=B881,COUNT($F$12:F880,1),""),"")</f>
        <v/>
      </c>
      <c r="G881" s="120"/>
      <c r="H881" s="115">
        <v>141511</v>
      </c>
      <c r="I881" s="116" t="s">
        <v>1699</v>
      </c>
      <c r="J881" s="116" t="s">
        <v>154</v>
      </c>
      <c r="K881" s="324">
        <v>628500</v>
      </c>
      <c r="L881" s="121">
        <v>421012</v>
      </c>
      <c r="M881" s="117" t="s">
        <v>1228</v>
      </c>
      <c r="N881" s="117" t="s">
        <v>154</v>
      </c>
      <c r="O881" s="324">
        <v>660000</v>
      </c>
      <c r="P881" s="77">
        <f ca="1">SUMIF($W$12:BO881,$P$11,W881:BO881)</f>
        <v>0</v>
      </c>
      <c r="Q881" s="77">
        <f ca="1">SUMIF($W$12:BP881,$P$11,X881:BP881)</f>
        <v>0</v>
      </c>
      <c r="R881" s="77">
        <f ca="1">SUMIF($W$12:BQ881,$P$11,Y881:BQ881)</f>
        <v>0</v>
      </c>
      <c r="S881" s="78">
        <f t="shared" ca="1" si="221"/>
        <v>0</v>
      </c>
      <c r="T881" s="77">
        <f t="shared" ca="1" si="222"/>
        <v>0</v>
      </c>
      <c r="U881" s="77">
        <f t="shared" ca="1" si="237"/>
        <v>0</v>
      </c>
      <c r="V881" s="79">
        <f t="shared" ca="1" si="223"/>
        <v>0</v>
      </c>
      <c r="W881" s="80"/>
      <c r="X881" s="81">
        <f t="shared" si="224"/>
        <v>0</v>
      </c>
      <c r="Y881" s="82"/>
      <c r="Z881" s="80"/>
      <c r="AA881" s="81">
        <f t="shared" si="225"/>
        <v>0</v>
      </c>
      <c r="AB881" s="82"/>
      <c r="AC881" s="80"/>
      <c r="AD881" s="81">
        <f t="shared" si="226"/>
        <v>0</v>
      </c>
      <c r="AE881" s="82"/>
      <c r="AF881" s="80"/>
      <c r="AG881" s="81">
        <f t="shared" si="227"/>
        <v>0</v>
      </c>
      <c r="AH881" s="82"/>
      <c r="AI881" s="80"/>
      <c r="AJ881" s="81">
        <f t="shared" si="228"/>
        <v>0</v>
      </c>
      <c r="AK881" s="82"/>
      <c r="AL881" s="80"/>
      <c r="AM881" s="81">
        <v>0</v>
      </c>
      <c r="AN881" s="82"/>
      <c r="AO881" s="80"/>
      <c r="AP881" s="81">
        <v>0</v>
      </c>
      <c r="AQ881" s="82"/>
      <c r="AR881" s="80"/>
      <c r="AS881" s="81">
        <f t="shared" si="229"/>
        <v>0</v>
      </c>
      <c r="AT881" s="82"/>
      <c r="AU881" s="80"/>
      <c r="AV881" s="81">
        <f t="shared" si="230"/>
        <v>0</v>
      </c>
      <c r="AW881" s="82"/>
      <c r="AX881" s="80"/>
      <c r="AY881" s="81">
        <f t="shared" si="231"/>
        <v>0</v>
      </c>
      <c r="AZ881" s="82"/>
      <c r="BA881" s="80"/>
      <c r="BB881" s="81">
        <f t="shared" si="232"/>
        <v>0</v>
      </c>
      <c r="BC881" s="82"/>
      <c r="BD881" s="80"/>
      <c r="BE881" s="81">
        <f t="shared" si="233"/>
        <v>0</v>
      </c>
      <c r="BF881" s="82"/>
      <c r="BG881" s="80"/>
      <c r="BH881" s="81">
        <f t="shared" si="234"/>
        <v>0</v>
      </c>
      <c r="BI881" s="82"/>
      <c r="BJ881" s="80"/>
      <c r="BK881" s="81">
        <f t="shared" si="235"/>
        <v>0</v>
      </c>
      <c r="BL881" s="82"/>
      <c r="BM881" s="80"/>
      <c r="BN881" s="81">
        <f t="shared" si="236"/>
        <v>0</v>
      </c>
      <c r="BO881" s="82"/>
    </row>
    <row r="882" spans="1:67" ht="23.25" hidden="1" customHeight="1" thickBot="1">
      <c r="A882" s="71">
        <v>85886</v>
      </c>
      <c r="B882" s="71" t="s">
        <v>2242</v>
      </c>
      <c r="C882" s="221" t="str">
        <f ca="1">IF(V882&gt;0,IF($C$12=B882,COUNT($C$12:C881,1),""),"")</f>
        <v/>
      </c>
      <c r="D882" s="221" t="str">
        <f ca="1">IF(V882&gt;0,IF($D$12=B882,COUNT($D$12:D881,1),""),"")</f>
        <v/>
      </c>
      <c r="E882" s="221" t="str">
        <f ca="1">IF(V882&gt;0,IF($E$12=B882,COUNT($E$12:E881,1),""),"")</f>
        <v/>
      </c>
      <c r="F882" s="221" t="str">
        <f ca="1">IF(V882&gt;0,IF($F$12=B882,COUNT($F$12:F881,1),""),"")</f>
        <v/>
      </c>
      <c r="G882" s="120">
        <v>100000476</v>
      </c>
      <c r="H882" s="115">
        <v>141804</v>
      </c>
      <c r="I882" s="116" t="s">
        <v>816</v>
      </c>
      <c r="J882" s="116" t="s">
        <v>546</v>
      </c>
      <c r="K882" s="324">
        <v>10304000</v>
      </c>
      <c r="L882" s="121">
        <v>423201</v>
      </c>
      <c r="M882" s="117" t="s">
        <v>1416</v>
      </c>
      <c r="N882" s="117" t="s">
        <v>546</v>
      </c>
      <c r="O882" s="324">
        <v>566000</v>
      </c>
      <c r="P882" s="77">
        <f ca="1">SUMIF($W$12:BO882,$P$11,W882:BO882)</f>
        <v>0</v>
      </c>
      <c r="Q882" s="77">
        <f ca="1">SUMIF($W$12:BP882,$P$11,X882:BP882)</f>
        <v>0</v>
      </c>
      <c r="R882" s="77">
        <f ca="1">SUMIF($W$12:BQ882,$P$11,Y882:BQ882)</f>
        <v>0</v>
      </c>
      <c r="S882" s="78">
        <f t="shared" ca="1" si="221"/>
        <v>0</v>
      </c>
      <c r="T882" s="77">
        <f t="shared" ca="1" si="222"/>
        <v>0</v>
      </c>
      <c r="U882" s="77">
        <f t="shared" ca="1" si="237"/>
        <v>0</v>
      </c>
      <c r="V882" s="79">
        <f t="shared" ca="1" si="223"/>
        <v>0</v>
      </c>
      <c r="W882" s="80"/>
      <c r="X882" s="81">
        <f t="shared" si="224"/>
        <v>0</v>
      </c>
      <c r="Y882" s="82"/>
      <c r="Z882" s="80"/>
      <c r="AA882" s="81">
        <f t="shared" si="225"/>
        <v>0</v>
      </c>
      <c r="AB882" s="82"/>
      <c r="AC882" s="80"/>
      <c r="AD882" s="81">
        <f t="shared" si="226"/>
        <v>0</v>
      </c>
      <c r="AE882" s="82"/>
      <c r="AF882" s="80"/>
      <c r="AG882" s="81">
        <f t="shared" si="227"/>
        <v>0</v>
      </c>
      <c r="AH882" s="82"/>
      <c r="AI882" s="80"/>
      <c r="AJ882" s="81">
        <f t="shared" si="228"/>
        <v>0</v>
      </c>
      <c r="AK882" s="82"/>
      <c r="AL882" s="80"/>
      <c r="AM882" s="81">
        <v>0</v>
      </c>
      <c r="AN882" s="82"/>
      <c r="AO882" s="80"/>
      <c r="AP882" s="81">
        <v>0</v>
      </c>
      <c r="AQ882" s="82"/>
      <c r="AR882" s="80"/>
      <c r="AS882" s="81">
        <f t="shared" si="229"/>
        <v>0</v>
      </c>
      <c r="AT882" s="82"/>
      <c r="AU882" s="80"/>
      <c r="AV882" s="81">
        <f t="shared" si="230"/>
        <v>0</v>
      </c>
      <c r="AW882" s="82"/>
      <c r="AX882" s="80"/>
      <c r="AY882" s="81">
        <f t="shared" si="231"/>
        <v>0</v>
      </c>
      <c r="AZ882" s="82"/>
      <c r="BA882" s="80"/>
      <c r="BB882" s="81">
        <f t="shared" si="232"/>
        <v>0</v>
      </c>
      <c r="BC882" s="82"/>
      <c r="BD882" s="80"/>
      <c r="BE882" s="81">
        <f t="shared" si="233"/>
        <v>0</v>
      </c>
      <c r="BF882" s="82"/>
      <c r="BG882" s="80"/>
      <c r="BH882" s="81">
        <f t="shared" si="234"/>
        <v>0</v>
      </c>
      <c r="BI882" s="82"/>
      <c r="BJ882" s="80"/>
      <c r="BK882" s="81">
        <f t="shared" si="235"/>
        <v>0</v>
      </c>
      <c r="BL882" s="82"/>
      <c r="BM882" s="80"/>
      <c r="BN882" s="81">
        <f t="shared" si="236"/>
        <v>0</v>
      </c>
      <c r="BO882" s="82"/>
    </row>
    <row r="883" spans="1:67" ht="23.25" hidden="1" customHeight="1" thickBot="1">
      <c r="A883" s="71">
        <v>85887</v>
      </c>
      <c r="B883" s="71" t="s">
        <v>2242</v>
      </c>
      <c r="C883" s="221" t="str">
        <f ca="1">IF(V883&gt;0,IF($C$12=B883,COUNT($C$12:C882,1),""),"")</f>
        <v/>
      </c>
      <c r="D883" s="221" t="str">
        <f ca="1">IF(V883&gt;0,IF($D$12=B883,COUNT($D$12:D882,1),""),"")</f>
        <v/>
      </c>
      <c r="E883" s="221" t="str">
        <f ca="1">IF(V883&gt;0,IF($E$12=B883,COUNT($E$12:E882,1),""),"")</f>
        <v/>
      </c>
      <c r="F883" s="221" t="str">
        <f ca="1">IF(V883&gt;0,IF($F$12=B883,COUNT($F$12:F882,1),""),"")</f>
        <v/>
      </c>
      <c r="G883" s="120"/>
      <c r="H883" s="115">
        <v>141812</v>
      </c>
      <c r="I883" s="116" t="s">
        <v>817</v>
      </c>
      <c r="J883" s="116" t="s">
        <v>154</v>
      </c>
      <c r="K883" s="324">
        <v>299000</v>
      </c>
      <c r="L883" s="121">
        <v>421013</v>
      </c>
      <c r="M883" s="117" t="s">
        <v>1229</v>
      </c>
      <c r="N883" s="117" t="s">
        <v>154</v>
      </c>
      <c r="O883" s="324">
        <v>7080</v>
      </c>
      <c r="P883" s="77">
        <f ca="1">SUMIF($W$12:BO883,$P$11,W883:BO883)</f>
        <v>0</v>
      </c>
      <c r="Q883" s="77">
        <f ca="1">SUMIF($W$12:BP883,$P$11,X883:BP883)</f>
        <v>0</v>
      </c>
      <c r="R883" s="77">
        <f ca="1">SUMIF($W$12:BQ883,$P$11,Y883:BQ883)</f>
        <v>0</v>
      </c>
      <c r="S883" s="78">
        <f t="shared" ca="1" si="221"/>
        <v>0</v>
      </c>
      <c r="T883" s="77">
        <f t="shared" ca="1" si="222"/>
        <v>0</v>
      </c>
      <c r="U883" s="77">
        <f t="shared" ca="1" si="237"/>
        <v>0</v>
      </c>
      <c r="V883" s="79">
        <f t="shared" ca="1" si="223"/>
        <v>0</v>
      </c>
      <c r="W883" s="80"/>
      <c r="X883" s="81">
        <f t="shared" si="224"/>
        <v>0</v>
      </c>
      <c r="Y883" s="82"/>
      <c r="Z883" s="80"/>
      <c r="AA883" s="81">
        <f t="shared" si="225"/>
        <v>0</v>
      </c>
      <c r="AB883" s="82"/>
      <c r="AC883" s="80"/>
      <c r="AD883" s="81">
        <f t="shared" si="226"/>
        <v>0</v>
      </c>
      <c r="AE883" s="82"/>
      <c r="AF883" s="80"/>
      <c r="AG883" s="81">
        <f t="shared" si="227"/>
        <v>0</v>
      </c>
      <c r="AH883" s="82"/>
      <c r="AI883" s="80"/>
      <c r="AJ883" s="81">
        <f t="shared" si="228"/>
        <v>0</v>
      </c>
      <c r="AK883" s="82"/>
      <c r="AL883" s="80"/>
      <c r="AM883" s="81">
        <v>0</v>
      </c>
      <c r="AN883" s="82"/>
      <c r="AO883" s="80"/>
      <c r="AP883" s="81">
        <v>0</v>
      </c>
      <c r="AQ883" s="82"/>
      <c r="AR883" s="80"/>
      <c r="AS883" s="81">
        <f t="shared" si="229"/>
        <v>0</v>
      </c>
      <c r="AT883" s="82"/>
      <c r="AU883" s="80"/>
      <c r="AV883" s="81">
        <f t="shared" si="230"/>
        <v>0</v>
      </c>
      <c r="AW883" s="82"/>
      <c r="AX883" s="80"/>
      <c r="AY883" s="81">
        <f t="shared" si="231"/>
        <v>0</v>
      </c>
      <c r="AZ883" s="82"/>
      <c r="BA883" s="80"/>
      <c r="BB883" s="81">
        <f t="shared" si="232"/>
        <v>0</v>
      </c>
      <c r="BC883" s="82"/>
      <c r="BD883" s="80"/>
      <c r="BE883" s="81">
        <f t="shared" si="233"/>
        <v>0</v>
      </c>
      <c r="BF883" s="82"/>
      <c r="BG883" s="80"/>
      <c r="BH883" s="81">
        <f t="shared" si="234"/>
        <v>0</v>
      </c>
      <c r="BI883" s="82"/>
      <c r="BJ883" s="80"/>
      <c r="BK883" s="81">
        <f t="shared" si="235"/>
        <v>0</v>
      </c>
      <c r="BL883" s="82"/>
      <c r="BM883" s="80"/>
      <c r="BN883" s="81">
        <f t="shared" si="236"/>
        <v>0</v>
      </c>
      <c r="BO883" s="82"/>
    </row>
    <row r="884" spans="1:67" ht="23.25" hidden="1" customHeight="1" thickBot="1">
      <c r="A884" s="71">
        <v>85888</v>
      </c>
      <c r="B884" s="71" t="s">
        <v>2242</v>
      </c>
      <c r="C884" s="221" t="str">
        <f ca="1">IF(V884&gt;0,IF($C$12=B884,COUNT($C$12:C883,1),""),"")</f>
        <v/>
      </c>
      <c r="D884" s="221" t="str">
        <f ca="1">IF(V884&gt;0,IF($D$12=B884,COUNT($D$12:D883,1),""),"")</f>
        <v/>
      </c>
      <c r="E884" s="221" t="str">
        <f ca="1">IF(V884&gt;0,IF($E$12=B884,COUNT($E$12:E883,1),""),"")</f>
        <v/>
      </c>
      <c r="F884" s="221" t="str">
        <f ca="1">IF(V884&gt;0,IF($F$12=B884,COUNT($F$12:F883,1),""),"")</f>
        <v/>
      </c>
      <c r="G884" s="120" t="s">
        <v>1824</v>
      </c>
      <c r="H884" s="115">
        <v>150502</v>
      </c>
      <c r="I884" s="116" t="s">
        <v>818</v>
      </c>
      <c r="J884" s="116" t="s">
        <v>153</v>
      </c>
      <c r="K884" s="324">
        <v>5460000</v>
      </c>
      <c r="L884" s="121">
        <v>422001</v>
      </c>
      <c r="M884" s="117" t="s">
        <v>1300</v>
      </c>
      <c r="N884" s="117" t="s">
        <v>153</v>
      </c>
      <c r="O884" s="324">
        <v>1269000</v>
      </c>
      <c r="P884" s="77">
        <f ca="1">SUMIF($W$12:BO884,$P$11,W884:BO884)</f>
        <v>0</v>
      </c>
      <c r="Q884" s="77">
        <f ca="1">SUMIF($W$12:BP884,$P$11,X884:BP884)</f>
        <v>0</v>
      </c>
      <c r="R884" s="77">
        <f ca="1">SUMIF($W$12:BQ884,$P$11,Y884:BQ884)</f>
        <v>0</v>
      </c>
      <c r="S884" s="78">
        <f t="shared" ca="1" si="221"/>
        <v>0</v>
      </c>
      <c r="T884" s="77">
        <f t="shared" ca="1" si="222"/>
        <v>0</v>
      </c>
      <c r="U884" s="77">
        <f t="shared" ca="1" si="237"/>
        <v>0</v>
      </c>
      <c r="V884" s="79">
        <f t="shared" ca="1" si="223"/>
        <v>0</v>
      </c>
      <c r="W884" s="80"/>
      <c r="X884" s="81">
        <f t="shared" si="224"/>
        <v>0</v>
      </c>
      <c r="Y884" s="82"/>
      <c r="Z884" s="80"/>
      <c r="AA884" s="81">
        <f t="shared" si="225"/>
        <v>0</v>
      </c>
      <c r="AB884" s="82"/>
      <c r="AC884" s="80"/>
      <c r="AD884" s="81">
        <f t="shared" si="226"/>
        <v>0</v>
      </c>
      <c r="AE884" s="82"/>
      <c r="AF884" s="80"/>
      <c r="AG884" s="81">
        <f t="shared" si="227"/>
        <v>0</v>
      </c>
      <c r="AH884" s="82"/>
      <c r="AI884" s="80"/>
      <c r="AJ884" s="81">
        <f t="shared" si="228"/>
        <v>0</v>
      </c>
      <c r="AK884" s="82"/>
      <c r="AL884" s="80"/>
      <c r="AM884" s="81">
        <v>0</v>
      </c>
      <c r="AN884" s="82"/>
      <c r="AO884" s="80"/>
      <c r="AP884" s="81">
        <v>0</v>
      </c>
      <c r="AQ884" s="82"/>
      <c r="AR884" s="80"/>
      <c r="AS884" s="81">
        <f t="shared" si="229"/>
        <v>0</v>
      </c>
      <c r="AT884" s="82"/>
      <c r="AU884" s="80"/>
      <c r="AV884" s="81">
        <f t="shared" si="230"/>
        <v>0</v>
      </c>
      <c r="AW884" s="82"/>
      <c r="AX884" s="80"/>
      <c r="AY884" s="81">
        <f t="shared" si="231"/>
        <v>0</v>
      </c>
      <c r="AZ884" s="82"/>
      <c r="BA884" s="80"/>
      <c r="BB884" s="81">
        <f t="shared" si="232"/>
        <v>0</v>
      </c>
      <c r="BC884" s="82"/>
      <c r="BD884" s="80"/>
      <c r="BE884" s="81">
        <f t="shared" si="233"/>
        <v>0</v>
      </c>
      <c r="BF884" s="82"/>
      <c r="BG884" s="80"/>
      <c r="BH884" s="81">
        <f t="shared" si="234"/>
        <v>0</v>
      </c>
      <c r="BI884" s="82"/>
      <c r="BJ884" s="80"/>
      <c r="BK884" s="81">
        <f t="shared" si="235"/>
        <v>0</v>
      </c>
      <c r="BL884" s="82"/>
      <c r="BM884" s="80"/>
      <c r="BN884" s="81">
        <f t="shared" si="236"/>
        <v>0</v>
      </c>
      <c r="BO884" s="82"/>
    </row>
    <row r="885" spans="1:67" ht="23.25" hidden="1" customHeight="1" thickBot="1">
      <c r="A885" s="71">
        <v>85889</v>
      </c>
      <c r="B885" s="71" t="s">
        <v>2242</v>
      </c>
      <c r="C885" s="221" t="str">
        <f ca="1">IF(V885&gt;0,IF($C$12=B885,COUNT($C$12:C884,1),""),"")</f>
        <v/>
      </c>
      <c r="D885" s="221" t="str">
        <f ca="1">IF(V885&gt;0,IF($D$12=B885,COUNT($D$12:D884,1),""),"")</f>
        <v/>
      </c>
      <c r="E885" s="221" t="str">
        <f ca="1">IF(V885&gt;0,IF($E$12=B885,COUNT($E$12:E884,1),""),"")</f>
        <v/>
      </c>
      <c r="F885" s="221" t="str">
        <f ca="1">IF(V885&gt;0,IF($F$12=B885,COUNT($F$12:F884,1),""),"")</f>
        <v/>
      </c>
      <c r="G885" s="120">
        <v>632000123</v>
      </c>
      <c r="H885" s="115">
        <v>150503</v>
      </c>
      <c r="I885" s="116" t="s">
        <v>819</v>
      </c>
      <c r="J885" s="116" t="s">
        <v>153</v>
      </c>
      <c r="K885" s="324">
        <v>42000000</v>
      </c>
      <c r="L885" s="121">
        <v>422001</v>
      </c>
      <c r="M885" s="117" t="s">
        <v>1300</v>
      </c>
      <c r="N885" s="117" t="s">
        <v>153</v>
      </c>
      <c r="O885" s="324">
        <v>1269000</v>
      </c>
      <c r="P885" s="77">
        <f ca="1">SUMIF($W$12:BO885,$P$11,W885:BO885)</f>
        <v>0</v>
      </c>
      <c r="Q885" s="77">
        <f ca="1">SUMIF($W$12:BP885,$P$11,X885:BP885)</f>
        <v>0</v>
      </c>
      <c r="R885" s="77">
        <f ca="1">SUMIF($W$12:BQ885,$P$11,Y885:BQ885)</f>
        <v>0</v>
      </c>
      <c r="S885" s="78">
        <f t="shared" ca="1" si="221"/>
        <v>0</v>
      </c>
      <c r="T885" s="77">
        <f t="shared" ca="1" si="222"/>
        <v>0</v>
      </c>
      <c r="U885" s="77">
        <f t="shared" ca="1" si="237"/>
        <v>0</v>
      </c>
      <c r="V885" s="79">
        <f t="shared" ca="1" si="223"/>
        <v>0</v>
      </c>
      <c r="W885" s="80"/>
      <c r="X885" s="81">
        <f t="shared" si="224"/>
        <v>0</v>
      </c>
      <c r="Y885" s="82"/>
      <c r="Z885" s="80"/>
      <c r="AA885" s="81">
        <f t="shared" si="225"/>
        <v>0</v>
      </c>
      <c r="AB885" s="82"/>
      <c r="AC885" s="80"/>
      <c r="AD885" s="81">
        <f t="shared" si="226"/>
        <v>0</v>
      </c>
      <c r="AE885" s="82"/>
      <c r="AF885" s="80"/>
      <c r="AG885" s="81">
        <f t="shared" si="227"/>
        <v>0</v>
      </c>
      <c r="AH885" s="82"/>
      <c r="AI885" s="80"/>
      <c r="AJ885" s="81">
        <f t="shared" si="228"/>
        <v>0</v>
      </c>
      <c r="AK885" s="82"/>
      <c r="AL885" s="80"/>
      <c r="AM885" s="81">
        <v>0</v>
      </c>
      <c r="AN885" s="82"/>
      <c r="AO885" s="80"/>
      <c r="AP885" s="81">
        <v>0</v>
      </c>
      <c r="AQ885" s="82"/>
      <c r="AR885" s="80"/>
      <c r="AS885" s="81">
        <f t="shared" si="229"/>
        <v>0</v>
      </c>
      <c r="AT885" s="82"/>
      <c r="AU885" s="80"/>
      <c r="AV885" s="81">
        <f t="shared" si="230"/>
        <v>0</v>
      </c>
      <c r="AW885" s="82"/>
      <c r="AX885" s="80"/>
      <c r="AY885" s="81">
        <f t="shared" si="231"/>
        <v>0</v>
      </c>
      <c r="AZ885" s="82"/>
      <c r="BA885" s="80"/>
      <c r="BB885" s="81">
        <f t="shared" si="232"/>
        <v>0</v>
      </c>
      <c r="BC885" s="82"/>
      <c r="BD885" s="80"/>
      <c r="BE885" s="81">
        <f t="shared" si="233"/>
        <v>0</v>
      </c>
      <c r="BF885" s="82"/>
      <c r="BG885" s="80"/>
      <c r="BH885" s="81">
        <f t="shared" si="234"/>
        <v>0</v>
      </c>
      <c r="BI885" s="82"/>
      <c r="BJ885" s="80"/>
      <c r="BK885" s="81">
        <f t="shared" si="235"/>
        <v>0</v>
      </c>
      <c r="BL885" s="82"/>
      <c r="BM885" s="80"/>
      <c r="BN885" s="81">
        <f t="shared" si="236"/>
        <v>0</v>
      </c>
      <c r="BO885" s="82"/>
    </row>
    <row r="886" spans="1:67" ht="23.25" hidden="1" customHeight="1" thickBot="1">
      <c r="A886" s="71">
        <v>85891</v>
      </c>
      <c r="B886" s="71" t="s">
        <v>2242</v>
      </c>
      <c r="C886" s="221" t="str">
        <f ca="1">IF(V886&gt;0,IF($C$12=B886,COUNT($C$12:C885,1),""),"")</f>
        <v/>
      </c>
      <c r="D886" s="221" t="str">
        <f ca="1">IF(V886&gt;0,IF($D$12=B886,COUNT($D$12:D885,1),""),"")</f>
        <v/>
      </c>
      <c r="E886" s="221" t="str">
        <f ca="1">IF(V886&gt;0,IF($E$12=B886,COUNT($E$12:E885,1),""),"")</f>
        <v/>
      </c>
      <c r="F886" s="221" t="str">
        <f ca="1">IF(V886&gt;0,IF($F$12=B886,COUNT($F$12:F885,1),""),"")</f>
        <v/>
      </c>
      <c r="G886" s="120"/>
      <c r="H886" s="115">
        <v>150507</v>
      </c>
      <c r="I886" s="116" t="s">
        <v>1700</v>
      </c>
      <c r="J886" s="116" t="s">
        <v>153</v>
      </c>
      <c r="K886" s="324">
        <v>8300000</v>
      </c>
      <c r="L886" s="121">
        <v>422001</v>
      </c>
      <c r="M886" s="117" t="s">
        <v>1300</v>
      </c>
      <c r="N886" s="117" t="s">
        <v>153</v>
      </c>
      <c r="O886" s="324">
        <v>1269000</v>
      </c>
      <c r="P886" s="77">
        <f ca="1">SUMIF($W$12:BO886,$P$11,W886:BO886)</f>
        <v>0</v>
      </c>
      <c r="Q886" s="77">
        <f ca="1">SUMIF($W$12:BP886,$P$11,X886:BP886)</f>
        <v>0</v>
      </c>
      <c r="R886" s="77">
        <f ca="1">SUMIF($W$12:BQ886,$P$11,Y886:BQ886)</f>
        <v>0</v>
      </c>
      <c r="S886" s="78">
        <f t="shared" ca="1" si="221"/>
        <v>0</v>
      </c>
      <c r="T886" s="77">
        <f t="shared" ca="1" si="222"/>
        <v>0</v>
      </c>
      <c r="U886" s="77">
        <f t="shared" ca="1" si="237"/>
        <v>0</v>
      </c>
      <c r="V886" s="79">
        <f t="shared" ca="1" si="223"/>
        <v>0</v>
      </c>
      <c r="W886" s="80"/>
      <c r="X886" s="81">
        <f t="shared" si="224"/>
        <v>0</v>
      </c>
      <c r="Y886" s="82"/>
      <c r="Z886" s="80"/>
      <c r="AA886" s="81">
        <f t="shared" si="225"/>
        <v>0</v>
      </c>
      <c r="AB886" s="82"/>
      <c r="AC886" s="80"/>
      <c r="AD886" s="81">
        <f t="shared" si="226"/>
        <v>0</v>
      </c>
      <c r="AE886" s="82"/>
      <c r="AF886" s="80"/>
      <c r="AG886" s="81">
        <f t="shared" si="227"/>
        <v>0</v>
      </c>
      <c r="AH886" s="82"/>
      <c r="AI886" s="80"/>
      <c r="AJ886" s="81">
        <f t="shared" si="228"/>
        <v>0</v>
      </c>
      <c r="AK886" s="82"/>
      <c r="AL886" s="80"/>
      <c r="AM886" s="81">
        <v>0</v>
      </c>
      <c r="AN886" s="82"/>
      <c r="AO886" s="80"/>
      <c r="AP886" s="81">
        <v>0</v>
      </c>
      <c r="AQ886" s="82"/>
      <c r="AR886" s="80"/>
      <c r="AS886" s="81">
        <f t="shared" si="229"/>
        <v>0</v>
      </c>
      <c r="AT886" s="82"/>
      <c r="AU886" s="80"/>
      <c r="AV886" s="81">
        <f t="shared" si="230"/>
        <v>0</v>
      </c>
      <c r="AW886" s="82"/>
      <c r="AX886" s="80"/>
      <c r="AY886" s="81">
        <f t="shared" si="231"/>
        <v>0</v>
      </c>
      <c r="AZ886" s="82"/>
      <c r="BA886" s="80"/>
      <c r="BB886" s="81">
        <f t="shared" si="232"/>
        <v>0</v>
      </c>
      <c r="BC886" s="82"/>
      <c r="BD886" s="80"/>
      <c r="BE886" s="81">
        <f t="shared" si="233"/>
        <v>0</v>
      </c>
      <c r="BF886" s="82"/>
      <c r="BG886" s="80"/>
      <c r="BH886" s="81">
        <f t="shared" si="234"/>
        <v>0</v>
      </c>
      <c r="BI886" s="82"/>
      <c r="BJ886" s="80"/>
      <c r="BK886" s="81">
        <f t="shared" si="235"/>
        <v>0</v>
      </c>
      <c r="BL886" s="82"/>
      <c r="BM886" s="80"/>
      <c r="BN886" s="81">
        <f t="shared" si="236"/>
        <v>0</v>
      </c>
      <c r="BO886" s="82"/>
    </row>
    <row r="887" spans="1:67" ht="23.25" hidden="1" customHeight="1" thickBot="1">
      <c r="A887" s="71">
        <v>85892</v>
      </c>
      <c r="B887" s="71" t="s">
        <v>2242</v>
      </c>
      <c r="C887" s="221" t="str">
        <f ca="1">IF(V887&gt;0,IF($C$12=B887,COUNT($C$12:C886,1),""),"")</f>
        <v/>
      </c>
      <c r="D887" s="221" t="str">
        <f ca="1">IF(V887&gt;0,IF($D$12=B887,COUNT($D$12:D886,1),""),"")</f>
        <v/>
      </c>
      <c r="E887" s="221" t="str">
        <f ca="1">IF(V887&gt;0,IF($E$12=B887,COUNT($E$12:E886,1),""),"")</f>
        <v/>
      </c>
      <c r="F887" s="221" t="str">
        <f ca="1">IF(V887&gt;0,IF($F$12=B887,COUNT($F$12:F886,1),""),"")</f>
        <v/>
      </c>
      <c r="G887" s="120" t="s">
        <v>1825</v>
      </c>
      <c r="H887" s="115">
        <v>150601</v>
      </c>
      <c r="I887" s="116" t="s">
        <v>821</v>
      </c>
      <c r="J887" s="116" t="s">
        <v>153</v>
      </c>
      <c r="K887" s="324">
        <v>20000000</v>
      </c>
      <c r="L887" s="121">
        <v>422002</v>
      </c>
      <c r="M887" s="117" t="s">
        <v>1301</v>
      </c>
      <c r="N887" s="117" t="s">
        <v>153</v>
      </c>
      <c r="O887" s="324">
        <v>1476000</v>
      </c>
      <c r="P887" s="77">
        <f ca="1">SUMIF($W$12:BO887,$P$11,W887:BO887)</f>
        <v>0</v>
      </c>
      <c r="Q887" s="77">
        <f ca="1">SUMIF($W$12:BP887,$P$11,X887:BP887)</f>
        <v>0</v>
      </c>
      <c r="R887" s="77">
        <f ca="1">SUMIF($W$12:BQ887,$P$11,Y887:BQ887)</f>
        <v>0</v>
      </c>
      <c r="S887" s="78">
        <f t="shared" ca="1" si="221"/>
        <v>0</v>
      </c>
      <c r="T887" s="77">
        <f t="shared" ca="1" si="222"/>
        <v>0</v>
      </c>
      <c r="U887" s="77">
        <f t="shared" ca="1" si="237"/>
        <v>0</v>
      </c>
      <c r="V887" s="79">
        <f t="shared" ca="1" si="223"/>
        <v>0</v>
      </c>
      <c r="W887" s="80"/>
      <c r="X887" s="81">
        <f t="shared" si="224"/>
        <v>0</v>
      </c>
      <c r="Y887" s="82"/>
      <c r="Z887" s="80"/>
      <c r="AA887" s="81">
        <f t="shared" si="225"/>
        <v>0</v>
      </c>
      <c r="AB887" s="82"/>
      <c r="AC887" s="80"/>
      <c r="AD887" s="81">
        <f t="shared" si="226"/>
        <v>0</v>
      </c>
      <c r="AE887" s="82"/>
      <c r="AF887" s="80"/>
      <c r="AG887" s="81">
        <f t="shared" si="227"/>
        <v>0</v>
      </c>
      <c r="AH887" s="82"/>
      <c r="AI887" s="80"/>
      <c r="AJ887" s="81">
        <f t="shared" si="228"/>
        <v>0</v>
      </c>
      <c r="AK887" s="82"/>
      <c r="AL887" s="80"/>
      <c r="AM887" s="81">
        <v>0</v>
      </c>
      <c r="AN887" s="82"/>
      <c r="AO887" s="80"/>
      <c r="AP887" s="81">
        <v>0</v>
      </c>
      <c r="AQ887" s="82"/>
      <c r="AR887" s="80"/>
      <c r="AS887" s="81">
        <f t="shared" si="229"/>
        <v>0</v>
      </c>
      <c r="AT887" s="82"/>
      <c r="AU887" s="80"/>
      <c r="AV887" s="81">
        <f t="shared" si="230"/>
        <v>0</v>
      </c>
      <c r="AW887" s="82"/>
      <c r="AX887" s="80"/>
      <c r="AY887" s="81">
        <f t="shared" si="231"/>
        <v>0</v>
      </c>
      <c r="AZ887" s="82"/>
      <c r="BA887" s="80"/>
      <c r="BB887" s="81">
        <f t="shared" si="232"/>
        <v>0</v>
      </c>
      <c r="BC887" s="82"/>
      <c r="BD887" s="80"/>
      <c r="BE887" s="81">
        <f t="shared" si="233"/>
        <v>0</v>
      </c>
      <c r="BF887" s="82"/>
      <c r="BG887" s="80"/>
      <c r="BH887" s="81">
        <f t="shared" si="234"/>
        <v>0</v>
      </c>
      <c r="BI887" s="82"/>
      <c r="BJ887" s="80"/>
      <c r="BK887" s="81">
        <f t="shared" si="235"/>
        <v>0</v>
      </c>
      <c r="BL887" s="82"/>
      <c r="BM887" s="80"/>
      <c r="BN887" s="81">
        <f t="shared" si="236"/>
        <v>0</v>
      </c>
      <c r="BO887" s="82"/>
    </row>
    <row r="888" spans="1:67" ht="23.25" hidden="1" customHeight="1" thickBot="1">
      <c r="A888" s="71">
        <v>85893</v>
      </c>
      <c r="B888" s="71" t="s">
        <v>2242</v>
      </c>
      <c r="C888" s="221" t="str">
        <f ca="1">IF(V888&gt;0,IF($C$12=B888,COUNT($C$12:C887,1),""),"")</f>
        <v/>
      </c>
      <c r="D888" s="221" t="str">
        <f ca="1">IF(V888&gt;0,IF($D$12=B888,COUNT($D$12:D887,1),""),"")</f>
        <v/>
      </c>
      <c r="E888" s="221" t="str">
        <f ca="1">IF(V888&gt;0,IF($E$12=B888,COUNT($E$12:E887,1),""),"")</f>
        <v/>
      </c>
      <c r="F888" s="221" t="str">
        <f ca="1">IF(V888&gt;0,IF($F$12=B888,COUNT($F$12:F887,1),""),"")</f>
        <v/>
      </c>
      <c r="G888" s="120">
        <v>632000116</v>
      </c>
      <c r="H888" s="115">
        <v>150602</v>
      </c>
      <c r="I888" s="116" t="s">
        <v>822</v>
      </c>
      <c r="J888" s="116" t="s">
        <v>153</v>
      </c>
      <c r="K888" s="324">
        <v>54000000</v>
      </c>
      <c r="L888" s="121">
        <v>422002</v>
      </c>
      <c r="M888" s="117" t="s">
        <v>1301</v>
      </c>
      <c r="N888" s="117" t="s">
        <v>153</v>
      </c>
      <c r="O888" s="324">
        <v>1476000</v>
      </c>
      <c r="P888" s="77">
        <f ca="1">SUMIF($W$12:BO888,$P$11,W888:BO888)</f>
        <v>0</v>
      </c>
      <c r="Q888" s="77">
        <f ca="1">SUMIF($W$12:BP888,$P$11,X888:BP888)</f>
        <v>0</v>
      </c>
      <c r="R888" s="77">
        <f ca="1">SUMIF($W$12:BQ888,$P$11,Y888:BQ888)</f>
        <v>0</v>
      </c>
      <c r="S888" s="78">
        <f t="shared" ca="1" si="221"/>
        <v>0</v>
      </c>
      <c r="T888" s="77">
        <f t="shared" ca="1" si="222"/>
        <v>0</v>
      </c>
      <c r="U888" s="77">
        <f t="shared" ca="1" si="237"/>
        <v>0</v>
      </c>
      <c r="V888" s="79">
        <f t="shared" ca="1" si="223"/>
        <v>0</v>
      </c>
      <c r="W888" s="80"/>
      <c r="X888" s="81">
        <f t="shared" si="224"/>
        <v>0</v>
      </c>
      <c r="Y888" s="82"/>
      <c r="Z888" s="80"/>
      <c r="AA888" s="81">
        <f t="shared" si="225"/>
        <v>0</v>
      </c>
      <c r="AB888" s="82"/>
      <c r="AC888" s="80"/>
      <c r="AD888" s="81">
        <f t="shared" si="226"/>
        <v>0</v>
      </c>
      <c r="AE888" s="82"/>
      <c r="AF888" s="80"/>
      <c r="AG888" s="81">
        <f t="shared" si="227"/>
        <v>0</v>
      </c>
      <c r="AH888" s="82"/>
      <c r="AI888" s="80"/>
      <c r="AJ888" s="81">
        <f t="shared" si="228"/>
        <v>0</v>
      </c>
      <c r="AK888" s="82"/>
      <c r="AL888" s="80"/>
      <c r="AM888" s="81">
        <v>0</v>
      </c>
      <c r="AN888" s="82"/>
      <c r="AO888" s="80"/>
      <c r="AP888" s="81">
        <v>0</v>
      </c>
      <c r="AQ888" s="82"/>
      <c r="AR888" s="80"/>
      <c r="AS888" s="81">
        <f t="shared" si="229"/>
        <v>0</v>
      </c>
      <c r="AT888" s="82"/>
      <c r="AU888" s="80"/>
      <c r="AV888" s="81">
        <f t="shared" si="230"/>
        <v>0</v>
      </c>
      <c r="AW888" s="82"/>
      <c r="AX888" s="80"/>
      <c r="AY888" s="81">
        <f t="shared" si="231"/>
        <v>0</v>
      </c>
      <c r="AZ888" s="82"/>
      <c r="BA888" s="80"/>
      <c r="BB888" s="81">
        <f t="shared" si="232"/>
        <v>0</v>
      </c>
      <c r="BC888" s="82"/>
      <c r="BD888" s="80"/>
      <c r="BE888" s="81">
        <f t="shared" si="233"/>
        <v>0</v>
      </c>
      <c r="BF888" s="82"/>
      <c r="BG888" s="80"/>
      <c r="BH888" s="81">
        <f t="shared" si="234"/>
        <v>0</v>
      </c>
      <c r="BI888" s="82"/>
      <c r="BJ888" s="80"/>
      <c r="BK888" s="81">
        <f t="shared" si="235"/>
        <v>0</v>
      </c>
      <c r="BL888" s="82"/>
      <c r="BM888" s="80"/>
      <c r="BN888" s="81">
        <f t="shared" si="236"/>
        <v>0</v>
      </c>
      <c r="BO888" s="82"/>
    </row>
    <row r="889" spans="1:67" ht="45" hidden="1" customHeight="1" thickBot="1">
      <c r="A889" s="71">
        <v>85894</v>
      </c>
      <c r="B889" s="71" t="s">
        <v>2242</v>
      </c>
      <c r="C889" s="221" t="str">
        <f ca="1">IF(V889&gt;0,IF($C$12=B889,COUNT($C$12:C888,1),""),"")</f>
        <v/>
      </c>
      <c r="D889" s="221" t="str">
        <f ca="1">IF(V889&gt;0,IF($D$12=B889,COUNT($D$12:D888,1),""),"")</f>
        <v/>
      </c>
      <c r="E889" s="221" t="str">
        <f ca="1">IF(V889&gt;0,IF($E$12=B889,COUNT($E$12:E888,1),""),"")</f>
        <v/>
      </c>
      <c r="F889" s="221" t="str">
        <f ca="1">IF(V889&gt;0,IF($F$12=B889,COUNT($F$12:F888,1),""),"")</f>
        <v/>
      </c>
      <c r="G889" s="120">
        <v>639000550</v>
      </c>
      <c r="H889" s="115">
        <v>150604</v>
      </c>
      <c r="I889" s="116" t="s">
        <v>823</v>
      </c>
      <c r="J889" s="116" t="s">
        <v>153</v>
      </c>
      <c r="K889" s="324">
        <v>2000000</v>
      </c>
      <c r="L889" s="339" t="s">
        <v>1628</v>
      </c>
      <c r="M889" s="340" t="s">
        <v>1885</v>
      </c>
      <c r="N889" s="340" t="s">
        <v>153</v>
      </c>
      <c r="O889" s="341">
        <v>107900</v>
      </c>
      <c r="P889" s="77">
        <f ca="1">SUMIF($W$12:BO889,$P$11,W889:BO889)</f>
        <v>0</v>
      </c>
      <c r="Q889" s="77">
        <f ca="1">SUMIF($W$12:BP889,$P$11,X889:BP889)</f>
        <v>0</v>
      </c>
      <c r="R889" s="77">
        <v>0</v>
      </c>
      <c r="S889" s="78">
        <f t="shared" ca="1" si="221"/>
        <v>0</v>
      </c>
      <c r="T889" s="77">
        <f t="shared" ca="1" si="222"/>
        <v>0</v>
      </c>
      <c r="U889" s="77">
        <v>0</v>
      </c>
      <c r="V889" s="79">
        <f t="shared" ca="1" si="223"/>
        <v>0</v>
      </c>
      <c r="W889" s="80"/>
      <c r="X889" s="81">
        <f t="shared" si="224"/>
        <v>0</v>
      </c>
      <c r="Y889" s="82"/>
      <c r="Z889" s="80"/>
      <c r="AA889" s="81">
        <f t="shared" si="225"/>
        <v>0</v>
      </c>
      <c r="AB889" s="82"/>
      <c r="AC889" s="80"/>
      <c r="AD889" s="81">
        <f t="shared" si="226"/>
        <v>0</v>
      </c>
      <c r="AE889" s="82"/>
      <c r="AF889" s="80"/>
      <c r="AG889" s="81">
        <f t="shared" si="227"/>
        <v>0</v>
      </c>
      <c r="AH889" s="82"/>
      <c r="AI889" s="80"/>
      <c r="AJ889" s="81">
        <f t="shared" si="228"/>
        <v>0</v>
      </c>
      <c r="AK889" s="82"/>
      <c r="AL889" s="80"/>
      <c r="AM889" s="81">
        <v>0</v>
      </c>
      <c r="AN889" s="82"/>
      <c r="AO889" s="80"/>
      <c r="AP889" s="81">
        <v>0</v>
      </c>
      <c r="AQ889" s="82"/>
      <c r="AR889" s="80"/>
      <c r="AS889" s="81">
        <f t="shared" si="229"/>
        <v>0</v>
      </c>
      <c r="AT889" s="82"/>
      <c r="AU889" s="80"/>
      <c r="AV889" s="81">
        <f t="shared" si="230"/>
        <v>0</v>
      </c>
      <c r="AW889" s="82"/>
      <c r="AX889" s="80"/>
      <c r="AY889" s="81">
        <f t="shared" si="231"/>
        <v>0</v>
      </c>
      <c r="AZ889" s="82"/>
      <c r="BA889" s="80"/>
      <c r="BB889" s="81">
        <f t="shared" si="232"/>
        <v>0</v>
      </c>
      <c r="BC889" s="82"/>
      <c r="BD889" s="80"/>
      <c r="BE889" s="81">
        <f t="shared" si="233"/>
        <v>0</v>
      </c>
      <c r="BF889" s="82"/>
      <c r="BG889" s="80"/>
      <c r="BH889" s="81">
        <f t="shared" si="234"/>
        <v>0</v>
      </c>
      <c r="BI889" s="82"/>
      <c r="BJ889" s="80"/>
      <c r="BK889" s="81">
        <f t="shared" si="235"/>
        <v>0</v>
      </c>
      <c r="BL889" s="82"/>
      <c r="BM889" s="80"/>
      <c r="BN889" s="81">
        <f t="shared" si="236"/>
        <v>0</v>
      </c>
      <c r="BO889" s="82"/>
    </row>
    <row r="890" spans="1:67" ht="54" hidden="1" customHeight="1" thickBot="1">
      <c r="A890" s="71">
        <v>85895</v>
      </c>
      <c r="B890" s="71" t="s">
        <v>2242</v>
      </c>
      <c r="C890" s="221" t="str">
        <f ca="1">IF(V890&gt;0,IF($C$12=B890,COUNT($C$12:C889,1),""),"")</f>
        <v/>
      </c>
      <c r="D890" s="221" t="str">
        <f ca="1">IF(V890&gt;0,IF($D$12=B890,COUNT($D$12:D889,1),""),"")</f>
        <v/>
      </c>
      <c r="E890" s="221" t="str">
        <f ca="1">IF(V890&gt;0,IF($E$12=B890,COUNT($E$12:E889,1),""),"")</f>
        <v/>
      </c>
      <c r="F890" s="221" t="str">
        <f ca="1">IF(V890&gt;0,IF($F$12=B890,COUNT($F$12:F889,1),""),"")</f>
        <v/>
      </c>
      <c r="G890" s="120"/>
      <c r="H890" s="115">
        <v>150701</v>
      </c>
      <c r="I890" s="116" t="s">
        <v>824</v>
      </c>
      <c r="J890" s="116" t="s">
        <v>153</v>
      </c>
      <c r="K890" s="324">
        <v>21576000</v>
      </c>
      <c r="L890" s="121">
        <v>422003</v>
      </c>
      <c r="M890" s="117" t="s">
        <v>1302</v>
      </c>
      <c r="N890" s="117" t="s">
        <v>153</v>
      </c>
      <c r="O890" s="324">
        <v>2886000</v>
      </c>
      <c r="P890" s="77">
        <f ca="1">SUMIF($W$12:BO890,$P$11,W890:BO890)</f>
        <v>0</v>
      </c>
      <c r="Q890" s="77">
        <f ca="1">SUMIF($W$12:BP890,$P$11,X890:BP890)</f>
        <v>0</v>
      </c>
      <c r="R890" s="77">
        <f ca="1">SUMIF($W$12:BQ890,$P$11,Y890:BQ890)</f>
        <v>0</v>
      </c>
      <c r="S890" s="78">
        <f t="shared" ca="1" si="221"/>
        <v>0</v>
      </c>
      <c r="T890" s="77">
        <f t="shared" ca="1" si="222"/>
        <v>0</v>
      </c>
      <c r="U890" s="77">
        <f t="shared" ca="1" si="237"/>
        <v>0</v>
      </c>
      <c r="V890" s="79">
        <f t="shared" ca="1" si="223"/>
        <v>0</v>
      </c>
      <c r="W890" s="80"/>
      <c r="X890" s="81">
        <f t="shared" si="224"/>
        <v>0</v>
      </c>
      <c r="Y890" s="82"/>
      <c r="Z890" s="80"/>
      <c r="AA890" s="81">
        <f t="shared" si="225"/>
        <v>0</v>
      </c>
      <c r="AB890" s="82"/>
      <c r="AC890" s="80"/>
      <c r="AD890" s="81">
        <f t="shared" si="226"/>
        <v>0</v>
      </c>
      <c r="AE890" s="82"/>
      <c r="AF890" s="80"/>
      <c r="AG890" s="81">
        <f t="shared" si="227"/>
        <v>0</v>
      </c>
      <c r="AH890" s="82"/>
      <c r="AI890" s="80"/>
      <c r="AJ890" s="81">
        <f t="shared" si="228"/>
        <v>0</v>
      </c>
      <c r="AK890" s="82"/>
      <c r="AL890" s="80"/>
      <c r="AM890" s="81">
        <v>0</v>
      </c>
      <c r="AN890" s="82"/>
      <c r="AO890" s="80"/>
      <c r="AP890" s="81">
        <v>0</v>
      </c>
      <c r="AQ890" s="82"/>
      <c r="AR890" s="80"/>
      <c r="AS890" s="81">
        <f t="shared" si="229"/>
        <v>0</v>
      </c>
      <c r="AT890" s="82"/>
      <c r="AU890" s="80"/>
      <c r="AV890" s="81">
        <f t="shared" si="230"/>
        <v>0</v>
      </c>
      <c r="AW890" s="82"/>
      <c r="AX890" s="80"/>
      <c r="AY890" s="81">
        <f t="shared" si="231"/>
        <v>0</v>
      </c>
      <c r="AZ890" s="82"/>
      <c r="BA890" s="80"/>
      <c r="BB890" s="81">
        <f t="shared" si="232"/>
        <v>0</v>
      </c>
      <c r="BC890" s="82"/>
      <c r="BD890" s="80"/>
      <c r="BE890" s="81">
        <f t="shared" si="233"/>
        <v>0</v>
      </c>
      <c r="BF890" s="82"/>
      <c r="BG890" s="80"/>
      <c r="BH890" s="81">
        <f t="shared" si="234"/>
        <v>0</v>
      </c>
      <c r="BI890" s="82"/>
      <c r="BJ890" s="80"/>
      <c r="BK890" s="81">
        <f t="shared" si="235"/>
        <v>0</v>
      </c>
      <c r="BL890" s="82"/>
      <c r="BM890" s="80"/>
      <c r="BN890" s="81">
        <f t="shared" si="236"/>
        <v>0</v>
      </c>
      <c r="BO890" s="82"/>
    </row>
    <row r="891" spans="1:67" ht="64.5" hidden="1" customHeight="1" thickBot="1">
      <c r="A891" s="71">
        <v>85896</v>
      </c>
      <c r="B891" s="71" t="s">
        <v>2242</v>
      </c>
      <c r="C891" s="221" t="str">
        <f ca="1">IF(V891&gt;0,IF($C$12=B891,COUNT($C$12:C890,1),""),"")</f>
        <v/>
      </c>
      <c r="D891" s="221" t="str">
        <f ca="1">IF(V891&gt;0,IF($D$12=B891,COUNT($D$12:D890,1),""),"")</f>
        <v/>
      </c>
      <c r="E891" s="221" t="str">
        <f ca="1">IF(V891&gt;0,IF($E$12=B891,COUNT($E$12:E890,1),""),"")</f>
        <v/>
      </c>
      <c r="F891" s="221" t="str">
        <f ca="1">IF(V891&gt;0,IF($F$12=B891,COUNT($F$12:F890,1),""),"")</f>
        <v/>
      </c>
      <c r="G891" s="120">
        <v>632000133</v>
      </c>
      <c r="H891" s="115">
        <v>150702</v>
      </c>
      <c r="I891" s="116" t="s">
        <v>825</v>
      </c>
      <c r="J891" s="116" t="s">
        <v>153</v>
      </c>
      <c r="K891" s="324">
        <v>52000000</v>
      </c>
      <c r="L891" s="121">
        <v>422003</v>
      </c>
      <c r="M891" s="117" t="s">
        <v>1302</v>
      </c>
      <c r="N891" s="117" t="s">
        <v>153</v>
      </c>
      <c r="O891" s="324">
        <v>2886000</v>
      </c>
      <c r="P891" s="77">
        <f ca="1">SUMIF($W$12:BO891,$P$11,W891:BO891)</f>
        <v>0</v>
      </c>
      <c r="Q891" s="77">
        <f ca="1">SUMIF($W$12:BP891,$P$11,X891:BP891)</f>
        <v>0</v>
      </c>
      <c r="R891" s="77">
        <f ca="1">SUMIF($W$12:BQ891,$P$11,Y891:BQ891)</f>
        <v>0</v>
      </c>
      <c r="S891" s="78">
        <f t="shared" ref="S891:S950" ca="1" si="238">P891*K891</f>
        <v>0</v>
      </c>
      <c r="T891" s="77">
        <f t="shared" ref="T891:T950" ca="1" si="239">Q891*O891</f>
        <v>0</v>
      </c>
      <c r="U891" s="77">
        <f t="shared" ref="U891:U927" ca="1" si="240">R891*O891*0.6</f>
        <v>0</v>
      </c>
      <c r="V891" s="79">
        <f t="shared" ref="V891:V950" ca="1" si="241">SUM(S891:U891)</f>
        <v>0</v>
      </c>
      <c r="W891" s="80"/>
      <c r="X891" s="81">
        <f t="shared" si="224"/>
        <v>0</v>
      </c>
      <c r="Y891" s="82"/>
      <c r="Z891" s="80"/>
      <c r="AA891" s="81">
        <f t="shared" si="225"/>
        <v>0</v>
      </c>
      <c r="AB891" s="82"/>
      <c r="AC891" s="80"/>
      <c r="AD891" s="81">
        <f t="shared" si="226"/>
        <v>0</v>
      </c>
      <c r="AE891" s="82"/>
      <c r="AF891" s="80"/>
      <c r="AG891" s="81">
        <f t="shared" si="227"/>
        <v>0</v>
      </c>
      <c r="AH891" s="82"/>
      <c r="AI891" s="80"/>
      <c r="AJ891" s="81">
        <f t="shared" si="228"/>
        <v>0</v>
      </c>
      <c r="AK891" s="82"/>
      <c r="AL891" s="80"/>
      <c r="AM891" s="81">
        <v>0</v>
      </c>
      <c r="AN891" s="82"/>
      <c r="AO891" s="80"/>
      <c r="AP891" s="81">
        <v>0</v>
      </c>
      <c r="AQ891" s="82"/>
      <c r="AR891" s="80"/>
      <c r="AS891" s="81">
        <f t="shared" si="229"/>
        <v>0</v>
      </c>
      <c r="AT891" s="82"/>
      <c r="AU891" s="80"/>
      <c r="AV891" s="81">
        <f t="shared" si="230"/>
        <v>0</v>
      </c>
      <c r="AW891" s="82"/>
      <c r="AX891" s="80"/>
      <c r="AY891" s="81">
        <f t="shared" si="231"/>
        <v>0</v>
      </c>
      <c r="AZ891" s="82"/>
      <c r="BA891" s="80"/>
      <c r="BB891" s="81">
        <f t="shared" si="232"/>
        <v>0</v>
      </c>
      <c r="BC891" s="82"/>
      <c r="BD891" s="80"/>
      <c r="BE891" s="81">
        <f t="shared" si="233"/>
        <v>0</v>
      </c>
      <c r="BF891" s="82"/>
      <c r="BG891" s="80"/>
      <c r="BH891" s="81">
        <f t="shared" si="234"/>
        <v>0</v>
      </c>
      <c r="BI891" s="82"/>
      <c r="BJ891" s="80"/>
      <c r="BK891" s="81">
        <f t="shared" si="235"/>
        <v>0</v>
      </c>
      <c r="BL891" s="82"/>
      <c r="BM891" s="80"/>
      <c r="BN891" s="81">
        <f t="shared" si="236"/>
        <v>0</v>
      </c>
      <c r="BO891" s="82"/>
    </row>
    <row r="892" spans="1:67" ht="59.25" hidden="1" customHeight="1" thickBot="1">
      <c r="A892" s="71">
        <v>85897</v>
      </c>
      <c r="B892" s="71" t="s">
        <v>2242</v>
      </c>
      <c r="C892" s="221" t="str">
        <f ca="1">IF(V892&gt;0,IF($C$12=B892,COUNT($C$12:C891,1),""),"")</f>
        <v/>
      </c>
      <c r="D892" s="221" t="str">
        <f ca="1">IF(V892&gt;0,IF($D$12=B892,COUNT($D$12:D891,1),""),"")</f>
        <v/>
      </c>
      <c r="E892" s="221" t="str">
        <f ca="1">IF(V892&gt;0,IF($E$12=B892,COUNT($E$12:E891,1),""),"")</f>
        <v/>
      </c>
      <c r="F892" s="221" t="str">
        <f ca="1">IF(V892&gt;0,IF($F$12=B892,COUNT($F$12:F891,1),""),"")</f>
        <v/>
      </c>
      <c r="G892" s="120">
        <v>632000114</v>
      </c>
      <c r="H892" s="115">
        <v>150803</v>
      </c>
      <c r="I892" s="116" t="s">
        <v>826</v>
      </c>
      <c r="J892" s="116" t="s">
        <v>153</v>
      </c>
      <c r="K892" s="324">
        <v>91700000</v>
      </c>
      <c r="L892" s="121">
        <v>422004</v>
      </c>
      <c r="M892" s="117" t="s">
        <v>1303</v>
      </c>
      <c r="N892" s="117" t="s">
        <v>153</v>
      </c>
      <c r="O892" s="324">
        <v>4827000</v>
      </c>
      <c r="P892" s="77">
        <f ca="1">SUMIF($W$12:BO892,$P$11,W892:BO892)</f>
        <v>0</v>
      </c>
      <c r="Q892" s="77">
        <f ca="1">SUMIF($W$12:BP892,$P$11,X892:BP892)</f>
        <v>0</v>
      </c>
      <c r="R892" s="77">
        <f ca="1">SUMIF($W$12:BQ892,$P$11,Y892:BQ892)</f>
        <v>0</v>
      </c>
      <c r="S892" s="78">
        <f t="shared" ca="1" si="238"/>
        <v>0</v>
      </c>
      <c r="T892" s="77">
        <f t="shared" ca="1" si="239"/>
        <v>0</v>
      </c>
      <c r="U892" s="77">
        <f t="shared" ca="1" si="240"/>
        <v>0</v>
      </c>
      <c r="V892" s="79">
        <f t="shared" ca="1" si="241"/>
        <v>0</v>
      </c>
      <c r="W892" s="80"/>
      <c r="X892" s="81">
        <f t="shared" si="224"/>
        <v>0</v>
      </c>
      <c r="Y892" s="82"/>
      <c r="Z892" s="80"/>
      <c r="AA892" s="81">
        <f t="shared" si="225"/>
        <v>0</v>
      </c>
      <c r="AB892" s="82"/>
      <c r="AC892" s="80"/>
      <c r="AD892" s="81">
        <f t="shared" si="226"/>
        <v>0</v>
      </c>
      <c r="AE892" s="82"/>
      <c r="AF892" s="80"/>
      <c r="AG892" s="81">
        <f t="shared" si="227"/>
        <v>0</v>
      </c>
      <c r="AH892" s="82"/>
      <c r="AI892" s="80"/>
      <c r="AJ892" s="81">
        <f t="shared" si="228"/>
        <v>0</v>
      </c>
      <c r="AK892" s="82"/>
      <c r="AL892" s="80"/>
      <c r="AM892" s="81">
        <v>0</v>
      </c>
      <c r="AN892" s="82"/>
      <c r="AO892" s="80"/>
      <c r="AP892" s="81">
        <v>0</v>
      </c>
      <c r="AQ892" s="82"/>
      <c r="AR892" s="80"/>
      <c r="AS892" s="81">
        <f t="shared" si="229"/>
        <v>0</v>
      </c>
      <c r="AT892" s="82"/>
      <c r="AU892" s="80"/>
      <c r="AV892" s="81">
        <f t="shared" si="230"/>
        <v>0</v>
      </c>
      <c r="AW892" s="82"/>
      <c r="AX892" s="80"/>
      <c r="AY892" s="81">
        <f t="shared" si="231"/>
        <v>0</v>
      </c>
      <c r="AZ892" s="82"/>
      <c r="BA892" s="80"/>
      <c r="BB892" s="81">
        <f t="shared" si="232"/>
        <v>0</v>
      </c>
      <c r="BC892" s="82"/>
      <c r="BD892" s="80"/>
      <c r="BE892" s="81">
        <f t="shared" si="233"/>
        <v>0</v>
      </c>
      <c r="BF892" s="82"/>
      <c r="BG892" s="80"/>
      <c r="BH892" s="81">
        <f t="shared" si="234"/>
        <v>0</v>
      </c>
      <c r="BI892" s="82"/>
      <c r="BJ892" s="80"/>
      <c r="BK892" s="81">
        <f t="shared" si="235"/>
        <v>0</v>
      </c>
      <c r="BL892" s="82"/>
      <c r="BM892" s="80"/>
      <c r="BN892" s="81">
        <f t="shared" si="236"/>
        <v>0</v>
      </c>
      <c r="BO892" s="82"/>
    </row>
    <row r="893" spans="1:67" ht="49.5" hidden="1" customHeight="1" thickBot="1">
      <c r="A893" s="71">
        <v>85898</v>
      </c>
      <c r="B893" s="322" t="s">
        <v>2241</v>
      </c>
      <c r="C893" s="221" t="str">
        <f ca="1">IF(V893&gt;0,IF($C$12=B893,COUNT($C$12:C892,1),""),"")</f>
        <v/>
      </c>
      <c r="D893" s="221" t="str">
        <f ca="1">IF(V893&gt;0,IF($D$12=B893,COUNT($D$12:D892,1),""),"")</f>
        <v/>
      </c>
      <c r="E893" s="221" t="str">
        <f ca="1">IF(V893&gt;0,IF($E$12=B893,COUNT($E$12:E892,1),""),"")</f>
        <v/>
      </c>
      <c r="F893" s="221" t="str">
        <f ca="1">IF(V893&gt;0,IF($F$12=B893,COUNT($F$12:F892,1),""),"")</f>
        <v/>
      </c>
      <c r="G893" s="120"/>
      <c r="H893" s="115">
        <v>150905</v>
      </c>
      <c r="I893" s="116" t="s">
        <v>827</v>
      </c>
      <c r="J893" s="116" t="s">
        <v>153</v>
      </c>
      <c r="K893" s="324">
        <v>650000000</v>
      </c>
      <c r="L893" s="121">
        <v>422005</v>
      </c>
      <c r="M893" s="117" t="s">
        <v>1304</v>
      </c>
      <c r="N893" s="117" t="s">
        <v>153</v>
      </c>
      <c r="O893" s="324">
        <v>1574000</v>
      </c>
      <c r="P893" s="77">
        <f ca="1">SUMIF($W$12:BO893,$P$11,W893:BO893)</f>
        <v>0</v>
      </c>
      <c r="Q893" s="77">
        <f ca="1">SUMIF($W$12:BP893,$P$11,X893:BP893)</f>
        <v>0</v>
      </c>
      <c r="R893" s="77">
        <f ca="1">SUMIF($W$12:BQ893,$P$11,Y893:BQ893)</f>
        <v>0</v>
      </c>
      <c r="S893" s="78">
        <f t="shared" ca="1" si="238"/>
        <v>0</v>
      </c>
      <c r="T893" s="77">
        <f t="shared" ca="1" si="239"/>
        <v>0</v>
      </c>
      <c r="U893" s="77">
        <f t="shared" ca="1" si="240"/>
        <v>0</v>
      </c>
      <c r="V893" s="79">
        <f t="shared" ca="1" si="241"/>
        <v>0</v>
      </c>
      <c r="W893" s="80"/>
      <c r="X893" s="81">
        <f t="shared" si="224"/>
        <v>0</v>
      </c>
      <c r="Y893" s="82"/>
      <c r="Z893" s="80"/>
      <c r="AA893" s="81">
        <f t="shared" si="225"/>
        <v>0</v>
      </c>
      <c r="AB893" s="82"/>
      <c r="AC893" s="80"/>
      <c r="AD893" s="81">
        <f t="shared" si="226"/>
        <v>0</v>
      </c>
      <c r="AE893" s="82"/>
      <c r="AF893" s="80"/>
      <c r="AG893" s="81">
        <f t="shared" si="227"/>
        <v>0</v>
      </c>
      <c r="AH893" s="82"/>
      <c r="AI893" s="80"/>
      <c r="AJ893" s="81">
        <f t="shared" si="228"/>
        <v>0</v>
      </c>
      <c r="AK893" s="82"/>
      <c r="AL893" s="80"/>
      <c r="AM893" s="81">
        <v>0</v>
      </c>
      <c r="AN893" s="82"/>
      <c r="AO893" s="80"/>
      <c r="AP893" s="81">
        <v>0</v>
      </c>
      <c r="AQ893" s="82"/>
      <c r="AR893" s="80"/>
      <c r="AS893" s="81">
        <f t="shared" si="229"/>
        <v>0</v>
      </c>
      <c r="AT893" s="82"/>
      <c r="AU893" s="80"/>
      <c r="AV893" s="81">
        <f t="shared" si="230"/>
        <v>0</v>
      </c>
      <c r="AW893" s="82"/>
      <c r="AX893" s="80"/>
      <c r="AY893" s="81">
        <f t="shared" si="231"/>
        <v>0</v>
      </c>
      <c r="AZ893" s="82"/>
      <c r="BA893" s="80"/>
      <c r="BB893" s="81">
        <f t="shared" si="232"/>
        <v>0</v>
      </c>
      <c r="BC893" s="82"/>
      <c r="BD893" s="80"/>
      <c r="BE893" s="81">
        <f t="shared" si="233"/>
        <v>0</v>
      </c>
      <c r="BF893" s="82"/>
      <c r="BG893" s="80"/>
      <c r="BH893" s="81">
        <f t="shared" si="234"/>
        <v>0</v>
      </c>
      <c r="BI893" s="82"/>
      <c r="BJ893" s="80"/>
      <c r="BK893" s="81">
        <f t="shared" si="235"/>
        <v>0</v>
      </c>
      <c r="BL893" s="82"/>
      <c r="BM893" s="80"/>
      <c r="BN893" s="81">
        <f t="shared" si="236"/>
        <v>0</v>
      </c>
      <c r="BO893" s="82"/>
    </row>
    <row r="894" spans="1:67" ht="37.5" hidden="1" customHeight="1" thickBot="1">
      <c r="A894" s="71">
        <v>85899</v>
      </c>
      <c r="B894" s="71" t="s">
        <v>2242</v>
      </c>
      <c r="C894" s="221" t="str">
        <f ca="1">IF(V894&gt;0,IF($C$12=B894,COUNT($C$12:C893,1),""),"")</f>
        <v/>
      </c>
      <c r="D894" s="221" t="str">
        <f ca="1">IF(V894&gt;0,IF($D$12=B894,COUNT($D$12:D893,1),""),"")</f>
        <v/>
      </c>
      <c r="E894" s="221" t="str">
        <f ca="1">IF(V894&gt;0,IF($E$12=B894,COUNT($E$12:E893,1),""),"")</f>
        <v/>
      </c>
      <c r="F894" s="221" t="str">
        <f ca="1">IF(V894&gt;0,IF($F$12=B894,COUNT($F$12:F893,1),""),"")</f>
        <v/>
      </c>
      <c r="G894" s="120"/>
      <c r="H894" s="115">
        <v>150906</v>
      </c>
      <c r="I894" s="116" t="s">
        <v>1701</v>
      </c>
      <c r="J894" s="116" t="s">
        <v>153</v>
      </c>
      <c r="K894" s="324">
        <v>32350000</v>
      </c>
      <c r="L894" s="121">
        <v>422815</v>
      </c>
      <c r="M894" s="117" t="s">
        <v>1388</v>
      </c>
      <c r="N894" s="117" t="s">
        <v>153</v>
      </c>
      <c r="O894" s="324">
        <v>1288000</v>
      </c>
      <c r="P894" s="77">
        <f ca="1">SUMIF($W$12:BO894,$P$11,W894:BO894)</f>
        <v>0</v>
      </c>
      <c r="Q894" s="77">
        <f ca="1">SUMIF($W$12:BP894,$P$11,X894:BP894)</f>
        <v>0</v>
      </c>
      <c r="R894" s="77">
        <v>0</v>
      </c>
      <c r="S894" s="78">
        <f t="shared" ca="1" si="238"/>
        <v>0</v>
      </c>
      <c r="T894" s="77">
        <f t="shared" ca="1" si="239"/>
        <v>0</v>
      </c>
      <c r="U894" s="77">
        <v>0</v>
      </c>
      <c r="V894" s="79">
        <f t="shared" ca="1" si="241"/>
        <v>0</v>
      </c>
      <c r="W894" s="80"/>
      <c r="X894" s="81">
        <f t="shared" si="224"/>
        <v>0</v>
      </c>
      <c r="Y894" s="82"/>
      <c r="Z894" s="80"/>
      <c r="AA894" s="81">
        <f t="shared" si="225"/>
        <v>0</v>
      </c>
      <c r="AB894" s="82"/>
      <c r="AC894" s="80"/>
      <c r="AD894" s="81">
        <f t="shared" si="226"/>
        <v>0</v>
      </c>
      <c r="AE894" s="82"/>
      <c r="AF894" s="80"/>
      <c r="AG894" s="81">
        <f t="shared" si="227"/>
        <v>0</v>
      </c>
      <c r="AH894" s="82"/>
      <c r="AI894" s="80"/>
      <c r="AJ894" s="81">
        <f t="shared" si="228"/>
        <v>0</v>
      </c>
      <c r="AK894" s="82"/>
      <c r="AL894" s="80"/>
      <c r="AM894" s="81">
        <v>0</v>
      </c>
      <c r="AN894" s="82"/>
      <c r="AO894" s="80"/>
      <c r="AP894" s="81">
        <v>0</v>
      </c>
      <c r="AQ894" s="82"/>
      <c r="AR894" s="80"/>
      <c r="AS894" s="81">
        <f t="shared" si="229"/>
        <v>0</v>
      </c>
      <c r="AT894" s="82"/>
      <c r="AU894" s="80"/>
      <c r="AV894" s="81">
        <f t="shared" si="230"/>
        <v>0</v>
      </c>
      <c r="AW894" s="82"/>
      <c r="AX894" s="80"/>
      <c r="AY894" s="81">
        <f t="shared" si="231"/>
        <v>0</v>
      </c>
      <c r="AZ894" s="82"/>
      <c r="BA894" s="80"/>
      <c r="BB894" s="81">
        <f t="shared" si="232"/>
        <v>0</v>
      </c>
      <c r="BC894" s="82"/>
      <c r="BD894" s="80"/>
      <c r="BE894" s="81">
        <f t="shared" si="233"/>
        <v>0</v>
      </c>
      <c r="BF894" s="82"/>
      <c r="BG894" s="80"/>
      <c r="BH894" s="81">
        <f t="shared" si="234"/>
        <v>0</v>
      </c>
      <c r="BI894" s="82"/>
      <c r="BJ894" s="80"/>
      <c r="BK894" s="81">
        <f t="shared" si="235"/>
        <v>0</v>
      </c>
      <c r="BL894" s="82"/>
      <c r="BM894" s="80"/>
      <c r="BN894" s="81">
        <f t="shared" si="236"/>
        <v>0</v>
      </c>
      <c r="BO894" s="82"/>
    </row>
    <row r="895" spans="1:67" ht="39" hidden="1" customHeight="1" thickBot="1">
      <c r="A895" s="71">
        <v>85900</v>
      </c>
      <c r="B895" s="71" t="s">
        <v>2242</v>
      </c>
      <c r="C895" s="221" t="str">
        <f ca="1">IF(V895&gt;0,IF($C$12=B895,COUNT($C$12:C894,1),""),"")</f>
        <v/>
      </c>
      <c r="D895" s="221" t="str">
        <f ca="1">IF(V895&gt;0,IF($D$12=B895,COUNT($D$12:D894,1),""),"")</f>
        <v/>
      </c>
      <c r="E895" s="221" t="str">
        <f ca="1">IF(V895&gt;0,IF($E$12=B895,COUNT($E$12:E894,1),""),"")</f>
        <v/>
      </c>
      <c r="F895" s="221" t="str">
        <f ca="1">IF(V895&gt;0,IF($F$12=B895,COUNT($F$12:F894,1),""),"")</f>
        <v/>
      </c>
      <c r="G895" s="120"/>
      <c r="H895" s="115">
        <v>151101</v>
      </c>
      <c r="I895" s="116" t="s">
        <v>828</v>
      </c>
      <c r="J895" s="116" t="s">
        <v>153</v>
      </c>
      <c r="K895" s="324">
        <v>12500000</v>
      </c>
      <c r="L895" s="121"/>
      <c r="M895" s="117"/>
      <c r="N895" s="117"/>
      <c r="O895" s="324"/>
      <c r="P895" s="77">
        <f ca="1">SUMIF($W$12:BO895,$P$11,W895:BO895)</f>
        <v>0</v>
      </c>
      <c r="Q895" s="77">
        <f ca="1">SUMIF($W$12:BP895,$P$11,X895:BP895)</f>
        <v>0</v>
      </c>
      <c r="R895" s="77">
        <v>0</v>
      </c>
      <c r="S895" s="78">
        <f t="shared" ca="1" si="238"/>
        <v>0</v>
      </c>
      <c r="T895" s="77">
        <f t="shared" ca="1" si="239"/>
        <v>0</v>
      </c>
      <c r="U895" s="77">
        <v>0</v>
      </c>
      <c r="V895" s="79">
        <f t="shared" ca="1" si="241"/>
        <v>0</v>
      </c>
      <c r="W895" s="80"/>
      <c r="X895" s="81">
        <f t="shared" si="224"/>
        <v>0</v>
      </c>
      <c r="Y895" s="82"/>
      <c r="Z895" s="80"/>
      <c r="AA895" s="81">
        <f t="shared" si="225"/>
        <v>0</v>
      </c>
      <c r="AB895" s="82"/>
      <c r="AC895" s="80"/>
      <c r="AD895" s="81">
        <f t="shared" si="226"/>
        <v>0</v>
      </c>
      <c r="AE895" s="82"/>
      <c r="AF895" s="80"/>
      <c r="AG895" s="81">
        <f t="shared" si="227"/>
        <v>0</v>
      </c>
      <c r="AH895" s="82"/>
      <c r="AI895" s="80"/>
      <c r="AJ895" s="81">
        <f t="shared" si="228"/>
        <v>0</v>
      </c>
      <c r="AK895" s="82"/>
      <c r="AL895" s="80"/>
      <c r="AM895" s="81">
        <v>0</v>
      </c>
      <c r="AN895" s="82"/>
      <c r="AO895" s="80"/>
      <c r="AP895" s="81">
        <v>0</v>
      </c>
      <c r="AQ895" s="82"/>
      <c r="AR895" s="80"/>
      <c r="AS895" s="81">
        <f t="shared" si="229"/>
        <v>0</v>
      </c>
      <c r="AT895" s="82"/>
      <c r="AU895" s="80"/>
      <c r="AV895" s="81">
        <f t="shared" si="230"/>
        <v>0</v>
      </c>
      <c r="AW895" s="82"/>
      <c r="AX895" s="80"/>
      <c r="AY895" s="81">
        <f t="shared" si="231"/>
        <v>0</v>
      </c>
      <c r="AZ895" s="82"/>
      <c r="BA895" s="80"/>
      <c r="BB895" s="81">
        <f t="shared" si="232"/>
        <v>0</v>
      </c>
      <c r="BC895" s="82"/>
      <c r="BD895" s="80"/>
      <c r="BE895" s="81">
        <f t="shared" si="233"/>
        <v>0</v>
      </c>
      <c r="BF895" s="82"/>
      <c r="BG895" s="80"/>
      <c r="BH895" s="81">
        <f t="shared" si="234"/>
        <v>0</v>
      </c>
      <c r="BI895" s="82"/>
      <c r="BJ895" s="80"/>
      <c r="BK895" s="81">
        <f t="shared" si="235"/>
        <v>0</v>
      </c>
      <c r="BL895" s="82"/>
      <c r="BM895" s="80"/>
      <c r="BN895" s="81">
        <f t="shared" si="236"/>
        <v>0</v>
      </c>
      <c r="BO895" s="82"/>
    </row>
    <row r="896" spans="1:67" ht="54.75" hidden="1" customHeight="1" thickBot="1">
      <c r="A896" s="71">
        <v>85901</v>
      </c>
      <c r="B896" s="71" t="s">
        <v>2242</v>
      </c>
      <c r="C896" s="221" t="str">
        <f ca="1">IF(V896&gt;0,IF($C$12=B896,COUNT($C$12:C895,1),""),"")</f>
        <v/>
      </c>
      <c r="D896" s="221" t="str">
        <f ca="1">IF(V896&gt;0,IF($D$12=B896,COUNT($D$12:D895,1),""),"")</f>
        <v/>
      </c>
      <c r="E896" s="221" t="str">
        <f ca="1">IF(V896&gt;0,IF($E$12=B896,COUNT($E$12:E895,1),""),"")</f>
        <v/>
      </c>
      <c r="F896" s="221" t="str">
        <f ca="1">IF(V896&gt;0,IF($F$12=B896,COUNT($F$12:F895,1),""),"")</f>
        <v/>
      </c>
      <c r="G896" s="120"/>
      <c r="H896" s="115">
        <v>151102</v>
      </c>
      <c r="I896" s="116" t="s">
        <v>829</v>
      </c>
      <c r="J896" s="116" t="s">
        <v>153</v>
      </c>
      <c r="K896" s="324">
        <v>54380000</v>
      </c>
      <c r="L896" s="121"/>
      <c r="M896" s="117"/>
      <c r="N896" s="117"/>
      <c r="O896" s="324"/>
      <c r="P896" s="77">
        <f ca="1">SUMIF($W$12:BO896,$P$11,W896:BO896)</f>
        <v>0</v>
      </c>
      <c r="Q896" s="77">
        <f ca="1">SUMIF($W$12:BP896,$P$11,X896:BP896)</f>
        <v>0</v>
      </c>
      <c r="R896" s="77">
        <v>0</v>
      </c>
      <c r="S896" s="78">
        <f t="shared" ca="1" si="238"/>
        <v>0</v>
      </c>
      <c r="T896" s="77">
        <f t="shared" ca="1" si="239"/>
        <v>0</v>
      </c>
      <c r="U896" s="77">
        <v>0</v>
      </c>
      <c r="V896" s="79">
        <f t="shared" ca="1" si="241"/>
        <v>0</v>
      </c>
      <c r="W896" s="80"/>
      <c r="X896" s="81">
        <f t="shared" si="224"/>
        <v>0</v>
      </c>
      <c r="Y896" s="82"/>
      <c r="Z896" s="80"/>
      <c r="AA896" s="81">
        <f t="shared" si="225"/>
        <v>0</v>
      </c>
      <c r="AB896" s="82"/>
      <c r="AC896" s="80"/>
      <c r="AD896" s="81">
        <f t="shared" si="226"/>
        <v>0</v>
      </c>
      <c r="AE896" s="82"/>
      <c r="AF896" s="80"/>
      <c r="AG896" s="81">
        <f t="shared" si="227"/>
        <v>0</v>
      </c>
      <c r="AH896" s="82"/>
      <c r="AI896" s="80"/>
      <c r="AJ896" s="81">
        <f t="shared" si="228"/>
        <v>0</v>
      </c>
      <c r="AK896" s="82"/>
      <c r="AL896" s="80"/>
      <c r="AM896" s="81">
        <v>0</v>
      </c>
      <c r="AN896" s="82"/>
      <c r="AO896" s="80"/>
      <c r="AP896" s="81">
        <v>0</v>
      </c>
      <c r="AQ896" s="82"/>
      <c r="AR896" s="80"/>
      <c r="AS896" s="81">
        <f t="shared" si="229"/>
        <v>0</v>
      </c>
      <c r="AT896" s="82"/>
      <c r="AU896" s="80"/>
      <c r="AV896" s="81">
        <f t="shared" si="230"/>
        <v>0</v>
      </c>
      <c r="AW896" s="82"/>
      <c r="AX896" s="80"/>
      <c r="AY896" s="81">
        <f t="shared" si="231"/>
        <v>0</v>
      </c>
      <c r="AZ896" s="82"/>
      <c r="BA896" s="80"/>
      <c r="BB896" s="81">
        <f t="shared" si="232"/>
        <v>0</v>
      </c>
      <c r="BC896" s="82"/>
      <c r="BD896" s="80"/>
      <c r="BE896" s="81">
        <f t="shared" si="233"/>
        <v>0</v>
      </c>
      <c r="BF896" s="82"/>
      <c r="BG896" s="80"/>
      <c r="BH896" s="81">
        <f t="shared" si="234"/>
        <v>0</v>
      </c>
      <c r="BI896" s="82"/>
      <c r="BJ896" s="80"/>
      <c r="BK896" s="81">
        <f t="shared" si="235"/>
        <v>0</v>
      </c>
      <c r="BL896" s="82"/>
      <c r="BM896" s="80"/>
      <c r="BN896" s="81">
        <f t="shared" si="236"/>
        <v>0</v>
      </c>
      <c r="BO896" s="82"/>
    </row>
    <row r="897" spans="1:67" ht="54.75" hidden="1" customHeight="1" thickBot="1">
      <c r="A897" s="71">
        <v>85902</v>
      </c>
      <c r="B897" s="71" t="s">
        <v>2242</v>
      </c>
      <c r="C897" s="221" t="str">
        <f ca="1">IF(V897&gt;0,IF($C$12=B897,COUNT($C$12:C896,1),""),"")</f>
        <v/>
      </c>
      <c r="D897" s="221" t="str">
        <f ca="1">IF(V897&gt;0,IF($D$12=B897,COUNT($D$12:D896,1),""),"")</f>
        <v/>
      </c>
      <c r="E897" s="221" t="str">
        <f ca="1">IF(V897&gt;0,IF($E$12=B897,COUNT($E$12:E896,1),""),"")</f>
        <v/>
      </c>
      <c r="F897" s="221" t="str">
        <f ca="1">IF(V897&gt;0,IF($F$12=B897,COUNT($F$12:F896,1),""),"")</f>
        <v/>
      </c>
      <c r="G897" s="120">
        <v>662003300</v>
      </c>
      <c r="H897" s="115">
        <v>160401</v>
      </c>
      <c r="I897" s="116" t="s">
        <v>830</v>
      </c>
      <c r="J897" s="116" t="s">
        <v>52</v>
      </c>
      <c r="K897" s="324">
        <v>758208000</v>
      </c>
      <c r="L897" s="121">
        <v>421704</v>
      </c>
      <c r="M897" s="117" t="s">
        <v>1295</v>
      </c>
      <c r="N897" s="117" t="s">
        <v>153</v>
      </c>
      <c r="O897" s="324">
        <v>25739000</v>
      </c>
      <c r="P897" s="77">
        <f ca="1">SUMIF($W$12:BO897,$P$11,W897:BO897)</f>
        <v>0</v>
      </c>
      <c r="Q897" s="77">
        <f ca="1">SUMIF($W$12:BP897,$P$11,X897:BP897)</f>
        <v>0</v>
      </c>
      <c r="R897" s="77">
        <v>0</v>
      </c>
      <c r="S897" s="78">
        <f t="shared" ca="1" si="238"/>
        <v>0</v>
      </c>
      <c r="T897" s="77">
        <f t="shared" ca="1" si="239"/>
        <v>0</v>
      </c>
      <c r="U897" s="77">
        <v>0</v>
      </c>
      <c r="V897" s="79">
        <f t="shared" ca="1" si="241"/>
        <v>0</v>
      </c>
      <c r="W897" s="80"/>
      <c r="X897" s="81">
        <f t="shared" si="224"/>
        <v>0</v>
      </c>
      <c r="Y897" s="82"/>
      <c r="Z897" s="80"/>
      <c r="AA897" s="81">
        <f t="shared" si="225"/>
        <v>0</v>
      </c>
      <c r="AB897" s="82"/>
      <c r="AC897" s="80"/>
      <c r="AD897" s="81">
        <f t="shared" si="226"/>
        <v>0</v>
      </c>
      <c r="AE897" s="82"/>
      <c r="AF897" s="80"/>
      <c r="AG897" s="81">
        <f t="shared" si="227"/>
        <v>0</v>
      </c>
      <c r="AH897" s="82"/>
      <c r="AI897" s="80"/>
      <c r="AJ897" s="81">
        <f t="shared" si="228"/>
        <v>0</v>
      </c>
      <c r="AK897" s="82"/>
      <c r="AL897" s="80"/>
      <c r="AM897" s="81">
        <v>0</v>
      </c>
      <c r="AN897" s="82"/>
      <c r="AO897" s="80"/>
      <c r="AP897" s="81">
        <v>0</v>
      </c>
      <c r="AQ897" s="82"/>
      <c r="AR897" s="80"/>
      <c r="AS897" s="81">
        <f t="shared" si="229"/>
        <v>0</v>
      </c>
      <c r="AT897" s="82"/>
      <c r="AU897" s="80"/>
      <c r="AV897" s="81">
        <f t="shared" si="230"/>
        <v>0</v>
      </c>
      <c r="AW897" s="82"/>
      <c r="AX897" s="80"/>
      <c r="AY897" s="81">
        <f t="shared" si="231"/>
        <v>0</v>
      </c>
      <c r="AZ897" s="82"/>
      <c r="BA897" s="80"/>
      <c r="BB897" s="81">
        <f t="shared" si="232"/>
        <v>0</v>
      </c>
      <c r="BC897" s="82"/>
      <c r="BD897" s="80"/>
      <c r="BE897" s="81">
        <f t="shared" si="233"/>
        <v>0</v>
      </c>
      <c r="BF897" s="82"/>
      <c r="BG897" s="80"/>
      <c r="BH897" s="81">
        <f t="shared" si="234"/>
        <v>0</v>
      </c>
      <c r="BI897" s="82"/>
      <c r="BJ897" s="80"/>
      <c r="BK897" s="81">
        <f t="shared" si="235"/>
        <v>0</v>
      </c>
      <c r="BL897" s="82"/>
      <c r="BM897" s="80"/>
      <c r="BN897" s="81">
        <f t="shared" si="236"/>
        <v>0</v>
      </c>
      <c r="BO897" s="82"/>
    </row>
    <row r="898" spans="1:67" ht="54.75" hidden="1" customHeight="1" thickBot="1">
      <c r="A898" s="71">
        <v>85903</v>
      </c>
      <c r="B898" s="71" t="s">
        <v>2242</v>
      </c>
      <c r="C898" s="221" t="str">
        <f ca="1">IF(V898&gt;0,IF($C$12=B898,COUNT($C$12:C897,1),""),"")</f>
        <v/>
      </c>
      <c r="D898" s="221" t="str">
        <f ca="1">IF(V898&gt;0,IF($D$12=B898,COUNT($D$12:D897,1),""),"")</f>
        <v/>
      </c>
      <c r="E898" s="221" t="str">
        <f ca="1">IF(V898&gt;0,IF($E$12=B898,COUNT($E$12:E897,1),""),"")</f>
        <v/>
      </c>
      <c r="F898" s="221" t="str">
        <f ca="1">IF(V898&gt;0,IF($F$12=B898,COUNT($F$12:F897,1),""),"")</f>
        <v/>
      </c>
      <c r="G898" s="120">
        <v>662003410</v>
      </c>
      <c r="H898" s="115">
        <v>160403</v>
      </c>
      <c r="I898" s="116" t="s">
        <v>831</v>
      </c>
      <c r="J898" s="116" t="s">
        <v>52</v>
      </c>
      <c r="K898" s="324">
        <v>1102848000</v>
      </c>
      <c r="L898" s="121">
        <v>421704</v>
      </c>
      <c r="M898" s="117" t="s">
        <v>1295</v>
      </c>
      <c r="N898" s="117" t="s">
        <v>153</v>
      </c>
      <c r="O898" s="324">
        <v>25739000</v>
      </c>
      <c r="P898" s="77">
        <f ca="1">SUMIF($W$12:BO898,$P$11,W898:BO898)</f>
        <v>0</v>
      </c>
      <c r="Q898" s="77">
        <f ca="1">SUMIF($W$12:BP898,$P$11,X898:BP898)</f>
        <v>0</v>
      </c>
      <c r="R898" s="77">
        <v>0</v>
      </c>
      <c r="S898" s="78">
        <f t="shared" ca="1" si="238"/>
        <v>0</v>
      </c>
      <c r="T898" s="77">
        <f t="shared" ca="1" si="239"/>
        <v>0</v>
      </c>
      <c r="U898" s="77">
        <v>0</v>
      </c>
      <c r="V898" s="79">
        <f t="shared" ca="1" si="241"/>
        <v>0</v>
      </c>
      <c r="W898" s="80"/>
      <c r="X898" s="81">
        <f t="shared" si="224"/>
        <v>0</v>
      </c>
      <c r="Y898" s="82"/>
      <c r="Z898" s="80"/>
      <c r="AA898" s="81">
        <f t="shared" si="225"/>
        <v>0</v>
      </c>
      <c r="AB898" s="82"/>
      <c r="AC898" s="80"/>
      <c r="AD898" s="81">
        <f t="shared" si="226"/>
        <v>0</v>
      </c>
      <c r="AE898" s="82"/>
      <c r="AF898" s="80"/>
      <c r="AG898" s="81">
        <f t="shared" si="227"/>
        <v>0</v>
      </c>
      <c r="AH898" s="82"/>
      <c r="AI898" s="80"/>
      <c r="AJ898" s="81">
        <f t="shared" si="228"/>
        <v>0</v>
      </c>
      <c r="AK898" s="82"/>
      <c r="AL898" s="80"/>
      <c r="AM898" s="81">
        <v>0</v>
      </c>
      <c r="AN898" s="82"/>
      <c r="AO898" s="80"/>
      <c r="AP898" s="81">
        <v>0</v>
      </c>
      <c r="AQ898" s="82"/>
      <c r="AR898" s="80"/>
      <c r="AS898" s="81">
        <f t="shared" si="229"/>
        <v>0</v>
      </c>
      <c r="AT898" s="82"/>
      <c r="AU898" s="80"/>
      <c r="AV898" s="81">
        <f t="shared" si="230"/>
        <v>0</v>
      </c>
      <c r="AW898" s="82"/>
      <c r="AX898" s="80"/>
      <c r="AY898" s="81">
        <f t="shared" si="231"/>
        <v>0</v>
      </c>
      <c r="AZ898" s="82"/>
      <c r="BA898" s="80"/>
      <c r="BB898" s="81">
        <f t="shared" si="232"/>
        <v>0</v>
      </c>
      <c r="BC898" s="82"/>
      <c r="BD898" s="80"/>
      <c r="BE898" s="81">
        <f t="shared" si="233"/>
        <v>0</v>
      </c>
      <c r="BF898" s="82"/>
      <c r="BG898" s="80"/>
      <c r="BH898" s="81">
        <f t="shared" si="234"/>
        <v>0</v>
      </c>
      <c r="BI898" s="82"/>
      <c r="BJ898" s="80"/>
      <c r="BK898" s="81">
        <f t="shared" si="235"/>
        <v>0</v>
      </c>
      <c r="BL898" s="82"/>
      <c r="BM898" s="80"/>
      <c r="BN898" s="81">
        <f t="shared" si="236"/>
        <v>0</v>
      </c>
      <c r="BO898" s="82"/>
    </row>
    <row r="899" spans="1:67" ht="54.75" hidden="1" customHeight="1" thickBot="1">
      <c r="A899" s="71">
        <v>85904</v>
      </c>
      <c r="B899" s="71" t="s">
        <v>2242</v>
      </c>
      <c r="C899" s="221" t="str">
        <f ca="1">IF(V899&gt;0,IF($C$12=B899,COUNT($C$12:C898,1),""),"")</f>
        <v/>
      </c>
      <c r="D899" s="221" t="str">
        <f ca="1">IF(V899&gt;0,IF($D$12=B899,COUNT($D$12:D898,1),""),"")</f>
        <v/>
      </c>
      <c r="E899" s="221" t="str">
        <f ca="1">IF(V899&gt;0,IF($E$12=B899,COUNT($E$12:E898,1),""),"")</f>
        <v/>
      </c>
      <c r="F899" s="221" t="str">
        <f ca="1">IF(V899&gt;0,IF($F$12=B899,COUNT($F$12:F898,1),""),"")</f>
        <v/>
      </c>
      <c r="G899" s="120">
        <v>662002250</v>
      </c>
      <c r="H899" s="115">
        <v>160407</v>
      </c>
      <c r="I899" s="116" t="s">
        <v>832</v>
      </c>
      <c r="J899" s="116" t="s">
        <v>52</v>
      </c>
      <c r="K899" s="324">
        <v>1102848000</v>
      </c>
      <c r="L899" s="121">
        <v>421703</v>
      </c>
      <c r="M899" s="117" t="s">
        <v>1294</v>
      </c>
      <c r="N899" s="117" t="s">
        <v>153</v>
      </c>
      <c r="O899" s="324">
        <v>9451000</v>
      </c>
      <c r="P899" s="77">
        <f ca="1">SUMIF($W$12:BO899,$P$11,W899:BO899)</f>
        <v>0</v>
      </c>
      <c r="Q899" s="77">
        <f ca="1">SUMIF($W$12:BP899,$P$11,X899:BP899)</f>
        <v>0</v>
      </c>
      <c r="R899" s="77">
        <v>0</v>
      </c>
      <c r="S899" s="78">
        <f t="shared" ca="1" si="238"/>
        <v>0</v>
      </c>
      <c r="T899" s="77">
        <f t="shared" ca="1" si="239"/>
        <v>0</v>
      </c>
      <c r="U899" s="77">
        <v>0</v>
      </c>
      <c r="V899" s="79">
        <f t="shared" ca="1" si="241"/>
        <v>0</v>
      </c>
      <c r="W899" s="80"/>
      <c r="X899" s="81">
        <f t="shared" si="224"/>
        <v>0</v>
      </c>
      <c r="Y899" s="82"/>
      <c r="Z899" s="80"/>
      <c r="AA899" s="81">
        <f t="shared" si="225"/>
        <v>0</v>
      </c>
      <c r="AB899" s="82"/>
      <c r="AC899" s="80"/>
      <c r="AD899" s="81">
        <f t="shared" si="226"/>
        <v>0</v>
      </c>
      <c r="AE899" s="82"/>
      <c r="AF899" s="80"/>
      <c r="AG899" s="81">
        <f t="shared" si="227"/>
        <v>0</v>
      </c>
      <c r="AH899" s="82"/>
      <c r="AI899" s="80"/>
      <c r="AJ899" s="81">
        <f t="shared" si="228"/>
        <v>0</v>
      </c>
      <c r="AK899" s="82"/>
      <c r="AL899" s="80"/>
      <c r="AM899" s="81">
        <v>0</v>
      </c>
      <c r="AN899" s="82"/>
      <c r="AO899" s="80"/>
      <c r="AP899" s="81">
        <v>0</v>
      </c>
      <c r="AQ899" s="82"/>
      <c r="AR899" s="80"/>
      <c r="AS899" s="81">
        <f t="shared" si="229"/>
        <v>0</v>
      </c>
      <c r="AT899" s="82"/>
      <c r="AU899" s="80"/>
      <c r="AV899" s="81">
        <f t="shared" si="230"/>
        <v>0</v>
      </c>
      <c r="AW899" s="82"/>
      <c r="AX899" s="80"/>
      <c r="AY899" s="81">
        <f t="shared" si="231"/>
        <v>0</v>
      </c>
      <c r="AZ899" s="82"/>
      <c r="BA899" s="80"/>
      <c r="BB899" s="81">
        <f t="shared" si="232"/>
        <v>0</v>
      </c>
      <c r="BC899" s="82"/>
      <c r="BD899" s="80"/>
      <c r="BE899" s="81">
        <f t="shared" si="233"/>
        <v>0</v>
      </c>
      <c r="BF899" s="82"/>
      <c r="BG899" s="80"/>
      <c r="BH899" s="81">
        <f t="shared" si="234"/>
        <v>0</v>
      </c>
      <c r="BI899" s="82"/>
      <c r="BJ899" s="80"/>
      <c r="BK899" s="81">
        <f t="shared" si="235"/>
        <v>0</v>
      </c>
      <c r="BL899" s="82"/>
      <c r="BM899" s="80"/>
      <c r="BN899" s="81">
        <f t="shared" si="236"/>
        <v>0</v>
      </c>
      <c r="BO899" s="82"/>
    </row>
    <row r="900" spans="1:67" ht="54.75" hidden="1" customHeight="1" thickBot="1">
      <c r="A900" s="71">
        <v>85905</v>
      </c>
      <c r="B900" s="71" t="s">
        <v>2242</v>
      </c>
      <c r="C900" s="221" t="str">
        <f ca="1">IF(V900&gt;0,IF($C$12=B900,COUNT($C$12:C899,1),""),"")</f>
        <v/>
      </c>
      <c r="D900" s="221" t="str">
        <f ca="1">IF(V900&gt;0,IF($D$12=B900,COUNT($D$12:D899,1),""),"")</f>
        <v/>
      </c>
      <c r="E900" s="221" t="str">
        <f ca="1">IF(V900&gt;0,IF($E$12=B900,COUNT($E$12:E899,1),""),"")</f>
        <v/>
      </c>
      <c r="F900" s="221" t="str">
        <f ca="1">IF(V900&gt;0,IF($F$12=B900,COUNT($F$12:F899,1),""),"")</f>
        <v/>
      </c>
      <c r="G900" s="120">
        <v>662003800</v>
      </c>
      <c r="H900" s="115">
        <v>160601</v>
      </c>
      <c r="I900" s="116" t="s">
        <v>833</v>
      </c>
      <c r="J900" s="116" t="s">
        <v>52</v>
      </c>
      <c r="K900" s="324">
        <v>1102848000</v>
      </c>
      <c r="L900" s="121">
        <v>421704</v>
      </c>
      <c r="M900" s="117" t="s">
        <v>1295</v>
      </c>
      <c r="N900" s="117" t="s">
        <v>153</v>
      </c>
      <c r="O900" s="324">
        <v>25739000</v>
      </c>
      <c r="P900" s="77">
        <f ca="1">SUMIF($W$12:BO900,$P$11,W900:BO900)</f>
        <v>0</v>
      </c>
      <c r="Q900" s="77">
        <f ca="1">SUMIF($W$12:BP900,$P$11,X900:BP900)</f>
        <v>0</v>
      </c>
      <c r="R900" s="77">
        <v>0</v>
      </c>
      <c r="S900" s="78">
        <f t="shared" ca="1" si="238"/>
        <v>0</v>
      </c>
      <c r="T900" s="77">
        <f t="shared" ca="1" si="239"/>
        <v>0</v>
      </c>
      <c r="U900" s="77">
        <v>0</v>
      </c>
      <c r="V900" s="79">
        <f t="shared" ca="1" si="241"/>
        <v>0</v>
      </c>
      <c r="W900" s="80"/>
      <c r="X900" s="81">
        <f t="shared" si="224"/>
        <v>0</v>
      </c>
      <c r="Y900" s="82"/>
      <c r="Z900" s="80"/>
      <c r="AA900" s="81">
        <f t="shared" si="225"/>
        <v>0</v>
      </c>
      <c r="AB900" s="82"/>
      <c r="AC900" s="80"/>
      <c r="AD900" s="81">
        <f t="shared" si="226"/>
        <v>0</v>
      </c>
      <c r="AE900" s="82"/>
      <c r="AF900" s="80"/>
      <c r="AG900" s="81">
        <f t="shared" si="227"/>
        <v>0</v>
      </c>
      <c r="AH900" s="82"/>
      <c r="AI900" s="80"/>
      <c r="AJ900" s="81">
        <f t="shared" si="228"/>
        <v>0</v>
      </c>
      <c r="AK900" s="82"/>
      <c r="AL900" s="80"/>
      <c r="AM900" s="81">
        <v>0</v>
      </c>
      <c r="AN900" s="82"/>
      <c r="AO900" s="80"/>
      <c r="AP900" s="81">
        <v>0</v>
      </c>
      <c r="AQ900" s="82"/>
      <c r="AR900" s="80"/>
      <c r="AS900" s="81">
        <f t="shared" si="229"/>
        <v>0</v>
      </c>
      <c r="AT900" s="82"/>
      <c r="AU900" s="80"/>
      <c r="AV900" s="81">
        <f t="shared" si="230"/>
        <v>0</v>
      </c>
      <c r="AW900" s="82"/>
      <c r="AX900" s="80"/>
      <c r="AY900" s="81">
        <f t="shared" si="231"/>
        <v>0</v>
      </c>
      <c r="AZ900" s="82"/>
      <c r="BA900" s="80"/>
      <c r="BB900" s="81">
        <f t="shared" si="232"/>
        <v>0</v>
      </c>
      <c r="BC900" s="82"/>
      <c r="BD900" s="80"/>
      <c r="BE900" s="81">
        <f t="shared" si="233"/>
        <v>0</v>
      </c>
      <c r="BF900" s="82"/>
      <c r="BG900" s="80"/>
      <c r="BH900" s="81">
        <f t="shared" si="234"/>
        <v>0</v>
      </c>
      <c r="BI900" s="82"/>
      <c r="BJ900" s="80"/>
      <c r="BK900" s="81">
        <f t="shared" si="235"/>
        <v>0</v>
      </c>
      <c r="BL900" s="82"/>
      <c r="BM900" s="80"/>
      <c r="BN900" s="81">
        <f t="shared" si="236"/>
        <v>0</v>
      </c>
      <c r="BO900" s="82"/>
    </row>
    <row r="901" spans="1:67" ht="54.75" hidden="1" customHeight="1" thickBot="1">
      <c r="A901" s="71">
        <v>85906</v>
      </c>
      <c r="B901" s="71" t="s">
        <v>2242</v>
      </c>
      <c r="C901" s="221" t="str">
        <f ca="1">IF(V901&gt;0,IF($C$12=B901,COUNT($C$12:C900,1),""),"")</f>
        <v/>
      </c>
      <c r="D901" s="221" t="str">
        <f ca="1">IF(V901&gt;0,IF($D$12=B901,COUNT($D$12:D900,1),""),"")</f>
        <v/>
      </c>
      <c r="E901" s="221" t="str">
        <f ca="1">IF(V901&gt;0,IF($E$12=B901,COUNT($E$12:E900,1),""),"")</f>
        <v/>
      </c>
      <c r="F901" s="221" t="str">
        <f ca="1">IF(V901&gt;0,IF($F$12=B901,COUNT($F$12:F900,1),""),"")</f>
        <v/>
      </c>
      <c r="G901" s="120"/>
      <c r="H901" s="115">
        <v>160605</v>
      </c>
      <c r="I901" s="116" t="s">
        <v>834</v>
      </c>
      <c r="J901" s="116" t="s">
        <v>52</v>
      </c>
      <c r="K901" s="324">
        <v>1171776000</v>
      </c>
      <c r="L901" s="121">
        <v>421703</v>
      </c>
      <c r="M901" s="117" t="s">
        <v>1294</v>
      </c>
      <c r="N901" s="117" t="s">
        <v>153</v>
      </c>
      <c r="O901" s="324">
        <v>9451000</v>
      </c>
      <c r="P901" s="77">
        <f ca="1">SUMIF($W$12:BO901,$P$11,W901:BO901)</f>
        <v>0</v>
      </c>
      <c r="Q901" s="77">
        <f ca="1">SUMIF($W$12:BP901,$P$11,X901:BP901)</f>
        <v>0</v>
      </c>
      <c r="R901" s="77">
        <v>0</v>
      </c>
      <c r="S901" s="78">
        <f t="shared" ca="1" si="238"/>
        <v>0</v>
      </c>
      <c r="T901" s="77">
        <f t="shared" ca="1" si="239"/>
        <v>0</v>
      </c>
      <c r="U901" s="77">
        <v>0</v>
      </c>
      <c r="V901" s="79">
        <f t="shared" ca="1" si="241"/>
        <v>0</v>
      </c>
      <c r="W901" s="80"/>
      <c r="X901" s="81">
        <f t="shared" si="224"/>
        <v>0</v>
      </c>
      <c r="Y901" s="82"/>
      <c r="Z901" s="80"/>
      <c r="AA901" s="81">
        <f t="shared" si="225"/>
        <v>0</v>
      </c>
      <c r="AB901" s="82"/>
      <c r="AC901" s="80"/>
      <c r="AD901" s="81">
        <f t="shared" si="226"/>
        <v>0</v>
      </c>
      <c r="AE901" s="82"/>
      <c r="AF901" s="80"/>
      <c r="AG901" s="81">
        <f t="shared" si="227"/>
        <v>0</v>
      </c>
      <c r="AH901" s="82"/>
      <c r="AI901" s="80"/>
      <c r="AJ901" s="81">
        <f t="shared" si="228"/>
        <v>0</v>
      </c>
      <c r="AK901" s="82"/>
      <c r="AL901" s="80"/>
      <c r="AM901" s="81">
        <v>0</v>
      </c>
      <c r="AN901" s="82"/>
      <c r="AO901" s="80"/>
      <c r="AP901" s="81">
        <v>0</v>
      </c>
      <c r="AQ901" s="82"/>
      <c r="AR901" s="80"/>
      <c r="AS901" s="81">
        <f t="shared" si="229"/>
        <v>0</v>
      </c>
      <c r="AT901" s="82"/>
      <c r="AU901" s="80"/>
      <c r="AV901" s="81">
        <f t="shared" si="230"/>
        <v>0</v>
      </c>
      <c r="AW901" s="82"/>
      <c r="AX901" s="80"/>
      <c r="AY901" s="81">
        <f t="shared" si="231"/>
        <v>0</v>
      </c>
      <c r="AZ901" s="82"/>
      <c r="BA901" s="80"/>
      <c r="BB901" s="81">
        <f t="shared" si="232"/>
        <v>0</v>
      </c>
      <c r="BC901" s="82"/>
      <c r="BD901" s="80"/>
      <c r="BE901" s="81">
        <f t="shared" si="233"/>
        <v>0</v>
      </c>
      <c r="BF901" s="82"/>
      <c r="BG901" s="80"/>
      <c r="BH901" s="81">
        <f t="shared" si="234"/>
        <v>0</v>
      </c>
      <c r="BI901" s="82"/>
      <c r="BJ901" s="80"/>
      <c r="BK901" s="81">
        <f t="shared" si="235"/>
        <v>0</v>
      </c>
      <c r="BL901" s="82"/>
      <c r="BM901" s="80"/>
      <c r="BN901" s="81">
        <f t="shared" si="236"/>
        <v>0</v>
      </c>
      <c r="BO901" s="82"/>
    </row>
    <row r="902" spans="1:67" ht="54.75" hidden="1" customHeight="1" thickBot="1">
      <c r="A902" s="71">
        <v>85907</v>
      </c>
      <c r="B902" s="71" t="s">
        <v>2242</v>
      </c>
      <c r="C902" s="221" t="str">
        <f ca="1">IF(V902&gt;0,IF($C$12=B902,COUNT($C$12:C901,1),""),"")</f>
        <v/>
      </c>
      <c r="D902" s="221" t="str">
        <f ca="1">IF(V902&gt;0,IF($D$12=B902,COUNT($D$12:D901,1),""),"")</f>
        <v/>
      </c>
      <c r="E902" s="221" t="str">
        <f ca="1">IF(V902&gt;0,IF($E$12=B902,COUNT($E$12:E901,1),""),"")</f>
        <v/>
      </c>
      <c r="F902" s="221" t="str">
        <f ca="1">IF(V902&gt;0,IF($F$12=B902,COUNT($F$12:F901,1),""),"")</f>
        <v/>
      </c>
      <c r="G902" s="120"/>
      <c r="H902" s="115">
        <v>160701</v>
      </c>
      <c r="I902" s="116" t="s">
        <v>835</v>
      </c>
      <c r="J902" s="116" t="s">
        <v>52</v>
      </c>
      <c r="K902" s="324">
        <v>3023182000</v>
      </c>
      <c r="L902" s="121">
        <v>422707</v>
      </c>
      <c r="M902" s="117" t="s">
        <v>1372</v>
      </c>
      <c r="N902" s="117" t="s">
        <v>153</v>
      </c>
      <c r="O902" s="324">
        <v>25859000</v>
      </c>
      <c r="P902" s="77">
        <f ca="1">SUMIF($W$12:BO902,$P$11,W902:BO902)</f>
        <v>0</v>
      </c>
      <c r="Q902" s="77">
        <f ca="1">SUMIF($W$12:BP902,$P$11,X902:BP902)</f>
        <v>0</v>
      </c>
      <c r="R902" s="77">
        <v>0</v>
      </c>
      <c r="S902" s="78">
        <f t="shared" ca="1" si="238"/>
        <v>0</v>
      </c>
      <c r="T902" s="77">
        <f t="shared" ca="1" si="239"/>
        <v>0</v>
      </c>
      <c r="U902" s="77">
        <v>0</v>
      </c>
      <c r="V902" s="79">
        <f t="shared" ca="1" si="241"/>
        <v>0</v>
      </c>
      <c r="W902" s="80"/>
      <c r="X902" s="81">
        <f t="shared" si="224"/>
        <v>0</v>
      </c>
      <c r="Y902" s="82"/>
      <c r="Z902" s="80"/>
      <c r="AA902" s="81">
        <f t="shared" si="225"/>
        <v>0</v>
      </c>
      <c r="AB902" s="82"/>
      <c r="AC902" s="80"/>
      <c r="AD902" s="81">
        <f t="shared" si="226"/>
        <v>0</v>
      </c>
      <c r="AE902" s="82"/>
      <c r="AF902" s="80"/>
      <c r="AG902" s="81">
        <f t="shared" si="227"/>
        <v>0</v>
      </c>
      <c r="AH902" s="82"/>
      <c r="AI902" s="80"/>
      <c r="AJ902" s="81">
        <f t="shared" si="228"/>
        <v>0</v>
      </c>
      <c r="AK902" s="82"/>
      <c r="AL902" s="80"/>
      <c r="AM902" s="81">
        <v>0</v>
      </c>
      <c r="AN902" s="82"/>
      <c r="AO902" s="80"/>
      <c r="AP902" s="81">
        <v>0</v>
      </c>
      <c r="AQ902" s="82"/>
      <c r="AR902" s="80"/>
      <c r="AS902" s="81">
        <f t="shared" si="229"/>
        <v>0</v>
      </c>
      <c r="AT902" s="82"/>
      <c r="AU902" s="80"/>
      <c r="AV902" s="81">
        <f t="shared" si="230"/>
        <v>0</v>
      </c>
      <c r="AW902" s="82"/>
      <c r="AX902" s="80"/>
      <c r="AY902" s="81">
        <f t="shared" si="231"/>
        <v>0</v>
      </c>
      <c r="AZ902" s="82"/>
      <c r="BA902" s="80"/>
      <c r="BB902" s="81">
        <f t="shared" si="232"/>
        <v>0</v>
      </c>
      <c r="BC902" s="82"/>
      <c r="BD902" s="80"/>
      <c r="BE902" s="81">
        <f t="shared" si="233"/>
        <v>0</v>
      </c>
      <c r="BF902" s="82"/>
      <c r="BG902" s="80"/>
      <c r="BH902" s="81">
        <f t="shared" si="234"/>
        <v>0</v>
      </c>
      <c r="BI902" s="82"/>
      <c r="BJ902" s="80"/>
      <c r="BK902" s="81">
        <f t="shared" si="235"/>
        <v>0</v>
      </c>
      <c r="BL902" s="82"/>
      <c r="BM902" s="80"/>
      <c r="BN902" s="81">
        <f t="shared" si="236"/>
        <v>0</v>
      </c>
      <c r="BO902" s="82"/>
    </row>
    <row r="903" spans="1:67" ht="54.75" hidden="1" customHeight="1" thickBot="1">
      <c r="A903" s="71">
        <v>85908</v>
      </c>
      <c r="B903" s="71" t="s">
        <v>2242</v>
      </c>
      <c r="C903" s="221" t="str">
        <f ca="1">IF(V903&gt;0,IF($C$12=B903,COUNT($C$12:C902,1),""),"")</f>
        <v/>
      </c>
      <c r="D903" s="221" t="str">
        <f ca="1">IF(V903&gt;0,IF($D$12=B903,COUNT($D$12:D902,1),""),"")</f>
        <v/>
      </c>
      <c r="E903" s="221" t="str">
        <f ca="1">IF(V903&gt;0,IF($E$12=B903,COUNT($E$12:E902,1),""),"")</f>
        <v/>
      </c>
      <c r="F903" s="221" t="str">
        <f ca="1">IF(V903&gt;0,IF($F$12=B903,COUNT($F$12:F902,1),""),"")</f>
        <v/>
      </c>
      <c r="G903" s="120"/>
      <c r="H903" s="115">
        <v>160703</v>
      </c>
      <c r="I903" s="116" t="s">
        <v>836</v>
      </c>
      <c r="J903" s="116" t="s">
        <v>52</v>
      </c>
      <c r="K903" s="324">
        <v>3023182000</v>
      </c>
      <c r="L903" s="121">
        <v>422707</v>
      </c>
      <c r="M903" s="117" t="s">
        <v>1372</v>
      </c>
      <c r="N903" s="117" t="s">
        <v>153</v>
      </c>
      <c r="O903" s="324">
        <v>25859000</v>
      </c>
      <c r="P903" s="77">
        <f ca="1">SUMIF($W$12:BO903,$P$11,W903:BO903)</f>
        <v>0</v>
      </c>
      <c r="Q903" s="77">
        <f ca="1">SUMIF($W$12:BP903,$P$11,X903:BP903)</f>
        <v>0</v>
      </c>
      <c r="R903" s="77">
        <v>0</v>
      </c>
      <c r="S903" s="78">
        <f t="shared" ca="1" si="238"/>
        <v>0</v>
      </c>
      <c r="T903" s="77">
        <f t="shared" ca="1" si="239"/>
        <v>0</v>
      </c>
      <c r="U903" s="77">
        <v>0</v>
      </c>
      <c r="V903" s="79">
        <f t="shared" ca="1" si="241"/>
        <v>0</v>
      </c>
      <c r="W903" s="80"/>
      <c r="X903" s="81">
        <f t="shared" si="224"/>
        <v>0</v>
      </c>
      <c r="Y903" s="82"/>
      <c r="Z903" s="80"/>
      <c r="AA903" s="81">
        <f t="shared" si="225"/>
        <v>0</v>
      </c>
      <c r="AB903" s="82"/>
      <c r="AC903" s="80"/>
      <c r="AD903" s="81">
        <f t="shared" si="226"/>
        <v>0</v>
      </c>
      <c r="AE903" s="82"/>
      <c r="AF903" s="80"/>
      <c r="AG903" s="81">
        <f t="shared" si="227"/>
        <v>0</v>
      </c>
      <c r="AH903" s="82"/>
      <c r="AI903" s="80"/>
      <c r="AJ903" s="81">
        <f t="shared" si="228"/>
        <v>0</v>
      </c>
      <c r="AK903" s="82"/>
      <c r="AL903" s="80"/>
      <c r="AM903" s="81">
        <v>0</v>
      </c>
      <c r="AN903" s="82"/>
      <c r="AO903" s="80"/>
      <c r="AP903" s="81">
        <v>0</v>
      </c>
      <c r="AQ903" s="82"/>
      <c r="AR903" s="80"/>
      <c r="AS903" s="81">
        <f t="shared" si="229"/>
        <v>0</v>
      </c>
      <c r="AT903" s="82"/>
      <c r="AU903" s="80"/>
      <c r="AV903" s="81">
        <f t="shared" si="230"/>
        <v>0</v>
      </c>
      <c r="AW903" s="82"/>
      <c r="AX903" s="80"/>
      <c r="AY903" s="81">
        <f t="shared" si="231"/>
        <v>0</v>
      </c>
      <c r="AZ903" s="82"/>
      <c r="BA903" s="80"/>
      <c r="BB903" s="81">
        <f t="shared" si="232"/>
        <v>0</v>
      </c>
      <c r="BC903" s="82"/>
      <c r="BD903" s="80"/>
      <c r="BE903" s="81">
        <f t="shared" si="233"/>
        <v>0</v>
      </c>
      <c r="BF903" s="82"/>
      <c r="BG903" s="80"/>
      <c r="BH903" s="81">
        <f t="shared" si="234"/>
        <v>0</v>
      </c>
      <c r="BI903" s="82"/>
      <c r="BJ903" s="80"/>
      <c r="BK903" s="81">
        <f t="shared" si="235"/>
        <v>0</v>
      </c>
      <c r="BL903" s="82"/>
      <c r="BM903" s="80"/>
      <c r="BN903" s="81">
        <f t="shared" si="236"/>
        <v>0</v>
      </c>
      <c r="BO903" s="82"/>
    </row>
    <row r="904" spans="1:67" ht="54.75" hidden="1" customHeight="1" thickBot="1">
      <c r="A904" s="71">
        <v>85909</v>
      </c>
      <c r="B904" s="71" t="s">
        <v>2242</v>
      </c>
      <c r="C904" s="221" t="str">
        <f ca="1">IF(V904&gt;0,IF($C$12=B904,COUNT($C$12:C903,1),""),"")</f>
        <v/>
      </c>
      <c r="D904" s="221" t="str">
        <f ca="1">IF(V904&gt;0,IF($D$12=B904,COUNT($D$12:D903,1),""),"")</f>
        <v/>
      </c>
      <c r="E904" s="221" t="str">
        <f ca="1">IF(V904&gt;0,IF($E$12=B904,COUNT($E$12:E903,1),""),"")</f>
        <v/>
      </c>
      <c r="F904" s="221" t="str">
        <f ca="1">IF(V904&gt;0,IF($F$12=B904,COUNT($F$12:F903,1),""),"")</f>
        <v/>
      </c>
      <c r="G904" s="120"/>
      <c r="H904" s="115">
        <v>160801</v>
      </c>
      <c r="I904" s="116" t="s">
        <v>837</v>
      </c>
      <c r="J904" s="116" t="s">
        <v>52</v>
      </c>
      <c r="K904" s="324">
        <v>3900000000</v>
      </c>
      <c r="L904" s="121">
        <v>421704</v>
      </c>
      <c r="M904" s="117" t="s">
        <v>1295</v>
      </c>
      <c r="N904" s="117" t="s">
        <v>153</v>
      </c>
      <c r="O904" s="324">
        <v>25739000</v>
      </c>
      <c r="P904" s="77">
        <f ca="1">SUMIF($W$12:BO904,$P$11,W904:BO904)</f>
        <v>0</v>
      </c>
      <c r="Q904" s="77">
        <f ca="1">SUMIF($W$12:BP904,$P$11,X904:BP904)</f>
        <v>0</v>
      </c>
      <c r="R904" s="77">
        <v>0</v>
      </c>
      <c r="S904" s="78">
        <f t="shared" ca="1" si="238"/>
        <v>0</v>
      </c>
      <c r="T904" s="77">
        <f t="shared" ca="1" si="239"/>
        <v>0</v>
      </c>
      <c r="U904" s="77">
        <v>0</v>
      </c>
      <c r="V904" s="79">
        <f t="shared" ca="1" si="241"/>
        <v>0</v>
      </c>
      <c r="W904" s="80"/>
      <c r="X904" s="81">
        <f t="shared" si="224"/>
        <v>0</v>
      </c>
      <c r="Y904" s="82"/>
      <c r="Z904" s="80"/>
      <c r="AA904" s="81">
        <f t="shared" si="225"/>
        <v>0</v>
      </c>
      <c r="AB904" s="82"/>
      <c r="AC904" s="80"/>
      <c r="AD904" s="81">
        <f t="shared" si="226"/>
        <v>0</v>
      </c>
      <c r="AE904" s="82"/>
      <c r="AF904" s="80"/>
      <c r="AG904" s="81">
        <f t="shared" si="227"/>
        <v>0</v>
      </c>
      <c r="AH904" s="82"/>
      <c r="AI904" s="80"/>
      <c r="AJ904" s="81">
        <f t="shared" si="228"/>
        <v>0</v>
      </c>
      <c r="AK904" s="82"/>
      <c r="AL904" s="80"/>
      <c r="AM904" s="81">
        <v>0</v>
      </c>
      <c r="AN904" s="82"/>
      <c r="AO904" s="80"/>
      <c r="AP904" s="81">
        <v>0</v>
      </c>
      <c r="AQ904" s="82"/>
      <c r="AR904" s="80"/>
      <c r="AS904" s="81">
        <f t="shared" si="229"/>
        <v>0</v>
      </c>
      <c r="AT904" s="82"/>
      <c r="AU904" s="80"/>
      <c r="AV904" s="81">
        <f t="shared" si="230"/>
        <v>0</v>
      </c>
      <c r="AW904" s="82"/>
      <c r="AX904" s="80"/>
      <c r="AY904" s="81">
        <f t="shared" si="231"/>
        <v>0</v>
      </c>
      <c r="AZ904" s="82"/>
      <c r="BA904" s="80"/>
      <c r="BB904" s="81">
        <f t="shared" si="232"/>
        <v>0</v>
      </c>
      <c r="BC904" s="82"/>
      <c r="BD904" s="80"/>
      <c r="BE904" s="81">
        <f t="shared" si="233"/>
        <v>0</v>
      </c>
      <c r="BF904" s="82"/>
      <c r="BG904" s="80"/>
      <c r="BH904" s="81">
        <f t="shared" si="234"/>
        <v>0</v>
      </c>
      <c r="BI904" s="82"/>
      <c r="BJ904" s="80"/>
      <c r="BK904" s="81">
        <f t="shared" si="235"/>
        <v>0</v>
      </c>
      <c r="BL904" s="82"/>
      <c r="BM904" s="80"/>
      <c r="BN904" s="81">
        <f t="shared" si="236"/>
        <v>0</v>
      </c>
      <c r="BO904" s="82"/>
    </row>
    <row r="905" spans="1:67" ht="54.75" hidden="1" customHeight="1" thickBot="1">
      <c r="A905" s="71">
        <v>85910</v>
      </c>
      <c r="B905" s="71" t="s">
        <v>2242</v>
      </c>
      <c r="C905" s="221" t="str">
        <f ca="1">IF(V905&gt;0,IF($C$12=B905,COUNT($C$12:C904,1),""),"")</f>
        <v/>
      </c>
      <c r="D905" s="221" t="str">
        <f ca="1">IF(V905&gt;0,IF($D$12=B905,COUNT($D$12:D904,1),""),"")</f>
        <v/>
      </c>
      <c r="E905" s="221" t="str">
        <f ca="1">IF(V905&gt;0,IF($E$12=B905,COUNT($E$12:E904,1),""),"")</f>
        <v/>
      </c>
      <c r="F905" s="221" t="str">
        <f ca="1">IF(V905&gt;0,IF($F$12=B905,COUNT($F$12:F904,1),""),"")</f>
        <v/>
      </c>
      <c r="G905" s="120"/>
      <c r="H905" s="115">
        <v>160802</v>
      </c>
      <c r="I905" s="116" t="s">
        <v>838</v>
      </c>
      <c r="J905" s="116" t="s">
        <v>52</v>
      </c>
      <c r="K905" s="324">
        <v>3900000000</v>
      </c>
      <c r="L905" s="121">
        <v>421704</v>
      </c>
      <c r="M905" s="117" t="s">
        <v>1295</v>
      </c>
      <c r="N905" s="117" t="s">
        <v>153</v>
      </c>
      <c r="O905" s="324">
        <v>25739000</v>
      </c>
      <c r="P905" s="77">
        <f ca="1">SUMIF($W$12:BO905,$P$11,W905:BO905)</f>
        <v>0</v>
      </c>
      <c r="Q905" s="77">
        <f ca="1">SUMIF($W$12:BP905,$P$11,X905:BP905)</f>
        <v>0</v>
      </c>
      <c r="R905" s="77">
        <v>0</v>
      </c>
      <c r="S905" s="78">
        <f t="shared" ca="1" si="238"/>
        <v>0</v>
      </c>
      <c r="T905" s="77">
        <f t="shared" ca="1" si="239"/>
        <v>0</v>
      </c>
      <c r="U905" s="77">
        <v>0</v>
      </c>
      <c r="V905" s="79">
        <f t="shared" ca="1" si="241"/>
        <v>0</v>
      </c>
      <c r="W905" s="80"/>
      <c r="X905" s="81">
        <f t="shared" si="224"/>
        <v>0</v>
      </c>
      <c r="Y905" s="82"/>
      <c r="Z905" s="80"/>
      <c r="AA905" s="81">
        <f t="shared" si="225"/>
        <v>0</v>
      </c>
      <c r="AB905" s="82"/>
      <c r="AC905" s="80"/>
      <c r="AD905" s="81">
        <f t="shared" si="226"/>
        <v>0</v>
      </c>
      <c r="AE905" s="82"/>
      <c r="AF905" s="80"/>
      <c r="AG905" s="81">
        <f t="shared" si="227"/>
        <v>0</v>
      </c>
      <c r="AH905" s="82"/>
      <c r="AI905" s="80"/>
      <c r="AJ905" s="81">
        <f t="shared" si="228"/>
        <v>0</v>
      </c>
      <c r="AK905" s="82"/>
      <c r="AL905" s="80"/>
      <c r="AM905" s="81">
        <v>0</v>
      </c>
      <c r="AN905" s="82"/>
      <c r="AO905" s="80"/>
      <c r="AP905" s="81">
        <v>0</v>
      </c>
      <c r="AQ905" s="82"/>
      <c r="AR905" s="80"/>
      <c r="AS905" s="81">
        <f t="shared" si="229"/>
        <v>0</v>
      </c>
      <c r="AT905" s="82"/>
      <c r="AU905" s="80"/>
      <c r="AV905" s="81">
        <f t="shared" si="230"/>
        <v>0</v>
      </c>
      <c r="AW905" s="82"/>
      <c r="AX905" s="80"/>
      <c r="AY905" s="81">
        <f t="shared" si="231"/>
        <v>0</v>
      </c>
      <c r="AZ905" s="82"/>
      <c r="BA905" s="80"/>
      <c r="BB905" s="81">
        <f t="shared" si="232"/>
        <v>0</v>
      </c>
      <c r="BC905" s="82"/>
      <c r="BD905" s="80"/>
      <c r="BE905" s="81">
        <f t="shared" si="233"/>
        <v>0</v>
      </c>
      <c r="BF905" s="82"/>
      <c r="BG905" s="80"/>
      <c r="BH905" s="81">
        <f t="shared" si="234"/>
        <v>0</v>
      </c>
      <c r="BI905" s="82"/>
      <c r="BJ905" s="80"/>
      <c r="BK905" s="81">
        <f t="shared" si="235"/>
        <v>0</v>
      </c>
      <c r="BL905" s="82"/>
      <c r="BM905" s="80"/>
      <c r="BN905" s="81">
        <f t="shared" si="236"/>
        <v>0</v>
      </c>
      <c r="BO905" s="82"/>
    </row>
    <row r="906" spans="1:67" ht="23.25" hidden="1" customHeight="1" thickBot="1">
      <c r="A906" s="71">
        <v>85911</v>
      </c>
      <c r="B906" s="71" t="s">
        <v>2242</v>
      </c>
      <c r="C906" s="221" t="str">
        <f ca="1">IF(V906&gt;0,IF($C$12=B906,COUNT($C$12:C905,1),""),"")</f>
        <v/>
      </c>
      <c r="D906" s="221" t="str">
        <f ca="1">IF(V906&gt;0,IF($D$12=B906,COUNT($D$12:D905,1),""),"")</f>
        <v/>
      </c>
      <c r="E906" s="221" t="str">
        <f ca="1">IF(V906&gt;0,IF($E$12=B906,COUNT($E$12:E905,1),""),"")</f>
        <v/>
      </c>
      <c r="F906" s="221" t="str">
        <f ca="1">IF(V906&gt;0,IF($F$12=B906,COUNT($F$12:F905,1),""),"")</f>
        <v/>
      </c>
      <c r="G906" s="120"/>
      <c r="H906" s="115">
        <v>160805</v>
      </c>
      <c r="I906" s="116" t="s">
        <v>839</v>
      </c>
      <c r="J906" s="116" t="s">
        <v>52</v>
      </c>
      <c r="K906" s="324">
        <v>2100000000</v>
      </c>
      <c r="L906" s="121">
        <v>421703</v>
      </c>
      <c r="M906" s="117" t="s">
        <v>1294</v>
      </c>
      <c r="N906" s="117" t="s">
        <v>153</v>
      </c>
      <c r="O906" s="324">
        <v>9451000</v>
      </c>
      <c r="P906" s="77">
        <f ca="1">SUMIF($W$12:BO906,$P$11,W906:BO906)</f>
        <v>0</v>
      </c>
      <c r="Q906" s="77">
        <f ca="1">SUMIF($W$12:BP906,$P$11,X906:BP906)</f>
        <v>0</v>
      </c>
      <c r="R906" s="77">
        <v>0</v>
      </c>
      <c r="S906" s="78">
        <f t="shared" ca="1" si="238"/>
        <v>0</v>
      </c>
      <c r="T906" s="77">
        <f t="shared" ca="1" si="239"/>
        <v>0</v>
      </c>
      <c r="U906" s="77">
        <v>0</v>
      </c>
      <c r="V906" s="79">
        <f t="shared" ca="1" si="241"/>
        <v>0</v>
      </c>
      <c r="W906" s="80"/>
      <c r="X906" s="81">
        <f t="shared" si="224"/>
        <v>0</v>
      </c>
      <c r="Y906" s="82"/>
      <c r="Z906" s="80"/>
      <c r="AA906" s="81">
        <f t="shared" si="225"/>
        <v>0</v>
      </c>
      <c r="AB906" s="82"/>
      <c r="AC906" s="80"/>
      <c r="AD906" s="81">
        <f t="shared" si="226"/>
        <v>0</v>
      </c>
      <c r="AE906" s="82"/>
      <c r="AF906" s="80"/>
      <c r="AG906" s="81">
        <f t="shared" si="227"/>
        <v>0</v>
      </c>
      <c r="AH906" s="82"/>
      <c r="AI906" s="80"/>
      <c r="AJ906" s="81">
        <f t="shared" si="228"/>
        <v>0</v>
      </c>
      <c r="AK906" s="82"/>
      <c r="AL906" s="80"/>
      <c r="AM906" s="81">
        <v>0</v>
      </c>
      <c r="AN906" s="82"/>
      <c r="AO906" s="80"/>
      <c r="AP906" s="81">
        <v>0</v>
      </c>
      <c r="AQ906" s="82"/>
      <c r="AR906" s="80"/>
      <c r="AS906" s="81">
        <f t="shared" si="229"/>
        <v>0</v>
      </c>
      <c r="AT906" s="82"/>
      <c r="AU906" s="80"/>
      <c r="AV906" s="81">
        <f t="shared" si="230"/>
        <v>0</v>
      </c>
      <c r="AW906" s="82"/>
      <c r="AX906" s="80"/>
      <c r="AY906" s="81">
        <f t="shared" si="231"/>
        <v>0</v>
      </c>
      <c r="AZ906" s="82"/>
      <c r="BA906" s="80"/>
      <c r="BB906" s="81">
        <f t="shared" si="232"/>
        <v>0</v>
      </c>
      <c r="BC906" s="82"/>
      <c r="BD906" s="80"/>
      <c r="BE906" s="81">
        <f t="shared" si="233"/>
        <v>0</v>
      </c>
      <c r="BF906" s="82"/>
      <c r="BG906" s="80"/>
      <c r="BH906" s="81">
        <f t="shared" si="234"/>
        <v>0</v>
      </c>
      <c r="BI906" s="82"/>
      <c r="BJ906" s="80"/>
      <c r="BK906" s="81">
        <f t="shared" si="235"/>
        <v>0</v>
      </c>
      <c r="BL906" s="82"/>
      <c r="BM906" s="80"/>
      <c r="BN906" s="81">
        <f t="shared" si="236"/>
        <v>0</v>
      </c>
      <c r="BO906" s="82"/>
    </row>
    <row r="907" spans="1:67" ht="23.25" hidden="1" customHeight="1" thickBot="1">
      <c r="A907" s="71">
        <v>85912</v>
      </c>
      <c r="B907" s="71" t="s">
        <v>2242</v>
      </c>
      <c r="C907" s="221" t="str">
        <f ca="1">IF(V907&gt;0,IF($C$12=B907,COUNT($C$12:C906,1),""),"")</f>
        <v/>
      </c>
      <c r="D907" s="221" t="str">
        <f ca="1">IF(V907&gt;0,IF($D$12=B907,COUNT($D$12:D906,1),""),"")</f>
        <v/>
      </c>
      <c r="E907" s="221" t="str">
        <f ca="1">IF(V907&gt;0,IF($E$12=B907,COUNT($E$12:E906,1),""),"")</f>
        <v/>
      </c>
      <c r="F907" s="221" t="str">
        <f ca="1">IF(V907&gt;0,IF($F$12=B907,COUNT($F$12:F906,1),""),"")</f>
        <v/>
      </c>
      <c r="G907" s="120"/>
      <c r="H907" s="115">
        <v>170101</v>
      </c>
      <c r="I907" s="116" t="s">
        <v>840</v>
      </c>
      <c r="J907" s="116" t="s">
        <v>153</v>
      </c>
      <c r="K907" s="324">
        <v>60230000</v>
      </c>
      <c r="L907" s="121">
        <v>422801</v>
      </c>
      <c r="M907" s="117" t="s">
        <v>1379</v>
      </c>
      <c r="N907" s="117" t="s">
        <v>153</v>
      </c>
      <c r="O907" s="324">
        <v>1854000</v>
      </c>
      <c r="P907" s="77">
        <f ca="1">SUMIF($W$12:BO907,$P$11,W907:BO907)</f>
        <v>0</v>
      </c>
      <c r="Q907" s="77">
        <f ca="1">SUMIF($W$12:BP907,$P$11,X907:BP907)</f>
        <v>0</v>
      </c>
      <c r="R907" s="77">
        <v>0</v>
      </c>
      <c r="S907" s="78">
        <f t="shared" ca="1" si="238"/>
        <v>0</v>
      </c>
      <c r="T907" s="77">
        <f t="shared" ca="1" si="239"/>
        <v>0</v>
      </c>
      <c r="U907" s="77">
        <v>0</v>
      </c>
      <c r="V907" s="79">
        <f t="shared" ca="1" si="241"/>
        <v>0</v>
      </c>
      <c r="W907" s="80"/>
      <c r="X907" s="81">
        <f t="shared" si="224"/>
        <v>0</v>
      </c>
      <c r="Y907" s="82"/>
      <c r="Z907" s="80"/>
      <c r="AA907" s="81">
        <f t="shared" si="225"/>
        <v>0</v>
      </c>
      <c r="AB907" s="82"/>
      <c r="AC907" s="80"/>
      <c r="AD907" s="81">
        <f t="shared" si="226"/>
        <v>0</v>
      </c>
      <c r="AE907" s="82"/>
      <c r="AF907" s="80"/>
      <c r="AG907" s="81">
        <f t="shared" si="227"/>
        <v>0</v>
      </c>
      <c r="AH907" s="82"/>
      <c r="AI907" s="80"/>
      <c r="AJ907" s="81">
        <f t="shared" si="228"/>
        <v>0</v>
      </c>
      <c r="AK907" s="82"/>
      <c r="AL907" s="80"/>
      <c r="AM907" s="81">
        <v>0</v>
      </c>
      <c r="AN907" s="82"/>
      <c r="AO907" s="80"/>
      <c r="AP907" s="81">
        <v>0</v>
      </c>
      <c r="AQ907" s="82"/>
      <c r="AR907" s="80"/>
      <c r="AS907" s="81">
        <f t="shared" si="229"/>
        <v>0</v>
      </c>
      <c r="AT907" s="82"/>
      <c r="AU907" s="80"/>
      <c r="AV907" s="81">
        <f t="shared" si="230"/>
        <v>0</v>
      </c>
      <c r="AW907" s="82"/>
      <c r="AX907" s="80"/>
      <c r="AY907" s="81">
        <f t="shared" si="231"/>
        <v>0</v>
      </c>
      <c r="AZ907" s="82"/>
      <c r="BA907" s="80"/>
      <c r="BB907" s="81">
        <f t="shared" si="232"/>
        <v>0</v>
      </c>
      <c r="BC907" s="82"/>
      <c r="BD907" s="80"/>
      <c r="BE907" s="81">
        <f t="shared" si="233"/>
        <v>0</v>
      </c>
      <c r="BF907" s="82"/>
      <c r="BG907" s="80"/>
      <c r="BH907" s="81">
        <f t="shared" si="234"/>
        <v>0</v>
      </c>
      <c r="BI907" s="82"/>
      <c r="BJ907" s="80"/>
      <c r="BK907" s="81">
        <f t="shared" si="235"/>
        <v>0</v>
      </c>
      <c r="BL907" s="82"/>
      <c r="BM907" s="80"/>
      <c r="BN907" s="81">
        <f t="shared" si="236"/>
        <v>0</v>
      </c>
      <c r="BO907" s="82"/>
    </row>
    <row r="908" spans="1:67" ht="23.25" hidden="1" customHeight="1" thickBot="1">
      <c r="A908" s="71">
        <v>85913</v>
      </c>
      <c r="B908" s="71" t="s">
        <v>2242</v>
      </c>
      <c r="C908" s="221" t="str">
        <f ca="1">IF(V908&gt;0,IF($C$12=B908,COUNT($C$12:C907,1),""),"")</f>
        <v/>
      </c>
      <c r="D908" s="221" t="str">
        <f ca="1">IF(V908&gt;0,IF($D$12=B908,COUNT($D$12:D907,1),""),"")</f>
        <v/>
      </c>
      <c r="E908" s="221" t="str">
        <f ca="1">IF(V908&gt;0,IF($E$12=B908,COUNT($E$12:E907,1),""),"")</f>
        <v/>
      </c>
      <c r="F908" s="221" t="str">
        <f ca="1">IF(V908&gt;0,IF($F$12=B908,COUNT($F$12:F907,1),""),"")</f>
        <v/>
      </c>
      <c r="G908" s="120"/>
      <c r="H908" s="115">
        <v>170102</v>
      </c>
      <c r="I908" s="116" t="s">
        <v>841</v>
      </c>
      <c r="J908" s="116" t="s">
        <v>153</v>
      </c>
      <c r="K908" s="324">
        <v>84960000</v>
      </c>
      <c r="L908" s="121">
        <v>422802</v>
      </c>
      <c r="M908" s="117" t="s">
        <v>1380</v>
      </c>
      <c r="N908" s="117" t="s">
        <v>153</v>
      </c>
      <c r="O908" s="324">
        <v>2933000</v>
      </c>
      <c r="P908" s="77">
        <f ca="1">SUMIF($W$12:BO908,$P$11,W908:BO908)</f>
        <v>0</v>
      </c>
      <c r="Q908" s="77">
        <f ca="1">SUMIF($W$12:BP908,$P$11,X908:BP908)</f>
        <v>0</v>
      </c>
      <c r="R908" s="77">
        <v>0</v>
      </c>
      <c r="S908" s="78">
        <f t="shared" ca="1" si="238"/>
        <v>0</v>
      </c>
      <c r="T908" s="77">
        <f t="shared" ca="1" si="239"/>
        <v>0</v>
      </c>
      <c r="U908" s="77">
        <v>0</v>
      </c>
      <c r="V908" s="79">
        <f t="shared" ca="1" si="241"/>
        <v>0</v>
      </c>
      <c r="W908" s="80"/>
      <c r="X908" s="81">
        <f t="shared" si="224"/>
        <v>0</v>
      </c>
      <c r="Y908" s="82"/>
      <c r="Z908" s="80"/>
      <c r="AA908" s="81">
        <f t="shared" si="225"/>
        <v>0</v>
      </c>
      <c r="AB908" s="82"/>
      <c r="AC908" s="80"/>
      <c r="AD908" s="81">
        <f t="shared" si="226"/>
        <v>0</v>
      </c>
      <c r="AE908" s="82"/>
      <c r="AF908" s="80"/>
      <c r="AG908" s="81">
        <f t="shared" si="227"/>
        <v>0</v>
      </c>
      <c r="AH908" s="82"/>
      <c r="AI908" s="80"/>
      <c r="AJ908" s="81">
        <f t="shared" si="228"/>
        <v>0</v>
      </c>
      <c r="AK908" s="82"/>
      <c r="AL908" s="80"/>
      <c r="AM908" s="81">
        <v>0</v>
      </c>
      <c r="AN908" s="82"/>
      <c r="AO908" s="80"/>
      <c r="AP908" s="81">
        <v>0</v>
      </c>
      <c r="AQ908" s="82"/>
      <c r="AR908" s="80"/>
      <c r="AS908" s="81">
        <f t="shared" si="229"/>
        <v>0</v>
      </c>
      <c r="AT908" s="82"/>
      <c r="AU908" s="80"/>
      <c r="AV908" s="81">
        <f t="shared" si="230"/>
        <v>0</v>
      </c>
      <c r="AW908" s="82"/>
      <c r="AX908" s="80"/>
      <c r="AY908" s="81">
        <f t="shared" si="231"/>
        <v>0</v>
      </c>
      <c r="AZ908" s="82"/>
      <c r="BA908" s="80"/>
      <c r="BB908" s="81">
        <f t="shared" si="232"/>
        <v>0</v>
      </c>
      <c r="BC908" s="82"/>
      <c r="BD908" s="80"/>
      <c r="BE908" s="81">
        <f t="shared" si="233"/>
        <v>0</v>
      </c>
      <c r="BF908" s="82"/>
      <c r="BG908" s="80"/>
      <c r="BH908" s="81">
        <f t="shared" si="234"/>
        <v>0</v>
      </c>
      <c r="BI908" s="82"/>
      <c r="BJ908" s="80"/>
      <c r="BK908" s="81">
        <f t="shared" si="235"/>
        <v>0</v>
      </c>
      <c r="BL908" s="82"/>
      <c r="BM908" s="80"/>
      <c r="BN908" s="81">
        <f t="shared" si="236"/>
        <v>0</v>
      </c>
      <c r="BO908" s="82"/>
    </row>
    <row r="909" spans="1:67" ht="23.25" hidden="1" customHeight="1" thickBot="1">
      <c r="A909" s="71">
        <v>85914</v>
      </c>
      <c r="B909" s="71" t="s">
        <v>2242</v>
      </c>
      <c r="C909" s="221" t="str">
        <f ca="1">IF(V909&gt;0,IF($C$12=B909,COUNT($C$12:C908,1),""),"")</f>
        <v/>
      </c>
      <c r="D909" s="221" t="str">
        <f ca="1">IF(V909&gt;0,IF($D$12=B909,COUNT($D$12:D908,1),""),"")</f>
        <v/>
      </c>
      <c r="E909" s="221" t="str">
        <f ca="1">IF(V909&gt;0,IF($E$12=B909,COUNT($E$12:E908,1),""),"")</f>
        <v/>
      </c>
      <c r="F909" s="221" t="str">
        <f ca="1">IF(V909&gt;0,IF($F$12=B909,COUNT($F$12:F908,1),""),"")</f>
        <v/>
      </c>
      <c r="G909" s="120"/>
      <c r="H909" s="115">
        <v>170103</v>
      </c>
      <c r="I909" s="116" t="s">
        <v>842</v>
      </c>
      <c r="J909" s="116" t="s">
        <v>153</v>
      </c>
      <c r="K909" s="324">
        <v>77000000</v>
      </c>
      <c r="L909" s="121">
        <v>422803</v>
      </c>
      <c r="M909" s="117" t="s">
        <v>1381</v>
      </c>
      <c r="N909" s="117" t="s">
        <v>153</v>
      </c>
      <c r="O909" s="324">
        <v>1854000</v>
      </c>
      <c r="P909" s="77">
        <f ca="1">SUMIF($W$12:BO909,$P$11,W909:BO909)</f>
        <v>0</v>
      </c>
      <c r="Q909" s="77">
        <f ca="1">SUMIF($W$12:BP909,$P$11,X909:BP909)</f>
        <v>0</v>
      </c>
      <c r="R909" s="77">
        <v>0</v>
      </c>
      <c r="S909" s="78">
        <f t="shared" ca="1" si="238"/>
        <v>0</v>
      </c>
      <c r="T909" s="77">
        <f t="shared" ca="1" si="239"/>
        <v>0</v>
      </c>
      <c r="U909" s="77">
        <v>0</v>
      </c>
      <c r="V909" s="79">
        <f t="shared" ca="1" si="241"/>
        <v>0</v>
      </c>
      <c r="W909" s="80"/>
      <c r="X909" s="81">
        <f t="shared" si="224"/>
        <v>0</v>
      </c>
      <c r="Y909" s="82"/>
      <c r="Z909" s="80"/>
      <c r="AA909" s="81">
        <f t="shared" si="225"/>
        <v>0</v>
      </c>
      <c r="AB909" s="82"/>
      <c r="AC909" s="80"/>
      <c r="AD909" s="81">
        <f t="shared" si="226"/>
        <v>0</v>
      </c>
      <c r="AE909" s="82"/>
      <c r="AF909" s="80"/>
      <c r="AG909" s="81">
        <f t="shared" si="227"/>
        <v>0</v>
      </c>
      <c r="AH909" s="82"/>
      <c r="AI909" s="80"/>
      <c r="AJ909" s="81">
        <f t="shared" si="228"/>
        <v>0</v>
      </c>
      <c r="AK909" s="82"/>
      <c r="AL909" s="80"/>
      <c r="AM909" s="81">
        <v>0</v>
      </c>
      <c r="AN909" s="82"/>
      <c r="AO909" s="80"/>
      <c r="AP909" s="81">
        <v>0</v>
      </c>
      <c r="AQ909" s="82"/>
      <c r="AR909" s="80"/>
      <c r="AS909" s="81">
        <f t="shared" si="229"/>
        <v>0</v>
      </c>
      <c r="AT909" s="82"/>
      <c r="AU909" s="80"/>
      <c r="AV909" s="81">
        <f t="shared" si="230"/>
        <v>0</v>
      </c>
      <c r="AW909" s="82"/>
      <c r="AX909" s="80"/>
      <c r="AY909" s="81">
        <f t="shared" si="231"/>
        <v>0</v>
      </c>
      <c r="AZ909" s="82"/>
      <c r="BA909" s="80"/>
      <c r="BB909" s="81">
        <f t="shared" si="232"/>
        <v>0</v>
      </c>
      <c r="BC909" s="82"/>
      <c r="BD909" s="80"/>
      <c r="BE909" s="81">
        <f t="shared" si="233"/>
        <v>0</v>
      </c>
      <c r="BF909" s="82"/>
      <c r="BG909" s="80"/>
      <c r="BH909" s="81">
        <f t="shared" si="234"/>
        <v>0</v>
      </c>
      <c r="BI909" s="82"/>
      <c r="BJ909" s="80"/>
      <c r="BK909" s="81">
        <f t="shared" si="235"/>
        <v>0</v>
      </c>
      <c r="BL909" s="82"/>
      <c r="BM909" s="80"/>
      <c r="BN909" s="81">
        <f t="shared" si="236"/>
        <v>0</v>
      </c>
      <c r="BO909" s="82"/>
    </row>
    <row r="910" spans="1:67" ht="23.25" hidden="1" customHeight="1" thickBot="1">
      <c r="A910" s="71">
        <v>85915</v>
      </c>
      <c r="B910" s="71" t="s">
        <v>2242</v>
      </c>
      <c r="C910" s="221" t="str">
        <f ca="1">IF(V910&gt;0,IF($C$12=B910,COUNT($C$12:C909,1),""),"")</f>
        <v/>
      </c>
      <c r="D910" s="221" t="str">
        <f ca="1">IF(V910&gt;0,IF($D$12=B910,COUNT($D$12:D909,1),""),"")</f>
        <v/>
      </c>
      <c r="E910" s="221" t="str">
        <f ca="1">IF(V910&gt;0,IF($E$12=B910,COUNT($E$12:E909,1),""),"")</f>
        <v/>
      </c>
      <c r="F910" s="221" t="str">
        <f ca="1">IF(V910&gt;0,IF($F$12=B910,COUNT($F$12:F909,1),""),"")</f>
        <v/>
      </c>
      <c r="G910" s="120"/>
      <c r="H910" s="115">
        <v>170104</v>
      </c>
      <c r="I910" s="116" t="s">
        <v>843</v>
      </c>
      <c r="J910" s="116" t="s">
        <v>153</v>
      </c>
      <c r="K910" s="324">
        <v>88550000</v>
      </c>
      <c r="L910" s="121">
        <v>422803</v>
      </c>
      <c r="M910" s="117" t="s">
        <v>1381</v>
      </c>
      <c r="N910" s="117" t="s">
        <v>153</v>
      </c>
      <c r="O910" s="324">
        <v>1854000</v>
      </c>
      <c r="P910" s="77">
        <f ca="1">SUMIF($W$12:BO910,$P$11,W910:BO910)</f>
        <v>0</v>
      </c>
      <c r="Q910" s="77">
        <f ca="1">SUMIF($W$12:BP910,$P$11,X910:BP910)</f>
        <v>0</v>
      </c>
      <c r="R910" s="77">
        <v>0</v>
      </c>
      <c r="S910" s="78">
        <f t="shared" ca="1" si="238"/>
        <v>0</v>
      </c>
      <c r="T910" s="77">
        <f t="shared" ca="1" si="239"/>
        <v>0</v>
      </c>
      <c r="U910" s="77">
        <v>0</v>
      </c>
      <c r="V910" s="79">
        <f t="shared" ca="1" si="241"/>
        <v>0</v>
      </c>
      <c r="W910" s="80"/>
      <c r="X910" s="81">
        <f t="shared" ref="X910:X973" si="242">W910</f>
        <v>0</v>
      </c>
      <c r="Y910" s="82"/>
      <c r="Z910" s="80"/>
      <c r="AA910" s="81">
        <f t="shared" ref="AA910:AA973" si="243">Z910</f>
        <v>0</v>
      </c>
      <c r="AB910" s="82"/>
      <c r="AC910" s="80"/>
      <c r="AD910" s="81">
        <f t="shared" ref="AD910:AD973" si="244">AC910</f>
        <v>0</v>
      </c>
      <c r="AE910" s="82"/>
      <c r="AF910" s="80"/>
      <c r="AG910" s="81">
        <f t="shared" ref="AG910:AG973" si="245">AF910</f>
        <v>0</v>
      </c>
      <c r="AH910" s="82"/>
      <c r="AI910" s="80"/>
      <c r="AJ910" s="81">
        <f t="shared" ref="AJ910:AJ973" si="246">AI910</f>
        <v>0</v>
      </c>
      <c r="AK910" s="82"/>
      <c r="AL910" s="80"/>
      <c r="AM910" s="81">
        <v>0</v>
      </c>
      <c r="AN910" s="82"/>
      <c r="AO910" s="80"/>
      <c r="AP910" s="81">
        <v>0</v>
      </c>
      <c r="AQ910" s="82"/>
      <c r="AR910" s="80"/>
      <c r="AS910" s="81">
        <f t="shared" ref="AS910:AS973" si="247">AR910</f>
        <v>0</v>
      </c>
      <c r="AT910" s="82"/>
      <c r="AU910" s="80"/>
      <c r="AV910" s="81">
        <f t="shared" ref="AV910:AV973" si="248">AU910</f>
        <v>0</v>
      </c>
      <c r="AW910" s="82"/>
      <c r="AX910" s="80"/>
      <c r="AY910" s="81">
        <f t="shared" ref="AY910:AY973" si="249">AX910</f>
        <v>0</v>
      </c>
      <c r="AZ910" s="82"/>
      <c r="BA910" s="80"/>
      <c r="BB910" s="81">
        <f t="shared" ref="BB910:BB973" si="250">BA910</f>
        <v>0</v>
      </c>
      <c r="BC910" s="82"/>
      <c r="BD910" s="80"/>
      <c r="BE910" s="81">
        <f t="shared" ref="BE910:BE973" si="251">BD910</f>
        <v>0</v>
      </c>
      <c r="BF910" s="82"/>
      <c r="BG910" s="80"/>
      <c r="BH910" s="81">
        <f t="shared" ref="BH910:BH973" si="252">BG910</f>
        <v>0</v>
      </c>
      <c r="BI910" s="82"/>
      <c r="BJ910" s="80"/>
      <c r="BK910" s="81">
        <f t="shared" ref="BK910:BK973" si="253">BJ910</f>
        <v>0</v>
      </c>
      <c r="BL910" s="82"/>
      <c r="BM910" s="80"/>
      <c r="BN910" s="81">
        <f t="shared" ref="BN910:BN973" si="254">BM910</f>
        <v>0</v>
      </c>
      <c r="BO910" s="82"/>
    </row>
    <row r="911" spans="1:67" ht="23.25" hidden="1" customHeight="1" thickBot="1">
      <c r="A911" s="71">
        <v>85916</v>
      </c>
      <c r="B911" s="71" t="s">
        <v>2242</v>
      </c>
      <c r="C911" s="221" t="str">
        <f ca="1">IF(V911&gt;0,IF($C$12=B911,COUNT($C$12:C910,1),""),"")</f>
        <v/>
      </c>
      <c r="D911" s="221" t="str">
        <f ca="1">IF(V911&gt;0,IF($D$12=B911,COUNT($D$12:D910,1),""),"")</f>
        <v/>
      </c>
      <c r="E911" s="221" t="str">
        <f ca="1">IF(V911&gt;0,IF($E$12=B911,COUNT($E$12:E910,1),""),"")</f>
        <v/>
      </c>
      <c r="F911" s="221" t="str">
        <f ca="1">IF(V911&gt;0,IF($F$12=B911,COUNT($F$12:F910,1),""),"")</f>
        <v/>
      </c>
      <c r="G911" s="120"/>
      <c r="H911" s="115">
        <v>170105</v>
      </c>
      <c r="I911" s="116" t="s">
        <v>844</v>
      </c>
      <c r="J911" s="116" t="s">
        <v>153</v>
      </c>
      <c r="K911" s="324">
        <v>77000000</v>
      </c>
      <c r="L911" s="121">
        <v>422803</v>
      </c>
      <c r="M911" s="117" t="s">
        <v>1381</v>
      </c>
      <c r="N911" s="117" t="s">
        <v>153</v>
      </c>
      <c r="O911" s="324">
        <v>1854000</v>
      </c>
      <c r="P911" s="77">
        <f ca="1">SUMIF($W$12:BO911,$P$11,W911:BO911)</f>
        <v>0</v>
      </c>
      <c r="Q911" s="77">
        <f ca="1">SUMIF($W$12:BP911,$P$11,X911:BP911)</f>
        <v>0</v>
      </c>
      <c r="R911" s="77">
        <f ca="1">SUMIF($W$12:BQ911,$P$11,Y911:BQ911)</f>
        <v>0</v>
      </c>
      <c r="S911" s="78">
        <f t="shared" ca="1" si="238"/>
        <v>0</v>
      </c>
      <c r="T911" s="77">
        <f t="shared" ca="1" si="239"/>
        <v>0</v>
      </c>
      <c r="U911" s="77">
        <f t="shared" ca="1" si="240"/>
        <v>0</v>
      </c>
      <c r="V911" s="79">
        <f t="shared" ca="1" si="241"/>
        <v>0</v>
      </c>
      <c r="W911" s="80"/>
      <c r="X911" s="81">
        <f t="shared" si="242"/>
        <v>0</v>
      </c>
      <c r="Y911" s="82"/>
      <c r="Z911" s="80"/>
      <c r="AA911" s="81">
        <f t="shared" si="243"/>
        <v>0</v>
      </c>
      <c r="AB911" s="82"/>
      <c r="AC911" s="80"/>
      <c r="AD911" s="81">
        <f t="shared" si="244"/>
        <v>0</v>
      </c>
      <c r="AE911" s="82"/>
      <c r="AF911" s="80"/>
      <c r="AG911" s="81">
        <f t="shared" si="245"/>
        <v>0</v>
      </c>
      <c r="AH911" s="82"/>
      <c r="AI911" s="80"/>
      <c r="AJ911" s="81">
        <f t="shared" si="246"/>
        <v>0</v>
      </c>
      <c r="AK911" s="82"/>
      <c r="AL911" s="80"/>
      <c r="AM911" s="81">
        <v>0</v>
      </c>
      <c r="AN911" s="82"/>
      <c r="AO911" s="80"/>
      <c r="AP911" s="81">
        <v>0</v>
      </c>
      <c r="AQ911" s="82"/>
      <c r="AR911" s="80"/>
      <c r="AS911" s="81">
        <f t="shared" si="247"/>
        <v>0</v>
      </c>
      <c r="AT911" s="82"/>
      <c r="AU911" s="80"/>
      <c r="AV911" s="81">
        <f t="shared" si="248"/>
        <v>0</v>
      </c>
      <c r="AW911" s="82"/>
      <c r="AX911" s="80"/>
      <c r="AY911" s="81">
        <f t="shared" si="249"/>
        <v>0</v>
      </c>
      <c r="AZ911" s="82"/>
      <c r="BA911" s="80"/>
      <c r="BB911" s="81">
        <f t="shared" si="250"/>
        <v>0</v>
      </c>
      <c r="BC911" s="82"/>
      <c r="BD911" s="80"/>
      <c r="BE911" s="81">
        <f t="shared" si="251"/>
        <v>0</v>
      </c>
      <c r="BF911" s="82"/>
      <c r="BG911" s="80"/>
      <c r="BH911" s="81">
        <f t="shared" si="252"/>
        <v>0</v>
      </c>
      <c r="BI911" s="82"/>
      <c r="BJ911" s="80"/>
      <c r="BK911" s="81">
        <f t="shared" si="253"/>
        <v>0</v>
      </c>
      <c r="BL911" s="82"/>
      <c r="BM911" s="80"/>
      <c r="BN911" s="81">
        <f t="shared" si="254"/>
        <v>0</v>
      </c>
      <c r="BO911" s="82"/>
    </row>
    <row r="912" spans="1:67" ht="23.25" hidden="1" customHeight="1" thickBot="1">
      <c r="A912" s="71">
        <v>85917</v>
      </c>
      <c r="B912" s="71" t="s">
        <v>2242</v>
      </c>
      <c r="C912" s="221" t="str">
        <f ca="1">IF(V912&gt;0,IF($C$12=B912,COUNT($C$12:C911,1),""),"")</f>
        <v/>
      </c>
      <c r="D912" s="221" t="str">
        <f ca="1">IF(V912&gt;0,IF($D$12=B912,COUNT($D$12:D911,1),""),"")</f>
        <v/>
      </c>
      <c r="E912" s="221" t="str">
        <f ca="1">IF(V912&gt;0,IF($E$12=B912,COUNT($E$12:E911,1),""),"")</f>
        <v/>
      </c>
      <c r="F912" s="221" t="str">
        <f ca="1">IF(V912&gt;0,IF($F$12=B912,COUNT($F$12:F911,1),""),"")</f>
        <v/>
      </c>
      <c r="G912" s="120"/>
      <c r="H912" s="115">
        <v>170106</v>
      </c>
      <c r="I912" s="116" t="s">
        <v>845</v>
      </c>
      <c r="J912" s="116" t="s">
        <v>153</v>
      </c>
      <c r="K912" s="324">
        <v>85500000</v>
      </c>
      <c r="L912" s="121">
        <v>422803</v>
      </c>
      <c r="M912" s="117" t="s">
        <v>1381</v>
      </c>
      <c r="N912" s="117" t="s">
        <v>153</v>
      </c>
      <c r="O912" s="324">
        <v>1854000</v>
      </c>
      <c r="P912" s="77">
        <f ca="1">SUMIF($W$12:BO912,$P$11,W912:BO912)</f>
        <v>0</v>
      </c>
      <c r="Q912" s="77">
        <f ca="1">SUMIF($W$12:BP912,$P$11,X912:BP912)</f>
        <v>0</v>
      </c>
      <c r="R912" s="77">
        <v>0</v>
      </c>
      <c r="S912" s="78">
        <f t="shared" ca="1" si="238"/>
        <v>0</v>
      </c>
      <c r="T912" s="77">
        <f t="shared" ca="1" si="239"/>
        <v>0</v>
      </c>
      <c r="U912" s="77">
        <v>0</v>
      </c>
      <c r="V912" s="79">
        <f t="shared" ca="1" si="241"/>
        <v>0</v>
      </c>
      <c r="W912" s="80"/>
      <c r="X912" s="81">
        <f t="shared" si="242"/>
        <v>0</v>
      </c>
      <c r="Y912" s="82"/>
      <c r="Z912" s="80"/>
      <c r="AA912" s="81">
        <f t="shared" si="243"/>
        <v>0</v>
      </c>
      <c r="AB912" s="82"/>
      <c r="AC912" s="80"/>
      <c r="AD912" s="81">
        <f t="shared" si="244"/>
        <v>0</v>
      </c>
      <c r="AE912" s="82"/>
      <c r="AF912" s="80"/>
      <c r="AG912" s="81">
        <f t="shared" si="245"/>
        <v>0</v>
      </c>
      <c r="AH912" s="82"/>
      <c r="AI912" s="80"/>
      <c r="AJ912" s="81">
        <f t="shared" si="246"/>
        <v>0</v>
      </c>
      <c r="AK912" s="82"/>
      <c r="AL912" s="80"/>
      <c r="AM912" s="81">
        <v>0</v>
      </c>
      <c r="AN912" s="82"/>
      <c r="AO912" s="80"/>
      <c r="AP912" s="81">
        <v>0</v>
      </c>
      <c r="AQ912" s="82"/>
      <c r="AR912" s="80"/>
      <c r="AS912" s="81">
        <f t="shared" si="247"/>
        <v>0</v>
      </c>
      <c r="AT912" s="82"/>
      <c r="AU912" s="80"/>
      <c r="AV912" s="81">
        <f t="shared" si="248"/>
        <v>0</v>
      </c>
      <c r="AW912" s="82"/>
      <c r="AX912" s="80"/>
      <c r="AY912" s="81">
        <f t="shared" si="249"/>
        <v>0</v>
      </c>
      <c r="AZ912" s="82"/>
      <c r="BA912" s="80"/>
      <c r="BB912" s="81">
        <f t="shared" si="250"/>
        <v>0</v>
      </c>
      <c r="BC912" s="82"/>
      <c r="BD912" s="80"/>
      <c r="BE912" s="81">
        <f t="shared" si="251"/>
        <v>0</v>
      </c>
      <c r="BF912" s="82"/>
      <c r="BG912" s="80"/>
      <c r="BH912" s="81">
        <f t="shared" si="252"/>
        <v>0</v>
      </c>
      <c r="BI912" s="82"/>
      <c r="BJ912" s="80"/>
      <c r="BK912" s="81">
        <f t="shared" si="253"/>
        <v>0</v>
      </c>
      <c r="BL912" s="82"/>
      <c r="BM912" s="80"/>
      <c r="BN912" s="81">
        <f t="shared" si="254"/>
        <v>0</v>
      </c>
      <c r="BO912" s="82"/>
    </row>
    <row r="913" spans="1:67" ht="23.25" hidden="1" customHeight="1" thickBot="1">
      <c r="A913" s="71">
        <v>85918</v>
      </c>
      <c r="B913" s="71" t="s">
        <v>2242</v>
      </c>
      <c r="C913" s="221" t="str">
        <f ca="1">IF(V913&gt;0,IF($C$12=B913,COUNT($C$12:C912,1),""),"")</f>
        <v/>
      </c>
      <c r="D913" s="221" t="str">
        <f ca="1">IF(V913&gt;0,IF($D$12=B913,COUNT($D$12:D912,1),""),"")</f>
        <v/>
      </c>
      <c r="E913" s="221" t="str">
        <f ca="1">IF(V913&gt;0,IF($E$12=B913,COUNT($E$12:E912,1),""),"")</f>
        <v/>
      </c>
      <c r="F913" s="221" t="str">
        <f ca="1">IF(V913&gt;0,IF($F$12=B913,COUNT($F$12:F912,1),""),"")</f>
        <v/>
      </c>
      <c r="G913" s="120"/>
      <c r="H913" s="115">
        <v>170107</v>
      </c>
      <c r="I913" s="116" t="s">
        <v>846</v>
      </c>
      <c r="J913" s="116" t="s">
        <v>153</v>
      </c>
      <c r="K913" s="324">
        <v>85500000</v>
      </c>
      <c r="L913" s="121">
        <v>422803</v>
      </c>
      <c r="M913" s="117" t="s">
        <v>1381</v>
      </c>
      <c r="N913" s="117" t="s">
        <v>153</v>
      </c>
      <c r="O913" s="324">
        <v>1854000</v>
      </c>
      <c r="P913" s="77">
        <f ca="1">SUMIF($W$12:BO913,$P$11,W913:BO913)</f>
        <v>0</v>
      </c>
      <c r="Q913" s="77">
        <f ca="1">SUMIF($W$12:BP913,$P$11,X913:BP913)</f>
        <v>0</v>
      </c>
      <c r="R913" s="77">
        <v>0</v>
      </c>
      <c r="S913" s="78">
        <f t="shared" ca="1" si="238"/>
        <v>0</v>
      </c>
      <c r="T913" s="77">
        <f t="shared" ca="1" si="239"/>
        <v>0</v>
      </c>
      <c r="U913" s="77">
        <v>0</v>
      </c>
      <c r="V913" s="79">
        <f t="shared" ca="1" si="241"/>
        <v>0</v>
      </c>
      <c r="W913" s="80"/>
      <c r="X913" s="81">
        <f t="shared" si="242"/>
        <v>0</v>
      </c>
      <c r="Y913" s="82"/>
      <c r="Z913" s="80"/>
      <c r="AA913" s="81">
        <f t="shared" si="243"/>
        <v>0</v>
      </c>
      <c r="AB913" s="82"/>
      <c r="AC913" s="80"/>
      <c r="AD913" s="81">
        <f t="shared" si="244"/>
        <v>0</v>
      </c>
      <c r="AE913" s="82"/>
      <c r="AF913" s="80"/>
      <c r="AG913" s="81">
        <f t="shared" si="245"/>
        <v>0</v>
      </c>
      <c r="AH913" s="82"/>
      <c r="AI913" s="80"/>
      <c r="AJ913" s="81">
        <f t="shared" si="246"/>
        <v>0</v>
      </c>
      <c r="AK913" s="82"/>
      <c r="AL913" s="80"/>
      <c r="AM913" s="81">
        <v>0</v>
      </c>
      <c r="AN913" s="82"/>
      <c r="AO913" s="80"/>
      <c r="AP913" s="81">
        <v>0</v>
      </c>
      <c r="AQ913" s="82"/>
      <c r="AR913" s="80"/>
      <c r="AS913" s="81">
        <f t="shared" si="247"/>
        <v>0</v>
      </c>
      <c r="AT913" s="82"/>
      <c r="AU913" s="80"/>
      <c r="AV913" s="81">
        <f t="shared" si="248"/>
        <v>0</v>
      </c>
      <c r="AW913" s="82"/>
      <c r="AX913" s="80"/>
      <c r="AY913" s="81">
        <f t="shared" si="249"/>
        <v>0</v>
      </c>
      <c r="AZ913" s="82"/>
      <c r="BA913" s="80"/>
      <c r="BB913" s="81">
        <f t="shared" si="250"/>
        <v>0</v>
      </c>
      <c r="BC913" s="82"/>
      <c r="BD913" s="80"/>
      <c r="BE913" s="81">
        <f t="shared" si="251"/>
        <v>0</v>
      </c>
      <c r="BF913" s="82"/>
      <c r="BG913" s="80"/>
      <c r="BH913" s="81">
        <f t="shared" si="252"/>
        <v>0</v>
      </c>
      <c r="BI913" s="82"/>
      <c r="BJ913" s="80"/>
      <c r="BK913" s="81">
        <f t="shared" si="253"/>
        <v>0</v>
      </c>
      <c r="BL913" s="82"/>
      <c r="BM913" s="80"/>
      <c r="BN913" s="81">
        <f t="shared" si="254"/>
        <v>0</v>
      </c>
      <c r="BO913" s="82"/>
    </row>
    <row r="914" spans="1:67" ht="23.25" hidden="1" customHeight="1" thickBot="1">
      <c r="A914" s="71">
        <v>85919</v>
      </c>
      <c r="B914" s="71" t="s">
        <v>2242</v>
      </c>
      <c r="C914" s="221" t="str">
        <f ca="1">IF(V914&gt;0,IF($C$12=B914,COUNT($C$12:C913,1),""),"")</f>
        <v/>
      </c>
      <c r="D914" s="221" t="str">
        <f ca="1">IF(V914&gt;0,IF($D$12=B914,COUNT($D$12:D913,1),""),"")</f>
        <v/>
      </c>
      <c r="E914" s="221" t="str">
        <f ca="1">IF(V914&gt;0,IF($E$12=B914,COUNT($E$12:E913,1),""),"")</f>
        <v/>
      </c>
      <c r="F914" s="221" t="str">
        <f ca="1">IF(V914&gt;0,IF($F$12=B914,COUNT($F$12:F913,1),""),"")</f>
        <v/>
      </c>
      <c r="G914" s="120"/>
      <c r="H914" s="115">
        <v>170108</v>
      </c>
      <c r="I914" s="116" t="s">
        <v>847</v>
      </c>
      <c r="J914" s="116" t="s">
        <v>153</v>
      </c>
      <c r="K914" s="324">
        <v>64278000</v>
      </c>
      <c r="L914" s="121">
        <v>422804</v>
      </c>
      <c r="M914" s="117" t="s">
        <v>1627</v>
      </c>
      <c r="N914" s="117" t="s">
        <v>153</v>
      </c>
      <c r="O914" s="324">
        <v>1494000</v>
      </c>
      <c r="P914" s="77">
        <f ca="1">SUMIF($W$12:BO914,$P$11,W914:BO914)</f>
        <v>0</v>
      </c>
      <c r="Q914" s="77">
        <f ca="1">SUMIF($W$12:BP914,$P$11,X914:BP914)</f>
        <v>0</v>
      </c>
      <c r="R914" s="77">
        <v>0</v>
      </c>
      <c r="S914" s="78">
        <f t="shared" ca="1" si="238"/>
        <v>0</v>
      </c>
      <c r="T914" s="77">
        <f t="shared" ca="1" si="239"/>
        <v>0</v>
      </c>
      <c r="U914" s="77">
        <v>0</v>
      </c>
      <c r="V914" s="79">
        <f t="shared" ca="1" si="241"/>
        <v>0</v>
      </c>
      <c r="W914" s="80"/>
      <c r="X914" s="81">
        <f t="shared" si="242"/>
        <v>0</v>
      </c>
      <c r="Y914" s="82"/>
      <c r="Z914" s="80"/>
      <c r="AA914" s="81">
        <f t="shared" si="243"/>
        <v>0</v>
      </c>
      <c r="AB914" s="82"/>
      <c r="AC914" s="80"/>
      <c r="AD914" s="81">
        <f t="shared" si="244"/>
        <v>0</v>
      </c>
      <c r="AE914" s="82"/>
      <c r="AF914" s="80"/>
      <c r="AG914" s="81">
        <f t="shared" si="245"/>
        <v>0</v>
      </c>
      <c r="AH914" s="82"/>
      <c r="AI914" s="80"/>
      <c r="AJ914" s="81">
        <f t="shared" si="246"/>
        <v>0</v>
      </c>
      <c r="AK914" s="82"/>
      <c r="AL914" s="80"/>
      <c r="AM914" s="81">
        <v>0</v>
      </c>
      <c r="AN914" s="82"/>
      <c r="AO914" s="80"/>
      <c r="AP914" s="81">
        <v>0</v>
      </c>
      <c r="AQ914" s="82"/>
      <c r="AR914" s="80"/>
      <c r="AS914" s="81">
        <f t="shared" si="247"/>
        <v>0</v>
      </c>
      <c r="AT914" s="82"/>
      <c r="AU914" s="80"/>
      <c r="AV914" s="81">
        <f t="shared" si="248"/>
        <v>0</v>
      </c>
      <c r="AW914" s="82"/>
      <c r="AX914" s="80"/>
      <c r="AY914" s="81">
        <f t="shared" si="249"/>
        <v>0</v>
      </c>
      <c r="AZ914" s="82"/>
      <c r="BA914" s="80"/>
      <c r="BB914" s="81">
        <f t="shared" si="250"/>
        <v>0</v>
      </c>
      <c r="BC914" s="82"/>
      <c r="BD914" s="80"/>
      <c r="BE914" s="81">
        <f t="shared" si="251"/>
        <v>0</v>
      </c>
      <c r="BF914" s="82"/>
      <c r="BG914" s="80"/>
      <c r="BH914" s="81">
        <f t="shared" si="252"/>
        <v>0</v>
      </c>
      <c r="BI914" s="82"/>
      <c r="BJ914" s="80"/>
      <c r="BK914" s="81">
        <f t="shared" si="253"/>
        <v>0</v>
      </c>
      <c r="BL914" s="82"/>
      <c r="BM914" s="80"/>
      <c r="BN914" s="81">
        <f t="shared" si="254"/>
        <v>0</v>
      </c>
      <c r="BO914" s="82"/>
    </row>
    <row r="915" spans="1:67" ht="23.25" hidden="1" customHeight="1" thickBot="1">
      <c r="A915" s="71">
        <v>85920</v>
      </c>
      <c r="B915" s="71" t="s">
        <v>2242</v>
      </c>
      <c r="C915" s="221" t="str">
        <f ca="1">IF(V915&gt;0,IF($C$12=B915,COUNT($C$12:C914,1),""),"")</f>
        <v/>
      </c>
      <c r="D915" s="221" t="str">
        <f ca="1">IF(V915&gt;0,IF($D$12=B915,COUNT($D$12:D914,1),""),"")</f>
        <v/>
      </c>
      <c r="E915" s="221" t="str">
        <f ca="1">IF(V915&gt;0,IF($E$12=B915,COUNT($E$12:E914,1),""),"")</f>
        <v/>
      </c>
      <c r="F915" s="221" t="str">
        <f ca="1">IF(V915&gt;0,IF($F$12=B915,COUNT($F$12:F914,1),""),"")</f>
        <v/>
      </c>
      <c r="G915" s="120"/>
      <c r="H915" s="115">
        <v>170109</v>
      </c>
      <c r="I915" s="116" t="s">
        <v>848</v>
      </c>
      <c r="J915" s="116" t="s">
        <v>153</v>
      </c>
      <c r="K915" s="324">
        <v>78480000</v>
      </c>
      <c r="L915" s="121">
        <v>422805</v>
      </c>
      <c r="M915" s="117" t="s">
        <v>1382</v>
      </c>
      <c r="N915" s="117" t="s">
        <v>153</v>
      </c>
      <c r="O915" s="324">
        <v>1854000</v>
      </c>
      <c r="P915" s="77">
        <f ca="1">SUMIF($W$12:BO915,$P$11,W915:BO915)</f>
        <v>0</v>
      </c>
      <c r="Q915" s="77">
        <f ca="1">SUMIF($W$12:BP915,$P$11,X915:BP915)</f>
        <v>0</v>
      </c>
      <c r="R915" s="77">
        <v>0</v>
      </c>
      <c r="S915" s="78">
        <f t="shared" ca="1" si="238"/>
        <v>0</v>
      </c>
      <c r="T915" s="77">
        <f t="shared" ca="1" si="239"/>
        <v>0</v>
      </c>
      <c r="U915" s="77">
        <v>0</v>
      </c>
      <c r="V915" s="79">
        <f t="shared" ca="1" si="241"/>
        <v>0</v>
      </c>
      <c r="W915" s="80"/>
      <c r="X915" s="81">
        <f t="shared" si="242"/>
        <v>0</v>
      </c>
      <c r="Y915" s="82"/>
      <c r="Z915" s="80"/>
      <c r="AA915" s="81">
        <f t="shared" si="243"/>
        <v>0</v>
      </c>
      <c r="AB915" s="82"/>
      <c r="AC915" s="80"/>
      <c r="AD915" s="81">
        <f t="shared" si="244"/>
        <v>0</v>
      </c>
      <c r="AE915" s="82"/>
      <c r="AF915" s="80"/>
      <c r="AG915" s="81">
        <f t="shared" si="245"/>
        <v>0</v>
      </c>
      <c r="AH915" s="82"/>
      <c r="AI915" s="80"/>
      <c r="AJ915" s="81">
        <f t="shared" si="246"/>
        <v>0</v>
      </c>
      <c r="AK915" s="82"/>
      <c r="AL915" s="80"/>
      <c r="AM915" s="81">
        <v>0</v>
      </c>
      <c r="AN915" s="82"/>
      <c r="AO915" s="80"/>
      <c r="AP915" s="81">
        <v>0</v>
      </c>
      <c r="AQ915" s="82"/>
      <c r="AR915" s="80"/>
      <c r="AS915" s="81">
        <f t="shared" si="247"/>
        <v>0</v>
      </c>
      <c r="AT915" s="82"/>
      <c r="AU915" s="80"/>
      <c r="AV915" s="81">
        <f t="shared" si="248"/>
        <v>0</v>
      </c>
      <c r="AW915" s="82"/>
      <c r="AX915" s="80"/>
      <c r="AY915" s="81">
        <f t="shared" si="249"/>
        <v>0</v>
      </c>
      <c r="AZ915" s="82"/>
      <c r="BA915" s="80"/>
      <c r="BB915" s="81">
        <f t="shared" si="250"/>
        <v>0</v>
      </c>
      <c r="BC915" s="82"/>
      <c r="BD915" s="80"/>
      <c r="BE915" s="81">
        <f t="shared" si="251"/>
        <v>0</v>
      </c>
      <c r="BF915" s="82"/>
      <c r="BG915" s="80"/>
      <c r="BH915" s="81">
        <f t="shared" si="252"/>
        <v>0</v>
      </c>
      <c r="BI915" s="82"/>
      <c r="BJ915" s="80"/>
      <c r="BK915" s="81">
        <f t="shared" si="253"/>
        <v>0</v>
      </c>
      <c r="BL915" s="82"/>
      <c r="BM915" s="80"/>
      <c r="BN915" s="81">
        <f t="shared" si="254"/>
        <v>0</v>
      </c>
      <c r="BO915" s="82"/>
    </row>
    <row r="916" spans="1:67" ht="23.25" hidden="1" customHeight="1" thickBot="1">
      <c r="A916" s="71">
        <v>85921</v>
      </c>
      <c r="B916" s="71" t="s">
        <v>2242</v>
      </c>
      <c r="C916" s="221" t="str">
        <f ca="1">IF(V916&gt;0,IF($C$12=B916,COUNT($C$12:C915,1),""),"")</f>
        <v/>
      </c>
      <c r="D916" s="221" t="str">
        <f ca="1">IF(V916&gt;0,IF($D$12=B916,COUNT($D$12:D915,1),""),"")</f>
        <v/>
      </c>
      <c r="E916" s="221" t="str">
        <f ca="1">IF(V916&gt;0,IF($E$12=B916,COUNT($E$12:E915,1),""),"")</f>
        <v/>
      </c>
      <c r="F916" s="221" t="str">
        <f ca="1">IF(V916&gt;0,IF($F$12=B916,COUNT($F$12:F915,1),""),"")</f>
        <v/>
      </c>
      <c r="G916" s="120"/>
      <c r="H916" s="115">
        <v>170110</v>
      </c>
      <c r="I916" s="116" t="s">
        <v>849</v>
      </c>
      <c r="J916" s="116" t="s">
        <v>153</v>
      </c>
      <c r="K916" s="324">
        <v>225000000</v>
      </c>
      <c r="L916" s="121">
        <v>422806</v>
      </c>
      <c r="M916" s="117" t="s">
        <v>1383</v>
      </c>
      <c r="N916" s="117" t="s">
        <v>153</v>
      </c>
      <c r="O916" s="324">
        <v>1494000</v>
      </c>
      <c r="P916" s="77">
        <f ca="1">SUMIF($W$12:BO916,$P$11,W916:BO916)</f>
        <v>0</v>
      </c>
      <c r="Q916" s="77">
        <f ca="1">SUMIF($W$12:BP916,$P$11,X916:BP916)</f>
        <v>0</v>
      </c>
      <c r="R916" s="77">
        <v>0</v>
      </c>
      <c r="S916" s="78">
        <f t="shared" ca="1" si="238"/>
        <v>0</v>
      </c>
      <c r="T916" s="77">
        <f t="shared" ca="1" si="239"/>
        <v>0</v>
      </c>
      <c r="U916" s="77">
        <v>0</v>
      </c>
      <c r="V916" s="79">
        <f t="shared" ca="1" si="241"/>
        <v>0</v>
      </c>
      <c r="W916" s="80"/>
      <c r="X916" s="81">
        <f t="shared" si="242"/>
        <v>0</v>
      </c>
      <c r="Y916" s="82"/>
      <c r="Z916" s="80"/>
      <c r="AA916" s="81">
        <f t="shared" si="243"/>
        <v>0</v>
      </c>
      <c r="AB916" s="82"/>
      <c r="AC916" s="80"/>
      <c r="AD916" s="81">
        <f t="shared" si="244"/>
        <v>0</v>
      </c>
      <c r="AE916" s="82"/>
      <c r="AF916" s="80"/>
      <c r="AG916" s="81">
        <f t="shared" si="245"/>
        <v>0</v>
      </c>
      <c r="AH916" s="82"/>
      <c r="AI916" s="80"/>
      <c r="AJ916" s="81">
        <f t="shared" si="246"/>
        <v>0</v>
      </c>
      <c r="AK916" s="82"/>
      <c r="AL916" s="80"/>
      <c r="AM916" s="81">
        <v>0</v>
      </c>
      <c r="AN916" s="82"/>
      <c r="AO916" s="80"/>
      <c r="AP916" s="81">
        <v>0</v>
      </c>
      <c r="AQ916" s="82"/>
      <c r="AR916" s="80"/>
      <c r="AS916" s="81">
        <f t="shared" si="247"/>
        <v>0</v>
      </c>
      <c r="AT916" s="82"/>
      <c r="AU916" s="80"/>
      <c r="AV916" s="81">
        <f t="shared" si="248"/>
        <v>0</v>
      </c>
      <c r="AW916" s="82"/>
      <c r="AX916" s="80"/>
      <c r="AY916" s="81">
        <f t="shared" si="249"/>
        <v>0</v>
      </c>
      <c r="AZ916" s="82"/>
      <c r="BA916" s="80"/>
      <c r="BB916" s="81">
        <f t="shared" si="250"/>
        <v>0</v>
      </c>
      <c r="BC916" s="82"/>
      <c r="BD916" s="80"/>
      <c r="BE916" s="81">
        <f t="shared" si="251"/>
        <v>0</v>
      </c>
      <c r="BF916" s="82"/>
      <c r="BG916" s="80"/>
      <c r="BH916" s="81">
        <f t="shared" si="252"/>
        <v>0</v>
      </c>
      <c r="BI916" s="82"/>
      <c r="BJ916" s="80"/>
      <c r="BK916" s="81">
        <f t="shared" si="253"/>
        <v>0</v>
      </c>
      <c r="BL916" s="82"/>
      <c r="BM916" s="80"/>
      <c r="BN916" s="81">
        <f t="shared" si="254"/>
        <v>0</v>
      </c>
      <c r="BO916" s="82"/>
    </row>
    <row r="917" spans="1:67" ht="23.25" hidden="1" customHeight="1" thickBot="1">
      <c r="A917" s="71">
        <v>85922</v>
      </c>
      <c r="B917" s="322" t="s">
        <v>2241</v>
      </c>
      <c r="C917" s="221" t="str">
        <f ca="1">IF(V917&gt;0,IF($C$12=B917,COUNT($C$12:C916,1),""),"")</f>
        <v/>
      </c>
      <c r="D917" s="221" t="str">
        <f ca="1">IF(V917&gt;0,IF($D$12=B917,COUNT($D$12:D916,1),""),"")</f>
        <v/>
      </c>
      <c r="E917" s="221" t="str">
        <f ca="1">IF(V917&gt;0,IF($E$12=B917,COUNT($E$12:E916,1),""),"")</f>
        <v/>
      </c>
      <c r="F917" s="221" t="str">
        <f ca="1">IF(V917&gt;0,IF($F$12=B917,COUNT($F$12:F916,1),""),"")</f>
        <v/>
      </c>
      <c r="G917" s="120"/>
      <c r="H917" s="115">
        <v>170111</v>
      </c>
      <c r="I917" s="116" t="s">
        <v>850</v>
      </c>
      <c r="J917" s="116" t="s">
        <v>153</v>
      </c>
      <c r="K917" s="324">
        <v>200000000</v>
      </c>
      <c r="L917" s="121">
        <v>422807</v>
      </c>
      <c r="M917" s="117" t="s">
        <v>1384</v>
      </c>
      <c r="N917" s="117" t="s">
        <v>153</v>
      </c>
      <c r="O917" s="324">
        <v>1494000</v>
      </c>
      <c r="P917" s="77">
        <f ca="1">SUMIF($W$12:BO917,$P$11,W917:BO917)</f>
        <v>0</v>
      </c>
      <c r="Q917" s="77">
        <f ca="1">SUMIF($W$12:BP917,$P$11,X917:BP917)</f>
        <v>0</v>
      </c>
      <c r="R917" s="77">
        <v>0</v>
      </c>
      <c r="S917" s="78">
        <f t="shared" ca="1" si="238"/>
        <v>0</v>
      </c>
      <c r="T917" s="77">
        <f t="shared" ca="1" si="239"/>
        <v>0</v>
      </c>
      <c r="U917" s="77">
        <v>0</v>
      </c>
      <c r="V917" s="79">
        <f t="shared" ca="1" si="241"/>
        <v>0</v>
      </c>
      <c r="W917" s="80"/>
      <c r="X917" s="81">
        <f t="shared" si="242"/>
        <v>0</v>
      </c>
      <c r="Y917" s="82"/>
      <c r="Z917" s="80"/>
      <c r="AA917" s="81">
        <f t="shared" si="243"/>
        <v>0</v>
      </c>
      <c r="AB917" s="82"/>
      <c r="AC917" s="80"/>
      <c r="AD917" s="81">
        <f t="shared" si="244"/>
        <v>0</v>
      </c>
      <c r="AE917" s="82"/>
      <c r="AF917" s="80"/>
      <c r="AG917" s="81">
        <f t="shared" si="245"/>
        <v>0</v>
      </c>
      <c r="AH917" s="82"/>
      <c r="AI917" s="80"/>
      <c r="AJ917" s="81">
        <f t="shared" si="246"/>
        <v>0</v>
      </c>
      <c r="AK917" s="82"/>
      <c r="AL917" s="80"/>
      <c r="AM917" s="81">
        <v>0</v>
      </c>
      <c r="AN917" s="82"/>
      <c r="AO917" s="80"/>
      <c r="AP917" s="81">
        <v>0</v>
      </c>
      <c r="AQ917" s="82"/>
      <c r="AR917" s="80"/>
      <c r="AS917" s="81">
        <f t="shared" si="247"/>
        <v>0</v>
      </c>
      <c r="AT917" s="82"/>
      <c r="AU917" s="80"/>
      <c r="AV917" s="81">
        <f t="shared" si="248"/>
        <v>0</v>
      </c>
      <c r="AW917" s="82"/>
      <c r="AX917" s="80"/>
      <c r="AY917" s="81">
        <f t="shared" si="249"/>
        <v>0</v>
      </c>
      <c r="AZ917" s="82"/>
      <c r="BA917" s="80"/>
      <c r="BB917" s="81">
        <f t="shared" si="250"/>
        <v>0</v>
      </c>
      <c r="BC917" s="82"/>
      <c r="BD917" s="80"/>
      <c r="BE917" s="81">
        <f t="shared" si="251"/>
        <v>0</v>
      </c>
      <c r="BF917" s="82"/>
      <c r="BG917" s="80"/>
      <c r="BH917" s="81">
        <f t="shared" si="252"/>
        <v>0</v>
      </c>
      <c r="BI917" s="82"/>
      <c r="BJ917" s="80"/>
      <c r="BK917" s="81">
        <f t="shared" si="253"/>
        <v>0</v>
      </c>
      <c r="BL917" s="82"/>
      <c r="BM917" s="80"/>
      <c r="BN917" s="81">
        <f t="shared" si="254"/>
        <v>0</v>
      </c>
      <c r="BO917" s="82"/>
    </row>
    <row r="918" spans="1:67" ht="23.25" hidden="1" customHeight="1" thickBot="1">
      <c r="A918" s="71">
        <v>85924</v>
      </c>
      <c r="B918" s="71" t="s">
        <v>2242</v>
      </c>
      <c r="C918" s="221" t="str">
        <f ca="1">IF(V918&gt;0,IF($C$12=B918,COUNT($C$12:C917,1),""),"")</f>
        <v/>
      </c>
      <c r="D918" s="221" t="str">
        <f ca="1">IF(V918&gt;0,IF($D$12=B918,COUNT($D$12:D917,1),""),"")</f>
        <v/>
      </c>
      <c r="E918" s="221" t="str">
        <f ca="1">IF(V918&gt;0,IF($E$12=B918,COUNT($E$12:E917,1),""),"")</f>
        <v/>
      </c>
      <c r="F918" s="221" t="str">
        <f ca="1">IF(V918&gt;0,IF($F$12=B918,COUNT($F$12:F917,1),""),"")</f>
        <v/>
      </c>
      <c r="G918" s="120"/>
      <c r="H918" s="115">
        <v>170113</v>
      </c>
      <c r="I918" s="116" t="s">
        <v>851</v>
      </c>
      <c r="J918" s="116" t="s">
        <v>153</v>
      </c>
      <c r="K918" s="324">
        <v>320000000</v>
      </c>
      <c r="L918" s="121"/>
      <c r="M918" s="117"/>
      <c r="N918" s="117"/>
      <c r="O918" s="324"/>
      <c r="P918" s="77">
        <f ca="1">SUMIF($W$12:BO918,$P$11,W918:BO918)</f>
        <v>0</v>
      </c>
      <c r="Q918" s="77">
        <f ca="1">SUMIF($W$12:BP918,$P$11,X918:BP918)</f>
        <v>0</v>
      </c>
      <c r="R918" s="77">
        <v>0</v>
      </c>
      <c r="S918" s="78">
        <f t="shared" ca="1" si="238"/>
        <v>0</v>
      </c>
      <c r="T918" s="77">
        <f t="shared" ca="1" si="239"/>
        <v>0</v>
      </c>
      <c r="U918" s="77">
        <v>0</v>
      </c>
      <c r="V918" s="79">
        <f t="shared" ca="1" si="241"/>
        <v>0</v>
      </c>
      <c r="W918" s="80"/>
      <c r="X918" s="81">
        <f t="shared" si="242"/>
        <v>0</v>
      </c>
      <c r="Y918" s="82"/>
      <c r="Z918" s="80"/>
      <c r="AA918" s="81">
        <f t="shared" si="243"/>
        <v>0</v>
      </c>
      <c r="AB918" s="82"/>
      <c r="AC918" s="80"/>
      <c r="AD918" s="81">
        <f t="shared" si="244"/>
        <v>0</v>
      </c>
      <c r="AE918" s="82"/>
      <c r="AF918" s="80"/>
      <c r="AG918" s="81">
        <f t="shared" si="245"/>
        <v>0</v>
      </c>
      <c r="AH918" s="82"/>
      <c r="AI918" s="80"/>
      <c r="AJ918" s="81">
        <f t="shared" si="246"/>
        <v>0</v>
      </c>
      <c r="AK918" s="82"/>
      <c r="AL918" s="80"/>
      <c r="AM918" s="81">
        <v>0</v>
      </c>
      <c r="AN918" s="82"/>
      <c r="AO918" s="80"/>
      <c r="AP918" s="81">
        <v>0</v>
      </c>
      <c r="AQ918" s="82"/>
      <c r="AR918" s="80"/>
      <c r="AS918" s="81">
        <f t="shared" si="247"/>
        <v>0</v>
      </c>
      <c r="AT918" s="82"/>
      <c r="AU918" s="80"/>
      <c r="AV918" s="81">
        <f t="shared" si="248"/>
        <v>0</v>
      </c>
      <c r="AW918" s="82"/>
      <c r="AX918" s="80"/>
      <c r="AY918" s="81">
        <f t="shared" si="249"/>
        <v>0</v>
      </c>
      <c r="AZ918" s="82"/>
      <c r="BA918" s="80"/>
      <c r="BB918" s="81">
        <f t="shared" si="250"/>
        <v>0</v>
      </c>
      <c r="BC918" s="82"/>
      <c r="BD918" s="80"/>
      <c r="BE918" s="81">
        <f t="shared" si="251"/>
        <v>0</v>
      </c>
      <c r="BF918" s="82"/>
      <c r="BG918" s="80"/>
      <c r="BH918" s="81">
        <f t="shared" si="252"/>
        <v>0</v>
      </c>
      <c r="BI918" s="82"/>
      <c r="BJ918" s="80"/>
      <c r="BK918" s="81">
        <f t="shared" si="253"/>
        <v>0</v>
      </c>
      <c r="BL918" s="82"/>
      <c r="BM918" s="80"/>
      <c r="BN918" s="81">
        <f t="shared" si="254"/>
        <v>0</v>
      </c>
      <c r="BO918" s="82"/>
    </row>
    <row r="919" spans="1:67" ht="23.25" hidden="1" customHeight="1" thickBot="1">
      <c r="A919" s="71">
        <v>85925</v>
      </c>
      <c r="B919" s="322" t="s">
        <v>2241</v>
      </c>
      <c r="C919" s="221" t="str">
        <f ca="1">IF(V919&gt;0,IF($C$12=B919,COUNT($C$12:C918,1),""),"")</f>
        <v/>
      </c>
      <c r="D919" s="221" t="str">
        <f ca="1">IF(V919&gt;0,IF($D$12=B919,COUNT($D$12:D918,1),""),"")</f>
        <v/>
      </c>
      <c r="E919" s="221" t="str">
        <f ca="1">IF(V919&gt;0,IF($E$12=B919,COUNT($E$12:E918,1),""),"")</f>
        <v/>
      </c>
      <c r="F919" s="221" t="str">
        <f ca="1">IF(V919&gt;0,IF($F$12=B919,COUNT($F$12:F918,1),""),"")</f>
        <v/>
      </c>
      <c r="G919" s="120"/>
      <c r="H919" s="115">
        <v>170114</v>
      </c>
      <c r="I919" s="116" t="s">
        <v>852</v>
      </c>
      <c r="J919" s="116" t="s">
        <v>153</v>
      </c>
      <c r="K919" s="324">
        <v>450000000</v>
      </c>
      <c r="L919" s="121"/>
      <c r="M919" s="117"/>
      <c r="N919" s="117"/>
      <c r="O919" s="324"/>
      <c r="P919" s="77">
        <f ca="1">SUMIF($W$12:BO919,$P$11,W919:BO919)</f>
        <v>0</v>
      </c>
      <c r="Q919" s="77">
        <f ca="1">SUMIF($W$12:BP919,$P$11,X919:BP919)</f>
        <v>0</v>
      </c>
      <c r="R919" s="77">
        <v>0</v>
      </c>
      <c r="S919" s="78">
        <f t="shared" ca="1" si="238"/>
        <v>0</v>
      </c>
      <c r="T919" s="77">
        <f t="shared" ca="1" si="239"/>
        <v>0</v>
      </c>
      <c r="U919" s="77">
        <v>0</v>
      </c>
      <c r="V919" s="79">
        <f t="shared" ca="1" si="241"/>
        <v>0</v>
      </c>
      <c r="W919" s="80"/>
      <c r="X919" s="81">
        <f t="shared" si="242"/>
        <v>0</v>
      </c>
      <c r="Y919" s="82"/>
      <c r="Z919" s="80"/>
      <c r="AA919" s="81">
        <f t="shared" si="243"/>
        <v>0</v>
      </c>
      <c r="AB919" s="82"/>
      <c r="AC919" s="80"/>
      <c r="AD919" s="81">
        <f t="shared" si="244"/>
        <v>0</v>
      </c>
      <c r="AE919" s="82"/>
      <c r="AF919" s="80"/>
      <c r="AG919" s="81">
        <f t="shared" si="245"/>
        <v>0</v>
      </c>
      <c r="AH919" s="82"/>
      <c r="AI919" s="80"/>
      <c r="AJ919" s="81">
        <f t="shared" si="246"/>
        <v>0</v>
      </c>
      <c r="AK919" s="82"/>
      <c r="AL919" s="80"/>
      <c r="AM919" s="81">
        <v>0</v>
      </c>
      <c r="AN919" s="82"/>
      <c r="AO919" s="80"/>
      <c r="AP919" s="81">
        <v>0</v>
      </c>
      <c r="AQ919" s="82"/>
      <c r="AR919" s="80"/>
      <c r="AS919" s="81">
        <f t="shared" si="247"/>
        <v>0</v>
      </c>
      <c r="AT919" s="82"/>
      <c r="AU919" s="80"/>
      <c r="AV919" s="81">
        <f t="shared" si="248"/>
        <v>0</v>
      </c>
      <c r="AW919" s="82"/>
      <c r="AX919" s="80"/>
      <c r="AY919" s="81">
        <f t="shared" si="249"/>
        <v>0</v>
      </c>
      <c r="AZ919" s="82"/>
      <c r="BA919" s="80"/>
      <c r="BB919" s="81">
        <f t="shared" si="250"/>
        <v>0</v>
      </c>
      <c r="BC919" s="82"/>
      <c r="BD919" s="80"/>
      <c r="BE919" s="81">
        <f t="shared" si="251"/>
        <v>0</v>
      </c>
      <c r="BF919" s="82"/>
      <c r="BG919" s="80"/>
      <c r="BH919" s="81">
        <f t="shared" si="252"/>
        <v>0</v>
      </c>
      <c r="BI919" s="82"/>
      <c r="BJ919" s="80"/>
      <c r="BK919" s="81">
        <f t="shared" si="253"/>
        <v>0</v>
      </c>
      <c r="BL919" s="82"/>
      <c r="BM919" s="80"/>
      <c r="BN919" s="81">
        <f t="shared" si="254"/>
        <v>0</v>
      </c>
      <c r="BO919" s="82"/>
    </row>
    <row r="920" spans="1:67" ht="23.25" hidden="1" customHeight="1" thickBot="1">
      <c r="A920" s="71">
        <v>85926</v>
      </c>
      <c r="B920" s="71" t="s">
        <v>2242</v>
      </c>
      <c r="C920" s="221" t="str">
        <f ca="1">IF(V920&gt;0,IF($C$12=B920,COUNT($C$12:C919,1),""),"")</f>
        <v/>
      </c>
      <c r="D920" s="221" t="str">
        <f ca="1">IF(V920&gt;0,IF($D$12=B920,COUNT($D$12:D919,1),""),"")</f>
        <v/>
      </c>
      <c r="E920" s="221" t="str">
        <f ca="1">IF(V920&gt;0,IF($E$12=B920,COUNT($E$12:E919,1),""),"")</f>
        <v/>
      </c>
      <c r="F920" s="221" t="str">
        <f ca="1">IF(V920&gt;0,IF($F$12=B920,COUNT($F$12:F919,1),""),"")</f>
        <v/>
      </c>
      <c r="G920" s="120"/>
      <c r="H920" s="115">
        <v>170115</v>
      </c>
      <c r="I920" s="116" t="s">
        <v>853</v>
      </c>
      <c r="J920" s="116" t="s">
        <v>153</v>
      </c>
      <c r="K920" s="324">
        <v>89250000</v>
      </c>
      <c r="L920" s="121"/>
      <c r="M920" s="117"/>
      <c r="N920" s="117"/>
      <c r="O920" s="324"/>
      <c r="P920" s="77">
        <f ca="1">SUMIF($W$12:BO920,$P$11,W920:BO920)</f>
        <v>0</v>
      </c>
      <c r="Q920" s="77">
        <f ca="1">SUMIF($W$12:BP920,$P$11,X920:BP920)</f>
        <v>0</v>
      </c>
      <c r="R920" s="77">
        <v>0</v>
      </c>
      <c r="S920" s="78">
        <f t="shared" ca="1" si="238"/>
        <v>0</v>
      </c>
      <c r="T920" s="77">
        <f t="shared" ca="1" si="239"/>
        <v>0</v>
      </c>
      <c r="U920" s="77">
        <v>0</v>
      </c>
      <c r="V920" s="79">
        <f t="shared" ca="1" si="241"/>
        <v>0</v>
      </c>
      <c r="W920" s="80"/>
      <c r="X920" s="81">
        <f t="shared" si="242"/>
        <v>0</v>
      </c>
      <c r="Y920" s="82"/>
      <c r="Z920" s="80"/>
      <c r="AA920" s="81">
        <f t="shared" si="243"/>
        <v>0</v>
      </c>
      <c r="AB920" s="82"/>
      <c r="AC920" s="80"/>
      <c r="AD920" s="81">
        <f t="shared" si="244"/>
        <v>0</v>
      </c>
      <c r="AE920" s="82"/>
      <c r="AF920" s="80"/>
      <c r="AG920" s="81">
        <f t="shared" si="245"/>
        <v>0</v>
      </c>
      <c r="AH920" s="82"/>
      <c r="AI920" s="80"/>
      <c r="AJ920" s="81">
        <f t="shared" si="246"/>
        <v>0</v>
      </c>
      <c r="AK920" s="82"/>
      <c r="AL920" s="80"/>
      <c r="AM920" s="81">
        <v>0</v>
      </c>
      <c r="AN920" s="82"/>
      <c r="AO920" s="80"/>
      <c r="AP920" s="81">
        <v>0</v>
      </c>
      <c r="AQ920" s="82"/>
      <c r="AR920" s="80"/>
      <c r="AS920" s="81">
        <f t="shared" si="247"/>
        <v>0</v>
      </c>
      <c r="AT920" s="82"/>
      <c r="AU920" s="80"/>
      <c r="AV920" s="81">
        <f t="shared" si="248"/>
        <v>0</v>
      </c>
      <c r="AW920" s="82"/>
      <c r="AX920" s="80"/>
      <c r="AY920" s="81">
        <f t="shared" si="249"/>
        <v>0</v>
      </c>
      <c r="AZ920" s="82"/>
      <c r="BA920" s="80"/>
      <c r="BB920" s="81">
        <f t="shared" si="250"/>
        <v>0</v>
      </c>
      <c r="BC920" s="82"/>
      <c r="BD920" s="80"/>
      <c r="BE920" s="81">
        <f t="shared" si="251"/>
        <v>0</v>
      </c>
      <c r="BF920" s="82"/>
      <c r="BG920" s="80"/>
      <c r="BH920" s="81">
        <f t="shared" si="252"/>
        <v>0</v>
      </c>
      <c r="BI920" s="82"/>
      <c r="BJ920" s="80"/>
      <c r="BK920" s="81">
        <f t="shared" si="253"/>
        <v>0</v>
      </c>
      <c r="BL920" s="82"/>
      <c r="BM920" s="80"/>
      <c r="BN920" s="81">
        <f t="shared" si="254"/>
        <v>0</v>
      </c>
      <c r="BO920" s="82"/>
    </row>
    <row r="921" spans="1:67" ht="23.25" hidden="1" customHeight="1" thickBot="1">
      <c r="A921" s="71">
        <v>85927</v>
      </c>
      <c r="B921" s="71" t="s">
        <v>2242</v>
      </c>
      <c r="C921" s="221" t="str">
        <f ca="1">IF(V921&gt;0,IF($C$12=B921,COUNT($C$12:C920,1),""),"")</f>
        <v/>
      </c>
      <c r="D921" s="221" t="str">
        <f ca="1">IF(V921&gt;0,IF($D$12=B921,COUNT($D$12:D920,1),""),"")</f>
        <v/>
      </c>
      <c r="E921" s="221" t="str">
        <f ca="1">IF(V921&gt;0,IF($E$12=B921,COUNT($E$12:E920,1),""),"")</f>
        <v/>
      </c>
      <c r="F921" s="221" t="str">
        <f ca="1">IF(V921&gt;0,IF($F$12=B921,COUNT($F$12:F920,1),""),"")</f>
        <v/>
      </c>
      <c r="G921" s="120"/>
      <c r="H921" s="115">
        <v>170116</v>
      </c>
      <c r="I921" s="116" t="s">
        <v>854</v>
      </c>
      <c r="J921" s="116" t="s">
        <v>153</v>
      </c>
      <c r="K921" s="324">
        <v>94500000</v>
      </c>
      <c r="L921" s="121"/>
      <c r="M921" s="117"/>
      <c r="N921" s="117"/>
      <c r="O921" s="324"/>
      <c r="P921" s="77">
        <f ca="1">SUMIF($W$12:BO921,$P$11,W921:BO921)</f>
        <v>0</v>
      </c>
      <c r="Q921" s="77">
        <f ca="1">SUMIF($W$12:BP921,$P$11,X921:BP921)</f>
        <v>0</v>
      </c>
      <c r="R921" s="77">
        <v>0</v>
      </c>
      <c r="S921" s="78">
        <f t="shared" ca="1" si="238"/>
        <v>0</v>
      </c>
      <c r="T921" s="77">
        <f t="shared" ca="1" si="239"/>
        <v>0</v>
      </c>
      <c r="U921" s="77">
        <v>0</v>
      </c>
      <c r="V921" s="79">
        <f t="shared" ca="1" si="241"/>
        <v>0</v>
      </c>
      <c r="W921" s="80"/>
      <c r="X921" s="81">
        <f t="shared" si="242"/>
        <v>0</v>
      </c>
      <c r="Y921" s="82"/>
      <c r="Z921" s="80"/>
      <c r="AA921" s="81">
        <f t="shared" si="243"/>
        <v>0</v>
      </c>
      <c r="AB921" s="82"/>
      <c r="AC921" s="80"/>
      <c r="AD921" s="81">
        <f t="shared" si="244"/>
        <v>0</v>
      </c>
      <c r="AE921" s="82"/>
      <c r="AF921" s="80"/>
      <c r="AG921" s="81">
        <f t="shared" si="245"/>
        <v>0</v>
      </c>
      <c r="AH921" s="82"/>
      <c r="AI921" s="80"/>
      <c r="AJ921" s="81">
        <f t="shared" si="246"/>
        <v>0</v>
      </c>
      <c r="AK921" s="82"/>
      <c r="AL921" s="80"/>
      <c r="AM921" s="81">
        <v>0</v>
      </c>
      <c r="AN921" s="82"/>
      <c r="AO921" s="80"/>
      <c r="AP921" s="81">
        <v>0</v>
      </c>
      <c r="AQ921" s="82"/>
      <c r="AR921" s="80"/>
      <c r="AS921" s="81">
        <f t="shared" si="247"/>
        <v>0</v>
      </c>
      <c r="AT921" s="82"/>
      <c r="AU921" s="80"/>
      <c r="AV921" s="81">
        <f t="shared" si="248"/>
        <v>0</v>
      </c>
      <c r="AW921" s="82"/>
      <c r="AX921" s="80"/>
      <c r="AY921" s="81">
        <f t="shared" si="249"/>
        <v>0</v>
      </c>
      <c r="AZ921" s="82"/>
      <c r="BA921" s="80"/>
      <c r="BB921" s="81">
        <f t="shared" si="250"/>
        <v>0</v>
      </c>
      <c r="BC921" s="82"/>
      <c r="BD921" s="80"/>
      <c r="BE921" s="81">
        <f t="shared" si="251"/>
        <v>0</v>
      </c>
      <c r="BF921" s="82"/>
      <c r="BG921" s="80"/>
      <c r="BH921" s="81">
        <f t="shared" si="252"/>
        <v>0</v>
      </c>
      <c r="BI921" s="82"/>
      <c r="BJ921" s="80"/>
      <c r="BK921" s="81">
        <f t="shared" si="253"/>
        <v>0</v>
      </c>
      <c r="BL921" s="82"/>
      <c r="BM921" s="80"/>
      <c r="BN921" s="81">
        <f t="shared" si="254"/>
        <v>0</v>
      </c>
      <c r="BO921" s="82"/>
    </row>
    <row r="922" spans="1:67" ht="23.25" hidden="1" customHeight="1" thickBot="1">
      <c r="A922" s="71">
        <v>85928</v>
      </c>
      <c r="B922" s="71" t="s">
        <v>2242</v>
      </c>
      <c r="C922" s="221" t="str">
        <f ca="1">IF(V922&gt;0,IF($C$12=B922,COUNT($C$12:C921,1),""),"")</f>
        <v/>
      </c>
      <c r="D922" s="221" t="str">
        <f ca="1">IF(V922&gt;0,IF($D$12=B922,COUNT($D$12:D921,1),""),"")</f>
        <v/>
      </c>
      <c r="E922" s="221" t="str">
        <f ca="1">IF(V922&gt;0,IF($E$12=B922,COUNT($E$12:E921,1),""),"")</f>
        <v/>
      </c>
      <c r="F922" s="221" t="str">
        <f ca="1">IF(V922&gt;0,IF($F$12=B922,COUNT($F$12:F921,1),""),"")</f>
        <v/>
      </c>
      <c r="G922" s="120"/>
      <c r="H922" s="115">
        <v>170117</v>
      </c>
      <c r="I922" s="116" t="s">
        <v>855</v>
      </c>
      <c r="J922" s="116" t="s">
        <v>153</v>
      </c>
      <c r="K922" s="324">
        <v>110250000</v>
      </c>
      <c r="L922" s="121">
        <v>422808</v>
      </c>
      <c r="M922" s="117" t="s">
        <v>1385</v>
      </c>
      <c r="N922" s="117" t="s">
        <v>153</v>
      </c>
      <c r="O922" s="324">
        <v>1144000</v>
      </c>
      <c r="P922" s="77">
        <f ca="1">SUMIF($W$12:BO922,$P$11,W922:BO922)</f>
        <v>0</v>
      </c>
      <c r="Q922" s="77">
        <f ca="1">SUMIF($W$12:BP922,$P$11,X922:BP922)</f>
        <v>0</v>
      </c>
      <c r="R922" s="77">
        <v>0</v>
      </c>
      <c r="S922" s="78">
        <f t="shared" ca="1" si="238"/>
        <v>0</v>
      </c>
      <c r="T922" s="77">
        <f t="shared" ca="1" si="239"/>
        <v>0</v>
      </c>
      <c r="U922" s="77">
        <v>0</v>
      </c>
      <c r="V922" s="79">
        <f t="shared" ca="1" si="241"/>
        <v>0</v>
      </c>
      <c r="W922" s="80"/>
      <c r="X922" s="81">
        <f t="shared" si="242"/>
        <v>0</v>
      </c>
      <c r="Y922" s="82"/>
      <c r="Z922" s="80"/>
      <c r="AA922" s="81">
        <f t="shared" si="243"/>
        <v>0</v>
      </c>
      <c r="AB922" s="82"/>
      <c r="AC922" s="80"/>
      <c r="AD922" s="81">
        <f t="shared" si="244"/>
        <v>0</v>
      </c>
      <c r="AE922" s="82"/>
      <c r="AF922" s="80"/>
      <c r="AG922" s="81">
        <f t="shared" si="245"/>
        <v>0</v>
      </c>
      <c r="AH922" s="82"/>
      <c r="AI922" s="80"/>
      <c r="AJ922" s="81">
        <f t="shared" si="246"/>
        <v>0</v>
      </c>
      <c r="AK922" s="82"/>
      <c r="AL922" s="80"/>
      <c r="AM922" s="81">
        <v>0</v>
      </c>
      <c r="AN922" s="82"/>
      <c r="AO922" s="80"/>
      <c r="AP922" s="81">
        <v>0</v>
      </c>
      <c r="AQ922" s="82"/>
      <c r="AR922" s="80"/>
      <c r="AS922" s="81">
        <f t="shared" si="247"/>
        <v>0</v>
      </c>
      <c r="AT922" s="82"/>
      <c r="AU922" s="80"/>
      <c r="AV922" s="81">
        <f t="shared" si="248"/>
        <v>0</v>
      </c>
      <c r="AW922" s="82"/>
      <c r="AX922" s="80"/>
      <c r="AY922" s="81">
        <f t="shared" si="249"/>
        <v>0</v>
      </c>
      <c r="AZ922" s="82"/>
      <c r="BA922" s="80"/>
      <c r="BB922" s="81">
        <f t="shared" si="250"/>
        <v>0</v>
      </c>
      <c r="BC922" s="82"/>
      <c r="BD922" s="80"/>
      <c r="BE922" s="81">
        <f t="shared" si="251"/>
        <v>0</v>
      </c>
      <c r="BF922" s="82"/>
      <c r="BG922" s="80"/>
      <c r="BH922" s="81">
        <f t="shared" si="252"/>
        <v>0</v>
      </c>
      <c r="BI922" s="82"/>
      <c r="BJ922" s="80"/>
      <c r="BK922" s="81">
        <f t="shared" si="253"/>
        <v>0</v>
      </c>
      <c r="BL922" s="82"/>
      <c r="BM922" s="80"/>
      <c r="BN922" s="81">
        <f t="shared" si="254"/>
        <v>0</v>
      </c>
      <c r="BO922" s="82"/>
    </row>
    <row r="923" spans="1:67" ht="23.25" hidden="1" customHeight="1" thickBot="1">
      <c r="A923" s="71">
        <v>85932</v>
      </c>
      <c r="B923" s="71" t="s">
        <v>2242</v>
      </c>
      <c r="C923" s="221" t="str">
        <f ca="1">IF(V923&gt;0,IF($C$12=B923,COUNT($C$12:C922,1),""),"")</f>
        <v/>
      </c>
      <c r="D923" s="221" t="str">
        <f ca="1">IF(V923&gt;0,IF($D$12=B923,COUNT($D$12:D922,1),""),"")</f>
        <v/>
      </c>
      <c r="E923" s="221" t="str">
        <f ca="1">IF(V923&gt;0,IF($E$12=B923,COUNT($E$12:E922,1),""),"")</f>
        <v/>
      </c>
      <c r="F923" s="221" t="str">
        <f ca="1">IF(V923&gt;0,IF($F$12=B923,COUNT($F$12:F922,1),""),"")</f>
        <v/>
      </c>
      <c r="G923" s="120"/>
      <c r="H923" s="115">
        <v>170201</v>
      </c>
      <c r="I923" s="116" t="s">
        <v>856</v>
      </c>
      <c r="J923" s="116" t="s">
        <v>153</v>
      </c>
      <c r="K923" s="324">
        <v>37400000</v>
      </c>
      <c r="L923" s="121">
        <v>422813</v>
      </c>
      <c r="M923" s="117" t="s">
        <v>1386</v>
      </c>
      <c r="N923" s="117" t="s">
        <v>153</v>
      </c>
      <c r="O923" s="324">
        <v>942500</v>
      </c>
      <c r="P923" s="77">
        <f ca="1">SUMIF($W$12:BO923,$P$11,W923:BO923)</f>
        <v>0</v>
      </c>
      <c r="Q923" s="77">
        <f ca="1">SUMIF($W$12:BP923,$P$11,X923:BP923)</f>
        <v>0</v>
      </c>
      <c r="R923" s="77">
        <v>0</v>
      </c>
      <c r="S923" s="78">
        <f t="shared" ca="1" si="238"/>
        <v>0</v>
      </c>
      <c r="T923" s="77">
        <f t="shared" ca="1" si="239"/>
        <v>0</v>
      </c>
      <c r="U923" s="77">
        <v>0</v>
      </c>
      <c r="V923" s="79">
        <f t="shared" ca="1" si="241"/>
        <v>0</v>
      </c>
      <c r="W923" s="80"/>
      <c r="X923" s="81">
        <f t="shared" si="242"/>
        <v>0</v>
      </c>
      <c r="Y923" s="82"/>
      <c r="Z923" s="80"/>
      <c r="AA923" s="81">
        <f t="shared" si="243"/>
        <v>0</v>
      </c>
      <c r="AB923" s="82"/>
      <c r="AC923" s="80"/>
      <c r="AD923" s="81">
        <f t="shared" si="244"/>
        <v>0</v>
      </c>
      <c r="AE923" s="82"/>
      <c r="AF923" s="80"/>
      <c r="AG923" s="81">
        <f t="shared" si="245"/>
        <v>0</v>
      </c>
      <c r="AH923" s="82"/>
      <c r="AI923" s="80"/>
      <c r="AJ923" s="81">
        <f t="shared" si="246"/>
        <v>0</v>
      </c>
      <c r="AK923" s="82"/>
      <c r="AL923" s="80"/>
      <c r="AM923" s="81">
        <v>0</v>
      </c>
      <c r="AN923" s="82"/>
      <c r="AO923" s="80"/>
      <c r="AP923" s="81">
        <v>0</v>
      </c>
      <c r="AQ923" s="82"/>
      <c r="AR923" s="80"/>
      <c r="AS923" s="81">
        <f t="shared" si="247"/>
        <v>0</v>
      </c>
      <c r="AT923" s="82"/>
      <c r="AU923" s="80"/>
      <c r="AV923" s="81">
        <f t="shared" si="248"/>
        <v>0</v>
      </c>
      <c r="AW923" s="82"/>
      <c r="AX923" s="80"/>
      <c r="AY923" s="81">
        <f t="shared" si="249"/>
        <v>0</v>
      </c>
      <c r="AZ923" s="82"/>
      <c r="BA923" s="80"/>
      <c r="BB923" s="81">
        <f t="shared" si="250"/>
        <v>0</v>
      </c>
      <c r="BC923" s="82"/>
      <c r="BD923" s="80"/>
      <c r="BE923" s="81">
        <f t="shared" si="251"/>
        <v>0</v>
      </c>
      <c r="BF923" s="82"/>
      <c r="BG923" s="80"/>
      <c r="BH923" s="81">
        <f t="shared" si="252"/>
        <v>0</v>
      </c>
      <c r="BI923" s="82"/>
      <c r="BJ923" s="80"/>
      <c r="BK923" s="81">
        <f t="shared" si="253"/>
        <v>0</v>
      </c>
      <c r="BL923" s="82"/>
      <c r="BM923" s="80"/>
      <c r="BN923" s="81">
        <f t="shared" si="254"/>
        <v>0</v>
      </c>
      <c r="BO923" s="82"/>
    </row>
    <row r="924" spans="1:67" ht="23.25" hidden="1" customHeight="1" thickBot="1">
      <c r="A924" s="71">
        <v>85933</v>
      </c>
      <c r="B924" s="71" t="s">
        <v>2242</v>
      </c>
      <c r="C924" s="221" t="str">
        <f ca="1">IF(V924&gt;0,IF($C$12=B924,COUNT($C$12:C923,1),""),"")</f>
        <v/>
      </c>
      <c r="D924" s="221" t="str">
        <f ca="1">IF(V924&gt;0,IF($D$12=B924,COUNT($D$12:D923,1),""),"")</f>
        <v/>
      </c>
      <c r="E924" s="221" t="str">
        <f ca="1">IF(V924&gt;0,IF($E$12=B924,COUNT($E$12:E923,1),""),"")</f>
        <v/>
      </c>
      <c r="F924" s="221" t="str">
        <f ca="1">IF(V924&gt;0,IF($F$12=B924,COUNT($F$12:F923,1),""),"")</f>
        <v/>
      </c>
      <c r="G924" s="120"/>
      <c r="H924" s="115">
        <v>170202</v>
      </c>
      <c r="I924" s="116" t="s">
        <v>857</v>
      </c>
      <c r="J924" s="116" t="s">
        <v>153</v>
      </c>
      <c r="K924" s="324">
        <v>73000000</v>
      </c>
      <c r="L924" s="121">
        <v>422814</v>
      </c>
      <c r="M924" s="117" t="s">
        <v>1387</v>
      </c>
      <c r="N924" s="117" t="s">
        <v>153</v>
      </c>
      <c r="O924" s="324">
        <v>1853000</v>
      </c>
      <c r="P924" s="77">
        <f ca="1">SUMIF($W$12:BO924,$P$11,W924:BO924)</f>
        <v>0</v>
      </c>
      <c r="Q924" s="77">
        <f ca="1">SUMIF($W$12:BP924,$P$11,X924:BP924)</f>
        <v>0</v>
      </c>
      <c r="R924" s="77">
        <v>0</v>
      </c>
      <c r="S924" s="78">
        <f t="shared" ca="1" si="238"/>
        <v>0</v>
      </c>
      <c r="T924" s="77">
        <f t="shared" ca="1" si="239"/>
        <v>0</v>
      </c>
      <c r="U924" s="77">
        <v>0</v>
      </c>
      <c r="V924" s="79">
        <f t="shared" ca="1" si="241"/>
        <v>0</v>
      </c>
      <c r="W924" s="80"/>
      <c r="X924" s="81">
        <f t="shared" si="242"/>
        <v>0</v>
      </c>
      <c r="Y924" s="82"/>
      <c r="Z924" s="80"/>
      <c r="AA924" s="81">
        <f t="shared" si="243"/>
        <v>0</v>
      </c>
      <c r="AB924" s="82"/>
      <c r="AC924" s="80"/>
      <c r="AD924" s="81">
        <f t="shared" si="244"/>
        <v>0</v>
      </c>
      <c r="AE924" s="82"/>
      <c r="AF924" s="80"/>
      <c r="AG924" s="81">
        <f t="shared" si="245"/>
        <v>0</v>
      </c>
      <c r="AH924" s="82"/>
      <c r="AI924" s="80"/>
      <c r="AJ924" s="81">
        <f t="shared" si="246"/>
        <v>0</v>
      </c>
      <c r="AK924" s="82"/>
      <c r="AL924" s="80"/>
      <c r="AM924" s="81">
        <v>0</v>
      </c>
      <c r="AN924" s="82"/>
      <c r="AO924" s="80"/>
      <c r="AP924" s="81">
        <v>0</v>
      </c>
      <c r="AQ924" s="82"/>
      <c r="AR924" s="80"/>
      <c r="AS924" s="81">
        <f t="shared" si="247"/>
        <v>0</v>
      </c>
      <c r="AT924" s="82"/>
      <c r="AU924" s="80"/>
      <c r="AV924" s="81">
        <f t="shared" si="248"/>
        <v>0</v>
      </c>
      <c r="AW924" s="82"/>
      <c r="AX924" s="80"/>
      <c r="AY924" s="81">
        <f t="shared" si="249"/>
        <v>0</v>
      </c>
      <c r="AZ924" s="82"/>
      <c r="BA924" s="80"/>
      <c r="BB924" s="81">
        <f t="shared" si="250"/>
        <v>0</v>
      </c>
      <c r="BC924" s="82"/>
      <c r="BD924" s="80"/>
      <c r="BE924" s="81">
        <f t="shared" si="251"/>
        <v>0</v>
      </c>
      <c r="BF924" s="82"/>
      <c r="BG924" s="80"/>
      <c r="BH924" s="81">
        <f t="shared" si="252"/>
        <v>0</v>
      </c>
      <c r="BI924" s="82"/>
      <c r="BJ924" s="80"/>
      <c r="BK924" s="81">
        <f t="shared" si="253"/>
        <v>0</v>
      </c>
      <c r="BL924" s="82"/>
      <c r="BM924" s="80"/>
      <c r="BN924" s="81">
        <f t="shared" si="254"/>
        <v>0</v>
      </c>
      <c r="BO924" s="82"/>
    </row>
    <row r="925" spans="1:67" ht="23.25" hidden="1" customHeight="1" thickBot="1">
      <c r="A925" s="71">
        <v>85934</v>
      </c>
      <c r="B925" s="71" t="s">
        <v>2242</v>
      </c>
      <c r="C925" s="221" t="str">
        <f ca="1">IF(V925&gt;0,IF($C$12=B925,COUNT($C$12:C924,1),""),"")</f>
        <v/>
      </c>
      <c r="D925" s="221" t="str">
        <f ca="1">IF(V925&gt;0,IF($D$12=B925,COUNT($D$12:D924,1),""),"")</f>
        <v/>
      </c>
      <c r="E925" s="221" t="str">
        <f ca="1">IF(V925&gt;0,IF($E$12=B925,COUNT($E$12:E924,1),""),"")</f>
        <v/>
      </c>
      <c r="F925" s="221" t="str">
        <f ca="1">IF(V925&gt;0,IF($F$12=B925,COUNT($F$12:F924,1),""),"")</f>
        <v/>
      </c>
      <c r="G925" s="120"/>
      <c r="H925" s="115">
        <v>170203</v>
      </c>
      <c r="I925" s="116" t="s">
        <v>858</v>
      </c>
      <c r="J925" s="116" t="s">
        <v>153</v>
      </c>
      <c r="K925" s="324">
        <v>37400000</v>
      </c>
      <c r="L925" s="121">
        <v>422813</v>
      </c>
      <c r="M925" s="117" t="s">
        <v>1386</v>
      </c>
      <c r="N925" s="117" t="s">
        <v>153</v>
      </c>
      <c r="O925" s="324">
        <v>942500</v>
      </c>
      <c r="P925" s="77">
        <f ca="1">SUMIF($W$12:BO925,$P$11,W925:BO925)</f>
        <v>0</v>
      </c>
      <c r="Q925" s="77">
        <f ca="1">SUMIF($W$12:BP925,$P$11,X925:BP925)</f>
        <v>0</v>
      </c>
      <c r="R925" s="77">
        <v>0</v>
      </c>
      <c r="S925" s="78">
        <f t="shared" ca="1" si="238"/>
        <v>0</v>
      </c>
      <c r="T925" s="77">
        <f t="shared" ca="1" si="239"/>
        <v>0</v>
      </c>
      <c r="U925" s="77">
        <v>0</v>
      </c>
      <c r="V925" s="79">
        <f t="shared" ca="1" si="241"/>
        <v>0</v>
      </c>
      <c r="W925" s="80"/>
      <c r="X925" s="81">
        <f t="shared" si="242"/>
        <v>0</v>
      </c>
      <c r="Y925" s="82"/>
      <c r="Z925" s="80"/>
      <c r="AA925" s="81">
        <f t="shared" si="243"/>
        <v>0</v>
      </c>
      <c r="AB925" s="82"/>
      <c r="AC925" s="80"/>
      <c r="AD925" s="81">
        <f t="shared" si="244"/>
        <v>0</v>
      </c>
      <c r="AE925" s="82"/>
      <c r="AF925" s="80"/>
      <c r="AG925" s="81">
        <f t="shared" si="245"/>
        <v>0</v>
      </c>
      <c r="AH925" s="82"/>
      <c r="AI925" s="80"/>
      <c r="AJ925" s="81">
        <f t="shared" si="246"/>
        <v>0</v>
      </c>
      <c r="AK925" s="82"/>
      <c r="AL925" s="80"/>
      <c r="AM925" s="81">
        <v>0</v>
      </c>
      <c r="AN925" s="82"/>
      <c r="AO925" s="80"/>
      <c r="AP925" s="81">
        <v>0</v>
      </c>
      <c r="AQ925" s="82"/>
      <c r="AR925" s="80"/>
      <c r="AS925" s="81">
        <f t="shared" si="247"/>
        <v>0</v>
      </c>
      <c r="AT925" s="82"/>
      <c r="AU925" s="80"/>
      <c r="AV925" s="81">
        <f t="shared" si="248"/>
        <v>0</v>
      </c>
      <c r="AW925" s="82"/>
      <c r="AX925" s="80"/>
      <c r="AY925" s="81">
        <f t="shared" si="249"/>
        <v>0</v>
      </c>
      <c r="AZ925" s="82"/>
      <c r="BA925" s="80"/>
      <c r="BB925" s="81">
        <f t="shared" si="250"/>
        <v>0</v>
      </c>
      <c r="BC925" s="82"/>
      <c r="BD925" s="80"/>
      <c r="BE925" s="81">
        <f t="shared" si="251"/>
        <v>0</v>
      </c>
      <c r="BF925" s="82"/>
      <c r="BG925" s="80"/>
      <c r="BH925" s="81">
        <f t="shared" si="252"/>
        <v>0</v>
      </c>
      <c r="BI925" s="82"/>
      <c r="BJ925" s="80"/>
      <c r="BK925" s="81">
        <f t="shared" si="253"/>
        <v>0</v>
      </c>
      <c r="BL925" s="82"/>
      <c r="BM925" s="80"/>
      <c r="BN925" s="81">
        <f t="shared" si="254"/>
        <v>0</v>
      </c>
      <c r="BO925" s="82"/>
    </row>
    <row r="926" spans="1:67" ht="23.25" hidden="1" customHeight="1" thickBot="1">
      <c r="A926" s="71">
        <v>85935</v>
      </c>
      <c r="B926" s="71" t="s">
        <v>2242</v>
      </c>
      <c r="C926" s="221" t="str">
        <f ca="1">IF(V926&gt;0,IF($C$12=B926,COUNT($C$12:C925,1),""),"")</f>
        <v/>
      </c>
      <c r="D926" s="221" t="str">
        <f ca="1">IF(V926&gt;0,IF($D$12=B926,COUNT($D$12:D925,1),""),"")</f>
        <v/>
      </c>
      <c r="E926" s="221" t="str">
        <f ca="1">IF(V926&gt;0,IF($E$12=B926,COUNT($E$12:E925,1),""),"")</f>
        <v/>
      </c>
      <c r="F926" s="221" t="str">
        <f ca="1">IF(V926&gt;0,IF($F$12=B926,COUNT($F$12:F925,1),""),"")</f>
        <v/>
      </c>
      <c r="G926" s="120">
        <v>629005000</v>
      </c>
      <c r="H926" s="115">
        <v>170204</v>
      </c>
      <c r="I926" s="116" t="s">
        <v>859</v>
      </c>
      <c r="J926" s="116" t="s">
        <v>153</v>
      </c>
      <c r="K926" s="324">
        <v>73000000</v>
      </c>
      <c r="L926" s="121">
        <v>422814</v>
      </c>
      <c r="M926" s="117" t="s">
        <v>1387</v>
      </c>
      <c r="N926" s="117" t="s">
        <v>153</v>
      </c>
      <c r="O926" s="324">
        <v>1853000</v>
      </c>
      <c r="P926" s="77">
        <f ca="1">SUMIF($W$12:BO926,$P$11,W926:BO926)</f>
        <v>0</v>
      </c>
      <c r="Q926" s="77">
        <f ca="1">SUMIF($W$12:BP926,$P$11,X926:BP926)</f>
        <v>0</v>
      </c>
      <c r="R926" s="77">
        <v>0</v>
      </c>
      <c r="S926" s="78">
        <f t="shared" ca="1" si="238"/>
        <v>0</v>
      </c>
      <c r="T926" s="77">
        <f t="shared" ca="1" si="239"/>
        <v>0</v>
      </c>
      <c r="U926" s="77">
        <v>0</v>
      </c>
      <c r="V926" s="79">
        <f t="shared" ca="1" si="241"/>
        <v>0</v>
      </c>
      <c r="W926" s="80"/>
      <c r="X926" s="81">
        <f t="shared" si="242"/>
        <v>0</v>
      </c>
      <c r="Y926" s="82"/>
      <c r="Z926" s="80"/>
      <c r="AA926" s="81">
        <f t="shared" si="243"/>
        <v>0</v>
      </c>
      <c r="AB926" s="82"/>
      <c r="AC926" s="80"/>
      <c r="AD926" s="81">
        <f t="shared" si="244"/>
        <v>0</v>
      </c>
      <c r="AE926" s="82"/>
      <c r="AF926" s="80"/>
      <c r="AG926" s="81">
        <f t="shared" si="245"/>
        <v>0</v>
      </c>
      <c r="AH926" s="82"/>
      <c r="AI926" s="80"/>
      <c r="AJ926" s="81">
        <f t="shared" si="246"/>
        <v>0</v>
      </c>
      <c r="AK926" s="82"/>
      <c r="AL926" s="80"/>
      <c r="AM926" s="81">
        <v>0</v>
      </c>
      <c r="AN926" s="82"/>
      <c r="AO926" s="80"/>
      <c r="AP926" s="81">
        <v>0</v>
      </c>
      <c r="AQ926" s="82"/>
      <c r="AR926" s="80"/>
      <c r="AS926" s="81">
        <f t="shared" si="247"/>
        <v>0</v>
      </c>
      <c r="AT926" s="82"/>
      <c r="AU926" s="80"/>
      <c r="AV926" s="81">
        <f t="shared" si="248"/>
        <v>0</v>
      </c>
      <c r="AW926" s="82"/>
      <c r="AX926" s="80"/>
      <c r="AY926" s="81">
        <f t="shared" si="249"/>
        <v>0</v>
      </c>
      <c r="AZ926" s="82"/>
      <c r="BA926" s="80"/>
      <c r="BB926" s="81">
        <f t="shared" si="250"/>
        <v>0</v>
      </c>
      <c r="BC926" s="82"/>
      <c r="BD926" s="80"/>
      <c r="BE926" s="81">
        <f t="shared" si="251"/>
        <v>0</v>
      </c>
      <c r="BF926" s="82"/>
      <c r="BG926" s="80"/>
      <c r="BH926" s="81">
        <f t="shared" si="252"/>
        <v>0</v>
      </c>
      <c r="BI926" s="82"/>
      <c r="BJ926" s="80"/>
      <c r="BK926" s="81">
        <f t="shared" si="253"/>
        <v>0</v>
      </c>
      <c r="BL926" s="82"/>
      <c r="BM926" s="80"/>
      <c r="BN926" s="81">
        <f t="shared" si="254"/>
        <v>0</v>
      </c>
      <c r="BO926" s="82"/>
    </row>
    <row r="927" spans="1:67" ht="23.25" hidden="1" customHeight="1" thickBot="1">
      <c r="A927" s="71">
        <v>85936</v>
      </c>
      <c r="B927" s="71" t="s">
        <v>2242</v>
      </c>
      <c r="C927" s="221" t="str">
        <f ca="1">IF(V927&gt;0,IF($C$12=B927,COUNT($C$12:C926,1),""),"")</f>
        <v/>
      </c>
      <c r="D927" s="221" t="str">
        <f ca="1">IF(V927&gt;0,IF($D$12=B927,COUNT($D$12:D926,1),""),"")</f>
        <v/>
      </c>
      <c r="E927" s="221" t="str">
        <f ca="1">IF(V927&gt;0,IF($E$12=B927,COUNT($E$12:E926,1),""),"")</f>
        <v/>
      </c>
      <c r="F927" s="221" t="str">
        <f ca="1">IF(V927&gt;0,IF($F$12=B927,COUNT($F$12:F926,1),""),"")</f>
        <v/>
      </c>
      <c r="G927" s="120"/>
      <c r="H927" s="115">
        <v>170303</v>
      </c>
      <c r="I927" s="116" t="s">
        <v>860</v>
      </c>
      <c r="J927" s="116" t="s">
        <v>154</v>
      </c>
      <c r="K927" s="324">
        <v>463000</v>
      </c>
      <c r="L927" s="121">
        <v>422901</v>
      </c>
      <c r="M927" s="117" t="s">
        <v>1398</v>
      </c>
      <c r="N927" s="117" t="s">
        <v>154</v>
      </c>
      <c r="O927" s="324">
        <v>130000</v>
      </c>
      <c r="P927" s="77">
        <f ca="1">SUMIF($W$12:BO927,$P$11,W927:BO927)</f>
        <v>0</v>
      </c>
      <c r="Q927" s="77">
        <f ca="1">SUMIF($W$12:BP927,$P$11,X927:BP927)</f>
        <v>0</v>
      </c>
      <c r="R927" s="77">
        <f ca="1">SUMIF($W$12:BQ927,$P$11,Y927:BQ927)</f>
        <v>0</v>
      </c>
      <c r="S927" s="78">
        <f t="shared" ca="1" si="238"/>
        <v>0</v>
      </c>
      <c r="T927" s="77">
        <f t="shared" ca="1" si="239"/>
        <v>0</v>
      </c>
      <c r="U927" s="77">
        <f t="shared" ca="1" si="240"/>
        <v>0</v>
      </c>
      <c r="V927" s="79">
        <f t="shared" ca="1" si="241"/>
        <v>0</v>
      </c>
      <c r="W927" s="80"/>
      <c r="X927" s="81">
        <f t="shared" si="242"/>
        <v>0</v>
      </c>
      <c r="Y927" s="82"/>
      <c r="Z927" s="80"/>
      <c r="AA927" s="81">
        <f t="shared" si="243"/>
        <v>0</v>
      </c>
      <c r="AB927" s="82"/>
      <c r="AC927" s="80"/>
      <c r="AD927" s="81">
        <f t="shared" si="244"/>
        <v>0</v>
      </c>
      <c r="AE927" s="82"/>
      <c r="AF927" s="80"/>
      <c r="AG927" s="81">
        <f t="shared" si="245"/>
        <v>0</v>
      </c>
      <c r="AH927" s="82"/>
      <c r="AI927" s="80"/>
      <c r="AJ927" s="81">
        <f t="shared" si="246"/>
        <v>0</v>
      </c>
      <c r="AK927" s="82"/>
      <c r="AL927" s="80"/>
      <c r="AM927" s="81">
        <v>0</v>
      </c>
      <c r="AN927" s="82"/>
      <c r="AO927" s="80"/>
      <c r="AP927" s="81">
        <v>0</v>
      </c>
      <c r="AQ927" s="82"/>
      <c r="AR927" s="80"/>
      <c r="AS927" s="81">
        <f t="shared" si="247"/>
        <v>0</v>
      </c>
      <c r="AT927" s="82"/>
      <c r="AU927" s="80"/>
      <c r="AV927" s="81">
        <f t="shared" si="248"/>
        <v>0</v>
      </c>
      <c r="AW927" s="82"/>
      <c r="AX927" s="80"/>
      <c r="AY927" s="81">
        <f t="shared" si="249"/>
        <v>0</v>
      </c>
      <c r="AZ927" s="82"/>
      <c r="BA927" s="80"/>
      <c r="BB927" s="81">
        <f t="shared" si="250"/>
        <v>0</v>
      </c>
      <c r="BC927" s="82"/>
      <c r="BD927" s="80"/>
      <c r="BE927" s="81">
        <f t="shared" si="251"/>
        <v>0</v>
      </c>
      <c r="BF927" s="82"/>
      <c r="BG927" s="80"/>
      <c r="BH927" s="81">
        <f t="shared" si="252"/>
        <v>0</v>
      </c>
      <c r="BI927" s="82"/>
      <c r="BJ927" s="80"/>
      <c r="BK927" s="81">
        <f t="shared" si="253"/>
        <v>0</v>
      </c>
      <c r="BL927" s="82"/>
      <c r="BM927" s="80"/>
      <c r="BN927" s="81">
        <f t="shared" si="254"/>
        <v>0</v>
      </c>
      <c r="BO927" s="82"/>
    </row>
    <row r="928" spans="1:67" ht="23.25" hidden="1" customHeight="1" thickBot="1">
      <c r="A928" s="71">
        <v>85937</v>
      </c>
      <c r="B928" s="322" t="s">
        <v>2241</v>
      </c>
      <c r="C928" s="221" t="str">
        <f ca="1">IF(V928&gt;0,IF($C$12=B928,COUNT($C$12:C927,1),""),"")</f>
        <v/>
      </c>
      <c r="D928" s="221" t="str">
        <f ca="1">IF(V928&gt;0,IF($D$12=B928,COUNT($D$12:D927,1),""),"")</f>
        <v/>
      </c>
      <c r="E928" s="221" t="str">
        <f ca="1">IF(V928&gt;0,IF($E$12=B928,COUNT($E$12:E927,1),""),"")</f>
        <v/>
      </c>
      <c r="F928" s="221" t="str">
        <f ca="1">IF(V928&gt;0,IF($F$12=B928,COUNT($F$12:F927,1),""),"")</f>
        <v/>
      </c>
      <c r="G928" s="120"/>
      <c r="H928" s="115">
        <v>170304</v>
      </c>
      <c r="I928" s="116" t="s">
        <v>861</v>
      </c>
      <c r="J928" s="116" t="s">
        <v>154</v>
      </c>
      <c r="K928" s="324">
        <v>750000</v>
      </c>
      <c r="L928" s="121">
        <v>422901</v>
      </c>
      <c r="M928" s="117" t="s">
        <v>1398</v>
      </c>
      <c r="N928" s="117" t="s">
        <v>154</v>
      </c>
      <c r="O928" s="324">
        <v>130000</v>
      </c>
      <c r="P928" s="77">
        <f ca="1">SUMIF($W$12:BO928,$P$11,W928:BO928)</f>
        <v>0</v>
      </c>
      <c r="Q928" s="77">
        <f ca="1">SUMIF($W$12:BP928,$P$11,X928:BP928)</f>
        <v>0</v>
      </c>
      <c r="R928" s="77">
        <v>0</v>
      </c>
      <c r="S928" s="78">
        <f t="shared" ca="1" si="238"/>
        <v>0</v>
      </c>
      <c r="T928" s="77">
        <f t="shared" ca="1" si="239"/>
        <v>0</v>
      </c>
      <c r="U928" s="77">
        <v>0</v>
      </c>
      <c r="V928" s="79">
        <f t="shared" ca="1" si="241"/>
        <v>0</v>
      </c>
      <c r="W928" s="80"/>
      <c r="X928" s="81">
        <f t="shared" si="242"/>
        <v>0</v>
      </c>
      <c r="Y928" s="82"/>
      <c r="Z928" s="80"/>
      <c r="AA928" s="81">
        <f t="shared" si="243"/>
        <v>0</v>
      </c>
      <c r="AB928" s="82"/>
      <c r="AC928" s="80"/>
      <c r="AD928" s="81">
        <f t="shared" si="244"/>
        <v>0</v>
      </c>
      <c r="AE928" s="82"/>
      <c r="AF928" s="80"/>
      <c r="AG928" s="81">
        <f t="shared" si="245"/>
        <v>0</v>
      </c>
      <c r="AH928" s="82"/>
      <c r="AI928" s="80"/>
      <c r="AJ928" s="81">
        <f t="shared" si="246"/>
        <v>0</v>
      </c>
      <c r="AK928" s="82"/>
      <c r="AL928" s="80"/>
      <c r="AM928" s="81">
        <v>0</v>
      </c>
      <c r="AN928" s="82"/>
      <c r="AO928" s="80"/>
      <c r="AP928" s="81">
        <v>0</v>
      </c>
      <c r="AQ928" s="82"/>
      <c r="AR928" s="80"/>
      <c r="AS928" s="81">
        <f t="shared" si="247"/>
        <v>0</v>
      </c>
      <c r="AT928" s="82"/>
      <c r="AU928" s="80"/>
      <c r="AV928" s="81">
        <f t="shared" si="248"/>
        <v>0</v>
      </c>
      <c r="AW928" s="82"/>
      <c r="AX928" s="80"/>
      <c r="AY928" s="81">
        <f t="shared" si="249"/>
        <v>0</v>
      </c>
      <c r="AZ928" s="82"/>
      <c r="BA928" s="80"/>
      <c r="BB928" s="81">
        <f t="shared" si="250"/>
        <v>0</v>
      </c>
      <c r="BC928" s="82"/>
      <c r="BD928" s="80"/>
      <c r="BE928" s="81">
        <f t="shared" si="251"/>
        <v>0</v>
      </c>
      <c r="BF928" s="82"/>
      <c r="BG928" s="80"/>
      <c r="BH928" s="81">
        <f t="shared" si="252"/>
        <v>0</v>
      </c>
      <c r="BI928" s="82"/>
      <c r="BJ928" s="80"/>
      <c r="BK928" s="81">
        <f t="shared" si="253"/>
        <v>0</v>
      </c>
      <c r="BL928" s="82"/>
      <c r="BM928" s="80"/>
      <c r="BN928" s="81">
        <f t="shared" si="254"/>
        <v>0</v>
      </c>
      <c r="BO928" s="82"/>
    </row>
    <row r="929" spans="1:67" ht="23.25" hidden="1" customHeight="1" thickBot="1">
      <c r="A929" s="71">
        <v>85938</v>
      </c>
      <c r="B929" s="71" t="s">
        <v>2242</v>
      </c>
      <c r="C929" s="221" t="str">
        <f ca="1">IF(V929&gt;0,IF($C$12=B929,COUNT($C$12:C928,1),""),"")</f>
        <v/>
      </c>
      <c r="D929" s="221" t="str">
        <f ca="1">IF(V929&gt;0,IF($D$12=B929,COUNT($D$12:D928,1),""),"")</f>
        <v/>
      </c>
      <c r="E929" s="221" t="str">
        <f ca="1">IF(V929&gt;0,IF($E$12=B929,COUNT($E$12:E928,1),""),"")</f>
        <v/>
      </c>
      <c r="F929" s="221" t="str">
        <f ca="1">IF(V929&gt;0,IF($F$12=B929,COUNT($F$12:F928,1),""),"")</f>
        <v/>
      </c>
      <c r="G929" s="120"/>
      <c r="H929" s="115">
        <v>170401</v>
      </c>
      <c r="I929" s="116" t="s">
        <v>862</v>
      </c>
      <c r="J929" s="116" t="s">
        <v>153</v>
      </c>
      <c r="K929" s="324">
        <v>66330000</v>
      </c>
      <c r="L929" s="121">
        <v>422815</v>
      </c>
      <c r="M929" s="117" t="s">
        <v>1388</v>
      </c>
      <c r="N929" s="117" t="s">
        <v>153</v>
      </c>
      <c r="O929" s="324">
        <v>1288000</v>
      </c>
      <c r="P929" s="77">
        <f ca="1">SUMIF($W$12:BO929,$P$11,W929:BO929)</f>
        <v>0</v>
      </c>
      <c r="Q929" s="77">
        <f ca="1">SUMIF($W$12:BP929,$P$11,X929:BP929)</f>
        <v>0</v>
      </c>
      <c r="R929" s="77">
        <v>0</v>
      </c>
      <c r="S929" s="78">
        <f t="shared" ca="1" si="238"/>
        <v>0</v>
      </c>
      <c r="T929" s="77">
        <f t="shared" ca="1" si="239"/>
        <v>0</v>
      </c>
      <c r="U929" s="77">
        <v>0</v>
      </c>
      <c r="V929" s="79">
        <f t="shared" ca="1" si="241"/>
        <v>0</v>
      </c>
      <c r="W929" s="80"/>
      <c r="X929" s="81">
        <f t="shared" si="242"/>
        <v>0</v>
      </c>
      <c r="Y929" s="82"/>
      <c r="Z929" s="80"/>
      <c r="AA929" s="81">
        <f t="shared" si="243"/>
        <v>0</v>
      </c>
      <c r="AB929" s="82"/>
      <c r="AC929" s="80"/>
      <c r="AD929" s="81">
        <f t="shared" si="244"/>
        <v>0</v>
      </c>
      <c r="AE929" s="82"/>
      <c r="AF929" s="80"/>
      <c r="AG929" s="81">
        <f t="shared" si="245"/>
        <v>0</v>
      </c>
      <c r="AH929" s="82"/>
      <c r="AI929" s="80"/>
      <c r="AJ929" s="81">
        <f t="shared" si="246"/>
        <v>0</v>
      </c>
      <c r="AK929" s="82"/>
      <c r="AL929" s="80"/>
      <c r="AM929" s="81">
        <v>0</v>
      </c>
      <c r="AN929" s="82"/>
      <c r="AO929" s="80"/>
      <c r="AP929" s="81">
        <v>0</v>
      </c>
      <c r="AQ929" s="82"/>
      <c r="AR929" s="80"/>
      <c r="AS929" s="81">
        <f t="shared" si="247"/>
        <v>0</v>
      </c>
      <c r="AT929" s="82"/>
      <c r="AU929" s="80"/>
      <c r="AV929" s="81">
        <f t="shared" si="248"/>
        <v>0</v>
      </c>
      <c r="AW929" s="82"/>
      <c r="AX929" s="80"/>
      <c r="AY929" s="81">
        <f t="shared" si="249"/>
        <v>0</v>
      </c>
      <c r="AZ929" s="82"/>
      <c r="BA929" s="80"/>
      <c r="BB929" s="81">
        <f t="shared" si="250"/>
        <v>0</v>
      </c>
      <c r="BC929" s="82"/>
      <c r="BD929" s="80"/>
      <c r="BE929" s="81">
        <f t="shared" si="251"/>
        <v>0</v>
      </c>
      <c r="BF929" s="82"/>
      <c r="BG929" s="80"/>
      <c r="BH929" s="81">
        <f t="shared" si="252"/>
        <v>0</v>
      </c>
      <c r="BI929" s="82"/>
      <c r="BJ929" s="80"/>
      <c r="BK929" s="81">
        <f t="shared" si="253"/>
        <v>0</v>
      </c>
      <c r="BL929" s="82"/>
      <c r="BM929" s="80"/>
      <c r="BN929" s="81">
        <f t="shared" si="254"/>
        <v>0</v>
      </c>
      <c r="BO929" s="82"/>
    </row>
    <row r="930" spans="1:67" ht="23.25" hidden="1" customHeight="1" thickBot="1">
      <c r="A930" s="71">
        <v>85939</v>
      </c>
      <c r="B930" s="71" t="s">
        <v>2242</v>
      </c>
      <c r="C930" s="221" t="str">
        <f ca="1">IF(V930&gt;0,IF($C$12=B930,COUNT($C$12:C929,1),""),"")</f>
        <v/>
      </c>
      <c r="D930" s="221" t="str">
        <f ca="1">IF(V930&gt;0,IF($D$12=B930,COUNT($D$12:D929,1),""),"")</f>
        <v/>
      </c>
      <c r="E930" s="221" t="str">
        <f ca="1">IF(V930&gt;0,IF($E$12=B930,COUNT($E$12:E929,1),""),"")</f>
        <v/>
      </c>
      <c r="F930" s="221" t="str">
        <f ca="1">IF(V930&gt;0,IF($F$12=B930,COUNT($F$12:F929,1),""),"")</f>
        <v/>
      </c>
      <c r="G930" s="120"/>
      <c r="H930" s="115">
        <v>170402</v>
      </c>
      <c r="I930" s="116" t="s">
        <v>863</v>
      </c>
      <c r="J930" s="116" t="s">
        <v>153</v>
      </c>
      <c r="K930" s="324">
        <v>94500000</v>
      </c>
      <c r="L930" s="121">
        <v>422815</v>
      </c>
      <c r="M930" s="117" t="s">
        <v>1388</v>
      </c>
      <c r="N930" s="117" t="s">
        <v>153</v>
      </c>
      <c r="O930" s="324">
        <v>1288000</v>
      </c>
      <c r="P930" s="77">
        <f ca="1">SUMIF($W$12:BO930,$P$11,W930:BO930)</f>
        <v>0</v>
      </c>
      <c r="Q930" s="77">
        <f ca="1">SUMIF($W$12:BP930,$P$11,X930:BP930)</f>
        <v>0</v>
      </c>
      <c r="R930" s="77">
        <v>0</v>
      </c>
      <c r="S930" s="78">
        <f t="shared" ca="1" si="238"/>
        <v>0</v>
      </c>
      <c r="T930" s="77">
        <f t="shared" ca="1" si="239"/>
        <v>0</v>
      </c>
      <c r="U930" s="77">
        <v>0</v>
      </c>
      <c r="V930" s="79">
        <f t="shared" ca="1" si="241"/>
        <v>0</v>
      </c>
      <c r="W930" s="80"/>
      <c r="X930" s="81">
        <f t="shared" si="242"/>
        <v>0</v>
      </c>
      <c r="Y930" s="82"/>
      <c r="Z930" s="80"/>
      <c r="AA930" s="81">
        <f t="shared" si="243"/>
        <v>0</v>
      </c>
      <c r="AB930" s="82"/>
      <c r="AC930" s="80"/>
      <c r="AD930" s="81">
        <f t="shared" si="244"/>
        <v>0</v>
      </c>
      <c r="AE930" s="82"/>
      <c r="AF930" s="80"/>
      <c r="AG930" s="81">
        <f t="shared" si="245"/>
        <v>0</v>
      </c>
      <c r="AH930" s="82"/>
      <c r="AI930" s="80"/>
      <c r="AJ930" s="81">
        <f t="shared" si="246"/>
        <v>0</v>
      </c>
      <c r="AK930" s="82"/>
      <c r="AL930" s="80"/>
      <c r="AM930" s="81">
        <v>0</v>
      </c>
      <c r="AN930" s="82"/>
      <c r="AO930" s="80"/>
      <c r="AP930" s="81">
        <v>0</v>
      </c>
      <c r="AQ930" s="82"/>
      <c r="AR930" s="80"/>
      <c r="AS930" s="81">
        <f t="shared" si="247"/>
        <v>0</v>
      </c>
      <c r="AT930" s="82"/>
      <c r="AU930" s="80"/>
      <c r="AV930" s="81">
        <f t="shared" si="248"/>
        <v>0</v>
      </c>
      <c r="AW930" s="82"/>
      <c r="AX930" s="80"/>
      <c r="AY930" s="81">
        <f t="shared" si="249"/>
        <v>0</v>
      </c>
      <c r="AZ930" s="82"/>
      <c r="BA930" s="80"/>
      <c r="BB930" s="81">
        <f t="shared" si="250"/>
        <v>0</v>
      </c>
      <c r="BC930" s="82"/>
      <c r="BD930" s="80"/>
      <c r="BE930" s="81">
        <f t="shared" si="251"/>
        <v>0</v>
      </c>
      <c r="BF930" s="82"/>
      <c r="BG930" s="80"/>
      <c r="BH930" s="81">
        <f t="shared" si="252"/>
        <v>0</v>
      </c>
      <c r="BI930" s="82"/>
      <c r="BJ930" s="80"/>
      <c r="BK930" s="81">
        <f t="shared" si="253"/>
        <v>0</v>
      </c>
      <c r="BL930" s="82"/>
      <c r="BM930" s="80"/>
      <c r="BN930" s="81">
        <f t="shared" si="254"/>
        <v>0</v>
      </c>
      <c r="BO930" s="82"/>
    </row>
    <row r="931" spans="1:67" ht="23.25" hidden="1" customHeight="1" thickBot="1">
      <c r="A931" s="71">
        <v>85940</v>
      </c>
      <c r="B931" s="71" t="s">
        <v>2242</v>
      </c>
      <c r="C931" s="221" t="str">
        <f ca="1">IF(V931&gt;0,IF($C$12=B931,COUNT($C$12:C930,1),""),"")</f>
        <v/>
      </c>
      <c r="D931" s="221" t="str">
        <f ca="1">IF(V931&gt;0,IF($D$12=B931,COUNT($D$12:D930,1),""),"")</f>
        <v/>
      </c>
      <c r="E931" s="221" t="str">
        <f ca="1">IF(V931&gt;0,IF($E$12=B931,COUNT($E$12:E930,1),""),"")</f>
        <v/>
      </c>
      <c r="F931" s="221" t="str">
        <f ca="1">IF(V931&gt;0,IF($F$12=B931,COUNT($F$12:F930,1),""),"")</f>
        <v/>
      </c>
      <c r="G931" s="120">
        <v>629005200</v>
      </c>
      <c r="H931" s="115">
        <v>170403</v>
      </c>
      <c r="I931" s="116" t="s">
        <v>864</v>
      </c>
      <c r="J931" s="116" t="s">
        <v>153</v>
      </c>
      <c r="K931" s="324">
        <v>105000000</v>
      </c>
      <c r="L931" s="121">
        <v>422815</v>
      </c>
      <c r="M931" s="117" t="s">
        <v>1388</v>
      </c>
      <c r="N931" s="117" t="s">
        <v>153</v>
      </c>
      <c r="O931" s="324">
        <v>1288000</v>
      </c>
      <c r="P931" s="77">
        <f ca="1">SUMIF($W$12:BO931,$P$11,W931:BO931)</f>
        <v>0</v>
      </c>
      <c r="Q931" s="77">
        <f ca="1">SUMIF($W$12:BP931,$P$11,X931:BP931)</f>
        <v>0</v>
      </c>
      <c r="R931" s="77">
        <v>0</v>
      </c>
      <c r="S931" s="78">
        <f t="shared" ca="1" si="238"/>
        <v>0</v>
      </c>
      <c r="T931" s="77">
        <f t="shared" ca="1" si="239"/>
        <v>0</v>
      </c>
      <c r="U931" s="77">
        <v>0</v>
      </c>
      <c r="V931" s="79">
        <f t="shared" ca="1" si="241"/>
        <v>0</v>
      </c>
      <c r="W931" s="80"/>
      <c r="X931" s="81">
        <f t="shared" si="242"/>
        <v>0</v>
      </c>
      <c r="Y931" s="82"/>
      <c r="Z931" s="80"/>
      <c r="AA931" s="81">
        <f t="shared" si="243"/>
        <v>0</v>
      </c>
      <c r="AB931" s="82"/>
      <c r="AC931" s="80"/>
      <c r="AD931" s="81">
        <f t="shared" si="244"/>
        <v>0</v>
      </c>
      <c r="AE931" s="82"/>
      <c r="AF931" s="80"/>
      <c r="AG931" s="81">
        <f t="shared" si="245"/>
        <v>0</v>
      </c>
      <c r="AH931" s="82"/>
      <c r="AI931" s="80"/>
      <c r="AJ931" s="81">
        <f t="shared" si="246"/>
        <v>0</v>
      </c>
      <c r="AK931" s="82"/>
      <c r="AL931" s="80"/>
      <c r="AM931" s="81">
        <v>0</v>
      </c>
      <c r="AN931" s="82"/>
      <c r="AO931" s="80"/>
      <c r="AP931" s="81">
        <v>0</v>
      </c>
      <c r="AQ931" s="82"/>
      <c r="AR931" s="80"/>
      <c r="AS931" s="81">
        <f t="shared" si="247"/>
        <v>0</v>
      </c>
      <c r="AT931" s="82"/>
      <c r="AU931" s="80"/>
      <c r="AV931" s="81">
        <f t="shared" si="248"/>
        <v>0</v>
      </c>
      <c r="AW931" s="82"/>
      <c r="AX931" s="80"/>
      <c r="AY931" s="81">
        <f t="shared" si="249"/>
        <v>0</v>
      </c>
      <c r="AZ931" s="82"/>
      <c r="BA931" s="80"/>
      <c r="BB931" s="81">
        <f t="shared" si="250"/>
        <v>0</v>
      </c>
      <c r="BC931" s="82"/>
      <c r="BD931" s="80"/>
      <c r="BE931" s="81">
        <f t="shared" si="251"/>
        <v>0</v>
      </c>
      <c r="BF931" s="82"/>
      <c r="BG931" s="80"/>
      <c r="BH931" s="81">
        <f t="shared" si="252"/>
        <v>0</v>
      </c>
      <c r="BI931" s="82"/>
      <c r="BJ931" s="80"/>
      <c r="BK931" s="81">
        <f t="shared" si="253"/>
        <v>0</v>
      </c>
      <c r="BL931" s="82"/>
      <c r="BM931" s="80"/>
      <c r="BN931" s="81">
        <f t="shared" si="254"/>
        <v>0</v>
      </c>
      <c r="BO931" s="82"/>
    </row>
    <row r="932" spans="1:67" ht="23.25" hidden="1" customHeight="1" thickBot="1">
      <c r="A932" s="71">
        <v>85941</v>
      </c>
      <c r="B932" s="71" t="s">
        <v>2242</v>
      </c>
      <c r="C932" s="221" t="str">
        <f ca="1">IF(V932&gt;0,IF($C$12=B932,COUNT($C$12:C931,1),""),"")</f>
        <v/>
      </c>
      <c r="D932" s="221" t="str">
        <f ca="1">IF(V932&gt;0,IF($D$12=B932,COUNT($D$12:D931,1),""),"")</f>
        <v/>
      </c>
      <c r="E932" s="221" t="str">
        <f ca="1">IF(V932&gt;0,IF($E$12=B932,COUNT($E$12:E931,1),""),"")</f>
        <v/>
      </c>
      <c r="F932" s="221" t="str">
        <f ca="1">IF(V932&gt;0,IF($F$12=B932,COUNT($F$12:F931,1),""),"")</f>
        <v/>
      </c>
      <c r="G932" s="120"/>
      <c r="H932" s="115">
        <v>170406</v>
      </c>
      <c r="I932" s="116" t="s">
        <v>865</v>
      </c>
      <c r="J932" s="116" t="s">
        <v>153</v>
      </c>
      <c r="K932" s="324">
        <v>550000000</v>
      </c>
      <c r="L932" s="121">
        <v>422815</v>
      </c>
      <c r="M932" s="117" t="s">
        <v>1388</v>
      </c>
      <c r="N932" s="117" t="s">
        <v>153</v>
      </c>
      <c r="O932" s="324">
        <v>1288000</v>
      </c>
      <c r="P932" s="77">
        <f ca="1">SUMIF($W$12:BO932,$P$11,W932:BO932)</f>
        <v>0</v>
      </c>
      <c r="Q932" s="77">
        <f ca="1">SUMIF($W$12:BP932,$P$11,X932:BP932)</f>
        <v>0</v>
      </c>
      <c r="R932" s="77">
        <v>0</v>
      </c>
      <c r="S932" s="78">
        <f t="shared" ca="1" si="238"/>
        <v>0</v>
      </c>
      <c r="T932" s="77">
        <f t="shared" ca="1" si="239"/>
        <v>0</v>
      </c>
      <c r="U932" s="77">
        <v>0</v>
      </c>
      <c r="V932" s="79">
        <f t="shared" ca="1" si="241"/>
        <v>0</v>
      </c>
      <c r="W932" s="80"/>
      <c r="X932" s="81">
        <f t="shared" si="242"/>
        <v>0</v>
      </c>
      <c r="Y932" s="82"/>
      <c r="Z932" s="80"/>
      <c r="AA932" s="81">
        <f t="shared" si="243"/>
        <v>0</v>
      </c>
      <c r="AB932" s="82"/>
      <c r="AC932" s="80"/>
      <c r="AD932" s="81">
        <f t="shared" si="244"/>
        <v>0</v>
      </c>
      <c r="AE932" s="82"/>
      <c r="AF932" s="80"/>
      <c r="AG932" s="81">
        <f t="shared" si="245"/>
        <v>0</v>
      </c>
      <c r="AH932" s="82"/>
      <c r="AI932" s="80"/>
      <c r="AJ932" s="81">
        <f t="shared" si="246"/>
        <v>0</v>
      </c>
      <c r="AK932" s="82"/>
      <c r="AL932" s="80"/>
      <c r="AM932" s="81">
        <v>0</v>
      </c>
      <c r="AN932" s="82"/>
      <c r="AO932" s="80"/>
      <c r="AP932" s="81">
        <v>0</v>
      </c>
      <c r="AQ932" s="82"/>
      <c r="AR932" s="80"/>
      <c r="AS932" s="81">
        <f t="shared" si="247"/>
        <v>0</v>
      </c>
      <c r="AT932" s="82"/>
      <c r="AU932" s="80"/>
      <c r="AV932" s="81">
        <f t="shared" si="248"/>
        <v>0</v>
      </c>
      <c r="AW932" s="82"/>
      <c r="AX932" s="80"/>
      <c r="AY932" s="81">
        <f t="shared" si="249"/>
        <v>0</v>
      </c>
      <c r="AZ932" s="82"/>
      <c r="BA932" s="80"/>
      <c r="BB932" s="81">
        <f t="shared" si="250"/>
        <v>0</v>
      </c>
      <c r="BC932" s="82"/>
      <c r="BD932" s="80"/>
      <c r="BE932" s="81">
        <f t="shared" si="251"/>
        <v>0</v>
      </c>
      <c r="BF932" s="82"/>
      <c r="BG932" s="80"/>
      <c r="BH932" s="81">
        <f t="shared" si="252"/>
        <v>0</v>
      </c>
      <c r="BI932" s="82"/>
      <c r="BJ932" s="80"/>
      <c r="BK932" s="81">
        <f t="shared" si="253"/>
        <v>0</v>
      </c>
      <c r="BL932" s="82"/>
      <c r="BM932" s="80"/>
      <c r="BN932" s="81">
        <f t="shared" si="254"/>
        <v>0</v>
      </c>
      <c r="BO932" s="82"/>
    </row>
    <row r="933" spans="1:67" ht="46.5" hidden="1" customHeight="1" thickBot="1">
      <c r="A933" s="71">
        <v>85942</v>
      </c>
      <c r="B933" s="71" t="s">
        <v>2242</v>
      </c>
      <c r="C933" s="221" t="str">
        <f ca="1">IF(V933&gt;0,IF($C$12=B933,COUNT($C$12:C932,1),""),"")</f>
        <v/>
      </c>
      <c r="D933" s="221" t="str">
        <f ca="1">IF(V933&gt;0,IF($D$12=B933,COUNT($D$12:D932,1),""),"")</f>
        <v/>
      </c>
      <c r="E933" s="221" t="str">
        <f ca="1">IF(V933&gt;0,IF($E$12=B933,COUNT($E$12:E932,1),""),"")</f>
        <v/>
      </c>
      <c r="F933" s="221" t="str">
        <f ca="1">IF(V933&gt;0,IF($F$12=B933,COUNT($F$12:F932,1),""),"")</f>
        <v/>
      </c>
      <c r="G933" s="120"/>
      <c r="H933" s="115">
        <v>170407</v>
      </c>
      <c r="I933" s="116" t="s">
        <v>866</v>
      </c>
      <c r="J933" s="116" t="s">
        <v>153</v>
      </c>
      <c r="K933" s="324">
        <v>780000000</v>
      </c>
      <c r="L933" s="121">
        <v>422816</v>
      </c>
      <c r="M933" s="117" t="s">
        <v>1389</v>
      </c>
      <c r="N933" s="117" t="s">
        <v>153</v>
      </c>
      <c r="O933" s="324">
        <v>1869000</v>
      </c>
      <c r="P933" s="77">
        <f ca="1">SUMIF($W$12:BO933,$P$11,W933:BO933)</f>
        <v>0</v>
      </c>
      <c r="Q933" s="77">
        <f ca="1">SUMIF($W$12:BP933,$P$11,X933:BP933)</f>
        <v>0</v>
      </c>
      <c r="R933" s="77">
        <v>0</v>
      </c>
      <c r="S933" s="78">
        <f t="shared" ca="1" si="238"/>
        <v>0</v>
      </c>
      <c r="T933" s="77">
        <f t="shared" ca="1" si="239"/>
        <v>0</v>
      </c>
      <c r="U933" s="77">
        <v>0</v>
      </c>
      <c r="V933" s="79">
        <f t="shared" ca="1" si="241"/>
        <v>0</v>
      </c>
      <c r="W933" s="80"/>
      <c r="X933" s="81">
        <f t="shared" si="242"/>
        <v>0</v>
      </c>
      <c r="Y933" s="82"/>
      <c r="Z933" s="80"/>
      <c r="AA933" s="81">
        <f t="shared" si="243"/>
        <v>0</v>
      </c>
      <c r="AB933" s="82"/>
      <c r="AC933" s="80"/>
      <c r="AD933" s="81">
        <f t="shared" si="244"/>
        <v>0</v>
      </c>
      <c r="AE933" s="82"/>
      <c r="AF933" s="80"/>
      <c r="AG933" s="81">
        <f t="shared" si="245"/>
        <v>0</v>
      </c>
      <c r="AH933" s="82"/>
      <c r="AI933" s="80"/>
      <c r="AJ933" s="81">
        <f t="shared" si="246"/>
        <v>0</v>
      </c>
      <c r="AK933" s="82"/>
      <c r="AL933" s="80"/>
      <c r="AM933" s="81">
        <v>0</v>
      </c>
      <c r="AN933" s="82"/>
      <c r="AO933" s="80"/>
      <c r="AP933" s="81">
        <v>0</v>
      </c>
      <c r="AQ933" s="82"/>
      <c r="AR933" s="80"/>
      <c r="AS933" s="81">
        <f t="shared" si="247"/>
        <v>0</v>
      </c>
      <c r="AT933" s="82"/>
      <c r="AU933" s="80"/>
      <c r="AV933" s="81">
        <f t="shared" si="248"/>
        <v>0</v>
      </c>
      <c r="AW933" s="82"/>
      <c r="AX933" s="80"/>
      <c r="AY933" s="81">
        <f t="shared" si="249"/>
        <v>0</v>
      </c>
      <c r="AZ933" s="82"/>
      <c r="BA933" s="80"/>
      <c r="BB933" s="81">
        <f t="shared" si="250"/>
        <v>0</v>
      </c>
      <c r="BC933" s="82"/>
      <c r="BD933" s="80"/>
      <c r="BE933" s="81">
        <f t="shared" si="251"/>
        <v>0</v>
      </c>
      <c r="BF933" s="82"/>
      <c r="BG933" s="80"/>
      <c r="BH933" s="81">
        <f t="shared" si="252"/>
        <v>0</v>
      </c>
      <c r="BI933" s="82"/>
      <c r="BJ933" s="80"/>
      <c r="BK933" s="81">
        <f t="shared" si="253"/>
        <v>0</v>
      </c>
      <c r="BL933" s="82"/>
      <c r="BM933" s="80"/>
      <c r="BN933" s="81">
        <f t="shared" si="254"/>
        <v>0</v>
      </c>
      <c r="BO933" s="82"/>
    </row>
    <row r="934" spans="1:67" ht="23.25" hidden="1" customHeight="1" thickBot="1">
      <c r="A934" s="71">
        <v>85943</v>
      </c>
      <c r="B934" s="322" t="s">
        <v>2241</v>
      </c>
      <c r="C934" s="221" t="str">
        <f ca="1">IF(V934&gt;0,IF($C$12=B934,COUNT($C$12:C933,1),""),"")</f>
        <v/>
      </c>
      <c r="D934" s="221" t="str">
        <f ca="1">IF(V934&gt;0,IF($D$12=B934,COUNT($D$12:D933,1),""),"")</f>
        <v/>
      </c>
      <c r="E934" s="221" t="str">
        <f ca="1">IF(V934&gt;0,IF($E$12=B934,COUNT($E$12:E933,1),""),"")</f>
        <v/>
      </c>
      <c r="F934" s="221" t="str">
        <f ca="1">IF(V934&gt;0,IF($F$12=B934,COUNT($F$12:F933,1),""),"")</f>
        <v/>
      </c>
      <c r="G934" s="120">
        <v>629003301</v>
      </c>
      <c r="H934" s="115">
        <v>170409</v>
      </c>
      <c r="I934" s="116" t="s">
        <v>867</v>
      </c>
      <c r="J934" s="116" t="s">
        <v>153</v>
      </c>
      <c r="K934" s="324">
        <v>98000000</v>
      </c>
      <c r="L934" s="121">
        <v>422815</v>
      </c>
      <c r="M934" s="117" t="s">
        <v>1388</v>
      </c>
      <c r="N934" s="117" t="s">
        <v>153</v>
      </c>
      <c r="O934" s="324">
        <v>1288000</v>
      </c>
      <c r="P934" s="77">
        <f ca="1">SUMIF($W$12:BO934,$P$11,W934:BO934)</f>
        <v>0</v>
      </c>
      <c r="Q934" s="77">
        <f ca="1">SUMIF($W$12:BP934,$P$11,X934:BP934)</f>
        <v>0</v>
      </c>
      <c r="R934" s="77">
        <v>0</v>
      </c>
      <c r="S934" s="78">
        <f t="shared" ca="1" si="238"/>
        <v>0</v>
      </c>
      <c r="T934" s="77">
        <f t="shared" ca="1" si="239"/>
        <v>0</v>
      </c>
      <c r="U934" s="77">
        <v>0</v>
      </c>
      <c r="V934" s="79">
        <f t="shared" ca="1" si="241"/>
        <v>0</v>
      </c>
      <c r="W934" s="80"/>
      <c r="X934" s="81">
        <f t="shared" si="242"/>
        <v>0</v>
      </c>
      <c r="Y934" s="82"/>
      <c r="Z934" s="80"/>
      <c r="AA934" s="81">
        <f t="shared" si="243"/>
        <v>0</v>
      </c>
      <c r="AB934" s="82"/>
      <c r="AC934" s="80"/>
      <c r="AD934" s="81">
        <f t="shared" si="244"/>
        <v>0</v>
      </c>
      <c r="AE934" s="82"/>
      <c r="AF934" s="80"/>
      <c r="AG934" s="81">
        <f t="shared" si="245"/>
        <v>0</v>
      </c>
      <c r="AH934" s="82"/>
      <c r="AI934" s="80"/>
      <c r="AJ934" s="81">
        <f t="shared" si="246"/>
        <v>0</v>
      </c>
      <c r="AK934" s="82"/>
      <c r="AL934" s="80"/>
      <c r="AM934" s="81">
        <v>0</v>
      </c>
      <c r="AN934" s="82"/>
      <c r="AO934" s="80"/>
      <c r="AP934" s="81">
        <v>0</v>
      </c>
      <c r="AQ934" s="82"/>
      <c r="AR934" s="80"/>
      <c r="AS934" s="81">
        <f t="shared" si="247"/>
        <v>0</v>
      </c>
      <c r="AT934" s="82"/>
      <c r="AU934" s="80"/>
      <c r="AV934" s="81">
        <f t="shared" si="248"/>
        <v>0</v>
      </c>
      <c r="AW934" s="82"/>
      <c r="AX934" s="80"/>
      <c r="AY934" s="81">
        <f t="shared" si="249"/>
        <v>0</v>
      </c>
      <c r="AZ934" s="82"/>
      <c r="BA934" s="80"/>
      <c r="BB934" s="81">
        <f t="shared" si="250"/>
        <v>0</v>
      </c>
      <c r="BC934" s="82"/>
      <c r="BD934" s="80"/>
      <c r="BE934" s="81">
        <f t="shared" si="251"/>
        <v>0</v>
      </c>
      <c r="BF934" s="82"/>
      <c r="BG934" s="80"/>
      <c r="BH934" s="81">
        <f t="shared" si="252"/>
        <v>0</v>
      </c>
      <c r="BI934" s="82"/>
      <c r="BJ934" s="80"/>
      <c r="BK934" s="81">
        <f t="shared" si="253"/>
        <v>0</v>
      </c>
      <c r="BL934" s="82"/>
      <c r="BM934" s="80"/>
      <c r="BN934" s="81">
        <f t="shared" si="254"/>
        <v>0</v>
      </c>
      <c r="BO934" s="82"/>
    </row>
    <row r="935" spans="1:67" ht="23.25" hidden="1" customHeight="1" thickBot="1">
      <c r="A935" s="71">
        <v>85944</v>
      </c>
      <c r="B935" s="322" t="s">
        <v>2241</v>
      </c>
      <c r="C935" s="221" t="str">
        <f ca="1">IF(V935&gt;0,IF($C$12=B935,COUNT($C$12:C934,1),""),"")</f>
        <v/>
      </c>
      <c r="D935" s="221" t="str">
        <f ca="1">IF(V935&gt;0,IF($D$12=B935,COUNT($D$12:D934,1),""),"")</f>
        <v/>
      </c>
      <c r="E935" s="221" t="str">
        <f ca="1">IF(V935&gt;0,IF($E$12=B935,COUNT($E$12:E934,1),""),"")</f>
        <v/>
      </c>
      <c r="F935" s="221" t="str">
        <f ca="1">IF(V935&gt;0,IF($F$12=B935,COUNT($F$12:F934,1),""),"")</f>
        <v/>
      </c>
      <c r="G935" s="120"/>
      <c r="H935" s="115">
        <v>170410</v>
      </c>
      <c r="I935" s="116" t="s">
        <v>868</v>
      </c>
      <c r="J935" s="116" t="s">
        <v>153</v>
      </c>
      <c r="K935" s="324">
        <v>18000000</v>
      </c>
      <c r="L935" s="121">
        <v>422819</v>
      </c>
      <c r="M935" s="117" t="s">
        <v>1390</v>
      </c>
      <c r="N935" s="117" t="s">
        <v>153</v>
      </c>
      <c r="O935" s="324">
        <v>380000</v>
      </c>
      <c r="P935" s="77">
        <f ca="1">SUMIF($W$12:BO935,$P$11,W935:BO935)</f>
        <v>0</v>
      </c>
      <c r="Q935" s="77">
        <f ca="1">SUMIF($W$12:BP935,$P$11,X935:BP935)</f>
        <v>0</v>
      </c>
      <c r="R935" s="77">
        <v>0</v>
      </c>
      <c r="S935" s="78">
        <f t="shared" ca="1" si="238"/>
        <v>0</v>
      </c>
      <c r="T935" s="77">
        <f t="shared" ca="1" si="239"/>
        <v>0</v>
      </c>
      <c r="U935" s="77">
        <v>0</v>
      </c>
      <c r="V935" s="79">
        <f t="shared" ca="1" si="241"/>
        <v>0</v>
      </c>
      <c r="W935" s="80"/>
      <c r="X935" s="81">
        <f t="shared" si="242"/>
        <v>0</v>
      </c>
      <c r="Y935" s="82"/>
      <c r="Z935" s="80"/>
      <c r="AA935" s="81">
        <f t="shared" si="243"/>
        <v>0</v>
      </c>
      <c r="AB935" s="82"/>
      <c r="AC935" s="80"/>
      <c r="AD935" s="81">
        <f t="shared" si="244"/>
        <v>0</v>
      </c>
      <c r="AE935" s="82"/>
      <c r="AF935" s="80"/>
      <c r="AG935" s="81">
        <f t="shared" si="245"/>
        <v>0</v>
      </c>
      <c r="AH935" s="82"/>
      <c r="AI935" s="80"/>
      <c r="AJ935" s="81">
        <f t="shared" si="246"/>
        <v>0</v>
      </c>
      <c r="AK935" s="82"/>
      <c r="AL935" s="80"/>
      <c r="AM935" s="81">
        <v>0</v>
      </c>
      <c r="AN935" s="82"/>
      <c r="AO935" s="80"/>
      <c r="AP935" s="81">
        <v>0</v>
      </c>
      <c r="AQ935" s="82"/>
      <c r="AR935" s="80"/>
      <c r="AS935" s="81">
        <f t="shared" si="247"/>
        <v>0</v>
      </c>
      <c r="AT935" s="82"/>
      <c r="AU935" s="80"/>
      <c r="AV935" s="81">
        <f t="shared" si="248"/>
        <v>0</v>
      </c>
      <c r="AW935" s="82"/>
      <c r="AX935" s="80"/>
      <c r="AY935" s="81">
        <f t="shared" si="249"/>
        <v>0</v>
      </c>
      <c r="AZ935" s="82"/>
      <c r="BA935" s="80"/>
      <c r="BB935" s="81">
        <f t="shared" si="250"/>
        <v>0</v>
      </c>
      <c r="BC935" s="82"/>
      <c r="BD935" s="80"/>
      <c r="BE935" s="81">
        <f t="shared" si="251"/>
        <v>0</v>
      </c>
      <c r="BF935" s="82"/>
      <c r="BG935" s="80"/>
      <c r="BH935" s="81">
        <f t="shared" si="252"/>
        <v>0</v>
      </c>
      <c r="BI935" s="82"/>
      <c r="BJ935" s="80"/>
      <c r="BK935" s="81">
        <f t="shared" si="253"/>
        <v>0</v>
      </c>
      <c r="BL935" s="82"/>
      <c r="BM935" s="80"/>
      <c r="BN935" s="81">
        <f t="shared" si="254"/>
        <v>0</v>
      </c>
      <c r="BO935" s="82"/>
    </row>
    <row r="936" spans="1:67" ht="23.25" hidden="1" customHeight="1" thickBot="1">
      <c r="A936" s="71">
        <v>85945</v>
      </c>
      <c r="B936" s="322" t="s">
        <v>2241</v>
      </c>
      <c r="C936" s="221" t="str">
        <f ca="1">IF(V936&gt;0,IF($C$12=B936,COUNT($C$12:C935,1),""),"")</f>
        <v/>
      </c>
      <c r="D936" s="221" t="str">
        <f ca="1">IF(V936&gt;0,IF($D$12=B936,COUNT($D$12:D935,1),""),"")</f>
        <v/>
      </c>
      <c r="E936" s="221" t="str">
        <f ca="1">IF(V936&gt;0,IF($E$12=B936,COUNT($E$12:E935,1),""),"")</f>
        <v/>
      </c>
      <c r="F936" s="221" t="str">
        <f ca="1">IF(V936&gt;0,IF($F$12=B936,COUNT($F$12:F935,1),""),"")</f>
        <v/>
      </c>
      <c r="G936" s="120"/>
      <c r="H936" s="115">
        <v>170411</v>
      </c>
      <c r="I936" s="116" t="s">
        <v>869</v>
      </c>
      <c r="J936" s="116" t="s">
        <v>153</v>
      </c>
      <c r="K936" s="324">
        <v>22000000</v>
      </c>
      <c r="L936" s="121">
        <v>422819</v>
      </c>
      <c r="M936" s="117" t="s">
        <v>1390</v>
      </c>
      <c r="N936" s="117" t="s">
        <v>153</v>
      </c>
      <c r="O936" s="324">
        <v>380000</v>
      </c>
      <c r="P936" s="77">
        <f ca="1">SUMIF($W$12:BO936,$P$11,W936:BO936)</f>
        <v>0</v>
      </c>
      <c r="Q936" s="77">
        <f ca="1">SUMIF($W$12:BP936,$P$11,X936:BP936)</f>
        <v>0</v>
      </c>
      <c r="R936" s="77">
        <v>0</v>
      </c>
      <c r="S936" s="78">
        <f t="shared" ca="1" si="238"/>
        <v>0</v>
      </c>
      <c r="T936" s="77">
        <f t="shared" ca="1" si="239"/>
        <v>0</v>
      </c>
      <c r="U936" s="77">
        <v>0</v>
      </c>
      <c r="V936" s="79">
        <f t="shared" ca="1" si="241"/>
        <v>0</v>
      </c>
      <c r="W936" s="80"/>
      <c r="X936" s="81">
        <f t="shared" si="242"/>
        <v>0</v>
      </c>
      <c r="Y936" s="82"/>
      <c r="Z936" s="80"/>
      <c r="AA936" s="81">
        <f t="shared" si="243"/>
        <v>0</v>
      </c>
      <c r="AB936" s="82"/>
      <c r="AC936" s="80"/>
      <c r="AD936" s="81">
        <f t="shared" si="244"/>
        <v>0</v>
      </c>
      <c r="AE936" s="82"/>
      <c r="AF936" s="80"/>
      <c r="AG936" s="81">
        <f t="shared" si="245"/>
        <v>0</v>
      </c>
      <c r="AH936" s="82"/>
      <c r="AI936" s="80"/>
      <c r="AJ936" s="81">
        <f t="shared" si="246"/>
        <v>0</v>
      </c>
      <c r="AK936" s="82"/>
      <c r="AL936" s="80"/>
      <c r="AM936" s="81">
        <v>0</v>
      </c>
      <c r="AN936" s="82"/>
      <c r="AO936" s="80"/>
      <c r="AP936" s="81">
        <v>0</v>
      </c>
      <c r="AQ936" s="82"/>
      <c r="AR936" s="80"/>
      <c r="AS936" s="81">
        <f t="shared" si="247"/>
        <v>0</v>
      </c>
      <c r="AT936" s="82"/>
      <c r="AU936" s="80"/>
      <c r="AV936" s="81">
        <f t="shared" si="248"/>
        <v>0</v>
      </c>
      <c r="AW936" s="82"/>
      <c r="AX936" s="80"/>
      <c r="AY936" s="81">
        <f t="shared" si="249"/>
        <v>0</v>
      </c>
      <c r="AZ936" s="82"/>
      <c r="BA936" s="80"/>
      <c r="BB936" s="81">
        <f t="shared" si="250"/>
        <v>0</v>
      </c>
      <c r="BC936" s="82"/>
      <c r="BD936" s="80"/>
      <c r="BE936" s="81">
        <f t="shared" si="251"/>
        <v>0</v>
      </c>
      <c r="BF936" s="82"/>
      <c r="BG936" s="80"/>
      <c r="BH936" s="81">
        <f t="shared" si="252"/>
        <v>0</v>
      </c>
      <c r="BI936" s="82"/>
      <c r="BJ936" s="80"/>
      <c r="BK936" s="81">
        <f t="shared" si="253"/>
        <v>0</v>
      </c>
      <c r="BL936" s="82"/>
      <c r="BM936" s="80"/>
      <c r="BN936" s="81">
        <f t="shared" si="254"/>
        <v>0</v>
      </c>
      <c r="BO936" s="82"/>
    </row>
    <row r="937" spans="1:67" ht="23.25" hidden="1" customHeight="1" thickBot="1">
      <c r="A937" s="71">
        <v>85946</v>
      </c>
      <c r="B937" s="322" t="s">
        <v>2241</v>
      </c>
      <c r="C937" s="221" t="str">
        <f ca="1">IF(V937&gt;0,IF($C$12=B937,COUNT($C$12:C936,1),""),"")</f>
        <v/>
      </c>
      <c r="D937" s="221" t="str">
        <f ca="1">IF(V937&gt;0,IF($D$12=B937,COUNT($D$12:D936,1),""),"")</f>
        <v/>
      </c>
      <c r="E937" s="221" t="str">
        <f ca="1">IF(V937&gt;0,IF($E$12=B937,COUNT($E$12:E936,1),""),"")</f>
        <v/>
      </c>
      <c r="F937" s="221" t="str">
        <f ca="1">IF(V937&gt;0,IF($F$12=B937,COUNT($F$12:F936,1),""),"")</f>
        <v/>
      </c>
      <c r="G937" s="120"/>
      <c r="H937" s="115">
        <v>170412</v>
      </c>
      <c r="I937" s="116" t="s">
        <v>870</v>
      </c>
      <c r="J937" s="116" t="s">
        <v>153</v>
      </c>
      <c r="K937" s="324">
        <v>14000000</v>
      </c>
      <c r="L937" s="121">
        <v>422820</v>
      </c>
      <c r="M937" s="117" t="s">
        <v>1391</v>
      </c>
      <c r="N937" s="117" t="s">
        <v>153</v>
      </c>
      <c r="O937" s="324">
        <v>2459000</v>
      </c>
      <c r="P937" s="77">
        <f ca="1">SUMIF($W$12:BO937,$P$11,W937:BO937)</f>
        <v>0</v>
      </c>
      <c r="Q937" s="77">
        <f ca="1">SUMIF($W$12:BP937,$P$11,X937:BP937)</f>
        <v>0</v>
      </c>
      <c r="R937" s="77">
        <v>0</v>
      </c>
      <c r="S937" s="78">
        <f t="shared" ca="1" si="238"/>
        <v>0</v>
      </c>
      <c r="T937" s="77">
        <f t="shared" ca="1" si="239"/>
        <v>0</v>
      </c>
      <c r="U937" s="77">
        <v>0</v>
      </c>
      <c r="V937" s="79">
        <f t="shared" ca="1" si="241"/>
        <v>0</v>
      </c>
      <c r="W937" s="80"/>
      <c r="X937" s="81">
        <f t="shared" si="242"/>
        <v>0</v>
      </c>
      <c r="Y937" s="82"/>
      <c r="Z937" s="80"/>
      <c r="AA937" s="81">
        <f t="shared" si="243"/>
        <v>0</v>
      </c>
      <c r="AB937" s="82"/>
      <c r="AC937" s="80"/>
      <c r="AD937" s="81">
        <f t="shared" si="244"/>
        <v>0</v>
      </c>
      <c r="AE937" s="82"/>
      <c r="AF937" s="80"/>
      <c r="AG937" s="81">
        <f t="shared" si="245"/>
        <v>0</v>
      </c>
      <c r="AH937" s="82"/>
      <c r="AI937" s="80"/>
      <c r="AJ937" s="81">
        <f t="shared" si="246"/>
        <v>0</v>
      </c>
      <c r="AK937" s="82"/>
      <c r="AL937" s="80"/>
      <c r="AM937" s="81">
        <v>0</v>
      </c>
      <c r="AN937" s="82"/>
      <c r="AO937" s="80"/>
      <c r="AP937" s="81">
        <v>0</v>
      </c>
      <c r="AQ937" s="82"/>
      <c r="AR937" s="80"/>
      <c r="AS937" s="81">
        <f t="shared" si="247"/>
        <v>0</v>
      </c>
      <c r="AT937" s="82"/>
      <c r="AU937" s="80"/>
      <c r="AV937" s="81">
        <f t="shared" si="248"/>
        <v>0</v>
      </c>
      <c r="AW937" s="82"/>
      <c r="AX937" s="80"/>
      <c r="AY937" s="81">
        <f t="shared" si="249"/>
        <v>0</v>
      </c>
      <c r="AZ937" s="82"/>
      <c r="BA937" s="80"/>
      <c r="BB937" s="81">
        <f t="shared" si="250"/>
        <v>0</v>
      </c>
      <c r="BC937" s="82"/>
      <c r="BD937" s="80"/>
      <c r="BE937" s="81">
        <f t="shared" si="251"/>
        <v>0</v>
      </c>
      <c r="BF937" s="82"/>
      <c r="BG937" s="80"/>
      <c r="BH937" s="81">
        <f t="shared" si="252"/>
        <v>0</v>
      </c>
      <c r="BI937" s="82"/>
      <c r="BJ937" s="80"/>
      <c r="BK937" s="81">
        <f t="shared" si="253"/>
        <v>0</v>
      </c>
      <c r="BL937" s="82"/>
      <c r="BM937" s="80"/>
      <c r="BN937" s="81">
        <f t="shared" si="254"/>
        <v>0</v>
      </c>
      <c r="BO937" s="82"/>
    </row>
    <row r="938" spans="1:67" ht="23.25" hidden="1" customHeight="1" thickBot="1">
      <c r="A938" s="71">
        <v>85947</v>
      </c>
      <c r="B938" s="322" t="s">
        <v>2241</v>
      </c>
      <c r="C938" s="221" t="str">
        <f ca="1">IF(V938&gt;0,IF($C$12=B938,COUNT($C$12:C937,1),""),"")</f>
        <v/>
      </c>
      <c r="D938" s="221" t="str">
        <f ca="1">IF(V938&gt;0,IF($D$12=B938,COUNT($D$12:D937,1),""),"")</f>
        <v/>
      </c>
      <c r="E938" s="221" t="str">
        <f ca="1">IF(V938&gt;0,IF($E$12=B938,COUNT($E$12:E937,1),""),"")</f>
        <v/>
      </c>
      <c r="F938" s="221" t="str">
        <f ca="1">IF(V938&gt;0,IF($F$12=B938,COUNT($F$12:F937,1),""),"")</f>
        <v/>
      </c>
      <c r="G938" s="120"/>
      <c r="H938" s="115">
        <v>170413</v>
      </c>
      <c r="I938" s="116" t="s">
        <v>871</v>
      </c>
      <c r="J938" s="116" t="s">
        <v>153</v>
      </c>
      <c r="K938" s="324">
        <v>19000000</v>
      </c>
      <c r="L938" s="121">
        <v>422820</v>
      </c>
      <c r="M938" s="117" t="s">
        <v>1391</v>
      </c>
      <c r="N938" s="117" t="s">
        <v>153</v>
      </c>
      <c r="O938" s="324">
        <v>2459000</v>
      </c>
      <c r="P938" s="77">
        <f ca="1">SUMIF($W$12:BO938,$P$11,W938:BO938)</f>
        <v>0</v>
      </c>
      <c r="Q938" s="77">
        <f ca="1">SUMIF($W$12:BP938,$P$11,X938:BP938)</f>
        <v>0</v>
      </c>
      <c r="R938" s="77">
        <v>0</v>
      </c>
      <c r="S938" s="78">
        <f t="shared" ca="1" si="238"/>
        <v>0</v>
      </c>
      <c r="T938" s="77">
        <f t="shared" ca="1" si="239"/>
        <v>0</v>
      </c>
      <c r="U938" s="77">
        <v>0</v>
      </c>
      <c r="V938" s="79">
        <f t="shared" ca="1" si="241"/>
        <v>0</v>
      </c>
      <c r="W938" s="80"/>
      <c r="X938" s="81">
        <f t="shared" si="242"/>
        <v>0</v>
      </c>
      <c r="Y938" s="82"/>
      <c r="Z938" s="80"/>
      <c r="AA938" s="81">
        <f t="shared" si="243"/>
        <v>0</v>
      </c>
      <c r="AB938" s="82"/>
      <c r="AC938" s="80"/>
      <c r="AD938" s="81">
        <f t="shared" si="244"/>
        <v>0</v>
      </c>
      <c r="AE938" s="82"/>
      <c r="AF938" s="80"/>
      <c r="AG938" s="81">
        <f t="shared" si="245"/>
        <v>0</v>
      </c>
      <c r="AH938" s="82"/>
      <c r="AI938" s="80"/>
      <c r="AJ938" s="81">
        <f t="shared" si="246"/>
        <v>0</v>
      </c>
      <c r="AK938" s="82"/>
      <c r="AL938" s="80"/>
      <c r="AM938" s="81">
        <v>0</v>
      </c>
      <c r="AN938" s="82"/>
      <c r="AO938" s="80"/>
      <c r="AP938" s="81">
        <v>0</v>
      </c>
      <c r="AQ938" s="82"/>
      <c r="AR938" s="80"/>
      <c r="AS938" s="81">
        <f t="shared" si="247"/>
        <v>0</v>
      </c>
      <c r="AT938" s="82"/>
      <c r="AU938" s="80"/>
      <c r="AV938" s="81">
        <f t="shared" si="248"/>
        <v>0</v>
      </c>
      <c r="AW938" s="82"/>
      <c r="AX938" s="80"/>
      <c r="AY938" s="81">
        <f t="shared" si="249"/>
        <v>0</v>
      </c>
      <c r="AZ938" s="82"/>
      <c r="BA938" s="80"/>
      <c r="BB938" s="81">
        <f t="shared" si="250"/>
        <v>0</v>
      </c>
      <c r="BC938" s="82"/>
      <c r="BD938" s="80"/>
      <c r="BE938" s="81">
        <f t="shared" si="251"/>
        <v>0</v>
      </c>
      <c r="BF938" s="82"/>
      <c r="BG938" s="80"/>
      <c r="BH938" s="81">
        <f t="shared" si="252"/>
        <v>0</v>
      </c>
      <c r="BI938" s="82"/>
      <c r="BJ938" s="80"/>
      <c r="BK938" s="81">
        <f t="shared" si="253"/>
        <v>0</v>
      </c>
      <c r="BL938" s="82"/>
      <c r="BM938" s="80"/>
      <c r="BN938" s="81">
        <f t="shared" si="254"/>
        <v>0</v>
      </c>
      <c r="BO938" s="82"/>
    </row>
    <row r="939" spans="1:67" ht="23.25" hidden="1" customHeight="1" thickBot="1">
      <c r="A939" s="71">
        <v>85948</v>
      </c>
      <c r="B939" s="322" t="s">
        <v>2241</v>
      </c>
      <c r="C939" s="221" t="str">
        <f ca="1">IF(V939&gt;0,IF($C$12=B939,COUNT($C$12:C938,1),""),"")</f>
        <v/>
      </c>
      <c r="D939" s="221" t="str">
        <f ca="1">IF(V939&gt;0,IF($D$12=B939,COUNT($D$12:D938,1),""),"")</f>
        <v/>
      </c>
      <c r="E939" s="221" t="str">
        <f ca="1">IF(V939&gt;0,IF($E$12=B939,COUNT($E$12:E938,1),""),"")</f>
        <v/>
      </c>
      <c r="F939" s="221" t="str">
        <f ca="1">IF(V939&gt;0,IF($F$12=B939,COUNT($F$12:F938,1),""),"")</f>
        <v/>
      </c>
      <c r="G939" s="120"/>
      <c r="H939" s="115">
        <v>170414</v>
      </c>
      <c r="I939" s="116" t="s">
        <v>872</v>
      </c>
      <c r="J939" s="116" t="s">
        <v>153</v>
      </c>
      <c r="K939" s="324">
        <v>153000000</v>
      </c>
      <c r="L939" s="121">
        <v>422821</v>
      </c>
      <c r="M939" s="117" t="s">
        <v>1392</v>
      </c>
      <c r="N939" s="117" t="s">
        <v>153</v>
      </c>
      <c r="O939" s="324">
        <v>1859000</v>
      </c>
      <c r="P939" s="77">
        <f ca="1">SUMIF($W$12:BO939,$P$11,W939:BO939)</f>
        <v>0</v>
      </c>
      <c r="Q939" s="77">
        <f ca="1">SUMIF($W$12:BP939,$P$11,X939:BP939)</f>
        <v>0</v>
      </c>
      <c r="R939" s="77">
        <v>0</v>
      </c>
      <c r="S939" s="78">
        <f t="shared" ca="1" si="238"/>
        <v>0</v>
      </c>
      <c r="T939" s="77">
        <f t="shared" ca="1" si="239"/>
        <v>0</v>
      </c>
      <c r="U939" s="77">
        <v>0</v>
      </c>
      <c r="V939" s="79">
        <f t="shared" ca="1" si="241"/>
        <v>0</v>
      </c>
      <c r="W939" s="80"/>
      <c r="X939" s="81">
        <f t="shared" si="242"/>
        <v>0</v>
      </c>
      <c r="Y939" s="82"/>
      <c r="Z939" s="80"/>
      <c r="AA939" s="81">
        <f t="shared" si="243"/>
        <v>0</v>
      </c>
      <c r="AB939" s="82"/>
      <c r="AC939" s="80"/>
      <c r="AD939" s="81">
        <f t="shared" si="244"/>
        <v>0</v>
      </c>
      <c r="AE939" s="82"/>
      <c r="AF939" s="80"/>
      <c r="AG939" s="81">
        <f t="shared" si="245"/>
        <v>0</v>
      </c>
      <c r="AH939" s="82"/>
      <c r="AI939" s="80"/>
      <c r="AJ939" s="81">
        <f t="shared" si="246"/>
        <v>0</v>
      </c>
      <c r="AK939" s="82"/>
      <c r="AL939" s="80"/>
      <c r="AM939" s="81">
        <v>0</v>
      </c>
      <c r="AN939" s="82"/>
      <c r="AO939" s="80"/>
      <c r="AP939" s="81">
        <v>0</v>
      </c>
      <c r="AQ939" s="82"/>
      <c r="AR939" s="80"/>
      <c r="AS939" s="81">
        <f t="shared" si="247"/>
        <v>0</v>
      </c>
      <c r="AT939" s="82"/>
      <c r="AU939" s="80"/>
      <c r="AV939" s="81">
        <f t="shared" si="248"/>
        <v>0</v>
      </c>
      <c r="AW939" s="82"/>
      <c r="AX939" s="80"/>
      <c r="AY939" s="81">
        <f t="shared" si="249"/>
        <v>0</v>
      </c>
      <c r="AZ939" s="82"/>
      <c r="BA939" s="80"/>
      <c r="BB939" s="81">
        <f t="shared" si="250"/>
        <v>0</v>
      </c>
      <c r="BC939" s="82"/>
      <c r="BD939" s="80"/>
      <c r="BE939" s="81">
        <f t="shared" si="251"/>
        <v>0</v>
      </c>
      <c r="BF939" s="82"/>
      <c r="BG939" s="80"/>
      <c r="BH939" s="81">
        <f t="shared" si="252"/>
        <v>0</v>
      </c>
      <c r="BI939" s="82"/>
      <c r="BJ939" s="80"/>
      <c r="BK939" s="81">
        <f t="shared" si="253"/>
        <v>0</v>
      </c>
      <c r="BL939" s="82"/>
      <c r="BM939" s="80"/>
      <c r="BN939" s="81">
        <f t="shared" si="254"/>
        <v>0</v>
      </c>
      <c r="BO939" s="82"/>
    </row>
    <row r="940" spans="1:67" ht="23.25" hidden="1" customHeight="1" thickBot="1">
      <c r="A940" s="71">
        <v>85949</v>
      </c>
      <c r="B940" s="322" t="s">
        <v>2241</v>
      </c>
      <c r="C940" s="221" t="str">
        <f ca="1">IF(V940&gt;0,IF($C$12=B940,COUNT($C$12:C939,1),""),"")</f>
        <v/>
      </c>
      <c r="D940" s="221" t="str">
        <f ca="1">IF(V940&gt;0,IF($D$12=B940,COUNT($D$12:D939,1),""),"")</f>
        <v/>
      </c>
      <c r="E940" s="221" t="str">
        <f ca="1">IF(V940&gt;0,IF($E$12=B940,COUNT($E$12:E939,1),""),"")</f>
        <v/>
      </c>
      <c r="F940" s="221" t="str">
        <f ca="1">IF(V940&gt;0,IF($F$12=B940,COUNT($F$12:F939,1),""),"")</f>
        <v/>
      </c>
      <c r="G940" s="120"/>
      <c r="H940" s="115">
        <v>170415</v>
      </c>
      <c r="I940" s="116" t="s">
        <v>873</v>
      </c>
      <c r="J940" s="116" t="s">
        <v>153</v>
      </c>
      <c r="K940" s="324">
        <v>45000000</v>
      </c>
      <c r="L940" s="121"/>
      <c r="M940" s="117"/>
      <c r="N940" s="117"/>
      <c r="O940" s="324"/>
      <c r="P940" s="77">
        <f ca="1">SUMIF($W$12:BO940,$P$11,W940:BO940)</f>
        <v>0</v>
      </c>
      <c r="Q940" s="77">
        <f ca="1">SUMIF($W$12:BP940,$P$11,X940:BP940)</f>
        <v>0</v>
      </c>
      <c r="R940" s="77">
        <v>0</v>
      </c>
      <c r="S940" s="78">
        <f t="shared" ca="1" si="238"/>
        <v>0</v>
      </c>
      <c r="T940" s="77">
        <f t="shared" ca="1" si="239"/>
        <v>0</v>
      </c>
      <c r="U940" s="77">
        <v>0</v>
      </c>
      <c r="V940" s="79">
        <f t="shared" ca="1" si="241"/>
        <v>0</v>
      </c>
      <c r="W940" s="80"/>
      <c r="X940" s="81">
        <f t="shared" si="242"/>
        <v>0</v>
      </c>
      <c r="Y940" s="82"/>
      <c r="Z940" s="80"/>
      <c r="AA940" s="81">
        <f t="shared" si="243"/>
        <v>0</v>
      </c>
      <c r="AB940" s="82"/>
      <c r="AC940" s="80"/>
      <c r="AD940" s="81">
        <f t="shared" si="244"/>
        <v>0</v>
      </c>
      <c r="AE940" s="82"/>
      <c r="AF940" s="80"/>
      <c r="AG940" s="81">
        <f t="shared" si="245"/>
        <v>0</v>
      </c>
      <c r="AH940" s="82"/>
      <c r="AI940" s="80"/>
      <c r="AJ940" s="81">
        <f t="shared" si="246"/>
        <v>0</v>
      </c>
      <c r="AK940" s="82"/>
      <c r="AL940" s="80"/>
      <c r="AM940" s="81">
        <v>0</v>
      </c>
      <c r="AN940" s="82"/>
      <c r="AO940" s="80"/>
      <c r="AP940" s="81">
        <v>0</v>
      </c>
      <c r="AQ940" s="82"/>
      <c r="AR940" s="80"/>
      <c r="AS940" s="81">
        <f t="shared" si="247"/>
        <v>0</v>
      </c>
      <c r="AT940" s="82"/>
      <c r="AU940" s="80"/>
      <c r="AV940" s="81">
        <f t="shared" si="248"/>
        <v>0</v>
      </c>
      <c r="AW940" s="82"/>
      <c r="AX940" s="80"/>
      <c r="AY940" s="81">
        <f t="shared" si="249"/>
        <v>0</v>
      </c>
      <c r="AZ940" s="82"/>
      <c r="BA940" s="80"/>
      <c r="BB940" s="81">
        <f t="shared" si="250"/>
        <v>0</v>
      </c>
      <c r="BC940" s="82"/>
      <c r="BD940" s="80"/>
      <c r="BE940" s="81">
        <f t="shared" si="251"/>
        <v>0</v>
      </c>
      <c r="BF940" s="82"/>
      <c r="BG940" s="80"/>
      <c r="BH940" s="81">
        <f t="shared" si="252"/>
        <v>0</v>
      </c>
      <c r="BI940" s="82"/>
      <c r="BJ940" s="80"/>
      <c r="BK940" s="81">
        <f t="shared" si="253"/>
        <v>0</v>
      </c>
      <c r="BL940" s="82"/>
      <c r="BM940" s="80"/>
      <c r="BN940" s="81">
        <f t="shared" si="254"/>
        <v>0</v>
      </c>
      <c r="BO940" s="82"/>
    </row>
    <row r="941" spans="1:67" ht="23.25" hidden="1" customHeight="1" thickBot="1">
      <c r="A941" s="71">
        <v>85950</v>
      </c>
      <c r="B941" s="322" t="s">
        <v>2241</v>
      </c>
      <c r="C941" s="221" t="str">
        <f ca="1">IF(V941&gt;0,IF($C$12=B941,COUNT($C$12:C940,1),""),"")</f>
        <v/>
      </c>
      <c r="D941" s="221" t="str">
        <f ca="1">IF(V941&gt;0,IF($D$12=B941,COUNT($D$12:D940,1),""),"")</f>
        <v/>
      </c>
      <c r="E941" s="221" t="str">
        <f ca="1">IF(V941&gt;0,IF($E$12=B941,COUNT($E$12:E940,1),""),"")</f>
        <v/>
      </c>
      <c r="F941" s="221" t="str">
        <f ca="1">IF(V941&gt;0,IF($F$12=B941,COUNT($F$12:F940,1),""),"")</f>
        <v/>
      </c>
      <c r="G941" s="120"/>
      <c r="H941" s="115">
        <v>170416</v>
      </c>
      <c r="I941" s="116" t="s">
        <v>874</v>
      </c>
      <c r="J941" s="116" t="s">
        <v>153</v>
      </c>
      <c r="K941" s="324">
        <v>210000000</v>
      </c>
      <c r="L941" s="121">
        <v>422821</v>
      </c>
      <c r="M941" s="117" t="s">
        <v>1392</v>
      </c>
      <c r="N941" s="117" t="s">
        <v>153</v>
      </c>
      <c r="O941" s="324">
        <v>1859000</v>
      </c>
      <c r="P941" s="77">
        <f ca="1">SUMIF($W$12:BO941,$P$11,W941:BO941)</f>
        <v>0</v>
      </c>
      <c r="Q941" s="77">
        <f ca="1">SUMIF($W$12:BP941,$P$11,X941:BP941)</f>
        <v>0</v>
      </c>
      <c r="R941" s="77">
        <v>0</v>
      </c>
      <c r="S941" s="78">
        <f t="shared" ca="1" si="238"/>
        <v>0</v>
      </c>
      <c r="T941" s="77">
        <f t="shared" ca="1" si="239"/>
        <v>0</v>
      </c>
      <c r="U941" s="77">
        <v>0</v>
      </c>
      <c r="V941" s="79">
        <f t="shared" ca="1" si="241"/>
        <v>0</v>
      </c>
      <c r="W941" s="80"/>
      <c r="X941" s="81">
        <f t="shared" si="242"/>
        <v>0</v>
      </c>
      <c r="Y941" s="82"/>
      <c r="Z941" s="80"/>
      <c r="AA941" s="81">
        <f t="shared" si="243"/>
        <v>0</v>
      </c>
      <c r="AB941" s="82"/>
      <c r="AC941" s="80"/>
      <c r="AD941" s="81">
        <f t="shared" si="244"/>
        <v>0</v>
      </c>
      <c r="AE941" s="82"/>
      <c r="AF941" s="80"/>
      <c r="AG941" s="81">
        <f t="shared" si="245"/>
        <v>0</v>
      </c>
      <c r="AH941" s="82"/>
      <c r="AI941" s="80"/>
      <c r="AJ941" s="81">
        <f t="shared" si="246"/>
        <v>0</v>
      </c>
      <c r="AK941" s="82"/>
      <c r="AL941" s="80"/>
      <c r="AM941" s="81">
        <v>0</v>
      </c>
      <c r="AN941" s="82"/>
      <c r="AO941" s="80"/>
      <c r="AP941" s="81">
        <v>0</v>
      </c>
      <c r="AQ941" s="82"/>
      <c r="AR941" s="80"/>
      <c r="AS941" s="81">
        <f t="shared" si="247"/>
        <v>0</v>
      </c>
      <c r="AT941" s="82"/>
      <c r="AU941" s="80"/>
      <c r="AV941" s="81">
        <f t="shared" si="248"/>
        <v>0</v>
      </c>
      <c r="AW941" s="82"/>
      <c r="AX941" s="80"/>
      <c r="AY941" s="81">
        <f t="shared" si="249"/>
        <v>0</v>
      </c>
      <c r="AZ941" s="82"/>
      <c r="BA941" s="80"/>
      <c r="BB941" s="81">
        <f t="shared" si="250"/>
        <v>0</v>
      </c>
      <c r="BC941" s="82"/>
      <c r="BD941" s="80"/>
      <c r="BE941" s="81">
        <f t="shared" si="251"/>
        <v>0</v>
      </c>
      <c r="BF941" s="82"/>
      <c r="BG941" s="80"/>
      <c r="BH941" s="81">
        <f t="shared" si="252"/>
        <v>0</v>
      </c>
      <c r="BI941" s="82"/>
      <c r="BJ941" s="80"/>
      <c r="BK941" s="81">
        <f t="shared" si="253"/>
        <v>0</v>
      </c>
      <c r="BL941" s="82"/>
      <c r="BM941" s="80"/>
      <c r="BN941" s="81">
        <f t="shared" si="254"/>
        <v>0</v>
      </c>
      <c r="BO941" s="82"/>
    </row>
    <row r="942" spans="1:67" ht="23.25" hidden="1" customHeight="1" thickBot="1">
      <c r="A942" s="71">
        <v>85951</v>
      </c>
      <c r="B942" s="322" t="s">
        <v>2241</v>
      </c>
      <c r="C942" s="221" t="str">
        <f ca="1">IF(V942&gt;0,IF($C$12=B942,COUNT($C$12:C941,1),""),"")</f>
        <v/>
      </c>
      <c r="D942" s="221" t="str">
        <f ca="1">IF(V942&gt;0,IF($D$12=B942,COUNT($D$12:D941,1),""),"")</f>
        <v/>
      </c>
      <c r="E942" s="221" t="str">
        <f ca="1">IF(V942&gt;0,IF($E$12=B942,COUNT($E$12:E941,1),""),"")</f>
        <v/>
      </c>
      <c r="F942" s="221" t="str">
        <f ca="1">IF(V942&gt;0,IF($F$12=B942,COUNT($F$12:F941,1),""),"")</f>
        <v/>
      </c>
      <c r="G942" s="120"/>
      <c r="H942" s="115">
        <v>170417</v>
      </c>
      <c r="I942" s="116" t="s">
        <v>875</v>
      </c>
      <c r="J942" s="116" t="s">
        <v>153</v>
      </c>
      <c r="K942" s="324">
        <v>85000000</v>
      </c>
      <c r="L942" s="121"/>
      <c r="M942" s="117"/>
      <c r="N942" s="117"/>
      <c r="O942" s="324"/>
      <c r="P942" s="77">
        <f ca="1">SUMIF($W$12:BO942,$P$11,W942:BO942)</f>
        <v>0</v>
      </c>
      <c r="Q942" s="77">
        <f ca="1">SUMIF($W$12:BP942,$P$11,X942:BP942)</f>
        <v>0</v>
      </c>
      <c r="R942" s="77">
        <v>0</v>
      </c>
      <c r="S942" s="78">
        <f t="shared" ca="1" si="238"/>
        <v>0</v>
      </c>
      <c r="T942" s="77">
        <f t="shared" ca="1" si="239"/>
        <v>0</v>
      </c>
      <c r="U942" s="77">
        <v>0</v>
      </c>
      <c r="V942" s="79">
        <f t="shared" ca="1" si="241"/>
        <v>0</v>
      </c>
      <c r="W942" s="80"/>
      <c r="X942" s="81">
        <f t="shared" si="242"/>
        <v>0</v>
      </c>
      <c r="Y942" s="82"/>
      <c r="Z942" s="80"/>
      <c r="AA942" s="81">
        <f t="shared" si="243"/>
        <v>0</v>
      </c>
      <c r="AB942" s="82"/>
      <c r="AC942" s="80"/>
      <c r="AD942" s="81">
        <f t="shared" si="244"/>
        <v>0</v>
      </c>
      <c r="AE942" s="82"/>
      <c r="AF942" s="80"/>
      <c r="AG942" s="81">
        <f t="shared" si="245"/>
        <v>0</v>
      </c>
      <c r="AH942" s="82"/>
      <c r="AI942" s="80"/>
      <c r="AJ942" s="81">
        <f t="shared" si="246"/>
        <v>0</v>
      </c>
      <c r="AK942" s="82"/>
      <c r="AL942" s="80"/>
      <c r="AM942" s="81">
        <v>0</v>
      </c>
      <c r="AN942" s="82"/>
      <c r="AO942" s="80"/>
      <c r="AP942" s="81">
        <v>0</v>
      </c>
      <c r="AQ942" s="82"/>
      <c r="AR942" s="80"/>
      <c r="AS942" s="81">
        <f t="shared" si="247"/>
        <v>0</v>
      </c>
      <c r="AT942" s="82"/>
      <c r="AU942" s="80"/>
      <c r="AV942" s="81">
        <f t="shared" si="248"/>
        <v>0</v>
      </c>
      <c r="AW942" s="82"/>
      <c r="AX942" s="80"/>
      <c r="AY942" s="81">
        <f t="shared" si="249"/>
        <v>0</v>
      </c>
      <c r="AZ942" s="82"/>
      <c r="BA942" s="80"/>
      <c r="BB942" s="81">
        <f t="shared" si="250"/>
        <v>0</v>
      </c>
      <c r="BC942" s="82"/>
      <c r="BD942" s="80"/>
      <c r="BE942" s="81">
        <f t="shared" si="251"/>
        <v>0</v>
      </c>
      <c r="BF942" s="82"/>
      <c r="BG942" s="80"/>
      <c r="BH942" s="81">
        <f t="shared" si="252"/>
        <v>0</v>
      </c>
      <c r="BI942" s="82"/>
      <c r="BJ942" s="80"/>
      <c r="BK942" s="81">
        <f t="shared" si="253"/>
        <v>0</v>
      </c>
      <c r="BL942" s="82"/>
      <c r="BM942" s="80"/>
      <c r="BN942" s="81">
        <f t="shared" si="254"/>
        <v>0</v>
      </c>
      <c r="BO942" s="82"/>
    </row>
    <row r="943" spans="1:67" ht="23.25" hidden="1" customHeight="1" thickBot="1">
      <c r="A943" s="71">
        <v>85952</v>
      </c>
      <c r="B943" s="71" t="s">
        <v>2242</v>
      </c>
      <c r="C943" s="221" t="str">
        <f ca="1">IF(V943&gt;0,IF($C$12=B943,COUNT($C$12:C942,1),""),"")</f>
        <v/>
      </c>
      <c r="D943" s="221" t="str">
        <f ca="1">IF(V943&gt;0,IF($D$12=B943,COUNT($D$12:D942,1),""),"")</f>
        <v/>
      </c>
      <c r="E943" s="221" t="str">
        <f ca="1">IF(V943&gt;0,IF($E$12=B943,COUNT($E$12:E942,1),""),"")</f>
        <v/>
      </c>
      <c r="F943" s="221" t="str">
        <f ca="1">IF(V943&gt;0,IF($F$12=B943,COUNT($F$12:F942,1),""),"")</f>
        <v/>
      </c>
      <c r="G943" s="120"/>
      <c r="H943" s="115">
        <v>170418</v>
      </c>
      <c r="I943" s="116" t="s">
        <v>876</v>
      </c>
      <c r="J943" s="116" t="s">
        <v>154</v>
      </c>
      <c r="K943" s="324">
        <v>396000</v>
      </c>
      <c r="L943" s="121">
        <v>422822</v>
      </c>
      <c r="M943" s="117" t="s">
        <v>1393</v>
      </c>
      <c r="N943" s="117" t="s">
        <v>154</v>
      </c>
      <c r="O943" s="324">
        <v>120500</v>
      </c>
      <c r="P943" s="77">
        <f ca="1">SUMIF($W$12:BO943,$P$11,W943:BO943)</f>
        <v>0</v>
      </c>
      <c r="Q943" s="77">
        <f ca="1">SUMIF($W$12:BP943,$P$11,X943:BP943)</f>
        <v>0</v>
      </c>
      <c r="R943" s="77">
        <v>0</v>
      </c>
      <c r="S943" s="78">
        <f t="shared" ca="1" si="238"/>
        <v>0</v>
      </c>
      <c r="T943" s="77">
        <f t="shared" ca="1" si="239"/>
        <v>0</v>
      </c>
      <c r="U943" s="77">
        <v>0</v>
      </c>
      <c r="V943" s="79">
        <f t="shared" ca="1" si="241"/>
        <v>0</v>
      </c>
      <c r="W943" s="80"/>
      <c r="X943" s="81">
        <f t="shared" si="242"/>
        <v>0</v>
      </c>
      <c r="Y943" s="82"/>
      <c r="Z943" s="80"/>
      <c r="AA943" s="81">
        <f t="shared" si="243"/>
        <v>0</v>
      </c>
      <c r="AB943" s="82"/>
      <c r="AC943" s="80"/>
      <c r="AD943" s="81">
        <f t="shared" si="244"/>
        <v>0</v>
      </c>
      <c r="AE943" s="82"/>
      <c r="AF943" s="80"/>
      <c r="AG943" s="81">
        <f t="shared" si="245"/>
        <v>0</v>
      </c>
      <c r="AH943" s="82"/>
      <c r="AI943" s="80"/>
      <c r="AJ943" s="81">
        <f t="shared" si="246"/>
        <v>0</v>
      </c>
      <c r="AK943" s="82"/>
      <c r="AL943" s="80"/>
      <c r="AM943" s="81">
        <v>0</v>
      </c>
      <c r="AN943" s="82"/>
      <c r="AO943" s="80"/>
      <c r="AP943" s="81">
        <v>0</v>
      </c>
      <c r="AQ943" s="82"/>
      <c r="AR943" s="80"/>
      <c r="AS943" s="81">
        <f t="shared" si="247"/>
        <v>0</v>
      </c>
      <c r="AT943" s="82"/>
      <c r="AU943" s="80"/>
      <c r="AV943" s="81">
        <f t="shared" si="248"/>
        <v>0</v>
      </c>
      <c r="AW943" s="82"/>
      <c r="AX943" s="80"/>
      <c r="AY943" s="81">
        <f t="shared" si="249"/>
        <v>0</v>
      </c>
      <c r="AZ943" s="82"/>
      <c r="BA943" s="80"/>
      <c r="BB943" s="81">
        <f t="shared" si="250"/>
        <v>0</v>
      </c>
      <c r="BC943" s="82"/>
      <c r="BD943" s="80"/>
      <c r="BE943" s="81">
        <f t="shared" si="251"/>
        <v>0</v>
      </c>
      <c r="BF943" s="82"/>
      <c r="BG943" s="80"/>
      <c r="BH943" s="81">
        <f t="shared" si="252"/>
        <v>0</v>
      </c>
      <c r="BI943" s="82"/>
      <c r="BJ943" s="80"/>
      <c r="BK943" s="81">
        <f t="shared" si="253"/>
        <v>0</v>
      </c>
      <c r="BL943" s="82"/>
      <c r="BM943" s="80"/>
      <c r="BN943" s="81">
        <f t="shared" si="254"/>
        <v>0</v>
      </c>
      <c r="BO943" s="82"/>
    </row>
    <row r="944" spans="1:67" ht="23.25" hidden="1" customHeight="1" thickBot="1">
      <c r="A944" s="71">
        <v>85953</v>
      </c>
      <c r="B944" s="322" t="s">
        <v>2241</v>
      </c>
      <c r="C944" s="221" t="str">
        <f ca="1">IF(V944&gt;0,IF($C$12=B944,COUNT($C$12:C943,1),""),"")</f>
        <v/>
      </c>
      <c r="D944" s="221" t="str">
        <f ca="1">IF(V944&gt;0,IF($D$12=B944,COUNT($D$12:D943,1),""),"")</f>
        <v/>
      </c>
      <c r="E944" s="221" t="str">
        <f ca="1">IF(V944&gt;0,IF($E$12=B944,COUNT($E$12:E943,1),""),"")</f>
        <v/>
      </c>
      <c r="F944" s="221" t="str">
        <f ca="1">IF(V944&gt;0,IF($F$12=B944,COUNT($F$12:F943,1),""),"")</f>
        <v/>
      </c>
      <c r="G944" s="120"/>
      <c r="H944" s="115">
        <v>170419</v>
      </c>
      <c r="I944" s="116" t="s">
        <v>877</v>
      </c>
      <c r="J944" s="116" t="s">
        <v>154</v>
      </c>
      <c r="K944" s="324">
        <v>1200000</v>
      </c>
      <c r="L944" s="121">
        <v>422822</v>
      </c>
      <c r="M944" s="117" t="s">
        <v>1393</v>
      </c>
      <c r="N944" s="117" t="s">
        <v>154</v>
      </c>
      <c r="O944" s="324">
        <v>120500</v>
      </c>
      <c r="P944" s="77">
        <f ca="1">SUMIF($W$12:BO944,$P$11,W944:BO944)</f>
        <v>0</v>
      </c>
      <c r="Q944" s="77">
        <f ca="1">SUMIF($W$12:BP944,$P$11,X944:BP944)</f>
        <v>0</v>
      </c>
      <c r="R944" s="77">
        <v>0</v>
      </c>
      <c r="S944" s="78">
        <f t="shared" ca="1" si="238"/>
        <v>0</v>
      </c>
      <c r="T944" s="77">
        <f t="shared" ca="1" si="239"/>
        <v>0</v>
      </c>
      <c r="U944" s="77">
        <v>0</v>
      </c>
      <c r="V944" s="79">
        <f t="shared" ca="1" si="241"/>
        <v>0</v>
      </c>
      <c r="W944" s="80"/>
      <c r="X944" s="81">
        <f t="shared" si="242"/>
        <v>0</v>
      </c>
      <c r="Y944" s="82"/>
      <c r="Z944" s="80"/>
      <c r="AA944" s="81">
        <f t="shared" si="243"/>
        <v>0</v>
      </c>
      <c r="AB944" s="82"/>
      <c r="AC944" s="80"/>
      <c r="AD944" s="81">
        <f t="shared" si="244"/>
        <v>0</v>
      </c>
      <c r="AE944" s="82"/>
      <c r="AF944" s="80"/>
      <c r="AG944" s="81">
        <f t="shared" si="245"/>
        <v>0</v>
      </c>
      <c r="AH944" s="82"/>
      <c r="AI944" s="80"/>
      <c r="AJ944" s="81">
        <f t="shared" si="246"/>
        <v>0</v>
      </c>
      <c r="AK944" s="82"/>
      <c r="AL944" s="80"/>
      <c r="AM944" s="81">
        <v>0</v>
      </c>
      <c r="AN944" s="82"/>
      <c r="AO944" s="80"/>
      <c r="AP944" s="81">
        <v>0</v>
      </c>
      <c r="AQ944" s="82"/>
      <c r="AR944" s="80"/>
      <c r="AS944" s="81">
        <f t="shared" si="247"/>
        <v>0</v>
      </c>
      <c r="AT944" s="82"/>
      <c r="AU944" s="80"/>
      <c r="AV944" s="81">
        <f t="shared" si="248"/>
        <v>0</v>
      </c>
      <c r="AW944" s="82"/>
      <c r="AX944" s="80"/>
      <c r="AY944" s="81">
        <f t="shared" si="249"/>
        <v>0</v>
      </c>
      <c r="AZ944" s="82"/>
      <c r="BA944" s="80"/>
      <c r="BB944" s="81">
        <f t="shared" si="250"/>
        <v>0</v>
      </c>
      <c r="BC944" s="82"/>
      <c r="BD944" s="80"/>
      <c r="BE944" s="81">
        <f t="shared" si="251"/>
        <v>0</v>
      </c>
      <c r="BF944" s="82"/>
      <c r="BG944" s="80"/>
      <c r="BH944" s="81">
        <f t="shared" si="252"/>
        <v>0</v>
      </c>
      <c r="BI944" s="82"/>
      <c r="BJ944" s="80"/>
      <c r="BK944" s="81">
        <f t="shared" si="253"/>
        <v>0</v>
      </c>
      <c r="BL944" s="82"/>
      <c r="BM944" s="80"/>
      <c r="BN944" s="81">
        <f t="shared" si="254"/>
        <v>0</v>
      </c>
      <c r="BO944" s="82"/>
    </row>
    <row r="945" spans="1:67" ht="23.25" hidden="1" customHeight="1" thickBot="1">
      <c r="A945" s="71">
        <v>85954</v>
      </c>
      <c r="B945" s="322" t="s">
        <v>2241</v>
      </c>
      <c r="C945" s="221" t="str">
        <f ca="1">IF(V945&gt;0,IF($C$12=B945,COUNT($C$12:C944,1),""),"")</f>
        <v/>
      </c>
      <c r="D945" s="221" t="str">
        <f ca="1">IF(V945&gt;0,IF($D$12=B945,COUNT($D$12:D944,1),""),"")</f>
        <v/>
      </c>
      <c r="E945" s="221" t="str">
        <f ca="1">IF(V945&gt;0,IF($E$12=B945,COUNT($E$12:E944,1),""),"")</f>
        <v/>
      </c>
      <c r="F945" s="221" t="str">
        <f ca="1">IF(V945&gt;0,IF($F$12=B945,COUNT($F$12:F944,1),""),"")</f>
        <v/>
      </c>
      <c r="G945" s="120"/>
      <c r="H945" s="115">
        <v>170420</v>
      </c>
      <c r="I945" s="116" t="s">
        <v>878</v>
      </c>
      <c r="J945" s="116" t="s">
        <v>154</v>
      </c>
      <c r="K945" s="324">
        <v>1850000</v>
      </c>
      <c r="L945" s="121">
        <v>422823</v>
      </c>
      <c r="M945" s="117" t="s">
        <v>1394</v>
      </c>
      <c r="N945" s="117" t="s">
        <v>154</v>
      </c>
      <c r="O945" s="324">
        <v>262000</v>
      </c>
      <c r="P945" s="77">
        <f ca="1">SUMIF($W$12:BO945,$P$11,W945:BO945)</f>
        <v>0</v>
      </c>
      <c r="Q945" s="77">
        <f ca="1">SUMIF($W$12:BP945,$P$11,X945:BP945)</f>
        <v>0</v>
      </c>
      <c r="R945" s="77">
        <v>0</v>
      </c>
      <c r="S945" s="78">
        <f t="shared" ca="1" si="238"/>
        <v>0</v>
      </c>
      <c r="T945" s="77">
        <f t="shared" ca="1" si="239"/>
        <v>0</v>
      </c>
      <c r="U945" s="77">
        <v>0</v>
      </c>
      <c r="V945" s="79">
        <f t="shared" ca="1" si="241"/>
        <v>0</v>
      </c>
      <c r="W945" s="80"/>
      <c r="X945" s="81">
        <f t="shared" si="242"/>
        <v>0</v>
      </c>
      <c r="Y945" s="82"/>
      <c r="Z945" s="80"/>
      <c r="AA945" s="81">
        <f t="shared" si="243"/>
        <v>0</v>
      </c>
      <c r="AB945" s="82"/>
      <c r="AC945" s="80"/>
      <c r="AD945" s="81">
        <f t="shared" si="244"/>
        <v>0</v>
      </c>
      <c r="AE945" s="82"/>
      <c r="AF945" s="80"/>
      <c r="AG945" s="81">
        <f t="shared" si="245"/>
        <v>0</v>
      </c>
      <c r="AH945" s="82"/>
      <c r="AI945" s="80"/>
      <c r="AJ945" s="81">
        <f t="shared" si="246"/>
        <v>0</v>
      </c>
      <c r="AK945" s="82"/>
      <c r="AL945" s="80"/>
      <c r="AM945" s="81">
        <v>0</v>
      </c>
      <c r="AN945" s="82"/>
      <c r="AO945" s="80"/>
      <c r="AP945" s="81">
        <v>0</v>
      </c>
      <c r="AQ945" s="82"/>
      <c r="AR945" s="80"/>
      <c r="AS945" s="81">
        <f t="shared" si="247"/>
        <v>0</v>
      </c>
      <c r="AT945" s="82"/>
      <c r="AU945" s="80"/>
      <c r="AV945" s="81">
        <f t="shared" si="248"/>
        <v>0</v>
      </c>
      <c r="AW945" s="82"/>
      <c r="AX945" s="80"/>
      <c r="AY945" s="81">
        <f t="shared" si="249"/>
        <v>0</v>
      </c>
      <c r="AZ945" s="82"/>
      <c r="BA945" s="80"/>
      <c r="BB945" s="81">
        <f t="shared" si="250"/>
        <v>0</v>
      </c>
      <c r="BC945" s="82"/>
      <c r="BD945" s="80"/>
      <c r="BE945" s="81">
        <f t="shared" si="251"/>
        <v>0</v>
      </c>
      <c r="BF945" s="82"/>
      <c r="BG945" s="80"/>
      <c r="BH945" s="81">
        <f t="shared" si="252"/>
        <v>0</v>
      </c>
      <c r="BI945" s="82"/>
      <c r="BJ945" s="80"/>
      <c r="BK945" s="81">
        <f t="shared" si="253"/>
        <v>0</v>
      </c>
      <c r="BL945" s="82"/>
      <c r="BM945" s="80"/>
      <c r="BN945" s="81">
        <f t="shared" si="254"/>
        <v>0</v>
      </c>
      <c r="BO945" s="82"/>
    </row>
    <row r="946" spans="1:67" ht="23.25" hidden="1" customHeight="1" thickBot="1">
      <c r="A946" s="71">
        <v>85955</v>
      </c>
      <c r="B946" s="322" t="s">
        <v>2241</v>
      </c>
      <c r="C946" s="221" t="str">
        <f ca="1">IF(V946&gt;0,IF($C$12=B946,COUNT($C$12:C945,1),""),"")</f>
        <v/>
      </c>
      <c r="D946" s="221" t="str">
        <f ca="1">IF(V946&gt;0,IF($D$12=B946,COUNT($D$12:D945,1),""),"")</f>
        <v/>
      </c>
      <c r="E946" s="221" t="str">
        <f ca="1">IF(V946&gt;0,IF($E$12=B946,COUNT($E$12:E945,1),""),"")</f>
        <v/>
      </c>
      <c r="F946" s="221" t="str">
        <f ca="1">IF(V946&gt;0,IF($F$12=B946,COUNT($F$12:F945,1),""),"")</f>
        <v/>
      </c>
      <c r="G946" s="120"/>
      <c r="H946" s="115">
        <v>170421</v>
      </c>
      <c r="I946" s="116" t="s">
        <v>879</v>
      </c>
      <c r="J946" s="116" t="s">
        <v>154</v>
      </c>
      <c r="K946" s="324">
        <v>2450000</v>
      </c>
      <c r="L946" s="121">
        <v>422823</v>
      </c>
      <c r="M946" s="117" t="s">
        <v>1394</v>
      </c>
      <c r="N946" s="117" t="s">
        <v>154</v>
      </c>
      <c r="O946" s="324">
        <v>262000</v>
      </c>
      <c r="P946" s="77">
        <f ca="1">SUMIF($W$12:BO946,$P$11,W946:BO946)</f>
        <v>0</v>
      </c>
      <c r="Q946" s="77">
        <f ca="1">SUMIF($W$12:BP946,$P$11,X946:BP946)</f>
        <v>0</v>
      </c>
      <c r="R946" s="77">
        <v>0</v>
      </c>
      <c r="S946" s="78">
        <f t="shared" ca="1" si="238"/>
        <v>0</v>
      </c>
      <c r="T946" s="77">
        <f t="shared" ca="1" si="239"/>
        <v>0</v>
      </c>
      <c r="U946" s="77">
        <v>0</v>
      </c>
      <c r="V946" s="79">
        <f t="shared" ca="1" si="241"/>
        <v>0</v>
      </c>
      <c r="W946" s="80"/>
      <c r="X946" s="81">
        <f t="shared" si="242"/>
        <v>0</v>
      </c>
      <c r="Y946" s="82"/>
      <c r="Z946" s="80"/>
      <c r="AA946" s="81">
        <f t="shared" si="243"/>
        <v>0</v>
      </c>
      <c r="AB946" s="82"/>
      <c r="AC946" s="80"/>
      <c r="AD946" s="81">
        <f t="shared" si="244"/>
        <v>0</v>
      </c>
      <c r="AE946" s="82"/>
      <c r="AF946" s="80"/>
      <c r="AG946" s="81">
        <f t="shared" si="245"/>
        <v>0</v>
      </c>
      <c r="AH946" s="82"/>
      <c r="AI946" s="80"/>
      <c r="AJ946" s="81">
        <f t="shared" si="246"/>
        <v>0</v>
      </c>
      <c r="AK946" s="82"/>
      <c r="AL946" s="80"/>
      <c r="AM946" s="81">
        <v>0</v>
      </c>
      <c r="AN946" s="82"/>
      <c r="AO946" s="80"/>
      <c r="AP946" s="81">
        <v>0</v>
      </c>
      <c r="AQ946" s="82"/>
      <c r="AR946" s="80"/>
      <c r="AS946" s="81">
        <f t="shared" si="247"/>
        <v>0</v>
      </c>
      <c r="AT946" s="82"/>
      <c r="AU946" s="80"/>
      <c r="AV946" s="81">
        <f t="shared" si="248"/>
        <v>0</v>
      </c>
      <c r="AW946" s="82"/>
      <c r="AX946" s="80"/>
      <c r="AY946" s="81">
        <f t="shared" si="249"/>
        <v>0</v>
      </c>
      <c r="AZ946" s="82"/>
      <c r="BA946" s="80"/>
      <c r="BB946" s="81">
        <f t="shared" si="250"/>
        <v>0</v>
      </c>
      <c r="BC946" s="82"/>
      <c r="BD946" s="80"/>
      <c r="BE946" s="81">
        <f t="shared" si="251"/>
        <v>0</v>
      </c>
      <c r="BF946" s="82"/>
      <c r="BG946" s="80"/>
      <c r="BH946" s="81">
        <f t="shared" si="252"/>
        <v>0</v>
      </c>
      <c r="BI946" s="82"/>
      <c r="BJ946" s="80"/>
      <c r="BK946" s="81">
        <f t="shared" si="253"/>
        <v>0</v>
      </c>
      <c r="BL946" s="82"/>
      <c r="BM946" s="80"/>
      <c r="BN946" s="81">
        <f t="shared" si="254"/>
        <v>0</v>
      </c>
      <c r="BO946" s="82"/>
    </row>
    <row r="947" spans="1:67" ht="23.25" hidden="1" customHeight="1" thickBot="1">
      <c r="A947" s="71">
        <v>85956</v>
      </c>
      <c r="B947" s="322" t="s">
        <v>2241</v>
      </c>
      <c r="C947" s="221" t="str">
        <f ca="1">IF(V947&gt;0,IF($C$12=B947,COUNT($C$12:C946,1),""),"")</f>
        <v/>
      </c>
      <c r="D947" s="221" t="str">
        <f ca="1">IF(V947&gt;0,IF($D$12=B947,COUNT($D$12:D946,1),""),"")</f>
        <v/>
      </c>
      <c r="E947" s="221" t="str">
        <f ca="1">IF(V947&gt;0,IF($E$12=B947,COUNT($E$12:E946,1),""),"")</f>
        <v/>
      </c>
      <c r="F947" s="221" t="str">
        <f ca="1">IF(V947&gt;0,IF($F$12=B947,COUNT($F$12:F946,1),""),"")</f>
        <v/>
      </c>
      <c r="G947" s="120"/>
      <c r="H947" s="115">
        <v>170422</v>
      </c>
      <c r="I947" s="116" t="s">
        <v>880</v>
      </c>
      <c r="J947" s="116" t="s">
        <v>153</v>
      </c>
      <c r="K947" s="324">
        <v>2350000</v>
      </c>
      <c r="L947" s="121">
        <v>422824</v>
      </c>
      <c r="M947" s="117" t="s">
        <v>1395</v>
      </c>
      <c r="N947" s="117" t="s">
        <v>153</v>
      </c>
      <c r="O947" s="324">
        <v>1221000</v>
      </c>
      <c r="P947" s="77">
        <f ca="1">SUMIF($W$12:BO947,$P$11,W947:BO947)</f>
        <v>0</v>
      </c>
      <c r="Q947" s="77">
        <f ca="1">SUMIF($W$12:BP947,$P$11,X947:BP947)</f>
        <v>0</v>
      </c>
      <c r="R947" s="77">
        <v>0</v>
      </c>
      <c r="S947" s="78">
        <f t="shared" ca="1" si="238"/>
        <v>0</v>
      </c>
      <c r="T947" s="77">
        <f t="shared" ca="1" si="239"/>
        <v>0</v>
      </c>
      <c r="U947" s="77">
        <v>0</v>
      </c>
      <c r="V947" s="79">
        <f t="shared" ca="1" si="241"/>
        <v>0</v>
      </c>
      <c r="W947" s="80"/>
      <c r="X947" s="81">
        <f t="shared" si="242"/>
        <v>0</v>
      </c>
      <c r="Y947" s="82"/>
      <c r="Z947" s="80"/>
      <c r="AA947" s="81">
        <f t="shared" si="243"/>
        <v>0</v>
      </c>
      <c r="AB947" s="82"/>
      <c r="AC947" s="80"/>
      <c r="AD947" s="81">
        <f t="shared" si="244"/>
        <v>0</v>
      </c>
      <c r="AE947" s="82"/>
      <c r="AF947" s="80"/>
      <c r="AG947" s="81">
        <f t="shared" si="245"/>
        <v>0</v>
      </c>
      <c r="AH947" s="82"/>
      <c r="AI947" s="80"/>
      <c r="AJ947" s="81">
        <f t="shared" si="246"/>
        <v>0</v>
      </c>
      <c r="AK947" s="82"/>
      <c r="AL947" s="80"/>
      <c r="AM947" s="81">
        <v>0</v>
      </c>
      <c r="AN947" s="82"/>
      <c r="AO947" s="80"/>
      <c r="AP947" s="81">
        <v>0</v>
      </c>
      <c r="AQ947" s="82"/>
      <c r="AR947" s="80"/>
      <c r="AS947" s="81">
        <f t="shared" si="247"/>
        <v>0</v>
      </c>
      <c r="AT947" s="82"/>
      <c r="AU947" s="80"/>
      <c r="AV947" s="81">
        <f t="shared" si="248"/>
        <v>0</v>
      </c>
      <c r="AW947" s="82"/>
      <c r="AX947" s="80"/>
      <c r="AY947" s="81">
        <f t="shared" si="249"/>
        <v>0</v>
      </c>
      <c r="AZ947" s="82"/>
      <c r="BA947" s="80"/>
      <c r="BB947" s="81">
        <f t="shared" si="250"/>
        <v>0</v>
      </c>
      <c r="BC947" s="82"/>
      <c r="BD947" s="80"/>
      <c r="BE947" s="81">
        <f t="shared" si="251"/>
        <v>0</v>
      </c>
      <c r="BF947" s="82"/>
      <c r="BG947" s="80"/>
      <c r="BH947" s="81">
        <f t="shared" si="252"/>
        <v>0</v>
      </c>
      <c r="BI947" s="82"/>
      <c r="BJ947" s="80"/>
      <c r="BK947" s="81">
        <f t="shared" si="253"/>
        <v>0</v>
      </c>
      <c r="BL947" s="82"/>
      <c r="BM947" s="80"/>
      <c r="BN947" s="81">
        <f t="shared" si="254"/>
        <v>0</v>
      </c>
      <c r="BO947" s="82"/>
    </row>
    <row r="948" spans="1:67" ht="23.25" hidden="1" customHeight="1" thickBot="1">
      <c r="A948" s="71">
        <v>85957</v>
      </c>
      <c r="B948" s="322" t="s">
        <v>2241</v>
      </c>
      <c r="C948" s="221" t="str">
        <f ca="1">IF(V948&gt;0,IF($C$12=B948,COUNT($C$12:C947,1),""),"")</f>
        <v/>
      </c>
      <c r="D948" s="221" t="str">
        <f ca="1">IF(V948&gt;0,IF($D$12=B948,COUNT($D$12:D947,1),""),"")</f>
        <v/>
      </c>
      <c r="E948" s="221" t="str">
        <f ca="1">IF(V948&gt;0,IF($E$12=B948,COUNT($E$12:E947,1),""),"")</f>
        <v/>
      </c>
      <c r="F948" s="221" t="str">
        <f ca="1">IF(V948&gt;0,IF($F$12=B948,COUNT($F$12:F947,1),""),"")</f>
        <v/>
      </c>
      <c r="G948" s="120"/>
      <c r="H948" s="115">
        <v>170423</v>
      </c>
      <c r="I948" s="116" t="s">
        <v>881</v>
      </c>
      <c r="J948" s="116" t="s">
        <v>153</v>
      </c>
      <c r="K948" s="324">
        <v>2350000</v>
      </c>
      <c r="L948" s="121">
        <v>422824</v>
      </c>
      <c r="M948" s="117" t="s">
        <v>1395</v>
      </c>
      <c r="N948" s="117" t="s">
        <v>153</v>
      </c>
      <c r="O948" s="324">
        <v>1221000</v>
      </c>
      <c r="P948" s="77">
        <f ca="1">SUMIF($W$12:BO948,$P$11,W948:BO948)</f>
        <v>0</v>
      </c>
      <c r="Q948" s="77">
        <f ca="1">SUMIF($W$12:BP948,$P$11,X948:BP948)</f>
        <v>0</v>
      </c>
      <c r="R948" s="77">
        <v>0</v>
      </c>
      <c r="S948" s="78">
        <f t="shared" ca="1" si="238"/>
        <v>0</v>
      </c>
      <c r="T948" s="77">
        <f t="shared" ca="1" si="239"/>
        <v>0</v>
      </c>
      <c r="U948" s="77">
        <v>0</v>
      </c>
      <c r="V948" s="79">
        <f t="shared" ca="1" si="241"/>
        <v>0</v>
      </c>
      <c r="W948" s="80"/>
      <c r="X948" s="81">
        <f t="shared" si="242"/>
        <v>0</v>
      </c>
      <c r="Y948" s="82"/>
      <c r="Z948" s="80"/>
      <c r="AA948" s="81">
        <f t="shared" si="243"/>
        <v>0</v>
      </c>
      <c r="AB948" s="82"/>
      <c r="AC948" s="80"/>
      <c r="AD948" s="81">
        <f t="shared" si="244"/>
        <v>0</v>
      </c>
      <c r="AE948" s="82"/>
      <c r="AF948" s="80"/>
      <c r="AG948" s="81">
        <f t="shared" si="245"/>
        <v>0</v>
      </c>
      <c r="AH948" s="82"/>
      <c r="AI948" s="80"/>
      <c r="AJ948" s="81">
        <f t="shared" si="246"/>
        <v>0</v>
      </c>
      <c r="AK948" s="82"/>
      <c r="AL948" s="80"/>
      <c r="AM948" s="81">
        <v>0</v>
      </c>
      <c r="AN948" s="82"/>
      <c r="AO948" s="80"/>
      <c r="AP948" s="81">
        <v>0</v>
      </c>
      <c r="AQ948" s="82"/>
      <c r="AR948" s="80"/>
      <c r="AS948" s="81">
        <f t="shared" si="247"/>
        <v>0</v>
      </c>
      <c r="AT948" s="82"/>
      <c r="AU948" s="80"/>
      <c r="AV948" s="81">
        <f t="shared" si="248"/>
        <v>0</v>
      </c>
      <c r="AW948" s="82"/>
      <c r="AX948" s="80"/>
      <c r="AY948" s="81">
        <f t="shared" si="249"/>
        <v>0</v>
      </c>
      <c r="AZ948" s="82"/>
      <c r="BA948" s="80"/>
      <c r="BB948" s="81">
        <f t="shared" si="250"/>
        <v>0</v>
      </c>
      <c r="BC948" s="82"/>
      <c r="BD948" s="80"/>
      <c r="BE948" s="81">
        <f t="shared" si="251"/>
        <v>0</v>
      </c>
      <c r="BF948" s="82"/>
      <c r="BG948" s="80"/>
      <c r="BH948" s="81">
        <f t="shared" si="252"/>
        <v>0</v>
      </c>
      <c r="BI948" s="82"/>
      <c r="BJ948" s="80"/>
      <c r="BK948" s="81">
        <f t="shared" si="253"/>
        <v>0</v>
      </c>
      <c r="BL948" s="82"/>
      <c r="BM948" s="80"/>
      <c r="BN948" s="81">
        <f t="shared" si="254"/>
        <v>0</v>
      </c>
      <c r="BO948" s="82"/>
    </row>
    <row r="949" spans="1:67" ht="23.25" hidden="1" customHeight="1" thickBot="1">
      <c r="A949" s="71">
        <v>85958</v>
      </c>
      <c r="B949" s="71" t="s">
        <v>2242</v>
      </c>
      <c r="C949" s="221" t="str">
        <f ca="1">IF(V949&gt;0,IF($C$12=B949,COUNT($C$12:C948,1),""),"")</f>
        <v/>
      </c>
      <c r="D949" s="221" t="str">
        <f ca="1">IF(V949&gt;0,IF($D$12=B949,COUNT($D$12:D948,1),""),"")</f>
        <v/>
      </c>
      <c r="E949" s="221" t="str">
        <f ca="1">IF(V949&gt;0,IF($E$12=B949,COUNT($E$12:E948,1),""),"")</f>
        <v/>
      </c>
      <c r="F949" s="221" t="str">
        <f ca="1">IF(V949&gt;0,IF($F$12=B949,COUNT($F$12:F948,1),""),"")</f>
        <v/>
      </c>
      <c r="G949" s="120"/>
      <c r="H949" s="115">
        <v>170425</v>
      </c>
      <c r="I949" s="116" t="s">
        <v>882</v>
      </c>
      <c r="J949" s="116" t="s">
        <v>153</v>
      </c>
      <c r="K949" s="324">
        <v>276000</v>
      </c>
      <c r="L949" s="121">
        <v>422825</v>
      </c>
      <c r="M949" s="117" t="s">
        <v>1396</v>
      </c>
      <c r="N949" s="117" t="s">
        <v>154</v>
      </c>
      <c r="O949" s="324">
        <v>213500</v>
      </c>
      <c r="P949" s="77">
        <f ca="1">SUMIF($W$12:BO949,$P$11,W949:BO949)</f>
        <v>0</v>
      </c>
      <c r="Q949" s="77">
        <f ca="1">SUMIF($W$12:BP949,$P$11,X949:BP949)</f>
        <v>0</v>
      </c>
      <c r="R949" s="77">
        <v>0</v>
      </c>
      <c r="S949" s="78">
        <f t="shared" ca="1" si="238"/>
        <v>0</v>
      </c>
      <c r="T949" s="77">
        <f t="shared" ca="1" si="239"/>
        <v>0</v>
      </c>
      <c r="U949" s="77">
        <v>0</v>
      </c>
      <c r="V949" s="79">
        <f t="shared" ca="1" si="241"/>
        <v>0</v>
      </c>
      <c r="W949" s="80"/>
      <c r="X949" s="81">
        <f t="shared" si="242"/>
        <v>0</v>
      </c>
      <c r="Y949" s="82"/>
      <c r="Z949" s="80"/>
      <c r="AA949" s="81">
        <f t="shared" si="243"/>
        <v>0</v>
      </c>
      <c r="AB949" s="82"/>
      <c r="AC949" s="80"/>
      <c r="AD949" s="81">
        <f t="shared" si="244"/>
        <v>0</v>
      </c>
      <c r="AE949" s="82"/>
      <c r="AF949" s="80"/>
      <c r="AG949" s="81">
        <f t="shared" si="245"/>
        <v>0</v>
      </c>
      <c r="AH949" s="82"/>
      <c r="AI949" s="80"/>
      <c r="AJ949" s="81">
        <f t="shared" si="246"/>
        <v>0</v>
      </c>
      <c r="AK949" s="82"/>
      <c r="AL949" s="80"/>
      <c r="AM949" s="81">
        <v>0</v>
      </c>
      <c r="AN949" s="82"/>
      <c r="AO949" s="80"/>
      <c r="AP949" s="81">
        <v>0</v>
      </c>
      <c r="AQ949" s="82"/>
      <c r="AR949" s="80"/>
      <c r="AS949" s="81">
        <f t="shared" si="247"/>
        <v>0</v>
      </c>
      <c r="AT949" s="82"/>
      <c r="AU949" s="80"/>
      <c r="AV949" s="81">
        <f t="shared" si="248"/>
        <v>0</v>
      </c>
      <c r="AW949" s="82"/>
      <c r="AX949" s="80"/>
      <c r="AY949" s="81">
        <f t="shared" si="249"/>
        <v>0</v>
      </c>
      <c r="AZ949" s="82"/>
      <c r="BA949" s="80"/>
      <c r="BB949" s="81">
        <f t="shared" si="250"/>
        <v>0</v>
      </c>
      <c r="BC949" s="82"/>
      <c r="BD949" s="80"/>
      <c r="BE949" s="81">
        <f t="shared" si="251"/>
        <v>0</v>
      </c>
      <c r="BF949" s="82"/>
      <c r="BG949" s="80"/>
      <c r="BH949" s="81">
        <f t="shared" si="252"/>
        <v>0</v>
      </c>
      <c r="BI949" s="82"/>
      <c r="BJ949" s="80"/>
      <c r="BK949" s="81">
        <f t="shared" si="253"/>
        <v>0</v>
      </c>
      <c r="BL949" s="82"/>
      <c r="BM949" s="80"/>
      <c r="BN949" s="81">
        <f t="shared" si="254"/>
        <v>0</v>
      </c>
      <c r="BO949" s="82"/>
    </row>
    <row r="950" spans="1:67" ht="23.25" hidden="1" customHeight="1" thickBot="1">
      <c r="A950" s="71">
        <v>85959</v>
      </c>
      <c r="B950" s="71" t="s">
        <v>2242</v>
      </c>
      <c r="C950" s="221" t="str">
        <f ca="1">IF(V950&gt;0,IF($C$12=B950,COUNT($C$12:C949,1),""),"")</f>
        <v/>
      </c>
      <c r="D950" s="221" t="str">
        <f ca="1">IF(V950&gt;0,IF($D$12=B950,COUNT($D$12:D949,1),""),"")</f>
        <v/>
      </c>
      <c r="E950" s="221" t="str">
        <f ca="1">IF(V950&gt;0,IF($E$12=B950,COUNT($E$12:E949,1),""),"")</f>
        <v/>
      </c>
      <c r="F950" s="221" t="str">
        <f ca="1">IF(V950&gt;0,IF($F$12=B950,COUNT($F$12:F949,1),""),"")</f>
        <v/>
      </c>
      <c r="G950" s="120"/>
      <c r="H950" s="115">
        <v>170426</v>
      </c>
      <c r="I950" s="116" t="s">
        <v>883</v>
      </c>
      <c r="J950" s="116" t="s">
        <v>153</v>
      </c>
      <c r="K950" s="324">
        <v>310500</v>
      </c>
      <c r="L950" s="121">
        <v>422825</v>
      </c>
      <c r="M950" s="117" t="s">
        <v>1396</v>
      </c>
      <c r="N950" s="117" t="s">
        <v>154</v>
      </c>
      <c r="O950" s="324">
        <v>213500</v>
      </c>
      <c r="P950" s="77">
        <f ca="1">SUMIF($W$12:BO950,$P$11,W950:BO950)</f>
        <v>0</v>
      </c>
      <c r="Q950" s="77">
        <f ca="1">SUMIF($W$12:BP950,$P$11,X950:BP950)</f>
        <v>0</v>
      </c>
      <c r="R950" s="77">
        <v>0</v>
      </c>
      <c r="S950" s="78">
        <f t="shared" ca="1" si="238"/>
        <v>0</v>
      </c>
      <c r="T950" s="77">
        <f t="shared" ca="1" si="239"/>
        <v>0</v>
      </c>
      <c r="U950" s="77">
        <v>0</v>
      </c>
      <c r="V950" s="79">
        <f t="shared" ca="1" si="241"/>
        <v>0</v>
      </c>
      <c r="W950" s="80"/>
      <c r="X950" s="81">
        <f t="shared" si="242"/>
        <v>0</v>
      </c>
      <c r="Y950" s="82"/>
      <c r="Z950" s="80"/>
      <c r="AA950" s="81">
        <f t="shared" si="243"/>
        <v>0</v>
      </c>
      <c r="AB950" s="82"/>
      <c r="AC950" s="80"/>
      <c r="AD950" s="81">
        <f t="shared" si="244"/>
        <v>0</v>
      </c>
      <c r="AE950" s="82"/>
      <c r="AF950" s="80"/>
      <c r="AG950" s="81">
        <f t="shared" si="245"/>
        <v>0</v>
      </c>
      <c r="AH950" s="82"/>
      <c r="AI950" s="80"/>
      <c r="AJ950" s="81">
        <f t="shared" si="246"/>
        <v>0</v>
      </c>
      <c r="AK950" s="82"/>
      <c r="AL950" s="80"/>
      <c r="AM950" s="81">
        <v>0</v>
      </c>
      <c r="AN950" s="82"/>
      <c r="AO950" s="80"/>
      <c r="AP950" s="81">
        <v>0</v>
      </c>
      <c r="AQ950" s="82"/>
      <c r="AR950" s="80"/>
      <c r="AS950" s="81">
        <f t="shared" si="247"/>
        <v>0</v>
      </c>
      <c r="AT950" s="82"/>
      <c r="AU950" s="80"/>
      <c r="AV950" s="81">
        <f t="shared" si="248"/>
        <v>0</v>
      </c>
      <c r="AW950" s="82"/>
      <c r="AX950" s="80"/>
      <c r="AY950" s="81">
        <f t="shared" si="249"/>
        <v>0</v>
      </c>
      <c r="AZ950" s="82"/>
      <c r="BA950" s="80"/>
      <c r="BB950" s="81">
        <f t="shared" si="250"/>
        <v>0</v>
      </c>
      <c r="BC950" s="82"/>
      <c r="BD950" s="80"/>
      <c r="BE950" s="81">
        <f t="shared" si="251"/>
        <v>0</v>
      </c>
      <c r="BF950" s="82"/>
      <c r="BG950" s="80"/>
      <c r="BH950" s="81">
        <f t="shared" si="252"/>
        <v>0</v>
      </c>
      <c r="BI950" s="82"/>
      <c r="BJ950" s="80"/>
      <c r="BK950" s="81">
        <f t="shared" si="253"/>
        <v>0</v>
      </c>
      <c r="BL950" s="82"/>
      <c r="BM950" s="80"/>
      <c r="BN950" s="81">
        <f t="shared" si="254"/>
        <v>0</v>
      </c>
      <c r="BO950" s="82"/>
    </row>
    <row r="951" spans="1:67" ht="23.25" hidden="1" customHeight="1" thickBot="1">
      <c r="A951" s="71">
        <v>85960</v>
      </c>
      <c r="B951" s="322" t="s">
        <v>2241</v>
      </c>
      <c r="C951" s="221" t="str">
        <f ca="1">IF(V951&gt;0,IF($C$12=B951,COUNT($C$12:C950,1),""),"")</f>
        <v/>
      </c>
      <c r="D951" s="221" t="str">
        <f ca="1">IF(V951&gt;0,IF($D$12=B951,COUNT($D$12:D950,1),""),"")</f>
        <v/>
      </c>
      <c r="E951" s="221" t="str">
        <f ca="1">IF(V951&gt;0,IF($E$12=B951,COUNT($E$12:E950,1),""),"")</f>
        <v/>
      </c>
      <c r="F951" s="221" t="str">
        <f ca="1">IF(V951&gt;0,IF($F$12=B951,COUNT($F$12:F950,1),""),"")</f>
        <v/>
      </c>
      <c r="G951" s="120"/>
      <c r="H951" s="115">
        <v>170430</v>
      </c>
      <c r="I951" s="116" t="s">
        <v>884</v>
      </c>
      <c r="J951" s="116" t="s">
        <v>154</v>
      </c>
      <c r="K951" s="324">
        <v>3500000</v>
      </c>
      <c r="L951" s="121"/>
      <c r="M951" s="117"/>
      <c r="N951" s="117"/>
      <c r="O951" s="324"/>
      <c r="P951" s="77">
        <f ca="1">SUMIF($W$12:BO951,$P$11,W951:BO951)</f>
        <v>0</v>
      </c>
      <c r="Q951" s="77">
        <f ca="1">SUMIF($W$12:BP951,$P$11,X951:BP951)</f>
        <v>0</v>
      </c>
      <c r="R951" s="77">
        <v>0</v>
      </c>
      <c r="S951" s="78">
        <f t="shared" ref="S951:S1008" ca="1" si="255">P951*K951</f>
        <v>0</v>
      </c>
      <c r="T951" s="77">
        <f t="shared" ref="T951:T1008" ca="1" si="256">Q951*O951</f>
        <v>0</v>
      </c>
      <c r="U951" s="77">
        <v>0</v>
      </c>
      <c r="V951" s="79">
        <f t="shared" ref="V951:V1008" ca="1" si="257">SUM(S951:U951)</f>
        <v>0</v>
      </c>
      <c r="W951" s="80"/>
      <c r="X951" s="81">
        <f t="shared" si="242"/>
        <v>0</v>
      </c>
      <c r="Y951" s="82"/>
      <c r="Z951" s="80"/>
      <c r="AA951" s="81">
        <f t="shared" si="243"/>
        <v>0</v>
      </c>
      <c r="AB951" s="82"/>
      <c r="AC951" s="80"/>
      <c r="AD951" s="81">
        <f t="shared" si="244"/>
        <v>0</v>
      </c>
      <c r="AE951" s="82"/>
      <c r="AF951" s="80"/>
      <c r="AG951" s="81">
        <f t="shared" si="245"/>
        <v>0</v>
      </c>
      <c r="AH951" s="82"/>
      <c r="AI951" s="80"/>
      <c r="AJ951" s="81">
        <f t="shared" si="246"/>
        <v>0</v>
      </c>
      <c r="AK951" s="82"/>
      <c r="AL951" s="80"/>
      <c r="AM951" s="81">
        <v>0</v>
      </c>
      <c r="AN951" s="82"/>
      <c r="AO951" s="80"/>
      <c r="AP951" s="81">
        <v>0</v>
      </c>
      <c r="AQ951" s="82"/>
      <c r="AR951" s="80"/>
      <c r="AS951" s="81">
        <f t="shared" si="247"/>
        <v>0</v>
      </c>
      <c r="AT951" s="82"/>
      <c r="AU951" s="80"/>
      <c r="AV951" s="81">
        <f t="shared" si="248"/>
        <v>0</v>
      </c>
      <c r="AW951" s="82"/>
      <c r="AX951" s="80"/>
      <c r="AY951" s="81">
        <f t="shared" si="249"/>
        <v>0</v>
      </c>
      <c r="AZ951" s="82"/>
      <c r="BA951" s="80"/>
      <c r="BB951" s="81">
        <f t="shared" si="250"/>
        <v>0</v>
      </c>
      <c r="BC951" s="82"/>
      <c r="BD951" s="80"/>
      <c r="BE951" s="81">
        <f t="shared" si="251"/>
        <v>0</v>
      </c>
      <c r="BF951" s="82"/>
      <c r="BG951" s="80"/>
      <c r="BH951" s="81">
        <f t="shared" si="252"/>
        <v>0</v>
      </c>
      <c r="BI951" s="82"/>
      <c r="BJ951" s="80"/>
      <c r="BK951" s="81">
        <f t="shared" si="253"/>
        <v>0</v>
      </c>
      <c r="BL951" s="82"/>
      <c r="BM951" s="80"/>
      <c r="BN951" s="81">
        <f t="shared" si="254"/>
        <v>0</v>
      </c>
      <c r="BO951" s="82"/>
    </row>
    <row r="952" spans="1:67" ht="23.25" hidden="1" customHeight="1" thickBot="1">
      <c r="A952" s="71">
        <v>85961</v>
      </c>
      <c r="B952" s="322" t="s">
        <v>2241</v>
      </c>
      <c r="C952" s="221" t="str">
        <f ca="1">IF(V952&gt;0,IF($C$12=B952,COUNT($C$12:C951,1),""),"")</f>
        <v/>
      </c>
      <c r="D952" s="221" t="str">
        <f ca="1">IF(V952&gt;0,IF($D$12=B952,COUNT($D$12:D951,1),""),"")</f>
        <v/>
      </c>
      <c r="E952" s="221" t="str">
        <f ca="1">IF(V952&gt;0,IF($E$12=B952,COUNT($E$12:E951,1),""),"")</f>
        <v/>
      </c>
      <c r="F952" s="221" t="str">
        <f ca="1">IF(V952&gt;0,IF($F$12=B952,COUNT($F$12:F951,1),""),"")</f>
        <v/>
      </c>
      <c r="G952" s="120"/>
      <c r="H952" s="115">
        <v>170431</v>
      </c>
      <c r="I952" s="116" t="s">
        <v>885</v>
      </c>
      <c r="J952" s="116" t="s">
        <v>153</v>
      </c>
      <c r="K952" s="324">
        <v>4900000</v>
      </c>
      <c r="L952" s="121">
        <v>422827</v>
      </c>
      <c r="M952" s="117" t="s">
        <v>1397</v>
      </c>
      <c r="N952" s="117" t="s">
        <v>153</v>
      </c>
      <c r="O952" s="324">
        <v>194500</v>
      </c>
      <c r="P952" s="77">
        <f ca="1">SUMIF($W$12:BO952,$P$11,W952:BO952)</f>
        <v>0</v>
      </c>
      <c r="Q952" s="77">
        <f ca="1">SUMIF($W$12:BP952,$P$11,X952:BP952)</f>
        <v>0</v>
      </c>
      <c r="R952" s="77">
        <v>0</v>
      </c>
      <c r="S952" s="78">
        <f t="shared" ca="1" si="255"/>
        <v>0</v>
      </c>
      <c r="T952" s="77">
        <f t="shared" ca="1" si="256"/>
        <v>0</v>
      </c>
      <c r="U952" s="77">
        <v>0</v>
      </c>
      <c r="V952" s="79">
        <f t="shared" ca="1" si="257"/>
        <v>0</v>
      </c>
      <c r="W952" s="80"/>
      <c r="X952" s="81">
        <f t="shared" si="242"/>
        <v>0</v>
      </c>
      <c r="Y952" s="82"/>
      <c r="Z952" s="80"/>
      <c r="AA952" s="81">
        <f t="shared" si="243"/>
        <v>0</v>
      </c>
      <c r="AB952" s="82"/>
      <c r="AC952" s="80"/>
      <c r="AD952" s="81">
        <f t="shared" si="244"/>
        <v>0</v>
      </c>
      <c r="AE952" s="82"/>
      <c r="AF952" s="80"/>
      <c r="AG952" s="81">
        <f t="shared" si="245"/>
        <v>0</v>
      </c>
      <c r="AH952" s="82"/>
      <c r="AI952" s="80"/>
      <c r="AJ952" s="81">
        <f t="shared" si="246"/>
        <v>0</v>
      </c>
      <c r="AK952" s="82"/>
      <c r="AL952" s="80"/>
      <c r="AM952" s="81">
        <v>0</v>
      </c>
      <c r="AN952" s="82"/>
      <c r="AO952" s="80"/>
      <c r="AP952" s="81">
        <v>0</v>
      </c>
      <c r="AQ952" s="82"/>
      <c r="AR952" s="80"/>
      <c r="AS952" s="81">
        <f t="shared" si="247"/>
        <v>0</v>
      </c>
      <c r="AT952" s="82"/>
      <c r="AU952" s="80"/>
      <c r="AV952" s="81">
        <f t="shared" si="248"/>
        <v>0</v>
      </c>
      <c r="AW952" s="82"/>
      <c r="AX952" s="80"/>
      <c r="AY952" s="81">
        <f t="shared" si="249"/>
        <v>0</v>
      </c>
      <c r="AZ952" s="82"/>
      <c r="BA952" s="80"/>
      <c r="BB952" s="81">
        <f t="shared" si="250"/>
        <v>0</v>
      </c>
      <c r="BC952" s="82"/>
      <c r="BD952" s="80"/>
      <c r="BE952" s="81">
        <f t="shared" si="251"/>
        <v>0</v>
      </c>
      <c r="BF952" s="82"/>
      <c r="BG952" s="80"/>
      <c r="BH952" s="81">
        <f t="shared" si="252"/>
        <v>0</v>
      </c>
      <c r="BI952" s="82"/>
      <c r="BJ952" s="80"/>
      <c r="BK952" s="81">
        <f t="shared" si="253"/>
        <v>0</v>
      </c>
      <c r="BL952" s="82"/>
      <c r="BM952" s="80"/>
      <c r="BN952" s="81">
        <f t="shared" si="254"/>
        <v>0</v>
      </c>
      <c r="BO952" s="82"/>
    </row>
    <row r="953" spans="1:67" ht="23.25" hidden="1" customHeight="1" thickBot="1">
      <c r="A953" s="71">
        <v>85962</v>
      </c>
      <c r="B953" s="71" t="s">
        <v>2242</v>
      </c>
      <c r="C953" s="221" t="str">
        <f ca="1">IF(V953&gt;0,IF($C$12=B953,COUNT($C$12:C952,1),""),"")</f>
        <v/>
      </c>
      <c r="D953" s="221" t="str">
        <f ca="1">IF(V953&gt;0,IF($D$12=B953,COUNT($D$12:D952,1),""),"")</f>
        <v/>
      </c>
      <c r="E953" s="221" t="str">
        <f ca="1">IF(V953&gt;0,IF($E$12=B953,COUNT($E$12:E952,1),""),"")</f>
        <v/>
      </c>
      <c r="F953" s="221" t="str">
        <f ca="1">IF(V953&gt;0,IF($F$12=B953,COUNT($F$12:F952,1),""),"")</f>
        <v/>
      </c>
      <c r="G953" s="120"/>
      <c r="H953" s="115">
        <v>170432</v>
      </c>
      <c r="I953" s="116" t="s">
        <v>886</v>
      </c>
      <c r="J953" s="116" t="s">
        <v>153</v>
      </c>
      <c r="K953" s="324">
        <v>40000000</v>
      </c>
      <c r="L953" s="121">
        <v>422827</v>
      </c>
      <c r="M953" s="117" t="s">
        <v>1397</v>
      </c>
      <c r="N953" s="117" t="s">
        <v>153</v>
      </c>
      <c r="O953" s="324">
        <v>194500</v>
      </c>
      <c r="P953" s="77">
        <f ca="1">SUMIF($W$12:BO953,$P$11,W953:BO953)</f>
        <v>0</v>
      </c>
      <c r="Q953" s="77">
        <f ca="1">SUMIF($W$12:BP953,$P$11,X953:BP953)</f>
        <v>0</v>
      </c>
      <c r="R953" s="77">
        <v>0</v>
      </c>
      <c r="S953" s="78">
        <f t="shared" ca="1" si="255"/>
        <v>0</v>
      </c>
      <c r="T953" s="77">
        <f t="shared" ca="1" si="256"/>
        <v>0</v>
      </c>
      <c r="U953" s="77">
        <v>0</v>
      </c>
      <c r="V953" s="79">
        <f t="shared" ca="1" si="257"/>
        <v>0</v>
      </c>
      <c r="W953" s="80"/>
      <c r="X953" s="81">
        <f t="shared" si="242"/>
        <v>0</v>
      </c>
      <c r="Y953" s="82"/>
      <c r="Z953" s="80"/>
      <c r="AA953" s="81">
        <f t="shared" si="243"/>
        <v>0</v>
      </c>
      <c r="AB953" s="82"/>
      <c r="AC953" s="80"/>
      <c r="AD953" s="81">
        <f t="shared" si="244"/>
        <v>0</v>
      </c>
      <c r="AE953" s="82"/>
      <c r="AF953" s="80"/>
      <c r="AG953" s="81">
        <f t="shared" si="245"/>
        <v>0</v>
      </c>
      <c r="AH953" s="82"/>
      <c r="AI953" s="80"/>
      <c r="AJ953" s="81">
        <f t="shared" si="246"/>
        <v>0</v>
      </c>
      <c r="AK953" s="82"/>
      <c r="AL953" s="80"/>
      <c r="AM953" s="81">
        <v>0</v>
      </c>
      <c r="AN953" s="82"/>
      <c r="AO953" s="80"/>
      <c r="AP953" s="81">
        <v>0</v>
      </c>
      <c r="AQ953" s="82"/>
      <c r="AR953" s="80"/>
      <c r="AS953" s="81">
        <f t="shared" si="247"/>
        <v>0</v>
      </c>
      <c r="AT953" s="82"/>
      <c r="AU953" s="80"/>
      <c r="AV953" s="81">
        <f t="shared" si="248"/>
        <v>0</v>
      </c>
      <c r="AW953" s="82"/>
      <c r="AX953" s="80"/>
      <c r="AY953" s="81">
        <f t="shared" si="249"/>
        <v>0</v>
      </c>
      <c r="AZ953" s="82"/>
      <c r="BA953" s="80"/>
      <c r="BB953" s="81">
        <f t="shared" si="250"/>
        <v>0</v>
      </c>
      <c r="BC953" s="82"/>
      <c r="BD953" s="80"/>
      <c r="BE953" s="81">
        <f t="shared" si="251"/>
        <v>0</v>
      </c>
      <c r="BF953" s="82"/>
      <c r="BG953" s="80"/>
      <c r="BH953" s="81">
        <f t="shared" si="252"/>
        <v>0</v>
      </c>
      <c r="BI953" s="82"/>
      <c r="BJ953" s="80"/>
      <c r="BK953" s="81">
        <f t="shared" si="253"/>
        <v>0</v>
      </c>
      <c r="BL953" s="82"/>
      <c r="BM953" s="80"/>
      <c r="BN953" s="81">
        <f t="shared" si="254"/>
        <v>0</v>
      </c>
      <c r="BO953" s="82"/>
    </row>
    <row r="954" spans="1:67" ht="23.25" hidden="1" customHeight="1" thickBot="1">
      <c r="A954" s="71">
        <v>85963</v>
      </c>
      <c r="B954" s="71" t="s">
        <v>2242</v>
      </c>
      <c r="C954" s="221" t="str">
        <f ca="1">IF(V954&gt;0,IF($C$12=B954,COUNT($C$12:C953,1),""),"")</f>
        <v/>
      </c>
      <c r="D954" s="221" t="str">
        <f ca="1">IF(V954&gt;0,IF($D$12=B954,COUNT($D$12:D953,1),""),"")</f>
        <v/>
      </c>
      <c r="E954" s="221" t="str">
        <f ca="1">IF(V954&gt;0,IF($E$12=B954,COUNT($E$12:E953,1),""),"")</f>
        <v/>
      </c>
      <c r="F954" s="221" t="str">
        <f ca="1">IF(V954&gt;0,IF($F$12=B954,COUNT($F$12:F953,1),""),"")</f>
        <v/>
      </c>
      <c r="G954" s="120">
        <v>660000145</v>
      </c>
      <c r="H954" s="115">
        <v>170501</v>
      </c>
      <c r="I954" s="116" t="s">
        <v>887</v>
      </c>
      <c r="J954" s="116" t="s">
        <v>153</v>
      </c>
      <c r="K954" s="324">
        <v>147250000</v>
      </c>
      <c r="L954" s="121">
        <v>422710</v>
      </c>
      <c r="M954" s="117" t="s">
        <v>1375</v>
      </c>
      <c r="N954" s="117" t="s">
        <v>153</v>
      </c>
      <c r="O954" s="324">
        <v>9757000</v>
      </c>
      <c r="P954" s="77">
        <f ca="1">SUMIF($W$12:BO954,$P$11,W954:BO954)</f>
        <v>0</v>
      </c>
      <c r="Q954" s="77">
        <f ca="1">SUMIF($W$12:BP954,$P$11,X954:BP954)</f>
        <v>0</v>
      </c>
      <c r="R954" s="77">
        <f ca="1">SUMIF($W$12:BQ954,$P$11,Y954:BQ954)</f>
        <v>0</v>
      </c>
      <c r="S954" s="78">
        <f t="shared" ca="1" si="255"/>
        <v>0</v>
      </c>
      <c r="T954" s="77">
        <f t="shared" ca="1" si="256"/>
        <v>0</v>
      </c>
      <c r="U954" s="77">
        <f t="shared" ref="U954:U997" ca="1" si="258">R954*O954*0.6</f>
        <v>0</v>
      </c>
      <c r="V954" s="79">
        <f t="shared" ca="1" si="257"/>
        <v>0</v>
      </c>
      <c r="W954" s="80"/>
      <c r="X954" s="81">
        <f t="shared" si="242"/>
        <v>0</v>
      </c>
      <c r="Y954" s="82"/>
      <c r="Z954" s="80"/>
      <c r="AA954" s="81">
        <f t="shared" si="243"/>
        <v>0</v>
      </c>
      <c r="AB954" s="82"/>
      <c r="AC954" s="80"/>
      <c r="AD954" s="81">
        <f t="shared" si="244"/>
        <v>0</v>
      </c>
      <c r="AE954" s="82"/>
      <c r="AF954" s="80"/>
      <c r="AG954" s="81">
        <f t="shared" si="245"/>
        <v>0</v>
      </c>
      <c r="AH954" s="82"/>
      <c r="AI954" s="80"/>
      <c r="AJ954" s="81">
        <f t="shared" si="246"/>
        <v>0</v>
      </c>
      <c r="AK954" s="82"/>
      <c r="AL954" s="80"/>
      <c r="AM954" s="81">
        <v>0</v>
      </c>
      <c r="AN954" s="82"/>
      <c r="AO954" s="80"/>
      <c r="AP954" s="81">
        <v>0</v>
      </c>
      <c r="AQ954" s="82"/>
      <c r="AR954" s="80"/>
      <c r="AS954" s="81">
        <f t="shared" si="247"/>
        <v>0</v>
      </c>
      <c r="AT954" s="82"/>
      <c r="AU954" s="80"/>
      <c r="AV954" s="81">
        <f t="shared" si="248"/>
        <v>0</v>
      </c>
      <c r="AW954" s="82"/>
      <c r="AX954" s="80"/>
      <c r="AY954" s="81">
        <f t="shared" si="249"/>
        <v>0</v>
      </c>
      <c r="AZ954" s="82"/>
      <c r="BA954" s="80"/>
      <c r="BB954" s="81">
        <f t="shared" si="250"/>
        <v>0</v>
      </c>
      <c r="BC954" s="82"/>
      <c r="BD954" s="80"/>
      <c r="BE954" s="81">
        <f t="shared" si="251"/>
        <v>0</v>
      </c>
      <c r="BF954" s="82"/>
      <c r="BG954" s="80"/>
      <c r="BH954" s="81">
        <f t="shared" si="252"/>
        <v>0</v>
      </c>
      <c r="BI954" s="82"/>
      <c r="BJ954" s="80"/>
      <c r="BK954" s="81">
        <f t="shared" si="253"/>
        <v>0</v>
      </c>
      <c r="BL954" s="82"/>
      <c r="BM954" s="80"/>
      <c r="BN954" s="81">
        <f t="shared" si="254"/>
        <v>0</v>
      </c>
      <c r="BO954" s="82"/>
    </row>
    <row r="955" spans="1:67" ht="23.25" hidden="1" customHeight="1" thickBot="1">
      <c r="A955" s="71">
        <v>85964</v>
      </c>
      <c r="B955" s="71" t="s">
        <v>2242</v>
      </c>
      <c r="C955" s="221" t="str">
        <f ca="1">IF(V955&gt;0,IF($C$12=B955,COUNT($C$12:C954,1),""),"")</f>
        <v/>
      </c>
      <c r="D955" s="221" t="str">
        <f ca="1">IF(V955&gt;0,IF($D$12=B955,COUNT($D$12:D954,1),""),"")</f>
        <v/>
      </c>
      <c r="E955" s="221" t="str">
        <f ca="1">IF(V955&gt;0,IF($E$12=B955,COUNT($E$12:E954,1),""),"")</f>
        <v/>
      </c>
      <c r="F955" s="221" t="str">
        <f ca="1">IF(V955&gt;0,IF($F$12=B955,COUNT($F$12:F954,1),""),"")</f>
        <v/>
      </c>
      <c r="G955" s="120"/>
      <c r="H955" s="115">
        <v>170502</v>
      </c>
      <c r="I955" s="116" t="s">
        <v>888</v>
      </c>
      <c r="J955" s="116" t="s">
        <v>153</v>
      </c>
      <c r="K955" s="324">
        <v>157600000</v>
      </c>
      <c r="L955" s="121">
        <v>422710</v>
      </c>
      <c r="M955" s="117" t="s">
        <v>1375</v>
      </c>
      <c r="N955" s="117" t="s">
        <v>153</v>
      </c>
      <c r="O955" s="324">
        <v>9757000</v>
      </c>
      <c r="P955" s="77">
        <f ca="1">SUMIF($W$12:BO955,$P$11,W955:BO955)</f>
        <v>0</v>
      </c>
      <c r="Q955" s="77">
        <f ca="1">SUMIF($W$12:BP955,$P$11,X955:BP955)</f>
        <v>0</v>
      </c>
      <c r="R955" s="77">
        <f ca="1">SUMIF($W$12:BQ955,$P$11,Y955:BQ955)</f>
        <v>0</v>
      </c>
      <c r="S955" s="78">
        <f t="shared" ca="1" si="255"/>
        <v>0</v>
      </c>
      <c r="T955" s="77">
        <f t="shared" ca="1" si="256"/>
        <v>0</v>
      </c>
      <c r="U955" s="77">
        <f t="shared" ca="1" si="258"/>
        <v>0</v>
      </c>
      <c r="V955" s="79">
        <f t="shared" ca="1" si="257"/>
        <v>0</v>
      </c>
      <c r="W955" s="80"/>
      <c r="X955" s="81">
        <f t="shared" si="242"/>
        <v>0</v>
      </c>
      <c r="Y955" s="82"/>
      <c r="Z955" s="80"/>
      <c r="AA955" s="81">
        <f t="shared" si="243"/>
        <v>0</v>
      </c>
      <c r="AB955" s="82"/>
      <c r="AC955" s="80"/>
      <c r="AD955" s="81">
        <f t="shared" si="244"/>
        <v>0</v>
      </c>
      <c r="AE955" s="82"/>
      <c r="AF955" s="80"/>
      <c r="AG955" s="81">
        <f t="shared" si="245"/>
        <v>0</v>
      </c>
      <c r="AH955" s="82"/>
      <c r="AI955" s="80"/>
      <c r="AJ955" s="81">
        <f t="shared" si="246"/>
        <v>0</v>
      </c>
      <c r="AK955" s="82"/>
      <c r="AL955" s="80"/>
      <c r="AM955" s="81">
        <v>0</v>
      </c>
      <c r="AN955" s="82"/>
      <c r="AO955" s="80"/>
      <c r="AP955" s="81">
        <v>0</v>
      </c>
      <c r="AQ955" s="82"/>
      <c r="AR955" s="80"/>
      <c r="AS955" s="81">
        <f t="shared" si="247"/>
        <v>0</v>
      </c>
      <c r="AT955" s="82"/>
      <c r="AU955" s="80"/>
      <c r="AV955" s="81">
        <f t="shared" si="248"/>
        <v>0</v>
      </c>
      <c r="AW955" s="82"/>
      <c r="AX955" s="80"/>
      <c r="AY955" s="81">
        <f t="shared" si="249"/>
        <v>0</v>
      </c>
      <c r="AZ955" s="82"/>
      <c r="BA955" s="80"/>
      <c r="BB955" s="81">
        <f t="shared" si="250"/>
        <v>0</v>
      </c>
      <c r="BC955" s="82"/>
      <c r="BD955" s="80"/>
      <c r="BE955" s="81">
        <f t="shared" si="251"/>
        <v>0</v>
      </c>
      <c r="BF955" s="82"/>
      <c r="BG955" s="80"/>
      <c r="BH955" s="81">
        <f t="shared" si="252"/>
        <v>0</v>
      </c>
      <c r="BI955" s="82"/>
      <c r="BJ955" s="80"/>
      <c r="BK955" s="81">
        <f t="shared" si="253"/>
        <v>0</v>
      </c>
      <c r="BL955" s="82"/>
      <c r="BM955" s="80"/>
      <c r="BN955" s="81">
        <f t="shared" si="254"/>
        <v>0</v>
      </c>
      <c r="BO955" s="82"/>
    </row>
    <row r="956" spans="1:67" ht="23.25" hidden="1" customHeight="1" thickBot="1">
      <c r="A956" s="71">
        <v>85965</v>
      </c>
      <c r="B956" s="71" t="s">
        <v>2242</v>
      </c>
      <c r="C956" s="221" t="str">
        <f ca="1">IF(V956&gt;0,IF($C$12=B956,COUNT($C$12:C955,1),""),"")</f>
        <v/>
      </c>
      <c r="D956" s="221" t="str">
        <f ca="1">IF(V956&gt;0,IF($D$12=B956,COUNT($D$12:D955,1),""),"")</f>
        <v/>
      </c>
      <c r="E956" s="221" t="str">
        <f ca="1">IF(V956&gt;0,IF($E$12=B956,COUNT($E$12:E955,1),""),"")</f>
        <v/>
      </c>
      <c r="F956" s="221" t="str">
        <f ca="1">IF(V956&gt;0,IF($F$12=B956,COUNT($F$12:F955,1),""),"")</f>
        <v/>
      </c>
      <c r="G956" s="120">
        <v>664006800</v>
      </c>
      <c r="H956" s="115">
        <v>170504</v>
      </c>
      <c r="I956" s="116" t="s">
        <v>889</v>
      </c>
      <c r="J956" s="116" t="s">
        <v>153</v>
      </c>
      <c r="K956" s="324">
        <v>5040000</v>
      </c>
      <c r="L956" s="121"/>
      <c r="M956" s="117"/>
      <c r="N956" s="117"/>
      <c r="O956" s="324"/>
      <c r="P956" s="77">
        <f ca="1">SUMIF($W$12:BO956,$P$11,W956:BO956)</f>
        <v>0</v>
      </c>
      <c r="Q956" s="77">
        <f ca="1">SUMIF($W$12:BP956,$P$11,X956:BP956)</f>
        <v>0</v>
      </c>
      <c r="R956" s="77">
        <v>0</v>
      </c>
      <c r="S956" s="78">
        <f t="shared" ca="1" si="255"/>
        <v>0</v>
      </c>
      <c r="T956" s="77">
        <f t="shared" ca="1" si="256"/>
        <v>0</v>
      </c>
      <c r="U956" s="77">
        <v>0</v>
      </c>
      <c r="V956" s="79">
        <f t="shared" ca="1" si="257"/>
        <v>0</v>
      </c>
      <c r="W956" s="80"/>
      <c r="X956" s="81">
        <f t="shared" si="242"/>
        <v>0</v>
      </c>
      <c r="Y956" s="82"/>
      <c r="Z956" s="80"/>
      <c r="AA956" s="81">
        <f t="shared" si="243"/>
        <v>0</v>
      </c>
      <c r="AB956" s="82"/>
      <c r="AC956" s="80"/>
      <c r="AD956" s="81">
        <f t="shared" si="244"/>
        <v>0</v>
      </c>
      <c r="AE956" s="82"/>
      <c r="AF956" s="80"/>
      <c r="AG956" s="81">
        <f t="shared" si="245"/>
        <v>0</v>
      </c>
      <c r="AH956" s="82"/>
      <c r="AI956" s="80"/>
      <c r="AJ956" s="81">
        <f t="shared" si="246"/>
        <v>0</v>
      </c>
      <c r="AK956" s="82"/>
      <c r="AL956" s="80"/>
      <c r="AM956" s="81">
        <v>0</v>
      </c>
      <c r="AN956" s="82"/>
      <c r="AO956" s="80"/>
      <c r="AP956" s="81">
        <v>0</v>
      </c>
      <c r="AQ956" s="82"/>
      <c r="AR956" s="80"/>
      <c r="AS956" s="81">
        <f t="shared" si="247"/>
        <v>0</v>
      </c>
      <c r="AT956" s="82"/>
      <c r="AU956" s="80"/>
      <c r="AV956" s="81">
        <f t="shared" si="248"/>
        <v>0</v>
      </c>
      <c r="AW956" s="82"/>
      <c r="AX956" s="80"/>
      <c r="AY956" s="81">
        <f t="shared" si="249"/>
        <v>0</v>
      </c>
      <c r="AZ956" s="82"/>
      <c r="BA956" s="80"/>
      <c r="BB956" s="81">
        <f t="shared" si="250"/>
        <v>0</v>
      </c>
      <c r="BC956" s="82"/>
      <c r="BD956" s="80"/>
      <c r="BE956" s="81">
        <f t="shared" si="251"/>
        <v>0</v>
      </c>
      <c r="BF956" s="82"/>
      <c r="BG956" s="80"/>
      <c r="BH956" s="81">
        <f t="shared" si="252"/>
        <v>0</v>
      </c>
      <c r="BI956" s="82"/>
      <c r="BJ956" s="80"/>
      <c r="BK956" s="81">
        <f t="shared" si="253"/>
        <v>0</v>
      </c>
      <c r="BL956" s="82"/>
      <c r="BM956" s="80"/>
      <c r="BN956" s="81">
        <f t="shared" si="254"/>
        <v>0</v>
      </c>
      <c r="BO956" s="82"/>
    </row>
    <row r="957" spans="1:67" ht="23.25" hidden="1" customHeight="1" thickBot="1">
      <c r="A957" s="71">
        <v>85966</v>
      </c>
      <c r="B957" s="71" t="s">
        <v>2242</v>
      </c>
      <c r="C957" s="221" t="str">
        <f ca="1">IF(V957&gt;0,IF($C$12=B957,COUNT($C$12:C956,1),""),"")</f>
        <v/>
      </c>
      <c r="D957" s="221" t="str">
        <f ca="1">IF(V957&gt;0,IF($D$12=B957,COUNT($D$12:D956,1),""),"")</f>
        <v/>
      </c>
      <c r="E957" s="221" t="str">
        <f ca="1">IF(V957&gt;0,IF($E$12=B957,COUNT($E$12:E956,1),""),"")</f>
        <v/>
      </c>
      <c r="F957" s="221" t="str">
        <f ca="1">IF(V957&gt;0,IF($F$12=B957,COUNT($F$12:F956,1),""),"")</f>
        <v/>
      </c>
      <c r="G957" s="120"/>
      <c r="H957" s="115">
        <v>170601</v>
      </c>
      <c r="I957" s="116" t="s">
        <v>890</v>
      </c>
      <c r="J957" s="116" t="s">
        <v>153</v>
      </c>
      <c r="K957" s="324">
        <v>2500000</v>
      </c>
      <c r="L957" s="121">
        <v>422711</v>
      </c>
      <c r="M957" s="117" t="s">
        <v>1376</v>
      </c>
      <c r="N957" s="117" t="s">
        <v>153</v>
      </c>
      <c r="O957" s="324">
        <v>5602000</v>
      </c>
      <c r="P957" s="77">
        <f ca="1">SUMIF($W$12:BO957,$P$11,W957:BO957)</f>
        <v>0</v>
      </c>
      <c r="Q957" s="77">
        <f ca="1">SUMIF($W$12:BP957,$P$11,X957:BP957)</f>
        <v>0</v>
      </c>
      <c r="R957" s="77">
        <f ca="1">SUMIF($W$12:BQ957,$P$11,Y957:BQ957)</f>
        <v>0</v>
      </c>
      <c r="S957" s="78">
        <f t="shared" ca="1" si="255"/>
        <v>0</v>
      </c>
      <c r="T957" s="77">
        <f t="shared" ca="1" si="256"/>
        <v>0</v>
      </c>
      <c r="U957" s="77">
        <f t="shared" ca="1" si="258"/>
        <v>0</v>
      </c>
      <c r="V957" s="79">
        <f t="shared" ca="1" si="257"/>
        <v>0</v>
      </c>
      <c r="W957" s="80"/>
      <c r="X957" s="81">
        <f t="shared" si="242"/>
        <v>0</v>
      </c>
      <c r="Y957" s="82"/>
      <c r="Z957" s="80"/>
      <c r="AA957" s="81">
        <f t="shared" si="243"/>
        <v>0</v>
      </c>
      <c r="AB957" s="82"/>
      <c r="AC957" s="80"/>
      <c r="AD957" s="81">
        <f t="shared" si="244"/>
        <v>0</v>
      </c>
      <c r="AE957" s="82"/>
      <c r="AF957" s="80"/>
      <c r="AG957" s="81">
        <f t="shared" si="245"/>
        <v>0</v>
      </c>
      <c r="AH957" s="82"/>
      <c r="AI957" s="80"/>
      <c r="AJ957" s="81">
        <f t="shared" si="246"/>
        <v>0</v>
      </c>
      <c r="AK957" s="82"/>
      <c r="AL957" s="80"/>
      <c r="AM957" s="81">
        <v>0</v>
      </c>
      <c r="AN957" s="82"/>
      <c r="AO957" s="80"/>
      <c r="AP957" s="81">
        <v>0</v>
      </c>
      <c r="AQ957" s="82"/>
      <c r="AR957" s="80"/>
      <c r="AS957" s="81">
        <f t="shared" si="247"/>
        <v>0</v>
      </c>
      <c r="AT957" s="82"/>
      <c r="AU957" s="80"/>
      <c r="AV957" s="81">
        <f t="shared" si="248"/>
        <v>0</v>
      </c>
      <c r="AW957" s="82"/>
      <c r="AX957" s="80"/>
      <c r="AY957" s="81">
        <f t="shared" si="249"/>
        <v>0</v>
      </c>
      <c r="AZ957" s="82"/>
      <c r="BA957" s="80"/>
      <c r="BB957" s="81">
        <f t="shared" si="250"/>
        <v>0</v>
      </c>
      <c r="BC957" s="82"/>
      <c r="BD957" s="80"/>
      <c r="BE957" s="81">
        <f t="shared" si="251"/>
        <v>0</v>
      </c>
      <c r="BF957" s="82"/>
      <c r="BG957" s="80"/>
      <c r="BH957" s="81">
        <f t="shared" si="252"/>
        <v>0</v>
      </c>
      <c r="BI957" s="82"/>
      <c r="BJ957" s="80"/>
      <c r="BK957" s="81">
        <f t="shared" si="253"/>
        <v>0</v>
      </c>
      <c r="BL957" s="82"/>
      <c r="BM957" s="80"/>
      <c r="BN957" s="81">
        <f t="shared" si="254"/>
        <v>0</v>
      </c>
      <c r="BO957" s="82"/>
    </row>
    <row r="958" spans="1:67" ht="28.5" hidden="1" customHeight="1" thickBot="1">
      <c r="A958" s="71">
        <v>85969</v>
      </c>
      <c r="B958" s="71" t="s">
        <v>2242</v>
      </c>
      <c r="C958" s="221" t="str">
        <f ca="1">IF(V958&gt;0,IF($C$12=B958,COUNT($C$12:C957,1),""),"")</f>
        <v/>
      </c>
      <c r="D958" s="221" t="str">
        <f ca="1">IF(V958&gt;0,IF($D$12=B958,COUNT($D$12:D957,1),""),"")</f>
        <v/>
      </c>
      <c r="E958" s="221" t="str">
        <f ca="1">IF(V958&gt;0,IF($E$12=B958,COUNT($E$12:E957,1),""),"")</f>
        <v/>
      </c>
      <c r="F958" s="221" t="str">
        <f ca="1">IF(V958&gt;0,IF($F$12=B958,COUNT($F$12:F957,1),""),"")</f>
        <v/>
      </c>
      <c r="G958" s="120">
        <v>629001990</v>
      </c>
      <c r="H958" s="115">
        <v>170604</v>
      </c>
      <c r="I958" s="116" t="s">
        <v>891</v>
      </c>
      <c r="J958" s="116" t="s">
        <v>153</v>
      </c>
      <c r="K958" s="324">
        <v>116500000</v>
      </c>
      <c r="L958" s="121">
        <v>421903</v>
      </c>
      <c r="M958" s="117" t="s">
        <v>1299</v>
      </c>
      <c r="N958" s="117" t="s">
        <v>153</v>
      </c>
      <c r="O958" s="324">
        <v>2239000</v>
      </c>
      <c r="P958" s="77">
        <f ca="1">SUMIF($W$12:BO958,$P$11,W958:BO958)</f>
        <v>0</v>
      </c>
      <c r="Q958" s="77">
        <f ca="1">SUMIF($W$12:BP958,$P$11,X958:BP958)</f>
        <v>0</v>
      </c>
      <c r="R958" s="77">
        <f ca="1">SUMIF($W$12:BQ958,$P$11,Y958:BQ958)</f>
        <v>0</v>
      </c>
      <c r="S958" s="78">
        <f t="shared" ca="1" si="255"/>
        <v>0</v>
      </c>
      <c r="T958" s="77">
        <f t="shared" ca="1" si="256"/>
        <v>0</v>
      </c>
      <c r="U958" s="77">
        <f t="shared" ca="1" si="258"/>
        <v>0</v>
      </c>
      <c r="V958" s="79">
        <f t="shared" ca="1" si="257"/>
        <v>0</v>
      </c>
      <c r="W958" s="80"/>
      <c r="X958" s="81">
        <f t="shared" si="242"/>
        <v>0</v>
      </c>
      <c r="Y958" s="82"/>
      <c r="Z958" s="80"/>
      <c r="AA958" s="81">
        <f t="shared" si="243"/>
        <v>0</v>
      </c>
      <c r="AB958" s="82"/>
      <c r="AC958" s="80"/>
      <c r="AD958" s="81">
        <f t="shared" si="244"/>
        <v>0</v>
      </c>
      <c r="AE958" s="82"/>
      <c r="AF958" s="80"/>
      <c r="AG958" s="81">
        <f t="shared" si="245"/>
        <v>0</v>
      </c>
      <c r="AH958" s="82"/>
      <c r="AI958" s="80"/>
      <c r="AJ958" s="81">
        <f t="shared" si="246"/>
        <v>0</v>
      </c>
      <c r="AK958" s="82"/>
      <c r="AL958" s="80"/>
      <c r="AM958" s="81">
        <v>0</v>
      </c>
      <c r="AN958" s="82"/>
      <c r="AO958" s="80"/>
      <c r="AP958" s="81">
        <v>0</v>
      </c>
      <c r="AQ958" s="82"/>
      <c r="AR958" s="80"/>
      <c r="AS958" s="81">
        <f t="shared" si="247"/>
        <v>0</v>
      </c>
      <c r="AT958" s="82"/>
      <c r="AU958" s="80"/>
      <c r="AV958" s="81">
        <f t="shared" si="248"/>
        <v>0</v>
      </c>
      <c r="AW958" s="82"/>
      <c r="AX958" s="80"/>
      <c r="AY958" s="81">
        <f t="shared" si="249"/>
        <v>0</v>
      </c>
      <c r="AZ958" s="82"/>
      <c r="BA958" s="80"/>
      <c r="BB958" s="81">
        <f t="shared" si="250"/>
        <v>0</v>
      </c>
      <c r="BC958" s="82"/>
      <c r="BD958" s="80"/>
      <c r="BE958" s="81">
        <f t="shared" si="251"/>
        <v>0</v>
      </c>
      <c r="BF958" s="82"/>
      <c r="BG958" s="80"/>
      <c r="BH958" s="81">
        <f t="shared" si="252"/>
        <v>0</v>
      </c>
      <c r="BI958" s="82"/>
      <c r="BJ958" s="80"/>
      <c r="BK958" s="81">
        <f t="shared" si="253"/>
        <v>0</v>
      </c>
      <c r="BL958" s="82"/>
      <c r="BM958" s="80"/>
      <c r="BN958" s="81">
        <f t="shared" si="254"/>
        <v>0</v>
      </c>
      <c r="BO958" s="82"/>
    </row>
    <row r="959" spans="1:67" ht="37.5" hidden="1" customHeight="1" thickBot="1">
      <c r="A959" s="71">
        <v>85970</v>
      </c>
      <c r="B959" s="71" t="s">
        <v>2242</v>
      </c>
      <c r="C959" s="221" t="str">
        <f ca="1">IF(V959&gt;0,IF($C$12=B959,COUNT($C$12:C958,1),""),"")</f>
        <v/>
      </c>
      <c r="D959" s="221" t="str">
        <f ca="1">IF(V959&gt;0,IF($D$12=B959,COUNT($D$12:D958,1),""),"")</f>
        <v/>
      </c>
      <c r="E959" s="221" t="str">
        <f ca="1">IF(V959&gt;0,IF($E$12=B959,COUNT($E$12:E958,1),""),"")</f>
        <v/>
      </c>
      <c r="F959" s="221" t="str">
        <f ca="1">IF(V959&gt;0,IF($F$12=B959,COUNT($F$12:F958,1),""),"")</f>
        <v/>
      </c>
      <c r="G959" s="120"/>
      <c r="H959" s="115">
        <v>170605</v>
      </c>
      <c r="I959" s="116" t="s">
        <v>892</v>
      </c>
      <c r="J959" s="116" t="s">
        <v>394</v>
      </c>
      <c r="K959" s="324">
        <v>885000000</v>
      </c>
      <c r="L959" s="121">
        <v>421902</v>
      </c>
      <c r="M959" s="117" t="s">
        <v>1298</v>
      </c>
      <c r="N959" s="117" t="s">
        <v>394</v>
      </c>
      <c r="O959" s="324">
        <v>2770000</v>
      </c>
      <c r="P959" s="77">
        <f ca="1">SUMIF($W$12:BO959,$P$11,W959:BO959)</f>
        <v>0</v>
      </c>
      <c r="Q959" s="77">
        <f ca="1">SUMIF($W$12:BP959,$P$11,X959:BP959)</f>
        <v>0</v>
      </c>
      <c r="R959" s="77">
        <f ca="1">SUMIF($W$12:BQ959,$P$11,Y959:BQ959)</f>
        <v>0</v>
      </c>
      <c r="S959" s="78">
        <f t="shared" ca="1" si="255"/>
        <v>0</v>
      </c>
      <c r="T959" s="77">
        <f t="shared" ca="1" si="256"/>
        <v>0</v>
      </c>
      <c r="U959" s="77">
        <f t="shared" ca="1" si="258"/>
        <v>0</v>
      </c>
      <c r="V959" s="79">
        <f t="shared" ca="1" si="257"/>
        <v>0</v>
      </c>
      <c r="W959" s="80"/>
      <c r="X959" s="81">
        <f t="shared" si="242"/>
        <v>0</v>
      </c>
      <c r="Y959" s="82"/>
      <c r="Z959" s="80"/>
      <c r="AA959" s="81">
        <f t="shared" si="243"/>
        <v>0</v>
      </c>
      <c r="AB959" s="82"/>
      <c r="AC959" s="80"/>
      <c r="AD959" s="81">
        <f t="shared" si="244"/>
        <v>0</v>
      </c>
      <c r="AE959" s="82"/>
      <c r="AF959" s="80"/>
      <c r="AG959" s="81">
        <f t="shared" si="245"/>
        <v>0</v>
      </c>
      <c r="AH959" s="82"/>
      <c r="AI959" s="80"/>
      <c r="AJ959" s="81">
        <f t="shared" si="246"/>
        <v>0</v>
      </c>
      <c r="AK959" s="82"/>
      <c r="AL959" s="80"/>
      <c r="AM959" s="81">
        <v>0</v>
      </c>
      <c r="AN959" s="82"/>
      <c r="AO959" s="80"/>
      <c r="AP959" s="81">
        <v>0</v>
      </c>
      <c r="AQ959" s="82"/>
      <c r="AR959" s="80"/>
      <c r="AS959" s="81">
        <f t="shared" si="247"/>
        <v>0</v>
      </c>
      <c r="AT959" s="82"/>
      <c r="AU959" s="80"/>
      <c r="AV959" s="81">
        <f t="shared" si="248"/>
        <v>0</v>
      </c>
      <c r="AW959" s="82"/>
      <c r="AX959" s="80"/>
      <c r="AY959" s="81">
        <f t="shared" si="249"/>
        <v>0</v>
      </c>
      <c r="AZ959" s="82"/>
      <c r="BA959" s="80"/>
      <c r="BB959" s="81">
        <f t="shared" si="250"/>
        <v>0</v>
      </c>
      <c r="BC959" s="82"/>
      <c r="BD959" s="80"/>
      <c r="BE959" s="81">
        <f t="shared" si="251"/>
        <v>0</v>
      </c>
      <c r="BF959" s="82"/>
      <c r="BG959" s="80"/>
      <c r="BH959" s="81">
        <f t="shared" si="252"/>
        <v>0</v>
      </c>
      <c r="BI959" s="82"/>
      <c r="BJ959" s="80"/>
      <c r="BK959" s="81">
        <f t="shared" si="253"/>
        <v>0</v>
      </c>
      <c r="BL959" s="82"/>
      <c r="BM959" s="80"/>
      <c r="BN959" s="81">
        <f t="shared" si="254"/>
        <v>0</v>
      </c>
      <c r="BO959" s="82"/>
    </row>
    <row r="960" spans="1:67" ht="35.25" hidden="1" customHeight="1" thickBot="1">
      <c r="A960" s="71">
        <v>85971</v>
      </c>
      <c r="B960" s="71" t="s">
        <v>2242</v>
      </c>
      <c r="C960" s="221" t="str">
        <f ca="1">IF(V960&gt;0,IF($C$12=B960,COUNT($C$12:C959,1),""),"")</f>
        <v/>
      </c>
      <c r="D960" s="221" t="str">
        <f ca="1">IF(V960&gt;0,IF($D$12=B960,COUNT($D$12:D959,1),""),"")</f>
        <v/>
      </c>
      <c r="E960" s="221" t="str">
        <f ca="1">IF(V960&gt;0,IF($E$12=B960,COUNT($E$12:E959,1),""),"")</f>
        <v/>
      </c>
      <c r="F960" s="221" t="str">
        <f ca="1">IF(V960&gt;0,IF($F$12=B960,COUNT($F$12:F959,1),""),"")</f>
        <v/>
      </c>
      <c r="G960" s="120"/>
      <c r="H960" s="115">
        <v>170606</v>
      </c>
      <c r="I960" s="116" t="s">
        <v>893</v>
      </c>
      <c r="J960" s="116" t="s">
        <v>153</v>
      </c>
      <c r="K960" s="324">
        <v>714000000</v>
      </c>
      <c r="L960" s="121">
        <v>421902</v>
      </c>
      <c r="M960" s="117" t="s">
        <v>1298</v>
      </c>
      <c r="N960" s="117" t="s">
        <v>394</v>
      </c>
      <c r="O960" s="324">
        <v>2770000</v>
      </c>
      <c r="P960" s="77">
        <f ca="1">SUMIF($W$12:BO960,$P$11,W960:BO960)</f>
        <v>0</v>
      </c>
      <c r="Q960" s="77">
        <f ca="1">SUMIF($W$12:BP960,$P$11,X960:BP960)</f>
        <v>0</v>
      </c>
      <c r="R960" s="77">
        <f ca="1">SUMIF($W$12:BQ960,$P$11,Y960:BQ960)</f>
        <v>0</v>
      </c>
      <c r="S960" s="78">
        <f t="shared" ca="1" si="255"/>
        <v>0</v>
      </c>
      <c r="T960" s="77">
        <f t="shared" ca="1" si="256"/>
        <v>0</v>
      </c>
      <c r="U960" s="77">
        <f t="shared" ca="1" si="258"/>
        <v>0</v>
      </c>
      <c r="V960" s="79">
        <f t="shared" ca="1" si="257"/>
        <v>0</v>
      </c>
      <c r="W960" s="80"/>
      <c r="X960" s="81">
        <f t="shared" si="242"/>
        <v>0</v>
      </c>
      <c r="Y960" s="82"/>
      <c r="Z960" s="80"/>
      <c r="AA960" s="81">
        <f t="shared" si="243"/>
        <v>0</v>
      </c>
      <c r="AB960" s="82"/>
      <c r="AC960" s="80"/>
      <c r="AD960" s="81">
        <f t="shared" si="244"/>
        <v>0</v>
      </c>
      <c r="AE960" s="82"/>
      <c r="AF960" s="80"/>
      <c r="AG960" s="81">
        <f t="shared" si="245"/>
        <v>0</v>
      </c>
      <c r="AH960" s="82"/>
      <c r="AI960" s="80"/>
      <c r="AJ960" s="81">
        <f t="shared" si="246"/>
        <v>0</v>
      </c>
      <c r="AK960" s="82"/>
      <c r="AL960" s="80"/>
      <c r="AM960" s="81">
        <v>0</v>
      </c>
      <c r="AN960" s="82"/>
      <c r="AO960" s="80"/>
      <c r="AP960" s="81">
        <v>0</v>
      </c>
      <c r="AQ960" s="82"/>
      <c r="AR960" s="80"/>
      <c r="AS960" s="81">
        <f t="shared" si="247"/>
        <v>0</v>
      </c>
      <c r="AT960" s="82"/>
      <c r="AU960" s="80"/>
      <c r="AV960" s="81">
        <f t="shared" si="248"/>
        <v>0</v>
      </c>
      <c r="AW960" s="82"/>
      <c r="AX960" s="80"/>
      <c r="AY960" s="81">
        <f t="shared" si="249"/>
        <v>0</v>
      </c>
      <c r="AZ960" s="82"/>
      <c r="BA960" s="80"/>
      <c r="BB960" s="81">
        <f t="shared" si="250"/>
        <v>0</v>
      </c>
      <c r="BC960" s="82"/>
      <c r="BD960" s="80"/>
      <c r="BE960" s="81">
        <f t="shared" si="251"/>
        <v>0</v>
      </c>
      <c r="BF960" s="82"/>
      <c r="BG960" s="80"/>
      <c r="BH960" s="81">
        <f t="shared" si="252"/>
        <v>0</v>
      </c>
      <c r="BI960" s="82"/>
      <c r="BJ960" s="80"/>
      <c r="BK960" s="81">
        <f t="shared" si="253"/>
        <v>0</v>
      </c>
      <c r="BL960" s="82"/>
      <c r="BM960" s="80"/>
      <c r="BN960" s="81">
        <f t="shared" si="254"/>
        <v>0</v>
      </c>
      <c r="BO960" s="82"/>
    </row>
    <row r="961" spans="1:67" ht="23.25" hidden="1" customHeight="1" thickBot="1">
      <c r="A961" s="71">
        <v>85973</v>
      </c>
      <c r="B961" s="71" t="s">
        <v>2242</v>
      </c>
      <c r="C961" s="221" t="str">
        <f ca="1">IF(V961&gt;0,IF($C$12=B961,COUNT($C$12:C960,1),""),"")</f>
        <v/>
      </c>
      <c r="D961" s="221" t="str">
        <f ca="1">IF(V961&gt;0,IF($D$12=B961,COUNT($D$12:D960,1),""),"")</f>
        <v/>
      </c>
      <c r="E961" s="221" t="str">
        <f ca="1">IF(V961&gt;0,IF($E$12=B961,COUNT($E$12:E960,1),""),"")</f>
        <v/>
      </c>
      <c r="F961" s="221" t="str">
        <f ca="1">IF(V961&gt;0,IF($F$12=B961,COUNT($F$12:F960,1),""),"")</f>
        <v/>
      </c>
      <c r="G961" s="120"/>
      <c r="H961" s="115">
        <v>170702</v>
      </c>
      <c r="I961" s="116" t="s">
        <v>894</v>
      </c>
      <c r="J961" s="116" t="s">
        <v>153</v>
      </c>
      <c r="K961" s="324">
        <v>120000000</v>
      </c>
      <c r="L961" s="121">
        <v>422713</v>
      </c>
      <c r="M961" s="117" t="s">
        <v>1377</v>
      </c>
      <c r="N961" s="117" t="s">
        <v>153</v>
      </c>
      <c r="O961" s="324">
        <v>3474000</v>
      </c>
      <c r="P961" s="77">
        <f ca="1">SUMIF($W$12:BO961,$P$11,W961:BO961)</f>
        <v>0</v>
      </c>
      <c r="Q961" s="77">
        <f ca="1">SUMIF($W$12:BP961,$P$11,X961:BP961)</f>
        <v>0</v>
      </c>
      <c r="R961" s="77">
        <f ca="1">SUMIF($W$12:BQ961,$P$11,Y961:BQ961)</f>
        <v>0</v>
      </c>
      <c r="S961" s="78">
        <f t="shared" ca="1" si="255"/>
        <v>0</v>
      </c>
      <c r="T961" s="77">
        <f t="shared" ca="1" si="256"/>
        <v>0</v>
      </c>
      <c r="U961" s="77">
        <f t="shared" ca="1" si="258"/>
        <v>0</v>
      </c>
      <c r="V961" s="79">
        <f t="shared" ca="1" si="257"/>
        <v>0</v>
      </c>
      <c r="W961" s="80"/>
      <c r="X961" s="81">
        <f t="shared" si="242"/>
        <v>0</v>
      </c>
      <c r="Y961" s="82"/>
      <c r="Z961" s="80"/>
      <c r="AA961" s="81">
        <f t="shared" si="243"/>
        <v>0</v>
      </c>
      <c r="AB961" s="82"/>
      <c r="AC961" s="80"/>
      <c r="AD961" s="81">
        <f t="shared" si="244"/>
        <v>0</v>
      </c>
      <c r="AE961" s="82"/>
      <c r="AF961" s="80"/>
      <c r="AG961" s="81">
        <f t="shared" si="245"/>
        <v>0</v>
      </c>
      <c r="AH961" s="82"/>
      <c r="AI961" s="80"/>
      <c r="AJ961" s="81">
        <f t="shared" si="246"/>
        <v>0</v>
      </c>
      <c r="AK961" s="82"/>
      <c r="AL961" s="80"/>
      <c r="AM961" s="81">
        <v>0</v>
      </c>
      <c r="AN961" s="82"/>
      <c r="AO961" s="80"/>
      <c r="AP961" s="81">
        <v>0</v>
      </c>
      <c r="AQ961" s="82"/>
      <c r="AR961" s="80"/>
      <c r="AS961" s="81">
        <f t="shared" si="247"/>
        <v>0</v>
      </c>
      <c r="AT961" s="82"/>
      <c r="AU961" s="80"/>
      <c r="AV961" s="81">
        <f t="shared" si="248"/>
        <v>0</v>
      </c>
      <c r="AW961" s="82"/>
      <c r="AX961" s="80"/>
      <c r="AY961" s="81">
        <f t="shared" si="249"/>
        <v>0</v>
      </c>
      <c r="AZ961" s="82"/>
      <c r="BA961" s="80"/>
      <c r="BB961" s="81">
        <f t="shared" si="250"/>
        <v>0</v>
      </c>
      <c r="BC961" s="82"/>
      <c r="BD961" s="80"/>
      <c r="BE961" s="81">
        <f t="shared" si="251"/>
        <v>0</v>
      </c>
      <c r="BF961" s="82"/>
      <c r="BG961" s="80"/>
      <c r="BH961" s="81">
        <f t="shared" si="252"/>
        <v>0</v>
      </c>
      <c r="BI961" s="82"/>
      <c r="BJ961" s="80"/>
      <c r="BK961" s="81">
        <f t="shared" si="253"/>
        <v>0</v>
      </c>
      <c r="BL961" s="82"/>
      <c r="BM961" s="80"/>
      <c r="BN961" s="81">
        <f t="shared" si="254"/>
        <v>0</v>
      </c>
      <c r="BO961" s="82"/>
    </row>
    <row r="962" spans="1:67" ht="23.25" hidden="1" customHeight="1" thickBot="1">
      <c r="A962" s="71">
        <v>85975</v>
      </c>
      <c r="B962" s="71" t="s">
        <v>2242</v>
      </c>
      <c r="C962" s="221" t="str">
        <f ca="1">IF(V962&gt;0,IF($C$12=B962,COUNT($C$12:C961,1),""),"")</f>
        <v/>
      </c>
      <c r="D962" s="221" t="str">
        <f ca="1">IF(V962&gt;0,IF($D$12=B962,COUNT($D$12:D961,1),""),"")</f>
        <v/>
      </c>
      <c r="E962" s="221" t="str">
        <f ca="1">IF(V962&gt;0,IF($E$12=B962,COUNT($E$12:E961,1),""),"")</f>
        <v/>
      </c>
      <c r="F962" s="221" t="str">
        <f ca="1">IF(V962&gt;0,IF($F$12=B962,COUNT($F$12:F961,1),""),"")</f>
        <v/>
      </c>
      <c r="G962" s="120"/>
      <c r="H962" s="115">
        <v>170704</v>
      </c>
      <c r="I962" s="116" t="s">
        <v>895</v>
      </c>
      <c r="J962" s="116" t="s">
        <v>153</v>
      </c>
      <c r="K962" s="324">
        <v>27045000</v>
      </c>
      <c r="L962" s="121">
        <v>422714</v>
      </c>
      <c r="M962" s="117" t="s">
        <v>1378</v>
      </c>
      <c r="N962" s="117" t="s">
        <v>153</v>
      </c>
      <c r="O962" s="324">
        <v>5462000</v>
      </c>
      <c r="P962" s="77">
        <f ca="1">SUMIF($W$12:BO962,$P$11,W962:BO962)</f>
        <v>0</v>
      </c>
      <c r="Q962" s="77">
        <f ca="1">SUMIF($W$12:BP962,$P$11,X962:BP962)</f>
        <v>0</v>
      </c>
      <c r="R962" s="77">
        <f ca="1">SUMIF($W$12:BQ962,$P$11,Y962:BQ962)</f>
        <v>0</v>
      </c>
      <c r="S962" s="78">
        <f t="shared" ca="1" si="255"/>
        <v>0</v>
      </c>
      <c r="T962" s="77">
        <f t="shared" ca="1" si="256"/>
        <v>0</v>
      </c>
      <c r="U962" s="77">
        <f t="shared" ca="1" si="258"/>
        <v>0</v>
      </c>
      <c r="V962" s="79">
        <f t="shared" ca="1" si="257"/>
        <v>0</v>
      </c>
      <c r="W962" s="80"/>
      <c r="X962" s="81">
        <f t="shared" si="242"/>
        <v>0</v>
      </c>
      <c r="Y962" s="82"/>
      <c r="Z962" s="80"/>
      <c r="AA962" s="81">
        <f t="shared" si="243"/>
        <v>0</v>
      </c>
      <c r="AB962" s="82"/>
      <c r="AC962" s="80"/>
      <c r="AD962" s="81">
        <f t="shared" si="244"/>
        <v>0</v>
      </c>
      <c r="AE962" s="82"/>
      <c r="AF962" s="80"/>
      <c r="AG962" s="81">
        <f t="shared" si="245"/>
        <v>0</v>
      </c>
      <c r="AH962" s="82"/>
      <c r="AI962" s="80"/>
      <c r="AJ962" s="81">
        <f t="shared" si="246"/>
        <v>0</v>
      </c>
      <c r="AK962" s="82"/>
      <c r="AL962" s="80"/>
      <c r="AM962" s="81">
        <v>0</v>
      </c>
      <c r="AN962" s="82"/>
      <c r="AO962" s="80"/>
      <c r="AP962" s="81">
        <v>0</v>
      </c>
      <c r="AQ962" s="82"/>
      <c r="AR962" s="80"/>
      <c r="AS962" s="81">
        <f t="shared" si="247"/>
        <v>0</v>
      </c>
      <c r="AT962" s="82"/>
      <c r="AU962" s="80"/>
      <c r="AV962" s="81">
        <f t="shared" si="248"/>
        <v>0</v>
      </c>
      <c r="AW962" s="82"/>
      <c r="AX962" s="80"/>
      <c r="AY962" s="81">
        <f t="shared" si="249"/>
        <v>0</v>
      </c>
      <c r="AZ962" s="82"/>
      <c r="BA962" s="80"/>
      <c r="BB962" s="81">
        <f t="shared" si="250"/>
        <v>0</v>
      </c>
      <c r="BC962" s="82"/>
      <c r="BD962" s="80"/>
      <c r="BE962" s="81">
        <f t="shared" si="251"/>
        <v>0</v>
      </c>
      <c r="BF962" s="82"/>
      <c r="BG962" s="80"/>
      <c r="BH962" s="81">
        <f t="shared" si="252"/>
        <v>0</v>
      </c>
      <c r="BI962" s="82"/>
      <c r="BJ962" s="80"/>
      <c r="BK962" s="81">
        <f t="shared" si="253"/>
        <v>0</v>
      </c>
      <c r="BL962" s="82"/>
      <c r="BM962" s="80"/>
      <c r="BN962" s="81">
        <f t="shared" si="254"/>
        <v>0</v>
      </c>
      <c r="BO962" s="82"/>
    </row>
    <row r="963" spans="1:67" ht="23.25" hidden="1" customHeight="1" thickBot="1">
      <c r="A963" s="71">
        <v>85976</v>
      </c>
      <c r="B963" s="71" t="s">
        <v>2242</v>
      </c>
      <c r="C963" s="221" t="str">
        <f ca="1">IF(V963&gt;0,IF($C$12=B963,COUNT($C$12:C962,1),""),"")</f>
        <v/>
      </c>
      <c r="D963" s="221" t="str">
        <f ca="1">IF(V963&gt;0,IF($D$12=B963,COUNT($D$12:D962,1),""),"")</f>
        <v/>
      </c>
      <c r="E963" s="221" t="str">
        <f ca="1">IF(V963&gt;0,IF($E$12=B963,COUNT($E$12:E962,1),""),"")</f>
        <v/>
      </c>
      <c r="F963" s="221" t="str">
        <f ca="1">IF(V963&gt;0,IF($F$12=B963,COUNT($F$12:F962,1),""),"")</f>
        <v/>
      </c>
      <c r="G963" s="120"/>
      <c r="H963" s="115">
        <v>170705</v>
      </c>
      <c r="I963" s="116" t="s">
        <v>896</v>
      </c>
      <c r="J963" s="116" t="s">
        <v>153</v>
      </c>
      <c r="K963" s="324">
        <v>18000000</v>
      </c>
      <c r="L963" s="121">
        <v>422714</v>
      </c>
      <c r="M963" s="117" t="s">
        <v>1378</v>
      </c>
      <c r="N963" s="117" t="s">
        <v>153</v>
      </c>
      <c r="O963" s="324">
        <v>5462000</v>
      </c>
      <c r="P963" s="77">
        <f ca="1">SUMIF($W$12:BO963,$P$11,W963:BO963)</f>
        <v>0</v>
      </c>
      <c r="Q963" s="77">
        <f ca="1">SUMIF($W$12:BP963,$P$11,X963:BP963)</f>
        <v>0</v>
      </c>
      <c r="R963" s="77">
        <f ca="1">SUMIF($W$12:BQ963,$P$11,Y963:BQ963)</f>
        <v>0</v>
      </c>
      <c r="S963" s="78">
        <f t="shared" ca="1" si="255"/>
        <v>0</v>
      </c>
      <c r="T963" s="77">
        <f t="shared" ca="1" si="256"/>
        <v>0</v>
      </c>
      <c r="U963" s="77">
        <f t="shared" ca="1" si="258"/>
        <v>0</v>
      </c>
      <c r="V963" s="79">
        <f t="shared" ca="1" si="257"/>
        <v>0</v>
      </c>
      <c r="W963" s="80"/>
      <c r="X963" s="81">
        <f t="shared" si="242"/>
        <v>0</v>
      </c>
      <c r="Y963" s="82"/>
      <c r="Z963" s="80"/>
      <c r="AA963" s="81">
        <f t="shared" si="243"/>
        <v>0</v>
      </c>
      <c r="AB963" s="82"/>
      <c r="AC963" s="80"/>
      <c r="AD963" s="81">
        <f t="shared" si="244"/>
        <v>0</v>
      </c>
      <c r="AE963" s="82"/>
      <c r="AF963" s="80"/>
      <c r="AG963" s="81">
        <f t="shared" si="245"/>
        <v>0</v>
      </c>
      <c r="AH963" s="82"/>
      <c r="AI963" s="80"/>
      <c r="AJ963" s="81">
        <f t="shared" si="246"/>
        <v>0</v>
      </c>
      <c r="AK963" s="82"/>
      <c r="AL963" s="80"/>
      <c r="AM963" s="81">
        <v>0</v>
      </c>
      <c r="AN963" s="82"/>
      <c r="AO963" s="80"/>
      <c r="AP963" s="81">
        <v>0</v>
      </c>
      <c r="AQ963" s="82"/>
      <c r="AR963" s="80"/>
      <c r="AS963" s="81">
        <f t="shared" si="247"/>
        <v>0</v>
      </c>
      <c r="AT963" s="82"/>
      <c r="AU963" s="80"/>
      <c r="AV963" s="81">
        <f t="shared" si="248"/>
        <v>0</v>
      </c>
      <c r="AW963" s="82"/>
      <c r="AX963" s="80"/>
      <c r="AY963" s="81">
        <f t="shared" si="249"/>
        <v>0</v>
      </c>
      <c r="AZ963" s="82"/>
      <c r="BA963" s="80"/>
      <c r="BB963" s="81">
        <f t="shared" si="250"/>
        <v>0</v>
      </c>
      <c r="BC963" s="82"/>
      <c r="BD963" s="80"/>
      <c r="BE963" s="81">
        <f t="shared" si="251"/>
        <v>0</v>
      </c>
      <c r="BF963" s="82"/>
      <c r="BG963" s="80"/>
      <c r="BH963" s="81">
        <f t="shared" si="252"/>
        <v>0</v>
      </c>
      <c r="BI963" s="82"/>
      <c r="BJ963" s="80"/>
      <c r="BK963" s="81">
        <f t="shared" si="253"/>
        <v>0</v>
      </c>
      <c r="BL963" s="82"/>
      <c r="BM963" s="80"/>
      <c r="BN963" s="81">
        <f t="shared" si="254"/>
        <v>0</v>
      </c>
      <c r="BO963" s="82"/>
    </row>
    <row r="964" spans="1:67" ht="33.75" hidden="1" customHeight="1" thickBot="1">
      <c r="A964" s="71">
        <v>85977</v>
      </c>
      <c r="B964" s="71" t="s">
        <v>2242</v>
      </c>
      <c r="C964" s="221" t="str">
        <f ca="1">IF(V964&gt;0,IF($C$12=B964,COUNT($C$12:C963,1),""),"")</f>
        <v/>
      </c>
      <c r="D964" s="221" t="str">
        <f ca="1">IF(V964&gt;0,IF($D$12=B964,COUNT($D$12:D963,1),""),"")</f>
        <v/>
      </c>
      <c r="E964" s="221" t="str">
        <f ca="1">IF(V964&gt;0,IF($E$12=B964,COUNT($E$12:E963,1),""),"")</f>
        <v/>
      </c>
      <c r="F964" s="221" t="str">
        <f ca="1">IF(V964&gt;0,IF($F$12=B964,COUNT($F$12:F963,1),""),"")</f>
        <v/>
      </c>
      <c r="G964" s="120"/>
      <c r="H964" s="115">
        <v>170801</v>
      </c>
      <c r="I964" s="116" t="s">
        <v>897</v>
      </c>
      <c r="J964" s="116" t="s">
        <v>52</v>
      </c>
      <c r="K964" s="324">
        <v>64006000</v>
      </c>
      <c r="L964" s="121"/>
      <c r="M964" s="117"/>
      <c r="N964" s="117"/>
      <c r="O964" s="324"/>
      <c r="P964" s="77">
        <f ca="1">SUMIF($W$12:BO964,$P$11,W964:BO964)</f>
        <v>0</v>
      </c>
      <c r="Q964" s="77">
        <f ca="1">SUMIF($W$12:BP964,$P$11,X964:BP964)</f>
        <v>0</v>
      </c>
      <c r="R964" s="77">
        <v>0</v>
      </c>
      <c r="S964" s="78">
        <f t="shared" ca="1" si="255"/>
        <v>0</v>
      </c>
      <c r="T964" s="77">
        <f t="shared" ca="1" si="256"/>
        <v>0</v>
      </c>
      <c r="U964" s="77">
        <v>0</v>
      </c>
      <c r="V964" s="79">
        <f t="shared" ca="1" si="257"/>
        <v>0</v>
      </c>
      <c r="W964" s="80"/>
      <c r="X964" s="81">
        <f t="shared" si="242"/>
        <v>0</v>
      </c>
      <c r="Y964" s="82"/>
      <c r="Z964" s="80"/>
      <c r="AA964" s="81">
        <f t="shared" si="243"/>
        <v>0</v>
      </c>
      <c r="AB964" s="82"/>
      <c r="AC964" s="80"/>
      <c r="AD964" s="81">
        <f t="shared" si="244"/>
        <v>0</v>
      </c>
      <c r="AE964" s="82"/>
      <c r="AF964" s="80"/>
      <c r="AG964" s="81">
        <f t="shared" si="245"/>
        <v>0</v>
      </c>
      <c r="AH964" s="82"/>
      <c r="AI964" s="80"/>
      <c r="AJ964" s="81">
        <f t="shared" si="246"/>
        <v>0</v>
      </c>
      <c r="AK964" s="82"/>
      <c r="AL964" s="80"/>
      <c r="AM964" s="81">
        <v>0</v>
      </c>
      <c r="AN964" s="82"/>
      <c r="AO964" s="80"/>
      <c r="AP964" s="81">
        <v>0</v>
      </c>
      <c r="AQ964" s="82"/>
      <c r="AR964" s="80"/>
      <c r="AS964" s="81">
        <f t="shared" si="247"/>
        <v>0</v>
      </c>
      <c r="AT964" s="82"/>
      <c r="AU964" s="80"/>
      <c r="AV964" s="81">
        <f t="shared" si="248"/>
        <v>0</v>
      </c>
      <c r="AW964" s="82"/>
      <c r="AX964" s="80"/>
      <c r="AY964" s="81">
        <f t="shared" si="249"/>
        <v>0</v>
      </c>
      <c r="AZ964" s="82"/>
      <c r="BA964" s="80"/>
      <c r="BB964" s="81">
        <f t="shared" si="250"/>
        <v>0</v>
      </c>
      <c r="BC964" s="82"/>
      <c r="BD964" s="80"/>
      <c r="BE964" s="81">
        <f t="shared" si="251"/>
        <v>0</v>
      </c>
      <c r="BF964" s="82"/>
      <c r="BG964" s="80"/>
      <c r="BH964" s="81">
        <f t="shared" si="252"/>
        <v>0</v>
      </c>
      <c r="BI964" s="82"/>
      <c r="BJ964" s="80"/>
      <c r="BK964" s="81">
        <f t="shared" si="253"/>
        <v>0</v>
      </c>
      <c r="BL964" s="82"/>
      <c r="BM964" s="80"/>
      <c r="BN964" s="81">
        <f t="shared" si="254"/>
        <v>0</v>
      </c>
      <c r="BO964" s="82"/>
    </row>
    <row r="965" spans="1:67" ht="33.75" hidden="1" customHeight="1" thickBot="1">
      <c r="A965" s="71">
        <v>85978</v>
      </c>
      <c r="B965" s="71" t="s">
        <v>2242</v>
      </c>
      <c r="C965" s="221" t="str">
        <f ca="1">IF(V965&gt;0,IF($C$12=B965,COUNT($C$12:C964,1),""),"")</f>
        <v/>
      </c>
      <c r="D965" s="221" t="str">
        <f ca="1">IF(V965&gt;0,IF($D$12=B965,COUNT($D$12:D964,1),""),"")</f>
        <v/>
      </c>
      <c r="E965" s="221" t="str">
        <f ca="1">IF(V965&gt;0,IF($E$12=B965,COUNT($E$12:E964,1),""),"")</f>
        <v/>
      </c>
      <c r="F965" s="221" t="str">
        <f ca="1">IF(V965&gt;0,IF($F$12=B965,COUNT($F$12:F964,1),""),"")</f>
        <v/>
      </c>
      <c r="G965" s="120"/>
      <c r="H965" s="115">
        <v>170802</v>
      </c>
      <c r="I965" s="116" t="s">
        <v>898</v>
      </c>
      <c r="J965" s="116" t="s">
        <v>52</v>
      </c>
      <c r="K965" s="324">
        <v>72380000</v>
      </c>
      <c r="L965" s="121"/>
      <c r="M965" s="117"/>
      <c r="N965" s="117"/>
      <c r="O965" s="324"/>
      <c r="P965" s="77">
        <f ca="1">SUMIF($W$12:BO965,$P$11,W965:BO965)</f>
        <v>0</v>
      </c>
      <c r="Q965" s="77">
        <f ca="1">SUMIF($W$12:BP965,$P$11,X965:BP965)</f>
        <v>0</v>
      </c>
      <c r="R965" s="77">
        <v>0</v>
      </c>
      <c r="S965" s="78">
        <f t="shared" ca="1" si="255"/>
        <v>0</v>
      </c>
      <c r="T965" s="77">
        <f t="shared" ca="1" si="256"/>
        <v>0</v>
      </c>
      <c r="U965" s="77">
        <v>0</v>
      </c>
      <c r="V965" s="79">
        <f t="shared" ca="1" si="257"/>
        <v>0</v>
      </c>
      <c r="W965" s="80"/>
      <c r="X965" s="81">
        <f t="shared" si="242"/>
        <v>0</v>
      </c>
      <c r="Y965" s="82"/>
      <c r="Z965" s="80"/>
      <c r="AA965" s="81">
        <f t="shared" si="243"/>
        <v>0</v>
      </c>
      <c r="AB965" s="82"/>
      <c r="AC965" s="80"/>
      <c r="AD965" s="81">
        <f t="shared" si="244"/>
        <v>0</v>
      </c>
      <c r="AE965" s="82"/>
      <c r="AF965" s="80"/>
      <c r="AG965" s="81">
        <f t="shared" si="245"/>
        <v>0</v>
      </c>
      <c r="AH965" s="82"/>
      <c r="AI965" s="80"/>
      <c r="AJ965" s="81">
        <f t="shared" si="246"/>
        <v>0</v>
      </c>
      <c r="AK965" s="82"/>
      <c r="AL965" s="80"/>
      <c r="AM965" s="81">
        <v>0</v>
      </c>
      <c r="AN965" s="82"/>
      <c r="AO965" s="80"/>
      <c r="AP965" s="81">
        <v>0</v>
      </c>
      <c r="AQ965" s="82"/>
      <c r="AR965" s="80"/>
      <c r="AS965" s="81">
        <f t="shared" si="247"/>
        <v>0</v>
      </c>
      <c r="AT965" s="82"/>
      <c r="AU965" s="80"/>
      <c r="AV965" s="81">
        <f t="shared" si="248"/>
        <v>0</v>
      </c>
      <c r="AW965" s="82"/>
      <c r="AX965" s="80"/>
      <c r="AY965" s="81">
        <f t="shared" si="249"/>
        <v>0</v>
      </c>
      <c r="AZ965" s="82"/>
      <c r="BA965" s="80"/>
      <c r="BB965" s="81">
        <f t="shared" si="250"/>
        <v>0</v>
      </c>
      <c r="BC965" s="82"/>
      <c r="BD965" s="80"/>
      <c r="BE965" s="81">
        <f t="shared" si="251"/>
        <v>0</v>
      </c>
      <c r="BF965" s="82"/>
      <c r="BG965" s="80"/>
      <c r="BH965" s="81">
        <f t="shared" si="252"/>
        <v>0</v>
      </c>
      <c r="BI965" s="82"/>
      <c r="BJ965" s="80"/>
      <c r="BK965" s="81">
        <f t="shared" si="253"/>
        <v>0</v>
      </c>
      <c r="BL965" s="82"/>
      <c r="BM965" s="80"/>
      <c r="BN965" s="81">
        <f t="shared" si="254"/>
        <v>0</v>
      </c>
      <c r="BO965" s="82"/>
    </row>
    <row r="966" spans="1:67" ht="33" hidden="1" customHeight="1" thickBot="1">
      <c r="A966" s="71">
        <v>85981</v>
      </c>
      <c r="B966" s="71" t="s">
        <v>2242</v>
      </c>
      <c r="C966" s="221" t="str">
        <f ca="1">IF(V966&gt;0,IF($C$12=B966,COUNT($C$12:C965,1),""),"")</f>
        <v/>
      </c>
      <c r="D966" s="221" t="str">
        <f ca="1">IF(V966&gt;0,IF($D$12=B966,COUNT($D$12:D965,1),""),"")</f>
        <v/>
      </c>
      <c r="E966" s="221" t="str">
        <f ca="1">IF(V966&gt;0,IF($E$12=B966,COUNT($E$12:E965,1),""),"")</f>
        <v/>
      </c>
      <c r="F966" s="221" t="str">
        <f ca="1">IF(V966&gt;0,IF($F$12=B966,COUNT($F$12:F965,1),""),"")</f>
        <v/>
      </c>
      <c r="G966" s="120"/>
      <c r="H966" s="115">
        <v>180201</v>
      </c>
      <c r="I966" s="798" t="s">
        <v>901</v>
      </c>
      <c r="J966" s="116" t="s">
        <v>153</v>
      </c>
      <c r="K966" s="324">
        <v>23335000</v>
      </c>
      <c r="L966" s="121">
        <v>422101</v>
      </c>
      <c r="M966" s="117" t="s">
        <v>1305</v>
      </c>
      <c r="N966" s="117" t="s">
        <v>153</v>
      </c>
      <c r="O966" s="324">
        <v>6538000</v>
      </c>
      <c r="P966" s="77">
        <f ca="1">SUMIF($W$12:BO966,$P$11,W966:BO966)</f>
        <v>0</v>
      </c>
      <c r="Q966" s="77">
        <f ca="1">SUMIF($W$12:BP966,$P$11,X966:BP966)</f>
        <v>0</v>
      </c>
      <c r="R966" s="77">
        <f ca="1">SUMIF($W$12:BQ966,$P$11,Y966:BQ966)</f>
        <v>0</v>
      </c>
      <c r="S966" s="78">
        <f t="shared" ca="1" si="255"/>
        <v>0</v>
      </c>
      <c r="T966" s="77">
        <f t="shared" ca="1" si="256"/>
        <v>0</v>
      </c>
      <c r="U966" s="77">
        <f t="shared" ca="1" si="258"/>
        <v>0</v>
      </c>
      <c r="V966" s="79">
        <f t="shared" ca="1" si="257"/>
        <v>0</v>
      </c>
      <c r="W966" s="80"/>
      <c r="X966" s="81">
        <f t="shared" si="242"/>
        <v>0</v>
      </c>
      <c r="Y966" s="82"/>
      <c r="Z966" s="80"/>
      <c r="AA966" s="81">
        <f t="shared" si="243"/>
        <v>0</v>
      </c>
      <c r="AB966" s="82"/>
      <c r="AC966" s="80"/>
      <c r="AD966" s="81">
        <f t="shared" si="244"/>
        <v>0</v>
      </c>
      <c r="AE966" s="82"/>
      <c r="AF966" s="80"/>
      <c r="AG966" s="81">
        <f t="shared" si="245"/>
        <v>0</v>
      </c>
      <c r="AH966" s="82"/>
      <c r="AI966" s="80"/>
      <c r="AJ966" s="81">
        <f t="shared" si="246"/>
        <v>0</v>
      </c>
      <c r="AK966" s="82"/>
      <c r="AL966" s="80"/>
      <c r="AM966" s="81">
        <v>0</v>
      </c>
      <c r="AN966" s="82"/>
      <c r="AO966" s="80"/>
      <c r="AP966" s="81">
        <v>0</v>
      </c>
      <c r="AQ966" s="82"/>
      <c r="AR966" s="80"/>
      <c r="AS966" s="81">
        <f t="shared" si="247"/>
        <v>0</v>
      </c>
      <c r="AT966" s="82"/>
      <c r="AU966" s="80"/>
      <c r="AV966" s="81">
        <f t="shared" si="248"/>
        <v>0</v>
      </c>
      <c r="AW966" s="82"/>
      <c r="AX966" s="80"/>
      <c r="AY966" s="81">
        <f t="shared" si="249"/>
        <v>0</v>
      </c>
      <c r="AZ966" s="82"/>
      <c r="BA966" s="80"/>
      <c r="BB966" s="81">
        <f t="shared" si="250"/>
        <v>0</v>
      </c>
      <c r="BC966" s="82"/>
      <c r="BD966" s="80"/>
      <c r="BE966" s="81">
        <f t="shared" si="251"/>
        <v>0</v>
      </c>
      <c r="BF966" s="82"/>
      <c r="BG966" s="80"/>
      <c r="BH966" s="81">
        <f t="shared" si="252"/>
        <v>0</v>
      </c>
      <c r="BI966" s="82"/>
      <c r="BJ966" s="80"/>
      <c r="BK966" s="81">
        <f t="shared" si="253"/>
        <v>0</v>
      </c>
      <c r="BL966" s="82"/>
      <c r="BM966" s="80"/>
      <c r="BN966" s="81">
        <f t="shared" si="254"/>
        <v>0</v>
      </c>
      <c r="BO966" s="82"/>
    </row>
    <row r="967" spans="1:67" ht="33" hidden="1" customHeight="1" thickBot="1">
      <c r="A967" s="71">
        <v>85982</v>
      </c>
      <c r="B967" s="71" t="s">
        <v>2242</v>
      </c>
      <c r="C967" s="221" t="str">
        <f ca="1">IF(V967&gt;0,IF($C$12=B967,COUNT($C$12:C966,1),""),"")</f>
        <v/>
      </c>
      <c r="D967" s="221" t="str">
        <f ca="1">IF(V967&gt;0,IF($D$12=B967,COUNT($D$12:D966,1),""),"")</f>
        <v/>
      </c>
      <c r="E967" s="221" t="str">
        <f ca="1">IF(V967&gt;0,IF($E$12=B967,COUNT($E$12:E966,1),""),"")</f>
        <v/>
      </c>
      <c r="F967" s="221" t="str">
        <f ca="1">IF(V967&gt;0,IF($F$12=B967,COUNT($F$12:F966,1),""),"")</f>
        <v/>
      </c>
      <c r="G967" s="120"/>
      <c r="H967" s="115">
        <v>180201</v>
      </c>
      <c r="I967" s="799"/>
      <c r="J967" s="116"/>
      <c r="K967" s="324">
        <v>23335000</v>
      </c>
      <c r="L967" s="121">
        <v>422102</v>
      </c>
      <c r="M967" s="117" t="s">
        <v>1306</v>
      </c>
      <c r="N967" s="117" t="s">
        <v>153</v>
      </c>
      <c r="O967" s="324">
        <v>6888000</v>
      </c>
      <c r="P967" s="77">
        <f ca="1">SUMIF($W$12:BO967,$P$11,W967:BO967)</f>
        <v>0</v>
      </c>
      <c r="Q967" s="77">
        <f ca="1">SUMIF($W$12:BP967,$P$11,X967:BP967)</f>
        <v>0</v>
      </c>
      <c r="R967" s="77">
        <f ca="1">SUMIF($W$12:BQ967,$P$11,Y967:BQ967)</f>
        <v>0</v>
      </c>
      <c r="S967" s="78">
        <f t="shared" ca="1" si="255"/>
        <v>0</v>
      </c>
      <c r="T967" s="77">
        <f t="shared" ca="1" si="256"/>
        <v>0</v>
      </c>
      <c r="U967" s="77">
        <f t="shared" ca="1" si="258"/>
        <v>0</v>
      </c>
      <c r="V967" s="79">
        <f t="shared" ca="1" si="257"/>
        <v>0</v>
      </c>
      <c r="W967" s="80"/>
      <c r="X967" s="81">
        <f t="shared" si="242"/>
        <v>0</v>
      </c>
      <c r="Y967" s="82"/>
      <c r="Z967" s="80"/>
      <c r="AA967" s="81">
        <f t="shared" si="243"/>
        <v>0</v>
      </c>
      <c r="AB967" s="82"/>
      <c r="AC967" s="80"/>
      <c r="AD967" s="81">
        <f t="shared" si="244"/>
        <v>0</v>
      </c>
      <c r="AE967" s="82"/>
      <c r="AF967" s="80"/>
      <c r="AG967" s="81">
        <f t="shared" si="245"/>
        <v>0</v>
      </c>
      <c r="AH967" s="82"/>
      <c r="AI967" s="80"/>
      <c r="AJ967" s="81">
        <f t="shared" si="246"/>
        <v>0</v>
      </c>
      <c r="AK967" s="82"/>
      <c r="AL967" s="80"/>
      <c r="AM967" s="81">
        <v>0</v>
      </c>
      <c r="AN967" s="82"/>
      <c r="AO967" s="80"/>
      <c r="AP967" s="81">
        <v>0</v>
      </c>
      <c r="AQ967" s="82"/>
      <c r="AR967" s="80"/>
      <c r="AS967" s="81">
        <f t="shared" si="247"/>
        <v>0</v>
      </c>
      <c r="AT967" s="82"/>
      <c r="AU967" s="80"/>
      <c r="AV967" s="81">
        <f t="shared" si="248"/>
        <v>0</v>
      </c>
      <c r="AW967" s="82"/>
      <c r="AX967" s="80"/>
      <c r="AY967" s="81">
        <f t="shared" si="249"/>
        <v>0</v>
      </c>
      <c r="AZ967" s="82"/>
      <c r="BA967" s="80"/>
      <c r="BB967" s="81">
        <f t="shared" si="250"/>
        <v>0</v>
      </c>
      <c r="BC967" s="82"/>
      <c r="BD967" s="80"/>
      <c r="BE967" s="81">
        <f t="shared" si="251"/>
        <v>0</v>
      </c>
      <c r="BF967" s="82"/>
      <c r="BG967" s="80"/>
      <c r="BH967" s="81">
        <f t="shared" si="252"/>
        <v>0</v>
      </c>
      <c r="BI967" s="82"/>
      <c r="BJ967" s="80"/>
      <c r="BK967" s="81">
        <f t="shared" si="253"/>
        <v>0</v>
      </c>
      <c r="BL967" s="82"/>
      <c r="BM967" s="80"/>
      <c r="BN967" s="81">
        <f t="shared" si="254"/>
        <v>0</v>
      </c>
      <c r="BO967" s="82"/>
    </row>
    <row r="968" spans="1:67" ht="33" hidden="1" customHeight="1" thickBot="1">
      <c r="A968" s="71">
        <v>85983</v>
      </c>
      <c r="B968" s="71" t="s">
        <v>2242</v>
      </c>
      <c r="C968" s="221" t="str">
        <f ca="1">IF(V968&gt;0,IF($C$12=B968,COUNT($C$12:C967,1),""),"")</f>
        <v/>
      </c>
      <c r="D968" s="221" t="str">
        <f ca="1">IF(V968&gt;0,IF($D$12=B968,COUNT($D$12:D967,1),""),"")</f>
        <v/>
      </c>
      <c r="E968" s="221" t="str">
        <f ca="1">IF(V968&gt;0,IF($E$12=B968,COUNT($E$12:E967,1),""),"")</f>
        <v/>
      </c>
      <c r="F968" s="221" t="str">
        <f ca="1">IF(V968&gt;0,IF($F$12=B968,COUNT($F$12:F967,1),""),"")</f>
        <v/>
      </c>
      <c r="G968" s="120"/>
      <c r="H968" s="115">
        <v>180202</v>
      </c>
      <c r="I968" s="798" t="s">
        <v>902</v>
      </c>
      <c r="J968" s="116" t="s">
        <v>153</v>
      </c>
      <c r="K968" s="324">
        <v>31534000</v>
      </c>
      <c r="L968" s="121">
        <v>422101</v>
      </c>
      <c r="M968" s="117" t="s">
        <v>1305</v>
      </c>
      <c r="N968" s="117" t="s">
        <v>153</v>
      </c>
      <c r="O968" s="324">
        <v>6538000</v>
      </c>
      <c r="P968" s="77">
        <f ca="1">SUMIF($W$12:BO968,$P$11,W968:BO968)</f>
        <v>0</v>
      </c>
      <c r="Q968" s="77">
        <f ca="1">SUMIF($W$12:BP968,$P$11,X968:BP968)</f>
        <v>0</v>
      </c>
      <c r="R968" s="77">
        <f ca="1">SUMIF($W$12:BQ968,$P$11,Y968:BQ968)</f>
        <v>0</v>
      </c>
      <c r="S968" s="78">
        <f t="shared" ca="1" si="255"/>
        <v>0</v>
      </c>
      <c r="T968" s="77">
        <f t="shared" ca="1" si="256"/>
        <v>0</v>
      </c>
      <c r="U968" s="77">
        <f t="shared" ca="1" si="258"/>
        <v>0</v>
      </c>
      <c r="V968" s="79">
        <f t="shared" ca="1" si="257"/>
        <v>0</v>
      </c>
      <c r="W968" s="80"/>
      <c r="X968" s="81">
        <f t="shared" si="242"/>
        <v>0</v>
      </c>
      <c r="Y968" s="82"/>
      <c r="Z968" s="80"/>
      <c r="AA968" s="81">
        <f t="shared" si="243"/>
        <v>0</v>
      </c>
      <c r="AB968" s="82"/>
      <c r="AC968" s="80"/>
      <c r="AD968" s="81">
        <f t="shared" si="244"/>
        <v>0</v>
      </c>
      <c r="AE968" s="82"/>
      <c r="AF968" s="80"/>
      <c r="AG968" s="81">
        <f t="shared" si="245"/>
        <v>0</v>
      </c>
      <c r="AH968" s="82"/>
      <c r="AI968" s="80"/>
      <c r="AJ968" s="81">
        <f t="shared" si="246"/>
        <v>0</v>
      </c>
      <c r="AK968" s="82"/>
      <c r="AL968" s="80"/>
      <c r="AM968" s="81">
        <v>0</v>
      </c>
      <c r="AN968" s="82"/>
      <c r="AO968" s="80"/>
      <c r="AP968" s="81">
        <v>0</v>
      </c>
      <c r="AQ968" s="82"/>
      <c r="AR968" s="80"/>
      <c r="AS968" s="81">
        <f t="shared" si="247"/>
        <v>0</v>
      </c>
      <c r="AT968" s="82"/>
      <c r="AU968" s="80"/>
      <c r="AV968" s="81">
        <f t="shared" si="248"/>
        <v>0</v>
      </c>
      <c r="AW968" s="82"/>
      <c r="AX968" s="80"/>
      <c r="AY968" s="81">
        <f t="shared" si="249"/>
        <v>0</v>
      </c>
      <c r="AZ968" s="82"/>
      <c r="BA968" s="80"/>
      <c r="BB968" s="81">
        <f t="shared" si="250"/>
        <v>0</v>
      </c>
      <c r="BC968" s="82"/>
      <c r="BD968" s="80"/>
      <c r="BE968" s="81">
        <f t="shared" si="251"/>
        <v>0</v>
      </c>
      <c r="BF968" s="82"/>
      <c r="BG968" s="80"/>
      <c r="BH968" s="81">
        <f t="shared" si="252"/>
        <v>0</v>
      </c>
      <c r="BI968" s="82"/>
      <c r="BJ968" s="80"/>
      <c r="BK968" s="81">
        <f t="shared" si="253"/>
        <v>0</v>
      </c>
      <c r="BL968" s="82"/>
      <c r="BM968" s="80"/>
      <c r="BN968" s="81">
        <f t="shared" si="254"/>
        <v>0</v>
      </c>
      <c r="BO968" s="82"/>
    </row>
    <row r="969" spans="1:67" ht="33" hidden="1" customHeight="1" thickBot="1">
      <c r="A969" s="71">
        <v>85984</v>
      </c>
      <c r="B969" s="71" t="s">
        <v>2242</v>
      </c>
      <c r="C969" s="221" t="str">
        <f ca="1">IF(V969&gt;0,IF($C$12=B969,COUNT($C$12:C968,1),""),"")</f>
        <v/>
      </c>
      <c r="D969" s="221" t="str">
        <f ca="1">IF(V969&gt;0,IF($D$12=B969,COUNT($D$12:D968,1),""),"")</f>
        <v/>
      </c>
      <c r="E969" s="221" t="str">
        <f ca="1">IF(V969&gt;0,IF($E$12=B969,COUNT($E$12:E968,1),""),"")</f>
        <v/>
      </c>
      <c r="F969" s="221" t="str">
        <f ca="1">IF(V969&gt;0,IF($F$12=B969,COUNT($F$12:F968,1),""),"")</f>
        <v/>
      </c>
      <c r="G969" s="120"/>
      <c r="H969" s="115">
        <v>180202</v>
      </c>
      <c r="I969" s="799"/>
      <c r="J969" s="116"/>
      <c r="K969" s="324">
        <v>31534000</v>
      </c>
      <c r="L969" s="121">
        <v>422102</v>
      </c>
      <c r="M969" s="117" t="s">
        <v>1306</v>
      </c>
      <c r="N969" s="117" t="s">
        <v>153</v>
      </c>
      <c r="O969" s="324">
        <v>6888000</v>
      </c>
      <c r="P969" s="77">
        <f ca="1">SUMIF($W$12:BO969,$P$11,W969:BO969)</f>
        <v>0</v>
      </c>
      <c r="Q969" s="77">
        <f ca="1">SUMIF($W$12:BP969,$P$11,X969:BP969)</f>
        <v>0</v>
      </c>
      <c r="R969" s="77">
        <f ca="1">SUMIF($W$12:BQ969,$P$11,Y969:BQ969)</f>
        <v>0</v>
      </c>
      <c r="S969" s="78">
        <f t="shared" ca="1" si="255"/>
        <v>0</v>
      </c>
      <c r="T969" s="77">
        <f t="shared" ca="1" si="256"/>
        <v>0</v>
      </c>
      <c r="U969" s="77">
        <f t="shared" ca="1" si="258"/>
        <v>0</v>
      </c>
      <c r="V969" s="79">
        <f t="shared" ca="1" si="257"/>
        <v>0</v>
      </c>
      <c r="W969" s="80"/>
      <c r="X969" s="81">
        <f t="shared" si="242"/>
        <v>0</v>
      </c>
      <c r="Y969" s="82"/>
      <c r="Z969" s="80"/>
      <c r="AA969" s="81">
        <f t="shared" si="243"/>
        <v>0</v>
      </c>
      <c r="AB969" s="82"/>
      <c r="AC969" s="80"/>
      <c r="AD969" s="81">
        <f t="shared" si="244"/>
        <v>0</v>
      </c>
      <c r="AE969" s="82"/>
      <c r="AF969" s="80"/>
      <c r="AG969" s="81">
        <f t="shared" si="245"/>
        <v>0</v>
      </c>
      <c r="AH969" s="82"/>
      <c r="AI969" s="80"/>
      <c r="AJ969" s="81">
        <f t="shared" si="246"/>
        <v>0</v>
      </c>
      <c r="AK969" s="82"/>
      <c r="AL969" s="80"/>
      <c r="AM969" s="81">
        <v>0</v>
      </c>
      <c r="AN969" s="82"/>
      <c r="AO969" s="80"/>
      <c r="AP969" s="81">
        <v>0</v>
      </c>
      <c r="AQ969" s="82"/>
      <c r="AR969" s="80"/>
      <c r="AS969" s="81">
        <f t="shared" si="247"/>
        <v>0</v>
      </c>
      <c r="AT969" s="82"/>
      <c r="AU969" s="80"/>
      <c r="AV969" s="81">
        <f t="shared" si="248"/>
        <v>0</v>
      </c>
      <c r="AW969" s="82"/>
      <c r="AX969" s="80"/>
      <c r="AY969" s="81">
        <f t="shared" si="249"/>
        <v>0</v>
      </c>
      <c r="AZ969" s="82"/>
      <c r="BA969" s="80"/>
      <c r="BB969" s="81">
        <f t="shared" si="250"/>
        <v>0</v>
      </c>
      <c r="BC969" s="82"/>
      <c r="BD969" s="80"/>
      <c r="BE969" s="81">
        <f t="shared" si="251"/>
        <v>0</v>
      </c>
      <c r="BF969" s="82"/>
      <c r="BG969" s="80"/>
      <c r="BH969" s="81">
        <f t="shared" si="252"/>
        <v>0</v>
      </c>
      <c r="BI969" s="82"/>
      <c r="BJ969" s="80"/>
      <c r="BK969" s="81">
        <f t="shared" si="253"/>
        <v>0</v>
      </c>
      <c r="BL969" s="82"/>
      <c r="BM969" s="80"/>
      <c r="BN969" s="81">
        <f t="shared" si="254"/>
        <v>0</v>
      </c>
      <c r="BO969" s="82"/>
    </row>
    <row r="970" spans="1:67" ht="33" hidden="1" customHeight="1" thickBot="1">
      <c r="A970" s="71">
        <v>85985</v>
      </c>
      <c r="B970" s="71" t="s">
        <v>2242</v>
      </c>
      <c r="C970" s="221" t="str">
        <f ca="1">IF(V970&gt;0,IF($C$12=B970,COUNT($C$12:C969,1),""),"")</f>
        <v/>
      </c>
      <c r="D970" s="221" t="str">
        <f ca="1">IF(V970&gt;0,IF($D$12=B970,COUNT($D$12:D969,1),""),"")</f>
        <v/>
      </c>
      <c r="E970" s="221" t="str">
        <f ca="1">IF(V970&gt;0,IF($E$12=B970,COUNT($E$12:E969,1),""),"")</f>
        <v/>
      </c>
      <c r="F970" s="221" t="str">
        <f ca="1">IF(V970&gt;0,IF($F$12=B970,COUNT($F$12:F969,1),""),"")</f>
        <v/>
      </c>
      <c r="G970" s="120"/>
      <c r="H970" s="115">
        <v>180203</v>
      </c>
      <c r="I970" s="798" t="s">
        <v>903</v>
      </c>
      <c r="J970" s="116" t="s">
        <v>153</v>
      </c>
      <c r="K970" s="324">
        <v>26488000</v>
      </c>
      <c r="L970" s="121">
        <v>422101</v>
      </c>
      <c r="M970" s="117" t="s">
        <v>1305</v>
      </c>
      <c r="N970" s="117" t="s">
        <v>153</v>
      </c>
      <c r="O970" s="324">
        <v>6538000</v>
      </c>
      <c r="P970" s="77">
        <f ca="1">SUMIF($W$12:BO970,$P$11,W970:BO970)</f>
        <v>0</v>
      </c>
      <c r="Q970" s="77">
        <f ca="1">SUMIF($W$12:BP970,$P$11,X970:BP970)</f>
        <v>0</v>
      </c>
      <c r="R970" s="77">
        <f ca="1">SUMIF($W$12:BQ970,$P$11,Y970:BQ970)</f>
        <v>0</v>
      </c>
      <c r="S970" s="78">
        <f t="shared" ca="1" si="255"/>
        <v>0</v>
      </c>
      <c r="T970" s="77">
        <f t="shared" ca="1" si="256"/>
        <v>0</v>
      </c>
      <c r="U970" s="77">
        <f t="shared" ca="1" si="258"/>
        <v>0</v>
      </c>
      <c r="V970" s="79">
        <f t="shared" ca="1" si="257"/>
        <v>0</v>
      </c>
      <c r="W970" s="80"/>
      <c r="X970" s="81">
        <f t="shared" si="242"/>
        <v>0</v>
      </c>
      <c r="Y970" s="82"/>
      <c r="Z970" s="80"/>
      <c r="AA970" s="81">
        <f t="shared" si="243"/>
        <v>0</v>
      </c>
      <c r="AB970" s="82"/>
      <c r="AC970" s="80"/>
      <c r="AD970" s="81">
        <f t="shared" si="244"/>
        <v>0</v>
      </c>
      <c r="AE970" s="82"/>
      <c r="AF970" s="80"/>
      <c r="AG970" s="81">
        <f t="shared" si="245"/>
        <v>0</v>
      </c>
      <c r="AH970" s="82"/>
      <c r="AI970" s="80"/>
      <c r="AJ970" s="81">
        <f t="shared" si="246"/>
        <v>0</v>
      </c>
      <c r="AK970" s="82"/>
      <c r="AL970" s="80"/>
      <c r="AM970" s="81">
        <v>0</v>
      </c>
      <c r="AN970" s="82"/>
      <c r="AO970" s="80"/>
      <c r="AP970" s="81">
        <v>0</v>
      </c>
      <c r="AQ970" s="82"/>
      <c r="AR970" s="80"/>
      <c r="AS970" s="81">
        <f t="shared" si="247"/>
        <v>0</v>
      </c>
      <c r="AT970" s="82"/>
      <c r="AU970" s="80"/>
      <c r="AV970" s="81">
        <f t="shared" si="248"/>
        <v>0</v>
      </c>
      <c r="AW970" s="82"/>
      <c r="AX970" s="80"/>
      <c r="AY970" s="81">
        <f t="shared" si="249"/>
        <v>0</v>
      </c>
      <c r="AZ970" s="82"/>
      <c r="BA970" s="80"/>
      <c r="BB970" s="81">
        <f t="shared" si="250"/>
        <v>0</v>
      </c>
      <c r="BC970" s="82"/>
      <c r="BD970" s="80"/>
      <c r="BE970" s="81">
        <f t="shared" si="251"/>
        <v>0</v>
      </c>
      <c r="BF970" s="82"/>
      <c r="BG970" s="80"/>
      <c r="BH970" s="81">
        <f t="shared" si="252"/>
        <v>0</v>
      </c>
      <c r="BI970" s="82"/>
      <c r="BJ970" s="80"/>
      <c r="BK970" s="81">
        <f t="shared" si="253"/>
        <v>0</v>
      </c>
      <c r="BL970" s="82"/>
      <c r="BM970" s="80"/>
      <c r="BN970" s="81">
        <f t="shared" si="254"/>
        <v>0</v>
      </c>
      <c r="BO970" s="82"/>
    </row>
    <row r="971" spans="1:67" ht="33" hidden="1" customHeight="1" thickBot="1">
      <c r="A971" s="71">
        <v>85986</v>
      </c>
      <c r="B971" s="71" t="s">
        <v>2242</v>
      </c>
      <c r="C971" s="221" t="str">
        <f ca="1">IF(V971&gt;0,IF($C$12=B971,COUNT($C$12:C970,1),""),"")</f>
        <v/>
      </c>
      <c r="D971" s="221" t="str">
        <f ca="1">IF(V971&gt;0,IF($D$12=B971,COUNT($D$12:D970,1),""),"")</f>
        <v/>
      </c>
      <c r="E971" s="221" t="str">
        <f ca="1">IF(V971&gt;0,IF($E$12=B971,COUNT($E$12:E970,1),""),"")</f>
        <v/>
      </c>
      <c r="F971" s="221" t="str">
        <f ca="1">IF(V971&gt;0,IF($F$12=B971,COUNT($F$12:F970,1),""),"")</f>
        <v/>
      </c>
      <c r="G971" s="120"/>
      <c r="H971" s="115">
        <v>180203</v>
      </c>
      <c r="I971" s="799"/>
      <c r="J971" s="116"/>
      <c r="K971" s="324">
        <v>26488000</v>
      </c>
      <c r="L971" s="121">
        <v>422102</v>
      </c>
      <c r="M971" s="117" t="s">
        <v>1306</v>
      </c>
      <c r="N971" s="117" t="s">
        <v>153</v>
      </c>
      <c r="O971" s="324">
        <v>6888000</v>
      </c>
      <c r="P971" s="77">
        <f ca="1">SUMIF($W$12:BO971,$P$11,W971:BO971)</f>
        <v>0</v>
      </c>
      <c r="Q971" s="77">
        <f ca="1">SUMIF($W$12:BP971,$P$11,X971:BP971)</f>
        <v>0</v>
      </c>
      <c r="R971" s="77">
        <f ca="1">SUMIF($W$12:BQ971,$P$11,Y971:BQ971)</f>
        <v>0</v>
      </c>
      <c r="S971" s="78">
        <f t="shared" ca="1" si="255"/>
        <v>0</v>
      </c>
      <c r="T971" s="77">
        <f t="shared" ca="1" si="256"/>
        <v>0</v>
      </c>
      <c r="U971" s="77">
        <f t="shared" ca="1" si="258"/>
        <v>0</v>
      </c>
      <c r="V971" s="79">
        <f t="shared" ca="1" si="257"/>
        <v>0</v>
      </c>
      <c r="W971" s="80"/>
      <c r="X971" s="81">
        <f t="shared" si="242"/>
        <v>0</v>
      </c>
      <c r="Y971" s="82"/>
      <c r="Z971" s="80"/>
      <c r="AA971" s="81">
        <f t="shared" si="243"/>
        <v>0</v>
      </c>
      <c r="AB971" s="82"/>
      <c r="AC971" s="80"/>
      <c r="AD971" s="81">
        <f t="shared" si="244"/>
        <v>0</v>
      </c>
      <c r="AE971" s="82"/>
      <c r="AF971" s="80"/>
      <c r="AG971" s="81">
        <f t="shared" si="245"/>
        <v>0</v>
      </c>
      <c r="AH971" s="82"/>
      <c r="AI971" s="80"/>
      <c r="AJ971" s="81">
        <f t="shared" si="246"/>
        <v>0</v>
      </c>
      <c r="AK971" s="82"/>
      <c r="AL971" s="80"/>
      <c r="AM971" s="81">
        <v>0</v>
      </c>
      <c r="AN971" s="82"/>
      <c r="AO971" s="80"/>
      <c r="AP971" s="81">
        <v>0</v>
      </c>
      <c r="AQ971" s="82"/>
      <c r="AR971" s="80"/>
      <c r="AS971" s="81">
        <f t="shared" si="247"/>
        <v>0</v>
      </c>
      <c r="AT971" s="82"/>
      <c r="AU971" s="80"/>
      <c r="AV971" s="81">
        <f t="shared" si="248"/>
        <v>0</v>
      </c>
      <c r="AW971" s="82"/>
      <c r="AX971" s="80"/>
      <c r="AY971" s="81">
        <f t="shared" si="249"/>
        <v>0</v>
      </c>
      <c r="AZ971" s="82"/>
      <c r="BA971" s="80"/>
      <c r="BB971" s="81">
        <f t="shared" si="250"/>
        <v>0</v>
      </c>
      <c r="BC971" s="82"/>
      <c r="BD971" s="80"/>
      <c r="BE971" s="81">
        <f t="shared" si="251"/>
        <v>0</v>
      </c>
      <c r="BF971" s="82"/>
      <c r="BG971" s="80"/>
      <c r="BH971" s="81">
        <f t="shared" si="252"/>
        <v>0</v>
      </c>
      <c r="BI971" s="82"/>
      <c r="BJ971" s="80"/>
      <c r="BK971" s="81">
        <f t="shared" si="253"/>
        <v>0</v>
      </c>
      <c r="BL971" s="82"/>
      <c r="BM971" s="80"/>
      <c r="BN971" s="81">
        <f t="shared" si="254"/>
        <v>0</v>
      </c>
      <c r="BO971" s="82"/>
    </row>
    <row r="972" spans="1:67" ht="33" hidden="1" customHeight="1" thickBot="1">
      <c r="A972" s="71">
        <v>85987</v>
      </c>
      <c r="B972" s="71" t="s">
        <v>2242</v>
      </c>
      <c r="C972" s="221" t="str">
        <f ca="1">IF(V972&gt;0,IF($C$12=B972,COUNT($C$12:C971,1),""),"")</f>
        <v/>
      </c>
      <c r="D972" s="221" t="str">
        <f ca="1">IF(V972&gt;0,IF($D$12=B972,COUNT($D$12:D971,1),""),"")</f>
        <v/>
      </c>
      <c r="E972" s="221" t="str">
        <f ca="1">IF(V972&gt;0,IF($E$12=B972,COUNT($E$12:E971,1),""),"")</f>
        <v/>
      </c>
      <c r="F972" s="221" t="str">
        <f ca="1">IF(V972&gt;0,IF($F$12=B972,COUNT($F$12:F971,1),""),"")</f>
        <v/>
      </c>
      <c r="G972" s="120"/>
      <c r="H972" s="115">
        <v>180204</v>
      </c>
      <c r="I972" s="798" t="s">
        <v>904</v>
      </c>
      <c r="J972" s="116" t="s">
        <v>153</v>
      </c>
      <c r="K972" s="324">
        <v>34056000</v>
      </c>
      <c r="L972" s="121">
        <v>422101</v>
      </c>
      <c r="M972" s="117" t="s">
        <v>1305</v>
      </c>
      <c r="N972" s="117" t="s">
        <v>153</v>
      </c>
      <c r="O972" s="324">
        <v>6538000</v>
      </c>
      <c r="P972" s="77">
        <f ca="1">SUMIF($W$12:BO972,$P$11,W972:BO972)</f>
        <v>0</v>
      </c>
      <c r="Q972" s="77">
        <f ca="1">SUMIF($W$12:BP972,$P$11,X972:BP972)</f>
        <v>0</v>
      </c>
      <c r="R972" s="77">
        <f ca="1">SUMIF($W$12:BQ972,$P$11,Y972:BQ972)</f>
        <v>0</v>
      </c>
      <c r="S972" s="78">
        <f t="shared" ca="1" si="255"/>
        <v>0</v>
      </c>
      <c r="T972" s="77">
        <f t="shared" ca="1" si="256"/>
        <v>0</v>
      </c>
      <c r="U972" s="77">
        <f t="shared" ca="1" si="258"/>
        <v>0</v>
      </c>
      <c r="V972" s="79">
        <f t="shared" ca="1" si="257"/>
        <v>0</v>
      </c>
      <c r="W972" s="80"/>
      <c r="X972" s="81">
        <f t="shared" si="242"/>
        <v>0</v>
      </c>
      <c r="Y972" s="82"/>
      <c r="Z972" s="80"/>
      <c r="AA972" s="81">
        <f t="shared" si="243"/>
        <v>0</v>
      </c>
      <c r="AB972" s="82"/>
      <c r="AC972" s="80"/>
      <c r="AD972" s="81">
        <f t="shared" si="244"/>
        <v>0</v>
      </c>
      <c r="AE972" s="82"/>
      <c r="AF972" s="80"/>
      <c r="AG972" s="81">
        <f t="shared" si="245"/>
        <v>0</v>
      </c>
      <c r="AH972" s="82"/>
      <c r="AI972" s="80"/>
      <c r="AJ972" s="81">
        <f t="shared" si="246"/>
        <v>0</v>
      </c>
      <c r="AK972" s="82"/>
      <c r="AL972" s="80"/>
      <c r="AM972" s="81">
        <v>0</v>
      </c>
      <c r="AN972" s="82"/>
      <c r="AO972" s="80"/>
      <c r="AP972" s="81">
        <v>0</v>
      </c>
      <c r="AQ972" s="82"/>
      <c r="AR972" s="80"/>
      <c r="AS972" s="81">
        <f t="shared" si="247"/>
        <v>0</v>
      </c>
      <c r="AT972" s="82"/>
      <c r="AU972" s="80"/>
      <c r="AV972" s="81">
        <f t="shared" si="248"/>
        <v>0</v>
      </c>
      <c r="AW972" s="82"/>
      <c r="AX972" s="80"/>
      <c r="AY972" s="81">
        <f t="shared" si="249"/>
        <v>0</v>
      </c>
      <c r="AZ972" s="82"/>
      <c r="BA972" s="80"/>
      <c r="BB972" s="81">
        <f t="shared" si="250"/>
        <v>0</v>
      </c>
      <c r="BC972" s="82"/>
      <c r="BD972" s="80"/>
      <c r="BE972" s="81">
        <f t="shared" si="251"/>
        <v>0</v>
      </c>
      <c r="BF972" s="82"/>
      <c r="BG972" s="80"/>
      <c r="BH972" s="81">
        <f t="shared" si="252"/>
        <v>0</v>
      </c>
      <c r="BI972" s="82"/>
      <c r="BJ972" s="80"/>
      <c r="BK972" s="81">
        <f t="shared" si="253"/>
        <v>0</v>
      </c>
      <c r="BL972" s="82"/>
      <c r="BM972" s="80"/>
      <c r="BN972" s="81">
        <f t="shared" si="254"/>
        <v>0</v>
      </c>
      <c r="BO972" s="82"/>
    </row>
    <row r="973" spans="1:67" ht="33" hidden="1" customHeight="1" thickBot="1">
      <c r="A973" s="71">
        <v>85988</v>
      </c>
      <c r="B973" s="71" t="s">
        <v>2242</v>
      </c>
      <c r="C973" s="221" t="str">
        <f ca="1">IF(V973&gt;0,IF($C$12=B973,COUNT($C$12:C972,1),""),"")</f>
        <v/>
      </c>
      <c r="D973" s="221" t="str">
        <f ca="1">IF(V973&gt;0,IF($D$12=B973,COUNT($D$12:D972,1),""),"")</f>
        <v/>
      </c>
      <c r="E973" s="221" t="str">
        <f ca="1">IF(V973&gt;0,IF($E$12=B973,COUNT($E$12:E972,1),""),"")</f>
        <v/>
      </c>
      <c r="F973" s="221" t="str">
        <f ca="1">IF(V973&gt;0,IF($F$12=B973,COUNT($F$12:F972,1),""),"")</f>
        <v/>
      </c>
      <c r="G973" s="120"/>
      <c r="H973" s="115">
        <v>180204</v>
      </c>
      <c r="I973" s="799"/>
      <c r="J973" s="116"/>
      <c r="K973" s="324">
        <v>34056000</v>
      </c>
      <c r="L973" s="121">
        <v>422102</v>
      </c>
      <c r="M973" s="117" t="s">
        <v>1306</v>
      </c>
      <c r="N973" s="117" t="s">
        <v>153</v>
      </c>
      <c r="O973" s="324">
        <v>6888000</v>
      </c>
      <c r="P973" s="77">
        <f ca="1">SUMIF($W$12:BO973,$P$11,W973:BO973)</f>
        <v>0</v>
      </c>
      <c r="Q973" s="77">
        <f ca="1">SUMIF($W$12:BP973,$P$11,X973:BP973)</f>
        <v>0</v>
      </c>
      <c r="R973" s="77">
        <f ca="1">SUMIF($W$12:BQ973,$P$11,Y973:BQ973)</f>
        <v>0</v>
      </c>
      <c r="S973" s="78">
        <f t="shared" ca="1" si="255"/>
        <v>0</v>
      </c>
      <c r="T973" s="77">
        <f t="shared" ca="1" si="256"/>
        <v>0</v>
      </c>
      <c r="U973" s="77">
        <f t="shared" ca="1" si="258"/>
        <v>0</v>
      </c>
      <c r="V973" s="79">
        <f t="shared" ca="1" si="257"/>
        <v>0</v>
      </c>
      <c r="W973" s="80"/>
      <c r="X973" s="81">
        <f t="shared" si="242"/>
        <v>0</v>
      </c>
      <c r="Y973" s="82"/>
      <c r="Z973" s="80"/>
      <c r="AA973" s="81">
        <f t="shared" si="243"/>
        <v>0</v>
      </c>
      <c r="AB973" s="82"/>
      <c r="AC973" s="80"/>
      <c r="AD973" s="81">
        <f t="shared" si="244"/>
        <v>0</v>
      </c>
      <c r="AE973" s="82"/>
      <c r="AF973" s="80"/>
      <c r="AG973" s="81">
        <f t="shared" si="245"/>
        <v>0</v>
      </c>
      <c r="AH973" s="82"/>
      <c r="AI973" s="80"/>
      <c r="AJ973" s="81">
        <f t="shared" si="246"/>
        <v>0</v>
      </c>
      <c r="AK973" s="82"/>
      <c r="AL973" s="80"/>
      <c r="AM973" s="81">
        <v>0</v>
      </c>
      <c r="AN973" s="82"/>
      <c r="AO973" s="80"/>
      <c r="AP973" s="81">
        <v>0</v>
      </c>
      <c r="AQ973" s="82"/>
      <c r="AR973" s="80"/>
      <c r="AS973" s="81">
        <f t="shared" si="247"/>
        <v>0</v>
      </c>
      <c r="AT973" s="82"/>
      <c r="AU973" s="80"/>
      <c r="AV973" s="81">
        <f t="shared" si="248"/>
        <v>0</v>
      </c>
      <c r="AW973" s="82"/>
      <c r="AX973" s="80"/>
      <c r="AY973" s="81">
        <f t="shared" si="249"/>
        <v>0</v>
      </c>
      <c r="AZ973" s="82"/>
      <c r="BA973" s="80"/>
      <c r="BB973" s="81">
        <f t="shared" si="250"/>
        <v>0</v>
      </c>
      <c r="BC973" s="82"/>
      <c r="BD973" s="80"/>
      <c r="BE973" s="81">
        <f t="shared" si="251"/>
        <v>0</v>
      </c>
      <c r="BF973" s="82"/>
      <c r="BG973" s="80"/>
      <c r="BH973" s="81">
        <f t="shared" si="252"/>
        <v>0</v>
      </c>
      <c r="BI973" s="82"/>
      <c r="BJ973" s="80"/>
      <c r="BK973" s="81">
        <f t="shared" si="253"/>
        <v>0</v>
      </c>
      <c r="BL973" s="82"/>
      <c r="BM973" s="80"/>
      <c r="BN973" s="81">
        <f t="shared" si="254"/>
        <v>0</v>
      </c>
      <c r="BO973" s="82"/>
    </row>
    <row r="974" spans="1:67" ht="33" hidden="1" customHeight="1" thickBot="1">
      <c r="A974" s="71">
        <v>85989</v>
      </c>
      <c r="B974" s="71" t="s">
        <v>2242</v>
      </c>
      <c r="C974" s="221" t="str">
        <f ca="1">IF(V974&gt;0,IF($C$12=B974,COUNT($C$12:C973,1),""),"")</f>
        <v/>
      </c>
      <c r="D974" s="221" t="str">
        <f ca="1">IF(V974&gt;0,IF($D$12=B974,COUNT($D$12:D973,1),""),"")</f>
        <v/>
      </c>
      <c r="E974" s="221" t="str">
        <f ca="1">IF(V974&gt;0,IF($E$12=B974,COUNT($E$12:E973,1),""),"")</f>
        <v/>
      </c>
      <c r="F974" s="221" t="str">
        <f ca="1">IF(V974&gt;0,IF($F$12=B974,COUNT($F$12:F973,1),""),"")</f>
        <v/>
      </c>
      <c r="G974" s="120"/>
      <c r="H974" s="115">
        <v>180205</v>
      </c>
      <c r="I974" s="798" t="s">
        <v>905</v>
      </c>
      <c r="J974" s="116" t="s">
        <v>153</v>
      </c>
      <c r="K974" s="324">
        <v>31534000</v>
      </c>
      <c r="L974" s="121">
        <v>422101</v>
      </c>
      <c r="M974" s="117" t="s">
        <v>1305</v>
      </c>
      <c r="N974" s="117" t="s">
        <v>153</v>
      </c>
      <c r="O974" s="324">
        <v>6538000</v>
      </c>
      <c r="P974" s="77">
        <f ca="1">SUMIF($W$12:BO974,$P$11,W974:BO974)</f>
        <v>0</v>
      </c>
      <c r="Q974" s="77">
        <f ca="1">SUMIF($W$12:BP974,$P$11,X974:BP974)</f>
        <v>0</v>
      </c>
      <c r="R974" s="77">
        <f ca="1">SUMIF($W$12:BQ974,$P$11,Y974:BQ974)</f>
        <v>0</v>
      </c>
      <c r="S974" s="78">
        <f t="shared" ca="1" si="255"/>
        <v>0</v>
      </c>
      <c r="T974" s="77">
        <f t="shared" ca="1" si="256"/>
        <v>0</v>
      </c>
      <c r="U974" s="77">
        <f t="shared" ca="1" si="258"/>
        <v>0</v>
      </c>
      <c r="V974" s="79">
        <f t="shared" ca="1" si="257"/>
        <v>0</v>
      </c>
      <c r="W974" s="80"/>
      <c r="X974" s="81">
        <f t="shared" ref="X974:X1037" si="259">W974</f>
        <v>0</v>
      </c>
      <c r="Y974" s="82"/>
      <c r="Z974" s="80"/>
      <c r="AA974" s="81">
        <f t="shared" ref="AA974:AA1037" si="260">Z974</f>
        <v>0</v>
      </c>
      <c r="AB974" s="82"/>
      <c r="AC974" s="80"/>
      <c r="AD974" s="81">
        <f t="shared" ref="AD974:AD1037" si="261">AC974</f>
        <v>0</v>
      </c>
      <c r="AE974" s="82"/>
      <c r="AF974" s="80"/>
      <c r="AG974" s="81">
        <f t="shared" ref="AG974:AG1037" si="262">AF974</f>
        <v>0</v>
      </c>
      <c r="AH974" s="82"/>
      <c r="AI974" s="80"/>
      <c r="AJ974" s="81">
        <f t="shared" ref="AJ974:AJ1037" si="263">AI974</f>
        <v>0</v>
      </c>
      <c r="AK974" s="82"/>
      <c r="AL974" s="80"/>
      <c r="AM974" s="81">
        <v>0</v>
      </c>
      <c r="AN974" s="82"/>
      <c r="AO974" s="80"/>
      <c r="AP974" s="81">
        <v>0</v>
      </c>
      <c r="AQ974" s="82"/>
      <c r="AR974" s="80"/>
      <c r="AS974" s="81">
        <f t="shared" ref="AS974:AS1037" si="264">AR974</f>
        <v>0</v>
      </c>
      <c r="AT974" s="82"/>
      <c r="AU974" s="80"/>
      <c r="AV974" s="81">
        <f t="shared" ref="AV974:AV1037" si="265">AU974</f>
        <v>0</v>
      </c>
      <c r="AW974" s="82"/>
      <c r="AX974" s="80"/>
      <c r="AY974" s="81">
        <f t="shared" ref="AY974:AY1037" si="266">AX974</f>
        <v>0</v>
      </c>
      <c r="AZ974" s="82"/>
      <c r="BA974" s="80"/>
      <c r="BB974" s="81">
        <f t="shared" ref="BB974:BB1037" si="267">BA974</f>
        <v>0</v>
      </c>
      <c r="BC974" s="82"/>
      <c r="BD974" s="80"/>
      <c r="BE974" s="81">
        <f t="shared" ref="BE974:BE1037" si="268">BD974</f>
        <v>0</v>
      </c>
      <c r="BF974" s="82"/>
      <c r="BG974" s="80"/>
      <c r="BH974" s="81">
        <f t="shared" ref="BH974:BH1037" si="269">BG974</f>
        <v>0</v>
      </c>
      <c r="BI974" s="82"/>
      <c r="BJ974" s="80"/>
      <c r="BK974" s="81">
        <f t="shared" ref="BK974:BK1037" si="270">BJ974</f>
        <v>0</v>
      </c>
      <c r="BL974" s="82"/>
      <c r="BM974" s="80"/>
      <c r="BN974" s="81">
        <f t="shared" ref="BN974:BN1037" si="271">BM974</f>
        <v>0</v>
      </c>
      <c r="BO974" s="82"/>
    </row>
    <row r="975" spans="1:67" ht="33" hidden="1" customHeight="1" thickBot="1">
      <c r="A975" s="71">
        <v>85990</v>
      </c>
      <c r="B975" s="71" t="s">
        <v>2242</v>
      </c>
      <c r="C975" s="221" t="str">
        <f ca="1">IF(V975&gt;0,IF($C$12=B975,COUNT($C$12:C974,1),""),"")</f>
        <v/>
      </c>
      <c r="D975" s="221" t="str">
        <f ca="1">IF(V975&gt;0,IF($D$12=B975,COUNT($D$12:D974,1),""),"")</f>
        <v/>
      </c>
      <c r="E975" s="221" t="str">
        <f ca="1">IF(V975&gt;0,IF($E$12=B975,COUNT($E$12:E974,1),""),"")</f>
        <v/>
      </c>
      <c r="F975" s="221" t="str">
        <f ca="1">IF(V975&gt;0,IF($F$12=B975,COUNT($F$12:F974,1),""),"")</f>
        <v/>
      </c>
      <c r="G975" s="120"/>
      <c r="H975" s="115">
        <v>180205</v>
      </c>
      <c r="I975" s="799"/>
      <c r="J975" s="116"/>
      <c r="K975" s="324">
        <v>31534000</v>
      </c>
      <c r="L975" s="121">
        <v>422102</v>
      </c>
      <c r="M975" s="117" t="s">
        <v>1306</v>
      </c>
      <c r="N975" s="117" t="s">
        <v>153</v>
      </c>
      <c r="O975" s="324">
        <v>6888000</v>
      </c>
      <c r="P975" s="77">
        <f ca="1">SUMIF($W$12:BO975,$P$11,W975:BO975)</f>
        <v>0</v>
      </c>
      <c r="Q975" s="77">
        <f ca="1">SUMIF($W$12:BP975,$P$11,X975:BP975)</f>
        <v>0</v>
      </c>
      <c r="R975" s="77">
        <f ca="1">SUMIF($W$12:BQ975,$P$11,Y975:BQ975)</f>
        <v>0</v>
      </c>
      <c r="S975" s="78">
        <f t="shared" ca="1" si="255"/>
        <v>0</v>
      </c>
      <c r="T975" s="77">
        <f t="shared" ca="1" si="256"/>
        <v>0</v>
      </c>
      <c r="U975" s="77">
        <f t="shared" ca="1" si="258"/>
        <v>0</v>
      </c>
      <c r="V975" s="79">
        <f t="shared" ca="1" si="257"/>
        <v>0</v>
      </c>
      <c r="W975" s="80"/>
      <c r="X975" s="81">
        <f t="shared" si="259"/>
        <v>0</v>
      </c>
      <c r="Y975" s="82"/>
      <c r="Z975" s="80"/>
      <c r="AA975" s="81">
        <f t="shared" si="260"/>
        <v>0</v>
      </c>
      <c r="AB975" s="82"/>
      <c r="AC975" s="80"/>
      <c r="AD975" s="81">
        <f t="shared" si="261"/>
        <v>0</v>
      </c>
      <c r="AE975" s="82"/>
      <c r="AF975" s="80"/>
      <c r="AG975" s="81">
        <f t="shared" si="262"/>
        <v>0</v>
      </c>
      <c r="AH975" s="82"/>
      <c r="AI975" s="80"/>
      <c r="AJ975" s="81">
        <f t="shared" si="263"/>
        <v>0</v>
      </c>
      <c r="AK975" s="82"/>
      <c r="AL975" s="80"/>
      <c r="AM975" s="81">
        <v>0</v>
      </c>
      <c r="AN975" s="82"/>
      <c r="AO975" s="80"/>
      <c r="AP975" s="81">
        <v>0</v>
      </c>
      <c r="AQ975" s="82"/>
      <c r="AR975" s="80"/>
      <c r="AS975" s="81">
        <f t="shared" si="264"/>
        <v>0</v>
      </c>
      <c r="AT975" s="82"/>
      <c r="AU975" s="80"/>
      <c r="AV975" s="81">
        <f t="shared" si="265"/>
        <v>0</v>
      </c>
      <c r="AW975" s="82"/>
      <c r="AX975" s="80"/>
      <c r="AY975" s="81">
        <f t="shared" si="266"/>
        <v>0</v>
      </c>
      <c r="AZ975" s="82"/>
      <c r="BA975" s="80"/>
      <c r="BB975" s="81">
        <f t="shared" si="267"/>
        <v>0</v>
      </c>
      <c r="BC975" s="82"/>
      <c r="BD975" s="80"/>
      <c r="BE975" s="81">
        <f t="shared" si="268"/>
        <v>0</v>
      </c>
      <c r="BF975" s="82"/>
      <c r="BG975" s="80"/>
      <c r="BH975" s="81">
        <f t="shared" si="269"/>
        <v>0</v>
      </c>
      <c r="BI975" s="82"/>
      <c r="BJ975" s="80"/>
      <c r="BK975" s="81">
        <f t="shared" si="270"/>
        <v>0</v>
      </c>
      <c r="BL975" s="82"/>
      <c r="BM975" s="80"/>
      <c r="BN975" s="81">
        <f t="shared" si="271"/>
        <v>0</v>
      </c>
      <c r="BO975" s="82"/>
    </row>
    <row r="976" spans="1:67" ht="33" hidden="1" customHeight="1" thickBot="1">
      <c r="A976" s="71">
        <v>85991</v>
      </c>
      <c r="B976" s="71" t="s">
        <v>2242</v>
      </c>
      <c r="C976" s="221" t="str">
        <f ca="1">IF(V976&gt;0,IF($C$12=B976,COUNT($C$12:C975,1),""),"")</f>
        <v/>
      </c>
      <c r="D976" s="221" t="str">
        <f ca="1">IF(V976&gt;0,IF($D$12=B976,COUNT($D$12:D975,1),""),"")</f>
        <v/>
      </c>
      <c r="E976" s="221" t="str">
        <f ca="1">IF(V976&gt;0,IF($E$12=B976,COUNT($E$12:E975,1),""),"")</f>
        <v/>
      </c>
      <c r="F976" s="221" t="str">
        <f ca="1">IF(V976&gt;0,IF($F$12=B976,COUNT($F$12:F975,1),""),"")</f>
        <v/>
      </c>
      <c r="G976" s="120"/>
      <c r="H976" s="115">
        <v>180206</v>
      </c>
      <c r="I976" s="798" t="s">
        <v>906</v>
      </c>
      <c r="J976" s="116" t="s">
        <v>153</v>
      </c>
      <c r="K976" s="324">
        <v>34056000</v>
      </c>
      <c r="L976" s="121">
        <v>422101</v>
      </c>
      <c r="M976" s="117" t="s">
        <v>1305</v>
      </c>
      <c r="N976" s="117" t="s">
        <v>153</v>
      </c>
      <c r="O976" s="324">
        <v>6538000</v>
      </c>
      <c r="P976" s="77">
        <f ca="1">SUMIF($W$12:BO976,$P$11,W976:BO976)</f>
        <v>0</v>
      </c>
      <c r="Q976" s="77">
        <f ca="1">SUMIF($W$12:BP976,$P$11,X976:BP976)</f>
        <v>0</v>
      </c>
      <c r="R976" s="77">
        <f ca="1">SUMIF($W$12:BQ976,$P$11,Y976:BQ976)</f>
        <v>0</v>
      </c>
      <c r="S976" s="78">
        <f t="shared" ca="1" si="255"/>
        <v>0</v>
      </c>
      <c r="T976" s="77">
        <f t="shared" ca="1" si="256"/>
        <v>0</v>
      </c>
      <c r="U976" s="77">
        <f t="shared" ca="1" si="258"/>
        <v>0</v>
      </c>
      <c r="V976" s="79">
        <f t="shared" ca="1" si="257"/>
        <v>0</v>
      </c>
      <c r="W976" s="80"/>
      <c r="X976" s="81">
        <f t="shared" si="259"/>
        <v>0</v>
      </c>
      <c r="Y976" s="82"/>
      <c r="Z976" s="80"/>
      <c r="AA976" s="81">
        <f t="shared" si="260"/>
        <v>0</v>
      </c>
      <c r="AB976" s="82"/>
      <c r="AC976" s="80"/>
      <c r="AD976" s="81">
        <f t="shared" si="261"/>
        <v>0</v>
      </c>
      <c r="AE976" s="82"/>
      <c r="AF976" s="80"/>
      <c r="AG976" s="81">
        <f t="shared" si="262"/>
        <v>0</v>
      </c>
      <c r="AH976" s="82"/>
      <c r="AI976" s="80"/>
      <c r="AJ976" s="81">
        <f t="shared" si="263"/>
        <v>0</v>
      </c>
      <c r="AK976" s="82"/>
      <c r="AL976" s="80"/>
      <c r="AM976" s="81">
        <v>0</v>
      </c>
      <c r="AN976" s="82"/>
      <c r="AO976" s="80"/>
      <c r="AP976" s="81">
        <v>0</v>
      </c>
      <c r="AQ976" s="82"/>
      <c r="AR976" s="80"/>
      <c r="AS976" s="81">
        <f t="shared" si="264"/>
        <v>0</v>
      </c>
      <c r="AT976" s="82"/>
      <c r="AU976" s="80"/>
      <c r="AV976" s="81">
        <f t="shared" si="265"/>
        <v>0</v>
      </c>
      <c r="AW976" s="82"/>
      <c r="AX976" s="80"/>
      <c r="AY976" s="81">
        <f t="shared" si="266"/>
        <v>0</v>
      </c>
      <c r="AZ976" s="82"/>
      <c r="BA976" s="80"/>
      <c r="BB976" s="81">
        <f t="shared" si="267"/>
        <v>0</v>
      </c>
      <c r="BC976" s="82"/>
      <c r="BD976" s="80"/>
      <c r="BE976" s="81">
        <f t="shared" si="268"/>
        <v>0</v>
      </c>
      <c r="BF976" s="82"/>
      <c r="BG976" s="80"/>
      <c r="BH976" s="81">
        <f t="shared" si="269"/>
        <v>0</v>
      </c>
      <c r="BI976" s="82"/>
      <c r="BJ976" s="80"/>
      <c r="BK976" s="81">
        <f t="shared" si="270"/>
        <v>0</v>
      </c>
      <c r="BL976" s="82"/>
      <c r="BM976" s="80"/>
      <c r="BN976" s="81">
        <f t="shared" si="271"/>
        <v>0</v>
      </c>
      <c r="BO976" s="82"/>
    </row>
    <row r="977" spans="1:67" ht="33" hidden="1" customHeight="1" thickBot="1">
      <c r="A977" s="71">
        <v>85992</v>
      </c>
      <c r="B977" s="71" t="s">
        <v>2242</v>
      </c>
      <c r="C977" s="221" t="str">
        <f ca="1">IF(V977&gt;0,IF($C$12=B977,COUNT($C$12:C976,1),""),"")</f>
        <v/>
      </c>
      <c r="D977" s="221" t="str">
        <f ca="1">IF(V977&gt;0,IF($D$12=B977,COUNT($D$12:D976,1),""),"")</f>
        <v/>
      </c>
      <c r="E977" s="221" t="str">
        <f ca="1">IF(V977&gt;0,IF($E$12=B977,COUNT($E$12:E976,1),""),"")</f>
        <v/>
      </c>
      <c r="F977" s="221" t="str">
        <f ca="1">IF(V977&gt;0,IF($F$12=B977,COUNT($F$12:F976,1),""),"")</f>
        <v/>
      </c>
      <c r="G977" s="120"/>
      <c r="H977" s="115">
        <v>180206</v>
      </c>
      <c r="I977" s="799"/>
      <c r="J977" s="116"/>
      <c r="K977" s="324">
        <v>34056000</v>
      </c>
      <c r="L977" s="121">
        <v>422102</v>
      </c>
      <c r="M977" s="117" t="s">
        <v>1306</v>
      </c>
      <c r="N977" s="117" t="s">
        <v>153</v>
      </c>
      <c r="O977" s="324">
        <v>6888000</v>
      </c>
      <c r="P977" s="77">
        <f ca="1">SUMIF($W$12:BO977,$P$11,W977:BO977)</f>
        <v>0</v>
      </c>
      <c r="Q977" s="77">
        <f ca="1">SUMIF($W$12:BP977,$P$11,X977:BP977)</f>
        <v>0</v>
      </c>
      <c r="R977" s="77">
        <f ca="1">SUMIF($W$12:BQ977,$P$11,Y977:BQ977)</f>
        <v>0</v>
      </c>
      <c r="S977" s="78">
        <f t="shared" ca="1" si="255"/>
        <v>0</v>
      </c>
      <c r="T977" s="77">
        <f t="shared" ca="1" si="256"/>
        <v>0</v>
      </c>
      <c r="U977" s="77">
        <f t="shared" ca="1" si="258"/>
        <v>0</v>
      </c>
      <c r="V977" s="79">
        <f t="shared" ca="1" si="257"/>
        <v>0</v>
      </c>
      <c r="W977" s="80"/>
      <c r="X977" s="81">
        <f t="shared" si="259"/>
        <v>0</v>
      </c>
      <c r="Y977" s="82"/>
      <c r="Z977" s="80"/>
      <c r="AA977" s="81">
        <f t="shared" si="260"/>
        <v>0</v>
      </c>
      <c r="AB977" s="82"/>
      <c r="AC977" s="80"/>
      <c r="AD977" s="81">
        <f t="shared" si="261"/>
        <v>0</v>
      </c>
      <c r="AE977" s="82"/>
      <c r="AF977" s="80"/>
      <c r="AG977" s="81">
        <f t="shared" si="262"/>
        <v>0</v>
      </c>
      <c r="AH977" s="82"/>
      <c r="AI977" s="80"/>
      <c r="AJ977" s="81">
        <f t="shared" si="263"/>
        <v>0</v>
      </c>
      <c r="AK977" s="82"/>
      <c r="AL977" s="80"/>
      <c r="AM977" s="81">
        <v>0</v>
      </c>
      <c r="AN977" s="82"/>
      <c r="AO977" s="80"/>
      <c r="AP977" s="81">
        <v>0</v>
      </c>
      <c r="AQ977" s="82"/>
      <c r="AR977" s="80"/>
      <c r="AS977" s="81">
        <f t="shared" si="264"/>
        <v>0</v>
      </c>
      <c r="AT977" s="82"/>
      <c r="AU977" s="80"/>
      <c r="AV977" s="81">
        <f t="shared" si="265"/>
        <v>0</v>
      </c>
      <c r="AW977" s="82"/>
      <c r="AX977" s="80"/>
      <c r="AY977" s="81">
        <f t="shared" si="266"/>
        <v>0</v>
      </c>
      <c r="AZ977" s="82"/>
      <c r="BA977" s="80"/>
      <c r="BB977" s="81">
        <f t="shared" si="267"/>
        <v>0</v>
      </c>
      <c r="BC977" s="82"/>
      <c r="BD977" s="80"/>
      <c r="BE977" s="81">
        <f t="shared" si="268"/>
        <v>0</v>
      </c>
      <c r="BF977" s="82"/>
      <c r="BG977" s="80"/>
      <c r="BH977" s="81">
        <f t="shared" si="269"/>
        <v>0</v>
      </c>
      <c r="BI977" s="82"/>
      <c r="BJ977" s="80"/>
      <c r="BK977" s="81">
        <f t="shared" si="270"/>
        <v>0</v>
      </c>
      <c r="BL977" s="82"/>
      <c r="BM977" s="80"/>
      <c r="BN977" s="81">
        <f t="shared" si="271"/>
        <v>0</v>
      </c>
      <c r="BO977" s="82"/>
    </row>
    <row r="978" spans="1:67" ht="33" hidden="1" customHeight="1" thickBot="1">
      <c r="A978" s="71">
        <v>85993</v>
      </c>
      <c r="B978" s="71" t="s">
        <v>2242</v>
      </c>
      <c r="C978" s="221" t="str">
        <f ca="1">IF(V978&gt;0,IF($C$12=B978,COUNT($C$12:C977,1),""),"")</f>
        <v/>
      </c>
      <c r="D978" s="221" t="str">
        <f ca="1">IF(V978&gt;0,IF($D$12=B978,COUNT($D$12:D977,1),""),"")</f>
        <v/>
      </c>
      <c r="E978" s="221" t="str">
        <f ca="1">IF(V978&gt;0,IF($E$12=B978,COUNT($E$12:E977,1),""),"")</f>
        <v/>
      </c>
      <c r="F978" s="221" t="str">
        <f ca="1">IF(V978&gt;0,IF($F$12=B978,COUNT($F$12:F977,1),""),"")</f>
        <v/>
      </c>
      <c r="G978" s="120"/>
      <c r="H978" s="115">
        <v>180207</v>
      </c>
      <c r="I978" s="798" t="s">
        <v>907</v>
      </c>
      <c r="J978" s="116" t="s">
        <v>153</v>
      </c>
      <c r="K978" s="324">
        <v>35318000</v>
      </c>
      <c r="L978" s="121">
        <v>422101</v>
      </c>
      <c r="M978" s="117" t="s">
        <v>1305</v>
      </c>
      <c r="N978" s="117" t="s">
        <v>153</v>
      </c>
      <c r="O978" s="324">
        <v>6538000</v>
      </c>
      <c r="P978" s="77">
        <f ca="1">SUMIF($W$12:BO978,$P$11,W978:BO978)</f>
        <v>0</v>
      </c>
      <c r="Q978" s="77">
        <f ca="1">SUMIF($W$12:BP978,$P$11,X978:BP978)</f>
        <v>0</v>
      </c>
      <c r="R978" s="77">
        <f ca="1">SUMIF($W$12:BQ978,$P$11,Y978:BQ978)</f>
        <v>0</v>
      </c>
      <c r="S978" s="78">
        <f t="shared" ca="1" si="255"/>
        <v>0</v>
      </c>
      <c r="T978" s="77">
        <f t="shared" ca="1" si="256"/>
        <v>0</v>
      </c>
      <c r="U978" s="77">
        <f t="shared" ca="1" si="258"/>
        <v>0</v>
      </c>
      <c r="V978" s="79">
        <f t="shared" ca="1" si="257"/>
        <v>0</v>
      </c>
      <c r="W978" s="80"/>
      <c r="X978" s="81">
        <f t="shared" si="259"/>
        <v>0</v>
      </c>
      <c r="Y978" s="82"/>
      <c r="Z978" s="80"/>
      <c r="AA978" s="81">
        <f t="shared" si="260"/>
        <v>0</v>
      </c>
      <c r="AB978" s="82"/>
      <c r="AC978" s="80"/>
      <c r="AD978" s="81">
        <f t="shared" si="261"/>
        <v>0</v>
      </c>
      <c r="AE978" s="82"/>
      <c r="AF978" s="80"/>
      <c r="AG978" s="81">
        <f t="shared" si="262"/>
        <v>0</v>
      </c>
      <c r="AH978" s="82"/>
      <c r="AI978" s="80"/>
      <c r="AJ978" s="81">
        <f t="shared" si="263"/>
        <v>0</v>
      </c>
      <c r="AK978" s="82"/>
      <c r="AL978" s="80"/>
      <c r="AM978" s="81">
        <v>0</v>
      </c>
      <c r="AN978" s="82"/>
      <c r="AO978" s="80"/>
      <c r="AP978" s="81">
        <v>0</v>
      </c>
      <c r="AQ978" s="82"/>
      <c r="AR978" s="80"/>
      <c r="AS978" s="81">
        <f t="shared" si="264"/>
        <v>0</v>
      </c>
      <c r="AT978" s="82"/>
      <c r="AU978" s="80"/>
      <c r="AV978" s="81">
        <f t="shared" si="265"/>
        <v>0</v>
      </c>
      <c r="AW978" s="82"/>
      <c r="AX978" s="80"/>
      <c r="AY978" s="81">
        <f t="shared" si="266"/>
        <v>0</v>
      </c>
      <c r="AZ978" s="82"/>
      <c r="BA978" s="80"/>
      <c r="BB978" s="81">
        <f t="shared" si="267"/>
        <v>0</v>
      </c>
      <c r="BC978" s="82"/>
      <c r="BD978" s="80"/>
      <c r="BE978" s="81">
        <f t="shared" si="268"/>
        <v>0</v>
      </c>
      <c r="BF978" s="82"/>
      <c r="BG978" s="80"/>
      <c r="BH978" s="81">
        <f t="shared" si="269"/>
        <v>0</v>
      </c>
      <c r="BI978" s="82"/>
      <c r="BJ978" s="80"/>
      <c r="BK978" s="81">
        <f t="shared" si="270"/>
        <v>0</v>
      </c>
      <c r="BL978" s="82"/>
      <c r="BM978" s="80"/>
      <c r="BN978" s="81">
        <f t="shared" si="271"/>
        <v>0</v>
      </c>
      <c r="BO978" s="82"/>
    </row>
    <row r="979" spans="1:67" ht="33" hidden="1" customHeight="1" thickBot="1">
      <c r="A979" s="71">
        <v>85994</v>
      </c>
      <c r="B979" s="71" t="s">
        <v>2242</v>
      </c>
      <c r="C979" s="221" t="str">
        <f ca="1">IF(V979&gt;0,IF($C$12=B979,COUNT($C$12:C978,1),""),"")</f>
        <v/>
      </c>
      <c r="D979" s="221" t="str">
        <f ca="1">IF(V979&gt;0,IF($D$12=B979,COUNT($D$12:D978,1),""),"")</f>
        <v/>
      </c>
      <c r="E979" s="221" t="str">
        <f ca="1">IF(V979&gt;0,IF($E$12=B979,COUNT($E$12:E978,1),""),"")</f>
        <v/>
      </c>
      <c r="F979" s="221" t="str">
        <f ca="1">IF(V979&gt;0,IF($F$12=B979,COUNT($F$12:F978,1),""),"")</f>
        <v/>
      </c>
      <c r="G979" s="120"/>
      <c r="H979" s="115">
        <v>180207</v>
      </c>
      <c r="I979" s="799"/>
      <c r="J979" s="116"/>
      <c r="K979" s="324">
        <v>35318000</v>
      </c>
      <c r="L979" s="121">
        <v>422102</v>
      </c>
      <c r="M979" s="117" t="s">
        <v>1306</v>
      </c>
      <c r="N979" s="117" t="s">
        <v>153</v>
      </c>
      <c r="O979" s="324">
        <v>6888000</v>
      </c>
      <c r="P979" s="77">
        <f ca="1">SUMIF($W$12:BO979,$P$11,W979:BO979)</f>
        <v>0</v>
      </c>
      <c r="Q979" s="77">
        <f ca="1">SUMIF($W$12:BP979,$P$11,X979:BP979)</f>
        <v>0</v>
      </c>
      <c r="R979" s="77">
        <f ca="1">SUMIF($W$12:BQ979,$P$11,Y979:BQ979)</f>
        <v>0</v>
      </c>
      <c r="S979" s="78">
        <f t="shared" ca="1" si="255"/>
        <v>0</v>
      </c>
      <c r="T979" s="77">
        <f t="shared" ca="1" si="256"/>
        <v>0</v>
      </c>
      <c r="U979" s="77">
        <f t="shared" ca="1" si="258"/>
        <v>0</v>
      </c>
      <c r="V979" s="79">
        <f t="shared" ca="1" si="257"/>
        <v>0</v>
      </c>
      <c r="W979" s="80"/>
      <c r="X979" s="81">
        <f t="shared" si="259"/>
        <v>0</v>
      </c>
      <c r="Y979" s="82"/>
      <c r="Z979" s="80"/>
      <c r="AA979" s="81">
        <f t="shared" si="260"/>
        <v>0</v>
      </c>
      <c r="AB979" s="82"/>
      <c r="AC979" s="80"/>
      <c r="AD979" s="81">
        <f t="shared" si="261"/>
        <v>0</v>
      </c>
      <c r="AE979" s="82"/>
      <c r="AF979" s="80"/>
      <c r="AG979" s="81">
        <f t="shared" si="262"/>
        <v>0</v>
      </c>
      <c r="AH979" s="82"/>
      <c r="AI979" s="80"/>
      <c r="AJ979" s="81">
        <f t="shared" si="263"/>
        <v>0</v>
      </c>
      <c r="AK979" s="82"/>
      <c r="AL979" s="80"/>
      <c r="AM979" s="81">
        <v>0</v>
      </c>
      <c r="AN979" s="82"/>
      <c r="AO979" s="80"/>
      <c r="AP979" s="81">
        <v>0</v>
      </c>
      <c r="AQ979" s="82"/>
      <c r="AR979" s="80"/>
      <c r="AS979" s="81">
        <f t="shared" si="264"/>
        <v>0</v>
      </c>
      <c r="AT979" s="82"/>
      <c r="AU979" s="80"/>
      <c r="AV979" s="81">
        <f t="shared" si="265"/>
        <v>0</v>
      </c>
      <c r="AW979" s="82"/>
      <c r="AX979" s="80"/>
      <c r="AY979" s="81">
        <f t="shared" si="266"/>
        <v>0</v>
      </c>
      <c r="AZ979" s="82"/>
      <c r="BA979" s="80"/>
      <c r="BB979" s="81">
        <f t="shared" si="267"/>
        <v>0</v>
      </c>
      <c r="BC979" s="82"/>
      <c r="BD979" s="80"/>
      <c r="BE979" s="81">
        <f t="shared" si="268"/>
        <v>0</v>
      </c>
      <c r="BF979" s="82"/>
      <c r="BG979" s="80"/>
      <c r="BH979" s="81">
        <f t="shared" si="269"/>
        <v>0</v>
      </c>
      <c r="BI979" s="82"/>
      <c r="BJ979" s="80"/>
      <c r="BK979" s="81">
        <f t="shared" si="270"/>
        <v>0</v>
      </c>
      <c r="BL979" s="82"/>
      <c r="BM979" s="80"/>
      <c r="BN979" s="81">
        <f t="shared" si="271"/>
        <v>0</v>
      </c>
      <c r="BO979" s="82"/>
    </row>
    <row r="980" spans="1:67" ht="33" hidden="1" customHeight="1" thickBot="1">
      <c r="A980" s="71">
        <v>85995</v>
      </c>
      <c r="B980" s="71" t="s">
        <v>2242</v>
      </c>
      <c r="C980" s="221" t="str">
        <f ca="1">IF(V980&gt;0,IF($C$12=B980,COUNT($C$12:C979,1),""),"")</f>
        <v/>
      </c>
      <c r="D980" s="221" t="str">
        <f ca="1">IF(V980&gt;0,IF($D$12=B980,COUNT($D$12:D979,1),""),"")</f>
        <v/>
      </c>
      <c r="E980" s="221" t="str">
        <f ca="1">IF(V980&gt;0,IF($E$12=B980,COUNT($E$12:E979,1),""),"")</f>
        <v/>
      </c>
      <c r="F980" s="221" t="str">
        <f ca="1">IF(V980&gt;0,IF($F$12=B980,COUNT($F$12:F979,1),""),"")</f>
        <v/>
      </c>
      <c r="G980" s="120"/>
      <c r="H980" s="115">
        <v>180208</v>
      </c>
      <c r="I980" s="798" t="s">
        <v>908</v>
      </c>
      <c r="J980" s="116" t="s">
        <v>153</v>
      </c>
      <c r="K980" s="324">
        <v>44147000</v>
      </c>
      <c r="L980" s="121">
        <v>422101</v>
      </c>
      <c r="M980" s="117" t="s">
        <v>1305</v>
      </c>
      <c r="N980" s="117" t="s">
        <v>153</v>
      </c>
      <c r="O980" s="324">
        <v>6538000</v>
      </c>
      <c r="P980" s="77">
        <f ca="1">SUMIF($W$12:BO980,$P$11,W980:BO980)</f>
        <v>0</v>
      </c>
      <c r="Q980" s="77">
        <f ca="1">SUMIF($W$12:BP980,$P$11,X980:BP980)</f>
        <v>0</v>
      </c>
      <c r="R980" s="77">
        <f ca="1">SUMIF($W$12:BQ980,$P$11,Y980:BQ980)</f>
        <v>0</v>
      </c>
      <c r="S980" s="78">
        <f t="shared" ca="1" si="255"/>
        <v>0</v>
      </c>
      <c r="T980" s="77">
        <f t="shared" ca="1" si="256"/>
        <v>0</v>
      </c>
      <c r="U980" s="77">
        <f t="shared" ca="1" si="258"/>
        <v>0</v>
      </c>
      <c r="V980" s="79">
        <f t="shared" ca="1" si="257"/>
        <v>0</v>
      </c>
      <c r="W980" s="80"/>
      <c r="X980" s="81">
        <f t="shared" si="259"/>
        <v>0</v>
      </c>
      <c r="Y980" s="82"/>
      <c r="Z980" s="80"/>
      <c r="AA980" s="81">
        <f t="shared" si="260"/>
        <v>0</v>
      </c>
      <c r="AB980" s="82"/>
      <c r="AC980" s="80"/>
      <c r="AD980" s="81">
        <f t="shared" si="261"/>
        <v>0</v>
      </c>
      <c r="AE980" s="82"/>
      <c r="AF980" s="80"/>
      <c r="AG980" s="81">
        <f t="shared" si="262"/>
        <v>0</v>
      </c>
      <c r="AH980" s="82"/>
      <c r="AI980" s="80"/>
      <c r="AJ980" s="81">
        <f t="shared" si="263"/>
        <v>0</v>
      </c>
      <c r="AK980" s="82"/>
      <c r="AL980" s="80"/>
      <c r="AM980" s="81">
        <v>0</v>
      </c>
      <c r="AN980" s="82"/>
      <c r="AO980" s="80"/>
      <c r="AP980" s="81">
        <v>0</v>
      </c>
      <c r="AQ980" s="82"/>
      <c r="AR980" s="80"/>
      <c r="AS980" s="81">
        <f t="shared" si="264"/>
        <v>0</v>
      </c>
      <c r="AT980" s="82"/>
      <c r="AU980" s="80"/>
      <c r="AV980" s="81">
        <f t="shared" si="265"/>
        <v>0</v>
      </c>
      <c r="AW980" s="82"/>
      <c r="AX980" s="80"/>
      <c r="AY980" s="81">
        <f t="shared" si="266"/>
        <v>0</v>
      </c>
      <c r="AZ980" s="82"/>
      <c r="BA980" s="80"/>
      <c r="BB980" s="81">
        <f t="shared" si="267"/>
        <v>0</v>
      </c>
      <c r="BC980" s="82"/>
      <c r="BD980" s="80"/>
      <c r="BE980" s="81">
        <f t="shared" si="268"/>
        <v>0</v>
      </c>
      <c r="BF980" s="82"/>
      <c r="BG980" s="80"/>
      <c r="BH980" s="81">
        <f t="shared" si="269"/>
        <v>0</v>
      </c>
      <c r="BI980" s="82"/>
      <c r="BJ980" s="80"/>
      <c r="BK980" s="81">
        <f t="shared" si="270"/>
        <v>0</v>
      </c>
      <c r="BL980" s="82"/>
      <c r="BM980" s="80"/>
      <c r="BN980" s="81">
        <f t="shared" si="271"/>
        <v>0</v>
      </c>
      <c r="BO980" s="82"/>
    </row>
    <row r="981" spans="1:67" ht="33" hidden="1" customHeight="1" thickBot="1">
      <c r="A981" s="71">
        <v>85996</v>
      </c>
      <c r="B981" s="71" t="s">
        <v>2242</v>
      </c>
      <c r="C981" s="221" t="str">
        <f ca="1">IF(V981&gt;0,IF($C$12=B981,COUNT($C$12:C980,1),""),"")</f>
        <v/>
      </c>
      <c r="D981" s="221" t="str">
        <f ca="1">IF(V981&gt;0,IF($D$12=B981,COUNT($D$12:D980,1),""),"")</f>
        <v/>
      </c>
      <c r="E981" s="221" t="str">
        <f ca="1">IF(V981&gt;0,IF($E$12=B981,COUNT($E$12:E980,1),""),"")</f>
        <v/>
      </c>
      <c r="F981" s="221" t="str">
        <f ca="1">IF(V981&gt;0,IF($F$12=B981,COUNT($F$12:F980,1),""),"")</f>
        <v/>
      </c>
      <c r="G981" s="120"/>
      <c r="H981" s="115">
        <v>180208</v>
      </c>
      <c r="I981" s="799"/>
      <c r="J981" s="116"/>
      <c r="K981" s="324">
        <v>44147000</v>
      </c>
      <c r="L981" s="121">
        <v>422102</v>
      </c>
      <c r="M981" s="117" t="s">
        <v>1306</v>
      </c>
      <c r="N981" s="117" t="s">
        <v>153</v>
      </c>
      <c r="O981" s="324">
        <v>6888000</v>
      </c>
      <c r="P981" s="77">
        <f ca="1">SUMIF($W$12:BO981,$P$11,W981:BO981)</f>
        <v>0</v>
      </c>
      <c r="Q981" s="77">
        <f ca="1">SUMIF($W$12:BP981,$P$11,X981:BP981)</f>
        <v>0</v>
      </c>
      <c r="R981" s="77">
        <f ca="1">SUMIF($W$12:BQ981,$P$11,Y981:BQ981)</f>
        <v>0</v>
      </c>
      <c r="S981" s="78">
        <f t="shared" ca="1" si="255"/>
        <v>0</v>
      </c>
      <c r="T981" s="77">
        <f t="shared" ca="1" si="256"/>
        <v>0</v>
      </c>
      <c r="U981" s="77">
        <f t="shared" ca="1" si="258"/>
        <v>0</v>
      </c>
      <c r="V981" s="79">
        <f t="shared" ca="1" si="257"/>
        <v>0</v>
      </c>
      <c r="W981" s="80"/>
      <c r="X981" s="81">
        <f t="shared" si="259"/>
        <v>0</v>
      </c>
      <c r="Y981" s="82"/>
      <c r="Z981" s="80"/>
      <c r="AA981" s="81">
        <f t="shared" si="260"/>
        <v>0</v>
      </c>
      <c r="AB981" s="82"/>
      <c r="AC981" s="80"/>
      <c r="AD981" s="81">
        <f t="shared" si="261"/>
        <v>0</v>
      </c>
      <c r="AE981" s="82"/>
      <c r="AF981" s="80"/>
      <c r="AG981" s="81">
        <f t="shared" si="262"/>
        <v>0</v>
      </c>
      <c r="AH981" s="82"/>
      <c r="AI981" s="80"/>
      <c r="AJ981" s="81">
        <f t="shared" si="263"/>
        <v>0</v>
      </c>
      <c r="AK981" s="82"/>
      <c r="AL981" s="80"/>
      <c r="AM981" s="81">
        <v>0</v>
      </c>
      <c r="AN981" s="82"/>
      <c r="AO981" s="80"/>
      <c r="AP981" s="81">
        <v>0</v>
      </c>
      <c r="AQ981" s="82"/>
      <c r="AR981" s="80"/>
      <c r="AS981" s="81">
        <f t="shared" si="264"/>
        <v>0</v>
      </c>
      <c r="AT981" s="82"/>
      <c r="AU981" s="80"/>
      <c r="AV981" s="81">
        <f t="shared" si="265"/>
        <v>0</v>
      </c>
      <c r="AW981" s="82"/>
      <c r="AX981" s="80"/>
      <c r="AY981" s="81">
        <f t="shared" si="266"/>
        <v>0</v>
      </c>
      <c r="AZ981" s="82"/>
      <c r="BA981" s="80"/>
      <c r="BB981" s="81">
        <f t="shared" si="267"/>
        <v>0</v>
      </c>
      <c r="BC981" s="82"/>
      <c r="BD981" s="80"/>
      <c r="BE981" s="81">
        <f t="shared" si="268"/>
        <v>0</v>
      </c>
      <c r="BF981" s="82"/>
      <c r="BG981" s="80"/>
      <c r="BH981" s="81">
        <f t="shared" si="269"/>
        <v>0</v>
      </c>
      <c r="BI981" s="82"/>
      <c r="BJ981" s="80"/>
      <c r="BK981" s="81">
        <f t="shared" si="270"/>
        <v>0</v>
      </c>
      <c r="BL981" s="82"/>
      <c r="BM981" s="80"/>
      <c r="BN981" s="81">
        <f t="shared" si="271"/>
        <v>0</v>
      </c>
      <c r="BO981" s="82"/>
    </row>
    <row r="982" spans="1:67" ht="33" hidden="1" customHeight="1" thickBot="1">
      <c r="A982" s="71">
        <v>85997</v>
      </c>
      <c r="B982" s="71" t="s">
        <v>2242</v>
      </c>
      <c r="C982" s="221" t="str">
        <f ca="1">IF(V982&gt;0,IF($C$12=B982,COUNT($C$12:C981,1),""),"")</f>
        <v/>
      </c>
      <c r="D982" s="221" t="str">
        <f ca="1">IF(V982&gt;0,IF($D$12=B982,COUNT($D$12:D981,1),""),"")</f>
        <v/>
      </c>
      <c r="E982" s="221" t="str">
        <f ca="1">IF(V982&gt;0,IF($E$12=B982,COUNT($E$12:E981,1),""),"")</f>
        <v/>
      </c>
      <c r="F982" s="221" t="str">
        <f ca="1">IF(V982&gt;0,IF($F$12=B982,COUNT($F$12:F981,1),""),"")</f>
        <v/>
      </c>
      <c r="G982" s="120"/>
      <c r="H982" s="115">
        <v>180209</v>
      </c>
      <c r="I982" s="798" t="s">
        <v>909</v>
      </c>
      <c r="J982" s="116" t="s">
        <v>153</v>
      </c>
      <c r="K982" s="324">
        <v>35318000</v>
      </c>
      <c r="L982" s="121">
        <v>422101</v>
      </c>
      <c r="M982" s="117" t="s">
        <v>1305</v>
      </c>
      <c r="N982" s="117" t="s">
        <v>153</v>
      </c>
      <c r="O982" s="324">
        <v>6538000</v>
      </c>
      <c r="P982" s="77">
        <f ca="1">SUMIF($W$12:BO982,$P$11,W982:BO982)</f>
        <v>0</v>
      </c>
      <c r="Q982" s="77">
        <f ca="1">SUMIF($W$12:BP982,$P$11,X982:BP982)</f>
        <v>0</v>
      </c>
      <c r="R982" s="77">
        <f ca="1">SUMIF($W$12:BQ982,$P$11,Y982:BQ982)</f>
        <v>0</v>
      </c>
      <c r="S982" s="78">
        <f t="shared" ca="1" si="255"/>
        <v>0</v>
      </c>
      <c r="T982" s="77">
        <f t="shared" ca="1" si="256"/>
        <v>0</v>
      </c>
      <c r="U982" s="77">
        <f t="shared" ca="1" si="258"/>
        <v>0</v>
      </c>
      <c r="V982" s="79">
        <f t="shared" ca="1" si="257"/>
        <v>0</v>
      </c>
      <c r="W982" s="80"/>
      <c r="X982" s="81">
        <f t="shared" si="259"/>
        <v>0</v>
      </c>
      <c r="Y982" s="82"/>
      <c r="Z982" s="80"/>
      <c r="AA982" s="81">
        <f t="shared" si="260"/>
        <v>0</v>
      </c>
      <c r="AB982" s="82"/>
      <c r="AC982" s="80"/>
      <c r="AD982" s="81">
        <f t="shared" si="261"/>
        <v>0</v>
      </c>
      <c r="AE982" s="82"/>
      <c r="AF982" s="80"/>
      <c r="AG982" s="81">
        <f t="shared" si="262"/>
        <v>0</v>
      </c>
      <c r="AH982" s="82"/>
      <c r="AI982" s="80"/>
      <c r="AJ982" s="81">
        <f t="shared" si="263"/>
        <v>0</v>
      </c>
      <c r="AK982" s="82"/>
      <c r="AL982" s="80"/>
      <c r="AM982" s="81">
        <v>0</v>
      </c>
      <c r="AN982" s="82"/>
      <c r="AO982" s="80"/>
      <c r="AP982" s="81">
        <v>0</v>
      </c>
      <c r="AQ982" s="82"/>
      <c r="AR982" s="80"/>
      <c r="AS982" s="81">
        <f t="shared" si="264"/>
        <v>0</v>
      </c>
      <c r="AT982" s="82"/>
      <c r="AU982" s="80"/>
      <c r="AV982" s="81">
        <f t="shared" si="265"/>
        <v>0</v>
      </c>
      <c r="AW982" s="82"/>
      <c r="AX982" s="80"/>
      <c r="AY982" s="81">
        <f t="shared" si="266"/>
        <v>0</v>
      </c>
      <c r="AZ982" s="82"/>
      <c r="BA982" s="80"/>
      <c r="BB982" s="81">
        <f t="shared" si="267"/>
        <v>0</v>
      </c>
      <c r="BC982" s="82"/>
      <c r="BD982" s="80"/>
      <c r="BE982" s="81">
        <f t="shared" si="268"/>
        <v>0</v>
      </c>
      <c r="BF982" s="82"/>
      <c r="BG982" s="80"/>
      <c r="BH982" s="81">
        <f t="shared" si="269"/>
        <v>0</v>
      </c>
      <c r="BI982" s="82"/>
      <c r="BJ982" s="80"/>
      <c r="BK982" s="81">
        <f t="shared" si="270"/>
        <v>0</v>
      </c>
      <c r="BL982" s="82"/>
      <c r="BM982" s="80"/>
      <c r="BN982" s="81">
        <f t="shared" si="271"/>
        <v>0</v>
      </c>
      <c r="BO982" s="82"/>
    </row>
    <row r="983" spans="1:67" ht="33" hidden="1" customHeight="1" thickBot="1">
      <c r="A983" s="71">
        <v>85998</v>
      </c>
      <c r="B983" s="71" t="s">
        <v>2242</v>
      </c>
      <c r="C983" s="221" t="str">
        <f ca="1">IF(V983&gt;0,IF($C$12=B983,COUNT($C$12:C982,1),""),"")</f>
        <v/>
      </c>
      <c r="D983" s="221" t="str">
        <f ca="1">IF(V983&gt;0,IF($D$12=B983,COUNT($D$12:D982,1),""),"")</f>
        <v/>
      </c>
      <c r="E983" s="221" t="str">
        <f ca="1">IF(V983&gt;0,IF($E$12=B983,COUNT($E$12:E982,1),""),"")</f>
        <v/>
      </c>
      <c r="F983" s="221" t="str">
        <f ca="1">IF(V983&gt;0,IF($F$12=B983,COUNT($F$12:F982,1),""),"")</f>
        <v/>
      </c>
      <c r="G983" s="120"/>
      <c r="H983" s="115">
        <v>180209</v>
      </c>
      <c r="I983" s="799"/>
      <c r="J983" s="116"/>
      <c r="K983" s="324">
        <v>35318000</v>
      </c>
      <c r="L983" s="121">
        <v>422102</v>
      </c>
      <c r="M983" s="117" t="s">
        <v>1306</v>
      </c>
      <c r="N983" s="117" t="s">
        <v>153</v>
      </c>
      <c r="O983" s="324">
        <v>6888000</v>
      </c>
      <c r="P983" s="77">
        <f ca="1">SUMIF($W$12:BO983,$P$11,W983:BO983)</f>
        <v>0</v>
      </c>
      <c r="Q983" s="77">
        <f ca="1">SUMIF($W$12:BP983,$P$11,X983:BP983)</f>
        <v>0</v>
      </c>
      <c r="R983" s="77">
        <f ca="1">SUMIF($W$12:BQ983,$P$11,Y983:BQ983)</f>
        <v>0</v>
      </c>
      <c r="S983" s="78">
        <f t="shared" ca="1" si="255"/>
        <v>0</v>
      </c>
      <c r="T983" s="77">
        <f t="shared" ca="1" si="256"/>
        <v>0</v>
      </c>
      <c r="U983" s="77">
        <f t="shared" ca="1" si="258"/>
        <v>0</v>
      </c>
      <c r="V983" s="79">
        <f t="shared" ca="1" si="257"/>
        <v>0</v>
      </c>
      <c r="W983" s="80"/>
      <c r="X983" s="81">
        <f t="shared" si="259"/>
        <v>0</v>
      </c>
      <c r="Y983" s="82"/>
      <c r="Z983" s="80"/>
      <c r="AA983" s="81">
        <f t="shared" si="260"/>
        <v>0</v>
      </c>
      <c r="AB983" s="82"/>
      <c r="AC983" s="80"/>
      <c r="AD983" s="81">
        <f t="shared" si="261"/>
        <v>0</v>
      </c>
      <c r="AE983" s="82"/>
      <c r="AF983" s="80"/>
      <c r="AG983" s="81">
        <f t="shared" si="262"/>
        <v>0</v>
      </c>
      <c r="AH983" s="82"/>
      <c r="AI983" s="80"/>
      <c r="AJ983" s="81">
        <f t="shared" si="263"/>
        <v>0</v>
      </c>
      <c r="AK983" s="82"/>
      <c r="AL983" s="80"/>
      <c r="AM983" s="81">
        <v>0</v>
      </c>
      <c r="AN983" s="82"/>
      <c r="AO983" s="80"/>
      <c r="AP983" s="81">
        <v>0</v>
      </c>
      <c r="AQ983" s="82"/>
      <c r="AR983" s="80"/>
      <c r="AS983" s="81">
        <f t="shared" si="264"/>
        <v>0</v>
      </c>
      <c r="AT983" s="82"/>
      <c r="AU983" s="80"/>
      <c r="AV983" s="81">
        <f t="shared" si="265"/>
        <v>0</v>
      </c>
      <c r="AW983" s="82"/>
      <c r="AX983" s="80"/>
      <c r="AY983" s="81">
        <f t="shared" si="266"/>
        <v>0</v>
      </c>
      <c r="AZ983" s="82"/>
      <c r="BA983" s="80"/>
      <c r="BB983" s="81">
        <f t="shared" si="267"/>
        <v>0</v>
      </c>
      <c r="BC983" s="82"/>
      <c r="BD983" s="80"/>
      <c r="BE983" s="81">
        <f t="shared" si="268"/>
        <v>0</v>
      </c>
      <c r="BF983" s="82"/>
      <c r="BG983" s="80"/>
      <c r="BH983" s="81">
        <f t="shared" si="269"/>
        <v>0</v>
      </c>
      <c r="BI983" s="82"/>
      <c r="BJ983" s="80"/>
      <c r="BK983" s="81">
        <f t="shared" si="270"/>
        <v>0</v>
      </c>
      <c r="BL983" s="82"/>
      <c r="BM983" s="80"/>
      <c r="BN983" s="81">
        <f t="shared" si="271"/>
        <v>0</v>
      </c>
      <c r="BO983" s="82"/>
    </row>
    <row r="984" spans="1:67" ht="33" hidden="1" customHeight="1" thickBot="1">
      <c r="A984" s="71">
        <v>85999</v>
      </c>
      <c r="B984" s="71" t="s">
        <v>2242</v>
      </c>
      <c r="C984" s="221" t="str">
        <f ca="1">IF(V984&gt;0,IF($C$12=B984,COUNT($C$12:C983,1),""),"")</f>
        <v/>
      </c>
      <c r="D984" s="221" t="str">
        <f ca="1">IF(V984&gt;0,IF($D$12=B984,COUNT($D$12:D983,1),""),"")</f>
        <v/>
      </c>
      <c r="E984" s="221" t="str">
        <f ca="1">IF(V984&gt;0,IF($E$12=B984,COUNT($E$12:E983,1),""),"")</f>
        <v/>
      </c>
      <c r="F984" s="221" t="str">
        <f ca="1">IF(V984&gt;0,IF($F$12=B984,COUNT($F$12:F983,1),""),"")</f>
        <v/>
      </c>
      <c r="G984" s="120"/>
      <c r="H984" s="115">
        <v>180210</v>
      </c>
      <c r="I984" s="798" t="s">
        <v>910</v>
      </c>
      <c r="J984" s="116" t="s">
        <v>153</v>
      </c>
      <c r="K984" s="324">
        <v>40363000</v>
      </c>
      <c r="L984" s="121">
        <v>422101</v>
      </c>
      <c r="M984" s="117" t="s">
        <v>1305</v>
      </c>
      <c r="N984" s="117" t="s">
        <v>153</v>
      </c>
      <c r="O984" s="324">
        <v>6538000</v>
      </c>
      <c r="P984" s="77">
        <f ca="1">SUMIF($W$12:BO984,$P$11,W984:BO984)</f>
        <v>0</v>
      </c>
      <c r="Q984" s="77">
        <f ca="1">SUMIF($W$12:BP984,$P$11,X984:BP984)</f>
        <v>0</v>
      </c>
      <c r="R984" s="77">
        <f ca="1">SUMIF($W$12:BQ984,$P$11,Y984:BQ984)</f>
        <v>0</v>
      </c>
      <c r="S984" s="78">
        <f t="shared" ca="1" si="255"/>
        <v>0</v>
      </c>
      <c r="T984" s="77">
        <f t="shared" ca="1" si="256"/>
        <v>0</v>
      </c>
      <c r="U984" s="77">
        <f t="shared" ca="1" si="258"/>
        <v>0</v>
      </c>
      <c r="V984" s="79">
        <f t="shared" ca="1" si="257"/>
        <v>0</v>
      </c>
      <c r="W984" s="80"/>
      <c r="X984" s="81">
        <f t="shared" si="259"/>
        <v>0</v>
      </c>
      <c r="Y984" s="82"/>
      <c r="Z984" s="80"/>
      <c r="AA984" s="81">
        <f t="shared" si="260"/>
        <v>0</v>
      </c>
      <c r="AB984" s="82"/>
      <c r="AC984" s="80"/>
      <c r="AD984" s="81">
        <f t="shared" si="261"/>
        <v>0</v>
      </c>
      <c r="AE984" s="82"/>
      <c r="AF984" s="80"/>
      <c r="AG984" s="81">
        <f t="shared" si="262"/>
        <v>0</v>
      </c>
      <c r="AH984" s="82"/>
      <c r="AI984" s="80"/>
      <c r="AJ984" s="81">
        <f t="shared" si="263"/>
        <v>0</v>
      </c>
      <c r="AK984" s="82"/>
      <c r="AL984" s="80"/>
      <c r="AM984" s="81">
        <v>0</v>
      </c>
      <c r="AN984" s="82"/>
      <c r="AO984" s="80"/>
      <c r="AP984" s="81">
        <v>0</v>
      </c>
      <c r="AQ984" s="82"/>
      <c r="AR984" s="80"/>
      <c r="AS984" s="81">
        <f t="shared" si="264"/>
        <v>0</v>
      </c>
      <c r="AT984" s="82"/>
      <c r="AU984" s="80"/>
      <c r="AV984" s="81">
        <f t="shared" si="265"/>
        <v>0</v>
      </c>
      <c r="AW984" s="82"/>
      <c r="AX984" s="80"/>
      <c r="AY984" s="81">
        <f t="shared" si="266"/>
        <v>0</v>
      </c>
      <c r="AZ984" s="82"/>
      <c r="BA984" s="80"/>
      <c r="BB984" s="81">
        <f t="shared" si="267"/>
        <v>0</v>
      </c>
      <c r="BC984" s="82"/>
      <c r="BD984" s="80"/>
      <c r="BE984" s="81">
        <f t="shared" si="268"/>
        <v>0</v>
      </c>
      <c r="BF984" s="82"/>
      <c r="BG984" s="80"/>
      <c r="BH984" s="81">
        <f t="shared" si="269"/>
        <v>0</v>
      </c>
      <c r="BI984" s="82"/>
      <c r="BJ984" s="80"/>
      <c r="BK984" s="81">
        <f t="shared" si="270"/>
        <v>0</v>
      </c>
      <c r="BL984" s="82"/>
      <c r="BM984" s="80"/>
      <c r="BN984" s="81">
        <f t="shared" si="271"/>
        <v>0</v>
      </c>
      <c r="BO984" s="82"/>
    </row>
    <row r="985" spans="1:67" ht="33" hidden="1" customHeight="1" thickBot="1">
      <c r="A985" s="71">
        <v>86000</v>
      </c>
      <c r="B985" s="71" t="s">
        <v>2242</v>
      </c>
      <c r="C985" s="221" t="str">
        <f ca="1">IF(V985&gt;0,IF($C$12=B985,COUNT($C$12:C984,1),""),"")</f>
        <v/>
      </c>
      <c r="D985" s="221" t="str">
        <f ca="1">IF(V985&gt;0,IF($D$12=B985,COUNT($D$12:D984,1),""),"")</f>
        <v/>
      </c>
      <c r="E985" s="221" t="str">
        <f ca="1">IF(V985&gt;0,IF($E$12=B985,COUNT($E$12:E984,1),""),"")</f>
        <v/>
      </c>
      <c r="F985" s="221" t="str">
        <f ca="1">IF(V985&gt;0,IF($F$12=B985,COUNT($F$12:F984,1),""),"")</f>
        <v/>
      </c>
      <c r="G985" s="120"/>
      <c r="H985" s="115">
        <v>180210</v>
      </c>
      <c r="I985" s="799"/>
      <c r="J985" s="116"/>
      <c r="K985" s="324">
        <v>40363000</v>
      </c>
      <c r="L985" s="121">
        <v>422102</v>
      </c>
      <c r="M985" s="117" t="s">
        <v>1306</v>
      </c>
      <c r="N985" s="117" t="s">
        <v>153</v>
      </c>
      <c r="O985" s="324">
        <v>6888000</v>
      </c>
      <c r="P985" s="77">
        <f ca="1">SUMIF($W$12:BO985,$P$11,W985:BO985)</f>
        <v>0</v>
      </c>
      <c r="Q985" s="77">
        <f ca="1">SUMIF($W$12:BP985,$P$11,X985:BP985)</f>
        <v>0</v>
      </c>
      <c r="R985" s="77">
        <f ca="1">SUMIF($W$12:BQ985,$P$11,Y985:BQ985)</f>
        <v>0</v>
      </c>
      <c r="S985" s="78">
        <f t="shared" ca="1" si="255"/>
        <v>0</v>
      </c>
      <c r="T985" s="77">
        <f t="shared" ca="1" si="256"/>
        <v>0</v>
      </c>
      <c r="U985" s="77">
        <f t="shared" ca="1" si="258"/>
        <v>0</v>
      </c>
      <c r="V985" s="79">
        <f t="shared" ca="1" si="257"/>
        <v>0</v>
      </c>
      <c r="W985" s="80"/>
      <c r="X985" s="81">
        <f t="shared" si="259"/>
        <v>0</v>
      </c>
      <c r="Y985" s="82"/>
      <c r="Z985" s="80"/>
      <c r="AA985" s="81">
        <f t="shared" si="260"/>
        <v>0</v>
      </c>
      <c r="AB985" s="82"/>
      <c r="AC985" s="80"/>
      <c r="AD985" s="81">
        <f t="shared" si="261"/>
        <v>0</v>
      </c>
      <c r="AE985" s="82"/>
      <c r="AF985" s="80"/>
      <c r="AG985" s="81">
        <f t="shared" si="262"/>
        <v>0</v>
      </c>
      <c r="AH985" s="82"/>
      <c r="AI985" s="80"/>
      <c r="AJ985" s="81">
        <f t="shared" si="263"/>
        <v>0</v>
      </c>
      <c r="AK985" s="82"/>
      <c r="AL985" s="80"/>
      <c r="AM985" s="81">
        <v>0</v>
      </c>
      <c r="AN985" s="82"/>
      <c r="AO985" s="80"/>
      <c r="AP985" s="81">
        <v>0</v>
      </c>
      <c r="AQ985" s="82"/>
      <c r="AR985" s="80"/>
      <c r="AS985" s="81">
        <f t="shared" si="264"/>
        <v>0</v>
      </c>
      <c r="AT985" s="82"/>
      <c r="AU985" s="80"/>
      <c r="AV985" s="81">
        <f t="shared" si="265"/>
        <v>0</v>
      </c>
      <c r="AW985" s="82"/>
      <c r="AX985" s="80"/>
      <c r="AY985" s="81">
        <f t="shared" si="266"/>
        <v>0</v>
      </c>
      <c r="AZ985" s="82"/>
      <c r="BA985" s="80"/>
      <c r="BB985" s="81">
        <f t="shared" si="267"/>
        <v>0</v>
      </c>
      <c r="BC985" s="82"/>
      <c r="BD985" s="80"/>
      <c r="BE985" s="81">
        <f t="shared" si="268"/>
        <v>0</v>
      </c>
      <c r="BF985" s="82"/>
      <c r="BG985" s="80"/>
      <c r="BH985" s="81">
        <f t="shared" si="269"/>
        <v>0</v>
      </c>
      <c r="BI985" s="82"/>
      <c r="BJ985" s="80"/>
      <c r="BK985" s="81">
        <f t="shared" si="270"/>
        <v>0</v>
      </c>
      <c r="BL985" s="82"/>
      <c r="BM985" s="80"/>
      <c r="BN985" s="81">
        <f t="shared" si="271"/>
        <v>0</v>
      </c>
      <c r="BO985" s="82"/>
    </row>
    <row r="986" spans="1:67" ht="33" hidden="1" customHeight="1" thickBot="1">
      <c r="A986" s="71">
        <v>86001</v>
      </c>
      <c r="B986" s="71" t="s">
        <v>2242</v>
      </c>
      <c r="C986" s="221" t="str">
        <f ca="1">IF(V986&gt;0,IF($C$12=B986,COUNT($C$12:C985,1),""),"")</f>
        <v/>
      </c>
      <c r="D986" s="221" t="str">
        <f ca="1">IF(V986&gt;0,IF($D$12=B986,COUNT($D$12:D985,1),""),"")</f>
        <v/>
      </c>
      <c r="E986" s="221" t="str">
        <f ca="1">IF(V986&gt;0,IF($E$12=B986,COUNT($E$12:E985,1),""),"")</f>
        <v/>
      </c>
      <c r="F986" s="221" t="str">
        <f ca="1">IF(V986&gt;0,IF($F$12=B986,COUNT($F$12:F985,1),""),"")</f>
        <v/>
      </c>
      <c r="G986" s="120"/>
      <c r="H986" s="115">
        <v>180211</v>
      </c>
      <c r="I986" s="798" t="s">
        <v>911</v>
      </c>
      <c r="J986" s="116" t="s">
        <v>153</v>
      </c>
      <c r="K986" s="324">
        <v>46039000</v>
      </c>
      <c r="L986" s="121">
        <v>422101</v>
      </c>
      <c r="M986" s="117" t="s">
        <v>1305</v>
      </c>
      <c r="N986" s="117" t="s">
        <v>153</v>
      </c>
      <c r="O986" s="324">
        <v>6538000</v>
      </c>
      <c r="P986" s="77">
        <f ca="1">SUMIF($W$12:BO986,$P$11,W986:BO986)</f>
        <v>0</v>
      </c>
      <c r="Q986" s="77">
        <f ca="1">SUMIF($W$12:BP986,$P$11,X986:BP986)</f>
        <v>0</v>
      </c>
      <c r="R986" s="77">
        <f ca="1">SUMIF($W$12:BQ986,$P$11,Y986:BQ986)</f>
        <v>0</v>
      </c>
      <c r="S986" s="78">
        <f t="shared" ca="1" si="255"/>
        <v>0</v>
      </c>
      <c r="T986" s="77">
        <f t="shared" ca="1" si="256"/>
        <v>0</v>
      </c>
      <c r="U986" s="77">
        <f t="shared" ca="1" si="258"/>
        <v>0</v>
      </c>
      <c r="V986" s="79">
        <f t="shared" ca="1" si="257"/>
        <v>0</v>
      </c>
      <c r="W986" s="80"/>
      <c r="X986" s="81">
        <f t="shared" si="259"/>
        <v>0</v>
      </c>
      <c r="Y986" s="82"/>
      <c r="Z986" s="80"/>
      <c r="AA986" s="81">
        <f t="shared" si="260"/>
        <v>0</v>
      </c>
      <c r="AB986" s="82"/>
      <c r="AC986" s="80"/>
      <c r="AD986" s="81">
        <f t="shared" si="261"/>
        <v>0</v>
      </c>
      <c r="AE986" s="82"/>
      <c r="AF986" s="80"/>
      <c r="AG986" s="81">
        <f t="shared" si="262"/>
        <v>0</v>
      </c>
      <c r="AH986" s="82"/>
      <c r="AI986" s="80"/>
      <c r="AJ986" s="81">
        <f t="shared" si="263"/>
        <v>0</v>
      </c>
      <c r="AK986" s="82"/>
      <c r="AL986" s="80"/>
      <c r="AM986" s="81">
        <v>0</v>
      </c>
      <c r="AN986" s="82"/>
      <c r="AO986" s="80"/>
      <c r="AP986" s="81">
        <v>0</v>
      </c>
      <c r="AQ986" s="82"/>
      <c r="AR986" s="80"/>
      <c r="AS986" s="81">
        <f t="shared" si="264"/>
        <v>0</v>
      </c>
      <c r="AT986" s="82"/>
      <c r="AU986" s="80"/>
      <c r="AV986" s="81">
        <f t="shared" si="265"/>
        <v>0</v>
      </c>
      <c r="AW986" s="82"/>
      <c r="AX986" s="80"/>
      <c r="AY986" s="81">
        <f t="shared" si="266"/>
        <v>0</v>
      </c>
      <c r="AZ986" s="82"/>
      <c r="BA986" s="80"/>
      <c r="BB986" s="81">
        <f t="shared" si="267"/>
        <v>0</v>
      </c>
      <c r="BC986" s="82"/>
      <c r="BD986" s="80"/>
      <c r="BE986" s="81">
        <f t="shared" si="268"/>
        <v>0</v>
      </c>
      <c r="BF986" s="82"/>
      <c r="BG986" s="80"/>
      <c r="BH986" s="81">
        <f t="shared" si="269"/>
        <v>0</v>
      </c>
      <c r="BI986" s="82"/>
      <c r="BJ986" s="80"/>
      <c r="BK986" s="81">
        <f t="shared" si="270"/>
        <v>0</v>
      </c>
      <c r="BL986" s="82"/>
      <c r="BM986" s="80"/>
      <c r="BN986" s="81">
        <f t="shared" si="271"/>
        <v>0</v>
      </c>
      <c r="BO986" s="82"/>
    </row>
    <row r="987" spans="1:67" ht="33" hidden="1" customHeight="1" thickBot="1">
      <c r="A987" s="71">
        <v>86002</v>
      </c>
      <c r="B987" s="71" t="s">
        <v>2242</v>
      </c>
      <c r="C987" s="221" t="str">
        <f ca="1">IF(V987&gt;0,IF($C$12=B987,COUNT($C$12:C986,1),""),"")</f>
        <v/>
      </c>
      <c r="D987" s="221" t="str">
        <f ca="1">IF(V987&gt;0,IF($D$12=B987,COUNT($D$12:D986,1),""),"")</f>
        <v/>
      </c>
      <c r="E987" s="221" t="str">
        <f ca="1">IF(V987&gt;0,IF($E$12=B987,COUNT($E$12:E986,1),""),"")</f>
        <v/>
      </c>
      <c r="F987" s="221" t="str">
        <f ca="1">IF(V987&gt;0,IF($F$12=B987,COUNT($F$12:F986,1),""),"")</f>
        <v/>
      </c>
      <c r="G987" s="120"/>
      <c r="H987" s="115">
        <v>180211</v>
      </c>
      <c r="I987" s="799"/>
      <c r="J987" s="116"/>
      <c r="K987" s="324">
        <v>46039000</v>
      </c>
      <c r="L987" s="121">
        <v>422102</v>
      </c>
      <c r="M987" s="117" t="s">
        <v>1306</v>
      </c>
      <c r="N987" s="117" t="s">
        <v>153</v>
      </c>
      <c r="O987" s="324">
        <v>6888000</v>
      </c>
      <c r="P987" s="77">
        <f ca="1">SUMIF($W$12:BO987,$P$11,W987:BO987)</f>
        <v>0</v>
      </c>
      <c r="Q987" s="77">
        <f ca="1">SUMIF($W$12:BP987,$P$11,X987:BP987)</f>
        <v>0</v>
      </c>
      <c r="R987" s="77">
        <f ca="1">SUMIF($W$12:BQ987,$P$11,Y987:BQ987)</f>
        <v>0</v>
      </c>
      <c r="S987" s="78">
        <f t="shared" ca="1" si="255"/>
        <v>0</v>
      </c>
      <c r="T987" s="77">
        <f t="shared" ca="1" si="256"/>
        <v>0</v>
      </c>
      <c r="U987" s="77">
        <f t="shared" ca="1" si="258"/>
        <v>0</v>
      </c>
      <c r="V987" s="79">
        <f t="shared" ca="1" si="257"/>
        <v>0</v>
      </c>
      <c r="W987" s="80"/>
      <c r="X987" s="81">
        <f t="shared" si="259"/>
        <v>0</v>
      </c>
      <c r="Y987" s="82"/>
      <c r="Z987" s="80"/>
      <c r="AA987" s="81">
        <f t="shared" si="260"/>
        <v>0</v>
      </c>
      <c r="AB987" s="82"/>
      <c r="AC987" s="80"/>
      <c r="AD987" s="81">
        <f t="shared" si="261"/>
        <v>0</v>
      </c>
      <c r="AE987" s="82"/>
      <c r="AF987" s="80"/>
      <c r="AG987" s="81">
        <f t="shared" si="262"/>
        <v>0</v>
      </c>
      <c r="AH987" s="82"/>
      <c r="AI987" s="80"/>
      <c r="AJ987" s="81">
        <f t="shared" si="263"/>
        <v>0</v>
      </c>
      <c r="AK987" s="82"/>
      <c r="AL987" s="80"/>
      <c r="AM987" s="81">
        <v>0</v>
      </c>
      <c r="AN987" s="82"/>
      <c r="AO987" s="80"/>
      <c r="AP987" s="81">
        <v>0</v>
      </c>
      <c r="AQ987" s="82"/>
      <c r="AR987" s="80"/>
      <c r="AS987" s="81">
        <f t="shared" si="264"/>
        <v>0</v>
      </c>
      <c r="AT987" s="82"/>
      <c r="AU987" s="80"/>
      <c r="AV987" s="81">
        <f t="shared" si="265"/>
        <v>0</v>
      </c>
      <c r="AW987" s="82"/>
      <c r="AX987" s="80"/>
      <c r="AY987" s="81">
        <f t="shared" si="266"/>
        <v>0</v>
      </c>
      <c r="AZ987" s="82"/>
      <c r="BA987" s="80"/>
      <c r="BB987" s="81">
        <f t="shared" si="267"/>
        <v>0</v>
      </c>
      <c r="BC987" s="82"/>
      <c r="BD987" s="80"/>
      <c r="BE987" s="81">
        <f t="shared" si="268"/>
        <v>0</v>
      </c>
      <c r="BF987" s="82"/>
      <c r="BG987" s="80"/>
      <c r="BH987" s="81">
        <f t="shared" si="269"/>
        <v>0</v>
      </c>
      <c r="BI987" s="82"/>
      <c r="BJ987" s="80"/>
      <c r="BK987" s="81">
        <f t="shared" si="270"/>
        <v>0</v>
      </c>
      <c r="BL987" s="82"/>
      <c r="BM987" s="80"/>
      <c r="BN987" s="81">
        <f t="shared" si="271"/>
        <v>0</v>
      </c>
      <c r="BO987" s="82"/>
    </row>
    <row r="988" spans="1:67" ht="33" hidden="1" customHeight="1" thickBot="1">
      <c r="A988" s="71">
        <v>86003</v>
      </c>
      <c r="B988" s="71" t="s">
        <v>2242</v>
      </c>
      <c r="C988" s="221" t="str">
        <f ca="1">IF(V988&gt;0,IF($C$12=B988,COUNT($C$12:C987,1),""),"")</f>
        <v/>
      </c>
      <c r="D988" s="221" t="str">
        <f ca="1">IF(V988&gt;0,IF($D$12=B988,COUNT($D$12:D987,1),""),"")</f>
        <v/>
      </c>
      <c r="E988" s="221" t="str">
        <f ca="1">IF(V988&gt;0,IF($E$12=B988,COUNT($E$12:E987,1),""),"")</f>
        <v/>
      </c>
      <c r="F988" s="221" t="str">
        <f ca="1">IF(V988&gt;0,IF($F$12=B988,COUNT($F$12:F987,1),""),"")</f>
        <v/>
      </c>
      <c r="G988" s="120"/>
      <c r="H988" s="115">
        <v>180212</v>
      </c>
      <c r="I988" s="798" t="s">
        <v>912</v>
      </c>
      <c r="J988" s="116" t="s">
        <v>153</v>
      </c>
      <c r="K988" s="324">
        <v>44147000</v>
      </c>
      <c r="L988" s="121">
        <v>422101</v>
      </c>
      <c r="M988" s="117" t="s">
        <v>1305</v>
      </c>
      <c r="N988" s="117" t="s">
        <v>153</v>
      </c>
      <c r="O988" s="324">
        <v>6538000</v>
      </c>
      <c r="P988" s="77">
        <f ca="1">SUMIF($W$12:BO988,$P$11,W988:BO988)</f>
        <v>0</v>
      </c>
      <c r="Q988" s="77">
        <f ca="1">SUMIF($W$12:BP988,$P$11,X988:BP988)</f>
        <v>0</v>
      </c>
      <c r="R988" s="77">
        <f ca="1">SUMIF($W$12:BQ988,$P$11,Y988:BQ988)</f>
        <v>0</v>
      </c>
      <c r="S988" s="78">
        <f t="shared" ca="1" si="255"/>
        <v>0</v>
      </c>
      <c r="T988" s="77">
        <f t="shared" ca="1" si="256"/>
        <v>0</v>
      </c>
      <c r="U988" s="77">
        <f t="shared" ca="1" si="258"/>
        <v>0</v>
      </c>
      <c r="V988" s="79">
        <f t="shared" ca="1" si="257"/>
        <v>0</v>
      </c>
      <c r="W988" s="80"/>
      <c r="X988" s="81">
        <f t="shared" si="259"/>
        <v>0</v>
      </c>
      <c r="Y988" s="82"/>
      <c r="Z988" s="80"/>
      <c r="AA988" s="81">
        <f t="shared" si="260"/>
        <v>0</v>
      </c>
      <c r="AB988" s="82"/>
      <c r="AC988" s="80"/>
      <c r="AD988" s="81">
        <f t="shared" si="261"/>
        <v>0</v>
      </c>
      <c r="AE988" s="82"/>
      <c r="AF988" s="80"/>
      <c r="AG988" s="81">
        <f t="shared" si="262"/>
        <v>0</v>
      </c>
      <c r="AH988" s="82"/>
      <c r="AI988" s="80"/>
      <c r="AJ988" s="81">
        <f t="shared" si="263"/>
        <v>0</v>
      </c>
      <c r="AK988" s="82"/>
      <c r="AL988" s="80"/>
      <c r="AM988" s="81">
        <v>0</v>
      </c>
      <c r="AN988" s="82"/>
      <c r="AO988" s="80"/>
      <c r="AP988" s="81">
        <v>0</v>
      </c>
      <c r="AQ988" s="82"/>
      <c r="AR988" s="80"/>
      <c r="AS988" s="81">
        <f t="shared" si="264"/>
        <v>0</v>
      </c>
      <c r="AT988" s="82"/>
      <c r="AU988" s="80"/>
      <c r="AV988" s="81">
        <f t="shared" si="265"/>
        <v>0</v>
      </c>
      <c r="AW988" s="82"/>
      <c r="AX988" s="80"/>
      <c r="AY988" s="81">
        <f t="shared" si="266"/>
        <v>0</v>
      </c>
      <c r="AZ988" s="82"/>
      <c r="BA988" s="80"/>
      <c r="BB988" s="81">
        <f t="shared" si="267"/>
        <v>0</v>
      </c>
      <c r="BC988" s="82"/>
      <c r="BD988" s="80"/>
      <c r="BE988" s="81">
        <f t="shared" si="268"/>
        <v>0</v>
      </c>
      <c r="BF988" s="82"/>
      <c r="BG988" s="80"/>
      <c r="BH988" s="81">
        <f t="shared" si="269"/>
        <v>0</v>
      </c>
      <c r="BI988" s="82"/>
      <c r="BJ988" s="80"/>
      <c r="BK988" s="81">
        <f t="shared" si="270"/>
        <v>0</v>
      </c>
      <c r="BL988" s="82"/>
      <c r="BM988" s="80"/>
      <c r="BN988" s="81">
        <f t="shared" si="271"/>
        <v>0</v>
      </c>
      <c r="BO988" s="82"/>
    </row>
    <row r="989" spans="1:67" ht="33" hidden="1" customHeight="1" thickBot="1">
      <c r="A989" s="71">
        <v>86004</v>
      </c>
      <c r="B989" s="71" t="s">
        <v>2242</v>
      </c>
      <c r="C989" s="221" t="str">
        <f ca="1">IF(V989&gt;0,IF($C$12=B989,COUNT($C$12:C988,1),""),"")</f>
        <v/>
      </c>
      <c r="D989" s="221" t="str">
        <f ca="1">IF(V989&gt;0,IF($D$12=B989,COUNT($D$12:D988,1),""),"")</f>
        <v/>
      </c>
      <c r="E989" s="221" t="str">
        <f ca="1">IF(V989&gt;0,IF($E$12=B989,COUNT($E$12:E988,1),""),"")</f>
        <v/>
      </c>
      <c r="F989" s="221" t="str">
        <f ca="1">IF(V989&gt;0,IF($F$12=B989,COUNT($F$12:F988,1),""),"")</f>
        <v/>
      </c>
      <c r="G989" s="120"/>
      <c r="H989" s="115">
        <v>180212</v>
      </c>
      <c r="I989" s="799"/>
      <c r="J989" s="116"/>
      <c r="K989" s="324">
        <v>44147000</v>
      </c>
      <c r="L989" s="121">
        <v>422102</v>
      </c>
      <c r="M989" s="117" t="s">
        <v>1306</v>
      </c>
      <c r="N989" s="117" t="s">
        <v>153</v>
      </c>
      <c r="O989" s="324">
        <v>6888000</v>
      </c>
      <c r="P989" s="77">
        <f ca="1">SUMIF($W$12:BO989,$P$11,W989:BO989)</f>
        <v>0</v>
      </c>
      <c r="Q989" s="77">
        <f ca="1">SUMIF($W$12:BP989,$P$11,X989:BP989)</f>
        <v>0</v>
      </c>
      <c r="R989" s="77">
        <f ca="1">SUMIF($W$12:BQ989,$P$11,Y989:BQ989)</f>
        <v>0</v>
      </c>
      <c r="S989" s="78">
        <f t="shared" ca="1" si="255"/>
        <v>0</v>
      </c>
      <c r="T989" s="77">
        <f t="shared" ca="1" si="256"/>
        <v>0</v>
      </c>
      <c r="U989" s="77">
        <f t="shared" ca="1" si="258"/>
        <v>0</v>
      </c>
      <c r="V989" s="79">
        <f t="shared" ca="1" si="257"/>
        <v>0</v>
      </c>
      <c r="W989" s="80"/>
      <c r="X989" s="81">
        <f t="shared" si="259"/>
        <v>0</v>
      </c>
      <c r="Y989" s="82"/>
      <c r="Z989" s="80"/>
      <c r="AA989" s="81">
        <f t="shared" si="260"/>
        <v>0</v>
      </c>
      <c r="AB989" s="82"/>
      <c r="AC989" s="80"/>
      <c r="AD989" s="81">
        <f t="shared" si="261"/>
        <v>0</v>
      </c>
      <c r="AE989" s="82"/>
      <c r="AF989" s="80"/>
      <c r="AG989" s="81">
        <f t="shared" si="262"/>
        <v>0</v>
      </c>
      <c r="AH989" s="82"/>
      <c r="AI989" s="80"/>
      <c r="AJ989" s="81">
        <f t="shared" si="263"/>
        <v>0</v>
      </c>
      <c r="AK989" s="82"/>
      <c r="AL989" s="80"/>
      <c r="AM989" s="81">
        <v>0</v>
      </c>
      <c r="AN989" s="82"/>
      <c r="AO989" s="80"/>
      <c r="AP989" s="81">
        <v>0</v>
      </c>
      <c r="AQ989" s="82"/>
      <c r="AR989" s="80"/>
      <c r="AS989" s="81">
        <f t="shared" si="264"/>
        <v>0</v>
      </c>
      <c r="AT989" s="82"/>
      <c r="AU989" s="80"/>
      <c r="AV989" s="81">
        <f t="shared" si="265"/>
        <v>0</v>
      </c>
      <c r="AW989" s="82"/>
      <c r="AX989" s="80"/>
      <c r="AY989" s="81">
        <f t="shared" si="266"/>
        <v>0</v>
      </c>
      <c r="AZ989" s="82"/>
      <c r="BA989" s="80"/>
      <c r="BB989" s="81">
        <f t="shared" si="267"/>
        <v>0</v>
      </c>
      <c r="BC989" s="82"/>
      <c r="BD989" s="80"/>
      <c r="BE989" s="81">
        <f t="shared" si="268"/>
        <v>0</v>
      </c>
      <c r="BF989" s="82"/>
      <c r="BG989" s="80"/>
      <c r="BH989" s="81">
        <f t="shared" si="269"/>
        <v>0</v>
      </c>
      <c r="BI989" s="82"/>
      <c r="BJ989" s="80"/>
      <c r="BK989" s="81">
        <f t="shared" si="270"/>
        <v>0</v>
      </c>
      <c r="BL989" s="82"/>
      <c r="BM989" s="80"/>
      <c r="BN989" s="81">
        <f t="shared" si="271"/>
        <v>0</v>
      </c>
      <c r="BO989" s="82"/>
    </row>
    <row r="990" spans="1:67" ht="23.25" hidden="1" customHeight="1" thickBot="1">
      <c r="A990" s="71">
        <v>86005</v>
      </c>
      <c r="B990" s="71" t="s">
        <v>2242</v>
      </c>
      <c r="C990" s="221" t="str">
        <f ca="1">IF(V990&gt;0,IF($C$12=B990,COUNT($C$12:C989,1),""),"")</f>
        <v/>
      </c>
      <c r="D990" s="221" t="str">
        <f ca="1">IF(V990&gt;0,IF($D$12=B990,COUNT($D$12:D989,1),""),"")</f>
        <v/>
      </c>
      <c r="E990" s="221" t="str">
        <f ca="1">IF(V990&gt;0,IF($E$12=B990,COUNT($E$12:E989,1),""),"")</f>
        <v/>
      </c>
      <c r="F990" s="221" t="str">
        <f ca="1">IF(V990&gt;0,IF($F$12=B990,COUNT($F$12:F989,1),""),"")</f>
        <v/>
      </c>
      <c r="G990" s="120">
        <v>667005005</v>
      </c>
      <c r="H990" s="115">
        <v>180213</v>
      </c>
      <c r="I990" s="116" t="s">
        <v>913</v>
      </c>
      <c r="J990" s="116" t="s">
        <v>153</v>
      </c>
      <c r="K990" s="324">
        <v>8829000</v>
      </c>
      <c r="L990" s="121">
        <v>422103</v>
      </c>
      <c r="M990" s="117" t="s">
        <v>1307</v>
      </c>
      <c r="N990" s="117" t="s">
        <v>153</v>
      </c>
      <c r="O990" s="324">
        <v>5834000</v>
      </c>
      <c r="P990" s="77">
        <f ca="1">SUMIF($W$12:BO990,$P$11,W990:BO990)</f>
        <v>0</v>
      </c>
      <c r="Q990" s="77">
        <f ca="1">SUMIF($W$12:BP990,$P$11,X990:BP990)</f>
        <v>0</v>
      </c>
      <c r="R990" s="77">
        <f ca="1">SUMIF($W$12:BQ990,$P$11,Y990:BQ990)</f>
        <v>0</v>
      </c>
      <c r="S990" s="78">
        <f t="shared" ca="1" si="255"/>
        <v>0</v>
      </c>
      <c r="T990" s="77">
        <f t="shared" ca="1" si="256"/>
        <v>0</v>
      </c>
      <c r="U990" s="77">
        <f t="shared" ca="1" si="258"/>
        <v>0</v>
      </c>
      <c r="V990" s="79">
        <f t="shared" ca="1" si="257"/>
        <v>0</v>
      </c>
      <c r="W990" s="80"/>
      <c r="X990" s="81">
        <f t="shared" si="259"/>
        <v>0</v>
      </c>
      <c r="Y990" s="82"/>
      <c r="Z990" s="80"/>
      <c r="AA990" s="81">
        <f t="shared" si="260"/>
        <v>0</v>
      </c>
      <c r="AB990" s="82"/>
      <c r="AC990" s="80"/>
      <c r="AD990" s="81">
        <f t="shared" si="261"/>
        <v>0</v>
      </c>
      <c r="AE990" s="82"/>
      <c r="AF990" s="80"/>
      <c r="AG990" s="81">
        <f t="shared" si="262"/>
        <v>0</v>
      </c>
      <c r="AH990" s="82"/>
      <c r="AI990" s="80"/>
      <c r="AJ990" s="81">
        <f t="shared" si="263"/>
        <v>0</v>
      </c>
      <c r="AK990" s="82"/>
      <c r="AL990" s="80"/>
      <c r="AM990" s="81">
        <v>0</v>
      </c>
      <c r="AN990" s="82"/>
      <c r="AO990" s="80"/>
      <c r="AP990" s="81">
        <v>0</v>
      </c>
      <c r="AQ990" s="82"/>
      <c r="AR990" s="80"/>
      <c r="AS990" s="81">
        <f t="shared" si="264"/>
        <v>0</v>
      </c>
      <c r="AT990" s="82"/>
      <c r="AU990" s="80"/>
      <c r="AV990" s="81">
        <f t="shared" si="265"/>
        <v>0</v>
      </c>
      <c r="AW990" s="82"/>
      <c r="AX990" s="80"/>
      <c r="AY990" s="81">
        <f t="shared" si="266"/>
        <v>0</v>
      </c>
      <c r="AZ990" s="82"/>
      <c r="BA990" s="80"/>
      <c r="BB990" s="81">
        <f t="shared" si="267"/>
        <v>0</v>
      </c>
      <c r="BC990" s="82"/>
      <c r="BD990" s="80"/>
      <c r="BE990" s="81">
        <f t="shared" si="268"/>
        <v>0</v>
      </c>
      <c r="BF990" s="82"/>
      <c r="BG990" s="80"/>
      <c r="BH990" s="81">
        <f t="shared" si="269"/>
        <v>0</v>
      </c>
      <c r="BI990" s="82"/>
      <c r="BJ990" s="80"/>
      <c r="BK990" s="81">
        <f t="shared" si="270"/>
        <v>0</v>
      </c>
      <c r="BL990" s="82"/>
      <c r="BM990" s="80"/>
      <c r="BN990" s="81">
        <f t="shared" si="271"/>
        <v>0</v>
      </c>
      <c r="BO990" s="82"/>
    </row>
    <row r="991" spans="1:67" ht="23.25" hidden="1" customHeight="1" thickBot="1">
      <c r="A991" s="71">
        <v>86006</v>
      </c>
      <c r="B991" s="71" t="s">
        <v>2242</v>
      </c>
      <c r="C991" s="221" t="str">
        <f ca="1">IF(V991&gt;0,IF($C$12=B991,COUNT($C$12:C990,1),""),"")</f>
        <v/>
      </c>
      <c r="D991" s="221" t="str">
        <f ca="1">IF(V991&gt;0,IF($D$12=B991,COUNT($D$12:D990,1),""),"")</f>
        <v/>
      </c>
      <c r="E991" s="221" t="str">
        <f ca="1">IF(V991&gt;0,IF($E$12=B991,COUNT($E$12:E990,1),""),"")</f>
        <v/>
      </c>
      <c r="F991" s="221" t="str">
        <f ca="1">IF(V991&gt;0,IF($F$12=B991,COUNT($F$12:F990,1),""),"")</f>
        <v/>
      </c>
      <c r="G991" s="120">
        <v>667005000</v>
      </c>
      <c r="H991" s="115">
        <v>180214</v>
      </c>
      <c r="I991" s="116" t="s">
        <v>914</v>
      </c>
      <c r="J991" s="116" t="s">
        <v>153</v>
      </c>
      <c r="K991" s="324">
        <v>10721000</v>
      </c>
      <c r="L991" s="121">
        <v>422103</v>
      </c>
      <c r="M991" s="117" t="s">
        <v>1307</v>
      </c>
      <c r="N991" s="117" t="s">
        <v>153</v>
      </c>
      <c r="O991" s="324">
        <v>5834000</v>
      </c>
      <c r="P991" s="77">
        <f ca="1">SUMIF($W$12:BO991,$P$11,W991:BO991)</f>
        <v>0</v>
      </c>
      <c r="Q991" s="77">
        <f ca="1">SUMIF($W$12:BP991,$P$11,X991:BP991)</f>
        <v>0</v>
      </c>
      <c r="R991" s="77">
        <f ca="1">SUMIF($W$12:BQ991,$P$11,Y991:BQ991)</f>
        <v>0</v>
      </c>
      <c r="S991" s="78">
        <f t="shared" ca="1" si="255"/>
        <v>0</v>
      </c>
      <c r="T991" s="77">
        <f t="shared" ca="1" si="256"/>
        <v>0</v>
      </c>
      <c r="U991" s="77">
        <f t="shared" ca="1" si="258"/>
        <v>0</v>
      </c>
      <c r="V991" s="79">
        <f t="shared" ca="1" si="257"/>
        <v>0</v>
      </c>
      <c r="W991" s="80"/>
      <c r="X991" s="81">
        <f t="shared" si="259"/>
        <v>0</v>
      </c>
      <c r="Y991" s="82"/>
      <c r="Z991" s="80"/>
      <c r="AA991" s="81">
        <f t="shared" si="260"/>
        <v>0</v>
      </c>
      <c r="AB991" s="82"/>
      <c r="AC991" s="80"/>
      <c r="AD991" s="81">
        <f t="shared" si="261"/>
        <v>0</v>
      </c>
      <c r="AE991" s="82"/>
      <c r="AF991" s="80"/>
      <c r="AG991" s="81">
        <f t="shared" si="262"/>
        <v>0</v>
      </c>
      <c r="AH991" s="82"/>
      <c r="AI991" s="80"/>
      <c r="AJ991" s="81">
        <f t="shared" si="263"/>
        <v>0</v>
      </c>
      <c r="AK991" s="82"/>
      <c r="AL991" s="80"/>
      <c r="AM991" s="81">
        <v>0</v>
      </c>
      <c r="AN991" s="82"/>
      <c r="AO991" s="80"/>
      <c r="AP991" s="81">
        <v>0</v>
      </c>
      <c r="AQ991" s="82"/>
      <c r="AR991" s="80"/>
      <c r="AS991" s="81">
        <f t="shared" si="264"/>
        <v>0</v>
      </c>
      <c r="AT991" s="82"/>
      <c r="AU991" s="80"/>
      <c r="AV991" s="81">
        <f t="shared" si="265"/>
        <v>0</v>
      </c>
      <c r="AW991" s="82"/>
      <c r="AX991" s="80"/>
      <c r="AY991" s="81">
        <f t="shared" si="266"/>
        <v>0</v>
      </c>
      <c r="AZ991" s="82"/>
      <c r="BA991" s="80"/>
      <c r="BB991" s="81">
        <f t="shared" si="267"/>
        <v>0</v>
      </c>
      <c r="BC991" s="82"/>
      <c r="BD991" s="80"/>
      <c r="BE991" s="81">
        <f t="shared" si="268"/>
        <v>0</v>
      </c>
      <c r="BF991" s="82"/>
      <c r="BG991" s="80"/>
      <c r="BH991" s="81">
        <f t="shared" si="269"/>
        <v>0</v>
      </c>
      <c r="BI991" s="82"/>
      <c r="BJ991" s="80"/>
      <c r="BK991" s="81">
        <f t="shared" si="270"/>
        <v>0</v>
      </c>
      <c r="BL991" s="82"/>
      <c r="BM991" s="80"/>
      <c r="BN991" s="81">
        <f t="shared" si="271"/>
        <v>0</v>
      </c>
      <c r="BO991" s="82"/>
    </row>
    <row r="992" spans="1:67" ht="23.25" hidden="1" customHeight="1" thickBot="1">
      <c r="A992" s="71">
        <v>86007</v>
      </c>
      <c r="B992" s="71" t="s">
        <v>2242</v>
      </c>
      <c r="C992" s="221" t="str">
        <f ca="1">IF(V992&gt;0,IF($C$12=B992,COUNT($C$12:C991,1),""),"")</f>
        <v/>
      </c>
      <c r="D992" s="221" t="str">
        <f ca="1">IF(V992&gt;0,IF($D$12=B992,COUNT($D$12:D991,1),""),"")</f>
        <v/>
      </c>
      <c r="E992" s="221" t="str">
        <f ca="1">IF(V992&gt;0,IF($E$12=B992,COUNT($E$12:E991,1),""),"")</f>
        <v/>
      </c>
      <c r="F992" s="221" t="str">
        <f ca="1">IF(V992&gt;0,IF($F$12=B992,COUNT($F$12:F991,1),""),"")</f>
        <v/>
      </c>
      <c r="G992" s="120">
        <v>721001800</v>
      </c>
      <c r="H992" s="115">
        <v>190102</v>
      </c>
      <c r="I992" s="116" t="s">
        <v>915</v>
      </c>
      <c r="J992" s="116" t="s">
        <v>153</v>
      </c>
      <c r="K992" s="324">
        <v>3105000</v>
      </c>
      <c r="L992" s="121">
        <v>421002</v>
      </c>
      <c r="M992" s="117" t="s">
        <v>1219</v>
      </c>
      <c r="N992" s="117" t="s">
        <v>153</v>
      </c>
      <c r="O992" s="324">
        <v>502500</v>
      </c>
      <c r="P992" s="77">
        <f ca="1">SUMIF($W$12:BO992,$P$11,W992:BO992)</f>
        <v>0</v>
      </c>
      <c r="Q992" s="77">
        <f ca="1">SUMIF($W$12:BP992,$P$11,X992:BP992)</f>
        <v>0</v>
      </c>
      <c r="R992" s="77">
        <f ca="1">SUMIF($W$12:BQ992,$P$11,Y992:BQ992)</f>
        <v>0</v>
      </c>
      <c r="S992" s="78">
        <f t="shared" ca="1" si="255"/>
        <v>0</v>
      </c>
      <c r="T992" s="77">
        <f t="shared" ca="1" si="256"/>
        <v>0</v>
      </c>
      <c r="U992" s="77">
        <f t="shared" ca="1" si="258"/>
        <v>0</v>
      </c>
      <c r="V992" s="79">
        <f t="shared" ca="1" si="257"/>
        <v>0</v>
      </c>
      <c r="W992" s="80"/>
      <c r="X992" s="81">
        <f t="shared" si="259"/>
        <v>0</v>
      </c>
      <c r="Y992" s="82"/>
      <c r="Z992" s="80"/>
      <c r="AA992" s="81">
        <f t="shared" si="260"/>
        <v>0</v>
      </c>
      <c r="AB992" s="82"/>
      <c r="AC992" s="80"/>
      <c r="AD992" s="81">
        <f t="shared" si="261"/>
        <v>0</v>
      </c>
      <c r="AE992" s="82"/>
      <c r="AF992" s="80"/>
      <c r="AG992" s="81">
        <f t="shared" si="262"/>
        <v>0</v>
      </c>
      <c r="AH992" s="82"/>
      <c r="AI992" s="80"/>
      <c r="AJ992" s="81">
        <f t="shared" si="263"/>
        <v>0</v>
      </c>
      <c r="AK992" s="82"/>
      <c r="AL992" s="80"/>
      <c r="AM992" s="81">
        <v>0</v>
      </c>
      <c r="AN992" s="82"/>
      <c r="AO992" s="80"/>
      <c r="AP992" s="81">
        <v>0</v>
      </c>
      <c r="AQ992" s="82"/>
      <c r="AR992" s="80"/>
      <c r="AS992" s="81">
        <f t="shared" si="264"/>
        <v>0</v>
      </c>
      <c r="AT992" s="82"/>
      <c r="AU992" s="80"/>
      <c r="AV992" s="81">
        <f t="shared" si="265"/>
        <v>0</v>
      </c>
      <c r="AW992" s="82"/>
      <c r="AX992" s="80"/>
      <c r="AY992" s="81">
        <f t="shared" si="266"/>
        <v>0</v>
      </c>
      <c r="AZ992" s="82"/>
      <c r="BA992" s="80"/>
      <c r="BB992" s="81">
        <f t="shared" si="267"/>
        <v>0</v>
      </c>
      <c r="BC992" s="82"/>
      <c r="BD992" s="80"/>
      <c r="BE992" s="81">
        <f t="shared" si="268"/>
        <v>0</v>
      </c>
      <c r="BF992" s="82"/>
      <c r="BG992" s="80"/>
      <c r="BH992" s="81">
        <f t="shared" si="269"/>
        <v>0</v>
      </c>
      <c r="BI992" s="82"/>
      <c r="BJ992" s="80"/>
      <c r="BK992" s="81">
        <f t="shared" si="270"/>
        <v>0</v>
      </c>
      <c r="BL992" s="82"/>
      <c r="BM992" s="80"/>
      <c r="BN992" s="81">
        <f t="shared" si="271"/>
        <v>0</v>
      </c>
      <c r="BO992" s="82"/>
    </row>
    <row r="993" spans="1:67" ht="23.25" hidden="1" customHeight="1" thickBot="1">
      <c r="A993" s="71">
        <v>86008</v>
      </c>
      <c r="B993" s="71" t="s">
        <v>2242</v>
      </c>
      <c r="C993" s="221" t="str">
        <f ca="1">IF(V993&gt;0,IF($C$12=B993,COUNT($C$12:C992,1),""),"")</f>
        <v/>
      </c>
      <c r="D993" s="221" t="str">
        <f ca="1">IF(V993&gt;0,IF($D$12=B993,COUNT($D$12:D992,1),""),"")</f>
        <v/>
      </c>
      <c r="E993" s="221" t="str">
        <f ca="1">IF(V993&gt;0,IF($E$12=B993,COUNT($E$12:E992,1),""),"")</f>
        <v/>
      </c>
      <c r="F993" s="221" t="str">
        <f ca="1">IF(V993&gt;0,IF($F$12=B993,COUNT($F$12:F992,1),""),"")</f>
        <v/>
      </c>
      <c r="G993" s="120">
        <v>721002300</v>
      </c>
      <c r="H993" s="115">
        <v>190201</v>
      </c>
      <c r="I993" s="116" t="s">
        <v>916</v>
      </c>
      <c r="J993" s="116" t="s">
        <v>153</v>
      </c>
      <c r="K993" s="324">
        <v>4800000</v>
      </c>
      <c r="L993" s="121">
        <v>421002</v>
      </c>
      <c r="M993" s="117" t="s">
        <v>1219</v>
      </c>
      <c r="N993" s="117" t="s">
        <v>153</v>
      </c>
      <c r="O993" s="324">
        <v>502500</v>
      </c>
      <c r="P993" s="77">
        <f ca="1">SUMIF($W$12:BO993,$P$11,W993:BO993)</f>
        <v>0</v>
      </c>
      <c r="Q993" s="77">
        <f ca="1">SUMIF($W$12:BP993,$P$11,X993:BP993)</f>
        <v>0</v>
      </c>
      <c r="R993" s="77">
        <f ca="1">SUMIF($W$12:BQ993,$P$11,Y993:BQ993)</f>
        <v>0</v>
      </c>
      <c r="S993" s="78">
        <f t="shared" ca="1" si="255"/>
        <v>0</v>
      </c>
      <c r="T993" s="77">
        <f t="shared" ca="1" si="256"/>
        <v>0</v>
      </c>
      <c r="U993" s="77">
        <f t="shared" ca="1" si="258"/>
        <v>0</v>
      </c>
      <c r="V993" s="79">
        <f t="shared" ca="1" si="257"/>
        <v>0</v>
      </c>
      <c r="W993" s="80"/>
      <c r="X993" s="81">
        <f t="shared" si="259"/>
        <v>0</v>
      </c>
      <c r="Y993" s="82"/>
      <c r="Z993" s="80"/>
      <c r="AA993" s="81">
        <f t="shared" si="260"/>
        <v>0</v>
      </c>
      <c r="AB993" s="82"/>
      <c r="AC993" s="80"/>
      <c r="AD993" s="81">
        <f t="shared" si="261"/>
        <v>0</v>
      </c>
      <c r="AE993" s="82"/>
      <c r="AF993" s="80"/>
      <c r="AG993" s="81">
        <f t="shared" si="262"/>
        <v>0</v>
      </c>
      <c r="AH993" s="82"/>
      <c r="AI993" s="80"/>
      <c r="AJ993" s="81">
        <f t="shared" si="263"/>
        <v>0</v>
      </c>
      <c r="AK993" s="82"/>
      <c r="AL993" s="80"/>
      <c r="AM993" s="81">
        <v>0</v>
      </c>
      <c r="AN993" s="82"/>
      <c r="AO993" s="80"/>
      <c r="AP993" s="81">
        <v>0</v>
      </c>
      <c r="AQ993" s="82"/>
      <c r="AR993" s="80"/>
      <c r="AS993" s="81">
        <f t="shared" si="264"/>
        <v>0</v>
      </c>
      <c r="AT993" s="82"/>
      <c r="AU993" s="80"/>
      <c r="AV993" s="81">
        <f t="shared" si="265"/>
        <v>0</v>
      </c>
      <c r="AW993" s="82"/>
      <c r="AX993" s="80"/>
      <c r="AY993" s="81">
        <f t="shared" si="266"/>
        <v>0</v>
      </c>
      <c r="AZ993" s="82"/>
      <c r="BA993" s="80"/>
      <c r="BB993" s="81">
        <f t="shared" si="267"/>
        <v>0</v>
      </c>
      <c r="BC993" s="82"/>
      <c r="BD993" s="80"/>
      <c r="BE993" s="81">
        <f t="shared" si="268"/>
        <v>0</v>
      </c>
      <c r="BF993" s="82"/>
      <c r="BG993" s="80"/>
      <c r="BH993" s="81">
        <f t="shared" si="269"/>
        <v>0</v>
      </c>
      <c r="BI993" s="82"/>
      <c r="BJ993" s="80"/>
      <c r="BK993" s="81">
        <f t="shared" si="270"/>
        <v>0</v>
      </c>
      <c r="BL993" s="82"/>
      <c r="BM993" s="80"/>
      <c r="BN993" s="81">
        <f t="shared" si="271"/>
        <v>0</v>
      </c>
      <c r="BO993" s="82"/>
    </row>
    <row r="994" spans="1:67" ht="23.25" hidden="1" customHeight="1" thickBot="1">
      <c r="A994" s="71">
        <v>86009</v>
      </c>
      <c r="B994" s="71" t="s">
        <v>2242</v>
      </c>
      <c r="C994" s="221" t="str">
        <f ca="1">IF(V994&gt;0,IF($C$12=B994,COUNT($C$12:C993,1),""),"")</f>
        <v/>
      </c>
      <c r="D994" s="221" t="str">
        <f ca="1">IF(V994&gt;0,IF($D$12=B994,COUNT($D$12:D993,1),""),"")</f>
        <v/>
      </c>
      <c r="E994" s="221" t="str">
        <f ca="1">IF(V994&gt;0,IF($E$12=B994,COUNT($E$12:E993,1),""),"")</f>
        <v/>
      </c>
      <c r="F994" s="221" t="str">
        <f ca="1">IF(V994&gt;0,IF($F$12=B994,COUNT($F$12:F993,1),""),"")</f>
        <v/>
      </c>
      <c r="G994" s="120">
        <v>721002300</v>
      </c>
      <c r="H994" s="115">
        <v>190202</v>
      </c>
      <c r="I994" s="116" t="s">
        <v>917</v>
      </c>
      <c r="J994" s="116" t="s">
        <v>153</v>
      </c>
      <c r="K994" s="324">
        <v>6075000</v>
      </c>
      <c r="L994" s="121">
        <v>421002</v>
      </c>
      <c r="M994" s="117" t="s">
        <v>1219</v>
      </c>
      <c r="N994" s="117" t="s">
        <v>153</v>
      </c>
      <c r="O994" s="324">
        <v>502500</v>
      </c>
      <c r="P994" s="77">
        <f ca="1">SUMIF($W$12:BO994,$P$11,W994:BO994)</f>
        <v>0</v>
      </c>
      <c r="Q994" s="77">
        <f ca="1">SUMIF($W$12:BP994,$P$11,X994:BP994)</f>
        <v>0</v>
      </c>
      <c r="R994" s="77">
        <f ca="1">SUMIF($W$12:BQ994,$P$11,Y994:BQ994)</f>
        <v>0</v>
      </c>
      <c r="S994" s="78">
        <f t="shared" ca="1" si="255"/>
        <v>0</v>
      </c>
      <c r="T994" s="77">
        <f t="shared" ca="1" si="256"/>
        <v>0</v>
      </c>
      <c r="U994" s="77">
        <f t="shared" ca="1" si="258"/>
        <v>0</v>
      </c>
      <c r="V994" s="79">
        <f t="shared" ca="1" si="257"/>
        <v>0</v>
      </c>
      <c r="W994" s="80"/>
      <c r="X994" s="81">
        <f t="shared" si="259"/>
        <v>0</v>
      </c>
      <c r="Y994" s="82"/>
      <c r="Z994" s="80"/>
      <c r="AA994" s="81">
        <f t="shared" si="260"/>
        <v>0</v>
      </c>
      <c r="AB994" s="82"/>
      <c r="AC994" s="80"/>
      <c r="AD994" s="81">
        <f t="shared" si="261"/>
        <v>0</v>
      </c>
      <c r="AE994" s="82"/>
      <c r="AF994" s="80"/>
      <c r="AG994" s="81">
        <f t="shared" si="262"/>
        <v>0</v>
      </c>
      <c r="AH994" s="82"/>
      <c r="AI994" s="80"/>
      <c r="AJ994" s="81">
        <f t="shared" si="263"/>
        <v>0</v>
      </c>
      <c r="AK994" s="82"/>
      <c r="AL994" s="80"/>
      <c r="AM994" s="81">
        <v>0</v>
      </c>
      <c r="AN994" s="82"/>
      <c r="AO994" s="80"/>
      <c r="AP994" s="81">
        <v>0</v>
      </c>
      <c r="AQ994" s="82"/>
      <c r="AR994" s="80"/>
      <c r="AS994" s="81">
        <f t="shared" si="264"/>
        <v>0</v>
      </c>
      <c r="AT994" s="82"/>
      <c r="AU994" s="80"/>
      <c r="AV994" s="81">
        <f t="shared" si="265"/>
        <v>0</v>
      </c>
      <c r="AW994" s="82"/>
      <c r="AX994" s="80"/>
      <c r="AY994" s="81">
        <f t="shared" si="266"/>
        <v>0</v>
      </c>
      <c r="AZ994" s="82"/>
      <c r="BA994" s="80"/>
      <c r="BB994" s="81">
        <f t="shared" si="267"/>
        <v>0</v>
      </c>
      <c r="BC994" s="82"/>
      <c r="BD994" s="80"/>
      <c r="BE994" s="81">
        <f t="shared" si="268"/>
        <v>0</v>
      </c>
      <c r="BF994" s="82"/>
      <c r="BG994" s="80"/>
      <c r="BH994" s="81">
        <f t="shared" si="269"/>
        <v>0</v>
      </c>
      <c r="BI994" s="82"/>
      <c r="BJ994" s="80"/>
      <c r="BK994" s="81">
        <f t="shared" si="270"/>
        <v>0</v>
      </c>
      <c r="BL994" s="82"/>
      <c r="BM994" s="80"/>
      <c r="BN994" s="81">
        <f t="shared" si="271"/>
        <v>0</v>
      </c>
      <c r="BO994" s="82"/>
    </row>
    <row r="995" spans="1:67" ht="23.25" hidden="1" customHeight="1" thickBot="1">
      <c r="A995" s="71">
        <v>86010</v>
      </c>
      <c r="B995" s="71" t="s">
        <v>2242</v>
      </c>
      <c r="C995" s="221" t="str">
        <f ca="1">IF(V995&gt;0,IF($C$12=B995,COUNT($C$12:C994,1),""),"")</f>
        <v/>
      </c>
      <c r="D995" s="221" t="str">
        <f ca="1">IF(V995&gt;0,IF($D$12=B995,COUNT($D$12:D994,1),""),"")</f>
        <v/>
      </c>
      <c r="E995" s="221" t="str">
        <f ca="1">IF(V995&gt;0,IF($E$12=B995,COUNT($E$12:E994,1),""),"")</f>
        <v/>
      </c>
      <c r="F995" s="221" t="str">
        <f ca="1">IF(V995&gt;0,IF($F$12=B995,COUNT($F$12:F994,1),""),"")</f>
        <v/>
      </c>
      <c r="G995" s="120">
        <v>721003800</v>
      </c>
      <c r="H995" s="115">
        <v>190301</v>
      </c>
      <c r="I995" s="116" t="s">
        <v>918</v>
      </c>
      <c r="J995" s="116" t="s">
        <v>153</v>
      </c>
      <c r="K995" s="324">
        <v>742000</v>
      </c>
      <c r="L995" s="121">
        <v>421006</v>
      </c>
      <c r="M995" s="117" t="s">
        <v>1222</v>
      </c>
      <c r="N995" s="117" t="s">
        <v>153</v>
      </c>
      <c r="O995" s="324">
        <v>176000</v>
      </c>
      <c r="P995" s="77">
        <f ca="1">SUMIF($W$12:BO995,$P$11,W995:BO995)</f>
        <v>0</v>
      </c>
      <c r="Q995" s="77">
        <f ca="1">SUMIF($W$12:BP995,$P$11,X995:BP995)</f>
        <v>0</v>
      </c>
      <c r="R995" s="77">
        <f ca="1">SUMIF($W$12:BQ995,$P$11,Y995:BQ995)</f>
        <v>0</v>
      </c>
      <c r="S995" s="78">
        <f t="shared" ca="1" si="255"/>
        <v>0</v>
      </c>
      <c r="T995" s="77">
        <f t="shared" ca="1" si="256"/>
        <v>0</v>
      </c>
      <c r="U995" s="77">
        <f t="shared" ca="1" si="258"/>
        <v>0</v>
      </c>
      <c r="V995" s="79">
        <f t="shared" ca="1" si="257"/>
        <v>0</v>
      </c>
      <c r="W995" s="80"/>
      <c r="X995" s="81">
        <f t="shared" si="259"/>
        <v>0</v>
      </c>
      <c r="Y995" s="82"/>
      <c r="Z995" s="80"/>
      <c r="AA995" s="81">
        <f t="shared" si="260"/>
        <v>0</v>
      </c>
      <c r="AB995" s="82"/>
      <c r="AC995" s="80"/>
      <c r="AD995" s="81">
        <f t="shared" si="261"/>
        <v>0</v>
      </c>
      <c r="AE995" s="82"/>
      <c r="AF995" s="80"/>
      <c r="AG995" s="81">
        <f t="shared" si="262"/>
        <v>0</v>
      </c>
      <c r="AH995" s="82"/>
      <c r="AI995" s="80"/>
      <c r="AJ995" s="81">
        <f t="shared" si="263"/>
        <v>0</v>
      </c>
      <c r="AK995" s="82"/>
      <c r="AL995" s="80"/>
      <c r="AM995" s="81">
        <v>0</v>
      </c>
      <c r="AN995" s="82"/>
      <c r="AO995" s="80"/>
      <c r="AP995" s="81">
        <v>0</v>
      </c>
      <c r="AQ995" s="82"/>
      <c r="AR995" s="80"/>
      <c r="AS995" s="81">
        <f t="shared" si="264"/>
        <v>0</v>
      </c>
      <c r="AT995" s="82"/>
      <c r="AU995" s="80"/>
      <c r="AV995" s="81">
        <f t="shared" si="265"/>
        <v>0</v>
      </c>
      <c r="AW995" s="82"/>
      <c r="AX995" s="80"/>
      <c r="AY995" s="81">
        <f t="shared" si="266"/>
        <v>0</v>
      </c>
      <c r="AZ995" s="82"/>
      <c r="BA995" s="80"/>
      <c r="BB995" s="81">
        <f t="shared" si="267"/>
        <v>0</v>
      </c>
      <c r="BC995" s="82"/>
      <c r="BD995" s="80"/>
      <c r="BE995" s="81">
        <f t="shared" si="268"/>
        <v>0</v>
      </c>
      <c r="BF995" s="82"/>
      <c r="BG995" s="80"/>
      <c r="BH995" s="81">
        <f t="shared" si="269"/>
        <v>0</v>
      </c>
      <c r="BI995" s="82"/>
      <c r="BJ995" s="80"/>
      <c r="BK995" s="81">
        <f t="shared" si="270"/>
        <v>0</v>
      </c>
      <c r="BL995" s="82"/>
      <c r="BM995" s="80"/>
      <c r="BN995" s="81">
        <f t="shared" si="271"/>
        <v>0</v>
      </c>
      <c r="BO995" s="82"/>
    </row>
    <row r="996" spans="1:67" ht="23.25" hidden="1" customHeight="1" thickBot="1">
      <c r="A996" s="71">
        <v>86011</v>
      </c>
      <c r="B996" s="71" t="s">
        <v>2242</v>
      </c>
      <c r="C996" s="221" t="str">
        <f ca="1">IF(V996&gt;0,IF($C$12=B996,COUNT($C$12:C995,1),""),"")</f>
        <v/>
      </c>
      <c r="D996" s="221" t="str">
        <f ca="1">IF(V996&gt;0,IF($D$12=B996,COUNT($D$12:D995,1),""),"")</f>
        <v/>
      </c>
      <c r="E996" s="221" t="str">
        <f ca="1">IF(V996&gt;0,IF($E$12=B996,COUNT($E$12:E995,1),""),"")</f>
        <v/>
      </c>
      <c r="F996" s="221" t="str">
        <f ca="1">IF(V996&gt;0,IF($F$12=B996,COUNT($F$12:F995,1),""),"")</f>
        <v/>
      </c>
      <c r="G996" s="120">
        <v>260002900</v>
      </c>
      <c r="H996" s="115">
        <v>190303</v>
      </c>
      <c r="I996" s="116" t="s">
        <v>919</v>
      </c>
      <c r="J996" s="116" t="s">
        <v>153</v>
      </c>
      <c r="K996" s="324">
        <v>1080000</v>
      </c>
      <c r="L996" s="121">
        <v>421006</v>
      </c>
      <c r="M996" s="117" t="s">
        <v>1222</v>
      </c>
      <c r="N996" s="117" t="s">
        <v>153</v>
      </c>
      <c r="O996" s="324">
        <v>176000</v>
      </c>
      <c r="P996" s="77">
        <f ca="1">SUMIF($W$12:BO996,$P$11,W996:BO996)</f>
        <v>0</v>
      </c>
      <c r="Q996" s="77">
        <f ca="1">SUMIF($W$12:BP996,$P$11,X996:BP996)</f>
        <v>0</v>
      </c>
      <c r="R996" s="77">
        <f ca="1">SUMIF($W$12:BQ996,$P$11,Y996:BQ996)</f>
        <v>0</v>
      </c>
      <c r="S996" s="78">
        <f t="shared" ca="1" si="255"/>
        <v>0</v>
      </c>
      <c r="T996" s="77">
        <f t="shared" ca="1" si="256"/>
        <v>0</v>
      </c>
      <c r="U996" s="77">
        <f t="shared" ca="1" si="258"/>
        <v>0</v>
      </c>
      <c r="V996" s="79">
        <f t="shared" ca="1" si="257"/>
        <v>0</v>
      </c>
      <c r="W996" s="80"/>
      <c r="X996" s="81">
        <f t="shared" si="259"/>
        <v>0</v>
      </c>
      <c r="Y996" s="82"/>
      <c r="Z996" s="80"/>
      <c r="AA996" s="81">
        <f t="shared" si="260"/>
        <v>0</v>
      </c>
      <c r="AB996" s="82"/>
      <c r="AC996" s="80"/>
      <c r="AD996" s="81">
        <f t="shared" si="261"/>
        <v>0</v>
      </c>
      <c r="AE996" s="82"/>
      <c r="AF996" s="80"/>
      <c r="AG996" s="81">
        <f t="shared" si="262"/>
        <v>0</v>
      </c>
      <c r="AH996" s="82"/>
      <c r="AI996" s="80"/>
      <c r="AJ996" s="81">
        <f t="shared" si="263"/>
        <v>0</v>
      </c>
      <c r="AK996" s="82"/>
      <c r="AL996" s="80"/>
      <c r="AM996" s="81">
        <v>0</v>
      </c>
      <c r="AN996" s="82"/>
      <c r="AO996" s="80"/>
      <c r="AP996" s="81">
        <v>0</v>
      </c>
      <c r="AQ996" s="82"/>
      <c r="AR996" s="80"/>
      <c r="AS996" s="81">
        <f t="shared" si="264"/>
        <v>0</v>
      </c>
      <c r="AT996" s="82"/>
      <c r="AU996" s="80"/>
      <c r="AV996" s="81">
        <f t="shared" si="265"/>
        <v>0</v>
      </c>
      <c r="AW996" s="82"/>
      <c r="AX996" s="80"/>
      <c r="AY996" s="81">
        <f t="shared" si="266"/>
        <v>0</v>
      </c>
      <c r="AZ996" s="82"/>
      <c r="BA996" s="80"/>
      <c r="BB996" s="81">
        <f t="shared" si="267"/>
        <v>0</v>
      </c>
      <c r="BC996" s="82"/>
      <c r="BD996" s="80"/>
      <c r="BE996" s="81">
        <f t="shared" si="268"/>
        <v>0</v>
      </c>
      <c r="BF996" s="82"/>
      <c r="BG996" s="80"/>
      <c r="BH996" s="81">
        <f t="shared" si="269"/>
        <v>0</v>
      </c>
      <c r="BI996" s="82"/>
      <c r="BJ996" s="80"/>
      <c r="BK996" s="81">
        <f t="shared" si="270"/>
        <v>0</v>
      </c>
      <c r="BL996" s="82"/>
      <c r="BM996" s="80"/>
      <c r="BN996" s="81">
        <f t="shared" si="271"/>
        <v>0</v>
      </c>
      <c r="BO996" s="82"/>
    </row>
    <row r="997" spans="1:67" ht="23.25" customHeight="1" thickBot="1">
      <c r="A997" s="71">
        <v>86012</v>
      </c>
      <c r="B997" s="71" t="s">
        <v>2242</v>
      </c>
      <c r="C997" s="221" t="str">
        <f ca="1">IF(V997&gt;0,IF($C$12=B997,COUNT($C$12:C996,1),""),"")</f>
        <v/>
      </c>
      <c r="D997" s="221" t="str">
        <f ca="1">IF(V997&gt;0,IF($D$12=B997,COUNT($D$12:D996,1),""),"")</f>
        <v/>
      </c>
      <c r="E997" s="221" t="str">
        <f ca="1">IF(V997&gt;0,IF($E$12=B997,COUNT($E$12:E996,1),""),"")</f>
        <v/>
      </c>
      <c r="F997" s="221" t="str">
        <f ca="1">IF(V997&gt;0,IF($F$12=B997,COUNT($F$12:F996,1),""),"")</f>
        <v/>
      </c>
      <c r="G997" s="120">
        <v>721000700</v>
      </c>
      <c r="H997" s="115">
        <v>190304</v>
      </c>
      <c r="I997" s="116" t="s">
        <v>920</v>
      </c>
      <c r="J997" s="116" t="s">
        <v>153</v>
      </c>
      <c r="K997" s="324">
        <v>110000</v>
      </c>
      <c r="L997" s="121">
        <v>421007</v>
      </c>
      <c r="M997" s="117" t="s">
        <v>1223</v>
      </c>
      <c r="N997" s="117" t="s">
        <v>153</v>
      </c>
      <c r="O997" s="324">
        <v>159500</v>
      </c>
      <c r="P997" s="77">
        <f ca="1">SUMIF($W$12:BO997,$P$11,W997:BO997)</f>
        <v>0</v>
      </c>
      <c r="Q997" s="77">
        <f ca="1">SUMIF($W$12:BP997,$P$11,X997:BP997)</f>
        <v>0</v>
      </c>
      <c r="R997" s="77">
        <f ca="1">SUMIF($W$12:BQ997,$P$11,Y997:BQ997)</f>
        <v>0</v>
      </c>
      <c r="S997" s="78">
        <f t="shared" ca="1" si="255"/>
        <v>0</v>
      </c>
      <c r="T997" s="77">
        <f t="shared" ca="1" si="256"/>
        <v>0</v>
      </c>
      <c r="U997" s="77">
        <f t="shared" ca="1" si="258"/>
        <v>0</v>
      </c>
      <c r="V997" s="79">
        <f t="shared" ca="1" si="257"/>
        <v>0</v>
      </c>
      <c r="W997" s="80"/>
      <c r="X997" s="81"/>
      <c r="Y997" s="82"/>
      <c r="Z997" s="80"/>
      <c r="AA997" s="81"/>
      <c r="AB997" s="82"/>
      <c r="AC997" s="80"/>
      <c r="AD997" s="81"/>
      <c r="AE997" s="82"/>
      <c r="AF997" s="80"/>
      <c r="AG997" s="81"/>
      <c r="AH997" s="82"/>
      <c r="AI997" s="80"/>
      <c r="AJ997" s="81"/>
      <c r="AK997" s="82"/>
      <c r="AL997" s="80"/>
      <c r="AM997" s="81"/>
      <c r="AN997" s="82"/>
      <c r="AO997" s="80"/>
      <c r="AP997" s="81">
        <v>0</v>
      </c>
      <c r="AQ997" s="82"/>
      <c r="AR997" s="80"/>
      <c r="AS997" s="81">
        <f t="shared" si="264"/>
        <v>0</v>
      </c>
      <c r="AT997" s="82"/>
      <c r="AU997" s="80"/>
      <c r="AV997" s="81">
        <f t="shared" si="265"/>
        <v>0</v>
      </c>
      <c r="AW997" s="82"/>
      <c r="AX997" s="80"/>
      <c r="AY997" s="81">
        <f t="shared" si="266"/>
        <v>0</v>
      </c>
      <c r="AZ997" s="82"/>
      <c r="BA997" s="80"/>
      <c r="BB997" s="81">
        <f t="shared" si="267"/>
        <v>0</v>
      </c>
      <c r="BC997" s="82"/>
      <c r="BD997" s="80"/>
      <c r="BE997" s="81">
        <f t="shared" si="268"/>
        <v>0</v>
      </c>
      <c r="BF997" s="82"/>
      <c r="BG997" s="80"/>
      <c r="BH997" s="81">
        <f t="shared" si="269"/>
        <v>0</v>
      </c>
      <c r="BI997" s="82"/>
      <c r="BJ997" s="80"/>
      <c r="BK997" s="81">
        <f t="shared" si="270"/>
        <v>0</v>
      </c>
      <c r="BL997" s="82"/>
      <c r="BM997" s="80"/>
      <c r="BN997" s="81">
        <f t="shared" si="271"/>
        <v>0</v>
      </c>
      <c r="BO997" s="82"/>
    </row>
    <row r="998" spans="1:67" ht="23.25" hidden="1" customHeight="1" thickBot="1">
      <c r="A998" s="71">
        <v>86013</v>
      </c>
      <c r="B998" s="71" t="s">
        <v>2242</v>
      </c>
      <c r="C998" s="221" t="str">
        <f ca="1">IF(V998&gt;0,IF($C$12=B998,COUNT($C$12:C997,1),""),"")</f>
        <v/>
      </c>
      <c r="D998" s="221" t="str">
        <f ca="1">IF(V998&gt;0,IF($D$12=B998,COUNT($D$12:D997,1),""),"")</f>
        <v/>
      </c>
      <c r="E998" s="221" t="str">
        <f ca="1">IF(V998&gt;0,IF($E$12=B998,COUNT($E$12:E997,1),""),"")</f>
        <v/>
      </c>
      <c r="F998" s="221" t="str">
        <f ca="1">IF(V998&gt;0,IF($F$12=B998,COUNT($F$12:F997,1),""),"")</f>
        <v/>
      </c>
      <c r="G998" s="120">
        <v>671001000</v>
      </c>
      <c r="H998" s="115">
        <v>200101</v>
      </c>
      <c r="I998" s="116" t="s">
        <v>2101</v>
      </c>
      <c r="J998" s="116" t="s">
        <v>153</v>
      </c>
      <c r="K998" s="324">
        <v>310000</v>
      </c>
      <c r="L998" s="121"/>
      <c r="M998" s="117"/>
      <c r="N998" s="117"/>
      <c r="O998" s="324"/>
      <c r="P998" s="77">
        <f ca="1">SUMIF($W$12:BO998,$P$11,W998:BO998)</f>
        <v>0</v>
      </c>
      <c r="Q998" s="77">
        <f ca="1">SUMIF($W$12:BP998,$P$11,X998:BP998)</f>
        <v>0</v>
      </c>
      <c r="R998" s="77">
        <v>0</v>
      </c>
      <c r="S998" s="78">
        <f t="shared" ca="1" si="255"/>
        <v>0</v>
      </c>
      <c r="T998" s="77">
        <f t="shared" ca="1" si="256"/>
        <v>0</v>
      </c>
      <c r="U998" s="77">
        <v>0</v>
      </c>
      <c r="V998" s="79">
        <f t="shared" ca="1" si="257"/>
        <v>0</v>
      </c>
      <c r="W998" s="80"/>
      <c r="X998" s="81">
        <f t="shared" si="259"/>
        <v>0</v>
      </c>
      <c r="Y998" s="82"/>
      <c r="Z998" s="80"/>
      <c r="AA998" s="81">
        <f t="shared" si="260"/>
        <v>0</v>
      </c>
      <c r="AB998" s="82"/>
      <c r="AC998" s="80"/>
      <c r="AD998" s="81">
        <f t="shared" si="261"/>
        <v>0</v>
      </c>
      <c r="AE998" s="82"/>
      <c r="AF998" s="80"/>
      <c r="AG998" s="81">
        <f t="shared" si="262"/>
        <v>0</v>
      </c>
      <c r="AH998" s="82"/>
      <c r="AI998" s="80"/>
      <c r="AJ998" s="81">
        <f t="shared" si="263"/>
        <v>0</v>
      </c>
      <c r="AK998" s="82"/>
      <c r="AL998" s="80"/>
      <c r="AM998" s="81">
        <v>0</v>
      </c>
      <c r="AN998" s="82"/>
      <c r="AO998" s="80"/>
      <c r="AP998" s="81">
        <v>0</v>
      </c>
      <c r="AQ998" s="82"/>
      <c r="AR998" s="80"/>
      <c r="AS998" s="81">
        <f t="shared" si="264"/>
        <v>0</v>
      </c>
      <c r="AT998" s="82"/>
      <c r="AU998" s="80"/>
      <c r="AV998" s="81">
        <f t="shared" si="265"/>
        <v>0</v>
      </c>
      <c r="AW998" s="82"/>
      <c r="AX998" s="80"/>
      <c r="AY998" s="81">
        <f t="shared" si="266"/>
        <v>0</v>
      </c>
      <c r="AZ998" s="82"/>
      <c r="BA998" s="80"/>
      <c r="BB998" s="81">
        <f t="shared" si="267"/>
        <v>0</v>
      </c>
      <c r="BC998" s="82"/>
      <c r="BD998" s="80"/>
      <c r="BE998" s="81">
        <f t="shared" si="268"/>
        <v>0</v>
      </c>
      <c r="BF998" s="82"/>
      <c r="BG998" s="80"/>
      <c r="BH998" s="81">
        <f t="shared" si="269"/>
        <v>0</v>
      </c>
      <c r="BI998" s="82"/>
      <c r="BJ998" s="80"/>
      <c r="BK998" s="81">
        <f t="shared" si="270"/>
        <v>0</v>
      </c>
      <c r="BL998" s="82"/>
      <c r="BM998" s="80"/>
      <c r="BN998" s="81">
        <f t="shared" si="271"/>
        <v>0</v>
      </c>
      <c r="BO998" s="82"/>
    </row>
    <row r="999" spans="1:67" ht="23.25" hidden="1" customHeight="1" thickBot="1">
      <c r="A999" s="71">
        <v>86014</v>
      </c>
      <c r="B999" s="71" t="s">
        <v>2242</v>
      </c>
      <c r="C999" s="221" t="str">
        <f ca="1">IF(V999&gt;0,IF($C$12=B999,COUNT($C$12:C998,1),""),"")</f>
        <v/>
      </c>
      <c r="D999" s="221" t="str">
        <f ca="1">IF(V999&gt;0,IF($D$12=B999,COUNT($D$12:D998,1),""),"")</f>
        <v/>
      </c>
      <c r="E999" s="221" t="str">
        <f ca="1">IF(V999&gt;0,IF($E$12=B999,COUNT($E$12:E998,1),""),"")</f>
        <v/>
      </c>
      <c r="F999" s="221" t="str">
        <f ca="1">IF(V999&gt;0,IF($F$12=B999,COUNT($F$12:F998,1),""),"")</f>
        <v/>
      </c>
      <c r="G999" s="120">
        <v>671001100</v>
      </c>
      <c r="H999" s="115">
        <v>200101</v>
      </c>
      <c r="I999" s="116" t="s">
        <v>2102</v>
      </c>
      <c r="J999" s="116" t="s">
        <v>153</v>
      </c>
      <c r="K999" s="324">
        <v>310000</v>
      </c>
      <c r="L999" s="121"/>
      <c r="M999" s="117"/>
      <c r="N999" s="117"/>
      <c r="O999" s="324"/>
      <c r="P999" s="77">
        <f ca="1">SUMIF($W$12:BO999,$P$11,W999:BO999)</f>
        <v>0</v>
      </c>
      <c r="Q999" s="77">
        <f ca="1">SUMIF($W$12:BP999,$P$11,X999:BP999)</f>
        <v>0</v>
      </c>
      <c r="R999" s="77">
        <v>0</v>
      </c>
      <c r="S999" s="78">
        <f t="shared" ca="1" si="255"/>
        <v>0</v>
      </c>
      <c r="T999" s="77">
        <f t="shared" ca="1" si="256"/>
        <v>0</v>
      </c>
      <c r="U999" s="77">
        <v>0</v>
      </c>
      <c r="V999" s="79">
        <f t="shared" ca="1" si="257"/>
        <v>0</v>
      </c>
      <c r="W999" s="80"/>
      <c r="X999" s="81">
        <f t="shared" si="259"/>
        <v>0</v>
      </c>
      <c r="Y999" s="82"/>
      <c r="Z999" s="80"/>
      <c r="AA999" s="81">
        <f t="shared" si="260"/>
        <v>0</v>
      </c>
      <c r="AB999" s="82"/>
      <c r="AC999" s="80"/>
      <c r="AD999" s="81">
        <f t="shared" si="261"/>
        <v>0</v>
      </c>
      <c r="AE999" s="82"/>
      <c r="AF999" s="80"/>
      <c r="AG999" s="81">
        <f t="shared" si="262"/>
        <v>0</v>
      </c>
      <c r="AH999" s="82"/>
      <c r="AI999" s="80"/>
      <c r="AJ999" s="81">
        <f t="shared" si="263"/>
        <v>0</v>
      </c>
      <c r="AK999" s="82"/>
      <c r="AL999" s="80"/>
      <c r="AM999" s="81">
        <v>0</v>
      </c>
      <c r="AN999" s="82"/>
      <c r="AO999" s="80"/>
      <c r="AP999" s="81">
        <v>0</v>
      </c>
      <c r="AQ999" s="82"/>
      <c r="AR999" s="80"/>
      <c r="AS999" s="81">
        <f t="shared" si="264"/>
        <v>0</v>
      </c>
      <c r="AT999" s="82"/>
      <c r="AU999" s="80"/>
      <c r="AV999" s="81">
        <f t="shared" si="265"/>
        <v>0</v>
      </c>
      <c r="AW999" s="82"/>
      <c r="AX999" s="80"/>
      <c r="AY999" s="81">
        <f t="shared" si="266"/>
        <v>0</v>
      </c>
      <c r="AZ999" s="82"/>
      <c r="BA999" s="80"/>
      <c r="BB999" s="81">
        <f t="shared" si="267"/>
        <v>0</v>
      </c>
      <c r="BC999" s="82"/>
      <c r="BD999" s="80"/>
      <c r="BE999" s="81">
        <f t="shared" si="268"/>
        <v>0</v>
      </c>
      <c r="BF999" s="82"/>
      <c r="BG999" s="80"/>
      <c r="BH999" s="81">
        <f t="shared" si="269"/>
        <v>0</v>
      </c>
      <c r="BI999" s="82"/>
      <c r="BJ999" s="80"/>
      <c r="BK999" s="81">
        <f t="shared" si="270"/>
        <v>0</v>
      </c>
      <c r="BL999" s="82"/>
      <c r="BM999" s="80"/>
      <c r="BN999" s="81">
        <f t="shared" si="271"/>
        <v>0</v>
      </c>
      <c r="BO999" s="82"/>
    </row>
    <row r="1000" spans="1:67" ht="23.25" hidden="1" customHeight="1" thickBot="1">
      <c r="A1000" s="71">
        <v>86015</v>
      </c>
      <c r="B1000" s="71" t="s">
        <v>2242</v>
      </c>
      <c r="C1000" s="221" t="str">
        <f ca="1">IF(V1000&gt;0,IF($C$12=B1000,COUNT($C$12:C999,1),""),"")</f>
        <v/>
      </c>
      <c r="D1000" s="221" t="str">
        <f ca="1">IF(V1000&gt;0,IF($D$12=B1000,COUNT($D$12:D999,1),""),"")</f>
        <v/>
      </c>
      <c r="E1000" s="221" t="str">
        <f ca="1">IF(V1000&gt;0,IF($E$12=B1000,COUNT($E$12:E999,1),""),"")</f>
        <v/>
      </c>
      <c r="F1000" s="221" t="str">
        <f ca="1">IF(V1000&gt;0,IF($F$12=B1000,COUNT($F$12:F999,1),""),"")</f>
        <v/>
      </c>
      <c r="G1000" s="120">
        <v>671001200</v>
      </c>
      <c r="H1000" s="115">
        <v>200101</v>
      </c>
      <c r="I1000" s="116" t="s">
        <v>2103</v>
      </c>
      <c r="J1000" s="116" t="s">
        <v>153</v>
      </c>
      <c r="K1000" s="324">
        <v>310000</v>
      </c>
      <c r="L1000" s="121"/>
      <c r="M1000" s="117"/>
      <c r="N1000" s="117"/>
      <c r="O1000" s="324"/>
      <c r="P1000" s="77">
        <f ca="1">SUMIF($W$12:BO1000,$P$11,W1000:BO1000)</f>
        <v>0</v>
      </c>
      <c r="Q1000" s="77">
        <f ca="1">SUMIF($W$12:BP1000,$P$11,X1000:BP1000)</f>
        <v>0</v>
      </c>
      <c r="R1000" s="77">
        <v>0</v>
      </c>
      <c r="S1000" s="78">
        <f t="shared" ca="1" si="255"/>
        <v>0</v>
      </c>
      <c r="T1000" s="77">
        <f t="shared" ca="1" si="256"/>
        <v>0</v>
      </c>
      <c r="U1000" s="77">
        <v>0</v>
      </c>
      <c r="V1000" s="79">
        <f t="shared" ca="1" si="257"/>
        <v>0</v>
      </c>
      <c r="W1000" s="80"/>
      <c r="X1000" s="81">
        <f t="shared" si="259"/>
        <v>0</v>
      </c>
      <c r="Y1000" s="82"/>
      <c r="Z1000" s="80"/>
      <c r="AA1000" s="81">
        <f t="shared" si="260"/>
        <v>0</v>
      </c>
      <c r="AB1000" s="82"/>
      <c r="AC1000" s="80"/>
      <c r="AD1000" s="81">
        <f t="shared" si="261"/>
        <v>0</v>
      </c>
      <c r="AE1000" s="82"/>
      <c r="AF1000" s="80"/>
      <c r="AG1000" s="81">
        <f t="shared" si="262"/>
        <v>0</v>
      </c>
      <c r="AH1000" s="82"/>
      <c r="AI1000" s="80"/>
      <c r="AJ1000" s="81">
        <f t="shared" si="263"/>
        <v>0</v>
      </c>
      <c r="AK1000" s="82"/>
      <c r="AL1000" s="80"/>
      <c r="AM1000" s="81">
        <v>0</v>
      </c>
      <c r="AN1000" s="82"/>
      <c r="AO1000" s="80"/>
      <c r="AP1000" s="81">
        <v>0</v>
      </c>
      <c r="AQ1000" s="82"/>
      <c r="AR1000" s="80"/>
      <c r="AS1000" s="81">
        <f t="shared" si="264"/>
        <v>0</v>
      </c>
      <c r="AT1000" s="82"/>
      <c r="AU1000" s="80"/>
      <c r="AV1000" s="81">
        <f t="shared" si="265"/>
        <v>0</v>
      </c>
      <c r="AW1000" s="82"/>
      <c r="AX1000" s="80"/>
      <c r="AY1000" s="81">
        <f t="shared" si="266"/>
        <v>0</v>
      </c>
      <c r="AZ1000" s="82"/>
      <c r="BA1000" s="80"/>
      <c r="BB1000" s="81">
        <f t="shared" si="267"/>
        <v>0</v>
      </c>
      <c r="BC1000" s="82"/>
      <c r="BD1000" s="80"/>
      <c r="BE1000" s="81">
        <f t="shared" si="268"/>
        <v>0</v>
      </c>
      <c r="BF1000" s="82"/>
      <c r="BG1000" s="80"/>
      <c r="BH1000" s="81">
        <f t="shared" si="269"/>
        <v>0</v>
      </c>
      <c r="BI1000" s="82"/>
      <c r="BJ1000" s="80"/>
      <c r="BK1000" s="81">
        <f t="shared" si="270"/>
        <v>0</v>
      </c>
      <c r="BL1000" s="82"/>
      <c r="BM1000" s="80"/>
      <c r="BN1000" s="81">
        <f t="shared" si="271"/>
        <v>0</v>
      </c>
      <c r="BO1000" s="82"/>
    </row>
    <row r="1001" spans="1:67" ht="23.25" hidden="1" customHeight="1" thickBot="1">
      <c r="A1001" s="71">
        <v>86016</v>
      </c>
      <c r="B1001" s="71" t="s">
        <v>2242</v>
      </c>
      <c r="C1001" s="221" t="str">
        <f ca="1">IF(V1001&gt;0,IF($C$12=B1001,COUNT($C$12:C1000,1),""),"")</f>
        <v/>
      </c>
      <c r="D1001" s="221" t="str">
        <f ca="1">IF(V1001&gt;0,IF($D$12=B1001,COUNT($D$12:D1000,1),""),"")</f>
        <v/>
      </c>
      <c r="E1001" s="221" t="str">
        <f ca="1">IF(V1001&gt;0,IF($E$12=B1001,COUNT($E$12:E1000,1),""),"")</f>
        <v/>
      </c>
      <c r="F1001" s="221" t="str">
        <f ca="1">IF(V1001&gt;0,IF($F$12=B1001,COUNT($F$12:F1000,1),""),"")</f>
        <v/>
      </c>
      <c r="G1001" s="120">
        <v>671001300</v>
      </c>
      <c r="H1001" s="115">
        <v>200101</v>
      </c>
      <c r="I1001" s="116" t="s">
        <v>2104</v>
      </c>
      <c r="J1001" s="116" t="s">
        <v>153</v>
      </c>
      <c r="K1001" s="324">
        <v>310000</v>
      </c>
      <c r="L1001" s="121"/>
      <c r="M1001" s="117"/>
      <c r="N1001" s="117"/>
      <c r="O1001" s="324"/>
      <c r="P1001" s="77">
        <f ca="1">SUMIF($W$12:BO1001,$P$11,W1001:BO1001)</f>
        <v>0</v>
      </c>
      <c r="Q1001" s="77">
        <f ca="1">SUMIF($W$12:BP1001,$P$11,X1001:BP1001)</f>
        <v>0</v>
      </c>
      <c r="R1001" s="77">
        <v>0</v>
      </c>
      <c r="S1001" s="78">
        <f t="shared" ca="1" si="255"/>
        <v>0</v>
      </c>
      <c r="T1001" s="77">
        <f t="shared" ca="1" si="256"/>
        <v>0</v>
      </c>
      <c r="U1001" s="77">
        <v>0</v>
      </c>
      <c r="V1001" s="79">
        <f t="shared" ca="1" si="257"/>
        <v>0</v>
      </c>
      <c r="W1001" s="80"/>
      <c r="X1001" s="81">
        <f t="shared" si="259"/>
        <v>0</v>
      </c>
      <c r="Y1001" s="82"/>
      <c r="Z1001" s="80"/>
      <c r="AA1001" s="81">
        <f t="shared" si="260"/>
        <v>0</v>
      </c>
      <c r="AB1001" s="82"/>
      <c r="AC1001" s="80"/>
      <c r="AD1001" s="81">
        <f t="shared" si="261"/>
        <v>0</v>
      </c>
      <c r="AE1001" s="82"/>
      <c r="AF1001" s="80"/>
      <c r="AG1001" s="81">
        <f t="shared" si="262"/>
        <v>0</v>
      </c>
      <c r="AH1001" s="82"/>
      <c r="AI1001" s="80"/>
      <c r="AJ1001" s="81">
        <f t="shared" si="263"/>
        <v>0</v>
      </c>
      <c r="AK1001" s="82"/>
      <c r="AL1001" s="80"/>
      <c r="AM1001" s="81">
        <v>0</v>
      </c>
      <c r="AN1001" s="82"/>
      <c r="AO1001" s="80"/>
      <c r="AP1001" s="81">
        <v>0</v>
      </c>
      <c r="AQ1001" s="82"/>
      <c r="AR1001" s="80"/>
      <c r="AS1001" s="81">
        <f t="shared" si="264"/>
        <v>0</v>
      </c>
      <c r="AT1001" s="82"/>
      <c r="AU1001" s="80"/>
      <c r="AV1001" s="81">
        <f t="shared" si="265"/>
        <v>0</v>
      </c>
      <c r="AW1001" s="82"/>
      <c r="AX1001" s="80"/>
      <c r="AY1001" s="81">
        <f t="shared" si="266"/>
        <v>0</v>
      </c>
      <c r="AZ1001" s="82"/>
      <c r="BA1001" s="80"/>
      <c r="BB1001" s="81">
        <f t="shared" si="267"/>
        <v>0</v>
      </c>
      <c r="BC1001" s="82"/>
      <c r="BD1001" s="80"/>
      <c r="BE1001" s="81">
        <f t="shared" si="268"/>
        <v>0</v>
      </c>
      <c r="BF1001" s="82"/>
      <c r="BG1001" s="80"/>
      <c r="BH1001" s="81">
        <f t="shared" si="269"/>
        <v>0</v>
      </c>
      <c r="BI1001" s="82"/>
      <c r="BJ1001" s="80"/>
      <c r="BK1001" s="81">
        <f t="shared" si="270"/>
        <v>0</v>
      </c>
      <c r="BL1001" s="82"/>
      <c r="BM1001" s="80"/>
      <c r="BN1001" s="81">
        <f t="shared" si="271"/>
        <v>0</v>
      </c>
      <c r="BO1001" s="82"/>
    </row>
    <row r="1002" spans="1:67" ht="23.25" hidden="1" customHeight="1" thickBot="1">
      <c r="A1002" s="71">
        <v>86017</v>
      </c>
      <c r="B1002" s="71" t="s">
        <v>2242</v>
      </c>
      <c r="C1002" s="221" t="str">
        <f ca="1">IF(V1002&gt;0,IF($C$12=B1002,COUNT($C$12:C1001,1),""),"")</f>
        <v/>
      </c>
      <c r="D1002" s="221" t="str">
        <f ca="1">IF(V1002&gt;0,IF($D$12=B1002,COUNT($D$12:D1001,1),""),"")</f>
        <v/>
      </c>
      <c r="E1002" s="221" t="str">
        <f ca="1">IF(V1002&gt;0,IF($E$12=B1002,COUNT($E$12:E1001,1),""),"")</f>
        <v/>
      </c>
      <c r="F1002" s="221" t="str">
        <f ca="1">IF(V1002&gt;0,IF($F$12=B1002,COUNT($F$12:F1001,1),""),"")</f>
        <v/>
      </c>
      <c r="G1002" s="120">
        <v>671001400</v>
      </c>
      <c r="H1002" s="115">
        <v>200101</v>
      </c>
      <c r="I1002" s="116" t="s">
        <v>2105</v>
      </c>
      <c r="J1002" s="116" t="s">
        <v>153</v>
      </c>
      <c r="K1002" s="324">
        <v>310000</v>
      </c>
      <c r="L1002" s="121"/>
      <c r="M1002" s="117"/>
      <c r="N1002" s="117"/>
      <c r="O1002" s="324"/>
      <c r="P1002" s="77">
        <f ca="1">SUMIF($W$12:BO1002,$P$11,W1002:BO1002)</f>
        <v>0</v>
      </c>
      <c r="Q1002" s="77">
        <f ca="1">SUMIF($W$12:BP1002,$P$11,X1002:BP1002)</f>
        <v>0</v>
      </c>
      <c r="R1002" s="77">
        <v>0</v>
      </c>
      <c r="S1002" s="78">
        <f t="shared" ca="1" si="255"/>
        <v>0</v>
      </c>
      <c r="T1002" s="77">
        <f t="shared" ca="1" si="256"/>
        <v>0</v>
      </c>
      <c r="U1002" s="77">
        <v>0</v>
      </c>
      <c r="V1002" s="79">
        <f t="shared" ca="1" si="257"/>
        <v>0</v>
      </c>
      <c r="W1002" s="80"/>
      <c r="X1002" s="81">
        <f t="shared" si="259"/>
        <v>0</v>
      </c>
      <c r="Y1002" s="82"/>
      <c r="Z1002" s="80"/>
      <c r="AA1002" s="81">
        <f t="shared" si="260"/>
        <v>0</v>
      </c>
      <c r="AB1002" s="82"/>
      <c r="AC1002" s="80"/>
      <c r="AD1002" s="81">
        <f t="shared" si="261"/>
        <v>0</v>
      </c>
      <c r="AE1002" s="82"/>
      <c r="AF1002" s="80"/>
      <c r="AG1002" s="81">
        <f t="shared" si="262"/>
        <v>0</v>
      </c>
      <c r="AH1002" s="82"/>
      <c r="AI1002" s="80"/>
      <c r="AJ1002" s="81">
        <f t="shared" si="263"/>
        <v>0</v>
      </c>
      <c r="AK1002" s="82"/>
      <c r="AL1002" s="80"/>
      <c r="AM1002" s="81">
        <v>0</v>
      </c>
      <c r="AN1002" s="82"/>
      <c r="AO1002" s="80"/>
      <c r="AP1002" s="81">
        <v>0</v>
      </c>
      <c r="AQ1002" s="82"/>
      <c r="AR1002" s="80"/>
      <c r="AS1002" s="81">
        <f t="shared" si="264"/>
        <v>0</v>
      </c>
      <c r="AT1002" s="82"/>
      <c r="AU1002" s="80"/>
      <c r="AV1002" s="81">
        <f t="shared" si="265"/>
        <v>0</v>
      </c>
      <c r="AW1002" s="82"/>
      <c r="AX1002" s="80"/>
      <c r="AY1002" s="81">
        <f t="shared" si="266"/>
        <v>0</v>
      </c>
      <c r="AZ1002" s="82"/>
      <c r="BA1002" s="80"/>
      <c r="BB1002" s="81">
        <f t="shared" si="267"/>
        <v>0</v>
      </c>
      <c r="BC1002" s="82"/>
      <c r="BD1002" s="80"/>
      <c r="BE1002" s="81">
        <f t="shared" si="268"/>
        <v>0</v>
      </c>
      <c r="BF1002" s="82"/>
      <c r="BG1002" s="80"/>
      <c r="BH1002" s="81">
        <f t="shared" si="269"/>
        <v>0</v>
      </c>
      <c r="BI1002" s="82"/>
      <c r="BJ1002" s="80"/>
      <c r="BK1002" s="81">
        <f t="shared" si="270"/>
        <v>0</v>
      </c>
      <c r="BL1002" s="82"/>
      <c r="BM1002" s="80"/>
      <c r="BN1002" s="81">
        <f t="shared" si="271"/>
        <v>0</v>
      </c>
      <c r="BO1002" s="82"/>
    </row>
    <row r="1003" spans="1:67" ht="23.25" hidden="1" customHeight="1" thickBot="1">
      <c r="A1003" s="71">
        <v>86018</v>
      </c>
      <c r="B1003" s="71" t="s">
        <v>2242</v>
      </c>
      <c r="C1003" s="221" t="str">
        <f ca="1">IF(V1003&gt;0,IF($C$12=B1003,COUNT($C$12:C1002,1),""),"")</f>
        <v/>
      </c>
      <c r="D1003" s="221" t="str">
        <f ca="1">IF(V1003&gt;0,IF($D$12=B1003,COUNT($D$12:D1002,1),""),"")</f>
        <v/>
      </c>
      <c r="E1003" s="221" t="str">
        <f ca="1">IF(V1003&gt;0,IF($E$12=B1003,COUNT($E$12:E1002,1),""),"")</f>
        <v/>
      </c>
      <c r="F1003" s="221" t="str">
        <f ca="1">IF(V1003&gt;0,IF($F$12=B1003,COUNT($F$12:F1002,1),""),"")</f>
        <v/>
      </c>
      <c r="G1003" s="120">
        <v>671001500</v>
      </c>
      <c r="H1003" s="115">
        <v>200102</v>
      </c>
      <c r="I1003" s="116" t="s">
        <v>2106</v>
      </c>
      <c r="J1003" s="116" t="s">
        <v>153</v>
      </c>
      <c r="K1003" s="324">
        <v>370000</v>
      </c>
      <c r="L1003" s="121"/>
      <c r="M1003" s="117"/>
      <c r="N1003" s="117"/>
      <c r="O1003" s="324"/>
      <c r="P1003" s="77">
        <f ca="1">SUMIF($W$12:BO1003,$P$11,W1003:BO1003)</f>
        <v>0</v>
      </c>
      <c r="Q1003" s="77">
        <f ca="1">SUMIF($W$12:BP1003,$P$11,X1003:BP1003)</f>
        <v>0</v>
      </c>
      <c r="R1003" s="77">
        <v>0</v>
      </c>
      <c r="S1003" s="78">
        <f t="shared" ca="1" si="255"/>
        <v>0</v>
      </c>
      <c r="T1003" s="77">
        <f t="shared" ca="1" si="256"/>
        <v>0</v>
      </c>
      <c r="U1003" s="77">
        <v>0</v>
      </c>
      <c r="V1003" s="79">
        <f t="shared" ca="1" si="257"/>
        <v>0</v>
      </c>
      <c r="W1003" s="80"/>
      <c r="X1003" s="81">
        <f t="shared" si="259"/>
        <v>0</v>
      </c>
      <c r="Y1003" s="82"/>
      <c r="Z1003" s="80"/>
      <c r="AA1003" s="81">
        <f t="shared" si="260"/>
        <v>0</v>
      </c>
      <c r="AB1003" s="82"/>
      <c r="AC1003" s="80"/>
      <c r="AD1003" s="81">
        <f t="shared" si="261"/>
        <v>0</v>
      </c>
      <c r="AE1003" s="82"/>
      <c r="AF1003" s="80"/>
      <c r="AG1003" s="81">
        <f t="shared" si="262"/>
        <v>0</v>
      </c>
      <c r="AH1003" s="82"/>
      <c r="AI1003" s="80"/>
      <c r="AJ1003" s="81">
        <f t="shared" si="263"/>
        <v>0</v>
      </c>
      <c r="AK1003" s="82"/>
      <c r="AL1003" s="80"/>
      <c r="AM1003" s="81">
        <v>0</v>
      </c>
      <c r="AN1003" s="82"/>
      <c r="AO1003" s="80"/>
      <c r="AP1003" s="81">
        <v>0</v>
      </c>
      <c r="AQ1003" s="82"/>
      <c r="AR1003" s="80"/>
      <c r="AS1003" s="81">
        <f t="shared" si="264"/>
        <v>0</v>
      </c>
      <c r="AT1003" s="82"/>
      <c r="AU1003" s="80"/>
      <c r="AV1003" s="81">
        <f t="shared" si="265"/>
        <v>0</v>
      </c>
      <c r="AW1003" s="82"/>
      <c r="AX1003" s="80"/>
      <c r="AY1003" s="81">
        <f t="shared" si="266"/>
        <v>0</v>
      </c>
      <c r="AZ1003" s="82"/>
      <c r="BA1003" s="80"/>
      <c r="BB1003" s="81">
        <f t="shared" si="267"/>
        <v>0</v>
      </c>
      <c r="BC1003" s="82"/>
      <c r="BD1003" s="80"/>
      <c r="BE1003" s="81">
        <f t="shared" si="268"/>
        <v>0</v>
      </c>
      <c r="BF1003" s="82"/>
      <c r="BG1003" s="80"/>
      <c r="BH1003" s="81">
        <f t="shared" si="269"/>
        <v>0</v>
      </c>
      <c r="BI1003" s="82"/>
      <c r="BJ1003" s="80"/>
      <c r="BK1003" s="81">
        <f t="shared" si="270"/>
        <v>0</v>
      </c>
      <c r="BL1003" s="82"/>
      <c r="BM1003" s="80"/>
      <c r="BN1003" s="81">
        <f t="shared" si="271"/>
        <v>0</v>
      </c>
      <c r="BO1003" s="82"/>
    </row>
    <row r="1004" spans="1:67" ht="23.25" hidden="1" customHeight="1" thickBot="1">
      <c r="A1004" s="71">
        <v>86019</v>
      </c>
      <c r="B1004" s="71" t="s">
        <v>2242</v>
      </c>
      <c r="C1004" s="221" t="str">
        <f ca="1">IF(V1004&gt;0,IF($C$12=B1004,COUNT($C$12:C1003,1),""),"")</f>
        <v/>
      </c>
      <c r="D1004" s="221" t="str">
        <f ca="1">IF(V1004&gt;0,IF($D$12=B1004,COUNT($D$12:D1003,1),""),"")</f>
        <v/>
      </c>
      <c r="E1004" s="221" t="str">
        <f ca="1">IF(V1004&gt;0,IF($E$12=B1004,COUNT($E$12:E1003,1),""),"")</f>
        <v/>
      </c>
      <c r="F1004" s="221" t="str">
        <f ca="1">IF(V1004&gt;0,IF($F$12=B1004,COUNT($F$12:F1003,1),""),"")</f>
        <v/>
      </c>
      <c r="G1004" s="120">
        <v>671001600</v>
      </c>
      <c r="H1004" s="115">
        <v>200102</v>
      </c>
      <c r="I1004" s="116" t="s">
        <v>2107</v>
      </c>
      <c r="J1004" s="116" t="s">
        <v>153</v>
      </c>
      <c r="K1004" s="324">
        <v>370000</v>
      </c>
      <c r="L1004" s="121"/>
      <c r="M1004" s="117"/>
      <c r="N1004" s="117"/>
      <c r="O1004" s="324"/>
      <c r="P1004" s="77">
        <f ca="1">SUMIF($W$12:BO1004,$P$11,W1004:BO1004)</f>
        <v>0</v>
      </c>
      <c r="Q1004" s="77">
        <f ca="1">SUMIF($W$12:BP1004,$P$11,X1004:BP1004)</f>
        <v>0</v>
      </c>
      <c r="R1004" s="77">
        <v>0</v>
      </c>
      <c r="S1004" s="78">
        <f t="shared" ca="1" si="255"/>
        <v>0</v>
      </c>
      <c r="T1004" s="77">
        <f t="shared" ca="1" si="256"/>
        <v>0</v>
      </c>
      <c r="U1004" s="77">
        <v>0</v>
      </c>
      <c r="V1004" s="79">
        <f t="shared" ca="1" si="257"/>
        <v>0</v>
      </c>
      <c r="W1004" s="80"/>
      <c r="X1004" s="81">
        <f t="shared" si="259"/>
        <v>0</v>
      </c>
      <c r="Y1004" s="82"/>
      <c r="Z1004" s="80"/>
      <c r="AA1004" s="81">
        <f t="shared" si="260"/>
        <v>0</v>
      </c>
      <c r="AB1004" s="82"/>
      <c r="AC1004" s="80"/>
      <c r="AD1004" s="81">
        <f t="shared" si="261"/>
        <v>0</v>
      </c>
      <c r="AE1004" s="82"/>
      <c r="AF1004" s="80"/>
      <c r="AG1004" s="81">
        <f t="shared" si="262"/>
        <v>0</v>
      </c>
      <c r="AH1004" s="82"/>
      <c r="AI1004" s="80"/>
      <c r="AJ1004" s="81">
        <f t="shared" si="263"/>
        <v>0</v>
      </c>
      <c r="AK1004" s="82"/>
      <c r="AL1004" s="80"/>
      <c r="AM1004" s="81">
        <v>0</v>
      </c>
      <c r="AN1004" s="82"/>
      <c r="AO1004" s="80"/>
      <c r="AP1004" s="81">
        <v>0</v>
      </c>
      <c r="AQ1004" s="82"/>
      <c r="AR1004" s="80"/>
      <c r="AS1004" s="81">
        <f t="shared" si="264"/>
        <v>0</v>
      </c>
      <c r="AT1004" s="82"/>
      <c r="AU1004" s="80"/>
      <c r="AV1004" s="81">
        <f t="shared" si="265"/>
        <v>0</v>
      </c>
      <c r="AW1004" s="82"/>
      <c r="AX1004" s="80"/>
      <c r="AY1004" s="81">
        <f t="shared" si="266"/>
        <v>0</v>
      </c>
      <c r="AZ1004" s="82"/>
      <c r="BA1004" s="80"/>
      <c r="BB1004" s="81">
        <f t="shared" si="267"/>
        <v>0</v>
      </c>
      <c r="BC1004" s="82"/>
      <c r="BD1004" s="80"/>
      <c r="BE1004" s="81">
        <f t="shared" si="268"/>
        <v>0</v>
      </c>
      <c r="BF1004" s="82"/>
      <c r="BG1004" s="80"/>
      <c r="BH1004" s="81">
        <f t="shared" si="269"/>
        <v>0</v>
      </c>
      <c r="BI1004" s="82"/>
      <c r="BJ1004" s="80"/>
      <c r="BK1004" s="81">
        <f t="shared" si="270"/>
        <v>0</v>
      </c>
      <c r="BL1004" s="82"/>
      <c r="BM1004" s="80"/>
      <c r="BN1004" s="81">
        <f t="shared" si="271"/>
        <v>0</v>
      </c>
      <c r="BO1004" s="82"/>
    </row>
    <row r="1005" spans="1:67" ht="23.25" hidden="1" customHeight="1" thickBot="1">
      <c r="A1005" s="71">
        <v>86020</v>
      </c>
      <c r="B1005" s="71" t="s">
        <v>2242</v>
      </c>
      <c r="C1005" s="221" t="str">
        <f ca="1">IF(V1005&gt;0,IF($C$12=B1005,COUNT($C$12:C1004,1),""),"")</f>
        <v/>
      </c>
      <c r="D1005" s="221" t="str">
        <f ca="1">IF(V1005&gt;0,IF($D$12=B1005,COUNT($D$12:D1004,1),""),"")</f>
        <v/>
      </c>
      <c r="E1005" s="221" t="str">
        <f ca="1">IF(V1005&gt;0,IF($E$12=B1005,COUNT($E$12:E1004,1),""),"")</f>
        <v/>
      </c>
      <c r="F1005" s="221" t="str">
        <f ca="1">IF(V1005&gt;0,IF($F$12=B1005,COUNT($F$12:F1004,1),""),"")</f>
        <v/>
      </c>
      <c r="G1005" s="120">
        <v>671001700</v>
      </c>
      <c r="H1005" s="115">
        <v>200102</v>
      </c>
      <c r="I1005" s="116" t="s">
        <v>2108</v>
      </c>
      <c r="J1005" s="116" t="s">
        <v>153</v>
      </c>
      <c r="K1005" s="324">
        <v>370000</v>
      </c>
      <c r="L1005" s="121"/>
      <c r="M1005" s="117"/>
      <c r="N1005" s="117"/>
      <c r="O1005" s="324"/>
      <c r="P1005" s="77">
        <f ca="1">SUMIF($W$12:BO1005,$P$11,W1005:BO1005)</f>
        <v>0</v>
      </c>
      <c r="Q1005" s="77">
        <f ca="1">SUMIF($W$12:BP1005,$P$11,X1005:BP1005)</f>
        <v>0</v>
      </c>
      <c r="R1005" s="77">
        <v>0</v>
      </c>
      <c r="S1005" s="78">
        <f t="shared" ca="1" si="255"/>
        <v>0</v>
      </c>
      <c r="T1005" s="77">
        <f t="shared" ca="1" si="256"/>
        <v>0</v>
      </c>
      <c r="U1005" s="77">
        <v>0</v>
      </c>
      <c r="V1005" s="79">
        <f t="shared" ca="1" si="257"/>
        <v>0</v>
      </c>
      <c r="W1005" s="80"/>
      <c r="X1005" s="81">
        <f t="shared" si="259"/>
        <v>0</v>
      </c>
      <c r="Y1005" s="82"/>
      <c r="Z1005" s="80"/>
      <c r="AA1005" s="81">
        <f t="shared" si="260"/>
        <v>0</v>
      </c>
      <c r="AB1005" s="82"/>
      <c r="AC1005" s="80"/>
      <c r="AD1005" s="81">
        <f t="shared" si="261"/>
        <v>0</v>
      </c>
      <c r="AE1005" s="82"/>
      <c r="AF1005" s="80"/>
      <c r="AG1005" s="81">
        <f t="shared" si="262"/>
        <v>0</v>
      </c>
      <c r="AH1005" s="82"/>
      <c r="AI1005" s="80"/>
      <c r="AJ1005" s="81">
        <f t="shared" si="263"/>
        <v>0</v>
      </c>
      <c r="AK1005" s="82"/>
      <c r="AL1005" s="80"/>
      <c r="AM1005" s="81">
        <v>0</v>
      </c>
      <c r="AN1005" s="82"/>
      <c r="AO1005" s="80"/>
      <c r="AP1005" s="81">
        <v>0</v>
      </c>
      <c r="AQ1005" s="82"/>
      <c r="AR1005" s="80"/>
      <c r="AS1005" s="81">
        <f t="shared" si="264"/>
        <v>0</v>
      </c>
      <c r="AT1005" s="82"/>
      <c r="AU1005" s="80"/>
      <c r="AV1005" s="81">
        <f t="shared" si="265"/>
        <v>0</v>
      </c>
      <c r="AW1005" s="82"/>
      <c r="AX1005" s="80"/>
      <c r="AY1005" s="81">
        <f t="shared" si="266"/>
        <v>0</v>
      </c>
      <c r="AZ1005" s="82"/>
      <c r="BA1005" s="80"/>
      <c r="BB1005" s="81">
        <f t="shared" si="267"/>
        <v>0</v>
      </c>
      <c r="BC1005" s="82"/>
      <c r="BD1005" s="80"/>
      <c r="BE1005" s="81">
        <f t="shared" si="268"/>
        <v>0</v>
      </c>
      <c r="BF1005" s="82"/>
      <c r="BG1005" s="80"/>
      <c r="BH1005" s="81">
        <f t="shared" si="269"/>
        <v>0</v>
      </c>
      <c r="BI1005" s="82"/>
      <c r="BJ1005" s="80"/>
      <c r="BK1005" s="81">
        <f t="shared" si="270"/>
        <v>0</v>
      </c>
      <c r="BL1005" s="82"/>
      <c r="BM1005" s="80"/>
      <c r="BN1005" s="81">
        <f t="shared" si="271"/>
        <v>0</v>
      </c>
      <c r="BO1005" s="82"/>
    </row>
    <row r="1006" spans="1:67" ht="23.25" hidden="1" customHeight="1" thickBot="1">
      <c r="A1006" s="71">
        <v>86021</v>
      </c>
      <c r="B1006" s="71" t="s">
        <v>2242</v>
      </c>
      <c r="C1006" s="221" t="str">
        <f ca="1">IF(V1006&gt;0,IF($C$12=B1006,COUNT($C$12:C1005,1),""),"")</f>
        <v/>
      </c>
      <c r="D1006" s="221" t="str">
        <f ca="1">IF(V1006&gt;0,IF($D$12=B1006,COUNT($D$12:D1005,1),""),"")</f>
        <v/>
      </c>
      <c r="E1006" s="221" t="str">
        <f ca="1">IF(V1006&gt;0,IF($E$12=B1006,COUNT($E$12:E1005,1),""),"")</f>
        <v/>
      </c>
      <c r="F1006" s="221" t="str">
        <f ca="1">IF(V1006&gt;0,IF($F$12=B1006,COUNT($F$12:F1005,1),""),"")</f>
        <v/>
      </c>
      <c r="G1006" s="120">
        <v>671001800</v>
      </c>
      <c r="H1006" s="115">
        <v>200102</v>
      </c>
      <c r="I1006" s="116" t="s">
        <v>2145</v>
      </c>
      <c r="J1006" s="116" t="s">
        <v>153</v>
      </c>
      <c r="K1006" s="324">
        <v>370000</v>
      </c>
      <c r="L1006" s="121"/>
      <c r="M1006" s="117"/>
      <c r="N1006" s="117"/>
      <c r="O1006" s="324"/>
      <c r="P1006" s="77">
        <f ca="1">SUMIF($W$12:BO1006,$P$11,W1006:BO1006)</f>
        <v>0</v>
      </c>
      <c r="Q1006" s="77">
        <f ca="1">SUMIF($W$12:BP1006,$P$11,X1006:BP1006)</f>
        <v>0</v>
      </c>
      <c r="R1006" s="77">
        <v>0</v>
      </c>
      <c r="S1006" s="78">
        <f t="shared" ca="1" si="255"/>
        <v>0</v>
      </c>
      <c r="T1006" s="77">
        <f t="shared" ca="1" si="256"/>
        <v>0</v>
      </c>
      <c r="U1006" s="77">
        <v>0</v>
      </c>
      <c r="V1006" s="79">
        <f t="shared" ca="1" si="257"/>
        <v>0</v>
      </c>
      <c r="W1006" s="80"/>
      <c r="X1006" s="81">
        <f t="shared" si="259"/>
        <v>0</v>
      </c>
      <c r="Y1006" s="82"/>
      <c r="Z1006" s="80"/>
      <c r="AA1006" s="81">
        <f t="shared" si="260"/>
        <v>0</v>
      </c>
      <c r="AB1006" s="82"/>
      <c r="AC1006" s="80"/>
      <c r="AD1006" s="81">
        <f t="shared" si="261"/>
        <v>0</v>
      </c>
      <c r="AE1006" s="82"/>
      <c r="AF1006" s="80"/>
      <c r="AG1006" s="81">
        <f t="shared" si="262"/>
        <v>0</v>
      </c>
      <c r="AH1006" s="82"/>
      <c r="AI1006" s="80"/>
      <c r="AJ1006" s="81">
        <f t="shared" si="263"/>
        <v>0</v>
      </c>
      <c r="AK1006" s="82"/>
      <c r="AL1006" s="80"/>
      <c r="AM1006" s="81">
        <v>0</v>
      </c>
      <c r="AN1006" s="82"/>
      <c r="AO1006" s="80"/>
      <c r="AP1006" s="81">
        <v>0</v>
      </c>
      <c r="AQ1006" s="82"/>
      <c r="AR1006" s="80"/>
      <c r="AS1006" s="81">
        <f t="shared" si="264"/>
        <v>0</v>
      </c>
      <c r="AT1006" s="82"/>
      <c r="AU1006" s="80"/>
      <c r="AV1006" s="81">
        <f t="shared" si="265"/>
        <v>0</v>
      </c>
      <c r="AW1006" s="82"/>
      <c r="AX1006" s="80"/>
      <c r="AY1006" s="81">
        <f t="shared" si="266"/>
        <v>0</v>
      </c>
      <c r="AZ1006" s="82"/>
      <c r="BA1006" s="80"/>
      <c r="BB1006" s="81">
        <f t="shared" si="267"/>
        <v>0</v>
      </c>
      <c r="BC1006" s="82"/>
      <c r="BD1006" s="80"/>
      <c r="BE1006" s="81">
        <f t="shared" si="268"/>
        <v>0</v>
      </c>
      <c r="BF1006" s="82"/>
      <c r="BG1006" s="80"/>
      <c r="BH1006" s="81">
        <f t="shared" si="269"/>
        <v>0</v>
      </c>
      <c r="BI1006" s="82"/>
      <c r="BJ1006" s="80"/>
      <c r="BK1006" s="81">
        <f t="shared" si="270"/>
        <v>0</v>
      </c>
      <c r="BL1006" s="82"/>
      <c r="BM1006" s="80"/>
      <c r="BN1006" s="81">
        <f t="shared" si="271"/>
        <v>0</v>
      </c>
      <c r="BO1006" s="82"/>
    </row>
    <row r="1007" spans="1:67" ht="23.25" hidden="1" customHeight="1" thickBot="1">
      <c r="A1007" s="71">
        <v>86022</v>
      </c>
      <c r="B1007" s="71" t="s">
        <v>2242</v>
      </c>
      <c r="C1007" s="221" t="str">
        <f ca="1">IF(V1007&gt;0,IF($C$12=B1007,COUNT($C$12:C1006,1),""),"")</f>
        <v/>
      </c>
      <c r="D1007" s="221" t="str">
        <f ca="1">IF(V1007&gt;0,IF($D$12=B1007,COUNT($D$12:D1006,1),""),"")</f>
        <v/>
      </c>
      <c r="E1007" s="221" t="str">
        <f ca="1">IF(V1007&gt;0,IF($E$12=B1007,COUNT($E$12:E1006,1),""),"")</f>
        <v/>
      </c>
      <c r="F1007" s="221" t="str">
        <f ca="1">IF(V1007&gt;0,IF($F$12=B1007,COUNT($F$12:F1006,1),""),"")</f>
        <v/>
      </c>
      <c r="G1007" s="120">
        <v>671001900</v>
      </c>
      <c r="H1007" s="115">
        <v>200102</v>
      </c>
      <c r="I1007" s="116" t="s">
        <v>2146</v>
      </c>
      <c r="J1007" s="116" t="s">
        <v>153</v>
      </c>
      <c r="K1007" s="324">
        <v>370000</v>
      </c>
      <c r="L1007" s="121"/>
      <c r="M1007" s="117"/>
      <c r="N1007" s="117"/>
      <c r="O1007" s="324"/>
      <c r="P1007" s="77">
        <f ca="1">SUMIF($W$12:BO1007,$P$11,W1007:BO1007)</f>
        <v>0</v>
      </c>
      <c r="Q1007" s="77">
        <f ca="1">SUMIF($W$12:BP1007,$P$11,X1007:BP1007)</f>
        <v>0</v>
      </c>
      <c r="R1007" s="77">
        <v>0</v>
      </c>
      <c r="S1007" s="78">
        <f t="shared" ca="1" si="255"/>
        <v>0</v>
      </c>
      <c r="T1007" s="77">
        <f t="shared" ca="1" si="256"/>
        <v>0</v>
      </c>
      <c r="U1007" s="77">
        <v>0</v>
      </c>
      <c r="V1007" s="79">
        <f t="shared" ca="1" si="257"/>
        <v>0</v>
      </c>
      <c r="W1007" s="80"/>
      <c r="X1007" s="81">
        <f t="shared" si="259"/>
        <v>0</v>
      </c>
      <c r="Y1007" s="82"/>
      <c r="Z1007" s="80"/>
      <c r="AA1007" s="81">
        <f t="shared" si="260"/>
        <v>0</v>
      </c>
      <c r="AB1007" s="82"/>
      <c r="AC1007" s="80"/>
      <c r="AD1007" s="81">
        <f t="shared" si="261"/>
        <v>0</v>
      </c>
      <c r="AE1007" s="82"/>
      <c r="AF1007" s="80"/>
      <c r="AG1007" s="81">
        <f t="shared" si="262"/>
        <v>0</v>
      </c>
      <c r="AH1007" s="82"/>
      <c r="AI1007" s="80"/>
      <c r="AJ1007" s="81">
        <f t="shared" si="263"/>
        <v>0</v>
      </c>
      <c r="AK1007" s="82"/>
      <c r="AL1007" s="80"/>
      <c r="AM1007" s="81">
        <v>0</v>
      </c>
      <c r="AN1007" s="82"/>
      <c r="AO1007" s="80"/>
      <c r="AP1007" s="81">
        <v>0</v>
      </c>
      <c r="AQ1007" s="82"/>
      <c r="AR1007" s="80"/>
      <c r="AS1007" s="81">
        <f t="shared" si="264"/>
        <v>0</v>
      </c>
      <c r="AT1007" s="82"/>
      <c r="AU1007" s="80"/>
      <c r="AV1007" s="81">
        <f t="shared" si="265"/>
        <v>0</v>
      </c>
      <c r="AW1007" s="82"/>
      <c r="AX1007" s="80"/>
      <c r="AY1007" s="81">
        <f t="shared" si="266"/>
        <v>0</v>
      </c>
      <c r="AZ1007" s="82"/>
      <c r="BA1007" s="80"/>
      <c r="BB1007" s="81">
        <f t="shared" si="267"/>
        <v>0</v>
      </c>
      <c r="BC1007" s="82"/>
      <c r="BD1007" s="80"/>
      <c r="BE1007" s="81">
        <f t="shared" si="268"/>
        <v>0</v>
      </c>
      <c r="BF1007" s="82"/>
      <c r="BG1007" s="80"/>
      <c r="BH1007" s="81">
        <f t="shared" si="269"/>
        <v>0</v>
      </c>
      <c r="BI1007" s="82"/>
      <c r="BJ1007" s="80"/>
      <c r="BK1007" s="81">
        <f t="shared" si="270"/>
        <v>0</v>
      </c>
      <c r="BL1007" s="82"/>
      <c r="BM1007" s="80"/>
      <c r="BN1007" s="81">
        <f t="shared" si="271"/>
        <v>0</v>
      </c>
      <c r="BO1007" s="82"/>
    </row>
    <row r="1008" spans="1:67" ht="23.25" hidden="1" customHeight="1" thickBot="1">
      <c r="A1008" s="71">
        <v>86023</v>
      </c>
      <c r="B1008" s="71" t="s">
        <v>2242</v>
      </c>
      <c r="C1008" s="221" t="str">
        <f ca="1">IF(V1008&gt;0,IF($C$12=B1008,COUNT($C$12:C1007,1),""),"")</f>
        <v/>
      </c>
      <c r="D1008" s="221" t="str">
        <f ca="1">IF(V1008&gt;0,IF($D$12=B1008,COUNT($D$12:D1007,1),""),"")</f>
        <v/>
      </c>
      <c r="E1008" s="221" t="str">
        <f ca="1">IF(V1008&gt;0,IF($E$12=B1008,COUNT($E$12:E1007,1),""),"")</f>
        <v/>
      </c>
      <c r="F1008" s="221" t="str">
        <f ca="1">IF(V1008&gt;0,IF($F$12=B1008,COUNT($F$12:F1007,1),""),"")</f>
        <v/>
      </c>
      <c r="G1008" s="120">
        <v>671002000</v>
      </c>
      <c r="H1008" s="115">
        <v>200102</v>
      </c>
      <c r="I1008" s="116" t="s">
        <v>2147</v>
      </c>
      <c r="J1008" s="116" t="s">
        <v>153</v>
      </c>
      <c r="K1008" s="324">
        <v>370000</v>
      </c>
      <c r="L1008" s="121"/>
      <c r="M1008" s="117"/>
      <c r="N1008" s="117"/>
      <c r="O1008" s="324"/>
      <c r="P1008" s="77">
        <f ca="1">SUMIF($W$12:BO1008,$P$11,W1008:BO1008)</f>
        <v>0</v>
      </c>
      <c r="Q1008" s="77">
        <f ca="1">SUMIF($W$12:BP1008,$P$11,X1008:BP1008)</f>
        <v>0</v>
      </c>
      <c r="R1008" s="77">
        <v>0</v>
      </c>
      <c r="S1008" s="78">
        <f t="shared" ca="1" si="255"/>
        <v>0</v>
      </c>
      <c r="T1008" s="77">
        <f t="shared" ca="1" si="256"/>
        <v>0</v>
      </c>
      <c r="U1008" s="77">
        <v>0</v>
      </c>
      <c r="V1008" s="79">
        <f t="shared" ca="1" si="257"/>
        <v>0</v>
      </c>
      <c r="W1008" s="80"/>
      <c r="X1008" s="81">
        <f t="shared" si="259"/>
        <v>0</v>
      </c>
      <c r="Y1008" s="82"/>
      <c r="Z1008" s="80"/>
      <c r="AA1008" s="81">
        <f t="shared" si="260"/>
        <v>0</v>
      </c>
      <c r="AB1008" s="82"/>
      <c r="AC1008" s="80"/>
      <c r="AD1008" s="81">
        <f t="shared" si="261"/>
        <v>0</v>
      </c>
      <c r="AE1008" s="82"/>
      <c r="AF1008" s="80"/>
      <c r="AG1008" s="81">
        <f t="shared" si="262"/>
        <v>0</v>
      </c>
      <c r="AH1008" s="82"/>
      <c r="AI1008" s="80"/>
      <c r="AJ1008" s="81">
        <f t="shared" si="263"/>
        <v>0</v>
      </c>
      <c r="AK1008" s="82"/>
      <c r="AL1008" s="80"/>
      <c r="AM1008" s="81">
        <v>0</v>
      </c>
      <c r="AN1008" s="82"/>
      <c r="AO1008" s="80"/>
      <c r="AP1008" s="81">
        <v>0</v>
      </c>
      <c r="AQ1008" s="82"/>
      <c r="AR1008" s="80"/>
      <c r="AS1008" s="81">
        <f t="shared" si="264"/>
        <v>0</v>
      </c>
      <c r="AT1008" s="82"/>
      <c r="AU1008" s="80"/>
      <c r="AV1008" s="81">
        <f t="shared" si="265"/>
        <v>0</v>
      </c>
      <c r="AW1008" s="82"/>
      <c r="AX1008" s="80"/>
      <c r="AY1008" s="81">
        <f t="shared" si="266"/>
        <v>0</v>
      </c>
      <c r="AZ1008" s="82"/>
      <c r="BA1008" s="80"/>
      <c r="BB1008" s="81">
        <f t="shared" si="267"/>
        <v>0</v>
      </c>
      <c r="BC1008" s="82"/>
      <c r="BD1008" s="80"/>
      <c r="BE1008" s="81">
        <f t="shared" si="268"/>
        <v>0</v>
      </c>
      <c r="BF1008" s="82"/>
      <c r="BG1008" s="80"/>
      <c r="BH1008" s="81">
        <f t="shared" si="269"/>
        <v>0</v>
      </c>
      <c r="BI1008" s="82"/>
      <c r="BJ1008" s="80"/>
      <c r="BK1008" s="81">
        <f t="shared" si="270"/>
        <v>0</v>
      </c>
      <c r="BL1008" s="82"/>
      <c r="BM1008" s="80"/>
      <c r="BN1008" s="81">
        <f t="shared" si="271"/>
        <v>0</v>
      </c>
      <c r="BO1008" s="82"/>
    </row>
    <row r="1009" spans="1:67" ht="23.25" hidden="1" customHeight="1" thickBot="1">
      <c r="A1009" s="71">
        <v>86024</v>
      </c>
      <c r="B1009" s="71" t="s">
        <v>2242</v>
      </c>
      <c r="C1009" s="221" t="str">
        <f ca="1">IF(V1009&gt;0,IF($C$12=B1009,COUNT($C$12:C1008,1),""),"")</f>
        <v/>
      </c>
      <c r="D1009" s="221" t="str">
        <f ca="1">IF(V1009&gt;0,IF($D$12=B1009,COUNT($D$12:D1008,1),""),"")</f>
        <v/>
      </c>
      <c r="E1009" s="221" t="str">
        <f ca="1">IF(V1009&gt;0,IF($E$12=B1009,COUNT($E$12:E1008,1),""),"")</f>
        <v/>
      </c>
      <c r="F1009" s="221" t="str">
        <f ca="1">IF(V1009&gt;0,IF($F$12=B1009,COUNT($F$12:F1008,1),""),"")</f>
        <v/>
      </c>
      <c r="G1009" s="120">
        <v>671002700</v>
      </c>
      <c r="H1009" s="115">
        <v>200102</v>
      </c>
      <c r="I1009" s="116" t="s">
        <v>2148</v>
      </c>
      <c r="J1009" s="116" t="s">
        <v>153</v>
      </c>
      <c r="K1009" s="324">
        <v>370000</v>
      </c>
      <c r="L1009" s="121"/>
      <c r="M1009" s="117"/>
      <c r="N1009" s="117"/>
      <c r="O1009" s="324"/>
      <c r="P1009" s="77">
        <f ca="1">SUMIF($W$12:BO1009,$P$11,W1009:BO1009)</f>
        <v>0</v>
      </c>
      <c r="Q1009" s="77">
        <f ca="1">SUMIF($W$12:BP1009,$P$11,X1009:BP1009)</f>
        <v>0</v>
      </c>
      <c r="R1009" s="77">
        <v>0</v>
      </c>
      <c r="S1009" s="78">
        <f t="shared" ref="S1009:S1058" ca="1" si="272">P1009*K1009</f>
        <v>0</v>
      </c>
      <c r="T1009" s="77">
        <f t="shared" ref="T1009:T1058" ca="1" si="273">Q1009*O1009</f>
        <v>0</v>
      </c>
      <c r="U1009" s="77">
        <v>0</v>
      </c>
      <c r="V1009" s="79">
        <f t="shared" ref="V1009:V1058" ca="1" si="274">SUM(S1009:U1009)</f>
        <v>0</v>
      </c>
      <c r="W1009" s="80"/>
      <c r="X1009" s="81">
        <f t="shared" si="259"/>
        <v>0</v>
      </c>
      <c r="Y1009" s="82"/>
      <c r="Z1009" s="80"/>
      <c r="AA1009" s="81">
        <f t="shared" si="260"/>
        <v>0</v>
      </c>
      <c r="AB1009" s="82"/>
      <c r="AC1009" s="80"/>
      <c r="AD1009" s="81">
        <f t="shared" si="261"/>
        <v>0</v>
      </c>
      <c r="AE1009" s="82"/>
      <c r="AF1009" s="80"/>
      <c r="AG1009" s="81">
        <f t="shared" si="262"/>
        <v>0</v>
      </c>
      <c r="AH1009" s="82"/>
      <c r="AI1009" s="80"/>
      <c r="AJ1009" s="81">
        <f t="shared" si="263"/>
        <v>0</v>
      </c>
      <c r="AK1009" s="82"/>
      <c r="AL1009" s="80"/>
      <c r="AM1009" s="81">
        <v>0</v>
      </c>
      <c r="AN1009" s="82"/>
      <c r="AO1009" s="80"/>
      <c r="AP1009" s="81">
        <v>0</v>
      </c>
      <c r="AQ1009" s="82"/>
      <c r="AR1009" s="80"/>
      <c r="AS1009" s="81">
        <f t="shared" si="264"/>
        <v>0</v>
      </c>
      <c r="AT1009" s="82"/>
      <c r="AU1009" s="80"/>
      <c r="AV1009" s="81">
        <f t="shared" si="265"/>
        <v>0</v>
      </c>
      <c r="AW1009" s="82"/>
      <c r="AX1009" s="80"/>
      <c r="AY1009" s="81">
        <f t="shared" si="266"/>
        <v>0</v>
      </c>
      <c r="AZ1009" s="82"/>
      <c r="BA1009" s="80"/>
      <c r="BB1009" s="81">
        <f t="shared" si="267"/>
        <v>0</v>
      </c>
      <c r="BC1009" s="82"/>
      <c r="BD1009" s="80"/>
      <c r="BE1009" s="81">
        <f t="shared" si="268"/>
        <v>0</v>
      </c>
      <c r="BF1009" s="82"/>
      <c r="BG1009" s="80"/>
      <c r="BH1009" s="81">
        <f t="shared" si="269"/>
        <v>0</v>
      </c>
      <c r="BI1009" s="82"/>
      <c r="BJ1009" s="80"/>
      <c r="BK1009" s="81">
        <f t="shared" si="270"/>
        <v>0</v>
      </c>
      <c r="BL1009" s="82"/>
      <c r="BM1009" s="80"/>
      <c r="BN1009" s="81">
        <f t="shared" si="271"/>
        <v>0</v>
      </c>
      <c r="BO1009" s="82"/>
    </row>
    <row r="1010" spans="1:67" ht="23.25" hidden="1" customHeight="1" thickBot="1">
      <c r="A1010" s="71">
        <v>86025</v>
      </c>
      <c r="B1010" s="71" t="s">
        <v>2242</v>
      </c>
      <c r="C1010" s="221" t="str">
        <f ca="1">IF(V1010&gt;0,IF($C$12=B1010,COUNT($C$12:C1009,1),""),"")</f>
        <v/>
      </c>
      <c r="D1010" s="221" t="str">
        <f ca="1">IF(V1010&gt;0,IF($D$12=B1010,COUNT($D$12:D1009,1),""),"")</f>
        <v/>
      </c>
      <c r="E1010" s="221" t="str">
        <f ca="1">IF(V1010&gt;0,IF($E$12=B1010,COUNT($E$12:E1009,1),""),"")</f>
        <v/>
      </c>
      <c r="F1010" s="221" t="str">
        <f ca="1">IF(V1010&gt;0,IF($F$12=B1010,COUNT($F$12:F1009,1),""),"")</f>
        <v/>
      </c>
      <c r="G1010" s="120">
        <v>671002810</v>
      </c>
      <c r="H1010" s="115">
        <v>200103</v>
      </c>
      <c r="I1010" s="116" t="s">
        <v>2149</v>
      </c>
      <c r="J1010" s="116" t="s">
        <v>153</v>
      </c>
      <c r="K1010" s="324">
        <v>650000</v>
      </c>
      <c r="L1010" s="121"/>
      <c r="M1010" s="117"/>
      <c r="N1010" s="117"/>
      <c r="O1010" s="324"/>
      <c r="P1010" s="77">
        <f ca="1">SUMIF($W$12:BO1010,$P$11,W1010:BO1010)</f>
        <v>0</v>
      </c>
      <c r="Q1010" s="77">
        <f ca="1">SUMIF($W$12:BP1010,$P$11,X1010:BP1010)</f>
        <v>0</v>
      </c>
      <c r="R1010" s="77">
        <v>0</v>
      </c>
      <c r="S1010" s="78">
        <f t="shared" ca="1" si="272"/>
        <v>0</v>
      </c>
      <c r="T1010" s="77">
        <f t="shared" ca="1" si="273"/>
        <v>0</v>
      </c>
      <c r="U1010" s="77">
        <v>0</v>
      </c>
      <c r="V1010" s="79">
        <f t="shared" ca="1" si="274"/>
        <v>0</v>
      </c>
      <c r="W1010" s="80"/>
      <c r="X1010" s="81">
        <f t="shared" si="259"/>
        <v>0</v>
      </c>
      <c r="Y1010" s="82"/>
      <c r="Z1010" s="80"/>
      <c r="AA1010" s="81">
        <f t="shared" si="260"/>
        <v>0</v>
      </c>
      <c r="AB1010" s="82"/>
      <c r="AC1010" s="80"/>
      <c r="AD1010" s="81">
        <f t="shared" si="261"/>
        <v>0</v>
      </c>
      <c r="AE1010" s="82"/>
      <c r="AF1010" s="80"/>
      <c r="AG1010" s="81">
        <f t="shared" si="262"/>
        <v>0</v>
      </c>
      <c r="AH1010" s="82"/>
      <c r="AI1010" s="80"/>
      <c r="AJ1010" s="81">
        <f t="shared" si="263"/>
        <v>0</v>
      </c>
      <c r="AK1010" s="82"/>
      <c r="AL1010" s="80"/>
      <c r="AM1010" s="81">
        <v>0</v>
      </c>
      <c r="AN1010" s="82"/>
      <c r="AO1010" s="80"/>
      <c r="AP1010" s="81">
        <v>0</v>
      </c>
      <c r="AQ1010" s="82"/>
      <c r="AR1010" s="80"/>
      <c r="AS1010" s="81">
        <f t="shared" si="264"/>
        <v>0</v>
      </c>
      <c r="AT1010" s="82"/>
      <c r="AU1010" s="80"/>
      <c r="AV1010" s="81">
        <f t="shared" si="265"/>
        <v>0</v>
      </c>
      <c r="AW1010" s="82"/>
      <c r="AX1010" s="80"/>
      <c r="AY1010" s="81">
        <f t="shared" si="266"/>
        <v>0</v>
      </c>
      <c r="AZ1010" s="82"/>
      <c r="BA1010" s="80"/>
      <c r="BB1010" s="81">
        <f t="shared" si="267"/>
        <v>0</v>
      </c>
      <c r="BC1010" s="82"/>
      <c r="BD1010" s="80"/>
      <c r="BE1010" s="81">
        <f t="shared" si="268"/>
        <v>0</v>
      </c>
      <c r="BF1010" s="82"/>
      <c r="BG1010" s="80"/>
      <c r="BH1010" s="81">
        <f t="shared" si="269"/>
        <v>0</v>
      </c>
      <c r="BI1010" s="82"/>
      <c r="BJ1010" s="80"/>
      <c r="BK1010" s="81">
        <f t="shared" si="270"/>
        <v>0</v>
      </c>
      <c r="BL1010" s="82"/>
      <c r="BM1010" s="80"/>
      <c r="BN1010" s="81">
        <f t="shared" si="271"/>
        <v>0</v>
      </c>
      <c r="BO1010" s="82"/>
    </row>
    <row r="1011" spans="1:67" ht="23.25" hidden="1" customHeight="1" thickBot="1">
      <c r="A1011" s="71">
        <v>86026</v>
      </c>
      <c r="B1011" s="71" t="s">
        <v>2242</v>
      </c>
      <c r="C1011" s="221" t="str">
        <f ca="1">IF(V1011&gt;0,IF($C$12=B1011,COUNT($C$12:C1010,1),""),"")</f>
        <v/>
      </c>
      <c r="D1011" s="221" t="str">
        <f ca="1">IF(V1011&gt;0,IF($D$12=B1011,COUNT($D$12:D1010,1),""),"")</f>
        <v/>
      </c>
      <c r="E1011" s="221" t="str">
        <f ca="1">IF(V1011&gt;0,IF($E$12=B1011,COUNT($E$12:E1010,1),""),"")</f>
        <v/>
      </c>
      <c r="F1011" s="221" t="str">
        <f ca="1">IF(V1011&gt;0,IF($F$12=B1011,COUNT($F$12:F1010,1),""),"")</f>
        <v/>
      </c>
      <c r="G1011" s="120">
        <v>671002820</v>
      </c>
      <c r="H1011" s="115">
        <v>200103</v>
      </c>
      <c r="I1011" s="116" t="s">
        <v>2150</v>
      </c>
      <c r="J1011" s="116" t="s">
        <v>153</v>
      </c>
      <c r="K1011" s="324">
        <v>650000</v>
      </c>
      <c r="L1011" s="121"/>
      <c r="M1011" s="117"/>
      <c r="N1011" s="117"/>
      <c r="O1011" s="324"/>
      <c r="P1011" s="77">
        <f ca="1">SUMIF($W$12:BO1011,$P$11,W1011:BO1011)</f>
        <v>0</v>
      </c>
      <c r="Q1011" s="77">
        <f ca="1">SUMIF($W$12:BP1011,$P$11,X1011:BP1011)</f>
        <v>0</v>
      </c>
      <c r="R1011" s="77">
        <v>0</v>
      </c>
      <c r="S1011" s="78">
        <f t="shared" ca="1" si="272"/>
        <v>0</v>
      </c>
      <c r="T1011" s="77">
        <f t="shared" ca="1" si="273"/>
        <v>0</v>
      </c>
      <c r="U1011" s="77">
        <v>0</v>
      </c>
      <c r="V1011" s="79">
        <f t="shared" ca="1" si="274"/>
        <v>0</v>
      </c>
      <c r="W1011" s="80"/>
      <c r="X1011" s="81">
        <f t="shared" si="259"/>
        <v>0</v>
      </c>
      <c r="Y1011" s="82"/>
      <c r="Z1011" s="80"/>
      <c r="AA1011" s="81">
        <f t="shared" si="260"/>
        <v>0</v>
      </c>
      <c r="AB1011" s="82"/>
      <c r="AC1011" s="80"/>
      <c r="AD1011" s="81">
        <f t="shared" si="261"/>
        <v>0</v>
      </c>
      <c r="AE1011" s="82"/>
      <c r="AF1011" s="80"/>
      <c r="AG1011" s="81">
        <f t="shared" si="262"/>
        <v>0</v>
      </c>
      <c r="AH1011" s="82"/>
      <c r="AI1011" s="80"/>
      <c r="AJ1011" s="81">
        <f t="shared" si="263"/>
        <v>0</v>
      </c>
      <c r="AK1011" s="82"/>
      <c r="AL1011" s="80"/>
      <c r="AM1011" s="81">
        <v>0</v>
      </c>
      <c r="AN1011" s="82"/>
      <c r="AO1011" s="80"/>
      <c r="AP1011" s="81">
        <v>0</v>
      </c>
      <c r="AQ1011" s="82"/>
      <c r="AR1011" s="80"/>
      <c r="AS1011" s="81">
        <f t="shared" si="264"/>
        <v>0</v>
      </c>
      <c r="AT1011" s="82"/>
      <c r="AU1011" s="80"/>
      <c r="AV1011" s="81">
        <f t="shared" si="265"/>
        <v>0</v>
      </c>
      <c r="AW1011" s="82"/>
      <c r="AX1011" s="80"/>
      <c r="AY1011" s="81">
        <f t="shared" si="266"/>
        <v>0</v>
      </c>
      <c r="AZ1011" s="82"/>
      <c r="BA1011" s="80"/>
      <c r="BB1011" s="81">
        <f t="shared" si="267"/>
        <v>0</v>
      </c>
      <c r="BC1011" s="82"/>
      <c r="BD1011" s="80"/>
      <c r="BE1011" s="81">
        <f t="shared" si="268"/>
        <v>0</v>
      </c>
      <c r="BF1011" s="82"/>
      <c r="BG1011" s="80"/>
      <c r="BH1011" s="81">
        <f t="shared" si="269"/>
        <v>0</v>
      </c>
      <c r="BI1011" s="82"/>
      <c r="BJ1011" s="80"/>
      <c r="BK1011" s="81">
        <f t="shared" si="270"/>
        <v>0</v>
      </c>
      <c r="BL1011" s="82"/>
      <c r="BM1011" s="80"/>
      <c r="BN1011" s="81">
        <f t="shared" si="271"/>
        <v>0</v>
      </c>
      <c r="BO1011" s="82"/>
    </row>
    <row r="1012" spans="1:67" ht="23.25" hidden="1" customHeight="1" thickBot="1">
      <c r="A1012" s="71">
        <v>86027</v>
      </c>
      <c r="B1012" s="71" t="s">
        <v>2242</v>
      </c>
      <c r="C1012" s="221" t="str">
        <f ca="1">IF(V1012&gt;0,IF($C$12=B1012,COUNT($C$12:C1011,1),""),"")</f>
        <v/>
      </c>
      <c r="D1012" s="221" t="str">
        <f ca="1">IF(V1012&gt;0,IF($D$12=B1012,COUNT($D$12:D1011,1),""),"")</f>
        <v/>
      </c>
      <c r="E1012" s="221" t="str">
        <f ca="1">IF(V1012&gt;0,IF($E$12=B1012,COUNT($E$12:E1011,1),""),"")</f>
        <v/>
      </c>
      <c r="F1012" s="221" t="str">
        <f ca="1">IF(V1012&gt;0,IF($F$12=B1012,COUNT($F$12:F1011,1),""),"")</f>
        <v/>
      </c>
      <c r="G1012" s="120">
        <v>671003200</v>
      </c>
      <c r="H1012" s="115">
        <v>200104</v>
      </c>
      <c r="I1012" s="116" t="s">
        <v>921</v>
      </c>
      <c r="J1012" s="116" t="s">
        <v>153</v>
      </c>
      <c r="K1012" s="324">
        <v>1530000</v>
      </c>
      <c r="L1012" s="121"/>
      <c r="M1012" s="117"/>
      <c r="N1012" s="117"/>
      <c r="O1012" s="324"/>
      <c r="P1012" s="77">
        <f ca="1">SUMIF($W$12:BO1012,$P$11,W1012:BO1012)</f>
        <v>0</v>
      </c>
      <c r="Q1012" s="77">
        <f ca="1">SUMIF($W$12:BP1012,$P$11,X1012:BP1012)</f>
        <v>0</v>
      </c>
      <c r="R1012" s="77">
        <v>0</v>
      </c>
      <c r="S1012" s="78">
        <f t="shared" ca="1" si="272"/>
        <v>0</v>
      </c>
      <c r="T1012" s="77">
        <f t="shared" ca="1" si="273"/>
        <v>0</v>
      </c>
      <c r="U1012" s="77">
        <v>0</v>
      </c>
      <c r="V1012" s="79">
        <f t="shared" ca="1" si="274"/>
        <v>0</v>
      </c>
      <c r="W1012" s="80"/>
      <c r="X1012" s="81">
        <f t="shared" si="259"/>
        <v>0</v>
      </c>
      <c r="Y1012" s="82"/>
      <c r="Z1012" s="80"/>
      <c r="AA1012" s="81">
        <f t="shared" si="260"/>
        <v>0</v>
      </c>
      <c r="AB1012" s="82"/>
      <c r="AC1012" s="80"/>
      <c r="AD1012" s="81">
        <f t="shared" si="261"/>
        <v>0</v>
      </c>
      <c r="AE1012" s="82"/>
      <c r="AF1012" s="80"/>
      <c r="AG1012" s="81">
        <f t="shared" si="262"/>
        <v>0</v>
      </c>
      <c r="AH1012" s="82"/>
      <c r="AI1012" s="80"/>
      <c r="AJ1012" s="81">
        <f t="shared" si="263"/>
        <v>0</v>
      </c>
      <c r="AK1012" s="82"/>
      <c r="AL1012" s="80"/>
      <c r="AM1012" s="81">
        <v>0</v>
      </c>
      <c r="AN1012" s="82"/>
      <c r="AO1012" s="80"/>
      <c r="AP1012" s="81">
        <v>0</v>
      </c>
      <c r="AQ1012" s="82"/>
      <c r="AR1012" s="80"/>
      <c r="AS1012" s="81">
        <f t="shared" si="264"/>
        <v>0</v>
      </c>
      <c r="AT1012" s="82"/>
      <c r="AU1012" s="80"/>
      <c r="AV1012" s="81">
        <f t="shared" si="265"/>
        <v>0</v>
      </c>
      <c r="AW1012" s="82"/>
      <c r="AX1012" s="80"/>
      <c r="AY1012" s="81">
        <f t="shared" si="266"/>
        <v>0</v>
      </c>
      <c r="AZ1012" s="82"/>
      <c r="BA1012" s="80"/>
      <c r="BB1012" s="81">
        <f t="shared" si="267"/>
        <v>0</v>
      </c>
      <c r="BC1012" s="82"/>
      <c r="BD1012" s="80"/>
      <c r="BE1012" s="81">
        <f t="shared" si="268"/>
        <v>0</v>
      </c>
      <c r="BF1012" s="82"/>
      <c r="BG1012" s="80"/>
      <c r="BH1012" s="81">
        <f t="shared" si="269"/>
        <v>0</v>
      </c>
      <c r="BI1012" s="82"/>
      <c r="BJ1012" s="80"/>
      <c r="BK1012" s="81">
        <f t="shared" si="270"/>
        <v>0</v>
      </c>
      <c r="BL1012" s="82"/>
      <c r="BM1012" s="80"/>
      <c r="BN1012" s="81">
        <f t="shared" si="271"/>
        <v>0</v>
      </c>
      <c r="BO1012" s="82"/>
    </row>
    <row r="1013" spans="1:67" ht="23.25" hidden="1" customHeight="1" thickBot="1">
      <c r="A1013" s="71">
        <v>86028</v>
      </c>
      <c r="B1013" s="71" t="s">
        <v>2242</v>
      </c>
      <c r="C1013" s="221" t="str">
        <f ca="1">IF(V1013&gt;0,IF($C$12=B1013,COUNT($C$12:C1012,1),""),"")</f>
        <v/>
      </c>
      <c r="D1013" s="221" t="str">
        <f ca="1">IF(V1013&gt;0,IF($D$12=B1013,COUNT($D$12:D1012,1),""),"")</f>
        <v/>
      </c>
      <c r="E1013" s="221" t="str">
        <f ca="1">IF(V1013&gt;0,IF($E$12=B1013,COUNT($E$12:E1012,1),""),"")</f>
        <v/>
      </c>
      <c r="F1013" s="221" t="str">
        <f ca="1">IF(V1013&gt;0,IF($F$12=B1013,COUNT($F$12:F1012,1),""),"")</f>
        <v/>
      </c>
      <c r="G1013" s="120">
        <v>674000115</v>
      </c>
      <c r="H1013" s="115">
        <v>200203</v>
      </c>
      <c r="I1013" s="116" t="s">
        <v>922</v>
      </c>
      <c r="J1013" s="116" t="s">
        <v>153</v>
      </c>
      <c r="K1013" s="324">
        <v>19266000</v>
      </c>
      <c r="L1013" s="121">
        <v>421701</v>
      </c>
      <c r="M1013" s="117" t="s">
        <v>1293</v>
      </c>
      <c r="N1013" s="117" t="s">
        <v>153</v>
      </c>
      <c r="O1013" s="324">
        <v>1730000</v>
      </c>
      <c r="P1013" s="77">
        <f ca="1">SUMIF($W$12:BO1013,$P$11,W1013:BO1013)</f>
        <v>0</v>
      </c>
      <c r="Q1013" s="77">
        <f ca="1">SUMIF($W$12:BP1013,$P$11,X1013:BP1013)</f>
        <v>0</v>
      </c>
      <c r="R1013" s="77">
        <f ca="1">SUMIF($W$12:BQ1013,$P$11,Y1013:BQ1013)</f>
        <v>0</v>
      </c>
      <c r="S1013" s="78">
        <f t="shared" ca="1" si="272"/>
        <v>0</v>
      </c>
      <c r="T1013" s="77">
        <f t="shared" ca="1" si="273"/>
        <v>0</v>
      </c>
      <c r="U1013" s="77">
        <f t="shared" ref="U1013:U1058" ca="1" si="275">R1013*O1013*0.6</f>
        <v>0</v>
      </c>
      <c r="V1013" s="79">
        <f t="shared" ca="1" si="274"/>
        <v>0</v>
      </c>
      <c r="W1013" s="80"/>
      <c r="X1013" s="81">
        <f t="shared" si="259"/>
        <v>0</v>
      </c>
      <c r="Y1013" s="82"/>
      <c r="Z1013" s="80"/>
      <c r="AA1013" s="81">
        <f t="shared" si="260"/>
        <v>0</v>
      </c>
      <c r="AB1013" s="82"/>
      <c r="AC1013" s="80"/>
      <c r="AD1013" s="81">
        <f t="shared" si="261"/>
        <v>0</v>
      </c>
      <c r="AE1013" s="82"/>
      <c r="AF1013" s="80"/>
      <c r="AG1013" s="81">
        <f t="shared" si="262"/>
        <v>0</v>
      </c>
      <c r="AH1013" s="82"/>
      <c r="AI1013" s="80"/>
      <c r="AJ1013" s="81">
        <f t="shared" si="263"/>
        <v>0</v>
      </c>
      <c r="AK1013" s="82"/>
      <c r="AL1013" s="80"/>
      <c r="AM1013" s="81">
        <v>0</v>
      </c>
      <c r="AN1013" s="82"/>
      <c r="AO1013" s="80"/>
      <c r="AP1013" s="81">
        <v>0</v>
      </c>
      <c r="AQ1013" s="82"/>
      <c r="AR1013" s="80"/>
      <c r="AS1013" s="81">
        <f t="shared" si="264"/>
        <v>0</v>
      </c>
      <c r="AT1013" s="82"/>
      <c r="AU1013" s="80"/>
      <c r="AV1013" s="81">
        <f t="shared" si="265"/>
        <v>0</v>
      </c>
      <c r="AW1013" s="82"/>
      <c r="AX1013" s="80"/>
      <c r="AY1013" s="81">
        <f t="shared" si="266"/>
        <v>0</v>
      </c>
      <c r="AZ1013" s="82"/>
      <c r="BA1013" s="80"/>
      <c r="BB1013" s="81">
        <f t="shared" si="267"/>
        <v>0</v>
      </c>
      <c r="BC1013" s="82"/>
      <c r="BD1013" s="80"/>
      <c r="BE1013" s="81">
        <f t="shared" si="268"/>
        <v>0</v>
      </c>
      <c r="BF1013" s="82"/>
      <c r="BG1013" s="80"/>
      <c r="BH1013" s="81">
        <f t="shared" si="269"/>
        <v>0</v>
      </c>
      <c r="BI1013" s="82"/>
      <c r="BJ1013" s="80"/>
      <c r="BK1013" s="81">
        <f t="shared" si="270"/>
        <v>0</v>
      </c>
      <c r="BL1013" s="82"/>
      <c r="BM1013" s="80"/>
      <c r="BN1013" s="81">
        <f t="shared" si="271"/>
        <v>0</v>
      </c>
      <c r="BO1013" s="82"/>
    </row>
    <row r="1014" spans="1:67" ht="23.25" hidden="1" customHeight="1" thickBot="1">
      <c r="A1014" s="71">
        <v>86031</v>
      </c>
      <c r="B1014" s="322" t="s">
        <v>2241</v>
      </c>
      <c r="C1014" s="221" t="str">
        <f ca="1">IF(V1014&gt;0,IF($C$12=B1014,COUNT($C$12:C1013,1),""),"")</f>
        <v/>
      </c>
      <c r="D1014" s="221" t="str">
        <f ca="1">IF(V1014&gt;0,IF($D$12=B1014,COUNT($D$12:D1013,1),""),"")</f>
        <v/>
      </c>
      <c r="E1014" s="221" t="str">
        <f ca="1">IF(V1014&gt;0,IF($E$12=B1014,COUNT($E$12:E1013,1),""),"")</f>
        <v/>
      </c>
      <c r="F1014" s="221" t="str">
        <f ca="1">IF(V1014&gt;0,IF($F$12=B1014,COUNT($F$12:F1013,1),""),"")</f>
        <v/>
      </c>
      <c r="G1014" s="120"/>
      <c r="H1014" s="115">
        <v>200305</v>
      </c>
      <c r="I1014" s="116" t="s">
        <v>923</v>
      </c>
      <c r="J1014" s="116" t="s">
        <v>153</v>
      </c>
      <c r="K1014" s="324">
        <v>8500000</v>
      </c>
      <c r="L1014" s="121">
        <v>421701</v>
      </c>
      <c r="M1014" s="117" t="s">
        <v>1293</v>
      </c>
      <c r="N1014" s="117" t="s">
        <v>153</v>
      </c>
      <c r="O1014" s="324">
        <v>1730000</v>
      </c>
      <c r="P1014" s="77">
        <f ca="1">SUMIF($W$12:BO1014,$P$11,W1014:BO1014)</f>
        <v>0</v>
      </c>
      <c r="Q1014" s="77">
        <f ca="1">SUMIF($W$12:BP1014,$P$11,X1014:BP1014)</f>
        <v>0</v>
      </c>
      <c r="R1014" s="77">
        <f ca="1">SUMIF($W$12:BQ1014,$P$11,Y1014:BQ1014)</f>
        <v>0</v>
      </c>
      <c r="S1014" s="78">
        <f t="shared" ca="1" si="272"/>
        <v>0</v>
      </c>
      <c r="T1014" s="77">
        <f t="shared" ca="1" si="273"/>
        <v>0</v>
      </c>
      <c r="U1014" s="77">
        <f t="shared" ca="1" si="275"/>
        <v>0</v>
      </c>
      <c r="V1014" s="79">
        <f t="shared" ca="1" si="274"/>
        <v>0</v>
      </c>
      <c r="W1014" s="80"/>
      <c r="X1014" s="81">
        <f t="shared" si="259"/>
        <v>0</v>
      </c>
      <c r="Y1014" s="82"/>
      <c r="Z1014" s="80"/>
      <c r="AA1014" s="81">
        <f t="shared" si="260"/>
        <v>0</v>
      </c>
      <c r="AB1014" s="82"/>
      <c r="AC1014" s="80"/>
      <c r="AD1014" s="81">
        <f t="shared" si="261"/>
        <v>0</v>
      </c>
      <c r="AE1014" s="82"/>
      <c r="AF1014" s="80"/>
      <c r="AG1014" s="81">
        <f t="shared" si="262"/>
        <v>0</v>
      </c>
      <c r="AH1014" s="82"/>
      <c r="AI1014" s="80"/>
      <c r="AJ1014" s="81">
        <f t="shared" si="263"/>
        <v>0</v>
      </c>
      <c r="AK1014" s="82"/>
      <c r="AL1014" s="80"/>
      <c r="AM1014" s="81">
        <v>0</v>
      </c>
      <c r="AN1014" s="82"/>
      <c r="AO1014" s="80"/>
      <c r="AP1014" s="81">
        <v>0</v>
      </c>
      <c r="AQ1014" s="82"/>
      <c r="AR1014" s="80"/>
      <c r="AS1014" s="81">
        <f t="shared" si="264"/>
        <v>0</v>
      </c>
      <c r="AT1014" s="82"/>
      <c r="AU1014" s="80"/>
      <c r="AV1014" s="81">
        <f t="shared" si="265"/>
        <v>0</v>
      </c>
      <c r="AW1014" s="82"/>
      <c r="AX1014" s="80"/>
      <c r="AY1014" s="81">
        <f t="shared" si="266"/>
        <v>0</v>
      </c>
      <c r="AZ1014" s="82"/>
      <c r="BA1014" s="80"/>
      <c r="BB1014" s="81">
        <f t="shared" si="267"/>
        <v>0</v>
      </c>
      <c r="BC1014" s="82"/>
      <c r="BD1014" s="80"/>
      <c r="BE1014" s="81">
        <f t="shared" si="268"/>
        <v>0</v>
      </c>
      <c r="BF1014" s="82"/>
      <c r="BG1014" s="80"/>
      <c r="BH1014" s="81">
        <f t="shared" si="269"/>
        <v>0</v>
      </c>
      <c r="BI1014" s="82"/>
      <c r="BJ1014" s="80"/>
      <c r="BK1014" s="81">
        <f t="shared" si="270"/>
        <v>0</v>
      </c>
      <c r="BL1014" s="82"/>
      <c r="BM1014" s="80"/>
      <c r="BN1014" s="81">
        <f t="shared" si="271"/>
        <v>0</v>
      </c>
      <c r="BO1014" s="82"/>
    </row>
    <row r="1015" spans="1:67" ht="23.25" hidden="1" customHeight="1" thickBot="1">
      <c r="A1015" s="71">
        <v>86032</v>
      </c>
      <c r="B1015" s="71" t="s">
        <v>2242</v>
      </c>
      <c r="C1015" s="221" t="str">
        <f ca="1">IF(V1015&gt;0,IF($C$12=B1015,COUNT($C$12:C1014,1),""),"")</f>
        <v/>
      </c>
      <c r="D1015" s="221" t="str">
        <f ca="1">IF(V1015&gt;0,IF($D$12=B1015,COUNT($D$12:D1014,1),""),"")</f>
        <v/>
      </c>
      <c r="E1015" s="221" t="str">
        <f ca="1">IF(V1015&gt;0,IF($E$12=B1015,COUNT($E$12:E1014,1),""),"")</f>
        <v/>
      </c>
      <c r="F1015" s="221" t="str">
        <f ca="1">IF(V1015&gt;0,IF($F$12=B1015,COUNT($F$12:F1014,1),""),"")</f>
        <v/>
      </c>
      <c r="G1015" s="120">
        <v>674000170</v>
      </c>
      <c r="H1015" s="115">
        <v>200306</v>
      </c>
      <c r="I1015" s="116" t="s">
        <v>924</v>
      </c>
      <c r="J1015" s="116" t="s">
        <v>153</v>
      </c>
      <c r="K1015" s="324">
        <v>26570000</v>
      </c>
      <c r="L1015" s="121">
        <v>421701</v>
      </c>
      <c r="M1015" s="117" t="s">
        <v>1293</v>
      </c>
      <c r="N1015" s="117" t="s">
        <v>153</v>
      </c>
      <c r="O1015" s="324">
        <v>1730000</v>
      </c>
      <c r="P1015" s="77">
        <f ca="1">SUMIF($W$12:BO1015,$P$11,W1015:BO1015)</f>
        <v>0</v>
      </c>
      <c r="Q1015" s="77">
        <f ca="1">SUMIF($W$12:BP1015,$P$11,X1015:BP1015)</f>
        <v>0</v>
      </c>
      <c r="R1015" s="77">
        <f ca="1">SUMIF($W$12:BQ1015,$P$11,Y1015:BQ1015)</f>
        <v>0</v>
      </c>
      <c r="S1015" s="78">
        <f t="shared" ca="1" si="272"/>
        <v>0</v>
      </c>
      <c r="T1015" s="77">
        <f t="shared" ca="1" si="273"/>
        <v>0</v>
      </c>
      <c r="U1015" s="77">
        <f t="shared" ca="1" si="275"/>
        <v>0</v>
      </c>
      <c r="V1015" s="79">
        <f t="shared" ca="1" si="274"/>
        <v>0</v>
      </c>
      <c r="W1015" s="80"/>
      <c r="X1015" s="81">
        <f t="shared" si="259"/>
        <v>0</v>
      </c>
      <c r="Y1015" s="82"/>
      <c r="Z1015" s="80"/>
      <c r="AA1015" s="81">
        <f t="shared" si="260"/>
        <v>0</v>
      </c>
      <c r="AB1015" s="82"/>
      <c r="AC1015" s="80"/>
      <c r="AD1015" s="81">
        <f t="shared" si="261"/>
        <v>0</v>
      </c>
      <c r="AE1015" s="82"/>
      <c r="AF1015" s="80"/>
      <c r="AG1015" s="81">
        <f t="shared" si="262"/>
        <v>0</v>
      </c>
      <c r="AH1015" s="82"/>
      <c r="AI1015" s="80"/>
      <c r="AJ1015" s="81">
        <f t="shared" si="263"/>
        <v>0</v>
      </c>
      <c r="AK1015" s="82"/>
      <c r="AL1015" s="80"/>
      <c r="AM1015" s="81">
        <v>0</v>
      </c>
      <c r="AN1015" s="82"/>
      <c r="AO1015" s="80"/>
      <c r="AP1015" s="81">
        <v>0</v>
      </c>
      <c r="AQ1015" s="82"/>
      <c r="AR1015" s="80"/>
      <c r="AS1015" s="81">
        <f t="shared" si="264"/>
        <v>0</v>
      </c>
      <c r="AT1015" s="82"/>
      <c r="AU1015" s="80"/>
      <c r="AV1015" s="81">
        <f t="shared" si="265"/>
        <v>0</v>
      </c>
      <c r="AW1015" s="82"/>
      <c r="AX1015" s="80"/>
      <c r="AY1015" s="81">
        <f t="shared" si="266"/>
        <v>0</v>
      </c>
      <c r="AZ1015" s="82"/>
      <c r="BA1015" s="80"/>
      <c r="BB1015" s="81">
        <f t="shared" si="267"/>
        <v>0</v>
      </c>
      <c r="BC1015" s="82"/>
      <c r="BD1015" s="80"/>
      <c r="BE1015" s="81">
        <f t="shared" si="268"/>
        <v>0</v>
      </c>
      <c r="BF1015" s="82"/>
      <c r="BG1015" s="80"/>
      <c r="BH1015" s="81">
        <f t="shared" si="269"/>
        <v>0</v>
      </c>
      <c r="BI1015" s="82"/>
      <c r="BJ1015" s="80"/>
      <c r="BK1015" s="81">
        <f t="shared" si="270"/>
        <v>0</v>
      </c>
      <c r="BL1015" s="82"/>
      <c r="BM1015" s="80"/>
      <c r="BN1015" s="81">
        <f t="shared" si="271"/>
        <v>0</v>
      </c>
      <c r="BO1015" s="82"/>
    </row>
    <row r="1016" spans="1:67" ht="23.25" hidden="1" customHeight="1" thickBot="1">
      <c r="A1016" s="71">
        <v>86033</v>
      </c>
      <c r="B1016" s="322" t="s">
        <v>2241</v>
      </c>
      <c r="C1016" s="221" t="str">
        <f ca="1">IF(V1016&gt;0,IF($C$12=B1016,COUNT($C$12:C1015,1),""),"")</f>
        <v/>
      </c>
      <c r="D1016" s="221" t="str">
        <f ca="1">IF(V1016&gt;0,IF($D$12=B1016,COUNT($D$12:D1015,1),""),"")</f>
        <v/>
      </c>
      <c r="E1016" s="221" t="str">
        <f ca="1">IF(V1016&gt;0,IF($E$12=B1016,COUNT($E$12:E1015,1),""),"")</f>
        <v/>
      </c>
      <c r="F1016" s="221" t="str">
        <f ca="1">IF(V1016&gt;0,IF($F$12=B1016,COUNT($F$12:F1015,1),""),"")</f>
        <v/>
      </c>
      <c r="G1016" s="120">
        <v>674000180</v>
      </c>
      <c r="H1016" s="115">
        <v>200307</v>
      </c>
      <c r="I1016" s="116" t="s">
        <v>925</v>
      </c>
      <c r="J1016" s="116" t="s">
        <v>153</v>
      </c>
      <c r="K1016" s="324">
        <v>8500000</v>
      </c>
      <c r="L1016" s="121">
        <v>421701</v>
      </c>
      <c r="M1016" s="117" t="s">
        <v>1293</v>
      </c>
      <c r="N1016" s="117" t="s">
        <v>153</v>
      </c>
      <c r="O1016" s="324">
        <v>1730000</v>
      </c>
      <c r="P1016" s="77">
        <f ca="1">SUMIF($W$12:BO1016,$P$11,W1016:BO1016)</f>
        <v>0</v>
      </c>
      <c r="Q1016" s="77">
        <f ca="1">SUMIF($W$12:BP1016,$P$11,X1016:BP1016)</f>
        <v>0</v>
      </c>
      <c r="R1016" s="77">
        <f ca="1">SUMIF($W$12:BQ1016,$P$11,Y1016:BQ1016)</f>
        <v>0</v>
      </c>
      <c r="S1016" s="78">
        <f t="shared" ca="1" si="272"/>
        <v>0</v>
      </c>
      <c r="T1016" s="77">
        <f t="shared" ca="1" si="273"/>
        <v>0</v>
      </c>
      <c r="U1016" s="77">
        <f t="shared" ca="1" si="275"/>
        <v>0</v>
      </c>
      <c r="V1016" s="79">
        <f t="shared" ca="1" si="274"/>
        <v>0</v>
      </c>
      <c r="W1016" s="80"/>
      <c r="X1016" s="81">
        <f t="shared" si="259"/>
        <v>0</v>
      </c>
      <c r="Y1016" s="82"/>
      <c r="Z1016" s="80"/>
      <c r="AA1016" s="81">
        <f t="shared" si="260"/>
        <v>0</v>
      </c>
      <c r="AB1016" s="82"/>
      <c r="AC1016" s="80"/>
      <c r="AD1016" s="81">
        <f t="shared" si="261"/>
        <v>0</v>
      </c>
      <c r="AE1016" s="82"/>
      <c r="AF1016" s="80"/>
      <c r="AG1016" s="81">
        <f t="shared" si="262"/>
        <v>0</v>
      </c>
      <c r="AH1016" s="82"/>
      <c r="AI1016" s="80"/>
      <c r="AJ1016" s="81">
        <f t="shared" si="263"/>
        <v>0</v>
      </c>
      <c r="AK1016" s="82"/>
      <c r="AL1016" s="80"/>
      <c r="AM1016" s="81">
        <v>0</v>
      </c>
      <c r="AN1016" s="82"/>
      <c r="AO1016" s="80"/>
      <c r="AP1016" s="81">
        <v>0</v>
      </c>
      <c r="AQ1016" s="82"/>
      <c r="AR1016" s="80"/>
      <c r="AS1016" s="81">
        <f t="shared" si="264"/>
        <v>0</v>
      </c>
      <c r="AT1016" s="82"/>
      <c r="AU1016" s="80"/>
      <c r="AV1016" s="81">
        <f t="shared" si="265"/>
        <v>0</v>
      </c>
      <c r="AW1016" s="82"/>
      <c r="AX1016" s="80"/>
      <c r="AY1016" s="81">
        <f t="shared" si="266"/>
        <v>0</v>
      </c>
      <c r="AZ1016" s="82"/>
      <c r="BA1016" s="80"/>
      <c r="BB1016" s="81">
        <f t="shared" si="267"/>
        <v>0</v>
      </c>
      <c r="BC1016" s="82"/>
      <c r="BD1016" s="80"/>
      <c r="BE1016" s="81">
        <f t="shared" si="268"/>
        <v>0</v>
      </c>
      <c r="BF1016" s="82"/>
      <c r="BG1016" s="80"/>
      <c r="BH1016" s="81">
        <f t="shared" si="269"/>
        <v>0</v>
      </c>
      <c r="BI1016" s="82"/>
      <c r="BJ1016" s="80"/>
      <c r="BK1016" s="81">
        <f t="shared" si="270"/>
        <v>0</v>
      </c>
      <c r="BL1016" s="82"/>
      <c r="BM1016" s="80"/>
      <c r="BN1016" s="81">
        <f t="shared" si="271"/>
        <v>0</v>
      </c>
      <c r="BO1016" s="82"/>
    </row>
    <row r="1017" spans="1:67" ht="23.25" hidden="1" customHeight="1" thickBot="1">
      <c r="A1017" s="71">
        <v>86034</v>
      </c>
      <c r="B1017" s="71" t="s">
        <v>2242</v>
      </c>
      <c r="C1017" s="221" t="str">
        <f ca="1">IF(V1017&gt;0,IF($C$12=B1017,COUNT($C$12:C1016,1),""),"")</f>
        <v/>
      </c>
      <c r="D1017" s="221" t="str">
        <f ca="1">IF(V1017&gt;0,IF($D$12=B1017,COUNT($D$12:D1016,1),""),"")</f>
        <v/>
      </c>
      <c r="E1017" s="221" t="str">
        <f ca="1">IF(V1017&gt;0,IF($E$12=B1017,COUNT($E$12:E1016,1),""),"")</f>
        <v/>
      </c>
      <c r="F1017" s="221" t="str">
        <f ca="1">IF(V1017&gt;0,IF($F$12=B1017,COUNT($F$12:F1016,1),""),"")</f>
        <v/>
      </c>
      <c r="G1017" s="120"/>
      <c r="H1017" s="115">
        <v>200308</v>
      </c>
      <c r="I1017" s="116" t="s">
        <v>926</v>
      </c>
      <c r="J1017" s="116" t="s">
        <v>153</v>
      </c>
      <c r="K1017" s="324">
        <v>24570000</v>
      </c>
      <c r="L1017" s="121">
        <v>421701</v>
      </c>
      <c r="M1017" s="117" t="s">
        <v>1293</v>
      </c>
      <c r="N1017" s="117" t="s">
        <v>153</v>
      </c>
      <c r="O1017" s="324">
        <v>1730000</v>
      </c>
      <c r="P1017" s="77">
        <f ca="1">SUMIF($W$12:BO1017,$P$11,W1017:BO1017)</f>
        <v>0</v>
      </c>
      <c r="Q1017" s="77">
        <f ca="1">SUMIF($W$12:BP1017,$P$11,X1017:BP1017)</f>
        <v>0</v>
      </c>
      <c r="R1017" s="77">
        <f ca="1">SUMIF($W$12:BQ1017,$P$11,Y1017:BQ1017)</f>
        <v>0</v>
      </c>
      <c r="S1017" s="78">
        <f t="shared" ca="1" si="272"/>
        <v>0</v>
      </c>
      <c r="T1017" s="77">
        <f t="shared" ca="1" si="273"/>
        <v>0</v>
      </c>
      <c r="U1017" s="77">
        <f t="shared" ca="1" si="275"/>
        <v>0</v>
      </c>
      <c r="V1017" s="79">
        <f t="shared" ca="1" si="274"/>
        <v>0</v>
      </c>
      <c r="W1017" s="80"/>
      <c r="X1017" s="81">
        <f t="shared" si="259"/>
        <v>0</v>
      </c>
      <c r="Y1017" s="82"/>
      <c r="Z1017" s="80"/>
      <c r="AA1017" s="81">
        <f t="shared" si="260"/>
        <v>0</v>
      </c>
      <c r="AB1017" s="82"/>
      <c r="AC1017" s="80"/>
      <c r="AD1017" s="81">
        <f t="shared" si="261"/>
        <v>0</v>
      </c>
      <c r="AE1017" s="82"/>
      <c r="AF1017" s="80"/>
      <c r="AG1017" s="81">
        <f t="shared" si="262"/>
        <v>0</v>
      </c>
      <c r="AH1017" s="82"/>
      <c r="AI1017" s="80"/>
      <c r="AJ1017" s="81">
        <f t="shared" si="263"/>
        <v>0</v>
      </c>
      <c r="AK1017" s="82"/>
      <c r="AL1017" s="80"/>
      <c r="AM1017" s="81">
        <v>0</v>
      </c>
      <c r="AN1017" s="82"/>
      <c r="AO1017" s="80"/>
      <c r="AP1017" s="81">
        <v>0</v>
      </c>
      <c r="AQ1017" s="82"/>
      <c r="AR1017" s="80"/>
      <c r="AS1017" s="81">
        <f t="shared" si="264"/>
        <v>0</v>
      </c>
      <c r="AT1017" s="82"/>
      <c r="AU1017" s="80"/>
      <c r="AV1017" s="81">
        <f t="shared" si="265"/>
        <v>0</v>
      </c>
      <c r="AW1017" s="82"/>
      <c r="AX1017" s="80"/>
      <c r="AY1017" s="81">
        <f t="shared" si="266"/>
        <v>0</v>
      </c>
      <c r="AZ1017" s="82"/>
      <c r="BA1017" s="80"/>
      <c r="BB1017" s="81">
        <f t="shared" si="267"/>
        <v>0</v>
      </c>
      <c r="BC1017" s="82"/>
      <c r="BD1017" s="80"/>
      <c r="BE1017" s="81">
        <f t="shared" si="268"/>
        <v>0</v>
      </c>
      <c r="BF1017" s="82"/>
      <c r="BG1017" s="80"/>
      <c r="BH1017" s="81">
        <f t="shared" si="269"/>
        <v>0</v>
      </c>
      <c r="BI1017" s="82"/>
      <c r="BJ1017" s="80"/>
      <c r="BK1017" s="81">
        <f t="shared" si="270"/>
        <v>0</v>
      </c>
      <c r="BL1017" s="82"/>
      <c r="BM1017" s="80"/>
      <c r="BN1017" s="81">
        <f t="shared" si="271"/>
        <v>0</v>
      </c>
      <c r="BO1017" s="82"/>
    </row>
    <row r="1018" spans="1:67" ht="23.25" hidden="1" customHeight="1" thickBot="1">
      <c r="A1018" s="71">
        <v>86038</v>
      </c>
      <c r="B1018" s="71" t="s">
        <v>2242</v>
      </c>
      <c r="C1018" s="221" t="str">
        <f ca="1">IF(V1018&gt;0,IF($C$12=B1018,COUNT($C$12:C1017,1),""),"")</f>
        <v/>
      </c>
      <c r="D1018" s="221" t="str">
        <f ca="1">IF(V1018&gt;0,IF($D$12=B1018,COUNT($D$12:D1017,1),""),"")</f>
        <v/>
      </c>
      <c r="E1018" s="221" t="str">
        <f ca="1">IF(V1018&gt;0,IF($E$12=B1018,COUNT($E$12:E1017,1),""),"")</f>
        <v/>
      </c>
      <c r="F1018" s="221" t="str">
        <f ca="1">IF(V1018&gt;0,IF($F$12=B1018,COUNT($F$12:F1017,1),""),"")</f>
        <v/>
      </c>
      <c r="G1018" s="120"/>
      <c r="H1018" s="115">
        <v>200603</v>
      </c>
      <c r="I1018" s="116" t="s">
        <v>927</v>
      </c>
      <c r="J1018" s="116" t="s">
        <v>153</v>
      </c>
      <c r="K1018" s="324">
        <v>1340000</v>
      </c>
      <c r="L1018" s="121">
        <v>422606</v>
      </c>
      <c r="M1018" s="117" t="s">
        <v>1345</v>
      </c>
      <c r="N1018" s="117" t="s">
        <v>153</v>
      </c>
      <c r="O1018" s="324">
        <v>319500</v>
      </c>
      <c r="P1018" s="77">
        <f ca="1">SUMIF($W$12:BO1018,$P$11,W1018:BO1018)</f>
        <v>0</v>
      </c>
      <c r="Q1018" s="77">
        <f ca="1">SUMIF($W$12:BP1018,$P$11,X1018:BP1018)</f>
        <v>0</v>
      </c>
      <c r="R1018" s="77">
        <f ca="1">SUMIF($W$12:BQ1018,$P$11,Y1018:BQ1018)</f>
        <v>0</v>
      </c>
      <c r="S1018" s="78">
        <f t="shared" ca="1" si="272"/>
        <v>0</v>
      </c>
      <c r="T1018" s="77">
        <f t="shared" ca="1" si="273"/>
        <v>0</v>
      </c>
      <c r="U1018" s="77">
        <f t="shared" ca="1" si="275"/>
        <v>0</v>
      </c>
      <c r="V1018" s="79">
        <f t="shared" ca="1" si="274"/>
        <v>0</v>
      </c>
      <c r="W1018" s="80"/>
      <c r="X1018" s="81">
        <f t="shared" si="259"/>
        <v>0</v>
      </c>
      <c r="Y1018" s="82"/>
      <c r="Z1018" s="80"/>
      <c r="AA1018" s="81">
        <f t="shared" si="260"/>
        <v>0</v>
      </c>
      <c r="AB1018" s="82"/>
      <c r="AC1018" s="80"/>
      <c r="AD1018" s="81">
        <f t="shared" si="261"/>
        <v>0</v>
      </c>
      <c r="AE1018" s="82"/>
      <c r="AF1018" s="80"/>
      <c r="AG1018" s="81">
        <f t="shared" si="262"/>
        <v>0</v>
      </c>
      <c r="AH1018" s="82"/>
      <c r="AI1018" s="80"/>
      <c r="AJ1018" s="81">
        <f t="shared" si="263"/>
        <v>0</v>
      </c>
      <c r="AK1018" s="82"/>
      <c r="AL1018" s="80"/>
      <c r="AM1018" s="81">
        <v>0</v>
      </c>
      <c r="AN1018" s="82"/>
      <c r="AO1018" s="80"/>
      <c r="AP1018" s="81">
        <v>0</v>
      </c>
      <c r="AQ1018" s="82"/>
      <c r="AR1018" s="80"/>
      <c r="AS1018" s="81">
        <f t="shared" si="264"/>
        <v>0</v>
      </c>
      <c r="AT1018" s="82"/>
      <c r="AU1018" s="80"/>
      <c r="AV1018" s="81">
        <f t="shared" si="265"/>
        <v>0</v>
      </c>
      <c r="AW1018" s="82"/>
      <c r="AX1018" s="80"/>
      <c r="AY1018" s="81">
        <f t="shared" si="266"/>
        <v>0</v>
      </c>
      <c r="AZ1018" s="82"/>
      <c r="BA1018" s="80"/>
      <c r="BB1018" s="81">
        <f t="shared" si="267"/>
        <v>0</v>
      </c>
      <c r="BC1018" s="82"/>
      <c r="BD1018" s="80"/>
      <c r="BE1018" s="81">
        <f t="shared" si="268"/>
        <v>0</v>
      </c>
      <c r="BF1018" s="82"/>
      <c r="BG1018" s="80"/>
      <c r="BH1018" s="81">
        <f t="shared" si="269"/>
        <v>0</v>
      </c>
      <c r="BI1018" s="82"/>
      <c r="BJ1018" s="80"/>
      <c r="BK1018" s="81">
        <f t="shared" si="270"/>
        <v>0</v>
      </c>
      <c r="BL1018" s="82"/>
      <c r="BM1018" s="80"/>
      <c r="BN1018" s="81">
        <f t="shared" si="271"/>
        <v>0</v>
      </c>
      <c r="BO1018" s="82"/>
    </row>
    <row r="1019" spans="1:67" ht="23.25" hidden="1" customHeight="1" thickBot="1">
      <c r="A1019" s="71">
        <v>86039</v>
      </c>
      <c r="B1019" s="71" t="s">
        <v>2242</v>
      </c>
      <c r="C1019" s="221" t="str">
        <f ca="1">IF(V1019&gt;0,IF($C$12=B1019,COUNT($C$12:C1018,1),""),"")</f>
        <v/>
      </c>
      <c r="D1019" s="221" t="str">
        <f ca="1">IF(V1019&gt;0,IF($D$12=B1019,COUNT($D$12:D1018,1),""),"")</f>
        <v/>
      </c>
      <c r="E1019" s="221" t="str">
        <f ca="1">IF(V1019&gt;0,IF($E$12=B1019,COUNT($E$12:E1018,1),""),"")</f>
        <v/>
      </c>
      <c r="F1019" s="221" t="str">
        <f ca="1">IF(V1019&gt;0,IF($F$12=B1019,COUNT($F$12:F1018,1),""),"")</f>
        <v/>
      </c>
      <c r="G1019" s="120">
        <v>670009000</v>
      </c>
      <c r="H1019" s="115">
        <v>200604</v>
      </c>
      <c r="I1019" s="116" t="s">
        <v>928</v>
      </c>
      <c r="J1019" s="116" t="s">
        <v>153</v>
      </c>
      <c r="K1019" s="324">
        <v>2670000</v>
      </c>
      <c r="L1019" s="121">
        <v>422606</v>
      </c>
      <c r="M1019" s="117" t="s">
        <v>1345</v>
      </c>
      <c r="N1019" s="117" t="s">
        <v>153</v>
      </c>
      <c r="O1019" s="324">
        <v>319500</v>
      </c>
      <c r="P1019" s="77">
        <f ca="1">SUMIF($W$12:BO1019,$P$11,W1019:BO1019)</f>
        <v>0</v>
      </c>
      <c r="Q1019" s="77">
        <f ca="1">SUMIF($W$12:BP1019,$P$11,X1019:BP1019)</f>
        <v>0</v>
      </c>
      <c r="R1019" s="77">
        <f ca="1">SUMIF($W$12:BQ1019,$P$11,Y1019:BQ1019)</f>
        <v>0</v>
      </c>
      <c r="S1019" s="78">
        <f t="shared" ca="1" si="272"/>
        <v>0</v>
      </c>
      <c r="T1019" s="77">
        <f t="shared" ca="1" si="273"/>
        <v>0</v>
      </c>
      <c r="U1019" s="77">
        <f t="shared" ca="1" si="275"/>
        <v>0</v>
      </c>
      <c r="V1019" s="79">
        <f t="shared" ca="1" si="274"/>
        <v>0</v>
      </c>
      <c r="W1019" s="80"/>
      <c r="X1019" s="81">
        <f t="shared" si="259"/>
        <v>0</v>
      </c>
      <c r="Y1019" s="82"/>
      <c r="Z1019" s="80"/>
      <c r="AA1019" s="81">
        <f t="shared" si="260"/>
        <v>0</v>
      </c>
      <c r="AB1019" s="82"/>
      <c r="AC1019" s="80"/>
      <c r="AD1019" s="81">
        <f t="shared" si="261"/>
        <v>0</v>
      </c>
      <c r="AE1019" s="82"/>
      <c r="AF1019" s="80"/>
      <c r="AG1019" s="81">
        <f t="shared" si="262"/>
        <v>0</v>
      </c>
      <c r="AH1019" s="82"/>
      <c r="AI1019" s="80"/>
      <c r="AJ1019" s="81">
        <f t="shared" si="263"/>
        <v>0</v>
      </c>
      <c r="AK1019" s="82"/>
      <c r="AL1019" s="80"/>
      <c r="AM1019" s="81">
        <v>0</v>
      </c>
      <c r="AN1019" s="82"/>
      <c r="AO1019" s="80"/>
      <c r="AP1019" s="81">
        <v>0</v>
      </c>
      <c r="AQ1019" s="82"/>
      <c r="AR1019" s="80"/>
      <c r="AS1019" s="81">
        <f t="shared" si="264"/>
        <v>0</v>
      </c>
      <c r="AT1019" s="82"/>
      <c r="AU1019" s="80"/>
      <c r="AV1019" s="81">
        <f t="shared" si="265"/>
        <v>0</v>
      </c>
      <c r="AW1019" s="82"/>
      <c r="AX1019" s="80"/>
      <c r="AY1019" s="81">
        <f t="shared" si="266"/>
        <v>0</v>
      </c>
      <c r="AZ1019" s="82"/>
      <c r="BA1019" s="80"/>
      <c r="BB1019" s="81">
        <f t="shared" si="267"/>
        <v>0</v>
      </c>
      <c r="BC1019" s="82"/>
      <c r="BD1019" s="80"/>
      <c r="BE1019" s="81">
        <f t="shared" si="268"/>
        <v>0</v>
      </c>
      <c r="BF1019" s="82"/>
      <c r="BG1019" s="80"/>
      <c r="BH1019" s="81">
        <f t="shared" si="269"/>
        <v>0</v>
      </c>
      <c r="BI1019" s="82"/>
      <c r="BJ1019" s="80"/>
      <c r="BK1019" s="81">
        <f t="shared" si="270"/>
        <v>0</v>
      </c>
      <c r="BL1019" s="82"/>
      <c r="BM1019" s="80"/>
      <c r="BN1019" s="81">
        <f t="shared" si="271"/>
        <v>0</v>
      </c>
      <c r="BO1019" s="82"/>
    </row>
    <row r="1020" spans="1:67" ht="23.25" hidden="1" customHeight="1" thickBot="1">
      <c r="A1020" s="71">
        <v>86040</v>
      </c>
      <c r="B1020" s="71" t="s">
        <v>2242</v>
      </c>
      <c r="C1020" s="221" t="str">
        <f ca="1">IF(V1020&gt;0,IF($C$12=B1020,COUNT($C$12:C1019,1),""),"")</f>
        <v/>
      </c>
      <c r="D1020" s="221" t="str">
        <f ca="1">IF(V1020&gt;0,IF($D$12=B1020,COUNT($D$12:D1019,1),""),"")</f>
        <v/>
      </c>
      <c r="E1020" s="221" t="str">
        <f ca="1">IF(V1020&gt;0,IF($E$12=B1020,COUNT($E$12:E1019,1),""),"")</f>
        <v/>
      </c>
      <c r="F1020" s="221" t="str">
        <f ca="1">IF(V1020&gt;0,IF($F$12=B1020,COUNT($F$12:F1019,1),""),"")</f>
        <v/>
      </c>
      <c r="G1020" s="120"/>
      <c r="H1020" s="115">
        <v>200605</v>
      </c>
      <c r="I1020" s="116" t="s">
        <v>929</v>
      </c>
      <c r="J1020" s="116" t="s">
        <v>153</v>
      </c>
      <c r="K1020" s="324">
        <v>2760000</v>
      </c>
      <c r="L1020" s="121">
        <v>422606</v>
      </c>
      <c r="M1020" s="117" t="s">
        <v>1345</v>
      </c>
      <c r="N1020" s="117" t="s">
        <v>153</v>
      </c>
      <c r="O1020" s="324">
        <v>319500</v>
      </c>
      <c r="P1020" s="77">
        <f ca="1">SUMIF($W$12:BO1020,$P$11,W1020:BO1020)</f>
        <v>0</v>
      </c>
      <c r="Q1020" s="77">
        <f ca="1">SUMIF($W$12:BP1020,$P$11,X1020:BP1020)</f>
        <v>0</v>
      </c>
      <c r="R1020" s="77">
        <f ca="1">SUMIF($W$12:BQ1020,$P$11,Y1020:BQ1020)</f>
        <v>0</v>
      </c>
      <c r="S1020" s="78">
        <f t="shared" ca="1" si="272"/>
        <v>0</v>
      </c>
      <c r="T1020" s="77">
        <f t="shared" ca="1" si="273"/>
        <v>0</v>
      </c>
      <c r="U1020" s="77">
        <f t="shared" ca="1" si="275"/>
        <v>0</v>
      </c>
      <c r="V1020" s="79">
        <f t="shared" ca="1" si="274"/>
        <v>0</v>
      </c>
      <c r="W1020" s="80"/>
      <c r="X1020" s="81">
        <f t="shared" si="259"/>
        <v>0</v>
      </c>
      <c r="Y1020" s="82"/>
      <c r="Z1020" s="80"/>
      <c r="AA1020" s="81">
        <f t="shared" si="260"/>
        <v>0</v>
      </c>
      <c r="AB1020" s="82"/>
      <c r="AC1020" s="80"/>
      <c r="AD1020" s="81">
        <f t="shared" si="261"/>
        <v>0</v>
      </c>
      <c r="AE1020" s="82"/>
      <c r="AF1020" s="80"/>
      <c r="AG1020" s="81">
        <f t="shared" si="262"/>
        <v>0</v>
      </c>
      <c r="AH1020" s="82"/>
      <c r="AI1020" s="80"/>
      <c r="AJ1020" s="81">
        <f t="shared" si="263"/>
        <v>0</v>
      </c>
      <c r="AK1020" s="82"/>
      <c r="AL1020" s="80"/>
      <c r="AM1020" s="81">
        <v>0</v>
      </c>
      <c r="AN1020" s="82"/>
      <c r="AO1020" s="80"/>
      <c r="AP1020" s="81">
        <v>0</v>
      </c>
      <c r="AQ1020" s="82"/>
      <c r="AR1020" s="80"/>
      <c r="AS1020" s="81">
        <f t="shared" si="264"/>
        <v>0</v>
      </c>
      <c r="AT1020" s="82"/>
      <c r="AU1020" s="80"/>
      <c r="AV1020" s="81">
        <f t="shared" si="265"/>
        <v>0</v>
      </c>
      <c r="AW1020" s="82"/>
      <c r="AX1020" s="80"/>
      <c r="AY1020" s="81">
        <f t="shared" si="266"/>
        <v>0</v>
      </c>
      <c r="AZ1020" s="82"/>
      <c r="BA1020" s="80"/>
      <c r="BB1020" s="81">
        <f t="shared" si="267"/>
        <v>0</v>
      </c>
      <c r="BC1020" s="82"/>
      <c r="BD1020" s="80"/>
      <c r="BE1020" s="81">
        <f t="shared" si="268"/>
        <v>0</v>
      </c>
      <c r="BF1020" s="82"/>
      <c r="BG1020" s="80"/>
      <c r="BH1020" s="81">
        <f t="shared" si="269"/>
        <v>0</v>
      </c>
      <c r="BI1020" s="82"/>
      <c r="BJ1020" s="80"/>
      <c r="BK1020" s="81">
        <f t="shared" si="270"/>
        <v>0</v>
      </c>
      <c r="BL1020" s="82"/>
      <c r="BM1020" s="80"/>
      <c r="BN1020" s="81">
        <f t="shared" si="271"/>
        <v>0</v>
      </c>
      <c r="BO1020" s="82"/>
    </row>
    <row r="1021" spans="1:67" ht="23.25" hidden="1" customHeight="1" thickBot="1">
      <c r="A1021" s="71">
        <v>86041</v>
      </c>
      <c r="B1021" s="71" t="s">
        <v>2242</v>
      </c>
      <c r="C1021" s="221" t="str">
        <f ca="1">IF(V1021&gt;0,IF($C$12=B1021,COUNT($C$12:C1020,1),""),"")</f>
        <v/>
      </c>
      <c r="D1021" s="221" t="str">
        <f ca="1">IF(V1021&gt;0,IF($D$12=B1021,COUNT($D$12:D1020,1),""),"")</f>
        <v/>
      </c>
      <c r="E1021" s="221" t="str">
        <f ca="1">IF(V1021&gt;0,IF($E$12=B1021,COUNT($E$12:E1020,1),""),"")</f>
        <v/>
      </c>
      <c r="F1021" s="221" t="str">
        <f ca="1">IF(V1021&gt;0,IF($F$12=B1021,COUNT($F$12:F1020,1),""),"")</f>
        <v/>
      </c>
      <c r="G1021" s="120"/>
      <c r="H1021" s="115">
        <v>200606</v>
      </c>
      <c r="I1021" s="116" t="s">
        <v>930</v>
      </c>
      <c r="J1021" s="116" t="s">
        <v>153</v>
      </c>
      <c r="K1021" s="324">
        <v>5410000</v>
      </c>
      <c r="L1021" s="121">
        <v>422606</v>
      </c>
      <c r="M1021" s="117" t="s">
        <v>1345</v>
      </c>
      <c r="N1021" s="117" t="s">
        <v>153</v>
      </c>
      <c r="O1021" s="324">
        <v>319500</v>
      </c>
      <c r="P1021" s="77">
        <f ca="1">SUMIF($W$12:BO1021,$P$11,W1021:BO1021)</f>
        <v>0</v>
      </c>
      <c r="Q1021" s="77">
        <f ca="1">SUMIF($W$12:BP1021,$P$11,X1021:BP1021)</f>
        <v>0</v>
      </c>
      <c r="R1021" s="77">
        <f ca="1">SUMIF($W$12:BQ1021,$P$11,Y1021:BQ1021)</f>
        <v>0</v>
      </c>
      <c r="S1021" s="78">
        <f t="shared" ca="1" si="272"/>
        <v>0</v>
      </c>
      <c r="T1021" s="77">
        <f t="shared" ca="1" si="273"/>
        <v>0</v>
      </c>
      <c r="U1021" s="77">
        <f t="shared" ca="1" si="275"/>
        <v>0</v>
      </c>
      <c r="V1021" s="79">
        <f t="shared" ca="1" si="274"/>
        <v>0</v>
      </c>
      <c r="W1021" s="80"/>
      <c r="X1021" s="81">
        <f t="shared" si="259"/>
        <v>0</v>
      </c>
      <c r="Y1021" s="82"/>
      <c r="Z1021" s="80"/>
      <c r="AA1021" s="81">
        <f t="shared" si="260"/>
        <v>0</v>
      </c>
      <c r="AB1021" s="82"/>
      <c r="AC1021" s="80"/>
      <c r="AD1021" s="81">
        <f t="shared" si="261"/>
        <v>0</v>
      </c>
      <c r="AE1021" s="82"/>
      <c r="AF1021" s="80"/>
      <c r="AG1021" s="81">
        <f t="shared" si="262"/>
        <v>0</v>
      </c>
      <c r="AH1021" s="82"/>
      <c r="AI1021" s="80"/>
      <c r="AJ1021" s="81">
        <f t="shared" si="263"/>
        <v>0</v>
      </c>
      <c r="AK1021" s="82"/>
      <c r="AL1021" s="80"/>
      <c r="AM1021" s="81">
        <v>0</v>
      </c>
      <c r="AN1021" s="82"/>
      <c r="AO1021" s="80"/>
      <c r="AP1021" s="81">
        <v>0</v>
      </c>
      <c r="AQ1021" s="82"/>
      <c r="AR1021" s="80"/>
      <c r="AS1021" s="81">
        <f t="shared" si="264"/>
        <v>0</v>
      </c>
      <c r="AT1021" s="82"/>
      <c r="AU1021" s="80"/>
      <c r="AV1021" s="81">
        <f t="shared" si="265"/>
        <v>0</v>
      </c>
      <c r="AW1021" s="82"/>
      <c r="AX1021" s="80"/>
      <c r="AY1021" s="81">
        <f t="shared" si="266"/>
        <v>0</v>
      </c>
      <c r="AZ1021" s="82"/>
      <c r="BA1021" s="80"/>
      <c r="BB1021" s="81">
        <f t="shared" si="267"/>
        <v>0</v>
      </c>
      <c r="BC1021" s="82"/>
      <c r="BD1021" s="80"/>
      <c r="BE1021" s="81">
        <f t="shared" si="268"/>
        <v>0</v>
      </c>
      <c r="BF1021" s="82"/>
      <c r="BG1021" s="80"/>
      <c r="BH1021" s="81">
        <f t="shared" si="269"/>
        <v>0</v>
      </c>
      <c r="BI1021" s="82"/>
      <c r="BJ1021" s="80"/>
      <c r="BK1021" s="81">
        <f t="shared" si="270"/>
        <v>0</v>
      </c>
      <c r="BL1021" s="82"/>
      <c r="BM1021" s="80"/>
      <c r="BN1021" s="81">
        <f t="shared" si="271"/>
        <v>0</v>
      </c>
      <c r="BO1021" s="82"/>
    </row>
    <row r="1022" spans="1:67" ht="23.25" hidden="1" customHeight="1" thickBot="1">
      <c r="A1022" s="71">
        <v>86042</v>
      </c>
      <c r="B1022" s="71" t="s">
        <v>2242</v>
      </c>
      <c r="C1022" s="221" t="str">
        <f ca="1">IF(V1022&gt;0,IF($C$12=B1022,COUNT($C$12:C1021,1),""),"")</f>
        <v/>
      </c>
      <c r="D1022" s="221" t="str">
        <f ca="1">IF(V1022&gt;0,IF($D$12=B1022,COUNT($D$12:D1021,1),""),"")</f>
        <v/>
      </c>
      <c r="E1022" s="221" t="str">
        <f ca="1">IF(V1022&gt;0,IF($E$12=B1022,COUNT($E$12:E1021,1),""),"")</f>
        <v/>
      </c>
      <c r="F1022" s="221" t="str">
        <f ca="1">IF(V1022&gt;0,IF($F$12=B1022,COUNT($F$12:F1021,1),""),"")</f>
        <v/>
      </c>
      <c r="G1022" s="120"/>
      <c r="H1022" s="115">
        <v>200607</v>
      </c>
      <c r="I1022" s="116" t="s">
        <v>931</v>
      </c>
      <c r="J1022" s="116" t="s">
        <v>153</v>
      </c>
      <c r="K1022" s="324">
        <v>4150000</v>
      </c>
      <c r="L1022" s="121">
        <v>422607</v>
      </c>
      <c r="M1022" s="117" t="s">
        <v>1346</v>
      </c>
      <c r="N1022" s="117" t="s">
        <v>153</v>
      </c>
      <c r="O1022" s="324">
        <v>923000</v>
      </c>
      <c r="P1022" s="77">
        <f ca="1">SUMIF($W$12:BO1022,$P$11,W1022:BO1022)</f>
        <v>0</v>
      </c>
      <c r="Q1022" s="77">
        <f ca="1">SUMIF($W$12:BP1022,$P$11,X1022:BP1022)</f>
        <v>0</v>
      </c>
      <c r="R1022" s="77">
        <f ca="1">SUMIF($W$12:BQ1022,$P$11,Y1022:BQ1022)</f>
        <v>0</v>
      </c>
      <c r="S1022" s="78">
        <f t="shared" ca="1" si="272"/>
        <v>0</v>
      </c>
      <c r="T1022" s="77">
        <f t="shared" ca="1" si="273"/>
        <v>0</v>
      </c>
      <c r="U1022" s="77">
        <f t="shared" ca="1" si="275"/>
        <v>0</v>
      </c>
      <c r="V1022" s="79">
        <f t="shared" ca="1" si="274"/>
        <v>0</v>
      </c>
      <c r="W1022" s="80"/>
      <c r="X1022" s="81">
        <f t="shared" si="259"/>
        <v>0</v>
      </c>
      <c r="Y1022" s="82"/>
      <c r="Z1022" s="80"/>
      <c r="AA1022" s="81">
        <f t="shared" si="260"/>
        <v>0</v>
      </c>
      <c r="AB1022" s="82"/>
      <c r="AC1022" s="80"/>
      <c r="AD1022" s="81">
        <f t="shared" si="261"/>
        <v>0</v>
      </c>
      <c r="AE1022" s="82"/>
      <c r="AF1022" s="80"/>
      <c r="AG1022" s="81">
        <f t="shared" si="262"/>
        <v>0</v>
      </c>
      <c r="AH1022" s="82"/>
      <c r="AI1022" s="80"/>
      <c r="AJ1022" s="81">
        <f t="shared" si="263"/>
        <v>0</v>
      </c>
      <c r="AK1022" s="82"/>
      <c r="AL1022" s="80"/>
      <c r="AM1022" s="81">
        <v>0</v>
      </c>
      <c r="AN1022" s="82"/>
      <c r="AO1022" s="80"/>
      <c r="AP1022" s="81">
        <v>0</v>
      </c>
      <c r="AQ1022" s="82"/>
      <c r="AR1022" s="80"/>
      <c r="AS1022" s="81">
        <f t="shared" si="264"/>
        <v>0</v>
      </c>
      <c r="AT1022" s="82"/>
      <c r="AU1022" s="80"/>
      <c r="AV1022" s="81">
        <f t="shared" si="265"/>
        <v>0</v>
      </c>
      <c r="AW1022" s="82"/>
      <c r="AX1022" s="80"/>
      <c r="AY1022" s="81">
        <f t="shared" si="266"/>
        <v>0</v>
      </c>
      <c r="AZ1022" s="82"/>
      <c r="BA1022" s="80"/>
      <c r="BB1022" s="81">
        <f t="shared" si="267"/>
        <v>0</v>
      </c>
      <c r="BC1022" s="82"/>
      <c r="BD1022" s="80"/>
      <c r="BE1022" s="81">
        <f t="shared" si="268"/>
        <v>0</v>
      </c>
      <c r="BF1022" s="82"/>
      <c r="BG1022" s="80"/>
      <c r="BH1022" s="81">
        <f t="shared" si="269"/>
        <v>0</v>
      </c>
      <c r="BI1022" s="82"/>
      <c r="BJ1022" s="80"/>
      <c r="BK1022" s="81">
        <f t="shared" si="270"/>
        <v>0</v>
      </c>
      <c r="BL1022" s="82"/>
      <c r="BM1022" s="80"/>
      <c r="BN1022" s="81">
        <f t="shared" si="271"/>
        <v>0</v>
      </c>
      <c r="BO1022" s="82"/>
    </row>
    <row r="1023" spans="1:67" ht="23.25" hidden="1" customHeight="1" thickBot="1">
      <c r="A1023" s="71">
        <v>86043</v>
      </c>
      <c r="B1023" s="71" t="s">
        <v>2242</v>
      </c>
      <c r="C1023" s="221" t="str">
        <f ca="1">IF(V1023&gt;0,IF($C$12=B1023,COUNT($C$12:C1022,1),""),"")</f>
        <v/>
      </c>
      <c r="D1023" s="221" t="str">
        <f ca="1">IF(V1023&gt;0,IF($D$12=B1023,COUNT($D$12:D1022,1),""),"")</f>
        <v/>
      </c>
      <c r="E1023" s="221" t="str">
        <f ca="1">IF(V1023&gt;0,IF($E$12=B1023,COUNT($E$12:E1022,1),""),"")</f>
        <v/>
      </c>
      <c r="F1023" s="221" t="str">
        <f ca="1">IF(V1023&gt;0,IF($F$12=B1023,COUNT($F$12:F1022,1),""),"")</f>
        <v/>
      </c>
      <c r="G1023" s="120">
        <v>670009005</v>
      </c>
      <c r="H1023" s="115">
        <v>200608</v>
      </c>
      <c r="I1023" s="116" t="s">
        <v>932</v>
      </c>
      <c r="J1023" s="116" t="s">
        <v>153</v>
      </c>
      <c r="K1023" s="324">
        <v>8070000</v>
      </c>
      <c r="L1023" s="121">
        <v>422607</v>
      </c>
      <c r="M1023" s="117" t="s">
        <v>1346</v>
      </c>
      <c r="N1023" s="117" t="s">
        <v>153</v>
      </c>
      <c r="O1023" s="324">
        <v>923000</v>
      </c>
      <c r="P1023" s="77">
        <f ca="1">SUMIF($W$12:BO1023,$P$11,W1023:BO1023)</f>
        <v>0</v>
      </c>
      <c r="Q1023" s="77">
        <f ca="1">SUMIF($W$12:BP1023,$P$11,X1023:BP1023)</f>
        <v>0</v>
      </c>
      <c r="R1023" s="77">
        <f ca="1">SUMIF($W$12:BQ1023,$P$11,Y1023:BQ1023)</f>
        <v>0</v>
      </c>
      <c r="S1023" s="78">
        <f t="shared" ca="1" si="272"/>
        <v>0</v>
      </c>
      <c r="T1023" s="77">
        <f t="shared" ca="1" si="273"/>
        <v>0</v>
      </c>
      <c r="U1023" s="77">
        <f t="shared" ca="1" si="275"/>
        <v>0</v>
      </c>
      <c r="V1023" s="79">
        <f t="shared" ca="1" si="274"/>
        <v>0</v>
      </c>
      <c r="W1023" s="80"/>
      <c r="X1023" s="81">
        <f t="shared" si="259"/>
        <v>0</v>
      </c>
      <c r="Y1023" s="82"/>
      <c r="Z1023" s="80"/>
      <c r="AA1023" s="81">
        <f t="shared" si="260"/>
        <v>0</v>
      </c>
      <c r="AB1023" s="82"/>
      <c r="AC1023" s="80"/>
      <c r="AD1023" s="81">
        <f t="shared" si="261"/>
        <v>0</v>
      </c>
      <c r="AE1023" s="82"/>
      <c r="AF1023" s="80"/>
      <c r="AG1023" s="81">
        <f t="shared" si="262"/>
        <v>0</v>
      </c>
      <c r="AH1023" s="82"/>
      <c r="AI1023" s="80"/>
      <c r="AJ1023" s="81">
        <f t="shared" si="263"/>
        <v>0</v>
      </c>
      <c r="AK1023" s="82"/>
      <c r="AL1023" s="80"/>
      <c r="AM1023" s="81">
        <v>0</v>
      </c>
      <c r="AN1023" s="82"/>
      <c r="AO1023" s="80"/>
      <c r="AP1023" s="81">
        <v>0</v>
      </c>
      <c r="AQ1023" s="82"/>
      <c r="AR1023" s="80"/>
      <c r="AS1023" s="81">
        <f t="shared" si="264"/>
        <v>0</v>
      </c>
      <c r="AT1023" s="82"/>
      <c r="AU1023" s="80"/>
      <c r="AV1023" s="81">
        <f t="shared" si="265"/>
        <v>0</v>
      </c>
      <c r="AW1023" s="82"/>
      <c r="AX1023" s="80"/>
      <c r="AY1023" s="81">
        <f t="shared" si="266"/>
        <v>0</v>
      </c>
      <c r="AZ1023" s="82"/>
      <c r="BA1023" s="80"/>
      <c r="BB1023" s="81">
        <f t="shared" si="267"/>
        <v>0</v>
      </c>
      <c r="BC1023" s="82"/>
      <c r="BD1023" s="80"/>
      <c r="BE1023" s="81">
        <f t="shared" si="268"/>
        <v>0</v>
      </c>
      <c r="BF1023" s="82"/>
      <c r="BG1023" s="80"/>
      <c r="BH1023" s="81">
        <f t="shared" si="269"/>
        <v>0</v>
      </c>
      <c r="BI1023" s="82"/>
      <c r="BJ1023" s="80"/>
      <c r="BK1023" s="81">
        <f t="shared" si="270"/>
        <v>0</v>
      </c>
      <c r="BL1023" s="82"/>
      <c r="BM1023" s="80"/>
      <c r="BN1023" s="81">
        <f t="shared" si="271"/>
        <v>0</v>
      </c>
      <c r="BO1023" s="82"/>
    </row>
    <row r="1024" spans="1:67" ht="23.25" hidden="1" customHeight="1" thickBot="1">
      <c r="A1024" s="71">
        <v>86045</v>
      </c>
      <c r="B1024" s="71" t="s">
        <v>2242</v>
      </c>
      <c r="C1024" s="221" t="str">
        <f ca="1">IF(V1024&gt;0,IF($C$12=B1024,COUNT($C$12:C1023,1),""),"")</f>
        <v/>
      </c>
      <c r="D1024" s="221" t="str">
        <f ca="1">IF(V1024&gt;0,IF($D$12=B1024,COUNT($D$12:D1023,1),""),"")</f>
        <v/>
      </c>
      <c r="E1024" s="221" t="str">
        <f ca="1">IF(V1024&gt;0,IF($E$12=B1024,COUNT($E$12:E1023,1),""),"")</f>
        <v/>
      </c>
      <c r="F1024" s="221" t="str">
        <f ca="1">IF(V1024&gt;0,IF($F$12=B1024,COUNT($F$12:F1023,1),""),"")</f>
        <v/>
      </c>
      <c r="G1024" s="120"/>
      <c r="H1024" s="115">
        <v>200610</v>
      </c>
      <c r="I1024" s="116" t="s">
        <v>933</v>
      </c>
      <c r="J1024" s="116" t="s">
        <v>153</v>
      </c>
      <c r="K1024" s="324">
        <v>11360000</v>
      </c>
      <c r="L1024" s="121">
        <v>422607</v>
      </c>
      <c r="M1024" s="117" t="s">
        <v>1346</v>
      </c>
      <c r="N1024" s="117" t="s">
        <v>153</v>
      </c>
      <c r="O1024" s="324">
        <v>923000</v>
      </c>
      <c r="P1024" s="77">
        <f ca="1">SUMIF($W$12:BO1024,$P$11,W1024:BO1024)</f>
        <v>0</v>
      </c>
      <c r="Q1024" s="77">
        <f ca="1">SUMIF($W$12:BP1024,$P$11,X1024:BP1024)</f>
        <v>0</v>
      </c>
      <c r="R1024" s="77">
        <f ca="1">SUMIF($W$12:BQ1024,$P$11,Y1024:BQ1024)</f>
        <v>0</v>
      </c>
      <c r="S1024" s="78">
        <f t="shared" ca="1" si="272"/>
        <v>0</v>
      </c>
      <c r="T1024" s="77">
        <f t="shared" ca="1" si="273"/>
        <v>0</v>
      </c>
      <c r="U1024" s="77">
        <f t="shared" ca="1" si="275"/>
        <v>0</v>
      </c>
      <c r="V1024" s="79">
        <f t="shared" ca="1" si="274"/>
        <v>0</v>
      </c>
      <c r="W1024" s="80"/>
      <c r="X1024" s="81">
        <f t="shared" si="259"/>
        <v>0</v>
      </c>
      <c r="Y1024" s="82"/>
      <c r="Z1024" s="80"/>
      <c r="AA1024" s="81">
        <f t="shared" si="260"/>
        <v>0</v>
      </c>
      <c r="AB1024" s="82"/>
      <c r="AC1024" s="80"/>
      <c r="AD1024" s="81">
        <f t="shared" si="261"/>
        <v>0</v>
      </c>
      <c r="AE1024" s="82"/>
      <c r="AF1024" s="80"/>
      <c r="AG1024" s="81">
        <f t="shared" si="262"/>
        <v>0</v>
      </c>
      <c r="AH1024" s="82"/>
      <c r="AI1024" s="80"/>
      <c r="AJ1024" s="81">
        <f t="shared" si="263"/>
        <v>0</v>
      </c>
      <c r="AK1024" s="82"/>
      <c r="AL1024" s="80"/>
      <c r="AM1024" s="81">
        <v>0</v>
      </c>
      <c r="AN1024" s="82"/>
      <c r="AO1024" s="80"/>
      <c r="AP1024" s="81">
        <v>0</v>
      </c>
      <c r="AQ1024" s="82"/>
      <c r="AR1024" s="80"/>
      <c r="AS1024" s="81">
        <f t="shared" si="264"/>
        <v>0</v>
      </c>
      <c r="AT1024" s="82"/>
      <c r="AU1024" s="80"/>
      <c r="AV1024" s="81">
        <f t="shared" si="265"/>
        <v>0</v>
      </c>
      <c r="AW1024" s="82"/>
      <c r="AX1024" s="80"/>
      <c r="AY1024" s="81">
        <f t="shared" si="266"/>
        <v>0</v>
      </c>
      <c r="AZ1024" s="82"/>
      <c r="BA1024" s="80"/>
      <c r="BB1024" s="81">
        <f t="shared" si="267"/>
        <v>0</v>
      </c>
      <c r="BC1024" s="82"/>
      <c r="BD1024" s="80"/>
      <c r="BE1024" s="81">
        <f t="shared" si="268"/>
        <v>0</v>
      </c>
      <c r="BF1024" s="82"/>
      <c r="BG1024" s="80"/>
      <c r="BH1024" s="81">
        <f t="shared" si="269"/>
        <v>0</v>
      </c>
      <c r="BI1024" s="82"/>
      <c r="BJ1024" s="80"/>
      <c r="BK1024" s="81">
        <f t="shared" si="270"/>
        <v>0</v>
      </c>
      <c r="BL1024" s="82"/>
      <c r="BM1024" s="80"/>
      <c r="BN1024" s="81">
        <f t="shared" si="271"/>
        <v>0</v>
      </c>
      <c r="BO1024" s="82"/>
    </row>
    <row r="1025" spans="1:67" ht="23.25" hidden="1" customHeight="1" thickBot="1">
      <c r="A1025" s="71">
        <v>86046</v>
      </c>
      <c r="B1025" s="71" t="s">
        <v>2242</v>
      </c>
      <c r="C1025" s="221" t="str">
        <f ca="1">IF(V1025&gt;0,IF($C$12=B1025,COUNT($C$12:C1024,1),""),"")</f>
        <v/>
      </c>
      <c r="D1025" s="221" t="str">
        <f ca="1">IF(V1025&gt;0,IF($D$12=B1025,COUNT($D$12:D1024,1),""),"")</f>
        <v/>
      </c>
      <c r="E1025" s="221" t="str">
        <f ca="1">IF(V1025&gt;0,IF($E$12=B1025,COUNT($E$12:E1024,1),""),"")</f>
        <v/>
      </c>
      <c r="F1025" s="221" t="str">
        <f ca="1">IF(V1025&gt;0,IF($F$12=B1025,COUNT($F$12:F1024,1),""),"")</f>
        <v/>
      </c>
      <c r="G1025" s="120"/>
      <c r="H1025" s="115">
        <v>200611</v>
      </c>
      <c r="I1025" s="116" t="s">
        <v>934</v>
      </c>
      <c r="J1025" s="116" t="s">
        <v>153</v>
      </c>
      <c r="K1025" s="324">
        <v>1540000</v>
      </c>
      <c r="L1025" s="121">
        <v>422607</v>
      </c>
      <c r="M1025" s="117" t="s">
        <v>1346</v>
      </c>
      <c r="N1025" s="117" t="s">
        <v>153</v>
      </c>
      <c r="O1025" s="324">
        <v>923000</v>
      </c>
      <c r="P1025" s="77">
        <f ca="1">SUMIF($W$12:BO1025,$P$11,W1025:BO1025)</f>
        <v>0</v>
      </c>
      <c r="Q1025" s="77">
        <f ca="1">SUMIF($W$12:BP1025,$P$11,X1025:BP1025)</f>
        <v>0</v>
      </c>
      <c r="R1025" s="77">
        <f ca="1">SUMIF($W$12:BQ1025,$P$11,Y1025:BQ1025)</f>
        <v>0</v>
      </c>
      <c r="S1025" s="78">
        <f t="shared" ca="1" si="272"/>
        <v>0</v>
      </c>
      <c r="T1025" s="77">
        <f t="shared" ca="1" si="273"/>
        <v>0</v>
      </c>
      <c r="U1025" s="77">
        <f t="shared" ca="1" si="275"/>
        <v>0</v>
      </c>
      <c r="V1025" s="79">
        <f t="shared" ca="1" si="274"/>
        <v>0</v>
      </c>
      <c r="W1025" s="80"/>
      <c r="X1025" s="81">
        <f t="shared" si="259"/>
        <v>0</v>
      </c>
      <c r="Y1025" s="82"/>
      <c r="Z1025" s="80"/>
      <c r="AA1025" s="81">
        <f t="shared" si="260"/>
        <v>0</v>
      </c>
      <c r="AB1025" s="82"/>
      <c r="AC1025" s="80"/>
      <c r="AD1025" s="81">
        <f t="shared" si="261"/>
        <v>0</v>
      </c>
      <c r="AE1025" s="82"/>
      <c r="AF1025" s="80"/>
      <c r="AG1025" s="81">
        <f t="shared" si="262"/>
        <v>0</v>
      </c>
      <c r="AH1025" s="82"/>
      <c r="AI1025" s="80"/>
      <c r="AJ1025" s="81">
        <f t="shared" si="263"/>
        <v>0</v>
      </c>
      <c r="AK1025" s="82"/>
      <c r="AL1025" s="80"/>
      <c r="AM1025" s="81">
        <v>0</v>
      </c>
      <c r="AN1025" s="82"/>
      <c r="AO1025" s="80"/>
      <c r="AP1025" s="81">
        <v>0</v>
      </c>
      <c r="AQ1025" s="82"/>
      <c r="AR1025" s="80"/>
      <c r="AS1025" s="81">
        <f t="shared" si="264"/>
        <v>0</v>
      </c>
      <c r="AT1025" s="82"/>
      <c r="AU1025" s="80"/>
      <c r="AV1025" s="81">
        <f t="shared" si="265"/>
        <v>0</v>
      </c>
      <c r="AW1025" s="82"/>
      <c r="AX1025" s="80"/>
      <c r="AY1025" s="81">
        <f t="shared" si="266"/>
        <v>0</v>
      </c>
      <c r="AZ1025" s="82"/>
      <c r="BA1025" s="80"/>
      <c r="BB1025" s="81">
        <f t="shared" si="267"/>
        <v>0</v>
      </c>
      <c r="BC1025" s="82"/>
      <c r="BD1025" s="80"/>
      <c r="BE1025" s="81">
        <f t="shared" si="268"/>
        <v>0</v>
      </c>
      <c r="BF1025" s="82"/>
      <c r="BG1025" s="80"/>
      <c r="BH1025" s="81">
        <f t="shared" si="269"/>
        <v>0</v>
      </c>
      <c r="BI1025" s="82"/>
      <c r="BJ1025" s="80"/>
      <c r="BK1025" s="81">
        <f t="shared" si="270"/>
        <v>0</v>
      </c>
      <c r="BL1025" s="82"/>
      <c r="BM1025" s="80"/>
      <c r="BN1025" s="81">
        <f t="shared" si="271"/>
        <v>0</v>
      </c>
      <c r="BO1025" s="82"/>
    </row>
    <row r="1026" spans="1:67" ht="23.25" hidden="1" customHeight="1" thickBot="1">
      <c r="A1026" s="71">
        <v>86049</v>
      </c>
      <c r="B1026" s="71" t="s">
        <v>2242</v>
      </c>
      <c r="C1026" s="221" t="str">
        <f ca="1">IF(V1026&gt;0,IF($C$12=B1026,COUNT($C$12:C1025,1),""),"")</f>
        <v/>
      </c>
      <c r="D1026" s="221" t="str">
        <f ca="1">IF(V1026&gt;0,IF($D$12=B1026,COUNT($D$12:D1025,1),""),"")</f>
        <v/>
      </c>
      <c r="E1026" s="221" t="str">
        <f ca="1">IF(V1026&gt;0,IF($E$12=B1026,COUNT($E$12:E1025,1),""),"")</f>
        <v/>
      </c>
      <c r="F1026" s="221" t="str">
        <f ca="1">IF(V1026&gt;0,IF($F$12=B1026,COUNT($F$12:F1025,1),""),"")</f>
        <v/>
      </c>
      <c r="G1026" s="120"/>
      <c r="H1026" s="115">
        <v>200614</v>
      </c>
      <c r="I1026" s="116" t="s">
        <v>935</v>
      </c>
      <c r="J1026" s="116" t="s">
        <v>153</v>
      </c>
      <c r="K1026" s="324">
        <v>7600000</v>
      </c>
      <c r="L1026" s="121">
        <v>422605</v>
      </c>
      <c r="M1026" s="117" t="s">
        <v>1344</v>
      </c>
      <c r="N1026" s="117" t="s">
        <v>153</v>
      </c>
      <c r="O1026" s="324">
        <v>2397000</v>
      </c>
      <c r="P1026" s="77">
        <f ca="1">SUMIF($W$12:BO1026,$P$11,W1026:BO1026)</f>
        <v>0</v>
      </c>
      <c r="Q1026" s="77">
        <f ca="1">SUMIF($W$12:BP1026,$P$11,X1026:BP1026)</f>
        <v>0</v>
      </c>
      <c r="R1026" s="77">
        <f ca="1">SUMIF($W$12:BQ1026,$P$11,Y1026:BQ1026)</f>
        <v>0</v>
      </c>
      <c r="S1026" s="78">
        <f t="shared" ca="1" si="272"/>
        <v>0</v>
      </c>
      <c r="T1026" s="77">
        <f t="shared" ca="1" si="273"/>
        <v>0</v>
      </c>
      <c r="U1026" s="77">
        <f t="shared" ca="1" si="275"/>
        <v>0</v>
      </c>
      <c r="V1026" s="79">
        <f t="shared" ca="1" si="274"/>
        <v>0</v>
      </c>
      <c r="W1026" s="80"/>
      <c r="X1026" s="81">
        <f t="shared" si="259"/>
        <v>0</v>
      </c>
      <c r="Y1026" s="82"/>
      <c r="Z1026" s="80"/>
      <c r="AA1026" s="81">
        <f t="shared" si="260"/>
        <v>0</v>
      </c>
      <c r="AB1026" s="82"/>
      <c r="AC1026" s="80"/>
      <c r="AD1026" s="81">
        <f t="shared" si="261"/>
        <v>0</v>
      </c>
      <c r="AE1026" s="82"/>
      <c r="AF1026" s="80"/>
      <c r="AG1026" s="81">
        <f t="shared" si="262"/>
        <v>0</v>
      </c>
      <c r="AH1026" s="82"/>
      <c r="AI1026" s="80"/>
      <c r="AJ1026" s="81">
        <f t="shared" si="263"/>
        <v>0</v>
      </c>
      <c r="AK1026" s="82"/>
      <c r="AL1026" s="80"/>
      <c r="AM1026" s="81">
        <v>0</v>
      </c>
      <c r="AN1026" s="82"/>
      <c r="AO1026" s="80"/>
      <c r="AP1026" s="81">
        <v>0</v>
      </c>
      <c r="AQ1026" s="82"/>
      <c r="AR1026" s="80"/>
      <c r="AS1026" s="81">
        <f t="shared" si="264"/>
        <v>0</v>
      </c>
      <c r="AT1026" s="82"/>
      <c r="AU1026" s="80"/>
      <c r="AV1026" s="81">
        <f t="shared" si="265"/>
        <v>0</v>
      </c>
      <c r="AW1026" s="82"/>
      <c r="AX1026" s="80"/>
      <c r="AY1026" s="81">
        <f t="shared" si="266"/>
        <v>0</v>
      </c>
      <c r="AZ1026" s="82"/>
      <c r="BA1026" s="80"/>
      <c r="BB1026" s="81">
        <f t="shared" si="267"/>
        <v>0</v>
      </c>
      <c r="BC1026" s="82"/>
      <c r="BD1026" s="80"/>
      <c r="BE1026" s="81">
        <f t="shared" si="268"/>
        <v>0</v>
      </c>
      <c r="BF1026" s="82"/>
      <c r="BG1026" s="80"/>
      <c r="BH1026" s="81">
        <f t="shared" si="269"/>
        <v>0</v>
      </c>
      <c r="BI1026" s="82"/>
      <c r="BJ1026" s="80"/>
      <c r="BK1026" s="81">
        <f t="shared" si="270"/>
        <v>0</v>
      </c>
      <c r="BL1026" s="82"/>
      <c r="BM1026" s="80"/>
      <c r="BN1026" s="81">
        <f t="shared" si="271"/>
        <v>0</v>
      </c>
      <c r="BO1026" s="82"/>
    </row>
    <row r="1027" spans="1:67" ht="23.25" hidden="1" customHeight="1" thickBot="1">
      <c r="A1027" s="71">
        <v>86056</v>
      </c>
      <c r="B1027" s="71" t="s">
        <v>2242</v>
      </c>
      <c r="C1027" s="221" t="str">
        <f ca="1">IF(V1027&gt;0,IF($C$12=B1027,COUNT($C$12:C1026,1),""),"")</f>
        <v/>
      </c>
      <c r="D1027" s="221" t="str">
        <f ca="1">IF(V1027&gt;0,IF($D$12=B1027,COUNT($D$12:D1026,1),""),"")</f>
        <v/>
      </c>
      <c r="E1027" s="221" t="str">
        <f ca="1">IF(V1027&gt;0,IF($E$12=B1027,COUNT($E$12:E1026,1),""),"")</f>
        <v/>
      </c>
      <c r="F1027" s="221" t="str">
        <f ca="1">IF(V1027&gt;0,IF($F$12=B1027,COUNT($F$12:F1026,1),""),"")</f>
        <v/>
      </c>
      <c r="G1027" s="120">
        <v>670003600</v>
      </c>
      <c r="H1027" s="115">
        <v>200701</v>
      </c>
      <c r="I1027" s="116" t="s">
        <v>936</v>
      </c>
      <c r="J1027" s="116" t="s">
        <v>153</v>
      </c>
      <c r="K1027" s="324">
        <v>610000</v>
      </c>
      <c r="L1027" s="121">
        <v>422612</v>
      </c>
      <c r="M1027" s="117" t="s">
        <v>1348</v>
      </c>
      <c r="N1027" s="117" t="s">
        <v>153</v>
      </c>
      <c r="O1027" s="324">
        <v>583000</v>
      </c>
      <c r="P1027" s="77">
        <f ca="1">SUMIF($W$12:BO1027,$P$11,W1027:BO1027)</f>
        <v>0</v>
      </c>
      <c r="Q1027" s="77">
        <f ca="1">SUMIF($W$12:BP1027,$P$11,X1027:BP1027)</f>
        <v>0</v>
      </c>
      <c r="R1027" s="77">
        <f ca="1">SUMIF($W$12:BQ1027,$P$11,Y1027:BQ1027)</f>
        <v>0</v>
      </c>
      <c r="S1027" s="78">
        <f t="shared" ca="1" si="272"/>
        <v>0</v>
      </c>
      <c r="T1027" s="77">
        <f t="shared" ca="1" si="273"/>
        <v>0</v>
      </c>
      <c r="U1027" s="77">
        <f t="shared" ca="1" si="275"/>
        <v>0</v>
      </c>
      <c r="V1027" s="79">
        <f t="shared" ca="1" si="274"/>
        <v>0</v>
      </c>
      <c r="W1027" s="80"/>
      <c r="X1027" s="81">
        <f t="shared" si="259"/>
        <v>0</v>
      </c>
      <c r="Y1027" s="82"/>
      <c r="Z1027" s="80"/>
      <c r="AA1027" s="81">
        <f t="shared" si="260"/>
        <v>0</v>
      </c>
      <c r="AB1027" s="82"/>
      <c r="AC1027" s="80"/>
      <c r="AD1027" s="81">
        <f t="shared" si="261"/>
        <v>0</v>
      </c>
      <c r="AE1027" s="82"/>
      <c r="AF1027" s="80"/>
      <c r="AG1027" s="81">
        <f t="shared" si="262"/>
        <v>0</v>
      </c>
      <c r="AH1027" s="82"/>
      <c r="AI1027" s="80"/>
      <c r="AJ1027" s="81">
        <f t="shared" si="263"/>
        <v>0</v>
      </c>
      <c r="AK1027" s="82"/>
      <c r="AL1027" s="80"/>
      <c r="AM1027" s="81">
        <v>0</v>
      </c>
      <c r="AN1027" s="82"/>
      <c r="AO1027" s="80"/>
      <c r="AP1027" s="81">
        <v>0</v>
      </c>
      <c r="AQ1027" s="82"/>
      <c r="AR1027" s="80"/>
      <c r="AS1027" s="81">
        <f t="shared" si="264"/>
        <v>0</v>
      </c>
      <c r="AT1027" s="82"/>
      <c r="AU1027" s="80"/>
      <c r="AV1027" s="81">
        <f t="shared" si="265"/>
        <v>0</v>
      </c>
      <c r="AW1027" s="82"/>
      <c r="AX1027" s="80"/>
      <c r="AY1027" s="81">
        <f t="shared" si="266"/>
        <v>0</v>
      </c>
      <c r="AZ1027" s="82"/>
      <c r="BA1027" s="80"/>
      <c r="BB1027" s="81">
        <f t="shared" si="267"/>
        <v>0</v>
      </c>
      <c r="BC1027" s="82"/>
      <c r="BD1027" s="80"/>
      <c r="BE1027" s="81">
        <f t="shared" si="268"/>
        <v>0</v>
      </c>
      <c r="BF1027" s="82"/>
      <c r="BG1027" s="80"/>
      <c r="BH1027" s="81">
        <f t="shared" si="269"/>
        <v>0</v>
      </c>
      <c r="BI1027" s="82"/>
      <c r="BJ1027" s="80"/>
      <c r="BK1027" s="81">
        <f t="shared" si="270"/>
        <v>0</v>
      </c>
      <c r="BL1027" s="82"/>
      <c r="BM1027" s="80"/>
      <c r="BN1027" s="81">
        <f t="shared" si="271"/>
        <v>0</v>
      </c>
      <c r="BO1027" s="82"/>
    </row>
    <row r="1028" spans="1:67" ht="23.25" hidden="1" customHeight="1" thickBot="1">
      <c r="A1028" s="71">
        <v>86057</v>
      </c>
      <c r="B1028" s="71" t="s">
        <v>2242</v>
      </c>
      <c r="C1028" s="221" t="str">
        <f ca="1">IF(V1028&gt;0,IF($C$12=B1028,COUNT($C$12:C1027,1),""),"")</f>
        <v/>
      </c>
      <c r="D1028" s="221" t="str">
        <f ca="1">IF(V1028&gt;0,IF($D$12=B1028,COUNT($D$12:D1027,1),""),"")</f>
        <v/>
      </c>
      <c r="E1028" s="221" t="str">
        <f ca="1">IF(V1028&gt;0,IF($E$12=B1028,COUNT($E$12:E1027,1),""),"")</f>
        <v/>
      </c>
      <c r="F1028" s="221" t="str">
        <f ca="1">IF(V1028&gt;0,IF($F$12=B1028,COUNT($F$12:F1027,1),""),"")</f>
        <v/>
      </c>
      <c r="G1028" s="120">
        <v>670003710</v>
      </c>
      <c r="H1028" s="115">
        <v>200702</v>
      </c>
      <c r="I1028" s="116" t="s">
        <v>937</v>
      </c>
      <c r="J1028" s="116" t="s">
        <v>153</v>
      </c>
      <c r="K1028" s="324">
        <v>670000</v>
      </c>
      <c r="L1028" s="121">
        <v>422612</v>
      </c>
      <c r="M1028" s="117" t="s">
        <v>1348</v>
      </c>
      <c r="N1028" s="117" t="s">
        <v>153</v>
      </c>
      <c r="O1028" s="324">
        <v>583000</v>
      </c>
      <c r="P1028" s="77">
        <f ca="1">SUMIF($W$12:BO1028,$P$11,W1028:BO1028)</f>
        <v>0</v>
      </c>
      <c r="Q1028" s="77">
        <f ca="1">SUMIF($W$12:BP1028,$P$11,X1028:BP1028)</f>
        <v>0</v>
      </c>
      <c r="R1028" s="77">
        <f ca="1">SUMIF($W$12:BQ1028,$P$11,Y1028:BQ1028)</f>
        <v>0</v>
      </c>
      <c r="S1028" s="78">
        <f t="shared" ca="1" si="272"/>
        <v>0</v>
      </c>
      <c r="T1028" s="77">
        <f t="shared" ca="1" si="273"/>
        <v>0</v>
      </c>
      <c r="U1028" s="77">
        <f t="shared" ca="1" si="275"/>
        <v>0</v>
      </c>
      <c r="V1028" s="79">
        <f t="shared" ca="1" si="274"/>
        <v>0</v>
      </c>
      <c r="W1028" s="80"/>
      <c r="X1028" s="81">
        <f t="shared" si="259"/>
        <v>0</v>
      </c>
      <c r="Y1028" s="82"/>
      <c r="Z1028" s="80"/>
      <c r="AA1028" s="81">
        <f t="shared" si="260"/>
        <v>0</v>
      </c>
      <c r="AB1028" s="82"/>
      <c r="AC1028" s="80"/>
      <c r="AD1028" s="81">
        <f t="shared" si="261"/>
        <v>0</v>
      </c>
      <c r="AE1028" s="82"/>
      <c r="AF1028" s="80"/>
      <c r="AG1028" s="81">
        <f t="shared" si="262"/>
        <v>0</v>
      </c>
      <c r="AH1028" s="82"/>
      <c r="AI1028" s="80"/>
      <c r="AJ1028" s="81">
        <f t="shared" si="263"/>
        <v>0</v>
      </c>
      <c r="AK1028" s="82"/>
      <c r="AL1028" s="80"/>
      <c r="AM1028" s="81">
        <v>0</v>
      </c>
      <c r="AN1028" s="82"/>
      <c r="AO1028" s="80"/>
      <c r="AP1028" s="81">
        <v>0</v>
      </c>
      <c r="AQ1028" s="82"/>
      <c r="AR1028" s="80"/>
      <c r="AS1028" s="81">
        <f t="shared" si="264"/>
        <v>0</v>
      </c>
      <c r="AT1028" s="82"/>
      <c r="AU1028" s="80"/>
      <c r="AV1028" s="81">
        <f t="shared" si="265"/>
        <v>0</v>
      </c>
      <c r="AW1028" s="82"/>
      <c r="AX1028" s="80"/>
      <c r="AY1028" s="81">
        <f t="shared" si="266"/>
        <v>0</v>
      </c>
      <c r="AZ1028" s="82"/>
      <c r="BA1028" s="80"/>
      <c r="BB1028" s="81">
        <f t="shared" si="267"/>
        <v>0</v>
      </c>
      <c r="BC1028" s="82"/>
      <c r="BD1028" s="80"/>
      <c r="BE1028" s="81">
        <f t="shared" si="268"/>
        <v>0</v>
      </c>
      <c r="BF1028" s="82"/>
      <c r="BG1028" s="80"/>
      <c r="BH1028" s="81">
        <f t="shared" si="269"/>
        <v>0</v>
      </c>
      <c r="BI1028" s="82"/>
      <c r="BJ1028" s="80"/>
      <c r="BK1028" s="81">
        <f t="shared" si="270"/>
        <v>0</v>
      </c>
      <c r="BL1028" s="82"/>
      <c r="BM1028" s="80"/>
      <c r="BN1028" s="81">
        <f t="shared" si="271"/>
        <v>0</v>
      </c>
      <c r="BO1028" s="82"/>
    </row>
    <row r="1029" spans="1:67" ht="23.25" hidden="1" customHeight="1" thickBot="1">
      <c r="A1029" s="71">
        <v>86058</v>
      </c>
      <c r="B1029" s="71" t="s">
        <v>2242</v>
      </c>
      <c r="C1029" s="221" t="str">
        <f ca="1">IF(V1029&gt;0,IF($C$12=B1029,COUNT($C$12:C1028,1),""),"")</f>
        <v/>
      </c>
      <c r="D1029" s="221" t="str">
        <f ca="1">IF(V1029&gt;0,IF($D$12=B1029,COUNT($D$12:D1028,1),""),"")</f>
        <v/>
      </c>
      <c r="E1029" s="221" t="str">
        <f ca="1">IF(V1029&gt;0,IF($E$12=B1029,COUNT($E$12:E1028,1),""),"")</f>
        <v/>
      </c>
      <c r="F1029" s="221" t="str">
        <f ca="1">IF(V1029&gt;0,IF($F$12=B1029,COUNT($F$12:F1028,1),""),"")</f>
        <v/>
      </c>
      <c r="G1029" s="120"/>
      <c r="H1029" s="115">
        <v>200703</v>
      </c>
      <c r="I1029" s="116" t="s">
        <v>938</v>
      </c>
      <c r="J1029" s="116" t="s">
        <v>153</v>
      </c>
      <c r="K1029" s="324">
        <v>1960000</v>
      </c>
      <c r="L1029" s="121">
        <v>422614</v>
      </c>
      <c r="M1029" s="117" t="s">
        <v>1350</v>
      </c>
      <c r="N1029" s="117" t="s">
        <v>153</v>
      </c>
      <c r="O1029" s="324">
        <v>923000</v>
      </c>
      <c r="P1029" s="77">
        <f ca="1">SUMIF($W$12:BO1029,$P$11,W1029:BO1029)</f>
        <v>0</v>
      </c>
      <c r="Q1029" s="77">
        <f ca="1">SUMIF($W$12:BP1029,$P$11,X1029:BP1029)</f>
        <v>0</v>
      </c>
      <c r="R1029" s="77">
        <f ca="1">SUMIF($W$12:BQ1029,$P$11,Y1029:BQ1029)</f>
        <v>0</v>
      </c>
      <c r="S1029" s="78">
        <f t="shared" ca="1" si="272"/>
        <v>0</v>
      </c>
      <c r="T1029" s="77">
        <f t="shared" ca="1" si="273"/>
        <v>0</v>
      </c>
      <c r="U1029" s="77">
        <f t="shared" ca="1" si="275"/>
        <v>0</v>
      </c>
      <c r="V1029" s="79">
        <f t="shared" ca="1" si="274"/>
        <v>0</v>
      </c>
      <c r="W1029" s="80"/>
      <c r="X1029" s="81">
        <f t="shared" si="259"/>
        <v>0</v>
      </c>
      <c r="Y1029" s="82"/>
      <c r="Z1029" s="80"/>
      <c r="AA1029" s="81">
        <f t="shared" si="260"/>
        <v>0</v>
      </c>
      <c r="AB1029" s="82"/>
      <c r="AC1029" s="80"/>
      <c r="AD1029" s="81">
        <f t="shared" si="261"/>
        <v>0</v>
      </c>
      <c r="AE1029" s="82"/>
      <c r="AF1029" s="80"/>
      <c r="AG1029" s="81">
        <f t="shared" si="262"/>
        <v>0</v>
      </c>
      <c r="AH1029" s="82"/>
      <c r="AI1029" s="80"/>
      <c r="AJ1029" s="81">
        <f t="shared" si="263"/>
        <v>0</v>
      </c>
      <c r="AK1029" s="82"/>
      <c r="AL1029" s="80"/>
      <c r="AM1029" s="81">
        <v>0</v>
      </c>
      <c r="AN1029" s="82"/>
      <c r="AO1029" s="80"/>
      <c r="AP1029" s="81">
        <v>0</v>
      </c>
      <c r="AQ1029" s="82"/>
      <c r="AR1029" s="80"/>
      <c r="AS1029" s="81">
        <f t="shared" si="264"/>
        <v>0</v>
      </c>
      <c r="AT1029" s="82"/>
      <c r="AU1029" s="80"/>
      <c r="AV1029" s="81">
        <f t="shared" si="265"/>
        <v>0</v>
      </c>
      <c r="AW1029" s="82"/>
      <c r="AX1029" s="80"/>
      <c r="AY1029" s="81">
        <f t="shared" si="266"/>
        <v>0</v>
      </c>
      <c r="AZ1029" s="82"/>
      <c r="BA1029" s="80"/>
      <c r="BB1029" s="81">
        <f t="shared" si="267"/>
        <v>0</v>
      </c>
      <c r="BC1029" s="82"/>
      <c r="BD1029" s="80"/>
      <c r="BE1029" s="81">
        <f t="shared" si="268"/>
        <v>0</v>
      </c>
      <c r="BF1029" s="82"/>
      <c r="BG1029" s="80"/>
      <c r="BH1029" s="81">
        <f t="shared" si="269"/>
        <v>0</v>
      </c>
      <c r="BI1029" s="82"/>
      <c r="BJ1029" s="80"/>
      <c r="BK1029" s="81">
        <f t="shared" si="270"/>
        <v>0</v>
      </c>
      <c r="BL1029" s="82"/>
      <c r="BM1029" s="80"/>
      <c r="BN1029" s="81">
        <f t="shared" si="271"/>
        <v>0</v>
      </c>
      <c r="BO1029" s="82"/>
    </row>
    <row r="1030" spans="1:67" ht="23.25" hidden="1" customHeight="1" thickBot="1">
      <c r="A1030" s="71">
        <v>86059</v>
      </c>
      <c r="B1030" s="71" t="s">
        <v>2242</v>
      </c>
      <c r="C1030" s="221" t="str">
        <f ca="1">IF(V1030&gt;0,IF($C$12=B1030,COUNT($C$12:C1029,1),""),"")</f>
        <v/>
      </c>
      <c r="D1030" s="221" t="str">
        <f ca="1">IF(V1030&gt;0,IF($D$12=B1030,COUNT($D$12:D1029,1),""),"")</f>
        <v/>
      </c>
      <c r="E1030" s="221" t="str">
        <f ca="1">IF(V1030&gt;0,IF($E$12=B1030,COUNT($E$12:E1029,1),""),"")</f>
        <v/>
      </c>
      <c r="F1030" s="221" t="str">
        <f ca="1">IF(V1030&gt;0,IF($F$12=B1030,COUNT($F$12:F1029,1),""),"")</f>
        <v/>
      </c>
      <c r="G1030" s="120"/>
      <c r="H1030" s="115">
        <v>200704</v>
      </c>
      <c r="I1030" s="116" t="s">
        <v>939</v>
      </c>
      <c r="J1030" s="116" t="s">
        <v>153</v>
      </c>
      <c r="K1030" s="324">
        <v>2120000</v>
      </c>
      <c r="L1030" s="121">
        <v>422614</v>
      </c>
      <c r="M1030" s="117" t="s">
        <v>1350</v>
      </c>
      <c r="N1030" s="117" t="s">
        <v>153</v>
      </c>
      <c r="O1030" s="324">
        <v>923000</v>
      </c>
      <c r="P1030" s="77">
        <f ca="1">SUMIF($W$12:BO1030,$P$11,W1030:BO1030)</f>
        <v>0</v>
      </c>
      <c r="Q1030" s="77">
        <f ca="1">SUMIF($W$12:BP1030,$P$11,X1030:BP1030)</f>
        <v>0</v>
      </c>
      <c r="R1030" s="77">
        <f ca="1">SUMIF($W$12:BQ1030,$P$11,Y1030:BQ1030)</f>
        <v>0</v>
      </c>
      <c r="S1030" s="78">
        <f t="shared" ca="1" si="272"/>
        <v>0</v>
      </c>
      <c r="T1030" s="77">
        <f t="shared" ca="1" si="273"/>
        <v>0</v>
      </c>
      <c r="U1030" s="77">
        <f t="shared" ca="1" si="275"/>
        <v>0</v>
      </c>
      <c r="V1030" s="79">
        <f t="shared" ca="1" si="274"/>
        <v>0</v>
      </c>
      <c r="W1030" s="80"/>
      <c r="X1030" s="81">
        <f t="shared" si="259"/>
        <v>0</v>
      </c>
      <c r="Y1030" s="82"/>
      <c r="Z1030" s="80"/>
      <c r="AA1030" s="81">
        <f t="shared" si="260"/>
        <v>0</v>
      </c>
      <c r="AB1030" s="82"/>
      <c r="AC1030" s="80"/>
      <c r="AD1030" s="81">
        <f t="shared" si="261"/>
        <v>0</v>
      </c>
      <c r="AE1030" s="82"/>
      <c r="AF1030" s="80"/>
      <c r="AG1030" s="81">
        <f t="shared" si="262"/>
        <v>0</v>
      </c>
      <c r="AH1030" s="82"/>
      <c r="AI1030" s="80"/>
      <c r="AJ1030" s="81">
        <f t="shared" si="263"/>
        <v>0</v>
      </c>
      <c r="AK1030" s="82"/>
      <c r="AL1030" s="80"/>
      <c r="AM1030" s="81">
        <v>0</v>
      </c>
      <c r="AN1030" s="82"/>
      <c r="AO1030" s="80"/>
      <c r="AP1030" s="81">
        <v>0</v>
      </c>
      <c r="AQ1030" s="82"/>
      <c r="AR1030" s="80"/>
      <c r="AS1030" s="81">
        <f t="shared" si="264"/>
        <v>0</v>
      </c>
      <c r="AT1030" s="82"/>
      <c r="AU1030" s="80"/>
      <c r="AV1030" s="81">
        <f t="shared" si="265"/>
        <v>0</v>
      </c>
      <c r="AW1030" s="82"/>
      <c r="AX1030" s="80"/>
      <c r="AY1030" s="81">
        <f t="shared" si="266"/>
        <v>0</v>
      </c>
      <c r="AZ1030" s="82"/>
      <c r="BA1030" s="80"/>
      <c r="BB1030" s="81">
        <f t="shared" si="267"/>
        <v>0</v>
      </c>
      <c r="BC1030" s="82"/>
      <c r="BD1030" s="80"/>
      <c r="BE1030" s="81">
        <f t="shared" si="268"/>
        <v>0</v>
      </c>
      <c r="BF1030" s="82"/>
      <c r="BG1030" s="80"/>
      <c r="BH1030" s="81">
        <f t="shared" si="269"/>
        <v>0</v>
      </c>
      <c r="BI1030" s="82"/>
      <c r="BJ1030" s="80"/>
      <c r="BK1030" s="81">
        <f t="shared" si="270"/>
        <v>0</v>
      </c>
      <c r="BL1030" s="82"/>
      <c r="BM1030" s="80"/>
      <c r="BN1030" s="81">
        <f t="shared" si="271"/>
        <v>0</v>
      </c>
      <c r="BO1030" s="82"/>
    </row>
    <row r="1031" spans="1:67" ht="39" hidden="1" customHeight="1" thickBot="1">
      <c r="A1031" s="71">
        <v>86060</v>
      </c>
      <c r="B1031" s="71" t="s">
        <v>2242</v>
      </c>
      <c r="C1031" s="221" t="str">
        <f ca="1">IF(V1031&gt;0,IF($C$12=B1031,COUNT($C$12:C1030,1),""),"")</f>
        <v/>
      </c>
      <c r="D1031" s="221" t="str">
        <f ca="1">IF(V1031&gt;0,IF($D$12=B1031,COUNT($D$12:D1030,1),""),"")</f>
        <v/>
      </c>
      <c r="E1031" s="221" t="str">
        <f ca="1">IF(V1031&gt;0,IF($E$12=B1031,COUNT($E$12:E1030,1),""),"")</f>
        <v/>
      </c>
      <c r="F1031" s="221" t="str">
        <f ca="1">IF(V1031&gt;0,IF($F$12=B1031,COUNT($F$12:F1030,1),""),"")</f>
        <v/>
      </c>
      <c r="G1031" s="120">
        <v>679001000</v>
      </c>
      <c r="H1031" s="115">
        <v>200801</v>
      </c>
      <c r="I1031" s="116" t="s">
        <v>940</v>
      </c>
      <c r="J1031" s="116" t="s">
        <v>153</v>
      </c>
      <c r="K1031" s="324">
        <v>11340000</v>
      </c>
      <c r="L1031" s="121">
        <v>422616</v>
      </c>
      <c r="M1031" s="117" t="s">
        <v>1352</v>
      </c>
      <c r="N1031" s="117" t="s">
        <v>153</v>
      </c>
      <c r="O1031" s="324">
        <v>4227000</v>
      </c>
      <c r="P1031" s="77">
        <f ca="1">SUMIF($W$12:BO1031,$P$11,W1031:BO1031)</f>
        <v>0</v>
      </c>
      <c r="Q1031" s="77">
        <f ca="1">SUMIF($W$12:BP1031,$P$11,X1031:BP1031)</f>
        <v>0</v>
      </c>
      <c r="R1031" s="77">
        <f ca="1">SUMIF($W$12:BQ1031,$P$11,Y1031:BQ1031)</f>
        <v>0</v>
      </c>
      <c r="S1031" s="78">
        <f t="shared" ca="1" si="272"/>
        <v>0</v>
      </c>
      <c r="T1031" s="77">
        <f t="shared" ca="1" si="273"/>
        <v>0</v>
      </c>
      <c r="U1031" s="77">
        <f t="shared" ca="1" si="275"/>
        <v>0</v>
      </c>
      <c r="V1031" s="79">
        <f t="shared" ca="1" si="274"/>
        <v>0</v>
      </c>
      <c r="W1031" s="80"/>
      <c r="X1031" s="81">
        <f t="shared" si="259"/>
        <v>0</v>
      </c>
      <c r="Y1031" s="82"/>
      <c r="Z1031" s="80"/>
      <c r="AA1031" s="81">
        <f t="shared" si="260"/>
        <v>0</v>
      </c>
      <c r="AB1031" s="82"/>
      <c r="AC1031" s="80"/>
      <c r="AD1031" s="81">
        <f t="shared" si="261"/>
        <v>0</v>
      </c>
      <c r="AE1031" s="82"/>
      <c r="AF1031" s="80"/>
      <c r="AG1031" s="81">
        <f t="shared" si="262"/>
        <v>0</v>
      </c>
      <c r="AH1031" s="82"/>
      <c r="AI1031" s="80"/>
      <c r="AJ1031" s="81">
        <f t="shared" si="263"/>
        <v>0</v>
      </c>
      <c r="AK1031" s="82"/>
      <c r="AL1031" s="80"/>
      <c r="AM1031" s="81">
        <v>0</v>
      </c>
      <c r="AN1031" s="82"/>
      <c r="AO1031" s="80"/>
      <c r="AP1031" s="81">
        <v>0</v>
      </c>
      <c r="AQ1031" s="82"/>
      <c r="AR1031" s="80"/>
      <c r="AS1031" s="81">
        <f t="shared" si="264"/>
        <v>0</v>
      </c>
      <c r="AT1031" s="82"/>
      <c r="AU1031" s="80"/>
      <c r="AV1031" s="81">
        <f t="shared" si="265"/>
        <v>0</v>
      </c>
      <c r="AW1031" s="82"/>
      <c r="AX1031" s="80"/>
      <c r="AY1031" s="81">
        <f t="shared" si="266"/>
        <v>0</v>
      </c>
      <c r="AZ1031" s="82"/>
      <c r="BA1031" s="80"/>
      <c r="BB1031" s="81">
        <f t="shared" si="267"/>
        <v>0</v>
      </c>
      <c r="BC1031" s="82"/>
      <c r="BD1031" s="80"/>
      <c r="BE1031" s="81">
        <f t="shared" si="268"/>
        <v>0</v>
      </c>
      <c r="BF1031" s="82"/>
      <c r="BG1031" s="80"/>
      <c r="BH1031" s="81">
        <f t="shared" si="269"/>
        <v>0</v>
      </c>
      <c r="BI1031" s="82"/>
      <c r="BJ1031" s="80"/>
      <c r="BK1031" s="81">
        <f t="shared" si="270"/>
        <v>0</v>
      </c>
      <c r="BL1031" s="82"/>
      <c r="BM1031" s="80"/>
      <c r="BN1031" s="81">
        <f t="shared" si="271"/>
        <v>0</v>
      </c>
      <c r="BO1031" s="82"/>
    </row>
    <row r="1032" spans="1:67" ht="39" hidden="1" customHeight="1" thickBot="1">
      <c r="A1032" s="71">
        <v>86061</v>
      </c>
      <c r="B1032" s="71" t="s">
        <v>2242</v>
      </c>
      <c r="C1032" s="221" t="str">
        <f ca="1">IF(V1032&gt;0,IF($C$12=B1032,COUNT($C$12:C1031,1),""),"")</f>
        <v/>
      </c>
      <c r="D1032" s="221" t="str">
        <f ca="1">IF(V1032&gt;0,IF($D$12=B1032,COUNT($D$12:D1031,1),""),"")</f>
        <v/>
      </c>
      <c r="E1032" s="221" t="str">
        <f ca="1">IF(V1032&gt;0,IF($E$12=B1032,COUNT($E$12:E1031,1),""),"")</f>
        <v/>
      </c>
      <c r="F1032" s="221" t="str">
        <f ca="1">IF(V1032&gt;0,IF($F$12=B1032,COUNT($F$12:F1031,1),""),"")</f>
        <v/>
      </c>
      <c r="G1032" s="120" t="s">
        <v>1470</v>
      </c>
      <c r="H1032" s="115">
        <v>200802</v>
      </c>
      <c r="I1032" s="116" t="s">
        <v>941</v>
      </c>
      <c r="J1032" s="116" t="s">
        <v>153</v>
      </c>
      <c r="K1032" s="324">
        <v>19080000</v>
      </c>
      <c r="L1032" s="121">
        <v>422617</v>
      </c>
      <c r="M1032" s="117" t="s">
        <v>1353</v>
      </c>
      <c r="N1032" s="117" t="s">
        <v>153</v>
      </c>
      <c r="O1032" s="324">
        <v>5316000</v>
      </c>
      <c r="P1032" s="77">
        <f ca="1">SUMIF($W$12:BO1032,$P$11,W1032:BO1032)</f>
        <v>0</v>
      </c>
      <c r="Q1032" s="77">
        <f ca="1">SUMIF($W$12:BP1032,$P$11,X1032:BP1032)</f>
        <v>0</v>
      </c>
      <c r="R1032" s="77">
        <f ca="1">SUMIF($W$12:BQ1032,$P$11,Y1032:BQ1032)</f>
        <v>0</v>
      </c>
      <c r="S1032" s="78">
        <f t="shared" ca="1" si="272"/>
        <v>0</v>
      </c>
      <c r="T1032" s="77">
        <f t="shared" ca="1" si="273"/>
        <v>0</v>
      </c>
      <c r="U1032" s="77">
        <f t="shared" ca="1" si="275"/>
        <v>0</v>
      </c>
      <c r="V1032" s="79">
        <f t="shared" ca="1" si="274"/>
        <v>0</v>
      </c>
      <c r="W1032" s="80"/>
      <c r="X1032" s="81">
        <f t="shared" si="259"/>
        <v>0</v>
      </c>
      <c r="Y1032" s="82"/>
      <c r="Z1032" s="80"/>
      <c r="AA1032" s="81">
        <f t="shared" si="260"/>
        <v>0</v>
      </c>
      <c r="AB1032" s="82"/>
      <c r="AC1032" s="80"/>
      <c r="AD1032" s="81">
        <f t="shared" si="261"/>
        <v>0</v>
      </c>
      <c r="AE1032" s="82"/>
      <c r="AF1032" s="80"/>
      <c r="AG1032" s="81">
        <f t="shared" si="262"/>
        <v>0</v>
      </c>
      <c r="AH1032" s="82"/>
      <c r="AI1032" s="80"/>
      <c r="AJ1032" s="81">
        <f t="shared" si="263"/>
        <v>0</v>
      </c>
      <c r="AK1032" s="82"/>
      <c r="AL1032" s="80"/>
      <c r="AM1032" s="81">
        <v>0</v>
      </c>
      <c r="AN1032" s="82"/>
      <c r="AO1032" s="80"/>
      <c r="AP1032" s="81">
        <v>0</v>
      </c>
      <c r="AQ1032" s="82"/>
      <c r="AR1032" s="80"/>
      <c r="AS1032" s="81">
        <f t="shared" si="264"/>
        <v>0</v>
      </c>
      <c r="AT1032" s="82"/>
      <c r="AU1032" s="80"/>
      <c r="AV1032" s="81">
        <f t="shared" si="265"/>
        <v>0</v>
      </c>
      <c r="AW1032" s="82"/>
      <c r="AX1032" s="80"/>
      <c r="AY1032" s="81">
        <f t="shared" si="266"/>
        <v>0</v>
      </c>
      <c r="AZ1032" s="82"/>
      <c r="BA1032" s="80"/>
      <c r="BB1032" s="81">
        <f t="shared" si="267"/>
        <v>0</v>
      </c>
      <c r="BC1032" s="82"/>
      <c r="BD1032" s="80"/>
      <c r="BE1032" s="81">
        <f t="shared" si="268"/>
        <v>0</v>
      </c>
      <c r="BF1032" s="82"/>
      <c r="BG1032" s="80"/>
      <c r="BH1032" s="81">
        <f t="shared" si="269"/>
        <v>0</v>
      </c>
      <c r="BI1032" s="82"/>
      <c r="BJ1032" s="80"/>
      <c r="BK1032" s="81">
        <f t="shared" si="270"/>
        <v>0</v>
      </c>
      <c r="BL1032" s="82"/>
      <c r="BM1032" s="80"/>
      <c r="BN1032" s="81">
        <f t="shared" si="271"/>
        <v>0</v>
      </c>
      <c r="BO1032" s="82"/>
    </row>
    <row r="1033" spans="1:67" ht="39" hidden="1" customHeight="1" thickBot="1">
      <c r="A1033" s="71">
        <v>86062</v>
      </c>
      <c r="B1033" s="71" t="s">
        <v>2242</v>
      </c>
      <c r="C1033" s="221" t="str">
        <f ca="1">IF(V1033&gt;0,IF($C$12=B1033,COUNT($C$12:C1032,1),""),"")</f>
        <v/>
      </c>
      <c r="D1033" s="221" t="str">
        <f ca="1">IF(V1033&gt;0,IF($D$12=B1033,COUNT($D$12:D1032,1),""),"")</f>
        <v/>
      </c>
      <c r="E1033" s="221" t="str">
        <f ca="1">IF(V1033&gt;0,IF($E$12=B1033,COUNT($E$12:E1032,1),""),"")</f>
        <v/>
      </c>
      <c r="F1033" s="221" t="str">
        <f ca="1">IF(V1033&gt;0,IF($F$12=B1033,COUNT($F$12:F1032,1),""),"")</f>
        <v/>
      </c>
      <c r="G1033" s="120" t="s">
        <v>1471</v>
      </c>
      <c r="H1033" s="115">
        <v>200803</v>
      </c>
      <c r="I1033" s="116" t="s">
        <v>942</v>
      </c>
      <c r="J1033" s="116" t="s">
        <v>153</v>
      </c>
      <c r="K1033" s="324">
        <v>23400000</v>
      </c>
      <c r="L1033" s="121">
        <v>422618</v>
      </c>
      <c r="M1033" s="117" t="s">
        <v>1354</v>
      </c>
      <c r="N1033" s="117" t="s">
        <v>153</v>
      </c>
      <c r="O1033" s="324">
        <v>6741000</v>
      </c>
      <c r="P1033" s="77">
        <f ca="1">SUMIF($W$12:BO1033,$P$11,W1033:BO1033)</f>
        <v>0</v>
      </c>
      <c r="Q1033" s="77">
        <f ca="1">SUMIF($W$12:BP1033,$P$11,X1033:BP1033)</f>
        <v>0</v>
      </c>
      <c r="R1033" s="77">
        <f ca="1">SUMIF($W$12:BQ1033,$P$11,Y1033:BQ1033)</f>
        <v>0</v>
      </c>
      <c r="S1033" s="78">
        <f t="shared" ca="1" si="272"/>
        <v>0</v>
      </c>
      <c r="T1033" s="77">
        <f t="shared" ca="1" si="273"/>
        <v>0</v>
      </c>
      <c r="U1033" s="77">
        <f t="shared" ca="1" si="275"/>
        <v>0</v>
      </c>
      <c r="V1033" s="79">
        <f t="shared" ca="1" si="274"/>
        <v>0</v>
      </c>
      <c r="W1033" s="80"/>
      <c r="X1033" s="81">
        <f t="shared" si="259"/>
        <v>0</v>
      </c>
      <c r="Y1033" s="82"/>
      <c r="Z1033" s="80"/>
      <c r="AA1033" s="81">
        <f t="shared" si="260"/>
        <v>0</v>
      </c>
      <c r="AB1033" s="82"/>
      <c r="AC1033" s="80"/>
      <c r="AD1033" s="81">
        <f t="shared" si="261"/>
        <v>0</v>
      </c>
      <c r="AE1033" s="82"/>
      <c r="AF1033" s="80"/>
      <c r="AG1033" s="81">
        <f t="shared" si="262"/>
        <v>0</v>
      </c>
      <c r="AH1033" s="82"/>
      <c r="AI1033" s="80"/>
      <c r="AJ1033" s="81">
        <f t="shared" si="263"/>
        <v>0</v>
      </c>
      <c r="AK1033" s="82"/>
      <c r="AL1033" s="80"/>
      <c r="AM1033" s="81">
        <v>0</v>
      </c>
      <c r="AN1033" s="82"/>
      <c r="AO1033" s="80"/>
      <c r="AP1033" s="81">
        <v>0</v>
      </c>
      <c r="AQ1033" s="82"/>
      <c r="AR1033" s="80"/>
      <c r="AS1033" s="81">
        <f t="shared" si="264"/>
        <v>0</v>
      </c>
      <c r="AT1033" s="82"/>
      <c r="AU1033" s="80"/>
      <c r="AV1033" s="81">
        <f t="shared" si="265"/>
        <v>0</v>
      </c>
      <c r="AW1033" s="82"/>
      <c r="AX1033" s="80"/>
      <c r="AY1033" s="81">
        <f t="shared" si="266"/>
        <v>0</v>
      </c>
      <c r="AZ1033" s="82"/>
      <c r="BA1033" s="80"/>
      <c r="BB1033" s="81">
        <f t="shared" si="267"/>
        <v>0</v>
      </c>
      <c r="BC1033" s="82"/>
      <c r="BD1033" s="80"/>
      <c r="BE1033" s="81">
        <f t="shared" si="268"/>
        <v>0</v>
      </c>
      <c r="BF1033" s="82"/>
      <c r="BG1033" s="80"/>
      <c r="BH1033" s="81">
        <f t="shared" si="269"/>
        <v>0</v>
      </c>
      <c r="BI1033" s="82"/>
      <c r="BJ1033" s="80"/>
      <c r="BK1033" s="81">
        <f t="shared" si="270"/>
        <v>0</v>
      </c>
      <c r="BL1033" s="82"/>
      <c r="BM1033" s="80"/>
      <c r="BN1033" s="81">
        <f t="shared" si="271"/>
        <v>0</v>
      </c>
      <c r="BO1033" s="82"/>
    </row>
    <row r="1034" spans="1:67" ht="39" hidden="1" customHeight="1" thickBot="1">
      <c r="A1034" s="71">
        <v>86063</v>
      </c>
      <c r="B1034" s="71" t="s">
        <v>2242</v>
      </c>
      <c r="C1034" s="221" t="str">
        <f ca="1">IF(V1034&gt;0,IF($C$12=B1034,COUNT($C$12:C1033,1),""),"")</f>
        <v/>
      </c>
      <c r="D1034" s="221" t="str">
        <f ca="1">IF(V1034&gt;0,IF($D$12=B1034,COUNT($D$12:D1033,1),""),"")</f>
        <v/>
      </c>
      <c r="E1034" s="221" t="str">
        <f ca="1">IF(V1034&gt;0,IF($E$12=B1034,COUNT($E$12:E1033,1),""),"")</f>
        <v/>
      </c>
      <c r="F1034" s="221" t="str">
        <f ca="1">IF(V1034&gt;0,IF($F$12=B1034,COUNT($F$12:F1033,1),""),"")</f>
        <v/>
      </c>
      <c r="G1034" s="120" t="s">
        <v>1472</v>
      </c>
      <c r="H1034" s="115">
        <v>200804</v>
      </c>
      <c r="I1034" s="116" t="s">
        <v>943</v>
      </c>
      <c r="J1034" s="116" t="s">
        <v>153</v>
      </c>
      <c r="K1034" s="324">
        <v>43200000</v>
      </c>
      <c r="L1034" s="121">
        <v>422619</v>
      </c>
      <c r="M1034" s="117" t="s">
        <v>1355</v>
      </c>
      <c r="N1034" s="117" t="s">
        <v>153</v>
      </c>
      <c r="O1034" s="324">
        <v>8148000</v>
      </c>
      <c r="P1034" s="77">
        <f ca="1">SUMIF($W$12:BO1034,$P$11,W1034:BO1034)</f>
        <v>0</v>
      </c>
      <c r="Q1034" s="77">
        <f ca="1">SUMIF($W$12:BP1034,$P$11,X1034:BP1034)</f>
        <v>0</v>
      </c>
      <c r="R1034" s="77">
        <f ca="1">SUMIF($W$12:BQ1034,$P$11,Y1034:BQ1034)</f>
        <v>0</v>
      </c>
      <c r="S1034" s="78">
        <f t="shared" ca="1" si="272"/>
        <v>0</v>
      </c>
      <c r="T1034" s="77">
        <f t="shared" ca="1" si="273"/>
        <v>0</v>
      </c>
      <c r="U1034" s="77">
        <f t="shared" ca="1" si="275"/>
        <v>0</v>
      </c>
      <c r="V1034" s="79">
        <f t="shared" ca="1" si="274"/>
        <v>0</v>
      </c>
      <c r="W1034" s="80"/>
      <c r="X1034" s="81">
        <f t="shared" si="259"/>
        <v>0</v>
      </c>
      <c r="Y1034" s="82"/>
      <c r="Z1034" s="80"/>
      <c r="AA1034" s="81">
        <f t="shared" si="260"/>
        <v>0</v>
      </c>
      <c r="AB1034" s="82"/>
      <c r="AC1034" s="80"/>
      <c r="AD1034" s="81">
        <f t="shared" si="261"/>
        <v>0</v>
      </c>
      <c r="AE1034" s="82"/>
      <c r="AF1034" s="80"/>
      <c r="AG1034" s="81">
        <f t="shared" si="262"/>
        <v>0</v>
      </c>
      <c r="AH1034" s="82"/>
      <c r="AI1034" s="80"/>
      <c r="AJ1034" s="81">
        <f t="shared" si="263"/>
        <v>0</v>
      </c>
      <c r="AK1034" s="82"/>
      <c r="AL1034" s="80"/>
      <c r="AM1034" s="81">
        <v>0</v>
      </c>
      <c r="AN1034" s="82"/>
      <c r="AO1034" s="80"/>
      <c r="AP1034" s="81">
        <v>0</v>
      </c>
      <c r="AQ1034" s="82"/>
      <c r="AR1034" s="80"/>
      <c r="AS1034" s="81">
        <f t="shared" si="264"/>
        <v>0</v>
      </c>
      <c r="AT1034" s="82"/>
      <c r="AU1034" s="80"/>
      <c r="AV1034" s="81">
        <f t="shared" si="265"/>
        <v>0</v>
      </c>
      <c r="AW1034" s="82"/>
      <c r="AX1034" s="80"/>
      <c r="AY1034" s="81">
        <f t="shared" si="266"/>
        <v>0</v>
      </c>
      <c r="AZ1034" s="82"/>
      <c r="BA1034" s="80"/>
      <c r="BB1034" s="81">
        <f t="shared" si="267"/>
        <v>0</v>
      </c>
      <c r="BC1034" s="82"/>
      <c r="BD1034" s="80"/>
      <c r="BE1034" s="81">
        <f t="shared" si="268"/>
        <v>0</v>
      </c>
      <c r="BF1034" s="82"/>
      <c r="BG1034" s="80"/>
      <c r="BH1034" s="81">
        <f t="shared" si="269"/>
        <v>0</v>
      </c>
      <c r="BI1034" s="82"/>
      <c r="BJ1034" s="80"/>
      <c r="BK1034" s="81">
        <f t="shared" si="270"/>
        <v>0</v>
      </c>
      <c r="BL1034" s="82"/>
      <c r="BM1034" s="80"/>
      <c r="BN1034" s="81">
        <f t="shared" si="271"/>
        <v>0</v>
      </c>
      <c r="BO1034" s="82"/>
    </row>
    <row r="1035" spans="1:67" ht="23.25" hidden="1" customHeight="1" thickBot="1">
      <c r="A1035" s="71">
        <v>86064</v>
      </c>
      <c r="B1035" s="71" t="s">
        <v>2242</v>
      </c>
      <c r="C1035" s="221" t="str">
        <f ca="1">IF(V1035&gt;0,IF($C$12=B1035,COUNT($C$12:C1034,1),""),"")</f>
        <v/>
      </c>
      <c r="D1035" s="221" t="str">
        <f ca="1">IF(V1035&gt;0,IF($D$12=B1035,COUNT($D$12:D1034,1),""),"")</f>
        <v/>
      </c>
      <c r="E1035" s="221" t="str">
        <f ca="1">IF(V1035&gt;0,IF($E$12=B1035,COUNT($E$12:E1034,1),""),"")</f>
        <v/>
      </c>
      <c r="F1035" s="221" t="str">
        <f ca="1">IF(V1035&gt;0,IF($F$12=B1035,COUNT($F$12:F1034,1),""),"")</f>
        <v/>
      </c>
      <c r="G1035" s="120" t="s">
        <v>1473</v>
      </c>
      <c r="H1035" s="115">
        <v>200809</v>
      </c>
      <c r="I1035" s="116" t="s">
        <v>944</v>
      </c>
      <c r="J1035" s="116" t="s">
        <v>153</v>
      </c>
      <c r="K1035" s="324">
        <v>8595000</v>
      </c>
      <c r="L1035" s="121">
        <v>422616</v>
      </c>
      <c r="M1035" s="117" t="s">
        <v>1352</v>
      </c>
      <c r="N1035" s="117" t="s">
        <v>153</v>
      </c>
      <c r="O1035" s="324">
        <v>4227000</v>
      </c>
      <c r="P1035" s="77">
        <f ca="1">SUMIF($W$12:BO1035,$P$11,W1035:BO1035)</f>
        <v>0</v>
      </c>
      <c r="Q1035" s="77">
        <f ca="1">SUMIF($W$12:BP1035,$P$11,X1035:BP1035)</f>
        <v>0</v>
      </c>
      <c r="R1035" s="77">
        <f ca="1">SUMIF($W$12:BQ1035,$P$11,Y1035:BQ1035)</f>
        <v>0</v>
      </c>
      <c r="S1035" s="78">
        <f t="shared" ca="1" si="272"/>
        <v>0</v>
      </c>
      <c r="T1035" s="77">
        <f t="shared" ca="1" si="273"/>
        <v>0</v>
      </c>
      <c r="U1035" s="77">
        <f t="shared" ca="1" si="275"/>
        <v>0</v>
      </c>
      <c r="V1035" s="79">
        <f t="shared" ca="1" si="274"/>
        <v>0</v>
      </c>
      <c r="W1035" s="80"/>
      <c r="X1035" s="81">
        <f t="shared" si="259"/>
        <v>0</v>
      </c>
      <c r="Y1035" s="82"/>
      <c r="Z1035" s="80"/>
      <c r="AA1035" s="81">
        <f t="shared" si="260"/>
        <v>0</v>
      </c>
      <c r="AB1035" s="82"/>
      <c r="AC1035" s="80"/>
      <c r="AD1035" s="81">
        <f t="shared" si="261"/>
        <v>0</v>
      </c>
      <c r="AE1035" s="82"/>
      <c r="AF1035" s="80"/>
      <c r="AG1035" s="81">
        <f t="shared" si="262"/>
        <v>0</v>
      </c>
      <c r="AH1035" s="82"/>
      <c r="AI1035" s="80"/>
      <c r="AJ1035" s="81">
        <f t="shared" si="263"/>
        <v>0</v>
      </c>
      <c r="AK1035" s="82"/>
      <c r="AL1035" s="80"/>
      <c r="AM1035" s="81">
        <v>0</v>
      </c>
      <c r="AN1035" s="82"/>
      <c r="AO1035" s="80"/>
      <c r="AP1035" s="81">
        <v>0</v>
      </c>
      <c r="AQ1035" s="82"/>
      <c r="AR1035" s="80"/>
      <c r="AS1035" s="81">
        <f t="shared" si="264"/>
        <v>0</v>
      </c>
      <c r="AT1035" s="82"/>
      <c r="AU1035" s="80"/>
      <c r="AV1035" s="81">
        <f t="shared" si="265"/>
        <v>0</v>
      </c>
      <c r="AW1035" s="82"/>
      <c r="AX1035" s="80"/>
      <c r="AY1035" s="81">
        <f t="shared" si="266"/>
        <v>0</v>
      </c>
      <c r="AZ1035" s="82"/>
      <c r="BA1035" s="80"/>
      <c r="BB1035" s="81">
        <f t="shared" si="267"/>
        <v>0</v>
      </c>
      <c r="BC1035" s="82"/>
      <c r="BD1035" s="80"/>
      <c r="BE1035" s="81">
        <f t="shared" si="268"/>
        <v>0</v>
      </c>
      <c r="BF1035" s="82"/>
      <c r="BG1035" s="80"/>
      <c r="BH1035" s="81">
        <f t="shared" si="269"/>
        <v>0</v>
      </c>
      <c r="BI1035" s="82"/>
      <c r="BJ1035" s="80"/>
      <c r="BK1035" s="81">
        <f t="shared" si="270"/>
        <v>0</v>
      </c>
      <c r="BL1035" s="82"/>
      <c r="BM1035" s="80"/>
      <c r="BN1035" s="81">
        <f t="shared" si="271"/>
        <v>0</v>
      </c>
      <c r="BO1035" s="82"/>
    </row>
    <row r="1036" spans="1:67" ht="23.25" hidden="1" customHeight="1" thickBot="1">
      <c r="A1036" s="71">
        <v>86065</v>
      </c>
      <c r="B1036" s="71" t="s">
        <v>2242</v>
      </c>
      <c r="C1036" s="221" t="str">
        <f ca="1">IF(V1036&gt;0,IF($C$12=B1036,COUNT($C$12:C1035,1),""),"")</f>
        <v/>
      </c>
      <c r="D1036" s="221" t="str">
        <f ca="1">IF(V1036&gt;0,IF($D$12=B1036,COUNT($D$12:D1035,1),""),"")</f>
        <v/>
      </c>
      <c r="E1036" s="221" t="str">
        <f ca="1">IF(V1036&gt;0,IF($E$12=B1036,COUNT($E$12:E1035,1),""),"")</f>
        <v/>
      </c>
      <c r="F1036" s="221" t="str">
        <f ca="1">IF(V1036&gt;0,IF($F$12=B1036,COUNT($F$12:F1035,1),""),"")</f>
        <v/>
      </c>
      <c r="G1036" s="120" t="s">
        <v>1474</v>
      </c>
      <c r="H1036" s="115">
        <v>200810</v>
      </c>
      <c r="I1036" s="116" t="s">
        <v>945</v>
      </c>
      <c r="J1036" s="116" t="s">
        <v>153</v>
      </c>
      <c r="K1036" s="324">
        <v>16605000</v>
      </c>
      <c r="L1036" s="121">
        <v>422617</v>
      </c>
      <c r="M1036" s="117" t="s">
        <v>1353</v>
      </c>
      <c r="N1036" s="117" t="s">
        <v>153</v>
      </c>
      <c r="O1036" s="324">
        <v>5316000</v>
      </c>
      <c r="P1036" s="77">
        <f ca="1">SUMIF($W$12:BO1036,$P$11,W1036:BO1036)</f>
        <v>0</v>
      </c>
      <c r="Q1036" s="77">
        <f ca="1">SUMIF($W$12:BP1036,$P$11,X1036:BP1036)</f>
        <v>0</v>
      </c>
      <c r="R1036" s="77">
        <f ca="1">SUMIF($W$12:BQ1036,$P$11,Y1036:BQ1036)</f>
        <v>0</v>
      </c>
      <c r="S1036" s="78">
        <f t="shared" ca="1" si="272"/>
        <v>0</v>
      </c>
      <c r="T1036" s="77">
        <f t="shared" ca="1" si="273"/>
        <v>0</v>
      </c>
      <c r="U1036" s="77">
        <f t="shared" ca="1" si="275"/>
        <v>0</v>
      </c>
      <c r="V1036" s="79">
        <f t="shared" ca="1" si="274"/>
        <v>0</v>
      </c>
      <c r="W1036" s="80"/>
      <c r="X1036" s="81">
        <f t="shared" si="259"/>
        <v>0</v>
      </c>
      <c r="Y1036" s="82"/>
      <c r="Z1036" s="80"/>
      <c r="AA1036" s="81">
        <f t="shared" si="260"/>
        <v>0</v>
      </c>
      <c r="AB1036" s="82"/>
      <c r="AC1036" s="80"/>
      <c r="AD1036" s="81">
        <f t="shared" si="261"/>
        <v>0</v>
      </c>
      <c r="AE1036" s="82"/>
      <c r="AF1036" s="80"/>
      <c r="AG1036" s="81">
        <f t="shared" si="262"/>
        <v>0</v>
      </c>
      <c r="AH1036" s="82"/>
      <c r="AI1036" s="80"/>
      <c r="AJ1036" s="81">
        <f t="shared" si="263"/>
        <v>0</v>
      </c>
      <c r="AK1036" s="82"/>
      <c r="AL1036" s="80"/>
      <c r="AM1036" s="81">
        <v>0</v>
      </c>
      <c r="AN1036" s="82"/>
      <c r="AO1036" s="80"/>
      <c r="AP1036" s="81">
        <v>0</v>
      </c>
      <c r="AQ1036" s="82"/>
      <c r="AR1036" s="80"/>
      <c r="AS1036" s="81">
        <f t="shared" si="264"/>
        <v>0</v>
      </c>
      <c r="AT1036" s="82"/>
      <c r="AU1036" s="80"/>
      <c r="AV1036" s="81">
        <f t="shared" si="265"/>
        <v>0</v>
      </c>
      <c r="AW1036" s="82"/>
      <c r="AX1036" s="80"/>
      <c r="AY1036" s="81">
        <f t="shared" si="266"/>
        <v>0</v>
      </c>
      <c r="AZ1036" s="82"/>
      <c r="BA1036" s="80"/>
      <c r="BB1036" s="81">
        <f t="shared" si="267"/>
        <v>0</v>
      </c>
      <c r="BC1036" s="82"/>
      <c r="BD1036" s="80"/>
      <c r="BE1036" s="81">
        <f t="shared" si="268"/>
        <v>0</v>
      </c>
      <c r="BF1036" s="82"/>
      <c r="BG1036" s="80"/>
      <c r="BH1036" s="81">
        <f t="shared" si="269"/>
        <v>0</v>
      </c>
      <c r="BI1036" s="82"/>
      <c r="BJ1036" s="80"/>
      <c r="BK1036" s="81">
        <f t="shared" si="270"/>
        <v>0</v>
      </c>
      <c r="BL1036" s="82"/>
      <c r="BM1036" s="80"/>
      <c r="BN1036" s="81">
        <f t="shared" si="271"/>
        <v>0</v>
      </c>
      <c r="BO1036" s="82"/>
    </row>
    <row r="1037" spans="1:67" ht="23.25" hidden="1" customHeight="1" thickBot="1">
      <c r="A1037" s="71">
        <v>86066</v>
      </c>
      <c r="B1037" s="71" t="s">
        <v>2242</v>
      </c>
      <c r="C1037" s="221" t="str">
        <f ca="1">IF(V1037&gt;0,IF($C$12=B1037,COUNT($C$12:C1036,1),""),"")</f>
        <v/>
      </c>
      <c r="D1037" s="221" t="str">
        <f ca="1">IF(V1037&gt;0,IF($D$12=B1037,COUNT($D$12:D1036,1),""),"")</f>
        <v/>
      </c>
      <c r="E1037" s="221" t="str">
        <f ca="1">IF(V1037&gt;0,IF($E$12=B1037,COUNT($E$12:E1036,1),""),"")</f>
        <v/>
      </c>
      <c r="F1037" s="221" t="str">
        <f ca="1">IF(V1037&gt;0,IF($F$12=B1037,COUNT($F$12:F1036,1),""),"")</f>
        <v/>
      </c>
      <c r="G1037" s="120" t="s">
        <v>1475</v>
      </c>
      <c r="H1037" s="115">
        <v>200811</v>
      </c>
      <c r="I1037" s="116" t="s">
        <v>946</v>
      </c>
      <c r="J1037" s="116" t="s">
        <v>153</v>
      </c>
      <c r="K1037" s="324">
        <v>21060000</v>
      </c>
      <c r="L1037" s="121">
        <v>422618</v>
      </c>
      <c r="M1037" s="117" t="s">
        <v>1354</v>
      </c>
      <c r="N1037" s="117" t="s">
        <v>153</v>
      </c>
      <c r="O1037" s="324">
        <v>6741000</v>
      </c>
      <c r="P1037" s="77">
        <f ca="1">SUMIF($W$12:BO1037,$P$11,W1037:BO1037)</f>
        <v>0</v>
      </c>
      <c r="Q1037" s="77">
        <f ca="1">SUMIF($W$12:BP1037,$P$11,X1037:BP1037)</f>
        <v>0</v>
      </c>
      <c r="R1037" s="77">
        <f ca="1">SUMIF($W$12:BQ1037,$P$11,Y1037:BQ1037)</f>
        <v>0</v>
      </c>
      <c r="S1037" s="78">
        <f t="shared" ca="1" si="272"/>
        <v>0</v>
      </c>
      <c r="T1037" s="77">
        <f t="shared" ca="1" si="273"/>
        <v>0</v>
      </c>
      <c r="U1037" s="77">
        <f t="shared" ca="1" si="275"/>
        <v>0</v>
      </c>
      <c r="V1037" s="79">
        <f t="shared" ca="1" si="274"/>
        <v>0</v>
      </c>
      <c r="W1037" s="80"/>
      <c r="X1037" s="81">
        <f t="shared" si="259"/>
        <v>0</v>
      </c>
      <c r="Y1037" s="82"/>
      <c r="Z1037" s="80"/>
      <c r="AA1037" s="81">
        <f t="shared" si="260"/>
        <v>0</v>
      </c>
      <c r="AB1037" s="82"/>
      <c r="AC1037" s="80"/>
      <c r="AD1037" s="81">
        <f t="shared" si="261"/>
        <v>0</v>
      </c>
      <c r="AE1037" s="82"/>
      <c r="AF1037" s="80"/>
      <c r="AG1037" s="81">
        <f t="shared" si="262"/>
        <v>0</v>
      </c>
      <c r="AH1037" s="82"/>
      <c r="AI1037" s="80"/>
      <c r="AJ1037" s="81">
        <f t="shared" si="263"/>
        <v>0</v>
      </c>
      <c r="AK1037" s="82"/>
      <c r="AL1037" s="80"/>
      <c r="AM1037" s="81">
        <v>0</v>
      </c>
      <c r="AN1037" s="82"/>
      <c r="AO1037" s="80"/>
      <c r="AP1037" s="81">
        <v>0</v>
      </c>
      <c r="AQ1037" s="82"/>
      <c r="AR1037" s="80"/>
      <c r="AS1037" s="81">
        <f t="shared" si="264"/>
        <v>0</v>
      </c>
      <c r="AT1037" s="82"/>
      <c r="AU1037" s="80"/>
      <c r="AV1037" s="81">
        <f t="shared" si="265"/>
        <v>0</v>
      </c>
      <c r="AW1037" s="82"/>
      <c r="AX1037" s="80"/>
      <c r="AY1037" s="81">
        <f t="shared" si="266"/>
        <v>0</v>
      </c>
      <c r="AZ1037" s="82"/>
      <c r="BA1037" s="80"/>
      <c r="BB1037" s="81">
        <f t="shared" si="267"/>
        <v>0</v>
      </c>
      <c r="BC1037" s="82"/>
      <c r="BD1037" s="80"/>
      <c r="BE1037" s="81">
        <f t="shared" si="268"/>
        <v>0</v>
      </c>
      <c r="BF1037" s="82"/>
      <c r="BG1037" s="80"/>
      <c r="BH1037" s="81">
        <f t="shared" si="269"/>
        <v>0</v>
      </c>
      <c r="BI1037" s="82"/>
      <c r="BJ1037" s="80"/>
      <c r="BK1037" s="81">
        <f t="shared" si="270"/>
        <v>0</v>
      </c>
      <c r="BL1037" s="82"/>
      <c r="BM1037" s="80"/>
      <c r="BN1037" s="81">
        <f t="shared" si="271"/>
        <v>0</v>
      </c>
      <c r="BO1037" s="82"/>
    </row>
    <row r="1038" spans="1:67" ht="23.25" hidden="1" customHeight="1" thickBot="1">
      <c r="A1038" s="71">
        <v>86067</v>
      </c>
      <c r="B1038" s="71" t="s">
        <v>2242</v>
      </c>
      <c r="C1038" s="221" t="str">
        <f ca="1">IF(V1038&gt;0,IF($C$12=B1038,COUNT($C$12:C1037,1),""),"")</f>
        <v/>
      </c>
      <c r="D1038" s="221" t="str">
        <f ca="1">IF(V1038&gt;0,IF($D$12=B1038,COUNT($D$12:D1037,1),""),"")</f>
        <v/>
      </c>
      <c r="E1038" s="221" t="str">
        <f ca="1">IF(V1038&gt;0,IF($E$12=B1038,COUNT($E$12:E1037,1),""),"")</f>
        <v/>
      </c>
      <c r="F1038" s="221" t="str">
        <f ca="1">IF(V1038&gt;0,IF($F$12=B1038,COUNT($F$12:F1037,1),""),"")</f>
        <v/>
      </c>
      <c r="G1038" s="120" t="s">
        <v>1476</v>
      </c>
      <c r="H1038" s="115">
        <v>200812</v>
      </c>
      <c r="I1038" s="116" t="s">
        <v>947</v>
      </c>
      <c r="J1038" s="116" t="s">
        <v>153</v>
      </c>
      <c r="K1038" s="324">
        <v>30915000</v>
      </c>
      <c r="L1038" s="121">
        <v>422619</v>
      </c>
      <c r="M1038" s="117" t="s">
        <v>1355</v>
      </c>
      <c r="N1038" s="117" t="s">
        <v>153</v>
      </c>
      <c r="O1038" s="324">
        <v>8148000</v>
      </c>
      <c r="P1038" s="77">
        <f ca="1">SUMIF($W$12:BO1038,$P$11,W1038:BO1038)</f>
        <v>0</v>
      </c>
      <c r="Q1038" s="77">
        <f ca="1">SUMIF($W$12:BP1038,$P$11,X1038:BP1038)</f>
        <v>0</v>
      </c>
      <c r="R1038" s="77">
        <f ca="1">SUMIF($W$12:BQ1038,$P$11,Y1038:BQ1038)</f>
        <v>0</v>
      </c>
      <c r="S1038" s="78">
        <f t="shared" ca="1" si="272"/>
        <v>0</v>
      </c>
      <c r="T1038" s="77">
        <f t="shared" ca="1" si="273"/>
        <v>0</v>
      </c>
      <c r="U1038" s="77">
        <f t="shared" ca="1" si="275"/>
        <v>0</v>
      </c>
      <c r="V1038" s="79">
        <f t="shared" ca="1" si="274"/>
        <v>0</v>
      </c>
      <c r="W1038" s="80"/>
      <c r="X1038" s="81">
        <f t="shared" ref="X1038:X1101" si="276">W1038</f>
        <v>0</v>
      </c>
      <c r="Y1038" s="82"/>
      <c r="Z1038" s="80"/>
      <c r="AA1038" s="81">
        <f t="shared" ref="AA1038:AA1101" si="277">Z1038</f>
        <v>0</v>
      </c>
      <c r="AB1038" s="82"/>
      <c r="AC1038" s="80"/>
      <c r="AD1038" s="81">
        <f t="shared" ref="AD1038:AD1101" si="278">AC1038</f>
        <v>0</v>
      </c>
      <c r="AE1038" s="82"/>
      <c r="AF1038" s="80"/>
      <c r="AG1038" s="81">
        <f t="shared" ref="AG1038:AG1101" si="279">AF1038</f>
        <v>0</v>
      </c>
      <c r="AH1038" s="82"/>
      <c r="AI1038" s="80"/>
      <c r="AJ1038" s="81">
        <f t="shared" ref="AJ1038:AJ1101" si="280">AI1038</f>
        <v>0</v>
      </c>
      <c r="AK1038" s="82"/>
      <c r="AL1038" s="80"/>
      <c r="AM1038" s="81">
        <v>0</v>
      </c>
      <c r="AN1038" s="82"/>
      <c r="AO1038" s="80"/>
      <c r="AP1038" s="81">
        <v>0</v>
      </c>
      <c r="AQ1038" s="82"/>
      <c r="AR1038" s="80"/>
      <c r="AS1038" s="81">
        <f t="shared" ref="AS1038:AS1101" si="281">AR1038</f>
        <v>0</v>
      </c>
      <c r="AT1038" s="82"/>
      <c r="AU1038" s="80"/>
      <c r="AV1038" s="81">
        <f t="shared" ref="AV1038:AV1101" si="282">AU1038</f>
        <v>0</v>
      </c>
      <c r="AW1038" s="82"/>
      <c r="AX1038" s="80"/>
      <c r="AY1038" s="81">
        <f t="shared" ref="AY1038:AY1101" si="283">AX1038</f>
        <v>0</v>
      </c>
      <c r="AZ1038" s="82"/>
      <c r="BA1038" s="80"/>
      <c r="BB1038" s="81">
        <f t="shared" ref="BB1038:BB1101" si="284">BA1038</f>
        <v>0</v>
      </c>
      <c r="BC1038" s="82"/>
      <c r="BD1038" s="80"/>
      <c r="BE1038" s="81">
        <f t="shared" ref="BE1038:BE1101" si="285">BD1038</f>
        <v>0</v>
      </c>
      <c r="BF1038" s="82"/>
      <c r="BG1038" s="80"/>
      <c r="BH1038" s="81">
        <f t="shared" ref="BH1038:BH1101" si="286">BG1038</f>
        <v>0</v>
      </c>
      <c r="BI1038" s="82"/>
      <c r="BJ1038" s="80"/>
      <c r="BK1038" s="81">
        <f t="shared" ref="BK1038:BK1101" si="287">BJ1038</f>
        <v>0</v>
      </c>
      <c r="BL1038" s="82"/>
      <c r="BM1038" s="80"/>
      <c r="BN1038" s="81">
        <f t="shared" ref="BN1038:BN1101" si="288">BM1038</f>
        <v>0</v>
      </c>
      <c r="BO1038" s="82"/>
    </row>
    <row r="1039" spans="1:67" ht="23.25" hidden="1" customHeight="1" thickBot="1">
      <c r="A1039" s="71">
        <v>86068</v>
      </c>
      <c r="B1039" s="71" t="s">
        <v>2242</v>
      </c>
      <c r="C1039" s="221" t="str">
        <f ca="1">IF(V1039&gt;0,IF($C$12=B1039,COUNT($C$12:C1038,1),""),"")</f>
        <v/>
      </c>
      <c r="D1039" s="221" t="str">
        <f ca="1">IF(V1039&gt;0,IF($D$12=B1039,COUNT($D$12:D1038,1),""),"")</f>
        <v/>
      </c>
      <c r="E1039" s="221" t="str">
        <f ca="1">IF(V1039&gt;0,IF($E$12=B1039,COUNT($E$12:E1038,1),""),"")</f>
        <v/>
      </c>
      <c r="F1039" s="221" t="str">
        <f ca="1">IF(V1039&gt;0,IF($F$12=B1039,COUNT($F$12:F1038,1),""),"")</f>
        <v/>
      </c>
      <c r="G1039" s="120">
        <v>662000100</v>
      </c>
      <c r="H1039" s="115">
        <v>200813</v>
      </c>
      <c r="I1039" s="116" t="s">
        <v>948</v>
      </c>
      <c r="J1039" s="116" t="s">
        <v>153</v>
      </c>
      <c r="K1039" s="324">
        <v>19125000</v>
      </c>
      <c r="L1039" s="121">
        <v>421512</v>
      </c>
      <c r="M1039" s="117" t="s">
        <v>1270</v>
      </c>
      <c r="N1039" s="117" t="s">
        <v>153</v>
      </c>
      <c r="O1039" s="324">
        <v>3514000</v>
      </c>
      <c r="P1039" s="77">
        <f ca="1">SUMIF($W$12:BO1039,$P$11,W1039:BO1039)</f>
        <v>0</v>
      </c>
      <c r="Q1039" s="77">
        <f ca="1">SUMIF($W$12:BP1039,$P$11,X1039:BP1039)</f>
        <v>0</v>
      </c>
      <c r="R1039" s="77">
        <f ca="1">SUMIF($W$12:BQ1039,$P$11,Y1039:BQ1039)</f>
        <v>0</v>
      </c>
      <c r="S1039" s="78">
        <f t="shared" ca="1" si="272"/>
        <v>0</v>
      </c>
      <c r="T1039" s="77">
        <f t="shared" ca="1" si="273"/>
        <v>0</v>
      </c>
      <c r="U1039" s="77">
        <f t="shared" ca="1" si="275"/>
        <v>0</v>
      </c>
      <c r="V1039" s="79">
        <f t="shared" ca="1" si="274"/>
        <v>0</v>
      </c>
      <c r="W1039" s="80"/>
      <c r="X1039" s="81">
        <f t="shared" si="276"/>
        <v>0</v>
      </c>
      <c r="Y1039" s="82"/>
      <c r="Z1039" s="80"/>
      <c r="AA1039" s="81">
        <f t="shared" si="277"/>
        <v>0</v>
      </c>
      <c r="AB1039" s="82"/>
      <c r="AC1039" s="80"/>
      <c r="AD1039" s="81">
        <f t="shared" si="278"/>
        <v>0</v>
      </c>
      <c r="AE1039" s="82"/>
      <c r="AF1039" s="80"/>
      <c r="AG1039" s="81">
        <f t="shared" si="279"/>
        <v>0</v>
      </c>
      <c r="AH1039" s="82"/>
      <c r="AI1039" s="80"/>
      <c r="AJ1039" s="81">
        <f t="shared" si="280"/>
        <v>0</v>
      </c>
      <c r="AK1039" s="82"/>
      <c r="AL1039" s="80"/>
      <c r="AM1039" s="81">
        <v>0</v>
      </c>
      <c r="AN1039" s="82"/>
      <c r="AO1039" s="80"/>
      <c r="AP1039" s="81">
        <v>0</v>
      </c>
      <c r="AQ1039" s="82"/>
      <c r="AR1039" s="80"/>
      <c r="AS1039" s="81">
        <f t="shared" si="281"/>
        <v>0</v>
      </c>
      <c r="AT1039" s="82"/>
      <c r="AU1039" s="80"/>
      <c r="AV1039" s="81">
        <f t="shared" si="282"/>
        <v>0</v>
      </c>
      <c r="AW1039" s="82"/>
      <c r="AX1039" s="80"/>
      <c r="AY1039" s="81">
        <f t="shared" si="283"/>
        <v>0</v>
      </c>
      <c r="AZ1039" s="82"/>
      <c r="BA1039" s="80"/>
      <c r="BB1039" s="81">
        <f t="shared" si="284"/>
        <v>0</v>
      </c>
      <c r="BC1039" s="82"/>
      <c r="BD1039" s="80"/>
      <c r="BE1039" s="81">
        <f t="shared" si="285"/>
        <v>0</v>
      </c>
      <c r="BF1039" s="82"/>
      <c r="BG1039" s="80"/>
      <c r="BH1039" s="81">
        <f t="shared" si="286"/>
        <v>0</v>
      </c>
      <c r="BI1039" s="82"/>
      <c r="BJ1039" s="80"/>
      <c r="BK1039" s="81">
        <f t="shared" si="287"/>
        <v>0</v>
      </c>
      <c r="BL1039" s="82"/>
      <c r="BM1039" s="80"/>
      <c r="BN1039" s="81">
        <f t="shared" si="288"/>
        <v>0</v>
      </c>
      <c r="BO1039" s="82"/>
    </row>
    <row r="1040" spans="1:67" ht="40.5" hidden="1" customHeight="1" thickBot="1">
      <c r="A1040" s="71">
        <v>86069</v>
      </c>
      <c r="B1040" s="71" t="s">
        <v>2242</v>
      </c>
      <c r="C1040" s="221" t="str">
        <f ca="1">IF(V1040&gt;0,IF($C$12=B1040,COUNT($C$12:C1039,1),""),"")</f>
        <v/>
      </c>
      <c r="D1040" s="221" t="str">
        <f ca="1">IF(V1040&gt;0,IF($D$12=B1040,COUNT($D$12:D1039,1),""),"")</f>
        <v/>
      </c>
      <c r="E1040" s="221" t="str">
        <f ca="1">IF(V1040&gt;0,IF($E$12=B1040,COUNT($E$12:E1039,1),""),"")</f>
        <v/>
      </c>
      <c r="F1040" s="221" t="str">
        <f ca="1">IF(V1040&gt;0,IF($F$12=B1040,COUNT($F$12:F1039,1),""),"")</f>
        <v/>
      </c>
      <c r="G1040" s="120"/>
      <c r="H1040" s="115">
        <v>200814</v>
      </c>
      <c r="I1040" s="116" t="s">
        <v>949</v>
      </c>
      <c r="J1040" s="116" t="s">
        <v>153</v>
      </c>
      <c r="K1040" s="324">
        <v>18900000</v>
      </c>
      <c r="L1040" s="121">
        <v>422616</v>
      </c>
      <c r="M1040" s="117" t="s">
        <v>1352</v>
      </c>
      <c r="N1040" s="117" t="s">
        <v>153</v>
      </c>
      <c r="O1040" s="324">
        <v>4227000</v>
      </c>
      <c r="P1040" s="77">
        <f ca="1">SUMIF($W$12:BO1040,$P$11,W1040:BO1040)</f>
        <v>0</v>
      </c>
      <c r="Q1040" s="77">
        <f ca="1">SUMIF($W$12:BP1040,$P$11,X1040:BP1040)</f>
        <v>0</v>
      </c>
      <c r="R1040" s="77">
        <f ca="1">SUMIF($W$12:BQ1040,$P$11,Y1040:BQ1040)</f>
        <v>0</v>
      </c>
      <c r="S1040" s="78">
        <f t="shared" ca="1" si="272"/>
        <v>0</v>
      </c>
      <c r="T1040" s="77">
        <f t="shared" ca="1" si="273"/>
        <v>0</v>
      </c>
      <c r="U1040" s="77">
        <f t="shared" ca="1" si="275"/>
        <v>0</v>
      </c>
      <c r="V1040" s="79">
        <f t="shared" ca="1" si="274"/>
        <v>0</v>
      </c>
      <c r="W1040" s="80"/>
      <c r="X1040" s="81">
        <f t="shared" si="276"/>
        <v>0</v>
      </c>
      <c r="Y1040" s="82"/>
      <c r="Z1040" s="80"/>
      <c r="AA1040" s="81">
        <f t="shared" si="277"/>
        <v>0</v>
      </c>
      <c r="AB1040" s="82"/>
      <c r="AC1040" s="80"/>
      <c r="AD1040" s="81">
        <f t="shared" si="278"/>
        <v>0</v>
      </c>
      <c r="AE1040" s="82"/>
      <c r="AF1040" s="80"/>
      <c r="AG1040" s="81">
        <f t="shared" si="279"/>
        <v>0</v>
      </c>
      <c r="AH1040" s="82"/>
      <c r="AI1040" s="80"/>
      <c r="AJ1040" s="81">
        <f t="shared" si="280"/>
        <v>0</v>
      </c>
      <c r="AK1040" s="82"/>
      <c r="AL1040" s="80"/>
      <c r="AM1040" s="81">
        <v>0</v>
      </c>
      <c r="AN1040" s="82"/>
      <c r="AO1040" s="80"/>
      <c r="AP1040" s="81">
        <v>0</v>
      </c>
      <c r="AQ1040" s="82"/>
      <c r="AR1040" s="80"/>
      <c r="AS1040" s="81">
        <f t="shared" si="281"/>
        <v>0</v>
      </c>
      <c r="AT1040" s="82"/>
      <c r="AU1040" s="80"/>
      <c r="AV1040" s="81">
        <f t="shared" si="282"/>
        <v>0</v>
      </c>
      <c r="AW1040" s="82"/>
      <c r="AX1040" s="80"/>
      <c r="AY1040" s="81">
        <f t="shared" si="283"/>
        <v>0</v>
      </c>
      <c r="AZ1040" s="82"/>
      <c r="BA1040" s="80"/>
      <c r="BB1040" s="81">
        <f t="shared" si="284"/>
        <v>0</v>
      </c>
      <c r="BC1040" s="82"/>
      <c r="BD1040" s="80"/>
      <c r="BE1040" s="81">
        <f t="shared" si="285"/>
        <v>0</v>
      </c>
      <c r="BF1040" s="82"/>
      <c r="BG1040" s="80"/>
      <c r="BH1040" s="81">
        <f t="shared" si="286"/>
        <v>0</v>
      </c>
      <c r="BI1040" s="82"/>
      <c r="BJ1040" s="80"/>
      <c r="BK1040" s="81">
        <f t="shared" si="287"/>
        <v>0</v>
      </c>
      <c r="BL1040" s="82"/>
      <c r="BM1040" s="80"/>
      <c r="BN1040" s="81">
        <f t="shared" si="288"/>
        <v>0</v>
      </c>
      <c r="BO1040" s="82"/>
    </row>
    <row r="1041" spans="1:67" ht="40.5" hidden="1" customHeight="1" thickBot="1">
      <c r="A1041" s="71">
        <v>86070</v>
      </c>
      <c r="B1041" s="71" t="s">
        <v>2242</v>
      </c>
      <c r="C1041" s="221" t="str">
        <f ca="1">IF(V1041&gt;0,IF($C$12=B1041,COUNT($C$12:C1040,1),""),"")</f>
        <v/>
      </c>
      <c r="D1041" s="221" t="str">
        <f ca="1">IF(V1041&gt;0,IF($D$12=B1041,COUNT($D$12:D1040,1),""),"")</f>
        <v/>
      </c>
      <c r="E1041" s="221" t="str">
        <f ca="1">IF(V1041&gt;0,IF($E$12=B1041,COUNT($E$12:E1040,1),""),"")</f>
        <v/>
      </c>
      <c r="F1041" s="221" t="str">
        <f ca="1">IF(V1041&gt;0,IF($F$12=B1041,COUNT($F$12:F1040,1),""),"")</f>
        <v/>
      </c>
      <c r="G1041" s="120"/>
      <c r="H1041" s="115">
        <v>200815</v>
      </c>
      <c r="I1041" s="116" t="s">
        <v>950</v>
      </c>
      <c r="J1041" s="116" t="s">
        <v>153</v>
      </c>
      <c r="K1041" s="324">
        <v>34992000</v>
      </c>
      <c r="L1041" s="121">
        <v>422617</v>
      </c>
      <c r="M1041" s="117" t="s">
        <v>1353</v>
      </c>
      <c r="N1041" s="117" t="s">
        <v>153</v>
      </c>
      <c r="O1041" s="324">
        <v>5316000</v>
      </c>
      <c r="P1041" s="77">
        <f ca="1">SUMIF($W$12:BO1041,$P$11,W1041:BO1041)</f>
        <v>0</v>
      </c>
      <c r="Q1041" s="77">
        <f ca="1">SUMIF($W$12:BP1041,$P$11,X1041:BP1041)</f>
        <v>0</v>
      </c>
      <c r="R1041" s="77">
        <f ca="1">SUMIF($W$12:BQ1041,$P$11,Y1041:BQ1041)</f>
        <v>0</v>
      </c>
      <c r="S1041" s="78">
        <f t="shared" ca="1" si="272"/>
        <v>0</v>
      </c>
      <c r="T1041" s="77">
        <f t="shared" ca="1" si="273"/>
        <v>0</v>
      </c>
      <c r="U1041" s="77">
        <f t="shared" ca="1" si="275"/>
        <v>0</v>
      </c>
      <c r="V1041" s="79">
        <f t="shared" ca="1" si="274"/>
        <v>0</v>
      </c>
      <c r="W1041" s="80"/>
      <c r="X1041" s="81">
        <f t="shared" si="276"/>
        <v>0</v>
      </c>
      <c r="Y1041" s="82"/>
      <c r="Z1041" s="80"/>
      <c r="AA1041" s="81">
        <f t="shared" si="277"/>
        <v>0</v>
      </c>
      <c r="AB1041" s="82"/>
      <c r="AC1041" s="80"/>
      <c r="AD1041" s="81">
        <f t="shared" si="278"/>
        <v>0</v>
      </c>
      <c r="AE1041" s="82"/>
      <c r="AF1041" s="80"/>
      <c r="AG1041" s="81">
        <f t="shared" si="279"/>
        <v>0</v>
      </c>
      <c r="AH1041" s="82"/>
      <c r="AI1041" s="80"/>
      <c r="AJ1041" s="81">
        <f t="shared" si="280"/>
        <v>0</v>
      </c>
      <c r="AK1041" s="82"/>
      <c r="AL1041" s="80"/>
      <c r="AM1041" s="81">
        <v>0</v>
      </c>
      <c r="AN1041" s="82"/>
      <c r="AO1041" s="80"/>
      <c r="AP1041" s="81">
        <v>0</v>
      </c>
      <c r="AQ1041" s="82"/>
      <c r="AR1041" s="80"/>
      <c r="AS1041" s="81">
        <f t="shared" si="281"/>
        <v>0</v>
      </c>
      <c r="AT1041" s="82"/>
      <c r="AU1041" s="80"/>
      <c r="AV1041" s="81">
        <f t="shared" si="282"/>
        <v>0</v>
      </c>
      <c r="AW1041" s="82"/>
      <c r="AX1041" s="80"/>
      <c r="AY1041" s="81">
        <f t="shared" si="283"/>
        <v>0</v>
      </c>
      <c r="AZ1041" s="82"/>
      <c r="BA1041" s="80"/>
      <c r="BB1041" s="81">
        <f t="shared" si="284"/>
        <v>0</v>
      </c>
      <c r="BC1041" s="82"/>
      <c r="BD1041" s="80"/>
      <c r="BE1041" s="81">
        <f t="shared" si="285"/>
        <v>0</v>
      </c>
      <c r="BF1041" s="82"/>
      <c r="BG1041" s="80"/>
      <c r="BH1041" s="81">
        <f t="shared" si="286"/>
        <v>0</v>
      </c>
      <c r="BI1041" s="82"/>
      <c r="BJ1041" s="80"/>
      <c r="BK1041" s="81">
        <f t="shared" si="287"/>
        <v>0</v>
      </c>
      <c r="BL1041" s="82"/>
      <c r="BM1041" s="80"/>
      <c r="BN1041" s="81">
        <f t="shared" si="288"/>
        <v>0</v>
      </c>
      <c r="BO1041" s="82"/>
    </row>
    <row r="1042" spans="1:67" ht="40.5" hidden="1" customHeight="1" thickBot="1">
      <c r="A1042" s="71">
        <v>86071</v>
      </c>
      <c r="B1042" s="71" t="s">
        <v>2242</v>
      </c>
      <c r="C1042" s="221" t="str">
        <f ca="1">IF(V1042&gt;0,IF($C$12=B1042,COUNT($C$12:C1041,1),""),"")</f>
        <v/>
      </c>
      <c r="D1042" s="221" t="str">
        <f ca="1">IF(V1042&gt;0,IF($D$12=B1042,COUNT($D$12:D1041,1),""),"")</f>
        <v/>
      </c>
      <c r="E1042" s="221" t="str">
        <f ca="1">IF(V1042&gt;0,IF($E$12=B1042,COUNT($E$12:E1041,1),""),"")</f>
        <v/>
      </c>
      <c r="F1042" s="221" t="str">
        <f ca="1">IF(V1042&gt;0,IF($F$12=B1042,COUNT($F$12:F1041,1),""),"")</f>
        <v/>
      </c>
      <c r="G1042" s="120"/>
      <c r="H1042" s="115">
        <v>200816</v>
      </c>
      <c r="I1042" s="116" t="s">
        <v>951</v>
      </c>
      <c r="J1042" s="116" t="s">
        <v>153</v>
      </c>
      <c r="K1042" s="324">
        <v>42300000</v>
      </c>
      <c r="L1042" s="121">
        <v>422618</v>
      </c>
      <c r="M1042" s="117" t="s">
        <v>1354</v>
      </c>
      <c r="N1042" s="117" t="s">
        <v>153</v>
      </c>
      <c r="O1042" s="324">
        <v>6741000</v>
      </c>
      <c r="P1042" s="77">
        <f ca="1">SUMIF($W$12:BO1042,$P$11,W1042:BO1042)</f>
        <v>0</v>
      </c>
      <c r="Q1042" s="77">
        <f ca="1">SUMIF($W$12:BP1042,$P$11,X1042:BP1042)</f>
        <v>0</v>
      </c>
      <c r="R1042" s="77">
        <f ca="1">SUMIF($W$12:BQ1042,$P$11,Y1042:BQ1042)</f>
        <v>0</v>
      </c>
      <c r="S1042" s="78">
        <f t="shared" ca="1" si="272"/>
        <v>0</v>
      </c>
      <c r="T1042" s="77">
        <f t="shared" ca="1" si="273"/>
        <v>0</v>
      </c>
      <c r="U1042" s="77">
        <f t="shared" ca="1" si="275"/>
        <v>0</v>
      </c>
      <c r="V1042" s="79">
        <f t="shared" ca="1" si="274"/>
        <v>0</v>
      </c>
      <c r="W1042" s="80"/>
      <c r="X1042" s="81">
        <f t="shared" si="276"/>
        <v>0</v>
      </c>
      <c r="Y1042" s="82"/>
      <c r="Z1042" s="80"/>
      <c r="AA1042" s="81">
        <f t="shared" si="277"/>
        <v>0</v>
      </c>
      <c r="AB1042" s="82"/>
      <c r="AC1042" s="80"/>
      <c r="AD1042" s="81">
        <f t="shared" si="278"/>
        <v>0</v>
      </c>
      <c r="AE1042" s="82"/>
      <c r="AF1042" s="80"/>
      <c r="AG1042" s="81">
        <f t="shared" si="279"/>
        <v>0</v>
      </c>
      <c r="AH1042" s="82"/>
      <c r="AI1042" s="80"/>
      <c r="AJ1042" s="81">
        <f t="shared" si="280"/>
        <v>0</v>
      </c>
      <c r="AK1042" s="82"/>
      <c r="AL1042" s="80"/>
      <c r="AM1042" s="81">
        <v>0</v>
      </c>
      <c r="AN1042" s="82"/>
      <c r="AO1042" s="80"/>
      <c r="AP1042" s="81">
        <v>0</v>
      </c>
      <c r="AQ1042" s="82"/>
      <c r="AR1042" s="80"/>
      <c r="AS1042" s="81">
        <f t="shared" si="281"/>
        <v>0</v>
      </c>
      <c r="AT1042" s="82"/>
      <c r="AU1042" s="80"/>
      <c r="AV1042" s="81">
        <f t="shared" si="282"/>
        <v>0</v>
      </c>
      <c r="AW1042" s="82"/>
      <c r="AX1042" s="80"/>
      <c r="AY1042" s="81">
        <f t="shared" si="283"/>
        <v>0</v>
      </c>
      <c r="AZ1042" s="82"/>
      <c r="BA1042" s="80"/>
      <c r="BB1042" s="81">
        <f t="shared" si="284"/>
        <v>0</v>
      </c>
      <c r="BC1042" s="82"/>
      <c r="BD1042" s="80"/>
      <c r="BE1042" s="81">
        <f t="shared" si="285"/>
        <v>0</v>
      </c>
      <c r="BF1042" s="82"/>
      <c r="BG1042" s="80"/>
      <c r="BH1042" s="81">
        <f t="shared" si="286"/>
        <v>0</v>
      </c>
      <c r="BI1042" s="82"/>
      <c r="BJ1042" s="80"/>
      <c r="BK1042" s="81">
        <f t="shared" si="287"/>
        <v>0</v>
      </c>
      <c r="BL1042" s="82"/>
      <c r="BM1042" s="80"/>
      <c r="BN1042" s="81">
        <f t="shared" si="288"/>
        <v>0</v>
      </c>
      <c r="BO1042" s="82"/>
    </row>
    <row r="1043" spans="1:67" ht="40.5" hidden="1" customHeight="1" thickBot="1">
      <c r="A1043" s="71">
        <v>86072</v>
      </c>
      <c r="B1043" s="71" t="s">
        <v>2242</v>
      </c>
      <c r="C1043" s="221" t="str">
        <f ca="1">IF(V1043&gt;0,IF($C$12=B1043,COUNT($C$12:C1042,1),""),"")</f>
        <v/>
      </c>
      <c r="D1043" s="221" t="str">
        <f ca="1">IF(V1043&gt;0,IF($D$12=B1043,COUNT($D$12:D1042,1),""),"")</f>
        <v/>
      </c>
      <c r="E1043" s="221" t="str">
        <f ca="1">IF(V1043&gt;0,IF($E$12=B1043,COUNT($E$12:E1042,1),""),"")</f>
        <v/>
      </c>
      <c r="F1043" s="221" t="str">
        <f ca="1">IF(V1043&gt;0,IF($F$12=B1043,COUNT($F$12:F1042,1),""),"")</f>
        <v/>
      </c>
      <c r="G1043" s="120"/>
      <c r="H1043" s="115">
        <v>200817</v>
      </c>
      <c r="I1043" s="116" t="s">
        <v>952</v>
      </c>
      <c r="J1043" s="116" t="s">
        <v>153</v>
      </c>
      <c r="K1043" s="324">
        <v>49500000</v>
      </c>
      <c r="L1043" s="121">
        <v>422619</v>
      </c>
      <c r="M1043" s="117" t="s">
        <v>1355</v>
      </c>
      <c r="N1043" s="117" t="s">
        <v>153</v>
      </c>
      <c r="O1043" s="324">
        <v>8148000</v>
      </c>
      <c r="P1043" s="77">
        <f ca="1">SUMIF($W$12:BO1043,$P$11,W1043:BO1043)</f>
        <v>0</v>
      </c>
      <c r="Q1043" s="77">
        <f ca="1">SUMIF($W$12:BP1043,$P$11,X1043:BP1043)</f>
        <v>0</v>
      </c>
      <c r="R1043" s="77">
        <f ca="1">SUMIF($W$12:BQ1043,$P$11,Y1043:BQ1043)</f>
        <v>0</v>
      </c>
      <c r="S1043" s="78">
        <f t="shared" ca="1" si="272"/>
        <v>0</v>
      </c>
      <c r="T1043" s="77">
        <f t="shared" ca="1" si="273"/>
        <v>0</v>
      </c>
      <c r="U1043" s="77">
        <f t="shared" ca="1" si="275"/>
        <v>0</v>
      </c>
      <c r="V1043" s="79">
        <f t="shared" ca="1" si="274"/>
        <v>0</v>
      </c>
      <c r="W1043" s="80"/>
      <c r="X1043" s="81">
        <f t="shared" si="276"/>
        <v>0</v>
      </c>
      <c r="Y1043" s="82"/>
      <c r="Z1043" s="80"/>
      <c r="AA1043" s="81">
        <f t="shared" si="277"/>
        <v>0</v>
      </c>
      <c r="AB1043" s="82"/>
      <c r="AC1043" s="80"/>
      <c r="AD1043" s="81">
        <f t="shared" si="278"/>
        <v>0</v>
      </c>
      <c r="AE1043" s="82"/>
      <c r="AF1043" s="80"/>
      <c r="AG1043" s="81">
        <f t="shared" si="279"/>
        <v>0</v>
      </c>
      <c r="AH1043" s="82"/>
      <c r="AI1043" s="80"/>
      <c r="AJ1043" s="81">
        <f t="shared" si="280"/>
        <v>0</v>
      </c>
      <c r="AK1043" s="82"/>
      <c r="AL1043" s="80"/>
      <c r="AM1043" s="81">
        <v>0</v>
      </c>
      <c r="AN1043" s="82"/>
      <c r="AO1043" s="80"/>
      <c r="AP1043" s="81">
        <v>0</v>
      </c>
      <c r="AQ1043" s="82"/>
      <c r="AR1043" s="80"/>
      <c r="AS1043" s="81">
        <f t="shared" si="281"/>
        <v>0</v>
      </c>
      <c r="AT1043" s="82"/>
      <c r="AU1043" s="80"/>
      <c r="AV1043" s="81">
        <f t="shared" si="282"/>
        <v>0</v>
      </c>
      <c r="AW1043" s="82"/>
      <c r="AX1043" s="80"/>
      <c r="AY1043" s="81">
        <f t="shared" si="283"/>
        <v>0</v>
      </c>
      <c r="AZ1043" s="82"/>
      <c r="BA1043" s="80"/>
      <c r="BB1043" s="81">
        <f t="shared" si="284"/>
        <v>0</v>
      </c>
      <c r="BC1043" s="82"/>
      <c r="BD1043" s="80"/>
      <c r="BE1043" s="81">
        <f t="shared" si="285"/>
        <v>0</v>
      </c>
      <c r="BF1043" s="82"/>
      <c r="BG1043" s="80"/>
      <c r="BH1043" s="81">
        <f t="shared" si="286"/>
        <v>0</v>
      </c>
      <c r="BI1043" s="82"/>
      <c r="BJ1043" s="80"/>
      <c r="BK1043" s="81">
        <f t="shared" si="287"/>
        <v>0</v>
      </c>
      <c r="BL1043" s="82"/>
      <c r="BM1043" s="80"/>
      <c r="BN1043" s="81">
        <f t="shared" si="288"/>
        <v>0</v>
      </c>
      <c r="BO1043" s="82"/>
    </row>
    <row r="1044" spans="1:67" ht="40.5" hidden="1" customHeight="1" thickBot="1">
      <c r="A1044" s="71">
        <v>86073</v>
      </c>
      <c r="B1044" s="71" t="s">
        <v>2242</v>
      </c>
      <c r="C1044" s="221" t="str">
        <f ca="1">IF(V1044&gt;0,IF($C$12=B1044,COUNT($C$12:C1043,1),""),"")</f>
        <v/>
      </c>
      <c r="D1044" s="221" t="str">
        <f ca="1">IF(V1044&gt;0,IF($D$12=B1044,COUNT($D$12:D1043,1),""),"")</f>
        <v/>
      </c>
      <c r="E1044" s="221" t="str">
        <f ca="1">IF(V1044&gt;0,IF($E$12=B1044,COUNT($E$12:E1043,1),""),"")</f>
        <v/>
      </c>
      <c r="F1044" s="221" t="str">
        <f ca="1">IF(V1044&gt;0,IF($F$12=B1044,COUNT($F$12:F1043,1),""),"")</f>
        <v/>
      </c>
      <c r="G1044" s="120"/>
      <c r="H1044" s="115">
        <v>200818</v>
      </c>
      <c r="I1044" s="116" t="s">
        <v>953</v>
      </c>
      <c r="J1044" s="116" t="s">
        <v>153</v>
      </c>
      <c r="K1044" s="324">
        <v>19008000</v>
      </c>
      <c r="L1044" s="121">
        <v>422616</v>
      </c>
      <c r="M1044" s="117" t="s">
        <v>1352</v>
      </c>
      <c r="N1044" s="117" t="s">
        <v>153</v>
      </c>
      <c r="O1044" s="324">
        <v>4227000</v>
      </c>
      <c r="P1044" s="77">
        <f ca="1">SUMIF($W$12:BO1044,$P$11,W1044:BO1044)</f>
        <v>0</v>
      </c>
      <c r="Q1044" s="77">
        <f ca="1">SUMIF($W$12:BP1044,$P$11,X1044:BP1044)</f>
        <v>0</v>
      </c>
      <c r="R1044" s="77">
        <f ca="1">SUMIF($W$12:BQ1044,$P$11,Y1044:BQ1044)</f>
        <v>0</v>
      </c>
      <c r="S1044" s="78">
        <f t="shared" ca="1" si="272"/>
        <v>0</v>
      </c>
      <c r="T1044" s="77">
        <f t="shared" ca="1" si="273"/>
        <v>0</v>
      </c>
      <c r="U1044" s="77">
        <f t="shared" ca="1" si="275"/>
        <v>0</v>
      </c>
      <c r="V1044" s="79">
        <f t="shared" ca="1" si="274"/>
        <v>0</v>
      </c>
      <c r="W1044" s="80"/>
      <c r="X1044" s="81">
        <f t="shared" si="276"/>
        <v>0</v>
      </c>
      <c r="Y1044" s="82"/>
      <c r="Z1044" s="80"/>
      <c r="AA1044" s="81">
        <f t="shared" si="277"/>
        <v>0</v>
      </c>
      <c r="AB1044" s="82"/>
      <c r="AC1044" s="80"/>
      <c r="AD1044" s="81">
        <f t="shared" si="278"/>
        <v>0</v>
      </c>
      <c r="AE1044" s="82"/>
      <c r="AF1044" s="80"/>
      <c r="AG1044" s="81">
        <f t="shared" si="279"/>
        <v>0</v>
      </c>
      <c r="AH1044" s="82"/>
      <c r="AI1044" s="80"/>
      <c r="AJ1044" s="81">
        <f t="shared" si="280"/>
        <v>0</v>
      </c>
      <c r="AK1044" s="82"/>
      <c r="AL1044" s="80"/>
      <c r="AM1044" s="81">
        <v>0</v>
      </c>
      <c r="AN1044" s="82"/>
      <c r="AO1044" s="80"/>
      <c r="AP1044" s="81">
        <v>0</v>
      </c>
      <c r="AQ1044" s="82"/>
      <c r="AR1044" s="80"/>
      <c r="AS1044" s="81">
        <f t="shared" si="281"/>
        <v>0</v>
      </c>
      <c r="AT1044" s="82"/>
      <c r="AU1044" s="80"/>
      <c r="AV1044" s="81">
        <f t="shared" si="282"/>
        <v>0</v>
      </c>
      <c r="AW1044" s="82"/>
      <c r="AX1044" s="80"/>
      <c r="AY1044" s="81">
        <f t="shared" si="283"/>
        <v>0</v>
      </c>
      <c r="AZ1044" s="82"/>
      <c r="BA1044" s="80"/>
      <c r="BB1044" s="81">
        <f t="shared" si="284"/>
        <v>0</v>
      </c>
      <c r="BC1044" s="82"/>
      <c r="BD1044" s="80"/>
      <c r="BE1044" s="81">
        <f t="shared" si="285"/>
        <v>0</v>
      </c>
      <c r="BF1044" s="82"/>
      <c r="BG1044" s="80"/>
      <c r="BH1044" s="81">
        <f t="shared" si="286"/>
        <v>0</v>
      </c>
      <c r="BI1044" s="82"/>
      <c r="BJ1044" s="80"/>
      <c r="BK1044" s="81">
        <f t="shared" si="287"/>
        <v>0</v>
      </c>
      <c r="BL1044" s="82"/>
      <c r="BM1044" s="80"/>
      <c r="BN1044" s="81">
        <f t="shared" si="288"/>
        <v>0</v>
      </c>
      <c r="BO1044" s="82"/>
    </row>
    <row r="1045" spans="1:67" ht="40.5" hidden="1" customHeight="1" thickBot="1">
      <c r="A1045" s="71">
        <v>86074</v>
      </c>
      <c r="B1045" s="71" t="s">
        <v>2242</v>
      </c>
      <c r="C1045" s="221" t="str">
        <f ca="1">IF(V1045&gt;0,IF($C$12=B1045,COUNT($C$12:C1044,1),""),"")</f>
        <v/>
      </c>
      <c r="D1045" s="221" t="str">
        <f ca="1">IF(V1045&gt;0,IF($D$12=B1045,COUNT($D$12:D1044,1),""),"")</f>
        <v/>
      </c>
      <c r="E1045" s="221" t="str">
        <f ca="1">IF(V1045&gt;0,IF($E$12=B1045,COUNT($E$12:E1044,1),""),"")</f>
        <v/>
      </c>
      <c r="F1045" s="221" t="str">
        <f ca="1">IF(V1045&gt;0,IF($F$12=B1045,COUNT($F$12:F1044,1),""),"")</f>
        <v/>
      </c>
      <c r="G1045" s="120"/>
      <c r="H1045" s="115">
        <v>200819</v>
      </c>
      <c r="I1045" s="116" t="s">
        <v>954</v>
      </c>
      <c r="J1045" s="116" t="s">
        <v>153</v>
      </c>
      <c r="K1045" s="324">
        <v>34992000</v>
      </c>
      <c r="L1045" s="121">
        <v>422617</v>
      </c>
      <c r="M1045" s="117" t="s">
        <v>1353</v>
      </c>
      <c r="N1045" s="117" t="s">
        <v>153</v>
      </c>
      <c r="O1045" s="324">
        <v>5316000</v>
      </c>
      <c r="P1045" s="77">
        <f ca="1">SUMIF($W$12:BO1045,$P$11,W1045:BO1045)</f>
        <v>0</v>
      </c>
      <c r="Q1045" s="77">
        <f ca="1">SUMIF($W$12:BP1045,$P$11,X1045:BP1045)</f>
        <v>0</v>
      </c>
      <c r="R1045" s="77">
        <f ca="1">SUMIF($W$12:BQ1045,$P$11,Y1045:BQ1045)</f>
        <v>0</v>
      </c>
      <c r="S1045" s="78">
        <f t="shared" ca="1" si="272"/>
        <v>0</v>
      </c>
      <c r="T1045" s="77">
        <f t="shared" ca="1" si="273"/>
        <v>0</v>
      </c>
      <c r="U1045" s="77">
        <f t="shared" ca="1" si="275"/>
        <v>0</v>
      </c>
      <c r="V1045" s="79">
        <f t="shared" ca="1" si="274"/>
        <v>0</v>
      </c>
      <c r="W1045" s="80"/>
      <c r="X1045" s="81">
        <f t="shared" si="276"/>
        <v>0</v>
      </c>
      <c r="Y1045" s="82"/>
      <c r="Z1045" s="80"/>
      <c r="AA1045" s="81">
        <f t="shared" si="277"/>
        <v>0</v>
      </c>
      <c r="AB1045" s="82"/>
      <c r="AC1045" s="80"/>
      <c r="AD1045" s="81">
        <f t="shared" si="278"/>
        <v>0</v>
      </c>
      <c r="AE1045" s="82"/>
      <c r="AF1045" s="80"/>
      <c r="AG1045" s="81">
        <f t="shared" si="279"/>
        <v>0</v>
      </c>
      <c r="AH1045" s="82"/>
      <c r="AI1045" s="80"/>
      <c r="AJ1045" s="81">
        <f t="shared" si="280"/>
        <v>0</v>
      </c>
      <c r="AK1045" s="82"/>
      <c r="AL1045" s="80"/>
      <c r="AM1045" s="81">
        <v>0</v>
      </c>
      <c r="AN1045" s="82"/>
      <c r="AO1045" s="80"/>
      <c r="AP1045" s="81">
        <v>0</v>
      </c>
      <c r="AQ1045" s="82"/>
      <c r="AR1045" s="80"/>
      <c r="AS1045" s="81">
        <f t="shared" si="281"/>
        <v>0</v>
      </c>
      <c r="AT1045" s="82"/>
      <c r="AU1045" s="80"/>
      <c r="AV1045" s="81">
        <f t="shared" si="282"/>
        <v>0</v>
      </c>
      <c r="AW1045" s="82"/>
      <c r="AX1045" s="80"/>
      <c r="AY1045" s="81">
        <f t="shared" si="283"/>
        <v>0</v>
      </c>
      <c r="AZ1045" s="82"/>
      <c r="BA1045" s="80"/>
      <c r="BB1045" s="81">
        <f t="shared" si="284"/>
        <v>0</v>
      </c>
      <c r="BC1045" s="82"/>
      <c r="BD1045" s="80"/>
      <c r="BE1045" s="81">
        <f t="shared" si="285"/>
        <v>0</v>
      </c>
      <c r="BF1045" s="82"/>
      <c r="BG1045" s="80"/>
      <c r="BH1045" s="81">
        <f t="shared" si="286"/>
        <v>0</v>
      </c>
      <c r="BI1045" s="82"/>
      <c r="BJ1045" s="80"/>
      <c r="BK1045" s="81">
        <f t="shared" si="287"/>
        <v>0</v>
      </c>
      <c r="BL1045" s="82"/>
      <c r="BM1045" s="80"/>
      <c r="BN1045" s="81">
        <f t="shared" si="288"/>
        <v>0</v>
      </c>
      <c r="BO1045" s="82"/>
    </row>
    <row r="1046" spans="1:67" ht="40.5" hidden="1" customHeight="1" thickBot="1">
      <c r="A1046" s="71">
        <v>86075</v>
      </c>
      <c r="B1046" s="71" t="s">
        <v>2242</v>
      </c>
      <c r="C1046" s="221" t="str">
        <f ca="1">IF(V1046&gt;0,IF($C$12=B1046,COUNT($C$12:C1045,1),""),"")</f>
        <v/>
      </c>
      <c r="D1046" s="221" t="str">
        <f ca="1">IF(V1046&gt;0,IF($D$12=B1046,COUNT($D$12:D1045,1),""),"")</f>
        <v/>
      </c>
      <c r="E1046" s="221" t="str">
        <f ca="1">IF(V1046&gt;0,IF($E$12=B1046,COUNT($E$12:E1045,1),""),"")</f>
        <v/>
      </c>
      <c r="F1046" s="221" t="str">
        <f ca="1">IF(V1046&gt;0,IF($F$12=B1046,COUNT($F$12:F1045,1),""),"")</f>
        <v/>
      </c>
      <c r="G1046" s="120"/>
      <c r="H1046" s="115">
        <v>200820</v>
      </c>
      <c r="I1046" s="116" t="s">
        <v>955</v>
      </c>
      <c r="J1046" s="116" t="s">
        <v>153</v>
      </c>
      <c r="K1046" s="324">
        <v>42363000</v>
      </c>
      <c r="L1046" s="121">
        <v>422618</v>
      </c>
      <c r="M1046" s="117" t="s">
        <v>1354</v>
      </c>
      <c r="N1046" s="117" t="s">
        <v>153</v>
      </c>
      <c r="O1046" s="324">
        <v>6741000</v>
      </c>
      <c r="P1046" s="77">
        <f ca="1">SUMIF($W$12:BO1046,$P$11,W1046:BO1046)</f>
        <v>0</v>
      </c>
      <c r="Q1046" s="77">
        <f ca="1">SUMIF($W$12:BP1046,$P$11,X1046:BP1046)</f>
        <v>0</v>
      </c>
      <c r="R1046" s="77">
        <f ca="1">SUMIF($W$12:BQ1046,$P$11,Y1046:BQ1046)</f>
        <v>0</v>
      </c>
      <c r="S1046" s="78">
        <f t="shared" ca="1" si="272"/>
        <v>0</v>
      </c>
      <c r="T1046" s="77">
        <f t="shared" ca="1" si="273"/>
        <v>0</v>
      </c>
      <c r="U1046" s="77">
        <f t="shared" ca="1" si="275"/>
        <v>0</v>
      </c>
      <c r="V1046" s="79">
        <f t="shared" ca="1" si="274"/>
        <v>0</v>
      </c>
      <c r="W1046" s="80"/>
      <c r="X1046" s="81">
        <f t="shared" si="276"/>
        <v>0</v>
      </c>
      <c r="Y1046" s="82"/>
      <c r="Z1046" s="80"/>
      <c r="AA1046" s="81">
        <f t="shared" si="277"/>
        <v>0</v>
      </c>
      <c r="AB1046" s="82"/>
      <c r="AC1046" s="80"/>
      <c r="AD1046" s="81">
        <f t="shared" si="278"/>
        <v>0</v>
      </c>
      <c r="AE1046" s="82"/>
      <c r="AF1046" s="80"/>
      <c r="AG1046" s="81">
        <f t="shared" si="279"/>
        <v>0</v>
      </c>
      <c r="AH1046" s="82"/>
      <c r="AI1046" s="80"/>
      <c r="AJ1046" s="81">
        <f t="shared" si="280"/>
        <v>0</v>
      </c>
      <c r="AK1046" s="82"/>
      <c r="AL1046" s="80"/>
      <c r="AM1046" s="81">
        <v>0</v>
      </c>
      <c r="AN1046" s="82"/>
      <c r="AO1046" s="80"/>
      <c r="AP1046" s="81">
        <v>0</v>
      </c>
      <c r="AQ1046" s="82"/>
      <c r="AR1046" s="80"/>
      <c r="AS1046" s="81">
        <f t="shared" si="281"/>
        <v>0</v>
      </c>
      <c r="AT1046" s="82"/>
      <c r="AU1046" s="80"/>
      <c r="AV1046" s="81">
        <f t="shared" si="282"/>
        <v>0</v>
      </c>
      <c r="AW1046" s="82"/>
      <c r="AX1046" s="80"/>
      <c r="AY1046" s="81">
        <f t="shared" si="283"/>
        <v>0</v>
      </c>
      <c r="AZ1046" s="82"/>
      <c r="BA1046" s="80"/>
      <c r="BB1046" s="81">
        <f t="shared" si="284"/>
        <v>0</v>
      </c>
      <c r="BC1046" s="82"/>
      <c r="BD1046" s="80"/>
      <c r="BE1046" s="81">
        <f t="shared" si="285"/>
        <v>0</v>
      </c>
      <c r="BF1046" s="82"/>
      <c r="BG1046" s="80"/>
      <c r="BH1046" s="81">
        <f t="shared" si="286"/>
        <v>0</v>
      </c>
      <c r="BI1046" s="82"/>
      <c r="BJ1046" s="80"/>
      <c r="BK1046" s="81">
        <f t="shared" si="287"/>
        <v>0</v>
      </c>
      <c r="BL1046" s="82"/>
      <c r="BM1046" s="80"/>
      <c r="BN1046" s="81">
        <f t="shared" si="288"/>
        <v>0</v>
      </c>
      <c r="BO1046" s="82"/>
    </row>
    <row r="1047" spans="1:67" ht="40.5" hidden="1" customHeight="1" thickBot="1">
      <c r="A1047" s="71">
        <v>86076</v>
      </c>
      <c r="B1047" s="71" t="s">
        <v>2242</v>
      </c>
      <c r="C1047" s="221" t="str">
        <f ca="1">IF(V1047&gt;0,IF($C$12=B1047,COUNT($C$12:C1046,1),""),"")</f>
        <v/>
      </c>
      <c r="D1047" s="221" t="str">
        <f ca="1">IF(V1047&gt;0,IF($D$12=B1047,COUNT($D$12:D1046,1),""),"")</f>
        <v/>
      </c>
      <c r="E1047" s="221" t="str">
        <f ca="1">IF(V1047&gt;0,IF($E$12=B1047,COUNT($E$12:E1046,1),""),"")</f>
        <v/>
      </c>
      <c r="F1047" s="221" t="str">
        <f ca="1">IF(V1047&gt;0,IF($F$12=B1047,COUNT($F$12:F1046,1),""),"")</f>
        <v/>
      </c>
      <c r="G1047" s="120"/>
      <c r="H1047" s="115">
        <v>200821</v>
      </c>
      <c r="I1047" s="116" t="s">
        <v>956</v>
      </c>
      <c r="J1047" s="116" t="s">
        <v>153</v>
      </c>
      <c r="K1047" s="324">
        <v>49896000</v>
      </c>
      <c r="L1047" s="121">
        <v>422619</v>
      </c>
      <c r="M1047" s="117" t="s">
        <v>1355</v>
      </c>
      <c r="N1047" s="117" t="s">
        <v>153</v>
      </c>
      <c r="O1047" s="324">
        <v>8148000</v>
      </c>
      <c r="P1047" s="77">
        <f ca="1">SUMIF($W$12:BO1047,$P$11,W1047:BO1047)</f>
        <v>0</v>
      </c>
      <c r="Q1047" s="77">
        <f ca="1">SUMIF($W$12:BP1047,$P$11,X1047:BP1047)</f>
        <v>0</v>
      </c>
      <c r="R1047" s="77">
        <f ca="1">SUMIF($W$12:BQ1047,$P$11,Y1047:BQ1047)</f>
        <v>0</v>
      </c>
      <c r="S1047" s="78">
        <f t="shared" ca="1" si="272"/>
        <v>0</v>
      </c>
      <c r="T1047" s="77">
        <f t="shared" ca="1" si="273"/>
        <v>0</v>
      </c>
      <c r="U1047" s="77">
        <f t="shared" ca="1" si="275"/>
        <v>0</v>
      </c>
      <c r="V1047" s="79">
        <f t="shared" ca="1" si="274"/>
        <v>0</v>
      </c>
      <c r="W1047" s="80"/>
      <c r="X1047" s="81">
        <f t="shared" si="276"/>
        <v>0</v>
      </c>
      <c r="Y1047" s="82"/>
      <c r="Z1047" s="80"/>
      <c r="AA1047" s="81">
        <f t="shared" si="277"/>
        <v>0</v>
      </c>
      <c r="AB1047" s="82"/>
      <c r="AC1047" s="80"/>
      <c r="AD1047" s="81">
        <f t="shared" si="278"/>
        <v>0</v>
      </c>
      <c r="AE1047" s="82"/>
      <c r="AF1047" s="80"/>
      <c r="AG1047" s="81">
        <f t="shared" si="279"/>
        <v>0</v>
      </c>
      <c r="AH1047" s="82"/>
      <c r="AI1047" s="80"/>
      <c r="AJ1047" s="81">
        <f t="shared" si="280"/>
        <v>0</v>
      </c>
      <c r="AK1047" s="82"/>
      <c r="AL1047" s="80"/>
      <c r="AM1047" s="81">
        <v>0</v>
      </c>
      <c r="AN1047" s="82"/>
      <c r="AO1047" s="80"/>
      <c r="AP1047" s="81">
        <v>0</v>
      </c>
      <c r="AQ1047" s="82"/>
      <c r="AR1047" s="80"/>
      <c r="AS1047" s="81">
        <f t="shared" si="281"/>
        <v>0</v>
      </c>
      <c r="AT1047" s="82"/>
      <c r="AU1047" s="80"/>
      <c r="AV1047" s="81">
        <f t="shared" si="282"/>
        <v>0</v>
      </c>
      <c r="AW1047" s="82"/>
      <c r="AX1047" s="80"/>
      <c r="AY1047" s="81">
        <f t="shared" si="283"/>
        <v>0</v>
      </c>
      <c r="AZ1047" s="82"/>
      <c r="BA1047" s="80"/>
      <c r="BB1047" s="81">
        <f t="shared" si="284"/>
        <v>0</v>
      </c>
      <c r="BC1047" s="82"/>
      <c r="BD1047" s="80"/>
      <c r="BE1047" s="81">
        <f t="shared" si="285"/>
        <v>0</v>
      </c>
      <c r="BF1047" s="82"/>
      <c r="BG1047" s="80"/>
      <c r="BH1047" s="81">
        <f t="shared" si="286"/>
        <v>0</v>
      </c>
      <c r="BI1047" s="82"/>
      <c r="BJ1047" s="80"/>
      <c r="BK1047" s="81">
        <f t="shared" si="287"/>
        <v>0</v>
      </c>
      <c r="BL1047" s="82"/>
      <c r="BM1047" s="80"/>
      <c r="BN1047" s="81">
        <f t="shared" si="288"/>
        <v>0</v>
      </c>
      <c r="BO1047" s="82"/>
    </row>
    <row r="1048" spans="1:67" ht="23.25" hidden="1" customHeight="1" thickBot="1">
      <c r="A1048" s="71">
        <v>86077</v>
      </c>
      <c r="B1048" s="71" t="s">
        <v>2242</v>
      </c>
      <c r="C1048" s="221" t="str">
        <f ca="1">IF(V1048&gt;0,IF($C$12=B1048,COUNT($C$12:C1047,1),""),"")</f>
        <v/>
      </c>
      <c r="D1048" s="221" t="str">
        <f ca="1">IF(V1048&gt;0,IF($D$12=B1048,COUNT($D$12:D1047,1),""),"")</f>
        <v/>
      </c>
      <c r="E1048" s="221" t="str">
        <f ca="1">IF(V1048&gt;0,IF($E$12=B1048,COUNT($E$12:E1047,1),""),"")</f>
        <v/>
      </c>
      <c r="F1048" s="221" t="str">
        <f ca="1">IF(V1048&gt;0,IF($F$12=B1048,COUNT($F$12:F1047,1),""),"")</f>
        <v/>
      </c>
      <c r="G1048" s="120"/>
      <c r="H1048" s="115">
        <v>200901</v>
      </c>
      <c r="I1048" s="116" t="s">
        <v>957</v>
      </c>
      <c r="J1048" s="116" t="s">
        <v>153</v>
      </c>
      <c r="K1048" s="324">
        <v>891000</v>
      </c>
      <c r="L1048" s="121">
        <v>422601</v>
      </c>
      <c r="M1048" s="117" t="s">
        <v>1342</v>
      </c>
      <c r="N1048" s="117" t="s">
        <v>153</v>
      </c>
      <c r="O1048" s="324">
        <v>130500</v>
      </c>
      <c r="P1048" s="77">
        <f ca="1">SUMIF($W$12:BO1048,$P$11,W1048:BO1048)</f>
        <v>0</v>
      </c>
      <c r="Q1048" s="77">
        <f ca="1">SUMIF($W$12:BP1048,$P$11,X1048:BP1048)</f>
        <v>0</v>
      </c>
      <c r="R1048" s="77">
        <f ca="1">SUMIF($W$12:BQ1048,$P$11,Y1048:BQ1048)</f>
        <v>0</v>
      </c>
      <c r="S1048" s="78">
        <f t="shared" ca="1" si="272"/>
        <v>0</v>
      </c>
      <c r="T1048" s="77">
        <f t="shared" ca="1" si="273"/>
        <v>0</v>
      </c>
      <c r="U1048" s="77">
        <f t="shared" ca="1" si="275"/>
        <v>0</v>
      </c>
      <c r="V1048" s="79">
        <f t="shared" ca="1" si="274"/>
        <v>0</v>
      </c>
      <c r="W1048" s="80"/>
      <c r="X1048" s="81">
        <f t="shared" si="276"/>
        <v>0</v>
      </c>
      <c r="Y1048" s="82"/>
      <c r="Z1048" s="80"/>
      <c r="AA1048" s="81">
        <f t="shared" si="277"/>
        <v>0</v>
      </c>
      <c r="AB1048" s="82"/>
      <c r="AC1048" s="80"/>
      <c r="AD1048" s="81">
        <f t="shared" si="278"/>
        <v>0</v>
      </c>
      <c r="AE1048" s="82"/>
      <c r="AF1048" s="80"/>
      <c r="AG1048" s="81">
        <f t="shared" si="279"/>
        <v>0</v>
      </c>
      <c r="AH1048" s="82"/>
      <c r="AI1048" s="80"/>
      <c r="AJ1048" s="81">
        <f t="shared" si="280"/>
        <v>0</v>
      </c>
      <c r="AK1048" s="82"/>
      <c r="AL1048" s="80"/>
      <c r="AM1048" s="81">
        <v>0</v>
      </c>
      <c r="AN1048" s="82"/>
      <c r="AO1048" s="80"/>
      <c r="AP1048" s="81">
        <v>0</v>
      </c>
      <c r="AQ1048" s="82"/>
      <c r="AR1048" s="80"/>
      <c r="AS1048" s="81">
        <f t="shared" si="281"/>
        <v>0</v>
      </c>
      <c r="AT1048" s="82"/>
      <c r="AU1048" s="80"/>
      <c r="AV1048" s="81">
        <f t="shared" si="282"/>
        <v>0</v>
      </c>
      <c r="AW1048" s="82"/>
      <c r="AX1048" s="80"/>
      <c r="AY1048" s="81">
        <f t="shared" si="283"/>
        <v>0</v>
      </c>
      <c r="AZ1048" s="82"/>
      <c r="BA1048" s="80"/>
      <c r="BB1048" s="81">
        <f t="shared" si="284"/>
        <v>0</v>
      </c>
      <c r="BC1048" s="82"/>
      <c r="BD1048" s="80"/>
      <c r="BE1048" s="81">
        <f t="shared" si="285"/>
        <v>0</v>
      </c>
      <c r="BF1048" s="82"/>
      <c r="BG1048" s="80"/>
      <c r="BH1048" s="81">
        <f t="shared" si="286"/>
        <v>0</v>
      </c>
      <c r="BI1048" s="82"/>
      <c r="BJ1048" s="80"/>
      <c r="BK1048" s="81">
        <f t="shared" si="287"/>
        <v>0</v>
      </c>
      <c r="BL1048" s="82"/>
      <c r="BM1048" s="80"/>
      <c r="BN1048" s="81">
        <f t="shared" si="288"/>
        <v>0</v>
      </c>
      <c r="BO1048" s="82"/>
    </row>
    <row r="1049" spans="1:67" ht="23.25" hidden="1" customHeight="1" thickBot="1">
      <c r="A1049" s="71">
        <v>86078</v>
      </c>
      <c r="B1049" s="71" t="s">
        <v>2242</v>
      </c>
      <c r="C1049" s="221" t="str">
        <f ca="1">IF(V1049&gt;0,IF($C$12=B1049,COUNT($C$12:C1048,1),""),"")</f>
        <v/>
      </c>
      <c r="D1049" s="221" t="str">
        <f ca="1">IF(V1049&gt;0,IF($D$12=B1049,COUNT($D$12:D1048,1),""),"")</f>
        <v/>
      </c>
      <c r="E1049" s="221" t="str">
        <f ca="1">IF(V1049&gt;0,IF($E$12=B1049,COUNT($E$12:E1048,1),""),"")</f>
        <v/>
      </c>
      <c r="F1049" s="221" t="str">
        <f ca="1">IF(V1049&gt;0,IF($F$12=B1049,COUNT($F$12:F1048,1),""),"")</f>
        <v/>
      </c>
      <c r="G1049" s="120" t="s">
        <v>1616</v>
      </c>
      <c r="H1049" s="115">
        <v>200902</v>
      </c>
      <c r="I1049" s="116" t="s">
        <v>958</v>
      </c>
      <c r="J1049" s="116" t="s">
        <v>153</v>
      </c>
      <c r="K1049" s="324">
        <v>891000</v>
      </c>
      <c r="L1049" s="121">
        <v>422601</v>
      </c>
      <c r="M1049" s="117" t="s">
        <v>1342</v>
      </c>
      <c r="N1049" s="117" t="s">
        <v>153</v>
      </c>
      <c r="O1049" s="324">
        <v>130500</v>
      </c>
      <c r="P1049" s="77">
        <f ca="1">SUMIF($W$12:BO1049,$P$11,W1049:BO1049)</f>
        <v>0</v>
      </c>
      <c r="Q1049" s="77">
        <f ca="1">SUMIF($W$12:BP1049,$P$11,X1049:BP1049)</f>
        <v>0</v>
      </c>
      <c r="R1049" s="77">
        <f ca="1">SUMIF($W$12:BQ1049,$P$11,Y1049:BQ1049)</f>
        <v>0</v>
      </c>
      <c r="S1049" s="78">
        <f t="shared" ca="1" si="272"/>
        <v>0</v>
      </c>
      <c r="T1049" s="77">
        <f t="shared" ca="1" si="273"/>
        <v>0</v>
      </c>
      <c r="U1049" s="77">
        <f t="shared" ca="1" si="275"/>
        <v>0</v>
      </c>
      <c r="V1049" s="79">
        <f t="shared" ca="1" si="274"/>
        <v>0</v>
      </c>
      <c r="W1049" s="80"/>
      <c r="X1049" s="81">
        <f t="shared" si="276"/>
        <v>0</v>
      </c>
      <c r="Y1049" s="82"/>
      <c r="Z1049" s="80"/>
      <c r="AA1049" s="81">
        <f t="shared" si="277"/>
        <v>0</v>
      </c>
      <c r="AB1049" s="82"/>
      <c r="AC1049" s="80"/>
      <c r="AD1049" s="81">
        <f t="shared" si="278"/>
        <v>0</v>
      </c>
      <c r="AE1049" s="82"/>
      <c r="AF1049" s="80"/>
      <c r="AG1049" s="81">
        <f t="shared" si="279"/>
        <v>0</v>
      </c>
      <c r="AH1049" s="82"/>
      <c r="AI1049" s="80"/>
      <c r="AJ1049" s="81">
        <f t="shared" si="280"/>
        <v>0</v>
      </c>
      <c r="AK1049" s="82"/>
      <c r="AL1049" s="80"/>
      <c r="AM1049" s="81">
        <v>0</v>
      </c>
      <c r="AN1049" s="82"/>
      <c r="AO1049" s="80"/>
      <c r="AP1049" s="81">
        <v>0</v>
      </c>
      <c r="AQ1049" s="82"/>
      <c r="AR1049" s="80"/>
      <c r="AS1049" s="81">
        <f t="shared" si="281"/>
        <v>0</v>
      </c>
      <c r="AT1049" s="82"/>
      <c r="AU1049" s="80"/>
      <c r="AV1049" s="81">
        <f t="shared" si="282"/>
        <v>0</v>
      </c>
      <c r="AW1049" s="82"/>
      <c r="AX1049" s="80"/>
      <c r="AY1049" s="81">
        <f t="shared" si="283"/>
        <v>0</v>
      </c>
      <c r="AZ1049" s="82"/>
      <c r="BA1049" s="80"/>
      <c r="BB1049" s="81">
        <f t="shared" si="284"/>
        <v>0</v>
      </c>
      <c r="BC1049" s="82"/>
      <c r="BD1049" s="80"/>
      <c r="BE1049" s="81">
        <f t="shared" si="285"/>
        <v>0</v>
      </c>
      <c r="BF1049" s="82"/>
      <c r="BG1049" s="80"/>
      <c r="BH1049" s="81">
        <f t="shared" si="286"/>
        <v>0</v>
      </c>
      <c r="BI1049" s="82"/>
      <c r="BJ1049" s="80"/>
      <c r="BK1049" s="81">
        <f t="shared" si="287"/>
        <v>0</v>
      </c>
      <c r="BL1049" s="82"/>
      <c r="BM1049" s="80"/>
      <c r="BN1049" s="81">
        <f t="shared" si="288"/>
        <v>0</v>
      </c>
      <c r="BO1049" s="82"/>
    </row>
    <row r="1050" spans="1:67" ht="23.25" hidden="1" customHeight="1" thickBot="1">
      <c r="A1050" s="71">
        <v>86079</v>
      </c>
      <c r="B1050" s="71" t="s">
        <v>2242</v>
      </c>
      <c r="C1050" s="221" t="str">
        <f ca="1">IF(V1050&gt;0,IF($C$12=B1050,COUNT($C$12:C1049,1),""),"")</f>
        <v/>
      </c>
      <c r="D1050" s="221" t="str">
        <f ca="1">IF(V1050&gt;0,IF($D$12=B1050,COUNT($D$12:D1049,1),""),"")</f>
        <v/>
      </c>
      <c r="E1050" s="221" t="str">
        <f ca="1">IF(V1050&gt;0,IF($E$12=B1050,COUNT($E$12:E1049,1),""),"")</f>
        <v/>
      </c>
      <c r="F1050" s="221" t="str">
        <f ca="1">IF(V1050&gt;0,IF($F$12=B1050,COUNT($F$12:F1049,1),""),"")</f>
        <v/>
      </c>
      <c r="G1050" s="120" t="s">
        <v>1617</v>
      </c>
      <c r="H1050" s="115">
        <v>200903</v>
      </c>
      <c r="I1050" s="116" t="s">
        <v>959</v>
      </c>
      <c r="J1050" s="116" t="s">
        <v>153</v>
      </c>
      <c r="K1050" s="324">
        <v>891000</v>
      </c>
      <c r="L1050" s="121">
        <v>422601</v>
      </c>
      <c r="M1050" s="117" t="s">
        <v>1342</v>
      </c>
      <c r="N1050" s="117" t="s">
        <v>153</v>
      </c>
      <c r="O1050" s="324">
        <v>130500</v>
      </c>
      <c r="P1050" s="77">
        <f ca="1">SUMIF($W$12:BO1050,$P$11,W1050:BO1050)</f>
        <v>0</v>
      </c>
      <c r="Q1050" s="77">
        <f ca="1">SUMIF($W$12:BP1050,$P$11,X1050:BP1050)</f>
        <v>0</v>
      </c>
      <c r="R1050" s="77">
        <f ca="1">SUMIF($W$12:BQ1050,$P$11,Y1050:BQ1050)</f>
        <v>0</v>
      </c>
      <c r="S1050" s="78">
        <f t="shared" ca="1" si="272"/>
        <v>0</v>
      </c>
      <c r="T1050" s="77">
        <f t="shared" ca="1" si="273"/>
        <v>0</v>
      </c>
      <c r="U1050" s="77">
        <f t="shared" ca="1" si="275"/>
        <v>0</v>
      </c>
      <c r="V1050" s="79">
        <f t="shared" ca="1" si="274"/>
        <v>0</v>
      </c>
      <c r="W1050" s="80"/>
      <c r="X1050" s="81">
        <f t="shared" si="276"/>
        <v>0</v>
      </c>
      <c r="Y1050" s="82"/>
      <c r="Z1050" s="80"/>
      <c r="AA1050" s="81">
        <f t="shared" si="277"/>
        <v>0</v>
      </c>
      <c r="AB1050" s="82"/>
      <c r="AC1050" s="80"/>
      <c r="AD1050" s="81">
        <f t="shared" si="278"/>
        <v>0</v>
      </c>
      <c r="AE1050" s="82"/>
      <c r="AF1050" s="80"/>
      <c r="AG1050" s="81">
        <f t="shared" si="279"/>
        <v>0</v>
      </c>
      <c r="AH1050" s="82"/>
      <c r="AI1050" s="80"/>
      <c r="AJ1050" s="81">
        <f t="shared" si="280"/>
        <v>0</v>
      </c>
      <c r="AK1050" s="82"/>
      <c r="AL1050" s="80"/>
      <c r="AM1050" s="81">
        <v>0</v>
      </c>
      <c r="AN1050" s="82"/>
      <c r="AO1050" s="80"/>
      <c r="AP1050" s="81">
        <v>0</v>
      </c>
      <c r="AQ1050" s="82"/>
      <c r="AR1050" s="80"/>
      <c r="AS1050" s="81">
        <f t="shared" si="281"/>
        <v>0</v>
      </c>
      <c r="AT1050" s="82"/>
      <c r="AU1050" s="80"/>
      <c r="AV1050" s="81">
        <f t="shared" si="282"/>
        <v>0</v>
      </c>
      <c r="AW1050" s="82"/>
      <c r="AX1050" s="80"/>
      <c r="AY1050" s="81">
        <f t="shared" si="283"/>
        <v>0</v>
      </c>
      <c r="AZ1050" s="82"/>
      <c r="BA1050" s="80"/>
      <c r="BB1050" s="81">
        <f t="shared" si="284"/>
        <v>0</v>
      </c>
      <c r="BC1050" s="82"/>
      <c r="BD1050" s="80"/>
      <c r="BE1050" s="81">
        <f t="shared" si="285"/>
        <v>0</v>
      </c>
      <c r="BF1050" s="82"/>
      <c r="BG1050" s="80"/>
      <c r="BH1050" s="81">
        <f t="shared" si="286"/>
        <v>0</v>
      </c>
      <c r="BI1050" s="82"/>
      <c r="BJ1050" s="80"/>
      <c r="BK1050" s="81">
        <f t="shared" si="287"/>
        <v>0</v>
      </c>
      <c r="BL1050" s="82"/>
      <c r="BM1050" s="80"/>
      <c r="BN1050" s="81">
        <f t="shared" si="288"/>
        <v>0</v>
      </c>
      <c r="BO1050" s="82"/>
    </row>
    <row r="1051" spans="1:67" ht="23.25" hidden="1" customHeight="1" thickBot="1">
      <c r="A1051" s="71">
        <v>86080</v>
      </c>
      <c r="B1051" s="71" t="s">
        <v>2242</v>
      </c>
      <c r="C1051" s="221" t="str">
        <f ca="1">IF(V1051&gt;0,IF($C$12=B1051,COUNT($C$12:C1050,1),""),"")</f>
        <v/>
      </c>
      <c r="D1051" s="221" t="str">
        <f ca="1">IF(V1051&gt;0,IF($D$12=B1051,COUNT($D$12:D1050,1),""),"")</f>
        <v/>
      </c>
      <c r="E1051" s="221" t="str">
        <f ca="1">IF(V1051&gt;0,IF($E$12=B1051,COUNT($E$12:E1050,1),""),"")</f>
        <v/>
      </c>
      <c r="F1051" s="221" t="str">
        <f ca="1">IF(V1051&gt;0,IF($F$12=B1051,COUNT($F$12:F1050,1),""),"")</f>
        <v/>
      </c>
      <c r="G1051" s="120" t="s">
        <v>1618</v>
      </c>
      <c r="H1051" s="115">
        <v>200904</v>
      </c>
      <c r="I1051" s="116" t="s">
        <v>960</v>
      </c>
      <c r="J1051" s="116" t="s">
        <v>153</v>
      </c>
      <c r="K1051" s="324">
        <v>1044000</v>
      </c>
      <c r="L1051" s="121">
        <v>422601</v>
      </c>
      <c r="M1051" s="117" t="s">
        <v>1342</v>
      </c>
      <c r="N1051" s="117" t="s">
        <v>153</v>
      </c>
      <c r="O1051" s="324">
        <v>130500</v>
      </c>
      <c r="P1051" s="77">
        <f ca="1">SUMIF($W$12:BO1051,$P$11,W1051:BO1051)</f>
        <v>0</v>
      </c>
      <c r="Q1051" s="77">
        <f ca="1">SUMIF($W$12:BP1051,$P$11,X1051:BP1051)</f>
        <v>0</v>
      </c>
      <c r="R1051" s="77">
        <f ca="1">SUMIF($W$12:BQ1051,$P$11,Y1051:BQ1051)</f>
        <v>0</v>
      </c>
      <c r="S1051" s="78">
        <f t="shared" ca="1" si="272"/>
        <v>0</v>
      </c>
      <c r="T1051" s="77">
        <f t="shared" ca="1" si="273"/>
        <v>0</v>
      </c>
      <c r="U1051" s="77">
        <f t="shared" ca="1" si="275"/>
        <v>0</v>
      </c>
      <c r="V1051" s="79">
        <f t="shared" ca="1" si="274"/>
        <v>0</v>
      </c>
      <c r="W1051" s="80"/>
      <c r="X1051" s="81">
        <f t="shared" si="276"/>
        <v>0</v>
      </c>
      <c r="Y1051" s="82"/>
      <c r="Z1051" s="80"/>
      <c r="AA1051" s="81">
        <f t="shared" si="277"/>
        <v>0</v>
      </c>
      <c r="AB1051" s="82"/>
      <c r="AC1051" s="80"/>
      <c r="AD1051" s="81">
        <f t="shared" si="278"/>
        <v>0</v>
      </c>
      <c r="AE1051" s="82"/>
      <c r="AF1051" s="80"/>
      <c r="AG1051" s="81">
        <f t="shared" si="279"/>
        <v>0</v>
      </c>
      <c r="AH1051" s="82"/>
      <c r="AI1051" s="80"/>
      <c r="AJ1051" s="81">
        <f t="shared" si="280"/>
        <v>0</v>
      </c>
      <c r="AK1051" s="82"/>
      <c r="AL1051" s="80"/>
      <c r="AM1051" s="81">
        <v>0</v>
      </c>
      <c r="AN1051" s="82"/>
      <c r="AO1051" s="80"/>
      <c r="AP1051" s="81">
        <v>0</v>
      </c>
      <c r="AQ1051" s="82"/>
      <c r="AR1051" s="80"/>
      <c r="AS1051" s="81">
        <f t="shared" si="281"/>
        <v>0</v>
      </c>
      <c r="AT1051" s="82"/>
      <c r="AU1051" s="80"/>
      <c r="AV1051" s="81">
        <f t="shared" si="282"/>
        <v>0</v>
      </c>
      <c r="AW1051" s="82"/>
      <c r="AX1051" s="80"/>
      <c r="AY1051" s="81">
        <f t="shared" si="283"/>
        <v>0</v>
      </c>
      <c r="AZ1051" s="82"/>
      <c r="BA1051" s="80"/>
      <c r="BB1051" s="81">
        <f t="shared" si="284"/>
        <v>0</v>
      </c>
      <c r="BC1051" s="82"/>
      <c r="BD1051" s="80"/>
      <c r="BE1051" s="81">
        <f t="shared" si="285"/>
        <v>0</v>
      </c>
      <c r="BF1051" s="82"/>
      <c r="BG1051" s="80"/>
      <c r="BH1051" s="81">
        <f t="shared" si="286"/>
        <v>0</v>
      </c>
      <c r="BI1051" s="82"/>
      <c r="BJ1051" s="80"/>
      <c r="BK1051" s="81">
        <f t="shared" si="287"/>
        <v>0</v>
      </c>
      <c r="BL1051" s="82"/>
      <c r="BM1051" s="80"/>
      <c r="BN1051" s="81">
        <f t="shared" si="288"/>
        <v>0</v>
      </c>
      <c r="BO1051" s="82"/>
    </row>
    <row r="1052" spans="1:67" ht="23.25" hidden="1" customHeight="1" thickBot="1">
      <c r="A1052" s="71">
        <v>86081</v>
      </c>
      <c r="B1052" s="71" t="s">
        <v>2242</v>
      </c>
      <c r="C1052" s="221" t="str">
        <f ca="1">IF(V1052&gt;0,IF($C$12=B1052,COUNT($C$12:C1051,1),""),"")</f>
        <v/>
      </c>
      <c r="D1052" s="221" t="str">
        <f ca="1">IF(V1052&gt;0,IF($D$12=B1052,COUNT($D$12:D1051,1),""),"")</f>
        <v/>
      </c>
      <c r="E1052" s="221" t="str">
        <f ca="1">IF(V1052&gt;0,IF($E$12=B1052,COUNT($E$12:E1051,1),""),"")</f>
        <v/>
      </c>
      <c r="F1052" s="221" t="str">
        <f ca="1">IF(V1052&gt;0,IF($F$12=B1052,COUNT($F$12:F1051,1),""),"")</f>
        <v/>
      </c>
      <c r="G1052" s="120" t="s">
        <v>1619</v>
      </c>
      <c r="H1052" s="115">
        <v>200905</v>
      </c>
      <c r="I1052" s="116" t="s">
        <v>961</v>
      </c>
      <c r="J1052" s="116" t="s">
        <v>153</v>
      </c>
      <c r="K1052" s="324">
        <v>1395000</v>
      </c>
      <c r="L1052" s="121">
        <v>422601</v>
      </c>
      <c r="M1052" s="117" t="s">
        <v>1342</v>
      </c>
      <c r="N1052" s="117" t="s">
        <v>153</v>
      </c>
      <c r="O1052" s="324">
        <v>130500</v>
      </c>
      <c r="P1052" s="77">
        <f ca="1">SUMIF($W$12:BO1052,$P$11,W1052:BO1052)</f>
        <v>0</v>
      </c>
      <c r="Q1052" s="77">
        <f ca="1">SUMIF($W$12:BP1052,$P$11,X1052:BP1052)</f>
        <v>0</v>
      </c>
      <c r="R1052" s="77">
        <f ca="1">SUMIF($W$12:BQ1052,$P$11,Y1052:BQ1052)</f>
        <v>0</v>
      </c>
      <c r="S1052" s="78">
        <f t="shared" ca="1" si="272"/>
        <v>0</v>
      </c>
      <c r="T1052" s="77">
        <f t="shared" ca="1" si="273"/>
        <v>0</v>
      </c>
      <c r="U1052" s="77">
        <f t="shared" ca="1" si="275"/>
        <v>0</v>
      </c>
      <c r="V1052" s="79">
        <f t="shared" ca="1" si="274"/>
        <v>0</v>
      </c>
      <c r="W1052" s="80"/>
      <c r="X1052" s="81">
        <f t="shared" si="276"/>
        <v>0</v>
      </c>
      <c r="Y1052" s="82"/>
      <c r="Z1052" s="80"/>
      <c r="AA1052" s="81">
        <f t="shared" si="277"/>
        <v>0</v>
      </c>
      <c r="AB1052" s="82"/>
      <c r="AC1052" s="80"/>
      <c r="AD1052" s="81">
        <f t="shared" si="278"/>
        <v>0</v>
      </c>
      <c r="AE1052" s="82"/>
      <c r="AF1052" s="80"/>
      <c r="AG1052" s="81">
        <f t="shared" si="279"/>
        <v>0</v>
      </c>
      <c r="AH1052" s="82"/>
      <c r="AI1052" s="80"/>
      <c r="AJ1052" s="81">
        <f t="shared" si="280"/>
        <v>0</v>
      </c>
      <c r="AK1052" s="82"/>
      <c r="AL1052" s="80"/>
      <c r="AM1052" s="81">
        <v>0</v>
      </c>
      <c r="AN1052" s="82"/>
      <c r="AO1052" s="80"/>
      <c r="AP1052" s="81">
        <v>0</v>
      </c>
      <c r="AQ1052" s="82"/>
      <c r="AR1052" s="80"/>
      <c r="AS1052" s="81">
        <f t="shared" si="281"/>
        <v>0</v>
      </c>
      <c r="AT1052" s="82"/>
      <c r="AU1052" s="80"/>
      <c r="AV1052" s="81">
        <f t="shared" si="282"/>
        <v>0</v>
      </c>
      <c r="AW1052" s="82"/>
      <c r="AX1052" s="80"/>
      <c r="AY1052" s="81">
        <f t="shared" si="283"/>
        <v>0</v>
      </c>
      <c r="AZ1052" s="82"/>
      <c r="BA1052" s="80"/>
      <c r="BB1052" s="81">
        <f t="shared" si="284"/>
        <v>0</v>
      </c>
      <c r="BC1052" s="82"/>
      <c r="BD1052" s="80"/>
      <c r="BE1052" s="81">
        <f t="shared" si="285"/>
        <v>0</v>
      </c>
      <c r="BF1052" s="82"/>
      <c r="BG1052" s="80"/>
      <c r="BH1052" s="81">
        <f t="shared" si="286"/>
        <v>0</v>
      </c>
      <c r="BI1052" s="82"/>
      <c r="BJ1052" s="80"/>
      <c r="BK1052" s="81">
        <f t="shared" si="287"/>
        <v>0</v>
      </c>
      <c r="BL1052" s="82"/>
      <c r="BM1052" s="80"/>
      <c r="BN1052" s="81">
        <f t="shared" si="288"/>
        <v>0</v>
      </c>
      <c r="BO1052" s="82"/>
    </row>
    <row r="1053" spans="1:67" ht="23.25" hidden="1" customHeight="1" thickBot="1">
      <c r="A1053" s="71">
        <v>86082</v>
      </c>
      <c r="B1053" s="71" t="s">
        <v>2242</v>
      </c>
      <c r="C1053" s="221" t="str">
        <f ca="1">IF(V1053&gt;0,IF($C$12=B1053,COUNT($C$12:C1052,1),""),"")</f>
        <v/>
      </c>
      <c r="D1053" s="221" t="str">
        <f ca="1">IF(V1053&gt;0,IF($D$12=B1053,COUNT($D$12:D1052,1),""),"")</f>
        <v/>
      </c>
      <c r="E1053" s="221" t="str">
        <f ca="1">IF(V1053&gt;0,IF($E$12=B1053,COUNT($E$12:E1052,1),""),"")</f>
        <v/>
      </c>
      <c r="F1053" s="221" t="str">
        <f ca="1">IF(V1053&gt;0,IF($F$12=B1053,COUNT($F$12:F1052,1),""),"")</f>
        <v/>
      </c>
      <c r="G1053" s="120" t="s">
        <v>1620</v>
      </c>
      <c r="H1053" s="115">
        <v>200906</v>
      </c>
      <c r="I1053" s="116" t="s">
        <v>962</v>
      </c>
      <c r="J1053" s="116" t="s">
        <v>153</v>
      </c>
      <c r="K1053" s="324">
        <v>1962000</v>
      </c>
      <c r="L1053" s="121">
        <v>422602</v>
      </c>
      <c r="M1053" s="117" t="s">
        <v>1343</v>
      </c>
      <c r="N1053" s="117" t="s">
        <v>153</v>
      </c>
      <c r="O1053" s="324">
        <v>142000</v>
      </c>
      <c r="P1053" s="77">
        <f ca="1">SUMIF($W$12:BO1053,$P$11,W1053:BO1053)</f>
        <v>0</v>
      </c>
      <c r="Q1053" s="77">
        <f ca="1">SUMIF($W$12:BP1053,$P$11,X1053:BP1053)</f>
        <v>0</v>
      </c>
      <c r="R1053" s="77">
        <f ca="1">SUMIF($W$12:BQ1053,$P$11,Y1053:BQ1053)</f>
        <v>0</v>
      </c>
      <c r="S1053" s="78">
        <f t="shared" ca="1" si="272"/>
        <v>0</v>
      </c>
      <c r="T1053" s="77">
        <f t="shared" ca="1" si="273"/>
        <v>0</v>
      </c>
      <c r="U1053" s="77">
        <f t="shared" ca="1" si="275"/>
        <v>0</v>
      </c>
      <c r="V1053" s="79">
        <f t="shared" ca="1" si="274"/>
        <v>0</v>
      </c>
      <c r="W1053" s="80"/>
      <c r="X1053" s="81">
        <f t="shared" si="276"/>
        <v>0</v>
      </c>
      <c r="Y1053" s="82"/>
      <c r="Z1053" s="80"/>
      <c r="AA1053" s="81">
        <f t="shared" si="277"/>
        <v>0</v>
      </c>
      <c r="AB1053" s="82"/>
      <c r="AC1053" s="80"/>
      <c r="AD1053" s="81">
        <f t="shared" si="278"/>
        <v>0</v>
      </c>
      <c r="AE1053" s="82"/>
      <c r="AF1053" s="80"/>
      <c r="AG1053" s="81">
        <f t="shared" si="279"/>
        <v>0</v>
      </c>
      <c r="AH1053" s="82"/>
      <c r="AI1053" s="80"/>
      <c r="AJ1053" s="81">
        <f t="shared" si="280"/>
        <v>0</v>
      </c>
      <c r="AK1053" s="82"/>
      <c r="AL1053" s="80"/>
      <c r="AM1053" s="81">
        <v>0</v>
      </c>
      <c r="AN1053" s="82"/>
      <c r="AO1053" s="80"/>
      <c r="AP1053" s="81">
        <v>0</v>
      </c>
      <c r="AQ1053" s="82"/>
      <c r="AR1053" s="80"/>
      <c r="AS1053" s="81">
        <f t="shared" si="281"/>
        <v>0</v>
      </c>
      <c r="AT1053" s="82"/>
      <c r="AU1053" s="80"/>
      <c r="AV1053" s="81">
        <f t="shared" si="282"/>
        <v>0</v>
      </c>
      <c r="AW1053" s="82"/>
      <c r="AX1053" s="80"/>
      <c r="AY1053" s="81">
        <f t="shared" si="283"/>
        <v>0</v>
      </c>
      <c r="AZ1053" s="82"/>
      <c r="BA1053" s="80"/>
      <c r="BB1053" s="81">
        <f t="shared" si="284"/>
        <v>0</v>
      </c>
      <c r="BC1053" s="82"/>
      <c r="BD1053" s="80"/>
      <c r="BE1053" s="81">
        <f t="shared" si="285"/>
        <v>0</v>
      </c>
      <c r="BF1053" s="82"/>
      <c r="BG1053" s="80"/>
      <c r="BH1053" s="81">
        <f t="shared" si="286"/>
        <v>0</v>
      </c>
      <c r="BI1053" s="82"/>
      <c r="BJ1053" s="80"/>
      <c r="BK1053" s="81">
        <f t="shared" si="287"/>
        <v>0</v>
      </c>
      <c r="BL1053" s="82"/>
      <c r="BM1053" s="80"/>
      <c r="BN1053" s="81">
        <f t="shared" si="288"/>
        <v>0</v>
      </c>
      <c r="BO1053" s="82"/>
    </row>
    <row r="1054" spans="1:67" ht="23.25" hidden="1" customHeight="1" thickBot="1">
      <c r="A1054" s="71">
        <v>86083</v>
      </c>
      <c r="B1054" s="71" t="s">
        <v>2242</v>
      </c>
      <c r="C1054" s="221" t="str">
        <f ca="1">IF(V1054&gt;0,IF($C$12=B1054,COUNT($C$12:C1053,1),""),"")</f>
        <v/>
      </c>
      <c r="D1054" s="221" t="str">
        <f ca="1">IF(V1054&gt;0,IF($D$12=B1054,COUNT($D$12:D1053,1),""),"")</f>
        <v/>
      </c>
      <c r="E1054" s="221" t="str">
        <f ca="1">IF(V1054&gt;0,IF($E$12=B1054,COUNT($E$12:E1053,1),""),"")</f>
        <v/>
      </c>
      <c r="F1054" s="221" t="str">
        <f ca="1">IF(V1054&gt;0,IF($F$12=B1054,COUNT($F$12:F1053,1),""),"")</f>
        <v/>
      </c>
      <c r="G1054" s="120" t="s">
        <v>1621</v>
      </c>
      <c r="H1054" s="115">
        <v>200907</v>
      </c>
      <c r="I1054" s="116" t="s">
        <v>963</v>
      </c>
      <c r="J1054" s="116" t="s">
        <v>153</v>
      </c>
      <c r="K1054" s="324">
        <v>2745000</v>
      </c>
      <c r="L1054" s="121">
        <v>422602</v>
      </c>
      <c r="M1054" s="117" t="s">
        <v>1343</v>
      </c>
      <c r="N1054" s="117" t="s">
        <v>153</v>
      </c>
      <c r="O1054" s="324">
        <v>142000</v>
      </c>
      <c r="P1054" s="77">
        <f ca="1">SUMIF($W$12:BO1054,$P$11,W1054:BO1054)</f>
        <v>0</v>
      </c>
      <c r="Q1054" s="77">
        <f ca="1">SUMIF($W$12:BP1054,$P$11,X1054:BP1054)</f>
        <v>0</v>
      </c>
      <c r="R1054" s="77">
        <f ca="1">SUMIF($W$12:BQ1054,$P$11,Y1054:BQ1054)</f>
        <v>0</v>
      </c>
      <c r="S1054" s="78">
        <f t="shared" ca="1" si="272"/>
        <v>0</v>
      </c>
      <c r="T1054" s="77">
        <f t="shared" ca="1" si="273"/>
        <v>0</v>
      </c>
      <c r="U1054" s="77">
        <f t="shared" ca="1" si="275"/>
        <v>0</v>
      </c>
      <c r="V1054" s="79">
        <f t="shared" ca="1" si="274"/>
        <v>0</v>
      </c>
      <c r="W1054" s="80"/>
      <c r="X1054" s="81">
        <f t="shared" si="276"/>
        <v>0</v>
      </c>
      <c r="Y1054" s="82"/>
      <c r="Z1054" s="80"/>
      <c r="AA1054" s="81">
        <f t="shared" si="277"/>
        <v>0</v>
      </c>
      <c r="AB1054" s="82"/>
      <c r="AC1054" s="80"/>
      <c r="AD1054" s="81">
        <f t="shared" si="278"/>
        <v>0</v>
      </c>
      <c r="AE1054" s="82"/>
      <c r="AF1054" s="80"/>
      <c r="AG1054" s="81">
        <f t="shared" si="279"/>
        <v>0</v>
      </c>
      <c r="AH1054" s="82"/>
      <c r="AI1054" s="80"/>
      <c r="AJ1054" s="81">
        <f t="shared" si="280"/>
        <v>0</v>
      </c>
      <c r="AK1054" s="82"/>
      <c r="AL1054" s="80"/>
      <c r="AM1054" s="81">
        <v>0</v>
      </c>
      <c r="AN1054" s="82"/>
      <c r="AO1054" s="80"/>
      <c r="AP1054" s="81">
        <v>0</v>
      </c>
      <c r="AQ1054" s="82"/>
      <c r="AR1054" s="80"/>
      <c r="AS1054" s="81">
        <f t="shared" si="281"/>
        <v>0</v>
      </c>
      <c r="AT1054" s="82"/>
      <c r="AU1054" s="80"/>
      <c r="AV1054" s="81">
        <f t="shared" si="282"/>
        <v>0</v>
      </c>
      <c r="AW1054" s="82"/>
      <c r="AX1054" s="80"/>
      <c r="AY1054" s="81">
        <f t="shared" si="283"/>
        <v>0</v>
      </c>
      <c r="AZ1054" s="82"/>
      <c r="BA1054" s="80"/>
      <c r="BB1054" s="81">
        <f t="shared" si="284"/>
        <v>0</v>
      </c>
      <c r="BC1054" s="82"/>
      <c r="BD1054" s="80"/>
      <c r="BE1054" s="81">
        <f t="shared" si="285"/>
        <v>0</v>
      </c>
      <c r="BF1054" s="82"/>
      <c r="BG1054" s="80"/>
      <c r="BH1054" s="81">
        <f t="shared" si="286"/>
        <v>0</v>
      </c>
      <c r="BI1054" s="82"/>
      <c r="BJ1054" s="80"/>
      <c r="BK1054" s="81">
        <f t="shared" si="287"/>
        <v>0</v>
      </c>
      <c r="BL1054" s="82"/>
      <c r="BM1054" s="80"/>
      <c r="BN1054" s="81">
        <f t="shared" si="288"/>
        <v>0</v>
      </c>
      <c r="BO1054" s="82"/>
    </row>
    <row r="1055" spans="1:67" ht="23.25" hidden="1" customHeight="1" thickBot="1">
      <c r="A1055" s="71">
        <v>86084</v>
      </c>
      <c r="B1055" s="71" t="s">
        <v>2242</v>
      </c>
      <c r="C1055" s="221" t="str">
        <f ca="1">IF(V1055&gt;0,IF($C$12=B1055,COUNT($C$12:C1054,1),""),"")</f>
        <v/>
      </c>
      <c r="D1055" s="221" t="str">
        <f ca="1">IF(V1055&gt;0,IF($D$12=B1055,COUNT($D$12:D1054,1),""),"")</f>
        <v/>
      </c>
      <c r="E1055" s="221" t="str">
        <f ca="1">IF(V1055&gt;0,IF($E$12=B1055,COUNT($E$12:E1054,1),""),"")</f>
        <v/>
      </c>
      <c r="F1055" s="221" t="str">
        <f ca="1">IF(V1055&gt;0,IF($F$12=B1055,COUNT($F$12:F1054,1),""),"")</f>
        <v/>
      </c>
      <c r="G1055" s="120">
        <v>670002900</v>
      </c>
      <c r="H1055" s="115">
        <v>200919</v>
      </c>
      <c r="I1055" s="116" t="s">
        <v>1702</v>
      </c>
      <c r="J1055" s="116" t="s">
        <v>153</v>
      </c>
      <c r="K1055" s="324">
        <v>1395000</v>
      </c>
      <c r="L1055" s="121">
        <v>422601</v>
      </c>
      <c r="M1055" s="117" t="s">
        <v>1342</v>
      </c>
      <c r="N1055" s="117" t="s">
        <v>153</v>
      </c>
      <c r="O1055" s="324">
        <v>130500</v>
      </c>
      <c r="P1055" s="77">
        <f ca="1">SUMIF($W$12:BO1055,$P$11,W1055:BO1055)</f>
        <v>0</v>
      </c>
      <c r="Q1055" s="77">
        <f ca="1">SUMIF($W$12:BP1055,$P$11,X1055:BP1055)</f>
        <v>0</v>
      </c>
      <c r="R1055" s="77">
        <f ca="1">SUMIF($W$12:BQ1055,$P$11,Y1055:BQ1055)</f>
        <v>0</v>
      </c>
      <c r="S1055" s="78">
        <f t="shared" ca="1" si="272"/>
        <v>0</v>
      </c>
      <c r="T1055" s="77">
        <f t="shared" ca="1" si="273"/>
        <v>0</v>
      </c>
      <c r="U1055" s="77">
        <f t="shared" ca="1" si="275"/>
        <v>0</v>
      </c>
      <c r="V1055" s="79">
        <f t="shared" ca="1" si="274"/>
        <v>0</v>
      </c>
      <c r="W1055" s="80"/>
      <c r="X1055" s="81">
        <f t="shared" si="276"/>
        <v>0</v>
      </c>
      <c r="Y1055" s="82"/>
      <c r="Z1055" s="80"/>
      <c r="AA1055" s="81">
        <f t="shared" si="277"/>
        <v>0</v>
      </c>
      <c r="AB1055" s="82"/>
      <c r="AC1055" s="80"/>
      <c r="AD1055" s="81">
        <f t="shared" si="278"/>
        <v>0</v>
      </c>
      <c r="AE1055" s="82"/>
      <c r="AF1055" s="80"/>
      <c r="AG1055" s="81">
        <f t="shared" si="279"/>
        <v>0</v>
      </c>
      <c r="AH1055" s="82"/>
      <c r="AI1055" s="80"/>
      <c r="AJ1055" s="81">
        <f t="shared" si="280"/>
        <v>0</v>
      </c>
      <c r="AK1055" s="82"/>
      <c r="AL1055" s="80"/>
      <c r="AM1055" s="81">
        <v>0</v>
      </c>
      <c r="AN1055" s="82"/>
      <c r="AO1055" s="80"/>
      <c r="AP1055" s="81">
        <v>0</v>
      </c>
      <c r="AQ1055" s="82"/>
      <c r="AR1055" s="80"/>
      <c r="AS1055" s="81">
        <f t="shared" si="281"/>
        <v>0</v>
      </c>
      <c r="AT1055" s="82"/>
      <c r="AU1055" s="80"/>
      <c r="AV1055" s="81">
        <f t="shared" si="282"/>
        <v>0</v>
      </c>
      <c r="AW1055" s="82"/>
      <c r="AX1055" s="80"/>
      <c r="AY1055" s="81">
        <f t="shared" si="283"/>
        <v>0</v>
      </c>
      <c r="AZ1055" s="82"/>
      <c r="BA1055" s="80"/>
      <c r="BB1055" s="81">
        <f t="shared" si="284"/>
        <v>0</v>
      </c>
      <c r="BC1055" s="82"/>
      <c r="BD1055" s="80"/>
      <c r="BE1055" s="81">
        <f t="shared" si="285"/>
        <v>0</v>
      </c>
      <c r="BF1055" s="82"/>
      <c r="BG1055" s="80"/>
      <c r="BH1055" s="81">
        <f t="shared" si="286"/>
        <v>0</v>
      </c>
      <c r="BI1055" s="82"/>
      <c r="BJ1055" s="80"/>
      <c r="BK1055" s="81">
        <f t="shared" si="287"/>
        <v>0</v>
      </c>
      <c r="BL1055" s="82"/>
      <c r="BM1055" s="80"/>
      <c r="BN1055" s="81">
        <f t="shared" si="288"/>
        <v>0</v>
      </c>
      <c r="BO1055" s="82"/>
    </row>
    <row r="1056" spans="1:67" ht="23.25" hidden="1" customHeight="1" thickBot="1">
      <c r="A1056" s="71">
        <v>86085</v>
      </c>
      <c r="B1056" s="71" t="s">
        <v>2242</v>
      </c>
      <c r="C1056" s="221" t="str">
        <f ca="1">IF(V1056&gt;0,IF($C$12=B1056,COUNT($C$12:C1055,1),""),"")</f>
        <v/>
      </c>
      <c r="D1056" s="221" t="str">
        <f ca="1">IF(V1056&gt;0,IF($D$12=B1056,COUNT($D$12:D1055,1),""),"")</f>
        <v/>
      </c>
      <c r="E1056" s="221" t="str">
        <f ca="1">IF(V1056&gt;0,IF($E$12=B1056,COUNT($E$12:E1055,1),""),"")</f>
        <v/>
      </c>
      <c r="F1056" s="221" t="str">
        <f ca="1">IF(V1056&gt;0,IF($F$12=B1056,COUNT($F$12:F1055,1),""),"")</f>
        <v/>
      </c>
      <c r="G1056" s="120"/>
      <c r="H1056" s="115">
        <v>200920</v>
      </c>
      <c r="I1056" s="116" t="s">
        <v>1703</v>
      </c>
      <c r="J1056" s="116" t="s">
        <v>153</v>
      </c>
      <c r="K1056" s="324">
        <v>1962000</v>
      </c>
      <c r="L1056" s="121">
        <v>422601</v>
      </c>
      <c r="M1056" s="117" t="s">
        <v>1342</v>
      </c>
      <c r="N1056" s="117" t="s">
        <v>153</v>
      </c>
      <c r="O1056" s="324">
        <v>130500</v>
      </c>
      <c r="P1056" s="77">
        <f ca="1">SUMIF($W$12:BO1056,$P$11,W1056:BO1056)</f>
        <v>0</v>
      </c>
      <c r="Q1056" s="77">
        <f ca="1">SUMIF($W$12:BP1056,$P$11,X1056:BP1056)</f>
        <v>0</v>
      </c>
      <c r="R1056" s="77">
        <f ca="1">SUMIF($W$12:BQ1056,$P$11,Y1056:BQ1056)</f>
        <v>0</v>
      </c>
      <c r="S1056" s="78">
        <f t="shared" ca="1" si="272"/>
        <v>0</v>
      </c>
      <c r="T1056" s="77">
        <f t="shared" ca="1" si="273"/>
        <v>0</v>
      </c>
      <c r="U1056" s="77">
        <f t="shared" ca="1" si="275"/>
        <v>0</v>
      </c>
      <c r="V1056" s="79">
        <f t="shared" ca="1" si="274"/>
        <v>0</v>
      </c>
      <c r="W1056" s="80"/>
      <c r="X1056" s="81">
        <f t="shared" si="276"/>
        <v>0</v>
      </c>
      <c r="Y1056" s="82"/>
      <c r="Z1056" s="80"/>
      <c r="AA1056" s="81">
        <f t="shared" si="277"/>
        <v>0</v>
      </c>
      <c r="AB1056" s="82"/>
      <c r="AC1056" s="80"/>
      <c r="AD1056" s="81">
        <f t="shared" si="278"/>
        <v>0</v>
      </c>
      <c r="AE1056" s="82"/>
      <c r="AF1056" s="80"/>
      <c r="AG1056" s="81">
        <f t="shared" si="279"/>
        <v>0</v>
      </c>
      <c r="AH1056" s="82"/>
      <c r="AI1056" s="80"/>
      <c r="AJ1056" s="81">
        <f t="shared" si="280"/>
        <v>0</v>
      </c>
      <c r="AK1056" s="82"/>
      <c r="AL1056" s="80"/>
      <c r="AM1056" s="81">
        <v>0</v>
      </c>
      <c r="AN1056" s="82"/>
      <c r="AO1056" s="80"/>
      <c r="AP1056" s="81">
        <v>0</v>
      </c>
      <c r="AQ1056" s="82"/>
      <c r="AR1056" s="80"/>
      <c r="AS1056" s="81">
        <f t="shared" si="281"/>
        <v>0</v>
      </c>
      <c r="AT1056" s="82"/>
      <c r="AU1056" s="80"/>
      <c r="AV1056" s="81">
        <f t="shared" si="282"/>
        <v>0</v>
      </c>
      <c r="AW1056" s="82"/>
      <c r="AX1056" s="80"/>
      <c r="AY1056" s="81">
        <f t="shared" si="283"/>
        <v>0</v>
      </c>
      <c r="AZ1056" s="82"/>
      <c r="BA1056" s="80"/>
      <c r="BB1056" s="81">
        <f t="shared" si="284"/>
        <v>0</v>
      </c>
      <c r="BC1056" s="82"/>
      <c r="BD1056" s="80"/>
      <c r="BE1056" s="81">
        <f t="shared" si="285"/>
        <v>0</v>
      </c>
      <c r="BF1056" s="82"/>
      <c r="BG1056" s="80"/>
      <c r="BH1056" s="81">
        <f t="shared" si="286"/>
        <v>0</v>
      </c>
      <c r="BI1056" s="82"/>
      <c r="BJ1056" s="80"/>
      <c r="BK1056" s="81">
        <f t="shared" si="287"/>
        <v>0</v>
      </c>
      <c r="BL1056" s="82"/>
      <c r="BM1056" s="80"/>
      <c r="BN1056" s="81">
        <f t="shared" si="288"/>
        <v>0</v>
      </c>
      <c r="BO1056" s="82"/>
    </row>
    <row r="1057" spans="1:67" ht="23.25" hidden="1" customHeight="1" thickBot="1">
      <c r="A1057" s="71">
        <v>86086</v>
      </c>
      <c r="B1057" s="71" t="s">
        <v>2242</v>
      </c>
      <c r="C1057" s="221" t="str">
        <f ca="1">IF(V1057&gt;0,IF($C$12=B1057,COUNT($C$12:C1056,1),""),"")</f>
        <v/>
      </c>
      <c r="D1057" s="221" t="str">
        <f ca="1">IF(V1057&gt;0,IF($D$12=B1057,COUNT($D$12:D1056,1),""),"")</f>
        <v/>
      </c>
      <c r="E1057" s="221" t="str">
        <f ca="1">IF(V1057&gt;0,IF($E$12=B1057,COUNT($E$12:E1056,1),""),"")</f>
        <v/>
      </c>
      <c r="F1057" s="221" t="str">
        <f ca="1">IF(V1057&gt;0,IF($F$12=B1057,COUNT($F$12:F1056,1),""),"")</f>
        <v/>
      </c>
      <c r="G1057" s="120"/>
      <c r="H1057" s="115">
        <v>200921</v>
      </c>
      <c r="I1057" s="116" t="s">
        <v>1704</v>
      </c>
      <c r="J1057" s="116" t="s">
        <v>153</v>
      </c>
      <c r="K1057" s="324">
        <v>1962000</v>
      </c>
      <c r="L1057" s="121">
        <v>422601</v>
      </c>
      <c r="M1057" s="117" t="s">
        <v>1342</v>
      </c>
      <c r="N1057" s="117" t="s">
        <v>153</v>
      </c>
      <c r="O1057" s="324">
        <v>130500</v>
      </c>
      <c r="P1057" s="77">
        <f ca="1">SUMIF($W$12:BO1057,$P$11,W1057:BO1057)</f>
        <v>0</v>
      </c>
      <c r="Q1057" s="77">
        <f ca="1">SUMIF($W$12:BP1057,$P$11,X1057:BP1057)</f>
        <v>0</v>
      </c>
      <c r="R1057" s="77">
        <f ca="1">SUMIF($W$12:BQ1057,$P$11,Y1057:BQ1057)</f>
        <v>0</v>
      </c>
      <c r="S1057" s="78">
        <f t="shared" ca="1" si="272"/>
        <v>0</v>
      </c>
      <c r="T1057" s="77">
        <f t="shared" ca="1" si="273"/>
        <v>0</v>
      </c>
      <c r="U1057" s="77">
        <f t="shared" ca="1" si="275"/>
        <v>0</v>
      </c>
      <c r="V1057" s="79">
        <f t="shared" ca="1" si="274"/>
        <v>0</v>
      </c>
      <c r="W1057" s="80"/>
      <c r="X1057" s="81">
        <f t="shared" si="276"/>
        <v>0</v>
      </c>
      <c r="Y1057" s="82"/>
      <c r="Z1057" s="80"/>
      <c r="AA1057" s="81">
        <f t="shared" si="277"/>
        <v>0</v>
      </c>
      <c r="AB1057" s="82"/>
      <c r="AC1057" s="80"/>
      <c r="AD1057" s="81">
        <f t="shared" si="278"/>
        <v>0</v>
      </c>
      <c r="AE1057" s="82"/>
      <c r="AF1057" s="80"/>
      <c r="AG1057" s="81">
        <f t="shared" si="279"/>
        <v>0</v>
      </c>
      <c r="AH1057" s="82"/>
      <c r="AI1057" s="80"/>
      <c r="AJ1057" s="81">
        <f t="shared" si="280"/>
        <v>0</v>
      </c>
      <c r="AK1057" s="82"/>
      <c r="AL1057" s="80"/>
      <c r="AM1057" s="81">
        <v>0</v>
      </c>
      <c r="AN1057" s="82"/>
      <c r="AO1057" s="80"/>
      <c r="AP1057" s="81">
        <v>0</v>
      </c>
      <c r="AQ1057" s="82"/>
      <c r="AR1057" s="80"/>
      <c r="AS1057" s="81">
        <f t="shared" si="281"/>
        <v>0</v>
      </c>
      <c r="AT1057" s="82"/>
      <c r="AU1057" s="80"/>
      <c r="AV1057" s="81">
        <f t="shared" si="282"/>
        <v>0</v>
      </c>
      <c r="AW1057" s="82"/>
      <c r="AX1057" s="80"/>
      <c r="AY1057" s="81">
        <f t="shared" si="283"/>
        <v>0</v>
      </c>
      <c r="AZ1057" s="82"/>
      <c r="BA1057" s="80"/>
      <c r="BB1057" s="81">
        <f t="shared" si="284"/>
        <v>0</v>
      </c>
      <c r="BC1057" s="82"/>
      <c r="BD1057" s="80"/>
      <c r="BE1057" s="81">
        <f t="shared" si="285"/>
        <v>0</v>
      </c>
      <c r="BF1057" s="82"/>
      <c r="BG1057" s="80"/>
      <c r="BH1057" s="81">
        <f t="shared" si="286"/>
        <v>0</v>
      </c>
      <c r="BI1057" s="82"/>
      <c r="BJ1057" s="80"/>
      <c r="BK1057" s="81">
        <f t="shared" si="287"/>
        <v>0</v>
      </c>
      <c r="BL1057" s="82"/>
      <c r="BM1057" s="80"/>
      <c r="BN1057" s="81">
        <f t="shared" si="288"/>
        <v>0</v>
      </c>
      <c r="BO1057" s="82"/>
    </row>
    <row r="1058" spans="1:67" ht="23.25" hidden="1" customHeight="1" thickBot="1">
      <c r="A1058" s="71">
        <v>86087</v>
      </c>
      <c r="B1058" s="71" t="s">
        <v>2242</v>
      </c>
      <c r="C1058" s="221" t="str">
        <f ca="1">IF(V1058&gt;0,IF($C$12=B1058,COUNT($C$12:C1057,1),""),"")</f>
        <v/>
      </c>
      <c r="D1058" s="221" t="str">
        <f ca="1">IF(V1058&gt;0,IF($D$12=B1058,COUNT($D$12:D1057,1),""),"")</f>
        <v/>
      </c>
      <c r="E1058" s="221" t="str">
        <f ca="1">IF(V1058&gt;0,IF($E$12=B1058,COUNT($E$12:E1057,1),""),"")</f>
        <v/>
      </c>
      <c r="F1058" s="221" t="str">
        <f ca="1">IF(V1058&gt;0,IF($F$12=B1058,COUNT($F$12:F1057,1),""),"")</f>
        <v/>
      </c>
      <c r="G1058" s="120"/>
      <c r="H1058" s="115">
        <v>200922</v>
      </c>
      <c r="I1058" s="116" t="s">
        <v>1705</v>
      </c>
      <c r="J1058" s="116" t="s">
        <v>153</v>
      </c>
      <c r="K1058" s="324">
        <v>3006000</v>
      </c>
      <c r="L1058" s="121">
        <v>422602</v>
      </c>
      <c r="M1058" s="117" t="s">
        <v>1343</v>
      </c>
      <c r="N1058" s="117" t="s">
        <v>153</v>
      </c>
      <c r="O1058" s="324">
        <v>142000</v>
      </c>
      <c r="P1058" s="77">
        <f ca="1">SUMIF($W$12:BO1058,$P$11,W1058:BO1058)</f>
        <v>0</v>
      </c>
      <c r="Q1058" s="77">
        <f ca="1">SUMIF($W$12:BP1058,$P$11,X1058:BP1058)</f>
        <v>0</v>
      </c>
      <c r="R1058" s="77">
        <f ca="1">SUMIF($W$12:BQ1058,$P$11,Y1058:BQ1058)</f>
        <v>0</v>
      </c>
      <c r="S1058" s="78">
        <f t="shared" ca="1" si="272"/>
        <v>0</v>
      </c>
      <c r="T1058" s="77">
        <f t="shared" ca="1" si="273"/>
        <v>0</v>
      </c>
      <c r="U1058" s="77">
        <f t="shared" ca="1" si="275"/>
        <v>0</v>
      </c>
      <c r="V1058" s="79">
        <f t="shared" ca="1" si="274"/>
        <v>0</v>
      </c>
      <c r="W1058" s="80"/>
      <c r="X1058" s="81">
        <f t="shared" si="276"/>
        <v>0</v>
      </c>
      <c r="Y1058" s="82"/>
      <c r="Z1058" s="80"/>
      <c r="AA1058" s="81">
        <f t="shared" si="277"/>
        <v>0</v>
      </c>
      <c r="AB1058" s="82"/>
      <c r="AC1058" s="80"/>
      <c r="AD1058" s="81">
        <f t="shared" si="278"/>
        <v>0</v>
      </c>
      <c r="AE1058" s="82"/>
      <c r="AF1058" s="80"/>
      <c r="AG1058" s="81">
        <f t="shared" si="279"/>
        <v>0</v>
      </c>
      <c r="AH1058" s="82"/>
      <c r="AI1058" s="80"/>
      <c r="AJ1058" s="81">
        <f t="shared" si="280"/>
        <v>0</v>
      </c>
      <c r="AK1058" s="82"/>
      <c r="AL1058" s="80"/>
      <c r="AM1058" s="81">
        <v>0</v>
      </c>
      <c r="AN1058" s="82"/>
      <c r="AO1058" s="80"/>
      <c r="AP1058" s="81">
        <v>0</v>
      </c>
      <c r="AQ1058" s="82"/>
      <c r="AR1058" s="80"/>
      <c r="AS1058" s="81">
        <f t="shared" si="281"/>
        <v>0</v>
      </c>
      <c r="AT1058" s="82"/>
      <c r="AU1058" s="80"/>
      <c r="AV1058" s="81">
        <f t="shared" si="282"/>
        <v>0</v>
      </c>
      <c r="AW1058" s="82"/>
      <c r="AX1058" s="80"/>
      <c r="AY1058" s="81">
        <f t="shared" si="283"/>
        <v>0</v>
      </c>
      <c r="AZ1058" s="82"/>
      <c r="BA1058" s="80"/>
      <c r="BB1058" s="81">
        <f t="shared" si="284"/>
        <v>0</v>
      </c>
      <c r="BC1058" s="82"/>
      <c r="BD1058" s="80"/>
      <c r="BE1058" s="81">
        <f t="shared" si="285"/>
        <v>0</v>
      </c>
      <c r="BF1058" s="82"/>
      <c r="BG1058" s="80"/>
      <c r="BH1058" s="81">
        <f t="shared" si="286"/>
        <v>0</v>
      </c>
      <c r="BI1058" s="82"/>
      <c r="BJ1058" s="80"/>
      <c r="BK1058" s="81">
        <f t="shared" si="287"/>
        <v>0</v>
      </c>
      <c r="BL1058" s="82"/>
      <c r="BM1058" s="80"/>
      <c r="BN1058" s="81">
        <f t="shared" si="288"/>
        <v>0</v>
      </c>
      <c r="BO1058" s="82"/>
    </row>
    <row r="1059" spans="1:67" ht="47.25" hidden="1" customHeight="1" thickBot="1">
      <c r="A1059" s="71">
        <v>86089</v>
      </c>
      <c r="B1059" s="71" t="s">
        <v>2242</v>
      </c>
      <c r="C1059" s="221" t="str">
        <f ca="1">IF(V1059&gt;0,IF($C$12=B1059,COUNT($C$12:C1058,1),""),"")</f>
        <v/>
      </c>
      <c r="D1059" s="221" t="str">
        <f ca="1">IF(V1059&gt;0,IF($D$12=B1059,COUNT($D$12:D1058,1),""),"")</f>
        <v/>
      </c>
      <c r="E1059" s="221" t="str">
        <f ca="1">IF(V1059&gt;0,IF($E$12=B1059,COUNT($E$12:E1058,1),""),"")</f>
        <v/>
      </c>
      <c r="F1059" s="221" t="str">
        <f ca="1">IF(V1059&gt;0,IF($F$12=B1059,COUNT($F$12:F1058,1),""),"")</f>
        <v/>
      </c>
      <c r="G1059" s="120" t="s">
        <v>1749</v>
      </c>
      <c r="H1059" s="115">
        <v>210102</v>
      </c>
      <c r="I1059" s="116" t="s">
        <v>964</v>
      </c>
      <c r="J1059" s="116" t="s">
        <v>153</v>
      </c>
      <c r="K1059" s="324">
        <v>13400000</v>
      </c>
      <c r="L1059" s="121">
        <v>421801</v>
      </c>
      <c r="M1059" s="117" t="s">
        <v>1296</v>
      </c>
      <c r="N1059" s="117" t="s">
        <v>153</v>
      </c>
      <c r="O1059" s="324">
        <v>1206000</v>
      </c>
      <c r="P1059" s="77">
        <f ca="1">SUMIF($W$12:BO1059,$P$11,W1059:BO1059)</f>
        <v>0</v>
      </c>
      <c r="Q1059" s="77">
        <f ca="1">SUMIF($W$12:BP1059,$P$11,X1059:BP1059)</f>
        <v>0</v>
      </c>
      <c r="R1059" s="77">
        <f ca="1">SUMIF($W$12:BQ1059,$P$11,Y1059:BQ1059)</f>
        <v>0</v>
      </c>
      <c r="S1059" s="78">
        <f t="shared" ref="S1059:S1120" ca="1" si="289">P1059*K1059</f>
        <v>0</v>
      </c>
      <c r="T1059" s="77">
        <f t="shared" ref="T1059:T1120" ca="1" si="290">Q1059*O1059</f>
        <v>0</v>
      </c>
      <c r="U1059" s="77">
        <f t="shared" ref="U1059:U1120" ca="1" si="291">R1059*O1059*0.6</f>
        <v>0</v>
      </c>
      <c r="V1059" s="79">
        <f t="shared" ref="V1059:V1120" ca="1" si="292">SUM(S1059:U1059)</f>
        <v>0</v>
      </c>
      <c r="W1059" s="80"/>
      <c r="X1059" s="81">
        <f t="shared" si="276"/>
        <v>0</v>
      </c>
      <c r="Y1059" s="82"/>
      <c r="Z1059" s="80"/>
      <c r="AA1059" s="81">
        <f t="shared" si="277"/>
        <v>0</v>
      </c>
      <c r="AB1059" s="82"/>
      <c r="AC1059" s="80"/>
      <c r="AD1059" s="81">
        <f t="shared" si="278"/>
        <v>0</v>
      </c>
      <c r="AE1059" s="82"/>
      <c r="AF1059" s="80"/>
      <c r="AG1059" s="81">
        <f t="shared" si="279"/>
        <v>0</v>
      </c>
      <c r="AH1059" s="82"/>
      <c r="AI1059" s="80"/>
      <c r="AJ1059" s="81">
        <f t="shared" si="280"/>
        <v>0</v>
      </c>
      <c r="AK1059" s="82"/>
      <c r="AL1059" s="80"/>
      <c r="AM1059" s="81">
        <v>0</v>
      </c>
      <c r="AN1059" s="82"/>
      <c r="AO1059" s="80"/>
      <c r="AP1059" s="81">
        <v>0</v>
      </c>
      <c r="AQ1059" s="82"/>
      <c r="AR1059" s="80"/>
      <c r="AS1059" s="81">
        <f t="shared" si="281"/>
        <v>0</v>
      </c>
      <c r="AT1059" s="82"/>
      <c r="AU1059" s="80"/>
      <c r="AV1059" s="81">
        <f t="shared" si="282"/>
        <v>0</v>
      </c>
      <c r="AW1059" s="82"/>
      <c r="AX1059" s="80"/>
      <c r="AY1059" s="81">
        <f t="shared" si="283"/>
        <v>0</v>
      </c>
      <c r="AZ1059" s="82"/>
      <c r="BA1059" s="80"/>
      <c r="BB1059" s="81">
        <f t="shared" si="284"/>
        <v>0</v>
      </c>
      <c r="BC1059" s="82"/>
      <c r="BD1059" s="80"/>
      <c r="BE1059" s="81">
        <f t="shared" si="285"/>
        <v>0</v>
      </c>
      <c r="BF1059" s="82"/>
      <c r="BG1059" s="80"/>
      <c r="BH1059" s="81">
        <f t="shared" si="286"/>
        <v>0</v>
      </c>
      <c r="BI1059" s="82"/>
      <c r="BJ1059" s="80"/>
      <c r="BK1059" s="81">
        <f t="shared" si="287"/>
        <v>0</v>
      </c>
      <c r="BL1059" s="82"/>
      <c r="BM1059" s="80"/>
      <c r="BN1059" s="81">
        <f t="shared" si="288"/>
        <v>0</v>
      </c>
      <c r="BO1059" s="82"/>
    </row>
    <row r="1060" spans="1:67" ht="23.25" hidden="1" customHeight="1" thickBot="1">
      <c r="A1060" s="71">
        <v>86090</v>
      </c>
      <c r="B1060" s="71" t="s">
        <v>2242</v>
      </c>
      <c r="C1060" s="221" t="str">
        <f ca="1">IF(V1060&gt;0,IF($C$12=B1060,COUNT($C$12:C1059,1),""),"")</f>
        <v/>
      </c>
      <c r="D1060" s="221" t="str">
        <f ca="1">IF(V1060&gt;0,IF($D$12=B1060,COUNT($D$12:D1059,1),""),"")</f>
        <v/>
      </c>
      <c r="E1060" s="221" t="str">
        <f ca="1">IF(V1060&gt;0,IF($E$12=B1060,COUNT($E$12:E1059,1),""),"")</f>
        <v/>
      </c>
      <c r="F1060" s="221" t="str">
        <f ca="1">IF(V1060&gt;0,IF($F$12=B1060,COUNT($F$12:F1059,1),""),"")</f>
        <v/>
      </c>
      <c r="G1060" s="120"/>
      <c r="H1060" s="115">
        <v>210104</v>
      </c>
      <c r="I1060" s="116" t="s">
        <v>965</v>
      </c>
      <c r="J1060" s="116" t="s">
        <v>153</v>
      </c>
      <c r="K1060" s="324">
        <v>1540000</v>
      </c>
      <c r="L1060" s="121"/>
      <c r="M1060" s="117"/>
      <c r="N1060" s="117"/>
      <c r="O1060" s="324"/>
      <c r="P1060" s="77">
        <f ca="1">SUMIF($W$12:BO1060,$P$11,W1060:BO1060)</f>
        <v>0</v>
      </c>
      <c r="Q1060" s="77">
        <f ca="1">SUMIF($W$12:BP1060,$P$11,X1060:BP1060)</f>
        <v>0</v>
      </c>
      <c r="R1060" s="77">
        <v>0</v>
      </c>
      <c r="S1060" s="78">
        <f t="shared" ca="1" si="289"/>
        <v>0</v>
      </c>
      <c r="T1060" s="77">
        <f t="shared" ca="1" si="290"/>
        <v>0</v>
      </c>
      <c r="U1060" s="77">
        <v>0</v>
      </c>
      <c r="V1060" s="79">
        <f t="shared" ca="1" si="292"/>
        <v>0</v>
      </c>
      <c r="W1060" s="80"/>
      <c r="X1060" s="81">
        <f t="shared" si="276"/>
        <v>0</v>
      </c>
      <c r="Y1060" s="82"/>
      <c r="Z1060" s="80"/>
      <c r="AA1060" s="81">
        <f t="shared" si="277"/>
        <v>0</v>
      </c>
      <c r="AB1060" s="82"/>
      <c r="AC1060" s="80"/>
      <c r="AD1060" s="81">
        <f t="shared" si="278"/>
        <v>0</v>
      </c>
      <c r="AE1060" s="82"/>
      <c r="AF1060" s="80"/>
      <c r="AG1060" s="81">
        <f t="shared" si="279"/>
        <v>0</v>
      </c>
      <c r="AH1060" s="82"/>
      <c r="AI1060" s="80"/>
      <c r="AJ1060" s="81">
        <f t="shared" si="280"/>
        <v>0</v>
      </c>
      <c r="AK1060" s="82"/>
      <c r="AL1060" s="80"/>
      <c r="AM1060" s="81">
        <v>0</v>
      </c>
      <c r="AN1060" s="82"/>
      <c r="AO1060" s="80"/>
      <c r="AP1060" s="81">
        <v>0</v>
      </c>
      <c r="AQ1060" s="82"/>
      <c r="AR1060" s="80"/>
      <c r="AS1060" s="81">
        <f t="shared" si="281"/>
        <v>0</v>
      </c>
      <c r="AT1060" s="82"/>
      <c r="AU1060" s="80"/>
      <c r="AV1060" s="81">
        <f t="shared" si="282"/>
        <v>0</v>
      </c>
      <c r="AW1060" s="82"/>
      <c r="AX1060" s="80"/>
      <c r="AY1060" s="81">
        <f t="shared" si="283"/>
        <v>0</v>
      </c>
      <c r="AZ1060" s="82"/>
      <c r="BA1060" s="80"/>
      <c r="BB1060" s="81">
        <f t="shared" si="284"/>
        <v>0</v>
      </c>
      <c r="BC1060" s="82"/>
      <c r="BD1060" s="80"/>
      <c r="BE1060" s="81">
        <f t="shared" si="285"/>
        <v>0</v>
      </c>
      <c r="BF1060" s="82"/>
      <c r="BG1060" s="80"/>
      <c r="BH1060" s="81">
        <f t="shared" si="286"/>
        <v>0</v>
      </c>
      <c r="BI1060" s="82"/>
      <c r="BJ1060" s="80"/>
      <c r="BK1060" s="81">
        <f t="shared" si="287"/>
        <v>0</v>
      </c>
      <c r="BL1060" s="82"/>
      <c r="BM1060" s="80"/>
      <c r="BN1060" s="81">
        <f t="shared" si="288"/>
        <v>0</v>
      </c>
      <c r="BO1060" s="82"/>
    </row>
    <row r="1061" spans="1:67" ht="23.25" hidden="1" customHeight="1" thickBot="1">
      <c r="A1061" s="71">
        <v>86091</v>
      </c>
      <c r="B1061" s="71" t="s">
        <v>2242</v>
      </c>
      <c r="C1061" s="221" t="str">
        <f ca="1">IF(V1061&gt;0,IF($C$12=B1061,COUNT($C$12:C1060,1),""),"")</f>
        <v/>
      </c>
      <c r="D1061" s="221" t="str">
        <f ca="1">IF(V1061&gt;0,IF($D$12=B1061,COUNT($D$12:D1060,1),""),"")</f>
        <v/>
      </c>
      <c r="E1061" s="221" t="str">
        <f ca="1">IF(V1061&gt;0,IF($E$12=B1061,COUNT($E$12:E1060,1),""),"")</f>
        <v/>
      </c>
      <c r="F1061" s="221" t="str">
        <f ca="1">IF(V1061&gt;0,IF($F$12=B1061,COUNT($F$12:F1060,1),""),"")</f>
        <v/>
      </c>
      <c r="G1061" s="120"/>
      <c r="H1061" s="115">
        <v>210202</v>
      </c>
      <c r="I1061" s="116" t="s">
        <v>966</v>
      </c>
      <c r="J1061" s="116" t="s">
        <v>153</v>
      </c>
      <c r="K1061" s="324">
        <v>16500000</v>
      </c>
      <c r="L1061" s="121">
        <v>422708</v>
      </c>
      <c r="M1061" s="117" t="s">
        <v>1373</v>
      </c>
      <c r="N1061" s="117" t="s">
        <v>153</v>
      </c>
      <c r="O1061" s="324">
        <v>3711000</v>
      </c>
      <c r="P1061" s="77">
        <f ca="1">SUMIF($W$12:BO1061,$P$11,W1061:BO1061)</f>
        <v>0</v>
      </c>
      <c r="Q1061" s="77">
        <f ca="1">SUMIF($W$12:BP1061,$P$11,X1061:BP1061)</f>
        <v>0</v>
      </c>
      <c r="R1061" s="77">
        <f ca="1">SUMIF($W$12:BQ1061,$P$11,Y1061:BQ1061)</f>
        <v>0</v>
      </c>
      <c r="S1061" s="78">
        <f t="shared" ca="1" si="289"/>
        <v>0</v>
      </c>
      <c r="T1061" s="77">
        <f t="shared" ca="1" si="290"/>
        <v>0</v>
      </c>
      <c r="U1061" s="77">
        <f t="shared" ca="1" si="291"/>
        <v>0</v>
      </c>
      <c r="V1061" s="79">
        <f t="shared" ca="1" si="292"/>
        <v>0</v>
      </c>
      <c r="W1061" s="80"/>
      <c r="X1061" s="81">
        <f t="shared" si="276"/>
        <v>0</v>
      </c>
      <c r="Y1061" s="82"/>
      <c r="Z1061" s="80"/>
      <c r="AA1061" s="81">
        <f t="shared" si="277"/>
        <v>0</v>
      </c>
      <c r="AB1061" s="82"/>
      <c r="AC1061" s="80"/>
      <c r="AD1061" s="81">
        <f t="shared" si="278"/>
        <v>0</v>
      </c>
      <c r="AE1061" s="82"/>
      <c r="AF1061" s="80"/>
      <c r="AG1061" s="81">
        <f t="shared" si="279"/>
        <v>0</v>
      </c>
      <c r="AH1061" s="82"/>
      <c r="AI1061" s="80"/>
      <c r="AJ1061" s="81">
        <f t="shared" si="280"/>
        <v>0</v>
      </c>
      <c r="AK1061" s="82"/>
      <c r="AL1061" s="80"/>
      <c r="AM1061" s="81">
        <v>0</v>
      </c>
      <c r="AN1061" s="82"/>
      <c r="AO1061" s="80"/>
      <c r="AP1061" s="81">
        <v>0</v>
      </c>
      <c r="AQ1061" s="82"/>
      <c r="AR1061" s="80"/>
      <c r="AS1061" s="81">
        <f t="shared" si="281"/>
        <v>0</v>
      </c>
      <c r="AT1061" s="82"/>
      <c r="AU1061" s="80"/>
      <c r="AV1061" s="81">
        <f t="shared" si="282"/>
        <v>0</v>
      </c>
      <c r="AW1061" s="82"/>
      <c r="AX1061" s="80"/>
      <c r="AY1061" s="81">
        <f t="shared" si="283"/>
        <v>0</v>
      </c>
      <c r="AZ1061" s="82"/>
      <c r="BA1061" s="80"/>
      <c r="BB1061" s="81">
        <f t="shared" si="284"/>
        <v>0</v>
      </c>
      <c r="BC1061" s="82"/>
      <c r="BD1061" s="80"/>
      <c r="BE1061" s="81">
        <f t="shared" si="285"/>
        <v>0</v>
      </c>
      <c r="BF1061" s="82"/>
      <c r="BG1061" s="80"/>
      <c r="BH1061" s="81">
        <f t="shared" si="286"/>
        <v>0</v>
      </c>
      <c r="BI1061" s="82"/>
      <c r="BJ1061" s="80"/>
      <c r="BK1061" s="81">
        <f t="shared" si="287"/>
        <v>0</v>
      </c>
      <c r="BL1061" s="82"/>
      <c r="BM1061" s="80"/>
      <c r="BN1061" s="81">
        <f t="shared" si="288"/>
        <v>0</v>
      </c>
      <c r="BO1061" s="82"/>
    </row>
    <row r="1062" spans="1:67" ht="23.25" hidden="1" customHeight="1" thickBot="1">
      <c r="A1062" s="71">
        <v>86093</v>
      </c>
      <c r="B1062" s="71" t="s">
        <v>2242</v>
      </c>
      <c r="C1062" s="221" t="str">
        <f ca="1">IF(V1062&gt;0,IF($C$12=B1062,COUNT($C$12:C1061,1),""),"")</f>
        <v/>
      </c>
      <c r="D1062" s="221" t="str">
        <f ca="1">IF(V1062&gt;0,IF($D$12=B1062,COUNT($D$12:D1061,1),""),"")</f>
        <v/>
      </c>
      <c r="E1062" s="221" t="str">
        <f ca="1">IF(V1062&gt;0,IF($E$12=B1062,COUNT($E$12:E1061,1),""),"")</f>
        <v/>
      </c>
      <c r="F1062" s="221" t="str">
        <f ca="1">IF(V1062&gt;0,IF($F$12=B1062,COUNT($F$12:F1061,1),""),"")</f>
        <v/>
      </c>
      <c r="G1062" s="120"/>
      <c r="H1062" s="115">
        <v>220101</v>
      </c>
      <c r="I1062" s="116" t="s">
        <v>1678</v>
      </c>
      <c r="J1062" s="116" t="s">
        <v>153</v>
      </c>
      <c r="K1062" s="324">
        <v>6483000</v>
      </c>
      <c r="L1062" s="121">
        <v>421401</v>
      </c>
      <c r="M1062" s="117" t="s">
        <v>1248</v>
      </c>
      <c r="N1062" s="117" t="s">
        <v>153</v>
      </c>
      <c r="O1062" s="324">
        <v>1186000</v>
      </c>
      <c r="P1062" s="77">
        <f ca="1">SUMIF($W$12:BO1062,$P$11,W1062:BO1062)</f>
        <v>0</v>
      </c>
      <c r="Q1062" s="77">
        <f ca="1">SUMIF($W$12:BP1062,$P$11,X1062:BP1062)</f>
        <v>0</v>
      </c>
      <c r="R1062" s="77">
        <f ca="1">SUMIF($W$12:BQ1062,$P$11,Y1062:BQ1062)</f>
        <v>0</v>
      </c>
      <c r="S1062" s="78">
        <f t="shared" ca="1" si="289"/>
        <v>0</v>
      </c>
      <c r="T1062" s="77">
        <f t="shared" ca="1" si="290"/>
        <v>0</v>
      </c>
      <c r="U1062" s="77">
        <f t="shared" ca="1" si="291"/>
        <v>0</v>
      </c>
      <c r="V1062" s="79">
        <f t="shared" ca="1" si="292"/>
        <v>0</v>
      </c>
      <c r="W1062" s="80"/>
      <c r="X1062" s="81">
        <f t="shared" si="276"/>
        <v>0</v>
      </c>
      <c r="Y1062" s="82"/>
      <c r="Z1062" s="80"/>
      <c r="AA1062" s="81">
        <f t="shared" si="277"/>
        <v>0</v>
      </c>
      <c r="AB1062" s="82"/>
      <c r="AC1062" s="80"/>
      <c r="AD1062" s="81">
        <f t="shared" si="278"/>
        <v>0</v>
      </c>
      <c r="AE1062" s="82"/>
      <c r="AF1062" s="80"/>
      <c r="AG1062" s="81">
        <f t="shared" si="279"/>
        <v>0</v>
      </c>
      <c r="AH1062" s="82"/>
      <c r="AI1062" s="80"/>
      <c r="AJ1062" s="81">
        <f t="shared" si="280"/>
        <v>0</v>
      </c>
      <c r="AK1062" s="82"/>
      <c r="AL1062" s="80"/>
      <c r="AM1062" s="81">
        <v>0</v>
      </c>
      <c r="AN1062" s="82"/>
      <c r="AO1062" s="80"/>
      <c r="AP1062" s="81">
        <v>0</v>
      </c>
      <c r="AQ1062" s="82"/>
      <c r="AR1062" s="80"/>
      <c r="AS1062" s="81">
        <f t="shared" si="281"/>
        <v>0</v>
      </c>
      <c r="AT1062" s="82"/>
      <c r="AU1062" s="80"/>
      <c r="AV1062" s="81">
        <f t="shared" si="282"/>
        <v>0</v>
      </c>
      <c r="AW1062" s="82"/>
      <c r="AX1062" s="80"/>
      <c r="AY1062" s="81">
        <f t="shared" si="283"/>
        <v>0</v>
      </c>
      <c r="AZ1062" s="82"/>
      <c r="BA1062" s="80"/>
      <c r="BB1062" s="81">
        <f t="shared" si="284"/>
        <v>0</v>
      </c>
      <c r="BC1062" s="82"/>
      <c r="BD1062" s="80"/>
      <c r="BE1062" s="81">
        <f t="shared" si="285"/>
        <v>0</v>
      </c>
      <c r="BF1062" s="82"/>
      <c r="BG1062" s="80"/>
      <c r="BH1062" s="81">
        <f t="shared" si="286"/>
        <v>0</v>
      </c>
      <c r="BI1062" s="82"/>
      <c r="BJ1062" s="80"/>
      <c r="BK1062" s="81">
        <f t="shared" si="287"/>
        <v>0</v>
      </c>
      <c r="BL1062" s="82"/>
      <c r="BM1062" s="80"/>
      <c r="BN1062" s="81">
        <f t="shared" si="288"/>
        <v>0</v>
      </c>
      <c r="BO1062" s="82"/>
    </row>
    <row r="1063" spans="1:67" ht="23.25" hidden="1" customHeight="1" thickBot="1">
      <c r="A1063" s="71">
        <v>86094</v>
      </c>
      <c r="B1063" s="71" t="s">
        <v>2242</v>
      </c>
      <c r="C1063" s="221" t="str">
        <f ca="1">IF(V1063&gt;0,IF($C$12=B1063,COUNT($C$12:C1062,1),""),"")</f>
        <v/>
      </c>
      <c r="D1063" s="221" t="str">
        <f ca="1">IF(V1063&gt;0,IF($D$12=B1063,COUNT($D$12:D1062,1),""),"")</f>
        <v/>
      </c>
      <c r="E1063" s="221" t="str">
        <f ca="1">IF(V1063&gt;0,IF($E$12=B1063,COUNT($E$12:E1062,1),""),"")</f>
        <v/>
      </c>
      <c r="F1063" s="221" t="str">
        <f ca="1">IF(V1063&gt;0,IF($F$12=B1063,COUNT($F$12:F1062,1),""),"")</f>
        <v/>
      </c>
      <c r="G1063" s="120"/>
      <c r="H1063" s="115">
        <v>220102</v>
      </c>
      <c r="I1063" s="116" t="s">
        <v>1679</v>
      </c>
      <c r="J1063" s="116" t="s">
        <v>153</v>
      </c>
      <c r="K1063" s="324">
        <v>8229000</v>
      </c>
      <c r="L1063" s="121">
        <v>421401</v>
      </c>
      <c r="M1063" s="117" t="s">
        <v>1248</v>
      </c>
      <c r="N1063" s="117" t="s">
        <v>153</v>
      </c>
      <c r="O1063" s="324">
        <v>1186000</v>
      </c>
      <c r="P1063" s="77">
        <f ca="1">SUMIF($W$12:BO1063,$P$11,W1063:BO1063)</f>
        <v>0</v>
      </c>
      <c r="Q1063" s="77">
        <f ca="1">SUMIF($W$12:BP1063,$P$11,X1063:BP1063)</f>
        <v>0</v>
      </c>
      <c r="R1063" s="77">
        <f ca="1">SUMIF($W$12:BQ1063,$P$11,Y1063:BQ1063)</f>
        <v>0</v>
      </c>
      <c r="S1063" s="78">
        <f t="shared" ca="1" si="289"/>
        <v>0</v>
      </c>
      <c r="T1063" s="77">
        <f t="shared" ca="1" si="290"/>
        <v>0</v>
      </c>
      <c r="U1063" s="77">
        <f t="shared" ca="1" si="291"/>
        <v>0</v>
      </c>
      <c r="V1063" s="79">
        <f t="shared" ca="1" si="292"/>
        <v>0</v>
      </c>
      <c r="W1063" s="80"/>
      <c r="X1063" s="81">
        <f t="shared" si="276"/>
        <v>0</v>
      </c>
      <c r="Y1063" s="82"/>
      <c r="Z1063" s="80"/>
      <c r="AA1063" s="81">
        <f t="shared" si="277"/>
        <v>0</v>
      </c>
      <c r="AB1063" s="82"/>
      <c r="AC1063" s="80"/>
      <c r="AD1063" s="81">
        <f t="shared" si="278"/>
        <v>0</v>
      </c>
      <c r="AE1063" s="82"/>
      <c r="AF1063" s="80"/>
      <c r="AG1063" s="81">
        <f t="shared" si="279"/>
        <v>0</v>
      </c>
      <c r="AH1063" s="82"/>
      <c r="AI1063" s="80"/>
      <c r="AJ1063" s="81">
        <f t="shared" si="280"/>
        <v>0</v>
      </c>
      <c r="AK1063" s="82"/>
      <c r="AL1063" s="80"/>
      <c r="AM1063" s="81">
        <v>0</v>
      </c>
      <c r="AN1063" s="82"/>
      <c r="AO1063" s="80"/>
      <c r="AP1063" s="81">
        <v>0</v>
      </c>
      <c r="AQ1063" s="82"/>
      <c r="AR1063" s="80"/>
      <c r="AS1063" s="81">
        <f t="shared" si="281"/>
        <v>0</v>
      </c>
      <c r="AT1063" s="82"/>
      <c r="AU1063" s="80"/>
      <c r="AV1063" s="81">
        <f t="shared" si="282"/>
        <v>0</v>
      </c>
      <c r="AW1063" s="82"/>
      <c r="AX1063" s="80"/>
      <c r="AY1063" s="81">
        <f t="shared" si="283"/>
        <v>0</v>
      </c>
      <c r="AZ1063" s="82"/>
      <c r="BA1063" s="80"/>
      <c r="BB1063" s="81">
        <f t="shared" si="284"/>
        <v>0</v>
      </c>
      <c r="BC1063" s="82"/>
      <c r="BD1063" s="80"/>
      <c r="BE1063" s="81">
        <f t="shared" si="285"/>
        <v>0</v>
      </c>
      <c r="BF1063" s="82"/>
      <c r="BG1063" s="80"/>
      <c r="BH1063" s="81">
        <f t="shared" si="286"/>
        <v>0</v>
      </c>
      <c r="BI1063" s="82"/>
      <c r="BJ1063" s="80"/>
      <c r="BK1063" s="81">
        <f t="shared" si="287"/>
        <v>0</v>
      </c>
      <c r="BL1063" s="82"/>
      <c r="BM1063" s="80"/>
      <c r="BN1063" s="81">
        <f t="shared" si="288"/>
        <v>0</v>
      </c>
      <c r="BO1063" s="82"/>
    </row>
    <row r="1064" spans="1:67" ht="23.25" hidden="1" customHeight="1" thickBot="1">
      <c r="A1064" s="71">
        <v>86095</v>
      </c>
      <c r="B1064" s="71" t="s">
        <v>2242</v>
      </c>
      <c r="C1064" s="221" t="str">
        <f ca="1">IF(V1064&gt;0,IF($C$12=B1064,COUNT($C$12:C1063,1),""),"")</f>
        <v/>
      </c>
      <c r="D1064" s="221" t="str">
        <f ca="1">IF(V1064&gt;0,IF($D$12=B1064,COUNT($D$12:D1063,1),""),"")</f>
        <v/>
      </c>
      <c r="E1064" s="221" t="str">
        <f ca="1">IF(V1064&gt;0,IF($E$12=B1064,COUNT($E$12:E1063,1),""),"")</f>
        <v/>
      </c>
      <c r="F1064" s="221" t="str">
        <f ca="1">IF(V1064&gt;0,IF($F$12=B1064,COUNT($F$12:F1063,1),""),"")</f>
        <v/>
      </c>
      <c r="G1064" s="120"/>
      <c r="H1064" s="115">
        <v>220103</v>
      </c>
      <c r="I1064" s="116" t="s">
        <v>1680</v>
      </c>
      <c r="J1064" s="116" t="s">
        <v>153</v>
      </c>
      <c r="K1064" s="324">
        <v>8104000</v>
      </c>
      <c r="L1064" s="121">
        <v>421401</v>
      </c>
      <c r="M1064" s="117" t="s">
        <v>1248</v>
      </c>
      <c r="N1064" s="117" t="s">
        <v>153</v>
      </c>
      <c r="O1064" s="324">
        <v>1186000</v>
      </c>
      <c r="P1064" s="77">
        <f ca="1">SUMIF($W$12:BO1064,$P$11,W1064:BO1064)</f>
        <v>0</v>
      </c>
      <c r="Q1064" s="77">
        <f ca="1">SUMIF($W$12:BP1064,$P$11,X1064:BP1064)</f>
        <v>0</v>
      </c>
      <c r="R1064" s="77">
        <f ca="1">SUMIF($W$12:BQ1064,$P$11,Y1064:BQ1064)</f>
        <v>0</v>
      </c>
      <c r="S1064" s="78">
        <f t="shared" ca="1" si="289"/>
        <v>0</v>
      </c>
      <c r="T1064" s="77">
        <f t="shared" ca="1" si="290"/>
        <v>0</v>
      </c>
      <c r="U1064" s="77">
        <f t="shared" ca="1" si="291"/>
        <v>0</v>
      </c>
      <c r="V1064" s="79">
        <f t="shared" ca="1" si="292"/>
        <v>0</v>
      </c>
      <c r="W1064" s="80"/>
      <c r="X1064" s="81">
        <f t="shared" si="276"/>
        <v>0</v>
      </c>
      <c r="Y1064" s="82"/>
      <c r="Z1064" s="80"/>
      <c r="AA1064" s="81">
        <f t="shared" si="277"/>
        <v>0</v>
      </c>
      <c r="AB1064" s="82"/>
      <c r="AC1064" s="80"/>
      <c r="AD1064" s="81">
        <f t="shared" si="278"/>
        <v>0</v>
      </c>
      <c r="AE1064" s="82"/>
      <c r="AF1064" s="80"/>
      <c r="AG1064" s="81">
        <f t="shared" si="279"/>
        <v>0</v>
      </c>
      <c r="AH1064" s="82"/>
      <c r="AI1064" s="80"/>
      <c r="AJ1064" s="81">
        <f t="shared" si="280"/>
        <v>0</v>
      </c>
      <c r="AK1064" s="82"/>
      <c r="AL1064" s="80"/>
      <c r="AM1064" s="81">
        <v>0</v>
      </c>
      <c r="AN1064" s="82"/>
      <c r="AO1064" s="80"/>
      <c r="AP1064" s="81">
        <v>0</v>
      </c>
      <c r="AQ1064" s="82"/>
      <c r="AR1064" s="80"/>
      <c r="AS1064" s="81">
        <f t="shared" si="281"/>
        <v>0</v>
      </c>
      <c r="AT1064" s="82"/>
      <c r="AU1064" s="80"/>
      <c r="AV1064" s="81">
        <f t="shared" si="282"/>
        <v>0</v>
      </c>
      <c r="AW1064" s="82"/>
      <c r="AX1064" s="80"/>
      <c r="AY1064" s="81">
        <f t="shared" si="283"/>
        <v>0</v>
      </c>
      <c r="AZ1064" s="82"/>
      <c r="BA1064" s="80"/>
      <c r="BB1064" s="81">
        <f t="shared" si="284"/>
        <v>0</v>
      </c>
      <c r="BC1064" s="82"/>
      <c r="BD1064" s="80"/>
      <c r="BE1064" s="81">
        <f t="shared" si="285"/>
        <v>0</v>
      </c>
      <c r="BF1064" s="82"/>
      <c r="BG1064" s="80"/>
      <c r="BH1064" s="81">
        <f t="shared" si="286"/>
        <v>0</v>
      </c>
      <c r="BI1064" s="82"/>
      <c r="BJ1064" s="80"/>
      <c r="BK1064" s="81">
        <f t="shared" si="287"/>
        <v>0</v>
      </c>
      <c r="BL1064" s="82"/>
      <c r="BM1064" s="80"/>
      <c r="BN1064" s="81">
        <f t="shared" si="288"/>
        <v>0</v>
      </c>
      <c r="BO1064" s="82"/>
    </row>
    <row r="1065" spans="1:67" ht="23.25" hidden="1" customHeight="1" thickBot="1">
      <c r="A1065" s="71">
        <v>86096</v>
      </c>
      <c r="B1065" s="71" t="s">
        <v>2242</v>
      </c>
      <c r="C1065" s="221" t="str">
        <f ca="1">IF(V1065&gt;0,IF($C$12=B1065,COUNT($C$12:C1064,1),""),"")</f>
        <v/>
      </c>
      <c r="D1065" s="221" t="str">
        <f ca="1">IF(V1065&gt;0,IF($D$12=B1065,COUNT($D$12:D1064,1),""),"")</f>
        <v/>
      </c>
      <c r="E1065" s="221" t="str">
        <f ca="1">IF(V1065&gt;0,IF($E$12=B1065,COUNT($E$12:E1064,1),""),"")</f>
        <v/>
      </c>
      <c r="F1065" s="221" t="str">
        <f ca="1">IF(V1065&gt;0,IF($F$12=B1065,COUNT($F$12:F1064,1),""),"")</f>
        <v/>
      </c>
      <c r="G1065" s="120"/>
      <c r="H1065" s="115">
        <v>220104</v>
      </c>
      <c r="I1065" s="116" t="s">
        <v>1681</v>
      </c>
      <c r="J1065" s="116" t="s">
        <v>153</v>
      </c>
      <c r="K1065" s="324">
        <v>10286000</v>
      </c>
      <c r="L1065" s="121">
        <v>421401</v>
      </c>
      <c r="M1065" s="117" t="s">
        <v>1248</v>
      </c>
      <c r="N1065" s="117" t="s">
        <v>153</v>
      </c>
      <c r="O1065" s="324">
        <v>1186000</v>
      </c>
      <c r="P1065" s="77">
        <f ca="1">SUMIF($W$12:BO1065,$P$11,W1065:BO1065)</f>
        <v>0</v>
      </c>
      <c r="Q1065" s="77">
        <f ca="1">SUMIF($W$12:BP1065,$P$11,X1065:BP1065)</f>
        <v>0</v>
      </c>
      <c r="R1065" s="77">
        <f ca="1">SUMIF($W$12:BQ1065,$P$11,Y1065:BQ1065)</f>
        <v>0</v>
      </c>
      <c r="S1065" s="78">
        <f t="shared" ca="1" si="289"/>
        <v>0</v>
      </c>
      <c r="T1065" s="77">
        <f t="shared" ca="1" si="290"/>
        <v>0</v>
      </c>
      <c r="U1065" s="77">
        <f t="shared" ca="1" si="291"/>
        <v>0</v>
      </c>
      <c r="V1065" s="79">
        <f t="shared" ca="1" si="292"/>
        <v>0</v>
      </c>
      <c r="W1065" s="80"/>
      <c r="X1065" s="81">
        <f t="shared" si="276"/>
        <v>0</v>
      </c>
      <c r="Y1065" s="82"/>
      <c r="Z1065" s="80"/>
      <c r="AA1065" s="81">
        <f t="shared" si="277"/>
        <v>0</v>
      </c>
      <c r="AB1065" s="82"/>
      <c r="AC1065" s="80"/>
      <c r="AD1065" s="81">
        <f t="shared" si="278"/>
        <v>0</v>
      </c>
      <c r="AE1065" s="82"/>
      <c r="AF1065" s="80"/>
      <c r="AG1065" s="81">
        <f t="shared" si="279"/>
        <v>0</v>
      </c>
      <c r="AH1065" s="82"/>
      <c r="AI1065" s="80"/>
      <c r="AJ1065" s="81">
        <f t="shared" si="280"/>
        <v>0</v>
      </c>
      <c r="AK1065" s="82"/>
      <c r="AL1065" s="80"/>
      <c r="AM1065" s="81">
        <v>0</v>
      </c>
      <c r="AN1065" s="82"/>
      <c r="AO1065" s="80"/>
      <c r="AP1065" s="81">
        <v>0</v>
      </c>
      <c r="AQ1065" s="82"/>
      <c r="AR1065" s="80"/>
      <c r="AS1065" s="81">
        <f t="shared" si="281"/>
        <v>0</v>
      </c>
      <c r="AT1065" s="82"/>
      <c r="AU1065" s="80"/>
      <c r="AV1065" s="81">
        <f t="shared" si="282"/>
        <v>0</v>
      </c>
      <c r="AW1065" s="82"/>
      <c r="AX1065" s="80"/>
      <c r="AY1065" s="81">
        <f t="shared" si="283"/>
        <v>0</v>
      </c>
      <c r="AZ1065" s="82"/>
      <c r="BA1065" s="80"/>
      <c r="BB1065" s="81">
        <f t="shared" si="284"/>
        <v>0</v>
      </c>
      <c r="BC1065" s="82"/>
      <c r="BD1065" s="80"/>
      <c r="BE1065" s="81">
        <f t="shared" si="285"/>
        <v>0</v>
      </c>
      <c r="BF1065" s="82"/>
      <c r="BG1065" s="80"/>
      <c r="BH1065" s="81">
        <f t="shared" si="286"/>
        <v>0</v>
      </c>
      <c r="BI1065" s="82"/>
      <c r="BJ1065" s="80"/>
      <c r="BK1065" s="81">
        <f t="shared" si="287"/>
        <v>0</v>
      </c>
      <c r="BL1065" s="82"/>
      <c r="BM1065" s="80"/>
      <c r="BN1065" s="81">
        <f t="shared" si="288"/>
        <v>0</v>
      </c>
      <c r="BO1065" s="82"/>
    </row>
    <row r="1066" spans="1:67" ht="23.25" hidden="1" customHeight="1" thickBot="1">
      <c r="A1066" s="71">
        <v>86097</v>
      </c>
      <c r="B1066" s="71" t="s">
        <v>2242</v>
      </c>
      <c r="C1066" s="221" t="str">
        <f ca="1">IF(V1066&gt;0,IF($C$12=B1066,COUNT($C$12:C1065,1),""),"")</f>
        <v/>
      </c>
      <c r="D1066" s="221" t="str">
        <f ca="1">IF(V1066&gt;0,IF($D$12=B1066,COUNT($D$12:D1065,1),""),"")</f>
        <v/>
      </c>
      <c r="E1066" s="221" t="str">
        <f ca="1">IF(V1066&gt;0,IF($E$12=B1066,COUNT($E$12:E1065,1),""),"")</f>
        <v/>
      </c>
      <c r="F1066" s="221" t="str">
        <f ca="1">IF(V1066&gt;0,IF($F$12=B1066,COUNT($F$12:F1065,1),""),"")</f>
        <v/>
      </c>
      <c r="G1066" s="120"/>
      <c r="H1066" s="115">
        <v>220105</v>
      </c>
      <c r="I1066" s="116" t="s">
        <v>1682</v>
      </c>
      <c r="J1066" s="116" t="s">
        <v>153</v>
      </c>
      <c r="K1066" s="324">
        <v>10804000</v>
      </c>
      <c r="L1066" s="121">
        <v>421401</v>
      </c>
      <c r="M1066" s="117" t="s">
        <v>1248</v>
      </c>
      <c r="N1066" s="117" t="s">
        <v>153</v>
      </c>
      <c r="O1066" s="324">
        <v>1186000</v>
      </c>
      <c r="P1066" s="77">
        <f ca="1">SUMIF($W$12:BO1066,$P$11,W1066:BO1066)</f>
        <v>0</v>
      </c>
      <c r="Q1066" s="77">
        <f ca="1">SUMIF($W$12:BP1066,$P$11,X1066:BP1066)</f>
        <v>0</v>
      </c>
      <c r="R1066" s="77">
        <f ca="1">SUMIF($W$12:BQ1066,$P$11,Y1066:BQ1066)</f>
        <v>0</v>
      </c>
      <c r="S1066" s="78">
        <f t="shared" ca="1" si="289"/>
        <v>0</v>
      </c>
      <c r="T1066" s="77">
        <f t="shared" ca="1" si="290"/>
        <v>0</v>
      </c>
      <c r="U1066" s="77">
        <f t="shared" ca="1" si="291"/>
        <v>0</v>
      </c>
      <c r="V1066" s="79">
        <f t="shared" ca="1" si="292"/>
        <v>0</v>
      </c>
      <c r="W1066" s="80"/>
      <c r="X1066" s="81">
        <f t="shared" si="276"/>
        <v>0</v>
      </c>
      <c r="Y1066" s="82"/>
      <c r="Z1066" s="80"/>
      <c r="AA1066" s="81">
        <f t="shared" si="277"/>
        <v>0</v>
      </c>
      <c r="AB1066" s="82"/>
      <c r="AC1066" s="80"/>
      <c r="AD1066" s="81">
        <f t="shared" si="278"/>
        <v>0</v>
      </c>
      <c r="AE1066" s="82"/>
      <c r="AF1066" s="80"/>
      <c r="AG1066" s="81">
        <f t="shared" si="279"/>
        <v>0</v>
      </c>
      <c r="AH1066" s="82"/>
      <c r="AI1066" s="80"/>
      <c r="AJ1066" s="81">
        <f t="shared" si="280"/>
        <v>0</v>
      </c>
      <c r="AK1066" s="82"/>
      <c r="AL1066" s="80"/>
      <c r="AM1066" s="81">
        <v>0</v>
      </c>
      <c r="AN1066" s="82"/>
      <c r="AO1066" s="80"/>
      <c r="AP1066" s="81">
        <v>0</v>
      </c>
      <c r="AQ1066" s="82"/>
      <c r="AR1066" s="80"/>
      <c r="AS1066" s="81">
        <f t="shared" si="281"/>
        <v>0</v>
      </c>
      <c r="AT1066" s="82"/>
      <c r="AU1066" s="80"/>
      <c r="AV1066" s="81">
        <f t="shared" si="282"/>
        <v>0</v>
      </c>
      <c r="AW1066" s="82"/>
      <c r="AX1066" s="80"/>
      <c r="AY1066" s="81">
        <f t="shared" si="283"/>
        <v>0</v>
      </c>
      <c r="AZ1066" s="82"/>
      <c r="BA1066" s="80"/>
      <c r="BB1066" s="81">
        <f t="shared" si="284"/>
        <v>0</v>
      </c>
      <c r="BC1066" s="82"/>
      <c r="BD1066" s="80"/>
      <c r="BE1066" s="81">
        <f t="shared" si="285"/>
        <v>0</v>
      </c>
      <c r="BF1066" s="82"/>
      <c r="BG1066" s="80"/>
      <c r="BH1066" s="81">
        <f t="shared" si="286"/>
        <v>0</v>
      </c>
      <c r="BI1066" s="82"/>
      <c r="BJ1066" s="80"/>
      <c r="BK1066" s="81">
        <f t="shared" si="287"/>
        <v>0</v>
      </c>
      <c r="BL1066" s="82"/>
      <c r="BM1066" s="80"/>
      <c r="BN1066" s="81">
        <f t="shared" si="288"/>
        <v>0</v>
      </c>
      <c r="BO1066" s="82"/>
    </row>
    <row r="1067" spans="1:67" ht="23.25" hidden="1" customHeight="1" thickBot="1">
      <c r="A1067" s="71">
        <v>86098</v>
      </c>
      <c r="B1067" s="71" t="s">
        <v>2242</v>
      </c>
      <c r="C1067" s="221" t="str">
        <f ca="1">IF(V1067&gt;0,IF($C$12=B1067,COUNT($C$12:C1066,1),""),"")</f>
        <v/>
      </c>
      <c r="D1067" s="221" t="str">
        <f ca="1">IF(V1067&gt;0,IF($D$12=B1067,COUNT($D$12:D1066,1),""),"")</f>
        <v/>
      </c>
      <c r="E1067" s="221" t="str">
        <f ca="1">IF(V1067&gt;0,IF($E$12=B1067,COUNT($E$12:E1066,1),""),"")</f>
        <v/>
      </c>
      <c r="F1067" s="221" t="str">
        <f ca="1">IF(V1067&gt;0,IF($F$12=B1067,COUNT($F$12:F1066,1),""),"")</f>
        <v/>
      </c>
      <c r="G1067" s="120"/>
      <c r="H1067" s="115">
        <v>220106</v>
      </c>
      <c r="I1067" s="116" t="s">
        <v>1683</v>
      </c>
      <c r="J1067" s="116" t="s">
        <v>153</v>
      </c>
      <c r="K1067" s="324">
        <v>13713000</v>
      </c>
      <c r="L1067" s="121">
        <v>421401</v>
      </c>
      <c r="M1067" s="117" t="s">
        <v>1248</v>
      </c>
      <c r="N1067" s="117" t="s">
        <v>153</v>
      </c>
      <c r="O1067" s="324">
        <v>1186000</v>
      </c>
      <c r="P1067" s="77">
        <f ca="1">SUMIF($W$12:BO1067,$P$11,W1067:BO1067)</f>
        <v>0</v>
      </c>
      <c r="Q1067" s="77">
        <f ca="1">SUMIF($W$12:BP1067,$P$11,X1067:BP1067)</f>
        <v>0</v>
      </c>
      <c r="R1067" s="77">
        <f ca="1">SUMIF($W$12:BQ1067,$P$11,Y1067:BQ1067)</f>
        <v>0</v>
      </c>
      <c r="S1067" s="78">
        <f t="shared" ca="1" si="289"/>
        <v>0</v>
      </c>
      <c r="T1067" s="77">
        <f t="shared" ca="1" si="290"/>
        <v>0</v>
      </c>
      <c r="U1067" s="77">
        <f t="shared" ca="1" si="291"/>
        <v>0</v>
      </c>
      <c r="V1067" s="79">
        <f t="shared" ca="1" si="292"/>
        <v>0</v>
      </c>
      <c r="W1067" s="80"/>
      <c r="X1067" s="81">
        <f t="shared" si="276"/>
        <v>0</v>
      </c>
      <c r="Y1067" s="82"/>
      <c r="Z1067" s="80"/>
      <c r="AA1067" s="81">
        <f t="shared" si="277"/>
        <v>0</v>
      </c>
      <c r="AB1067" s="82"/>
      <c r="AC1067" s="80"/>
      <c r="AD1067" s="81">
        <f t="shared" si="278"/>
        <v>0</v>
      </c>
      <c r="AE1067" s="82"/>
      <c r="AF1067" s="80"/>
      <c r="AG1067" s="81">
        <f t="shared" si="279"/>
        <v>0</v>
      </c>
      <c r="AH1067" s="82"/>
      <c r="AI1067" s="80"/>
      <c r="AJ1067" s="81">
        <f t="shared" si="280"/>
        <v>0</v>
      </c>
      <c r="AK1067" s="82"/>
      <c r="AL1067" s="80"/>
      <c r="AM1067" s="81">
        <v>0</v>
      </c>
      <c r="AN1067" s="82"/>
      <c r="AO1067" s="80"/>
      <c r="AP1067" s="81">
        <v>0</v>
      </c>
      <c r="AQ1067" s="82"/>
      <c r="AR1067" s="80"/>
      <c r="AS1067" s="81">
        <f t="shared" si="281"/>
        <v>0</v>
      </c>
      <c r="AT1067" s="82"/>
      <c r="AU1067" s="80"/>
      <c r="AV1067" s="81">
        <f t="shared" si="282"/>
        <v>0</v>
      </c>
      <c r="AW1067" s="82"/>
      <c r="AX1067" s="80"/>
      <c r="AY1067" s="81">
        <f t="shared" si="283"/>
        <v>0</v>
      </c>
      <c r="AZ1067" s="82"/>
      <c r="BA1067" s="80"/>
      <c r="BB1067" s="81">
        <f t="shared" si="284"/>
        <v>0</v>
      </c>
      <c r="BC1067" s="82"/>
      <c r="BD1067" s="80"/>
      <c r="BE1067" s="81">
        <f t="shared" si="285"/>
        <v>0</v>
      </c>
      <c r="BF1067" s="82"/>
      <c r="BG1067" s="80"/>
      <c r="BH1067" s="81">
        <f t="shared" si="286"/>
        <v>0</v>
      </c>
      <c r="BI1067" s="82"/>
      <c r="BJ1067" s="80"/>
      <c r="BK1067" s="81">
        <f t="shared" si="287"/>
        <v>0</v>
      </c>
      <c r="BL1067" s="82"/>
      <c r="BM1067" s="80"/>
      <c r="BN1067" s="81">
        <f t="shared" si="288"/>
        <v>0</v>
      </c>
      <c r="BO1067" s="82"/>
    </row>
    <row r="1068" spans="1:67" ht="23.25" hidden="1" customHeight="1" thickBot="1">
      <c r="A1068" s="71">
        <v>86099</v>
      </c>
      <c r="B1068" s="71" t="s">
        <v>2242</v>
      </c>
      <c r="C1068" s="221" t="str">
        <f ca="1">IF(V1068&gt;0,IF($C$12=B1068,COUNT($C$12:C1067,1),""),"")</f>
        <v/>
      </c>
      <c r="D1068" s="221" t="str">
        <f ca="1">IF(V1068&gt;0,IF($D$12=B1068,COUNT($D$12:D1067,1),""),"")</f>
        <v/>
      </c>
      <c r="E1068" s="221" t="str">
        <f ca="1">IF(V1068&gt;0,IF($E$12=B1068,COUNT($E$12:E1067,1),""),"")</f>
        <v/>
      </c>
      <c r="F1068" s="221" t="str">
        <f ca="1">IF(V1068&gt;0,IF($F$12=B1068,COUNT($F$12:F1067,1),""),"")</f>
        <v/>
      </c>
      <c r="G1068" s="120"/>
      <c r="H1068" s="115">
        <v>220107</v>
      </c>
      <c r="I1068" s="116" t="s">
        <v>1684</v>
      </c>
      <c r="J1068" s="116" t="s">
        <v>153</v>
      </c>
      <c r="K1068" s="324">
        <v>12967000</v>
      </c>
      <c r="L1068" s="121">
        <v>421401</v>
      </c>
      <c r="M1068" s="117" t="s">
        <v>1248</v>
      </c>
      <c r="N1068" s="117" t="s">
        <v>153</v>
      </c>
      <c r="O1068" s="324">
        <v>1186000</v>
      </c>
      <c r="P1068" s="77">
        <f ca="1">SUMIF($W$12:BO1068,$P$11,W1068:BO1068)</f>
        <v>0</v>
      </c>
      <c r="Q1068" s="77">
        <f ca="1">SUMIF($W$12:BP1068,$P$11,X1068:BP1068)</f>
        <v>0</v>
      </c>
      <c r="R1068" s="77">
        <f ca="1">SUMIF($W$12:BQ1068,$P$11,Y1068:BQ1068)</f>
        <v>0</v>
      </c>
      <c r="S1068" s="78">
        <f t="shared" ca="1" si="289"/>
        <v>0</v>
      </c>
      <c r="T1068" s="77">
        <f t="shared" ca="1" si="290"/>
        <v>0</v>
      </c>
      <c r="U1068" s="77">
        <f t="shared" ca="1" si="291"/>
        <v>0</v>
      </c>
      <c r="V1068" s="79">
        <f t="shared" ca="1" si="292"/>
        <v>0</v>
      </c>
      <c r="W1068" s="80"/>
      <c r="X1068" s="81">
        <f t="shared" si="276"/>
        <v>0</v>
      </c>
      <c r="Y1068" s="82"/>
      <c r="Z1068" s="80"/>
      <c r="AA1068" s="81">
        <f t="shared" si="277"/>
        <v>0</v>
      </c>
      <c r="AB1068" s="82"/>
      <c r="AC1068" s="80"/>
      <c r="AD1068" s="81">
        <f t="shared" si="278"/>
        <v>0</v>
      </c>
      <c r="AE1068" s="82"/>
      <c r="AF1068" s="80"/>
      <c r="AG1068" s="81">
        <f t="shared" si="279"/>
        <v>0</v>
      </c>
      <c r="AH1068" s="82"/>
      <c r="AI1068" s="80"/>
      <c r="AJ1068" s="81">
        <f t="shared" si="280"/>
        <v>0</v>
      </c>
      <c r="AK1068" s="82"/>
      <c r="AL1068" s="80"/>
      <c r="AM1068" s="81">
        <v>0</v>
      </c>
      <c r="AN1068" s="82"/>
      <c r="AO1068" s="80"/>
      <c r="AP1068" s="81">
        <v>0</v>
      </c>
      <c r="AQ1068" s="82"/>
      <c r="AR1068" s="80"/>
      <c r="AS1068" s="81">
        <f t="shared" si="281"/>
        <v>0</v>
      </c>
      <c r="AT1068" s="82"/>
      <c r="AU1068" s="80"/>
      <c r="AV1068" s="81">
        <f t="shared" si="282"/>
        <v>0</v>
      </c>
      <c r="AW1068" s="82"/>
      <c r="AX1068" s="80"/>
      <c r="AY1068" s="81">
        <f t="shared" si="283"/>
        <v>0</v>
      </c>
      <c r="AZ1068" s="82"/>
      <c r="BA1068" s="80"/>
      <c r="BB1068" s="81">
        <f t="shared" si="284"/>
        <v>0</v>
      </c>
      <c r="BC1068" s="82"/>
      <c r="BD1068" s="80"/>
      <c r="BE1068" s="81">
        <f t="shared" si="285"/>
        <v>0</v>
      </c>
      <c r="BF1068" s="82"/>
      <c r="BG1068" s="80"/>
      <c r="BH1068" s="81">
        <f t="shared" si="286"/>
        <v>0</v>
      </c>
      <c r="BI1068" s="82"/>
      <c r="BJ1068" s="80"/>
      <c r="BK1068" s="81">
        <f t="shared" si="287"/>
        <v>0</v>
      </c>
      <c r="BL1068" s="82"/>
      <c r="BM1068" s="80"/>
      <c r="BN1068" s="81">
        <f t="shared" si="288"/>
        <v>0</v>
      </c>
      <c r="BO1068" s="82"/>
    </row>
    <row r="1069" spans="1:67" ht="23.25" hidden="1" customHeight="1" thickBot="1">
      <c r="A1069" s="71">
        <v>86100</v>
      </c>
      <c r="B1069" s="71" t="s">
        <v>2242</v>
      </c>
      <c r="C1069" s="221" t="str">
        <f ca="1">IF(V1069&gt;0,IF($C$12=B1069,COUNT($C$12:C1068,1),""),"")</f>
        <v/>
      </c>
      <c r="D1069" s="221" t="str">
        <f ca="1">IF(V1069&gt;0,IF($D$12=B1069,COUNT($D$12:D1068,1),""),"")</f>
        <v/>
      </c>
      <c r="E1069" s="221" t="str">
        <f ca="1">IF(V1069&gt;0,IF($E$12=B1069,COUNT($E$12:E1068,1),""),"")</f>
        <v/>
      </c>
      <c r="F1069" s="221" t="str">
        <f ca="1">IF(V1069&gt;0,IF($F$12=B1069,COUNT($F$12:F1068,1),""),"")</f>
        <v/>
      </c>
      <c r="G1069" s="120"/>
      <c r="H1069" s="115">
        <v>220108</v>
      </c>
      <c r="I1069" s="116" t="s">
        <v>1685</v>
      </c>
      <c r="J1069" s="116" t="s">
        <v>153</v>
      </c>
      <c r="K1069" s="324">
        <v>16464000</v>
      </c>
      <c r="L1069" s="121">
        <v>421401</v>
      </c>
      <c r="M1069" s="117" t="s">
        <v>1248</v>
      </c>
      <c r="N1069" s="117" t="s">
        <v>153</v>
      </c>
      <c r="O1069" s="324">
        <v>1186000</v>
      </c>
      <c r="P1069" s="77">
        <f ca="1">SUMIF($W$12:BO1069,$P$11,W1069:BO1069)</f>
        <v>0</v>
      </c>
      <c r="Q1069" s="77">
        <f ca="1">SUMIF($W$12:BP1069,$P$11,X1069:BP1069)</f>
        <v>0</v>
      </c>
      <c r="R1069" s="77">
        <f ca="1">SUMIF($W$12:BQ1069,$P$11,Y1069:BQ1069)</f>
        <v>0</v>
      </c>
      <c r="S1069" s="78">
        <f t="shared" ca="1" si="289"/>
        <v>0</v>
      </c>
      <c r="T1069" s="77">
        <f t="shared" ca="1" si="290"/>
        <v>0</v>
      </c>
      <c r="U1069" s="77">
        <f t="shared" ca="1" si="291"/>
        <v>0</v>
      </c>
      <c r="V1069" s="79">
        <f t="shared" ca="1" si="292"/>
        <v>0</v>
      </c>
      <c r="W1069" s="80"/>
      <c r="X1069" s="81">
        <f t="shared" si="276"/>
        <v>0</v>
      </c>
      <c r="Y1069" s="82"/>
      <c r="Z1069" s="80"/>
      <c r="AA1069" s="81">
        <f t="shared" si="277"/>
        <v>0</v>
      </c>
      <c r="AB1069" s="82"/>
      <c r="AC1069" s="80"/>
      <c r="AD1069" s="81">
        <f t="shared" si="278"/>
        <v>0</v>
      </c>
      <c r="AE1069" s="82"/>
      <c r="AF1069" s="80"/>
      <c r="AG1069" s="81">
        <f t="shared" si="279"/>
        <v>0</v>
      </c>
      <c r="AH1069" s="82"/>
      <c r="AI1069" s="80"/>
      <c r="AJ1069" s="81">
        <f t="shared" si="280"/>
        <v>0</v>
      </c>
      <c r="AK1069" s="82"/>
      <c r="AL1069" s="80"/>
      <c r="AM1069" s="81">
        <v>0</v>
      </c>
      <c r="AN1069" s="82"/>
      <c r="AO1069" s="80"/>
      <c r="AP1069" s="81">
        <v>0</v>
      </c>
      <c r="AQ1069" s="82"/>
      <c r="AR1069" s="80"/>
      <c r="AS1069" s="81">
        <f t="shared" si="281"/>
        <v>0</v>
      </c>
      <c r="AT1069" s="82"/>
      <c r="AU1069" s="80"/>
      <c r="AV1069" s="81">
        <f t="shared" si="282"/>
        <v>0</v>
      </c>
      <c r="AW1069" s="82"/>
      <c r="AX1069" s="80"/>
      <c r="AY1069" s="81">
        <f t="shared" si="283"/>
        <v>0</v>
      </c>
      <c r="AZ1069" s="82"/>
      <c r="BA1069" s="80"/>
      <c r="BB1069" s="81">
        <f t="shared" si="284"/>
        <v>0</v>
      </c>
      <c r="BC1069" s="82"/>
      <c r="BD1069" s="80"/>
      <c r="BE1069" s="81">
        <f t="shared" si="285"/>
        <v>0</v>
      </c>
      <c r="BF1069" s="82"/>
      <c r="BG1069" s="80"/>
      <c r="BH1069" s="81">
        <f t="shared" si="286"/>
        <v>0</v>
      </c>
      <c r="BI1069" s="82"/>
      <c r="BJ1069" s="80"/>
      <c r="BK1069" s="81">
        <f t="shared" si="287"/>
        <v>0</v>
      </c>
      <c r="BL1069" s="82"/>
      <c r="BM1069" s="80"/>
      <c r="BN1069" s="81">
        <f t="shared" si="288"/>
        <v>0</v>
      </c>
      <c r="BO1069" s="82"/>
    </row>
    <row r="1070" spans="1:67" ht="23.25" hidden="1" customHeight="1" thickBot="1">
      <c r="A1070" s="71">
        <v>86101</v>
      </c>
      <c r="B1070" s="71" t="s">
        <v>2242</v>
      </c>
      <c r="C1070" s="221" t="str">
        <f ca="1">IF(V1070&gt;0,IF($C$12=B1070,COUNT($C$12:C1069,1),""),"")</f>
        <v/>
      </c>
      <c r="D1070" s="221" t="str">
        <f ca="1">IF(V1070&gt;0,IF($D$12=B1070,COUNT($D$12:D1069,1),""),"")</f>
        <v/>
      </c>
      <c r="E1070" s="221" t="str">
        <f ca="1">IF(V1070&gt;0,IF($E$12=B1070,COUNT($E$12:E1069,1),""),"")</f>
        <v/>
      </c>
      <c r="F1070" s="221" t="str">
        <f ca="1">IF(V1070&gt;0,IF($F$12=B1070,COUNT($F$12:F1069,1),""),"")</f>
        <v/>
      </c>
      <c r="G1070" s="120"/>
      <c r="H1070" s="115">
        <v>220109</v>
      </c>
      <c r="I1070" s="116" t="s">
        <v>1686</v>
      </c>
      <c r="J1070" s="116" t="s">
        <v>153</v>
      </c>
      <c r="K1070" s="324">
        <v>16212000</v>
      </c>
      <c r="L1070" s="121">
        <v>421402</v>
      </c>
      <c r="M1070" s="117" t="s">
        <v>1249</v>
      </c>
      <c r="N1070" s="117" t="s">
        <v>153</v>
      </c>
      <c r="O1070" s="324">
        <v>1532000</v>
      </c>
      <c r="P1070" s="77">
        <f ca="1">SUMIF($W$12:BO1070,$P$11,W1070:BO1070)</f>
        <v>0</v>
      </c>
      <c r="Q1070" s="77">
        <f ca="1">SUMIF($W$12:BP1070,$P$11,X1070:BP1070)</f>
        <v>0</v>
      </c>
      <c r="R1070" s="77">
        <f ca="1">SUMIF($W$12:BQ1070,$P$11,Y1070:BQ1070)</f>
        <v>0</v>
      </c>
      <c r="S1070" s="78">
        <f t="shared" ca="1" si="289"/>
        <v>0</v>
      </c>
      <c r="T1070" s="77">
        <f t="shared" ca="1" si="290"/>
        <v>0</v>
      </c>
      <c r="U1070" s="77">
        <f t="shared" ca="1" si="291"/>
        <v>0</v>
      </c>
      <c r="V1070" s="79">
        <f t="shared" ca="1" si="292"/>
        <v>0</v>
      </c>
      <c r="W1070" s="80"/>
      <c r="X1070" s="81">
        <f t="shared" si="276"/>
        <v>0</v>
      </c>
      <c r="Y1070" s="82"/>
      <c r="Z1070" s="80"/>
      <c r="AA1070" s="81">
        <f t="shared" si="277"/>
        <v>0</v>
      </c>
      <c r="AB1070" s="82"/>
      <c r="AC1070" s="80"/>
      <c r="AD1070" s="81">
        <f t="shared" si="278"/>
        <v>0</v>
      </c>
      <c r="AE1070" s="82"/>
      <c r="AF1070" s="80"/>
      <c r="AG1070" s="81">
        <f t="shared" si="279"/>
        <v>0</v>
      </c>
      <c r="AH1070" s="82"/>
      <c r="AI1070" s="80"/>
      <c r="AJ1070" s="81">
        <f t="shared" si="280"/>
        <v>0</v>
      </c>
      <c r="AK1070" s="82"/>
      <c r="AL1070" s="80"/>
      <c r="AM1070" s="81">
        <v>0</v>
      </c>
      <c r="AN1070" s="82"/>
      <c r="AO1070" s="80"/>
      <c r="AP1070" s="81">
        <v>0</v>
      </c>
      <c r="AQ1070" s="82"/>
      <c r="AR1070" s="80"/>
      <c r="AS1070" s="81">
        <f t="shared" si="281"/>
        <v>0</v>
      </c>
      <c r="AT1070" s="82"/>
      <c r="AU1070" s="80"/>
      <c r="AV1070" s="81">
        <f t="shared" si="282"/>
        <v>0</v>
      </c>
      <c r="AW1070" s="82"/>
      <c r="AX1070" s="80"/>
      <c r="AY1070" s="81">
        <f t="shared" si="283"/>
        <v>0</v>
      </c>
      <c r="AZ1070" s="82"/>
      <c r="BA1070" s="80"/>
      <c r="BB1070" s="81">
        <f t="shared" si="284"/>
        <v>0</v>
      </c>
      <c r="BC1070" s="82"/>
      <c r="BD1070" s="80"/>
      <c r="BE1070" s="81">
        <f t="shared" si="285"/>
        <v>0</v>
      </c>
      <c r="BF1070" s="82"/>
      <c r="BG1070" s="80"/>
      <c r="BH1070" s="81">
        <f t="shared" si="286"/>
        <v>0</v>
      </c>
      <c r="BI1070" s="82"/>
      <c r="BJ1070" s="80"/>
      <c r="BK1070" s="81">
        <f t="shared" si="287"/>
        <v>0</v>
      </c>
      <c r="BL1070" s="82"/>
      <c r="BM1070" s="80"/>
      <c r="BN1070" s="81">
        <f t="shared" si="288"/>
        <v>0</v>
      </c>
      <c r="BO1070" s="82"/>
    </row>
    <row r="1071" spans="1:67" ht="23.25" hidden="1" customHeight="1" thickBot="1">
      <c r="A1071" s="71">
        <v>86102</v>
      </c>
      <c r="B1071" s="71" t="s">
        <v>2242</v>
      </c>
      <c r="C1071" s="221" t="str">
        <f ca="1">IF(V1071&gt;0,IF($C$12=B1071,COUNT($C$12:C1070,1),""),"")</f>
        <v/>
      </c>
      <c r="D1071" s="221" t="str">
        <f ca="1">IF(V1071&gt;0,IF($D$12=B1071,COUNT($D$12:D1070,1),""),"")</f>
        <v/>
      </c>
      <c r="E1071" s="221" t="str">
        <f ca="1">IF(V1071&gt;0,IF($E$12=B1071,COUNT($E$12:E1070,1),""),"")</f>
        <v/>
      </c>
      <c r="F1071" s="221" t="str">
        <f ca="1">IF(V1071&gt;0,IF($F$12=B1071,COUNT($F$12:F1070,1),""),"")</f>
        <v/>
      </c>
      <c r="G1071" s="120"/>
      <c r="H1071" s="115">
        <v>220110</v>
      </c>
      <c r="I1071" s="116" t="s">
        <v>1687</v>
      </c>
      <c r="J1071" s="116" t="s">
        <v>153</v>
      </c>
      <c r="K1071" s="324">
        <v>20569000</v>
      </c>
      <c r="L1071" s="121">
        <v>421402</v>
      </c>
      <c r="M1071" s="117" t="s">
        <v>1249</v>
      </c>
      <c r="N1071" s="117" t="s">
        <v>153</v>
      </c>
      <c r="O1071" s="324">
        <v>1532000</v>
      </c>
      <c r="P1071" s="77">
        <f ca="1">SUMIF($W$12:BO1071,$P$11,W1071:BO1071)</f>
        <v>0</v>
      </c>
      <c r="Q1071" s="77">
        <f ca="1">SUMIF($W$12:BP1071,$P$11,X1071:BP1071)</f>
        <v>0</v>
      </c>
      <c r="R1071" s="77">
        <f ca="1">SUMIF($W$12:BQ1071,$P$11,Y1071:BQ1071)</f>
        <v>0</v>
      </c>
      <c r="S1071" s="78">
        <f t="shared" ca="1" si="289"/>
        <v>0</v>
      </c>
      <c r="T1071" s="77">
        <f t="shared" ca="1" si="290"/>
        <v>0</v>
      </c>
      <c r="U1071" s="77">
        <f t="shared" ca="1" si="291"/>
        <v>0</v>
      </c>
      <c r="V1071" s="79">
        <f t="shared" ca="1" si="292"/>
        <v>0</v>
      </c>
      <c r="W1071" s="80"/>
      <c r="X1071" s="81">
        <f t="shared" si="276"/>
        <v>0</v>
      </c>
      <c r="Y1071" s="82"/>
      <c r="Z1071" s="80"/>
      <c r="AA1071" s="81">
        <f t="shared" si="277"/>
        <v>0</v>
      </c>
      <c r="AB1071" s="82"/>
      <c r="AC1071" s="80"/>
      <c r="AD1071" s="81">
        <f t="shared" si="278"/>
        <v>0</v>
      </c>
      <c r="AE1071" s="82"/>
      <c r="AF1071" s="80"/>
      <c r="AG1071" s="81">
        <f t="shared" si="279"/>
        <v>0</v>
      </c>
      <c r="AH1071" s="82"/>
      <c r="AI1071" s="80"/>
      <c r="AJ1071" s="81">
        <f t="shared" si="280"/>
        <v>0</v>
      </c>
      <c r="AK1071" s="82"/>
      <c r="AL1071" s="80"/>
      <c r="AM1071" s="81">
        <v>0</v>
      </c>
      <c r="AN1071" s="82"/>
      <c r="AO1071" s="80"/>
      <c r="AP1071" s="81">
        <v>0</v>
      </c>
      <c r="AQ1071" s="82"/>
      <c r="AR1071" s="80"/>
      <c r="AS1071" s="81">
        <f t="shared" si="281"/>
        <v>0</v>
      </c>
      <c r="AT1071" s="82"/>
      <c r="AU1071" s="80"/>
      <c r="AV1071" s="81">
        <f t="shared" si="282"/>
        <v>0</v>
      </c>
      <c r="AW1071" s="82"/>
      <c r="AX1071" s="80"/>
      <c r="AY1071" s="81">
        <f t="shared" si="283"/>
        <v>0</v>
      </c>
      <c r="AZ1071" s="82"/>
      <c r="BA1071" s="80"/>
      <c r="BB1071" s="81">
        <f t="shared" si="284"/>
        <v>0</v>
      </c>
      <c r="BC1071" s="82"/>
      <c r="BD1071" s="80"/>
      <c r="BE1071" s="81">
        <f t="shared" si="285"/>
        <v>0</v>
      </c>
      <c r="BF1071" s="82"/>
      <c r="BG1071" s="80"/>
      <c r="BH1071" s="81">
        <f t="shared" si="286"/>
        <v>0</v>
      </c>
      <c r="BI1071" s="82"/>
      <c r="BJ1071" s="80"/>
      <c r="BK1071" s="81">
        <f t="shared" si="287"/>
        <v>0</v>
      </c>
      <c r="BL1071" s="82"/>
      <c r="BM1071" s="80"/>
      <c r="BN1071" s="81">
        <f t="shared" si="288"/>
        <v>0</v>
      </c>
      <c r="BO1071" s="82"/>
    </row>
    <row r="1072" spans="1:67" ht="35.25" hidden="1" customHeight="1" thickBot="1">
      <c r="A1072" s="71">
        <v>86103</v>
      </c>
      <c r="B1072" s="71" t="s">
        <v>2242</v>
      </c>
      <c r="C1072" s="221" t="str">
        <f ca="1">IF(V1072&gt;0,IF($C$12=B1072,COUNT($C$12:C1071,1),""),"")</f>
        <v/>
      </c>
      <c r="D1072" s="221" t="str">
        <f ca="1">IF(V1072&gt;0,IF($D$12=B1072,COUNT($D$12:D1071,1),""),"")</f>
        <v/>
      </c>
      <c r="E1072" s="221" t="str">
        <f ca="1">IF(V1072&gt;0,IF($E$12=B1072,COUNT($E$12:E1071,1),""),"")</f>
        <v/>
      </c>
      <c r="F1072" s="221" t="str">
        <f ca="1">IF(V1072&gt;0,IF($F$12=B1072,COUNT($F$12:F1071,1),""),"")</f>
        <v/>
      </c>
      <c r="G1072" s="120"/>
      <c r="H1072" s="115">
        <v>220111</v>
      </c>
      <c r="I1072" s="116" t="s">
        <v>1688</v>
      </c>
      <c r="J1072" s="116" t="s">
        <v>153</v>
      </c>
      <c r="K1072" s="324">
        <v>17500000</v>
      </c>
      <c r="L1072" s="121">
        <v>421406</v>
      </c>
      <c r="M1072" s="117" t="s">
        <v>1253</v>
      </c>
      <c r="N1072" s="117" t="s">
        <v>153</v>
      </c>
      <c r="O1072" s="324">
        <v>2101000</v>
      </c>
      <c r="P1072" s="77">
        <f ca="1">SUMIF($W$12:BO1072,$P$11,W1072:BO1072)</f>
        <v>0</v>
      </c>
      <c r="Q1072" s="77">
        <f ca="1">SUMIF($W$12:BP1072,$P$11,X1072:BP1072)</f>
        <v>0</v>
      </c>
      <c r="R1072" s="77">
        <f ca="1">SUMIF($W$12:BQ1072,$P$11,Y1072:BQ1072)</f>
        <v>0</v>
      </c>
      <c r="S1072" s="78">
        <f t="shared" ca="1" si="289"/>
        <v>0</v>
      </c>
      <c r="T1072" s="77">
        <f t="shared" ca="1" si="290"/>
        <v>0</v>
      </c>
      <c r="U1072" s="77">
        <f t="shared" ca="1" si="291"/>
        <v>0</v>
      </c>
      <c r="V1072" s="79">
        <f t="shared" ca="1" si="292"/>
        <v>0</v>
      </c>
      <c r="W1072" s="80"/>
      <c r="X1072" s="81">
        <f t="shared" si="276"/>
        <v>0</v>
      </c>
      <c r="Y1072" s="82"/>
      <c r="Z1072" s="80"/>
      <c r="AA1072" s="81">
        <f t="shared" si="277"/>
        <v>0</v>
      </c>
      <c r="AB1072" s="82"/>
      <c r="AC1072" s="80"/>
      <c r="AD1072" s="81">
        <f t="shared" si="278"/>
        <v>0</v>
      </c>
      <c r="AE1072" s="82"/>
      <c r="AF1072" s="80"/>
      <c r="AG1072" s="81">
        <f t="shared" si="279"/>
        <v>0</v>
      </c>
      <c r="AH1072" s="82"/>
      <c r="AI1072" s="80"/>
      <c r="AJ1072" s="81">
        <f t="shared" si="280"/>
        <v>0</v>
      </c>
      <c r="AK1072" s="82"/>
      <c r="AL1072" s="80"/>
      <c r="AM1072" s="81">
        <v>0</v>
      </c>
      <c r="AN1072" s="82"/>
      <c r="AO1072" s="80"/>
      <c r="AP1072" s="81">
        <v>0</v>
      </c>
      <c r="AQ1072" s="82"/>
      <c r="AR1072" s="80"/>
      <c r="AS1072" s="81">
        <f t="shared" si="281"/>
        <v>0</v>
      </c>
      <c r="AT1072" s="82"/>
      <c r="AU1072" s="80"/>
      <c r="AV1072" s="81">
        <f t="shared" si="282"/>
        <v>0</v>
      </c>
      <c r="AW1072" s="82"/>
      <c r="AX1072" s="80"/>
      <c r="AY1072" s="81">
        <f t="shared" si="283"/>
        <v>0</v>
      </c>
      <c r="AZ1072" s="82"/>
      <c r="BA1072" s="80"/>
      <c r="BB1072" s="81">
        <f t="shared" si="284"/>
        <v>0</v>
      </c>
      <c r="BC1072" s="82"/>
      <c r="BD1072" s="80"/>
      <c r="BE1072" s="81">
        <f t="shared" si="285"/>
        <v>0</v>
      </c>
      <c r="BF1072" s="82"/>
      <c r="BG1072" s="80"/>
      <c r="BH1072" s="81">
        <f t="shared" si="286"/>
        <v>0</v>
      </c>
      <c r="BI1072" s="82"/>
      <c r="BJ1072" s="80"/>
      <c r="BK1072" s="81">
        <f t="shared" si="287"/>
        <v>0</v>
      </c>
      <c r="BL1072" s="82"/>
      <c r="BM1072" s="80"/>
      <c r="BN1072" s="81">
        <f t="shared" si="288"/>
        <v>0</v>
      </c>
      <c r="BO1072" s="82"/>
    </row>
    <row r="1073" spans="1:67" ht="23.25" hidden="1" customHeight="1" thickBot="1">
      <c r="A1073" s="71">
        <v>86104</v>
      </c>
      <c r="B1073" s="71" t="s">
        <v>2242</v>
      </c>
      <c r="C1073" s="221" t="str">
        <f ca="1">IF(V1073&gt;0,IF($C$12=B1073,COUNT($C$12:C1072,1),""),"")</f>
        <v/>
      </c>
      <c r="D1073" s="221" t="str">
        <f ca="1">IF(V1073&gt;0,IF($D$12=B1073,COUNT($D$12:D1072,1),""),"")</f>
        <v/>
      </c>
      <c r="E1073" s="221" t="str">
        <f ca="1">IF(V1073&gt;0,IF($E$12=B1073,COUNT($E$12:E1072,1),""),"")</f>
        <v/>
      </c>
      <c r="F1073" s="221" t="str">
        <f ca="1">IF(V1073&gt;0,IF($F$12=B1073,COUNT($F$12:F1072,1),""),"")</f>
        <v/>
      </c>
      <c r="G1073" s="120"/>
      <c r="H1073" s="115">
        <v>220201</v>
      </c>
      <c r="I1073" s="116" t="s">
        <v>1690</v>
      </c>
      <c r="J1073" s="116" t="s">
        <v>240</v>
      </c>
      <c r="K1073" s="324">
        <v>2724000</v>
      </c>
      <c r="L1073" s="121"/>
      <c r="M1073" s="117"/>
      <c r="N1073" s="117"/>
      <c r="O1073" s="324"/>
      <c r="P1073" s="77">
        <f ca="1">SUMIF($W$12:BO1073,$P$11,W1073:BO1073)</f>
        <v>0</v>
      </c>
      <c r="Q1073" s="77">
        <f ca="1">SUMIF($W$12:BP1073,$P$11,X1073:BP1073)</f>
        <v>0</v>
      </c>
      <c r="R1073" s="77">
        <f ca="1">SUMIF($W$12:BQ1073,$P$11,Y1073:BQ1073)</f>
        <v>0</v>
      </c>
      <c r="S1073" s="78">
        <f t="shared" ca="1" si="289"/>
        <v>0</v>
      </c>
      <c r="T1073" s="77">
        <f t="shared" ca="1" si="290"/>
        <v>0</v>
      </c>
      <c r="U1073" s="77">
        <f t="shared" ca="1" si="291"/>
        <v>0</v>
      </c>
      <c r="V1073" s="79">
        <f t="shared" ca="1" si="292"/>
        <v>0</v>
      </c>
      <c r="W1073" s="80"/>
      <c r="X1073" s="81">
        <f t="shared" si="276"/>
        <v>0</v>
      </c>
      <c r="Y1073" s="82"/>
      <c r="Z1073" s="80"/>
      <c r="AA1073" s="81">
        <f t="shared" si="277"/>
        <v>0</v>
      </c>
      <c r="AB1073" s="82"/>
      <c r="AC1073" s="80"/>
      <c r="AD1073" s="81">
        <f t="shared" si="278"/>
        <v>0</v>
      </c>
      <c r="AE1073" s="82"/>
      <c r="AF1073" s="80"/>
      <c r="AG1073" s="81">
        <f t="shared" si="279"/>
        <v>0</v>
      </c>
      <c r="AH1073" s="82"/>
      <c r="AI1073" s="80"/>
      <c r="AJ1073" s="81">
        <f t="shared" si="280"/>
        <v>0</v>
      </c>
      <c r="AK1073" s="82"/>
      <c r="AL1073" s="80"/>
      <c r="AM1073" s="81">
        <v>0</v>
      </c>
      <c r="AN1073" s="82"/>
      <c r="AO1073" s="80"/>
      <c r="AP1073" s="81">
        <v>0</v>
      </c>
      <c r="AQ1073" s="82"/>
      <c r="AR1073" s="80"/>
      <c r="AS1073" s="81">
        <f t="shared" si="281"/>
        <v>0</v>
      </c>
      <c r="AT1073" s="82"/>
      <c r="AU1073" s="80"/>
      <c r="AV1073" s="81">
        <f t="shared" si="282"/>
        <v>0</v>
      </c>
      <c r="AW1073" s="82"/>
      <c r="AX1073" s="80"/>
      <c r="AY1073" s="81">
        <f t="shared" si="283"/>
        <v>0</v>
      </c>
      <c r="AZ1073" s="82"/>
      <c r="BA1073" s="80"/>
      <c r="BB1073" s="81">
        <f t="shared" si="284"/>
        <v>0</v>
      </c>
      <c r="BC1073" s="82"/>
      <c r="BD1073" s="80"/>
      <c r="BE1073" s="81">
        <f t="shared" si="285"/>
        <v>0</v>
      </c>
      <c r="BF1073" s="82"/>
      <c r="BG1073" s="80"/>
      <c r="BH1073" s="81">
        <f t="shared" si="286"/>
        <v>0</v>
      </c>
      <c r="BI1073" s="82"/>
      <c r="BJ1073" s="80"/>
      <c r="BK1073" s="81">
        <f t="shared" si="287"/>
        <v>0</v>
      </c>
      <c r="BL1073" s="82"/>
      <c r="BM1073" s="80"/>
      <c r="BN1073" s="81">
        <f t="shared" si="288"/>
        <v>0</v>
      </c>
      <c r="BO1073" s="82"/>
    </row>
    <row r="1074" spans="1:67" ht="23.25" hidden="1" customHeight="1" thickBot="1">
      <c r="A1074" s="71">
        <v>86105</v>
      </c>
      <c r="B1074" s="71" t="s">
        <v>2242</v>
      </c>
      <c r="C1074" s="221" t="str">
        <f ca="1">IF(V1074&gt;0,IF($C$12=B1074,COUNT($C$12:C1073,1),""),"")</f>
        <v/>
      </c>
      <c r="D1074" s="221" t="str">
        <f ca="1">IF(V1074&gt;0,IF($D$12=B1074,COUNT($D$12:D1073,1),""),"")</f>
        <v/>
      </c>
      <c r="E1074" s="221" t="str">
        <f ca="1">IF(V1074&gt;0,IF($E$12=B1074,COUNT($E$12:E1073,1),""),"")</f>
        <v/>
      </c>
      <c r="F1074" s="221" t="str">
        <f ca="1">IF(V1074&gt;0,IF($F$12=B1074,COUNT($F$12:F1073,1),""),"")</f>
        <v/>
      </c>
      <c r="G1074" s="120"/>
      <c r="H1074" s="115">
        <v>220202</v>
      </c>
      <c r="I1074" s="116" t="s">
        <v>1689</v>
      </c>
      <c r="J1074" s="116" t="s">
        <v>240</v>
      </c>
      <c r="K1074" s="324">
        <v>1543000</v>
      </c>
      <c r="L1074" s="121">
        <v>421309</v>
      </c>
      <c r="M1074" s="117" t="s">
        <v>1242</v>
      </c>
      <c r="N1074" s="117" t="s">
        <v>153</v>
      </c>
      <c r="O1074" s="324">
        <v>2101000</v>
      </c>
      <c r="P1074" s="77">
        <f ca="1">SUMIF($W$12:BO1074,$P$11,W1074:BO1074)</f>
        <v>0</v>
      </c>
      <c r="Q1074" s="77">
        <f ca="1">SUMIF($W$12:BP1074,$P$11,X1074:BP1074)</f>
        <v>0</v>
      </c>
      <c r="R1074" s="77">
        <f ca="1">SUMIF($W$12:BQ1074,$P$11,Y1074:BQ1074)</f>
        <v>0</v>
      </c>
      <c r="S1074" s="78">
        <f t="shared" ca="1" si="289"/>
        <v>0</v>
      </c>
      <c r="T1074" s="77">
        <f t="shared" ca="1" si="290"/>
        <v>0</v>
      </c>
      <c r="U1074" s="77">
        <f t="shared" ca="1" si="291"/>
        <v>0</v>
      </c>
      <c r="V1074" s="79">
        <f t="shared" ca="1" si="292"/>
        <v>0</v>
      </c>
      <c r="W1074" s="80"/>
      <c r="X1074" s="81">
        <f t="shared" si="276"/>
        <v>0</v>
      </c>
      <c r="Y1074" s="82"/>
      <c r="Z1074" s="80"/>
      <c r="AA1074" s="81">
        <f t="shared" si="277"/>
        <v>0</v>
      </c>
      <c r="AB1074" s="82"/>
      <c r="AC1074" s="80"/>
      <c r="AD1074" s="81">
        <f t="shared" si="278"/>
        <v>0</v>
      </c>
      <c r="AE1074" s="82"/>
      <c r="AF1074" s="80"/>
      <c r="AG1074" s="81">
        <f t="shared" si="279"/>
        <v>0</v>
      </c>
      <c r="AH1074" s="82"/>
      <c r="AI1074" s="80"/>
      <c r="AJ1074" s="81">
        <f t="shared" si="280"/>
        <v>0</v>
      </c>
      <c r="AK1074" s="82"/>
      <c r="AL1074" s="80"/>
      <c r="AM1074" s="81">
        <v>0</v>
      </c>
      <c r="AN1074" s="82"/>
      <c r="AO1074" s="80"/>
      <c r="AP1074" s="81">
        <v>0</v>
      </c>
      <c r="AQ1074" s="82"/>
      <c r="AR1074" s="80"/>
      <c r="AS1074" s="81">
        <f t="shared" si="281"/>
        <v>0</v>
      </c>
      <c r="AT1074" s="82"/>
      <c r="AU1074" s="80"/>
      <c r="AV1074" s="81">
        <f t="shared" si="282"/>
        <v>0</v>
      </c>
      <c r="AW1074" s="82"/>
      <c r="AX1074" s="80"/>
      <c r="AY1074" s="81">
        <f t="shared" si="283"/>
        <v>0</v>
      </c>
      <c r="AZ1074" s="82"/>
      <c r="BA1074" s="80"/>
      <c r="BB1074" s="81">
        <f t="shared" si="284"/>
        <v>0</v>
      </c>
      <c r="BC1074" s="82"/>
      <c r="BD1074" s="80"/>
      <c r="BE1074" s="81">
        <f t="shared" si="285"/>
        <v>0</v>
      </c>
      <c r="BF1074" s="82"/>
      <c r="BG1074" s="80"/>
      <c r="BH1074" s="81">
        <f t="shared" si="286"/>
        <v>0</v>
      </c>
      <c r="BI1074" s="82"/>
      <c r="BJ1074" s="80"/>
      <c r="BK1074" s="81">
        <f t="shared" si="287"/>
        <v>0</v>
      </c>
      <c r="BL1074" s="82"/>
      <c r="BM1074" s="80"/>
      <c r="BN1074" s="81">
        <f t="shared" si="288"/>
        <v>0</v>
      </c>
      <c r="BO1074" s="82"/>
    </row>
    <row r="1075" spans="1:67" ht="32.25" hidden="1" customHeight="1" thickBot="1">
      <c r="A1075" s="71">
        <v>86106</v>
      </c>
      <c r="B1075" s="71" t="s">
        <v>2242</v>
      </c>
      <c r="C1075" s="221" t="str">
        <f ca="1">IF(V1075&gt;0,IF($C$12=B1075,COUNT($C$12:C1074,1),""),"")</f>
        <v/>
      </c>
      <c r="D1075" s="221" t="str">
        <f ca="1">IF(V1075&gt;0,IF($D$12=B1075,COUNT($D$12:D1074,1),""),"")</f>
        <v/>
      </c>
      <c r="E1075" s="221" t="str">
        <f ca="1">IF(V1075&gt;0,IF($E$12=B1075,COUNT($E$12:E1074,1),""),"")</f>
        <v/>
      </c>
      <c r="F1075" s="221" t="str">
        <f ca="1">IF(V1075&gt;0,IF($F$12=B1075,COUNT($F$12:F1074,1),""),"")</f>
        <v/>
      </c>
      <c r="G1075" s="120">
        <v>667000450</v>
      </c>
      <c r="H1075" s="115">
        <v>230101</v>
      </c>
      <c r="I1075" s="116" t="s">
        <v>967</v>
      </c>
      <c r="J1075" s="116" t="s">
        <v>240</v>
      </c>
      <c r="K1075" s="324">
        <v>2025000</v>
      </c>
      <c r="L1075" s="121"/>
      <c r="M1075" s="117"/>
      <c r="N1075" s="117"/>
      <c r="O1075" s="324"/>
      <c r="P1075" s="77">
        <f ca="1">SUMIF($W$12:BO1075,$P$11,W1075:BO1075)</f>
        <v>0</v>
      </c>
      <c r="Q1075" s="77">
        <f ca="1">SUMIF($W$12:BP1075,$P$11,X1075:BP1075)</f>
        <v>0</v>
      </c>
      <c r="R1075" s="77">
        <v>0</v>
      </c>
      <c r="S1075" s="78">
        <f t="shared" ca="1" si="289"/>
        <v>0</v>
      </c>
      <c r="T1075" s="77">
        <f t="shared" ca="1" si="290"/>
        <v>0</v>
      </c>
      <c r="U1075" s="77">
        <v>0</v>
      </c>
      <c r="V1075" s="79">
        <f t="shared" ca="1" si="292"/>
        <v>0</v>
      </c>
      <c r="W1075" s="80"/>
      <c r="X1075" s="81">
        <f t="shared" si="276"/>
        <v>0</v>
      </c>
      <c r="Y1075" s="82"/>
      <c r="Z1075" s="80"/>
      <c r="AA1075" s="81">
        <f t="shared" si="277"/>
        <v>0</v>
      </c>
      <c r="AB1075" s="82"/>
      <c r="AC1075" s="80"/>
      <c r="AD1075" s="81">
        <f t="shared" si="278"/>
        <v>0</v>
      </c>
      <c r="AE1075" s="82"/>
      <c r="AF1075" s="80"/>
      <c r="AG1075" s="81">
        <f t="shared" si="279"/>
        <v>0</v>
      </c>
      <c r="AH1075" s="82"/>
      <c r="AI1075" s="80"/>
      <c r="AJ1075" s="81">
        <f t="shared" si="280"/>
        <v>0</v>
      </c>
      <c r="AK1075" s="82"/>
      <c r="AL1075" s="80"/>
      <c r="AM1075" s="81">
        <v>0</v>
      </c>
      <c r="AN1075" s="82"/>
      <c r="AO1075" s="80"/>
      <c r="AP1075" s="81">
        <v>0</v>
      </c>
      <c r="AQ1075" s="82"/>
      <c r="AR1075" s="80"/>
      <c r="AS1075" s="81">
        <f t="shared" si="281"/>
        <v>0</v>
      </c>
      <c r="AT1075" s="82"/>
      <c r="AU1075" s="80"/>
      <c r="AV1075" s="81">
        <f t="shared" si="282"/>
        <v>0</v>
      </c>
      <c r="AW1075" s="82"/>
      <c r="AX1075" s="80"/>
      <c r="AY1075" s="81">
        <f t="shared" si="283"/>
        <v>0</v>
      </c>
      <c r="AZ1075" s="82"/>
      <c r="BA1075" s="80"/>
      <c r="BB1075" s="81">
        <f t="shared" si="284"/>
        <v>0</v>
      </c>
      <c r="BC1075" s="82"/>
      <c r="BD1075" s="80"/>
      <c r="BE1075" s="81">
        <f t="shared" si="285"/>
        <v>0</v>
      </c>
      <c r="BF1075" s="82"/>
      <c r="BG1075" s="80"/>
      <c r="BH1075" s="81">
        <f t="shared" si="286"/>
        <v>0</v>
      </c>
      <c r="BI1075" s="82"/>
      <c r="BJ1075" s="80"/>
      <c r="BK1075" s="81">
        <f t="shared" si="287"/>
        <v>0</v>
      </c>
      <c r="BL1075" s="82"/>
      <c r="BM1075" s="80"/>
      <c r="BN1075" s="81">
        <f t="shared" si="288"/>
        <v>0</v>
      </c>
      <c r="BO1075" s="82"/>
    </row>
    <row r="1076" spans="1:67" ht="32.25" hidden="1" customHeight="1" thickBot="1">
      <c r="A1076" s="71">
        <v>86107</v>
      </c>
      <c r="B1076" s="71" t="s">
        <v>2242</v>
      </c>
      <c r="C1076" s="221" t="str">
        <f ca="1">IF(V1076&gt;0,IF($C$12=B1076,COUNT($C$12:C1075,1),""),"")</f>
        <v/>
      </c>
      <c r="D1076" s="221" t="str">
        <f ca="1">IF(V1076&gt;0,IF($D$12=B1076,COUNT($D$12:D1075,1),""),"")</f>
        <v/>
      </c>
      <c r="E1076" s="221" t="str">
        <f ca="1">IF(V1076&gt;0,IF($E$12=B1076,COUNT($E$12:E1075,1),""),"")</f>
        <v/>
      </c>
      <c r="F1076" s="221" t="str">
        <f ca="1">IF(V1076&gt;0,IF($F$12=B1076,COUNT($F$12:F1075,1),""),"")</f>
        <v/>
      </c>
      <c r="G1076" s="120"/>
      <c r="H1076" s="115">
        <v>230201</v>
      </c>
      <c r="I1076" s="116" t="s">
        <v>968</v>
      </c>
      <c r="J1076" s="116" t="s">
        <v>153</v>
      </c>
      <c r="K1076" s="324">
        <v>150000000</v>
      </c>
      <c r="L1076" s="121">
        <v>421310</v>
      </c>
      <c r="M1076" s="117" t="s">
        <v>1244</v>
      </c>
      <c r="N1076" s="117" t="s">
        <v>1243</v>
      </c>
      <c r="O1076" s="324">
        <v>23198000</v>
      </c>
      <c r="P1076" s="77">
        <f ca="1">SUMIF($W$12:BO1076,$P$11,W1076:BO1076)</f>
        <v>0</v>
      </c>
      <c r="Q1076" s="77">
        <f ca="1">SUMIF($W$12:BP1076,$P$11,X1076:BP1076)</f>
        <v>0</v>
      </c>
      <c r="R1076" s="77">
        <v>0</v>
      </c>
      <c r="S1076" s="78">
        <f t="shared" ca="1" si="289"/>
        <v>0</v>
      </c>
      <c r="T1076" s="77">
        <f t="shared" ca="1" si="290"/>
        <v>0</v>
      </c>
      <c r="U1076" s="77">
        <v>0</v>
      </c>
      <c r="V1076" s="79">
        <f t="shared" ca="1" si="292"/>
        <v>0</v>
      </c>
      <c r="W1076" s="80"/>
      <c r="X1076" s="81">
        <f t="shared" si="276"/>
        <v>0</v>
      </c>
      <c r="Y1076" s="82"/>
      <c r="Z1076" s="80"/>
      <c r="AA1076" s="81">
        <f t="shared" si="277"/>
        <v>0</v>
      </c>
      <c r="AB1076" s="82"/>
      <c r="AC1076" s="80"/>
      <c r="AD1076" s="81">
        <f t="shared" si="278"/>
        <v>0</v>
      </c>
      <c r="AE1076" s="82"/>
      <c r="AF1076" s="80"/>
      <c r="AG1076" s="81">
        <f t="shared" si="279"/>
        <v>0</v>
      </c>
      <c r="AH1076" s="82"/>
      <c r="AI1076" s="80"/>
      <c r="AJ1076" s="81">
        <f t="shared" si="280"/>
        <v>0</v>
      </c>
      <c r="AK1076" s="82"/>
      <c r="AL1076" s="80"/>
      <c r="AM1076" s="81">
        <v>0</v>
      </c>
      <c r="AN1076" s="82"/>
      <c r="AO1076" s="80"/>
      <c r="AP1076" s="81">
        <v>0</v>
      </c>
      <c r="AQ1076" s="82"/>
      <c r="AR1076" s="80"/>
      <c r="AS1076" s="81">
        <f t="shared" si="281"/>
        <v>0</v>
      </c>
      <c r="AT1076" s="82"/>
      <c r="AU1076" s="80"/>
      <c r="AV1076" s="81">
        <f t="shared" si="282"/>
        <v>0</v>
      </c>
      <c r="AW1076" s="82"/>
      <c r="AX1076" s="80"/>
      <c r="AY1076" s="81">
        <f t="shared" si="283"/>
        <v>0</v>
      </c>
      <c r="AZ1076" s="82"/>
      <c r="BA1076" s="80"/>
      <c r="BB1076" s="81">
        <f t="shared" si="284"/>
        <v>0</v>
      </c>
      <c r="BC1076" s="82"/>
      <c r="BD1076" s="80"/>
      <c r="BE1076" s="81">
        <f t="shared" si="285"/>
        <v>0</v>
      </c>
      <c r="BF1076" s="82"/>
      <c r="BG1076" s="80"/>
      <c r="BH1076" s="81">
        <f t="shared" si="286"/>
        <v>0</v>
      </c>
      <c r="BI1076" s="82"/>
      <c r="BJ1076" s="80"/>
      <c r="BK1076" s="81">
        <f t="shared" si="287"/>
        <v>0</v>
      </c>
      <c r="BL1076" s="82"/>
      <c r="BM1076" s="80"/>
      <c r="BN1076" s="81">
        <f t="shared" si="288"/>
        <v>0</v>
      </c>
      <c r="BO1076" s="82"/>
    </row>
    <row r="1077" spans="1:67" ht="32.25" hidden="1" customHeight="1" thickBot="1">
      <c r="A1077" s="71">
        <v>86108</v>
      </c>
      <c r="B1077" s="71" t="s">
        <v>2242</v>
      </c>
      <c r="C1077" s="221" t="str">
        <f ca="1">IF(V1077&gt;0,IF($C$12=B1077,COUNT($C$12:C1076,1),""),"")</f>
        <v/>
      </c>
      <c r="D1077" s="221" t="str">
        <f ca="1">IF(V1077&gt;0,IF($D$12=B1077,COUNT($D$12:D1076,1),""),"")</f>
        <v/>
      </c>
      <c r="E1077" s="221" t="str">
        <f ca="1">IF(V1077&gt;0,IF($E$12=B1077,COUNT($E$12:E1076,1),""),"")</f>
        <v/>
      </c>
      <c r="F1077" s="221" t="str">
        <f ca="1">IF(V1077&gt;0,IF($F$12=B1077,COUNT($F$12:F1076,1),""),"")</f>
        <v/>
      </c>
      <c r="G1077" s="120"/>
      <c r="H1077" s="115">
        <v>230202</v>
      </c>
      <c r="I1077" s="116" t="s">
        <v>969</v>
      </c>
      <c r="J1077" s="116" t="s">
        <v>153</v>
      </c>
      <c r="K1077" s="324">
        <v>180000000</v>
      </c>
      <c r="L1077" s="121">
        <v>421310</v>
      </c>
      <c r="M1077" s="117" t="s">
        <v>1244</v>
      </c>
      <c r="N1077" s="117" t="s">
        <v>1243</v>
      </c>
      <c r="O1077" s="324">
        <v>23198000</v>
      </c>
      <c r="P1077" s="77">
        <f ca="1">SUMIF($W$12:BO1077,$P$11,W1077:BO1077)</f>
        <v>0</v>
      </c>
      <c r="Q1077" s="77">
        <f ca="1">SUMIF($W$12:BP1077,$P$11,X1077:BP1077)</f>
        <v>0</v>
      </c>
      <c r="R1077" s="77">
        <f ca="1">SUMIF($W$12:BQ1077,$P$11,Y1077:BQ1077)</f>
        <v>0</v>
      </c>
      <c r="S1077" s="78">
        <f t="shared" ca="1" si="289"/>
        <v>0</v>
      </c>
      <c r="T1077" s="77">
        <f t="shared" ca="1" si="290"/>
        <v>0</v>
      </c>
      <c r="U1077" s="77">
        <f t="shared" ca="1" si="291"/>
        <v>0</v>
      </c>
      <c r="V1077" s="79">
        <f t="shared" ca="1" si="292"/>
        <v>0</v>
      </c>
      <c r="W1077" s="80"/>
      <c r="X1077" s="81">
        <f t="shared" si="276"/>
        <v>0</v>
      </c>
      <c r="Y1077" s="82"/>
      <c r="Z1077" s="80"/>
      <c r="AA1077" s="81">
        <f t="shared" si="277"/>
        <v>0</v>
      </c>
      <c r="AB1077" s="82"/>
      <c r="AC1077" s="80"/>
      <c r="AD1077" s="81">
        <f t="shared" si="278"/>
        <v>0</v>
      </c>
      <c r="AE1077" s="82"/>
      <c r="AF1077" s="80"/>
      <c r="AG1077" s="81">
        <f t="shared" si="279"/>
        <v>0</v>
      </c>
      <c r="AH1077" s="82"/>
      <c r="AI1077" s="80"/>
      <c r="AJ1077" s="81">
        <f t="shared" si="280"/>
        <v>0</v>
      </c>
      <c r="AK1077" s="82"/>
      <c r="AL1077" s="80"/>
      <c r="AM1077" s="81">
        <v>0</v>
      </c>
      <c r="AN1077" s="82"/>
      <c r="AO1077" s="80"/>
      <c r="AP1077" s="81">
        <v>0</v>
      </c>
      <c r="AQ1077" s="82"/>
      <c r="AR1077" s="80"/>
      <c r="AS1077" s="81">
        <f t="shared" si="281"/>
        <v>0</v>
      </c>
      <c r="AT1077" s="82"/>
      <c r="AU1077" s="80"/>
      <c r="AV1077" s="81">
        <f t="shared" si="282"/>
        <v>0</v>
      </c>
      <c r="AW1077" s="82"/>
      <c r="AX1077" s="80"/>
      <c r="AY1077" s="81">
        <f t="shared" si="283"/>
        <v>0</v>
      </c>
      <c r="AZ1077" s="82"/>
      <c r="BA1077" s="80"/>
      <c r="BB1077" s="81">
        <f t="shared" si="284"/>
        <v>0</v>
      </c>
      <c r="BC1077" s="82"/>
      <c r="BD1077" s="80"/>
      <c r="BE1077" s="81">
        <f t="shared" si="285"/>
        <v>0</v>
      </c>
      <c r="BF1077" s="82"/>
      <c r="BG1077" s="80"/>
      <c r="BH1077" s="81">
        <f t="shared" si="286"/>
        <v>0</v>
      </c>
      <c r="BI1077" s="82"/>
      <c r="BJ1077" s="80"/>
      <c r="BK1077" s="81">
        <f t="shared" si="287"/>
        <v>0</v>
      </c>
      <c r="BL1077" s="82"/>
      <c r="BM1077" s="80"/>
      <c r="BN1077" s="81">
        <f t="shared" si="288"/>
        <v>0</v>
      </c>
      <c r="BO1077" s="82"/>
    </row>
    <row r="1078" spans="1:67" ht="32.25" hidden="1" customHeight="1" thickBot="1">
      <c r="A1078" s="71">
        <v>86109</v>
      </c>
      <c r="B1078" s="71" t="s">
        <v>2242</v>
      </c>
      <c r="C1078" s="221" t="str">
        <f ca="1">IF(V1078&gt;0,IF($C$12=B1078,COUNT($C$12:C1077,1),""),"")</f>
        <v/>
      </c>
      <c r="D1078" s="221" t="str">
        <f ca="1">IF(V1078&gt;0,IF($D$12=B1078,COUNT($D$12:D1077,1),""),"")</f>
        <v/>
      </c>
      <c r="E1078" s="221" t="str">
        <f ca="1">IF(V1078&gt;0,IF($E$12=B1078,COUNT($E$12:E1077,1),""),"")</f>
        <v/>
      </c>
      <c r="F1078" s="221" t="str">
        <f ca="1">IF(V1078&gt;0,IF($F$12=B1078,COUNT($F$12:F1077,1),""),"")</f>
        <v/>
      </c>
      <c r="G1078" s="120"/>
      <c r="H1078" s="115">
        <v>230203</v>
      </c>
      <c r="I1078" s="116" t="s">
        <v>970</v>
      </c>
      <c r="J1078" s="116" t="s">
        <v>153</v>
      </c>
      <c r="K1078" s="324">
        <v>200000000</v>
      </c>
      <c r="L1078" s="121">
        <v>421310</v>
      </c>
      <c r="M1078" s="117" t="s">
        <v>1244</v>
      </c>
      <c r="N1078" s="117" t="s">
        <v>1243</v>
      </c>
      <c r="O1078" s="324">
        <v>23198000</v>
      </c>
      <c r="P1078" s="77">
        <f ca="1">SUMIF($W$12:BO1078,$P$11,W1078:BO1078)</f>
        <v>0</v>
      </c>
      <c r="Q1078" s="77">
        <f ca="1">SUMIF($W$12:BP1078,$P$11,X1078:BP1078)</f>
        <v>0</v>
      </c>
      <c r="R1078" s="77">
        <f ca="1">SUMIF($W$12:BQ1078,$P$11,Y1078:BQ1078)</f>
        <v>0</v>
      </c>
      <c r="S1078" s="78">
        <f t="shared" ca="1" si="289"/>
        <v>0</v>
      </c>
      <c r="T1078" s="77">
        <f t="shared" ca="1" si="290"/>
        <v>0</v>
      </c>
      <c r="U1078" s="77">
        <f t="shared" ca="1" si="291"/>
        <v>0</v>
      </c>
      <c r="V1078" s="79">
        <f t="shared" ca="1" si="292"/>
        <v>0</v>
      </c>
      <c r="W1078" s="80"/>
      <c r="X1078" s="81">
        <f t="shared" si="276"/>
        <v>0</v>
      </c>
      <c r="Y1078" s="82"/>
      <c r="Z1078" s="80"/>
      <c r="AA1078" s="81">
        <f t="shared" si="277"/>
        <v>0</v>
      </c>
      <c r="AB1078" s="82"/>
      <c r="AC1078" s="80"/>
      <c r="AD1078" s="81">
        <f t="shared" si="278"/>
        <v>0</v>
      </c>
      <c r="AE1078" s="82"/>
      <c r="AF1078" s="80"/>
      <c r="AG1078" s="81">
        <f t="shared" si="279"/>
        <v>0</v>
      </c>
      <c r="AH1078" s="82"/>
      <c r="AI1078" s="80"/>
      <c r="AJ1078" s="81">
        <f t="shared" si="280"/>
        <v>0</v>
      </c>
      <c r="AK1078" s="82"/>
      <c r="AL1078" s="80"/>
      <c r="AM1078" s="81">
        <v>0</v>
      </c>
      <c r="AN1078" s="82"/>
      <c r="AO1078" s="80"/>
      <c r="AP1078" s="81">
        <v>0</v>
      </c>
      <c r="AQ1078" s="82"/>
      <c r="AR1078" s="80"/>
      <c r="AS1078" s="81">
        <f t="shared" si="281"/>
        <v>0</v>
      </c>
      <c r="AT1078" s="82"/>
      <c r="AU1078" s="80"/>
      <c r="AV1078" s="81">
        <f t="shared" si="282"/>
        <v>0</v>
      </c>
      <c r="AW1078" s="82"/>
      <c r="AX1078" s="80"/>
      <c r="AY1078" s="81">
        <f t="shared" si="283"/>
        <v>0</v>
      </c>
      <c r="AZ1078" s="82"/>
      <c r="BA1078" s="80"/>
      <c r="BB1078" s="81">
        <f t="shared" si="284"/>
        <v>0</v>
      </c>
      <c r="BC1078" s="82"/>
      <c r="BD1078" s="80"/>
      <c r="BE1078" s="81">
        <f t="shared" si="285"/>
        <v>0</v>
      </c>
      <c r="BF1078" s="82"/>
      <c r="BG1078" s="80"/>
      <c r="BH1078" s="81">
        <f t="shared" si="286"/>
        <v>0</v>
      </c>
      <c r="BI1078" s="82"/>
      <c r="BJ1078" s="80"/>
      <c r="BK1078" s="81">
        <f t="shared" si="287"/>
        <v>0</v>
      </c>
      <c r="BL1078" s="82"/>
      <c r="BM1078" s="80"/>
      <c r="BN1078" s="81">
        <f t="shared" si="288"/>
        <v>0</v>
      </c>
      <c r="BO1078" s="82"/>
    </row>
    <row r="1079" spans="1:67" ht="32.25" hidden="1" customHeight="1" thickBot="1">
      <c r="A1079" s="71">
        <v>86110</v>
      </c>
      <c r="B1079" s="71" t="s">
        <v>2242</v>
      </c>
      <c r="C1079" s="221" t="str">
        <f ca="1">IF(V1079&gt;0,IF($C$12=B1079,COUNT($C$12:C1078,1),""),"")</f>
        <v/>
      </c>
      <c r="D1079" s="221" t="str">
        <f ca="1">IF(V1079&gt;0,IF($D$12=B1079,COUNT($D$12:D1078,1),""),"")</f>
        <v/>
      </c>
      <c r="E1079" s="221" t="str">
        <f ca="1">IF(V1079&gt;0,IF($E$12=B1079,COUNT($E$12:E1078,1),""),"")</f>
        <v/>
      </c>
      <c r="F1079" s="221" t="str">
        <f ca="1">IF(V1079&gt;0,IF($F$12=B1079,COUNT($F$12:F1078,1),""),"")</f>
        <v/>
      </c>
      <c r="G1079" s="120"/>
      <c r="H1079" s="115">
        <v>230301</v>
      </c>
      <c r="I1079" s="116" t="s">
        <v>971</v>
      </c>
      <c r="J1079" s="116" t="s">
        <v>546</v>
      </c>
      <c r="K1079" s="324">
        <v>207040000</v>
      </c>
      <c r="L1079" s="121">
        <v>421312</v>
      </c>
      <c r="M1079" s="117" t="s">
        <v>1246</v>
      </c>
      <c r="N1079" s="117" t="s">
        <v>52</v>
      </c>
      <c r="O1079" s="324">
        <v>52211000</v>
      </c>
      <c r="P1079" s="77">
        <f ca="1">SUMIF($W$12:BO1079,$P$11,W1079:BO1079)</f>
        <v>0</v>
      </c>
      <c r="Q1079" s="77">
        <f ca="1">SUMIF($W$12:BP1079,$P$11,X1079:BP1079)</f>
        <v>0</v>
      </c>
      <c r="R1079" s="77">
        <f ca="1">SUMIF($W$12:BQ1079,$P$11,Y1079:BQ1079)</f>
        <v>0</v>
      </c>
      <c r="S1079" s="78">
        <f t="shared" ca="1" si="289"/>
        <v>0</v>
      </c>
      <c r="T1079" s="77">
        <f t="shared" ca="1" si="290"/>
        <v>0</v>
      </c>
      <c r="U1079" s="77">
        <f t="shared" ca="1" si="291"/>
        <v>0</v>
      </c>
      <c r="V1079" s="79">
        <f t="shared" ca="1" si="292"/>
        <v>0</v>
      </c>
      <c r="W1079" s="80"/>
      <c r="X1079" s="81">
        <f t="shared" si="276"/>
        <v>0</v>
      </c>
      <c r="Y1079" s="82"/>
      <c r="Z1079" s="80"/>
      <c r="AA1079" s="81">
        <f t="shared" si="277"/>
        <v>0</v>
      </c>
      <c r="AB1079" s="82"/>
      <c r="AC1079" s="80"/>
      <c r="AD1079" s="81">
        <f t="shared" si="278"/>
        <v>0</v>
      </c>
      <c r="AE1079" s="82"/>
      <c r="AF1079" s="80"/>
      <c r="AG1079" s="81">
        <f t="shared" si="279"/>
        <v>0</v>
      </c>
      <c r="AH1079" s="82"/>
      <c r="AI1079" s="80"/>
      <c r="AJ1079" s="81">
        <f t="shared" si="280"/>
        <v>0</v>
      </c>
      <c r="AK1079" s="82"/>
      <c r="AL1079" s="80"/>
      <c r="AM1079" s="81">
        <v>0</v>
      </c>
      <c r="AN1079" s="82"/>
      <c r="AO1079" s="80"/>
      <c r="AP1079" s="81">
        <v>0</v>
      </c>
      <c r="AQ1079" s="82"/>
      <c r="AR1079" s="80"/>
      <c r="AS1079" s="81">
        <f t="shared" si="281"/>
        <v>0</v>
      </c>
      <c r="AT1079" s="82"/>
      <c r="AU1079" s="80"/>
      <c r="AV1079" s="81">
        <f t="shared" si="282"/>
        <v>0</v>
      </c>
      <c r="AW1079" s="82"/>
      <c r="AX1079" s="80"/>
      <c r="AY1079" s="81">
        <f t="shared" si="283"/>
        <v>0</v>
      </c>
      <c r="AZ1079" s="82"/>
      <c r="BA1079" s="80"/>
      <c r="BB1079" s="81">
        <f t="shared" si="284"/>
        <v>0</v>
      </c>
      <c r="BC1079" s="82"/>
      <c r="BD1079" s="80"/>
      <c r="BE1079" s="81">
        <f t="shared" si="285"/>
        <v>0</v>
      </c>
      <c r="BF1079" s="82"/>
      <c r="BG1079" s="80"/>
      <c r="BH1079" s="81">
        <f t="shared" si="286"/>
        <v>0</v>
      </c>
      <c r="BI1079" s="82"/>
      <c r="BJ1079" s="80"/>
      <c r="BK1079" s="81">
        <f t="shared" si="287"/>
        <v>0</v>
      </c>
      <c r="BL1079" s="82"/>
      <c r="BM1079" s="80"/>
      <c r="BN1079" s="81">
        <f t="shared" si="288"/>
        <v>0</v>
      </c>
      <c r="BO1079" s="82"/>
    </row>
    <row r="1080" spans="1:67" ht="32.25" hidden="1" customHeight="1" thickBot="1">
      <c r="A1080" s="71">
        <v>86111</v>
      </c>
      <c r="B1080" s="71" t="s">
        <v>2242</v>
      </c>
      <c r="C1080" s="221" t="str">
        <f ca="1">IF(V1080&gt;0,IF($C$12=B1080,COUNT($C$12:C1079,1),""),"")</f>
        <v/>
      </c>
      <c r="D1080" s="221" t="str">
        <f ca="1">IF(V1080&gt;0,IF($D$12=B1080,COUNT($D$12:D1079,1),""),"")</f>
        <v/>
      </c>
      <c r="E1080" s="221" t="str">
        <f ca="1">IF(V1080&gt;0,IF($E$12=B1080,COUNT($E$12:E1079,1),""),"")</f>
        <v/>
      </c>
      <c r="F1080" s="221" t="str">
        <f ca="1">IF(V1080&gt;0,IF($F$12=B1080,COUNT($F$12:F1079,1),""),"")</f>
        <v/>
      </c>
      <c r="G1080" s="120"/>
      <c r="H1080" s="115">
        <v>230302</v>
      </c>
      <c r="I1080" s="116" t="s">
        <v>972</v>
      </c>
      <c r="J1080" s="116" t="s">
        <v>546</v>
      </c>
      <c r="K1080" s="324">
        <v>194100000</v>
      </c>
      <c r="L1080" s="121">
        <v>421312</v>
      </c>
      <c r="M1080" s="117" t="s">
        <v>1246</v>
      </c>
      <c r="N1080" s="117" t="s">
        <v>52</v>
      </c>
      <c r="O1080" s="324">
        <v>52211000</v>
      </c>
      <c r="P1080" s="77">
        <f ca="1">SUMIF($W$12:BO1080,$P$11,W1080:BO1080)</f>
        <v>0</v>
      </c>
      <c r="Q1080" s="77">
        <f ca="1">SUMIF($W$12:BP1080,$P$11,X1080:BP1080)</f>
        <v>0</v>
      </c>
      <c r="R1080" s="77">
        <f ca="1">SUMIF($W$12:BQ1080,$P$11,Y1080:BQ1080)</f>
        <v>0</v>
      </c>
      <c r="S1080" s="78">
        <f t="shared" ca="1" si="289"/>
        <v>0</v>
      </c>
      <c r="T1080" s="77">
        <f t="shared" ca="1" si="290"/>
        <v>0</v>
      </c>
      <c r="U1080" s="77">
        <f t="shared" ca="1" si="291"/>
        <v>0</v>
      </c>
      <c r="V1080" s="79">
        <f t="shared" ca="1" si="292"/>
        <v>0</v>
      </c>
      <c r="W1080" s="80"/>
      <c r="X1080" s="81">
        <f t="shared" si="276"/>
        <v>0</v>
      </c>
      <c r="Y1080" s="82"/>
      <c r="Z1080" s="80"/>
      <c r="AA1080" s="81">
        <f t="shared" si="277"/>
        <v>0</v>
      </c>
      <c r="AB1080" s="82"/>
      <c r="AC1080" s="80"/>
      <c r="AD1080" s="81">
        <f t="shared" si="278"/>
        <v>0</v>
      </c>
      <c r="AE1080" s="82"/>
      <c r="AF1080" s="80"/>
      <c r="AG1080" s="81">
        <f t="shared" si="279"/>
        <v>0</v>
      </c>
      <c r="AH1080" s="82"/>
      <c r="AI1080" s="80"/>
      <c r="AJ1080" s="81">
        <f t="shared" si="280"/>
        <v>0</v>
      </c>
      <c r="AK1080" s="82"/>
      <c r="AL1080" s="80"/>
      <c r="AM1080" s="81">
        <v>0</v>
      </c>
      <c r="AN1080" s="82"/>
      <c r="AO1080" s="80"/>
      <c r="AP1080" s="81">
        <v>0</v>
      </c>
      <c r="AQ1080" s="82"/>
      <c r="AR1080" s="80"/>
      <c r="AS1080" s="81">
        <f t="shared" si="281"/>
        <v>0</v>
      </c>
      <c r="AT1080" s="82"/>
      <c r="AU1080" s="80"/>
      <c r="AV1080" s="81">
        <f t="shared" si="282"/>
        <v>0</v>
      </c>
      <c r="AW1080" s="82"/>
      <c r="AX1080" s="80"/>
      <c r="AY1080" s="81">
        <f t="shared" si="283"/>
        <v>0</v>
      </c>
      <c r="AZ1080" s="82"/>
      <c r="BA1080" s="80"/>
      <c r="BB1080" s="81">
        <f t="shared" si="284"/>
        <v>0</v>
      </c>
      <c r="BC1080" s="82"/>
      <c r="BD1080" s="80"/>
      <c r="BE1080" s="81">
        <f t="shared" si="285"/>
        <v>0</v>
      </c>
      <c r="BF1080" s="82"/>
      <c r="BG1080" s="80"/>
      <c r="BH1080" s="81">
        <f t="shared" si="286"/>
        <v>0</v>
      </c>
      <c r="BI1080" s="82"/>
      <c r="BJ1080" s="80"/>
      <c r="BK1080" s="81">
        <f t="shared" si="287"/>
        <v>0</v>
      </c>
      <c r="BL1080" s="82"/>
      <c r="BM1080" s="80"/>
      <c r="BN1080" s="81">
        <f t="shared" si="288"/>
        <v>0</v>
      </c>
      <c r="BO1080" s="82"/>
    </row>
    <row r="1081" spans="1:67" ht="32.25" hidden="1" customHeight="1" thickBot="1">
      <c r="A1081" s="71">
        <v>86112</v>
      </c>
      <c r="B1081" s="71" t="s">
        <v>2242</v>
      </c>
      <c r="C1081" s="221" t="str">
        <f ca="1">IF(V1081&gt;0,IF($C$12=B1081,COUNT($C$12:C1080,1),""),"")</f>
        <v/>
      </c>
      <c r="D1081" s="221" t="str">
        <f ca="1">IF(V1081&gt;0,IF($D$12=B1081,COUNT($D$12:D1080,1),""),"")</f>
        <v/>
      </c>
      <c r="E1081" s="221" t="str">
        <f ca="1">IF(V1081&gt;0,IF($E$12=B1081,COUNT($E$12:E1080,1),""),"")</f>
        <v/>
      </c>
      <c r="F1081" s="221" t="str">
        <f ca="1">IF(V1081&gt;0,IF($F$12=B1081,COUNT($F$12:F1080,1),""),"")</f>
        <v/>
      </c>
      <c r="G1081" s="120"/>
      <c r="H1081" s="115">
        <v>230303</v>
      </c>
      <c r="I1081" s="116" t="s">
        <v>973</v>
      </c>
      <c r="J1081" s="116" t="s">
        <v>546</v>
      </c>
      <c r="K1081" s="324">
        <v>258800000</v>
      </c>
      <c r="L1081" s="121">
        <v>421312</v>
      </c>
      <c r="M1081" s="117" t="s">
        <v>1246</v>
      </c>
      <c r="N1081" s="117" t="s">
        <v>52</v>
      </c>
      <c r="O1081" s="324">
        <v>52211000</v>
      </c>
      <c r="P1081" s="77">
        <f ca="1">SUMIF($W$12:BO1081,$P$11,W1081:BO1081)</f>
        <v>0</v>
      </c>
      <c r="Q1081" s="77">
        <f ca="1">SUMIF($W$12:BP1081,$P$11,X1081:BP1081)</f>
        <v>0</v>
      </c>
      <c r="R1081" s="77">
        <f ca="1">SUMIF($W$12:BQ1081,$P$11,Y1081:BQ1081)</f>
        <v>0</v>
      </c>
      <c r="S1081" s="78">
        <f t="shared" ca="1" si="289"/>
        <v>0</v>
      </c>
      <c r="T1081" s="77">
        <f t="shared" ca="1" si="290"/>
        <v>0</v>
      </c>
      <c r="U1081" s="77">
        <f t="shared" ca="1" si="291"/>
        <v>0</v>
      </c>
      <c r="V1081" s="79">
        <f t="shared" ca="1" si="292"/>
        <v>0</v>
      </c>
      <c r="W1081" s="80"/>
      <c r="X1081" s="81">
        <f t="shared" si="276"/>
        <v>0</v>
      </c>
      <c r="Y1081" s="82"/>
      <c r="Z1081" s="80"/>
      <c r="AA1081" s="81">
        <f t="shared" si="277"/>
        <v>0</v>
      </c>
      <c r="AB1081" s="82"/>
      <c r="AC1081" s="80"/>
      <c r="AD1081" s="81">
        <f t="shared" si="278"/>
        <v>0</v>
      </c>
      <c r="AE1081" s="82"/>
      <c r="AF1081" s="80"/>
      <c r="AG1081" s="81">
        <f t="shared" si="279"/>
        <v>0</v>
      </c>
      <c r="AH1081" s="82"/>
      <c r="AI1081" s="80"/>
      <c r="AJ1081" s="81">
        <f t="shared" si="280"/>
        <v>0</v>
      </c>
      <c r="AK1081" s="82"/>
      <c r="AL1081" s="80"/>
      <c r="AM1081" s="81">
        <v>0</v>
      </c>
      <c r="AN1081" s="82"/>
      <c r="AO1081" s="80"/>
      <c r="AP1081" s="81">
        <v>0</v>
      </c>
      <c r="AQ1081" s="82"/>
      <c r="AR1081" s="80"/>
      <c r="AS1081" s="81">
        <f t="shared" si="281"/>
        <v>0</v>
      </c>
      <c r="AT1081" s="82"/>
      <c r="AU1081" s="80"/>
      <c r="AV1081" s="81">
        <f t="shared" si="282"/>
        <v>0</v>
      </c>
      <c r="AW1081" s="82"/>
      <c r="AX1081" s="80"/>
      <c r="AY1081" s="81">
        <f t="shared" si="283"/>
        <v>0</v>
      </c>
      <c r="AZ1081" s="82"/>
      <c r="BA1081" s="80"/>
      <c r="BB1081" s="81">
        <f t="shared" si="284"/>
        <v>0</v>
      </c>
      <c r="BC1081" s="82"/>
      <c r="BD1081" s="80"/>
      <c r="BE1081" s="81">
        <f t="shared" si="285"/>
        <v>0</v>
      </c>
      <c r="BF1081" s="82"/>
      <c r="BG1081" s="80"/>
      <c r="BH1081" s="81">
        <f t="shared" si="286"/>
        <v>0</v>
      </c>
      <c r="BI1081" s="82"/>
      <c r="BJ1081" s="80"/>
      <c r="BK1081" s="81">
        <f t="shared" si="287"/>
        <v>0</v>
      </c>
      <c r="BL1081" s="82"/>
      <c r="BM1081" s="80"/>
      <c r="BN1081" s="81">
        <f t="shared" si="288"/>
        <v>0</v>
      </c>
      <c r="BO1081" s="82"/>
    </row>
    <row r="1082" spans="1:67" ht="32.25" hidden="1" customHeight="1" thickBot="1">
      <c r="A1082" s="71">
        <v>86113</v>
      </c>
      <c r="B1082" s="71" t="s">
        <v>2242</v>
      </c>
      <c r="C1082" s="221" t="str">
        <f ca="1">IF(V1082&gt;0,IF($C$12=B1082,COUNT($C$12:C1081,1),""),"")</f>
        <v/>
      </c>
      <c r="D1082" s="221" t="str">
        <f ca="1">IF(V1082&gt;0,IF($D$12=B1082,COUNT($D$12:D1081,1),""),"")</f>
        <v/>
      </c>
      <c r="E1082" s="221" t="str">
        <f ca="1">IF(V1082&gt;0,IF($E$12=B1082,COUNT($E$12:E1081,1),""),"")</f>
        <v/>
      </c>
      <c r="F1082" s="221" t="str">
        <f ca="1">IF(V1082&gt;0,IF($F$12=B1082,COUNT($F$12:F1081,1),""),"")</f>
        <v/>
      </c>
      <c r="G1082" s="120"/>
      <c r="H1082" s="115">
        <v>230304</v>
      </c>
      <c r="I1082" s="116" t="s">
        <v>974</v>
      </c>
      <c r="J1082" s="116" t="s">
        <v>546</v>
      </c>
      <c r="K1082" s="324">
        <v>219980000</v>
      </c>
      <c r="L1082" s="121">
        <v>421313</v>
      </c>
      <c r="M1082" s="117" t="s">
        <v>1247</v>
      </c>
      <c r="N1082" s="117" t="s">
        <v>52</v>
      </c>
      <c r="O1082" s="324">
        <v>90957000</v>
      </c>
      <c r="P1082" s="77">
        <f ca="1">SUMIF($W$12:BO1082,$P$11,W1082:BO1082)</f>
        <v>0</v>
      </c>
      <c r="Q1082" s="77">
        <f ca="1">SUMIF($W$12:BP1082,$P$11,X1082:BP1082)</f>
        <v>0</v>
      </c>
      <c r="R1082" s="77">
        <f ca="1">SUMIF($W$12:BQ1082,$P$11,Y1082:BQ1082)</f>
        <v>0</v>
      </c>
      <c r="S1082" s="78">
        <f t="shared" ca="1" si="289"/>
        <v>0</v>
      </c>
      <c r="T1082" s="77">
        <f t="shared" ca="1" si="290"/>
        <v>0</v>
      </c>
      <c r="U1082" s="77">
        <f t="shared" ca="1" si="291"/>
        <v>0</v>
      </c>
      <c r="V1082" s="79">
        <f t="shared" ca="1" si="292"/>
        <v>0</v>
      </c>
      <c r="W1082" s="80"/>
      <c r="X1082" s="81">
        <f t="shared" si="276"/>
        <v>0</v>
      </c>
      <c r="Y1082" s="82"/>
      <c r="Z1082" s="80"/>
      <c r="AA1082" s="81">
        <f t="shared" si="277"/>
        <v>0</v>
      </c>
      <c r="AB1082" s="82"/>
      <c r="AC1082" s="80"/>
      <c r="AD1082" s="81">
        <f t="shared" si="278"/>
        <v>0</v>
      </c>
      <c r="AE1082" s="82"/>
      <c r="AF1082" s="80"/>
      <c r="AG1082" s="81">
        <f t="shared" si="279"/>
        <v>0</v>
      </c>
      <c r="AH1082" s="82"/>
      <c r="AI1082" s="80"/>
      <c r="AJ1082" s="81">
        <f t="shared" si="280"/>
        <v>0</v>
      </c>
      <c r="AK1082" s="82"/>
      <c r="AL1082" s="80"/>
      <c r="AM1082" s="81">
        <v>0</v>
      </c>
      <c r="AN1082" s="82"/>
      <c r="AO1082" s="80"/>
      <c r="AP1082" s="81">
        <v>0</v>
      </c>
      <c r="AQ1082" s="82"/>
      <c r="AR1082" s="80"/>
      <c r="AS1082" s="81">
        <f t="shared" si="281"/>
        <v>0</v>
      </c>
      <c r="AT1082" s="82"/>
      <c r="AU1082" s="80"/>
      <c r="AV1082" s="81">
        <f t="shared" si="282"/>
        <v>0</v>
      </c>
      <c r="AW1082" s="82"/>
      <c r="AX1082" s="80"/>
      <c r="AY1082" s="81">
        <f t="shared" si="283"/>
        <v>0</v>
      </c>
      <c r="AZ1082" s="82"/>
      <c r="BA1082" s="80"/>
      <c r="BB1082" s="81">
        <f t="shared" si="284"/>
        <v>0</v>
      </c>
      <c r="BC1082" s="82"/>
      <c r="BD1082" s="80"/>
      <c r="BE1082" s="81">
        <f t="shared" si="285"/>
        <v>0</v>
      </c>
      <c r="BF1082" s="82"/>
      <c r="BG1082" s="80"/>
      <c r="BH1082" s="81">
        <f t="shared" si="286"/>
        <v>0</v>
      </c>
      <c r="BI1082" s="82"/>
      <c r="BJ1082" s="80"/>
      <c r="BK1082" s="81">
        <f t="shared" si="287"/>
        <v>0</v>
      </c>
      <c r="BL1082" s="82"/>
      <c r="BM1082" s="80"/>
      <c r="BN1082" s="81">
        <f t="shared" si="288"/>
        <v>0</v>
      </c>
      <c r="BO1082" s="82"/>
    </row>
    <row r="1083" spans="1:67" ht="32.25" hidden="1" customHeight="1" thickBot="1">
      <c r="A1083" s="71">
        <v>86114</v>
      </c>
      <c r="B1083" s="71" t="s">
        <v>2242</v>
      </c>
      <c r="C1083" s="221" t="str">
        <f ca="1">IF(V1083&gt;0,IF($C$12=B1083,COUNT($C$12:C1082,1),""),"")</f>
        <v/>
      </c>
      <c r="D1083" s="221" t="str">
        <f ca="1">IF(V1083&gt;0,IF($D$12=B1083,COUNT($D$12:D1082,1),""),"")</f>
        <v/>
      </c>
      <c r="E1083" s="221" t="str">
        <f ca="1">IF(V1083&gt;0,IF($E$12=B1083,COUNT($E$12:E1082,1),""),"")</f>
        <v/>
      </c>
      <c r="F1083" s="221" t="str">
        <f ca="1">IF(V1083&gt;0,IF($F$12=B1083,COUNT($F$12:F1082,1),""),"")</f>
        <v/>
      </c>
      <c r="G1083" s="120"/>
      <c r="H1083" s="115">
        <v>230305</v>
      </c>
      <c r="I1083" s="116" t="s">
        <v>975</v>
      </c>
      <c r="J1083" s="116" t="s">
        <v>546</v>
      </c>
      <c r="K1083" s="324">
        <v>207040000</v>
      </c>
      <c r="L1083" s="121">
        <v>421313</v>
      </c>
      <c r="M1083" s="117" t="s">
        <v>1247</v>
      </c>
      <c r="N1083" s="117" t="s">
        <v>52</v>
      </c>
      <c r="O1083" s="324">
        <v>90957000</v>
      </c>
      <c r="P1083" s="77">
        <f ca="1">SUMIF($W$12:BO1083,$P$11,W1083:BO1083)</f>
        <v>0</v>
      </c>
      <c r="Q1083" s="77">
        <f ca="1">SUMIF($W$12:BP1083,$P$11,X1083:BP1083)</f>
        <v>0</v>
      </c>
      <c r="R1083" s="77">
        <f ca="1">SUMIF($W$12:BQ1083,$P$11,Y1083:BQ1083)</f>
        <v>0</v>
      </c>
      <c r="S1083" s="78">
        <f t="shared" ca="1" si="289"/>
        <v>0</v>
      </c>
      <c r="T1083" s="77">
        <f t="shared" ca="1" si="290"/>
        <v>0</v>
      </c>
      <c r="U1083" s="77">
        <f t="shared" ca="1" si="291"/>
        <v>0</v>
      </c>
      <c r="V1083" s="79">
        <f t="shared" ca="1" si="292"/>
        <v>0</v>
      </c>
      <c r="W1083" s="80"/>
      <c r="X1083" s="81">
        <f t="shared" si="276"/>
        <v>0</v>
      </c>
      <c r="Y1083" s="82"/>
      <c r="Z1083" s="80"/>
      <c r="AA1083" s="81">
        <f t="shared" si="277"/>
        <v>0</v>
      </c>
      <c r="AB1083" s="82"/>
      <c r="AC1083" s="80"/>
      <c r="AD1083" s="81">
        <f t="shared" si="278"/>
        <v>0</v>
      </c>
      <c r="AE1083" s="82"/>
      <c r="AF1083" s="80"/>
      <c r="AG1083" s="81">
        <f t="shared" si="279"/>
        <v>0</v>
      </c>
      <c r="AH1083" s="82"/>
      <c r="AI1083" s="80"/>
      <c r="AJ1083" s="81">
        <f t="shared" si="280"/>
        <v>0</v>
      </c>
      <c r="AK1083" s="82"/>
      <c r="AL1083" s="80"/>
      <c r="AM1083" s="81">
        <v>0</v>
      </c>
      <c r="AN1083" s="82"/>
      <c r="AO1083" s="80"/>
      <c r="AP1083" s="81">
        <v>0</v>
      </c>
      <c r="AQ1083" s="82"/>
      <c r="AR1083" s="80"/>
      <c r="AS1083" s="81">
        <f t="shared" si="281"/>
        <v>0</v>
      </c>
      <c r="AT1083" s="82"/>
      <c r="AU1083" s="80"/>
      <c r="AV1083" s="81">
        <f t="shared" si="282"/>
        <v>0</v>
      </c>
      <c r="AW1083" s="82"/>
      <c r="AX1083" s="80"/>
      <c r="AY1083" s="81">
        <f t="shared" si="283"/>
        <v>0</v>
      </c>
      <c r="AZ1083" s="82"/>
      <c r="BA1083" s="80"/>
      <c r="BB1083" s="81">
        <f t="shared" si="284"/>
        <v>0</v>
      </c>
      <c r="BC1083" s="82"/>
      <c r="BD1083" s="80"/>
      <c r="BE1083" s="81">
        <f t="shared" si="285"/>
        <v>0</v>
      </c>
      <c r="BF1083" s="82"/>
      <c r="BG1083" s="80"/>
      <c r="BH1083" s="81">
        <f t="shared" si="286"/>
        <v>0</v>
      </c>
      <c r="BI1083" s="82"/>
      <c r="BJ1083" s="80"/>
      <c r="BK1083" s="81">
        <f t="shared" si="287"/>
        <v>0</v>
      </c>
      <c r="BL1083" s="82"/>
      <c r="BM1083" s="80"/>
      <c r="BN1083" s="81">
        <f t="shared" si="288"/>
        <v>0</v>
      </c>
      <c r="BO1083" s="82"/>
    </row>
    <row r="1084" spans="1:67" ht="32.25" hidden="1" customHeight="1" thickBot="1">
      <c r="A1084" s="71">
        <v>86115</v>
      </c>
      <c r="B1084" s="71" t="s">
        <v>2242</v>
      </c>
      <c r="C1084" s="221" t="str">
        <f ca="1">IF(V1084&gt;0,IF($C$12=B1084,COUNT($C$12:C1083,1),""),"")</f>
        <v/>
      </c>
      <c r="D1084" s="221" t="str">
        <f ca="1">IF(V1084&gt;0,IF($D$12=B1084,COUNT($D$12:D1083,1),""),"")</f>
        <v/>
      </c>
      <c r="E1084" s="221" t="str">
        <f ca="1">IF(V1084&gt;0,IF($E$12=B1084,COUNT($E$12:E1083,1),""),"")</f>
        <v/>
      </c>
      <c r="F1084" s="221" t="str">
        <f ca="1">IF(V1084&gt;0,IF($F$12=B1084,COUNT($F$12:F1083,1),""),"")</f>
        <v/>
      </c>
      <c r="G1084" s="120"/>
      <c r="H1084" s="115">
        <v>230306</v>
      </c>
      <c r="I1084" s="116" t="s">
        <v>976</v>
      </c>
      <c r="J1084" s="116" t="s">
        <v>546</v>
      </c>
      <c r="K1084" s="324">
        <v>284680000</v>
      </c>
      <c r="L1084" s="121">
        <v>421313</v>
      </c>
      <c r="M1084" s="117" t="s">
        <v>1247</v>
      </c>
      <c r="N1084" s="117" t="s">
        <v>52</v>
      </c>
      <c r="O1084" s="324">
        <v>90957000</v>
      </c>
      <c r="P1084" s="77">
        <f ca="1">SUMIF($W$12:BO1084,$P$11,W1084:BO1084)</f>
        <v>0</v>
      </c>
      <c r="Q1084" s="77">
        <f ca="1">SUMIF($W$12:BP1084,$P$11,X1084:BP1084)</f>
        <v>0</v>
      </c>
      <c r="R1084" s="77">
        <f ca="1">SUMIF($W$12:BQ1084,$P$11,Y1084:BQ1084)</f>
        <v>0</v>
      </c>
      <c r="S1084" s="78">
        <f t="shared" ca="1" si="289"/>
        <v>0</v>
      </c>
      <c r="T1084" s="77">
        <f t="shared" ca="1" si="290"/>
        <v>0</v>
      </c>
      <c r="U1084" s="77">
        <f t="shared" ca="1" si="291"/>
        <v>0</v>
      </c>
      <c r="V1084" s="79">
        <f t="shared" ca="1" si="292"/>
        <v>0</v>
      </c>
      <c r="W1084" s="80"/>
      <c r="X1084" s="81">
        <f t="shared" si="276"/>
        <v>0</v>
      </c>
      <c r="Y1084" s="82"/>
      <c r="Z1084" s="80"/>
      <c r="AA1084" s="81">
        <f t="shared" si="277"/>
        <v>0</v>
      </c>
      <c r="AB1084" s="82"/>
      <c r="AC1084" s="80"/>
      <c r="AD1084" s="81">
        <f t="shared" si="278"/>
        <v>0</v>
      </c>
      <c r="AE1084" s="82"/>
      <c r="AF1084" s="80"/>
      <c r="AG1084" s="81">
        <f t="shared" si="279"/>
        <v>0</v>
      </c>
      <c r="AH1084" s="82"/>
      <c r="AI1084" s="80"/>
      <c r="AJ1084" s="81">
        <f t="shared" si="280"/>
        <v>0</v>
      </c>
      <c r="AK1084" s="82"/>
      <c r="AL1084" s="80"/>
      <c r="AM1084" s="81">
        <v>0</v>
      </c>
      <c r="AN1084" s="82"/>
      <c r="AO1084" s="80"/>
      <c r="AP1084" s="81">
        <v>0</v>
      </c>
      <c r="AQ1084" s="82"/>
      <c r="AR1084" s="80"/>
      <c r="AS1084" s="81">
        <f t="shared" si="281"/>
        <v>0</v>
      </c>
      <c r="AT1084" s="82"/>
      <c r="AU1084" s="80"/>
      <c r="AV1084" s="81">
        <f t="shared" si="282"/>
        <v>0</v>
      </c>
      <c r="AW1084" s="82"/>
      <c r="AX1084" s="80"/>
      <c r="AY1084" s="81">
        <f t="shared" si="283"/>
        <v>0</v>
      </c>
      <c r="AZ1084" s="82"/>
      <c r="BA1084" s="80"/>
      <c r="BB1084" s="81">
        <f t="shared" si="284"/>
        <v>0</v>
      </c>
      <c r="BC1084" s="82"/>
      <c r="BD1084" s="80"/>
      <c r="BE1084" s="81">
        <f t="shared" si="285"/>
        <v>0</v>
      </c>
      <c r="BF1084" s="82"/>
      <c r="BG1084" s="80"/>
      <c r="BH1084" s="81">
        <f t="shared" si="286"/>
        <v>0</v>
      </c>
      <c r="BI1084" s="82"/>
      <c r="BJ1084" s="80"/>
      <c r="BK1084" s="81">
        <f t="shared" si="287"/>
        <v>0</v>
      </c>
      <c r="BL1084" s="82"/>
      <c r="BM1084" s="80"/>
      <c r="BN1084" s="81">
        <f t="shared" si="288"/>
        <v>0</v>
      </c>
      <c r="BO1084" s="82"/>
    </row>
    <row r="1085" spans="1:67" ht="32.25" hidden="1" customHeight="1" thickBot="1">
      <c r="A1085" s="71">
        <v>86116</v>
      </c>
      <c r="B1085" s="71" t="s">
        <v>2242</v>
      </c>
      <c r="C1085" s="221" t="str">
        <f ca="1">IF(V1085&gt;0,IF($C$12=B1085,COUNT($C$12:C1084,1),""),"")</f>
        <v/>
      </c>
      <c r="D1085" s="221" t="str">
        <f ca="1">IF(V1085&gt;0,IF($D$12=B1085,COUNT($D$12:D1084,1),""),"")</f>
        <v/>
      </c>
      <c r="E1085" s="221" t="str">
        <f ca="1">IF(V1085&gt;0,IF($E$12=B1085,COUNT($E$12:E1084,1),""),"")</f>
        <v/>
      </c>
      <c r="F1085" s="221" t="str">
        <f ca="1">IF(V1085&gt;0,IF($F$12=B1085,COUNT($F$12:F1084,1),""),"")</f>
        <v/>
      </c>
      <c r="G1085" s="120"/>
      <c r="H1085" s="115">
        <v>240102</v>
      </c>
      <c r="I1085" s="116" t="s">
        <v>977</v>
      </c>
      <c r="J1085" s="116" t="s">
        <v>153</v>
      </c>
      <c r="K1085" s="324">
        <v>361000000</v>
      </c>
      <c r="L1085" s="121">
        <v>422706</v>
      </c>
      <c r="M1085" s="117" t="s">
        <v>1371</v>
      </c>
      <c r="N1085" s="117" t="s">
        <v>153</v>
      </c>
      <c r="O1085" s="324">
        <v>36562000</v>
      </c>
      <c r="P1085" s="77">
        <f ca="1">SUMIF($W$12:BO1085,$P$11,W1085:BO1085)</f>
        <v>0</v>
      </c>
      <c r="Q1085" s="77">
        <f ca="1">SUMIF($W$12:BP1085,$P$11,X1085:BP1085)</f>
        <v>0</v>
      </c>
      <c r="R1085" s="77">
        <f ca="1">SUMIF($W$12:BQ1085,$P$11,Y1085:BQ1085)</f>
        <v>0</v>
      </c>
      <c r="S1085" s="78">
        <f t="shared" ca="1" si="289"/>
        <v>0</v>
      </c>
      <c r="T1085" s="77">
        <f t="shared" ca="1" si="290"/>
        <v>0</v>
      </c>
      <c r="U1085" s="77">
        <f t="shared" ca="1" si="291"/>
        <v>0</v>
      </c>
      <c r="V1085" s="79">
        <f t="shared" ca="1" si="292"/>
        <v>0</v>
      </c>
      <c r="W1085" s="80"/>
      <c r="X1085" s="81">
        <f t="shared" si="276"/>
        <v>0</v>
      </c>
      <c r="Y1085" s="82"/>
      <c r="Z1085" s="80"/>
      <c r="AA1085" s="81">
        <f t="shared" si="277"/>
        <v>0</v>
      </c>
      <c r="AB1085" s="82"/>
      <c r="AC1085" s="80"/>
      <c r="AD1085" s="81">
        <f t="shared" si="278"/>
        <v>0</v>
      </c>
      <c r="AE1085" s="82"/>
      <c r="AF1085" s="80"/>
      <c r="AG1085" s="81">
        <f t="shared" si="279"/>
        <v>0</v>
      </c>
      <c r="AH1085" s="82"/>
      <c r="AI1085" s="80"/>
      <c r="AJ1085" s="81">
        <f t="shared" si="280"/>
        <v>0</v>
      </c>
      <c r="AK1085" s="82"/>
      <c r="AL1085" s="80"/>
      <c r="AM1085" s="81">
        <v>0</v>
      </c>
      <c r="AN1085" s="82"/>
      <c r="AO1085" s="80"/>
      <c r="AP1085" s="81">
        <v>0</v>
      </c>
      <c r="AQ1085" s="82"/>
      <c r="AR1085" s="80"/>
      <c r="AS1085" s="81">
        <f t="shared" si="281"/>
        <v>0</v>
      </c>
      <c r="AT1085" s="82"/>
      <c r="AU1085" s="80"/>
      <c r="AV1085" s="81">
        <f t="shared" si="282"/>
        <v>0</v>
      </c>
      <c r="AW1085" s="82"/>
      <c r="AX1085" s="80"/>
      <c r="AY1085" s="81">
        <f t="shared" si="283"/>
        <v>0</v>
      </c>
      <c r="AZ1085" s="82"/>
      <c r="BA1085" s="80"/>
      <c r="BB1085" s="81">
        <f t="shared" si="284"/>
        <v>0</v>
      </c>
      <c r="BC1085" s="82"/>
      <c r="BD1085" s="80"/>
      <c r="BE1085" s="81">
        <f t="shared" si="285"/>
        <v>0</v>
      </c>
      <c r="BF1085" s="82"/>
      <c r="BG1085" s="80"/>
      <c r="BH1085" s="81">
        <f t="shared" si="286"/>
        <v>0</v>
      </c>
      <c r="BI1085" s="82"/>
      <c r="BJ1085" s="80"/>
      <c r="BK1085" s="81">
        <f t="shared" si="287"/>
        <v>0</v>
      </c>
      <c r="BL1085" s="82"/>
      <c r="BM1085" s="80"/>
      <c r="BN1085" s="81">
        <f t="shared" si="288"/>
        <v>0</v>
      </c>
      <c r="BO1085" s="82"/>
    </row>
    <row r="1086" spans="1:67" ht="32.25" hidden="1" customHeight="1" thickBot="1">
      <c r="A1086" s="71">
        <v>86117</v>
      </c>
      <c r="B1086" s="71" t="s">
        <v>2242</v>
      </c>
      <c r="C1086" s="221" t="str">
        <f ca="1">IF(V1086&gt;0,IF($C$12=B1086,COUNT($C$12:C1085,1),""),"")</f>
        <v/>
      </c>
      <c r="D1086" s="221" t="str">
        <f ca="1">IF(V1086&gt;0,IF($D$12=B1086,COUNT($D$12:D1085,1),""),"")</f>
        <v/>
      </c>
      <c r="E1086" s="221" t="str">
        <f ca="1">IF(V1086&gt;0,IF($E$12=B1086,COUNT($E$12:E1085,1),""),"")</f>
        <v/>
      </c>
      <c r="F1086" s="221" t="str">
        <f ca="1">IF(V1086&gt;0,IF($F$12=B1086,COUNT($F$12:F1085,1),""),"")</f>
        <v/>
      </c>
      <c r="G1086" s="120"/>
      <c r="H1086" s="115">
        <v>240103</v>
      </c>
      <c r="I1086" s="116" t="s">
        <v>978</v>
      </c>
      <c r="J1086" s="116" t="s">
        <v>153</v>
      </c>
      <c r="K1086" s="324">
        <v>361000000</v>
      </c>
      <c r="L1086" s="121">
        <v>422706</v>
      </c>
      <c r="M1086" s="117" t="s">
        <v>1371</v>
      </c>
      <c r="N1086" s="117" t="s">
        <v>153</v>
      </c>
      <c r="O1086" s="324">
        <v>36562000</v>
      </c>
      <c r="P1086" s="77">
        <f ca="1">SUMIF($W$12:BO1086,$P$11,W1086:BO1086)</f>
        <v>0</v>
      </c>
      <c r="Q1086" s="77">
        <f ca="1">SUMIF($W$12:BP1086,$P$11,X1086:BP1086)</f>
        <v>0</v>
      </c>
      <c r="R1086" s="77">
        <f ca="1">SUMIF($W$12:BQ1086,$P$11,Y1086:BQ1086)</f>
        <v>0</v>
      </c>
      <c r="S1086" s="78">
        <f t="shared" ca="1" si="289"/>
        <v>0</v>
      </c>
      <c r="T1086" s="77">
        <f t="shared" ca="1" si="290"/>
        <v>0</v>
      </c>
      <c r="U1086" s="77">
        <f t="shared" ca="1" si="291"/>
        <v>0</v>
      </c>
      <c r="V1086" s="79">
        <f t="shared" ca="1" si="292"/>
        <v>0</v>
      </c>
      <c r="W1086" s="80"/>
      <c r="X1086" s="81">
        <f t="shared" si="276"/>
        <v>0</v>
      </c>
      <c r="Y1086" s="82"/>
      <c r="Z1086" s="80"/>
      <c r="AA1086" s="81">
        <f t="shared" si="277"/>
        <v>0</v>
      </c>
      <c r="AB1086" s="82"/>
      <c r="AC1086" s="80"/>
      <c r="AD1086" s="81">
        <f t="shared" si="278"/>
        <v>0</v>
      </c>
      <c r="AE1086" s="82"/>
      <c r="AF1086" s="80"/>
      <c r="AG1086" s="81">
        <f t="shared" si="279"/>
        <v>0</v>
      </c>
      <c r="AH1086" s="82"/>
      <c r="AI1086" s="80"/>
      <c r="AJ1086" s="81">
        <f t="shared" si="280"/>
        <v>0</v>
      </c>
      <c r="AK1086" s="82"/>
      <c r="AL1086" s="80"/>
      <c r="AM1086" s="81">
        <v>0</v>
      </c>
      <c r="AN1086" s="82"/>
      <c r="AO1086" s="80"/>
      <c r="AP1086" s="81">
        <v>0</v>
      </c>
      <c r="AQ1086" s="82"/>
      <c r="AR1086" s="80"/>
      <c r="AS1086" s="81">
        <f t="shared" si="281"/>
        <v>0</v>
      </c>
      <c r="AT1086" s="82"/>
      <c r="AU1086" s="80"/>
      <c r="AV1086" s="81">
        <f t="shared" si="282"/>
        <v>0</v>
      </c>
      <c r="AW1086" s="82"/>
      <c r="AX1086" s="80"/>
      <c r="AY1086" s="81">
        <f t="shared" si="283"/>
        <v>0</v>
      </c>
      <c r="AZ1086" s="82"/>
      <c r="BA1086" s="80"/>
      <c r="BB1086" s="81">
        <f t="shared" si="284"/>
        <v>0</v>
      </c>
      <c r="BC1086" s="82"/>
      <c r="BD1086" s="80"/>
      <c r="BE1086" s="81">
        <f t="shared" si="285"/>
        <v>0</v>
      </c>
      <c r="BF1086" s="82"/>
      <c r="BG1086" s="80"/>
      <c r="BH1086" s="81">
        <f t="shared" si="286"/>
        <v>0</v>
      </c>
      <c r="BI1086" s="82"/>
      <c r="BJ1086" s="80"/>
      <c r="BK1086" s="81">
        <f t="shared" si="287"/>
        <v>0</v>
      </c>
      <c r="BL1086" s="82"/>
      <c r="BM1086" s="80"/>
      <c r="BN1086" s="81">
        <f t="shared" si="288"/>
        <v>0</v>
      </c>
      <c r="BO1086" s="82"/>
    </row>
    <row r="1087" spans="1:67" ht="32.25" hidden="1" customHeight="1" thickBot="1">
      <c r="A1087" s="71">
        <v>86118</v>
      </c>
      <c r="B1087" s="71" t="s">
        <v>2242</v>
      </c>
      <c r="C1087" s="221" t="str">
        <f ca="1">IF(V1087&gt;0,IF($C$12=B1087,COUNT($C$12:C1086,1),""),"")</f>
        <v/>
      </c>
      <c r="D1087" s="221" t="str">
        <f ca="1">IF(V1087&gt;0,IF($D$12=B1087,COUNT($D$12:D1086,1),""),"")</f>
        <v/>
      </c>
      <c r="E1087" s="221" t="str">
        <f ca="1">IF(V1087&gt;0,IF($E$12=B1087,COUNT($E$12:E1086,1),""),"")</f>
        <v/>
      </c>
      <c r="F1087" s="221" t="str">
        <f ca="1">IF(V1087&gt;0,IF($F$12=B1087,COUNT($F$12:F1086,1),""),"")</f>
        <v/>
      </c>
      <c r="G1087" s="120"/>
      <c r="H1087" s="115">
        <v>240202</v>
      </c>
      <c r="I1087" s="116" t="s">
        <v>979</v>
      </c>
      <c r="J1087" s="116" t="s">
        <v>153</v>
      </c>
      <c r="K1087" s="324">
        <v>475000000</v>
      </c>
      <c r="L1087" s="121">
        <v>422706</v>
      </c>
      <c r="M1087" s="117" t="s">
        <v>1371</v>
      </c>
      <c r="N1087" s="117" t="s">
        <v>153</v>
      </c>
      <c r="O1087" s="324">
        <v>36562000</v>
      </c>
      <c r="P1087" s="77">
        <f ca="1">SUMIF($W$12:BO1087,$P$11,W1087:BO1087)</f>
        <v>0</v>
      </c>
      <c r="Q1087" s="77">
        <f ca="1">SUMIF($W$12:BP1087,$P$11,X1087:BP1087)</f>
        <v>0</v>
      </c>
      <c r="R1087" s="77">
        <f ca="1">SUMIF($W$12:BQ1087,$P$11,Y1087:BQ1087)</f>
        <v>0</v>
      </c>
      <c r="S1087" s="78">
        <f t="shared" ca="1" si="289"/>
        <v>0</v>
      </c>
      <c r="T1087" s="77">
        <f t="shared" ca="1" si="290"/>
        <v>0</v>
      </c>
      <c r="U1087" s="77">
        <f t="shared" ca="1" si="291"/>
        <v>0</v>
      </c>
      <c r="V1087" s="79">
        <f t="shared" ca="1" si="292"/>
        <v>0</v>
      </c>
      <c r="W1087" s="80"/>
      <c r="X1087" s="81">
        <f t="shared" si="276"/>
        <v>0</v>
      </c>
      <c r="Y1087" s="82"/>
      <c r="Z1087" s="80"/>
      <c r="AA1087" s="81">
        <f t="shared" si="277"/>
        <v>0</v>
      </c>
      <c r="AB1087" s="82"/>
      <c r="AC1087" s="80"/>
      <c r="AD1087" s="81">
        <f t="shared" si="278"/>
        <v>0</v>
      </c>
      <c r="AE1087" s="82"/>
      <c r="AF1087" s="80"/>
      <c r="AG1087" s="81">
        <f t="shared" si="279"/>
        <v>0</v>
      </c>
      <c r="AH1087" s="82"/>
      <c r="AI1087" s="80"/>
      <c r="AJ1087" s="81">
        <f t="shared" si="280"/>
        <v>0</v>
      </c>
      <c r="AK1087" s="82"/>
      <c r="AL1087" s="80"/>
      <c r="AM1087" s="81">
        <v>0</v>
      </c>
      <c r="AN1087" s="82"/>
      <c r="AO1087" s="80"/>
      <c r="AP1087" s="81">
        <v>0</v>
      </c>
      <c r="AQ1087" s="82"/>
      <c r="AR1087" s="80"/>
      <c r="AS1087" s="81">
        <f t="shared" si="281"/>
        <v>0</v>
      </c>
      <c r="AT1087" s="82"/>
      <c r="AU1087" s="80"/>
      <c r="AV1087" s="81">
        <f t="shared" si="282"/>
        <v>0</v>
      </c>
      <c r="AW1087" s="82"/>
      <c r="AX1087" s="80"/>
      <c r="AY1087" s="81">
        <f t="shared" si="283"/>
        <v>0</v>
      </c>
      <c r="AZ1087" s="82"/>
      <c r="BA1087" s="80"/>
      <c r="BB1087" s="81">
        <f t="shared" si="284"/>
        <v>0</v>
      </c>
      <c r="BC1087" s="82"/>
      <c r="BD1087" s="80"/>
      <c r="BE1087" s="81">
        <f t="shared" si="285"/>
        <v>0</v>
      </c>
      <c r="BF1087" s="82"/>
      <c r="BG1087" s="80"/>
      <c r="BH1087" s="81">
        <f t="shared" si="286"/>
        <v>0</v>
      </c>
      <c r="BI1087" s="82"/>
      <c r="BJ1087" s="80"/>
      <c r="BK1087" s="81">
        <f t="shared" si="287"/>
        <v>0</v>
      </c>
      <c r="BL1087" s="82"/>
      <c r="BM1087" s="80"/>
      <c r="BN1087" s="81">
        <f t="shared" si="288"/>
        <v>0</v>
      </c>
      <c r="BO1087" s="82"/>
    </row>
    <row r="1088" spans="1:67" ht="32.25" hidden="1" customHeight="1" thickBot="1">
      <c r="A1088" s="71">
        <v>86119</v>
      </c>
      <c r="B1088" s="71" t="s">
        <v>2242</v>
      </c>
      <c r="C1088" s="221" t="str">
        <f ca="1">IF(V1088&gt;0,IF($C$12=B1088,COUNT($C$12:C1087,1),""),"")</f>
        <v/>
      </c>
      <c r="D1088" s="221" t="str">
        <f ca="1">IF(V1088&gt;0,IF($D$12=B1088,COUNT($D$12:D1087,1),""),"")</f>
        <v/>
      </c>
      <c r="E1088" s="221" t="str">
        <f ca="1">IF(V1088&gt;0,IF($E$12=B1088,COUNT($E$12:E1087,1),""),"")</f>
        <v/>
      </c>
      <c r="F1088" s="221" t="str">
        <f ca="1">IF(V1088&gt;0,IF($F$12=B1088,COUNT($F$12:F1087,1),""),"")</f>
        <v/>
      </c>
      <c r="G1088" s="120"/>
      <c r="H1088" s="115">
        <v>240203</v>
      </c>
      <c r="I1088" s="116" t="s">
        <v>980</v>
      </c>
      <c r="J1088" s="116" t="s">
        <v>153</v>
      </c>
      <c r="K1088" s="324">
        <v>475000000</v>
      </c>
      <c r="L1088" s="121">
        <v>422706</v>
      </c>
      <c r="M1088" s="117" t="s">
        <v>1371</v>
      </c>
      <c r="N1088" s="117" t="s">
        <v>153</v>
      </c>
      <c r="O1088" s="324">
        <v>36562000</v>
      </c>
      <c r="P1088" s="77">
        <f ca="1">SUMIF($W$12:BO1088,$P$11,W1088:BO1088)</f>
        <v>0</v>
      </c>
      <c r="Q1088" s="77">
        <f ca="1">SUMIF($W$12:BP1088,$P$11,X1088:BP1088)</f>
        <v>0</v>
      </c>
      <c r="R1088" s="77">
        <f ca="1">SUMIF($W$12:BQ1088,$P$11,Y1088:BQ1088)</f>
        <v>0</v>
      </c>
      <c r="S1088" s="78">
        <f t="shared" ca="1" si="289"/>
        <v>0</v>
      </c>
      <c r="T1088" s="77">
        <f t="shared" ca="1" si="290"/>
        <v>0</v>
      </c>
      <c r="U1088" s="77">
        <f t="shared" ca="1" si="291"/>
        <v>0</v>
      </c>
      <c r="V1088" s="79">
        <f t="shared" ca="1" si="292"/>
        <v>0</v>
      </c>
      <c r="W1088" s="80"/>
      <c r="X1088" s="81">
        <f t="shared" si="276"/>
        <v>0</v>
      </c>
      <c r="Y1088" s="82"/>
      <c r="Z1088" s="80"/>
      <c r="AA1088" s="81">
        <f t="shared" si="277"/>
        <v>0</v>
      </c>
      <c r="AB1088" s="82"/>
      <c r="AC1088" s="80"/>
      <c r="AD1088" s="81">
        <f t="shared" si="278"/>
        <v>0</v>
      </c>
      <c r="AE1088" s="82"/>
      <c r="AF1088" s="80"/>
      <c r="AG1088" s="81">
        <f t="shared" si="279"/>
        <v>0</v>
      </c>
      <c r="AH1088" s="82"/>
      <c r="AI1088" s="80"/>
      <c r="AJ1088" s="81">
        <f t="shared" si="280"/>
        <v>0</v>
      </c>
      <c r="AK1088" s="82"/>
      <c r="AL1088" s="80"/>
      <c r="AM1088" s="81">
        <v>0</v>
      </c>
      <c r="AN1088" s="82"/>
      <c r="AO1088" s="80"/>
      <c r="AP1088" s="81">
        <v>0</v>
      </c>
      <c r="AQ1088" s="82"/>
      <c r="AR1088" s="80"/>
      <c r="AS1088" s="81">
        <f t="shared" si="281"/>
        <v>0</v>
      </c>
      <c r="AT1088" s="82"/>
      <c r="AU1088" s="80"/>
      <c r="AV1088" s="81">
        <f t="shared" si="282"/>
        <v>0</v>
      </c>
      <c r="AW1088" s="82"/>
      <c r="AX1088" s="80"/>
      <c r="AY1088" s="81">
        <f t="shared" si="283"/>
        <v>0</v>
      </c>
      <c r="AZ1088" s="82"/>
      <c r="BA1088" s="80"/>
      <c r="BB1088" s="81">
        <f t="shared" si="284"/>
        <v>0</v>
      </c>
      <c r="BC1088" s="82"/>
      <c r="BD1088" s="80"/>
      <c r="BE1088" s="81">
        <f t="shared" si="285"/>
        <v>0</v>
      </c>
      <c r="BF1088" s="82"/>
      <c r="BG1088" s="80"/>
      <c r="BH1088" s="81">
        <f t="shared" si="286"/>
        <v>0</v>
      </c>
      <c r="BI1088" s="82"/>
      <c r="BJ1088" s="80"/>
      <c r="BK1088" s="81">
        <f t="shared" si="287"/>
        <v>0</v>
      </c>
      <c r="BL1088" s="82"/>
      <c r="BM1088" s="80"/>
      <c r="BN1088" s="81">
        <f t="shared" si="288"/>
        <v>0</v>
      </c>
      <c r="BO1088" s="82"/>
    </row>
    <row r="1089" spans="1:67" ht="32.25" hidden="1" customHeight="1" thickBot="1">
      <c r="A1089" s="71">
        <v>86120</v>
      </c>
      <c r="B1089" s="71" t="s">
        <v>2242</v>
      </c>
      <c r="C1089" s="221" t="str">
        <f ca="1">IF(V1089&gt;0,IF($C$12=B1089,COUNT($C$12:C1088,1),""),"")</f>
        <v/>
      </c>
      <c r="D1089" s="221" t="str">
        <f ca="1">IF(V1089&gt;0,IF($D$12=B1089,COUNT($D$12:D1088,1),""),"")</f>
        <v/>
      </c>
      <c r="E1089" s="221" t="str">
        <f ca="1">IF(V1089&gt;0,IF($E$12=B1089,COUNT($E$12:E1088,1),""),"")</f>
        <v/>
      </c>
      <c r="F1089" s="221" t="str">
        <f ca="1">IF(V1089&gt;0,IF($F$12=B1089,COUNT($F$12:F1088,1),""),"")</f>
        <v/>
      </c>
      <c r="G1089" s="120"/>
      <c r="H1089" s="115">
        <v>240401</v>
      </c>
      <c r="I1089" s="116" t="s">
        <v>981</v>
      </c>
      <c r="J1089" s="116" t="s">
        <v>153</v>
      </c>
      <c r="K1089" s="324">
        <v>101289000</v>
      </c>
      <c r="L1089" s="121">
        <v>422705</v>
      </c>
      <c r="M1089" s="117" t="s">
        <v>1370</v>
      </c>
      <c r="N1089" s="117" t="s">
        <v>153</v>
      </c>
      <c r="O1089" s="324">
        <v>14987000</v>
      </c>
      <c r="P1089" s="77">
        <f ca="1">SUMIF($W$12:BO1089,$P$11,W1089:BO1089)</f>
        <v>0</v>
      </c>
      <c r="Q1089" s="77">
        <f ca="1">SUMIF($W$12:BP1089,$P$11,X1089:BP1089)</f>
        <v>0</v>
      </c>
      <c r="R1089" s="77">
        <f ca="1">SUMIF($W$12:BQ1089,$P$11,Y1089:BQ1089)</f>
        <v>0</v>
      </c>
      <c r="S1089" s="78">
        <f t="shared" ca="1" si="289"/>
        <v>0</v>
      </c>
      <c r="T1089" s="77">
        <f t="shared" ca="1" si="290"/>
        <v>0</v>
      </c>
      <c r="U1089" s="77">
        <f t="shared" ca="1" si="291"/>
        <v>0</v>
      </c>
      <c r="V1089" s="79">
        <f t="shared" ca="1" si="292"/>
        <v>0</v>
      </c>
      <c r="W1089" s="80"/>
      <c r="X1089" s="81">
        <f t="shared" si="276"/>
        <v>0</v>
      </c>
      <c r="Y1089" s="82"/>
      <c r="Z1089" s="80"/>
      <c r="AA1089" s="81">
        <f t="shared" si="277"/>
        <v>0</v>
      </c>
      <c r="AB1089" s="82"/>
      <c r="AC1089" s="80"/>
      <c r="AD1089" s="81">
        <f t="shared" si="278"/>
        <v>0</v>
      </c>
      <c r="AE1089" s="82"/>
      <c r="AF1089" s="80"/>
      <c r="AG1089" s="81">
        <f t="shared" si="279"/>
        <v>0</v>
      </c>
      <c r="AH1089" s="82"/>
      <c r="AI1089" s="80"/>
      <c r="AJ1089" s="81">
        <f t="shared" si="280"/>
        <v>0</v>
      </c>
      <c r="AK1089" s="82"/>
      <c r="AL1089" s="80"/>
      <c r="AM1089" s="81">
        <v>0</v>
      </c>
      <c r="AN1089" s="82"/>
      <c r="AO1089" s="80"/>
      <c r="AP1089" s="81">
        <v>0</v>
      </c>
      <c r="AQ1089" s="82"/>
      <c r="AR1089" s="80"/>
      <c r="AS1089" s="81">
        <f t="shared" si="281"/>
        <v>0</v>
      </c>
      <c r="AT1089" s="82"/>
      <c r="AU1089" s="80"/>
      <c r="AV1089" s="81">
        <f t="shared" si="282"/>
        <v>0</v>
      </c>
      <c r="AW1089" s="82"/>
      <c r="AX1089" s="80"/>
      <c r="AY1089" s="81">
        <f t="shared" si="283"/>
        <v>0</v>
      </c>
      <c r="AZ1089" s="82"/>
      <c r="BA1089" s="80"/>
      <c r="BB1089" s="81">
        <f t="shared" si="284"/>
        <v>0</v>
      </c>
      <c r="BC1089" s="82"/>
      <c r="BD1089" s="80"/>
      <c r="BE1089" s="81">
        <f t="shared" si="285"/>
        <v>0</v>
      </c>
      <c r="BF1089" s="82"/>
      <c r="BG1089" s="80"/>
      <c r="BH1089" s="81">
        <f t="shared" si="286"/>
        <v>0</v>
      </c>
      <c r="BI1089" s="82"/>
      <c r="BJ1089" s="80"/>
      <c r="BK1089" s="81">
        <f t="shared" si="287"/>
        <v>0</v>
      </c>
      <c r="BL1089" s="82"/>
      <c r="BM1089" s="80"/>
      <c r="BN1089" s="81">
        <f t="shared" si="288"/>
        <v>0</v>
      </c>
      <c r="BO1089" s="82"/>
    </row>
    <row r="1090" spans="1:67" ht="32.25" hidden="1" customHeight="1" thickBot="1">
      <c r="A1090" s="71">
        <v>86121</v>
      </c>
      <c r="B1090" s="71" t="s">
        <v>2242</v>
      </c>
      <c r="C1090" s="221" t="str">
        <f ca="1">IF(V1090&gt;0,IF($C$12=B1090,COUNT($C$12:C1089,1),""),"")</f>
        <v/>
      </c>
      <c r="D1090" s="221" t="str">
        <f ca="1">IF(V1090&gt;0,IF($D$12=B1090,COUNT($D$12:D1089,1),""),"")</f>
        <v/>
      </c>
      <c r="E1090" s="221" t="str">
        <f ca="1">IF(V1090&gt;0,IF($E$12=B1090,COUNT($E$12:E1089,1),""),"")</f>
        <v/>
      </c>
      <c r="F1090" s="221" t="str">
        <f ca="1">IF(V1090&gt;0,IF($F$12=B1090,COUNT($F$12:F1089,1),""),"")</f>
        <v/>
      </c>
      <c r="G1090" s="120"/>
      <c r="H1090" s="115">
        <v>240402</v>
      </c>
      <c r="I1090" s="116" t="s">
        <v>982</v>
      </c>
      <c r="J1090" s="116" t="s">
        <v>153</v>
      </c>
      <c r="K1090" s="324">
        <v>114794000</v>
      </c>
      <c r="L1090" s="121">
        <v>422705</v>
      </c>
      <c r="M1090" s="117" t="s">
        <v>1370</v>
      </c>
      <c r="N1090" s="117" t="s">
        <v>153</v>
      </c>
      <c r="O1090" s="324">
        <v>14987000</v>
      </c>
      <c r="P1090" s="77">
        <f ca="1">SUMIF($W$12:BO1090,$P$11,W1090:BO1090)</f>
        <v>0</v>
      </c>
      <c r="Q1090" s="77">
        <f ca="1">SUMIF($W$12:BP1090,$P$11,X1090:BP1090)</f>
        <v>0</v>
      </c>
      <c r="R1090" s="77">
        <f ca="1">SUMIF($W$12:BQ1090,$P$11,Y1090:BQ1090)</f>
        <v>0</v>
      </c>
      <c r="S1090" s="78">
        <f t="shared" ca="1" si="289"/>
        <v>0</v>
      </c>
      <c r="T1090" s="77">
        <f t="shared" ca="1" si="290"/>
        <v>0</v>
      </c>
      <c r="U1090" s="77">
        <f t="shared" ca="1" si="291"/>
        <v>0</v>
      </c>
      <c r="V1090" s="79">
        <f t="shared" ca="1" si="292"/>
        <v>0</v>
      </c>
      <c r="W1090" s="80"/>
      <c r="X1090" s="81">
        <f t="shared" si="276"/>
        <v>0</v>
      </c>
      <c r="Y1090" s="82"/>
      <c r="Z1090" s="80"/>
      <c r="AA1090" s="81">
        <f t="shared" si="277"/>
        <v>0</v>
      </c>
      <c r="AB1090" s="82"/>
      <c r="AC1090" s="80"/>
      <c r="AD1090" s="81">
        <f t="shared" si="278"/>
        <v>0</v>
      </c>
      <c r="AE1090" s="82"/>
      <c r="AF1090" s="80"/>
      <c r="AG1090" s="81">
        <f t="shared" si="279"/>
        <v>0</v>
      </c>
      <c r="AH1090" s="82"/>
      <c r="AI1090" s="80"/>
      <c r="AJ1090" s="81">
        <f t="shared" si="280"/>
        <v>0</v>
      </c>
      <c r="AK1090" s="82"/>
      <c r="AL1090" s="80"/>
      <c r="AM1090" s="81">
        <v>0</v>
      </c>
      <c r="AN1090" s="82"/>
      <c r="AO1090" s="80"/>
      <c r="AP1090" s="81">
        <v>0</v>
      </c>
      <c r="AQ1090" s="82"/>
      <c r="AR1090" s="80"/>
      <c r="AS1090" s="81">
        <f t="shared" si="281"/>
        <v>0</v>
      </c>
      <c r="AT1090" s="82"/>
      <c r="AU1090" s="80"/>
      <c r="AV1090" s="81">
        <f t="shared" si="282"/>
        <v>0</v>
      </c>
      <c r="AW1090" s="82"/>
      <c r="AX1090" s="80"/>
      <c r="AY1090" s="81">
        <f t="shared" si="283"/>
        <v>0</v>
      </c>
      <c r="AZ1090" s="82"/>
      <c r="BA1090" s="80"/>
      <c r="BB1090" s="81">
        <f t="shared" si="284"/>
        <v>0</v>
      </c>
      <c r="BC1090" s="82"/>
      <c r="BD1090" s="80"/>
      <c r="BE1090" s="81">
        <f t="shared" si="285"/>
        <v>0</v>
      </c>
      <c r="BF1090" s="82"/>
      <c r="BG1090" s="80"/>
      <c r="BH1090" s="81">
        <f t="shared" si="286"/>
        <v>0</v>
      </c>
      <c r="BI1090" s="82"/>
      <c r="BJ1090" s="80"/>
      <c r="BK1090" s="81">
        <f t="shared" si="287"/>
        <v>0</v>
      </c>
      <c r="BL1090" s="82"/>
      <c r="BM1090" s="80"/>
      <c r="BN1090" s="81">
        <f t="shared" si="288"/>
        <v>0</v>
      </c>
      <c r="BO1090" s="82"/>
    </row>
    <row r="1091" spans="1:67" ht="32.25" hidden="1" customHeight="1" thickBot="1">
      <c r="A1091" s="71">
        <v>86122</v>
      </c>
      <c r="B1091" s="71" t="s">
        <v>2242</v>
      </c>
      <c r="C1091" s="221" t="str">
        <f ca="1">IF(V1091&gt;0,IF($C$12=B1091,COUNT($C$12:C1090,1),""),"")</f>
        <v/>
      </c>
      <c r="D1091" s="221" t="str">
        <f ca="1">IF(V1091&gt;0,IF($D$12=B1091,COUNT($D$12:D1090,1),""),"")</f>
        <v/>
      </c>
      <c r="E1091" s="221" t="str">
        <f ca="1">IF(V1091&gt;0,IF($E$12=B1091,COUNT($E$12:E1090,1),""),"")</f>
        <v/>
      </c>
      <c r="F1091" s="221" t="str">
        <f ca="1">IF(V1091&gt;0,IF($F$12=B1091,COUNT($F$12:F1090,1),""),"")</f>
        <v/>
      </c>
      <c r="G1091" s="120"/>
      <c r="H1091" s="115">
        <v>240501</v>
      </c>
      <c r="I1091" s="116" t="s">
        <v>983</v>
      </c>
      <c r="J1091" s="116" t="s">
        <v>153</v>
      </c>
      <c r="K1091" s="324">
        <v>105340000</v>
      </c>
      <c r="L1091" s="121"/>
      <c r="M1091" s="117"/>
      <c r="N1091" s="117"/>
      <c r="O1091" s="324"/>
      <c r="P1091" s="77">
        <f ca="1">SUMIF($W$12:BO1091,$P$11,W1091:BO1091)</f>
        <v>0</v>
      </c>
      <c r="Q1091" s="77">
        <f ca="1">SUMIF($W$12:BP1091,$P$11,X1091:BP1091)</f>
        <v>0</v>
      </c>
      <c r="R1091" s="77">
        <v>0</v>
      </c>
      <c r="S1091" s="78">
        <f t="shared" ca="1" si="289"/>
        <v>0</v>
      </c>
      <c r="T1091" s="77">
        <f t="shared" ca="1" si="290"/>
        <v>0</v>
      </c>
      <c r="U1091" s="77">
        <v>0</v>
      </c>
      <c r="V1091" s="79">
        <f t="shared" ca="1" si="292"/>
        <v>0</v>
      </c>
      <c r="W1091" s="80"/>
      <c r="X1091" s="81">
        <f t="shared" si="276"/>
        <v>0</v>
      </c>
      <c r="Y1091" s="82"/>
      <c r="Z1091" s="80"/>
      <c r="AA1091" s="81">
        <f t="shared" si="277"/>
        <v>0</v>
      </c>
      <c r="AB1091" s="82"/>
      <c r="AC1091" s="80"/>
      <c r="AD1091" s="81">
        <f t="shared" si="278"/>
        <v>0</v>
      </c>
      <c r="AE1091" s="82"/>
      <c r="AF1091" s="80"/>
      <c r="AG1091" s="81">
        <f t="shared" si="279"/>
        <v>0</v>
      </c>
      <c r="AH1091" s="82"/>
      <c r="AI1091" s="80"/>
      <c r="AJ1091" s="81">
        <f t="shared" si="280"/>
        <v>0</v>
      </c>
      <c r="AK1091" s="82"/>
      <c r="AL1091" s="80"/>
      <c r="AM1091" s="81">
        <v>0</v>
      </c>
      <c r="AN1091" s="82"/>
      <c r="AO1091" s="80"/>
      <c r="AP1091" s="81">
        <v>0</v>
      </c>
      <c r="AQ1091" s="82"/>
      <c r="AR1091" s="80"/>
      <c r="AS1091" s="81">
        <f t="shared" si="281"/>
        <v>0</v>
      </c>
      <c r="AT1091" s="82"/>
      <c r="AU1091" s="80"/>
      <c r="AV1091" s="81">
        <f t="shared" si="282"/>
        <v>0</v>
      </c>
      <c r="AW1091" s="82"/>
      <c r="AX1091" s="80"/>
      <c r="AY1091" s="81">
        <f t="shared" si="283"/>
        <v>0</v>
      </c>
      <c r="AZ1091" s="82"/>
      <c r="BA1091" s="80"/>
      <c r="BB1091" s="81">
        <f t="shared" si="284"/>
        <v>0</v>
      </c>
      <c r="BC1091" s="82"/>
      <c r="BD1091" s="80"/>
      <c r="BE1091" s="81">
        <f t="shared" si="285"/>
        <v>0</v>
      </c>
      <c r="BF1091" s="82"/>
      <c r="BG1091" s="80"/>
      <c r="BH1091" s="81">
        <f t="shared" si="286"/>
        <v>0</v>
      </c>
      <c r="BI1091" s="82"/>
      <c r="BJ1091" s="80"/>
      <c r="BK1091" s="81">
        <f t="shared" si="287"/>
        <v>0</v>
      </c>
      <c r="BL1091" s="82"/>
      <c r="BM1091" s="80"/>
      <c r="BN1091" s="81">
        <f t="shared" si="288"/>
        <v>0</v>
      </c>
      <c r="BO1091" s="82"/>
    </row>
    <row r="1092" spans="1:67" ht="32.25" hidden="1" customHeight="1" thickBot="1">
      <c r="A1092" s="71">
        <v>86123</v>
      </c>
      <c r="B1092" s="71" t="s">
        <v>2242</v>
      </c>
      <c r="C1092" s="221" t="str">
        <f ca="1">IF(V1092&gt;0,IF($C$12=B1092,COUNT($C$12:C1091,1),""),"")</f>
        <v/>
      </c>
      <c r="D1092" s="221" t="str">
        <f ca="1">IF(V1092&gt;0,IF($D$12=B1092,COUNT($D$12:D1091,1),""),"")</f>
        <v/>
      </c>
      <c r="E1092" s="221" t="str">
        <f ca="1">IF(V1092&gt;0,IF($E$12=B1092,COUNT($E$12:E1091,1),""),"")</f>
        <v/>
      </c>
      <c r="F1092" s="221" t="str">
        <f ca="1">IF(V1092&gt;0,IF($F$12=B1092,COUNT($F$12:F1091,1),""),"")</f>
        <v/>
      </c>
      <c r="G1092" s="120"/>
      <c r="H1092" s="115">
        <v>240502</v>
      </c>
      <c r="I1092" s="116" t="s">
        <v>984</v>
      </c>
      <c r="J1092" s="116" t="s">
        <v>153</v>
      </c>
      <c r="K1092" s="324">
        <v>105340000</v>
      </c>
      <c r="L1092" s="121"/>
      <c r="M1092" s="117"/>
      <c r="N1092" s="117"/>
      <c r="O1092" s="324"/>
      <c r="P1092" s="77">
        <f ca="1">SUMIF($W$12:BO1092,$P$11,W1092:BO1092)</f>
        <v>0</v>
      </c>
      <c r="Q1092" s="77">
        <f ca="1">SUMIF($W$12:BP1092,$P$11,X1092:BP1092)</f>
        <v>0</v>
      </c>
      <c r="R1092" s="77">
        <v>0</v>
      </c>
      <c r="S1092" s="78">
        <f t="shared" ca="1" si="289"/>
        <v>0</v>
      </c>
      <c r="T1092" s="77">
        <f t="shared" ca="1" si="290"/>
        <v>0</v>
      </c>
      <c r="U1092" s="77">
        <v>0</v>
      </c>
      <c r="V1092" s="79">
        <f t="shared" ca="1" si="292"/>
        <v>0</v>
      </c>
      <c r="W1092" s="80"/>
      <c r="X1092" s="81">
        <f t="shared" si="276"/>
        <v>0</v>
      </c>
      <c r="Y1092" s="82"/>
      <c r="Z1092" s="80"/>
      <c r="AA1092" s="81">
        <f t="shared" si="277"/>
        <v>0</v>
      </c>
      <c r="AB1092" s="82"/>
      <c r="AC1092" s="80"/>
      <c r="AD1092" s="81">
        <f t="shared" si="278"/>
        <v>0</v>
      </c>
      <c r="AE1092" s="82"/>
      <c r="AF1092" s="80"/>
      <c r="AG1092" s="81">
        <f t="shared" si="279"/>
        <v>0</v>
      </c>
      <c r="AH1092" s="82"/>
      <c r="AI1092" s="80"/>
      <c r="AJ1092" s="81">
        <f t="shared" si="280"/>
        <v>0</v>
      </c>
      <c r="AK1092" s="82"/>
      <c r="AL1092" s="80"/>
      <c r="AM1092" s="81">
        <v>0</v>
      </c>
      <c r="AN1092" s="82"/>
      <c r="AO1092" s="80"/>
      <c r="AP1092" s="81">
        <v>0</v>
      </c>
      <c r="AQ1092" s="82"/>
      <c r="AR1092" s="80"/>
      <c r="AS1092" s="81">
        <f t="shared" si="281"/>
        <v>0</v>
      </c>
      <c r="AT1092" s="82"/>
      <c r="AU1092" s="80"/>
      <c r="AV1092" s="81">
        <f t="shared" si="282"/>
        <v>0</v>
      </c>
      <c r="AW1092" s="82"/>
      <c r="AX1092" s="80"/>
      <c r="AY1092" s="81">
        <f t="shared" si="283"/>
        <v>0</v>
      </c>
      <c r="AZ1092" s="82"/>
      <c r="BA1092" s="80"/>
      <c r="BB1092" s="81">
        <f t="shared" si="284"/>
        <v>0</v>
      </c>
      <c r="BC1092" s="82"/>
      <c r="BD1092" s="80"/>
      <c r="BE1092" s="81">
        <f t="shared" si="285"/>
        <v>0</v>
      </c>
      <c r="BF1092" s="82"/>
      <c r="BG1092" s="80"/>
      <c r="BH1092" s="81">
        <f t="shared" si="286"/>
        <v>0</v>
      </c>
      <c r="BI1092" s="82"/>
      <c r="BJ1092" s="80"/>
      <c r="BK1092" s="81">
        <f t="shared" si="287"/>
        <v>0</v>
      </c>
      <c r="BL1092" s="82"/>
      <c r="BM1092" s="80"/>
      <c r="BN1092" s="81">
        <f t="shared" si="288"/>
        <v>0</v>
      </c>
      <c r="BO1092" s="82"/>
    </row>
    <row r="1093" spans="1:67" ht="32.25" hidden="1" customHeight="1" thickBot="1">
      <c r="A1093" s="71">
        <v>86124</v>
      </c>
      <c r="B1093" s="71" t="s">
        <v>2242</v>
      </c>
      <c r="C1093" s="221" t="str">
        <f ca="1">IF(V1093&gt;0,IF($C$12=B1093,COUNT($C$12:C1092,1),""),"")</f>
        <v/>
      </c>
      <c r="D1093" s="221" t="str">
        <f ca="1">IF(V1093&gt;0,IF($D$12=B1093,COUNT($D$12:D1092,1),""),"")</f>
        <v/>
      </c>
      <c r="E1093" s="221" t="str">
        <f ca="1">IF(V1093&gt;0,IF($E$12=B1093,COUNT($E$12:E1092,1),""),"")</f>
        <v/>
      </c>
      <c r="F1093" s="221" t="str">
        <f ca="1">IF(V1093&gt;0,IF($F$12=B1093,COUNT($F$12:F1092,1),""),"")</f>
        <v/>
      </c>
      <c r="G1093" s="120"/>
      <c r="H1093" s="115">
        <v>240503</v>
      </c>
      <c r="I1093" s="116" t="s">
        <v>985</v>
      </c>
      <c r="J1093" s="116" t="s">
        <v>153</v>
      </c>
      <c r="K1093" s="324">
        <v>27010000</v>
      </c>
      <c r="L1093" s="121"/>
      <c r="M1093" s="117"/>
      <c r="N1093" s="117"/>
      <c r="O1093" s="324"/>
      <c r="P1093" s="77">
        <f ca="1">SUMIF($W$12:BO1093,$P$11,W1093:BO1093)</f>
        <v>0</v>
      </c>
      <c r="Q1093" s="77">
        <f ca="1">SUMIF($W$12:BP1093,$P$11,X1093:BP1093)</f>
        <v>0</v>
      </c>
      <c r="R1093" s="77">
        <v>0</v>
      </c>
      <c r="S1093" s="78">
        <f t="shared" ca="1" si="289"/>
        <v>0</v>
      </c>
      <c r="T1093" s="77">
        <f t="shared" ca="1" si="290"/>
        <v>0</v>
      </c>
      <c r="U1093" s="77">
        <v>0</v>
      </c>
      <c r="V1093" s="79">
        <f t="shared" ca="1" si="292"/>
        <v>0</v>
      </c>
      <c r="W1093" s="80"/>
      <c r="X1093" s="81">
        <f t="shared" si="276"/>
        <v>0</v>
      </c>
      <c r="Y1093" s="82"/>
      <c r="Z1093" s="80"/>
      <c r="AA1093" s="81">
        <f t="shared" si="277"/>
        <v>0</v>
      </c>
      <c r="AB1093" s="82"/>
      <c r="AC1093" s="80"/>
      <c r="AD1093" s="81">
        <f t="shared" si="278"/>
        <v>0</v>
      </c>
      <c r="AE1093" s="82"/>
      <c r="AF1093" s="80"/>
      <c r="AG1093" s="81">
        <f t="shared" si="279"/>
        <v>0</v>
      </c>
      <c r="AH1093" s="82"/>
      <c r="AI1093" s="80"/>
      <c r="AJ1093" s="81">
        <f t="shared" si="280"/>
        <v>0</v>
      </c>
      <c r="AK1093" s="82"/>
      <c r="AL1093" s="80"/>
      <c r="AM1093" s="81">
        <v>0</v>
      </c>
      <c r="AN1093" s="82"/>
      <c r="AO1093" s="80"/>
      <c r="AP1093" s="81">
        <v>0</v>
      </c>
      <c r="AQ1093" s="82"/>
      <c r="AR1093" s="80"/>
      <c r="AS1093" s="81">
        <f t="shared" si="281"/>
        <v>0</v>
      </c>
      <c r="AT1093" s="82"/>
      <c r="AU1093" s="80"/>
      <c r="AV1093" s="81">
        <f t="shared" si="282"/>
        <v>0</v>
      </c>
      <c r="AW1093" s="82"/>
      <c r="AX1093" s="80"/>
      <c r="AY1093" s="81">
        <f t="shared" si="283"/>
        <v>0</v>
      </c>
      <c r="AZ1093" s="82"/>
      <c r="BA1093" s="80"/>
      <c r="BB1093" s="81">
        <f t="shared" si="284"/>
        <v>0</v>
      </c>
      <c r="BC1093" s="82"/>
      <c r="BD1093" s="80"/>
      <c r="BE1093" s="81">
        <f t="shared" si="285"/>
        <v>0</v>
      </c>
      <c r="BF1093" s="82"/>
      <c r="BG1093" s="80"/>
      <c r="BH1093" s="81">
        <f t="shared" si="286"/>
        <v>0</v>
      </c>
      <c r="BI1093" s="82"/>
      <c r="BJ1093" s="80"/>
      <c r="BK1093" s="81">
        <f t="shared" si="287"/>
        <v>0</v>
      </c>
      <c r="BL1093" s="82"/>
      <c r="BM1093" s="80"/>
      <c r="BN1093" s="81">
        <f t="shared" si="288"/>
        <v>0</v>
      </c>
      <c r="BO1093" s="82"/>
    </row>
    <row r="1094" spans="1:67" ht="32.25" hidden="1" customHeight="1" thickBot="1">
      <c r="A1094" s="71">
        <v>86125</v>
      </c>
      <c r="B1094" s="71" t="s">
        <v>2242</v>
      </c>
      <c r="C1094" s="221" t="str">
        <f ca="1">IF(V1094&gt;0,IF($C$12=B1094,COUNT($C$12:C1093,1),""),"")</f>
        <v/>
      </c>
      <c r="D1094" s="221" t="str">
        <f ca="1">IF(V1094&gt;0,IF($D$12=B1094,COUNT($D$12:D1093,1),""),"")</f>
        <v/>
      </c>
      <c r="E1094" s="221" t="str">
        <f ca="1">IF(V1094&gt;0,IF($E$12=B1094,COUNT($E$12:E1093,1),""),"")</f>
        <v/>
      </c>
      <c r="F1094" s="221" t="str">
        <f ca="1">IF(V1094&gt;0,IF($F$12=B1094,COUNT($F$12:F1093,1),""),"")</f>
        <v/>
      </c>
      <c r="G1094" s="120"/>
      <c r="H1094" s="115">
        <v>240504</v>
      </c>
      <c r="I1094" s="116" t="s">
        <v>986</v>
      </c>
      <c r="J1094" s="116" t="s">
        <v>153</v>
      </c>
      <c r="K1094" s="324">
        <v>22958000</v>
      </c>
      <c r="L1094" s="121">
        <v>422628</v>
      </c>
      <c r="M1094" s="117" t="s">
        <v>1364</v>
      </c>
      <c r="N1094" s="117" t="s">
        <v>153</v>
      </c>
      <c r="O1094" s="324">
        <v>1060000</v>
      </c>
      <c r="P1094" s="77">
        <f ca="1">SUMIF($W$12:BO1094,$P$11,W1094:BO1094)</f>
        <v>0</v>
      </c>
      <c r="Q1094" s="77">
        <f ca="1">SUMIF($W$12:BP1094,$P$11,X1094:BP1094)</f>
        <v>0</v>
      </c>
      <c r="R1094" s="77">
        <f ca="1">SUMIF($W$12:BQ1094,$P$11,Y1094:BQ1094)</f>
        <v>0</v>
      </c>
      <c r="S1094" s="78">
        <f t="shared" ca="1" si="289"/>
        <v>0</v>
      </c>
      <c r="T1094" s="77">
        <f t="shared" ca="1" si="290"/>
        <v>0</v>
      </c>
      <c r="U1094" s="77">
        <f t="shared" ca="1" si="291"/>
        <v>0</v>
      </c>
      <c r="V1094" s="79">
        <f t="shared" ca="1" si="292"/>
        <v>0</v>
      </c>
      <c r="W1094" s="80"/>
      <c r="X1094" s="81">
        <f t="shared" si="276"/>
        <v>0</v>
      </c>
      <c r="Y1094" s="82"/>
      <c r="Z1094" s="80"/>
      <c r="AA1094" s="81">
        <f t="shared" si="277"/>
        <v>0</v>
      </c>
      <c r="AB1094" s="82"/>
      <c r="AC1094" s="80"/>
      <c r="AD1094" s="81">
        <f t="shared" si="278"/>
        <v>0</v>
      </c>
      <c r="AE1094" s="82"/>
      <c r="AF1094" s="80"/>
      <c r="AG1094" s="81">
        <f t="shared" si="279"/>
        <v>0</v>
      </c>
      <c r="AH1094" s="82"/>
      <c r="AI1094" s="80"/>
      <c r="AJ1094" s="81">
        <f t="shared" si="280"/>
        <v>0</v>
      </c>
      <c r="AK1094" s="82"/>
      <c r="AL1094" s="80"/>
      <c r="AM1094" s="81">
        <v>0</v>
      </c>
      <c r="AN1094" s="82"/>
      <c r="AO1094" s="80"/>
      <c r="AP1094" s="81">
        <v>0</v>
      </c>
      <c r="AQ1094" s="82"/>
      <c r="AR1094" s="80"/>
      <c r="AS1094" s="81">
        <f t="shared" si="281"/>
        <v>0</v>
      </c>
      <c r="AT1094" s="82"/>
      <c r="AU1094" s="80"/>
      <c r="AV1094" s="81">
        <f t="shared" si="282"/>
        <v>0</v>
      </c>
      <c r="AW1094" s="82"/>
      <c r="AX1094" s="80"/>
      <c r="AY1094" s="81">
        <f t="shared" si="283"/>
        <v>0</v>
      </c>
      <c r="AZ1094" s="82"/>
      <c r="BA1094" s="80"/>
      <c r="BB1094" s="81">
        <f t="shared" si="284"/>
        <v>0</v>
      </c>
      <c r="BC1094" s="82"/>
      <c r="BD1094" s="80"/>
      <c r="BE1094" s="81">
        <f t="shared" si="285"/>
        <v>0</v>
      </c>
      <c r="BF1094" s="82"/>
      <c r="BG1094" s="80"/>
      <c r="BH1094" s="81">
        <f t="shared" si="286"/>
        <v>0</v>
      </c>
      <c r="BI1094" s="82"/>
      <c r="BJ1094" s="80"/>
      <c r="BK1094" s="81">
        <f t="shared" si="287"/>
        <v>0</v>
      </c>
      <c r="BL1094" s="82"/>
      <c r="BM1094" s="80"/>
      <c r="BN1094" s="81">
        <f t="shared" si="288"/>
        <v>0</v>
      </c>
      <c r="BO1094" s="82"/>
    </row>
    <row r="1095" spans="1:67" ht="32.25" hidden="1" customHeight="1" thickBot="1">
      <c r="A1095" s="71">
        <v>86126</v>
      </c>
      <c r="B1095" s="71" t="s">
        <v>2242</v>
      </c>
      <c r="C1095" s="221" t="str">
        <f ca="1">IF(V1095&gt;0,IF($C$12=B1095,COUNT($C$12:C1094,1),""),"")</f>
        <v/>
      </c>
      <c r="D1095" s="221" t="str">
        <f ca="1">IF(V1095&gt;0,IF($D$12=B1095,COUNT($D$12:D1094,1),""),"")</f>
        <v/>
      </c>
      <c r="E1095" s="221" t="str">
        <f ca="1">IF(V1095&gt;0,IF($E$12=B1095,COUNT($E$12:E1094,1),""),"")</f>
        <v/>
      </c>
      <c r="F1095" s="221" t="str">
        <f ca="1">IF(V1095&gt;0,IF($F$12=B1095,COUNT($F$12:F1094,1),""),"")</f>
        <v/>
      </c>
      <c r="G1095" s="120"/>
      <c r="H1095" s="115">
        <v>240602</v>
      </c>
      <c r="I1095" s="116" t="s">
        <v>987</v>
      </c>
      <c r="J1095" s="116" t="s">
        <v>153</v>
      </c>
      <c r="K1095" s="324">
        <v>842688000</v>
      </c>
      <c r="L1095" s="121">
        <v>422707</v>
      </c>
      <c r="M1095" s="117" t="s">
        <v>1372</v>
      </c>
      <c r="N1095" s="117" t="s">
        <v>153</v>
      </c>
      <c r="O1095" s="324">
        <v>25859000</v>
      </c>
      <c r="P1095" s="77">
        <f ca="1">SUMIF($W$12:BO1095,$P$11,W1095:BO1095)</f>
        <v>0</v>
      </c>
      <c r="Q1095" s="77">
        <f ca="1">SUMIF($W$12:BP1095,$P$11,X1095:BP1095)</f>
        <v>0</v>
      </c>
      <c r="R1095" s="77">
        <f ca="1">SUMIF($W$12:BQ1095,$P$11,Y1095:BQ1095)</f>
        <v>0</v>
      </c>
      <c r="S1095" s="78">
        <f t="shared" ca="1" si="289"/>
        <v>0</v>
      </c>
      <c r="T1095" s="77">
        <f t="shared" ca="1" si="290"/>
        <v>0</v>
      </c>
      <c r="U1095" s="77">
        <f t="shared" ca="1" si="291"/>
        <v>0</v>
      </c>
      <c r="V1095" s="79">
        <f t="shared" ca="1" si="292"/>
        <v>0</v>
      </c>
      <c r="W1095" s="80"/>
      <c r="X1095" s="81">
        <f t="shared" si="276"/>
        <v>0</v>
      </c>
      <c r="Y1095" s="82"/>
      <c r="Z1095" s="80"/>
      <c r="AA1095" s="81">
        <f t="shared" si="277"/>
        <v>0</v>
      </c>
      <c r="AB1095" s="82"/>
      <c r="AC1095" s="80"/>
      <c r="AD1095" s="81">
        <f t="shared" si="278"/>
        <v>0</v>
      </c>
      <c r="AE1095" s="82"/>
      <c r="AF1095" s="80"/>
      <c r="AG1095" s="81">
        <f t="shared" si="279"/>
        <v>0</v>
      </c>
      <c r="AH1095" s="82"/>
      <c r="AI1095" s="80"/>
      <c r="AJ1095" s="81">
        <f t="shared" si="280"/>
        <v>0</v>
      </c>
      <c r="AK1095" s="82"/>
      <c r="AL1095" s="80"/>
      <c r="AM1095" s="81">
        <v>0</v>
      </c>
      <c r="AN1095" s="82"/>
      <c r="AO1095" s="80"/>
      <c r="AP1095" s="81">
        <v>0</v>
      </c>
      <c r="AQ1095" s="82"/>
      <c r="AR1095" s="80"/>
      <c r="AS1095" s="81">
        <f t="shared" si="281"/>
        <v>0</v>
      </c>
      <c r="AT1095" s="82"/>
      <c r="AU1095" s="80"/>
      <c r="AV1095" s="81">
        <f t="shared" si="282"/>
        <v>0</v>
      </c>
      <c r="AW1095" s="82"/>
      <c r="AX1095" s="80"/>
      <c r="AY1095" s="81">
        <f t="shared" si="283"/>
        <v>0</v>
      </c>
      <c r="AZ1095" s="82"/>
      <c r="BA1095" s="80"/>
      <c r="BB1095" s="81">
        <f t="shared" si="284"/>
        <v>0</v>
      </c>
      <c r="BC1095" s="82"/>
      <c r="BD1095" s="80"/>
      <c r="BE1095" s="81">
        <f t="shared" si="285"/>
        <v>0</v>
      </c>
      <c r="BF1095" s="82"/>
      <c r="BG1095" s="80"/>
      <c r="BH1095" s="81">
        <f t="shared" si="286"/>
        <v>0</v>
      </c>
      <c r="BI1095" s="82"/>
      <c r="BJ1095" s="80"/>
      <c r="BK1095" s="81">
        <f t="shared" si="287"/>
        <v>0</v>
      </c>
      <c r="BL1095" s="82"/>
      <c r="BM1095" s="80"/>
      <c r="BN1095" s="81">
        <f t="shared" si="288"/>
        <v>0</v>
      </c>
      <c r="BO1095" s="82"/>
    </row>
    <row r="1096" spans="1:67" ht="32.25" hidden="1" customHeight="1" thickBot="1">
      <c r="A1096" s="71">
        <v>86127</v>
      </c>
      <c r="B1096" s="71" t="s">
        <v>2242</v>
      </c>
      <c r="C1096" s="221" t="str">
        <f ca="1">IF(V1096&gt;0,IF($C$12=B1096,COUNT($C$12:C1095,1),""),"")</f>
        <v/>
      </c>
      <c r="D1096" s="221" t="str">
        <f ca="1">IF(V1096&gt;0,IF($D$12=B1096,COUNT($D$12:D1095,1),""),"")</f>
        <v/>
      </c>
      <c r="E1096" s="221" t="str">
        <f ca="1">IF(V1096&gt;0,IF($E$12=B1096,COUNT($E$12:E1095,1),""),"")</f>
        <v/>
      </c>
      <c r="F1096" s="221" t="str">
        <f ca="1">IF(V1096&gt;0,IF($F$12=B1096,COUNT($F$12:F1095,1),""),"")</f>
        <v/>
      </c>
      <c r="G1096" s="120"/>
      <c r="H1096" s="115">
        <v>240603</v>
      </c>
      <c r="I1096" s="116" t="s">
        <v>988</v>
      </c>
      <c r="J1096" s="116" t="s">
        <v>153</v>
      </c>
      <c r="K1096" s="324">
        <v>949392000</v>
      </c>
      <c r="L1096" s="121">
        <v>422707</v>
      </c>
      <c r="M1096" s="117" t="s">
        <v>1372</v>
      </c>
      <c r="N1096" s="117" t="s">
        <v>153</v>
      </c>
      <c r="O1096" s="324">
        <v>25859000</v>
      </c>
      <c r="P1096" s="77">
        <f ca="1">SUMIF($W$12:BO1096,$P$11,W1096:BO1096)</f>
        <v>0</v>
      </c>
      <c r="Q1096" s="77">
        <f ca="1">SUMIF($W$12:BP1096,$P$11,X1096:BP1096)</f>
        <v>0</v>
      </c>
      <c r="R1096" s="77">
        <f ca="1">SUMIF($W$12:BQ1096,$P$11,Y1096:BQ1096)</f>
        <v>0</v>
      </c>
      <c r="S1096" s="78">
        <f t="shared" ca="1" si="289"/>
        <v>0</v>
      </c>
      <c r="T1096" s="77">
        <f t="shared" ca="1" si="290"/>
        <v>0</v>
      </c>
      <c r="U1096" s="77">
        <f t="shared" ca="1" si="291"/>
        <v>0</v>
      </c>
      <c r="V1096" s="79">
        <f t="shared" ca="1" si="292"/>
        <v>0</v>
      </c>
      <c r="W1096" s="80"/>
      <c r="X1096" s="81">
        <f t="shared" si="276"/>
        <v>0</v>
      </c>
      <c r="Y1096" s="82"/>
      <c r="Z1096" s="80"/>
      <c r="AA1096" s="81">
        <f t="shared" si="277"/>
        <v>0</v>
      </c>
      <c r="AB1096" s="82"/>
      <c r="AC1096" s="80"/>
      <c r="AD1096" s="81">
        <f t="shared" si="278"/>
        <v>0</v>
      </c>
      <c r="AE1096" s="82"/>
      <c r="AF1096" s="80"/>
      <c r="AG1096" s="81">
        <f t="shared" si="279"/>
        <v>0</v>
      </c>
      <c r="AH1096" s="82"/>
      <c r="AI1096" s="80"/>
      <c r="AJ1096" s="81">
        <f t="shared" si="280"/>
        <v>0</v>
      </c>
      <c r="AK1096" s="82"/>
      <c r="AL1096" s="80"/>
      <c r="AM1096" s="81">
        <v>0</v>
      </c>
      <c r="AN1096" s="82"/>
      <c r="AO1096" s="80"/>
      <c r="AP1096" s="81">
        <v>0</v>
      </c>
      <c r="AQ1096" s="82"/>
      <c r="AR1096" s="80"/>
      <c r="AS1096" s="81">
        <f t="shared" si="281"/>
        <v>0</v>
      </c>
      <c r="AT1096" s="82"/>
      <c r="AU1096" s="80"/>
      <c r="AV1096" s="81">
        <f t="shared" si="282"/>
        <v>0</v>
      </c>
      <c r="AW1096" s="82"/>
      <c r="AX1096" s="80"/>
      <c r="AY1096" s="81">
        <f t="shared" si="283"/>
        <v>0</v>
      </c>
      <c r="AZ1096" s="82"/>
      <c r="BA1096" s="80"/>
      <c r="BB1096" s="81">
        <f t="shared" si="284"/>
        <v>0</v>
      </c>
      <c r="BC1096" s="82"/>
      <c r="BD1096" s="80"/>
      <c r="BE1096" s="81">
        <f t="shared" si="285"/>
        <v>0</v>
      </c>
      <c r="BF1096" s="82"/>
      <c r="BG1096" s="80"/>
      <c r="BH1096" s="81">
        <f t="shared" si="286"/>
        <v>0</v>
      </c>
      <c r="BI1096" s="82"/>
      <c r="BJ1096" s="80"/>
      <c r="BK1096" s="81">
        <f t="shared" si="287"/>
        <v>0</v>
      </c>
      <c r="BL1096" s="82"/>
      <c r="BM1096" s="80"/>
      <c r="BN1096" s="81">
        <f t="shared" si="288"/>
        <v>0</v>
      </c>
      <c r="BO1096" s="82"/>
    </row>
    <row r="1097" spans="1:67" ht="32.25" hidden="1" customHeight="1" thickBot="1">
      <c r="A1097" s="71">
        <v>86128</v>
      </c>
      <c r="B1097" s="71" t="s">
        <v>2242</v>
      </c>
      <c r="C1097" s="221" t="str">
        <f ca="1">IF(V1097&gt;0,IF($C$12=B1097,COUNT($C$12:C1096,1),""),"")</f>
        <v/>
      </c>
      <c r="D1097" s="221" t="str">
        <f ca="1">IF(V1097&gt;0,IF($D$12=B1097,COUNT($D$12:D1096,1),""),"")</f>
        <v/>
      </c>
      <c r="E1097" s="221" t="str">
        <f ca="1">IF(V1097&gt;0,IF($E$12=B1097,COUNT($E$12:E1096,1),""),"")</f>
        <v/>
      </c>
      <c r="F1097" s="221" t="str">
        <f ca="1">IF(V1097&gt;0,IF($F$12=B1097,COUNT($F$12:F1096,1),""),"")</f>
        <v/>
      </c>
      <c r="G1097" s="120"/>
      <c r="H1097" s="115">
        <v>240606</v>
      </c>
      <c r="I1097" s="116" t="s">
        <v>989</v>
      </c>
      <c r="J1097" s="116" t="s">
        <v>153</v>
      </c>
      <c r="K1097" s="324">
        <v>1217862000</v>
      </c>
      <c r="L1097" s="121">
        <v>422707</v>
      </c>
      <c r="M1097" s="117" t="s">
        <v>1372</v>
      </c>
      <c r="N1097" s="117" t="s">
        <v>153</v>
      </c>
      <c r="O1097" s="324">
        <v>25859000</v>
      </c>
      <c r="P1097" s="77">
        <f ca="1">SUMIF($W$12:BO1097,$P$11,W1097:BO1097)</f>
        <v>0</v>
      </c>
      <c r="Q1097" s="77">
        <f ca="1">SUMIF($W$12:BP1097,$P$11,X1097:BP1097)</f>
        <v>0</v>
      </c>
      <c r="R1097" s="77">
        <f ca="1">SUMIF($W$12:BQ1097,$P$11,Y1097:BQ1097)</f>
        <v>0</v>
      </c>
      <c r="S1097" s="78">
        <f t="shared" ca="1" si="289"/>
        <v>0</v>
      </c>
      <c r="T1097" s="77">
        <f t="shared" ca="1" si="290"/>
        <v>0</v>
      </c>
      <c r="U1097" s="77">
        <f t="shared" ca="1" si="291"/>
        <v>0</v>
      </c>
      <c r="V1097" s="79">
        <f t="shared" ca="1" si="292"/>
        <v>0</v>
      </c>
      <c r="W1097" s="80"/>
      <c r="X1097" s="81">
        <f t="shared" si="276"/>
        <v>0</v>
      </c>
      <c r="Y1097" s="82"/>
      <c r="Z1097" s="80"/>
      <c r="AA1097" s="81">
        <f t="shared" si="277"/>
        <v>0</v>
      </c>
      <c r="AB1097" s="82"/>
      <c r="AC1097" s="80"/>
      <c r="AD1097" s="81">
        <f t="shared" si="278"/>
        <v>0</v>
      </c>
      <c r="AE1097" s="82"/>
      <c r="AF1097" s="80"/>
      <c r="AG1097" s="81">
        <f t="shared" si="279"/>
        <v>0</v>
      </c>
      <c r="AH1097" s="82"/>
      <c r="AI1097" s="80"/>
      <c r="AJ1097" s="81">
        <f t="shared" si="280"/>
        <v>0</v>
      </c>
      <c r="AK1097" s="82"/>
      <c r="AL1097" s="80"/>
      <c r="AM1097" s="81">
        <v>0</v>
      </c>
      <c r="AN1097" s="82"/>
      <c r="AO1097" s="80"/>
      <c r="AP1097" s="81">
        <v>0</v>
      </c>
      <c r="AQ1097" s="82"/>
      <c r="AR1097" s="80"/>
      <c r="AS1097" s="81">
        <f t="shared" si="281"/>
        <v>0</v>
      </c>
      <c r="AT1097" s="82"/>
      <c r="AU1097" s="80"/>
      <c r="AV1097" s="81">
        <f t="shared" si="282"/>
        <v>0</v>
      </c>
      <c r="AW1097" s="82"/>
      <c r="AX1097" s="80"/>
      <c r="AY1097" s="81">
        <f t="shared" si="283"/>
        <v>0</v>
      </c>
      <c r="AZ1097" s="82"/>
      <c r="BA1097" s="80"/>
      <c r="BB1097" s="81">
        <f t="shared" si="284"/>
        <v>0</v>
      </c>
      <c r="BC1097" s="82"/>
      <c r="BD1097" s="80"/>
      <c r="BE1097" s="81">
        <f t="shared" si="285"/>
        <v>0</v>
      </c>
      <c r="BF1097" s="82"/>
      <c r="BG1097" s="80"/>
      <c r="BH1097" s="81">
        <f t="shared" si="286"/>
        <v>0</v>
      </c>
      <c r="BI1097" s="82"/>
      <c r="BJ1097" s="80"/>
      <c r="BK1097" s="81">
        <f t="shared" si="287"/>
        <v>0</v>
      </c>
      <c r="BL1097" s="82"/>
      <c r="BM1097" s="80"/>
      <c r="BN1097" s="81">
        <f t="shared" si="288"/>
        <v>0</v>
      </c>
      <c r="BO1097" s="82"/>
    </row>
    <row r="1098" spans="1:67" ht="32.25" hidden="1" customHeight="1" thickBot="1">
      <c r="A1098" s="71">
        <v>86129</v>
      </c>
      <c r="B1098" s="71" t="s">
        <v>2242</v>
      </c>
      <c r="C1098" s="221" t="str">
        <f ca="1">IF(V1098&gt;0,IF($C$12=B1098,COUNT($C$12:C1097,1),""),"")</f>
        <v/>
      </c>
      <c r="D1098" s="221" t="str">
        <f ca="1">IF(V1098&gt;0,IF($D$12=B1098,COUNT($D$12:D1097,1),""),"")</f>
        <v/>
      </c>
      <c r="E1098" s="221" t="str">
        <f ca="1">IF(V1098&gt;0,IF($E$12=B1098,COUNT($E$12:E1097,1),""),"")</f>
        <v/>
      </c>
      <c r="F1098" s="221" t="str">
        <f ca="1">IF(V1098&gt;0,IF($F$12=B1098,COUNT($F$12:F1097,1),""),"")</f>
        <v/>
      </c>
      <c r="G1098" s="120"/>
      <c r="H1098" s="115">
        <v>240607</v>
      </c>
      <c r="I1098" s="116" t="s">
        <v>990</v>
      </c>
      <c r="J1098" s="116" t="s">
        <v>153</v>
      </c>
      <c r="K1098" s="324">
        <v>1217862000</v>
      </c>
      <c r="L1098" s="121">
        <v>422707</v>
      </c>
      <c r="M1098" s="117" t="s">
        <v>1372</v>
      </c>
      <c r="N1098" s="117" t="s">
        <v>153</v>
      </c>
      <c r="O1098" s="324">
        <v>25859000</v>
      </c>
      <c r="P1098" s="77">
        <f ca="1">SUMIF($W$12:BO1098,$P$11,W1098:BO1098)</f>
        <v>0</v>
      </c>
      <c r="Q1098" s="77">
        <f ca="1">SUMIF($W$12:BP1098,$P$11,X1098:BP1098)</f>
        <v>0</v>
      </c>
      <c r="R1098" s="77">
        <f ca="1">SUMIF($W$12:BQ1098,$P$11,Y1098:BQ1098)</f>
        <v>0</v>
      </c>
      <c r="S1098" s="78">
        <f t="shared" ca="1" si="289"/>
        <v>0</v>
      </c>
      <c r="T1098" s="77">
        <f t="shared" ca="1" si="290"/>
        <v>0</v>
      </c>
      <c r="U1098" s="77">
        <f t="shared" ca="1" si="291"/>
        <v>0</v>
      </c>
      <c r="V1098" s="79">
        <f t="shared" ca="1" si="292"/>
        <v>0</v>
      </c>
      <c r="W1098" s="80"/>
      <c r="X1098" s="81">
        <f t="shared" si="276"/>
        <v>0</v>
      </c>
      <c r="Y1098" s="82"/>
      <c r="Z1098" s="80"/>
      <c r="AA1098" s="81">
        <f t="shared" si="277"/>
        <v>0</v>
      </c>
      <c r="AB1098" s="82"/>
      <c r="AC1098" s="80"/>
      <c r="AD1098" s="81">
        <f t="shared" si="278"/>
        <v>0</v>
      </c>
      <c r="AE1098" s="82"/>
      <c r="AF1098" s="80"/>
      <c r="AG1098" s="81">
        <f t="shared" si="279"/>
        <v>0</v>
      </c>
      <c r="AH1098" s="82"/>
      <c r="AI1098" s="80"/>
      <c r="AJ1098" s="81">
        <f t="shared" si="280"/>
        <v>0</v>
      </c>
      <c r="AK1098" s="82"/>
      <c r="AL1098" s="80"/>
      <c r="AM1098" s="81">
        <v>0</v>
      </c>
      <c r="AN1098" s="82"/>
      <c r="AO1098" s="80"/>
      <c r="AP1098" s="81">
        <v>0</v>
      </c>
      <c r="AQ1098" s="82"/>
      <c r="AR1098" s="80"/>
      <c r="AS1098" s="81">
        <f t="shared" si="281"/>
        <v>0</v>
      </c>
      <c r="AT1098" s="82"/>
      <c r="AU1098" s="80"/>
      <c r="AV1098" s="81">
        <f t="shared" si="282"/>
        <v>0</v>
      </c>
      <c r="AW1098" s="82"/>
      <c r="AX1098" s="80"/>
      <c r="AY1098" s="81">
        <f t="shared" si="283"/>
        <v>0</v>
      </c>
      <c r="AZ1098" s="82"/>
      <c r="BA1098" s="80"/>
      <c r="BB1098" s="81">
        <f t="shared" si="284"/>
        <v>0</v>
      </c>
      <c r="BC1098" s="82"/>
      <c r="BD1098" s="80"/>
      <c r="BE1098" s="81">
        <f t="shared" si="285"/>
        <v>0</v>
      </c>
      <c r="BF1098" s="82"/>
      <c r="BG1098" s="80"/>
      <c r="BH1098" s="81">
        <f t="shared" si="286"/>
        <v>0</v>
      </c>
      <c r="BI1098" s="82"/>
      <c r="BJ1098" s="80"/>
      <c r="BK1098" s="81">
        <f t="shared" si="287"/>
        <v>0</v>
      </c>
      <c r="BL1098" s="82"/>
      <c r="BM1098" s="80"/>
      <c r="BN1098" s="81">
        <f t="shared" si="288"/>
        <v>0</v>
      </c>
      <c r="BO1098" s="82"/>
    </row>
    <row r="1099" spans="1:67" ht="32.25" hidden="1" customHeight="1" thickBot="1">
      <c r="A1099" s="71">
        <v>86130</v>
      </c>
      <c r="B1099" s="71" t="s">
        <v>2242</v>
      </c>
      <c r="C1099" s="221" t="str">
        <f ca="1">IF(V1099&gt;0,IF($C$12=B1099,COUNT($C$12:C1098,1),""),"")</f>
        <v/>
      </c>
      <c r="D1099" s="221" t="str">
        <f ca="1">IF(V1099&gt;0,IF($D$12=B1099,COUNT($D$12:D1098,1),""),"")</f>
        <v/>
      </c>
      <c r="E1099" s="221" t="str">
        <f ca="1">IF(V1099&gt;0,IF($E$12=B1099,COUNT($E$12:E1098,1),""),"")</f>
        <v/>
      </c>
      <c r="F1099" s="221" t="str">
        <f ca="1">IF(V1099&gt;0,IF($F$12=B1099,COUNT($F$12:F1098,1),""),"")</f>
        <v/>
      </c>
      <c r="G1099" s="120"/>
      <c r="H1099" s="115">
        <v>240610</v>
      </c>
      <c r="I1099" s="116" t="s">
        <v>991</v>
      </c>
      <c r="J1099" s="116" t="s">
        <v>153</v>
      </c>
      <c r="K1099" s="324">
        <v>57000000</v>
      </c>
      <c r="L1099" s="121"/>
      <c r="M1099" s="117"/>
      <c r="N1099" s="117"/>
      <c r="O1099" s="324"/>
      <c r="P1099" s="77">
        <f ca="1">SUMIF($W$12:BO1099,$P$11,W1099:BO1099)</f>
        <v>0</v>
      </c>
      <c r="Q1099" s="77">
        <f ca="1">SUMIF($W$12:BP1099,$P$11,X1099:BP1099)</f>
        <v>0</v>
      </c>
      <c r="R1099" s="77">
        <v>0</v>
      </c>
      <c r="S1099" s="78">
        <f t="shared" ca="1" si="289"/>
        <v>0</v>
      </c>
      <c r="T1099" s="77">
        <f t="shared" ca="1" si="290"/>
        <v>0</v>
      </c>
      <c r="U1099" s="77">
        <v>0</v>
      </c>
      <c r="V1099" s="79">
        <f t="shared" ca="1" si="292"/>
        <v>0</v>
      </c>
      <c r="W1099" s="80"/>
      <c r="X1099" s="81">
        <f t="shared" si="276"/>
        <v>0</v>
      </c>
      <c r="Y1099" s="82"/>
      <c r="Z1099" s="80"/>
      <c r="AA1099" s="81">
        <f t="shared" si="277"/>
        <v>0</v>
      </c>
      <c r="AB1099" s="82"/>
      <c r="AC1099" s="80"/>
      <c r="AD1099" s="81">
        <f t="shared" si="278"/>
        <v>0</v>
      </c>
      <c r="AE1099" s="82"/>
      <c r="AF1099" s="80"/>
      <c r="AG1099" s="81">
        <f t="shared" si="279"/>
        <v>0</v>
      </c>
      <c r="AH1099" s="82"/>
      <c r="AI1099" s="80"/>
      <c r="AJ1099" s="81">
        <f t="shared" si="280"/>
        <v>0</v>
      </c>
      <c r="AK1099" s="82"/>
      <c r="AL1099" s="80"/>
      <c r="AM1099" s="81">
        <v>0</v>
      </c>
      <c r="AN1099" s="82"/>
      <c r="AO1099" s="80"/>
      <c r="AP1099" s="81">
        <v>0</v>
      </c>
      <c r="AQ1099" s="82"/>
      <c r="AR1099" s="80"/>
      <c r="AS1099" s="81">
        <f t="shared" si="281"/>
        <v>0</v>
      </c>
      <c r="AT1099" s="82"/>
      <c r="AU1099" s="80"/>
      <c r="AV1099" s="81">
        <f t="shared" si="282"/>
        <v>0</v>
      </c>
      <c r="AW1099" s="82"/>
      <c r="AX1099" s="80"/>
      <c r="AY1099" s="81">
        <f t="shared" si="283"/>
        <v>0</v>
      </c>
      <c r="AZ1099" s="82"/>
      <c r="BA1099" s="80"/>
      <c r="BB1099" s="81">
        <f t="shared" si="284"/>
        <v>0</v>
      </c>
      <c r="BC1099" s="82"/>
      <c r="BD1099" s="80"/>
      <c r="BE1099" s="81">
        <f t="shared" si="285"/>
        <v>0</v>
      </c>
      <c r="BF1099" s="82"/>
      <c r="BG1099" s="80"/>
      <c r="BH1099" s="81">
        <f t="shared" si="286"/>
        <v>0</v>
      </c>
      <c r="BI1099" s="82"/>
      <c r="BJ1099" s="80"/>
      <c r="BK1099" s="81">
        <f t="shared" si="287"/>
        <v>0</v>
      </c>
      <c r="BL1099" s="82"/>
      <c r="BM1099" s="80"/>
      <c r="BN1099" s="81">
        <f t="shared" si="288"/>
        <v>0</v>
      </c>
      <c r="BO1099" s="82"/>
    </row>
    <row r="1100" spans="1:67" ht="32.25" hidden="1" customHeight="1" thickBot="1">
      <c r="A1100" s="71">
        <v>86131</v>
      </c>
      <c r="B1100" s="71" t="s">
        <v>2242</v>
      </c>
      <c r="C1100" s="221" t="str">
        <f ca="1">IF(V1100&gt;0,IF($C$12=B1100,COUNT($C$12:C1099,1),""),"")</f>
        <v/>
      </c>
      <c r="D1100" s="221" t="str">
        <f ca="1">IF(V1100&gt;0,IF($D$12=B1100,COUNT($D$12:D1099,1),""),"")</f>
        <v/>
      </c>
      <c r="E1100" s="221" t="str">
        <f ca="1">IF(V1100&gt;0,IF($E$12=B1100,COUNT($E$12:E1099,1),""),"")</f>
        <v/>
      </c>
      <c r="F1100" s="221" t="str">
        <f ca="1">IF(V1100&gt;0,IF($F$12=B1100,COUNT($F$12:F1099,1),""),"")</f>
        <v/>
      </c>
      <c r="G1100" s="120"/>
      <c r="H1100" s="115">
        <v>240701</v>
      </c>
      <c r="I1100" s="116" t="s">
        <v>992</v>
      </c>
      <c r="J1100" s="116" t="s">
        <v>153</v>
      </c>
      <c r="K1100" s="324">
        <v>686850000</v>
      </c>
      <c r="L1100" s="121">
        <v>421310</v>
      </c>
      <c r="M1100" s="117" t="s">
        <v>1244</v>
      </c>
      <c r="N1100" s="117" t="s">
        <v>1243</v>
      </c>
      <c r="O1100" s="324">
        <v>23198000</v>
      </c>
      <c r="P1100" s="77">
        <f ca="1">SUMIF($W$12:BO1100,$P$11,W1100:BO1100)</f>
        <v>0</v>
      </c>
      <c r="Q1100" s="77">
        <f ca="1">SUMIF($W$12:BP1100,$P$11,X1100:BP1100)</f>
        <v>0</v>
      </c>
      <c r="R1100" s="77">
        <f ca="1">SUMIF($W$12:BQ1100,$P$11,Y1100:BQ1100)</f>
        <v>0</v>
      </c>
      <c r="S1100" s="78">
        <f t="shared" ca="1" si="289"/>
        <v>0</v>
      </c>
      <c r="T1100" s="77">
        <f t="shared" ca="1" si="290"/>
        <v>0</v>
      </c>
      <c r="U1100" s="77">
        <f t="shared" ca="1" si="291"/>
        <v>0</v>
      </c>
      <c r="V1100" s="79">
        <f t="shared" ca="1" si="292"/>
        <v>0</v>
      </c>
      <c r="W1100" s="80"/>
      <c r="X1100" s="81">
        <f t="shared" si="276"/>
        <v>0</v>
      </c>
      <c r="Y1100" s="82"/>
      <c r="Z1100" s="80"/>
      <c r="AA1100" s="81">
        <f t="shared" si="277"/>
        <v>0</v>
      </c>
      <c r="AB1100" s="82"/>
      <c r="AC1100" s="80"/>
      <c r="AD1100" s="81">
        <f t="shared" si="278"/>
        <v>0</v>
      </c>
      <c r="AE1100" s="82"/>
      <c r="AF1100" s="80"/>
      <c r="AG1100" s="81">
        <f t="shared" si="279"/>
        <v>0</v>
      </c>
      <c r="AH1100" s="82"/>
      <c r="AI1100" s="80"/>
      <c r="AJ1100" s="81">
        <f t="shared" si="280"/>
        <v>0</v>
      </c>
      <c r="AK1100" s="82"/>
      <c r="AL1100" s="80"/>
      <c r="AM1100" s="81">
        <v>0</v>
      </c>
      <c r="AN1100" s="82"/>
      <c r="AO1100" s="80"/>
      <c r="AP1100" s="81">
        <v>0</v>
      </c>
      <c r="AQ1100" s="82"/>
      <c r="AR1100" s="80"/>
      <c r="AS1100" s="81">
        <f t="shared" si="281"/>
        <v>0</v>
      </c>
      <c r="AT1100" s="82"/>
      <c r="AU1100" s="80"/>
      <c r="AV1100" s="81">
        <f t="shared" si="282"/>
        <v>0</v>
      </c>
      <c r="AW1100" s="82"/>
      <c r="AX1100" s="80"/>
      <c r="AY1100" s="81">
        <f t="shared" si="283"/>
        <v>0</v>
      </c>
      <c r="AZ1100" s="82"/>
      <c r="BA1100" s="80"/>
      <c r="BB1100" s="81">
        <f t="shared" si="284"/>
        <v>0</v>
      </c>
      <c r="BC1100" s="82"/>
      <c r="BD1100" s="80"/>
      <c r="BE1100" s="81">
        <f t="shared" si="285"/>
        <v>0</v>
      </c>
      <c r="BF1100" s="82"/>
      <c r="BG1100" s="80"/>
      <c r="BH1100" s="81">
        <f t="shared" si="286"/>
        <v>0</v>
      </c>
      <c r="BI1100" s="82"/>
      <c r="BJ1100" s="80"/>
      <c r="BK1100" s="81">
        <f t="shared" si="287"/>
        <v>0</v>
      </c>
      <c r="BL1100" s="82"/>
      <c r="BM1100" s="80"/>
      <c r="BN1100" s="81">
        <f t="shared" si="288"/>
        <v>0</v>
      </c>
      <c r="BO1100" s="82"/>
    </row>
    <row r="1101" spans="1:67" ht="32.25" hidden="1" customHeight="1" thickBot="1">
      <c r="A1101" s="71">
        <v>86132</v>
      </c>
      <c r="B1101" s="71" t="s">
        <v>2242</v>
      </c>
      <c r="C1101" s="221" t="str">
        <f ca="1">IF(V1101&gt;0,IF($C$12=B1101,COUNT($C$12:C1100,1),""),"")</f>
        <v/>
      </c>
      <c r="D1101" s="221" t="str">
        <f ca="1">IF(V1101&gt;0,IF($D$12=B1101,COUNT($D$12:D1100,1),""),"")</f>
        <v/>
      </c>
      <c r="E1101" s="221" t="str">
        <f ca="1">IF(V1101&gt;0,IF($E$12=B1101,COUNT($E$12:E1100,1),""),"")</f>
        <v/>
      </c>
      <c r="F1101" s="221" t="str">
        <f ca="1">IF(V1101&gt;0,IF($F$12=B1101,COUNT($F$12:F1100,1),""),"")</f>
        <v/>
      </c>
      <c r="G1101" s="120"/>
      <c r="H1101" s="115">
        <v>240702</v>
      </c>
      <c r="I1101" s="116" t="s">
        <v>993</v>
      </c>
      <c r="J1101" s="116" t="s">
        <v>153</v>
      </c>
      <c r="K1101" s="324">
        <v>686850000</v>
      </c>
      <c r="L1101" s="121">
        <v>421310</v>
      </c>
      <c r="M1101" s="117" t="s">
        <v>1244</v>
      </c>
      <c r="N1101" s="117" t="s">
        <v>1243</v>
      </c>
      <c r="O1101" s="324">
        <v>23198000</v>
      </c>
      <c r="P1101" s="77">
        <f ca="1">SUMIF($W$12:BO1101,$P$11,W1101:BO1101)</f>
        <v>0</v>
      </c>
      <c r="Q1101" s="77">
        <f ca="1">SUMIF($W$12:BP1101,$P$11,X1101:BP1101)</f>
        <v>0</v>
      </c>
      <c r="R1101" s="77">
        <f ca="1">SUMIF($W$12:BQ1101,$P$11,Y1101:BQ1101)</f>
        <v>0</v>
      </c>
      <c r="S1101" s="78">
        <f t="shared" ca="1" si="289"/>
        <v>0</v>
      </c>
      <c r="T1101" s="77">
        <f t="shared" ca="1" si="290"/>
        <v>0</v>
      </c>
      <c r="U1101" s="77">
        <f t="shared" ca="1" si="291"/>
        <v>0</v>
      </c>
      <c r="V1101" s="79">
        <f t="shared" ca="1" si="292"/>
        <v>0</v>
      </c>
      <c r="W1101" s="80"/>
      <c r="X1101" s="81">
        <f t="shared" si="276"/>
        <v>0</v>
      </c>
      <c r="Y1101" s="82"/>
      <c r="Z1101" s="80"/>
      <c r="AA1101" s="81">
        <f t="shared" si="277"/>
        <v>0</v>
      </c>
      <c r="AB1101" s="82"/>
      <c r="AC1101" s="80"/>
      <c r="AD1101" s="81">
        <f t="shared" si="278"/>
        <v>0</v>
      </c>
      <c r="AE1101" s="82"/>
      <c r="AF1101" s="80"/>
      <c r="AG1101" s="81">
        <f t="shared" si="279"/>
        <v>0</v>
      </c>
      <c r="AH1101" s="82"/>
      <c r="AI1101" s="80"/>
      <c r="AJ1101" s="81">
        <f t="shared" si="280"/>
        <v>0</v>
      </c>
      <c r="AK1101" s="82"/>
      <c r="AL1101" s="80"/>
      <c r="AM1101" s="81">
        <v>0</v>
      </c>
      <c r="AN1101" s="82"/>
      <c r="AO1101" s="80"/>
      <c r="AP1101" s="81">
        <v>0</v>
      </c>
      <c r="AQ1101" s="82"/>
      <c r="AR1101" s="80"/>
      <c r="AS1101" s="81">
        <f t="shared" si="281"/>
        <v>0</v>
      </c>
      <c r="AT1101" s="82"/>
      <c r="AU1101" s="80"/>
      <c r="AV1101" s="81">
        <f t="shared" si="282"/>
        <v>0</v>
      </c>
      <c r="AW1101" s="82"/>
      <c r="AX1101" s="80"/>
      <c r="AY1101" s="81">
        <f t="shared" si="283"/>
        <v>0</v>
      </c>
      <c r="AZ1101" s="82"/>
      <c r="BA1101" s="80"/>
      <c r="BB1101" s="81">
        <f t="shared" si="284"/>
        <v>0</v>
      </c>
      <c r="BC1101" s="82"/>
      <c r="BD1101" s="80"/>
      <c r="BE1101" s="81">
        <f t="shared" si="285"/>
        <v>0</v>
      </c>
      <c r="BF1101" s="82"/>
      <c r="BG1101" s="80"/>
      <c r="BH1101" s="81">
        <f t="shared" si="286"/>
        <v>0</v>
      </c>
      <c r="BI1101" s="82"/>
      <c r="BJ1101" s="80"/>
      <c r="BK1101" s="81">
        <f t="shared" si="287"/>
        <v>0</v>
      </c>
      <c r="BL1101" s="82"/>
      <c r="BM1101" s="80"/>
      <c r="BN1101" s="81">
        <f t="shared" si="288"/>
        <v>0</v>
      </c>
      <c r="BO1101" s="82"/>
    </row>
    <row r="1102" spans="1:67" ht="32.25" hidden="1" customHeight="1" thickBot="1">
      <c r="A1102" s="71">
        <v>86133</v>
      </c>
      <c r="B1102" s="71" t="s">
        <v>2242</v>
      </c>
      <c r="C1102" s="221" t="str">
        <f ca="1">IF(V1102&gt;0,IF($C$12=B1102,COUNT($C$12:C1101,1),""),"")</f>
        <v/>
      </c>
      <c r="D1102" s="221" t="str">
        <f ca="1">IF(V1102&gt;0,IF($D$12=B1102,COUNT($D$12:D1101,1),""),"")</f>
        <v/>
      </c>
      <c r="E1102" s="221" t="str">
        <f ca="1">IF(V1102&gt;0,IF($E$12=B1102,COUNT($E$12:E1101,1),""),"")</f>
        <v/>
      </c>
      <c r="F1102" s="221" t="str">
        <f ca="1">IF(V1102&gt;0,IF($F$12=B1102,COUNT($F$12:F1101,1),""),"")</f>
        <v/>
      </c>
      <c r="G1102" s="120"/>
      <c r="H1102" s="115">
        <v>240703</v>
      </c>
      <c r="I1102" s="116" t="s">
        <v>994</v>
      </c>
      <c r="J1102" s="116" t="s">
        <v>153</v>
      </c>
      <c r="K1102" s="324">
        <v>744800000</v>
      </c>
      <c r="L1102" s="121">
        <v>421310</v>
      </c>
      <c r="M1102" s="117" t="s">
        <v>1244</v>
      </c>
      <c r="N1102" s="117" t="s">
        <v>1243</v>
      </c>
      <c r="O1102" s="324">
        <v>23198000</v>
      </c>
      <c r="P1102" s="77">
        <f ca="1">SUMIF($W$12:BO1102,$P$11,W1102:BO1102)</f>
        <v>0</v>
      </c>
      <c r="Q1102" s="77">
        <f ca="1">SUMIF($W$12:BP1102,$P$11,X1102:BP1102)</f>
        <v>0</v>
      </c>
      <c r="R1102" s="77">
        <f ca="1">SUMIF($W$12:BQ1102,$P$11,Y1102:BQ1102)</f>
        <v>0</v>
      </c>
      <c r="S1102" s="78">
        <f t="shared" ca="1" si="289"/>
        <v>0</v>
      </c>
      <c r="T1102" s="77">
        <f t="shared" ca="1" si="290"/>
        <v>0</v>
      </c>
      <c r="U1102" s="77">
        <f t="shared" ca="1" si="291"/>
        <v>0</v>
      </c>
      <c r="V1102" s="79">
        <f t="shared" ca="1" si="292"/>
        <v>0</v>
      </c>
      <c r="W1102" s="80"/>
      <c r="X1102" s="81">
        <f t="shared" ref="X1102:X1165" si="293">W1102</f>
        <v>0</v>
      </c>
      <c r="Y1102" s="82"/>
      <c r="Z1102" s="80"/>
      <c r="AA1102" s="81">
        <f t="shared" ref="AA1102:AA1165" si="294">Z1102</f>
        <v>0</v>
      </c>
      <c r="AB1102" s="82"/>
      <c r="AC1102" s="80"/>
      <c r="AD1102" s="81">
        <f t="shared" ref="AD1102:AD1165" si="295">AC1102</f>
        <v>0</v>
      </c>
      <c r="AE1102" s="82"/>
      <c r="AF1102" s="80"/>
      <c r="AG1102" s="81">
        <f t="shared" ref="AG1102:AG1165" si="296">AF1102</f>
        <v>0</v>
      </c>
      <c r="AH1102" s="82"/>
      <c r="AI1102" s="80"/>
      <c r="AJ1102" s="81">
        <f t="shared" ref="AJ1102:AJ1165" si="297">AI1102</f>
        <v>0</v>
      </c>
      <c r="AK1102" s="82"/>
      <c r="AL1102" s="80"/>
      <c r="AM1102" s="81">
        <v>0</v>
      </c>
      <c r="AN1102" s="82"/>
      <c r="AO1102" s="80"/>
      <c r="AP1102" s="81">
        <v>0</v>
      </c>
      <c r="AQ1102" s="82"/>
      <c r="AR1102" s="80"/>
      <c r="AS1102" s="81">
        <f t="shared" ref="AS1102:AS1165" si="298">AR1102</f>
        <v>0</v>
      </c>
      <c r="AT1102" s="82"/>
      <c r="AU1102" s="80"/>
      <c r="AV1102" s="81">
        <f t="shared" ref="AV1102:AV1165" si="299">AU1102</f>
        <v>0</v>
      </c>
      <c r="AW1102" s="82"/>
      <c r="AX1102" s="80"/>
      <c r="AY1102" s="81">
        <f t="shared" ref="AY1102:AY1165" si="300">AX1102</f>
        <v>0</v>
      </c>
      <c r="AZ1102" s="82"/>
      <c r="BA1102" s="80"/>
      <c r="BB1102" s="81">
        <f t="shared" ref="BB1102:BB1165" si="301">BA1102</f>
        <v>0</v>
      </c>
      <c r="BC1102" s="82"/>
      <c r="BD1102" s="80"/>
      <c r="BE1102" s="81">
        <f t="shared" ref="BE1102:BE1165" si="302">BD1102</f>
        <v>0</v>
      </c>
      <c r="BF1102" s="82"/>
      <c r="BG1102" s="80"/>
      <c r="BH1102" s="81">
        <f t="shared" ref="BH1102:BH1165" si="303">BG1102</f>
        <v>0</v>
      </c>
      <c r="BI1102" s="82"/>
      <c r="BJ1102" s="80"/>
      <c r="BK1102" s="81">
        <f t="shared" ref="BK1102:BK1165" si="304">BJ1102</f>
        <v>0</v>
      </c>
      <c r="BL1102" s="82"/>
      <c r="BM1102" s="80"/>
      <c r="BN1102" s="81">
        <f t="shared" ref="BN1102:BN1165" si="305">BM1102</f>
        <v>0</v>
      </c>
      <c r="BO1102" s="82"/>
    </row>
    <row r="1103" spans="1:67" ht="32.25" hidden="1" customHeight="1" thickBot="1">
      <c r="A1103" s="71">
        <v>86134</v>
      </c>
      <c r="B1103" s="71" t="s">
        <v>2242</v>
      </c>
      <c r="C1103" s="221" t="str">
        <f ca="1">IF(V1103&gt;0,IF($C$12=B1103,COUNT($C$12:C1102,1),""),"")</f>
        <v/>
      </c>
      <c r="D1103" s="221" t="str">
        <f ca="1">IF(V1103&gt;0,IF($D$12=B1103,COUNT($D$12:D1102,1),""),"")</f>
        <v/>
      </c>
      <c r="E1103" s="221" t="str">
        <f ca="1">IF(V1103&gt;0,IF($E$12=B1103,COUNT($E$12:E1102,1),""),"")</f>
        <v/>
      </c>
      <c r="F1103" s="221" t="str">
        <f ca="1">IF(V1103&gt;0,IF($F$12=B1103,COUNT($F$12:F1102,1),""),"")</f>
        <v/>
      </c>
      <c r="G1103" s="120"/>
      <c r="H1103" s="115">
        <v>240704</v>
      </c>
      <c r="I1103" s="116" t="s">
        <v>995</v>
      </c>
      <c r="J1103" s="116" t="s">
        <v>153</v>
      </c>
      <c r="K1103" s="324">
        <v>744800000</v>
      </c>
      <c r="L1103" s="121">
        <v>421310</v>
      </c>
      <c r="M1103" s="117" t="s">
        <v>1244</v>
      </c>
      <c r="N1103" s="117" t="s">
        <v>1243</v>
      </c>
      <c r="O1103" s="324">
        <v>23198000</v>
      </c>
      <c r="P1103" s="77">
        <f ca="1">SUMIF($W$12:BO1103,$P$11,W1103:BO1103)</f>
        <v>0</v>
      </c>
      <c r="Q1103" s="77">
        <f ca="1">SUMIF($W$12:BP1103,$P$11,X1103:BP1103)</f>
        <v>0</v>
      </c>
      <c r="R1103" s="77">
        <f ca="1">SUMIF($W$12:BQ1103,$P$11,Y1103:BQ1103)</f>
        <v>0</v>
      </c>
      <c r="S1103" s="78">
        <f t="shared" ca="1" si="289"/>
        <v>0</v>
      </c>
      <c r="T1103" s="77">
        <f t="shared" ca="1" si="290"/>
        <v>0</v>
      </c>
      <c r="U1103" s="77">
        <f t="shared" ca="1" si="291"/>
        <v>0</v>
      </c>
      <c r="V1103" s="79">
        <f t="shared" ca="1" si="292"/>
        <v>0</v>
      </c>
      <c r="W1103" s="80"/>
      <c r="X1103" s="81">
        <f t="shared" si="293"/>
        <v>0</v>
      </c>
      <c r="Y1103" s="82"/>
      <c r="Z1103" s="80"/>
      <c r="AA1103" s="81">
        <f t="shared" si="294"/>
        <v>0</v>
      </c>
      <c r="AB1103" s="82"/>
      <c r="AC1103" s="80"/>
      <c r="AD1103" s="81">
        <f t="shared" si="295"/>
        <v>0</v>
      </c>
      <c r="AE1103" s="82"/>
      <c r="AF1103" s="80"/>
      <c r="AG1103" s="81">
        <f t="shared" si="296"/>
        <v>0</v>
      </c>
      <c r="AH1103" s="82"/>
      <c r="AI1103" s="80"/>
      <c r="AJ1103" s="81">
        <f t="shared" si="297"/>
        <v>0</v>
      </c>
      <c r="AK1103" s="82"/>
      <c r="AL1103" s="80"/>
      <c r="AM1103" s="81">
        <v>0</v>
      </c>
      <c r="AN1103" s="82"/>
      <c r="AO1103" s="80"/>
      <c r="AP1103" s="81">
        <v>0</v>
      </c>
      <c r="AQ1103" s="82"/>
      <c r="AR1103" s="80"/>
      <c r="AS1103" s="81">
        <f t="shared" si="298"/>
        <v>0</v>
      </c>
      <c r="AT1103" s="82"/>
      <c r="AU1103" s="80"/>
      <c r="AV1103" s="81">
        <f t="shared" si="299"/>
        <v>0</v>
      </c>
      <c r="AW1103" s="82"/>
      <c r="AX1103" s="80"/>
      <c r="AY1103" s="81">
        <f t="shared" si="300"/>
        <v>0</v>
      </c>
      <c r="AZ1103" s="82"/>
      <c r="BA1103" s="80"/>
      <c r="BB1103" s="81">
        <f t="shared" si="301"/>
        <v>0</v>
      </c>
      <c r="BC1103" s="82"/>
      <c r="BD1103" s="80"/>
      <c r="BE1103" s="81">
        <f t="shared" si="302"/>
        <v>0</v>
      </c>
      <c r="BF1103" s="82"/>
      <c r="BG1103" s="80"/>
      <c r="BH1103" s="81">
        <f t="shared" si="303"/>
        <v>0</v>
      </c>
      <c r="BI1103" s="82"/>
      <c r="BJ1103" s="80"/>
      <c r="BK1103" s="81">
        <f t="shared" si="304"/>
        <v>0</v>
      </c>
      <c r="BL1103" s="82"/>
      <c r="BM1103" s="80"/>
      <c r="BN1103" s="81">
        <f t="shared" si="305"/>
        <v>0</v>
      </c>
      <c r="BO1103" s="82"/>
    </row>
    <row r="1104" spans="1:67" ht="32.25" hidden="1" customHeight="1" thickBot="1">
      <c r="A1104" s="71">
        <v>86135</v>
      </c>
      <c r="B1104" s="71" t="s">
        <v>2242</v>
      </c>
      <c r="C1104" s="221" t="str">
        <f ca="1">IF(V1104&gt;0,IF($C$12=B1104,COUNT($C$12:C1103,1),""),"")</f>
        <v/>
      </c>
      <c r="D1104" s="221" t="str">
        <f ca="1">IF(V1104&gt;0,IF($D$12=B1104,COUNT($D$12:D1103,1),""),"")</f>
        <v/>
      </c>
      <c r="E1104" s="221" t="str">
        <f ca="1">IF(V1104&gt;0,IF($E$12=B1104,COUNT($E$12:E1103,1),""),"")</f>
        <v/>
      </c>
      <c r="F1104" s="221" t="str">
        <f ca="1">IF(V1104&gt;0,IF($F$12=B1104,COUNT($F$12:F1103,1),""),"")</f>
        <v/>
      </c>
      <c r="G1104" s="120"/>
      <c r="H1104" s="115">
        <v>240705</v>
      </c>
      <c r="I1104" s="116" t="s">
        <v>996</v>
      </c>
      <c r="J1104" s="116" t="s">
        <v>153</v>
      </c>
      <c r="K1104" s="324">
        <v>853100000</v>
      </c>
      <c r="L1104" s="121">
        <v>421310</v>
      </c>
      <c r="M1104" s="117" t="s">
        <v>1244</v>
      </c>
      <c r="N1104" s="117" t="s">
        <v>1243</v>
      </c>
      <c r="O1104" s="324">
        <v>23198000</v>
      </c>
      <c r="P1104" s="77">
        <f ca="1">SUMIF($W$12:BO1104,$P$11,W1104:BO1104)</f>
        <v>0</v>
      </c>
      <c r="Q1104" s="77">
        <f ca="1">SUMIF($W$12:BP1104,$P$11,X1104:BP1104)</f>
        <v>0</v>
      </c>
      <c r="R1104" s="77">
        <f ca="1">SUMIF($W$12:BQ1104,$P$11,Y1104:BQ1104)</f>
        <v>0</v>
      </c>
      <c r="S1104" s="78">
        <f t="shared" ca="1" si="289"/>
        <v>0</v>
      </c>
      <c r="T1104" s="77">
        <f t="shared" ca="1" si="290"/>
        <v>0</v>
      </c>
      <c r="U1104" s="77">
        <f t="shared" ca="1" si="291"/>
        <v>0</v>
      </c>
      <c r="V1104" s="79">
        <f t="shared" ca="1" si="292"/>
        <v>0</v>
      </c>
      <c r="W1104" s="80"/>
      <c r="X1104" s="81">
        <f t="shared" si="293"/>
        <v>0</v>
      </c>
      <c r="Y1104" s="82"/>
      <c r="Z1104" s="80"/>
      <c r="AA1104" s="81">
        <f t="shared" si="294"/>
        <v>0</v>
      </c>
      <c r="AB1104" s="82"/>
      <c r="AC1104" s="80"/>
      <c r="AD1104" s="81">
        <f t="shared" si="295"/>
        <v>0</v>
      </c>
      <c r="AE1104" s="82"/>
      <c r="AF1104" s="80"/>
      <c r="AG1104" s="81">
        <f t="shared" si="296"/>
        <v>0</v>
      </c>
      <c r="AH1104" s="82"/>
      <c r="AI1104" s="80"/>
      <c r="AJ1104" s="81">
        <f t="shared" si="297"/>
        <v>0</v>
      </c>
      <c r="AK1104" s="82"/>
      <c r="AL1104" s="80"/>
      <c r="AM1104" s="81">
        <v>0</v>
      </c>
      <c r="AN1104" s="82"/>
      <c r="AO1104" s="80"/>
      <c r="AP1104" s="81">
        <v>0</v>
      </c>
      <c r="AQ1104" s="82"/>
      <c r="AR1104" s="80"/>
      <c r="AS1104" s="81">
        <f t="shared" si="298"/>
        <v>0</v>
      </c>
      <c r="AT1104" s="82"/>
      <c r="AU1104" s="80"/>
      <c r="AV1104" s="81">
        <f t="shared" si="299"/>
        <v>0</v>
      </c>
      <c r="AW1104" s="82"/>
      <c r="AX1104" s="80"/>
      <c r="AY1104" s="81">
        <f t="shared" si="300"/>
        <v>0</v>
      </c>
      <c r="AZ1104" s="82"/>
      <c r="BA1104" s="80"/>
      <c r="BB1104" s="81">
        <f t="shared" si="301"/>
        <v>0</v>
      </c>
      <c r="BC1104" s="82"/>
      <c r="BD1104" s="80"/>
      <c r="BE1104" s="81">
        <f t="shared" si="302"/>
        <v>0</v>
      </c>
      <c r="BF1104" s="82"/>
      <c r="BG1104" s="80"/>
      <c r="BH1104" s="81">
        <f t="shared" si="303"/>
        <v>0</v>
      </c>
      <c r="BI1104" s="82"/>
      <c r="BJ1104" s="80"/>
      <c r="BK1104" s="81">
        <f t="shared" si="304"/>
        <v>0</v>
      </c>
      <c r="BL1104" s="82"/>
      <c r="BM1104" s="80"/>
      <c r="BN1104" s="81">
        <f t="shared" si="305"/>
        <v>0</v>
      </c>
      <c r="BO1104" s="82"/>
    </row>
    <row r="1105" spans="1:67" ht="32.25" hidden="1" customHeight="1" thickBot="1">
      <c r="A1105" s="71">
        <v>86136</v>
      </c>
      <c r="B1105" s="71" t="s">
        <v>2242</v>
      </c>
      <c r="C1105" s="221" t="str">
        <f ca="1">IF(V1105&gt;0,IF($C$12=B1105,COUNT($C$12:C1104,1),""),"")</f>
        <v/>
      </c>
      <c r="D1105" s="221" t="str">
        <f ca="1">IF(V1105&gt;0,IF($D$12=B1105,COUNT($D$12:D1104,1),""),"")</f>
        <v/>
      </c>
      <c r="E1105" s="221" t="str">
        <f ca="1">IF(V1105&gt;0,IF($E$12=B1105,COUNT($E$12:E1104,1),""),"")</f>
        <v/>
      </c>
      <c r="F1105" s="221" t="str">
        <f ca="1">IF(V1105&gt;0,IF($F$12=B1105,COUNT($F$12:F1104,1),""),"")</f>
        <v/>
      </c>
      <c r="G1105" s="120"/>
      <c r="H1105" s="115">
        <v>240706</v>
      </c>
      <c r="I1105" s="116" t="s">
        <v>997</v>
      </c>
      <c r="J1105" s="116" t="s">
        <v>153</v>
      </c>
      <c r="K1105" s="324">
        <v>853100000</v>
      </c>
      <c r="L1105" s="121">
        <v>421310</v>
      </c>
      <c r="M1105" s="117" t="s">
        <v>1244</v>
      </c>
      <c r="N1105" s="117" t="s">
        <v>1243</v>
      </c>
      <c r="O1105" s="324">
        <v>23198000</v>
      </c>
      <c r="P1105" s="77">
        <f ca="1">SUMIF($W$12:BO1105,$P$11,W1105:BO1105)</f>
        <v>0</v>
      </c>
      <c r="Q1105" s="77">
        <f ca="1">SUMIF($W$12:BP1105,$P$11,X1105:BP1105)</f>
        <v>0</v>
      </c>
      <c r="R1105" s="77">
        <f ca="1">SUMIF($W$12:BQ1105,$P$11,Y1105:BQ1105)</f>
        <v>0</v>
      </c>
      <c r="S1105" s="78">
        <f t="shared" ca="1" si="289"/>
        <v>0</v>
      </c>
      <c r="T1105" s="77">
        <f t="shared" ca="1" si="290"/>
        <v>0</v>
      </c>
      <c r="U1105" s="77">
        <f t="shared" ca="1" si="291"/>
        <v>0</v>
      </c>
      <c r="V1105" s="79">
        <f t="shared" ca="1" si="292"/>
        <v>0</v>
      </c>
      <c r="W1105" s="80"/>
      <c r="X1105" s="81">
        <f t="shared" si="293"/>
        <v>0</v>
      </c>
      <c r="Y1105" s="82"/>
      <c r="Z1105" s="80"/>
      <c r="AA1105" s="81">
        <f t="shared" si="294"/>
        <v>0</v>
      </c>
      <c r="AB1105" s="82"/>
      <c r="AC1105" s="80"/>
      <c r="AD1105" s="81">
        <f t="shared" si="295"/>
        <v>0</v>
      </c>
      <c r="AE1105" s="82"/>
      <c r="AF1105" s="80"/>
      <c r="AG1105" s="81">
        <f t="shared" si="296"/>
        <v>0</v>
      </c>
      <c r="AH1105" s="82"/>
      <c r="AI1105" s="80"/>
      <c r="AJ1105" s="81">
        <f t="shared" si="297"/>
        <v>0</v>
      </c>
      <c r="AK1105" s="82"/>
      <c r="AL1105" s="80"/>
      <c r="AM1105" s="81">
        <v>0</v>
      </c>
      <c r="AN1105" s="82"/>
      <c r="AO1105" s="80"/>
      <c r="AP1105" s="81">
        <v>0</v>
      </c>
      <c r="AQ1105" s="82"/>
      <c r="AR1105" s="80"/>
      <c r="AS1105" s="81">
        <f t="shared" si="298"/>
        <v>0</v>
      </c>
      <c r="AT1105" s="82"/>
      <c r="AU1105" s="80"/>
      <c r="AV1105" s="81">
        <f t="shared" si="299"/>
        <v>0</v>
      </c>
      <c r="AW1105" s="82"/>
      <c r="AX1105" s="80"/>
      <c r="AY1105" s="81">
        <f t="shared" si="300"/>
        <v>0</v>
      </c>
      <c r="AZ1105" s="82"/>
      <c r="BA1105" s="80"/>
      <c r="BB1105" s="81">
        <f t="shared" si="301"/>
        <v>0</v>
      </c>
      <c r="BC1105" s="82"/>
      <c r="BD1105" s="80"/>
      <c r="BE1105" s="81">
        <f t="shared" si="302"/>
        <v>0</v>
      </c>
      <c r="BF1105" s="82"/>
      <c r="BG1105" s="80"/>
      <c r="BH1105" s="81">
        <f t="shared" si="303"/>
        <v>0</v>
      </c>
      <c r="BI1105" s="82"/>
      <c r="BJ1105" s="80"/>
      <c r="BK1105" s="81">
        <f t="shared" si="304"/>
        <v>0</v>
      </c>
      <c r="BL1105" s="82"/>
      <c r="BM1105" s="80"/>
      <c r="BN1105" s="81">
        <f t="shared" si="305"/>
        <v>0</v>
      </c>
      <c r="BO1105" s="82"/>
    </row>
    <row r="1106" spans="1:67" ht="32.25" hidden="1" customHeight="1" thickBot="1">
      <c r="A1106" s="71">
        <v>86137</v>
      </c>
      <c r="B1106" s="71" t="s">
        <v>2242</v>
      </c>
      <c r="C1106" s="221" t="str">
        <f ca="1">IF(V1106&gt;0,IF($C$12=B1106,COUNT($C$12:C1105,1),""),"")</f>
        <v/>
      </c>
      <c r="D1106" s="221" t="str">
        <f ca="1">IF(V1106&gt;0,IF($D$12=B1106,COUNT($D$12:D1105,1),""),"")</f>
        <v/>
      </c>
      <c r="E1106" s="221" t="str">
        <f ca="1">IF(V1106&gt;0,IF($E$12=B1106,COUNT($E$12:E1105,1),""),"")</f>
        <v/>
      </c>
      <c r="F1106" s="221" t="str">
        <f ca="1">IF(V1106&gt;0,IF($F$12=B1106,COUNT($F$12:F1105,1),""),"")</f>
        <v/>
      </c>
      <c r="G1106" s="120"/>
      <c r="H1106" s="115">
        <v>240707</v>
      </c>
      <c r="I1106" s="116" t="s">
        <v>998</v>
      </c>
      <c r="J1106" s="116" t="s">
        <v>153</v>
      </c>
      <c r="K1106" s="324">
        <v>924350000</v>
      </c>
      <c r="L1106" s="121">
        <v>421310</v>
      </c>
      <c r="M1106" s="117" t="s">
        <v>1244</v>
      </c>
      <c r="N1106" s="117" t="s">
        <v>1243</v>
      </c>
      <c r="O1106" s="324">
        <v>23198000</v>
      </c>
      <c r="P1106" s="77">
        <f ca="1">SUMIF($W$12:BO1106,$P$11,W1106:BO1106)</f>
        <v>0</v>
      </c>
      <c r="Q1106" s="77">
        <f ca="1">SUMIF($W$12:BP1106,$P$11,X1106:BP1106)</f>
        <v>0</v>
      </c>
      <c r="R1106" s="77">
        <f ca="1">SUMIF($W$12:BQ1106,$P$11,Y1106:BQ1106)</f>
        <v>0</v>
      </c>
      <c r="S1106" s="78">
        <f t="shared" ca="1" si="289"/>
        <v>0</v>
      </c>
      <c r="T1106" s="77">
        <f t="shared" ca="1" si="290"/>
        <v>0</v>
      </c>
      <c r="U1106" s="77">
        <f t="shared" ca="1" si="291"/>
        <v>0</v>
      </c>
      <c r="V1106" s="79">
        <f t="shared" ca="1" si="292"/>
        <v>0</v>
      </c>
      <c r="W1106" s="80"/>
      <c r="X1106" s="81">
        <f t="shared" si="293"/>
        <v>0</v>
      </c>
      <c r="Y1106" s="82"/>
      <c r="Z1106" s="80"/>
      <c r="AA1106" s="81">
        <f t="shared" si="294"/>
        <v>0</v>
      </c>
      <c r="AB1106" s="82"/>
      <c r="AC1106" s="80"/>
      <c r="AD1106" s="81">
        <f t="shared" si="295"/>
        <v>0</v>
      </c>
      <c r="AE1106" s="82"/>
      <c r="AF1106" s="80"/>
      <c r="AG1106" s="81">
        <f t="shared" si="296"/>
        <v>0</v>
      </c>
      <c r="AH1106" s="82"/>
      <c r="AI1106" s="80"/>
      <c r="AJ1106" s="81">
        <f t="shared" si="297"/>
        <v>0</v>
      </c>
      <c r="AK1106" s="82"/>
      <c r="AL1106" s="80"/>
      <c r="AM1106" s="81">
        <v>0</v>
      </c>
      <c r="AN1106" s="82"/>
      <c r="AO1106" s="80"/>
      <c r="AP1106" s="81">
        <v>0</v>
      </c>
      <c r="AQ1106" s="82"/>
      <c r="AR1106" s="80"/>
      <c r="AS1106" s="81">
        <f t="shared" si="298"/>
        <v>0</v>
      </c>
      <c r="AT1106" s="82"/>
      <c r="AU1106" s="80"/>
      <c r="AV1106" s="81">
        <f t="shared" si="299"/>
        <v>0</v>
      </c>
      <c r="AW1106" s="82"/>
      <c r="AX1106" s="80"/>
      <c r="AY1106" s="81">
        <f t="shared" si="300"/>
        <v>0</v>
      </c>
      <c r="AZ1106" s="82"/>
      <c r="BA1106" s="80"/>
      <c r="BB1106" s="81">
        <f t="shared" si="301"/>
        <v>0</v>
      </c>
      <c r="BC1106" s="82"/>
      <c r="BD1106" s="80"/>
      <c r="BE1106" s="81">
        <f t="shared" si="302"/>
        <v>0</v>
      </c>
      <c r="BF1106" s="82"/>
      <c r="BG1106" s="80"/>
      <c r="BH1106" s="81">
        <f t="shared" si="303"/>
        <v>0</v>
      </c>
      <c r="BI1106" s="82"/>
      <c r="BJ1106" s="80"/>
      <c r="BK1106" s="81">
        <f t="shared" si="304"/>
        <v>0</v>
      </c>
      <c r="BL1106" s="82"/>
      <c r="BM1106" s="80"/>
      <c r="BN1106" s="81">
        <f t="shared" si="305"/>
        <v>0</v>
      </c>
      <c r="BO1106" s="82"/>
    </row>
    <row r="1107" spans="1:67" ht="32.25" hidden="1" customHeight="1" thickBot="1">
      <c r="A1107" s="71">
        <v>86138</v>
      </c>
      <c r="B1107" s="71" t="s">
        <v>2242</v>
      </c>
      <c r="C1107" s="221" t="str">
        <f ca="1">IF(V1107&gt;0,IF($C$12=B1107,COUNT($C$12:C1106,1),""),"")</f>
        <v/>
      </c>
      <c r="D1107" s="221" t="str">
        <f ca="1">IF(V1107&gt;0,IF($D$12=B1107,COUNT($D$12:D1106,1),""),"")</f>
        <v/>
      </c>
      <c r="E1107" s="221" t="str">
        <f ca="1">IF(V1107&gt;0,IF($E$12=B1107,COUNT($E$12:E1106,1),""),"")</f>
        <v/>
      </c>
      <c r="F1107" s="221" t="str">
        <f ca="1">IF(V1107&gt;0,IF($F$12=B1107,COUNT($F$12:F1106,1),""),"")</f>
        <v/>
      </c>
      <c r="G1107" s="120"/>
      <c r="H1107" s="115">
        <v>240708</v>
      </c>
      <c r="I1107" s="116" t="s">
        <v>999</v>
      </c>
      <c r="J1107" s="116" t="s">
        <v>153</v>
      </c>
      <c r="K1107" s="324">
        <v>924350000</v>
      </c>
      <c r="L1107" s="121">
        <v>421310</v>
      </c>
      <c r="M1107" s="117" t="s">
        <v>1244</v>
      </c>
      <c r="N1107" s="117" t="s">
        <v>1243</v>
      </c>
      <c r="O1107" s="324">
        <v>23198000</v>
      </c>
      <c r="P1107" s="77">
        <f ca="1">SUMIF($W$12:BO1107,$P$11,W1107:BO1107)</f>
        <v>0</v>
      </c>
      <c r="Q1107" s="77">
        <f ca="1">SUMIF($W$12:BP1107,$P$11,X1107:BP1107)</f>
        <v>0</v>
      </c>
      <c r="R1107" s="77">
        <f ca="1">SUMIF($W$12:BQ1107,$P$11,Y1107:BQ1107)</f>
        <v>0</v>
      </c>
      <c r="S1107" s="78">
        <f t="shared" ca="1" si="289"/>
        <v>0</v>
      </c>
      <c r="T1107" s="77">
        <f t="shared" ca="1" si="290"/>
        <v>0</v>
      </c>
      <c r="U1107" s="77">
        <f t="shared" ca="1" si="291"/>
        <v>0</v>
      </c>
      <c r="V1107" s="79">
        <f t="shared" ca="1" si="292"/>
        <v>0</v>
      </c>
      <c r="W1107" s="80"/>
      <c r="X1107" s="81">
        <f t="shared" si="293"/>
        <v>0</v>
      </c>
      <c r="Y1107" s="82"/>
      <c r="Z1107" s="80"/>
      <c r="AA1107" s="81">
        <f t="shared" si="294"/>
        <v>0</v>
      </c>
      <c r="AB1107" s="82"/>
      <c r="AC1107" s="80"/>
      <c r="AD1107" s="81">
        <f t="shared" si="295"/>
        <v>0</v>
      </c>
      <c r="AE1107" s="82"/>
      <c r="AF1107" s="80"/>
      <c r="AG1107" s="81">
        <f t="shared" si="296"/>
        <v>0</v>
      </c>
      <c r="AH1107" s="82"/>
      <c r="AI1107" s="80"/>
      <c r="AJ1107" s="81">
        <f t="shared" si="297"/>
        <v>0</v>
      </c>
      <c r="AK1107" s="82"/>
      <c r="AL1107" s="80"/>
      <c r="AM1107" s="81">
        <v>0</v>
      </c>
      <c r="AN1107" s="82"/>
      <c r="AO1107" s="80"/>
      <c r="AP1107" s="81">
        <v>0</v>
      </c>
      <c r="AQ1107" s="82"/>
      <c r="AR1107" s="80"/>
      <c r="AS1107" s="81">
        <f t="shared" si="298"/>
        <v>0</v>
      </c>
      <c r="AT1107" s="82"/>
      <c r="AU1107" s="80"/>
      <c r="AV1107" s="81">
        <f t="shared" si="299"/>
        <v>0</v>
      </c>
      <c r="AW1107" s="82"/>
      <c r="AX1107" s="80"/>
      <c r="AY1107" s="81">
        <f t="shared" si="300"/>
        <v>0</v>
      </c>
      <c r="AZ1107" s="82"/>
      <c r="BA1107" s="80"/>
      <c r="BB1107" s="81">
        <f t="shared" si="301"/>
        <v>0</v>
      </c>
      <c r="BC1107" s="82"/>
      <c r="BD1107" s="80"/>
      <c r="BE1107" s="81">
        <f t="shared" si="302"/>
        <v>0</v>
      </c>
      <c r="BF1107" s="82"/>
      <c r="BG1107" s="80"/>
      <c r="BH1107" s="81">
        <f t="shared" si="303"/>
        <v>0</v>
      </c>
      <c r="BI1107" s="82"/>
      <c r="BJ1107" s="80"/>
      <c r="BK1107" s="81">
        <f t="shared" si="304"/>
        <v>0</v>
      </c>
      <c r="BL1107" s="82"/>
      <c r="BM1107" s="80"/>
      <c r="BN1107" s="81">
        <f t="shared" si="305"/>
        <v>0</v>
      </c>
      <c r="BO1107" s="82"/>
    </row>
    <row r="1108" spans="1:67" ht="32.25" hidden="1" customHeight="1" thickBot="1">
      <c r="A1108" s="71">
        <v>86139</v>
      </c>
      <c r="B1108" s="71" t="s">
        <v>2242</v>
      </c>
      <c r="C1108" s="221" t="str">
        <f ca="1">IF(V1108&gt;0,IF($C$12=B1108,COUNT($C$12:C1107,1),""),"")</f>
        <v/>
      </c>
      <c r="D1108" s="221" t="str">
        <f ca="1">IF(V1108&gt;0,IF($D$12=B1108,COUNT($D$12:D1107,1),""),"")</f>
        <v/>
      </c>
      <c r="E1108" s="221" t="str">
        <f ca="1">IF(V1108&gt;0,IF($E$12=B1108,COUNT($E$12:E1107,1),""),"")</f>
        <v/>
      </c>
      <c r="F1108" s="221" t="str">
        <f ca="1">IF(V1108&gt;0,IF($F$12=B1108,COUNT($F$12:F1107,1),""),"")</f>
        <v/>
      </c>
      <c r="G1108" s="120"/>
      <c r="H1108" s="115">
        <v>240709</v>
      </c>
      <c r="I1108" s="116" t="s">
        <v>1000</v>
      </c>
      <c r="J1108" s="116" t="s">
        <v>153</v>
      </c>
      <c r="K1108" s="324">
        <v>2051980000</v>
      </c>
      <c r="L1108" s="121">
        <v>421310</v>
      </c>
      <c r="M1108" s="117" t="s">
        <v>1244</v>
      </c>
      <c r="N1108" s="117" t="s">
        <v>1243</v>
      </c>
      <c r="O1108" s="324">
        <v>23198000</v>
      </c>
      <c r="P1108" s="77">
        <f ca="1">SUMIF($W$12:BO1108,$P$11,W1108:BO1108)</f>
        <v>0</v>
      </c>
      <c r="Q1108" s="77">
        <f ca="1">SUMIF($W$12:BP1108,$P$11,X1108:BP1108)</f>
        <v>0</v>
      </c>
      <c r="R1108" s="77">
        <f ca="1">SUMIF($W$12:BQ1108,$P$11,Y1108:BQ1108)</f>
        <v>0</v>
      </c>
      <c r="S1108" s="78">
        <f t="shared" ca="1" si="289"/>
        <v>0</v>
      </c>
      <c r="T1108" s="77">
        <f t="shared" ca="1" si="290"/>
        <v>0</v>
      </c>
      <c r="U1108" s="77">
        <f t="shared" ca="1" si="291"/>
        <v>0</v>
      </c>
      <c r="V1108" s="79">
        <f t="shared" ca="1" si="292"/>
        <v>0</v>
      </c>
      <c r="W1108" s="80"/>
      <c r="X1108" s="81">
        <f t="shared" si="293"/>
        <v>0</v>
      </c>
      <c r="Y1108" s="82"/>
      <c r="Z1108" s="80"/>
      <c r="AA1108" s="81">
        <f t="shared" si="294"/>
        <v>0</v>
      </c>
      <c r="AB1108" s="82"/>
      <c r="AC1108" s="80"/>
      <c r="AD1108" s="81">
        <f t="shared" si="295"/>
        <v>0</v>
      </c>
      <c r="AE1108" s="82"/>
      <c r="AF1108" s="80"/>
      <c r="AG1108" s="81">
        <f t="shared" si="296"/>
        <v>0</v>
      </c>
      <c r="AH1108" s="82"/>
      <c r="AI1108" s="80"/>
      <c r="AJ1108" s="81">
        <f t="shared" si="297"/>
        <v>0</v>
      </c>
      <c r="AK1108" s="82"/>
      <c r="AL1108" s="80"/>
      <c r="AM1108" s="81">
        <v>0</v>
      </c>
      <c r="AN1108" s="82"/>
      <c r="AO1108" s="80"/>
      <c r="AP1108" s="81">
        <v>0</v>
      </c>
      <c r="AQ1108" s="82"/>
      <c r="AR1108" s="80"/>
      <c r="AS1108" s="81">
        <f t="shared" si="298"/>
        <v>0</v>
      </c>
      <c r="AT1108" s="82"/>
      <c r="AU1108" s="80"/>
      <c r="AV1108" s="81">
        <f t="shared" si="299"/>
        <v>0</v>
      </c>
      <c r="AW1108" s="82"/>
      <c r="AX1108" s="80"/>
      <c r="AY1108" s="81">
        <f t="shared" si="300"/>
        <v>0</v>
      </c>
      <c r="AZ1108" s="82"/>
      <c r="BA1108" s="80"/>
      <c r="BB1108" s="81">
        <f t="shared" si="301"/>
        <v>0</v>
      </c>
      <c r="BC1108" s="82"/>
      <c r="BD1108" s="80"/>
      <c r="BE1108" s="81">
        <f t="shared" si="302"/>
        <v>0</v>
      </c>
      <c r="BF1108" s="82"/>
      <c r="BG1108" s="80"/>
      <c r="BH1108" s="81">
        <f t="shared" si="303"/>
        <v>0</v>
      </c>
      <c r="BI1108" s="82"/>
      <c r="BJ1108" s="80"/>
      <c r="BK1108" s="81">
        <f t="shared" si="304"/>
        <v>0</v>
      </c>
      <c r="BL1108" s="82"/>
      <c r="BM1108" s="80"/>
      <c r="BN1108" s="81">
        <f t="shared" si="305"/>
        <v>0</v>
      </c>
      <c r="BO1108" s="82"/>
    </row>
    <row r="1109" spans="1:67" ht="32.25" hidden="1" customHeight="1" thickBot="1">
      <c r="A1109" s="71">
        <v>86140</v>
      </c>
      <c r="B1109" s="71" t="s">
        <v>2242</v>
      </c>
      <c r="C1109" s="221" t="str">
        <f ca="1">IF(V1109&gt;0,IF($C$12=B1109,COUNT($C$12:C1108,1),""),"")</f>
        <v/>
      </c>
      <c r="D1109" s="221" t="str">
        <f ca="1">IF(V1109&gt;0,IF($D$12=B1109,COUNT($D$12:D1108,1),""),"")</f>
        <v/>
      </c>
      <c r="E1109" s="221" t="str">
        <f ca="1">IF(V1109&gt;0,IF($E$12=B1109,COUNT($E$12:E1108,1),""),"")</f>
        <v/>
      </c>
      <c r="F1109" s="221" t="str">
        <f ca="1">IF(V1109&gt;0,IF($F$12=B1109,COUNT($F$12:F1108,1),""),"")</f>
        <v/>
      </c>
      <c r="G1109" s="120"/>
      <c r="H1109" s="115">
        <v>240710</v>
      </c>
      <c r="I1109" s="116" t="s">
        <v>1001</v>
      </c>
      <c r="J1109" s="116" t="s">
        <v>153</v>
      </c>
      <c r="K1109" s="324">
        <v>2051980000</v>
      </c>
      <c r="L1109" s="121">
        <v>421310</v>
      </c>
      <c r="M1109" s="117" t="s">
        <v>1244</v>
      </c>
      <c r="N1109" s="117" t="s">
        <v>1243</v>
      </c>
      <c r="O1109" s="324">
        <v>23198000</v>
      </c>
      <c r="P1109" s="77">
        <f ca="1">SUMIF($W$12:BO1109,$P$11,W1109:BO1109)</f>
        <v>0</v>
      </c>
      <c r="Q1109" s="77">
        <f ca="1">SUMIF($W$12:BP1109,$P$11,X1109:BP1109)</f>
        <v>0</v>
      </c>
      <c r="R1109" s="77">
        <f ca="1">SUMIF($W$12:BQ1109,$P$11,Y1109:BQ1109)</f>
        <v>0</v>
      </c>
      <c r="S1109" s="78">
        <f t="shared" ca="1" si="289"/>
        <v>0</v>
      </c>
      <c r="T1109" s="77">
        <f t="shared" ca="1" si="290"/>
        <v>0</v>
      </c>
      <c r="U1109" s="77">
        <f t="shared" ca="1" si="291"/>
        <v>0</v>
      </c>
      <c r="V1109" s="79">
        <f t="shared" ca="1" si="292"/>
        <v>0</v>
      </c>
      <c r="W1109" s="80"/>
      <c r="X1109" s="81">
        <f t="shared" si="293"/>
        <v>0</v>
      </c>
      <c r="Y1109" s="82"/>
      <c r="Z1109" s="80"/>
      <c r="AA1109" s="81">
        <f t="shared" si="294"/>
        <v>0</v>
      </c>
      <c r="AB1109" s="82"/>
      <c r="AC1109" s="80"/>
      <c r="AD1109" s="81">
        <f t="shared" si="295"/>
        <v>0</v>
      </c>
      <c r="AE1109" s="82"/>
      <c r="AF1109" s="80"/>
      <c r="AG1109" s="81">
        <f t="shared" si="296"/>
        <v>0</v>
      </c>
      <c r="AH1109" s="82"/>
      <c r="AI1109" s="80"/>
      <c r="AJ1109" s="81">
        <f t="shared" si="297"/>
        <v>0</v>
      </c>
      <c r="AK1109" s="82"/>
      <c r="AL1109" s="80"/>
      <c r="AM1109" s="81">
        <v>0</v>
      </c>
      <c r="AN1109" s="82"/>
      <c r="AO1109" s="80"/>
      <c r="AP1109" s="81">
        <v>0</v>
      </c>
      <c r="AQ1109" s="82"/>
      <c r="AR1109" s="80"/>
      <c r="AS1109" s="81">
        <f t="shared" si="298"/>
        <v>0</v>
      </c>
      <c r="AT1109" s="82"/>
      <c r="AU1109" s="80"/>
      <c r="AV1109" s="81">
        <f t="shared" si="299"/>
        <v>0</v>
      </c>
      <c r="AW1109" s="82"/>
      <c r="AX1109" s="80"/>
      <c r="AY1109" s="81">
        <f t="shared" si="300"/>
        <v>0</v>
      </c>
      <c r="AZ1109" s="82"/>
      <c r="BA1109" s="80"/>
      <c r="BB1109" s="81">
        <f t="shared" si="301"/>
        <v>0</v>
      </c>
      <c r="BC1109" s="82"/>
      <c r="BD1109" s="80"/>
      <c r="BE1109" s="81">
        <f t="shared" si="302"/>
        <v>0</v>
      </c>
      <c r="BF1109" s="82"/>
      <c r="BG1109" s="80"/>
      <c r="BH1109" s="81">
        <f t="shared" si="303"/>
        <v>0</v>
      </c>
      <c r="BI1109" s="82"/>
      <c r="BJ1109" s="80"/>
      <c r="BK1109" s="81">
        <f t="shared" si="304"/>
        <v>0</v>
      </c>
      <c r="BL1109" s="82"/>
      <c r="BM1109" s="80"/>
      <c r="BN1109" s="81">
        <f t="shared" si="305"/>
        <v>0</v>
      </c>
      <c r="BO1109" s="82"/>
    </row>
    <row r="1110" spans="1:67" ht="32.25" hidden="1" customHeight="1" thickBot="1">
      <c r="A1110" s="71">
        <v>86141</v>
      </c>
      <c r="B1110" s="71" t="s">
        <v>2242</v>
      </c>
      <c r="C1110" s="221" t="str">
        <f ca="1">IF(V1110&gt;0,IF($C$12=B1110,COUNT($C$12:C1109,1),""),"")</f>
        <v/>
      </c>
      <c r="D1110" s="221" t="str">
        <f ca="1">IF(V1110&gt;0,IF($D$12=B1110,COUNT($D$12:D1109,1),""),"")</f>
        <v/>
      </c>
      <c r="E1110" s="221" t="str">
        <f ca="1">IF(V1110&gt;0,IF($E$12=B1110,COUNT($E$12:E1109,1),""),"")</f>
        <v/>
      </c>
      <c r="F1110" s="221" t="str">
        <f ca="1">IF(V1110&gt;0,IF($F$12=B1110,COUNT($F$12:F1109,1),""),"")</f>
        <v/>
      </c>
      <c r="G1110" s="120"/>
      <c r="H1110" s="115">
        <v>240711</v>
      </c>
      <c r="I1110" s="116" t="s">
        <v>1002</v>
      </c>
      <c r="J1110" s="116" t="s">
        <v>153</v>
      </c>
      <c r="K1110" s="324">
        <v>2340991000</v>
      </c>
      <c r="L1110" s="121">
        <v>421310</v>
      </c>
      <c r="M1110" s="117" t="s">
        <v>1244</v>
      </c>
      <c r="N1110" s="117" t="s">
        <v>1243</v>
      </c>
      <c r="O1110" s="324">
        <v>23198000</v>
      </c>
      <c r="P1110" s="77">
        <f ca="1">SUMIF($W$12:BO1110,$P$11,W1110:BO1110)</f>
        <v>0</v>
      </c>
      <c r="Q1110" s="77">
        <f ca="1">SUMIF($W$12:BP1110,$P$11,X1110:BP1110)</f>
        <v>0</v>
      </c>
      <c r="R1110" s="77">
        <f ca="1">SUMIF($W$12:BQ1110,$P$11,Y1110:BQ1110)</f>
        <v>0</v>
      </c>
      <c r="S1110" s="78">
        <f t="shared" ca="1" si="289"/>
        <v>0</v>
      </c>
      <c r="T1110" s="77">
        <f t="shared" ca="1" si="290"/>
        <v>0</v>
      </c>
      <c r="U1110" s="77">
        <f t="shared" ca="1" si="291"/>
        <v>0</v>
      </c>
      <c r="V1110" s="79">
        <f t="shared" ca="1" si="292"/>
        <v>0</v>
      </c>
      <c r="W1110" s="80"/>
      <c r="X1110" s="81">
        <f t="shared" si="293"/>
        <v>0</v>
      </c>
      <c r="Y1110" s="82"/>
      <c r="Z1110" s="80"/>
      <c r="AA1110" s="81">
        <f t="shared" si="294"/>
        <v>0</v>
      </c>
      <c r="AB1110" s="82"/>
      <c r="AC1110" s="80"/>
      <c r="AD1110" s="81">
        <f t="shared" si="295"/>
        <v>0</v>
      </c>
      <c r="AE1110" s="82"/>
      <c r="AF1110" s="80"/>
      <c r="AG1110" s="81">
        <f t="shared" si="296"/>
        <v>0</v>
      </c>
      <c r="AH1110" s="82"/>
      <c r="AI1110" s="80"/>
      <c r="AJ1110" s="81">
        <f t="shared" si="297"/>
        <v>0</v>
      </c>
      <c r="AK1110" s="82"/>
      <c r="AL1110" s="80"/>
      <c r="AM1110" s="81">
        <v>0</v>
      </c>
      <c r="AN1110" s="82"/>
      <c r="AO1110" s="80"/>
      <c r="AP1110" s="81">
        <v>0</v>
      </c>
      <c r="AQ1110" s="82"/>
      <c r="AR1110" s="80"/>
      <c r="AS1110" s="81">
        <f t="shared" si="298"/>
        <v>0</v>
      </c>
      <c r="AT1110" s="82"/>
      <c r="AU1110" s="80"/>
      <c r="AV1110" s="81">
        <f t="shared" si="299"/>
        <v>0</v>
      </c>
      <c r="AW1110" s="82"/>
      <c r="AX1110" s="80"/>
      <c r="AY1110" s="81">
        <f t="shared" si="300"/>
        <v>0</v>
      </c>
      <c r="AZ1110" s="82"/>
      <c r="BA1110" s="80"/>
      <c r="BB1110" s="81">
        <f t="shared" si="301"/>
        <v>0</v>
      </c>
      <c r="BC1110" s="82"/>
      <c r="BD1110" s="80"/>
      <c r="BE1110" s="81">
        <f t="shared" si="302"/>
        <v>0</v>
      </c>
      <c r="BF1110" s="82"/>
      <c r="BG1110" s="80"/>
      <c r="BH1110" s="81">
        <f t="shared" si="303"/>
        <v>0</v>
      </c>
      <c r="BI1110" s="82"/>
      <c r="BJ1110" s="80"/>
      <c r="BK1110" s="81">
        <f t="shared" si="304"/>
        <v>0</v>
      </c>
      <c r="BL1110" s="82"/>
      <c r="BM1110" s="80"/>
      <c r="BN1110" s="81">
        <f t="shared" si="305"/>
        <v>0</v>
      </c>
      <c r="BO1110" s="82"/>
    </row>
    <row r="1111" spans="1:67" ht="32.25" hidden="1" customHeight="1" thickBot="1">
      <c r="A1111" s="71">
        <v>86142</v>
      </c>
      <c r="B1111" s="71" t="s">
        <v>2242</v>
      </c>
      <c r="C1111" s="221" t="str">
        <f ca="1">IF(V1111&gt;0,IF($C$12=B1111,COUNT($C$12:C1110,1),""),"")</f>
        <v/>
      </c>
      <c r="D1111" s="221" t="str">
        <f ca="1">IF(V1111&gt;0,IF($D$12=B1111,COUNT($D$12:D1110,1),""),"")</f>
        <v/>
      </c>
      <c r="E1111" s="221" t="str">
        <f ca="1">IF(V1111&gt;0,IF($E$12=B1111,COUNT($E$12:E1110,1),""),"")</f>
        <v/>
      </c>
      <c r="F1111" s="221" t="str">
        <f ca="1">IF(V1111&gt;0,IF($F$12=B1111,COUNT($F$12:F1110,1),""),"")</f>
        <v/>
      </c>
      <c r="G1111" s="120"/>
      <c r="H1111" s="115">
        <v>240712</v>
      </c>
      <c r="I1111" s="116" t="s">
        <v>1003</v>
      </c>
      <c r="J1111" s="116" t="s">
        <v>153</v>
      </c>
      <c r="K1111" s="324">
        <v>2340991000</v>
      </c>
      <c r="L1111" s="121">
        <v>421310</v>
      </c>
      <c r="M1111" s="117" t="s">
        <v>1244</v>
      </c>
      <c r="N1111" s="117" t="s">
        <v>1243</v>
      </c>
      <c r="O1111" s="324">
        <v>23198000</v>
      </c>
      <c r="P1111" s="77">
        <f ca="1">SUMIF($W$12:BO1111,$P$11,W1111:BO1111)</f>
        <v>0</v>
      </c>
      <c r="Q1111" s="77">
        <f ca="1">SUMIF($W$12:BP1111,$P$11,X1111:BP1111)</f>
        <v>0</v>
      </c>
      <c r="R1111" s="77">
        <f ca="1">SUMIF($W$12:BQ1111,$P$11,Y1111:BQ1111)</f>
        <v>0</v>
      </c>
      <c r="S1111" s="78">
        <f t="shared" ca="1" si="289"/>
        <v>0</v>
      </c>
      <c r="T1111" s="77">
        <f t="shared" ca="1" si="290"/>
        <v>0</v>
      </c>
      <c r="U1111" s="77">
        <f t="shared" ca="1" si="291"/>
        <v>0</v>
      </c>
      <c r="V1111" s="79">
        <f t="shared" ca="1" si="292"/>
        <v>0</v>
      </c>
      <c r="W1111" s="80"/>
      <c r="X1111" s="81">
        <f t="shared" si="293"/>
        <v>0</v>
      </c>
      <c r="Y1111" s="82"/>
      <c r="Z1111" s="80"/>
      <c r="AA1111" s="81">
        <f t="shared" si="294"/>
        <v>0</v>
      </c>
      <c r="AB1111" s="82"/>
      <c r="AC1111" s="80"/>
      <c r="AD1111" s="81">
        <f t="shared" si="295"/>
        <v>0</v>
      </c>
      <c r="AE1111" s="82"/>
      <c r="AF1111" s="80"/>
      <c r="AG1111" s="81">
        <f t="shared" si="296"/>
        <v>0</v>
      </c>
      <c r="AH1111" s="82"/>
      <c r="AI1111" s="80"/>
      <c r="AJ1111" s="81">
        <f t="shared" si="297"/>
        <v>0</v>
      </c>
      <c r="AK1111" s="82"/>
      <c r="AL1111" s="80"/>
      <c r="AM1111" s="81">
        <v>0</v>
      </c>
      <c r="AN1111" s="82"/>
      <c r="AO1111" s="80"/>
      <c r="AP1111" s="81">
        <v>0</v>
      </c>
      <c r="AQ1111" s="82"/>
      <c r="AR1111" s="80"/>
      <c r="AS1111" s="81">
        <f t="shared" si="298"/>
        <v>0</v>
      </c>
      <c r="AT1111" s="82"/>
      <c r="AU1111" s="80"/>
      <c r="AV1111" s="81">
        <f t="shared" si="299"/>
        <v>0</v>
      </c>
      <c r="AW1111" s="82"/>
      <c r="AX1111" s="80"/>
      <c r="AY1111" s="81">
        <f t="shared" si="300"/>
        <v>0</v>
      </c>
      <c r="AZ1111" s="82"/>
      <c r="BA1111" s="80"/>
      <c r="BB1111" s="81">
        <f t="shared" si="301"/>
        <v>0</v>
      </c>
      <c r="BC1111" s="82"/>
      <c r="BD1111" s="80"/>
      <c r="BE1111" s="81">
        <f t="shared" si="302"/>
        <v>0</v>
      </c>
      <c r="BF1111" s="82"/>
      <c r="BG1111" s="80"/>
      <c r="BH1111" s="81">
        <f t="shared" si="303"/>
        <v>0</v>
      </c>
      <c r="BI1111" s="82"/>
      <c r="BJ1111" s="80"/>
      <c r="BK1111" s="81">
        <f t="shared" si="304"/>
        <v>0</v>
      </c>
      <c r="BL1111" s="82"/>
      <c r="BM1111" s="80"/>
      <c r="BN1111" s="81">
        <f t="shared" si="305"/>
        <v>0</v>
      </c>
      <c r="BO1111" s="82"/>
    </row>
    <row r="1112" spans="1:67" ht="32.25" hidden="1" customHeight="1" thickBot="1">
      <c r="A1112" s="71">
        <v>86143</v>
      </c>
      <c r="B1112" s="71" t="s">
        <v>2242</v>
      </c>
      <c r="C1112" s="221" t="str">
        <f ca="1">IF(V1112&gt;0,IF($C$12=B1112,COUNT($C$12:C1111,1),""),"")</f>
        <v/>
      </c>
      <c r="D1112" s="221" t="str">
        <f ca="1">IF(V1112&gt;0,IF($D$12=B1112,COUNT($D$12:D1111,1),""),"")</f>
        <v/>
      </c>
      <c r="E1112" s="221" t="str">
        <f ca="1">IF(V1112&gt;0,IF($E$12=B1112,COUNT($E$12:E1111,1),""),"")</f>
        <v/>
      </c>
      <c r="F1112" s="221" t="str">
        <f ca="1">IF(V1112&gt;0,IF($F$12=B1112,COUNT($F$12:F1111,1),""),"")</f>
        <v/>
      </c>
      <c r="G1112" s="120"/>
      <c r="H1112" s="115">
        <v>240713</v>
      </c>
      <c r="I1112" s="116" t="s">
        <v>1004</v>
      </c>
      <c r="J1112" s="116" t="s">
        <v>153</v>
      </c>
      <c r="K1112" s="324">
        <v>2196485000</v>
      </c>
      <c r="L1112" s="121">
        <v>421310</v>
      </c>
      <c r="M1112" s="117" t="s">
        <v>1244</v>
      </c>
      <c r="N1112" s="117" t="s">
        <v>1243</v>
      </c>
      <c r="O1112" s="324">
        <v>23198000</v>
      </c>
      <c r="P1112" s="77">
        <f ca="1">SUMIF($W$12:BO1112,$P$11,W1112:BO1112)</f>
        <v>0</v>
      </c>
      <c r="Q1112" s="77">
        <f ca="1">SUMIF($W$12:BP1112,$P$11,X1112:BP1112)</f>
        <v>0</v>
      </c>
      <c r="R1112" s="77">
        <f ca="1">SUMIF($W$12:BQ1112,$P$11,Y1112:BQ1112)</f>
        <v>0</v>
      </c>
      <c r="S1112" s="78">
        <f t="shared" ca="1" si="289"/>
        <v>0</v>
      </c>
      <c r="T1112" s="77">
        <f t="shared" ca="1" si="290"/>
        <v>0</v>
      </c>
      <c r="U1112" s="77">
        <f t="shared" ca="1" si="291"/>
        <v>0</v>
      </c>
      <c r="V1112" s="79">
        <f t="shared" ca="1" si="292"/>
        <v>0</v>
      </c>
      <c r="W1112" s="80"/>
      <c r="X1112" s="81">
        <f t="shared" si="293"/>
        <v>0</v>
      </c>
      <c r="Y1112" s="82"/>
      <c r="Z1112" s="80"/>
      <c r="AA1112" s="81">
        <f t="shared" si="294"/>
        <v>0</v>
      </c>
      <c r="AB1112" s="82"/>
      <c r="AC1112" s="80"/>
      <c r="AD1112" s="81">
        <f t="shared" si="295"/>
        <v>0</v>
      </c>
      <c r="AE1112" s="82"/>
      <c r="AF1112" s="80"/>
      <c r="AG1112" s="81">
        <f t="shared" si="296"/>
        <v>0</v>
      </c>
      <c r="AH1112" s="82"/>
      <c r="AI1112" s="80"/>
      <c r="AJ1112" s="81">
        <f t="shared" si="297"/>
        <v>0</v>
      </c>
      <c r="AK1112" s="82"/>
      <c r="AL1112" s="80"/>
      <c r="AM1112" s="81">
        <v>0</v>
      </c>
      <c r="AN1112" s="82"/>
      <c r="AO1112" s="80"/>
      <c r="AP1112" s="81">
        <v>0</v>
      </c>
      <c r="AQ1112" s="82"/>
      <c r="AR1112" s="80"/>
      <c r="AS1112" s="81">
        <f t="shared" si="298"/>
        <v>0</v>
      </c>
      <c r="AT1112" s="82"/>
      <c r="AU1112" s="80"/>
      <c r="AV1112" s="81">
        <f t="shared" si="299"/>
        <v>0</v>
      </c>
      <c r="AW1112" s="82"/>
      <c r="AX1112" s="80"/>
      <c r="AY1112" s="81">
        <f t="shared" si="300"/>
        <v>0</v>
      </c>
      <c r="AZ1112" s="82"/>
      <c r="BA1112" s="80"/>
      <c r="BB1112" s="81">
        <f t="shared" si="301"/>
        <v>0</v>
      </c>
      <c r="BC1112" s="82"/>
      <c r="BD1112" s="80"/>
      <c r="BE1112" s="81">
        <f t="shared" si="302"/>
        <v>0</v>
      </c>
      <c r="BF1112" s="82"/>
      <c r="BG1112" s="80"/>
      <c r="BH1112" s="81">
        <f t="shared" si="303"/>
        <v>0</v>
      </c>
      <c r="BI1112" s="82"/>
      <c r="BJ1112" s="80"/>
      <c r="BK1112" s="81">
        <f t="shared" si="304"/>
        <v>0</v>
      </c>
      <c r="BL1112" s="82"/>
      <c r="BM1112" s="80"/>
      <c r="BN1112" s="81">
        <f t="shared" si="305"/>
        <v>0</v>
      </c>
      <c r="BO1112" s="82"/>
    </row>
    <row r="1113" spans="1:67" ht="32.25" hidden="1" customHeight="1" thickBot="1">
      <c r="A1113" s="71">
        <v>86144</v>
      </c>
      <c r="B1113" s="71" t="s">
        <v>2242</v>
      </c>
      <c r="C1113" s="221" t="str">
        <f ca="1">IF(V1113&gt;0,IF($C$12=B1113,COUNT($C$12:C1112,1),""),"")</f>
        <v/>
      </c>
      <c r="D1113" s="221" t="str">
        <f ca="1">IF(V1113&gt;0,IF($D$12=B1113,COUNT($D$12:D1112,1),""),"")</f>
        <v/>
      </c>
      <c r="E1113" s="221" t="str">
        <f ca="1">IF(V1113&gt;0,IF($E$12=B1113,COUNT($E$12:E1112,1),""),"")</f>
        <v/>
      </c>
      <c r="F1113" s="221" t="str">
        <f ca="1">IF(V1113&gt;0,IF($F$12=B1113,COUNT($F$12:F1112,1),""),"")</f>
        <v/>
      </c>
      <c r="G1113" s="120"/>
      <c r="H1113" s="115">
        <v>240714</v>
      </c>
      <c r="I1113" s="116" t="s">
        <v>1005</v>
      </c>
      <c r="J1113" s="116" t="s">
        <v>153</v>
      </c>
      <c r="K1113" s="324">
        <v>2196485000</v>
      </c>
      <c r="L1113" s="121">
        <v>421310</v>
      </c>
      <c r="M1113" s="117" t="s">
        <v>1244</v>
      </c>
      <c r="N1113" s="117" t="s">
        <v>1243</v>
      </c>
      <c r="O1113" s="324">
        <v>23198000</v>
      </c>
      <c r="P1113" s="77">
        <f ca="1">SUMIF($W$12:BO1113,$P$11,W1113:BO1113)</f>
        <v>0</v>
      </c>
      <c r="Q1113" s="77">
        <f ca="1">SUMIF($W$12:BP1113,$P$11,X1113:BP1113)</f>
        <v>0</v>
      </c>
      <c r="R1113" s="77">
        <f ca="1">SUMIF($W$12:BQ1113,$P$11,Y1113:BQ1113)</f>
        <v>0</v>
      </c>
      <c r="S1113" s="78">
        <f t="shared" ca="1" si="289"/>
        <v>0</v>
      </c>
      <c r="T1113" s="77">
        <f t="shared" ca="1" si="290"/>
        <v>0</v>
      </c>
      <c r="U1113" s="77">
        <f t="shared" ca="1" si="291"/>
        <v>0</v>
      </c>
      <c r="V1113" s="79">
        <f t="shared" ca="1" si="292"/>
        <v>0</v>
      </c>
      <c r="W1113" s="80"/>
      <c r="X1113" s="81">
        <f t="shared" si="293"/>
        <v>0</v>
      </c>
      <c r="Y1113" s="82"/>
      <c r="Z1113" s="80"/>
      <c r="AA1113" s="81">
        <f t="shared" si="294"/>
        <v>0</v>
      </c>
      <c r="AB1113" s="82"/>
      <c r="AC1113" s="80"/>
      <c r="AD1113" s="81">
        <f t="shared" si="295"/>
        <v>0</v>
      </c>
      <c r="AE1113" s="82"/>
      <c r="AF1113" s="80"/>
      <c r="AG1113" s="81">
        <f t="shared" si="296"/>
        <v>0</v>
      </c>
      <c r="AH1113" s="82"/>
      <c r="AI1113" s="80"/>
      <c r="AJ1113" s="81">
        <f t="shared" si="297"/>
        <v>0</v>
      </c>
      <c r="AK1113" s="82"/>
      <c r="AL1113" s="80"/>
      <c r="AM1113" s="81">
        <v>0</v>
      </c>
      <c r="AN1113" s="82"/>
      <c r="AO1113" s="80"/>
      <c r="AP1113" s="81">
        <v>0</v>
      </c>
      <c r="AQ1113" s="82"/>
      <c r="AR1113" s="80"/>
      <c r="AS1113" s="81">
        <f t="shared" si="298"/>
        <v>0</v>
      </c>
      <c r="AT1113" s="82"/>
      <c r="AU1113" s="80"/>
      <c r="AV1113" s="81">
        <f t="shared" si="299"/>
        <v>0</v>
      </c>
      <c r="AW1113" s="82"/>
      <c r="AX1113" s="80"/>
      <c r="AY1113" s="81">
        <f t="shared" si="300"/>
        <v>0</v>
      </c>
      <c r="AZ1113" s="82"/>
      <c r="BA1113" s="80"/>
      <c r="BB1113" s="81">
        <f t="shared" si="301"/>
        <v>0</v>
      </c>
      <c r="BC1113" s="82"/>
      <c r="BD1113" s="80"/>
      <c r="BE1113" s="81">
        <f t="shared" si="302"/>
        <v>0</v>
      </c>
      <c r="BF1113" s="82"/>
      <c r="BG1113" s="80"/>
      <c r="BH1113" s="81">
        <f t="shared" si="303"/>
        <v>0</v>
      </c>
      <c r="BI1113" s="82"/>
      <c r="BJ1113" s="80"/>
      <c r="BK1113" s="81">
        <f t="shared" si="304"/>
        <v>0</v>
      </c>
      <c r="BL1113" s="82"/>
      <c r="BM1113" s="80"/>
      <c r="BN1113" s="81">
        <f t="shared" si="305"/>
        <v>0</v>
      </c>
      <c r="BO1113" s="82"/>
    </row>
    <row r="1114" spans="1:67" ht="32.25" hidden="1" customHeight="1" thickBot="1">
      <c r="A1114" s="71">
        <v>86145</v>
      </c>
      <c r="B1114" s="71" t="s">
        <v>2242</v>
      </c>
      <c r="C1114" s="221" t="str">
        <f ca="1">IF(V1114&gt;0,IF($C$12=B1114,COUNT($C$12:C1113,1),""),"")</f>
        <v/>
      </c>
      <c r="D1114" s="221" t="str">
        <f ca="1">IF(V1114&gt;0,IF($D$12=B1114,COUNT($D$12:D1113,1),""),"")</f>
        <v/>
      </c>
      <c r="E1114" s="221" t="str">
        <f ca="1">IF(V1114&gt;0,IF($E$12=B1114,COUNT($E$12:E1113,1),""),"")</f>
        <v/>
      </c>
      <c r="F1114" s="221" t="str">
        <f ca="1">IF(V1114&gt;0,IF($F$12=B1114,COUNT($F$12:F1113,1),""),"")</f>
        <v/>
      </c>
      <c r="G1114" s="120"/>
      <c r="H1114" s="115">
        <v>240715</v>
      </c>
      <c r="I1114" s="116" t="s">
        <v>1006</v>
      </c>
      <c r="J1114" s="116" t="s">
        <v>153</v>
      </c>
      <c r="K1114" s="324">
        <v>2555183000</v>
      </c>
      <c r="L1114" s="121">
        <v>421310</v>
      </c>
      <c r="M1114" s="117" t="s">
        <v>1244</v>
      </c>
      <c r="N1114" s="117" t="s">
        <v>1243</v>
      </c>
      <c r="O1114" s="324">
        <v>23198000</v>
      </c>
      <c r="P1114" s="77">
        <f ca="1">SUMIF($W$12:BO1114,$P$11,W1114:BO1114)</f>
        <v>0</v>
      </c>
      <c r="Q1114" s="77">
        <f ca="1">SUMIF($W$12:BP1114,$P$11,X1114:BP1114)</f>
        <v>0</v>
      </c>
      <c r="R1114" s="77">
        <f ca="1">SUMIF($W$12:BQ1114,$P$11,Y1114:BQ1114)</f>
        <v>0</v>
      </c>
      <c r="S1114" s="78">
        <f t="shared" ca="1" si="289"/>
        <v>0</v>
      </c>
      <c r="T1114" s="77">
        <f t="shared" ca="1" si="290"/>
        <v>0</v>
      </c>
      <c r="U1114" s="77">
        <f t="shared" ca="1" si="291"/>
        <v>0</v>
      </c>
      <c r="V1114" s="79">
        <f t="shared" ca="1" si="292"/>
        <v>0</v>
      </c>
      <c r="W1114" s="80"/>
      <c r="X1114" s="81">
        <f t="shared" si="293"/>
        <v>0</v>
      </c>
      <c r="Y1114" s="82"/>
      <c r="Z1114" s="80"/>
      <c r="AA1114" s="81">
        <f t="shared" si="294"/>
        <v>0</v>
      </c>
      <c r="AB1114" s="82"/>
      <c r="AC1114" s="80"/>
      <c r="AD1114" s="81">
        <f t="shared" si="295"/>
        <v>0</v>
      </c>
      <c r="AE1114" s="82"/>
      <c r="AF1114" s="80"/>
      <c r="AG1114" s="81">
        <f t="shared" si="296"/>
        <v>0</v>
      </c>
      <c r="AH1114" s="82"/>
      <c r="AI1114" s="80"/>
      <c r="AJ1114" s="81">
        <f t="shared" si="297"/>
        <v>0</v>
      </c>
      <c r="AK1114" s="82"/>
      <c r="AL1114" s="80"/>
      <c r="AM1114" s="81">
        <v>0</v>
      </c>
      <c r="AN1114" s="82"/>
      <c r="AO1114" s="80"/>
      <c r="AP1114" s="81">
        <v>0</v>
      </c>
      <c r="AQ1114" s="82"/>
      <c r="AR1114" s="80"/>
      <c r="AS1114" s="81">
        <f t="shared" si="298"/>
        <v>0</v>
      </c>
      <c r="AT1114" s="82"/>
      <c r="AU1114" s="80"/>
      <c r="AV1114" s="81">
        <f t="shared" si="299"/>
        <v>0</v>
      </c>
      <c r="AW1114" s="82"/>
      <c r="AX1114" s="80"/>
      <c r="AY1114" s="81">
        <f t="shared" si="300"/>
        <v>0</v>
      </c>
      <c r="AZ1114" s="82"/>
      <c r="BA1114" s="80"/>
      <c r="BB1114" s="81">
        <f t="shared" si="301"/>
        <v>0</v>
      </c>
      <c r="BC1114" s="82"/>
      <c r="BD1114" s="80"/>
      <c r="BE1114" s="81">
        <f t="shared" si="302"/>
        <v>0</v>
      </c>
      <c r="BF1114" s="82"/>
      <c r="BG1114" s="80"/>
      <c r="BH1114" s="81">
        <f t="shared" si="303"/>
        <v>0</v>
      </c>
      <c r="BI1114" s="82"/>
      <c r="BJ1114" s="80"/>
      <c r="BK1114" s="81">
        <f t="shared" si="304"/>
        <v>0</v>
      </c>
      <c r="BL1114" s="82"/>
      <c r="BM1114" s="80"/>
      <c r="BN1114" s="81">
        <f t="shared" si="305"/>
        <v>0</v>
      </c>
      <c r="BO1114" s="82"/>
    </row>
    <row r="1115" spans="1:67" ht="32.25" hidden="1" customHeight="1" thickBot="1">
      <c r="A1115" s="71">
        <v>86146</v>
      </c>
      <c r="B1115" s="71" t="s">
        <v>2242</v>
      </c>
      <c r="C1115" s="221" t="str">
        <f ca="1">IF(V1115&gt;0,IF($C$12=B1115,COUNT($C$12:C1114,1),""),"")</f>
        <v/>
      </c>
      <c r="D1115" s="221" t="str">
        <f ca="1">IF(V1115&gt;0,IF($D$12=B1115,COUNT($D$12:D1114,1),""),"")</f>
        <v/>
      </c>
      <c r="E1115" s="221" t="str">
        <f ca="1">IF(V1115&gt;0,IF($E$12=B1115,COUNT($E$12:E1114,1),""),"")</f>
        <v/>
      </c>
      <c r="F1115" s="221" t="str">
        <f ca="1">IF(V1115&gt;0,IF($F$12=B1115,COUNT($F$12:F1114,1),""),"")</f>
        <v/>
      </c>
      <c r="G1115" s="120"/>
      <c r="H1115" s="115">
        <v>240716</v>
      </c>
      <c r="I1115" s="116" t="s">
        <v>1007</v>
      </c>
      <c r="J1115" s="116" t="s">
        <v>153</v>
      </c>
      <c r="K1115" s="324">
        <v>2555183000</v>
      </c>
      <c r="L1115" s="121">
        <v>421310</v>
      </c>
      <c r="M1115" s="117" t="s">
        <v>1244</v>
      </c>
      <c r="N1115" s="117" t="s">
        <v>1243</v>
      </c>
      <c r="O1115" s="324">
        <v>23198000</v>
      </c>
      <c r="P1115" s="77">
        <f ca="1">SUMIF($W$12:BO1115,$P$11,W1115:BO1115)</f>
        <v>0</v>
      </c>
      <c r="Q1115" s="77">
        <f ca="1">SUMIF($W$12:BP1115,$P$11,X1115:BP1115)</f>
        <v>0</v>
      </c>
      <c r="R1115" s="77">
        <f ca="1">SUMIF($W$12:BQ1115,$P$11,Y1115:BQ1115)</f>
        <v>0</v>
      </c>
      <c r="S1115" s="78">
        <f t="shared" ca="1" si="289"/>
        <v>0</v>
      </c>
      <c r="T1115" s="77">
        <f t="shared" ca="1" si="290"/>
        <v>0</v>
      </c>
      <c r="U1115" s="77">
        <f t="shared" ca="1" si="291"/>
        <v>0</v>
      </c>
      <c r="V1115" s="79">
        <f t="shared" ca="1" si="292"/>
        <v>0</v>
      </c>
      <c r="W1115" s="80"/>
      <c r="X1115" s="81">
        <f t="shared" si="293"/>
        <v>0</v>
      </c>
      <c r="Y1115" s="82"/>
      <c r="Z1115" s="80"/>
      <c r="AA1115" s="81">
        <f t="shared" si="294"/>
        <v>0</v>
      </c>
      <c r="AB1115" s="82"/>
      <c r="AC1115" s="80"/>
      <c r="AD1115" s="81">
        <f t="shared" si="295"/>
        <v>0</v>
      </c>
      <c r="AE1115" s="82"/>
      <c r="AF1115" s="80"/>
      <c r="AG1115" s="81">
        <f t="shared" si="296"/>
        <v>0</v>
      </c>
      <c r="AH1115" s="82"/>
      <c r="AI1115" s="80"/>
      <c r="AJ1115" s="81">
        <f t="shared" si="297"/>
        <v>0</v>
      </c>
      <c r="AK1115" s="82"/>
      <c r="AL1115" s="80"/>
      <c r="AM1115" s="81">
        <v>0</v>
      </c>
      <c r="AN1115" s="82"/>
      <c r="AO1115" s="80"/>
      <c r="AP1115" s="81">
        <v>0</v>
      </c>
      <c r="AQ1115" s="82"/>
      <c r="AR1115" s="80"/>
      <c r="AS1115" s="81">
        <f t="shared" si="298"/>
        <v>0</v>
      </c>
      <c r="AT1115" s="82"/>
      <c r="AU1115" s="80"/>
      <c r="AV1115" s="81">
        <f t="shared" si="299"/>
        <v>0</v>
      </c>
      <c r="AW1115" s="82"/>
      <c r="AX1115" s="80"/>
      <c r="AY1115" s="81">
        <f t="shared" si="300"/>
        <v>0</v>
      </c>
      <c r="AZ1115" s="82"/>
      <c r="BA1115" s="80"/>
      <c r="BB1115" s="81">
        <f t="shared" si="301"/>
        <v>0</v>
      </c>
      <c r="BC1115" s="82"/>
      <c r="BD1115" s="80"/>
      <c r="BE1115" s="81">
        <f t="shared" si="302"/>
        <v>0</v>
      </c>
      <c r="BF1115" s="82"/>
      <c r="BG1115" s="80"/>
      <c r="BH1115" s="81">
        <f t="shared" si="303"/>
        <v>0</v>
      </c>
      <c r="BI1115" s="82"/>
      <c r="BJ1115" s="80"/>
      <c r="BK1115" s="81">
        <f t="shared" si="304"/>
        <v>0</v>
      </c>
      <c r="BL1115" s="82"/>
      <c r="BM1115" s="80"/>
      <c r="BN1115" s="81">
        <f t="shared" si="305"/>
        <v>0</v>
      </c>
      <c r="BO1115" s="82"/>
    </row>
    <row r="1116" spans="1:67" ht="32.25" hidden="1" customHeight="1" thickBot="1">
      <c r="A1116" s="71">
        <v>86147</v>
      </c>
      <c r="B1116" s="71" t="s">
        <v>2242</v>
      </c>
      <c r="C1116" s="221" t="str">
        <f ca="1">IF(V1116&gt;0,IF($C$12=B1116,COUNT($C$12:C1115,1),""),"")</f>
        <v/>
      </c>
      <c r="D1116" s="221" t="str">
        <f ca="1">IF(V1116&gt;0,IF($D$12=B1116,COUNT($D$12:D1115,1),""),"")</f>
        <v/>
      </c>
      <c r="E1116" s="221" t="str">
        <f ca="1">IF(V1116&gt;0,IF($E$12=B1116,COUNT($E$12:E1115,1),""),"")</f>
        <v/>
      </c>
      <c r="F1116" s="221" t="str">
        <f ca="1">IF(V1116&gt;0,IF($F$12=B1116,COUNT($F$12:F1115,1),""),"")</f>
        <v/>
      </c>
      <c r="G1116" s="120"/>
      <c r="H1116" s="115">
        <v>240717</v>
      </c>
      <c r="I1116" s="116" t="s">
        <v>1008</v>
      </c>
      <c r="J1116" s="116" t="s">
        <v>153</v>
      </c>
      <c r="K1116" s="324">
        <v>3119701000</v>
      </c>
      <c r="L1116" s="121">
        <v>421310</v>
      </c>
      <c r="M1116" s="117" t="s">
        <v>1244</v>
      </c>
      <c r="N1116" s="117" t="s">
        <v>1243</v>
      </c>
      <c r="O1116" s="324">
        <v>23198000</v>
      </c>
      <c r="P1116" s="77">
        <f ca="1">SUMIF($W$12:BO1116,$P$11,W1116:BO1116)</f>
        <v>0</v>
      </c>
      <c r="Q1116" s="77">
        <f ca="1">SUMIF($W$12:BP1116,$P$11,X1116:BP1116)</f>
        <v>0</v>
      </c>
      <c r="R1116" s="77">
        <f ca="1">SUMIF($W$12:BQ1116,$P$11,Y1116:BQ1116)</f>
        <v>0</v>
      </c>
      <c r="S1116" s="78">
        <f t="shared" ca="1" si="289"/>
        <v>0</v>
      </c>
      <c r="T1116" s="77">
        <f t="shared" ca="1" si="290"/>
        <v>0</v>
      </c>
      <c r="U1116" s="77">
        <f t="shared" ca="1" si="291"/>
        <v>0</v>
      </c>
      <c r="V1116" s="79">
        <f t="shared" ca="1" si="292"/>
        <v>0</v>
      </c>
      <c r="W1116" s="80"/>
      <c r="X1116" s="81">
        <f t="shared" si="293"/>
        <v>0</v>
      </c>
      <c r="Y1116" s="82"/>
      <c r="Z1116" s="80"/>
      <c r="AA1116" s="81">
        <f t="shared" si="294"/>
        <v>0</v>
      </c>
      <c r="AB1116" s="82"/>
      <c r="AC1116" s="80"/>
      <c r="AD1116" s="81">
        <f t="shared" si="295"/>
        <v>0</v>
      </c>
      <c r="AE1116" s="82"/>
      <c r="AF1116" s="80"/>
      <c r="AG1116" s="81">
        <f t="shared" si="296"/>
        <v>0</v>
      </c>
      <c r="AH1116" s="82"/>
      <c r="AI1116" s="80"/>
      <c r="AJ1116" s="81">
        <f t="shared" si="297"/>
        <v>0</v>
      </c>
      <c r="AK1116" s="82"/>
      <c r="AL1116" s="80"/>
      <c r="AM1116" s="81">
        <v>0</v>
      </c>
      <c r="AN1116" s="82"/>
      <c r="AO1116" s="80"/>
      <c r="AP1116" s="81">
        <v>0</v>
      </c>
      <c r="AQ1116" s="82"/>
      <c r="AR1116" s="80"/>
      <c r="AS1116" s="81">
        <f t="shared" si="298"/>
        <v>0</v>
      </c>
      <c r="AT1116" s="82"/>
      <c r="AU1116" s="80"/>
      <c r="AV1116" s="81">
        <f t="shared" si="299"/>
        <v>0</v>
      </c>
      <c r="AW1116" s="82"/>
      <c r="AX1116" s="80"/>
      <c r="AY1116" s="81">
        <f t="shared" si="300"/>
        <v>0</v>
      </c>
      <c r="AZ1116" s="82"/>
      <c r="BA1116" s="80"/>
      <c r="BB1116" s="81">
        <f t="shared" si="301"/>
        <v>0</v>
      </c>
      <c r="BC1116" s="82"/>
      <c r="BD1116" s="80"/>
      <c r="BE1116" s="81">
        <f t="shared" si="302"/>
        <v>0</v>
      </c>
      <c r="BF1116" s="82"/>
      <c r="BG1116" s="80"/>
      <c r="BH1116" s="81">
        <f t="shared" si="303"/>
        <v>0</v>
      </c>
      <c r="BI1116" s="82"/>
      <c r="BJ1116" s="80"/>
      <c r="BK1116" s="81">
        <f t="shared" si="304"/>
        <v>0</v>
      </c>
      <c r="BL1116" s="82"/>
      <c r="BM1116" s="80"/>
      <c r="BN1116" s="81">
        <f t="shared" si="305"/>
        <v>0</v>
      </c>
      <c r="BO1116" s="82"/>
    </row>
    <row r="1117" spans="1:67" ht="32.25" hidden="1" customHeight="1" thickBot="1">
      <c r="A1117" s="71">
        <v>86148</v>
      </c>
      <c r="B1117" s="71" t="s">
        <v>2242</v>
      </c>
      <c r="C1117" s="221" t="str">
        <f ca="1">IF(V1117&gt;0,IF($C$12=B1117,COUNT($C$12:C1116,1),""),"")</f>
        <v/>
      </c>
      <c r="D1117" s="221" t="str">
        <f ca="1">IF(V1117&gt;0,IF($D$12=B1117,COUNT($D$12:D1116,1),""),"")</f>
        <v/>
      </c>
      <c r="E1117" s="221" t="str">
        <f ca="1">IF(V1117&gt;0,IF($E$12=B1117,COUNT($E$12:E1116,1),""),"")</f>
        <v/>
      </c>
      <c r="F1117" s="221" t="str">
        <f ca="1">IF(V1117&gt;0,IF($F$12=B1117,COUNT($F$12:F1116,1),""),"")</f>
        <v/>
      </c>
      <c r="G1117" s="120"/>
      <c r="H1117" s="115">
        <v>240718</v>
      </c>
      <c r="I1117" s="116" t="s">
        <v>1009</v>
      </c>
      <c r="J1117" s="116" t="s">
        <v>153</v>
      </c>
      <c r="K1117" s="324">
        <v>3119701000</v>
      </c>
      <c r="L1117" s="121">
        <v>421310</v>
      </c>
      <c r="M1117" s="117" t="s">
        <v>1244</v>
      </c>
      <c r="N1117" s="117" t="s">
        <v>1243</v>
      </c>
      <c r="O1117" s="324">
        <v>23198000</v>
      </c>
      <c r="P1117" s="77">
        <f ca="1">SUMIF($W$12:BO1117,$P$11,W1117:BO1117)</f>
        <v>0</v>
      </c>
      <c r="Q1117" s="77">
        <f ca="1">SUMIF($W$12:BP1117,$P$11,X1117:BP1117)</f>
        <v>0</v>
      </c>
      <c r="R1117" s="77">
        <f ca="1">SUMIF($W$12:BQ1117,$P$11,Y1117:BQ1117)</f>
        <v>0</v>
      </c>
      <c r="S1117" s="78">
        <f t="shared" ca="1" si="289"/>
        <v>0</v>
      </c>
      <c r="T1117" s="77">
        <f t="shared" ca="1" si="290"/>
        <v>0</v>
      </c>
      <c r="U1117" s="77">
        <f t="shared" ca="1" si="291"/>
        <v>0</v>
      </c>
      <c r="V1117" s="79">
        <f t="shared" ca="1" si="292"/>
        <v>0</v>
      </c>
      <c r="W1117" s="80"/>
      <c r="X1117" s="81">
        <f t="shared" si="293"/>
        <v>0</v>
      </c>
      <c r="Y1117" s="82"/>
      <c r="Z1117" s="80"/>
      <c r="AA1117" s="81">
        <f t="shared" si="294"/>
        <v>0</v>
      </c>
      <c r="AB1117" s="82"/>
      <c r="AC1117" s="80"/>
      <c r="AD1117" s="81">
        <f t="shared" si="295"/>
        <v>0</v>
      </c>
      <c r="AE1117" s="82"/>
      <c r="AF1117" s="80"/>
      <c r="AG1117" s="81">
        <f t="shared" si="296"/>
        <v>0</v>
      </c>
      <c r="AH1117" s="82"/>
      <c r="AI1117" s="80"/>
      <c r="AJ1117" s="81">
        <f t="shared" si="297"/>
        <v>0</v>
      </c>
      <c r="AK1117" s="82"/>
      <c r="AL1117" s="80"/>
      <c r="AM1117" s="81">
        <v>0</v>
      </c>
      <c r="AN1117" s="82"/>
      <c r="AO1117" s="80"/>
      <c r="AP1117" s="81">
        <v>0</v>
      </c>
      <c r="AQ1117" s="82"/>
      <c r="AR1117" s="80"/>
      <c r="AS1117" s="81">
        <f t="shared" si="298"/>
        <v>0</v>
      </c>
      <c r="AT1117" s="82"/>
      <c r="AU1117" s="80"/>
      <c r="AV1117" s="81">
        <f t="shared" si="299"/>
        <v>0</v>
      </c>
      <c r="AW1117" s="82"/>
      <c r="AX1117" s="80"/>
      <c r="AY1117" s="81">
        <f t="shared" si="300"/>
        <v>0</v>
      </c>
      <c r="AZ1117" s="82"/>
      <c r="BA1117" s="80"/>
      <c r="BB1117" s="81">
        <f t="shared" si="301"/>
        <v>0</v>
      </c>
      <c r="BC1117" s="82"/>
      <c r="BD1117" s="80"/>
      <c r="BE1117" s="81">
        <f t="shared" si="302"/>
        <v>0</v>
      </c>
      <c r="BF1117" s="82"/>
      <c r="BG1117" s="80"/>
      <c r="BH1117" s="81">
        <f t="shared" si="303"/>
        <v>0</v>
      </c>
      <c r="BI1117" s="82"/>
      <c r="BJ1117" s="80"/>
      <c r="BK1117" s="81">
        <f t="shared" si="304"/>
        <v>0</v>
      </c>
      <c r="BL1117" s="82"/>
      <c r="BM1117" s="80"/>
      <c r="BN1117" s="81">
        <f t="shared" si="305"/>
        <v>0</v>
      </c>
      <c r="BO1117" s="82"/>
    </row>
    <row r="1118" spans="1:67" ht="32.25" hidden="1" customHeight="1" thickBot="1">
      <c r="A1118" s="71">
        <v>86149</v>
      </c>
      <c r="B1118" s="71" t="s">
        <v>2242</v>
      </c>
      <c r="C1118" s="221" t="str">
        <f ca="1">IF(V1118&gt;0,IF($C$12=B1118,COUNT($C$12:C1117,1),""),"")</f>
        <v/>
      </c>
      <c r="D1118" s="221" t="str">
        <f ca="1">IF(V1118&gt;0,IF($D$12=B1118,COUNT($D$12:D1117,1),""),"")</f>
        <v/>
      </c>
      <c r="E1118" s="221" t="str">
        <f ca="1">IF(V1118&gt;0,IF($E$12=B1118,COUNT($E$12:E1117,1),""),"")</f>
        <v/>
      </c>
      <c r="F1118" s="221" t="str">
        <f ca="1">IF(V1118&gt;0,IF($F$12=B1118,COUNT($F$12:F1117,1),""),"")</f>
        <v/>
      </c>
      <c r="G1118" s="120"/>
      <c r="H1118" s="115">
        <v>240719</v>
      </c>
      <c r="I1118" s="116" t="s">
        <v>1010</v>
      </c>
      <c r="J1118" s="116" t="s">
        <v>153</v>
      </c>
      <c r="K1118" s="324">
        <v>3416815000</v>
      </c>
      <c r="L1118" s="121">
        <v>421310</v>
      </c>
      <c r="M1118" s="117" t="s">
        <v>1244</v>
      </c>
      <c r="N1118" s="117" t="s">
        <v>1243</v>
      </c>
      <c r="O1118" s="324">
        <v>23198000</v>
      </c>
      <c r="P1118" s="77">
        <f ca="1">SUMIF($W$12:BO1118,$P$11,W1118:BO1118)</f>
        <v>0</v>
      </c>
      <c r="Q1118" s="77">
        <f ca="1">SUMIF($W$12:BP1118,$P$11,X1118:BP1118)</f>
        <v>0</v>
      </c>
      <c r="R1118" s="77">
        <f ca="1">SUMIF($W$12:BQ1118,$P$11,Y1118:BQ1118)</f>
        <v>0</v>
      </c>
      <c r="S1118" s="78">
        <f t="shared" ca="1" si="289"/>
        <v>0</v>
      </c>
      <c r="T1118" s="77">
        <f t="shared" ca="1" si="290"/>
        <v>0</v>
      </c>
      <c r="U1118" s="77">
        <f t="shared" ca="1" si="291"/>
        <v>0</v>
      </c>
      <c r="V1118" s="79">
        <f t="shared" ca="1" si="292"/>
        <v>0</v>
      </c>
      <c r="W1118" s="80"/>
      <c r="X1118" s="81">
        <f t="shared" si="293"/>
        <v>0</v>
      </c>
      <c r="Y1118" s="82"/>
      <c r="Z1118" s="80"/>
      <c r="AA1118" s="81">
        <f t="shared" si="294"/>
        <v>0</v>
      </c>
      <c r="AB1118" s="82"/>
      <c r="AC1118" s="80"/>
      <c r="AD1118" s="81">
        <f t="shared" si="295"/>
        <v>0</v>
      </c>
      <c r="AE1118" s="82"/>
      <c r="AF1118" s="80"/>
      <c r="AG1118" s="81">
        <f t="shared" si="296"/>
        <v>0</v>
      </c>
      <c r="AH1118" s="82"/>
      <c r="AI1118" s="80"/>
      <c r="AJ1118" s="81">
        <f t="shared" si="297"/>
        <v>0</v>
      </c>
      <c r="AK1118" s="82"/>
      <c r="AL1118" s="80"/>
      <c r="AM1118" s="81">
        <v>0</v>
      </c>
      <c r="AN1118" s="82"/>
      <c r="AO1118" s="80"/>
      <c r="AP1118" s="81">
        <v>0</v>
      </c>
      <c r="AQ1118" s="82"/>
      <c r="AR1118" s="80"/>
      <c r="AS1118" s="81">
        <f t="shared" si="298"/>
        <v>0</v>
      </c>
      <c r="AT1118" s="82"/>
      <c r="AU1118" s="80"/>
      <c r="AV1118" s="81">
        <f t="shared" si="299"/>
        <v>0</v>
      </c>
      <c r="AW1118" s="82"/>
      <c r="AX1118" s="80"/>
      <c r="AY1118" s="81">
        <f t="shared" si="300"/>
        <v>0</v>
      </c>
      <c r="AZ1118" s="82"/>
      <c r="BA1118" s="80"/>
      <c r="BB1118" s="81">
        <f t="shared" si="301"/>
        <v>0</v>
      </c>
      <c r="BC1118" s="82"/>
      <c r="BD1118" s="80"/>
      <c r="BE1118" s="81">
        <f t="shared" si="302"/>
        <v>0</v>
      </c>
      <c r="BF1118" s="82"/>
      <c r="BG1118" s="80"/>
      <c r="BH1118" s="81">
        <f t="shared" si="303"/>
        <v>0</v>
      </c>
      <c r="BI1118" s="82"/>
      <c r="BJ1118" s="80"/>
      <c r="BK1118" s="81">
        <f t="shared" si="304"/>
        <v>0</v>
      </c>
      <c r="BL1118" s="82"/>
      <c r="BM1118" s="80"/>
      <c r="BN1118" s="81">
        <f t="shared" si="305"/>
        <v>0</v>
      </c>
      <c r="BO1118" s="82"/>
    </row>
    <row r="1119" spans="1:67" ht="32.25" hidden="1" customHeight="1" thickBot="1">
      <c r="A1119" s="71">
        <v>86150</v>
      </c>
      <c r="B1119" s="71" t="s">
        <v>2242</v>
      </c>
      <c r="C1119" s="221" t="str">
        <f ca="1">IF(V1119&gt;0,IF($C$12=B1119,COUNT($C$12:C1118,1),""),"")</f>
        <v/>
      </c>
      <c r="D1119" s="221" t="str">
        <f ca="1">IF(V1119&gt;0,IF($D$12=B1119,COUNT($D$12:D1118,1),""),"")</f>
        <v/>
      </c>
      <c r="E1119" s="221" t="str">
        <f ca="1">IF(V1119&gt;0,IF($E$12=B1119,COUNT($E$12:E1118,1),""),"")</f>
        <v/>
      </c>
      <c r="F1119" s="221" t="str">
        <f ca="1">IF(V1119&gt;0,IF($F$12=B1119,COUNT($F$12:F1118,1),""),"")</f>
        <v/>
      </c>
      <c r="G1119" s="120"/>
      <c r="H1119" s="115">
        <v>240720</v>
      </c>
      <c r="I1119" s="116" t="s">
        <v>1011</v>
      </c>
      <c r="J1119" s="116" t="s">
        <v>153</v>
      </c>
      <c r="K1119" s="324">
        <v>3416815000</v>
      </c>
      <c r="L1119" s="121">
        <v>421310</v>
      </c>
      <c r="M1119" s="117" t="s">
        <v>1244</v>
      </c>
      <c r="N1119" s="117" t="s">
        <v>1243</v>
      </c>
      <c r="O1119" s="324">
        <v>23198000</v>
      </c>
      <c r="P1119" s="77">
        <f ca="1">SUMIF($W$12:BO1119,$P$11,W1119:BO1119)</f>
        <v>0</v>
      </c>
      <c r="Q1119" s="77">
        <f ca="1">SUMIF($W$12:BP1119,$P$11,X1119:BP1119)</f>
        <v>0</v>
      </c>
      <c r="R1119" s="77">
        <f ca="1">SUMIF($W$12:BQ1119,$P$11,Y1119:BQ1119)</f>
        <v>0</v>
      </c>
      <c r="S1119" s="78">
        <f t="shared" ca="1" si="289"/>
        <v>0</v>
      </c>
      <c r="T1119" s="77">
        <f t="shared" ca="1" si="290"/>
        <v>0</v>
      </c>
      <c r="U1119" s="77">
        <f t="shared" ca="1" si="291"/>
        <v>0</v>
      </c>
      <c r="V1119" s="79">
        <f t="shared" ca="1" si="292"/>
        <v>0</v>
      </c>
      <c r="W1119" s="80"/>
      <c r="X1119" s="81">
        <f t="shared" si="293"/>
        <v>0</v>
      </c>
      <c r="Y1119" s="82"/>
      <c r="Z1119" s="80"/>
      <c r="AA1119" s="81">
        <f t="shared" si="294"/>
        <v>0</v>
      </c>
      <c r="AB1119" s="82"/>
      <c r="AC1119" s="80"/>
      <c r="AD1119" s="81">
        <f t="shared" si="295"/>
        <v>0</v>
      </c>
      <c r="AE1119" s="82"/>
      <c r="AF1119" s="80"/>
      <c r="AG1119" s="81">
        <f t="shared" si="296"/>
        <v>0</v>
      </c>
      <c r="AH1119" s="82"/>
      <c r="AI1119" s="80"/>
      <c r="AJ1119" s="81">
        <f t="shared" si="297"/>
        <v>0</v>
      </c>
      <c r="AK1119" s="82"/>
      <c r="AL1119" s="80"/>
      <c r="AM1119" s="81">
        <v>0</v>
      </c>
      <c r="AN1119" s="82"/>
      <c r="AO1119" s="80"/>
      <c r="AP1119" s="81">
        <v>0</v>
      </c>
      <c r="AQ1119" s="82"/>
      <c r="AR1119" s="80"/>
      <c r="AS1119" s="81">
        <f t="shared" si="298"/>
        <v>0</v>
      </c>
      <c r="AT1119" s="82"/>
      <c r="AU1119" s="80"/>
      <c r="AV1119" s="81">
        <f t="shared" si="299"/>
        <v>0</v>
      </c>
      <c r="AW1119" s="82"/>
      <c r="AX1119" s="80"/>
      <c r="AY1119" s="81">
        <f t="shared" si="300"/>
        <v>0</v>
      </c>
      <c r="AZ1119" s="82"/>
      <c r="BA1119" s="80"/>
      <c r="BB1119" s="81">
        <f t="shared" si="301"/>
        <v>0</v>
      </c>
      <c r="BC1119" s="82"/>
      <c r="BD1119" s="80"/>
      <c r="BE1119" s="81">
        <f t="shared" si="302"/>
        <v>0</v>
      </c>
      <c r="BF1119" s="82"/>
      <c r="BG1119" s="80"/>
      <c r="BH1119" s="81">
        <f t="shared" si="303"/>
        <v>0</v>
      </c>
      <c r="BI1119" s="82"/>
      <c r="BJ1119" s="80"/>
      <c r="BK1119" s="81">
        <f t="shared" si="304"/>
        <v>0</v>
      </c>
      <c r="BL1119" s="82"/>
      <c r="BM1119" s="80"/>
      <c r="BN1119" s="81">
        <f t="shared" si="305"/>
        <v>0</v>
      </c>
      <c r="BO1119" s="82"/>
    </row>
    <row r="1120" spans="1:67" ht="32.25" hidden="1" customHeight="1" thickBot="1">
      <c r="A1120" s="71">
        <v>86151</v>
      </c>
      <c r="B1120" s="71" t="s">
        <v>2242</v>
      </c>
      <c r="C1120" s="221" t="str">
        <f ca="1">IF(V1120&gt;0,IF($C$12=B1120,COUNT($C$12:C1119,1),""),"")</f>
        <v/>
      </c>
      <c r="D1120" s="221" t="str">
        <f ca="1">IF(V1120&gt;0,IF($D$12=B1120,COUNT($D$12:D1119,1),""),"")</f>
        <v/>
      </c>
      <c r="E1120" s="221" t="str">
        <f ca="1">IF(V1120&gt;0,IF($E$12=B1120,COUNT($E$12:E1119,1),""),"")</f>
        <v/>
      </c>
      <c r="F1120" s="221" t="str">
        <f ca="1">IF(V1120&gt;0,IF($F$12=B1120,COUNT($F$12:F1119,1),""),"")</f>
        <v/>
      </c>
      <c r="G1120" s="120"/>
      <c r="H1120" s="115">
        <v>240721</v>
      </c>
      <c r="I1120" s="116" t="s">
        <v>1012</v>
      </c>
      <c r="J1120" s="116" t="s">
        <v>153</v>
      </c>
      <c r="K1120" s="324">
        <v>267402000</v>
      </c>
      <c r="L1120" s="121">
        <v>421310</v>
      </c>
      <c r="M1120" s="117" t="s">
        <v>1244</v>
      </c>
      <c r="N1120" s="117" t="s">
        <v>1243</v>
      </c>
      <c r="O1120" s="324">
        <v>23198000</v>
      </c>
      <c r="P1120" s="77">
        <f ca="1">SUMIF($W$12:BO1120,$P$11,W1120:BO1120)</f>
        <v>0</v>
      </c>
      <c r="Q1120" s="77">
        <f ca="1">SUMIF($W$12:BP1120,$P$11,X1120:BP1120)</f>
        <v>0</v>
      </c>
      <c r="R1120" s="77">
        <f ca="1">SUMIF($W$12:BQ1120,$P$11,Y1120:BQ1120)</f>
        <v>0</v>
      </c>
      <c r="S1120" s="78">
        <f t="shared" ca="1" si="289"/>
        <v>0</v>
      </c>
      <c r="T1120" s="77">
        <f t="shared" ca="1" si="290"/>
        <v>0</v>
      </c>
      <c r="U1120" s="77">
        <f t="shared" ca="1" si="291"/>
        <v>0</v>
      </c>
      <c r="V1120" s="79">
        <f t="shared" ca="1" si="292"/>
        <v>0</v>
      </c>
      <c r="W1120" s="80"/>
      <c r="X1120" s="81">
        <f t="shared" si="293"/>
        <v>0</v>
      </c>
      <c r="Y1120" s="82"/>
      <c r="Z1120" s="80"/>
      <c r="AA1120" s="81">
        <f t="shared" si="294"/>
        <v>0</v>
      </c>
      <c r="AB1120" s="82"/>
      <c r="AC1120" s="80"/>
      <c r="AD1120" s="81">
        <f t="shared" si="295"/>
        <v>0</v>
      </c>
      <c r="AE1120" s="82"/>
      <c r="AF1120" s="80"/>
      <c r="AG1120" s="81">
        <f t="shared" si="296"/>
        <v>0</v>
      </c>
      <c r="AH1120" s="82"/>
      <c r="AI1120" s="80"/>
      <c r="AJ1120" s="81">
        <f t="shared" si="297"/>
        <v>0</v>
      </c>
      <c r="AK1120" s="82"/>
      <c r="AL1120" s="80"/>
      <c r="AM1120" s="81">
        <v>0</v>
      </c>
      <c r="AN1120" s="82"/>
      <c r="AO1120" s="80"/>
      <c r="AP1120" s="81">
        <v>0</v>
      </c>
      <c r="AQ1120" s="82"/>
      <c r="AR1120" s="80"/>
      <c r="AS1120" s="81">
        <f t="shared" si="298"/>
        <v>0</v>
      </c>
      <c r="AT1120" s="82"/>
      <c r="AU1120" s="80"/>
      <c r="AV1120" s="81">
        <f t="shared" si="299"/>
        <v>0</v>
      </c>
      <c r="AW1120" s="82"/>
      <c r="AX1120" s="80"/>
      <c r="AY1120" s="81">
        <f t="shared" si="300"/>
        <v>0</v>
      </c>
      <c r="AZ1120" s="82"/>
      <c r="BA1120" s="80"/>
      <c r="BB1120" s="81">
        <f t="shared" si="301"/>
        <v>0</v>
      </c>
      <c r="BC1120" s="82"/>
      <c r="BD1120" s="80"/>
      <c r="BE1120" s="81">
        <f t="shared" si="302"/>
        <v>0</v>
      </c>
      <c r="BF1120" s="82"/>
      <c r="BG1120" s="80"/>
      <c r="BH1120" s="81">
        <f t="shared" si="303"/>
        <v>0</v>
      </c>
      <c r="BI1120" s="82"/>
      <c r="BJ1120" s="80"/>
      <c r="BK1120" s="81">
        <f t="shared" si="304"/>
        <v>0</v>
      </c>
      <c r="BL1120" s="82"/>
      <c r="BM1120" s="80"/>
      <c r="BN1120" s="81">
        <f t="shared" si="305"/>
        <v>0</v>
      </c>
      <c r="BO1120" s="82"/>
    </row>
    <row r="1121" spans="1:67" ht="32.25" hidden="1" customHeight="1" thickBot="1">
      <c r="A1121" s="71">
        <v>86152</v>
      </c>
      <c r="B1121" s="71" t="s">
        <v>2242</v>
      </c>
      <c r="C1121" s="221" t="str">
        <f ca="1">IF(V1121&gt;0,IF($C$12=B1121,COUNT($C$12:C1120,1),""),"")</f>
        <v/>
      </c>
      <c r="D1121" s="221" t="str">
        <f ca="1">IF(V1121&gt;0,IF($D$12=B1121,COUNT($D$12:D1120,1),""),"")</f>
        <v/>
      </c>
      <c r="E1121" s="221" t="str">
        <f ca="1">IF(V1121&gt;0,IF($E$12=B1121,COUNT($E$12:E1120,1),""),"")</f>
        <v/>
      </c>
      <c r="F1121" s="221" t="str">
        <f ca="1">IF(V1121&gt;0,IF($F$12=B1121,COUNT($F$12:F1120,1),""),"")</f>
        <v/>
      </c>
      <c r="G1121" s="120"/>
      <c r="H1121" s="115">
        <v>240722</v>
      </c>
      <c r="I1121" s="116" t="s">
        <v>1013</v>
      </c>
      <c r="J1121" s="116" t="s">
        <v>153</v>
      </c>
      <c r="K1121" s="324">
        <v>311970000</v>
      </c>
      <c r="L1121" s="121">
        <v>421310</v>
      </c>
      <c r="M1121" s="117" t="s">
        <v>1244</v>
      </c>
      <c r="N1121" s="117" t="s">
        <v>1243</v>
      </c>
      <c r="O1121" s="324">
        <v>23198000</v>
      </c>
      <c r="P1121" s="77">
        <f ca="1">SUMIF($W$12:BO1121,$P$11,W1121:BO1121)</f>
        <v>0</v>
      </c>
      <c r="Q1121" s="77">
        <f ca="1">SUMIF($W$12:BP1121,$P$11,X1121:BP1121)</f>
        <v>0</v>
      </c>
      <c r="R1121" s="77">
        <f ca="1">SUMIF($W$12:BQ1121,$P$11,Y1121:BQ1121)</f>
        <v>0</v>
      </c>
      <c r="S1121" s="78">
        <f t="shared" ref="S1121:S1183" ca="1" si="306">P1121*K1121</f>
        <v>0</v>
      </c>
      <c r="T1121" s="77">
        <f t="shared" ref="T1121:T1183" ca="1" si="307">Q1121*O1121</f>
        <v>0</v>
      </c>
      <c r="U1121" s="77">
        <f t="shared" ref="U1121:U1183" ca="1" si="308">R1121*O1121*0.6</f>
        <v>0</v>
      </c>
      <c r="V1121" s="79">
        <f t="shared" ref="V1121:V1183" ca="1" si="309">SUM(S1121:U1121)</f>
        <v>0</v>
      </c>
      <c r="W1121" s="80"/>
      <c r="X1121" s="81">
        <f t="shared" si="293"/>
        <v>0</v>
      </c>
      <c r="Y1121" s="82"/>
      <c r="Z1121" s="80"/>
      <c r="AA1121" s="81">
        <f t="shared" si="294"/>
        <v>0</v>
      </c>
      <c r="AB1121" s="82"/>
      <c r="AC1121" s="80"/>
      <c r="AD1121" s="81">
        <f t="shared" si="295"/>
        <v>0</v>
      </c>
      <c r="AE1121" s="82"/>
      <c r="AF1121" s="80"/>
      <c r="AG1121" s="81">
        <f t="shared" si="296"/>
        <v>0</v>
      </c>
      <c r="AH1121" s="82"/>
      <c r="AI1121" s="80"/>
      <c r="AJ1121" s="81">
        <f t="shared" si="297"/>
        <v>0</v>
      </c>
      <c r="AK1121" s="82"/>
      <c r="AL1121" s="80"/>
      <c r="AM1121" s="81">
        <v>0</v>
      </c>
      <c r="AN1121" s="82"/>
      <c r="AO1121" s="80"/>
      <c r="AP1121" s="81">
        <v>0</v>
      </c>
      <c r="AQ1121" s="82"/>
      <c r="AR1121" s="80"/>
      <c r="AS1121" s="81">
        <f t="shared" si="298"/>
        <v>0</v>
      </c>
      <c r="AT1121" s="82"/>
      <c r="AU1121" s="80"/>
      <c r="AV1121" s="81">
        <f t="shared" si="299"/>
        <v>0</v>
      </c>
      <c r="AW1121" s="82"/>
      <c r="AX1121" s="80"/>
      <c r="AY1121" s="81">
        <f t="shared" si="300"/>
        <v>0</v>
      </c>
      <c r="AZ1121" s="82"/>
      <c r="BA1121" s="80"/>
      <c r="BB1121" s="81">
        <f t="shared" si="301"/>
        <v>0</v>
      </c>
      <c r="BC1121" s="82"/>
      <c r="BD1121" s="80"/>
      <c r="BE1121" s="81">
        <f t="shared" si="302"/>
        <v>0</v>
      </c>
      <c r="BF1121" s="82"/>
      <c r="BG1121" s="80"/>
      <c r="BH1121" s="81">
        <f t="shared" si="303"/>
        <v>0</v>
      </c>
      <c r="BI1121" s="82"/>
      <c r="BJ1121" s="80"/>
      <c r="BK1121" s="81">
        <f t="shared" si="304"/>
        <v>0</v>
      </c>
      <c r="BL1121" s="82"/>
      <c r="BM1121" s="80"/>
      <c r="BN1121" s="81">
        <f t="shared" si="305"/>
        <v>0</v>
      </c>
      <c r="BO1121" s="82"/>
    </row>
    <row r="1122" spans="1:67" ht="32.25" hidden="1" customHeight="1" thickBot="1">
      <c r="A1122" s="71">
        <v>86153</v>
      </c>
      <c r="B1122" s="71" t="s">
        <v>2242</v>
      </c>
      <c r="C1122" s="221" t="str">
        <f ca="1">IF(V1122&gt;0,IF($C$12=B1122,COUNT($C$12:C1121,1),""),"")</f>
        <v/>
      </c>
      <c r="D1122" s="221" t="str">
        <f ca="1">IF(V1122&gt;0,IF($D$12=B1122,COUNT($D$12:D1121,1),""),"")</f>
        <v/>
      </c>
      <c r="E1122" s="221" t="str">
        <f ca="1">IF(V1122&gt;0,IF($E$12=B1122,COUNT($E$12:E1121,1),""),"")</f>
        <v/>
      </c>
      <c r="F1122" s="221" t="str">
        <f ca="1">IF(V1122&gt;0,IF($F$12=B1122,COUNT($F$12:F1121,1),""),"")</f>
        <v/>
      </c>
      <c r="G1122" s="120"/>
      <c r="H1122" s="115">
        <v>240901</v>
      </c>
      <c r="I1122" s="116" t="s">
        <v>1014</v>
      </c>
      <c r="J1122" s="116" t="s">
        <v>153</v>
      </c>
      <c r="K1122" s="324">
        <v>1215468000</v>
      </c>
      <c r="L1122" s="121">
        <v>421311</v>
      </c>
      <c r="M1122" s="117" t="s">
        <v>1245</v>
      </c>
      <c r="N1122" s="117" t="s">
        <v>1243</v>
      </c>
      <c r="O1122" s="324">
        <v>19292000</v>
      </c>
      <c r="P1122" s="77">
        <f ca="1">SUMIF($W$12:BO1122,$P$11,W1122:BO1122)</f>
        <v>0</v>
      </c>
      <c r="Q1122" s="77">
        <f ca="1">SUMIF($W$12:BP1122,$P$11,X1122:BP1122)</f>
        <v>0</v>
      </c>
      <c r="R1122" s="77">
        <f ca="1">SUMIF($W$12:BQ1122,$P$11,Y1122:BQ1122)</f>
        <v>0</v>
      </c>
      <c r="S1122" s="78">
        <f t="shared" ca="1" si="306"/>
        <v>0</v>
      </c>
      <c r="T1122" s="77">
        <f t="shared" ca="1" si="307"/>
        <v>0</v>
      </c>
      <c r="U1122" s="77">
        <f t="shared" ca="1" si="308"/>
        <v>0</v>
      </c>
      <c r="V1122" s="79">
        <f t="shared" ca="1" si="309"/>
        <v>0</v>
      </c>
      <c r="W1122" s="80"/>
      <c r="X1122" s="81">
        <f t="shared" si="293"/>
        <v>0</v>
      </c>
      <c r="Y1122" s="82"/>
      <c r="Z1122" s="80"/>
      <c r="AA1122" s="81">
        <f t="shared" si="294"/>
        <v>0</v>
      </c>
      <c r="AB1122" s="82"/>
      <c r="AC1122" s="80"/>
      <c r="AD1122" s="81">
        <f t="shared" si="295"/>
        <v>0</v>
      </c>
      <c r="AE1122" s="82"/>
      <c r="AF1122" s="80"/>
      <c r="AG1122" s="81">
        <f t="shared" si="296"/>
        <v>0</v>
      </c>
      <c r="AH1122" s="82"/>
      <c r="AI1122" s="80"/>
      <c r="AJ1122" s="81">
        <f t="shared" si="297"/>
        <v>0</v>
      </c>
      <c r="AK1122" s="82"/>
      <c r="AL1122" s="80"/>
      <c r="AM1122" s="81">
        <v>0</v>
      </c>
      <c r="AN1122" s="82"/>
      <c r="AO1122" s="80"/>
      <c r="AP1122" s="81">
        <v>0</v>
      </c>
      <c r="AQ1122" s="82"/>
      <c r="AR1122" s="80"/>
      <c r="AS1122" s="81">
        <f t="shared" si="298"/>
        <v>0</v>
      </c>
      <c r="AT1122" s="82"/>
      <c r="AU1122" s="80"/>
      <c r="AV1122" s="81">
        <f t="shared" si="299"/>
        <v>0</v>
      </c>
      <c r="AW1122" s="82"/>
      <c r="AX1122" s="80"/>
      <c r="AY1122" s="81">
        <f t="shared" si="300"/>
        <v>0</v>
      </c>
      <c r="AZ1122" s="82"/>
      <c r="BA1122" s="80"/>
      <c r="BB1122" s="81">
        <f t="shared" si="301"/>
        <v>0</v>
      </c>
      <c r="BC1122" s="82"/>
      <c r="BD1122" s="80"/>
      <c r="BE1122" s="81">
        <f t="shared" si="302"/>
        <v>0</v>
      </c>
      <c r="BF1122" s="82"/>
      <c r="BG1122" s="80"/>
      <c r="BH1122" s="81">
        <f t="shared" si="303"/>
        <v>0</v>
      </c>
      <c r="BI1122" s="82"/>
      <c r="BJ1122" s="80"/>
      <c r="BK1122" s="81">
        <f t="shared" si="304"/>
        <v>0</v>
      </c>
      <c r="BL1122" s="82"/>
      <c r="BM1122" s="80"/>
      <c r="BN1122" s="81">
        <f t="shared" si="305"/>
        <v>0</v>
      </c>
      <c r="BO1122" s="82"/>
    </row>
    <row r="1123" spans="1:67" ht="32.25" hidden="1" customHeight="1" thickBot="1">
      <c r="A1123" s="71">
        <v>86154</v>
      </c>
      <c r="B1123" s="71" t="s">
        <v>2242</v>
      </c>
      <c r="C1123" s="221" t="str">
        <f ca="1">IF(V1123&gt;0,IF($C$12=B1123,COUNT($C$12:C1122,1),""),"")</f>
        <v/>
      </c>
      <c r="D1123" s="221" t="str">
        <f ca="1">IF(V1123&gt;0,IF($D$12=B1123,COUNT($D$12:D1122,1),""),"")</f>
        <v/>
      </c>
      <c r="E1123" s="221" t="str">
        <f ca="1">IF(V1123&gt;0,IF($E$12=B1123,COUNT($E$12:E1122,1),""),"")</f>
        <v/>
      </c>
      <c r="F1123" s="221" t="str">
        <f ca="1">IF(V1123&gt;0,IF($F$12=B1123,COUNT($F$12:F1122,1),""),"")</f>
        <v/>
      </c>
      <c r="G1123" s="120"/>
      <c r="H1123" s="115">
        <v>240902</v>
      </c>
      <c r="I1123" s="116" t="s">
        <v>1015</v>
      </c>
      <c r="J1123" s="116" t="s">
        <v>153</v>
      </c>
      <c r="K1123" s="324">
        <v>1282994000</v>
      </c>
      <c r="L1123" s="121">
        <v>421311</v>
      </c>
      <c r="M1123" s="117" t="s">
        <v>1245</v>
      </c>
      <c r="N1123" s="117" t="s">
        <v>1243</v>
      </c>
      <c r="O1123" s="324">
        <v>19292000</v>
      </c>
      <c r="P1123" s="77">
        <f ca="1">SUMIF($W$12:BO1123,$P$11,W1123:BO1123)</f>
        <v>0</v>
      </c>
      <c r="Q1123" s="77">
        <f ca="1">SUMIF($W$12:BP1123,$P$11,X1123:BP1123)</f>
        <v>0</v>
      </c>
      <c r="R1123" s="77">
        <f ca="1">SUMIF($W$12:BQ1123,$P$11,Y1123:BQ1123)</f>
        <v>0</v>
      </c>
      <c r="S1123" s="78">
        <f t="shared" ca="1" si="306"/>
        <v>0</v>
      </c>
      <c r="T1123" s="77">
        <f t="shared" ca="1" si="307"/>
        <v>0</v>
      </c>
      <c r="U1123" s="77">
        <f t="shared" ca="1" si="308"/>
        <v>0</v>
      </c>
      <c r="V1123" s="79">
        <f t="shared" ca="1" si="309"/>
        <v>0</v>
      </c>
      <c r="W1123" s="80"/>
      <c r="X1123" s="81">
        <f t="shared" si="293"/>
        <v>0</v>
      </c>
      <c r="Y1123" s="82"/>
      <c r="Z1123" s="80"/>
      <c r="AA1123" s="81">
        <f t="shared" si="294"/>
        <v>0</v>
      </c>
      <c r="AB1123" s="82"/>
      <c r="AC1123" s="80"/>
      <c r="AD1123" s="81">
        <f t="shared" si="295"/>
        <v>0</v>
      </c>
      <c r="AE1123" s="82"/>
      <c r="AF1123" s="80"/>
      <c r="AG1123" s="81">
        <f t="shared" si="296"/>
        <v>0</v>
      </c>
      <c r="AH1123" s="82"/>
      <c r="AI1123" s="80"/>
      <c r="AJ1123" s="81">
        <f t="shared" si="297"/>
        <v>0</v>
      </c>
      <c r="AK1123" s="82"/>
      <c r="AL1123" s="80"/>
      <c r="AM1123" s="81">
        <v>0</v>
      </c>
      <c r="AN1123" s="82"/>
      <c r="AO1123" s="80"/>
      <c r="AP1123" s="81">
        <v>0</v>
      </c>
      <c r="AQ1123" s="82"/>
      <c r="AR1123" s="80"/>
      <c r="AS1123" s="81">
        <f t="shared" si="298"/>
        <v>0</v>
      </c>
      <c r="AT1123" s="82"/>
      <c r="AU1123" s="80"/>
      <c r="AV1123" s="81">
        <f t="shared" si="299"/>
        <v>0</v>
      </c>
      <c r="AW1123" s="82"/>
      <c r="AX1123" s="80"/>
      <c r="AY1123" s="81">
        <f t="shared" si="300"/>
        <v>0</v>
      </c>
      <c r="AZ1123" s="82"/>
      <c r="BA1123" s="80"/>
      <c r="BB1123" s="81">
        <f t="shared" si="301"/>
        <v>0</v>
      </c>
      <c r="BC1123" s="82"/>
      <c r="BD1123" s="80"/>
      <c r="BE1123" s="81">
        <f t="shared" si="302"/>
        <v>0</v>
      </c>
      <c r="BF1123" s="82"/>
      <c r="BG1123" s="80"/>
      <c r="BH1123" s="81">
        <f t="shared" si="303"/>
        <v>0</v>
      </c>
      <c r="BI1123" s="82"/>
      <c r="BJ1123" s="80"/>
      <c r="BK1123" s="81">
        <f t="shared" si="304"/>
        <v>0</v>
      </c>
      <c r="BL1123" s="82"/>
      <c r="BM1123" s="80"/>
      <c r="BN1123" s="81">
        <f t="shared" si="305"/>
        <v>0</v>
      </c>
      <c r="BO1123" s="82"/>
    </row>
    <row r="1124" spans="1:67" ht="32.25" hidden="1" customHeight="1" thickBot="1">
      <c r="A1124" s="71">
        <v>86155</v>
      </c>
      <c r="B1124" s="71" t="s">
        <v>2242</v>
      </c>
      <c r="C1124" s="221" t="str">
        <f ca="1">IF(V1124&gt;0,IF($C$12=B1124,COUNT($C$12:C1123,1),""),"")</f>
        <v/>
      </c>
      <c r="D1124" s="221" t="str">
        <f ca="1">IF(V1124&gt;0,IF($D$12=B1124,COUNT($D$12:D1123,1),""),"")</f>
        <v/>
      </c>
      <c r="E1124" s="221" t="str">
        <f ca="1">IF(V1124&gt;0,IF($E$12=B1124,COUNT($E$12:E1123,1),""),"")</f>
        <v/>
      </c>
      <c r="F1124" s="221" t="str">
        <f ca="1">IF(V1124&gt;0,IF($F$12=B1124,COUNT($F$12:F1123,1),""),"")</f>
        <v/>
      </c>
      <c r="G1124" s="120"/>
      <c r="H1124" s="115">
        <v>240903</v>
      </c>
      <c r="I1124" s="116" t="s">
        <v>1016</v>
      </c>
      <c r="J1124" s="116" t="s">
        <v>153</v>
      </c>
      <c r="K1124" s="324">
        <v>2701040000</v>
      </c>
      <c r="L1124" s="121">
        <v>421311</v>
      </c>
      <c r="M1124" s="117" t="s">
        <v>1245</v>
      </c>
      <c r="N1124" s="117" t="s">
        <v>1243</v>
      </c>
      <c r="O1124" s="324">
        <v>19292000</v>
      </c>
      <c r="P1124" s="77">
        <f ca="1">SUMIF($W$12:BO1124,$P$11,W1124:BO1124)</f>
        <v>0</v>
      </c>
      <c r="Q1124" s="77">
        <f ca="1">SUMIF($W$12:BP1124,$P$11,X1124:BP1124)</f>
        <v>0</v>
      </c>
      <c r="R1124" s="77">
        <f ca="1">SUMIF($W$12:BQ1124,$P$11,Y1124:BQ1124)</f>
        <v>0</v>
      </c>
      <c r="S1124" s="78">
        <f t="shared" ca="1" si="306"/>
        <v>0</v>
      </c>
      <c r="T1124" s="77">
        <f t="shared" ca="1" si="307"/>
        <v>0</v>
      </c>
      <c r="U1124" s="77">
        <f t="shared" ca="1" si="308"/>
        <v>0</v>
      </c>
      <c r="V1124" s="79">
        <f t="shared" ca="1" si="309"/>
        <v>0</v>
      </c>
      <c r="W1124" s="80"/>
      <c r="X1124" s="81">
        <f t="shared" si="293"/>
        <v>0</v>
      </c>
      <c r="Y1124" s="82"/>
      <c r="Z1124" s="80"/>
      <c r="AA1124" s="81">
        <f t="shared" si="294"/>
        <v>0</v>
      </c>
      <c r="AB1124" s="82"/>
      <c r="AC1124" s="80"/>
      <c r="AD1124" s="81">
        <f t="shared" si="295"/>
        <v>0</v>
      </c>
      <c r="AE1124" s="82"/>
      <c r="AF1124" s="80"/>
      <c r="AG1124" s="81">
        <f t="shared" si="296"/>
        <v>0</v>
      </c>
      <c r="AH1124" s="82"/>
      <c r="AI1124" s="80"/>
      <c r="AJ1124" s="81">
        <f t="shared" si="297"/>
        <v>0</v>
      </c>
      <c r="AK1124" s="82"/>
      <c r="AL1124" s="80"/>
      <c r="AM1124" s="81">
        <v>0</v>
      </c>
      <c r="AN1124" s="82"/>
      <c r="AO1124" s="80"/>
      <c r="AP1124" s="81">
        <v>0</v>
      </c>
      <c r="AQ1124" s="82"/>
      <c r="AR1124" s="80"/>
      <c r="AS1124" s="81">
        <f t="shared" si="298"/>
        <v>0</v>
      </c>
      <c r="AT1124" s="82"/>
      <c r="AU1124" s="80"/>
      <c r="AV1124" s="81">
        <f t="shared" si="299"/>
        <v>0</v>
      </c>
      <c r="AW1124" s="82"/>
      <c r="AX1124" s="80"/>
      <c r="AY1124" s="81">
        <f t="shared" si="300"/>
        <v>0</v>
      </c>
      <c r="AZ1124" s="82"/>
      <c r="BA1124" s="80"/>
      <c r="BB1124" s="81">
        <f t="shared" si="301"/>
        <v>0</v>
      </c>
      <c r="BC1124" s="82"/>
      <c r="BD1124" s="80"/>
      <c r="BE1124" s="81">
        <f t="shared" si="302"/>
        <v>0</v>
      </c>
      <c r="BF1124" s="82"/>
      <c r="BG1124" s="80"/>
      <c r="BH1124" s="81">
        <f t="shared" si="303"/>
        <v>0</v>
      </c>
      <c r="BI1124" s="82"/>
      <c r="BJ1124" s="80"/>
      <c r="BK1124" s="81">
        <f t="shared" si="304"/>
        <v>0</v>
      </c>
      <c r="BL1124" s="82"/>
      <c r="BM1124" s="80"/>
      <c r="BN1124" s="81">
        <f t="shared" si="305"/>
        <v>0</v>
      </c>
      <c r="BO1124" s="82"/>
    </row>
    <row r="1125" spans="1:67" ht="32.25" hidden="1" customHeight="1" thickBot="1">
      <c r="A1125" s="71">
        <v>86156</v>
      </c>
      <c r="B1125" s="71" t="s">
        <v>2242</v>
      </c>
      <c r="C1125" s="221" t="str">
        <f ca="1">IF(V1125&gt;0,IF($C$12=B1125,COUNT($C$12:C1124,1),""),"")</f>
        <v/>
      </c>
      <c r="D1125" s="221" t="str">
        <f ca="1">IF(V1125&gt;0,IF($D$12=B1125,COUNT($D$12:D1124,1),""),"")</f>
        <v/>
      </c>
      <c r="E1125" s="221" t="str">
        <f ca="1">IF(V1125&gt;0,IF($E$12=B1125,COUNT($E$12:E1124,1),""),"")</f>
        <v/>
      </c>
      <c r="F1125" s="221" t="str">
        <f ca="1">IF(V1125&gt;0,IF($F$12=B1125,COUNT($F$12:F1124,1),""),"")</f>
        <v/>
      </c>
      <c r="G1125" s="120"/>
      <c r="H1125" s="115">
        <v>240904</v>
      </c>
      <c r="I1125" s="116" t="s">
        <v>1017</v>
      </c>
      <c r="J1125" s="116" t="s">
        <v>153</v>
      </c>
      <c r="K1125" s="324">
        <v>2701040000</v>
      </c>
      <c r="L1125" s="121">
        <v>421311</v>
      </c>
      <c r="M1125" s="117" t="s">
        <v>1245</v>
      </c>
      <c r="N1125" s="117" t="s">
        <v>1243</v>
      </c>
      <c r="O1125" s="324">
        <v>19292000</v>
      </c>
      <c r="P1125" s="77">
        <f ca="1">SUMIF($W$12:BO1125,$P$11,W1125:BO1125)</f>
        <v>0</v>
      </c>
      <c r="Q1125" s="77">
        <f ca="1">SUMIF($W$12:BP1125,$P$11,X1125:BP1125)</f>
        <v>0</v>
      </c>
      <c r="R1125" s="77">
        <f ca="1">SUMIF($W$12:BQ1125,$P$11,Y1125:BQ1125)</f>
        <v>0</v>
      </c>
      <c r="S1125" s="78">
        <f t="shared" ca="1" si="306"/>
        <v>0</v>
      </c>
      <c r="T1125" s="77">
        <f t="shared" ca="1" si="307"/>
        <v>0</v>
      </c>
      <c r="U1125" s="77">
        <f t="shared" ca="1" si="308"/>
        <v>0</v>
      </c>
      <c r="V1125" s="79">
        <f t="shared" ca="1" si="309"/>
        <v>0</v>
      </c>
      <c r="W1125" s="80"/>
      <c r="X1125" s="81">
        <f t="shared" si="293"/>
        <v>0</v>
      </c>
      <c r="Y1125" s="82"/>
      <c r="Z1125" s="80"/>
      <c r="AA1125" s="81">
        <f t="shared" si="294"/>
        <v>0</v>
      </c>
      <c r="AB1125" s="82"/>
      <c r="AC1125" s="80"/>
      <c r="AD1125" s="81">
        <f t="shared" si="295"/>
        <v>0</v>
      </c>
      <c r="AE1125" s="82"/>
      <c r="AF1125" s="80"/>
      <c r="AG1125" s="81">
        <f t="shared" si="296"/>
        <v>0</v>
      </c>
      <c r="AH1125" s="82"/>
      <c r="AI1125" s="80"/>
      <c r="AJ1125" s="81">
        <f t="shared" si="297"/>
        <v>0</v>
      </c>
      <c r="AK1125" s="82"/>
      <c r="AL1125" s="80"/>
      <c r="AM1125" s="81">
        <v>0</v>
      </c>
      <c r="AN1125" s="82"/>
      <c r="AO1125" s="80"/>
      <c r="AP1125" s="81">
        <v>0</v>
      </c>
      <c r="AQ1125" s="82"/>
      <c r="AR1125" s="80"/>
      <c r="AS1125" s="81">
        <f t="shared" si="298"/>
        <v>0</v>
      </c>
      <c r="AT1125" s="82"/>
      <c r="AU1125" s="80"/>
      <c r="AV1125" s="81">
        <f t="shared" si="299"/>
        <v>0</v>
      </c>
      <c r="AW1125" s="82"/>
      <c r="AX1125" s="80"/>
      <c r="AY1125" s="81">
        <f t="shared" si="300"/>
        <v>0</v>
      </c>
      <c r="AZ1125" s="82"/>
      <c r="BA1125" s="80"/>
      <c r="BB1125" s="81">
        <f t="shared" si="301"/>
        <v>0</v>
      </c>
      <c r="BC1125" s="82"/>
      <c r="BD1125" s="80"/>
      <c r="BE1125" s="81">
        <f t="shared" si="302"/>
        <v>0</v>
      </c>
      <c r="BF1125" s="82"/>
      <c r="BG1125" s="80"/>
      <c r="BH1125" s="81">
        <f t="shared" si="303"/>
        <v>0</v>
      </c>
      <c r="BI1125" s="82"/>
      <c r="BJ1125" s="80"/>
      <c r="BK1125" s="81">
        <f t="shared" si="304"/>
        <v>0</v>
      </c>
      <c r="BL1125" s="82"/>
      <c r="BM1125" s="80"/>
      <c r="BN1125" s="81">
        <f t="shared" si="305"/>
        <v>0</v>
      </c>
      <c r="BO1125" s="82"/>
    </row>
    <row r="1126" spans="1:67" ht="32.25" hidden="1" customHeight="1" thickBot="1">
      <c r="A1126" s="71">
        <v>86157</v>
      </c>
      <c r="B1126" s="71" t="s">
        <v>2242</v>
      </c>
      <c r="C1126" s="221" t="str">
        <f ca="1">IF(V1126&gt;0,IF($C$12=B1126,COUNT($C$12:C1125,1),""),"")</f>
        <v/>
      </c>
      <c r="D1126" s="221" t="str">
        <f ca="1">IF(V1126&gt;0,IF($D$12=B1126,COUNT($D$12:D1125,1),""),"")</f>
        <v/>
      </c>
      <c r="E1126" s="221" t="str">
        <f ca="1">IF(V1126&gt;0,IF($E$12=B1126,COUNT($E$12:E1125,1),""),"")</f>
        <v/>
      </c>
      <c r="F1126" s="221" t="str">
        <f ca="1">IF(V1126&gt;0,IF($F$12=B1126,COUNT($F$12:F1125,1),""),"")</f>
        <v/>
      </c>
      <c r="G1126" s="120"/>
      <c r="H1126" s="115">
        <v>240905</v>
      </c>
      <c r="I1126" s="116" t="s">
        <v>1018</v>
      </c>
      <c r="J1126" s="116" t="s">
        <v>153</v>
      </c>
      <c r="K1126" s="324">
        <v>2701040000</v>
      </c>
      <c r="L1126" s="121">
        <v>421311</v>
      </c>
      <c r="M1126" s="117" t="s">
        <v>1245</v>
      </c>
      <c r="N1126" s="117" t="s">
        <v>1243</v>
      </c>
      <c r="O1126" s="324">
        <v>19292000</v>
      </c>
      <c r="P1126" s="77">
        <f ca="1">SUMIF($W$12:BO1126,$P$11,W1126:BO1126)</f>
        <v>0</v>
      </c>
      <c r="Q1126" s="77">
        <f ca="1">SUMIF($W$12:BP1126,$P$11,X1126:BP1126)</f>
        <v>0</v>
      </c>
      <c r="R1126" s="77">
        <f ca="1">SUMIF($W$12:BQ1126,$P$11,Y1126:BQ1126)</f>
        <v>0</v>
      </c>
      <c r="S1126" s="78">
        <f t="shared" ca="1" si="306"/>
        <v>0</v>
      </c>
      <c r="T1126" s="77">
        <f t="shared" ca="1" si="307"/>
        <v>0</v>
      </c>
      <c r="U1126" s="77">
        <f t="shared" ca="1" si="308"/>
        <v>0</v>
      </c>
      <c r="V1126" s="79">
        <f t="shared" ca="1" si="309"/>
        <v>0</v>
      </c>
      <c r="W1126" s="80"/>
      <c r="X1126" s="81">
        <f t="shared" si="293"/>
        <v>0</v>
      </c>
      <c r="Y1126" s="82"/>
      <c r="Z1126" s="80"/>
      <c r="AA1126" s="81">
        <f t="shared" si="294"/>
        <v>0</v>
      </c>
      <c r="AB1126" s="82"/>
      <c r="AC1126" s="80"/>
      <c r="AD1126" s="81">
        <f t="shared" si="295"/>
        <v>0</v>
      </c>
      <c r="AE1126" s="82"/>
      <c r="AF1126" s="80"/>
      <c r="AG1126" s="81">
        <f t="shared" si="296"/>
        <v>0</v>
      </c>
      <c r="AH1126" s="82"/>
      <c r="AI1126" s="80"/>
      <c r="AJ1126" s="81">
        <f t="shared" si="297"/>
        <v>0</v>
      </c>
      <c r="AK1126" s="82"/>
      <c r="AL1126" s="80"/>
      <c r="AM1126" s="81">
        <v>0</v>
      </c>
      <c r="AN1126" s="82"/>
      <c r="AO1126" s="80"/>
      <c r="AP1126" s="81">
        <v>0</v>
      </c>
      <c r="AQ1126" s="82"/>
      <c r="AR1126" s="80"/>
      <c r="AS1126" s="81">
        <f t="shared" si="298"/>
        <v>0</v>
      </c>
      <c r="AT1126" s="82"/>
      <c r="AU1126" s="80"/>
      <c r="AV1126" s="81">
        <f t="shared" si="299"/>
        <v>0</v>
      </c>
      <c r="AW1126" s="82"/>
      <c r="AX1126" s="80"/>
      <c r="AY1126" s="81">
        <f t="shared" si="300"/>
        <v>0</v>
      </c>
      <c r="AZ1126" s="82"/>
      <c r="BA1126" s="80"/>
      <c r="BB1126" s="81">
        <f t="shared" si="301"/>
        <v>0</v>
      </c>
      <c r="BC1126" s="82"/>
      <c r="BD1126" s="80"/>
      <c r="BE1126" s="81">
        <f t="shared" si="302"/>
        <v>0</v>
      </c>
      <c r="BF1126" s="82"/>
      <c r="BG1126" s="80"/>
      <c r="BH1126" s="81">
        <f t="shared" si="303"/>
        <v>0</v>
      </c>
      <c r="BI1126" s="82"/>
      <c r="BJ1126" s="80"/>
      <c r="BK1126" s="81">
        <f t="shared" si="304"/>
        <v>0</v>
      </c>
      <c r="BL1126" s="82"/>
      <c r="BM1126" s="80"/>
      <c r="BN1126" s="81">
        <f t="shared" si="305"/>
        <v>0</v>
      </c>
      <c r="BO1126" s="82"/>
    </row>
    <row r="1127" spans="1:67" ht="32.25" hidden="1" customHeight="1" thickBot="1">
      <c r="A1127" s="71">
        <v>86158</v>
      </c>
      <c r="B1127" s="71" t="s">
        <v>2242</v>
      </c>
      <c r="C1127" s="221" t="str">
        <f ca="1">IF(V1127&gt;0,IF($C$12=B1127,COUNT($C$12:C1126,1),""),"")</f>
        <v/>
      </c>
      <c r="D1127" s="221" t="str">
        <f ca="1">IF(V1127&gt;0,IF($D$12=B1127,COUNT($D$12:D1126,1),""),"")</f>
        <v/>
      </c>
      <c r="E1127" s="221" t="str">
        <f ca="1">IF(V1127&gt;0,IF($E$12=B1127,COUNT($E$12:E1126,1),""),"")</f>
        <v/>
      </c>
      <c r="F1127" s="221" t="str">
        <f ca="1">IF(V1127&gt;0,IF($F$12=B1127,COUNT($F$12:F1126,1),""),"")</f>
        <v/>
      </c>
      <c r="G1127" s="120"/>
      <c r="H1127" s="115">
        <v>240906</v>
      </c>
      <c r="I1127" s="116" t="s">
        <v>1019</v>
      </c>
      <c r="J1127" s="116" t="s">
        <v>153</v>
      </c>
      <c r="K1127" s="324">
        <v>308750000</v>
      </c>
      <c r="L1127" s="121">
        <v>421311</v>
      </c>
      <c r="M1127" s="117" t="s">
        <v>1245</v>
      </c>
      <c r="N1127" s="117" t="s">
        <v>1243</v>
      </c>
      <c r="O1127" s="324">
        <v>19292000</v>
      </c>
      <c r="P1127" s="77">
        <f ca="1">SUMIF($W$12:BO1127,$P$11,W1127:BO1127)</f>
        <v>0</v>
      </c>
      <c r="Q1127" s="77">
        <f ca="1">SUMIF($W$12:BP1127,$P$11,X1127:BP1127)</f>
        <v>0</v>
      </c>
      <c r="R1127" s="77">
        <f ca="1">SUMIF($W$12:BQ1127,$P$11,Y1127:BQ1127)</f>
        <v>0</v>
      </c>
      <c r="S1127" s="78">
        <f t="shared" ca="1" si="306"/>
        <v>0</v>
      </c>
      <c r="T1127" s="77">
        <f t="shared" ca="1" si="307"/>
        <v>0</v>
      </c>
      <c r="U1127" s="77">
        <f t="shared" ca="1" si="308"/>
        <v>0</v>
      </c>
      <c r="V1127" s="79">
        <f t="shared" ca="1" si="309"/>
        <v>0</v>
      </c>
      <c r="W1127" s="80"/>
      <c r="X1127" s="81">
        <f t="shared" si="293"/>
        <v>0</v>
      </c>
      <c r="Y1127" s="82"/>
      <c r="Z1127" s="80"/>
      <c r="AA1127" s="81">
        <f t="shared" si="294"/>
        <v>0</v>
      </c>
      <c r="AB1127" s="82"/>
      <c r="AC1127" s="80"/>
      <c r="AD1127" s="81">
        <f t="shared" si="295"/>
        <v>0</v>
      </c>
      <c r="AE1127" s="82"/>
      <c r="AF1127" s="80"/>
      <c r="AG1127" s="81">
        <f t="shared" si="296"/>
        <v>0</v>
      </c>
      <c r="AH1127" s="82"/>
      <c r="AI1127" s="80"/>
      <c r="AJ1127" s="81">
        <f t="shared" si="297"/>
        <v>0</v>
      </c>
      <c r="AK1127" s="82"/>
      <c r="AL1127" s="80"/>
      <c r="AM1127" s="81">
        <v>0</v>
      </c>
      <c r="AN1127" s="82"/>
      <c r="AO1127" s="80"/>
      <c r="AP1127" s="81">
        <v>0</v>
      </c>
      <c r="AQ1127" s="82"/>
      <c r="AR1127" s="80"/>
      <c r="AS1127" s="81">
        <f t="shared" si="298"/>
        <v>0</v>
      </c>
      <c r="AT1127" s="82"/>
      <c r="AU1127" s="80"/>
      <c r="AV1127" s="81">
        <f t="shared" si="299"/>
        <v>0</v>
      </c>
      <c r="AW1127" s="82"/>
      <c r="AX1127" s="80"/>
      <c r="AY1127" s="81">
        <f t="shared" si="300"/>
        <v>0</v>
      </c>
      <c r="AZ1127" s="82"/>
      <c r="BA1127" s="80"/>
      <c r="BB1127" s="81">
        <f t="shared" si="301"/>
        <v>0</v>
      </c>
      <c r="BC1127" s="82"/>
      <c r="BD1127" s="80"/>
      <c r="BE1127" s="81">
        <f t="shared" si="302"/>
        <v>0</v>
      </c>
      <c r="BF1127" s="82"/>
      <c r="BG1127" s="80"/>
      <c r="BH1127" s="81">
        <f t="shared" si="303"/>
        <v>0</v>
      </c>
      <c r="BI1127" s="82"/>
      <c r="BJ1127" s="80"/>
      <c r="BK1127" s="81">
        <f t="shared" si="304"/>
        <v>0</v>
      </c>
      <c r="BL1127" s="82"/>
      <c r="BM1127" s="80"/>
      <c r="BN1127" s="81">
        <f t="shared" si="305"/>
        <v>0</v>
      </c>
      <c r="BO1127" s="82"/>
    </row>
    <row r="1128" spans="1:67" ht="32.25" hidden="1" customHeight="1" thickBot="1">
      <c r="A1128" s="71">
        <v>86160</v>
      </c>
      <c r="B1128" s="71" t="s">
        <v>2242</v>
      </c>
      <c r="C1128" s="221" t="str">
        <f ca="1">IF(V1128&gt;0,IF($C$12=B1128,COUNT($C$12:C1127,1),""),"")</f>
        <v/>
      </c>
      <c r="D1128" s="221" t="str">
        <f ca="1">IF(V1128&gt;0,IF($D$12=B1128,COUNT($D$12:D1127,1),""),"")</f>
        <v/>
      </c>
      <c r="E1128" s="221" t="str">
        <f ca="1">IF(V1128&gt;0,IF($E$12=B1128,COUNT($E$12:E1127,1),""),"")</f>
        <v/>
      </c>
      <c r="F1128" s="221" t="str">
        <f ca="1">IF(V1128&gt;0,IF($F$12=B1128,COUNT($F$12:F1127,1),""),"")</f>
        <v/>
      </c>
      <c r="G1128" s="120" t="s">
        <v>1639</v>
      </c>
      <c r="H1128" s="115">
        <v>250101</v>
      </c>
      <c r="I1128" s="116" t="s">
        <v>1020</v>
      </c>
      <c r="J1128" s="116" t="s">
        <v>238</v>
      </c>
      <c r="K1128" s="324">
        <v>4370000</v>
      </c>
      <c r="L1128" s="121">
        <v>420825</v>
      </c>
      <c r="M1128" s="117" t="s">
        <v>1203</v>
      </c>
      <c r="N1128" s="117" t="s">
        <v>154</v>
      </c>
      <c r="O1128" s="324">
        <v>63900</v>
      </c>
      <c r="P1128" s="77">
        <f ca="1">SUMIF($W$12:BO1128,$P$11,W1128:BO1128)</f>
        <v>0</v>
      </c>
      <c r="Q1128" s="77">
        <f ca="1">SUMIF($W$12:BP1128,$P$11,X1128:BP1128)</f>
        <v>0</v>
      </c>
      <c r="R1128" s="77">
        <f ca="1">SUMIF($W$12:BQ1128,$P$11,Y1128:BQ1128)</f>
        <v>0</v>
      </c>
      <c r="S1128" s="78">
        <f t="shared" ca="1" si="306"/>
        <v>0</v>
      </c>
      <c r="T1128" s="77">
        <f t="shared" ca="1" si="307"/>
        <v>0</v>
      </c>
      <c r="U1128" s="77">
        <f t="shared" ca="1" si="308"/>
        <v>0</v>
      </c>
      <c r="V1128" s="79">
        <f t="shared" ca="1" si="309"/>
        <v>0</v>
      </c>
      <c r="W1128" s="80"/>
      <c r="X1128" s="81">
        <f t="shared" si="293"/>
        <v>0</v>
      </c>
      <c r="Y1128" s="82"/>
      <c r="Z1128" s="80"/>
      <c r="AA1128" s="81">
        <f t="shared" si="294"/>
        <v>0</v>
      </c>
      <c r="AB1128" s="82"/>
      <c r="AC1128" s="80"/>
      <c r="AD1128" s="81">
        <f t="shared" si="295"/>
        <v>0</v>
      </c>
      <c r="AE1128" s="82"/>
      <c r="AF1128" s="80"/>
      <c r="AG1128" s="81">
        <f t="shared" si="296"/>
        <v>0</v>
      </c>
      <c r="AH1128" s="82"/>
      <c r="AI1128" s="80"/>
      <c r="AJ1128" s="81">
        <f t="shared" si="297"/>
        <v>0</v>
      </c>
      <c r="AK1128" s="82"/>
      <c r="AL1128" s="80"/>
      <c r="AM1128" s="81">
        <v>0</v>
      </c>
      <c r="AN1128" s="82"/>
      <c r="AO1128" s="80"/>
      <c r="AP1128" s="81">
        <v>0</v>
      </c>
      <c r="AQ1128" s="82"/>
      <c r="AR1128" s="80"/>
      <c r="AS1128" s="81">
        <f t="shared" si="298"/>
        <v>0</v>
      </c>
      <c r="AT1128" s="82"/>
      <c r="AU1128" s="80"/>
      <c r="AV1128" s="81">
        <f t="shared" si="299"/>
        <v>0</v>
      </c>
      <c r="AW1128" s="82"/>
      <c r="AX1128" s="80"/>
      <c r="AY1128" s="81">
        <f t="shared" si="300"/>
        <v>0</v>
      </c>
      <c r="AZ1128" s="82"/>
      <c r="BA1128" s="80"/>
      <c r="BB1128" s="81">
        <f t="shared" si="301"/>
        <v>0</v>
      </c>
      <c r="BC1128" s="82"/>
      <c r="BD1128" s="80"/>
      <c r="BE1128" s="81">
        <f t="shared" si="302"/>
        <v>0</v>
      </c>
      <c r="BF1128" s="82"/>
      <c r="BG1128" s="80"/>
      <c r="BH1128" s="81">
        <f t="shared" si="303"/>
        <v>0</v>
      </c>
      <c r="BI1128" s="82"/>
      <c r="BJ1128" s="80"/>
      <c r="BK1128" s="81">
        <f t="shared" si="304"/>
        <v>0</v>
      </c>
      <c r="BL1128" s="82"/>
      <c r="BM1128" s="80"/>
      <c r="BN1128" s="81">
        <f t="shared" si="305"/>
        <v>0</v>
      </c>
      <c r="BO1128" s="82"/>
    </row>
    <row r="1129" spans="1:67" ht="32.25" hidden="1" customHeight="1" thickBot="1">
      <c r="A1129" s="71">
        <v>86161</v>
      </c>
      <c r="B1129" s="71" t="s">
        <v>2242</v>
      </c>
      <c r="C1129" s="221" t="str">
        <f ca="1">IF(V1129&gt;0,IF($C$12=B1129,COUNT($C$12:C1128,1),""),"")</f>
        <v/>
      </c>
      <c r="D1129" s="221" t="str">
        <f ca="1">IF(V1129&gt;0,IF($D$12=B1129,COUNT($D$12:D1128,1),""),"")</f>
        <v/>
      </c>
      <c r="E1129" s="221" t="str">
        <f ca="1">IF(V1129&gt;0,IF($E$12=B1129,COUNT($E$12:E1128,1),""),"")</f>
        <v/>
      </c>
      <c r="F1129" s="221" t="str">
        <f ca="1">IF(V1129&gt;0,IF($F$12=B1129,COUNT($F$12:F1128,1),""),"")</f>
        <v/>
      </c>
      <c r="G1129" s="120">
        <v>323002600</v>
      </c>
      <c r="H1129" s="115">
        <v>250201</v>
      </c>
      <c r="I1129" s="116" t="s">
        <v>1021</v>
      </c>
      <c r="J1129" s="116" t="s">
        <v>238</v>
      </c>
      <c r="K1129" s="324">
        <v>3910000</v>
      </c>
      <c r="L1129" s="121">
        <v>422633</v>
      </c>
      <c r="M1129" s="117" t="s">
        <v>1367</v>
      </c>
      <c r="N1129" s="117" t="s">
        <v>238</v>
      </c>
      <c r="O1129" s="324">
        <v>135000</v>
      </c>
      <c r="P1129" s="77">
        <f ca="1">SUMIF($W$12:BO1129,$P$11,W1129:BO1129)</f>
        <v>0</v>
      </c>
      <c r="Q1129" s="77">
        <f ca="1">SUMIF($W$12:BP1129,$P$11,X1129:BP1129)</f>
        <v>0</v>
      </c>
      <c r="R1129" s="77">
        <f ca="1">SUMIF($W$12:BQ1129,$P$11,Y1129:BQ1129)</f>
        <v>0</v>
      </c>
      <c r="S1129" s="78">
        <f t="shared" ca="1" si="306"/>
        <v>0</v>
      </c>
      <c r="T1129" s="77">
        <f t="shared" ca="1" si="307"/>
        <v>0</v>
      </c>
      <c r="U1129" s="77">
        <f t="shared" ca="1" si="308"/>
        <v>0</v>
      </c>
      <c r="V1129" s="79">
        <f t="shared" ca="1" si="309"/>
        <v>0</v>
      </c>
      <c r="W1129" s="80"/>
      <c r="X1129" s="81">
        <f t="shared" si="293"/>
        <v>0</v>
      </c>
      <c r="Y1129" s="82"/>
      <c r="Z1129" s="80"/>
      <c r="AA1129" s="81">
        <f t="shared" si="294"/>
        <v>0</v>
      </c>
      <c r="AB1129" s="82"/>
      <c r="AC1129" s="80"/>
      <c r="AD1129" s="81">
        <f t="shared" si="295"/>
        <v>0</v>
      </c>
      <c r="AE1129" s="82"/>
      <c r="AF1129" s="80"/>
      <c r="AG1129" s="81">
        <f t="shared" si="296"/>
        <v>0</v>
      </c>
      <c r="AH1129" s="82"/>
      <c r="AI1129" s="80"/>
      <c r="AJ1129" s="81">
        <f t="shared" si="297"/>
        <v>0</v>
      </c>
      <c r="AK1129" s="82"/>
      <c r="AL1129" s="80"/>
      <c r="AM1129" s="81">
        <v>0</v>
      </c>
      <c r="AN1129" s="82"/>
      <c r="AO1129" s="80"/>
      <c r="AP1129" s="81">
        <v>0</v>
      </c>
      <c r="AQ1129" s="82"/>
      <c r="AR1129" s="80"/>
      <c r="AS1129" s="81">
        <f t="shared" si="298"/>
        <v>0</v>
      </c>
      <c r="AT1129" s="82"/>
      <c r="AU1129" s="80"/>
      <c r="AV1129" s="81">
        <f t="shared" si="299"/>
        <v>0</v>
      </c>
      <c r="AW1129" s="82"/>
      <c r="AX1129" s="80"/>
      <c r="AY1129" s="81">
        <f t="shared" si="300"/>
        <v>0</v>
      </c>
      <c r="AZ1129" s="82"/>
      <c r="BA1129" s="80"/>
      <c r="BB1129" s="81">
        <f t="shared" si="301"/>
        <v>0</v>
      </c>
      <c r="BC1129" s="82"/>
      <c r="BD1129" s="80"/>
      <c r="BE1129" s="81">
        <f t="shared" si="302"/>
        <v>0</v>
      </c>
      <c r="BF1129" s="82"/>
      <c r="BG1129" s="80"/>
      <c r="BH1129" s="81">
        <f t="shared" si="303"/>
        <v>0</v>
      </c>
      <c r="BI1129" s="82"/>
      <c r="BJ1129" s="80"/>
      <c r="BK1129" s="81">
        <f t="shared" si="304"/>
        <v>0</v>
      </c>
      <c r="BL1129" s="82"/>
      <c r="BM1129" s="80"/>
      <c r="BN1129" s="81">
        <f t="shared" si="305"/>
        <v>0</v>
      </c>
      <c r="BO1129" s="82"/>
    </row>
    <row r="1130" spans="1:67" ht="32.25" hidden="1" customHeight="1" thickBot="1">
      <c r="A1130" s="71">
        <v>86162</v>
      </c>
      <c r="B1130" s="71" t="s">
        <v>2242</v>
      </c>
      <c r="C1130" s="221" t="str">
        <f ca="1">IF(V1130&gt;0,IF($C$12=B1130,COUNT($C$12:C1129,1),""),"")</f>
        <v/>
      </c>
      <c r="D1130" s="221" t="str">
        <f ca="1">IF(V1130&gt;0,IF($D$12=B1130,COUNT($D$12:D1129,1),""),"")</f>
        <v/>
      </c>
      <c r="E1130" s="221" t="str">
        <f ca="1">IF(V1130&gt;0,IF($E$12=B1130,COUNT($E$12:E1129,1),""),"")</f>
        <v/>
      </c>
      <c r="F1130" s="221" t="str">
        <f ca="1">IF(V1130&gt;0,IF($F$12=B1130,COUNT($F$12:F1129,1),""),"")</f>
        <v/>
      </c>
      <c r="G1130" s="120">
        <v>323002600</v>
      </c>
      <c r="H1130" s="115">
        <v>250202</v>
      </c>
      <c r="I1130" s="116" t="s">
        <v>1022</v>
      </c>
      <c r="J1130" s="116" t="s">
        <v>238</v>
      </c>
      <c r="K1130" s="324">
        <v>4080000</v>
      </c>
      <c r="L1130" s="121">
        <v>422633</v>
      </c>
      <c r="M1130" s="117" t="s">
        <v>1367</v>
      </c>
      <c r="N1130" s="117" t="s">
        <v>238</v>
      </c>
      <c r="O1130" s="324">
        <v>135000</v>
      </c>
      <c r="P1130" s="77">
        <f ca="1">SUMIF($W$12:BO1130,$P$11,W1130:BO1130)</f>
        <v>0</v>
      </c>
      <c r="Q1130" s="77">
        <f ca="1">SUMIF($W$12:BP1130,$P$11,X1130:BP1130)</f>
        <v>0</v>
      </c>
      <c r="R1130" s="77">
        <f ca="1">SUMIF($W$12:BQ1130,$P$11,Y1130:BQ1130)</f>
        <v>0</v>
      </c>
      <c r="S1130" s="78">
        <f t="shared" ca="1" si="306"/>
        <v>0</v>
      </c>
      <c r="T1130" s="77">
        <f t="shared" ca="1" si="307"/>
        <v>0</v>
      </c>
      <c r="U1130" s="77">
        <f t="shared" ca="1" si="308"/>
        <v>0</v>
      </c>
      <c r="V1130" s="79">
        <f t="shared" ca="1" si="309"/>
        <v>0</v>
      </c>
      <c r="W1130" s="80"/>
      <c r="X1130" s="81">
        <f t="shared" si="293"/>
        <v>0</v>
      </c>
      <c r="Y1130" s="82"/>
      <c r="Z1130" s="80"/>
      <c r="AA1130" s="81">
        <f t="shared" si="294"/>
        <v>0</v>
      </c>
      <c r="AB1130" s="82"/>
      <c r="AC1130" s="80"/>
      <c r="AD1130" s="81">
        <f t="shared" si="295"/>
        <v>0</v>
      </c>
      <c r="AE1130" s="82"/>
      <c r="AF1130" s="80"/>
      <c r="AG1130" s="81">
        <f t="shared" si="296"/>
        <v>0</v>
      </c>
      <c r="AH1130" s="82"/>
      <c r="AI1130" s="80"/>
      <c r="AJ1130" s="81">
        <f t="shared" si="297"/>
        <v>0</v>
      </c>
      <c r="AK1130" s="82"/>
      <c r="AL1130" s="80"/>
      <c r="AM1130" s="81">
        <v>0</v>
      </c>
      <c r="AN1130" s="82"/>
      <c r="AO1130" s="80"/>
      <c r="AP1130" s="81">
        <v>0</v>
      </c>
      <c r="AQ1130" s="82"/>
      <c r="AR1130" s="80"/>
      <c r="AS1130" s="81">
        <f t="shared" si="298"/>
        <v>0</v>
      </c>
      <c r="AT1130" s="82"/>
      <c r="AU1130" s="80"/>
      <c r="AV1130" s="81">
        <f t="shared" si="299"/>
        <v>0</v>
      </c>
      <c r="AW1130" s="82"/>
      <c r="AX1130" s="80"/>
      <c r="AY1130" s="81">
        <f t="shared" si="300"/>
        <v>0</v>
      </c>
      <c r="AZ1130" s="82"/>
      <c r="BA1130" s="80"/>
      <c r="BB1130" s="81">
        <f t="shared" si="301"/>
        <v>0</v>
      </c>
      <c r="BC1130" s="82"/>
      <c r="BD1130" s="80"/>
      <c r="BE1130" s="81">
        <f t="shared" si="302"/>
        <v>0</v>
      </c>
      <c r="BF1130" s="82"/>
      <c r="BG1130" s="80"/>
      <c r="BH1130" s="81">
        <f t="shared" si="303"/>
        <v>0</v>
      </c>
      <c r="BI1130" s="82"/>
      <c r="BJ1130" s="80"/>
      <c r="BK1130" s="81">
        <f t="shared" si="304"/>
        <v>0</v>
      </c>
      <c r="BL1130" s="82"/>
      <c r="BM1130" s="80"/>
      <c r="BN1130" s="81">
        <f t="shared" si="305"/>
        <v>0</v>
      </c>
      <c r="BO1130" s="82"/>
    </row>
    <row r="1131" spans="1:67" ht="32.25" hidden="1" customHeight="1" thickBot="1">
      <c r="A1131" s="71">
        <v>86163</v>
      </c>
      <c r="B1131" s="71" t="s">
        <v>2242</v>
      </c>
      <c r="C1131" s="221" t="str">
        <f ca="1">IF(V1131&gt;0,IF($C$12=B1131,COUNT($C$12:C1130,1),""),"")</f>
        <v/>
      </c>
      <c r="D1131" s="221" t="str">
        <f ca="1">IF(V1131&gt;0,IF($D$12=B1131,COUNT($D$12:D1130,1),""),"")</f>
        <v/>
      </c>
      <c r="E1131" s="221" t="str">
        <f ca="1">IF(V1131&gt;0,IF($E$12=B1131,COUNT($E$12:E1130,1),""),"")</f>
        <v/>
      </c>
      <c r="F1131" s="221" t="str">
        <f ca="1">IF(V1131&gt;0,IF($F$12=B1131,COUNT($F$12:F1130,1),""),"")</f>
        <v/>
      </c>
      <c r="G1131" s="120">
        <v>323002600</v>
      </c>
      <c r="H1131" s="115">
        <v>250203</v>
      </c>
      <c r="I1131" s="116" t="s">
        <v>1023</v>
      </c>
      <c r="J1131" s="116" t="s">
        <v>238</v>
      </c>
      <c r="K1131" s="324">
        <v>4798000</v>
      </c>
      <c r="L1131" s="121">
        <v>422633</v>
      </c>
      <c r="M1131" s="117" t="s">
        <v>1367</v>
      </c>
      <c r="N1131" s="117" t="s">
        <v>238</v>
      </c>
      <c r="O1131" s="324">
        <v>135000</v>
      </c>
      <c r="P1131" s="77">
        <f ca="1">SUMIF($W$12:BO1131,$P$11,W1131:BO1131)</f>
        <v>0</v>
      </c>
      <c r="Q1131" s="77">
        <f ca="1">SUMIF($W$12:BP1131,$P$11,X1131:BP1131)</f>
        <v>0</v>
      </c>
      <c r="R1131" s="77">
        <f ca="1">SUMIF($W$12:BQ1131,$P$11,Y1131:BQ1131)</f>
        <v>0</v>
      </c>
      <c r="S1131" s="78">
        <f t="shared" ca="1" si="306"/>
        <v>0</v>
      </c>
      <c r="T1131" s="77">
        <f t="shared" ca="1" si="307"/>
        <v>0</v>
      </c>
      <c r="U1131" s="77">
        <f t="shared" ca="1" si="308"/>
        <v>0</v>
      </c>
      <c r="V1131" s="79">
        <f t="shared" ca="1" si="309"/>
        <v>0</v>
      </c>
      <c r="W1131" s="80"/>
      <c r="X1131" s="81">
        <f t="shared" si="293"/>
        <v>0</v>
      </c>
      <c r="Y1131" s="82"/>
      <c r="Z1131" s="80"/>
      <c r="AA1131" s="81">
        <f t="shared" si="294"/>
        <v>0</v>
      </c>
      <c r="AB1131" s="82"/>
      <c r="AC1131" s="80"/>
      <c r="AD1131" s="81">
        <f t="shared" si="295"/>
        <v>0</v>
      </c>
      <c r="AE1131" s="82"/>
      <c r="AF1131" s="80"/>
      <c r="AG1131" s="81">
        <f t="shared" si="296"/>
        <v>0</v>
      </c>
      <c r="AH1131" s="82"/>
      <c r="AI1131" s="80"/>
      <c r="AJ1131" s="81">
        <f t="shared" si="297"/>
        <v>0</v>
      </c>
      <c r="AK1131" s="82"/>
      <c r="AL1131" s="80"/>
      <c r="AM1131" s="81">
        <v>0</v>
      </c>
      <c r="AN1131" s="82"/>
      <c r="AO1131" s="80"/>
      <c r="AP1131" s="81">
        <v>0</v>
      </c>
      <c r="AQ1131" s="82"/>
      <c r="AR1131" s="80"/>
      <c r="AS1131" s="81">
        <f t="shared" si="298"/>
        <v>0</v>
      </c>
      <c r="AT1131" s="82"/>
      <c r="AU1131" s="80"/>
      <c r="AV1131" s="81">
        <f t="shared" si="299"/>
        <v>0</v>
      </c>
      <c r="AW1131" s="82"/>
      <c r="AX1131" s="80"/>
      <c r="AY1131" s="81">
        <f t="shared" si="300"/>
        <v>0</v>
      </c>
      <c r="AZ1131" s="82"/>
      <c r="BA1131" s="80"/>
      <c r="BB1131" s="81">
        <f t="shared" si="301"/>
        <v>0</v>
      </c>
      <c r="BC1131" s="82"/>
      <c r="BD1131" s="80"/>
      <c r="BE1131" s="81">
        <f t="shared" si="302"/>
        <v>0</v>
      </c>
      <c r="BF1131" s="82"/>
      <c r="BG1131" s="80"/>
      <c r="BH1131" s="81">
        <f t="shared" si="303"/>
        <v>0</v>
      </c>
      <c r="BI1131" s="82"/>
      <c r="BJ1131" s="80"/>
      <c r="BK1131" s="81">
        <f t="shared" si="304"/>
        <v>0</v>
      </c>
      <c r="BL1131" s="82"/>
      <c r="BM1131" s="80"/>
      <c r="BN1131" s="81">
        <f t="shared" si="305"/>
        <v>0</v>
      </c>
      <c r="BO1131" s="82"/>
    </row>
    <row r="1132" spans="1:67" ht="32.25" hidden="1" customHeight="1" thickBot="1">
      <c r="A1132" s="71">
        <v>86164</v>
      </c>
      <c r="B1132" s="71" t="s">
        <v>2242</v>
      </c>
      <c r="C1132" s="221" t="str">
        <f ca="1">IF(V1132&gt;0,IF($C$12=B1132,COUNT($C$12:C1131,1),""),"")</f>
        <v/>
      </c>
      <c r="D1132" s="221" t="str">
        <f ca="1">IF(V1132&gt;0,IF($D$12=B1132,COUNT($D$12:D1131,1),""),"")</f>
        <v/>
      </c>
      <c r="E1132" s="221" t="str">
        <f ca="1">IF(V1132&gt;0,IF($E$12=B1132,COUNT($E$12:E1131,1),""),"")</f>
        <v/>
      </c>
      <c r="F1132" s="221" t="str">
        <f ca="1">IF(V1132&gt;0,IF($F$12=B1132,COUNT($F$12:F1131,1),""),"")</f>
        <v/>
      </c>
      <c r="G1132" s="120">
        <v>323002600</v>
      </c>
      <c r="H1132" s="115">
        <v>250204</v>
      </c>
      <c r="I1132" s="116" t="s">
        <v>1024</v>
      </c>
      <c r="J1132" s="116" t="s">
        <v>238</v>
      </c>
      <c r="K1132" s="324">
        <v>4558000</v>
      </c>
      <c r="L1132" s="121">
        <v>422633</v>
      </c>
      <c r="M1132" s="117" t="s">
        <v>1367</v>
      </c>
      <c r="N1132" s="117" t="s">
        <v>238</v>
      </c>
      <c r="O1132" s="324">
        <v>135000</v>
      </c>
      <c r="P1132" s="77">
        <f ca="1">SUMIF($W$12:BO1132,$P$11,W1132:BO1132)</f>
        <v>0</v>
      </c>
      <c r="Q1132" s="77">
        <f ca="1">SUMIF($W$12:BP1132,$P$11,X1132:BP1132)</f>
        <v>0</v>
      </c>
      <c r="R1132" s="77">
        <f ca="1">SUMIF($W$12:BQ1132,$P$11,Y1132:BQ1132)</f>
        <v>0</v>
      </c>
      <c r="S1132" s="78">
        <f t="shared" ca="1" si="306"/>
        <v>0</v>
      </c>
      <c r="T1132" s="77">
        <f t="shared" ca="1" si="307"/>
        <v>0</v>
      </c>
      <c r="U1132" s="77">
        <f t="shared" ca="1" si="308"/>
        <v>0</v>
      </c>
      <c r="V1132" s="79">
        <f t="shared" ca="1" si="309"/>
        <v>0</v>
      </c>
      <c r="W1132" s="80"/>
      <c r="X1132" s="81">
        <f t="shared" si="293"/>
        <v>0</v>
      </c>
      <c r="Y1132" s="82"/>
      <c r="Z1132" s="80"/>
      <c r="AA1132" s="81">
        <f t="shared" si="294"/>
        <v>0</v>
      </c>
      <c r="AB1132" s="82"/>
      <c r="AC1132" s="80"/>
      <c r="AD1132" s="81">
        <f t="shared" si="295"/>
        <v>0</v>
      </c>
      <c r="AE1132" s="82"/>
      <c r="AF1132" s="80"/>
      <c r="AG1132" s="81">
        <f t="shared" si="296"/>
        <v>0</v>
      </c>
      <c r="AH1132" s="82"/>
      <c r="AI1132" s="80"/>
      <c r="AJ1132" s="81">
        <f t="shared" si="297"/>
        <v>0</v>
      </c>
      <c r="AK1132" s="82"/>
      <c r="AL1132" s="80"/>
      <c r="AM1132" s="81">
        <v>0</v>
      </c>
      <c r="AN1132" s="82"/>
      <c r="AO1132" s="80"/>
      <c r="AP1132" s="81">
        <v>0</v>
      </c>
      <c r="AQ1132" s="82"/>
      <c r="AR1132" s="80"/>
      <c r="AS1132" s="81">
        <f t="shared" si="298"/>
        <v>0</v>
      </c>
      <c r="AT1132" s="82"/>
      <c r="AU1132" s="80"/>
      <c r="AV1132" s="81">
        <f t="shared" si="299"/>
        <v>0</v>
      </c>
      <c r="AW1132" s="82"/>
      <c r="AX1132" s="80"/>
      <c r="AY1132" s="81">
        <f t="shared" si="300"/>
        <v>0</v>
      </c>
      <c r="AZ1132" s="82"/>
      <c r="BA1132" s="80"/>
      <c r="BB1132" s="81">
        <f t="shared" si="301"/>
        <v>0</v>
      </c>
      <c r="BC1132" s="82"/>
      <c r="BD1132" s="80"/>
      <c r="BE1132" s="81">
        <f t="shared" si="302"/>
        <v>0</v>
      </c>
      <c r="BF1132" s="82"/>
      <c r="BG1132" s="80"/>
      <c r="BH1132" s="81">
        <f t="shared" si="303"/>
        <v>0</v>
      </c>
      <c r="BI1132" s="82"/>
      <c r="BJ1132" s="80"/>
      <c r="BK1132" s="81">
        <f t="shared" si="304"/>
        <v>0</v>
      </c>
      <c r="BL1132" s="82"/>
      <c r="BM1132" s="80"/>
      <c r="BN1132" s="81">
        <f t="shared" si="305"/>
        <v>0</v>
      </c>
      <c r="BO1132" s="82"/>
    </row>
    <row r="1133" spans="1:67" ht="32.25" hidden="1" customHeight="1" thickBot="1">
      <c r="A1133" s="71">
        <v>86165</v>
      </c>
      <c r="B1133" s="71" t="s">
        <v>2242</v>
      </c>
      <c r="C1133" s="221" t="str">
        <f ca="1">IF(V1133&gt;0,IF($C$12=B1133,COUNT($C$12:C1132,1),""),"")</f>
        <v/>
      </c>
      <c r="D1133" s="221" t="str">
        <f ca="1">IF(V1133&gt;0,IF($D$12=B1133,COUNT($D$12:D1132,1),""),"")</f>
        <v/>
      </c>
      <c r="E1133" s="221" t="str">
        <f ca="1">IF(V1133&gt;0,IF($E$12=B1133,COUNT($E$12:E1132,1),""),"")</f>
        <v/>
      </c>
      <c r="F1133" s="221" t="str">
        <f ca="1">IF(V1133&gt;0,IF($F$12=B1133,COUNT($F$12:F1132,1),""),"")</f>
        <v/>
      </c>
      <c r="G1133" s="120" t="s">
        <v>1737</v>
      </c>
      <c r="H1133" s="115">
        <v>250301</v>
      </c>
      <c r="I1133" s="116" t="s">
        <v>2109</v>
      </c>
      <c r="J1133" s="116" t="s">
        <v>153</v>
      </c>
      <c r="K1133" s="324">
        <v>259000</v>
      </c>
      <c r="L1133" s="121">
        <v>422401</v>
      </c>
      <c r="M1133" s="117" t="s">
        <v>1332</v>
      </c>
      <c r="N1133" s="117" t="s">
        <v>153</v>
      </c>
      <c r="O1133" s="324">
        <v>54400</v>
      </c>
      <c r="P1133" s="77">
        <f ca="1">SUMIF($W$12:BO1133,$P$11,W1133:BO1133)</f>
        <v>0</v>
      </c>
      <c r="Q1133" s="77">
        <f ca="1">SUMIF($W$12:BP1133,$P$11,X1133:BP1133)</f>
        <v>0</v>
      </c>
      <c r="R1133" s="77">
        <f ca="1">SUMIF($W$12:BQ1133,$P$11,Y1133:BQ1133)</f>
        <v>0</v>
      </c>
      <c r="S1133" s="78">
        <f t="shared" ca="1" si="306"/>
        <v>0</v>
      </c>
      <c r="T1133" s="77">
        <f t="shared" ca="1" si="307"/>
        <v>0</v>
      </c>
      <c r="U1133" s="77">
        <f t="shared" ca="1" si="308"/>
        <v>0</v>
      </c>
      <c r="V1133" s="79">
        <f t="shared" ca="1" si="309"/>
        <v>0</v>
      </c>
      <c r="W1133" s="80"/>
      <c r="X1133" s="81">
        <f t="shared" si="293"/>
        <v>0</v>
      </c>
      <c r="Y1133" s="82"/>
      <c r="Z1133" s="80"/>
      <c r="AA1133" s="81">
        <f t="shared" si="294"/>
        <v>0</v>
      </c>
      <c r="AB1133" s="82"/>
      <c r="AC1133" s="80"/>
      <c r="AD1133" s="81">
        <f t="shared" si="295"/>
        <v>0</v>
      </c>
      <c r="AE1133" s="82"/>
      <c r="AF1133" s="80"/>
      <c r="AG1133" s="81">
        <f t="shared" si="296"/>
        <v>0</v>
      </c>
      <c r="AH1133" s="82"/>
      <c r="AI1133" s="80"/>
      <c r="AJ1133" s="81">
        <f t="shared" si="297"/>
        <v>0</v>
      </c>
      <c r="AK1133" s="82"/>
      <c r="AL1133" s="80"/>
      <c r="AM1133" s="81">
        <v>0</v>
      </c>
      <c r="AN1133" s="82"/>
      <c r="AO1133" s="80"/>
      <c r="AP1133" s="81">
        <v>0</v>
      </c>
      <c r="AQ1133" s="82"/>
      <c r="AR1133" s="80"/>
      <c r="AS1133" s="81">
        <f t="shared" si="298"/>
        <v>0</v>
      </c>
      <c r="AT1133" s="82"/>
      <c r="AU1133" s="80"/>
      <c r="AV1133" s="81">
        <f t="shared" si="299"/>
        <v>0</v>
      </c>
      <c r="AW1133" s="82"/>
      <c r="AX1133" s="80"/>
      <c r="AY1133" s="81">
        <f t="shared" si="300"/>
        <v>0</v>
      </c>
      <c r="AZ1133" s="82"/>
      <c r="BA1133" s="80"/>
      <c r="BB1133" s="81">
        <f t="shared" si="301"/>
        <v>0</v>
      </c>
      <c r="BC1133" s="82"/>
      <c r="BD1133" s="80"/>
      <c r="BE1133" s="81">
        <f t="shared" si="302"/>
        <v>0</v>
      </c>
      <c r="BF1133" s="82"/>
      <c r="BG1133" s="80"/>
      <c r="BH1133" s="81">
        <f t="shared" si="303"/>
        <v>0</v>
      </c>
      <c r="BI1133" s="82"/>
      <c r="BJ1133" s="80"/>
      <c r="BK1133" s="81">
        <f t="shared" si="304"/>
        <v>0</v>
      </c>
      <c r="BL1133" s="82"/>
      <c r="BM1133" s="80"/>
      <c r="BN1133" s="81">
        <f t="shared" si="305"/>
        <v>0</v>
      </c>
      <c r="BO1133" s="82"/>
    </row>
    <row r="1134" spans="1:67" ht="32.25" customHeight="1" thickBot="1">
      <c r="A1134" s="71">
        <v>86166</v>
      </c>
      <c r="B1134" s="71" t="s">
        <v>2242</v>
      </c>
      <c r="C1134" s="221" t="str">
        <f ca="1">IF(V1134&gt;0,IF($C$12=B1134,COUNT($C$12:C1133,1),""),"")</f>
        <v/>
      </c>
      <c r="D1134" s="221" t="str">
        <f ca="1">IF(V1134&gt;0,IF($D$12=B1134,COUNT($D$12:D1133,1),""),"")</f>
        <v/>
      </c>
      <c r="E1134" s="221" t="str">
        <f ca="1">IF(V1134&gt;0,IF($E$12=B1134,COUNT($E$12:E1133,1),""),"")</f>
        <v/>
      </c>
      <c r="F1134" s="221" t="str">
        <f ca="1">IF(V1134&gt;0,IF($F$12=B1134,COUNT($F$12:F1133,1),""),"")</f>
        <v/>
      </c>
      <c r="G1134" s="120"/>
      <c r="H1134" s="115">
        <v>250301</v>
      </c>
      <c r="I1134" s="116" t="s">
        <v>2110</v>
      </c>
      <c r="J1134" s="116" t="s">
        <v>153</v>
      </c>
      <c r="K1134" s="324">
        <v>259000</v>
      </c>
      <c r="L1134" s="121">
        <v>422401</v>
      </c>
      <c r="M1134" s="117" t="s">
        <v>1332</v>
      </c>
      <c r="N1134" s="117" t="s">
        <v>153</v>
      </c>
      <c r="O1134" s="324">
        <v>54400</v>
      </c>
      <c r="P1134" s="77">
        <f ca="1">SUMIF($W$12:BO1134,$P$11,W1134:BO1134)</f>
        <v>0</v>
      </c>
      <c r="Q1134" s="77">
        <f ca="1">SUMIF($W$12:BP1134,$P$11,X1134:BP1134)</f>
        <v>0</v>
      </c>
      <c r="R1134" s="77">
        <v>0</v>
      </c>
      <c r="S1134" s="78">
        <f t="shared" ca="1" si="306"/>
        <v>0</v>
      </c>
      <c r="T1134" s="77">
        <f t="shared" ca="1" si="307"/>
        <v>0</v>
      </c>
      <c r="U1134" s="77">
        <v>0</v>
      </c>
      <c r="V1134" s="79">
        <f t="shared" ca="1" si="309"/>
        <v>0</v>
      </c>
      <c r="W1134" s="80"/>
      <c r="X1134" s="81"/>
      <c r="Y1134" s="82"/>
      <c r="Z1134" s="80"/>
      <c r="AA1134" s="81"/>
      <c r="AB1134" s="82"/>
      <c r="AC1134" s="80"/>
      <c r="AD1134" s="81"/>
      <c r="AE1134" s="82"/>
      <c r="AF1134" s="80"/>
      <c r="AG1134" s="81"/>
      <c r="AH1134" s="82"/>
      <c r="AI1134" s="80"/>
      <c r="AJ1134" s="81"/>
      <c r="AK1134" s="82"/>
      <c r="AL1134" s="80"/>
      <c r="AM1134" s="81"/>
      <c r="AN1134" s="82"/>
      <c r="AO1134" s="80"/>
      <c r="AP1134" s="81">
        <v>0</v>
      </c>
      <c r="AQ1134" s="82"/>
      <c r="AR1134" s="80"/>
      <c r="AS1134" s="81"/>
      <c r="AT1134" s="82"/>
      <c r="AU1134" s="80"/>
      <c r="AV1134" s="81"/>
      <c r="AW1134" s="82"/>
      <c r="AX1134" s="80"/>
      <c r="AY1134" s="81"/>
      <c r="AZ1134" s="82"/>
      <c r="BA1134" s="80"/>
      <c r="BB1134" s="81"/>
      <c r="BC1134" s="82"/>
      <c r="BD1134" s="80"/>
      <c r="BE1134" s="81"/>
      <c r="BF1134" s="82"/>
      <c r="BG1134" s="80"/>
      <c r="BH1134" s="81"/>
      <c r="BI1134" s="82"/>
      <c r="BJ1134" s="80"/>
      <c r="BK1134" s="81"/>
      <c r="BL1134" s="82"/>
      <c r="BM1134" s="80"/>
      <c r="BN1134" s="81"/>
      <c r="BO1134" s="82"/>
    </row>
    <row r="1135" spans="1:67" ht="32.25" hidden="1" customHeight="1" thickBot="1">
      <c r="A1135" s="71">
        <v>86167</v>
      </c>
      <c r="B1135" s="71" t="s">
        <v>2242</v>
      </c>
      <c r="C1135" s="221" t="str">
        <f ca="1">IF(V1135&gt;0,IF($C$12=B1135,COUNT($C$12:C1134,1),""),"")</f>
        <v/>
      </c>
      <c r="D1135" s="221" t="str">
        <f ca="1">IF(V1135&gt;0,IF($D$12=B1135,COUNT($D$12:D1134,1),""),"")</f>
        <v/>
      </c>
      <c r="E1135" s="221" t="str">
        <f ca="1">IF(V1135&gt;0,IF($E$12=B1135,COUNT($E$12:E1134,1),""),"")</f>
        <v/>
      </c>
      <c r="F1135" s="221" t="str">
        <f ca="1">IF(V1135&gt;0,IF($F$12=B1135,COUNT($F$12:F1134,1),""),"")</f>
        <v/>
      </c>
      <c r="G1135" s="120"/>
      <c r="H1135" s="115">
        <v>250301</v>
      </c>
      <c r="I1135" s="116" t="s">
        <v>2111</v>
      </c>
      <c r="J1135" s="116" t="s">
        <v>153</v>
      </c>
      <c r="K1135" s="324">
        <v>259000</v>
      </c>
      <c r="L1135" s="121">
        <v>422401</v>
      </c>
      <c r="M1135" s="117" t="s">
        <v>1332</v>
      </c>
      <c r="N1135" s="117" t="s">
        <v>153</v>
      </c>
      <c r="O1135" s="324">
        <v>54400</v>
      </c>
      <c r="P1135" s="77">
        <f ca="1">SUMIF($W$12:BO1135,$P$11,W1135:BO1135)</f>
        <v>0</v>
      </c>
      <c r="Q1135" s="77">
        <f ca="1">SUMIF($W$12:BP1135,$P$11,X1135:BP1135)</f>
        <v>0</v>
      </c>
      <c r="R1135" s="77">
        <v>0</v>
      </c>
      <c r="S1135" s="78">
        <f t="shared" ca="1" si="306"/>
        <v>0</v>
      </c>
      <c r="T1135" s="77">
        <f t="shared" ca="1" si="307"/>
        <v>0</v>
      </c>
      <c r="U1135" s="77">
        <v>0</v>
      </c>
      <c r="V1135" s="79">
        <f t="shared" ca="1" si="309"/>
        <v>0</v>
      </c>
      <c r="W1135" s="80"/>
      <c r="X1135" s="81">
        <f t="shared" si="293"/>
        <v>0</v>
      </c>
      <c r="Y1135" s="82"/>
      <c r="Z1135" s="80"/>
      <c r="AA1135" s="81">
        <f t="shared" si="294"/>
        <v>0</v>
      </c>
      <c r="AB1135" s="82"/>
      <c r="AC1135" s="80"/>
      <c r="AD1135" s="81">
        <f t="shared" si="295"/>
        <v>0</v>
      </c>
      <c r="AE1135" s="82"/>
      <c r="AF1135" s="80"/>
      <c r="AG1135" s="81">
        <f t="shared" si="296"/>
        <v>0</v>
      </c>
      <c r="AH1135" s="82"/>
      <c r="AI1135" s="80"/>
      <c r="AJ1135" s="81"/>
      <c r="AK1135" s="82"/>
      <c r="AL1135" s="80"/>
      <c r="AM1135" s="81">
        <v>0</v>
      </c>
      <c r="AN1135" s="82"/>
      <c r="AO1135" s="80"/>
      <c r="AP1135" s="81">
        <v>0</v>
      </c>
      <c r="AQ1135" s="82"/>
      <c r="AR1135" s="80"/>
      <c r="AS1135" s="81"/>
      <c r="AT1135" s="82"/>
      <c r="AU1135" s="80"/>
      <c r="AV1135" s="81"/>
      <c r="AW1135" s="82"/>
      <c r="AX1135" s="80"/>
      <c r="AY1135" s="81"/>
      <c r="AZ1135" s="82"/>
      <c r="BA1135" s="80"/>
      <c r="BB1135" s="81"/>
      <c r="BC1135" s="82"/>
      <c r="BD1135" s="80"/>
      <c r="BE1135" s="81"/>
      <c r="BF1135" s="82"/>
      <c r="BG1135" s="80"/>
      <c r="BH1135" s="81"/>
      <c r="BI1135" s="82"/>
      <c r="BJ1135" s="80"/>
      <c r="BK1135" s="81"/>
      <c r="BL1135" s="82"/>
      <c r="BM1135" s="80"/>
      <c r="BN1135" s="81"/>
      <c r="BO1135" s="82"/>
    </row>
    <row r="1136" spans="1:67" ht="32.25" customHeight="1" thickBot="1">
      <c r="A1136" s="71">
        <v>86168</v>
      </c>
      <c r="B1136" s="71" t="s">
        <v>2242</v>
      </c>
      <c r="C1136" s="221" t="str">
        <f ca="1">IF(V1136&gt;0,IF($C$12=B1136,COUNT($C$12:C1135,1),""),"")</f>
        <v/>
      </c>
      <c r="D1136" s="221" t="str">
        <f ca="1">IF(V1136&gt;0,IF($D$12=B1136,COUNT($D$12:D1135,1),""),"")</f>
        <v/>
      </c>
      <c r="E1136" s="221" t="str">
        <f ca="1">IF(V1136&gt;0,IF($E$12=B1136,COUNT($E$12:E1135,1),""),"")</f>
        <v/>
      </c>
      <c r="F1136" s="221" t="str">
        <f ca="1">IF(V1136&gt;0,IF($F$12=B1136,COUNT($F$12:F1135,1),""),"")</f>
        <v/>
      </c>
      <c r="G1136" s="120"/>
      <c r="H1136" s="115">
        <v>250301</v>
      </c>
      <c r="I1136" s="116" t="s">
        <v>2112</v>
      </c>
      <c r="J1136" s="116" t="s">
        <v>153</v>
      </c>
      <c r="K1136" s="324">
        <v>259000</v>
      </c>
      <c r="L1136" s="121">
        <v>422401</v>
      </c>
      <c r="M1136" s="117" t="s">
        <v>1332</v>
      </c>
      <c r="N1136" s="117" t="s">
        <v>153</v>
      </c>
      <c r="O1136" s="324">
        <v>54400</v>
      </c>
      <c r="P1136" s="77">
        <f ca="1">SUMIF($W$12:BO1136,$P$11,W1136:BO1136)</f>
        <v>0</v>
      </c>
      <c r="Q1136" s="77">
        <f ca="1">SUMIF($W$12:BP1136,$P$11,X1136:BP1136)</f>
        <v>0</v>
      </c>
      <c r="R1136" s="77">
        <v>0</v>
      </c>
      <c r="S1136" s="78">
        <f t="shared" ca="1" si="306"/>
        <v>0</v>
      </c>
      <c r="T1136" s="77">
        <f t="shared" ca="1" si="307"/>
        <v>0</v>
      </c>
      <c r="U1136" s="77">
        <v>0</v>
      </c>
      <c r="V1136" s="79">
        <f t="shared" ca="1" si="309"/>
        <v>0</v>
      </c>
      <c r="W1136" s="80"/>
      <c r="X1136" s="81"/>
      <c r="Y1136" s="82"/>
      <c r="Z1136" s="80"/>
      <c r="AA1136" s="81"/>
      <c r="AB1136" s="82"/>
      <c r="AC1136" s="80"/>
      <c r="AD1136" s="81"/>
      <c r="AE1136" s="82"/>
      <c r="AF1136" s="80"/>
      <c r="AG1136" s="81"/>
      <c r="AH1136" s="82"/>
      <c r="AI1136" s="80"/>
      <c r="AJ1136" s="81"/>
      <c r="AK1136" s="82"/>
      <c r="AL1136" s="80"/>
      <c r="AM1136" s="81"/>
      <c r="AN1136" s="82"/>
      <c r="AO1136" s="80"/>
      <c r="AP1136" s="81">
        <v>0</v>
      </c>
      <c r="AQ1136" s="82"/>
      <c r="AR1136" s="80"/>
      <c r="AS1136" s="81"/>
      <c r="AT1136" s="82"/>
      <c r="AU1136" s="80"/>
      <c r="AV1136" s="81"/>
      <c r="AW1136" s="82"/>
      <c r="AX1136" s="80"/>
      <c r="AY1136" s="81"/>
      <c r="AZ1136" s="82"/>
      <c r="BA1136" s="80"/>
      <c r="BB1136" s="81"/>
      <c r="BC1136" s="82"/>
      <c r="BD1136" s="80"/>
      <c r="BE1136" s="81"/>
      <c r="BF1136" s="82"/>
      <c r="BG1136" s="80"/>
      <c r="BH1136" s="81"/>
      <c r="BI1136" s="82"/>
      <c r="BJ1136" s="80"/>
      <c r="BK1136" s="81"/>
      <c r="BL1136" s="82"/>
      <c r="BM1136" s="80"/>
      <c r="BN1136" s="81"/>
      <c r="BO1136" s="82"/>
    </row>
    <row r="1137" spans="1:67" ht="32.25" hidden="1" customHeight="1" thickBot="1">
      <c r="A1137" s="71">
        <v>86169</v>
      </c>
      <c r="B1137" s="71" t="s">
        <v>2242</v>
      </c>
      <c r="C1137" s="221" t="str">
        <f ca="1">IF(V1137&gt;0,IF($C$12=B1137,COUNT($C$12:C1136,1),""),"")</f>
        <v/>
      </c>
      <c r="D1137" s="221" t="str">
        <f ca="1">IF(V1137&gt;0,IF($D$12=B1137,COUNT($D$12:D1136,1),""),"")</f>
        <v/>
      </c>
      <c r="E1137" s="221" t="str">
        <f ca="1">IF(V1137&gt;0,IF($E$12=B1137,COUNT($E$12:E1136,1),""),"")</f>
        <v/>
      </c>
      <c r="F1137" s="221" t="str">
        <f ca="1">IF(V1137&gt;0,IF($F$12=B1137,COUNT($F$12:F1136,1),""),"")</f>
        <v/>
      </c>
      <c r="G1137" s="120"/>
      <c r="H1137" s="115">
        <v>250301</v>
      </c>
      <c r="I1137" s="116" t="s">
        <v>2113</v>
      </c>
      <c r="J1137" s="116" t="s">
        <v>153</v>
      </c>
      <c r="K1137" s="324">
        <v>259000</v>
      </c>
      <c r="L1137" s="121">
        <v>422402</v>
      </c>
      <c r="M1137" s="117" t="s">
        <v>1830</v>
      </c>
      <c r="N1137" s="117" t="s">
        <v>153</v>
      </c>
      <c r="O1137" s="324">
        <v>79200</v>
      </c>
      <c r="P1137" s="77">
        <f ca="1">SUMIF($W$12:BO1137,$P$11,W1137:BO1137)</f>
        <v>0</v>
      </c>
      <c r="Q1137" s="77">
        <f ca="1">SUMIF($W$12:BP1137,$P$11,X1137:BP1137)</f>
        <v>0</v>
      </c>
      <c r="R1137" s="77">
        <v>0</v>
      </c>
      <c r="S1137" s="78">
        <f t="shared" ca="1" si="306"/>
        <v>0</v>
      </c>
      <c r="T1137" s="77">
        <f t="shared" ca="1" si="307"/>
        <v>0</v>
      </c>
      <c r="U1137" s="77">
        <v>0</v>
      </c>
      <c r="V1137" s="79">
        <f t="shared" ca="1" si="309"/>
        <v>0</v>
      </c>
      <c r="W1137" s="80"/>
      <c r="X1137" s="81">
        <f t="shared" si="293"/>
        <v>0</v>
      </c>
      <c r="Y1137" s="82"/>
      <c r="Z1137" s="80"/>
      <c r="AA1137" s="81">
        <f t="shared" si="294"/>
        <v>0</v>
      </c>
      <c r="AB1137" s="82"/>
      <c r="AC1137" s="80"/>
      <c r="AD1137" s="81">
        <f t="shared" si="295"/>
        <v>0</v>
      </c>
      <c r="AE1137" s="82"/>
      <c r="AF1137" s="80"/>
      <c r="AG1137" s="81">
        <f t="shared" si="296"/>
        <v>0</v>
      </c>
      <c r="AH1137" s="82"/>
      <c r="AI1137" s="80"/>
      <c r="AJ1137" s="81">
        <f t="shared" si="297"/>
        <v>0</v>
      </c>
      <c r="AK1137" s="82"/>
      <c r="AL1137" s="80"/>
      <c r="AM1137" s="81">
        <v>0</v>
      </c>
      <c r="AN1137" s="82"/>
      <c r="AO1137" s="80"/>
      <c r="AP1137" s="81">
        <v>0</v>
      </c>
      <c r="AQ1137" s="82"/>
      <c r="AR1137" s="80"/>
      <c r="AS1137" s="81">
        <f t="shared" si="298"/>
        <v>0</v>
      </c>
      <c r="AT1137" s="82"/>
      <c r="AU1137" s="80"/>
      <c r="AV1137" s="81">
        <f t="shared" si="299"/>
        <v>0</v>
      </c>
      <c r="AW1137" s="82"/>
      <c r="AX1137" s="80"/>
      <c r="AY1137" s="81">
        <f t="shared" si="300"/>
        <v>0</v>
      </c>
      <c r="AZ1137" s="82"/>
      <c r="BA1137" s="80"/>
      <c r="BB1137" s="81">
        <f t="shared" si="301"/>
        <v>0</v>
      </c>
      <c r="BC1137" s="82"/>
      <c r="BD1137" s="80"/>
      <c r="BE1137" s="81">
        <f t="shared" si="302"/>
        <v>0</v>
      </c>
      <c r="BF1137" s="82"/>
      <c r="BG1137" s="80"/>
      <c r="BH1137" s="81">
        <f t="shared" si="303"/>
        <v>0</v>
      </c>
      <c r="BI1137" s="82"/>
      <c r="BJ1137" s="80"/>
      <c r="BK1137" s="81">
        <f t="shared" si="304"/>
        <v>0</v>
      </c>
      <c r="BL1137" s="82"/>
      <c r="BM1137" s="80"/>
      <c r="BN1137" s="81">
        <f t="shared" si="305"/>
        <v>0</v>
      </c>
      <c r="BO1137" s="82"/>
    </row>
    <row r="1138" spans="1:67" ht="32.25" hidden="1" customHeight="1" thickBot="1">
      <c r="A1138" s="71">
        <v>86170</v>
      </c>
      <c r="B1138" s="71" t="s">
        <v>2242</v>
      </c>
      <c r="C1138" s="221" t="str">
        <f ca="1">IF(V1138&gt;0,IF($C$12=B1138,COUNT($C$12:C1137,1),""),"")</f>
        <v/>
      </c>
      <c r="D1138" s="221" t="str">
        <f ca="1">IF(V1138&gt;0,IF($D$12=B1138,COUNT($D$12:D1137,1),""),"")</f>
        <v/>
      </c>
      <c r="E1138" s="221" t="str">
        <f ca="1">IF(V1138&gt;0,IF($E$12=B1138,COUNT($E$12:E1137,1),""),"")</f>
        <v/>
      </c>
      <c r="F1138" s="221" t="str">
        <f ca="1">IF(V1138&gt;0,IF($F$12=B1138,COUNT($F$12:F1137,1),""),"")</f>
        <v/>
      </c>
      <c r="G1138" s="120"/>
      <c r="H1138" s="115">
        <v>250301</v>
      </c>
      <c r="I1138" s="116" t="s">
        <v>2114</v>
      </c>
      <c r="J1138" s="116" t="s">
        <v>153</v>
      </c>
      <c r="K1138" s="324">
        <v>259000</v>
      </c>
      <c r="L1138" s="121">
        <v>422402</v>
      </c>
      <c r="M1138" s="117" t="s">
        <v>1830</v>
      </c>
      <c r="N1138" s="117" t="s">
        <v>153</v>
      </c>
      <c r="O1138" s="324">
        <v>79200</v>
      </c>
      <c r="P1138" s="77">
        <f ca="1">SUMIF($W$12:BO1138,$P$11,W1138:BO1138)</f>
        <v>0</v>
      </c>
      <c r="Q1138" s="77">
        <f ca="1">SUMIF($W$12:BP1138,$P$11,X1138:BP1138)</f>
        <v>0</v>
      </c>
      <c r="R1138" s="77">
        <v>0</v>
      </c>
      <c r="S1138" s="78">
        <f t="shared" ca="1" si="306"/>
        <v>0</v>
      </c>
      <c r="T1138" s="77">
        <f t="shared" ca="1" si="307"/>
        <v>0</v>
      </c>
      <c r="U1138" s="77">
        <v>0</v>
      </c>
      <c r="V1138" s="79">
        <f t="shared" ca="1" si="309"/>
        <v>0</v>
      </c>
      <c r="W1138" s="80"/>
      <c r="X1138" s="81">
        <f t="shared" si="293"/>
        <v>0</v>
      </c>
      <c r="Y1138" s="82"/>
      <c r="Z1138" s="80"/>
      <c r="AA1138" s="81">
        <f t="shared" si="294"/>
        <v>0</v>
      </c>
      <c r="AB1138" s="82"/>
      <c r="AC1138" s="80"/>
      <c r="AD1138" s="81">
        <f t="shared" si="295"/>
        <v>0</v>
      </c>
      <c r="AE1138" s="82"/>
      <c r="AF1138" s="80"/>
      <c r="AG1138" s="81">
        <f t="shared" si="296"/>
        <v>0</v>
      </c>
      <c r="AH1138" s="82"/>
      <c r="AI1138" s="80"/>
      <c r="AJ1138" s="81">
        <f t="shared" si="297"/>
        <v>0</v>
      </c>
      <c r="AK1138" s="82"/>
      <c r="AL1138" s="80"/>
      <c r="AM1138" s="81">
        <v>0</v>
      </c>
      <c r="AN1138" s="82"/>
      <c r="AO1138" s="80"/>
      <c r="AP1138" s="81">
        <v>0</v>
      </c>
      <c r="AQ1138" s="82"/>
      <c r="AR1138" s="80"/>
      <c r="AS1138" s="81">
        <f t="shared" si="298"/>
        <v>0</v>
      </c>
      <c r="AT1138" s="82"/>
      <c r="AU1138" s="80"/>
      <c r="AV1138" s="81">
        <f t="shared" si="299"/>
        <v>0</v>
      </c>
      <c r="AW1138" s="82"/>
      <c r="AX1138" s="80"/>
      <c r="AY1138" s="81">
        <f t="shared" si="300"/>
        <v>0</v>
      </c>
      <c r="AZ1138" s="82"/>
      <c r="BA1138" s="80"/>
      <c r="BB1138" s="81">
        <f t="shared" si="301"/>
        <v>0</v>
      </c>
      <c r="BC1138" s="82"/>
      <c r="BD1138" s="80"/>
      <c r="BE1138" s="81">
        <f t="shared" si="302"/>
        <v>0</v>
      </c>
      <c r="BF1138" s="82"/>
      <c r="BG1138" s="80"/>
      <c r="BH1138" s="81">
        <f t="shared" si="303"/>
        <v>0</v>
      </c>
      <c r="BI1138" s="82"/>
      <c r="BJ1138" s="80"/>
      <c r="BK1138" s="81">
        <f t="shared" si="304"/>
        <v>0</v>
      </c>
      <c r="BL1138" s="82"/>
      <c r="BM1138" s="80"/>
      <c r="BN1138" s="81">
        <f t="shared" si="305"/>
        <v>0</v>
      </c>
      <c r="BO1138" s="82"/>
    </row>
    <row r="1139" spans="1:67" ht="32.25" hidden="1" customHeight="1" thickBot="1">
      <c r="A1139" s="71">
        <v>86171</v>
      </c>
      <c r="B1139" s="71" t="s">
        <v>2242</v>
      </c>
      <c r="C1139" s="221" t="str">
        <f ca="1">IF(V1139&gt;0,IF($C$12=B1139,COUNT($C$12:C1138,1),""),"")</f>
        <v/>
      </c>
      <c r="D1139" s="221" t="str">
        <f ca="1">IF(V1139&gt;0,IF($D$12=B1139,COUNT($D$12:D1138,1),""),"")</f>
        <v/>
      </c>
      <c r="E1139" s="221" t="str">
        <f ca="1">IF(V1139&gt;0,IF($E$12=B1139,COUNT($E$12:E1138,1),""),"")</f>
        <v/>
      </c>
      <c r="F1139" s="221" t="str">
        <f ca="1">IF(V1139&gt;0,IF($F$12=B1139,COUNT($F$12:F1138,1),""),"")</f>
        <v/>
      </c>
      <c r="G1139" s="120" t="s">
        <v>1736</v>
      </c>
      <c r="H1139" s="115">
        <v>250302</v>
      </c>
      <c r="I1139" s="116" t="s">
        <v>2115</v>
      </c>
      <c r="J1139" s="116" t="s">
        <v>153</v>
      </c>
      <c r="K1139" s="324">
        <v>630000</v>
      </c>
      <c r="L1139" s="121">
        <v>422403</v>
      </c>
      <c r="M1139" s="117" t="s">
        <v>1333</v>
      </c>
      <c r="N1139" s="117" t="s">
        <v>153</v>
      </c>
      <c r="O1139" s="324">
        <v>127500</v>
      </c>
      <c r="P1139" s="77">
        <f ca="1">SUMIF($W$12:BO1139,$P$11,W1139:BO1139)</f>
        <v>0</v>
      </c>
      <c r="Q1139" s="77">
        <f ca="1">SUMIF($W$12:BP1139,$P$11,X1139:BP1139)</f>
        <v>0</v>
      </c>
      <c r="R1139" s="77">
        <v>0</v>
      </c>
      <c r="S1139" s="78">
        <f t="shared" ca="1" si="306"/>
        <v>0</v>
      </c>
      <c r="T1139" s="77">
        <f t="shared" ca="1" si="307"/>
        <v>0</v>
      </c>
      <c r="U1139" s="77">
        <v>0</v>
      </c>
      <c r="V1139" s="79">
        <f t="shared" ca="1" si="309"/>
        <v>0</v>
      </c>
      <c r="W1139" s="80"/>
      <c r="X1139" s="81">
        <f t="shared" si="293"/>
        <v>0</v>
      </c>
      <c r="Y1139" s="82"/>
      <c r="Z1139" s="80"/>
      <c r="AA1139" s="81">
        <f t="shared" si="294"/>
        <v>0</v>
      </c>
      <c r="AB1139" s="82"/>
      <c r="AC1139" s="80"/>
      <c r="AD1139" s="81">
        <f t="shared" si="295"/>
        <v>0</v>
      </c>
      <c r="AE1139" s="82"/>
      <c r="AF1139" s="80"/>
      <c r="AG1139" s="81">
        <f t="shared" si="296"/>
        <v>0</v>
      </c>
      <c r="AH1139" s="82"/>
      <c r="AI1139" s="80"/>
      <c r="AJ1139" s="81">
        <f t="shared" si="297"/>
        <v>0</v>
      </c>
      <c r="AK1139" s="82"/>
      <c r="AL1139" s="80"/>
      <c r="AM1139" s="81">
        <v>0</v>
      </c>
      <c r="AN1139" s="82"/>
      <c r="AO1139" s="80"/>
      <c r="AP1139" s="81">
        <v>0</v>
      </c>
      <c r="AQ1139" s="82"/>
      <c r="AR1139" s="80"/>
      <c r="AS1139" s="81">
        <f t="shared" si="298"/>
        <v>0</v>
      </c>
      <c r="AT1139" s="82"/>
      <c r="AU1139" s="80"/>
      <c r="AV1139" s="81">
        <f t="shared" si="299"/>
        <v>0</v>
      </c>
      <c r="AW1139" s="82"/>
      <c r="AX1139" s="80"/>
      <c r="AY1139" s="81">
        <f t="shared" si="300"/>
        <v>0</v>
      </c>
      <c r="AZ1139" s="82"/>
      <c r="BA1139" s="80"/>
      <c r="BB1139" s="81">
        <f t="shared" si="301"/>
        <v>0</v>
      </c>
      <c r="BC1139" s="82"/>
      <c r="BD1139" s="80"/>
      <c r="BE1139" s="81">
        <f t="shared" si="302"/>
        <v>0</v>
      </c>
      <c r="BF1139" s="82"/>
      <c r="BG1139" s="80"/>
      <c r="BH1139" s="81">
        <f t="shared" si="303"/>
        <v>0</v>
      </c>
      <c r="BI1139" s="82"/>
      <c r="BJ1139" s="80"/>
      <c r="BK1139" s="81">
        <f t="shared" si="304"/>
        <v>0</v>
      </c>
      <c r="BL1139" s="82"/>
      <c r="BM1139" s="80"/>
      <c r="BN1139" s="81">
        <f t="shared" si="305"/>
        <v>0</v>
      </c>
      <c r="BO1139" s="82"/>
    </row>
    <row r="1140" spans="1:67" ht="32.25" hidden="1" customHeight="1" thickBot="1">
      <c r="A1140" s="71">
        <v>86172</v>
      </c>
      <c r="B1140" s="71" t="s">
        <v>2242</v>
      </c>
      <c r="C1140" s="221" t="str">
        <f ca="1">IF(V1140&gt;0,IF($C$12=B1140,COUNT($C$12:C1139,1),""),"")</f>
        <v/>
      </c>
      <c r="D1140" s="221" t="str">
        <f ca="1">IF(V1140&gt;0,IF($D$12=B1140,COUNT($D$12:D1139,1),""),"")</f>
        <v/>
      </c>
      <c r="E1140" s="221" t="str">
        <f ca="1">IF(V1140&gt;0,IF($E$12=B1140,COUNT($E$12:E1139,1),""),"")</f>
        <v/>
      </c>
      <c r="F1140" s="221" t="str">
        <f ca="1">IF(V1140&gt;0,IF($F$12=B1140,COUNT($F$12:F1139,1),""),"")</f>
        <v/>
      </c>
      <c r="G1140" s="120"/>
      <c r="H1140" s="115">
        <v>250302</v>
      </c>
      <c r="I1140" s="116" t="s">
        <v>2116</v>
      </c>
      <c r="J1140" s="116" t="s">
        <v>153</v>
      </c>
      <c r="K1140" s="324">
        <v>630000</v>
      </c>
      <c r="L1140" s="121">
        <v>422403</v>
      </c>
      <c r="M1140" s="117" t="s">
        <v>1333</v>
      </c>
      <c r="N1140" s="117" t="s">
        <v>153</v>
      </c>
      <c r="O1140" s="324">
        <v>127500</v>
      </c>
      <c r="P1140" s="77">
        <f ca="1">SUMIF($W$12:BO1140,$P$11,W1140:BO1140)</f>
        <v>0</v>
      </c>
      <c r="Q1140" s="77">
        <f ca="1">SUMIF($W$12:BP1140,$P$11,X1140:BP1140)</f>
        <v>0</v>
      </c>
      <c r="R1140" s="77">
        <v>0</v>
      </c>
      <c r="S1140" s="78">
        <f t="shared" ca="1" si="306"/>
        <v>0</v>
      </c>
      <c r="T1140" s="77">
        <f t="shared" ca="1" si="307"/>
        <v>0</v>
      </c>
      <c r="U1140" s="77">
        <v>0</v>
      </c>
      <c r="V1140" s="79">
        <f t="shared" ca="1" si="309"/>
        <v>0</v>
      </c>
      <c r="W1140" s="80"/>
      <c r="X1140" s="81">
        <f t="shared" si="293"/>
        <v>0</v>
      </c>
      <c r="Y1140" s="82"/>
      <c r="Z1140" s="80"/>
      <c r="AA1140" s="81">
        <f t="shared" si="294"/>
        <v>0</v>
      </c>
      <c r="AB1140" s="82"/>
      <c r="AC1140" s="80"/>
      <c r="AD1140" s="81">
        <f t="shared" si="295"/>
        <v>0</v>
      </c>
      <c r="AE1140" s="82"/>
      <c r="AF1140" s="80"/>
      <c r="AG1140" s="81">
        <f t="shared" si="296"/>
        <v>0</v>
      </c>
      <c r="AH1140" s="82"/>
      <c r="AI1140" s="80"/>
      <c r="AJ1140" s="81">
        <f t="shared" si="297"/>
        <v>0</v>
      </c>
      <c r="AK1140" s="82"/>
      <c r="AL1140" s="80"/>
      <c r="AM1140" s="81">
        <v>0</v>
      </c>
      <c r="AN1140" s="82"/>
      <c r="AO1140" s="80"/>
      <c r="AP1140" s="81">
        <v>0</v>
      </c>
      <c r="AQ1140" s="82"/>
      <c r="AR1140" s="80"/>
      <c r="AS1140" s="81">
        <f t="shared" si="298"/>
        <v>0</v>
      </c>
      <c r="AT1140" s="82"/>
      <c r="AU1140" s="80"/>
      <c r="AV1140" s="81">
        <f t="shared" si="299"/>
        <v>0</v>
      </c>
      <c r="AW1140" s="82"/>
      <c r="AX1140" s="80"/>
      <c r="AY1140" s="81">
        <f t="shared" si="300"/>
        <v>0</v>
      </c>
      <c r="AZ1140" s="82"/>
      <c r="BA1140" s="80"/>
      <c r="BB1140" s="81">
        <f t="shared" si="301"/>
        <v>0</v>
      </c>
      <c r="BC1140" s="82"/>
      <c r="BD1140" s="80"/>
      <c r="BE1140" s="81">
        <f t="shared" si="302"/>
        <v>0</v>
      </c>
      <c r="BF1140" s="82"/>
      <c r="BG1140" s="80"/>
      <c r="BH1140" s="81">
        <f t="shared" si="303"/>
        <v>0</v>
      </c>
      <c r="BI1140" s="82"/>
      <c r="BJ1140" s="80"/>
      <c r="BK1140" s="81">
        <f t="shared" si="304"/>
        <v>0</v>
      </c>
      <c r="BL1140" s="82"/>
      <c r="BM1140" s="80"/>
      <c r="BN1140" s="81">
        <f t="shared" si="305"/>
        <v>0</v>
      </c>
      <c r="BO1140" s="82"/>
    </row>
    <row r="1141" spans="1:67" ht="32.25" hidden="1" customHeight="1" thickBot="1">
      <c r="A1141" s="71">
        <v>86173</v>
      </c>
      <c r="B1141" s="71" t="s">
        <v>2242</v>
      </c>
      <c r="C1141" s="221" t="str">
        <f ca="1">IF(V1141&gt;0,IF($C$12=B1141,COUNT($C$12:C1140,1),""),"")</f>
        <v/>
      </c>
      <c r="D1141" s="221" t="str">
        <f ca="1">IF(V1141&gt;0,IF($D$12=B1141,COUNT($D$12:D1140,1),""),"")</f>
        <v/>
      </c>
      <c r="E1141" s="221" t="str">
        <f ca="1">IF(V1141&gt;0,IF($E$12=B1141,COUNT($E$12:E1140,1),""),"")</f>
        <v/>
      </c>
      <c r="F1141" s="221" t="str">
        <f ca="1">IF(V1141&gt;0,IF($F$12=B1141,COUNT($F$12:F1140,1),""),"")</f>
        <v/>
      </c>
      <c r="G1141" s="120"/>
      <c r="H1141" s="115">
        <v>250302</v>
      </c>
      <c r="I1141" s="116" t="s">
        <v>2117</v>
      </c>
      <c r="J1141" s="116" t="s">
        <v>153</v>
      </c>
      <c r="K1141" s="324">
        <v>630000</v>
      </c>
      <c r="L1141" s="121">
        <v>422403</v>
      </c>
      <c r="M1141" s="117" t="s">
        <v>1333</v>
      </c>
      <c r="N1141" s="117" t="s">
        <v>153</v>
      </c>
      <c r="O1141" s="324">
        <v>127500</v>
      </c>
      <c r="P1141" s="77">
        <f ca="1">SUMIF($W$12:BO1141,$P$11,W1141:BO1141)</f>
        <v>0</v>
      </c>
      <c r="Q1141" s="77">
        <f ca="1">SUMIF($W$12:BP1141,$P$11,X1141:BP1141)</f>
        <v>0</v>
      </c>
      <c r="R1141" s="77">
        <v>0</v>
      </c>
      <c r="S1141" s="78">
        <f t="shared" ca="1" si="306"/>
        <v>0</v>
      </c>
      <c r="T1141" s="77">
        <f t="shared" ca="1" si="307"/>
        <v>0</v>
      </c>
      <c r="U1141" s="77">
        <v>0</v>
      </c>
      <c r="V1141" s="79">
        <f t="shared" ca="1" si="309"/>
        <v>0</v>
      </c>
      <c r="W1141" s="80"/>
      <c r="X1141" s="81">
        <f t="shared" si="293"/>
        <v>0</v>
      </c>
      <c r="Y1141" s="82"/>
      <c r="Z1141" s="80"/>
      <c r="AA1141" s="81">
        <f t="shared" si="294"/>
        <v>0</v>
      </c>
      <c r="AB1141" s="82"/>
      <c r="AC1141" s="80"/>
      <c r="AD1141" s="81">
        <f t="shared" si="295"/>
        <v>0</v>
      </c>
      <c r="AE1141" s="82"/>
      <c r="AF1141" s="80"/>
      <c r="AG1141" s="81">
        <f t="shared" si="296"/>
        <v>0</v>
      </c>
      <c r="AH1141" s="82"/>
      <c r="AI1141" s="80"/>
      <c r="AJ1141" s="81">
        <f t="shared" si="297"/>
        <v>0</v>
      </c>
      <c r="AK1141" s="82"/>
      <c r="AL1141" s="80"/>
      <c r="AM1141" s="81">
        <v>0</v>
      </c>
      <c r="AN1141" s="82"/>
      <c r="AO1141" s="80"/>
      <c r="AP1141" s="81">
        <v>0</v>
      </c>
      <c r="AQ1141" s="82"/>
      <c r="AR1141" s="80"/>
      <c r="AS1141" s="81">
        <f t="shared" si="298"/>
        <v>0</v>
      </c>
      <c r="AT1141" s="82"/>
      <c r="AU1141" s="80"/>
      <c r="AV1141" s="81">
        <f t="shared" si="299"/>
        <v>0</v>
      </c>
      <c r="AW1141" s="82"/>
      <c r="AX1141" s="80"/>
      <c r="AY1141" s="81">
        <f t="shared" si="300"/>
        <v>0</v>
      </c>
      <c r="AZ1141" s="82"/>
      <c r="BA1141" s="80"/>
      <c r="BB1141" s="81">
        <f t="shared" si="301"/>
        <v>0</v>
      </c>
      <c r="BC1141" s="82"/>
      <c r="BD1141" s="80"/>
      <c r="BE1141" s="81">
        <f t="shared" si="302"/>
        <v>0</v>
      </c>
      <c r="BF1141" s="82"/>
      <c r="BG1141" s="80"/>
      <c r="BH1141" s="81">
        <f t="shared" si="303"/>
        <v>0</v>
      </c>
      <c r="BI1141" s="82"/>
      <c r="BJ1141" s="80"/>
      <c r="BK1141" s="81">
        <f t="shared" si="304"/>
        <v>0</v>
      </c>
      <c r="BL1141" s="82"/>
      <c r="BM1141" s="80"/>
      <c r="BN1141" s="81">
        <f t="shared" si="305"/>
        <v>0</v>
      </c>
      <c r="BO1141" s="82"/>
    </row>
    <row r="1142" spans="1:67" ht="32.25" hidden="1" customHeight="1" thickBot="1">
      <c r="A1142" s="71">
        <v>86174</v>
      </c>
      <c r="B1142" s="71" t="s">
        <v>2242</v>
      </c>
      <c r="C1142" s="221" t="str">
        <f ca="1">IF(V1142&gt;0,IF($C$12=B1142,COUNT($C$12:C1141,1),""),"")</f>
        <v/>
      </c>
      <c r="D1142" s="221" t="str">
        <f ca="1">IF(V1142&gt;0,IF($D$12=B1142,COUNT($D$12:D1141,1),""),"")</f>
        <v/>
      </c>
      <c r="E1142" s="221" t="str">
        <f ca="1">IF(V1142&gt;0,IF($E$12=B1142,COUNT($E$12:E1141,1),""),"")</f>
        <v/>
      </c>
      <c r="F1142" s="221" t="str">
        <f ca="1">IF(V1142&gt;0,IF($F$12=B1142,COUNT($F$12:F1141,1),""),"")</f>
        <v/>
      </c>
      <c r="G1142" s="120"/>
      <c r="H1142" s="115">
        <v>250302</v>
      </c>
      <c r="I1142" s="116" t="s">
        <v>2118</v>
      </c>
      <c r="J1142" s="116" t="s">
        <v>153</v>
      </c>
      <c r="K1142" s="324">
        <v>630000</v>
      </c>
      <c r="L1142" s="121">
        <v>422404</v>
      </c>
      <c r="M1142" s="117" t="s">
        <v>1334</v>
      </c>
      <c r="N1142" s="117" t="s">
        <v>153</v>
      </c>
      <c r="O1142" s="324">
        <v>167000</v>
      </c>
      <c r="P1142" s="77">
        <f ca="1">SUMIF($W$12:BO1142,$P$11,W1142:BO1142)</f>
        <v>0</v>
      </c>
      <c r="Q1142" s="77">
        <f ca="1">SUMIF($W$12:BP1142,$P$11,X1142:BP1142)</f>
        <v>0</v>
      </c>
      <c r="R1142" s="77">
        <v>0</v>
      </c>
      <c r="S1142" s="78">
        <f t="shared" ca="1" si="306"/>
        <v>0</v>
      </c>
      <c r="T1142" s="77">
        <f t="shared" ca="1" si="307"/>
        <v>0</v>
      </c>
      <c r="U1142" s="77">
        <v>0</v>
      </c>
      <c r="V1142" s="79">
        <f t="shared" ca="1" si="309"/>
        <v>0</v>
      </c>
      <c r="W1142" s="80"/>
      <c r="X1142" s="81">
        <f t="shared" si="293"/>
        <v>0</v>
      </c>
      <c r="Y1142" s="82"/>
      <c r="Z1142" s="80"/>
      <c r="AA1142" s="81">
        <f t="shared" si="294"/>
        <v>0</v>
      </c>
      <c r="AB1142" s="82"/>
      <c r="AC1142" s="80"/>
      <c r="AD1142" s="81">
        <f t="shared" si="295"/>
        <v>0</v>
      </c>
      <c r="AE1142" s="82"/>
      <c r="AF1142" s="80"/>
      <c r="AG1142" s="81">
        <f t="shared" si="296"/>
        <v>0</v>
      </c>
      <c r="AH1142" s="82"/>
      <c r="AI1142" s="80"/>
      <c r="AJ1142" s="81">
        <f t="shared" si="297"/>
        <v>0</v>
      </c>
      <c r="AK1142" s="82"/>
      <c r="AL1142" s="80"/>
      <c r="AM1142" s="81">
        <v>0</v>
      </c>
      <c r="AN1142" s="82"/>
      <c r="AO1142" s="80"/>
      <c r="AP1142" s="81">
        <v>0</v>
      </c>
      <c r="AQ1142" s="82"/>
      <c r="AR1142" s="80"/>
      <c r="AS1142" s="81">
        <f t="shared" si="298"/>
        <v>0</v>
      </c>
      <c r="AT1142" s="82"/>
      <c r="AU1142" s="80"/>
      <c r="AV1142" s="81">
        <f t="shared" si="299"/>
        <v>0</v>
      </c>
      <c r="AW1142" s="82"/>
      <c r="AX1142" s="80"/>
      <c r="AY1142" s="81">
        <f t="shared" si="300"/>
        <v>0</v>
      </c>
      <c r="AZ1142" s="82"/>
      <c r="BA1142" s="80"/>
      <c r="BB1142" s="81">
        <f t="shared" si="301"/>
        <v>0</v>
      </c>
      <c r="BC1142" s="82"/>
      <c r="BD1142" s="80"/>
      <c r="BE1142" s="81">
        <f t="shared" si="302"/>
        <v>0</v>
      </c>
      <c r="BF1142" s="82"/>
      <c r="BG1142" s="80"/>
      <c r="BH1142" s="81">
        <f t="shared" si="303"/>
        <v>0</v>
      </c>
      <c r="BI1142" s="82"/>
      <c r="BJ1142" s="80"/>
      <c r="BK1142" s="81">
        <f t="shared" si="304"/>
        <v>0</v>
      </c>
      <c r="BL1142" s="82"/>
      <c r="BM1142" s="80"/>
      <c r="BN1142" s="81">
        <f t="shared" si="305"/>
        <v>0</v>
      </c>
      <c r="BO1142" s="82"/>
    </row>
    <row r="1143" spans="1:67" ht="32.25" hidden="1" customHeight="1" thickBot="1">
      <c r="A1143" s="71">
        <v>86175</v>
      </c>
      <c r="B1143" s="71" t="s">
        <v>2242</v>
      </c>
      <c r="C1143" s="221" t="str">
        <f ca="1">IF(V1143&gt;0,IF($C$12=B1143,COUNT($C$12:C1142,1),""),"")</f>
        <v/>
      </c>
      <c r="D1143" s="221" t="str">
        <f ca="1">IF(V1143&gt;0,IF($D$12=B1143,COUNT($D$12:D1142,1),""),"")</f>
        <v/>
      </c>
      <c r="E1143" s="221" t="str">
        <f ca="1">IF(V1143&gt;0,IF($E$12=B1143,COUNT($E$12:E1142,1),""),"")</f>
        <v/>
      </c>
      <c r="F1143" s="221" t="str">
        <f ca="1">IF(V1143&gt;0,IF($F$12=B1143,COUNT($F$12:F1142,1),""),"")</f>
        <v/>
      </c>
      <c r="G1143" s="120" t="s">
        <v>1738</v>
      </c>
      <c r="H1143" s="115">
        <v>250303</v>
      </c>
      <c r="I1143" s="116" t="s">
        <v>2119</v>
      </c>
      <c r="J1143" s="116" t="s">
        <v>153</v>
      </c>
      <c r="K1143" s="324">
        <v>1496000</v>
      </c>
      <c r="L1143" s="121">
        <v>422404</v>
      </c>
      <c r="M1143" s="117" t="s">
        <v>1334</v>
      </c>
      <c r="N1143" s="117" t="s">
        <v>153</v>
      </c>
      <c r="O1143" s="324">
        <v>167000</v>
      </c>
      <c r="P1143" s="77">
        <f ca="1">SUMIF($W$12:BO1143,$P$11,W1143:BO1143)</f>
        <v>0</v>
      </c>
      <c r="Q1143" s="77">
        <f ca="1">SUMIF($W$12:BP1143,$P$11,X1143:BP1143)</f>
        <v>0</v>
      </c>
      <c r="R1143" s="77">
        <v>0</v>
      </c>
      <c r="S1143" s="78">
        <f t="shared" ca="1" si="306"/>
        <v>0</v>
      </c>
      <c r="T1143" s="77">
        <f t="shared" ca="1" si="307"/>
        <v>0</v>
      </c>
      <c r="U1143" s="77">
        <v>0</v>
      </c>
      <c r="V1143" s="79">
        <f t="shared" ca="1" si="309"/>
        <v>0</v>
      </c>
      <c r="W1143" s="80"/>
      <c r="X1143" s="81">
        <f t="shared" si="293"/>
        <v>0</v>
      </c>
      <c r="Y1143" s="82"/>
      <c r="Z1143" s="80"/>
      <c r="AA1143" s="81">
        <f t="shared" si="294"/>
        <v>0</v>
      </c>
      <c r="AB1143" s="82"/>
      <c r="AC1143" s="80"/>
      <c r="AD1143" s="81">
        <f t="shared" si="295"/>
        <v>0</v>
      </c>
      <c r="AE1143" s="82"/>
      <c r="AF1143" s="80"/>
      <c r="AG1143" s="81">
        <f t="shared" si="296"/>
        <v>0</v>
      </c>
      <c r="AH1143" s="82"/>
      <c r="AI1143" s="80"/>
      <c r="AJ1143" s="81">
        <f t="shared" si="297"/>
        <v>0</v>
      </c>
      <c r="AK1143" s="82"/>
      <c r="AL1143" s="80"/>
      <c r="AM1143" s="81">
        <v>0</v>
      </c>
      <c r="AN1143" s="82"/>
      <c r="AO1143" s="80"/>
      <c r="AP1143" s="81">
        <v>0</v>
      </c>
      <c r="AQ1143" s="82"/>
      <c r="AR1143" s="80"/>
      <c r="AS1143" s="81">
        <f t="shared" si="298"/>
        <v>0</v>
      </c>
      <c r="AT1143" s="82"/>
      <c r="AU1143" s="80"/>
      <c r="AV1143" s="81">
        <f t="shared" si="299"/>
        <v>0</v>
      </c>
      <c r="AW1143" s="82"/>
      <c r="AX1143" s="80"/>
      <c r="AY1143" s="81">
        <f t="shared" si="300"/>
        <v>0</v>
      </c>
      <c r="AZ1143" s="82"/>
      <c r="BA1143" s="80"/>
      <c r="BB1143" s="81">
        <f t="shared" si="301"/>
        <v>0</v>
      </c>
      <c r="BC1143" s="82"/>
      <c r="BD1143" s="80"/>
      <c r="BE1143" s="81">
        <f t="shared" si="302"/>
        <v>0</v>
      </c>
      <c r="BF1143" s="82"/>
      <c r="BG1143" s="80"/>
      <c r="BH1143" s="81">
        <f t="shared" si="303"/>
        <v>0</v>
      </c>
      <c r="BI1143" s="82"/>
      <c r="BJ1143" s="80"/>
      <c r="BK1143" s="81">
        <f t="shared" si="304"/>
        <v>0</v>
      </c>
      <c r="BL1143" s="82"/>
      <c r="BM1143" s="80"/>
      <c r="BN1143" s="81">
        <f t="shared" si="305"/>
        <v>0</v>
      </c>
      <c r="BO1143" s="82"/>
    </row>
    <row r="1144" spans="1:67" ht="32.25" hidden="1" customHeight="1" thickBot="1">
      <c r="A1144" s="71">
        <v>86176</v>
      </c>
      <c r="B1144" s="71" t="s">
        <v>2242</v>
      </c>
      <c r="C1144" s="221" t="str">
        <f ca="1">IF(V1144&gt;0,IF($C$12=B1144,COUNT($C$12:C1143,1),""),"")</f>
        <v/>
      </c>
      <c r="D1144" s="221" t="str">
        <f ca="1">IF(V1144&gt;0,IF($D$12=B1144,COUNT($D$12:D1143,1),""),"")</f>
        <v/>
      </c>
      <c r="E1144" s="221" t="str">
        <f ca="1">IF(V1144&gt;0,IF($E$12=B1144,COUNT($E$12:E1143,1),""),"")</f>
        <v/>
      </c>
      <c r="F1144" s="221" t="str">
        <f ca="1">IF(V1144&gt;0,IF($F$12=B1144,COUNT($F$12:F1143,1),""),"")</f>
        <v/>
      </c>
      <c r="G1144" s="120"/>
      <c r="H1144" s="115">
        <v>250303</v>
      </c>
      <c r="I1144" s="116" t="s">
        <v>2120</v>
      </c>
      <c r="J1144" s="116" t="s">
        <v>153</v>
      </c>
      <c r="K1144" s="324">
        <v>1496000</v>
      </c>
      <c r="L1144" s="121">
        <v>422404</v>
      </c>
      <c r="M1144" s="117" t="s">
        <v>1334</v>
      </c>
      <c r="N1144" s="117" t="s">
        <v>153</v>
      </c>
      <c r="O1144" s="324">
        <v>167000</v>
      </c>
      <c r="P1144" s="77">
        <f ca="1">SUMIF($W$12:BO1144,$P$11,W1144:BO1144)</f>
        <v>0</v>
      </c>
      <c r="Q1144" s="77">
        <f ca="1">SUMIF($W$12:BP1144,$P$11,X1144:BP1144)</f>
        <v>0</v>
      </c>
      <c r="R1144" s="77">
        <v>0</v>
      </c>
      <c r="S1144" s="78">
        <f t="shared" ca="1" si="306"/>
        <v>0</v>
      </c>
      <c r="T1144" s="77">
        <f t="shared" ca="1" si="307"/>
        <v>0</v>
      </c>
      <c r="U1144" s="77">
        <v>0</v>
      </c>
      <c r="V1144" s="79">
        <f t="shared" ca="1" si="309"/>
        <v>0</v>
      </c>
      <c r="W1144" s="80"/>
      <c r="X1144" s="81">
        <f t="shared" si="293"/>
        <v>0</v>
      </c>
      <c r="Y1144" s="82"/>
      <c r="Z1144" s="80"/>
      <c r="AA1144" s="81">
        <f t="shared" si="294"/>
        <v>0</v>
      </c>
      <c r="AB1144" s="82"/>
      <c r="AC1144" s="80"/>
      <c r="AD1144" s="81">
        <f t="shared" si="295"/>
        <v>0</v>
      </c>
      <c r="AE1144" s="82"/>
      <c r="AF1144" s="80"/>
      <c r="AG1144" s="81">
        <f t="shared" si="296"/>
        <v>0</v>
      </c>
      <c r="AH1144" s="82"/>
      <c r="AI1144" s="80"/>
      <c r="AJ1144" s="81">
        <f t="shared" si="297"/>
        <v>0</v>
      </c>
      <c r="AK1144" s="82"/>
      <c r="AL1144" s="80"/>
      <c r="AM1144" s="81">
        <v>0</v>
      </c>
      <c r="AN1144" s="82"/>
      <c r="AO1144" s="80"/>
      <c r="AP1144" s="81">
        <v>0</v>
      </c>
      <c r="AQ1144" s="82"/>
      <c r="AR1144" s="80"/>
      <c r="AS1144" s="81">
        <f t="shared" si="298"/>
        <v>0</v>
      </c>
      <c r="AT1144" s="82"/>
      <c r="AU1144" s="80"/>
      <c r="AV1144" s="81">
        <f t="shared" si="299"/>
        <v>0</v>
      </c>
      <c r="AW1144" s="82"/>
      <c r="AX1144" s="80"/>
      <c r="AY1144" s="81">
        <f t="shared" si="300"/>
        <v>0</v>
      </c>
      <c r="AZ1144" s="82"/>
      <c r="BA1144" s="80"/>
      <c r="BB1144" s="81">
        <f t="shared" si="301"/>
        <v>0</v>
      </c>
      <c r="BC1144" s="82"/>
      <c r="BD1144" s="80"/>
      <c r="BE1144" s="81">
        <f t="shared" si="302"/>
        <v>0</v>
      </c>
      <c r="BF1144" s="82"/>
      <c r="BG1144" s="80"/>
      <c r="BH1144" s="81">
        <f t="shared" si="303"/>
        <v>0</v>
      </c>
      <c r="BI1144" s="82"/>
      <c r="BJ1144" s="80"/>
      <c r="BK1144" s="81">
        <f t="shared" si="304"/>
        <v>0</v>
      </c>
      <c r="BL1144" s="82"/>
      <c r="BM1144" s="80"/>
      <c r="BN1144" s="81">
        <f t="shared" si="305"/>
        <v>0</v>
      </c>
      <c r="BO1144" s="82"/>
    </row>
    <row r="1145" spans="1:67" ht="32.25" hidden="1" customHeight="1" thickBot="1">
      <c r="A1145" s="71">
        <v>86177</v>
      </c>
      <c r="B1145" s="71" t="s">
        <v>2242</v>
      </c>
      <c r="C1145" s="221" t="str">
        <f ca="1">IF(V1145&gt;0,IF($C$12=B1145,COUNT($C$12:C1144,1),""),"")</f>
        <v/>
      </c>
      <c r="D1145" s="221" t="str">
        <f ca="1">IF(V1145&gt;0,IF($D$12=B1145,COUNT($D$12:D1144,1),""),"")</f>
        <v/>
      </c>
      <c r="E1145" s="221" t="str">
        <f ca="1">IF(V1145&gt;0,IF($E$12=B1145,COUNT($E$12:E1144,1),""),"")</f>
        <v/>
      </c>
      <c r="F1145" s="221" t="str">
        <f ca="1">IF(V1145&gt;0,IF($F$12=B1145,COUNT($F$12:F1144,1),""),"")</f>
        <v/>
      </c>
      <c r="G1145" s="120" t="s">
        <v>1745</v>
      </c>
      <c r="H1145" s="115">
        <v>250304</v>
      </c>
      <c r="I1145" s="116" t="s">
        <v>1025</v>
      </c>
      <c r="J1145" s="116" t="s">
        <v>153</v>
      </c>
      <c r="K1145" s="324">
        <v>179000</v>
      </c>
      <c r="L1145" s="121">
        <v>422405</v>
      </c>
      <c r="M1145" s="117" t="s">
        <v>1335</v>
      </c>
      <c r="N1145" s="117" t="s">
        <v>153</v>
      </c>
      <c r="O1145" s="324">
        <v>103000</v>
      </c>
      <c r="P1145" s="77">
        <f ca="1">SUMIF($W$12:BO1145,$P$11,W1145:BO1145)</f>
        <v>0</v>
      </c>
      <c r="Q1145" s="77">
        <f ca="1">SUMIF($W$12:BP1145,$P$11,X1145:BP1145)</f>
        <v>0</v>
      </c>
      <c r="R1145" s="77">
        <v>0</v>
      </c>
      <c r="S1145" s="78">
        <f t="shared" ca="1" si="306"/>
        <v>0</v>
      </c>
      <c r="T1145" s="77">
        <f t="shared" ca="1" si="307"/>
        <v>0</v>
      </c>
      <c r="U1145" s="77">
        <v>0</v>
      </c>
      <c r="V1145" s="79">
        <f t="shared" ca="1" si="309"/>
        <v>0</v>
      </c>
      <c r="W1145" s="80"/>
      <c r="X1145" s="81">
        <f t="shared" si="293"/>
        <v>0</v>
      </c>
      <c r="Y1145" s="82"/>
      <c r="Z1145" s="80"/>
      <c r="AA1145" s="81">
        <f t="shared" si="294"/>
        <v>0</v>
      </c>
      <c r="AB1145" s="82"/>
      <c r="AC1145" s="80"/>
      <c r="AD1145" s="81">
        <f t="shared" si="295"/>
        <v>0</v>
      </c>
      <c r="AE1145" s="82"/>
      <c r="AF1145" s="80"/>
      <c r="AG1145" s="81">
        <f t="shared" si="296"/>
        <v>0</v>
      </c>
      <c r="AH1145" s="82"/>
      <c r="AI1145" s="80"/>
      <c r="AJ1145" s="81">
        <f t="shared" si="297"/>
        <v>0</v>
      </c>
      <c r="AK1145" s="82"/>
      <c r="AL1145" s="80"/>
      <c r="AM1145" s="81">
        <v>0</v>
      </c>
      <c r="AN1145" s="82"/>
      <c r="AO1145" s="80"/>
      <c r="AP1145" s="81">
        <v>0</v>
      </c>
      <c r="AQ1145" s="82"/>
      <c r="AR1145" s="80"/>
      <c r="AS1145" s="81">
        <f t="shared" si="298"/>
        <v>0</v>
      </c>
      <c r="AT1145" s="82"/>
      <c r="AU1145" s="80"/>
      <c r="AV1145" s="81">
        <f t="shared" si="299"/>
        <v>0</v>
      </c>
      <c r="AW1145" s="82"/>
      <c r="AX1145" s="80"/>
      <c r="AY1145" s="81">
        <f t="shared" si="300"/>
        <v>0</v>
      </c>
      <c r="AZ1145" s="82"/>
      <c r="BA1145" s="80"/>
      <c r="BB1145" s="81">
        <f t="shared" si="301"/>
        <v>0</v>
      </c>
      <c r="BC1145" s="82"/>
      <c r="BD1145" s="80"/>
      <c r="BE1145" s="81">
        <f t="shared" si="302"/>
        <v>0</v>
      </c>
      <c r="BF1145" s="82"/>
      <c r="BG1145" s="80"/>
      <c r="BH1145" s="81">
        <f t="shared" si="303"/>
        <v>0</v>
      </c>
      <c r="BI1145" s="82"/>
      <c r="BJ1145" s="80"/>
      <c r="BK1145" s="81">
        <f t="shared" si="304"/>
        <v>0</v>
      </c>
      <c r="BL1145" s="82"/>
      <c r="BM1145" s="80"/>
      <c r="BN1145" s="81">
        <f t="shared" si="305"/>
        <v>0</v>
      </c>
      <c r="BO1145" s="82"/>
    </row>
    <row r="1146" spans="1:67" ht="32.25" hidden="1" customHeight="1" thickBot="1">
      <c r="A1146" s="71">
        <v>86178</v>
      </c>
      <c r="B1146" s="71" t="s">
        <v>2242</v>
      </c>
      <c r="C1146" s="221" t="str">
        <f ca="1">IF(V1146&gt;0,IF($C$12=B1146,COUNT($C$12:C1145,1),""),"")</f>
        <v/>
      </c>
      <c r="D1146" s="221" t="str">
        <f ca="1">IF(V1146&gt;0,IF($D$12=B1146,COUNT($D$12:D1145,1),""),"")</f>
        <v/>
      </c>
      <c r="E1146" s="221" t="str">
        <f ca="1">IF(V1146&gt;0,IF($E$12=B1146,COUNT($E$12:E1145,1),""),"")</f>
        <v/>
      </c>
      <c r="F1146" s="221" t="str">
        <f ca="1">IF(V1146&gt;0,IF($F$12=B1146,COUNT($F$12:F1145,1),""),"")</f>
        <v/>
      </c>
      <c r="G1146" s="120" t="s">
        <v>1744</v>
      </c>
      <c r="H1146" s="115">
        <v>250305</v>
      </c>
      <c r="I1146" s="116" t="s">
        <v>1026</v>
      </c>
      <c r="J1146" s="116" t="s">
        <v>153</v>
      </c>
      <c r="K1146" s="324">
        <v>649000</v>
      </c>
      <c r="L1146" s="121">
        <v>422407</v>
      </c>
      <c r="M1146" s="117" t="s">
        <v>1336</v>
      </c>
      <c r="N1146" s="117" t="s">
        <v>153</v>
      </c>
      <c r="O1146" s="324">
        <v>248500</v>
      </c>
      <c r="P1146" s="77">
        <f ca="1">SUMIF($W$12:BO1146,$P$11,W1146:BO1146)</f>
        <v>0</v>
      </c>
      <c r="Q1146" s="77">
        <f ca="1">SUMIF($W$12:BP1146,$P$11,X1146:BP1146)</f>
        <v>0</v>
      </c>
      <c r="R1146" s="77">
        <v>0</v>
      </c>
      <c r="S1146" s="78">
        <f t="shared" ca="1" si="306"/>
        <v>0</v>
      </c>
      <c r="T1146" s="77">
        <f t="shared" ca="1" si="307"/>
        <v>0</v>
      </c>
      <c r="U1146" s="77">
        <v>0</v>
      </c>
      <c r="V1146" s="79">
        <f t="shared" ca="1" si="309"/>
        <v>0</v>
      </c>
      <c r="W1146" s="80"/>
      <c r="X1146" s="81">
        <f t="shared" si="293"/>
        <v>0</v>
      </c>
      <c r="Y1146" s="82"/>
      <c r="Z1146" s="80"/>
      <c r="AA1146" s="81">
        <f t="shared" si="294"/>
        <v>0</v>
      </c>
      <c r="AB1146" s="82"/>
      <c r="AC1146" s="80"/>
      <c r="AD1146" s="81">
        <f t="shared" si="295"/>
        <v>0</v>
      </c>
      <c r="AE1146" s="82"/>
      <c r="AF1146" s="80"/>
      <c r="AG1146" s="81">
        <f t="shared" si="296"/>
        <v>0</v>
      </c>
      <c r="AH1146" s="82"/>
      <c r="AI1146" s="80"/>
      <c r="AJ1146" s="81">
        <f t="shared" si="297"/>
        <v>0</v>
      </c>
      <c r="AK1146" s="82"/>
      <c r="AL1146" s="80"/>
      <c r="AM1146" s="81">
        <v>0</v>
      </c>
      <c r="AN1146" s="82"/>
      <c r="AO1146" s="80"/>
      <c r="AP1146" s="81">
        <v>0</v>
      </c>
      <c r="AQ1146" s="82"/>
      <c r="AR1146" s="80"/>
      <c r="AS1146" s="81">
        <f t="shared" si="298"/>
        <v>0</v>
      </c>
      <c r="AT1146" s="82"/>
      <c r="AU1146" s="80"/>
      <c r="AV1146" s="81">
        <f t="shared" si="299"/>
        <v>0</v>
      </c>
      <c r="AW1146" s="82"/>
      <c r="AX1146" s="80"/>
      <c r="AY1146" s="81">
        <f t="shared" si="300"/>
        <v>0</v>
      </c>
      <c r="AZ1146" s="82"/>
      <c r="BA1146" s="80"/>
      <c r="BB1146" s="81">
        <f t="shared" si="301"/>
        <v>0</v>
      </c>
      <c r="BC1146" s="82"/>
      <c r="BD1146" s="80"/>
      <c r="BE1146" s="81">
        <f t="shared" si="302"/>
        <v>0</v>
      </c>
      <c r="BF1146" s="82"/>
      <c r="BG1146" s="80"/>
      <c r="BH1146" s="81">
        <f t="shared" si="303"/>
        <v>0</v>
      </c>
      <c r="BI1146" s="82"/>
      <c r="BJ1146" s="80"/>
      <c r="BK1146" s="81">
        <f t="shared" si="304"/>
        <v>0</v>
      </c>
      <c r="BL1146" s="82"/>
      <c r="BM1146" s="80"/>
      <c r="BN1146" s="81">
        <f t="shared" si="305"/>
        <v>0</v>
      </c>
      <c r="BO1146" s="82"/>
    </row>
    <row r="1147" spans="1:67" ht="32.25" hidden="1" customHeight="1" thickBot="1">
      <c r="A1147" s="71">
        <v>86179</v>
      </c>
      <c r="B1147" s="71" t="s">
        <v>2242</v>
      </c>
      <c r="C1147" s="221" t="str">
        <f ca="1">IF(V1147&gt;0,IF($C$12=B1147,COUNT($C$12:C1146,1),""),"")</f>
        <v/>
      </c>
      <c r="D1147" s="221" t="str">
        <f ca="1">IF(V1147&gt;0,IF($D$12=B1147,COUNT($D$12:D1146,1),""),"")</f>
        <v/>
      </c>
      <c r="E1147" s="221" t="str">
        <f ca="1">IF(V1147&gt;0,IF($E$12=B1147,COUNT($E$12:E1146,1),""),"")</f>
        <v/>
      </c>
      <c r="F1147" s="221" t="str">
        <f ca="1">IF(V1147&gt;0,IF($F$12=B1147,COUNT($F$12:F1146,1),""),"")</f>
        <v/>
      </c>
      <c r="G1147" s="120">
        <v>692008200</v>
      </c>
      <c r="H1147" s="115">
        <v>250306</v>
      </c>
      <c r="I1147" s="116" t="s">
        <v>1027</v>
      </c>
      <c r="J1147" s="116" t="s">
        <v>153</v>
      </c>
      <c r="K1147" s="324">
        <v>1496000</v>
      </c>
      <c r="L1147" s="121">
        <v>422408</v>
      </c>
      <c r="M1147" s="117" t="s">
        <v>1337</v>
      </c>
      <c r="N1147" s="117" t="s">
        <v>153</v>
      </c>
      <c r="O1147" s="324">
        <v>327500</v>
      </c>
      <c r="P1147" s="77">
        <f ca="1">SUMIF($W$12:BO1147,$P$11,W1147:BO1147)</f>
        <v>0</v>
      </c>
      <c r="Q1147" s="77">
        <f ca="1">SUMIF($W$12:BP1147,$P$11,X1147:BP1147)</f>
        <v>0</v>
      </c>
      <c r="R1147" s="77">
        <v>0</v>
      </c>
      <c r="S1147" s="78">
        <f t="shared" ca="1" si="306"/>
        <v>0</v>
      </c>
      <c r="T1147" s="77">
        <f t="shared" ca="1" si="307"/>
        <v>0</v>
      </c>
      <c r="U1147" s="77">
        <v>0</v>
      </c>
      <c r="V1147" s="79">
        <f t="shared" ca="1" si="309"/>
        <v>0</v>
      </c>
      <c r="W1147" s="80"/>
      <c r="X1147" s="81">
        <f t="shared" si="293"/>
        <v>0</v>
      </c>
      <c r="Y1147" s="82"/>
      <c r="Z1147" s="80"/>
      <c r="AA1147" s="81">
        <f t="shared" si="294"/>
        <v>0</v>
      </c>
      <c r="AB1147" s="82"/>
      <c r="AC1147" s="80"/>
      <c r="AD1147" s="81">
        <f t="shared" si="295"/>
        <v>0</v>
      </c>
      <c r="AE1147" s="82"/>
      <c r="AF1147" s="80"/>
      <c r="AG1147" s="81">
        <f t="shared" si="296"/>
        <v>0</v>
      </c>
      <c r="AH1147" s="82"/>
      <c r="AI1147" s="80"/>
      <c r="AJ1147" s="81">
        <f t="shared" si="297"/>
        <v>0</v>
      </c>
      <c r="AK1147" s="82"/>
      <c r="AL1147" s="80"/>
      <c r="AM1147" s="81">
        <v>0</v>
      </c>
      <c r="AN1147" s="82"/>
      <c r="AO1147" s="80"/>
      <c r="AP1147" s="81">
        <v>0</v>
      </c>
      <c r="AQ1147" s="82"/>
      <c r="AR1147" s="80"/>
      <c r="AS1147" s="81">
        <f t="shared" si="298"/>
        <v>0</v>
      </c>
      <c r="AT1147" s="82"/>
      <c r="AU1147" s="80"/>
      <c r="AV1147" s="81">
        <f t="shared" si="299"/>
        <v>0</v>
      </c>
      <c r="AW1147" s="82"/>
      <c r="AX1147" s="80"/>
      <c r="AY1147" s="81">
        <f t="shared" si="300"/>
        <v>0</v>
      </c>
      <c r="AZ1147" s="82"/>
      <c r="BA1147" s="80"/>
      <c r="BB1147" s="81">
        <f t="shared" si="301"/>
        <v>0</v>
      </c>
      <c r="BC1147" s="82"/>
      <c r="BD1147" s="80"/>
      <c r="BE1147" s="81">
        <f t="shared" si="302"/>
        <v>0</v>
      </c>
      <c r="BF1147" s="82"/>
      <c r="BG1147" s="80"/>
      <c r="BH1147" s="81">
        <f t="shared" si="303"/>
        <v>0</v>
      </c>
      <c r="BI1147" s="82"/>
      <c r="BJ1147" s="80"/>
      <c r="BK1147" s="81">
        <f t="shared" si="304"/>
        <v>0</v>
      </c>
      <c r="BL1147" s="82"/>
      <c r="BM1147" s="80"/>
      <c r="BN1147" s="81">
        <f t="shared" si="305"/>
        <v>0</v>
      </c>
      <c r="BO1147" s="82"/>
    </row>
    <row r="1148" spans="1:67" ht="32.25" hidden="1" customHeight="1" thickBot="1">
      <c r="A1148" s="71">
        <v>86180</v>
      </c>
      <c r="B1148" s="71" t="s">
        <v>2242</v>
      </c>
      <c r="C1148" s="221" t="str">
        <f ca="1">IF(V1148&gt;0,IF($C$12=B1148,COUNT($C$12:C1147,1),""),"")</f>
        <v/>
      </c>
      <c r="D1148" s="221" t="str">
        <f ca="1">IF(V1148&gt;0,IF($D$12=B1148,COUNT($D$12:D1147,1),""),"")</f>
        <v/>
      </c>
      <c r="E1148" s="221" t="str">
        <f ca="1">IF(V1148&gt;0,IF($E$12=B1148,COUNT($E$12:E1147,1),""),"")</f>
        <v/>
      </c>
      <c r="F1148" s="221" t="str">
        <f ca="1">IF(V1148&gt;0,IF($F$12=B1148,COUNT($F$12:F1147,1),""),"")</f>
        <v/>
      </c>
      <c r="G1148" s="120"/>
      <c r="H1148" s="115">
        <v>250307</v>
      </c>
      <c r="I1148" s="116" t="s">
        <v>1706</v>
      </c>
      <c r="J1148" s="116" t="s">
        <v>153</v>
      </c>
      <c r="K1148" s="324">
        <v>22000</v>
      </c>
      <c r="L1148" s="121">
        <v>422401</v>
      </c>
      <c r="M1148" s="117" t="s">
        <v>1332</v>
      </c>
      <c r="N1148" s="117" t="s">
        <v>153</v>
      </c>
      <c r="O1148" s="324">
        <v>54400</v>
      </c>
      <c r="P1148" s="77">
        <f ca="1">SUMIF($W$12:BO1148,$P$11,W1148:BO1148)</f>
        <v>0</v>
      </c>
      <c r="Q1148" s="77">
        <f ca="1">SUMIF($W$12:BP1148,$P$11,X1148:BP1148)</f>
        <v>0</v>
      </c>
      <c r="R1148" s="77">
        <v>0</v>
      </c>
      <c r="S1148" s="78">
        <f t="shared" ca="1" si="306"/>
        <v>0</v>
      </c>
      <c r="T1148" s="77">
        <f t="shared" ca="1" si="307"/>
        <v>0</v>
      </c>
      <c r="U1148" s="77">
        <v>0</v>
      </c>
      <c r="V1148" s="79">
        <f t="shared" ca="1" si="309"/>
        <v>0</v>
      </c>
      <c r="W1148" s="80"/>
      <c r="X1148" s="81">
        <f t="shared" si="293"/>
        <v>0</v>
      </c>
      <c r="Y1148" s="82"/>
      <c r="Z1148" s="80"/>
      <c r="AA1148" s="81">
        <f t="shared" si="294"/>
        <v>0</v>
      </c>
      <c r="AB1148" s="82"/>
      <c r="AC1148" s="80"/>
      <c r="AD1148" s="81">
        <f t="shared" si="295"/>
        <v>0</v>
      </c>
      <c r="AE1148" s="82"/>
      <c r="AF1148" s="80"/>
      <c r="AG1148" s="81">
        <f t="shared" si="296"/>
        <v>0</v>
      </c>
      <c r="AH1148" s="82"/>
      <c r="AI1148" s="80"/>
      <c r="AJ1148" s="81">
        <f t="shared" si="297"/>
        <v>0</v>
      </c>
      <c r="AK1148" s="82"/>
      <c r="AL1148" s="80"/>
      <c r="AM1148" s="81">
        <v>0</v>
      </c>
      <c r="AN1148" s="82"/>
      <c r="AO1148" s="80"/>
      <c r="AP1148" s="81">
        <v>0</v>
      </c>
      <c r="AQ1148" s="82"/>
      <c r="AR1148" s="80"/>
      <c r="AS1148" s="81">
        <f t="shared" si="298"/>
        <v>0</v>
      </c>
      <c r="AT1148" s="82"/>
      <c r="AU1148" s="80"/>
      <c r="AV1148" s="81">
        <f t="shared" si="299"/>
        <v>0</v>
      </c>
      <c r="AW1148" s="82"/>
      <c r="AX1148" s="80"/>
      <c r="AY1148" s="81">
        <f t="shared" si="300"/>
        <v>0</v>
      </c>
      <c r="AZ1148" s="82"/>
      <c r="BA1148" s="80"/>
      <c r="BB1148" s="81">
        <f t="shared" si="301"/>
        <v>0</v>
      </c>
      <c r="BC1148" s="82"/>
      <c r="BD1148" s="80"/>
      <c r="BE1148" s="81">
        <f t="shared" si="302"/>
        <v>0</v>
      </c>
      <c r="BF1148" s="82"/>
      <c r="BG1148" s="80"/>
      <c r="BH1148" s="81">
        <f t="shared" si="303"/>
        <v>0</v>
      </c>
      <c r="BI1148" s="82"/>
      <c r="BJ1148" s="80"/>
      <c r="BK1148" s="81">
        <f t="shared" si="304"/>
        <v>0</v>
      </c>
      <c r="BL1148" s="82"/>
      <c r="BM1148" s="80"/>
      <c r="BN1148" s="81">
        <f t="shared" si="305"/>
        <v>0</v>
      </c>
      <c r="BO1148" s="82"/>
    </row>
    <row r="1149" spans="1:67" ht="32.25" hidden="1" customHeight="1" thickBot="1">
      <c r="A1149" s="71">
        <v>86181</v>
      </c>
      <c r="B1149" s="71" t="s">
        <v>2242</v>
      </c>
      <c r="C1149" s="221" t="str">
        <f ca="1">IF(V1149&gt;0,IF($C$12=B1149,COUNT($C$12:C1148,1),""),"")</f>
        <v/>
      </c>
      <c r="D1149" s="221" t="str">
        <f ca="1">IF(V1149&gt;0,IF($D$12=B1149,COUNT($D$12:D1148,1),""),"")</f>
        <v/>
      </c>
      <c r="E1149" s="221" t="str">
        <f ca="1">IF(V1149&gt;0,IF($E$12=B1149,COUNT($E$12:E1148,1),""),"")</f>
        <v/>
      </c>
      <c r="F1149" s="221" t="str">
        <f ca="1">IF(V1149&gt;0,IF($F$12=B1149,COUNT($F$12:F1148,1),""),"")</f>
        <v/>
      </c>
      <c r="G1149" s="120"/>
      <c r="H1149" s="115">
        <v>250308</v>
      </c>
      <c r="I1149" s="116" t="s">
        <v>1707</v>
      </c>
      <c r="J1149" s="116" t="s">
        <v>153</v>
      </c>
      <c r="K1149" s="324">
        <v>2550000</v>
      </c>
      <c r="L1149" s="121">
        <v>422404</v>
      </c>
      <c r="M1149" s="117" t="s">
        <v>1334</v>
      </c>
      <c r="N1149" s="117" t="s">
        <v>153</v>
      </c>
      <c r="O1149" s="324">
        <v>167000</v>
      </c>
      <c r="P1149" s="77">
        <f ca="1">SUMIF($W$12:BO1149,$P$11,W1149:BO1149)</f>
        <v>0</v>
      </c>
      <c r="Q1149" s="77">
        <f ca="1">SUMIF($W$12:BP1149,$P$11,X1149:BP1149)</f>
        <v>0</v>
      </c>
      <c r="R1149" s="77">
        <v>0</v>
      </c>
      <c r="S1149" s="78">
        <f t="shared" ca="1" si="306"/>
        <v>0</v>
      </c>
      <c r="T1149" s="77">
        <f t="shared" ca="1" si="307"/>
        <v>0</v>
      </c>
      <c r="U1149" s="77">
        <v>0</v>
      </c>
      <c r="V1149" s="79">
        <f t="shared" ca="1" si="309"/>
        <v>0</v>
      </c>
      <c r="W1149" s="80"/>
      <c r="X1149" s="81">
        <f t="shared" si="293"/>
        <v>0</v>
      </c>
      <c r="Y1149" s="82"/>
      <c r="Z1149" s="80"/>
      <c r="AA1149" s="81">
        <f t="shared" si="294"/>
        <v>0</v>
      </c>
      <c r="AB1149" s="82"/>
      <c r="AC1149" s="80"/>
      <c r="AD1149" s="81">
        <f t="shared" si="295"/>
        <v>0</v>
      </c>
      <c r="AE1149" s="82"/>
      <c r="AF1149" s="80"/>
      <c r="AG1149" s="81">
        <f t="shared" si="296"/>
        <v>0</v>
      </c>
      <c r="AH1149" s="82"/>
      <c r="AI1149" s="80"/>
      <c r="AJ1149" s="81">
        <f t="shared" si="297"/>
        <v>0</v>
      </c>
      <c r="AK1149" s="82"/>
      <c r="AL1149" s="80"/>
      <c r="AM1149" s="81">
        <v>0</v>
      </c>
      <c r="AN1149" s="82"/>
      <c r="AO1149" s="80"/>
      <c r="AP1149" s="81">
        <v>0</v>
      </c>
      <c r="AQ1149" s="82"/>
      <c r="AR1149" s="80"/>
      <c r="AS1149" s="81">
        <f t="shared" si="298"/>
        <v>0</v>
      </c>
      <c r="AT1149" s="82"/>
      <c r="AU1149" s="80"/>
      <c r="AV1149" s="81">
        <f t="shared" si="299"/>
        <v>0</v>
      </c>
      <c r="AW1149" s="82"/>
      <c r="AX1149" s="80"/>
      <c r="AY1149" s="81">
        <f t="shared" si="300"/>
        <v>0</v>
      </c>
      <c r="AZ1149" s="82"/>
      <c r="BA1149" s="80"/>
      <c r="BB1149" s="81">
        <f t="shared" si="301"/>
        <v>0</v>
      </c>
      <c r="BC1149" s="82"/>
      <c r="BD1149" s="80"/>
      <c r="BE1149" s="81">
        <f t="shared" si="302"/>
        <v>0</v>
      </c>
      <c r="BF1149" s="82"/>
      <c r="BG1149" s="80"/>
      <c r="BH1149" s="81">
        <f t="shared" si="303"/>
        <v>0</v>
      </c>
      <c r="BI1149" s="82"/>
      <c r="BJ1149" s="80"/>
      <c r="BK1149" s="81">
        <f t="shared" si="304"/>
        <v>0</v>
      </c>
      <c r="BL1149" s="82"/>
      <c r="BM1149" s="80"/>
      <c r="BN1149" s="81">
        <f t="shared" si="305"/>
        <v>0</v>
      </c>
      <c r="BO1149" s="82"/>
    </row>
    <row r="1150" spans="1:67" ht="32.25" hidden="1" customHeight="1" thickBot="1">
      <c r="A1150" s="71">
        <v>86182</v>
      </c>
      <c r="B1150" s="71" t="s">
        <v>2242</v>
      </c>
      <c r="C1150" s="221" t="str">
        <f ca="1">IF(V1150&gt;0,IF($C$12=B1150,COUNT($C$12:C1149,1),""),"")</f>
        <v/>
      </c>
      <c r="D1150" s="221" t="str">
        <f ca="1">IF(V1150&gt;0,IF($D$12=B1150,COUNT($D$12:D1149,1),""),"")</f>
        <v/>
      </c>
      <c r="E1150" s="221" t="str">
        <f ca="1">IF(V1150&gt;0,IF($E$12=B1150,COUNT($E$12:E1149,1),""),"")</f>
        <v/>
      </c>
      <c r="F1150" s="221" t="str">
        <f ca="1">IF(V1150&gt;0,IF($F$12=B1150,COUNT($F$12:F1149,1),""),"")</f>
        <v/>
      </c>
      <c r="G1150" s="120"/>
      <c r="H1150" s="115">
        <v>250309</v>
      </c>
      <c r="I1150" s="116" t="s">
        <v>1708</v>
      </c>
      <c r="J1150" s="116" t="s">
        <v>153</v>
      </c>
      <c r="K1150" s="324">
        <v>1800</v>
      </c>
      <c r="L1150" s="121"/>
      <c r="M1150" s="117"/>
      <c r="N1150" s="117"/>
      <c r="O1150" s="324"/>
      <c r="P1150" s="77">
        <f ca="1">SUMIF($W$12:BO1150,$P$11,W1150:BO1150)</f>
        <v>0</v>
      </c>
      <c r="Q1150" s="77">
        <f ca="1">SUMIF($W$12:BP1150,$P$11,X1150:BP1150)</f>
        <v>0</v>
      </c>
      <c r="R1150" s="77">
        <v>0</v>
      </c>
      <c r="S1150" s="78">
        <f t="shared" ca="1" si="306"/>
        <v>0</v>
      </c>
      <c r="T1150" s="77">
        <f t="shared" ca="1" si="307"/>
        <v>0</v>
      </c>
      <c r="U1150" s="77">
        <v>0</v>
      </c>
      <c r="V1150" s="79">
        <f t="shared" ca="1" si="309"/>
        <v>0</v>
      </c>
      <c r="W1150" s="80"/>
      <c r="X1150" s="81">
        <f t="shared" si="293"/>
        <v>0</v>
      </c>
      <c r="Y1150" s="82"/>
      <c r="Z1150" s="80"/>
      <c r="AA1150" s="81">
        <f t="shared" si="294"/>
        <v>0</v>
      </c>
      <c r="AB1150" s="82"/>
      <c r="AC1150" s="80"/>
      <c r="AD1150" s="81">
        <f t="shared" si="295"/>
        <v>0</v>
      </c>
      <c r="AE1150" s="82"/>
      <c r="AF1150" s="80"/>
      <c r="AG1150" s="81">
        <f t="shared" si="296"/>
        <v>0</v>
      </c>
      <c r="AH1150" s="82"/>
      <c r="AI1150" s="80"/>
      <c r="AJ1150" s="81">
        <f t="shared" si="297"/>
        <v>0</v>
      </c>
      <c r="AK1150" s="82"/>
      <c r="AL1150" s="80"/>
      <c r="AM1150" s="81">
        <v>0</v>
      </c>
      <c r="AN1150" s="82"/>
      <c r="AO1150" s="80"/>
      <c r="AP1150" s="81">
        <v>0</v>
      </c>
      <c r="AQ1150" s="82"/>
      <c r="AR1150" s="80"/>
      <c r="AS1150" s="81">
        <f t="shared" si="298"/>
        <v>0</v>
      </c>
      <c r="AT1150" s="82"/>
      <c r="AU1150" s="80"/>
      <c r="AV1150" s="81">
        <f t="shared" si="299"/>
        <v>0</v>
      </c>
      <c r="AW1150" s="82"/>
      <c r="AX1150" s="80"/>
      <c r="AY1150" s="81">
        <f t="shared" si="300"/>
        <v>0</v>
      </c>
      <c r="AZ1150" s="82"/>
      <c r="BA1150" s="80"/>
      <c r="BB1150" s="81">
        <f t="shared" si="301"/>
        <v>0</v>
      </c>
      <c r="BC1150" s="82"/>
      <c r="BD1150" s="80"/>
      <c r="BE1150" s="81">
        <f t="shared" si="302"/>
        <v>0</v>
      </c>
      <c r="BF1150" s="82"/>
      <c r="BG1150" s="80"/>
      <c r="BH1150" s="81">
        <f t="shared" si="303"/>
        <v>0</v>
      </c>
      <c r="BI1150" s="82"/>
      <c r="BJ1150" s="80"/>
      <c r="BK1150" s="81">
        <f t="shared" si="304"/>
        <v>0</v>
      </c>
      <c r="BL1150" s="82"/>
      <c r="BM1150" s="80"/>
      <c r="BN1150" s="81">
        <f t="shared" si="305"/>
        <v>0</v>
      </c>
      <c r="BO1150" s="82"/>
    </row>
    <row r="1151" spans="1:67" ht="32.25" hidden="1" customHeight="1" thickBot="1">
      <c r="A1151" s="71">
        <v>86183</v>
      </c>
      <c r="B1151" s="71" t="s">
        <v>2242</v>
      </c>
      <c r="C1151" s="221" t="str">
        <f ca="1">IF(V1151&gt;0,IF($C$12=B1151,COUNT($C$12:C1150,1),""),"")</f>
        <v/>
      </c>
      <c r="D1151" s="221" t="str">
        <f ca="1">IF(V1151&gt;0,IF($D$12=B1151,COUNT($D$12:D1150,1),""),"")</f>
        <v/>
      </c>
      <c r="E1151" s="221" t="str">
        <f ca="1">IF(V1151&gt;0,IF($E$12=B1151,COUNT($E$12:E1150,1),""),"")</f>
        <v/>
      </c>
      <c r="F1151" s="221" t="str">
        <f ca="1">IF(V1151&gt;0,IF($F$12=B1151,COUNT($F$12:F1150,1),""),"")</f>
        <v/>
      </c>
      <c r="G1151" s="120"/>
      <c r="H1151" s="115">
        <v>250310</v>
      </c>
      <c r="I1151" s="116" t="s">
        <v>1709</v>
      </c>
      <c r="J1151" s="116" t="s">
        <v>153</v>
      </c>
      <c r="K1151" s="324">
        <v>4560</v>
      </c>
      <c r="L1151" s="121"/>
      <c r="M1151" s="117"/>
      <c r="N1151" s="117"/>
      <c r="O1151" s="324"/>
      <c r="P1151" s="77">
        <f ca="1">SUMIF($W$12:BO1151,$P$11,W1151:BO1151)</f>
        <v>0</v>
      </c>
      <c r="Q1151" s="77">
        <f ca="1">SUMIF($W$12:BP1151,$P$11,X1151:BP1151)</f>
        <v>0</v>
      </c>
      <c r="R1151" s="77">
        <v>0</v>
      </c>
      <c r="S1151" s="78">
        <f t="shared" ca="1" si="306"/>
        <v>0</v>
      </c>
      <c r="T1151" s="77">
        <f t="shared" ca="1" si="307"/>
        <v>0</v>
      </c>
      <c r="U1151" s="77">
        <v>0</v>
      </c>
      <c r="V1151" s="79">
        <f t="shared" ca="1" si="309"/>
        <v>0</v>
      </c>
      <c r="W1151" s="80"/>
      <c r="X1151" s="81">
        <f t="shared" si="293"/>
        <v>0</v>
      </c>
      <c r="Y1151" s="82"/>
      <c r="Z1151" s="80"/>
      <c r="AA1151" s="81">
        <f t="shared" si="294"/>
        <v>0</v>
      </c>
      <c r="AB1151" s="82"/>
      <c r="AC1151" s="80"/>
      <c r="AD1151" s="81">
        <f t="shared" si="295"/>
        <v>0</v>
      </c>
      <c r="AE1151" s="82"/>
      <c r="AF1151" s="80"/>
      <c r="AG1151" s="81">
        <f t="shared" si="296"/>
        <v>0</v>
      </c>
      <c r="AH1151" s="82"/>
      <c r="AI1151" s="80"/>
      <c r="AJ1151" s="81">
        <f t="shared" si="297"/>
        <v>0</v>
      </c>
      <c r="AK1151" s="82"/>
      <c r="AL1151" s="80"/>
      <c r="AM1151" s="81">
        <v>0</v>
      </c>
      <c r="AN1151" s="82"/>
      <c r="AO1151" s="80"/>
      <c r="AP1151" s="81">
        <v>0</v>
      </c>
      <c r="AQ1151" s="82"/>
      <c r="AR1151" s="80"/>
      <c r="AS1151" s="81">
        <f t="shared" si="298"/>
        <v>0</v>
      </c>
      <c r="AT1151" s="82"/>
      <c r="AU1151" s="80"/>
      <c r="AV1151" s="81">
        <f t="shared" si="299"/>
        <v>0</v>
      </c>
      <c r="AW1151" s="82"/>
      <c r="AX1151" s="80"/>
      <c r="AY1151" s="81">
        <f t="shared" si="300"/>
        <v>0</v>
      </c>
      <c r="AZ1151" s="82"/>
      <c r="BA1151" s="80"/>
      <c r="BB1151" s="81">
        <f t="shared" si="301"/>
        <v>0</v>
      </c>
      <c r="BC1151" s="82"/>
      <c r="BD1151" s="80"/>
      <c r="BE1151" s="81">
        <f t="shared" si="302"/>
        <v>0</v>
      </c>
      <c r="BF1151" s="82"/>
      <c r="BG1151" s="80"/>
      <c r="BH1151" s="81">
        <f t="shared" si="303"/>
        <v>0</v>
      </c>
      <c r="BI1151" s="82"/>
      <c r="BJ1151" s="80"/>
      <c r="BK1151" s="81">
        <f t="shared" si="304"/>
        <v>0</v>
      </c>
      <c r="BL1151" s="82"/>
      <c r="BM1151" s="80"/>
      <c r="BN1151" s="81">
        <f t="shared" si="305"/>
        <v>0</v>
      </c>
      <c r="BO1151" s="82"/>
    </row>
    <row r="1152" spans="1:67" ht="32.25" customHeight="1" thickBot="1">
      <c r="A1152" s="71">
        <v>86184</v>
      </c>
      <c r="B1152" s="71" t="s">
        <v>2242</v>
      </c>
      <c r="C1152" s="221" t="str">
        <f ca="1">IF(V1152&gt;0,IF($C$12=B1152,COUNT($C$12:C1151,1),""),"")</f>
        <v/>
      </c>
      <c r="D1152" s="221" t="str">
        <f ca="1">IF(V1152&gt;0,IF($D$12=B1152,COUNT($D$12:D1151,1),""),"")</f>
        <v/>
      </c>
      <c r="E1152" s="221" t="str">
        <f ca="1">IF(V1152&gt;0,IF($E$12=B1152,COUNT($E$12:E1151,1),""),"")</f>
        <v/>
      </c>
      <c r="F1152" s="221" t="str">
        <f ca="1">IF(V1152&gt;0,IF($F$12=B1152,COUNT($F$12:F1151,1),""),"")</f>
        <v/>
      </c>
      <c r="G1152" s="120">
        <v>690001500</v>
      </c>
      <c r="H1152" s="115">
        <v>250406</v>
      </c>
      <c r="I1152" s="116" t="s">
        <v>1028</v>
      </c>
      <c r="J1152" s="116" t="s">
        <v>153</v>
      </c>
      <c r="K1152" s="324">
        <v>374000</v>
      </c>
      <c r="L1152" s="121">
        <v>421507</v>
      </c>
      <c r="M1152" s="117" t="s">
        <v>1265</v>
      </c>
      <c r="N1152" s="117" t="s">
        <v>153</v>
      </c>
      <c r="O1152" s="324">
        <v>66200</v>
      </c>
      <c r="P1152" s="77">
        <f ca="1">SUMIF($W$12:BO1152,$P$11,W1152:BO1152)</f>
        <v>0</v>
      </c>
      <c r="Q1152" s="77">
        <f ca="1">SUMIF($W$12:BP1152,$P$11,X1152:BP1152)</f>
        <v>0</v>
      </c>
      <c r="R1152" s="77">
        <f ca="1">SUMIF($W$12:BQ1152,$P$11,Y1152:BQ1152)</f>
        <v>0</v>
      </c>
      <c r="S1152" s="78">
        <f t="shared" ca="1" si="306"/>
        <v>0</v>
      </c>
      <c r="T1152" s="77">
        <f t="shared" ca="1" si="307"/>
        <v>0</v>
      </c>
      <c r="U1152" s="77">
        <f t="shared" ca="1" si="308"/>
        <v>0</v>
      </c>
      <c r="V1152" s="79">
        <f t="shared" ca="1" si="309"/>
        <v>0</v>
      </c>
      <c r="W1152" s="80"/>
      <c r="X1152" s="81"/>
      <c r="Y1152" s="82"/>
      <c r="Z1152" s="80"/>
      <c r="AA1152" s="81"/>
      <c r="AB1152" s="82"/>
      <c r="AC1152" s="80"/>
      <c r="AD1152" s="81"/>
      <c r="AE1152" s="82"/>
      <c r="AF1152" s="80"/>
      <c r="AG1152" s="81"/>
      <c r="AH1152" s="82"/>
      <c r="AI1152" s="80"/>
      <c r="AJ1152" s="81"/>
      <c r="AK1152" s="82"/>
      <c r="AL1152" s="80"/>
      <c r="AM1152" s="81"/>
      <c r="AN1152" s="82"/>
      <c r="AO1152" s="80"/>
      <c r="AP1152" s="81">
        <v>0</v>
      </c>
      <c r="AQ1152" s="82"/>
      <c r="AR1152" s="80"/>
      <c r="AS1152" s="81"/>
      <c r="AT1152" s="82"/>
      <c r="AU1152" s="80"/>
      <c r="AV1152" s="81"/>
      <c r="AW1152" s="82"/>
      <c r="AX1152" s="80"/>
      <c r="AY1152" s="81"/>
      <c r="AZ1152" s="82"/>
      <c r="BA1152" s="80"/>
      <c r="BB1152" s="81"/>
      <c r="BC1152" s="82"/>
      <c r="BD1152" s="80"/>
      <c r="BE1152" s="81"/>
      <c r="BF1152" s="82"/>
      <c r="BG1152" s="80"/>
      <c r="BH1152" s="81"/>
      <c r="BI1152" s="82"/>
      <c r="BJ1152" s="80"/>
      <c r="BK1152" s="81"/>
      <c r="BL1152" s="82"/>
      <c r="BM1152" s="80"/>
      <c r="BN1152" s="81"/>
      <c r="BO1152" s="82"/>
    </row>
    <row r="1153" spans="1:67" ht="32.25" hidden="1" customHeight="1" thickBot="1">
      <c r="A1153" s="71">
        <v>86185</v>
      </c>
      <c r="B1153" s="71" t="s">
        <v>2242</v>
      </c>
      <c r="C1153" s="221" t="str">
        <f ca="1">IF(V1153&gt;0,IF($C$12=B1153,COUNT($C$12:C1152,1),""),"")</f>
        <v/>
      </c>
      <c r="D1153" s="221" t="str">
        <f ca="1">IF(V1153&gt;0,IF($D$12=B1153,COUNT($D$12:D1152,1),""),"")</f>
        <v/>
      </c>
      <c r="E1153" s="221" t="str">
        <f ca="1">IF(V1153&gt;0,IF($E$12=B1153,COUNT($E$12:E1152,1),""),"")</f>
        <v/>
      </c>
      <c r="F1153" s="221" t="str">
        <f ca="1">IF(V1153&gt;0,IF($F$12=B1153,COUNT($F$12:F1152,1),""),"")</f>
        <v/>
      </c>
      <c r="G1153" s="120">
        <v>690001700</v>
      </c>
      <c r="H1153" s="115">
        <v>250407</v>
      </c>
      <c r="I1153" s="116" t="s">
        <v>1029</v>
      </c>
      <c r="J1153" s="116" t="s">
        <v>153</v>
      </c>
      <c r="K1153" s="324">
        <v>562000</v>
      </c>
      <c r="L1153" s="121">
        <v>421507</v>
      </c>
      <c r="M1153" s="117" t="s">
        <v>1265</v>
      </c>
      <c r="N1153" s="117" t="s">
        <v>153</v>
      </c>
      <c r="O1153" s="324">
        <v>66200</v>
      </c>
      <c r="P1153" s="77">
        <f ca="1">SUMIF($W$12:BO1153,$P$11,W1153:BO1153)</f>
        <v>0</v>
      </c>
      <c r="Q1153" s="77">
        <f ca="1">SUMIF($W$12:BP1153,$P$11,X1153:BP1153)</f>
        <v>0</v>
      </c>
      <c r="R1153" s="77">
        <f ca="1">SUMIF($W$12:BQ1153,$P$11,Y1153:BQ1153)</f>
        <v>0</v>
      </c>
      <c r="S1153" s="78">
        <f t="shared" ca="1" si="306"/>
        <v>0</v>
      </c>
      <c r="T1153" s="77">
        <f t="shared" ca="1" si="307"/>
        <v>0</v>
      </c>
      <c r="U1153" s="77">
        <f t="shared" ca="1" si="308"/>
        <v>0</v>
      </c>
      <c r="V1153" s="79">
        <f t="shared" ca="1" si="309"/>
        <v>0</v>
      </c>
      <c r="W1153" s="80"/>
      <c r="X1153" s="81">
        <f t="shared" si="293"/>
        <v>0</v>
      </c>
      <c r="Y1153" s="82"/>
      <c r="Z1153" s="80"/>
      <c r="AA1153" s="81">
        <f t="shared" si="294"/>
        <v>0</v>
      </c>
      <c r="AB1153" s="82"/>
      <c r="AC1153" s="80"/>
      <c r="AD1153" s="81">
        <f t="shared" si="295"/>
        <v>0</v>
      </c>
      <c r="AE1153" s="82"/>
      <c r="AF1153" s="80"/>
      <c r="AG1153" s="81">
        <f t="shared" si="296"/>
        <v>0</v>
      </c>
      <c r="AH1153" s="82"/>
      <c r="AI1153" s="80"/>
      <c r="AJ1153" s="81">
        <f t="shared" si="297"/>
        <v>0</v>
      </c>
      <c r="AK1153" s="82"/>
      <c r="AL1153" s="80"/>
      <c r="AM1153" s="81">
        <v>0</v>
      </c>
      <c r="AN1153" s="82"/>
      <c r="AO1153" s="80"/>
      <c r="AP1153" s="81">
        <v>0</v>
      </c>
      <c r="AQ1153" s="82"/>
      <c r="AR1153" s="80"/>
      <c r="AS1153" s="81">
        <f t="shared" si="298"/>
        <v>0</v>
      </c>
      <c r="AT1153" s="82"/>
      <c r="AU1153" s="80"/>
      <c r="AV1153" s="81">
        <f t="shared" si="299"/>
        <v>0</v>
      </c>
      <c r="AW1153" s="82"/>
      <c r="AX1153" s="80"/>
      <c r="AY1153" s="81">
        <f t="shared" si="300"/>
        <v>0</v>
      </c>
      <c r="AZ1153" s="82"/>
      <c r="BA1153" s="80"/>
      <c r="BB1153" s="81">
        <f t="shared" si="301"/>
        <v>0</v>
      </c>
      <c r="BC1153" s="82"/>
      <c r="BD1153" s="80"/>
      <c r="BE1153" s="81">
        <f t="shared" si="302"/>
        <v>0</v>
      </c>
      <c r="BF1153" s="82"/>
      <c r="BG1153" s="80"/>
      <c r="BH1153" s="81">
        <f t="shared" si="303"/>
        <v>0</v>
      </c>
      <c r="BI1153" s="82"/>
      <c r="BJ1153" s="80"/>
      <c r="BK1153" s="81">
        <f t="shared" si="304"/>
        <v>0</v>
      </c>
      <c r="BL1153" s="82"/>
      <c r="BM1153" s="80"/>
      <c r="BN1153" s="81">
        <f t="shared" si="305"/>
        <v>0</v>
      </c>
      <c r="BO1153" s="82"/>
    </row>
    <row r="1154" spans="1:67" ht="32.25" hidden="1" customHeight="1" thickBot="1">
      <c r="A1154" s="71">
        <v>86186</v>
      </c>
      <c r="B1154" s="71" t="s">
        <v>2242</v>
      </c>
      <c r="C1154" s="221" t="str">
        <f ca="1">IF(V1154&gt;0,IF($C$12=B1154,COUNT($C$12:C1153,1),""),"")</f>
        <v/>
      </c>
      <c r="D1154" s="221" t="str">
        <f ca="1">IF(V1154&gt;0,IF($D$12=B1154,COUNT($D$12:D1153,1),""),"")</f>
        <v/>
      </c>
      <c r="E1154" s="221" t="str">
        <f ca="1">IF(V1154&gt;0,IF($E$12=B1154,COUNT($E$12:E1153,1),""),"")</f>
        <v/>
      </c>
      <c r="F1154" s="221" t="str">
        <f ca="1">IF(V1154&gt;0,IF($F$12=B1154,COUNT($F$12:F1153,1),""),"")</f>
        <v/>
      </c>
      <c r="G1154" s="120">
        <v>690001900</v>
      </c>
      <c r="H1154" s="115">
        <v>250408</v>
      </c>
      <c r="I1154" s="116" t="s">
        <v>1030</v>
      </c>
      <c r="J1154" s="116" t="s">
        <v>153</v>
      </c>
      <c r="K1154" s="324">
        <v>1049000</v>
      </c>
      <c r="L1154" s="121">
        <v>421507</v>
      </c>
      <c r="M1154" s="117" t="s">
        <v>1265</v>
      </c>
      <c r="N1154" s="117" t="s">
        <v>153</v>
      </c>
      <c r="O1154" s="324">
        <v>66200</v>
      </c>
      <c r="P1154" s="77">
        <f ca="1">SUMIF($W$12:BO1154,$P$11,W1154:BO1154)</f>
        <v>0</v>
      </c>
      <c r="Q1154" s="77">
        <f ca="1">SUMIF($W$12:BP1154,$P$11,X1154:BP1154)</f>
        <v>0</v>
      </c>
      <c r="R1154" s="77">
        <f ca="1">SUMIF($W$12:BQ1154,$P$11,Y1154:BQ1154)</f>
        <v>0</v>
      </c>
      <c r="S1154" s="78">
        <f t="shared" ca="1" si="306"/>
        <v>0</v>
      </c>
      <c r="T1154" s="77">
        <f t="shared" ca="1" si="307"/>
        <v>0</v>
      </c>
      <c r="U1154" s="77">
        <f t="shared" ca="1" si="308"/>
        <v>0</v>
      </c>
      <c r="V1154" s="79">
        <f t="shared" ca="1" si="309"/>
        <v>0</v>
      </c>
      <c r="W1154" s="80"/>
      <c r="X1154" s="81">
        <f t="shared" si="293"/>
        <v>0</v>
      </c>
      <c r="Y1154" s="82"/>
      <c r="Z1154" s="80"/>
      <c r="AA1154" s="81">
        <f t="shared" si="294"/>
        <v>0</v>
      </c>
      <c r="AB1154" s="82"/>
      <c r="AC1154" s="80"/>
      <c r="AD1154" s="81">
        <f t="shared" si="295"/>
        <v>0</v>
      </c>
      <c r="AE1154" s="82"/>
      <c r="AF1154" s="80"/>
      <c r="AG1154" s="81">
        <f t="shared" si="296"/>
        <v>0</v>
      </c>
      <c r="AH1154" s="82"/>
      <c r="AI1154" s="80"/>
      <c r="AJ1154" s="81">
        <f t="shared" si="297"/>
        <v>0</v>
      </c>
      <c r="AK1154" s="82"/>
      <c r="AL1154" s="80"/>
      <c r="AM1154" s="81">
        <v>0</v>
      </c>
      <c r="AN1154" s="82"/>
      <c r="AO1154" s="80"/>
      <c r="AP1154" s="81">
        <v>0</v>
      </c>
      <c r="AQ1154" s="82"/>
      <c r="AR1154" s="80"/>
      <c r="AS1154" s="81">
        <f t="shared" si="298"/>
        <v>0</v>
      </c>
      <c r="AT1154" s="82"/>
      <c r="AU1154" s="80"/>
      <c r="AV1154" s="81">
        <f t="shared" si="299"/>
        <v>0</v>
      </c>
      <c r="AW1154" s="82"/>
      <c r="AX1154" s="80"/>
      <c r="AY1154" s="81">
        <f t="shared" si="300"/>
        <v>0</v>
      </c>
      <c r="AZ1154" s="82"/>
      <c r="BA1154" s="80"/>
      <c r="BB1154" s="81">
        <f t="shared" si="301"/>
        <v>0</v>
      </c>
      <c r="BC1154" s="82"/>
      <c r="BD1154" s="80"/>
      <c r="BE1154" s="81">
        <f t="shared" si="302"/>
        <v>0</v>
      </c>
      <c r="BF1154" s="82"/>
      <c r="BG1154" s="80"/>
      <c r="BH1154" s="81">
        <f t="shared" si="303"/>
        <v>0</v>
      </c>
      <c r="BI1154" s="82"/>
      <c r="BJ1154" s="80"/>
      <c r="BK1154" s="81">
        <f t="shared" si="304"/>
        <v>0</v>
      </c>
      <c r="BL1154" s="82"/>
      <c r="BM1154" s="80"/>
      <c r="BN1154" s="81">
        <f t="shared" si="305"/>
        <v>0</v>
      </c>
      <c r="BO1154" s="82"/>
    </row>
    <row r="1155" spans="1:67" ht="32.25" hidden="1" customHeight="1" thickBot="1">
      <c r="A1155" s="71">
        <v>86187</v>
      </c>
      <c r="B1155" s="71" t="s">
        <v>2242</v>
      </c>
      <c r="C1155" s="221" t="str">
        <f ca="1">IF(V1155&gt;0,IF($C$12=B1155,COUNT($C$12:C1154,1),""),"")</f>
        <v/>
      </c>
      <c r="D1155" s="221" t="str">
        <f ca="1">IF(V1155&gt;0,IF($D$12=B1155,COUNT($D$12:D1154,1),""),"")</f>
        <v/>
      </c>
      <c r="E1155" s="221" t="str">
        <f ca="1">IF(V1155&gt;0,IF($E$12=B1155,COUNT($E$12:E1154,1),""),"")</f>
        <v/>
      </c>
      <c r="F1155" s="221" t="str">
        <f ca="1">IF(V1155&gt;0,IF($F$12=B1155,COUNT($F$12:F1154,1),""),"")</f>
        <v/>
      </c>
      <c r="G1155" s="120">
        <v>323001620</v>
      </c>
      <c r="H1155" s="115">
        <v>250501</v>
      </c>
      <c r="I1155" s="116" t="s">
        <v>1031</v>
      </c>
      <c r="J1155" s="116" t="s">
        <v>238</v>
      </c>
      <c r="K1155" s="324">
        <v>4675000</v>
      </c>
      <c r="L1155" s="121">
        <v>423108</v>
      </c>
      <c r="M1155" s="117" t="s">
        <v>1413</v>
      </c>
      <c r="N1155" s="117" t="s">
        <v>153</v>
      </c>
      <c r="O1155" s="324">
        <v>884000</v>
      </c>
      <c r="P1155" s="77">
        <f ca="1">SUMIF($W$12:BO1155,$P$11,W1155:BO1155)</f>
        <v>0</v>
      </c>
      <c r="Q1155" s="77">
        <f ca="1">SUMIF($W$12:BP1155,$P$11,X1155:BP1155)</f>
        <v>0</v>
      </c>
      <c r="R1155" s="77">
        <f ca="1">SUMIF($W$12:BQ1155,$P$11,Y1155:BQ1155)</f>
        <v>0</v>
      </c>
      <c r="S1155" s="78">
        <f t="shared" ca="1" si="306"/>
        <v>0</v>
      </c>
      <c r="T1155" s="77">
        <f t="shared" ca="1" si="307"/>
        <v>0</v>
      </c>
      <c r="U1155" s="77">
        <f t="shared" ca="1" si="308"/>
        <v>0</v>
      </c>
      <c r="V1155" s="79">
        <f t="shared" ca="1" si="309"/>
        <v>0</v>
      </c>
      <c r="W1155" s="80"/>
      <c r="X1155" s="81">
        <f t="shared" si="293"/>
        <v>0</v>
      </c>
      <c r="Y1155" s="82"/>
      <c r="Z1155" s="80"/>
      <c r="AA1155" s="81">
        <f t="shared" si="294"/>
        <v>0</v>
      </c>
      <c r="AB1155" s="82"/>
      <c r="AC1155" s="80"/>
      <c r="AD1155" s="81">
        <f t="shared" si="295"/>
        <v>0</v>
      </c>
      <c r="AE1155" s="82"/>
      <c r="AF1155" s="80"/>
      <c r="AG1155" s="81">
        <f t="shared" si="296"/>
        <v>0</v>
      </c>
      <c r="AH1155" s="82"/>
      <c r="AI1155" s="80"/>
      <c r="AJ1155" s="81">
        <f t="shared" si="297"/>
        <v>0</v>
      </c>
      <c r="AK1155" s="82"/>
      <c r="AL1155" s="80"/>
      <c r="AM1155" s="81">
        <v>0</v>
      </c>
      <c r="AN1155" s="82"/>
      <c r="AO1155" s="80"/>
      <c r="AP1155" s="81">
        <v>0</v>
      </c>
      <c r="AQ1155" s="82"/>
      <c r="AR1155" s="80"/>
      <c r="AS1155" s="81">
        <f t="shared" si="298"/>
        <v>0</v>
      </c>
      <c r="AT1155" s="82"/>
      <c r="AU1155" s="80"/>
      <c r="AV1155" s="81">
        <f t="shared" si="299"/>
        <v>0</v>
      </c>
      <c r="AW1155" s="82"/>
      <c r="AX1155" s="80"/>
      <c r="AY1155" s="81">
        <f t="shared" si="300"/>
        <v>0</v>
      </c>
      <c r="AZ1155" s="82"/>
      <c r="BA1155" s="80"/>
      <c r="BB1155" s="81">
        <f t="shared" si="301"/>
        <v>0</v>
      </c>
      <c r="BC1155" s="82"/>
      <c r="BD1155" s="80"/>
      <c r="BE1155" s="81">
        <f t="shared" si="302"/>
        <v>0</v>
      </c>
      <c r="BF1155" s="82"/>
      <c r="BG1155" s="80"/>
      <c r="BH1155" s="81">
        <f t="shared" si="303"/>
        <v>0</v>
      </c>
      <c r="BI1155" s="82"/>
      <c r="BJ1155" s="80"/>
      <c r="BK1155" s="81">
        <f t="shared" si="304"/>
        <v>0</v>
      </c>
      <c r="BL1155" s="82"/>
      <c r="BM1155" s="80"/>
      <c r="BN1155" s="81">
        <f t="shared" si="305"/>
        <v>0</v>
      </c>
      <c r="BO1155" s="82"/>
    </row>
    <row r="1156" spans="1:67" ht="32.25" hidden="1" customHeight="1" thickBot="1">
      <c r="A1156" s="71">
        <v>86188</v>
      </c>
      <c r="B1156" s="71" t="s">
        <v>2242</v>
      </c>
      <c r="C1156" s="221" t="str">
        <f ca="1">IF(V1156&gt;0,IF($C$12=B1156,COUNT($C$12:C1155,1),""),"")</f>
        <v/>
      </c>
      <c r="D1156" s="221" t="str">
        <f ca="1">IF(V1156&gt;0,IF($D$12=B1156,COUNT($D$12:D1155,1),""),"")</f>
        <v/>
      </c>
      <c r="E1156" s="221" t="str">
        <f ca="1">IF(V1156&gt;0,IF($E$12=B1156,COUNT($E$12:E1155,1),""),"")</f>
        <v/>
      </c>
      <c r="F1156" s="221" t="str">
        <f ca="1">IF(V1156&gt;0,IF($F$12=B1156,COUNT($F$12:F1155,1),""),"")</f>
        <v/>
      </c>
      <c r="G1156" s="120"/>
      <c r="H1156" s="115">
        <v>250502</v>
      </c>
      <c r="I1156" s="116" t="s">
        <v>1032</v>
      </c>
      <c r="J1156" s="116" t="s">
        <v>153</v>
      </c>
      <c r="K1156" s="324">
        <v>100000</v>
      </c>
      <c r="L1156" s="121">
        <v>423109</v>
      </c>
      <c r="M1156" s="117" t="s">
        <v>1414</v>
      </c>
      <c r="N1156" s="117" t="s">
        <v>153</v>
      </c>
      <c r="O1156" s="324">
        <v>91300</v>
      </c>
      <c r="P1156" s="77">
        <f ca="1">SUMIF($W$12:BO1156,$P$11,W1156:BO1156)</f>
        <v>0</v>
      </c>
      <c r="Q1156" s="77">
        <f ca="1">SUMIF($W$12:BP1156,$P$11,X1156:BP1156)</f>
        <v>0</v>
      </c>
      <c r="R1156" s="77">
        <f ca="1">SUMIF($W$12:BQ1156,$P$11,Y1156:BQ1156)</f>
        <v>0</v>
      </c>
      <c r="S1156" s="78">
        <f t="shared" ca="1" si="306"/>
        <v>0</v>
      </c>
      <c r="T1156" s="77">
        <f t="shared" ca="1" si="307"/>
        <v>0</v>
      </c>
      <c r="U1156" s="77">
        <f t="shared" ca="1" si="308"/>
        <v>0</v>
      </c>
      <c r="V1156" s="79">
        <f t="shared" ca="1" si="309"/>
        <v>0</v>
      </c>
      <c r="W1156" s="80"/>
      <c r="X1156" s="81">
        <f t="shared" si="293"/>
        <v>0</v>
      </c>
      <c r="Y1156" s="82"/>
      <c r="Z1156" s="80"/>
      <c r="AA1156" s="81">
        <f t="shared" si="294"/>
        <v>0</v>
      </c>
      <c r="AB1156" s="82"/>
      <c r="AC1156" s="80"/>
      <c r="AD1156" s="81">
        <f t="shared" si="295"/>
        <v>0</v>
      </c>
      <c r="AE1156" s="82"/>
      <c r="AF1156" s="80"/>
      <c r="AG1156" s="81">
        <f t="shared" si="296"/>
        <v>0</v>
      </c>
      <c r="AH1156" s="82"/>
      <c r="AI1156" s="80"/>
      <c r="AJ1156" s="81">
        <f t="shared" si="297"/>
        <v>0</v>
      </c>
      <c r="AK1156" s="82"/>
      <c r="AL1156" s="80"/>
      <c r="AM1156" s="81">
        <v>0</v>
      </c>
      <c r="AN1156" s="82"/>
      <c r="AO1156" s="80"/>
      <c r="AP1156" s="81">
        <v>0</v>
      </c>
      <c r="AQ1156" s="82"/>
      <c r="AR1156" s="80"/>
      <c r="AS1156" s="81">
        <f t="shared" si="298"/>
        <v>0</v>
      </c>
      <c r="AT1156" s="82"/>
      <c r="AU1156" s="80"/>
      <c r="AV1156" s="81">
        <f t="shared" si="299"/>
        <v>0</v>
      </c>
      <c r="AW1156" s="82"/>
      <c r="AX1156" s="80"/>
      <c r="AY1156" s="81">
        <f t="shared" si="300"/>
        <v>0</v>
      </c>
      <c r="AZ1156" s="82"/>
      <c r="BA1156" s="80"/>
      <c r="BB1156" s="81">
        <f t="shared" si="301"/>
        <v>0</v>
      </c>
      <c r="BC1156" s="82"/>
      <c r="BD1156" s="80"/>
      <c r="BE1156" s="81">
        <f t="shared" si="302"/>
        <v>0</v>
      </c>
      <c r="BF1156" s="82"/>
      <c r="BG1156" s="80"/>
      <c r="BH1156" s="81">
        <f t="shared" si="303"/>
        <v>0</v>
      </c>
      <c r="BI1156" s="82"/>
      <c r="BJ1156" s="80"/>
      <c r="BK1156" s="81">
        <f t="shared" si="304"/>
        <v>0</v>
      </c>
      <c r="BL1156" s="82"/>
      <c r="BM1156" s="80"/>
      <c r="BN1156" s="81">
        <f t="shared" si="305"/>
        <v>0</v>
      </c>
      <c r="BO1156" s="82"/>
    </row>
    <row r="1157" spans="1:67" ht="47.25" hidden="1" customHeight="1" thickBot="1">
      <c r="A1157" s="71">
        <v>86189</v>
      </c>
      <c r="B1157" s="71" t="s">
        <v>2242</v>
      </c>
      <c r="C1157" s="221" t="str">
        <f ca="1">IF(V1157&gt;0,IF($C$12=B1157,COUNT($C$12:C1156,1),""),"")</f>
        <v/>
      </c>
      <c r="D1157" s="221" t="str">
        <f ca="1">IF(V1157&gt;0,IF($D$12=B1157,COUNT($D$12:D1156,1),""),"")</f>
        <v/>
      </c>
      <c r="E1157" s="221" t="str">
        <f ca="1">IF(V1157&gt;0,IF($E$12=B1157,COUNT($E$12:E1156,1),""),"")</f>
        <v/>
      </c>
      <c r="F1157" s="221" t="str">
        <f ca="1">IF(V1157&gt;0,IF($F$12=B1157,COUNT($F$12:F1156,1),""),"")</f>
        <v/>
      </c>
      <c r="G1157" s="120">
        <v>269040000</v>
      </c>
      <c r="H1157" s="115">
        <v>260101</v>
      </c>
      <c r="I1157" s="116" t="s">
        <v>1033</v>
      </c>
      <c r="J1157" s="116" t="s">
        <v>153</v>
      </c>
      <c r="K1157" s="324">
        <v>911000</v>
      </c>
      <c r="L1157" s="121">
        <v>421508</v>
      </c>
      <c r="M1157" s="117" t="s">
        <v>1266</v>
      </c>
      <c r="N1157" s="117" t="s">
        <v>153</v>
      </c>
      <c r="O1157" s="324">
        <v>202000</v>
      </c>
      <c r="P1157" s="77">
        <f ca="1">SUMIF($W$12:BO1157,$P$11,W1157:BO1157)</f>
        <v>0</v>
      </c>
      <c r="Q1157" s="77">
        <f ca="1">SUMIF($W$12:BP1157,$P$11,X1157:BP1157)</f>
        <v>0</v>
      </c>
      <c r="R1157" s="77">
        <f ca="1">SUMIF($W$12:BQ1157,$P$11,Y1157:BQ1157)</f>
        <v>0</v>
      </c>
      <c r="S1157" s="78">
        <f t="shared" ca="1" si="306"/>
        <v>0</v>
      </c>
      <c r="T1157" s="77">
        <f t="shared" ca="1" si="307"/>
        <v>0</v>
      </c>
      <c r="U1157" s="77">
        <f t="shared" ca="1" si="308"/>
        <v>0</v>
      </c>
      <c r="V1157" s="79">
        <f t="shared" ca="1" si="309"/>
        <v>0</v>
      </c>
      <c r="W1157" s="80"/>
      <c r="X1157" s="81">
        <f t="shared" si="293"/>
        <v>0</v>
      </c>
      <c r="Y1157" s="82"/>
      <c r="Z1157" s="80"/>
      <c r="AA1157" s="81">
        <f t="shared" si="294"/>
        <v>0</v>
      </c>
      <c r="AB1157" s="82"/>
      <c r="AC1157" s="80"/>
      <c r="AD1157" s="81">
        <f t="shared" si="295"/>
        <v>0</v>
      </c>
      <c r="AE1157" s="82"/>
      <c r="AF1157" s="80"/>
      <c r="AG1157" s="81">
        <f t="shared" si="296"/>
        <v>0</v>
      </c>
      <c r="AH1157" s="82"/>
      <c r="AI1157" s="80"/>
      <c r="AJ1157" s="81">
        <f t="shared" si="297"/>
        <v>0</v>
      </c>
      <c r="AK1157" s="82"/>
      <c r="AL1157" s="80"/>
      <c r="AM1157" s="81">
        <v>0</v>
      </c>
      <c r="AN1157" s="82"/>
      <c r="AO1157" s="80"/>
      <c r="AP1157" s="81">
        <v>0</v>
      </c>
      <c r="AQ1157" s="82"/>
      <c r="AR1157" s="80"/>
      <c r="AS1157" s="81">
        <f t="shared" si="298"/>
        <v>0</v>
      </c>
      <c r="AT1157" s="82"/>
      <c r="AU1157" s="80"/>
      <c r="AV1157" s="81">
        <f t="shared" si="299"/>
        <v>0</v>
      </c>
      <c r="AW1157" s="82"/>
      <c r="AX1157" s="80"/>
      <c r="AY1157" s="81">
        <f t="shared" si="300"/>
        <v>0</v>
      </c>
      <c r="AZ1157" s="82"/>
      <c r="BA1157" s="80"/>
      <c r="BB1157" s="81">
        <f t="shared" si="301"/>
        <v>0</v>
      </c>
      <c r="BC1157" s="82"/>
      <c r="BD1157" s="80"/>
      <c r="BE1157" s="81">
        <f t="shared" si="302"/>
        <v>0</v>
      </c>
      <c r="BF1157" s="82"/>
      <c r="BG1157" s="80"/>
      <c r="BH1157" s="81">
        <f t="shared" si="303"/>
        <v>0</v>
      </c>
      <c r="BI1157" s="82"/>
      <c r="BJ1157" s="80"/>
      <c r="BK1157" s="81">
        <f t="shared" si="304"/>
        <v>0</v>
      </c>
      <c r="BL1157" s="82"/>
      <c r="BM1157" s="80"/>
      <c r="BN1157" s="81">
        <f t="shared" si="305"/>
        <v>0</v>
      </c>
      <c r="BO1157" s="82"/>
    </row>
    <row r="1158" spans="1:67" ht="48" hidden="1" customHeight="1" thickBot="1">
      <c r="A1158" s="71">
        <v>86190</v>
      </c>
      <c r="B1158" s="71" t="s">
        <v>2242</v>
      </c>
      <c r="C1158" s="221" t="str">
        <f ca="1">IF(V1158&gt;0,IF($C$12=B1158,COUNT($C$12:C1157,1),""),"")</f>
        <v/>
      </c>
      <c r="D1158" s="221" t="str">
        <f ca="1">IF(V1158&gt;0,IF($D$12=B1158,COUNT($D$12:D1157,1),""),"")</f>
        <v/>
      </c>
      <c r="E1158" s="221" t="str">
        <f ca="1">IF(V1158&gt;0,IF($E$12=B1158,COUNT($E$12:E1157,1),""),"")</f>
        <v/>
      </c>
      <c r="F1158" s="221" t="str">
        <f ca="1">IF(V1158&gt;0,IF($F$12=B1158,COUNT($F$12:F1157,1),""),"")</f>
        <v/>
      </c>
      <c r="G1158" s="120">
        <v>269040010</v>
      </c>
      <c r="H1158" s="115">
        <v>260102</v>
      </c>
      <c r="I1158" s="116" t="s">
        <v>1034</v>
      </c>
      <c r="J1158" s="116" t="s">
        <v>153</v>
      </c>
      <c r="K1158" s="324">
        <v>427000</v>
      </c>
      <c r="L1158" s="121">
        <v>421508</v>
      </c>
      <c r="M1158" s="117" t="s">
        <v>1266</v>
      </c>
      <c r="N1158" s="117" t="s">
        <v>153</v>
      </c>
      <c r="O1158" s="324">
        <v>202000</v>
      </c>
      <c r="P1158" s="77">
        <f ca="1">SUMIF($W$12:BO1158,$P$11,W1158:BO1158)</f>
        <v>0</v>
      </c>
      <c r="Q1158" s="77">
        <f ca="1">SUMIF($W$12:BP1158,$P$11,X1158:BP1158)</f>
        <v>0</v>
      </c>
      <c r="R1158" s="77">
        <f ca="1">SUMIF($W$12:BQ1158,$P$11,Y1158:BQ1158)</f>
        <v>0</v>
      </c>
      <c r="S1158" s="78">
        <f t="shared" ca="1" si="306"/>
        <v>0</v>
      </c>
      <c r="T1158" s="77">
        <f t="shared" ca="1" si="307"/>
        <v>0</v>
      </c>
      <c r="U1158" s="77">
        <f t="shared" ca="1" si="308"/>
        <v>0</v>
      </c>
      <c r="V1158" s="79">
        <f t="shared" ca="1" si="309"/>
        <v>0</v>
      </c>
      <c r="W1158" s="80"/>
      <c r="X1158" s="81">
        <f t="shared" si="293"/>
        <v>0</v>
      </c>
      <c r="Y1158" s="82"/>
      <c r="Z1158" s="80"/>
      <c r="AA1158" s="81">
        <f t="shared" si="294"/>
        <v>0</v>
      </c>
      <c r="AB1158" s="82"/>
      <c r="AC1158" s="80"/>
      <c r="AD1158" s="81">
        <f t="shared" si="295"/>
        <v>0</v>
      </c>
      <c r="AE1158" s="82"/>
      <c r="AF1158" s="80"/>
      <c r="AG1158" s="81">
        <f t="shared" si="296"/>
        <v>0</v>
      </c>
      <c r="AH1158" s="82"/>
      <c r="AI1158" s="80"/>
      <c r="AJ1158" s="81">
        <f t="shared" si="297"/>
        <v>0</v>
      </c>
      <c r="AK1158" s="82"/>
      <c r="AL1158" s="80"/>
      <c r="AM1158" s="81">
        <v>0</v>
      </c>
      <c r="AN1158" s="82"/>
      <c r="AO1158" s="80"/>
      <c r="AP1158" s="81">
        <v>0</v>
      </c>
      <c r="AQ1158" s="82"/>
      <c r="AR1158" s="80"/>
      <c r="AS1158" s="81">
        <f t="shared" si="298"/>
        <v>0</v>
      </c>
      <c r="AT1158" s="82"/>
      <c r="AU1158" s="80"/>
      <c r="AV1158" s="81">
        <f t="shared" si="299"/>
        <v>0</v>
      </c>
      <c r="AW1158" s="82"/>
      <c r="AX1158" s="80"/>
      <c r="AY1158" s="81">
        <f t="shared" si="300"/>
        <v>0</v>
      </c>
      <c r="AZ1158" s="82"/>
      <c r="BA1158" s="80"/>
      <c r="BB1158" s="81">
        <f t="shared" si="301"/>
        <v>0</v>
      </c>
      <c r="BC1158" s="82"/>
      <c r="BD1158" s="80"/>
      <c r="BE1158" s="81">
        <f t="shared" si="302"/>
        <v>0</v>
      </c>
      <c r="BF1158" s="82"/>
      <c r="BG1158" s="80"/>
      <c r="BH1158" s="81">
        <f t="shared" si="303"/>
        <v>0</v>
      </c>
      <c r="BI1158" s="82"/>
      <c r="BJ1158" s="80"/>
      <c r="BK1158" s="81">
        <f t="shared" si="304"/>
        <v>0</v>
      </c>
      <c r="BL1158" s="82"/>
      <c r="BM1158" s="80"/>
      <c r="BN1158" s="81">
        <f t="shared" si="305"/>
        <v>0</v>
      </c>
      <c r="BO1158" s="82"/>
    </row>
    <row r="1159" spans="1:67" ht="45.75" customHeight="1" thickBot="1">
      <c r="A1159" s="71">
        <v>86191</v>
      </c>
      <c r="B1159" s="71" t="s">
        <v>2242</v>
      </c>
      <c r="C1159" s="221">
        <f ca="1">IF(V1159&gt;0,IF($C$12=B1159,COUNT($C$12:C1158,1),""),"")</f>
        <v>7</v>
      </c>
      <c r="D1159" s="221" t="str">
        <f ca="1">IF(V1159&gt;0,IF($D$12=B1159,COUNT($D$12:D1158,1),""),"")</f>
        <v/>
      </c>
      <c r="E1159" s="221" t="str">
        <f ca="1">IF(V1159&gt;0,IF($E$12=B1159,COUNT($E$12:E1158,1),""),"")</f>
        <v/>
      </c>
      <c r="F1159" s="221" t="str">
        <f ca="1">IF(V1159&gt;0,IF($F$12=B1159,COUNT($F$12:F1158,1),""),"")</f>
        <v/>
      </c>
      <c r="G1159" s="120">
        <v>269040005</v>
      </c>
      <c r="H1159" s="115">
        <v>260103</v>
      </c>
      <c r="I1159" s="116" t="s">
        <v>1035</v>
      </c>
      <c r="J1159" s="116" t="s">
        <v>153</v>
      </c>
      <c r="K1159" s="324">
        <v>970000</v>
      </c>
      <c r="L1159" s="121">
        <v>421508</v>
      </c>
      <c r="M1159" s="117" t="s">
        <v>1266</v>
      </c>
      <c r="N1159" s="117" t="s">
        <v>153</v>
      </c>
      <c r="O1159" s="324">
        <v>202000</v>
      </c>
      <c r="P1159" s="77">
        <f ca="1">SUMIF($W$12:BO1159,$P$11,W1159:BO1159)</f>
        <v>5</v>
      </c>
      <c r="Q1159" s="77">
        <f ca="1">SUMIF($W$12:BP1159,$P$11,X1159:BP1159)</f>
        <v>5</v>
      </c>
      <c r="R1159" s="77">
        <f ca="1">SUMIF($W$12:BQ1159,$P$11,Y1159:BQ1159)</f>
        <v>0</v>
      </c>
      <c r="S1159" s="78">
        <f t="shared" ca="1" si="306"/>
        <v>4850000</v>
      </c>
      <c r="T1159" s="77">
        <f t="shared" ca="1" si="307"/>
        <v>1010000</v>
      </c>
      <c r="U1159" s="77">
        <f t="shared" ca="1" si="308"/>
        <v>0</v>
      </c>
      <c r="V1159" s="79">
        <f t="shared" ca="1" si="309"/>
        <v>5860000</v>
      </c>
      <c r="W1159" s="80"/>
      <c r="X1159" s="81"/>
      <c r="Y1159" s="82"/>
      <c r="Z1159" s="80"/>
      <c r="AA1159" s="81"/>
      <c r="AB1159" s="82"/>
      <c r="AC1159" s="80"/>
      <c r="AD1159" s="81"/>
      <c r="AE1159" s="82"/>
      <c r="AF1159" s="80"/>
      <c r="AG1159" s="81"/>
      <c r="AH1159" s="82"/>
      <c r="AI1159" s="80"/>
      <c r="AJ1159" s="81"/>
      <c r="AK1159" s="82"/>
      <c r="AL1159" s="80"/>
      <c r="AM1159" s="81"/>
      <c r="AN1159" s="82"/>
      <c r="AO1159" s="80">
        <v>5</v>
      </c>
      <c r="AP1159" s="81">
        <v>5</v>
      </c>
      <c r="AQ1159" s="82"/>
      <c r="AR1159" s="80"/>
      <c r="AS1159" s="81"/>
      <c r="AT1159" s="82"/>
      <c r="AU1159" s="80"/>
      <c r="AV1159" s="81"/>
      <c r="AW1159" s="82"/>
      <c r="AX1159" s="80"/>
      <c r="AY1159" s="81"/>
      <c r="AZ1159" s="82"/>
      <c r="BA1159" s="80"/>
      <c r="BB1159" s="81"/>
      <c r="BC1159" s="82"/>
      <c r="BD1159" s="80"/>
      <c r="BE1159" s="81"/>
      <c r="BF1159" s="82"/>
      <c r="BG1159" s="80"/>
      <c r="BH1159" s="81"/>
      <c r="BI1159" s="82"/>
      <c r="BJ1159" s="80"/>
      <c r="BK1159" s="81"/>
      <c r="BL1159" s="82"/>
      <c r="BM1159" s="80"/>
      <c r="BN1159" s="81"/>
      <c r="BO1159" s="82"/>
    </row>
    <row r="1160" spans="1:67" ht="32.25" hidden="1" customHeight="1" thickBot="1">
      <c r="A1160" s="71">
        <v>86192</v>
      </c>
      <c r="B1160" s="71" t="s">
        <v>2242</v>
      </c>
      <c r="C1160" s="221" t="str">
        <f ca="1">IF(V1160&gt;0,IF($C$12=B1160,COUNT($C$12:C1159,1),""),"")</f>
        <v/>
      </c>
      <c r="D1160" s="221" t="str">
        <f ca="1">IF(V1160&gt;0,IF($D$12=B1160,COUNT($D$12:D1159,1),""),"")</f>
        <v/>
      </c>
      <c r="E1160" s="221" t="str">
        <f ca="1">IF(V1160&gt;0,IF($E$12=B1160,COUNT($E$12:E1159,1),""),"")</f>
        <v/>
      </c>
      <c r="F1160" s="221" t="str">
        <f ca="1">IF(V1160&gt;0,IF($F$12=B1160,COUNT($F$12:F1159,1),""),"")</f>
        <v/>
      </c>
      <c r="G1160" s="120"/>
      <c r="H1160" s="115">
        <v>260104</v>
      </c>
      <c r="I1160" s="116" t="s">
        <v>1036</v>
      </c>
      <c r="J1160" s="116" t="s">
        <v>153</v>
      </c>
      <c r="K1160" s="324">
        <v>470000</v>
      </c>
      <c r="L1160" s="121">
        <v>421508</v>
      </c>
      <c r="M1160" s="117" t="s">
        <v>1266</v>
      </c>
      <c r="N1160" s="117" t="s">
        <v>153</v>
      </c>
      <c r="O1160" s="324">
        <v>202000</v>
      </c>
      <c r="P1160" s="77">
        <f ca="1">SUMIF($W$12:BO1160,$P$11,W1160:BO1160)</f>
        <v>0</v>
      </c>
      <c r="Q1160" s="77">
        <f ca="1">SUMIF($W$12:BP1160,$P$11,X1160:BP1160)</f>
        <v>0</v>
      </c>
      <c r="R1160" s="77">
        <f ca="1">SUMIF($W$12:BQ1160,$P$11,Y1160:BQ1160)</f>
        <v>0</v>
      </c>
      <c r="S1160" s="78">
        <f t="shared" ca="1" si="306"/>
        <v>0</v>
      </c>
      <c r="T1160" s="77">
        <f t="shared" ca="1" si="307"/>
        <v>0</v>
      </c>
      <c r="U1160" s="77">
        <f t="shared" ca="1" si="308"/>
        <v>0</v>
      </c>
      <c r="V1160" s="79">
        <f t="shared" ca="1" si="309"/>
        <v>0</v>
      </c>
      <c r="W1160" s="80"/>
      <c r="X1160" s="81">
        <f t="shared" si="293"/>
        <v>0</v>
      </c>
      <c r="Y1160" s="82"/>
      <c r="Z1160" s="80"/>
      <c r="AA1160" s="81">
        <f t="shared" si="294"/>
        <v>0</v>
      </c>
      <c r="AB1160" s="82"/>
      <c r="AC1160" s="80"/>
      <c r="AD1160" s="81">
        <f t="shared" si="295"/>
        <v>0</v>
      </c>
      <c r="AE1160" s="82"/>
      <c r="AF1160" s="80"/>
      <c r="AG1160" s="81">
        <f t="shared" si="296"/>
        <v>0</v>
      </c>
      <c r="AH1160" s="82"/>
      <c r="AI1160" s="80"/>
      <c r="AJ1160" s="81">
        <f t="shared" si="297"/>
        <v>0</v>
      </c>
      <c r="AK1160" s="82"/>
      <c r="AL1160" s="80"/>
      <c r="AM1160" s="81">
        <v>0</v>
      </c>
      <c r="AN1160" s="82"/>
      <c r="AO1160" s="80"/>
      <c r="AP1160" s="81">
        <v>0</v>
      </c>
      <c r="AQ1160" s="82"/>
      <c r="AR1160" s="80"/>
      <c r="AS1160" s="81">
        <f t="shared" si="298"/>
        <v>0</v>
      </c>
      <c r="AT1160" s="82"/>
      <c r="AU1160" s="80"/>
      <c r="AV1160" s="81">
        <f t="shared" si="299"/>
        <v>0</v>
      </c>
      <c r="AW1160" s="82"/>
      <c r="AX1160" s="80"/>
      <c r="AY1160" s="81">
        <f t="shared" si="300"/>
        <v>0</v>
      </c>
      <c r="AZ1160" s="82"/>
      <c r="BA1160" s="80"/>
      <c r="BB1160" s="81">
        <f t="shared" si="301"/>
        <v>0</v>
      </c>
      <c r="BC1160" s="82"/>
      <c r="BD1160" s="80"/>
      <c r="BE1160" s="81">
        <f t="shared" si="302"/>
        <v>0</v>
      </c>
      <c r="BF1160" s="82"/>
      <c r="BG1160" s="80"/>
      <c r="BH1160" s="81">
        <f t="shared" si="303"/>
        <v>0</v>
      </c>
      <c r="BI1160" s="82"/>
      <c r="BJ1160" s="80"/>
      <c r="BK1160" s="81">
        <f t="shared" si="304"/>
        <v>0</v>
      </c>
      <c r="BL1160" s="82"/>
      <c r="BM1160" s="80"/>
      <c r="BN1160" s="81">
        <f t="shared" si="305"/>
        <v>0</v>
      </c>
      <c r="BO1160" s="82"/>
    </row>
    <row r="1161" spans="1:67" ht="32.25" hidden="1" customHeight="1" thickBot="1">
      <c r="A1161" s="71">
        <v>86193</v>
      </c>
      <c r="B1161" s="71" t="s">
        <v>2242</v>
      </c>
      <c r="C1161" s="221" t="str">
        <f ca="1">IF(V1161&gt;0,IF($C$12=B1161,COUNT($C$12:C1160,1),""),"")</f>
        <v/>
      </c>
      <c r="D1161" s="221" t="str">
        <f ca="1">IF(V1161&gt;0,IF($D$12=B1161,COUNT($D$12:D1160,1),""),"")</f>
        <v/>
      </c>
      <c r="E1161" s="221" t="str">
        <f ca="1">IF(V1161&gt;0,IF($E$12=B1161,COUNT($E$12:E1160,1),""),"")</f>
        <v/>
      </c>
      <c r="F1161" s="221" t="str">
        <f ca="1">IF(V1161&gt;0,IF($F$12=B1161,COUNT($F$12:F1160,1),""),"")</f>
        <v/>
      </c>
      <c r="G1161" s="120">
        <v>269000745</v>
      </c>
      <c r="H1161" s="115">
        <v>260105</v>
      </c>
      <c r="I1161" s="116" t="s">
        <v>1037</v>
      </c>
      <c r="J1161" s="116" t="s">
        <v>153</v>
      </c>
      <c r="K1161" s="324">
        <v>810000</v>
      </c>
      <c r="L1161" s="121">
        <v>421509</v>
      </c>
      <c r="M1161" s="117" t="s">
        <v>1267</v>
      </c>
      <c r="N1161" s="117" t="s">
        <v>153</v>
      </c>
      <c r="O1161" s="324">
        <v>80000</v>
      </c>
      <c r="P1161" s="77">
        <f ca="1">SUMIF($W$12:BO1161,$P$11,W1161:BO1161)</f>
        <v>0</v>
      </c>
      <c r="Q1161" s="77">
        <f ca="1">SUMIF($W$12:BP1161,$P$11,X1161:BP1161)</f>
        <v>0</v>
      </c>
      <c r="R1161" s="77">
        <f ca="1">SUMIF($W$12:BQ1161,$P$11,Y1161:BQ1161)</f>
        <v>0</v>
      </c>
      <c r="S1161" s="78">
        <f t="shared" ca="1" si="306"/>
        <v>0</v>
      </c>
      <c r="T1161" s="77">
        <f t="shared" ca="1" si="307"/>
        <v>0</v>
      </c>
      <c r="U1161" s="77">
        <f t="shared" ca="1" si="308"/>
        <v>0</v>
      </c>
      <c r="V1161" s="79">
        <f t="shared" ca="1" si="309"/>
        <v>0</v>
      </c>
      <c r="W1161" s="80"/>
      <c r="X1161" s="81">
        <f t="shared" si="293"/>
        <v>0</v>
      </c>
      <c r="Y1161" s="82"/>
      <c r="Z1161" s="80"/>
      <c r="AA1161" s="81">
        <f t="shared" si="294"/>
        <v>0</v>
      </c>
      <c r="AB1161" s="82"/>
      <c r="AC1161" s="80"/>
      <c r="AD1161" s="81">
        <f t="shared" si="295"/>
        <v>0</v>
      </c>
      <c r="AE1161" s="82"/>
      <c r="AF1161" s="80"/>
      <c r="AG1161" s="81">
        <f t="shared" si="296"/>
        <v>0</v>
      </c>
      <c r="AH1161" s="82"/>
      <c r="AI1161" s="80"/>
      <c r="AJ1161" s="81">
        <f t="shared" si="297"/>
        <v>0</v>
      </c>
      <c r="AK1161" s="82"/>
      <c r="AL1161" s="80"/>
      <c r="AM1161" s="81">
        <v>0</v>
      </c>
      <c r="AN1161" s="82"/>
      <c r="AO1161" s="80"/>
      <c r="AP1161" s="81">
        <v>0</v>
      </c>
      <c r="AQ1161" s="82"/>
      <c r="AR1161" s="80"/>
      <c r="AS1161" s="81">
        <f t="shared" si="298"/>
        <v>0</v>
      </c>
      <c r="AT1161" s="82"/>
      <c r="AU1161" s="80"/>
      <c r="AV1161" s="81">
        <f t="shared" si="299"/>
        <v>0</v>
      </c>
      <c r="AW1161" s="82"/>
      <c r="AX1161" s="80"/>
      <c r="AY1161" s="81">
        <f t="shared" si="300"/>
        <v>0</v>
      </c>
      <c r="AZ1161" s="82"/>
      <c r="BA1161" s="80"/>
      <c r="BB1161" s="81">
        <f t="shared" si="301"/>
        <v>0</v>
      </c>
      <c r="BC1161" s="82"/>
      <c r="BD1161" s="80"/>
      <c r="BE1161" s="81">
        <f t="shared" si="302"/>
        <v>0</v>
      </c>
      <c r="BF1161" s="82"/>
      <c r="BG1161" s="80"/>
      <c r="BH1161" s="81">
        <f t="shared" si="303"/>
        <v>0</v>
      </c>
      <c r="BI1161" s="82"/>
      <c r="BJ1161" s="80"/>
      <c r="BK1161" s="81">
        <f t="shared" si="304"/>
        <v>0</v>
      </c>
      <c r="BL1161" s="82"/>
      <c r="BM1161" s="80"/>
      <c r="BN1161" s="81">
        <f t="shared" si="305"/>
        <v>0</v>
      </c>
      <c r="BO1161" s="82"/>
    </row>
    <row r="1162" spans="1:67" ht="32.25" hidden="1" customHeight="1" thickBot="1">
      <c r="A1162" s="71">
        <v>86194</v>
      </c>
      <c r="B1162" s="71" t="s">
        <v>2242</v>
      </c>
      <c r="C1162" s="221" t="str">
        <f ca="1">IF(V1162&gt;0,IF($C$12=B1162,COUNT($C$12:C1161,1),""),"")</f>
        <v/>
      </c>
      <c r="D1162" s="221" t="str">
        <f ca="1">IF(V1162&gt;0,IF($D$12=B1162,COUNT($D$12:D1161,1),""),"")</f>
        <v/>
      </c>
      <c r="E1162" s="221" t="str">
        <f ca="1">IF(V1162&gt;0,IF($E$12=B1162,COUNT($E$12:E1161,1),""),"")</f>
        <v/>
      </c>
      <c r="F1162" s="221" t="str">
        <f ca="1">IF(V1162&gt;0,IF($F$12=B1162,COUNT($F$12:F1161,1),""),"")</f>
        <v/>
      </c>
      <c r="G1162" s="120">
        <v>269000755</v>
      </c>
      <c r="H1162" s="115">
        <v>260106</v>
      </c>
      <c r="I1162" s="116" t="s">
        <v>1038</v>
      </c>
      <c r="J1162" s="116" t="s">
        <v>153</v>
      </c>
      <c r="K1162" s="324">
        <v>1445000</v>
      </c>
      <c r="L1162" s="121">
        <v>421509</v>
      </c>
      <c r="M1162" s="117" t="s">
        <v>1267</v>
      </c>
      <c r="N1162" s="117" t="s">
        <v>153</v>
      </c>
      <c r="O1162" s="324">
        <v>80000</v>
      </c>
      <c r="P1162" s="77">
        <f ca="1">SUMIF($W$12:BO1162,$P$11,W1162:BO1162)</f>
        <v>0</v>
      </c>
      <c r="Q1162" s="77">
        <f ca="1">SUMIF($W$12:BP1162,$P$11,X1162:BP1162)</f>
        <v>0</v>
      </c>
      <c r="R1162" s="77">
        <f ca="1">SUMIF($W$12:BQ1162,$P$11,Y1162:BQ1162)</f>
        <v>0</v>
      </c>
      <c r="S1162" s="78">
        <f t="shared" ca="1" si="306"/>
        <v>0</v>
      </c>
      <c r="T1162" s="77">
        <f t="shared" ca="1" si="307"/>
        <v>0</v>
      </c>
      <c r="U1162" s="77">
        <f t="shared" ca="1" si="308"/>
        <v>0</v>
      </c>
      <c r="V1162" s="79">
        <f t="shared" ca="1" si="309"/>
        <v>0</v>
      </c>
      <c r="W1162" s="80"/>
      <c r="X1162" s="81">
        <f t="shared" si="293"/>
        <v>0</v>
      </c>
      <c r="Y1162" s="82"/>
      <c r="Z1162" s="80"/>
      <c r="AA1162" s="81">
        <f t="shared" si="294"/>
        <v>0</v>
      </c>
      <c r="AB1162" s="82"/>
      <c r="AC1162" s="80"/>
      <c r="AD1162" s="81">
        <f t="shared" si="295"/>
        <v>0</v>
      </c>
      <c r="AE1162" s="82"/>
      <c r="AF1162" s="80"/>
      <c r="AG1162" s="81">
        <f t="shared" si="296"/>
        <v>0</v>
      </c>
      <c r="AH1162" s="82"/>
      <c r="AI1162" s="80"/>
      <c r="AJ1162" s="81">
        <f t="shared" si="297"/>
        <v>0</v>
      </c>
      <c r="AK1162" s="82"/>
      <c r="AL1162" s="80"/>
      <c r="AM1162" s="81">
        <v>0</v>
      </c>
      <c r="AN1162" s="82"/>
      <c r="AO1162" s="80"/>
      <c r="AP1162" s="81">
        <v>0</v>
      </c>
      <c r="AQ1162" s="82"/>
      <c r="AR1162" s="80"/>
      <c r="AS1162" s="81">
        <f t="shared" si="298"/>
        <v>0</v>
      </c>
      <c r="AT1162" s="82"/>
      <c r="AU1162" s="80"/>
      <c r="AV1162" s="81">
        <f t="shared" si="299"/>
        <v>0</v>
      </c>
      <c r="AW1162" s="82"/>
      <c r="AX1162" s="80"/>
      <c r="AY1162" s="81">
        <f t="shared" si="300"/>
        <v>0</v>
      </c>
      <c r="AZ1162" s="82"/>
      <c r="BA1162" s="80"/>
      <c r="BB1162" s="81">
        <f t="shared" si="301"/>
        <v>0</v>
      </c>
      <c r="BC1162" s="82"/>
      <c r="BD1162" s="80"/>
      <c r="BE1162" s="81">
        <f t="shared" si="302"/>
        <v>0</v>
      </c>
      <c r="BF1162" s="82"/>
      <c r="BG1162" s="80"/>
      <c r="BH1162" s="81">
        <f t="shared" si="303"/>
        <v>0</v>
      </c>
      <c r="BI1162" s="82"/>
      <c r="BJ1162" s="80"/>
      <c r="BK1162" s="81">
        <f t="shared" si="304"/>
        <v>0</v>
      </c>
      <c r="BL1162" s="82"/>
      <c r="BM1162" s="80"/>
      <c r="BN1162" s="81">
        <f t="shared" si="305"/>
        <v>0</v>
      </c>
      <c r="BO1162" s="82"/>
    </row>
    <row r="1163" spans="1:67" ht="32.25" hidden="1" customHeight="1" thickBot="1">
      <c r="A1163" s="71">
        <v>86195</v>
      </c>
      <c r="B1163" s="71" t="s">
        <v>2242</v>
      </c>
      <c r="C1163" s="221" t="str">
        <f ca="1">IF(V1163&gt;0,IF($C$12=B1163,COUNT($C$12:C1162,1),""),"")</f>
        <v/>
      </c>
      <c r="D1163" s="221" t="str">
        <f ca="1">IF(V1163&gt;0,IF($D$12=B1163,COUNT($D$12:D1162,1),""),"")</f>
        <v/>
      </c>
      <c r="E1163" s="221" t="str">
        <f ca="1">IF(V1163&gt;0,IF($E$12=B1163,COUNT($E$12:E1162,1),""),"")</f>
        <v/>
      </c>
      <c r="F1163" s="221" t="str">
        <f ca="1">IF(V1163&gt;0,IF($F$12=B1163,COUNT($F$12:F1162,1),""),"")</f>
        <v/>
      </c>
      <c r="G1163" s="120" t="s">
        <v>1735</v>
      </c>
      <c r="H1163" s="115">
        <v>260108</v>
      </c>
      <c r="I1163" s="116" t="s">
        <v>1039</v>
      </c>
      <c r="J1163" s="116" t="s">
        <v>153</v>
      </c>
      <c r="K1163" s="324">
        <v>730000</v>
      </c>
      <c r="L1163" s="121">
        <v>421508</v>
      </c>
      <c r="M1163" s="117" t="s">
        <v>1266</v>
      </c>
      <c r="N1163" s="117" t="s">
        <v>153</v>
      </c>
      <c r="O1163" s="324">
        <v>202000</v>
      </c>
      <c r="P1163" s="77">
        <f ca="1">SUMIF($W$12:BO1163,$P$11,W1163:BO1163)</f>
        <v>0</v>
      </c>
      <c r="Q1163" s="77">
        <f ca="1">SUMIF($W$12:BP1163,$P$11,X1163:BP1163)</f>
        <v>0</v>
      </c>
      <c r="R1163" s="77">
        <f ca="1">SUMIF($W$12:BQ1163,$P$11,Y1163:BQ1163)</f>
        <v>0</v>
      </c>
      <c r="S1163" s="78">
        <f t="shared" ca="1" si="306"/>
        <v>0</v>
      </c>
      <c r="T1163" s="77">
        <f t="shared" ca="1" si="307"/>
        <v>0</v>
      </c>
      <c r="U1163" s="77">
        <f t="shared" ca="1" si="308"/>
        <v>0</v>
      </c>
      <c r="V1163" s="79">
        <f t="shared" ca="1" si="309"/>
        <v>0</v>
      </c>
      <c r="W1163" s="80"/>
      <c r="X1163" s="81">
        <f t="shared" si="293"/>
        <v>0</v>
      </c>
      <c r="Y1163" s="82"/>
      <c r="Z1163" s="80"/>
      <c r="AA1163" s="81">
        <f t="shared" si="294"/>
        <v>0</v>
      </c>
      <c r="AB1163" s="82"/>
      <c r="AC1163" s="80"/>
      <c r="AD1163" s="81">
        <f t="shared" si="295"/>
        <v>0</v>
      </c>
      <c r="AE1163" s="82"/>
      <c r="AF1163" s="80"/>
      <c r="AG1163" s="81">
        <f t="shared" si="296"/>
        <v>0</v>
      </c>
      <c r="AH1163" s="82"/>
      <c r="AI1163" s="80"/>
      <c r="AJ1163" s="81">
        <f t="shared" si="297"/>
        <v>0</v>
      </c>
      <c r="AK1163" s="82"/>
      <c r="AL1163" s="80"/>
      <c r="AM1163" s="81">
        <v>0</v>
      </c>
      <c r="AN1163" s="82"/>
      <c r="AO1163" s="80"/>
      <c r="AP1163" s="81">
        <v>0</v>
      </c>
      <c r="AQ1163" s="82"/>
      <c r="AR1163" s="80"/>
      <c r="AS1163" s="81">
        <f t="shared" si="298"/>
        <v>0</v>
      </c>
      <c r="AT1163" s="82"/>
      <c r="AU1163" s="80"/>
      <c r="AV1163" s="81">
        <f t="shared" si="299"/>
        <v>0</v>
      </c>
      <c r="AW1163" s="82"/>
      <c r="AX1163" s="80"/>
      <c r="AY1163" s="81">
        <f t="shared" si="300"/>
        <v>0</v>
      </c>
      <c r="AZ1163" s="82"/>
      <c r="BA1163" s="80"/>
      <c r="BB1163" s="81">
        <f t="shared" si="301"/>
        <v>0</v>
      </c>
      <c r="BC1163" s="82"/>
      <c r="BD1163" s="80"/>
      <c r="BE1163" s="81">
        <f t="shared" si="302"/>
        <v>0</v>
      </c>
      <c r="BF1163" s="82"/>
      <c r="BG1163" s="80"/>
      <c r="BH1163" s="81">
        <f t="shared" si="303"/>
        <v>0</v>
      </c>
      <c r="BI1163" s="82"/>
      <c r="BJ1163" s="80"/>
      <c r="BK1163" s="81">
        <f t="shared" si="304"/>
        <v>0</v>
      </c>
      <c r="BL1163" s="82"/>
      <c r="BM1163" s="80"/>
      <c r="BN1163" s="81">
        <f t="shared" si="305"/>
        <v>0</v>
      </c>
      <c r="BO1163" s="82"/>
    </row>
    <row r="1164" spans="1:67" ht="32.25" hidden="1" customHeight="1" thickBot="1">
      <c r="A1164" s="71">
        <v>86196</v>
      </c>
      <c r="B1164" s="71" t="s">
        <v>2242</v>
      </c>
      <c r="C1164" s="221" t="str">
        <f ca="1">IF(V1164&gt;0,IF($C$12=B1164,COUNT($C$12:C1163,1),""),"")</f>
        <v/>
      </c>
      <c r="D1164" s="221" t="str">
        <f ca="1">IF(V1164&gt;0,IF($D$12=B1164,COUNT($D$12:D1163,1),""),"")</f>
        <v/>
      </c>
      <c r="E1164" s="221" t="str">
        <f ca="1">IF(V1164&gt;0,IF($E$12=B1164,COUNT($E$12:E1163,1),""),"")</f>
        <v/>
      </c>
      <c r="F1164" s="221" t="str">
        <f ca="1">IF(V1164&gt;0,IF($F$12=B1164,COUNT($F$12:F1163,1),""),"")</f>
        <v/>
      </c>
      <c r="G1164" s="120"/>
      <c r="H1164" s="115">
        <v>260109</v>
      </c>
      <c r="I1164" s="116" t="s">
        <v>1040</v>
      </c>
      <c r="J1164" s="116" t="s">
        <v>153</v>
      </c>
      <c r="K1164" s="324">
        <v>820000</v>
      </c>
      <c r="L1164" s="121">
        <v>421508</v>
      </c>
      <c r="M1164" s="117" t="s">
        <v>1266</v>
      </c>
      <c r="N1164" s="117" t="s">
        <v>153</v>
      </c>
      <c r="O1164" s="324">
        <v>202000</v>
      </c>
      <c r="P1164" s="77">
        <f ca="1">SUMIF($W$12:BO1164,$P$11,W1164:BO1164)</f>
        <v>0</v>
      </c>
      <c r="Q1164" s="77">
        <f ca="1">SUMIF($W$12:BP1164,$P$11,X1164:BP1164)</f>
        <v>0</v>
      </c>
      <c r="R1164" s="77">
        <f ca="1">SUMIF($W$12:BQ1164,$P$11,Y1164:BQ1164)</f>
        <v>0</v>
      </c>
      <c r="S1164" s="78">
        <f t="shared" ca="1" si="306"/>
        <v>0</v>
      </c>
      <c r="T1164" s="77">
        <f t="shared" ca="1" si="307"/>
        <v>0</v>
      </c>
      <c r="U1164" s="77">
        <f t="shared" ca="1" si="308"/>
        <v>0</v>
      </c>
      <c r="V1164" s="79">
        <f t="shared" ca="1" si="309"/>
        <v>0</v>
      </c>
      <c r="W1164" s="80"/>
      <c r="X1164" s="81">
        <f t="shared" si="293"/>
        <v>0</v>
      </c>
      <c r="Y1164" s="82"/>
      <c r="Z1164" s="80"/>
      <c r="AA1164" s="81">
        <f t="shared" si="294"/>
        <v>0</v>
      </c>
      <c r="AB1164" s="82"/>
      <c r="AC1164" s="80"/>
      <c r="AD1164" s="81">
        <f t="shared" si="295"/>
        <v>0</v>
      </c>
      <c r="AE1164" s="82"/>
      <c r="AF1164" s="80"/>
      <c r="AG1164" s="81">
        <f t="shared" si="296"/>
        <v>0</v>
      </c>
      <c r="AH1164" s="82"/>
      <c r="AI1164" s="80"/>
      <c r="AJ1164" s="81">
        <f t="shared" si="297"/>
        <v>0</v>
      </c>
      <c r="AK1164" s="82"/>
      <c r="AL1164" s="80"/>
      <c r="AM1164" s="81">
        <v>0</v>
      </c>
      <c r="AN1164" s="82"/>
      <c r="AO1164" s="80"/>
      <c r="AP1164" s="81">
        <v>0</v>
      </c>
      <c r="AQ1164" s="82"/>
      <c r="AR1164" s="80"/>
      <c r="AS1164" s="81">
        <f t="shared" si="298"/>
        <v>0</v>
      </c>
      <c r="AT1164" s="82"/>
      <c r="AU1164" s="80"/>
      <c r="AV1164" s="81">
        <f t="shared" si="299"/>
        <v>0</v>
      </c>
      <c r="AW1164" s="82"/>
      <c r="AX1164" s="80"/>
      <c r="AY1164" s="81">
        <f t="shared" si="300"/>
        <v>0</v>
      </c>
      <c r="AZ1164" s="82"/>
      <c r="BA1164" s="80"/>
      <c r="BB1164" s="81">
        <f t="shared" si="301"/>
        <v>0</v>
      </c>
      <c r="BC1164" s="82"/>
      <c r="BD1164" s="80"/>
      <c r="BE1164" s="81">
        <f t="shared" si="302"/>
        <v>0</v>
      </c>
      <c r="BF1164" s="82"/>
      <c r="BG1164" s="80"/>
      <c r="BH1164" s="81">
        <f t="shared" si="303"/>
        <v>0</v>
      </c>
      <c r="BI1164" s="82"/>
      <c r="BJ1164" s="80"/>
      <c r="BK1164" s="81">
        <f t="shared" si="304"/>
        <v>0</v>
      </c>
      <c r="BL1164" s="82"/>
      <c r="BM1164" s="80"/>
      <c r="BN1164" s="81">
        <f t="shared" si="305"/>
        <v>0</v>
      </c>
      <c r="BO1164" s="82"/>
    </row>
    <row r="1165" spans="1:67" ht="32.25" hidden="1" customHeight="1" thickBot="1">
      <c r="A1165" s="71">
        <v>86197</v>
      </c>
      <c r="B1165" s="71" t="s">
        <v>2242</v>
      </c>
      <c r="C1165" s="221" t="str">
        <f ca="1">IF(V1165&gt;0,IF($C$12=B1165,COUNT($C$12:C1164,1),""),"")</f>
        <v/>
      </c>
      <c r="D1165" s="221" t="str">
        <f ca="1">IF(V1165&gt;0,IF($D$12=B1165,COUNT($D$12:D1164,1),""),"")</f>
        <v/>
      </c>
      <c r="E1165" s="221" t="str">
        <f ca="1">IF(V1165&gt;0,IF($E$12=B1165,COUNT($E$12:E1164,1),""),"")</f>
        <v/>
      </c>
      <c r="F1165" s="221" t="str">
        <f ca="1">IF(V1165&gt;0,IF($F$12=B1165,COUNT($F$12:F1164,1),""),"")</f>
        <v/>
      </c>
      <c r="G1165" s="120">
        <v>269000610</v>
      </c>
      <c r="H1165" s="115">
        <v>260110</v>
      </c>
      <c r="I1165" s="116" t="s">
        <v>1041</v>
      </c>
      <c r="J1165" s="116" t="s">
        <v>153</v>
      </c>
      <c r="K1165" s="324">
        <v>1640000</v>
      </c>
      <c r="L1165" s="121">
        <v>421510</v>
      </c>
      <c r="M1165" s="117" t="s">
        <v>1268</v>
      </c>
      <c r="N1165" s="117" t="s">
        <v>153</v>
      </c>
      <c r="O1165" s="324">
        <v>268000</v>
      </c>
      <c r="P1165" s="77">
        <f ca="1">SUMIF($W$12:BO1165,$P$11,W1165:BO1165)</f>
        <v>0</v>
      </c>
      <c r="Q1165" s="77">
        <f ca="1">SUMIF($W$12:BP1165,$P$11,X1165:BP1165)</f>
        <v>0</v>
      </c>
      <c r="R1165" s="77">
        <f ca="1">SUMIF($W$12:BQ1165,$P$11,Y1165:BQ1165)</f>
        <v>0</v>
      </c>
      <c r="S1165" s="78">
        <f t="shared" ca="1" si="306"/>
        <v>0</v>
      </c>
      <c r="T1165" s="77">
        <f t="shared" ca="1" si="307"/>
        <v>0</v>
      </c>
      <c r="U1165" s="77">
        <f t="shared" ca="1" si="308"/>
        <v>0</v>
      </c>
      <c r="V1165" s="79">
        <f t="shared" ca="1" si="309"/>
        <v>0</v>
      </c>
      <c r="W1165" s="80"/>
      <c r="X1165" s="81">
        <f t="shared" si="293"/>
        <v>0</v>
      </c>
      <c r="Y1165" s="82"/>
      <c r="Z1165" s="80"/>
      <c r="AA1165" s="81">
        <f t="shared" si="294"/>
        <v>0</v>
      </c>
      <c r="AB1165" s="82"/>
      <c r="AC1165" s="80"/>
      <c r="AD1165" s="81">
        <f t="shared" si="295"/>
        <v>0</v>
      </c>
      <c r="AE1165" s="82"/>
      <c r="AF1165" s="80"/>
      <c r="AG1165" s="81">
        <f t="shared" si="296"/>
        <v>0</v>
      </c>
      <c r="AH1165" s="82"/>
      <c r="AI1165" s="80"/>
      <c r="AJ1165" s="81">
        <f t="shared" si="297"/>
        <v>0</v>
      </c>
      <c r="AK1165" s="82"/>
      <c r="AL1165" s="80"/>
      <c r="AM1165" s="81">
        <v>0</v>
      </c>
      <c r="AN1165" s="82"/>
      <c r="AO1165" s="80"/>
      <c r="AP1165" s="81">
        <v>0</v>
      </c>
      <c r="AQ1165" s="82"/>
      <c r="AR1165" s="80"/>
      <c r="AS1165" s="81">
        <f t="shared" si="298"/>
        <v>0</v>
      </c>
      <c r="AT1165" s="82"/>
      <c r="AU1165" s="80"/>
      <c r="AV1165" s="81">
        <f t="shared" si="299"/>
        <v>0</v>
      </c>
      <c r="AW1165" s="82"/>
      <c r="AX1165" s="80"/>
      <c r="AY1165" s="81">
        <f t="shared" si="300"/>
        <v>0</v>
      </c>
      <c r="AZ1165" s="82"/>
      <c r="BA1165" s="80"/>
      <c r="BB1165" s="81">
        <f t="shared" si="301"/>
        <v>0</v>
      </c>
      <c r="BC1165" s="82"/>
      <c r="BD1165" s="80"/>
      <c r="BE1165" s="81">
        <f t="shared" si="302"/>
        <v>0</v>
      </c>
      <c r="BF1165" s="82"/>
      <c r="BG1165" s="80"/>
      <c r="BH1165" s="81">
        <f t="shared" si="303"/>
        <v>0</v>
      </c>
      <c r="BI1165" s="82"/>
      <c r="BJ1165" s="80"/>
      <c r="BK1165" s="81">
        <f t="shared" si="304"/>
        <v>0</v>
      </c>
      <c r="BL1165" s="82"/>
      <c r="BM1165" s="80"/>
      <c r="BN1165" s="81">
        <f t="shared" si="305"/>
        <v>0</v>
      </c>
      <c r="BO1165" s="82"/>
    </row>
    <row r="1166" spans="1:67" ht="32.25" customHeight="1" thickBot="1">
      <c r="A1166" s="71">
        <v>86198</v>
      </c>
      <c r="B1166" s="71" t="s">
        <v>2242</v>
      </c>
      <c r="C1166" s="221">
        <f ca="1">IF(V1166&gt;0,IF($C$12=B1166,COUNT($C$12:C1165,1),""),"")</f>
        <v>8</v>
      </c>
      <c r="D1166" s="221" t="str">
        <f ca="1">IF(V1166&gt;0,IF($D$12=B1166,COUNT($D$12:D1165,1),""),"")</f>
        <v/>
      </c>
      <c r="E1166" s="221" t="str">
        <f ca="1">IF(V1166&gt;0,IF($E$12=B1166,COUNT($E$12:E1165,1),""),"")</f>
        <v/>
      </c>
      <c r="F1166" s="221" t="str">
        <f ca="1">IF(V1166&gt;0,IF($F$12=B1166,COUNT($F$12:F1165,1),""),"")</f>
        <v/>
      </c>
      <c r="G1166" s="120">
        <v>269000615</v>
      </c>
      <c r="H1166" s="115">
        <v>260111</v>
      </c>
      <c r="I1166" s="116" t="s">
        <v>1042</v>
      </c>
      <c r="J1166" s="116" t="s">
        <v>153</v>
      </c>
      <c r="K1166" s="324">
        <v>1567000</v>
      </c>
      <c r="L1166" s="121">
        <v>421510</v>
      </c>
      <c r="M1166" s="117" t="s">
        <v>1268</v>
      </c>
      <c r="N1166" s="117" t="s">
        <v>153</v>
      </c>
      <c r="O1166" s="324">
        <v>268000</v>
      </c>
      <c r="P1166" s="77">
        <f ca="1">SUMIF($W$12:BO1166,$P$11,W1166:BO1166)</f>
        <v>2</v>
      </c>
      <c r="Q1166" s="77">
        <f ca="1">SUMIF($W$12:BP1166,$P$11,X1166:BP1166)</f>
        <v>2</v>
      </c>
      <c r="R1166" s="77">
        <f ca="1">SUMIF($W$12:BQ1166,$P$11,Y1166:BQ1166)</f>
        <v>0</v>
      </c>
      <c r="S1166" s="78">
        <f t="shared" ca="1" si="306"/>
        <v>3134000</v>
      </c>
      <c r="T1166" s="77">
        <f t="shared" ca="1" si="307"/>
        <v>536000</v>
      </c>
      <c r="U1166" s="77">
        <f t="shared" ca="1" si="308"/>
        <v>0</v>
      </c>
      <c r="V1166" s="79">
        <f t="shared" ca="1" si="309"/>
        <v>3670000</v>
      </c>
      <c r="W1166" s="80"/>
      <c r="X1166" s="81"/>
      <c r="Y1166" s="82"/>
      <c r="Z1166" s="80"/>
      <c r="AA1166" s="81"/>
      <c r="AB1166" s="82"/>
      <c r="AC1166" s="80"/>
      <c r="AD1166" s="81"/>
      <c r="AE1166" s="82"/>
      <c r="AF1166" s="80"/>
      <c r="AG1166" s="81"/>
      <c r="AH1166" s="82"/>
      <c r="AI1166" s="80"/>
      <c r="AJ1166" s="81"/>
      <c r="AK1166" s="82"/>
      <c r="AL1166" s="80"/>
      <c r="AM1166" s="81"/>
      <c r="AN1166" s="82"/>
      <c r="AO1166" s="80">
        <v>2</v>
      </c>
      <c r="AP1166" s="81">
        <v>2</v>
      </c>
      <c r="AQ1166" s="82"/>
      <c r="AR1166" s="80"/>
      <c r="AS1166" s="81"/>
      <c r="AT1166" s="82"/>
      <c r="AU1166" s="80"/>
      <c r="AV1166" s="81"/>
      <c r="AW1166" s="82"/>
      <c r="AX1166" s="80"/>
      <c r="AY1166" s="81"/>
      <c r="AZ1166" s="82"/>
      <c r="BA1166" s="80"/>
      <c r="BB1166" s="81"/>
      <c r="BC1166" s="82"/>
      <c r="BD1166" s="80"/>
      <c r="BE1166" s="81"/>
      <c r="BF1166" s="82"/>
      <c r="BG1166" s="80"/>
      <c r="BH1166" s="81"/>
      <c r="BI1166" s="82"/>
      <c r="BJ1166" s="80"/>
      <c r="BK1166" s="81"/>
      <c r="BL1166" s="82"/>
      <c r="BM1166" s="80"/>
      <c r="BN1166" s="81"/>
      <c r="BO1166" s="82"/>
    </row>
    <row r="1167" spans="1:67" ht="32.25" hidden="1" customHeight="1" thickBot="1">
      <c r="A1167" s="71">
        <v>86199</v>
      </c>
      <c r="B1167" s="71" t="s">
        <v>2242</v>
      </c>
      <c r="C1167" s="221" t="str">
        <f ca="1">IF(V1167&gt;0,IF($C$12=B1167,COUNT($C$12:C1166,1),""),"")</f>
        <v/>
      </c>
      <c r="D1167" s="221" t="str">
        <f ca="1">IF(V1167&gt;0,IF($D$12=B1167,COUNT($D$12:D1166,1),""),"")</f>
        <v/>
      </c>
      <c r="E1167" s="221" t="str">
        <f ca="1">IF(V1167&gt;0,IF($E$12=B1167,COUNT($E$12:E1166,1),""),"")</f>
        <v/>
      </c>
      <c r="F1167" s="221" t="str">
        <f ca="1">IF(V1167&gt;0,IF($F$12=B1167,COUNT($F$12:F1166,1),""),"")</f>
        <v/>
      </c>
      <c r="G1167" s="120"/>
      <c r="H1167" s="115">
        <v>260112</v>
      </c>
      <c r="I1167" s="116" t="s">
        <v>1043</v>
      </c>
      <c r="J1167" s="116" t="s">
        <v>153</v>
      </c>
      <c r="K1167" s="324">
        <v>1485000</v>
      </c>
      <c r="L1167" s="121">
        <v>421510</v>
      </c>
      <c r="M1167" s="117" t="s">
        <v>1268</v>
      </c>
      <c r="N1167" s="117" t="s">
        <v>153</v>
      </c>
      <c r="O1167" s="324">
        <v>268000</v>
      </c>
      <c r="P1167" s="77">
        <f ca="1">SUMIF($W$12:BO1167,$P$11,W1167:BO1167)</f>
        <v>0</v>
      </c>
      <c r="Q1167" s="77">
        <f ca="1">SUMIF($W$12:BP1167,$P$11,X1167:BP1167)</f>
        <v>0</v>
      </c>
      <c r="R1167" s="77">
        <f ca="1">SUMIF($W$12:BQ1167,$P$11,Y1167:BQ1167)</f>
        <v>0</v>
      </c>
      <c r="S1167" s="78">
        <f t="shared" ca="1" si="306"/>
        <v>0</v>
      </c>
      <c r="T1167" s="77">
        <f t="shared" ca="1" si="307"/>
        <v>0</v>
      </c>
      <c r="U1167" s="77">
        <f t="shared" ca="1" si="308"/>
        <v>0</v>
      </c>
      <c r="V1167" s="79">
        <f t="shared" ca="1" si="309"/>
        <v>0</v>
      </c>
      <c r="W1167" s="80"/>
      <c r="X1167" s="81">
        <f t="shared" ref="X1166:X1229" si="310">W1167</f>
        <v>0</v>
      </c>
      <c r="Y1167" s="82"/>
      <c r="Z1167" s="80"/>
      <c r="AA1167" s="81">
        <f t="shared" ref="AA1166:AA1229" si="311">Z1167</f>
        <v>0</v>
      </c>
      <c r="AB1167" s="82"/>
      <c r="AC1167" s="80"/>
      <c r="AD1167" s="81">
        <f t="shared" ref="AD1166:AD1229" si="312">AC1167</f>
        <v>0</v>
      </c>
      <c r="AE1167" s="82"/>
      <c r="AF1167" s="80"/>
      <c r="AG1167" s="81">
        <f t="shared" ref="AG1166:AG1229" si="313">AF1167</f>
        <v>0</v>
      </c>
      <c r="AH1167" s="82"/>
      <c r="AI1167" s="80"/>
      <c r="AJ1167" s="81">
        <f t="shared" ref="AJ1167:AJ1229" si="314">AI1167</f>
        <v>0</v>
      </c>
      <c r="AK1167" s="82"/>
      <c r="AL1167" s="80"/>
      <c r="AM1167" s="81">
        <v>0</v>
      </c>
      <c r="AN1167" s="82"/>
      <c r="AO1167" s="80"/>
      <c r="AP1167" s="81">
        <v>0</v>
      </c>
      <c r="AQ1167" s="82"/>
      <c r="AR1167" s="80"/>
      <c r="AS1167" s="81">
        <f t="shared" ref="AS1167:AS1229" si="315">AR1167</f>
        <v>0</v>
      </c>
      <c r="AT1167" s="82"/>
      <c r="AU1167" s="80"/>
      <c r="AV1167" s="81">
        <f t="shared" ref="AV1167:AV1229" si="316">AU1167</f>
        <v>0</v>
      </c>
      <c r="AW1167" s="82"/>
      <c r="AX1167" s="80"/>
      <c r="AY1167" s="81">
        <f t="shared" ref="AY1167:AY1229" si="317">AX1167</f>
        <v>0</v>
      </c>
      <c r="AZ1167" s="82"/>
      <c r="BA1167" s="80"/>
      <c r="BB1167" s="81">
        <f t="shared" ref="BB1167:BB1229" si="318">BA1167</f>
        <v>0</v>
      </c>
      <c r="BC1167" s="82"/>
      <c r="BD1167" s="80"/>
      <c r="BE1167" s="81">
        <f t="shared" ref="BE1167:BE1229" si="319">BD1167</f>
        <v>0</v>
      </c>
      <c r="BF1167" s="82"/>
      <c r="BG1167" s="80"/>
      <c r="BH1167" s="81">
        <f t="shared" ref="BH1167:BH1229" si="320">BG1167</f>
        <v>0</v>
      </c>
      <c r="BI1167" s="82"/>
      <c r="BJ1167" s="80"/>
      <c r="BK1167" s="81">
        <f t="shared" ref="BK1167:BK1229" si="321">BJ1167</f>
        <v>0</v>
      </c>
      <c r="BL1167" s="82"/>
      <c r="BM1167" s="80"/>
      <c r="BN1167" s="81">
        <f t="shared" ref="BN1167:BN1229" si="322">BM1167</f>
        <v>0</v>
      </c>
      <c r="BO1167" s="82"/>
    </row>
    <row r="1168" spans="1:67" ht="32.25" customHeight="1" thickBot="1">
      <c r="A1168" s="71">
        <v>86200</v>
      </c>
      <c r="B1168" s="71" t="s">
        <v>2242</v>
      </c>
      <c r="C1168" s="221" t="str">
        <f ca="1">IF(V1168&gt;0,IF($C$12=B1168,COUNT($C$12:C1167,1),""),"")</f>
        <v/>
      </c>
      <c r="D1168" s="221" t="str">
        <f ca="1">IF(V1168&gt;0,IF($D$12=B1168,COUNT($D$12:D1167,1),""),"")</f>
        <v/>
      </c>
      <c r="E1168" s="221" t="str">
        <f ca="1">IF(V1168&gt;0,IF($E$12=B1168,COUNT($E$12:E1167,1),""),"")</f>
        <v/>
      </c>
      <c r="F1168" s="221" t="str">
        <f ca="1">IF(V1168&gt;0,IF($F$12=B1168,COUNT($F$12:F1167,1),""),"")</f>
        <v/>
      </c>
      <c r="G1168" s="120">
        <v>269000605</v>
      </c>
      <c r="H1168" s="115">
        <v>260113</v>
      </c>
      <c r="I1168" s="116" t="s">
        <v>1044</v>
      </c>
      <c r="J1168" s="116" t="s">
        <v>153</v>
      </c>
      <c r="K1168" s="324">
        <v>720000</v>
      </c>
      <c r="L1168" s="121">
        <v>421511</v>
      </c>
      <c r="M1168" s="117" t="s">
        <v>1269</v>
      </c>
      <c r="N1168" s="117" t="s">
        <v>153</v>
      </c>
      <c r="O1168" s="324">
        <v>128000</v>
      </c>
      <c r="P1168" s="77">
        <f ca="1">SUMIF($W$12:BO1168,$P$11,W1168:BO1168)</f>
        <v>0</v>
      </c>
      <c r="Q1168" s="77">
        <f ca="1">SUMIF($W$12:BP1168,$P$11,X1168:BP1168)</f>
        <v>0</v>
      </c>
      <c r="R1168" s="77">
        <f ca="1">SUMIF($W$12:BQ1168,$P$11,Y1168:BQ1168)</f>
        <v>0</v>
      </c>
      <c r="S1168" s="78">
        <f t="shared" ca="1" si="306"/>
        <v>0</v>
      </c>
      <c r="T1168" s="77">
        <f t="shared" ca="1" si="307"/>
        <v>0</v>
      </c>
      <c r="U1168" s="77">
        <f t="shared" ca="1" si="308"/>
        <v>0</v>
      </c>
      <c r="V1168" s="79">
        <f t="shared" ca="1" si="309"/>
        <v>0</v>
      </c>
      <c r="W1168" s="80"/>
      <c r="X1168" s="81"/>
      <c r="Y1168" s="82"/>
      <c r="Z1168" s="80"/>
      <c r="AA1168" s="81"/>
      <c r="AB1168" s="82"/>
      <c r="AC1168" s="80"/>
      <c r="AD1168" s="81"/>
      <c r="AE1168" s="82"/>
      <c r="AF1168" s="80"/>
      <c r="AG1168" s="81"/>
      <c r="AH1168" s="82"/>
      <c r="AI1168" s="80"/>
      <c r="AJ1168" s="81"/>
      <c r="AK1168" s="82"/>
      <c r="AL1168" s="80"/>
      <c r="AM1168" s="81"/>
      <c r="AN1168" s="82"/>
      <c r="AO1168" s="80"/>
      <c r="AP1168" s="81">
        <v>0</v>
      </c>
      <c r="AQ1168" s="82"/>
      <c r="AR1168" s="80"/>
      <c r="AS1168" s="81"/>
      <c r="AT1168" s="82"/>
      <c r="AU1168" s="80"/>
      <c r="AV1168" s="81"/>
      <c r="AW1168" s="82"/>
      <c r="AX1168" s="80"/>
      <c r="AY1168" s="81"/>
      <c r="AZ1168" s="82"/>
      <c r="BA1168" s="80"/>
      <c r="BB1168" s="81"/>
      <c r="BC1168" s="82"/>
      <c r="BD1168" s="80"/>
      <c r="BE1168" s="81"/>
      <c r="BF1168" s="82"/>
      <c r="BG1168" s="80"/>
      <c r="BH1168" s="81"/>
      <c r="BI1168" s="82"/>
      <c r="BJ1168" s="80"/>
      <c r="BK1168" s="81"/>
      <c r="BL1168" s="82"/>
      <c r="BM1168" s="80"/>
      <c r="BN1168" s="81"/>
      <c r="BO1168" s="82"/>
    </row>
    <row r="1169" spans="1:67" ht="32.25" customHeight="1" thickBot="1">
      <c r="A1169" s="71">
        <v>86201</v>
      </c>
      <c r="B1169" s="71" t="s">
        <v>2242</v>
      </c>
      <c r="C1169" s="221">
        <f ca="1">IF(V1169&gt;0,IF($C$12=B1169,COUNT($C$12:C1168,1),""),"")</f>
        <v>9</v>
      </c>
      <c r="D1169" s="221" t="str">
        <f ca="1">IF(V1169&gt;0,IF($D$12=B1169,COUNT($D$12:D1168,1),""),"")</f>
        <v/>
      </c>
      <c r="E1169" s="221" t="str">
        <f ca="1">IF(V1169&gt;0,IF($E$12=B1169,COUNT($E$12:E1168,1),""),"")</f>
        <v/>
      </c>
      <c r="F1169" s="221" t="str">
        <f ca="1">IF(V1169&gt;0,IF($F$12=B1169,COUNT($F$12:F1168,1),""),"")</f>
        <v/>
      </c>
      <c r="G1169" s="120">
        <v>669000100</v>
      </c>
      <c r="H1169" s="115">
        <v>260114</v>
      </c>
      <c r="I1169" s="116" t="s">
        <v>1045</v>
      </c>
      <c r="J1169" s="116" t="s">
        <v>153</v>
      </c>
      <c r="K1169" s="324">
        <v>250000</v>
      </c>
      <c r="L1169" s="121">
        <v>421502</v>
      </c>
      <c r="M1169" s="117" t="s">
        <v>1261</v>
      </c>
      <c r="N1169" s="117" t="s">
        <v>153</v>
      </c>
      <c r="O1169" s="324">
        <v>286000</v>
      </c>
      <c r="P1169" s="77">
        <f ca="1">SUMIF($W$12:BO1169,$P$11,W1169:BO1169)</f>
        <v>1</v>
      </c>
      <c r="Q1169" s="77">
        <f ca="1">SUMIF($W$12:BP1169,$P$11,X1169:BP1169)</f>
        <v>1</v>
      </c>
      <c r="R1169" s="77">
        <f ca="1">SUMIF($W$12:BQ1169,$P$11,Y1169:BQ1169)</f>
        <v>0</v>
      </c>
      <c r="S1169" s="78">
        <f t="shared" ca="1" si="306"/>
        <v>250000</v>
      </c>
      <c r="T1169" s="77">
        <f t="shared" ca="1" si="307"/>
        <v>286000</v>
      </c>
      <c r="U1169" s="77">
        <f t="shared" ca="1" si="308"/>
        <v>0</v>
      </c>
      <c r="V1169" s="79">
        <f t="shared" ca="1" si="309"/>
        <v>536000</v>
      </c>
      <c r="W1169" s="80"/>
      <c r="X1169" s="81"/>
      <c r="Y1169" s="82"/>
      <c r="Z1169" s="80"/>
      <c r="AA1169" s="81"/>
      <c r="AB1169" s="82"/>
      <c r="AC1169" s="80"/>
      <c r="AD1169" s="81"/>
      <c r="AE1169" s="82"/>
      <c r="AF1169" s="80"/>
      <c r="AG1169" s="81"/>
      <c r="AH1169" s="82"/>
      <c r="AI1169" s="80"/>
      <c r="AJ1169" s="81"/>
      <c r="AK1169" s="82"/>
      <c r="AL1169" s="80"/>
      <c r="AM1169" s="81"/>
      <c r="AN1169" s="82"/>
      <c r="AO1169" s="80">
        <v>1</v>
      </c>
      <c r="AP1169" s="81">
        <v>1</v>
      </c>
      <c r="AQ1169" s="82"/>
      <c r="AR1169" s="80"/>
      <c r="AS1169" s="81"/>
      <c r="AT1169" s="82"/>
      <c r="AU1169" s="80"/>
      <c r="AV1169" s="81"/>
      <c r="AW1169" s="82"/>
      <c r="AX1169" s="80"/>
      <c r="AY1169" s="81"/>
      <c r="AZ1169" s="82"/>
      <c r="BA1169" s="80"/>
      <c r="BB1169" s="81"/>
      <c r="BC1169" s="82"/>
      <c r="BD1169" s="80"/>
      <c r="BE1169" s="81"/>
      <c r="BF1169" s="82"/>
      <c r="BG1169" s="80"/>
      <c r="BH1169" s="81"/>
      <c r="BI1169" s="82"/>
      <c r="BJ1169" s="80"/>
      <c r="BK1169" s="81"/>
      <c r="BL1169" s="82"/>
      <c r="BM1169" s="80"/>
      <c r="BN1169" s="81"/>
      <c r="BO1169" s="82"/>
    </row>
    <row r="1170" spans="1:67" ht="32.25" hidden="1" customHeight="1" thickBot="1">
      <c r="A1170" s="71">
        <v>86202</v>
      </c>
      <c r="B1170" s="71" t="s">
        <v>2242</v>
      </c>
      <c r="C1170" s="221" t="str">
        <f ca="1">IF(V1170&gt;0,IF($C$12=B1170,COUNT($C$12:C1169,1),""),"")</f>
        <v/>
      </c>
      <c r="D1170" s="221" t="str">
        <f ca="1">IF(V1170&gt;0,IF($D$12=B1170,COUNT($D$12:D1169,1),""),"")</f>
        <v/>
      </c>
      <c r="E1170" s="221" t="str">
        <f ca="1">IF(V1170&gt;0,IF($E$12=B1170,COUNT($E$12:E1169,1),""),"")</f>
        <v/>
      </c>
      <c r="F1170" s="221" t="str">
        <f ca="1">IF(V1170&gt;0,IF($F$12=B1170,COUNT($F$12:F1169,1),""),"")</f>
        <v/>
      </c>
      <c r="G1170" s="120"/>
      <c r="H1170" s="115">
        <v>260115</v>
      </c>
      <c r="I1170" s="116" t="s">
        <v>1710</v>
      </c>
      <c r="J1170" s="116" t="s">
        <v>153</v>
      </c>
      <c r="K1170" s="324">
        <v>307000</v>
      </c>
      <c r="L1170" s="121">
        <v>421508</v>
      </c>
      <c r="M1170" s="117" t="s">
        <v>1266</v>
      </c>
      <c r="N1170" s="117" t="s">
        <v>153</v>
      </c>
      <c r="O1170" s="324">
        <v>202000</v>
      </c>
      <c r="P1170" s="77">
        <f ca="1">SUMIF($W$12:BO1170,$P$11,W1170:BO1170)</f>
        <v>0</v>
      </c>
      <c r="Q1170" s="77">
        <f ca="1">SUMIF($W$12:BP1170,$P$11,X1170:BP1170)</f>
        <v>0</v>
      </c>
      <c r="R1170" s="77">
        <f ca="1">SUMIF($W$12:BQ1170,$P$11,Y1170:BQ1170)</f>
        <v>0</v>
      </c>
      <c r="S1170" s="78">
        <f t="shared" ca="1" si="306"/>
        <v>0</v>
      </c>
      <c r="T1170" s="77">
        <f t="shared" ca="1" si="307"/>
        <v>0</v>
      </c>
      <c r="U1170" s="77">
        <f t="shared" ca="1" si="308"/>
        <v>0</v>
      </c>
      <c r="V1170" s="79">
        <f t="shared" ca="1" si="309"/>
        <v>0</v>
      </c>
      <c r="W1170" s="80"/>
      <c r="X1170" s="81">
        <f t="shared" si="310"/>
        <v>0</v>
      </c>
      <c r="Y1170" s="82"/>
      <c r="Z1170" s="80"/>
      <c r="AA1170" s="81">
        <f t="shared" si="311"/>
        <v>0</v>
      </c>
      <c r="AB1170" s="82"/>
      <c r="AC1170" s="80"/>
      <c r="AD1170" s="81">
        <f t="shared" si="312"/>
        <v>0</v>
      </c>
      <c r="AE1170" s="82"/>
      <c r="AF1170" s="80"/>
      <c r="AG1170" s="81">
        <f t="shared" si="313"/>
        <v>0</v>
      </c>
      <c r="AH1170" s="82"/>
      <c r="AI1170" s="80"/>
      <c r="AJ1170" s="81">
        <f t="shared" si="314"/>
        <v>0</v>
      </c>
      <c r="AK1170" s="82"/>
      <c r="AL1170" s="80"/>
      <c r="AM1170" s="81">
        <v>0</v>
      </c>
      <c r="AN1170" s="82"/>
      <c r="AO1170" s="80"/>
      <c r="AP1170" s="81">
        <v>0</v>
      </c>
      <c r="AQ1170" s="82"/>
      <c r="AR1170" s="80"/>
      <c r="AS1170" s="81">
        <f t="shared" si="315"/>
        <v>0</v>
      </c>
      <c r="AT1170" s="82"/>
      <c r="AU1170" s="80"/>
      <c r="AV1170" s="81">
        <f t="shared" si="316"/>
        <v>0</v>
      </c>
      <c r="AW1170" s="82"/>
      <c r="AX1170" s="80"/>
      <c r="AY1170" s="81">
        <f t="shared" si="317"/>
        <v>0</v>
      </c>
      <c r="AZ1170" s="82"/>
      <c r="BA1170" s="80"/>
      <c r="BB1170" s="81">
        <f t="shared" si="318"/>
        <v>0</v>
      </c>
      <c r="BC1170" s="82"/>
      <c r="BD1170" s="80"/>
      <c r="BE1170" s="81">
        <f t="shared" si="319"/>
        <v>0</v>
      </c>
      <c r="BF1170" s="82"/>
      <c r="BG1170" s="80"/>
      <c r="BH1170" s="81">
        <f t="shared" si="320"/>
        <v>0</v>
      </c>
      <c r="BI1170" s="82"/>
      <c r="BJ1170" s="80"/>
      <c r="BK1170" s="81">
        <f t="shared" si="321"/>
        <v>0</v>
      </c>
      <c r="BL1170" s="82"/>
      <c r="BM1170" s="80"/>
      <c r="BN1170" s="81">
        <f t="shared" si="322"/>
        <v>0</v>
      </c>
      <c r="BO1170" s="82"/>
    </row>
    <row r="1171" spans="1:67" ht="32.25" hidden="1" customHeight="1" thickBot="1">
      <c r="A1171" s="71">
        <v>86203</v>
      </c>
      <c r="B1171" s="71" t="s">
        <v>2242</v>
      </c>
      <c r="C1171" s="221" t="str">
        <f ca="1">IF(V1171&gt;0,IF($C$12=B1171,COUNT($C$12:C1170,1),""),"")</f>
        <v/>
      </c>
      <c r="D1171" s="221" t="str">
        <f ca="1">IF(V1171&gt;0,IF($D$12=B1171,COUNT($D$12:D1170,1),""),"")</f>
        <v/>
      </c>
      <c r="E1171" s="221" t="str">
        <f ca="1">IF(V1171&gt;0,IF($E$12=B1171,COUNT($E$12:E1170,1),""),"")</f>
        <v/>
      </c>
      <c r="F1171" s="221" t="str">
        <f ca="1">IF(V1171&gt;0,IF($F$12=B1171,COUNT($F$12:F1170,1),""),"")</f>
        <v/>
      </c>
      <c r="G1171" s="120"/>
      <c r="H1171" s="115">
        <v>260116</v>
      </c>
      <c r="I1171" s="116" t="s">
        <v>1711</v>
      </c>
      <c r="J1171" s="116" t="s">
        <v>153</v>
      </c>
      <c r="K1171" s="324">
        <v>320000</v>
      </c>
      <c r="L1171" s="121">
        <v>421508</v>
      </c>
      <c r="M1171" s="117" t="s">
        <v>1266</v>
      </c>
      <c r="N1171" s="117" t="s">
        <v>153</v>
      </c>
      <c r="O1171" s="324">
        <v>202000</v>
      </c>
      <c r="P1171" s="77">
        <f ca="1">SUMIF($W$12:BO1171,$P$11,W1171:BO1171)</f>
        <v>0</v>
      </c>
      <c r="Q1171" s="77">
        <f ca="1">SUMIF($W$12:BP1171,$P$11,X1171:BP1171)</f>
        <v>0</v>
      </c>
      <c r="R1171" s="77">
        <f ca="1">SUMIF($W$12:BQ1171,$P$11,Y1171:BQ1171)</f>
        <v>0</v>
      </c>
      <c r="S1171" s="78">
        <f t="shared" ca="1" si="306"/>
        <v>0</v>
      </c>
      <c r="T1171" s="77">
        <f t="shared" ca="1" si="307"/>
        <v>0</v>
      </c>
      <c r="U1171" s="77">
        <f t="shared" ca="1" si="308"/>
        <v>0</v>
      </c>
      <c r="V1171" s="79">
        <f t="shared" ca="1" si="309"/>
        <v>0</v>
      </c>
      <c r="W1171" s="80"/>
      <c r="X1171" s="81">
        <f t="shared" si="310"/>
        <v>0</v>
      </c>
      <c r="Y1171" s="82"/>
      <c r="Z1171" s="80"/>
      <c r="AA1171" s="81">
        <f t="shared" si="311"/>
        <v>0</v>
      </c>
      <c r="AB1171" s="82"/>
      <c r="AC1171" s="80"/>
      <c r="AD1171" s="81">
        <f t="shared" si="312"/>
        <v>0</v>
      </c>
      <c r="AE1171" s="82"/>
      <c r="AF1171" s="80"/>
      <c r="AG1171" s="81">
        <f t="shared" si="313"/>
        <v>0</v>
      </c>
      <c r="AH1171" s="82"/>
      <c r="AI1171" s="80"/>
      <c r="AJ1171" s="81">
        <f t="shared" si="314"/>
        <v>0</v>
      </c>
      <c r="AK1171" s="82"/>
      <c r="AL1171" s="80"/>
      <c r="AM1171" s="81">
        <v>0</v>
      </c>
      <c r="AN1171" s="82"/>
      <c r="AO1171" s="80"/>
      <c r="AP1171" s="81">
        <v>0</v>
      </c>
      <c r="AQ1171" s="82"/>
      <c r="AR1171" s="80"/>
      <c r="AS1171" s="81">
        <f t="shared" si="315"/>
        <v>0</v>
      </c>
      <c r="AT1171" s="82"/>
      <c r="AU1171" s="80"/>
      <c r="AV1171" s="81">
        <f t="shared" si="316"/>
        <v>0</v>
      </c>
      <c r="AW1171" s="82"/>
      <c r="AX1171" s="80"/>
      <c r="AY1171" s="81">
        <f t="shared" si="317"/>
        <v>0</v>
      </c>
      <c r="AZ1171" s="82"/>
      <c r="BA1171" s="80"/>
      <c r="BB1171" s="81">
        <f t="shared" si="318"/>
        <v>0</v>
      </c>
      <c r="BC1171" s="82"/>
      <c r="BD1171" s="80"/>
      <c r="BE1171" s="81">
        <f t="shared" si="319"/>
        <v>0</v>
      </c>
      <c r="BF1171" s="82"/>
      <c r="BG1171" s="80"/>
      <c r="BH1171" s="81">
        <f t="shared" si="320"/>
        <v>0</v>
      </c>
      <c r="BI1171" s="82"/>
      <c r="BJ1171" s="80"/>
      <c r="BK1171" s="81">
        <f t="shared" si="321"/>
        <v>0</v>
      </c>
      <c r="BL1171" s="82"/>
      <c r="BM1171" s="80"/>
      <c r="BN1171" s="81">
        <f t="shared" si="322"/>
        <v>0</v>
      </c>
      <c r="BO1171" s="82"/>
    </row>
    <row r="1172" spans="1:67" ht="32.25" hidden="1" customHeight="1" thickBot="1">
      <c r="A1172" s="71">
        <v>86204</v>
      </c>
      <c r="B1172" s="71" t="s">
        <v>2242</v>
      </c>
      <c r="C1172" s="221" t="str">
        <f ca="1">IF(V1172&gt;0,IF($C$12=B1172,COUNT($C$12:C1171,1),""),"")</f>
        <v/>
      </c>
      <c r="D1172" s="221" t="str">
        <f ca="1">IF(V1172&gt;0,IF($D$12=B1172,COUNT($D$12:D1171,1),""),"")</f>
        <v/>
      </c>
      <c r="E1172" s="221" t="str">
        <f ca="1">IF(V1172&gt;0,IF($E$12=B1172,COUNT($E$12:E1171,1),""),"")</f>
        <v/>
      </c>
      <c r="F1172" s="221" t="str">
        <f ca="1">IF(V1172&gt;0,IF($F$12=B1172,COUNT($F$12:F1171,1),""),"")</f>
        <v/>
      </c>
      <c r="G1172" s="120">
        <v>262000600</v>
      </c>
      <c r="H1172" s="115">
        <v>260201</v>
      </c>
      <c r="I1172" s="116" t="s">
        <v>1046</v>
      </c>
      <c r="J1172" s="116" t="s">
        <v>153</v>
      </c>
      <c r="K1172" s="324">
        <v>1960000</v>
      </c>
      <c r="L1172" s="121">
        <v>421605</v>
      </c>
      <c r="M1172" s="117" t="s">
        <v>1275</v>
      </c>
      <c r="N1172" s="117" t="s">
        <v>153</v>
      </c>
      <c r="O1172" s="324">
        <v>261000</v>
      </c>
      <c r="P1172" s="77">
        <f ca="1">SUMIF($W$12:BO1172,$P$11,W1172:BO1172)</f>
        <v>0</v>
      </c>
      <c r="Q1172" s="77">
        <f ca="1">SUMIF($W$12:BP1172,$P$11,X1172:BP1172)</f>
        <v>0</v>
      </c>
      <c r="R1172" s="77">
        <f ca="1">SUMIF($W$12:BQ1172,$P$11,Y1172:BQ1172)</f>
        <v>0</v>
      </c>
      <c r="S1172" s="78">
        <f t="shared" ca="1" si="306"/>
        <v>0</v>
      </c>
      <c r="T1172" s="77">
        <f t="shared" ca="1" si="307"/>
        <v>0</v>
      </c>
      <c r="U1172" s="77">
        <f t="shared" ca="1" si="308"/>
        <v>0</v>
      </c>
      <c r="V1172" s="79">
        <f t="shared" ca="1" si="309"/>
        <v>0</v>
      </c>
      <c r="W1172" s="80"/>
      <c r="X1172" s="81">
        <f t="shared" si="310"/>
        <v>0</v>
      </c>
      <c r="Y1172" s="82"/>
      <c r="Z1172" s="80"/>
      <c r="AA1172" s="81">
        <f t="shared" si="311"/>
        <v>0</v>
      </c>
      <c r="AB1172" s="82"/>
      <c r="AC1172" s="80"/>
      <c r="AD1172" s="81">
        <f t="shared" si="312"/>
        <v>0</v>
      </c>
      <c r="AE1172" s="82"/>
      <c r="AF1172" s="80"/>
      <c r="AG1172" s="81">
        <f t="shared" si="313"/>
        <v>0</v>
      </c>
      <c r="AH1172" s="82"/>
      <c r="AI1172" s="80"/>
      <c r="AJ1172" s="81">
        <f t="shared" si="314"/>
        <v>0</v>
      </c>
      <c r="AK1172" s="82"/>
      <c r="AL1172" s="80"/>
      <c r="AM1172" s="81">
        <v>0</v>
      </c>
      <c r="AN1172" s="82"/>
      <c r="AO1172" s="80"/>
      <c r="AP1172" s="81">
        <v>0</v>
      </c>
      <c r="AQ1172" s="82"/>
      <c r="AR1172" s="80"/>
      <c r="AS1172" s="81">
        <f t="shared" si="315"/>
        <v>0</v>
      </c>
      <c r="AT1172" s="82"/>
      <c r="AU1172" s="80"/>
      <c r="AV1172" s="81">
        <f t="shared" si="316"/>
        <v>0</v>
      </c>
      <c r="AW1172" s="82"/>
      <c r="AX1172" s="80"/>
      <c r="AY1172" s="81">
        <f t="shared" si="317"/>
        <v>0</v>
      </c>
      <c r="AZ1172" s="82"/>
      <c r="BA1172" s="80"/>
      <c r="BB1172" s="81">
        <f t="shared" si="318"/>
        <v>0</v>
      </c>
      <c r="BC1172" s="82"/>
      <c r="BD1172" s="80"/>
      <c r="BE1172" s="81">
        <f t="shared" si="319"/>
        <v>0</v>
      </c>
      <c r="BF1172" s="82"/>
      <c r="BG1172" s="80"/>
      <c r="BH1172" s="81">
        <f t="shared" si="320"/>
        <v>0</v>
      </c>
      <c r="BI1172" s="82"/>
      <c r="BJ1172" s="80"/>
      <c r="BK1172" s="81">
        <f t="shared" si="321"/>
        <v>0</v>
      </c>
      <c r="BL1172" s="82"/>
      <c r="BM1172" s="80"/>
      <c r="BN1172" s="81">
        <f t="shared" si="322"/>
        <v>0</v>
      </c>
      <c r="BO1172" s="82"/>
    </row>
    <row r="1173" spans="1:67" ht="32.25" hidden="1" customHeight="1" thickBot="1">
      <c r="A1173" s="71">
        <v>86205</v>
      </c>
      <c r="B1173" s="71" t="s">
        <v>2242</v>
      </c>
      <c r="C1173" s="221" t="str">
        <f ca="1">IF(V1173&gt;0,IF($C$12=B1173,COUNT($C$12:C1172,1),""),"")</f>
        <v/>
      </c>
      <c r="D1173" s="221" t="str">
        <f ca="1">IF(V1173&gt;0,IF($D$12=B1173,COUNT($D$12:D1172,1),""),"")</f>
        <v/>
      </c>
      <c r="E1173" s="221" t="str">
        <f ca="1">IF(V1173&gt;0,IF($E$12=B1173,COUNT($E$12:E1172,1),""),"")</f>
        <v/>
      </c>
      <c r="F1173" s="221" t="str">
        <f ca="1">IF(V1173&gt;0,IF($F$12=B1173,COUNT($F$12:F1172,1),""),"")</f>
        <v/>
      </c>
      <c r="G1173" s="120">
        <v>262000800</v>
      </c>
      <c r="H1173" s="115">
        <v>260202</v>
      </c>
      <c r="I1173" s="116" t="s">
        <v>1047</v>
      </c>
      <c r="J1173" s="116" t="s">
        <v>153</v>
      </c>
      <c r="K1173" s="324">
        <v>2420000</v>
      </c>
      <c r="L1173" s="121">
        <v>421605</v>
      </c>
      <c r="M1173" s="117" t="s">
        <v>1275</v>
      </c>
      <c r="N1173" s="117" t="s">
        <v>153</v>
      </c>
      <c r="O1173" s="324">
        <v>261000</v>
      </c>
      <c r="P1173" s="77">
        <f ca="1">SUMIF($W$12:BO1173,$P$11,W1173:BO1173)</f>
        <v>0</v>
      </c>
      <c r="Q1173" s="77">
        <f ca="1">SUMIF($W$12:BP1173,$P$11,X1173:BP1173)</f>
        <v>0</v>
      </c>
      <c r="R1173" s="77">
        <f ca="1">SUMIF($W$12:BQ1173,$P$11,Y1173:BQ1173)</f>
        <v>0</v>
      </c>
      <c r="S1173" s="78">
        <f t="shared" ca="1" si="306"/>
        <v>0</v>
      </c>
      <c r="T1173" s="77">
        <f t="shared" ca="1" si="307"/>
        <v>0</v>
      </c>
      <c r="U1173" s="77">
        <f t="shared" ca="1" si="308"/>
        <v>0</v>
      </c>
      <c r="V1173" s="79">
        <f t="shared" ca="1" si="309"/>
        <v>0</v>
      </c>
      <c r="W1173" s="80"/>
      <c r="X1173" s="81">
        <f t="shared" si="310"/>
        <v>0</v>
      </c>
      <c r="Y1173" s="82"/>
      <c r="Z1173" s="80"/>
      <c r="AA1173" s="81">
        <f t="shared" si="311"/>
        <v>0</v>
      </c>
      <c r="AB1173" s="82"/>
      <c r="AC1173" s="80"/>
      <c r="AD1173" s="81">
        <f t="shared" si="312"/>
        <v>0</v>
      </c>
      <c r="AE1173" s="82"/>
      <c r="AF1173" s="80"/>
      <c r="AG1173" s="81">
        <f t="shared" si="313"/>
        <v>0</v>
      </c>
      <c r="AH1173" s="82"/>
      <c r="AI1173" s="80"/>
      <c r="AJ1173" s="81">
        <f t="shared" si="314"/>
        <v>0</v>
      </c>
      <c r="AK1173" s="82"/>
      <c r="AL1173" s="80"/>
      <c r="AM1173" s="81">
        <v>0</v>
      </c>
      <c r="AN1173" s="82"/>
      <c r="AO1173" s="80"/>
      <c r="AP1173" s="81">
        <v>0</v>
      </c>
      <c r="AQ1173" s="82"/>
      <c r="AR1173" s="80"/>
      <c r="AS1173" s="81">
        <f t="shared" si="315"/>
        <v>0</v>
      </c>
      <c r="AT1173" s="82"/>
      <c r="AU1173" s="80"/>
      <c r="AV1173" s="81">
        <f t="shared" si="316"/>
        <v>0</v>
      </c>
      <c r="AW1173" s="82"/>
      <c r="AX1173" s="80"/>
      <c r="AY1173" s="81">
        <f t="shared" si="317"/>
        <v>0</v>
      </c>
      <c r="AZ1173" s="82"/>
      <c r="BA1173" s="80"/>
      <c r="BB1173" s="81">
        <f t="shared" si="318"/>
        <v>0</v>
      </c>
      <c r="BC1173" s="82"/>
      <c r="BD1173" s="80"/>
      <c r="BE1173" s="81">
        <f t="shared" si="319"/>
        <v>0</v>
      </c>
      <c r="BF1173" s="82"/>
      <c r="BG1173" s="80"/>
      <c r="BH1173" s="81">
        <f t="shared" si="320"/>
        <v>0</v>
      </c>
      <c r="BI1173" s="82"/>
      <c r="BJ1173" s="80"/>
      <c r="BK1173" s="81">
        <f t="shared" si="321"/>
        <v>0</v>
      </c>
      <c r="BL1173" s="82"/>
      <c r="BM1173" s="80"/>
      <c r="BN1173" s="81">
        <f t="shared" si="322"/>
        <v>0</v>
      </c>
      <c r="BO1173" s="82"/>
    </row>
    <row r="1174" spans="1:67" ht="32.25" hidden="1" customHeight="1" thickBot="1">
      <c r="A1174" s="71">
        <v>86206</v>
      </c>
      <c r="B1174" s="71" t="s">
        <v>2242</v>
      </c>
      <c r="C1174" s="221" t="str">
        <f ca="1">IF(V1174&gt;0,IF($C$12=B1174,COUNT($C$12:C1173,1),""),"")</f>
        <v/>
      </c>
      <c r="D1174" s="221" t="str">
        <f ca="1">IF(V1174&gt;0,IF($D$12=B1174,COUNT($D$12:D1173,1),""),"")</f>
        <v/>
      </c>
      <c r="E1174" s="221" t="str">
        <f ca="1">IF(V1174&gt;0,IF($E$12=B1174,COUNT($E$12:E1173,1),""),"")</f>
        <v/>
      </c>
      <c r="F1174" s="221" t="str">
        <f ca="1">IF(V1174&gt;0,IF($F$12=B1174,COUNT($F$12:F1173,1),""),"")</f>
        <v/>
      </c>
      <c r="G1174" s="120">
        <v>262000900</v>
      </c>
      <c r="H1174" s="115">
        <v>260203</v>
      </c>
      <c r="I1174" s="116" t="s">
        <v>1048</v>
      </c>
      <c r="J1174" s="116" t="s">
        <v>153</v>
      </c>
      <c r="K1174" s="324">
        <v>3944000</v>
      </c>
      <c r="L1174" s="121">
        <v>421605</v>
      </c>
      <c r="M1174" s="117" t="s">
        <v>1275</v>
      </c>
      <c r="N1174" s="117" t="s">
        <v>153</v>
      </c>
      <c r="O1174" s="324">
        <v>261000</v>
      </c>
      <c r="P1174" s="77">
        <f ca="1">SUMIF($W$12:BO1174,$P$11,W1174:BO1174)</f>
        <v>0</v>
      </c>
      <c r="Q1174" s="77">
        <f ca="1">SUMIF($W$12:BP1174,$P$11,X1174:BP1174)</f>
        <v>0</v>
      </c>
      <c r="R1174" s="77">
        <f ca="1">SUMIF($W$12:BQ1174,$P$11,Y1174:BQ1174)</f>
        <v>0</v>
      </c>
      <c r="S1174" s="78">
        <f t="shared" ca="1" si="306"/>
        <v>0</v>
      </c>
      <c r="T1174" s="77">
        <f t="shared" ca="1" si="307"/>
        <v>0</v>
      </c>
      <c r="U1174" s="77">
        <f t="shared" ca="1" si="308"/>
        <v>0</v>
      </c>
      <c r="V1174" s="79">
        <f t="shared" ca="1" si="309"/>
        <v>0</v>
      </c>
      <c r="W1174" s="80"/>
      <c r="X1174" s="81">
        <f t="shared" si="310"/>
        <v>0</v>
      </c>
      <c r="Y1174" s="82"/>
      <c r="Z1174" s="80"/>
      <c r="AA1174" s="81">
        <f t="shared" si="311"/>
        <v>0</v>
      </c>
      <c r="AB1174" s="82"/>
      <c r="AC1174" s="80"/>
      <c r="AD1174" s="81">
        <f t="shared" si="312"/>
        <v>0</v>
      </c>
      <c r="AE1174" s="82"/>
      <c r="AF1174" s="80"/>
      <c r="AG1174" s="81">
        <f t="shared" si="313"/>
        <v>0</v>
      </c>
      <c r="AH1174" s="82"/>
      <c r="AI1174" s="80"/>
      <c r="AJ1174" s="81">
        <f t="shared" si="314"/>
        <v>0</v>
      </c>
      <c r="AK1174" s="82"/>
      <c r="AL1174" s="80"/>
      <c r="AM1174" s="81">
        <v>0</v>
      </c>
      <c r="AN1174" s="82"/>
      <c r="AO1174" s="80"/>
      <c r="AP1174" s="81">
        <v>0</v>
      </c>
      <c r="AQ1174" s="82"/>
      <c r="AR1174" s="80"/>
      <c r="AS1174" s="81">
        <f t="shared" si="315"/>
        <v>0</v>
      </c>
      <c r="AT1174" s="82"/>
      <c r="AU1174" s="80"/>
      <c r="AV1174" s="81">
        <f t="shared" si="316"/>
        <v>0</v>
      </c>
      <c r="AW1174" s="82"/>
      <c r="AX1174" s="80"/>
      <c r="AY1174" s="81">
        <f t="shared" si="317"/>
        <v>0</v>
      </c>
      <c r="AZ1174" s="82"/>
      <c r="BA1174" s="80"/>
      <c r="BB1174" s="81">
        <f t="shared" si="318"/>
        <v>0</v>
      </c>
      <c r="BC1174" s="82"/>
      <c r="BD1174" s="80"/>
      <c r="BE1174" s="81">
        <f t="shared" si="319"/>
        <v>0</v>
      </c>
      <c r="BF1174" s="82"/>
      <c r="BG1174" s="80"/>
      <c r="BH1174" s="81">
        <f t="shared" si="320"/>
        <v>0</v>
      </c>
      <c r="BI1174" s="82"/>
      <c r="BJ1174" s="80"/>
      <c r="BK1174" s="81">
        <f t="shared" si="321"/>
        <v>0</v>
      </c>
      <c r="BL1174" s="82"/>
      <c r="BM1174" s="80"/>
      <c r="BN1174" s="81">
        <f t="shared" si="322"/>
        <v>0</v>
      </c>
      <c r="BO1174" s="82"/>
    </row>
    <row r="1175" spans="1:67" ht="32.25" hidden="1" customHeight="1" thickBot="1">
      <c r="A1175" s="71">
        <v>86207</v>
      </c>
      <c r="B1175" s="71" t="s">
        <v>2242</v>
      </c>
      <c r="C1175" s="221" t="str">
        <f ca="1">IF(V1175&gt;0,IF($C$12=B1175,COUNT($C$12:C1174,1),""),"")</f>
        <v/>
      </c>
      <c r="D1175" s="221" t="str">
        <f ca="1">IF(V1175&gt;0,IF($D$12=B1175,COUNT($D$12:D1174,1),""),"")</f>
        <v/>
      </c>
      <c r="E1175" s="221" t="str">
        <f ca="1">IF(V1175&gt;0,IF($E$12=B1175,COUNT($E$12:E1174,1),""),"")</f>
        <v/>
      </c>
      <c r="F1175" s="221" t="str">
        <f ca="1">IF(V1175&gt;0,IF($F$12=B1175,COUNT($F$12:F1174,1),""),"")</f>
        <v/>
      </c>
      <c r="G1175" s="120"/>
      <c r="H1175" s="115">
        <v>260204</v>
      </c>
      <c r="I1175" s="116" t="s">
        <v>1049</v>
      </c>
      <c r="J1175" s="116" t="s">
        <v>153</v>
      </c>
      <c r="K1175" s="324">
        <v>1300000</v>
      </c>
      <c r="L1175" s="121">
        <v>421601</v>
      </c>
      <c r="M1175" s="117" t="s">
        <v>1271</v>
      </c>
      <c r="N1175" s="117" t="s">
        <v>153</v>
      </c>
      <c r="O1175" s="324">
        <v>261000</v>
      </c>
      <c r="P1175" s="77">
        <f ca="1">SUMIF($W$12:BO1175,$P$11,W1175:BO1175)</f>
        <v>0</v>
      </c>
      <c r="Q1175" s="77">
        <f ca="1">SUMIF($W$12:BP1175,$P$11,X1175:BP1175)</f>
        <v>0</v>
      </c>
      <c r="R1175" s="77">
        <f ca="1">SUMIF($W$12:BQ1175,$P$11,Y1175:BQ1175)</f>
        <v>0</v>
      </c>
      <c r="S1175" s="78">
        <f t="shared" ca="1" si="306"/>
        <v>0</v>
      </c>
      <c r="T1175" s="77">
        <f t="shared" ca="1" si="307"/>
        <v>0</v>
      </c>
      <c r="U1175" s="77">
        <f t="shared" ca="1" si="308"/>
        <v>0</v>
      </c>
      <c r="V1175" s="79">
        <f t="shared" ca="1" si="309"/>
        <v>0</v>
      </c>
      <c r="W1175" s="80"/>
      <c r="X1175" s="81">
        <f t="shared" si="310"/>
        <v>0</v>
      </c>
      <c r="Y1175" s="82"/>
      <c r="Z1175" s="80"/>
      <c r="AA1175" s="81">
        <f t="shared" si="311"/>
        <v>0</v>
      </c>
      <c r="AB1175" s="82"/>
      <c r="AC1175" s="80"/>
      <c r="AD1175" s="81">
        <f t="shared" si="312"/>
        <v>0</v>
      </c>
      <c r="AE1175" s="82"/>
      <c r="AF1175" s="80"/>
      <c r="AG1175" s="81">
        <f t="shared" si="313"/>
        <v>0</v>
      </c>
      <c r="AH1175" s="82"/>
      <c r="AI1175" s="80"/>
      <c r="AJ1175" s="81">
        <f t="shared" si="314"/>
        <v>0</v>
      </c>
      <c r="AK1175" s="82"/>
      <c r="AL1175" s="80"/>
      <c r="AM1175" s="81">
        <v>0</v>
      </c>
      <c r="AN1175" s="82"/>
      <c r="AO1175" s="80"/>
      <c r="AP1175" s="81">
        <v>0</v>
      </c>
      <c r="AQ1175" s="82"/>
      <c r="AR1175" s="80"/>
      <c r="AS1175" s="81">
        <f t="shared" si="315"/>
        <v>0</v>
      </c>
      <c r="AT1175" s="82"/>
      <c r="AU1175" s="80"/>
      <c r="AV1175" s="81">
        <f t="shared" si="316"/>
        <v>0</v>
      </c>
      <c r="AW1175" s="82"/>
      <c r="AX1175" s="80"/>
      <c r="AY1175" s="81">
        <f t="shared" si="317"/>
        <v>0</v>
      </c>
      <c r="AZ1175" s="82"/>
      <c r="BA1175" s="80"/>
      <c r="BB1175" s="81">
        <f t="shared" si="318"/>
        <v>0</v>
      </c>
      <c r="BC1175" s="82"/>
      <c r="BD1175" s="80"/>
      <c r="BE1175" s="81">
        <f t="shared" si="319"/>
        <v>0</v>
      </c>
      <c r="BF1175" s="82"/>
      <c r="BG1175" s="80"/>
      <c r="BH1175" s="81">
        <f t="shared" si="320"/>
        <v>0</v>
      </c>
      <c r="BI1175" s="82"/>
      <c r="BJ1175" s="80"/>
      <c r="BK1175" s="81">
        <f t="shared" si="321"/>
        <v>0</v>
      </c>
      <c r="BL1175" s="82"/>
      <c r="BM1175" s="80"/>
      <c r="BN1175" s="81">
        <f t="shared" si="322"/>
        <v>0</v>
      </c>
      <c r="BO1175" s="82"/>
    </row>
    <row r="1176" spans="1:67" ht="32.25" hidden="1" customHeight="1" thickBot="1">
      <c r="A1176" s="71">
        <v>86208</v>
      </c>
      <c r="B1176" s="71" t="s">
        <v>2242</v>
      </c>
      <c r="C1176" s="221" t="str">
        <f ca="1">IF(V1176&gt;0,IF($C$12=B1176,COUNT($C$12:C1175,1),""),"")</f>
        <v/>
      </c>
      <c r="D1176" s="221" t="str">
        <f ca="1">IF(V1176&gt;0,IF($D$12=B1176,COUNT($D$12:D1175,1),""),"")</f>
        <v/>
      </c>
      <c r="E1176" s="221" t="str">
        <f ca="1">IF(V1176&gt;0,IF($E$12=B1176,COUNT($E$12:E1175,1),""),"")</f>
        <v/>
      </c>
      <c r="F1176" s="221" t="str">
        <f ca="1">IF(V1176&gt;0,IF($F$12=B1176,COUNT($F$12:F1175,1),""),"")</f>
        <v/>
      </c>
      <c r="G1176" s="120"/>
      <c r="H1176" s="115">
        <v>260205</v>
      </c>
      <c r="I1176" s="116" t="s">
        <v>1050</v>
      </c>
      <c r="J1176" s="116" t="s">
        <v>153</v>
      </c>
      <c r="K1176" s="324">
        <v>2035000</v>
      </c>
      <c r="L1176" s="121">
        <v>421601</v>
      </c>
      <c r="M1176" s="117" t="s">
        <v>1271</v>
      </c>
      <c r="N1176" s="117" t="s">
        <v>153</v>
      </c>
      <c r="O1176" s="324">
        <v>261000</v>
      </c>
      <c r="P1176" s="77">
        <f ca="1">SUMIF($W$12:BO1176,$P$11,W1176:BO1176)</f>
        <v>0</v>
      </c>
      <c r="Q1176" s="77">
        <f ca="1">SUMIF($W$12:BP1176,$P$11,X1176:BP1176)</f>
        <v>0</v>
      </c>
      <c r="R1176" s="77">
        <f ca="1">SUMIF($W$12:BQ1176,$P$11,Y1176:BQ1176)</f>
        <v>0</v>
      </c>
      <c r="S1176" s="78">
        <f t="shared" ca="1" si="306"/>
        <v>0</v>
      </c>
      <c r="T1176" s="77">
        <f t="shared" ca="1" si="307"/>
        <v>0</v>
      </c>
      <c r="U1176" s="77">
        <f t="shared" ca="1" si="308"/>
        <v>0</v>
      </c>
      <c r="V1176" s="79">
        <f t="shared" ca="1" si="309"/>
        <v>0</v>
      </c>
      <c r="W1176" s="80"/>
      <c r="X1176" s="81">
        <f t="shared" si="310"/>
        <v>0</v>
      </c>
      <c r="Y1176" s="82"/>
      <c r="Z1176" s="80"/>
      <c r="AA1176" s="81">
        <f t="shared" si="311"/>
        <v>0</v>
      </c>
      <c r="AB1176" s="82"/>
      <c r="AC1176" s="80"/>
      <c r="AD1176" s="81">
        <f t="shared" si="312"/>
        <v>0</v>
      </c>
      <c r="AE1176" s="82"/>
      <c r="AF1176" s="80"/>
      <c r="AG1176" s="81">
        <f t="shared" si="313"/>
        <v>0</v>
      </c>
      <c r="AH1176" s="82"/>
      <c r="AI1176" s="80"/>
      <c r="AJ1176" s="81">
        <f t="shared" si="314"/>
        <v>0</v>
      </c>
      <c r="AK1176" s="82"/>
      <c r="AL1176" s="80"/>
      <c r="AM1176" s="81">
        <v>0</v>
      </c>
      <c r="AN1176" s="82"/>
      <c r="AO1176" s="80"/>
      <c r="AP1176" s="81">
        <v>0</v>
      </c>
      <c r="AQ1176" s="82"/>
      <c r="AR1176" s="80"/>
      <c r="AS1176" s="81">
        <f t="shared" si="315"/>
        <v>0</v>
      </c>
      <c r="AT1176" s="82"/>
      <c r="AU1176" s="80"/>
      <c r="AV1176" s="81">
        <f t="shared" si="316"/>
        <v>0</v>
      </c>
      <c r="AW1176" s="82"/>
      <c r="AX1176" s="80"/>
      <c r="AY1176" s="81">
        <f t="shared" si="317"/>
        <v>0</v>
      </c>
      <c r="AZ1176" s="82"/>
      <c r="BA1176" s="80"/>
      <c r="BB1176" s="81">
        <f t="shared" si="318"/>
        <v>0</v>
      </c>
      <c r="BC1176" s="82"/>
      <c r="BD1176" s="80"/>
      <c r="BE1176" s="81">
        <f t="shared" si="319"/>
        <v>0</v>
      </c>
      <c r="BF1176" s="82"/>
      <c r="BG1176" s="80"/>
      <c r="BH1176" s="81">
        <f t="shared" si="320"/>
        <v>0</v>
      </c>
      <c r="BI1176" s="82"/>
      <c r="BJ1176" s="80"/>
      <c r="BK1176" s="81">
        <f t="shared" si="321"/>
        <v>0</v>
      </c>
      <c r="BL1176" s="82"/>
      <c r="BM1176" s="80"/>
      <c r="BN1176" s="81">
        <f t="shared" si="322"/>
        <v>0</v>
      </c>
      <c r="BO1176" s="82"/>
    </row>
    <row r="1177" spans="1:67" ht="32.25" hidden="1" customHeight="1" thickBot="1">
      <c r="A1177" s="71">
        <v>86209</v>
      </c>
      <c r="B1177" s="71" t="s">
        <v>2242</v>
      </c>
      <c r="C1177" s="221" t="str">
        <f ca="1">IF(V1177&gt;0,IF($C$12=B1177,COUNT($C$12:C1176,1),""),"")</f>
        <v/>
      </c>
      <c r="D1177" s="221" t="str">
        <f ca="1">IF(V1177&gt;0,IF($D$12=B1177,COUNT($D$12:D1176,1),""),"")</f>
        <v/>
      </c>
      <c r="E1177" s="221" t="str">
        <f ca="1">IF(V1177&gt;0,IF($E$12=B1177,COUNT($E$12:E1176,1),""),"")</f>
        <v/>
      </c>
      <c r="F1177" s="221" t="str">
        <f ca="1">IF(V1177&gt;0,IF($F$12=B1177,COUNT($F$12:F1176,1),""),"")</f>
        <v/>
      </c>
      <c r="G1177" s="120"/>
      <c r="H1177" s="115">
        <v>260206</v>
      </c>
      <c r="I1177" s="116" t="s">
        <v>1051</v>
      </c>
      <c r="J1177" s="116" t="s">
        <v>153</v>
      </c>
      <c r="K1177" s="324">
        <v>2799000</v>
      </c>
      <c r="L1177" s="121">
        <v>421601</v>
      </c>
      <c r="M1177" s="117" t="s">
        <v>1271</v>
      </c>
      <c r="N1177" s="117" t="s">
        <v>153</v>
      </c>
      <c r="O1177" s="324">
        <v>261000</v>
      </c>
      <c r="P1177" s="77">
        <f ca="1">SUMIF($W$12:BO1177,$P$11,W1177:BO1177)</f>
        <v>0</v>
      </c>
      <c r="Q1177" s="77">
        <f ca="1">SUMIF($W$12:BP1177,$P$11,X1177:BP1177)</f>
        <v>0</v>
      </c>
      <c r="R1177" s="77">
        <f ca="1">SUMIF($W$12:BQ1177,$P$11,Y1177:BQ1177)</f>
        <v>0</v>
      </c>
      <c r="S1177" s="78">
        <f t="shared" ca="1" si="306"/>
        <v>0</v>
      </c>
      <c r="T1177" s="77">
        <f t="shared" ca="1" si="307"/>
        <v>0</v>
      </c>
      <c r="U1177" s="77">
        <f t="shared" ca="1" si="308"/>
        <v>0</v>
      </c>
      <c r="V1177" s="79">
        <f t="shared" ca="1" si="309"/>
        <v>0</v>
      </c>
      <c r="W1177" s="80"/>
      <c r="X1177" s="81">
        <f t="shared" si="310"/>
        <v>0</v>
      </c>
      <c r="Y1177" s="82"/>
      <c r="Z1177" s="80"/>
      <c r="AA1177" s="81">
        <f t="shared" si="311"/>
        <v>0</v>
      </c>
      <c r="AB1177" s="82"/>
      <c r="AC1177" s="80"/>
      <c r="AD1177" s="81">
        <f t="shared" si="312"/>
        <v>0</v>
      </c>
      <c r="AE1177" s="82"/>
      <c r="AF1177" s="80"/>
      <c r="AG1177" s="81">
        <f t="shared" si="313"/>
        <v>0</v>
      </c>
      <c r="AH1177" s="82"/>
      <c r="AI1177" s="80"/>
      <c r="AJ1177" s="81">
        <f t="shared" si="314"/>
        <v>0</v>
      </c>
      <c r="AK1177" s="82"/>
      <c r="AL1177" s="80"/>
      <c r="AM1177" s="81">
        <v>0</v>
      </c>
      <c r="AN1177" s="82"/>
      <c r="AO1177" s="80"/>
      <c r="AP1177" s="81">
        <v>0</v>
      </c>
      <c r="AQ1177" s="82"/>
      <c r="AR1177" s="80"/>
      <c r="AS1177" s="81">
        <f t="shared" si="315"/>
        <v>0</v>
      </c>
      <c r="AT1177" s="82"/>
      <c r="AU1177" s="80"/>
      <c r="AV1177" s="81">
        <f t="shared" si="316"/>
        <v>0</v>
      </c>
      <c r="AW1177" s="82"/>
      <c r="AX1177" s="80"/>
      <c r="AY1177" s="81">
        <f t="shared" si="317"/>
        <v>0</v>
      </c>
      <c r="AZ1177" s="82"/>
      <c r="BA1177" s="80"/>
      <c r="BB1177" s="81">
        <f t="shared" si="318"/>
        <v>0</v>
      </c>
      <c r="BC1177" s="82"/>
      <c r="BD1177" s="80"/>
      <c r="BE1177" s="81">
        <f t="shared" si="319"/>
        <v>0</v>
      </c>
      <c r="BF1177" s="82"/>
      <c r="BG1177" s="80"/>
      <c r="BH1177" s="81">
        <f t="shared" si="320"/>
        <v>0</v>
      </c>
      <c r="BI1177" s="82"/>
      <c r="BJ1177" s="80"/>
      <c r="BK1177" s="81">
        <f t="shared" si="321"/>
        <v>0</v>
      </c>
      <c r="BL1177" s="82"/>
      <c r="BM1177" s="80"/>
      <c r="BN1177" s="81">
        <f t="shared" si="322"/>
        <v>0</v>
      </c>
      <c r="BO1177" s="82"/>
    </row>
    <row r="1178" spans="1:67" ht="32.25" hidden="1" customHeight="1" thickBot="1">
      <c r="A1178" s="71">
        <v>86210</v>
      </c>
      <c r="B1178" s="71" t="s">
        <v>2242</v>
      </c>
      <c r="C1178" s="221" t="str">
        <f ca="1">IF(V1178&gt;0,IF($C$12=B1178,COUNT($C$12:C1177,1),""),"")</f>
        <v/>
      </c>
      <c r="D1178" s="221" t="str">
        <f ca="1">IF(V1178&gt;0,IF($D$12=B1178,COUNT($D$12:D1177,1),""),"")</f>
        <v/>
      </c>
      <c r="E1178" s="221" t="str">
        <f ca="1">IF(V1178&gt;0,IF($E$12=B1178,COUNT($E$12:E1177,1),""),"")</f>
        <v/>
      </c>
      <c r="F1178" s="221" t="str">
        <f ca="1">IF(V1178&gt;0,IF($F$12=B1178,COUNT($F$12:F1177,1),""),"")</f>
        <v/>
      </c>
      <c r="G1178" s="120"/>
      <c r="H1178" s="115">
        <v>260207</v>
      </c>
      <c r="I1178" s="116" t="s">
        <v>1053</v>
      </c>
      <c r="J1178" s="116" t="s">
        <v>1052</v>
      </c>
      <c r="K1178" s="324">
        <v>635000</v>
      </c>
      <c r="L1178" s="121">
        <v>421602</v>
      </c>
      <c r="M1178" s="117" t="s">
        <v>1272</v>
      </c>
      <c r="N1178" s="117" t="s">
        <v>1052</v>
      </c>
      <c r="O1178" s="324">
        <v>209000</v>
      </c>
      <c r="P1178" s="77">
        <f ca="1">SUMIF($W$12:BO1178,$P$11,W1178:BO1178)</f>
        <v>0</v>
      </c>
      <c r="Q1178" s="77">
        <f ca="1">SUMIF($W$12:BP1178,$P$11,X1178:BP1178)</f>
        <v>0</v>
      </c>
      <c r="R1178" s="77">
        <f ca="1">SUMIF($W$12:BQ1178,$P$11,Y1178:BQ1178)</f>
        <v>0</v>
      </c>
      <c r="S1178" s="78">
        <f t="shared" ca="1" si="306"/>
        <v>0</v>
      </c>
      <c r="T1178" s="77">
        <f t="shared" ca="1" si="307"/>
        <v>0</v>
      </c>
      <c r="U1178" s="77">
        <f t="shared" ca="1" si="308"/>
        <v>0</v>
      </c>
      <c r="V1178" s="79">
        <f t="shared" ca="1" si="309"/>
        <v>0</v>
      </c>
      <c r="W1178" s="80"/>
      <c r="X1178" s="81">
        <f t="shared" si="310"/>
        <v>0</v>
      </c>
      <c r="Y1178" s="82"/>
      <c r="Z1178" s="80"/>
      <c r="AA1178" s="81">
        <f t="shared" si="311"/>
        <v>0</v>
      </c>
      <c r="AB1178" s="82"/>
      <c r="AC1178" s="80"/>
      <c r="AD1178" s="81">
        <f t="shared" si="312"/>
        <v>0</v>
      </c>
      <c r="AE1178" s="82"/>
      <c r="AF1178" s="80"/>
      <c r="AG1178" s="81">
        <f t="shared" si="313"/>
        <v>0</v>
      </c>
      <c r="AH1178" s="82"/>
      <c r="AI1178" s="80"/>
      <c r="AJ1178" s="81">
        <f t="shared" si="314"/>
        <v>0</v>
      </c>
      <c r="AK1178" s="82"/>
      <c r="AL1178" s="80"/>
      <c r="AM1178" s="81">
        <v>0</v>
      </c>
      <c r="AN1178" s="82"/>
      <c r="AO1178" s="80"/>
      <c r="AP1178" s="81">
        <v>0</v>
      </c>
      <c r="AQ1178" s="82"/>
      <c r="AR1178" s="80"/>
      <c r="AS1178" s="81">
        <f t="shared" si="315"/>
        <v>0</v>
      </c>
      <c r="AT1178" s="82"/>
      <c r="AU1178" s="80"/>
      <c r="AV1178" s="81">
        <f t="shared" si="316"/>
        <v>0</v>
      </c>
      <c r="AW1178" s="82"/>
      <c r="AX1178" s="80"/>
      <c r="AY1178" s="81">
        <f t="shared" si="317"/>
        <v>0</v>
      </c>
      <c r="AZ1178" s="82"/>
      <c r="BA1178" s="80"/>
      <c r="BB1178" s="81">
        <f t="shared" si="318"/>
        <v>0</v>
      </c>
      <c r="BC1178" s="82"/>
      <c r="BD1178" s="80"/>
      <c r="BE1178" s="81">
        <f t="shared" si="319"/>
        <v>0</v>
      </c>
      <c r="BF1178" s="82"/>
      <c r="BG1178" s="80"/>
      <c r="BH1178" s="81">
        <f t="shared" si="320"/>
        <v>0</v>
      </c>
      <c r="BI1178" s="82"/>
      <c r="BJ1178" s="80"/>
      <c r="BK1178" s="81">
        <f t="shared" si="321"/>
        <v>0</v>
      </c>
      <c r="BL1178" s="82"/>
      <c r="BM1178" s="80"/>
      <c r="BN1178" s="81">
        <f t="shared" si="322"/>
        <v>0</v>
      </c>
      <c r="BO1178" s="82"/>
    </row>
    <row r="1179" spans="1:67" ht="32.25" hidden="1" customHeight="1" thickBot="1">
      <c r="A1179" s="71">
        <v>86211</v>
      </c>
      <c r="B1179" s="71" t="s">
        <v>2242</v>
      </c>
      <c r="C1179" s="221" t="str">
        <f ca="1">IF(V1179&gt;0,IF($C$12=B1179,COUNT($C$12:C1178,1),""),"")</f>
        <v/>
      </c>
      <c r="D1179" s="221" t="str">
        <f ca="1">IF(V1179&gt;0,IF($D$12=B1179,COUNT($D$12:D1178,1),""),"")</f>
        <v/>
      </c>
      <c r="E1179" s="221" t="str">
        <f ca="1">IF(V1179&gt;0,IF($E$12=B1179,COUNT($E$12:E1178,1),""),"")</f>
        <v/>
      </c>
      <c r="F1179" s="221" t="str">
        <f ca="1">IF(V1179&gt;0,IF($F$12=B1179,COUNT($F$12:F1178,1),""),"")</f>
        <v/>
      </c>
      <c r="G1179" s="120"/>
      <c r="H1179" s="115">
        <v>260208</v>
      </c>
      <c r="I1179" s="116" t="s">
        <v>1054</v>
      </c>
      <c r="J1179" s="116" t="s">
        <v>1052</v>
      </c>
      <c r="K1179" s="324">
        <v>690000</v>
      </c>
      <c r="L1179" s="121">
        <v>421602</v>
      </c>
      <c r="M1179" s="117" t="s">
        <v>1272</v>
      </c>
      <c r="N1179" s="117" t="s">
        <v>1052</v>
      </c>
      <c r="O1179" s="324">
        <v>209000</v>
      </c>
      <c r="P1179" s="77">
        <f ca="1">SUMIF($W$12:BO1179,$P$11,W1179:BO1179)</f>
        <v>0</v>
      </c>
      <c r="Q1179" s="77">
        <f ca="1">SUMIF($W$12:BP1179,$P$11,X1179:BP1179)</f>
        <v>0</v>
      </c>
      <c r="R1179" s="77">
        <f ca="1">SUMIF($W$12:BQ1179,$P$11,Y1179:BQ1179)</f>
        <v>0</v>
      </c>
      <c r="S1179" s="78">
        <f t="shared" ca="1" si="306"/>
        <v>0</v>
      </c>
      <c r="T1179" s="77">
        <f t="shared" ca="1" si="307"/>
        <v>0</v>
      </c>
      <c r="U1179" s="77">
        <f t="shared" ca="1" si="308"/>
        <v>0</v>
      </c>
      <c r="V1179" s="79">
        <f t="shared" ca="1" si="309"/>
        <v>0</v>
      </c>
      <c r="W1179" s="80"/>
      <c r="X1179" s="81">
        <f t="shared" si="310"/>
        <v>0</v>
      </c>
      <c r="Y1179" s="82"/>
      <c r="Z1179" s="80"/>
      <c r="AA1179" s="81">
        <f t="shared" si="311"/>
        <v>0</v>
      </c>
      <c r="AB1179" s="82"/>
      <c r="AC1179" s="80"/>
      <c r="AD1179" s="81">
        <f t="shared" si="312"/>
        <v>0</v>
      </c>
      <c r="AE1179" s="82"/>
      <c r="AF1179" s="80"/>
      <c r="AG1179" s="81">
        <f t="shared" si="313"/>
        <v>0</v>
      </c>
      <c r="AH1179" s="82"/>
      <c r="AI1179" s="80"/>
      <c r="AJ1179" s="81">
        <f t="shared" si="314"/>
        <v>0</v>
      </c>
      <c r="AK1179" s="82"/>
      <c r="AL1179" s="80"/>
      <c r="AM1179" s="81">
        <v>0</v>
      </c>
      <c r="AN1179" s="82"/>
      <c r="AO1179" s="80"/>
      <c r="AP1179" s="81">
        <v>0</v>
      </c>
      <c r="AQ1179" s="82"/>
      <c r="AR1179" s="80"/>
      <c r="AS1179" s="81">
        <f t="shared" si="315"/>
        <v>0</v>
      </c>
      <c r="AT1179" s="82"/>
      <c r="AU1179" s="80"/>
      <c r="AV1179" s="81">
        <f t="shared" si="316"/>
        <v>0</v>
      </c>
      <c r="AW1179" s="82"/>
      <c r="AX1179" s="80"/>
      <c r="AY1179" s="81">
        <f t="shared" si="317"/>
        <v>0</v>
      </c>
      <c r="AZ1179" s="82"/>
      <c r="BA1179" s="80"/>
      <c r="BB1179" s="81">
        <f t="shared" si="318"/>
        <v>0</v>
      </c>
      <c r="BC1179" s="82"/>
      <c r="BD1179" s="80"/>
      <c r="BE1179" s="81">
        <f t="shared" si="319"/>
        <v>0</v>
      </c>
      <c r="BF1179" s="82"/>
      <c r="BG1179" s="80"/>
      <c r="BH1179" s="81">
        <f t="shared" si="320"/>
        <v>0</v>
      </c>
      <c r="BI1179" s="82"/>
      <c r="BJ1179" s="80"/>
      <c r="BK1179" s="81">
        <f t="shared" si="321"/>
        <v>0</v>
      </c>
      <c r="BL1179" s="82"/>
      <c r="BM1179" s="80"/>
      <c r="BN1179" s="81">
        <f t="shared" si="322"/>
        <v>0</v>
      </c>
      <c r="BO1179" s="82"/>
    </row>
    <row r="1180" spans="1:67" ht="32.25" hidden="1" customHeight="1" thickBot="1">
      <c r="A1180" s="71">
        <v>86212</v>
      </c>
      <c r="B1180" s="71" t="s">
        <v>2242</v>
      </c>
      <c r="C1180" s="221" t="str">
        <f ca="1">IF(V1180&gt;0,IF($C$12=B1180,COUNT($C$12:C1179,1),""),"")</f>
        <v/>
      </c>
      <c r="D1180" s="221" t="str">
        <f ca="1">IF(V1180&gt;0,IF($D$12=B1180,COUNT($D$12:D1179,1),""),"")</f>
        <v/>
      </c>
      <c r="E1180" s="221" t="str">
        <f ca="1">IF(V1180&gt;0,IF($E$12=B1180,COUNT($E$12:E1179,1),""),"")</f>
        <v/>
      </c>
      <c r="F1180" s="221" t="str">
        <f ca="1">IF(V1180&gt;0,IF($F$12=B1180,COUNT($F$12:F1179,1),""),"")</f>
        <v/>
      </c>
      <c r="G1180" s="120"/>
      <c r="H1180" s="115">
        <v>260209</v>
      </c>
      <c r="I1180" s="116" t="s">
        <v>1055</v>
      </c>
      <c r="J1180" s="116" t="s">
        <v>1052</v>
      </c>
      <c r="K1180" s="324">
        <v>865000</v>
      </c>
      <c r="L1180" s="121">
        <v>421602</v>
      </c>
      <c r="M1180" s="117" t="s">
        <v>1272</v>
      </c>
      <c r="N1180" s="117" t="s">
        <v>1052</v>
      </c>
      <c r="O1180" s="324">
        <v>209000</v>
      </c>
      <c r="P1180" s="77">
        <f ca="1">SUMIF($W$12:BO1180,$P$11,W1180:BO1180)</f>
        <v>0</v>
      </c>
      <c r="Q1180" s="77">
        <f ca="1">SUMIF($W$12:BP1180,$P$11,X1180:BP1180)</f>
        <v>0</v>
      </c>
      <c r="R1180" s="77">
        <f ca="1">SUMIF($W$12:BQ1180,$P$11,Y1180:BQ1180)</f>
        <v>0</v>
      </c>
      <c r="S1180" s="78">
        <f t="shared" ca="1" si="306"/>
        <v>0</v>
      </c>
      <c r="T1180" s="77">
        <f t="shared" ca="1" si="307"/>
        <v>0</v>
      </c>
      <c r="U1180" s="77">
        <f t="shared" ca="1" si="308"/>
        <v>0</v>
      </c>
      <c r="V1180" s="79">
        <f t="shared" ca="1" si="309"/>
        <v>0</v>
      </c>
      <c r="W1180" s="80"/>
      <c r="X1180" s="81">
        <f t="shared" si="310"/>
        <v>0</v>
      </c>
      <c r="Y1180" s="82"/>
      <c r="Z1180" s="80"/>
      <c r="AA1180" s="81">
        <f t="shared" si="311"/>
        <v>0</v>
      </c>
      <c r="AB1180" s="82"/>
      <c r="AC1180" s="80"/>
      <c r="AD1180" s="81">
        <f t="shared" si="312"/>
        <v>0</v>
      </c>
      <c r="AE1180" s="82"/>
      <c r="AF1180" s="80"/>
      <c r="AG1180" s="81">
        <f t="shared" si="313"/>
        <v>0</v>
      </c>
      <c r="AH1180" s="82"/>
      <c r="AI1180" s="80"/>
      <c r="AJ1180" s="81">
        <f t="shared" si="314"/>
        <v>0</v>
      </c>
      <c r="AK1180" s="82"/>
      <c r="AL1180" s="80"/>
      <c r="AM1180" s="81">
        <v>0</v>
      </c>
      <c r="AN1180" s="82"/>
      <c r="AO1180" s="80"/>
      <c r="AP1180" s="81">
        <v>0</v>
      </c>
      <c r="AQ1180" s="82"/>
      <c r="AR1180" s="80"/>
      <c r="AS1180" s="81">
        <f t="shared" si="315"/>
        <v>0</v>
      </c>
      <c r="AT1180" s="82"/>
      <c r="AU1180" s="80"/>
      <c r="AV1180" s="81">
        <f t="shared" si="316"/>
        <v>0</v>
      </c>
      <c r="AW1180" s="82"/>
      <c r="AX1180" s="80"/>
      <c r="AY1180" s="81">
        <f t="shared" si="317"/>
        <v>0</v>
      </c>
      <c r="AZ1180" s="82"/>
      <c r="BA1180" s="80"/>
      <c r="BB1180" s="81">
        <f t="shared" si="318"/>
        <v>0</v>
      </c>
      <c r="BC1180" s="82"/>
      <c r="BD1180" s="80"/>
      <c r="BE1180" s="81">
        <f t="shared" si="319"/>
        <v>0</v>
      </c>
      <c r="BF1180" s="82"/>
      <c r="BG1180" s="80"/>
      <c r="BH1180" s="81">
        <f t="shared" si="320"/>
        <v>0</v>
      </c>
      <c r="BI1180" s="82"/>
      <c r="BJ1180" s="80"/>
      <c r="BK1180" s="81">
        <f t="shared" si="321"/>
        <v>0</v>
      </c>
      <c r="BL1180" s="82"/>
      <c r="BM1180" s="80"/>
      <c r="BN1180" s="81">
        <f t="shared" si="322"/>
        <v>0</v>
      </c>
      <c r="BO1180" s="82"/>
    </row>
    <row r="1181" spans="1:67" ht="32.25" hidden="1" customHeight="1" thickBot="1">
      <c r="A1181" s="71">
        <v>86213</v>
      </c>
      <c r="B1181" s="71" t="s">
        <v>2242</v>
      </c>
      <c r="C1181" s="221" t="str">
        <f ca="1">IF(V1181&gt;0,IF($C$12=B1181,COUNT($C$12:C1180,1),""),"")</f>
        <v/>
      </c>
      <c r="D1181" s="221" t="str">
        <f ca="1">IF(V1181&gt;0,IF($D$12=B1181,COUNT($D$12:D1180,1),""),"")</f>
        <v/>
      </c>
      <c r="E1181" s="221" t="str">
        <f ca="1">IF(V1181&gt;0,IF($E$12=B1181,COUNT($E$12:E1180,1),""),"")</f>
        <v/>
      </c>
      <c r="F1181" s="221" t="str">
        <f ca="1">IF(V1181&gt;0,IF($F$12=B1181,COUNT($F$12:F1180,1),""),"")</f>
        <v/>
      </c>
      <c r="G1181" s="120"/>
      <c r="H1181" s="115">
        <v>260210</v>
      </c>
      <c r="I1181" s="116" t="s">
        <v>1056</v>
      </c>
      <c r="J1181" s="116" t="s">
        <v>1052</v>
      </c>
      <c r="K1181" s="324">
        <v>1189000</v>
      </c>
      <c r="L1181" s="121">
        <v>421602</v>
      </c>
      <c r="M1181" s="117" t="s">
        <v>1272</v>
      </c>
      <c r="N1181" s="117" t="s">
        <v>1052</v>
      </c>
      <c r="O1181" s="324">
        <v>209000</v>
      </c>
      <c r="P1181" s="77">
        <f ca="1">SUMIF($W$12:BO1181,$P$11,W1181:BO1181)</f>
        <v>0</v>
      </c>
      <c r="Q1181" s="77">
        <f ca="1">SUMIF($W$12:BP1181,$P$11,X1181:BP1181)</f>
        <v>0</v>
      </c>
      <c r="R1181" s="77">
        <f ca="1">SUMIF($W$12:BQ1181,$P$11,Y1181:BQ1181)</f>
        <v>0</v>
      </c>
      <c r="S1181" s="78">
        <f t="shared" ca="1" si="306"/>
        <v>0</v>
      </c>
      <c r="T1181" s="77">
        <f t="shared" ca="1" si="307"/>
        <v>0</v>
      </c>
      <c r="U1181" s="77">
        <f t="shared" ca="1" si="308"/>
        <v>0</v>
      </c>
      <c r="V1181" s="79">
        <f t="shared" ca="1" si="309"/>
        <v>0</v>
      </c>
      <c r="W1181" s="80"/>
      <c r="X1181" s="81">
        <f t="shared" si="310"/>
        <v>0</v>
      </c>
      <c r="Y1181" s="82"/>
      <c r="Z1181" s="80"/>
      <c r="AA1181" s="81">
        <f t="shared" si="311"/>
        <v>0</v>
      </c>
      <c r="AB1181" s="82"/>
      <c r="AC1181" s="80"/>
      <c r="AD1181" s="81">
        <f t="shared" si="312"/>
        <v>0</v>
      </c>
      <c r="AE1181" s="82"/>
      <c r="AF1181" s="80"/>
      <c r="AG1181" s="81">
        <f t="shared" si="313"/>
        <v>0</v>
      </c>
      <c r="AH1181" s="82"/>
      <c r="AI1181" s="80"/>
      <c r="AJ1181" s="81">
        <f t="shared" si="314"/>
        <v>0</v>
      </c>
      <c r="AK1181" s="82"/>
      <c r="AL1181" s="80"/>
      <c r="AM1181" s="81">
        <v>0</v>
      </c>
      <c r="AN1181" s="82"/>
      <c r="AO1181" s="80"/>
      <c r="AP1181" s="81">
        <v>0</v>
      </c>
      <c r="AQ1181" s="82"/>
      <c r="AR1181" s="80"/>
      <c r="AS1181" s="81">
        <f t="shared" si="315"/>
        <v>0</v>
      </c>
      <c r="AT1181" s="82"/>
      <c r="AU1181" s="80"/>
      <c r="AV1181" s="81">
        <f t="shared" si="316"/>
        <v>0</v>
      </c>
      <c r="AW1181" s="82"/>
      <c r="AX1181" s="80"/>
      <c r="AY1181" s="81">
        <f t="shared" si="317"/>
        <v>0</v>
      </c>
      <c r="AZ1181" s="82"/>
      <c r="BA1181" s="80"/>
      <c r="BB1181" s="81">
        <f t="shared" si="318"/>
        <v>0</v>
      </c>
      <c r="BC1181" s="82"/>
      <c r="BD1181" s="80"/>
      <c r="BE1181" s="81">
        <f t="shared" si="319"/>
        <v>0</v>
      </c>
      <c r="BF1181" s="82"/>
      <c r="BG1181" s="80"/>
      <c r="BH1181" s="81">
        <f t="shared" si="320"/>
        <v>0</v>
      </c>
      <c r="BI1181" s="82"/>
      <c r="BJ1181" s="80"/>
      <c r="BK1181" s="81">
        <f t="shared" si="321"/>
        <v>0</v>
      </c>
      <c r="BL1181" s="82"/>
      <c r="BM1181" s="80"/>
      <c r="BN1181" s="81">
        <f t="shared" si="322"/>
        <v>0</v>
      </c>
      <c r="BO1181" s="82"/>
    </row>
    <row r="1182" spans="1:67" ht="32.25" hidden="1" customHeight="1" thickBot="1">
      <c r="A1182" s="71">
        <v>86214</v>
      </c>
      <c r="B1182" s="71" t="s">
        <v>2242</v>
      </c>
      <c r="C1182" s="221" t="str">
        <f ca="1">IF(V1182&gt;0,IF($C$12=B1182,COUNT($C$12:C1181,1),""),"")</f>
        <v/>
      </c>
      <c r="D1182" s="221" t="str">
        <f ca="1">IF(V1182&gt;0,IF($D$12=B1182,COUNT($D$12:D1181,1),""),"")</f>
        <v/>
      </c>
      <c r="E1182" s="221" t="str">
        <f ca="1">IF(V1182&gt;0,IF($E$12=B1182,COUNT($E$12:E1181,1),""),"")</f>
        <v/>
      </c>
      <c r="F1182" s="221" t="str">
        <f ca="1">IF(V1182&gt;0,IF($F$12=B1182,COUNT($F$12:F1181,1),""),"")</f>
        <v/>
      </c>
      <c r="G1182" s="120"/>
      <c r="H1182" s="115">
        <v>260211</v>
      </c>
      <c r="I1182" s="116" t="s">
        <v>1057</v>
      </c>
      <c r="J1182" s="116" t="s">
        <v>1052</v>
      </c>
      <c r="K1182" s="324">
        <v>1321000</v>
      </c>
      <c r="L1182" s="121">
        <v>421602</v>
      </c>
      <c r="M1182" s="117" t="s">
        <v>1272</v>
      </c>
      <c r="N1182" s="117" t="s">
        <v>1052</v>
      </c>
      <c r="O1182" s="324">
        <v>209000</v>
      </c>
      <c r="P1182" s="77">
        <f ca="1">SUMIF($W$12:BO1182,$P$11,W1182:BO1182)</f>
        <v>0</v>
      </c>
      <c r="Q1182" s="77">
        <f ca="1">SUMIF($W$12:BP1182,$P$11,X1182:BP1182)</f>
        <v>0</v>
      </c>
      <c r="R1182" s="77">
        <f ca="1">SUMIF($W$12:BQ1182,$P$11,Y1182:BQ1182)</f>
        <v>0</v>
      </c>
      <c r="S1182" s="78">
        <f t="shared" ca="1" si="306"/>
        <v>0</v>
      </c>
      <c r="T1182" s="77">
        <f t="shared" ca="1" si="307"/>
        <v>0</v>
      </c>
      <c r="U1182" s="77">
        <f t="shared" ca="1" si="308"/>
        <v>0</v>
      </c>
      <c r="V1182" s="79">
        <f t="shared" ca="1" si="309"/>
        <v>0</v>
      </c>
      <c r="W1182" s="80"/>
      <c r="X1182" s="81">
        <f t="shared" si="310"/>
        <v>0</v>
      </c>
      <c r="Y1182" s="82"/>
      <c r="Z1182" s="80"/>
      <c r="AA1182" s="81">
        <f t="shared" si="311"/>
        <v>0</v>
      </c>
      <c r="AB1182" s="82"/>
      <c r="AC1182" s="80"/>
      <c r="AD1182" s="81">
        <f t="shared" si="312"/>
        <v>0</v>
      </c>
      <c r="AE1182" s="82"/>
      <c r="AF1182" s="80"/>
      <c r="AG1182" s="81">
        <f t="shared" si="313"/>
        <v>0</v>
      </c>
      <c r="AH1182" s="82"/>
      <c r="AI1182" s="80"/>
      <c r="AJ1182" s="81">
        <f t="shared" si="314"/>
        <v>0</v>
      </c>
      <c r="AK1182" s="82"/>
      <c r="AL1182" s="80"/>
      <c r="AM1182" s="81">
        <v>0</v>
      </c>
      <c r="AN1182" s="82"/>
      <c r="AO1182" s="80"/>
      <c r="AP1182" s="81">
        <v>0</v>
      </c>
      <c r="AQ1182" s="82"/>
      <c r="AR1182" s="80"/>
      <c r="AS1182" s="81">
        <f t="shared" si="315"/>
        <v>0</v>
      </c>
      <c r="AT1182" s="82"/>
      <c r="AU1182" s="80"/>
      <c r="AV1182" s="81">
        <f t="shared" si="316"/>
        <v>0</v>
      </c>
      <c r="AW1182" s="82"/>
      <c r="AX1182" s="80"/>
      <c r="AY1182" s="81">
        <f t="shared" si="317"/>
        <v>0</v>
      </c>
      <c r="AZ1182" s="82"/>
      <c r="BA1182" s="80"/>
      <c r="BB1182" s="81">
        <f t="shared" si="318"/>
        <v>0</v>
      </c>
      <c r="BC1182" s="82"/>
      <c r="BD1182" s="80"/>
      <c r="BE1182" s="81">
        <f t="shared" si="319"/>
        <v>0</v>
      </c>
      <c r="BF1182" s="82"/>
      <c r="BG1182" s="80"/>
      <c r="BH1182" s="81">
        <f t="shared" si="320"/>
        <v>0</v>
      </c>
      <c r="BI1182" s="82"/>
      <c r="BJ1182" s="80"/>
      <c r="BK1182" s="81">
        <f t="shared" si="321"/>
        <v>0</v>
      </c>
      <c r="BL1182" s="82"/>
      <c r="BM1182" s="80"/>
      <c r="BN1182" s="81">
        <f t="shared" si="322"/>
        <v>0</v>
      </c>
      <c r="BO1182" s="82"/>
    </row>
    <row r="1183" spans="1:67" ht="32.25" hidden="1" customHeight="1" thickBot="1">
      <c r="A1183" s="71">
        <v>86215</v>
      </c>
      <c r="B1183" s="71" t="s">
        <v>2242</v>
      </c>
      <c r="C1183" s="221" t="str">
        <f ca="1">IF(V1183&gt;0,IF($C$12=B1183,COUNT($C$12:C1182,1),""),"")</f>
        <v/>
      </c>
      <c r="D1183" s="221" t="str">
        <f ca="1">IF(V1183&gt;0,IF($D$12=B1183,COUNT($D$12:D1182,1),""),"")</f>
        <v/>
      </c>
      <c r="E1183" s="221" t="str">
        <f ca="1">IF(V1183&gt;0,IF($E$12=B1183,COUNT($E$12:E1182,1),""),"")</f>
        <v/>
      </c>
      <c r="F1183" s="221" t="str">
        <f ca="1">IF(V1183&gt;0,IF($F$12=B1183,COUNT($F$12:F1182,1),""),"")</f>
        <v/>
      </c>
      <c r="G1183" s="120"/>
      <c r="H1183" s="115">
        <v>260212</v>
      </c>
      <c r="I1183" s="116" t="s">
        <v>1058</v>
      </c>
      <c r="J1183" s="116" t="s">
        <v>153</v>
      </c>
      <c r="K1183" s="324">
        <v>1145000</v>
      </c>
      <c r="L1183" s="121">
        <v>421603</v>
      </c>
      <c r="M1183" s="117" t="s">
        <v>1273</v>
      </c>
      <c r="N1183" s="117" t="s">
        <v>153</v>
      </c>
      <c r="O1183" s="324">
        <v>205500</v>
      </c>
      <c r="P1183" s="77">
        <f ca="1">SUMIF($W$12:BO1183,$P$11,W1183:BO1183)</f>
        <v>0</v>
      </c>
      <c r="Q1183" s="77">
        <f ca="1">SUMIF($W$12:BP1183,$P$11,X1183:BP1183)</f>
        <v>0</v>
      </c>
      <c r="R1183" s="77">
        <f ca="1">SUMIF($W$12:BQ1183,$P$11,Y1183:BQ1183)</f>
        <v>0</v>
      </c>
      <c r="S1183" s="78">
        <f t="shared" ca="1" si="306"/>
        <v>0</v>
      </c>
      <c r="T1183" s="77">
        <f t="shared" ca="1" si="307"/>
        <v>0</v>
      </c>
      <c r="U1183" s="77">
        <f t="shared" ca="1" si="308"/>
        <v>0</v>
      </c>
      <c r="V1183" s="79">
        <f t="shared" ca="1" si="309"/>
        <v>0</v>
      </c>
      <c r="W1183" s="80"/>
      <c r="X1183" s="81">
        <f t="shared" si="310"/>
        <v>0</v>
      </c>
      <c r="Y1183" s="82"/>
      <c r="Z1183" s="80"/>
      <c r="AA1183" s="81">
        <f t="shared" si="311"/>
        <v>0</v>
      </c>
      <c r="AB1183" s="82"/>
      <c r="AC1183" s="80"/>
      <c r="AD1183" s="81">
        <f t="shared" si="312"/>
        <v>0</v>
      </c>
      <c r="AE1183" s="82"/>
      <c r="AF1183" s="80"/>
      <c r="AG1183" s="81">
        <f t="shared" si="313"/>
        <v>0</v>
      </c>
      <c r="AH1183" s="82"/>
      <c r="AI1183" s="80"/>
      <c r="AJ1183" s="81">
        <f t="shared" si="314"/>
        <v>0</v>
      </c>
      <c r="AK1183" s="82"/>
      <c r="AL1183" s="80"/>
      <c r="AM1183" s="81">
        <v>0</v>
      </c>
      <c r="AN1183" s="82"/>
      <c r="AO1183" s="80"/>
      <c r="AP1183" s="81">
        <v>0</v>
      </c>
      <c r="AQ1183" s="82"/>
      <c r="AR1183" s="80"/>
      <c r="AS1183" s="81">
        <f t="shared" si="315"/>
        <v>0</v>
      </c>
      <c r="AT1183" s="82"/>
      <c r="AU1183" s="80"/>
      <c r="AV1183" s="81">
        <f t="shared" si="316"/>
        <v>0</v>
      </c>
      <c r="AW1183" s="82"/>
      <c r="AX1183" s="80"/>
      <c r="AY1183" s="81">
        <f t="shared" si="317"/>
        <v>0</v>
      </c>
      <c r="AZ1183" s="82"/>
      <c r="BA1183" s="80"/>
      <c r="BB1183" s="81">
        <f t="shared" si="318"/>
        <v>0</v>
      </c>
      <c r="BC1183" s="82"/>
      <c r="BD1183" s="80"/>
      <c r="BE1183" s="81">
        <f t="shared" si="319"/>
        <v>0</v>
      </c>
      <c r="BF1183" s="82"/>
      <c r="BG1183" s="80"/>
      <c r="BH1183" s="81">
        <f t="shared" si="320"/>
        <v>0</v>
      </c>
      <c r="BI1183" s="82"/>
      <c r="BJ1183" s="80"/>
      <c r="BK1183" s="81">
        <f t="shared" si="321"/>
        <v>0</v>
      </c>
      <c r="BL1183" s="82"/>
      <c r="BM1183" s="80"/>
      <c r="BN1183" s="81">
        <f t="shared" si="322"/>
        <v>0</v>
      </c>
      <c r="BO1183" s="82"/>
    </row>
    <row r="1184" spans="1:67" ht="32.25" hidden="1" customHeight="1" thickBot="1">
      <c r="A1184" s="71">
        <v>86216</v>
      </c>
      <c r="B1184" s="71" t="s">
        <v>2242</v>
      </c>
      <c r="C1184" s="221" t="str">
        <f ca="1">IF(V1184&gt;0,IF($C$12=B1184,COUNT($C$12:C1183,1),""),"")</f>
        <v/>
      </c>
      <c r="D1184" s="221" t="str">
        <f ca="1">IF(V1184&gt;0,IF($D$12=B1184,COUNT($D$12:D1183,1),""),"")</f>
        <v/>
      </c>
      <c r="E1184" s="221" t="str">
        <f ca="1">IF(V1184&gt;0,IF($E$12=B1184,COUNT($E$12:E1183,1),""),"")</f>
        <v/>
      </c>
      <c r="F1184" s="221" t="str">
        <f ca="1">IF(V1184&gt;0,IF($F$12=B1184,COUNT($F$12:F1183,1),""),"")</f>
        <v/>
      </c>
      <c r="G1184" s="120"/>
      <c r="H1184" s="115">
        <v>260213</v>
      </c>
      <c r="I1184" s="116" t="s">
        <v>1059</v>
      </c>
      <c r="J1184" s="116" t="s">
        <v>153</v>
      </c>
      <c r="K1184" s="324">
        <v>2240000</v>
      </c>
      <c r="L1184" s="121">
        <v>421604</v>
      </c>
      <c r="M1184" s="117" t="s">
        <v>1274</v>
      </c>
      <c r="N1184" s="117" t="s">
        <v>153</v>
      </c>
      <c r="O1184" s="324">
        <v>205500</v>
      </c>
      <c r="P1184" s="77">
        <f ca="1">SUMIF($W$12:BO1184,$P$11,W1184:BO1184)</f>
        <v>0</v>
      </c>
      <c r="Q1184" s="77">
        <f ca="1">SUMIF($W$12:BP1184,$P$11,X1184:BP1184)</f>
        <v>0</v>
      </c>
      <c r="R1184" s="77">
        <f ca="1">SUMIF($W$12:BQ1184,$P$11,Y1184:BQ1184)</f>
        <v>0</v>
      </c>
      <c r="S1184" s="78">
        <f t="shared" ref="S1184:S1242" ca="1" si="323">P1184*K1184</f>
        <v>0</v>
      </c>
      <c r="T1184" s="77">
        <f t="shared" ref="T1184:T1242" ca="1" si="324">Q1184*O1184</f>
        <v>0</v>
      </c>
      <c r="U1184" s="77">
        <f t="shared" ref="U1184:U1229" ca="1" si="325">R1184*O1184*0.6</f>
        <v>0</v>
      </c>
      <c r="V1184" s="79">
        <f t="shared" ref="V1184:V1242" ca="1" si="326">SUM(S1184:U1184)</f>
        <v>0</v>
      </c>
      <c r="W1184" s="80"/>
      <c r="X1184" s="81">
        <f t="shared" si="310"/>
        <v>0</v>
      </c>
      <c r="Y1184" s="82"/>
      <c r="Z1184" s="80"/>
      <c r="AA1184" s="81">
        <f t="shared" si="311"/>
        <v>0</v>
      </c>
      <c r="AB1184" s="82"/>
      <c r="AC1184" s="80"/>
      <c r="AD1184" s="81">
        <f t="shared" si="312"/>
        <v>0</v>
      </c>
      <c r="AE1184" s="82"/>
      <c r="AF1184" s="80"/>
      <c r="AG1184" s="81">
        <f t="shared" si="313"/>
        <v>0</v>
      </c>
      <c r="AH1184" s="82"/>
      <c r="AI1184" s="80"/>
      <c r="AJ1184" s="81">
        <f t="shared" si="314"/>
        <v>0</v>
      </c>
      <c r="AK1184" s="82"/>
      <c r="AL1184" s="80"/>
      <c r="AM1184" s="81">
        <v>0</v>
      </c>
      <c r="AN1184" s="82"/>
      <c r="AO1184" s="80"/>
      <c r="AP1184" s="81">
        <v>0</v>
      </c>
      <c r="AQ1184" s="82"/>
      <c r="AR1184" s="80"/>
      <c r="AS1184" s="81">
        <f t="shared" si="315"/>
        <v>0</v>
      </c>
      <c r="AT1184" s="82"/>
      <c r="AU1184" s="80"/>
      <c r="AV1184" s="81">
        <f t="shared" si="316"/>
        <v>0</v>
      </c>
      <c r="AW1184" s="82"/>
      <c r="AX1184" s="80"/>
      <c r="AY1184" s="81">
        <f t="shared" si="317"/>
        <v>0</v>
      </c>
      <c r="AZ1184" s="82"/>
      <c r="BA1184" s="80"/>
      <c r="BB1184" s="81">
        <f t="shared" si="318"/>
        <v>0</v>
      </c>
      <c r="BC1184" s="82"/>
      <c r="BD1184" s="80"/>
      <c r="BE1184" s="81">
        <f t="shared" si="319"/>
        <v>0</v>
      </c>
      <c r="BF1184" s="82"/>
      <c r="BG1184" s="80"/>
      <c r="BH1184" s="81">
        <f t="shared" si="320"/>
        <v>0</v>
      </c>
      <c r="BI1184" s="82"/>
      <c r="BJ1184" s="80"/>
      <c r="BK1184" s="81">
        <f t="shared" si="321"/>
        <v>0</v>
      </c>
      <c r="BL1184" s="82"/>
      <c r="BM1184" s="80"/>
      <c r="BN1184" s="81">
        <f t="shared" si="322"/>
        <v>0</v>
      </c>
      <c r="BO1184" s="82"/>
    </row>
    <row r="1185" spans="1:67" ht="32.25" hidden="1" customHeight="1" thickBot="1">
      <c r="A1185" s="71">
        <v>86217</v>
      </c>
      <c r="B1185" s="71" t="s">
        <v>2242</v>
      </c>
      <c r="C1185" s="221" t="str">
        <f ca="1">IF(V1185&gt;0,IF($C$12=B1185,COUNT($C$12:C1184,1),""),"")</f>
        <v/>
      </c>
      <c r="D1185" s="221" t="str">
        <f ca="1">IF(V1185&gt;0,IF($D$12=B1185,COUNT($D$12:D1184,1),""),"")</f>
        <v/>
      </c>
      <c r="E1185" s="221" t="str">
        <f ca="1">IF(V1185&gt;0,IF($E$12=B1185,COUNT($E$12:E1184,1),""),"")</f>
        <v/>
      </c>
      <c r="F1185" s="221" t="str">
        <f ca="1">IF(V1185&gt;0,IF($F$12=B1185,COUNT($F$12:F1184,1),""),"")</f>
        <v/>
      </c>
      <c r="G1185" s="120">
        <v>269040110</v>
      </c>
      <c r="H1185" s="115">
        <v>260214</v>
      </c>
      <c r="I1185" s="116" t="s">
        <v>1060</v>
      </c>
      <c r="J1185" s="116" t="s">
        <v>153</v>
      </c>
      <c r="K1185" s="324">
        <v>421000</v>
      </c>
      <c r="L1185" s="121">
        <v>421605</v>
      </c>
      <c r="M1185" s="117" t="s">
        <v>1275</v>
      </c>
      <c r="N1185" s="117" t="s">
        <v>153</v>
      </c>
      <c r="O1185" s="324">
        <v>261000</v>
      </c>
      <c r="P1185" s="77">
        <f ca="1">SUMIF($W$12:BO1185,$P$11,W1185:BO1185)</f>
        <v>0</v>
      </c>
      <c r="Q1185" s="77">
        <f ca="1">SUMIF($W$12:BP1185,$P$11,X1185:BP1185)</f>
        <v>0</v>
      </c>
      <c r="R1185" s="77">
        <f ca="1">SUMIF($W$12:BQ1185,$P$11,Y1185:BQ1185)</f>
        <v>0</v>
      </c>
      <c r="S1185" s="78">
        <f t="shared" ca="1" si="323"/>
        <v>0</v>
      </c>
      <c r="T1185" s="77">
        <f t="shared" ca="1" si="324"/>
        <v>0</v>
      </c>
      <c r="U1185" s="77">
        <f t="shared" ca="1" si="325"/>
        <v>0</v>
      </c>
      <c r="V1185" s="79">
        <f t="shared" ca="1" si="326"/>
        <v>0</v>
      </c>
      <c r="W1185" s="80"/>
      <c r="X1185" s="81">
        <f t="shared" si="310"/>
        <v>0</v>
      </c>
      <c r="Y1185" s="82"/>
      <c r="Z1185" s="80"/>
      <c r="AA1185" s="81">
        <f t="shared" si="311"/>
        <v>0</v>
      </c>
      <c r="AB1185" s="82"/>
      <c r="AC1185" s="80"/>
      <c r="AD1185" s="81">
        <f t="shared" si="312"/>
        <v>0</v>
      </c>
      <c r="AE1185" s="82"/>
      <c r="AF1185" s="80"/>
      <c r="AG1185" s="81">
        <f t="shared" si="313"/>
        <v>0</v>
      </c>
      <c r="AH1185" s="82"/>
      <c r="AI1185" s="80"/>
      <c r="AJ1185" s="81">
        <f t="shared" si="314"/>
        <v>0</v>
      </c>
      <c r="AK1185" s="82"/>
      <c r="AL1185" s="80"/>
      <c r="AM1185" s="81">
        <v>0</v>
      </c>
      <c r="AN1185" s="82"/>
      <c r="AO1185" s="80"/>
      <c r="AP1185" s="81">
        <v>0</v>
      </c>
      <c r="AQ1185" s="82"/>
      <c r="AR1185" s="80"/>
      <c r="AS1185" s="81">
        <f t="shared" si="315"/>
        <v>0</v>
      </c>
      <c r="AT1185" s="82"/>
      <c r="AU1185" s="80"/>
      <c r="AV1185" s="81">
        <f t="shared" si="316"/>
        <v>0</v>
      </c>
      <c r="AW1185" s="82"/>
      <c r="AX1185" s="80"/>
      <c r="AY1185" s="81">
        <f t="shared" si="317"/>
        <v>0</v>
      </c>
      <c r="AZ1185" s="82"/>
      <c r="BA1185" s="80"/>
      <c r="BB1185" s="81">
        <f t="shared" si="318"/>
        <v>0</v>
      </c>
      <c r="BC1185" s="82"/>
      <c r="BD1185" s="80"/>
      <c r="BE1185" s="81">
        <f t="shared" si="319"/>
        <v>0</v>
      </c>
      <c r="BF1185" s="82"/>
      <c r="BG1185" s="80"/>
      <c r="BH1185" s="81">
        <f t="shared" si="320"/>
        <v>0</v>
      </c>
      <c r="BI1185" s="82"/>
      <c r="BJ1185" s="80"/>
      <c r="BK1185" s="81">
        <f t="shared" si="321"/>
        <v>0</v>
      </c>
      <c r="BL1185" s="82"/>
      <c r="BM1185" s="80"/>
      <c r="BN1185" s="81">
        <f t="shared" si="322"/>
        <v>0</v>
      </c>
      <c r="BO1185" s="82"/>
    </row>
    <row r="1186" spans="1:67" ht="32.25" hidden="1" customHeight="1" thickBot="1">
      <c r="A1186" s="71">
        <v>86218</v>
      </c>
      <c r="B1186" s="71" t="s">
        <v>2242</v>
      </c>
      <c r="C1186" s="221" t="str">
        <f ca="1">IF(V1186&gt;0,IF($C$12=B1186,COUNT($C$12:C1185,1),""),"")</f>
        <v/>
      </c>
      <c r="D1186" s="221" t="str">
        <f ca="1">IF(V1186&gt;0,IF($D$12=B1186,COUNT($D$12:D1185,1),""),"")</f>
        <v/>
      </c>
      <c r="E1186" s="221" t="str">
        <f ca="1">IF(V1186&gt;0,IF($E$12=B1186,COUNT($E$12:E1185,1),""),"")</f>
        <v/>
      </c>
      <c r="F1186" s="221" t="str">
        <f ca="1">IF(V1186&gt;0,IF($F$12=B1186,COUNT($F$12:F1185,1),""),"")</f>
        <v/>
      </c>
      <c r="G1186" s="120">
        <v>269040100</v>
      </c>
      <c r="H1186" s="115">
        <v>260215</v>
      </c>
      <c r="I1186" s="116" t="s">
        <v>1061</v>
      </c>
      <c r="J1186" s="116" t="s">
        <v>153</v>
      </c>
      <c r="K1186" s="324">
        <v>763000</v>
      </c>
      <c r="L1186" s="121">
        <v>421605</v>
      </c>
      <c r="M1186" s="117" t="s">
        <v>1275</v>
      </c>
      <c r="N1186" s="117" t="s">
        <v>153</v>
      </c>
      <c r="O1186" s="324">
        <v>261000</v>
      </c>
      <c r="P1186" s="77">
        <f ca="1">SUMIF($W$12:BO1186,$P$11,W1186:BO1186)</f>
        <v>0</v>
      </c>
      <c r="Q1186" s="77">
        <f ca="1">SUMIF($W$12:BP1186,$P$11,X1186:BP1186)</f>
        <v>0</v>
      </c>
      <c r="R1186" s="77">
        <f ca="1">SUMIF($W$12:BQ1186,$P$11,Y1186:BQ1186)</f>
        <v>0</v>
      </c>
      <c r="S1186" s="78">
        <f t="shared" ca="1" si="323"/>
        <v>0</v>
      </c>
      <c r="T1186" s="77">
        <f t="shared" ca="1" si="324"/>
        <v>0</v>
      </c>
      <c r="U1186" s="77">
        <f t="shared" ca="1" si="325"/>
        <v>0</v>
      </c>
      <c r="V1186" s="79">
        <f t="shared" ca="1" si="326"/>
        <v>0</v>
      </c>
      <c r="W1186" s="80"/>
      <c r="X1186" s="81">
        <f t="shared" si="310"/>
        <v>0</v>
      </c>
      <c r="Y1186" s="82"/>
      <c r="Z1186" s="80"/>
      <c r="AA1186" s="81">
        <f t="shared" si="311"/>
        <v>0</v>
      </c>
      <c r="AB1186" s="82"/>
      <c r="AC1186" s="80"/>
      <c r="AD1186" s="81">
        <f t="shared" si="312"/>
        <v>0</v>
      </c>
      <c r="AE1186" s="82"/>
      <c r="AF1186" s="80"/>
      <c r="AG1186" s="81">
        <f t="shared" si="313"/>
        <v>0</v>
      </c>
      <c r="AH1186" s="82"/>
      <c r="AI1186" s="80"/>
      <c r="AJ1186" s="81">
        <f t="shared" si="314"/>
        <v>0</v>
      </c>
      <c r="AK1186" s="82"/>
      <c r="AL1186" s="80"/>
      <c r="AM1186" s="81">
        <v>0</v>
      </c>
      <c r="AN1186" s="82"/>
      <c r="AO1186" s="80"/>
      <c r="AP1186" s="81">
        <v>0</v>
      </c>
      <c r="AQ1186" s="82"/>
      <c r="AR1186" s="80"/>
      <c r="AS1186" s="81">
        <f t="shared" si="315"/>
        <v>0</v>
      </c>
      <c r="AT1186" s="82"/>
      <c r="AU1186" s="80"/>
      <c r="AV1186" s="81">
        <f t="shared" si="316"/>
        <v>0</v>
      </c>
      <c r="AW1186" s="82"/>
      <c r="AX1186" s="80"/>
      <c r="AY1186" s="81">
        <f t="shared" si="317"/>
        <v>0</v>
      </c>
      <c r="AZ1186" s="82"/>
      <c r="BA1186" s="80"/>
      <c r="BB1186" s="81">
        <f t="shared" si="318"/>
        <v>0</v>
      </c>
      <c r="BC1186" s="82"/>
      <c r="BD1186" s="80"/>
      <c r="BE1186" s="81">
        <f t="shared" si="319"/>
        <v>0</v>
      </c>
      <c r="BF1186" s="82"/>
      <c r="BG1186" s="80"/>
      <c r="BH1186" s="81">
        <f t="shared" si="320"/>
        <v>0</v>
      </c>
      <c r="BI1186" s="82"/>
      <c r="BJ1186" s="80"/>
      <c r="BK1186" s="81">
        <f t="shared" si="321"/>
        <v>0</v>
      </c>
      <c r="BL1186" s="82"/>
      <c r="BM1186" s="80"/>
      <c r="BN1186" s="81">
        <f t="shared" si="322"/>
        <v>0</v>
      </c>
      <c r="BO1186" s="82"/>
    </row>
    <row r="1187" spans="1:67" ht="32.25" hidden="1" customHeight="1" thickBot="1">
      <c r="A1187" s="71">
        <v>86219</v>
      </c>
      <c r="B1187" s="71" t="s">
        <v>2242</v>
      </c>
      <c r="C1187" s="221" t="str">
        <f ca="1">IF(V1187&gt;0,IF($C$12=B1187,COUNT($C$12:C1186,1),""),"")</f>
        <v/>
      </c>
      <c r="D1187" s="221" t="str">
        <f ca="1">IF(V1187&gt;0,IF($D$12=B1187,COUNT($D$12:D1186,1),""),"")</f>
        <v/>
      </c>
      <c r="E1187" s="221" t="str">
        <f ca="1">IF(V1187&gt;0,IF($E$12=B1187,COUNT($E$12:E1186,1),""),"")</f>
        <v/>
      </c>
      <c r="F1187" s="221" t="str">
        <f ca="1">IF(V1187&gt;0,IF($F$12=B1187,COUNT($F$12:F1186,1),""),"")</f>
        <v/>
      </c>
      <c r="G1187" s="120">
        <v>269040120</v>
      </c>
      <c r="H1187" s="115">
        <v>260216</v>
      </c>
      <c r="I1187" s="116" t="s">
        <v>1062</v>
      </c>
      <c r="J1187" s="116" t="s">
        <v>153</v>
      </c>
      <c r="K1187" s="324">
        <v>421000</v>
      </c>
      <c r="L1187" s="121">
        <v>421605</v>
      </c>
      <c r="M1187" s="117" t="s">
        <v>1275</v>
      </c>
      <c r="N1187" s="117" t="s">
        <v>153</v>
      </c>
      <c r="O1187" s="324">
        <v>261000</v>
      </c>
      <c r="P1187" s="77">
        <f ca="1">SUMIF($W$12:BO1187,$P$11,W1187:BO1187)</f>
        <v>0</v>
      </c>
      <c r="Q1187" s="77">
        <f ca="1">SUMIF($W$12:BP1187,$P$11,X1187:BP1187)</f>
        <v>0</v>
      </c>
      <c r="R1187" s="77">
        <f ca="1">SUMIF($W$12:BQ1187,$P$11,Y1187:BQ1187)</f>
        <v>0</v>
      </c>
      <c r="S1187" s="78">
        <f t="shared" ca="1" si="323"/>
        <v>0</v>
      </c>
      <c r="T1187" s="77">
        <f t="shared" ca="1" si="324"/>
        <v>0</v>
      </c>
      <c r="U1187" s="77">
        <f t="shared" ca="1" si="325"/>
        <v>0</v>
      </c>
      <c r="V1187" s="79">
        <f t="shared" ca="1" si="326"/>
        <v>0</v>
      </c>
      <c r="W1187" s="80"/>
      <c r="X1187" s="81">
        <f t="shared" si="310"/>
        <v>0</v>
      </c>
      <c r="Y1187" s="82"/>
      <c r="Z1187" s="80"/>
      <c r="AA1187" s="81">
        <f t="shared" si="311"/>
        <v>0</v>
      </c>
      <c r="AB1187" s="82"/>
      <c r="AC1187" s="80"/>
      <c r="AD1187" s="81">
        <f t="shared" si="312"/>
        <v>0</v>
      </c>
      <c r="AE1187" s="82"/>
      <c r="AF1187" s="80"/>
      <c r="AG1187" s="81">
        <f t="shared" si="313"/>
        <v>0</v>
      </c>
      <c r="AH1187" s="82"/>
      <c r="AI1187" s="80"/>
      <c r="AJ1187" s="81">
        <f t="shared" si="314"/>
        <v>0</v>
      </c>
      <c r="AK1187" s="82"/>
      <c r="AL1187" s="80"/>
      <c r="AM1187" s="81">
        <v>0</v>
      </c>
      <c r="AN1187" s="82"/>
      <c r="AO1187" s="80"/>
      <c r="AP1187" s="81">
        <v>0</v>
      </c>
      <c r="AQ1187" s="82"/>
      <c r="AR1187" s="80"/>
      <c r="AS1187" s="81">
        <f t="shared" si="315"/>
        <v>0</v>
      </c>
      <c r="AT1187" s="82"/>
      <c r="AU1187" s="80"/>
      <c r="AV1187" s="81">
        <f t="shared" si="316"/>
        <v>0</v>
      </c>
      <c r="AW1187" s="82"/>
      <c r="AX1187" s="80"/>
      <c r="AY1187" s="81">
        <f t="shared" si="317"/>
        <v>0</v>
      </c>
      <c r="AZ1187" s="82"/>
      <c r="BA1187" s="80"/>
      <c r="BB1187" s="81">
        <f t="shared" si="318"/>
        <v>0</v>
      </c>
      <c r="BC1187" s="82"/>
      <c r="BD1187" s="80"/>
      <c r="BE1187" s="81">
        <f t="shared" si="319"/>
        <v>0</v>
      </c>
      <c r="BF1187" s="82"/>
      <c r="BG1187" s="80"/>
      <c r="BH1187" s="81">
        <f t="shared" si="320"/>
        <v>0</v>
      </c>
      <c r="BI1187" s="82"/>
      <c r="BJ1187" s="80"/>
      <c r="BK1187" s="81">
        <f t="shared" si="321"/>
        <v>0</v>
      </c>
      <c r="BL1187" s="82"/>
      <c r="BM1187" s="80"/>
      <c r="BN1187" s="81">
        <f t="shared" si="322"/>
        <v>0</v>
      </c>
      <c r="BO1187" s="82"/>
    </row>
    <row r="1188" spans="1:67" ht="32.25" hidden="1" customHeight="1" thickBot="1">
      <c r="A1188" s="71">
        <v>86220</v>
      </c>
      <c r="B1188" s="71" t="s">
        <v>2242</v>
      </c>
      <c r="C1188" s="221" t="str">
        <f ca="1">IF(V1188&gt;0,IF($C$12=B1188,COUNT($C$12:C1187,1),""),"")</f>
        <v/>
      </c>
      <c r="D1188" s="221" t="str">
        <f ca="1">IF(V1188&gt;0,IF($D$12=B1188,COUNT($D$12:D1187,1),""),"")</f>
        <v/>
      </c>
      <c r="E1188" s="221" t="str">
        <f ca="1">IF(V1188&gt;0,IF($E$12=B1188,COUNT($E$12:E1187,1),""),"")</f>
        <v/>
      </c>
      <c r="F1188" s="221" t="str">
        <f ca="1">IF(V1188&gt;0,IF($F$12=B1188,COUNT($F$12:F1187,1),""),"")</f>
        <v/>
      </c>
      <c r="G1188" s="120"/>
      <c r="H1188" s="115">
        <v>260217</v>
      </c>
      <c r="I1188" s="116" t="s">
        <v>1063</v>
      </c>
      <c r="J1188" s="116" t="s">
        <v>153</v>
      </c>
      <c r="K1188" s="324">
        <v>1051000</v>
      </c>
      <c r="L1188" s="121">
        <v>421605</v>
      </c>
      <c r="M1188" s="117" t="s">
        <v>1275</v>
      </c>
      <c r="N1188" s="117" t="s">
        <v>153</v>
      </c>
      <c r="O1188" s="324">
        <v>261000</v>
      </c>
      <c r="P1188" s="77">
        <f ca="1">SUMIF($W$12:BO1188,$P$11,W1188:BO1188)</f>
        <v>0</v>
      </c>
      <c r="Q1188" s="77">
        <f ca="1">SUMIF($W$12:BP1188,$P$11,X1188:BP1188)</f>
        <v>0</v>
      </c>
      <c r="R1188" s="77">
        <f ca="1">SUMIF($W$12:BQ1188,$P$11,Y1188:BQ1188)</f>
        <v>0</v>
      </c>
      <c r="S1188" s="78">
        <f t="shared" ca="1" si="323"/>
        <v>0</v>
      </c>
      <c r="T1188" s="77">
        <f t="shared" ca="1" si="324"/>
        <v>0</v>
      </c>
      <c r="U1188" s="77">
        <f t="shared" ca="1" si="325"/>
        <v>0</v>
      </c>
      <c r="V1188" s="79">
        <f t="shared" ca="1" si="326"/>
        <v>0</v>
      </c>
      <c r="W1188" s="80"/>
      <c r="X1188" s="81">
        <f t="shared" si="310"/>
        <v>0</v>
      </c>
      <c r="Y1188" s="82"/>
      <c r="Z1188" s="80"/>
      <c r="AA1188" s="81">
        <f t="shared" si="311"/>
        <v>0</v>
      </c>
      <c r="AB1188" s="82"/>
      <c r="AC1188" s="80"/>
      <c r="AD1188" s="81">
        <f t="shared" si="312"/>
        <v>0</v>
      </c>
      <c r="AE1188" s="82"/>
      <c r="AF1188" s="80"/>
      <c r="AG1188" s="81">
        <f t="shared" si="313"/>
        <v>0</v>
      </c>
      <c r="AH1188" s="82"/>
      <c r="AI1188" s="80"/>
      <c r="AJ1188" s="81">
        <f t="shared" si="314"/>
        <v>0</v>
      </c>
      <c r="AK1188" s="82"/>
      <c r="AL1188" s="80"/>
      <c r="AM1188" s="81">
        <v>0</v>
      </c>
      <c r="AN1188" s="82"/>
      <c r="AO1188" s="80"/>
      <c r="AP1188" s="81">
        <v>0</v>
      </c>
      <c r="AQ1188" s="82"/>
      <c r="AR1188" s="80"/>
      <c r="AS1188" s="81">
        <f t="shared" si="315"/>
        <v>0</v>
      </c>
      <c r="AT1188" s="82"/>
      <c r="AU1188" s="80"/>
      <c r="AV1188" s="81">
        <f t="shared" si="316"/>
        <v>0</v>
      </c>
      <c r="AW1188" s="82"/>
      <c r="AX1188" s="80"/>
      <c r="AY1188" s="81">
        <f t="shared" si="317"/>
        <v>0</v>
      </c>
      <c r="AZ1188" s="82"/>
      <c r="BA1188" s="80"/>
      <c r="BB1188" s="81">
        <f t="shared" si="318"/>
        <v>0</v>
      </c>
      <c r="BC1188" s="82"/>
      <c r="BD1188" s="80"/>
      <c r="BE1188" s="81">
        <f t="shared" si="319"/>
        <v>0</v>
      </c>
      <c r="BF1188" s="82"/>
      <c r="BG1188" s="80"/>
      <c r="BH1188" s="81">
        <f t="shared" si="320"/>
        <v>0</v>
      </c>
      <c r="BI1188" s="82"/>
      <c r="BJ1188" s="80"/>
      <c r="BK1188" s="81">
        <f t="shared" si="321"/>
        <v>0</v>
      </c>
      <c r="BL1188" s="82"/>
      <c r="BM1188" s="80"/>
      <c r="BN1188" s="81">
        <f t="shared" si="322"/>
        <v>0</v>
      </c>
      <c r="BO1188" s="82"/>
    </row>
    <row r="1189" spans="1:67" ht="32.25" hidden="1" customHeight="1" thickBot="1">
      <c r="A1189" s="71">
        <v>86221</v>
      </c>
      <c r="B1189" s="71" t="s">
        <v>2242</v>
      </c>
      <c r="C1189" s="221" t="str">
        <f ca="1">IF(V1189&gt;0,IF($C$12=B1189,COUNT($C$12:C1188,1),""),"")</f>
        <v/>
      </c>
      <c r="D1189" s="221" t="str">
        <f ca="1">IF(V1189&gt;0,IF($D$12=B1189,COUNT($D$12:D1188,1),""),"")</f>
        <v/>
      </c>
      <c r="E1189" s="221" t="str">
        <f ca="1">IF(V1189&gt;0,IF($E$12=B1189,COUNT($E$12:E1188,1),""),"")</f>
        <v/>
      </c>
      <c r="F1189" s="221" t="str">
        <f ca="1">IF(V1189&gt;0,IF($F$12=B1189,COUNT($F$12:F1188,1),""),"")</f>
        <v/>
      </c>
      <c r="G1189" s="122"/>
      <c r="H1189" s="115">
        <v>260218</v>
      </c>
      <c r="I1189" s="116" t="s">
        <v>1064</v>
      </c>
      <c r="J1189" s="116" t="s">
        <v>153</v>
      </c>
      <c r="K1189" s="324">
        <v>951000</v>
      </c>
      <c r="L1189" s="121">
        <v>421605</v>
      </c>
      <c r="M1189" s="117" t="s">
        <v>1275</v>
      </c>
      <c r="N1189" s="117" t="s">
        <v>153</v>
      </c>
      <c r="O1189" s="324">
        <v>261000</v>
      </c>
      <c r="P1189" s="77">
        <f ca="1">SUMIF($W$12:BO1189,$P$11,W1189:BO1189)</f>
        <v>0</v>
      </c>
      <c r="Q1189" s="77">
        <f ca="1">SUMIF($W$12:BP1189,$P$11,X1189:BP1189)</f>
        <v>0</v>
      </c>
      <c r="R1189" s="77">
        <f ca="1">SUMIF($W$12:BQ1189,$P$11,Y1189:BQ1189)</f>
        <v>0</v>
      </c>
      <c r="S1189" s="78">
        <f t="shared" ca="1" si="323"/>
        <v>0</v>
      </c>
      <c r="T1189" s="77">
        <f t="shared" ca="1" si="324"/>
        <v>0</v>
      </c>
      <c r="U1189" s="77">
        <f t="shared" ca="1" si="325"/>
        <v>0</v>
      </c>
      <c r="V1189" s="79">
        <f t="shared" ca="1" si="326"/>
        <v>0</v>
      </c>
      <c r="W1189" s="80"/>
      <c r="X1189" s="81">
        <f t="shared" si="310"/>
        <v>0</v>
      </c>
      <c r="Y1189" s="82"/>
      <c r="Z1189" s="80"/>
      <c r="AA1189" s="81">
        <f t="shared" si="311"/>
        <v>0</v>
      </c>
      <c r="AB1189" s="82"/>
      <c r="AC1189" s="80"/>
      <c r="AD1189" s="81">
        <f t="shared" si="312"/>
        <v>0</v>
      </c>
      <c r="AE1189" s="82"/>
      <c r="AF1189" s="80"/>
      <c r="AG1189" s="81">
        <f t="shared" si="313"/>
        <v>0</v>
      </c>
      <c r="AH1189" s="82"/>
      <c r="AI1189" s="80"/>
      <c r="AJ1189" s="81">
        <f t="shared" si="314"/>
        <v>0</v>
      </c>
      <c r="AK1189" s="82"/>
      <c r="AL1189" s="80"/>
      <c r="AM1189" s="81">
        <v>0</v>
      </c>
      <c r="AN1189" s="82"/>
      <c r="AO1189" s="80"/>
      <c r="AP1189" s="81">
        <v>0</v>
      </c>
      <c r="AQ1189" s="82"/>
      <c r="AR1189" s="80"/>
      <c r="AS1189" s="81">
        <f t="shared" si="315"/>
        <v>0</v>
      </c>
      <c r="AT1189" s="82"/>
      <c r="AU1189" s="80"/>
      <c r="AV1189" s="81">
        <f t="shared" si="316"/>
        <v>0</v>
      </c>
      <c r="AW1189" s="82"/>
      <c r="AX1189" s="80"/>
      <c r="AY1189" s="81">
        <f t="shared" si="317"/>
        <v>0</v>
      </c>
      <c r="AZ1189" s="82"/>
      <c r="BA1189" s="80"/>
      <c r="BB1189" s="81">
        <f t="shared" si="318"/>
        <v>0</v>
      </c>
      <c r="BC1189" s="82"/>
      <c r="BD1189" s="80"/>
      <c r="BE1189" s="81">
        <f t="shared" si="319"/>
        <v>0</v>
      </c>
      <c r="BF1189" s="82"/>
      <c r="BG1189" s="80"/>
      <c r="BH1189" s="81">
        <f t="shared" si="320"/>
        <v>0</v>
      </c>
      <c r="BI1189" s="82"/>
      <c r="BJ1189" s="80"/>
      <c r="BK1189" s="81">
        <f t="shared" si="321"/>
        <v>0</v>
      </c>
      <c r="BL1189" s="82"/>
      <c r="BM1189" s="80"/>
      <c r="BN1189" s="81">
        <f t="shared" si="322"/>
        <v>0</v>
      </c>
      <c r="BO1189" s="82"/>
    </row>
    <row r="1190" spans="1:67" ht="32.25" hidden="1" customHeight="1" thickBot="1">
      <c r="A1190" s="71">
        <v>86222</v>
      </c>
      <c r="B1190" s="71" t="s">
        <v>2242</v>
      </c>
      <c r="C1190" s="221" t="str">
        <f ca="1">IF(V1190&gt;0,IF($C$12=B1190,COUNT($C$12:C1189,1),""),"")</f>
        <v/>
      </c>
      <c r="D1190" s="221" t="str">
        <f ca="1">IF(V1190&gt;0,IF($D$12=B1190,COUNT($D$12:D1189,1),""),"")</f>
        <v/>
      </c>
      <c r="E1190" s="221" t="str">
        <f ca="1">IF(V1190&gt;0,IF($E$12=B1190,COUNT($E$12:E1189,1),""),"")</f>
        <v/>
      </c>
      <c r="F1190" s="221" t="str">
        <f ca="1">IF(V1190&gt;0,IF($F$12=B1190,COUNT($F$12:F1189,1),""),"")</f>
        <v/>
      </c>
      <c r="G1190" s="122"/>
      <c r="H1190" s="115">
        <v>260219</v>
      </c>
      <c r="I1190" s="116" t="s">
        <v>1065</v>
      </c>
      <c r="J1190" s="116" t="s">
        <v>153</v>
      </c>
      <c r="K1190" s="324">
        <v>1051000</v>
      </c>
      <c r="L1190" s="121">
        <v>421605</v>
      </c>
      <c r="M1190" s="117" t="s">
        <v>1275</v>
      </c>
      <c r="N1190" s="117" t="s">
        <v>153</v>
      </c>
      <c r="O1190" s="324">
        <v>261000</v>
      </c>
      <c r="P1190" s="77">
        <f ca="1">SUMIF($W$12:BO1190,$P$11,W1190:BO1190)</f>
        <v>0</v>
      </c>
      <c r="Q1190" s="77">
        <f ca="1">SUMIF($W$12:BP1190,$P$11,X1190:BP1190)</f>
        <v>0</v>
      </c>
      <c r="R1190" s="77">
        <f ca="1">SUMIF($W$12:BQ1190,$P$11,Y1190:BQ1190)</f>
        <v>0</v>
      </c>
      <c r="S1190" s="78">
        <f t="shared" ca="1" si="323"/>
        <v>0</v>
      </c>
      <c r="T1190" s="77">
        <f t="shared" ca="1" si="324"/>
        <v>0</v>
      </c>
      <c r="U1190" s="77">
        <f t="shared" ca="1" si="325"/>
        <v>0</v>
      </c>
      <c r="V1190" s="79">
        <f t="shared" ca="1" si="326"/>
        <v>0</v>
      </c>
      <c r="W1190" s="80"/>
      <c r="X1190" s="81">
        <f t="shared" si="310"/>
        <v>0</v>
      </c>
      <c r="Y1190" s="82"/>
      <c r="Z1190" s="80"/>
      <c r="AA1190" s="81">
        <f t="shared" si="311"/>
        <v>0</v>
      </c>
      <c r="AB1190" s="82"/>
      <c r="AC1190" s="80"/>
      <c r="AD1190" s="81">
        <f t="shared" si="312"/>
        <v>0</v>
      </c>
      <c r="AE1190" s="82"/>
      <c r="AF1190" s="80"/>
      <c r="AG1190" s="81">
        <f t="shared" si="313"/>
        <v>0</v>
      </c>
      <c r="AH1190" s="82"/>
      <c r="AI1190" s="80"/>
      <c r="AJ1190" s="81">
        <f t="shared" si="314"/>
        <v>0</v>
      </c>
      <c r="AK1190" s="82"/>
      <c r="AL1190" s="80"/>
      <c r="AM1190" s="81">
        <v>0</v>
      </c>
      <c r="AN1190" s="82"/>
      <c r="AO1190" s="80"/>
      <c r="AP1190" s="81">
        <v>0</v>
      </c>
      <c r="AQ1190" s="82"/>
      <c r="AR1190" s="80"/>
      <c r="AS1190" s="81">
        <f t="shared" si="315"/>
        <v>0</v>
      </c>
      <c r="AT1190" s="82"/>
      <c r="AU1190" s="80"/>
      <c r="AV1190" s="81">
        <f t="shared" si="316"/>
        <v>0</v>
      </c>
      <c r="AW1190" s="82"/>
      <c r="AX1190" s="80"/>
      <c r="AY1190" s="81">
        <f t="shared" si="317"/>
        <v>0</v>
      </c>
      <c r="AZ1190" s="82"/>
      <c r="BA1190" s="80"/>
      <c r="BB1190" s="81">
        <f t="shared" si="318"/>
        <v>0</v>
      </c>
      <c r="BC1190" s="82"/>
      <c r="BD1190" s="80"/>
      <c r="BE1190" s="81">
        <f t="shared" si="319"/>
        <v>0</v>
      </c>
      <c r="BF1190" s="82"/>
      <c r="BG1190" s="80"/>
      <c r="BH1190" s="81">
        <f t="shared" si="320"/>
        <v>0</v>
      </c>
      <c r="BI1190" s="82"/>
      <c r="BJ1190" s="80"/>
      <c r="BK1190" s="81">
        <f t="shared" si="321"/>
        <v>0</v>
      </c>
      <c r="BL1190" s="82"/>
      <c r="BM1190" s="80"/>
      <c r="BN1190" s="81">
        <f t="shared" si="322"/>
        <v>0</v>
      </c>
      <c r="BO1190" s="82"/>
    </row>
    <row r="1191" spans="1:67" ht="32.25" hidden="1" customHeight="1" thickBot="1">
      <c r="A1191" s="71">
        <v>86223</v>
      </c>
      <c r="B1191" s="71" t="s">
        <v>2242</v>
      </c>
      <c r="C1191" s="221" t="str">
        <f ca="1">IF(V1191&gt;0,IF($C$12=B1191,COUNT($C$12:C1190,1),""),"")</f>
        <v/>
      </c>
      <c r="D1191" s="221" t="str">
        <f ca="1">IF(V1191&gt;0,IF($D$12=B1191,COUNT($D$12:D1190,1),""),"")</f>
        <v/>
      </c>
      <c r="E1191" s="221" t="str">
        <f ca="1">IF(V1191&gt;0,IF($E$12=B1191,COUNT($E$12:E1190,1),""),"")</f>
        <v/>
      </c>
      <c r="F1191" s="221" t="str">
        <f ca="1">IF(V1191&gt;0,IF($F$12=B1191,COUNT($F$12:F1190,1),""),"")</f>
        <v/>
      </c>
      <c r="G1191" s="122"/>
      <c r="H1191" s="115">
        <v>260220</v>
      </c>
      <c r="I1191" s="116" t="s">
        <v>1066</v>
      </c>
      <c r="J1191" s="116" t="s">
        <v>153</v>
      </c>
      <c r="K1191" s="324">
        <v>696000</v>
      </c>
      <c r="L1191" s="121">
        <v>421605</v>
      </c>
      <c r="M1191" s="117" t="s">
        <v>1275</v>
      </c>
      <c r="N1191" s="117" t="s">
        <v>153</v>
      </c>
      <c r="O1191" s="324">
        <v>261000</v>
      </c>
      <c r="P1191" s="77">
        <f ca="1">SUMIF($W$12:BO1191,$P$11,W1191:BO1191)</f>
        <v>0</v>
      </c>
      <c r="Q1191" s="77">
        <f ca="1">SUMIF($W$12:BP1191,$P$11,X1191:BP1191)</f>
        <v>0</v>
      </c>
      <c r="R1191" s="77">
        <f ca="1">SUMIF($W$12:BQ1191,$P$11,Y1191:BQ1191)</f>
        <v>0</v>
      </c>
      <c r="S1191" s="78">
        <f t="shared" ca="1" si="323"/>
        <v>0</v>
      </c>
      <c r="T1191" s="77">
        <f t="shared" ca="1" si="324"/>
        <v>0</v>
      </c>
      <c r="U1191" s="77">
        <f t="shared" ca="1" si="325"/>
        <v>0</v>
      </c>
      <c r="V1191" s="79">
        <f t="shared" ca="1" si="326"/>
        <v>0</v>
      </c>
      <c r="W1191" s="80"/>
      <c r="X1191" s="81">
        <f t="shared" si="310"/>
        <v>0</v>
      </c>
      <c r="Y1191" s="82"/>
      <c r="Z1191" s="80"/>
      <c r="AA1191" s="81">
        <f t="shared" si="311"/>
        <v>0</v>
      </c>
      <c r="AB1191" s="82"/>
      <c r="AC1191" s="80"/>
      <c r="AD1191" s="81">
        <f t="shared" si="312"/>
        <v>0</v>
      </c>
      <c r="AE1191" s="82"/>
      <c r="AF1191" s="80"/>
      <c r="AG1191" s="81">
        <f t="shared" si="313"/>
        <v>0</v>
      </c>
      <c r="AH1191" s="82"/>
      <c r="AI1191" s="80"/>
      <c r="AJ1191" s="81">
        <f t="shared" si="314"/>
        <v>0</v>
      </c>
      <c r="AK1191" s="82"/>
      <c r="AL1191" s="80"/>
      <c r="AM1191" s="81">
        <v>0</v>
      </c>
      <c r="AN1191" s="82"/>
      <c r="AO1191" s="80"/>
      <c r="AP1191" s="81">
        <v>0</v>
      </c>
      <c r="AQ1191" s="82"/>
      <c r="AR1191" s="80"/>
      <c r="AS1191" s="81">
        <f t="shared" si="315"/>
        <v>0</v>
      </c>
      <c r="AT1191" s="82"/>
      <c r="AU1191" s="80"/>
      <c r="AV1191" s="81">
        <f t="shared" si="316"/>
        <v>0</v>
      </c>
      <c r="AW1191" s="82"/>
      <c r="AX1191" s="80"/>
      <c r="AY1191" s="81">
        <f t="shared" si="317"/>
        <v>0</v>
      </c>
      <c r="AZ1191" s="82"/>
      <c r="BA1191" s="80"/>
      <c r="BB1191" s="81">
        <f t="shared" si="318"/>
        <v>0</v>
      </c>
      <c r="BC1191" s="82"/>
      <c r="BD1191" s="80"/>
      <c r="BE1191" s="81">
        <f t="shared" si="319"/>
        <v>0</v>
      </c>
      <c r="BF1191" s="82"/>
      <c r="BG1191" s="80"/>
      <c r="BH1191" s="81">
        <f t="shared" si="320"/>
        <v>0</v>
      </c>
      <c r="BI1191" s="82"/>
      <c r="BJ1191" s="80"/>
      <c r="BK1191" s="81">
        <f t="shared" si="321"/>
        <v>0</v>
      </c>
      <c r="BL1191" s="82"/>
      <c r="BM1191" s="80"/>
      <c r="BN1191" s="81">
        <f t="shared" si="322"/>
        <v>0</v>
      </c>
      <c r="BO1191" s="82"/>
    </row>
    <row r="1192" spans="1:67" ht="32.25" hidden="1" customHeight="1" thickBot="1">
      <c r="A1192" s="71">
        <v>86224</v>
      </c>
      <c r="B1192" s="71" t="s">
        <v>2242</v>
      </c>
      <c r="C1192" s="221" t="str">
        <f ca="1">IF(V1192&gt;0,IF($C$12=B1192,COUNT($C$12:C1191,1),""),"")</f>
        <v/>
      </c>
      <c r="D1192" s="221" t="str">
        <f ca="1">IF(V1192&gt;0,IF($D$12=B1192,COUNT($D$12:D1191,1),""),"")</f>
        <v/>
      </c>
      <c r="E1192" s="221" t="str">
        <f ca="1">IF(V1192&gt;0,IF($E$12=B1192,COUNT($E$12:E1191,1),""),"")</f>
        <v/>
      </c>
      <c r="F1192" s="221" t="str">
        <f ca="1">IF(V1192&gt;0,IF($F$12=B1192,COUNT($F$12:F1191,1),""),"")</f>
        <v/>
      </c>
      <c r="G1192" s="122">
        <v>269040130</v>
      </c>
      <c r="H1192" s="115">
        <v>260221</v>
      </c>
      <c r="I1192" s="116" t="s">
        <v>1067</v>
      </c>
      <c r="J1192" s="116" t="s">
        <v>153</v>
      </c>
      <c r="K1192" s="324">
        <v>1024000</v>
      </c>
      <c r="L1192" s="121">
        <v>421605</v>
      </c>
      <c r="M1192" s="117" t="s">
        <v>1275</v>
      </c>
      <c r="N1192" s="117" t="s">
        <v>153</v>
      </c>
      <c r="O1192" s="324">
        <v>261000</v>
      </c>
      <c r="P1192" s="77">
        <f ca="1">SUMIF($W$12:BO1192,$P$11,W1192:BO1192)</f>
        <v>0</v>
      </c>
      <c r="Q1192" s="77">
        <f ca="1">SUMIF($W$12:BP1192,$P$11,X1192:BP1192)</f>
        <v>0</v>
      </c>
      <c r="R1192" s="77">
        <f ca="1">SUMIF($W$12:BQ1192,$P$11,Y1192:BQ1192)</f>
        <v>0</v>
      </c>
      <c r="S1192" s="78">
        <f t="shared" ca="1" si="323"/>
        <v>0</v>
      </c>
      <c r="T1192" s="77">
        <f t="shared" ca="1" si="324"/>
        <v>0</v>
      </c>
      <c r="U1192" s="77">
        <f t="shared" ca="1" si="325"/>
        <v>0</v>
      </c>
      <c r="V1192" s="79">
        <f t="shared" ca="1" si="326"/>
        <v>0</v>
      </c>
      <c r="W1192" s="80"/>
      <c r="X1192" s="81">
        <f t="shared" si="310"/>
        <v>0</v>
      </c>
      <c r="Y1192" s="82"/>
      <c r="Z1192" s="80"/>
      <c r="AA1192" s="81">
        <f t="shared" si="311"/>
        <v>0</v>
      </c>
      <c r="AB1192" s="82"/>
      <c r="AC1192" s="80"/>
      <c r="AD1192" s="81">
        <f t="shared" si="312"/>
        <v>0</v>
      </c>
      <c r="AE1192" s="82"/>
      <c r="AF1192" s="80"/>
      <c r="AG1192" s="81">
        <f t="shared" si="313"/>
        <v>0</v>
      </c>
      <c r="AH1192" s="82"/>
      <c r="AI1192" s="80"/>
      <c r="AJ1192" s="81">
        <f t="shared" si="314"/>
        <v>0</v>
      </c>
      <c r="AK1192" s="82"/>
      <c r="AL1192" s="80"/>
      <c r="AM1192" s="81">
        <v>0</v>
      </c>
      <c r="AN1192" s="82"/>
      <c r="AO1192" s="80"/>
      <c r="AP1192" s="81">
        <v>0</v>
      </c>
      <c r="AQ1192" s="82"/>
      <c r="AR1192" s="80"/>
      <c r="AS1192" s="81">
        <f t="shared" si="315"/>
        <v>0</v>
      </c>
      <c r="AT1192" s="82"/>
      <c r="AU1192" s="80"/>
      <c r="AV1192" s="81">
        <f t="shared" si="316"/>
        <v>0</v>
      </c>
      <c r="AW1192" s="82"/>
      <c r="AX1192" s="80"/>
      <c r="AY1192" s="81">
        <f t="shared" si="317"/>
        <v>0</v>
      </c>
      <c r="AZ1192" s="82"/>
      <c r="BA1192" s="80"/>
      <c r="BB1192" s="81">
        <f t="shared" si="318"/>
        <v>0</v>
      </c>
      <c r="BC1192" s="82"/>
      <c r="BD1192" s="80"/>
      <c r="BE1192" s="81">
        <f t="shared" si="319"/>
        <v>0</v>
      </c>
      <c r="BF1192" s="82"/>
      <c r="BG1192" s="80"/>
      <c r="BH1192" s="81">
        <f t="shared" si="320"/>
        <v>0</v>
      </c>
      <c r="BI1192" s="82"/>
      <c r="BJ1192" s="80"/>
      <c r="BK1192" s="81">
        <f t="shared" si="321"/>
        <v>0</v>
      </c>
      <c r="BL1192" s="82"/>
      <c r="BM1192" s="80"/>
      <c r="BN1192" s="81">
        <f t="shared" si="322"/>
        <v>0</v>
      </c>
      <c r="BO1192" s="82"/>
    </row>
    <row r="1193" spans="1:67" ht="32.25" hidden="1" customHeight="1" thickBot="1">
      <c r="A1193" s="71">
        <v>86225</v>
      </c>
      <c r="B1193" s="71" t="s">
        <v>2242</v>
      </c>
      <c r="C1193" s="221" t="str">
        <f ca="1">IF(V1193&gt;0,IF($C$12=B1193,COUNT($C$12:C1192,1),""),"")</f>
        <v/>
      </c>
      <c r="D1193" s="221" t="str">
        <f ca="1">IF(V1193&gt;0,IF($D$12=B1193,COUNT($D$12:D1192,1),""),"")</f>
        <v/>
      </c>
      <c r="E1193" s="221" t="str">
        <f ca="1">IF(V1193&gt;0,IF($E$12=B1193,COUNT($E$12:E1192,1),""),"")</f>
        <v/>
      </c>
      <c r="F1193" s="221" t="str">
        <f ca="1">IF(V1193&gt;0,IF($F$12=B1193,COUNT($F$12:F1192,1),""),"")</f>
        <v/>
      </c>
      <c r="G1193" s="122"/>
      <c r="H1193" s="115">
        <v>260222</v>
      </c>
      <c r="I1193" s="116" t="s">
        <v>1068</v>
      </c>
      <c r="J1193" s="116" t="s">
        <v>153</v>
      </c>
      <c r="K1193" s="324">
        <v>548000</v>
      </c>
      <c r="L1193" s="121">
        <v>421606</v>
      </c>
      <c r="M1193" s="117" t="s">
        <v>1276</v>
      </c>
      <c r="N1193" s="117" t="s">
        <v>153</v>
      </c>
      <c r="O1193" s="324">
        <v>446000</v>
      </c>
      <c r="P1193" s="77">
        <f ca="1">SUMIF($W$12:BO1193,$P$11,W1193:BO1193)</f>
        <v>0</v>
      </c>
      <c r="Q1193" s="77">
        <f ca="1">SUMIF($W$12:BP1193,$P$11,X1193:BP1193)</f>
        <v>0</v>
      </c>
      <c r="R1193" s="77">
        <f ca="1">SUMIF($W$12:BQ1193,$P$11,Y1193:BQ1193)</f>
        <v>0</v>
      </c>
      <c r="S1193" s="78">
        <f t="shared" ca="1" si="323"/>
        <v>0</v>
      </c>
      <c r="T1193" s="77">
        <f t="shared" ca="1" si="324"/>
        <v>0</v>
      </c>
      <c r="U1193" s="77">
        <f t="shared" ca="1" si="325"/>
        <v>0</v>
      </c>
      <c r="V1193" s="79">
        <f t="shared" ca="1" si="326"/>
        <v>0</v>
      </c>
      <c r="W1193" s="80"/>
      <c r="X1193" s="81">
        <f t="shared" si="310"/>
        <v>0</v>
      </c>
      <c r="Y1193" s="82"/>
      <c r="Z1193" s="80"/>
      <c r="AA1193" s="81">
        <f t="shared" si="311"/>
        <v>0</v>
      </c>
      <c r="AB1193" s="82"/>
      <c r="AC1193" s="80"/>
      <c r="AD1193" s="81">
        <f t="shared" si="312"/>
        <v>0</v>
      </c>
      <c r="AE1193" s="82"/>
      <c r="AF1193" s="80"/>
      <c r="AG1193" s="81">
        <f t="shared" si="313"/>
        <v>0</v>
      </c>
      <c r="AH1193" s="82"/>
      <c r="AI1193" s="80"/>
      <c r="AJ1193" s="81">
        <f t="shared" si="314"/>
        <v>0</v>
      </c>
      <c r="AK1193" s="82"/>
      <c r="AL1193" s="80"/>
      <c r="AM1193" s="81">
        <v>0</v>
      </c>
      <c r="AN1193" s="82"/>
      <c r="AO1193" s="80"/>
      <c r="AP1193" s="81">
        <v>0</v>
      </c>
      <c r="AQ1193" s="82"/>
      <c r="AR1193" s="80"/>
      <c r="AS1193" s="81">
        <f t="shared" si="315"/>
        <v>0</v>
      </c>
      <c r="AT1193" s="82"/>
      <c r="AU1193" s="80"/>
      <c r="AV1193" s="81">
        <f t="shared" si="316"/>
        <v>0</v>
      </c>
      <c r="AW1193" s="82"/>
      <c r="AX1193" s="80"/>
      <c r="AY1193" s="81">
        <f t="shared" si="317"/>
        <v>0</v>
      </c>
      <c r="AZ1193" s="82"/>
      <c r="BA1193" s="80"/>
      <c r="BB1193" s="81">
        <f t="shared" si="318"/>
        <v>0</v>
      </c>
      <c r="BC1193" s="82"/>
      <c r="BD1193" s="80"/>
      <c r="BE1193" s="81">
        <f t="shared" si="319"/>
        <v>0</v>
      </c>
      <c r="BF1193" s="82"/>
      <c r="BG1193" s="80"/>
      <c r="BH1193" s="81">
        <f t="shared" si="320"/>
        <v>0</v>
      </c>
      <c r="BI1193" s="82"/>
      <c r="BJ1193" s="80"/>
      <c r="BK1193" s="81">
        <f t="shared" si="321"/>
        <v>0</v>
      </c>
      <c r="BL1193" s="82"/>
      <c r="BM1193" s="80"/>
      <c r="BN1193" s="81">
        <f t="shared" si="322"/>
        <v>0</v>
      </c>
      <c r="BO1193" s="82"/>
    </row>
    <row r="1194" spans="1:67" ht="32.25" hidden="1" customHeight="1" thickBot="1">
      <c r="A1194" s="71">
        <v>86226</v>
      </c>
      <c r="B1194" s="71" t="s">
        <v>2242</v>
      </c>
      <c r="C1194" s="221" t="str">
        <f ca="1">IF(V1194&gt;0,IF($C$12=B1194,COUNT($C$12:C1193,1),""),"")</f>
        <v/>
      </c>
      <c r="D1194" s="221" t="str">
        <f ca="1">IF(V1194&gt;0,IF($D$12=B1194,COUNT($D$12:D1193,1),""),"")</f>
        <v/>
      </c>
      <c r="E1194" s="221" t="str">
        <f ca="1">IF(V1194&gt;0,IF($E$12=B1194,COUNT($E$12:E1193,1),""),"")</f>
        <v/>
      </c>
      <c r="F1194" s="221" t="str">
        <f ca="1">IF(V1194&gt;0,IF($F$12=B1194,COUNT($F$12:F1193,1),""),"")</f>
        <v/>
      </c>
      <c r="G1194" s="122"/>
      <c r="H1194" s="115">
        <v>260301</v>
      </c>
      <c r="I1194" s="116" t="s">
        <v>1069</v>
      </c>
      <c r="J1194" s="116" t="s">
        <v>153</v>
      </c>
      <c r="K1194" s="324">
        <v>1827000</v>
      </c>
      <c r="L1194" s="121">
        <v>421607</v>
      </c>
      <c r="M1194" s="117" t="s">
        <v>1277</v>
      </c>
      <c r="N1194" s="117" t="s">
        <v>153</v>
      </c>
      <c r="O1194" s="324">
        <v>304500</v>
      </c>
      <c r="P1194" s="77">
        <f ca="1">SUMIF($W$12:BO1194,$P$11,W1194:BO1194)</f>
        <v>0</v>
      </c>
      <c r="Q1194" s="77">
        <f ca="1">SUMIF($W$12:BP1194,$P$11,X1194:BP1194)</f>
        <v>0</v>
      </c>
      <c r="R1194" s="77">
        <f ca="1">SUMIF($W$12:BQ1194,$P$11,Y1194:BQ1194)</f>
        <v>0</v>
      </c>
      <c r="S1194" s="78">
        <f t="shared" ca="1" si="323"/>
        <v>0</v>
      </c>
      <c r="T1194" s="77">
        <f t="shared" ca="1" si="324"/>
        <v>0</v>
      </c>
      <c r="U1194" s="77">
        <f t="shared" ca="1" si="325"/>
        <v>0</v>
      </c>
      <c r="V1194" s="79">
        <f t="shared" ca="1" si="326"/>
        <v>0</v>
      </c>
      <c r="W1194" s="80"/>
      <c r="X1194" s="81">
        <f t="shared" si="310"/>
        <v>0</v>
      </c>
      <c r="Y1194" s="82"/>
      <c r="Z1194" s="80"/>
      <c r="AA1194" s="81">
        <f t="shared" si="311"/>
        <v>0</v>
      </c>
      <c r="AB1194" s="82"/>
      <c r="AC1194" s="80"/>
      <c r="AD1194" s="81">
        <f t="shared" si="312"/>
        <v>0</v>
      </c>
      <c r="AE1194" s="82"/>
      <c r="AF1194" s="80"/>
      <c r="AG1194" s="81">
        <f t="shared" si="313"/>
        <v>0</v>
      </c>
      <c r="AH1194" s="82"/>
      <c r="AI1194" s="80"/>
      <c r="AJ1194" s="81">
        <f t="shared" si="314"/>
        <v>0</v>
      </c>
      <c r="AK1194" s="82"/>
      <c r="AL1194" s="80"/>
      <c r="AM1194" s="81">
        <v>0</v>
      </c>
      <c r="AN1194" s="82"/>
      <c r="AO1194" s="80"/>
      <c r="AP1194" s="81">
        <v>0</v>
      </c>
      <c r="AQ1194" s="82"/>
      <c r="AR1194" s="80"/>
      <c r="AS1194" s="81">
        <f t="shared" si="315"/>
        <v>0</v>
      </c>
      <c r="AT1194" s="82"/>
      <c r="AU1194" s="80"/>
      <c r="AV1194" s="81">
        <f t="shared" si="316"/>
        <v>0</v>
      </c>
      <c r="AW1194" s="82"/>
      <c r="AX1194" s="80"/>
      <c r="AY1194" s="81">
        <f t="shared" si="317"/>
        <v>0</v>
      </c>
      <c r="AZ1194" s="82"/>
      <c r="BA1194" s="80"/>
      <c r="BB1194" s="81">
        <f t="shared" si="318"/>
        <v>0</v>
      </c>
      <c r="BC1194" s="82"/>
      <c r="BD1194" s="80"/>
      <c r="BE1194" s="81">
        <f t="shared" si="319"/>
        <v>0</v>
      </c>
      <c r="BF1194" s="82"/>
      <c r="BG1194" s="80"/>
      <c r="BH1194" s="81">
        <f t="shared" si="320"/>
        <v>0</v>
      </c>
      <c r="BI1194" s="82"/>
      <c r="BJ1194" s="80"/>
      <c r="BK1194" s="81">
        <f t="shared" si="321"/>
        <v>0</v>
      </c>
      <c r="BL1194" s="82"/>
      <c r="BM1194" s="80"/>
      <c r="BN1194" s="81">
        <f t="shared" si="322"/>
        <v>0</v>
      </c>
      <c r="BO1194" s="82"/>
    </row>
    <row r="1195" spans="1:67" ht="32.25" hidden="1" customHeight="1" thickBot="1">
      <c r="A1195" s="71">
        <v>86227</v>
      </c>
      <c r="B1195" s="71" t="s">
        <v>2242</v>
      </c>
      <c r="C1195" s="221" t="str">
        <f ca="1">IF(V1195&gt;0,IF($C$12=B1195,COUNT($C$12:C1194,1),""),"")</f>
        <v/>
      </c>
      <c r="D1195" s="221" t="str">
        <f ca="1">IF(V1195&gt;0,IF($D$12=B1195,COUNT($D$12:D1194,1),""),"")</f>
        <v/>
      </c>
      <c r="E1195" s="221" t="str">
        <f ca="1">IF(V1195&gt;0,IF($E$12=B1195,COUNT($E$12:E1194,1),""),"")</f>
        <v/>
      </c>
      <c r="F1195" s="221" t="str">
        <f ca="1">IF(V1195&gt;0,IF($F$12=B1195,COUNT($F$12:F1194,1),""),"")</f>
        <v/>
      </c>
      <c r="G1195" s="120"/>
      <c r="H1195" s="115">
        <v>260302</v>
      </c>
      <c r="I1195" s="116" t="s">
        <v>1070</v>
      </c>
      <c r="J1195" s="116" t="s">
        <v>153</v>
      </c>
      <c r="K1195" s="324">
        <v>3500000</v>
      </c>
      <c r="L1195" s="121">
        <v>421608</v>
      </c>
      <c r="M1195" s="117" t="s">
        <v>1278</v>
      </c>
      <c r="N1195" s="117" t="s">
        <v>153</v>
      </c>
      <c r="O1195" s="324">
        <v>490000</v>
      </c>
      <c r="P1195" s="77">
        <f ca="1">SUMIF($W$12:BO1195,$P$11,W1195:BO1195)</f>
        <v>0</v>
      </c>
      <c r="Q1195" s="77">
        <f ca="1">SUMIF($W$12:BP1195,$P$11,X1195:BP1195)</f>
        <v>0</v>
      </c>
      <c r="R1195" s="77">
        <f ca="1">SUMIF($W$12:BQ1195,$P$11,Y1195:BQ1195)</f>
        <v>0</v>
      </c>
      <c r="S1195" s="78">
        <f t="shared" ca="1" si="323"/>
        <v>0</v>
      </c>
      <c r="T1195" s="77">
        <f t="shared" ca="1" si="324"/>
        <v>0</v>
      </c>
      <c r="U1195" s="77">
        <f t="shared" ca="1" si="325"/>
        <v>0</v>
      </c>
      <c r="V1195" s="79">
        <f t="shared" ca="1" si="326"/>
        <v>0</v>
      </c>
      <c r="W1195" s="80"/>
      <c r="X1195" s="81">
        <f t="shared" si="310"/>
        <v>0</v>
      </c>
      <c r="Y1195" s="82"/>
      <c r="Z1195" s="80"/>
      <c r="AA1195" s="81">
        <f t="shared" si="311"/>
        <v>0</v>
      </c>
      <c r="AB1195" s="82"/>
      <c r="AC1195" s="80"/>
      <c r="AD1195" s="81">
        <f t="shared" si="312"/>
        <v>0</v>
      </c>
      <c r="AE1195" s="82"/>
      <c r="AF1195" s="80"/>
      <c r="AG1195" s="81">
        <f t="shared" si="313"/>
        <v>0</v>
      </c>
      <c r="AH1195" s="82"/>
      <c r="AI1195" s="80"/>
      <c r="AJ1195" s="81">
        <f t="shared" si="314"/>
        <v>0</v>
      </c>
      <c r="AK1195" s="82"/>
      <c r="AL1195" s="80"/>
      <c r="AM1195" s="81">
        <v>0</v>
      </c>
      <c r="AN1195" s="82"/>
      <c r="AO1195" s="80"/>
      <c r="AP1195" s="81">
        <v>0</v>
      </c>
      <c r="AQ1195" s="82"/>
      <c r="AR1195" s="80"/>
      <c r="AS1195" s="81">
        <f t="shared" si="315"/>
        <v>0</v>
      </c>
      <c r="AT1195" s="82"/>
      <c r="AU1195" s="80"/>
      <c r="AV1195" s="81">
        <f t="shared" si="316"/>
        <v>0</v>
      </c>
      <c r="AW1195" s="82"/>
      <c r="AX1195" s="80"/>
      <c r="AY1195" s="81">
        <f t="shared" si="317"/>
        <v>0</v>
      </c>
      <c r="AZ1195" s="82"/>
      <c r="BA1195" s="80"/>
      <c r="BB1195" s="81">
        <f t="shared" si="318"/>
        <v>0</v>
      </c>
      <c r="BC1195" s="82"/>
      <c r="BD1195" s="80"/>
      <c r="BE1195" s="81">
        <f t="shared" si="319"/>
        <v>0</v>
      </c>
      <c r="BF1195" s="82"/>
      <c r="BG1195" s="80"/>
      <c r="BH1195" s="81">
        <f t="shared" si="320"/>
        <v>0</v>
      </c>
      <c r="BI1195" s="82"/>
      <c r="BJ1195" s="80"/>
      <c r="BK1195" s="81">
        <f t="shared" si="321"/>
        <v>0</v>
      </c>
      <c r="BL1195" s="82"/>
      <c r="BM1195" s="80"/>
      <c r="BN1195" s="81">
        <f t="shared" si="322"/>
        <v>0</v>
      </c>
      <c r="BO1195" s="82"/>
    </row>
    <row r="1196" spans="1:67" ht="32.25" hidden="1" customHeight="1" thickBot="1">
      <c r="A1196" s="71">
        <v>86228</v>
      </c>
      <c r="B1196" s="71" t="s">
        <v>2242</v>
      </c>
      <c r="C1196" s="221" t="str">
        <f ca="1">IF(V1196&gt;0,IF($C$12=B1196,COUNT($C$12:C1195,1),""),"")</f>
        <v/>
      </c>
      <c r="D1196" s="221" t="str">
        <f ca="1">IF(V1196&gt;0,IF($D$12=B1196,COUNT($D$12:D1195,1),""),"")</f>
        <v/>
      </c>
      <c r="E1196" s="221" t="str">
        <f ca="1">IF(V1196&gt;0,IF($E$12=B1196,COUNT($E$12:E1195,1),""),"")</f>
        <v/>
      </c>
      <c r="F1196" s="221" t="str">
        <f ca="1">IF(V1196&gt;0,IF($F$12=B1196,COUNT($F$12:F1195,1),""),"")</f>
        <v/>
      </c>
      <c r="G1196" s="120">
        <v>721006600</v>
      </c>
      <c r="H1196" s="115">
        <v>260303</v>
      </c>
      <c r="I1196" s="116" t="s">
        <v>1071</v>
      </c>
      <c r="J1196" s="116" t="s">
        <v>153</v>
      </c>
      <c r="K1196" s="324">
        <v>3500000</v>
      </c>
      <c r="L1196" s="121">
        <v>421608</v>
      </c>
      <c r="M1196" s="117" t="s">
        <v>1278</v>
      </c>
      <c r="N1196" s="117" t="s">
        <v>153</v>
      </c>
      <c r="O1196" s="324">
        <v>490000</v>
      </c>
      <c r="P1196" s="77">
        <f ca="1">SUMIF($W$12:BO1196,$P$11,W1196:BO1196)</f>
        <v>0</v>
      </c>
      <c r="Q1196" s="77">
        <f ca="1">SUMIF($W$12:BP1196,$P$11,X1196:BP1196)</f>
        <v>0</v>
      </c>
      <c r="R1196" s="77">
        <f ca="1">SUMIF($W$12:BQ1196,$P$11,Y1196:BQ1196)</f>
        <v>0</v>
      </c>
      <c r="S1196" s="78">
        <f t="shared" ca="1" si="323"/>
        <v>0</v>
      </c>
      <c r="T1196" s="77">
        <f t="shared" ca="1" si="324"/>
        <v>0</v>
      </c>
      <c r="U1196" s="77">
        <f t="shared" ca="1" si="325"/>
        <v>0</v>
      </c>
      <c r="V1196" s="79">
        <f t="shared" ca="1" si="326"/>
        <v>0</v>
      </c>
      <c r="W1196" s="80"/>
      <c r="X1196" s="81">
        <f t="shared" si="310"/>
        <v>0</v>
      </c>
      <c r="Y1196" s="82"/>
      <c r="Z1196" s="80"/>
      <c r="AA1196" s="81">
        <f t="shared" si="311"/>
        <v>0</v>
      </c>
      <c r="AB1196" s="82"/>
      <c r="AC1196" s="80"/>
      <c r="AD1196" s="81">
        <f t="shared" si="312"/>
        <v>0</v>
      </c>
      <c r="AE1196" s="82"/>
      <c r="AF1196" s="80"/>
      <c r="AG1196" s="81">
        <f t="shared" si="313"/>
        <v>0</v>
      </c>
      <c r="AH1196" s="82"/>
      <c r="AI1196" s="80"/>
      <c r="AJ1196" s="81">
        <f t="shared" si="314"/>
        <v>0</v>
      </c>
      <c r="AK1196" s="82"/>
      <c r="AL1196" s="80"/>
      <c r="AM1196" s="81">
        <v>0</v>
      </c>
      <c r="AN1196" s="82"/>
      <c r="AO1196" s="80"/>
      <c r="AP1196" s="81">
        <v>0</v>
      </c>
      <c r="AQ1196" s="82"/>
      <c r="AR1196" s="80"/>
      <c r="AS1196" s="81">
        <f t="shared" si="315"/>
        <v>0</v>
      </c>
      <c r="AT1196" s="82"/>
      <c r="AU1196" s="80"/>
      <c r="AV1196" s="81">
        <f t="shared" si="316"/>
        <v>0</v>
      </c>
      <c r="AW1196" s="82"/>
      <c r="AX1196" s="80"/>
      <c r="AY1196" s="81">
        <f t="shared" si="317"/>
        <v>0</v>
      </c>
      <c r="AZ1196" s="82"/>
      <c r="BA1196" s="80"/>
      <c r="BB1196" s="81">
        <f t="shared" si="318"/>
        <v>0</v>
      </c>
      <c r="BC1196" s="82"/>
      <c r="BD1196" s="80"/>
      <c r="BE1196" s="81">
        <f t="shared" si="319"/>
        <v>0</v>
      </c>
      <c r="BF1196" s="82"/>
      <c r="BG1196" s="80"/>
      <c r="BH1196" s="81">
        <f t="shared" si="320"/>
        <v>0</v>
      </c>
      <c r="BI1196" s="82"/>
      <c r="BJ1196" s="80"/>
      <c r="BK1196" s="81">
        <f t="shared" si="321"/>
        <v>0</v>
      </c>
      <c r="BL1196" s="82"/>
      <c r="BM1196" s="80"/>
      <c r="BN1196" s="81">
        <f t="shared" si="322"/>
        <v>0</v>
      </c>
      <c r="BO1196" s="82"/>
    </row>
    <row r="1197" spans="1:67" ht="32.25" hidden="1" customHeight="1" thickBot="1">
      <c r="A1197" s="71">
        <v>86229</v>
      </c>
      <c r="B1197" s="71" t="s">
        <v>2242</v>
      </c>
      <c r="C1197" s="221" t="str">
        <f ca="1">IF(V1197&gt;0,IF($C$12=B1197,COUNT($C$12:C1196,1),""),"")</f>
        <v/>
      </c>
      <c r="D1197" s="221" t="str">
        <f ca="1">IF(V1197&gt;0,IF($D$12=B1197,COUNT($D$12:D1196,1),""),"")</f>
        <v/>
      </c>
      <c r="E1197" s="221" t="str">
        <f ca="1">IF(V1197&gt;0,IF($E$12=B1197,COUNT($E$12:E1196,1),""),"")</f>
        <v/>
      </c>
      <c r="F1197" s="221" t="str">
        <f ca="1">IF(V1197&gt;0,IF($F$12=B1197,COUNT($F$12:F1196,1),""),"")</f>
        <v/>
      </c>
      <c r="G1197" s="120">
        <v>721006500</v>
      </c>
      <c r="H1197" s="115">
        <v>260304</v>
      </c>
      <c r="I1197" s="116" t="s">
        <v>1072</v>
      </c>
      <c r="J1197" s="116" t="s">
        <v>153</v>
      </c>
      <c r="K1197" s="324">
        <v>2400000</v>
      </c>
      <c r="L1197" s="121">
        <v>421608</v>
      </c>
      <c r="M1197" s="117" t="s">
        <v>1278</v>
      </c>
      <c r="N1197" s="117" t="s">
        <v>153</v>
      </c>
      <c r="O1197" s="324">
        <v>490000</v>
      </c>
      <c r="P1197" s="77">
        <f ca="1">SUMIF($W$12:BO1197,$P$11,W1197:BO1197)</f>
        <v>0</v>
      </c>
      <c r="Q1197" s="77">
        <f ca="1">SUMIF($W$12:BP1197,$P$11,X1197:BP1197)</f>
        <v>0</v>
      </c>
      <c r="R1197" s="77">
        <f ca="1">SUMIF($W$12:BQ1197,$P$11,Y1197:BQ1197)</f>
        <v>0</v>
      </c>
      <c r="S1197" s="78">
        <f t="shared" ca="1" si="323"/>
        <v>0</v>
      </c>
      <c r="T1197" s="77">
        <f t="shared" ca="1" si="324"/>
        <v>0</v>
      </c>
      <c r="U1197" s="77">
        <f t="shared" ca="1" si="325"/>
        <v>0</v>
      </c>
      <c r="V1197" s="79">
        <f t="shared" ca="1" si="326"/>
        <v>0</v>
      </c>
      <c r="W1197" s="80"/>
      <c r="X1197" s="81">
        <f t="shared" si="310"/>
        <v>0</v>
      </c>
      <c r="Y1197" s="82"/>
      <c r="Z1197" s="80"/>
      <c r="AA1197" s="81">
        <f t="shared" si="311"/>
        <v>0</v>
      </c>
      <c r="AB1197" s="82"/>
      <c r="AC1197" s="80"/>
      <c r="AD1197" s="81">
        <f t="shared" si="312"/>
        <v>0</v>
      </c>
      <c r="AE1197" s="82"/>
      <c r="AF1197" s="80"/>
      <c r="AG1197" s="81">
        <f t="shared" si="313"/>
        <v>0</v>
      </c>
      <c r="AH1197" s="82"/>
      <c r="AI1197" s="80"/>
      <c r="AJ1197" s="81">
        <f t="shared" si="314"/>
        <v>0</v>
      </c>
      <c r="AK1197" s="82"/>
      <c r="AL1197" s="80"/>
      <c r="AM1197" s="81">
        <v>0</v>
      </c>
      <c r="AN1197" s="82"/>
      <c r="AO1197" s="80"/>
      <c r="AP1197" s="81">
        <v>0</v>
      </c>
      <c r="AQ1197" s="82"/>
      <c r="AR1197" s="80"/>
      <c r="AS1197" s="81">
        <f t="shared" si="315"/>
        <v>0</v>
      </c>
      <c r="AT1197" s="82"/>
      <c r="AU1197" s="80"/>
      <c r="AV1197" s="81">
        <f t="shared" si="316"/>
        <v>0</v>
      </c>
      <c r="AW1197" s="82"/>
      <c r="AX1197" s="80"/>
      <c r="AY1197" s="81">
        <f t="shared" si="317"/>
        <v>0</v>
      </c>
      <c r="AZ1197" s="82"/>
      <c r="BA1197" s="80"/>
      <c r="BB1197" s="81">
        <f t="shared" si="318"/>
        <v>0</v>
      </c>
      <c r="BC1197" s="82"/>
      <c r="BD1197" s="80"/>
      <c r="BE1197" s="81">
        <f t="shared" si="319"/>
        <v>0</v>
      </c>
      <c r="BF1197" s="82"/>
      <c r="BG1197" s="80"/>
      <c r="BH1197" s="81">
        <f t="shared" si="320"/>
        <v>0</v>
      </c>
      <c r="BI1197" s="82"/>
      <c r="BJ1197" s="80"/>
      <c r="BK1197" s="81">
        <f t="shared" si="321"/>
        <v>0</v>
      </c>
      <c r="BL1197" s="82"/>
      <c r="BM1197" s="80"/>
      <c r="BN1197" s="81">
        <f t="shared" si="322"/>
        <v>0</v>
      </c>
      <c r="BO1197" s="82"/>
    </row>
    <row r="1198" spans="1:67" ht="32.25" hidden="1" customHeight="1" thickBot="1">
      <c r="A1198" s="71">
        <v>86230</v>
      </c>
      <c r="B1198" s="322" t="s">
        <v>2241</v>
      </c>
      <c r="C1198" s="221" t="str">
        <f ca="1">IF(V1198&gt;0,IF($C$12=B1198,COUNT($C$12:C1197,1),""),"")</f>
        <v/>
      </c>
      <c r="D1198" s="221" t="str">
        <f ca="1">IF(V1198&gt;0,IF($D$12=B1198,COUNT($D$12:D1197,1),""),"")</f>
        <v/>
      </c>
      <c r="E1198" s="221" t="str">
        <f ca="1">IF(V1198&gt;0,IF($E$12=B1198,COUNT($E$12:E1197,1),""),"")</f>
        <v/>
      </c>
      <c r="F1198" s="221" t="str">
        <f ca="1">IF(V1198&gt;0,IF($F$12=B1198,COUNT($F$12:F1197,1),""),"")</f>
        <v/>
      </c>
      <c r="G1198" s="120"/>
      <c r="H1198" s="115">
        <v>260305</v>
      </c>
      <c r="I1198" s="116" t="s">
        <v>1073</v>
      </c>
      <c r="J1198" s="116" t="s">
        <v>153</v>
      </c>
      <c r="K1198" s="324">
        <v>2500000</v>
      </c>
      <c r="L1198" s="121">
        <v>421608</v>
      </c>
      <c r="M1198" s="117" t="s">
        <v>1278</v>
      </c>
      <c r="N1198" s="117" t="s">
        <v>153</v>
      </c>
      <c r="O1198" s="324">
        <v>490000</v>
      </c>
      <c r="P1198" s="77">
        <f ca="1">SUMIF($W$12:BO1198,$P$11,W1198:BO1198)</f>
        <v>0</v>
      </c>
      <c r="Q1198" s="77">
        <f ca="1">SUMIF($W$12:BP1198,$P$11,X1198:BP1198)</f>
        <v>0</v>
      </c>
      <c r="R1198" s="77">
        <f ca="1">SUMIF($W$12:BQ1198,$P$11,Y1198:BQ1198)</f>
        <v>0</v>
      </c>
      <c r="S1198" s="78">
        <f t="shared" ca="1" si="323"/>
        <v>0</v>
      </c>
      <c r="T1198" s="77">
        <f t="shared" ca="1" si="324"/>
        <v>0</v>
      </c>
      <c r="U1198" s="77">
        <f t="shared" ca="1" si="325"/>
        <v>0</v>
      </c>
      <c r="V1198" s="79">
        <f t="shared" ca="1" si="326"/>
        <v>0</v>
      </c>
      <c r="W1198" s="80"/>
      <c r="X1198" s="81">
        <f t="shared" si="310"/>
        <v>0</v>
      </c>
      <c r="Y1198" s="82"/>
      <c r="Z1198" s="80"/>
      <c r="AA1198" s="81">
        <f t="shared" si="311"/>
        <v>0</v>
      </c>
      <c r="AB1198" s="82"/>
      <c r="AC1198" s="80"/>
      <c r="AD1198" s="81">
        <f t="shared" si="312"/>
        <v>0</v>
      </c>
      <c r="AE1198" s="82"/>
      <c r="AF1198" s="80"/>
      <c r="AG1198" s="81">
        <f t="shared" si="313"/>
        <v>0</v>
      </c>
      <c r="AH1198" s="82"/>
      <c r="AI1198" s="80"/>
      <c r="AJ1198" s="81">
        <f t="shared" si="314"/>
        <v>0</v>
      </c>
      <c r="AK1198" s="82"/>
      <c r="AL1198" s="80"/>
      <c r="AM1198" s="81">
        <v>0</v>
      </c>
      <c r="AN1198" s="82"/>
      <c r="AO1198" s="80"/>
      <c r="AP1198" s="81">
        <v>0</v>
      </c>
      <c r="AQ1198" s="82"/>
      <c r="AR1198" s="80"/>
      <c r="AS1198" s="81">
        <f t="shared" si="315"/>
        <v>0</v>
      </c>
      <c r="AT1198" s="82"/>
      <c r="AU1198" s="80"/>
      <c r="AV1198" s="81">
        <f t="shared" si="316"/>
        <v>0</v>
      </c>
      <c r="AW1198" s="82"/>
      <c r="AX1198" s="80"/>
      <c r="AY1198" s="81">
        <f t="shared" si="317"/>
        <v>0</v>
      </c>
      <c r="AZ1198" s="82"/>
      <c r="BA1198" s="80"/>
      <c r="BB1198" s="81">
        <f t="shared" si="318"/>
        <v>0</v>
      </c>
      <c r="BC1198" s="82"/>
      <c r="BD1198" s="80"/>
      <c r="BE1198" s="81">
        <f t="shared" si="319"/>
        <v>0</v>
      </c>
      <c r="BF1198" s="82"/>
      <c r="BG1198" s="80"/>
      <c r="BH1198" s="81">
        <f t="shared" si="320"/>
        <v>0</v>
      </c>
      <c r="BI1198" s="82"/>
      <c r="BJ1198" s="80"/>
      <c r="BK1198" s="81">
        <f t="shared" si="321"/>
        <v>0</v>
      </c>
      <c r="BL1198" s="82"/>
      <c r="BM1198" s="80"/>
      <c r="BN1198" s="81">
        <f t="shared" si="322"/>
        <v>0</v>
      </c>
      <c r="BO1198" s="82"/>
    </row>
    <row r="1199" spans="1:67" ht="32.25" hidden="1" customHeight="1" thickBot="1">
      <c r="A1199" s="71">
        <v>86231</v>
      </c>
      <c r="B1199" s="71" t="s">
        <v>2242</v>
      </c>
      <c r="C1199" s="221" t="str">
        <f ca="1">IF(V1199&gt;0,IF($C$12=B1199,COUNT($C$12:C1198,1),""),"")</f>
        <v/>
      </c>
      <c r="D1199" s="221" t="str">
        <f ca="1">IF(V1199&gt;0,IF($D$12=B1199,COUNT($D$12:D1198,1),""),"")</f>
        <v/>
      </c>
      <c r="E1199" s="221" t="str">
        <f ca="1">IF(V1199&gt;0,IF($E$12=B1199,COUNT($E$12:E1198,1),""),"")</f>
        <v/>
      </c>
      <c r="F1199" s="221" t="str">
        <f ca="1">IF(V1199&gt;0,IF($F$12=B1199,COUNT($F$12:F1198,1),""),"")</f>
        <v/>
      </c>
      <c r="G1199" s="120"/>
      <c r="H1199" s="115">
        <v>260306</v>
      </c>
      <c r="I1199" s="116" t="s">
        <v>1074</v>
      </c>
      <c r="J1199" s="116" t="s">
        <v>153</v>
      </c>
      <c r="K1199" s="324">
        <v>1283000</v>
      </c>
      <c r="L1199" s="121">
        <v>421607</v>
      </c>
      <c r="M1199" s="117" t="s">
        <v>1277</v>
      </c>
      <c r="N1199" s="117" t="s">
        <v>153</v>
      </c>
      <c r="O1199" s="324">
        <v>304500</v>
      </c>
      <c r="P1199" s="77">
        <f ca="1">SUMIF($W$12:BO1199,$P$11,W1199:BO1199)</f>
        <v>0</v>
      </c>
      <c r="Q1199" s="77">
        <f ca="1">SUMIF($W$12:BP1199,$P$11,X1199:BP1199)</f>
        <v>0</v>
      </c>
      <c r="R1199" s="77">
        <f ca="1">SUMIF($W$12:BQ1199,$P$11,Y1199:BQ1199)</f>
        <v>0</v>
      </c>
      <c r="S1199" s="78">
        <f t="shared" ca="1" si="323"/>
        <v>0</v>
      </c>
      <c r="T1199" s="77">
        <f t="shared" ca="1" si="324"/>
        <v>0</v>
      </c>
      <c r="U1199" s="77">
        <f t="shared" ca="1" si="325"/>
        <v>0</v>
      </c>
      <c r="V1199" s="79">
        <f t="shared" ca="1" si="326"/>
        <v>0</v>
      </c>
      <c r="W1199" s="80"/>
      <c r="X1199" s="81">
        <f t="shared" si="310"/>
        <v>0</v>
      </c>
      <c r="Y1199" s="82"/>
      <c r="Z1199" s="80"/>
      <c r="AA1199" s="81">
        <f t="shared" si="311"/>
        <v>0</v>
      </c>
      <c r="AB1199" s="82"/>
      <c r="AC1199" s="80"/>
      <c r="AD1199" s="81">
        <f t="shared" si="312"/>
        <v>0</v>
      </c>
      <c r="AE1199" s="82"/>
      <c r="AF1199" s="80"/>
      <c r="AG1199" s="81">
        <f t="shared" si="313"/>
        <v>0</v>
      </c>
      <c r="AH1199" s="82"/>
      <c r="AI1199" s="80"/>
      <c r="AJ1199" s="81">
        <f t="shared" si="314"/>
        <v>0</v>
      </c>
      <c r="AK1199" s="82"/>
      <c r="AL1199" s="80"/>
      <c r="AM1199" s="81">
        <v>0</v>
      </c>
      <c r="AN1199" s="82"/>
      <c r="AO1199" s="80"/>
      <c r="AP1199" s="81">
        <v>0</v>
      </c>
      <c r="AQ1199" s="82"/>
      <c r="AR1199" s="80"/>
      <c r="AS1199" s="81">
        <f t="shared" si="315"/>
        <v>0</v>
      </c>
      <c r="AT1199" s="82"/>
      <c r="AU1199" s="80"/>
      <c r="AV1199" s="81">
        <f t="shared" si="316"/>
        <v>0</v>
      </c>
      <c r="AW1199" s="82"/>
      <c r="AX1199" s="80"/>
      <c r="AY1199" s="81">
        <f t="shared" si="317"/>
        <v>0</v>
      </c>
      <c r="AZ1199" s="82"/>
      <c r="BA1199" s="80"/>
      <c r="BB1199" s="81">
        <f t="shared" si="318"/>
        <v>0</v>
      </c>
      <c r="BC1199" s="82"/>
      <c r="BD1199" s="80"/>
      <c r="BE1199" s="81">
        <f t="shared" si="319"/>
        <v>0</v>
      </c>
      <c r="BF1199" s="82"/>
      <c r="BG1199" s="80"/>
      <c r="BH1199" s="81">
        <f t="shared" si="320"/>
        <v>0</v>
      </c>
      <c r="BI1199" s="82"/>
      <c r="BJ1199" s="80"/>
      <c r="BK1199" s="81">
        <f t="shared" si="321"/>
        <v>0</v>
      </c>
      <c r="BL1199" s="82"/>
      <c r="BM1199" s="80"/>
      <c r="BN1199" s="81">
        <f t="shared" si="322"/>
        <v>0</v>
      </c>
      <c r="BO1199" s="82"/>
    </row>
    <row r="1200" spans="1:67" ht="32.25" hidden="1" customHeight="1" thickBot="1">
      <c r="A1200" s="71">
        <v>86232</v>
      </c>
      <c r="B1200" s="71" t="s">
        <v>2242</v>
      </c>
      <c r="C1200" s="221" t="str">
        <f ca="1">IF(V1200&gt;0,IF($C$12=B1200,COUNT($C$12:C1199,1),""),"")</f>
        <v/>
      </c>
      <c r="D1200" s="221" t="str">
        <f ca="1">IF(V1200&gt;0,IF($D$12=B1200,COUNT($D$12:D1199,1),""),"")</f>
        <v/>
      </c>
      <c r="E1200" s="221" t="str">
        <f ca="1">IF(V1200&gt;0,IF($E$12=B1200,COUNT($E$12:E1199,1),""),"")</f>
        <v/>
      </c>
      <c r="F1200" s="221" t="str">
        <f ca="1">IF(V1200&gt;0,IF($F$12=B1200,COUNT($F$12:F1199,1),""),"")</f>
        <v/>
      </c>
      <c r="G1200" s="120"/>
      <c r="H1200" s="115">
        <v>260307</v>
      </c>
      <c r="I1200" s="116" t="s">
        <v>1075</v>
      </c>
      <c r="J1200" s="116" t="s">
        <v>153</v>
      </c>
      <c r="K1200" s="324">
        <v>1283000</v>
      </c>
      <c r="L1200" s="121">
        <v>421607</v>
      </c>
      <c r="M1200" s="117" t="s">
        <v>1277</v>
      </c>
      <c r="N1200" s="117" t="s">
        <v>153</v>
      </c>
      <c r="O1200" s="324">
        <v>304500</v>
      </c>
      <c r="P1200" s="77">
        <f ca="1">SUMIF($W$12:BO1200,$P$11,W1200:BO1200)</f>
        <v>0</v>
      </c>
      <c r="Q1200" s="77">
        <f ca="1">SUMIF($W$12:BP1200,$P$11,X1200:BP1200)</f>
        <v>0</v>
      </c>
      <c r="R1200" s="77">
        <f ca="1">SUMIF($W$12:BQ1200,$P$11,Y1200:BQ1200)</f>
        <v>0</v>
      </c>
      <c r="S1200" s="78">
        <f t="shared" ca="1" si="323"/>
        <v>0</v>
      </c>
      <c r="T1200" s="77">
        <f t="shared" ca="1" si="324"/>
        <v>0</v>
      </c>
      <c r="U1200" s="77">
        <f t="shared" ca="1" si="325"/>
        <v>0</v>
      </c>
      <c r="V1200" s="79">
        <f t="shared" ca="1" si="326"/>
        <v>0</v>
      </c>
      <c r="W1200" s="80"/>
      <c r="X1200" s="81">
        <f t="shared" si="310"/>
        <v>0</v>
      </c>
      <c r="Y1200" s="82"/>
      <c r="Z1200" s="80"/>
      <c r="AA1200" s="81">
        <f t="shared" si="311"/>
        <v>0</v>
      </c>
      <c r="AB1200" s="82"/>
      <c r="AC1200" s="80"/>
      <c r="AD1200" s="81">
        <f t="shared" si="312"/>
        <v>0</v>
      </c>
      <c r="AE1200" s="82"/>
      <c r="AF1200" s="80"/>
      <c r="AG1200" s="81">
        <f t="shared" si="313"/>
        <v>0</v>
      </c>
      <c r="AH1200" s="82"/>
      <c r="AI1200" s="80"/>
      <c r="AJ1200" s="81">
        <f t="shared" si="314"/>
        <v>0</v>
      </c>
      <c r="AK1200" s="82"/>
      <c r="AL1200" s="80"/>
      <c r="AM1200" s="81">
        <v>0</v>
      </c>
      <c r="AN1200" s="82"/>
      <c r="AO1200" s="80"/>
      <c r="AP1200" s="81">
        <v>0</v>
      </c>
      <c r="AQ1200" s="82"/>
      <c r="AR1200" s="80"/>
      <c r="AS1200" s="81">
        <f t="shared" si="315"/>
        <v>0</v>
      </c>
      <c r="AT1200" s="82"/>
      <c r="AU1200" s="80"/>
      <c r="AV1200" s="81">
        <f t="shared" si="316"/>
        <v>0</v>
      </c>
      <c r="AW1200" s="82"/>
      <c r="AX1200" s="80"/>
      <c r="AY1200" s="81">
        <f t="shared" si="317"/>
        <v>0</v>
      </c>
      <c r="AZ1200" s="82"/>
      <c r="BA1200" s="80"/>
      <c r="BB1200" s="81">
        <f t="shared" si="318"/>
        <v>0</v>
      </c>
      <c r="BC1200" s="82"/>
      <c r="BD1200" s="80"/>
      <c r="BE1200" s="81">
        <f t="shared" si="319"/>
        <v>0</v>
      </c>
      <c r="BF1200" s="82"/>
      <c r="BG1200" s="80"/>
      <c r="BH1200" s="81">
        <f t="shared" si="320"/>
        <v>0</v>
      </c>
      <c r="BI1200" s="82"/>
      <c r="BJ1200" s="80"/>
      <c r="BK1200" s="81">
        <f t="shared" si="321"/>
        <v>0</v>
      </c>
      <c r="BL1200" s="82"/>
      <c r="BM1200" s="80"/>
      <c r="BN1200" s="81">
        <f t="shared" si="322"/>
        <v>0</v>
      </c>
      <c r="BO1200" s="82"/>
    </row>
    <row r="1201" spans="1:67" ht="32.25" hidden="1" customHeight="1" thickBot="1">
      <c r="A1201" s="71">
        <v>86233</v>
      </c>
      <c r="B1201" s="71" t="s">
        <v>2242</v>
      </c>
      <c r="C1201" s="221" t="str">
        <f ca="1">IF(V1201&gt;0,IF($C$12=B1201,COUNT($C$12:C1200,1),""),"")</f>
        <v/>
      </c>
      <c r="D1201" s="221" t="str">
        <f ca="1">IF(V1201&gt;0,IF($D$12=B1201,COUNT($D$12:D1200,1),""),"")</f>
        <v/>
      </c>
      <c r="E1201" s="221" t="str">
        <f ca="1">IF(V1201&gt;0,IF($E$12=B1201,COUNT($E$12:E1200,1),""),"")</f>
        <v/>
      </c>
      <c r="F1201" s="221" t="str">
        <f ca="1">IF(V1201&gt;0,IF($F$12=B1201,COUNT($F$12:F1200,1),""),"")</f>
        <v/>
      </c>
      <c r="G1201" s="120"/>
      <c r="H1201" s="115">
        <v>260308</v>
      </c>
      <c r="I1201" s="116" t="s">
        <v>1076</v>
      </c>
      <c r="J1201" s="116" t="s">
        <v>153</v>
      </c>
      <c r="K1201" s="324">
        <v>2610000</v>
      </c>
      <c r="L1201" s="121">
        <v>421609</v>
      </c>
      <c r="M1201" s="117" t="s">
        <v>1279</v>
      </c>
      <c r="N1201" s="117" t="s">
        <v>153</v>
      </c>
      <c r="O1201" s="324">
        <v>304500</v>
      </c>
      <c r="P1201" s="77">
        <f ca="1">SUMIF($W$12:BO1201,$P$11,W1201:BO1201)</f>
        <v>0</v>
      </c>
      <c r="Q1201" s="77">
        <f ca="1">SUMIF($W$12:BP1201,$P$11,X1201:BP1201)</f>
        <v>0</v>
      </c>
      <c r="R1201" s="77">
        <f ca="1">SUMIF($W$12:BQ1201,$P$11,Y1201:BQ1201)</f>
        <v>0</v>
      </c>
      <c r="S1201" s="78">
        <f t="shared" ca="1" si="323"/>
        <v>0</v>
      </c>
      <c r="T1201" s="77">
        <f t="shared" ca="1" si="324"/>
        <v>0</v>
      </c>
      <c r="U1201" s="77">
        <f t="shared" ca="1" si="325"/>
        <v>0</v>
      </c>
      <c r="V1201" s="79">
        <f t="shared" ca="1" si="326"/>
        <v>0</v>
      </c>
      <c r="W1201" s="80"/>
      <c r="X1201" s="81">
        <f t="shared" si="310"/>
        <v>0</v>
      </c>
      <c r="Y1201" s="82"/>
      <c r="Z1201" s="80"/>
      <c r="AA1201" s="81">
        <f t="shared" si="311"/>
        <v>0</v>
      </c>
      <c r="AB1201" s="82"/>
      <c r="AC1201" s="80"/>
      <c r="AD1201" s="81">
        <f t="shared" si="312"/>
        <v>0</v>
      </c>
      <c r="AE1201" s="82"/>
      <c r="AF1201" s="80"/>
      <c r="AG1201" s="81">
        <f t="shared" si="313"/>
        <v>0</v>
      </c>
      <c r="AH1201" s="82"/>
      <c r="AI1201" s="80"/>
      <c r="AJ1201" s="81">
        <f t="shared" si="314"/>
        <v>0</v>
      </c>
      <c r="AK1201" s="82"/>
      <c r="AL1201" s="80"/>
      <c r="AM1201" s="81">
        <v>0</v>
      </c>
      <c r="AN1201" s="82"/>
      <c r="AO1201" s="80"/>
      <c r="AP1201" s="81">
        <v>0</v>
      </c>
      <c r="AQ1201" s="82"/>
      <c r="AR1201" s="80"/>
      <c r="AS1201" s="81">
        <f t="shared" si="315"/>
        <v>0</v>
      </c>
      <c r="AT1201" s="82"/>
      <c r="AU1201" s="80"/>
      <c r="AV1201" s="81">
        <f t="shared" si="316"/>
        <v>0</v>
      </c>
      <c r="AW1201" s="82"/>
      <c r="AX1201" s="80"/>
      <c r="AY1201" s="81">
        <f t="shared" si="317"/>
        <v>0</v>
      </c>
      <c r="AZ1201" s="82"/>
      <c r="BA1201" s="80"/>
      <c r="BB1201" s="81">
        <f t="shared" si="318"/>
        <v>0</v>
      </c>
      <c r="BC1201" s="82"/>
      <c r="BD1201" s="80"/>
      <c r="BE1201" s="81">
        <f t="shared" si="319"/>
        <v>0</v>
      </c>
      <c r="BF1201" s="82"/>
      <c r="BG1201" s="80"/>
      <c r="BH1201" s="81">
        <f t="shared" si="320"/>
        <v>0</v>
      </c>
      <c r="BI1201" s="82"/>
      <c r="BJ1201" s="80"/>
      <c r="BK1201" s="81">
        <f t="shared" si="321"/>
        <v>0</v>
      </c>
      <c r="BL1201" s="82"/>
      <c r="BM1201" s="80"/>
      <c r="BN1201" s="81">
        <f t="shared" si="322"/>
        <v>0</v>
      </c>
      <c r="BO1201" s="82"/>
    </row>
    <row r="1202" spans="1:67" ht="32.25" hidden="1" customHeight="1" thickBot="1">
      <c r="A1202" s="71">
        <v>86234</v>
      </c>
      <c r="B1202" s="71" t="s">
        <v>2242</v>
      </c>
      <c r="C1202" s="221" t="str">
        <f ca="1">IF(V1202&gt;0,IF($C$12=B1202,COUNT($C$12:C1201,1),""),"")</f>
        <v/>
      </c>
      <c r="D1202" s="221" t="str">
        <f ca="1">IF(V1202&gt;0,IF($D$12=B1202,COUNT($D$12:D1201,1),""),"")</f>
        <v/>
      </c>
      <c r="E1202" s="221" t="str">
        <f ca="1">IF(V1202&gt;0,IF($E$12=B1202,COUNT($E$12:E1201,1),""),"")</f>
        <v/>
      </c>
      <c r="F1202" s="221" t="str">
        <f ca="1">IF(V1202&gt;0,IF($F$12=B1202,COUNT($F$12:F1201,1),""),"")</f>
        <v/>
      </c>
      <c r="G1202" s="120"/>
      <c r="H1202" s="115">
        <v>260309</v>
      </c>
      <c r="I1202" s="116" t="s">
        <v>1077</v>
      </c>
      <c r="J1202" s="116" t="s">
        <v>153</v>
      </c>
      <c r="K1202" s="324">
        <v>4520000</v>
      </c>
      <c r="L1202" s="121">
        <v>421610</v>
      </c>
      <c r="M1202" s="117" t="s">
        <v>1280</v>
      </c>
      <c r="N1202" s="117" t="s">
        <v>153</v>
      </c>
      <c r="O1202" s="324">
        <v>446000</v>
      </c>
      <c r="P1202" s="77">
        <f ca="1">SUMIF($W$12:BO1202,$P$11,W1202:BO1202)</f>
        <v>0</v>
      </c>
      <c r="Q1202" s="77">
        <f ca="1">SUMIF($W$12:BP1202,$P$11,X1202:BP1202)</f>
        <v>0</v>
      </c>
      <c r="R1202" s="77">
        <f ca="1">SUMIF($W$12:BQ1202,$P$11,Y1202:BQ1202)</f>
        <v>0</v>
      </c>
      <c r="S1202" s="78">
        <f t="shared" ca="1" si="323"/>
        <v>0</v>
      </c>
      <c r="T1202" s="77">
        <f t="shared" ca="1" si="324"/>
        <v>0</v>
      </c>
      <c r="U1202" s="77">
        <f t="shared" ca="1" si="325"/>
        <v>0</v>
      </c>
      <c r="V1202" s="79">
        <f t="shared" ca="1" si="326"/>
        <v>0</v>
      </c>
      <c r="W1202" s="80"/>
      <c r="X1202" s="81">
        <f t="shared" si="310"/>
        <v>0</v>
      </c>
      <c r="Y1202" s="82"/>
      <c r="Z1202" s="80"/>
      <c r="AA1202" s="81">
        <f t="shared" si="311"/>
        <v>0</v>
      </c>
      <c r="AB1202" s="82"/>
      <c r="AC1202" s="80"/>
      <c r="AD1202" s="81">
        <f t="shared" si="312"/>
        <v>0</v>
      </c>
      <c r="AE1202" s="82"/>
      <c r="AF1202" s="80"/>
      <c r="AG1202" s="81">
        <f t="shared" si="313"/>
        <v>0</v>
      </c>
      <c r="AH1202" s="82"/>
      <c r="AI1202" s="80"/>
      <c r="AJ1202" s="81">
        <f t="shared" si="314"/>
        <v>0</v>
      </c>
      <c r="AK1202" s="82"/>
      <c r="AL1202" s="80"/>
      <c r="AM1202" s="81">
        <v>0</v>
      </c>
      <c r="AN1202" s="82"/>
      <c r="AO1202" s="80"/>
      <c r="AP1202" s="81">
        <v>0</v>
      </c>
      <c r="AQ1202" s="82"/>
      <c r="AR1202" s="80"/>
      <c r="AS1202" s="81">
        <f t="shared" si="315"/>
        <v>0</v>
      </c>
      <c r="AT1202" s="82"/>
      <c r="AU1202" s="80"/>
      <c r="AV1202" s="81">
        <f t="shared" si="316"/>
        <v>0</v>
      </c>
      <c r="AW1202" s="82"/>
      <c r="AX1202" s="80"/>
      <c r="AY1202" s="81">
        <f t="shared" si="317"/>
        <v>0</v>
      </c>
      <c r="AZ1202" s="82"/>
      <c r="BA1202" s="80"/>
      <c r="BB1202" s="81">
        <f t="shared" si="318"/>
        <v>0</v>
      </c>
      <c r="BC1202" s="82"/>
      <c r="BD1202" s="80"/>
      <c r="BE1202" s="81">
        <f t="shared" si="319"/>
        <v>0</v>
      </c>
      <c r="BF1202" s="82"/>
      <c r="BG1202" s="80"/>
      <c r="BH1202" s="81">
        <f t="shared" si="320"/>
        <v>0</v>
      </c>
      <c r="BI1202" s="82"/>
      <c r="BJ1202" s="80"/>
      <c r="BK1202" s="81">
        <f t="shared" si="321"/>
        <v>0</v>
      </c>
      <c r="BL1202" s="82"/>
      <c r="BM1202" s="80"/>
      <c r="BN1202" s="81">
        <f t="shared" si="322"/>
        <v>0</v>
      </c>
      <c r="BO1202" s="82"/>
    </row>
    <row r="1203" spans="1:67" ht="32.25" hidden="1" customHeight="1" thickBot="1">
      <c r="A1203" s="71">
        <v>86235</v>
      </c>
      <c r="B1203" s="71" t="s">
        <v>2242</v>
      </c>
      <c r="C1203" s="221" t="str">
        <f ca="1">IF(V1203&gt;0,IF($C$12=B1203,COUNT($C$12:C1202,1),""),"")</f>
        <v/>
      </c>
      <c r="D1203" s="221" t="str">
        <f ca="1">IF(V1203&gt;0,IF($D$12=B1203,COUNT($D$12:D1202,1),""),"")</f>
        <v/>
      </c>
      <c r="E1203" s="221" t="str">
        <f ca="1">IF(V1203&gt;0,IF($E$12=B1203,COUNT($E$12:E1202,1),""),"")</f>
        <v/>
      </c>
      <c r="F1203" s="221" t="str">
        <f ca="1">IF(V1203&gt;0,IF($F$12=B1203,COUNT($F$12:F1202,1),""),"")</f>
        <v/>
      </c>
      <c r="G1203" s="120"/>
      <c r="H1203" s="115">
        <v>260310</v>
      </c>
      <c r="I1203" s="116" t="s">
        <v>1078</v>
      </c>
      <c r="J1203" s="116" t="s">
        <v>153</v>
      </c>
      <c r="K1203" s="324">
        <v>5200000</v>
      </c>
      <c r="L1203" s="121">
        <v>421611</v>
      </c>
      <c r="M1203" s="117" t="s">
        <v>1281</v>
      </c>
      <c r="N1203" s="117" t="s">
        <v>153</v>
      </c>
      <c r="O1203" s="324">
        <v>617500</v>
      </c>
      <c r="P1203" s="77">
        <f ca="1">SUMIF($W$12:BO1203,$P$11,W1203:BO1203)</f>
        <v>0</v>
      </c>
      <c r="Q1203" s="77">
        <f ca="1">SUMIF($W$12:BP1203,$P$11,X1203:BP1203)</f>
        <v>0</v>
      </c>
      <c r="R1203" s="77">
        <f ca="1">SUMIF($W$12:BQ1203,$P$11,Y1203:BQ1203)</f>
        <v>0</v>
      </c>
      <c r="S1203" s="78">
        <f t="shared" ca="1" si="323"/>
        <v>0</v>
      </c>
      <c r="T1203" s="77">
        <f t="shared" ca="1" si="324"/>
        <v>0</v>
      </c>
      <c r="U1203" s="77">
        <f t="shared" ca="1" si="325"/>
        <v>0</v>
      </c>
      <c r="V1203" s="79">
        <f t="shared" ca="1" si="326"/>
        <v>0</v>
      </c>
      <c r="W1203" s="80"/>
      <c r="X1203" s="81">
        <f t="shared" si="310"/>
        <v>0</v>
      </c>
      <c r="Y1203" s="82"/>
      <c r="Z1203" s="80"/>
      <c r="AA1203" s="81">
        <f t="shared" si="311"/>
        <v>0</v>
      </c>
      <c r="AB1203" s="82"/>
      <c r="AC1203" s="80"/>
      <c r="AD1203" s="81">
        <f t="shared" si="312"/>
        <v>0</v>
      </c>
      <c r="AE1203" s="82"/>
      <c r="AF1203" s="80"/>
      <c r="AG1203" s="81">
        <f t="shared" si="313"/>
        <v>0</v>
      </c>
      <c r="AH1203" s="82"/>
      <c r="AI1203" s="80"/>
      <c r="AJ1203" s="81">
        <f t="shared" si="314"/>
        <v>0</v>
      </c>
      <c r="AK1203" s="82"/>
      <c r="AL1203" s="80"/>
      <c r="AM1203" s="81">
        <v>0</v>
      </c>
      <c r="AN1203" s="82"/>
      <c r="AO1203" s="80"/>
      <c r="AP1203" s="81">
        <v>0</v>
      </c>
      <c r="AQ1203" s="82"/>
      <c r="AR1203" s="80"/>
      <c r="AS1203" s="81">
        <f t="shared" si="315"/>
        <v>0</v>
      </c>
      <c r="AT1203" s="82"/>
      <c r="AU1203" s="80"/>
      <c r="AV1203" s="81">
        <f t="shared" si="316"/>
        <v>0</v>
      </c>
      <c r="AW1203" s="82"/>
      <c r="AX1203" s="80"/>
      <c r="AY1203" s="81">
        <f t="shared" si="317"/>
        <v>0</v>
      </c>
      <c r="AZ1203" s="82"/>
      <c r="BA1203" s="80"/>
      <c r="BB1203" s="81">
        <f t="shared" si="318"/>
        <v>0</v>
      </c>
      <c r="BC1203" s="82"/>
      <c r="BD1203" s="80"/>
      <c r="BE1203" s="81">
        <f t="shared" si="319"/>
        <v>0</v>
      </c>
      <c r="BF1203" s="82"/>
      <c r="BG1203" s="80"/>
      <c r="BH1203" s="81">
        <f t="shared" si="320"/>
        <v>0</v>
      </c>
      <c r="BI1203" s="82"/>
      <c r="BJ1203" s="80"/>
      <c r="BK1203" s="81">
        <f t="shared" si="321"/>
        <v>0</v>
      </c>
      <c r="BL1203" s="82"/>
      <c r="BM1203" s="80"/>
      <c r="BN1203" s="81">
        <f t="shared" si="322"/>
        <v>0</v>
      </c>
      <c r="BO1203" s="82"/>
    </row>
    <row r="1204" spans="1:67" ht="32.25" hidden="1" customHeight="1" thickBot="1">
      <c r="A1204" s="71">
        <v>86236</v>
      </c>
      <c r="B1204" s="71" t="s">
        <v>2242</v>
      </c>
      <c r="C1204" s="221" t="str">
        <f ca="1">IF(V1204&gt;0,IF($C$12=B1204,COUNT($C$12:C1203,1),""),"")</f>
        <v/>
      </c>
      <c r="D1204" s="221" t="str">
        <f ca="1">IF(V1204&gt;0,IF($D$12=B1204,COUNT($D$12:D1203,1),""),"")</f>
        <v/>
      </c>
      <c r="E1204" s="221" t="str">
        <f ca="1">IF(V1204&gt;0,IF($E$12=B1204,COUNT($E$12:E1203,1),""),"")</f>
        <v/>
      </c>
      <c r="F1204" s="221" t="str">
        <f ca="1">IF(V1204&gt;0,IF($F$12=B1204,COUNT($F$12:F1203,1),""),"")</f>
        <v/>
      </c>
      <c r="G1204" s="120"/>
      <c r="H1204" s="115">
        <v>260311</v>
      </c>
      <c r="I1204" s="116" t="s">
        <v>1079</v>
      </c>
      <c r="J1204" s="116" t="s">
        <v>153</v>
      </c>
      <c r="K1204" s="324">
        <v>7500000</v>
      </c>
      <c r="L1204" s="121">
        <v>421611</v>
      </c>
      <c r="M1204" s="117" t="s">
        <v>1281</v>
      </c>
      <c r="N1204" s="117" t="s">
        <v>153</v>
      </c>
      <c r="O1204" s="324">
        <v>617500</v>
      </c>
      <c r="P1204" s="77">
        <f ca="1">SUMIF($W$12:BO1204,$P$11,W1204:BO1204)</f>
        <v>0</v>
      </c>
      <c r="Q1204" s="77">
        <f ca="1">SUMIF($W$12:BP1204,$P$11,X1204:BP1204)</f>
        <v>0</v>
      </c>
      <c r="R1204" s="77">
        <f ca="1">SUMIF($W$12:BQ1204,$P$11,Y1204:BQ1204)</f>
        <v>0</v>
      </c>
      <c r="S1204" s="78">
        <f t="shared" ca="1" si="323"/>
        <v>0</v>
      </c>
      <c r="T1204" s="77">
        <f t="shared" ca="1" si="324"/>
        <v>0</v>
      </c>
      <c r="U1204" s="77">
        <f t="shared" ca="1" si="325"/>
        <v>0</v>
      </c>
      <c r="V1204" s="79">
        <f t="shared" ca="1" si="326"/>
        <v>0</v>
      </c>
      <c r="W1204" s="80"/>
      <c r="X1204" s="81">
        <f t="shared" si="310"/>
        <v>0</v>
      </c>
      <c r="Y1204" s="82"/>
      <c r="Z1204" s="80"/>
      <c r="AA1204" s="81">
        <f t="shared" si="311"/>
        <v>0</v>
      </c>
      <c r="AB1204" s="82"/>
      <c r="AC1204" s="80"/>
      <c r="AD1204" s="81">
        <f t="shared" si="312"/>
        <v>0</v>
      </c>
      <c r="AE1204" s="82"/>
      <c r="AF1204" s="80"/>
      <c r="AG1204" s="81">
        <f t="shared" si="313"/>
        <v>0</v>
      </c>
      <c r="AH1204" s="82"/>
      <c r="AI1204" s="80"/>
      <c r="AJ1204" s="81">
        <f t="shared" si="314"/>
        <v>0</v>
      </c>
      <c r="AK1204" s="82"/>
      <c r="AL1204" s="80"/>
      <c r="AM1204" s="81">
        <v>0</v>
      </c>
      <c r="AN1204" s="82"/>
      <c r="AO1204" s="80"/>
      <c r="AP1204" s="81">
        <v>0</v>
      </c>
      <c r="AQ1204" s="82"/>
      <c r="AR1204" s="80"/>
      <c r="AS1204" s="81">
        <f t="shared" si="315"/>
        <v>0</v>
      </c>
      <c r="AT1204" s="82"/>
      <c r="AU1204" s="80"/>
      <c r="AV1204" s="81">
        <f t="shared" si="316"/>
        <v>0</v>
      </c>
      <c r="AW1204" s="82"/>
      <c r="AX1204" s="80"/>
      <c r="AY1204" s="81">
        <f t="shared" si="317"/>
        <v>0</v>
      </c>
      <c r="AZ1204" s="82"/>
      <c r="BA1204" s="80"/>
      <c r="BB1204" s="81">
        <f t="shared" si="318"/>
        <v>0</v>
      </c>
      <c r="BC1204" s="82"/>
      <c r="BD1204" s="80"/>
      <c r="BE1204" s="81">
        <f t="shared" si="319"/>
        <v>0</v>
      </c>
      <c r="BF1204" s="82"/>
      <c r="BG1204" s="80"/>
      <c r="BH1204" s="81">
        <f t="shared" si="320"/>
        <v>0</v>
      </c>
      <c r="BI1204" s="82"/>
      <c r="BJ1204" s="80"/>
      <c r="BK1204" s="81">
        <f t="shared" si="321"/>
        <v>0</v>
      </c>
      <c r="BL1204" s="82"/>
      <c r="BM1204" s="80"/>
      <c r="BN1204" s="81">
        <f t="shared" si="322"/>
        <v>0</v>
      </c>
      <c r="BO1204" s="82"/>
    </row>
    <row r="1205" spans="1:67" ht="32.25" hidden="1" customHeight="1" thickBot="1">
      <c r="A1205" s="71">
        <v>86237</v>
      </c>
      <c r="B1205" s="71" t="s">
        <v>2242</v>
      </c>
      <c r="C1205" s="221" t="str">
        <f ca="1">IF(V1205&gt;0,IF($C$12=B1205,COUNT($C$12:C1204,1),""),"")</f>
        <v/>
      </c>
      <c r="D1205" s="221" t="str">
        <f ca="1">IF(V1205&gt;0,IF($D$12=B1205,COUNT($D$12:D1204,1),""),"")</f>
        <v/>
      </c>
      <c r="E1205" s="221" t="str">
        <f ca="1">IF(V1205&gt;0,IF($E$12=B1205,COUNT($E$12:E1204,1),""),"")</f>
        <v/>
      </c>
      <c r="F1205" s="221" t="str">
        <f ca="1">IF(V1205&gt;0,IF($F$12=B1205,COUNT($F$12:F1204,1),""),"")</f>
        <v/>
      </c>
      <c r="G1205" s="120"/>
      <c r="H1205" s="115">
        <v>260312</v>
      </c>
      <c r="I1205" s="116" t="s">
        <v>1080</v>
      </c>
      <c r="J1205" s="116" t="s">
        <v>153</v>
      </c>
      <c r="K1205" s="324">
        <v>9120000</v>
      </c>
      <c r="L1205" s="121">
        <v>421611</v>
      </c>
      <c r="M1205" s="117" t="s">
        <v>1281</v>
      </c>
      <c r="N1205" s="117" t="s">
        <v>153</v>
      </c>
      <c r="O1205" s="324">
        <v>617500</v>
      </c>
      <c r="P1205" s="77">
        <f ca="1">SUMIF($W$12:BO1205,$P$11,W1205:BO1205)</f>
        <v>0</v>
      </c>
      <c r="Q1205" s="77">
        <f ca="1">SUMIF($W$12:BP1205,$P$11,X1205:BP1205)</f>
        <v>0</v>
      </c>
      <c r="R1205" s="77">
        <f ca="1">SUMIF($W$12:BQ1205,$P$11,Y1205:BQ1205)</f>
        <v>0</v>
      </c>
      <c r="S1205" s="78">
        <f t="shared" ca="1" si="323"/>
        <v>0</v>
      </c>
      <c r="T1205" s="77">
        <f t="shared" ca="1" si="324"/>
        <v>0</v>
      </c>
      <c r="U1205" s="77">
        <f t="shared" ca="1" si="325"/>
        <v>0</v>
      </c>
      <c r="V1205" s="79">
        <f t="shared" ca="1" si="326"/>
        <v>0</v>
      </c>
      <c r="W1205" s="80"/>
      <c r="X1205" s="81">
        <f t="shared" si="310"/>
        <v>0</v>
      </c>
      <c r="Y1205" s="82"/>
      <c r="Z1205" s="80"/>
      <c r="AA1205" s="81">
        <f t="shared" si="311"/>
        <v>0</v>
      </c>
      <c r="AB1205" s="82"/>
      <c r="AC1205" s="80"/>
      <c r="AD1205" s="81">
        <f t="shared" si="312"/>
        <v>0</v>
      </c>
      <c r="AE1205" s="82"/>
      <c r="AF1205" s="80"/>
      <c r="AG1205" s="81">
        <f t="shared" si="313"/>
        <v>0</v>
      </c>
      <c r="AH1205" s="82"/>
      <c r="AI1205" s="80"/>
      <c r="AJ1205" s="81">
        <f t="shared" si="314"/>
        <v>0</v>
      </c>
      <c r="AK1205" s="82"/>
      <c r="AL1205" s="80"/>
      <c r="AM1205" s="81">
        <v>0</v>
      </c>
      <c r="AN1205" s="82"/>
      <c r="AO1205" s="80"/>
      <c r="AP1205" s="81">
        <v>0</v>
      </c>
      <c r="AQ1205" s="82"/>
      <c r="AR1205" s="80"/>
      <c r="AS1205" s="81">
        <f t="shared" si="315"/>
        <v>0</v>
      </c>
      <c r="AT1205" s="82"/>
      <c r="AU1205" s="80"/>
      <c r="AV1205" s="81">
        <f t="shared" si="316"/>
        <v>0</v>
      </c>
      <c r="AW1205" s="82"/>
      <c r="AX1205" s="80"/>
      <c r="AY1205" s="81">
        <f t="shared" si="317"/>
        <v>0</v>
      </c>
      <c r="AZ1205" s="82"/>
      <c r="BA1205" s="80"/>
      <c r="BB1205" s="81">
        <f t="shared" si="318"/>
        <v>0</v>
      </c>
      <c r="BC1205" s="82"/>
      <c r="BD1205" s="80"/>
      <c r="BE1205" s="81">
        <f t="shared" si="319"/>
        <v>0</v>
      </c>
      <c r="BF1205" s="82"/>
      <c r="BG1205" s="80"/>
      <c r="BH1205" s="81">
        <f t="shared" si="320"/>
        <v>0</v>
      </c>
      <c r="BI1205" s="82"/>
      <c r="BJ1205" s="80"/>
      <c r="BK1205" s="81">
        <f t="shared" si="321"/>
        <v>0</v>
      </c>
      <c r="BL1205" s="82"/>
      <c r="BM1205" s="80"/>
      <c r="BN1205" s="81">
        <f t="shared" si="322"/>
        <v>0</v>
      </c>
      <c r="BO1205" s="82"/>
    </row>
    <row r="1206" spans="1:67" ht="23.25" hidden="1" customHeight="1" thickBot="1">
      <c r="A1206" s="71">
        <v>86238</v>
      </c>
      <c r="B1206" s="71" t="s">
        <v>2242</v>
      </c>
      <c r="C1206" s="221" t="str">
        <f ca="1">IF(V1206&gt;0,IF($C$12=B1206,COUNT($C$12:C1205,1),""),"")</f>
        <v/>
      </c>
      <c r="D1206" s="221" t="str">
        <f ca="1">IF(V1206&gt;0,IF($D$12=B1206,COUNT($D$12:D1205,1),""),"")</f>
        <v/>
      </c>
      <c r="E1206" s="221" t="str">
        <f ca="1">IF(V1206&gt;0,IF($E$12=B1206,COUNT($E$12:E1205,1),""),"")</f>
        <v/>
      </c>
      <c r="F1206" s="221" t="str">
        <f ca="1">IF(V1206&gt;0,IF($F$12=B1206,COUNT($F$12:F1205,1),""),"")</f>
        <v/>
      </c>
      <c r="G1206" s="120"/>
      <c r="H1206" s="115">
        <v>260313</v>
      </c>
      <c r="I1206" s="116" t="s">
        <v>1081</v>
      </c>
      <c r="J1206" s="116" t="s">
        <v>153</v>
      </c>
      <c r="K1206" s="324">
        <v>3308000</v>
      </c>
      <c r="L1206" s="121">
        <v>421614</v>
      </c>
      <c r="M1206" s="117" t="s">
        <v>1284</v>
      </c>
      <c r="N1206" s="117" t="s">
        <v>153</v>
      </c>
      <c r="O1206" s="324">
        <v>350500</v>
      </c>
      <c r="P1206" s="77">
        <f ca="1">SUMIF($W$12:BO1206,$P$11,W1206:BO1206)</f>
        <v>0</v>
      </c>
      <c r="Q1206" s="77">
        <f ca="1">SUMIF($W$12:BP1206,$P$11,X1206:BP1206)</f>
        <v>0</v>
      </c>
      <c r="R1206" s="77">
        <f ca="1">SUMIF($W$12:BQ1206,$P$11,Y1206:BQ1206)</f>
        <v>0</v>
      </c>
      <c r="S1206" s="78">
        <f t="shared" ca="1" si="323"/>
        <v>0</v>
      </c>
      <c r="T1206" s="77">
        <f t="shared" ca="1" si="324"/>
        <v>0</v>
      </c>
      <c r="U1206" s="77">
        <f t="shared" ca="1" si="325"/>
        <v>0</v>
      </c>
      <c r="V1206" s="79">
        <f t="shared" ca="1" si="326"/>
        <v>0</v>
      </c>
      <c r="W1206" s="80"/>
      <c r="X1206" s="81">
        <f t="shared" si="310"/>
        <v>0</v>
      </c>
      <c r="Y1206" s="82"/>
      <c r="Z1206" s="80"/>
      <c r="AA1206" s="81">
        <f t="shared" si="311"/>
        <v>0</v>
      </c>
      <c r="AB1206" s="82"/>
      <c r="AC1206" s="80"/>
      <c r="AD1206" s="81">
        <f t="shared" si="312"/>
        <v>0</v>
      </c>
      <c r="AE1206" s="82"/>
      <c r="AF1206" s="80"/>
      <c r="AG1206" s="81">
        <f t="shared" si="313"/>
        <v>0</v>
      </c>
      <c r="AH1206" s="82"/>
      <c r="AI1206" s="80"/>
      <c r="AJ1206" s="81">
        <f t="shared" si="314"/>
        <v>0</v>
      </c>
      <c r="AK1206" s="82"/>
      <c r="AL1206" s="80"/>
      <c r="AM1206" s="81">
        <v>0</v>
      </c>
      <c r="AN1206" s="82"/>
      <c r="AO1206" s="80"/>
      <c r="AP1206" s="81">
        <v>0</v>
      </c>
      <c r="AQ1206" s="82"/>
      <c r="AR1206" s="80"/>
      <c r="AS1206" s="81">
        <f t="shared" si="315"/>
        <v>0</v>
      </c>
      <c r="AT1206" s="82"/>
      <c r="AU1206" s="80"/>
      <c r="AV1206" s="81">
        <f t="shared" si="316"/>
        <v>0</v>
      </c>
      <c r="AW1206" s="82"/>
      <c r="AX1206" s="80"/>
      <c r="AY1206" s="81">
        <f t="shared" si="317"/>
        <v>0</v>
      </c>
      <c r="AZ1206" s="82"/>
      <c r="BA1206" s="80"/>
      <c r="BB1206" s="81">
        <f t="shared" si="318"/>
        <v>0</v>
      </c>
      <c r="BC1206" s="82"/>
      <c r="BD1206" s="80"/>
      <c r="BE1206" s="81">
        <f t="shared" si="319"/>
        <v>0</v>
      </c>
      <c r="BF1206" s="82"/>
      <c r="BG1206" s="80"/>
      <c r="BH1206" s="81">
        <f t="shared" si="320"/>
        <v>0</v>
      </c>
      <c r="BI1206" s="82"/>
      <c r="BJ1206" s="80"/>
      <c r="BK1206" s="81">
        <f t="shared" si="321"/>
        <v>0</v>
      </c>
      <c r="BL1206" s="82"/>
      <c r="BM1206" s="80"/>
      <c r="BN1206" s="81">
        <f t="shared" si="322"/>
        <v>0</v>
      </c>
      <c r="BO1206" s="82"/>
    </row>
    <row r="1207" spans="1:67" ht="23.25" hidden="1" customHeight="1" thickBot="1">
      <c r="A1207" s="71">
        <v>86239</v>
      </c>
      <c r="B1207" s="322" t="s">
        <v>2241</v>
      </c>
      <c r="C1207" s="221" t="str">
        <f ca="1">IF(V1207&gt;0,IF($C$12=B1207,COUNT($C$12:C1206,1),""),"")</f>
        <v/>
      </c>
      <c r="D1207" s="221" t="str">
        <f ca="1">IF(V1207&gt;0,IF($D$12=B1207,COUNT($D$12:D1206,1),""),"")</f>
        <v/>
      </c>
      <c r="E1207" s="221" t="str">
        <f ca="1">IF(V1207&gt;0,IF($E$12=B1207,COUNT($E$12:E1206,1),""),"")</f>
        <v/>
      </c>
      <c r="F1207" s="221" t="str">
        <f ca="1">IF(V1207&gt;0,IF($F$12=B1207,COUNT($F$12:F1206,1),""),"")</f>
        <v/>
      </c>
      <c r="G1207" s="120"/>
      <c r="H1207" s="115">
        <v>260314</v>
      </c>
      <c r="I1207" s="116" t="s">
        <v>1082</v>
      </c>
      <c r="J1207" s="116" t="s">
        <v>153</v>
      </c>
      <c r="K1207" s="324">
        <v>5000000</v>
      </c>
      <c r="L1207" s="121">
        <v>421612</v>
      </c>
      <c r="M1207" s="117" t="s">
        <v>1282</v>
      </c>
      <c r="N1207" s="117" t="s">
        <v>153</v>
      </c>
      <c r="O1207" s="324">
        <v>617500</v>
      </c>
      <c r="P1207" s="77">
        <f ca="1">SUMIF($W$12:BO1207,$P$11,W1207:BO1207)</f>
        <v>0</v>
      </c>
      <c r="Q1207" s="77">
        <f ca="1">SUMIF($W$12:BP1207,$P$11,X1207:BP1207)</f>
        <v>0</v>
      </c>
      <c r="R1207" s="77">
        <f ca="1">SUMIF($W$12:BQ1207,$P$11,Y1207:BQ1207)</f>
        <v>0</v>
      </c>
      <c r="S1207" s="78">
        <f t="shared" ca="1" si="323"/>
        <v>0</v>
      </c>
      <c r="T1207" s="77">
        <f t="shared" ca="1" si="324"/>
        <v>0</v>
      </c>
      <c r="U1207" s="77">
        <f t="shared" ca="1" si="325"/>
        <v>0</v>
      </c>
      <c r="V1207" s="79">
        <f t="shared" ca="1" si="326"/>
        <v>0</v>
      </c>
      <c r="W1207" s="80"/>
      <c r="X1207" s="81">
        <f t="shared" si="310"/>
        <v>0</v>
      </c>
      <c r="Y1207" s="82"/>
      <c r="Z1207" s="80"/>
      <c r="AA1207" s="81">
        <f t="shared" si="311"/>
        <v>0</v>
      </c>
      <c r="AB1207" s="82"/>
      <c r="AC1207" s="80"/>
      <c r="AD1207" s="81">
        <f t="shared" si="312"/>
        <v>0</v>
      </c>
      <c r="AE1207" s="82"/>
      <c r="AF1207" s="80"/>
      <c r="AG1207" s="81">
        <f t="shared" si="313"/>
        <v>0</v>
      </c>
      <c r="AH1207" s="82"/>
      <c r="AI1207" s="80"/>
      <c r="AJ1207" s="81">
        <f t="shared" si="314"/>
        <v>0</v>
      </c>
      <c r="AK1207" s="82"/>
      <c r="AL1207" s="80"/>
      <c r="AM1207" s="81">
        <v>0</v>
      </c>
      <c r="AN1207" s="82"/>
      <c r="AO1207" s="80"/>
      <c r="AP1207" s="81">
        <v>0</v>
      </c>
      <c r="AQ1207" s="82"/>
      <c r="AR1207" s="80"/>
      <c r="AS1207" s="81">
        <f t="shared" si="315"/>
        <v>0</v>
      </c>
      <c r="AT1207" s="82"/>
      <c r="AU1207" s="80"/>
      <c r="AV1207" s="81">
        <f t="shared" si="316"/>
        <v>0</v>
      </c>
      <c r="AW1207" s="82"/>
      <c r="AX1207" s="80"/>
      <c r="AY1207" s="81">
        <f t="shared" si="317"/>
        <v>0</v>
      </c>
      <c r="AZ1207" s="82"/>
      <c r="BA1207" s="80"/>
      <c r="BB1207" s="81">
        <f t="shared" si="318"/>
        <v>0</v>
      </c>
      <c r="BC1207" s="82"/>
      <c r="BD1207" s="80"/>
      <c r="BE1207" s="81">
        <f t="shared" si="319"/>
        <v>0</v>
      </c>
      <c r="BF1207" s="82"/>
      <c r="BG1207" s="80"/>
      <c r="BH1207" s="81">
        <f t="shared" si="320"/>
        <v>0</v>
      </c>
      <c r="BI1207" s="82"/>
      <c r="BJ1207" s="80"/>
      <c r="BK1207" s="81">
        <f t="shared" si="321"/>
        <v>0</v>
      </c>
      <c r="BL1207" s="82"/>
      <c r="BM1207" s="80"/>
      <c r="BN1207" s="81">
        <f t="shared" si="322"/>
        <v>0</v>
      </c>
      <c r="BO1207" s="82"/>
    </row>
    <row r="1208" spans="1:67" ht="23.25" hidden="1" customHeight="1" thickBot="1">
      <c r="A1208" s="71">
        <v>86240</v>
      </c>
      <c r="B1208" s="322" t="s">
        <v>2241</v>
      </c>
      <c r="C1208" s="221" t="str">
        <f ca="1">IF(V1208&gt;0,IF($C$12=B1208,COUNT($C$12:C1207,1),""),"")</f>
        <v/>
      </c>
      <c r="D1208" s="221" t="str">
        <f ca="1">IF(V1208&gt;0,IF($D$12=B1208,COUNT($D$12:D1207,1),""),"")</f>
        <v/>
      </c>
      <c r="E1208" s="221" t="str">
        <f ca="1">IF(V1208&gt;0,IF($E$12=B1208,COUNT($E$12:E1207,1),""),"")</f>
        <v/>
      </c>
      <c r="F1208" s="221" t="str">
        <f ca="1">IF(V1208&gt;0,IF($F$12=B1208,COUNT($F$12:F1207,1),""),"")</f>
        <v/>
      </c>
      <c r="G1208" s="120"/>
      <c r="H1208" s="115">
        <v>260315</v>
      </c>
      <c r="I1208" s="116" t="s">
        <v>1083</v>
      </c>
      <c r="J1208" s="116" t="s">
        <v>153</v>
      </c>
      <c r="K1208" s="324">
        <v>7800000</v>
      </c>
      <c r="L1208" s="121">
        <v>421612</v>
      </c>
      <c r="M1208" s="117" t="s">
        <v>1282</v>
      </c>
      <c r="N1208" s="117" t="s">
        <v>153</v>
      </c>
      <c r="O1208" s="324">
        <v>617500</v>
      </c>
      <c r="P1208" s="77">
        <f ca="1">SUMIF($W$12:BO1208,$P$11,W1208:BO1208)</f>
        <v>0</v>
      </c>
      <c r="Q1208" s="77">
        <f ca="1">SUMIF($W$12:BP1208,$P$11,X1208:BP1208)</f>
        <v>0</v>
      </c>
      <c r="R1208" s="77">
        <f ca="1">SUMIF($W$12:BQ1208,$P$11,Y1208:BQ1208)</f>
        <v>0</v>
      </c>
      <c r="S1208" s="78">
        <f t="shared" ca="1" si="323"/>
        <v>0</v>
      </c>
      <c r="T1208" s="77">
        <f t="shared" ca="1" si="324"/>
        <v>0</v>
      </c>
      <c r="U1208" s="77">
        <f t="shared" ca="1" si="325"/>
        <v>0</v>
      </c>
      <c r="V1208" s="79">
        <f t="shared" ca="1" si="326"/>
        <v>0</v>
      </c>
      <c r="W1208" s="80"/>
      <c r="X1208" s="81">
        <f t="shared" si="310"/>
        <v>0</v>
      </c>
      <c r="Y1208" s="82"/>
      <c r="Z1208" s="80"/>
      <c r="AA1208" s="81">
        <f t="shared" si="311"/>
        <v>0</v>
      </c>
      <c r="AB1208" s="82"/>
      <c r="AC1208" s="80"/>
      <c r="AD1208" s="81">
        <f t="shared" si="312"/>
        <v>0</v>
      </c>
      <c r="AE1208" s="82"/>
      <c r="AF1208" s="80"/>
      <c r="AG1208" s="81">
        <f t="shared" si="313"/>
        <v>0</v>
      </c>
      <c r="AH1208" s="82"/>
      <c r="AI1208" s="80"/>
      <c r="AJ1208" s="81">
        <f t="shared" si="314"/>
        <v>0</v>
      </c>
      <c r="AK1208" s="82"/>
      <c r="AL1208" s="80"/>
      <c r="AM1208" s="81">
        <v>0</v>
      </c>
      <c r="AN1208" s="82"/>
      <c r="AO1208" s="80"/>
      <c r="AP1208" s="81">
        <v>0</v>
      </c>
      <c r="AQ1208" s="82"/>
      <c r="AR1208" s="80"/>
      <c r="AS1208" s="81">
        <f t="shared" si="315"/>
        <v>0</v>
      </c>
      <c r="AT1208" s="82"/>
      <c r="AU1208" s="80"/>
      <c r="AV1208" s="81">
        <f t="shared" si="316"/>
        <v>0</v>
      </c>
      <c r="AW1208" s="82"/>
      <c r="AX1208" s="80"/>
      <c r="AY1208" s="81">
        <f t="shared" si="317"/>
        <v>0</v>
      </c>
      <c r="AZ1208" s="82"/>
      <c r="BA1208" s="80"/>
      <c r="BB1208" s="81">
        <f t="shared" si="318"/>
        <v>0</v>
      </c>
      <c r="BC1208" s="82"/>
      <c r="BD1208" s="80"/>
      <c r="BE1208" s="81">
        <f t="shared" si="319"/>
        <v>0</v>
      </c>
      <c r="BF1208" s="82"/>
      <c r="BG1208" s="80"/>
      <c r="BH1208" s="81">
        <f t="shared" si="320"/>
        <v>0</v>
      </c>
      <c r="BI1208" s="82"/>
      <c r="BJ1208" s="80"/>
      <c r="BK1208" s="81">
        <f t="shared" si="321"/>
        <v>0</v>
      </c>
      <c r="BL1208" s="82"/>
      <c r="BM1208" s="80"/>
      <c r="BN1208" s="81">
        <f t="shared" si="322"/>
        <v>0</v>
      </c>
      <c r="BO1208" s="82"/>
    </row>
    <row r="1209" spans="1:67" ht="23.25" hidden="1" customHeight="1" thickBot="1">
      <c r="A1209" s="71">
        <v>86243</v>
      </c>
      <c r="B1209" s="71" t="s">
        <v>2242</v>
      </c>
      <c r="C1209" s="221" t="str">
        <f ca="1">IF(V1209&gt;0,IF($C$12=B1209,COUNT($C$12:C1208,1),""),"")</f>
        <v/>
      </c>
      <c r="D1209" s="221" t="str">
        <f ca="1">IF(V1209&gt;0,IF($D$12=B1209,COUNT($D$12:D1208,1),""),"")</f>
        <v/>
      </c>
      <c r="E1209" s="221" t="str">
        <f ca="1">IF(V1209&gt;0,IF($E$12=B1209,COUNT($E$12:E1208,1),""),"")</f>
        <v/>
      </c>
      <c r="F1209" s="221" t="str">
        <f ca="1">IF(V1209&gt;0,IF($F$12=B1209,COUNT($F$12:F1208,1),""),"")</f>
        <v/>
      </c>
      <c r="G1209" s="120">
        <v>269014000</v>
      </c>
      <c r="H1209" s="115">
        <v>260318</v>
      </c>
      <c r="I1209" s="116" t="s">
        <v>1084</v>
      </c>
      <c r="J1209" s="116" t="s">
        <v>153</v>
      </c>
      <c r="K1209" s="324">
        <v>328000</v>
      </c>
      <c r="L1209" s="121">
        <v>421613</v>
      </c>
      <c r="M1209" s="117" t="s">
        <v>1283</v>
      </c>
      <c r="N1209" s="117" t="s">
        <v>153</v>
      </c>
      <c r="O1209" s="324">
        <v>253000</v>
      </c>
      <c r="P1209" s="77">
        <f ca="1">SUMIF($W$12:BO1209,$P$11,W1209:BO1209)</f>
        <v>0</v>
      </c>
      <c r="Q1209" s="77">
        <f ca="1">SUMIF($W$12:BP1209,$P$11,X1209:BP1209)</f>
        <v>0</v>
      </c>
      <c r="R1209" s="77">
        <f ca="1">SUMIF($W$12:BQ1209,$P$11,Y1209:BQ1209)</f>
        <v>0</v>
      </c>
      <c r="S1209" s="78">
        <f t="shared" ca="1" si="323"/>
        <v>0</v>
      </c>
      <c r="T1209" s="77">
        <f t="shared" ca="1" si="324"/>
        <v>0</v>
      </c>
      <c r="U1209" s="77">
        <f t="shared" ca="1" si="325"/>
        <v>0</v>
      </c>
      <c r="V1209" s="79">
        <f t="shared" ca="1" si="326"/>
        <v>0</v>
      </c>
      <c r="W1209" s="80"/>
      <c r="X1209" s="81">
        <f t="shared" si="310"/>
        <v>0</v>
      </c>
      <c r="Y1209" s="82"/>
      <c r="Z1209" s="80"/>
      <c r="AA1209" s="81">
        <f t="shared" si="311"/>
        <v>0</v>
      </c>
      <c r="AB1209" s="82"/>
      <c r="AC1209" s="80"/>
      <c r="AD1209" s="81">
        <f t="shared" si="312"/>
        <v>0</v>
      </c>
      <c r="AE1209" s="82"/>
      <c r="AF1209" s="80"/>
      <c r="AG1209" s="81">
        <f t="shared" si="313"/>
        <v>0</v>
      </c>
      <c r="AH1209" s="82"/>
      <c r="AI1209" s="80"/>
      <c r="AJ1209" s="81">
        <f t="shared" si="314"/>
        <v>0</v>
      </c>
      <c r="AK1209" s="82"/>
      <c r="AL1209" s="80"/>
      <c r="AM1209" s="81">
        <v>0</v>
      </c>
      <c r="AN1209" s="82"/>
      <c r="AO1209" s="80"/>
      <c r="AP1209" s="81">
        <v>0</v>
      </c>
      <c r="AQ1209" s="82"/>
      <c r="AR1209" s="80"/>
      <c r="AS1209" s="81">
        <f t="shared" si="315"/>
        <v>0</v>
      </c>
      <c r="AT1209" s="82"/>
      <c r="AU1209" s="80"/>
      <c r="AV1209" s="81">
        <f t="shared" si="316"/>
        <v>0</v>
      </c>
      <c r="AW1209" s="82"/>
      <c r="AX1209" s="80"/>
      <c r="AY1209" s="81">
        <f t="shared" si="317"/>
        <v>0</v>
      </c>
      <c r="AZ1209" s="82"/>
      <c r="BA1209" s="80"/>
      <c r="BB1209" s="81">
        <f t="shared" si="318"/>
        <v>0</v>
      </c>
      <c r="BC1209" s="82"/>
      <c r="BD1209" s="80"/>
      <c r="BE1209" s="81">
        <f t="shared" si="319"/>
        <v>0</v>
      </c>
      <c r="BF1209" s="82"/>
      <c r="BG1209" s="80"/>
      <c r="BH1209" s="81">
        <f t="shared" si="320"/>
        <v>0</v>
      </c>
      <c r="BI1209" s="82"/>
      <c r="BJ1209" s="80"/>
      <c r="BK1209" s="81">
        <f t="shared" si="321"/>
        <v>0</v>
      </c>
      <c r="BL1209" s="82"/>
      <c r="BM1209" s="80"/>
      <c r="BN1209" s="81">
        <f t="shared" si="322"/>
        <v>0</v>
      </c>
      <c r="BO1209" s="82"/>
    </row>
    <row r="1210" spans="1:67" ht="23.25" hidden="1" customHeight="1" thickBot="1">
      <c r="A1210" s="71">
        <v>86244</v>
      </c>
      <c r="B1210" s="71" t="s">
        <v>2242</v>
      </c>
      <c r="C1210" s="221" t="str">
        <f ca="1">IF(V1210&gt;0,IF($C$12=B1210,COUNT($C$12:C1209,1),""),"")</f>
        <v/>
      </c>
      <c r="D1210" s="221" t="str">
        <f ca="1">IF(V1210&gt;0,IF($D$12=B1210,COUNT($D$12:D1209,1),""),"")</f>
        <v/>
      </c>
      <c r="E1210" s="221" t="str">
        <f ca="1">IF(V1210&gt;0,IF($E$12=B1210,COUNT($E$12:E1209,1),""),"")</f>
        <v/>
      </c>
      <c r="F1210" s="221" t="str">
        <f ca="1">IF(V1210&gt;0,IF($F$12=B1210,COUNT($F$12:F1209,1),""),"")</f>
        <v/>
      </c>
      <c r="G1210" s="120">
        <v>269014010</v>
      </c>
      <c r="H1210" s="115">
        <v>260319</v>
      </c>
      <c r="I1210" s="116" t="s">
        <v>1085</v>
      </c>
      <c r="J1210" s="116" t="s">
        <v>153</v>
      </c>
      <c r="K1210" s="324">
        <v>328000</v>
      </c>
      <c r="L1210" s="121">
        <v>421613</v>
      </c>
      <c r="M1210" s="117" t="s">
        <v>1283</v>
      </c>
      <c r="N1210" s="117" t="s">
        <v>153</v>
      </c>
      <c r="O1210" s="324">
        <v>253000</v>
      </c>
      <c r="P1210" s="77">
        <f ca="1">SUMIF($W$12:BO1210,$P$11,W1210:BO1210)</f>
        <v>0</v>
      </c>
      <c r="Q1210" s="77">
        <f ca="1">SUMIF($W$12:BP1210,$P$11,X1210:BP1210)</f>
        <v>0</v>
      </c>
      <c r="R1210" s="77">
        <f ca="1">SUMIF($W$12:BQ1210,$P$11,Y1210:BQ1210)</f>
        <v>0</v>
      </c>
      <c r="S1210" s="78">
        <f t="shared" ca="1" si="323"/>
        <v>0</v>
      </c>
      <c r="T1210" s="77">
        <f t="shared" ca="1" si="324"/>
        <v>0</v>
      </c>
      <c r="U1210" s="77">
        <f t="shared" ca="1" si="325"/>
        <v>0</v>
      </c>
      <c r="V1210" s="79">
        <f t="shared" ca="1" si="326"/>
        <v>0</v>
      </c>
      <c r="W1210" s="80"/>
      <c r="X1210" s="81">
        <f t="shared" si="310"/>
        <v>0</v>
      </c>
      <c r="Y1210" s="82"/>
      <c r="Z1210" s="80"/>
      <c r="AA1210" s="81">
        <f t="shared" si="311"/>
        <v>0</v>
      </c>
      <c r="AB1210" s="82"/>
      <c r="AC1210" s="80"/>
      <c r="AD1210" s="81">
        <f t="shared" si="312"/>
        <v>0</v>
      </c>
      <c r="AE1210" s="82"/>
      <c r="AF1210" s="80"/>
      <c r="AG1210" s="81">
        <f t="shared" si="313"/>
        <v>0</v>
      </c>
      <c r="AH1210" s="82"/>
      <c r="AI1210" s="80"/>
      <c r="AJ1210" s="81">
        <f t="shared" si="314"/>
        <v>0</v>
      </c>
      <c r="AK1210" s="82"/>
      <c r="AL1210" s="80"/>
      <c r="AM1210" s="81">
        <v>0</v>
      </c>
      <c r="AN1210" s="82"/>
      <c r="AO1210" s="80"/>
      <c r="AP1210" s="81">
        <v>0</v>
      </c>
      <c r="AQ1210" s="82"/>
      <c r="AR1210" s="80"/>
      <c r="AS1210" s="81">
        <f t="shared" si="315"/>
        <v>0</v>
      </c>
      <c r="AT1210" s="82"/>
      <c r="AU1210" s="80"/>
      <c r="AV1210" s="81">
        <f t="shared" si="316"/>
        <v>0</v>
      </c>
      <c r="AW1210" s="82"/>
      <c r="AX1210" s="80"/>
      <c r="AY1210" s="81">
        <f t="shared" si="317"/>
        <v>0</v>
      </c>
      <c r="AZ1210" s="82"/>
      <c r="BA1210" s="80"/>
      <c r="BB1210" s="81">
        <f t="shared" si="318"/>
        <v>0</v>
      </c>
      <c r="BC1210" s="82"/>
      <c r="BD1210" s="80"/>
      <c r="BE1210" s="81">
        <f t="shared" si="319"/>
        <v>0</v>
      </c>
      <c r="BF1210" s="82"/>
      <c r="BG1210" s="80"/>
      <c r="BH1210" s="81">
        <f t="shared" si="320"/>
        <v>0</v>
      </c>
      <c r="BI1210" s="82"/>
      <c r="BJ1210" s="80"/>
      <c r="BK1210" s="81">
        <f t="shared" si="321"/>
        <v>0</v>
      </c>
      <c r="BL1210" s="82"/>
      <c r="BM1210" s="80"/>
      <c r="BN1210" s="81">
        <f t="shared" si="322"/>
        <v>0</v>
      </c>
      <c r="BO1210" s="82"/>
    </row>
    <row r="1211" spans="1:67" ht="23.25" hidden="1" customHeight="1" thickBot="1">
      <c r="A1211" s="71">
        <v>86245</v>
      </c>
      <c r="B1211" s="71" t="s">
        <v>2242</v>
      </c>
      <c r="C1211" s="221" t="str">
        <f ca="1">IF(V1211&gt;0,IF($C$12=B1211,COUNT($C$12:C1210,1),""),"")</f>
        <v/>
      </c>
      <c r="D1211" s="221" t="str">
        <f ca="1">IF(V1211&gt;0,IF($D$12=B1211,COUNT($D$12:D1210,1),""),"")</f>
        <v/>
      </c>
      <c r="E1211" s="221" t="str">
        <f ca="1">IF(V1211&gt;0,IF($E$12=B1211,COUNT($E$12:E1210,1),""),"")</f>
        <v/>
      </c>
      <c r="F1211" s="221" t="str">
        <f ca="1">IF(V1211&gt;0,IF($F$12=B1211,COUNT($F$12:F1210,1),""),"")</f>
        <v/>
      </c>
      <c r="G1211" s="120">
        <v>269014020</v>
      </c>
      <c r="H1211" s="115">
        <v>260320</v>
      </c>
      <c r="I1211" s="116" t="s">
        <v>1086</v>
      </c>
      <c r="J1211" s="116" t="s">
        <v>153</v>
      </c>
      <c r="K1211" s="324">
        <v>328000</v>
      </c>
      <c r="L1211" s="121">
        <v>421613</v>
      </c>
      <c r="M1211" s="117" t="s">
        <v>1283</v>
      </c>
      <c r="N1211" s="117" t="s">
        <v>153</v>
      </c>
      <c r="O1211" s="324">
        <v>253000</v>
      </c>
      <c r="P1211" s="77">
        <f ca="1">SUMIF($W$12:BO1211,$P$11,W1211:BO1211)</f>
        <v>0</v>
      </c>
      <c r="Q1211" s="77">
        <f ca="1">SUMIF($W$12:BP1211,$P$11,X1211:BP1211)</f>
        <v>0</v>
      </c>
      <c r="R1211" s="77">
        <f ca="1">SUMIF($W$12:BQ1211,$P$11,Y1211:BQ1211)</f>
        <v>0</v>
      </c>
      <c r="S1211" s="78">
        <f t="shared" ca="1" si="323"/>
        <v>0</v>
      </c>
      <c r="T1211" s="77">
        <f t="shared" ca="1" si="324"/>
        <v>0</v>
      </c>
      <c r="U1211" s="77">
        <f t="shared" ca="1" si="325"/>
        <v>0</v>
      </c>
      <c r="V1211" s="79">
        <f t="shared" ca="1" si="326"/>
        <v>0</v>
      </c>
      <c r="W1211" s="80"/>
      <c r="X1211" s="81">
        <f t="shared" si="310"/>
        <v>0</v>
      </c>
      <c r="Y1211" s="82"/>
      <c r="Z1211" s="80"/>
      <c r="AA1211" s="81">
        <f t="shared" si="311"/>
        <v>0</v>
      </c>
      <c r="AB1211" s="82"/>
      <c r="AC1211" s="80"/>
      <c r="AD1211" s="81">
        <f t="shared" si="312"/>
        <v>0</v>
      </c>
      <c r="AE1211" s="82"/>
      <c r="AF1211" s="80"/>
      <c r="AG1211" s="81">
        <f t="shared" si="313"/>
        <v>0</v>
      </c>
      <c r="AH1211" s="82"/>
      <c r="AI1211" s="80"/>
      <c r="AJ1211" s="81">
        <f t="shared" si="314"/>
        <v>0</v>
      </c>
      <c r="AK1211" s="82"/>
      <c r="AL1211" s="80"/>
      <c r="AM1211" s="81">
        <v>0</v>
      </c>
      <c r="AN1211" s="82"/>
      <c r="AO1211" s="80"/>
      <c r="AP1211" s="81">
        <v>0</v>
      </c>
      <c r="AQ1211" s="82"/>
      <c r="AR1211" s="80"/>
      <c r="AS1211" s="81">
        <f t="shared" si="315"/>
        <v>0</v>
      </c>
      <c r="AT1211" s="82"/>
      <c r="AU1211" s="80"/>
      <c r="AV1211" s="81">
        <f t="shared" si="316"/>
        <v>0</v>
      </c>
      <c r="AW1211" s="82"/>
      <c r="AX1211" s="80"/>
      <c r="AY1211" s="81">
        <f t="shared" si="317"/>
        <v>0</v>
      </c>
      <c r="AZ1211" s="82"/>
      <c r="BA1211" s="80"/>
      <c r="BB1211" s="81">
        <f t="shared" si="318"/>
        <v>0</v>
      </c>
      <c r="BC1211" s="82"/>
      <c r="BD1211" s="80"/>
      <c r="BE1211" s="81">
        <f t="shared" si="319"/>
        <v>0</v>
      </c>
      <c r="BF1211" s="82"/>
      <c r="BG1211" s="80"/>
      <c r="BH1211" s="81">
        <f t="shared" si="320"/>
        <v>0</v>
      </c>
      <c r="BI1211" s="82"/>
      <c r="BJ1211" s="80"/>
      <c r="BK1211" s="81">
        <f t="shared" si="321"/>
        <v>0</v>
      </c>
      <c r="BL1211" s="82"/>
      <c r="BM1211" s="80"/>
      <c r="BN1211" s="81">
        <f t="shared" si="322"/>
        <v>0</v>
      </c>
      <c r="BO1211" s="82"/>
    </row>
    <row r="1212" spans="1:67" ht="23.25" hidden="1" customHeight="1" thickBot="1">
      <c r="A1212" s="71">
        <v>86246</v>
      </c>
      <c r="B1212" s="71" t="s">
        <v>2242</v>
      </c>
      <c r="C1212" s="221" t="str">
        <f ca="1">IF(V1212&gt;0,IF($C$12=B1212,COUNT($C$12:C1211,1),""),"")</f>
        <v/>
      </c>
      <c r="D1212" s="221" t="str">
        <f ca="1">IF(V1212&gt;0,IF($D$12=B1212,COUNT($D$12:D1211,1),""),"")</f>
        <v/>
      </c>
      <c r="E1212" s="221" t="str">
        <f ca="1">IF(V1212&gt;0,IF($E$12=B1212,COUNT($E$12:E1211,1),""),"")</f>
        <v/>
      </c>
      <c r="F1212" s="221" t="str">
        <f ca="1">IF(V1212&gt;0,IF($F$12=B1212,COUNT($F$12:F1211,1),""),"")</f>
        <v/>
      </c>
      <c r="G1212" s="120">
        <v>269014030</v>
      </c>
      <c r="H1212" s="115">
        <v>260321</v>
      </c>
      <c r="I1212" s="116" t="s">
        <v>1087</v>
      </c>
      <c r="J1212" s="116" t="s">
        <v>153</v>
      </c>
      <c r="K1212" s="324">
        <v>328000</v>
      </c>
      <c r="L1212" s="121">
        <v>421613</v>
      </c>
      <c r="M1212" s="117" t="s">
        <v>1283</v>
      </c>
      <c r="N1212" s="117" t="s">
        <v>153</v>
      </c>
      <c r="O1212" s="324">
        <v>253000</v>
      </c>
      <c r="P1212" s="77">
        <f ca="1">SUMIF($W$12:BO1212,$P$11,W1212:BO1212)</f>
        <v>0</v>
      </c>
      <c r="Q1212" s="77">
        <f ca="1">SUMIF($W$12:BP1212,$P$11,X1212:BP1212)</f>
        <v>0</v>
      </c>
      <c r="R1212" s="77">
        <f ca="1">SUMIF($W$12:BQ1212,$P$11,Y1212:BQ1212)</f>
        <v>0</v>
      </c>
      <c r="S1212" s="78">
        <f t="shared" ca="1" si="323"/>
        <v>0</v>
      </c>
      <c r="T1212" s="77">
        <f t="shared" ca="1" si="324"/>
        <v>0</v>
      </c>
      <c r="U1212" s="77">
        <f t="shared" ca="1" si="325"/>
        <v>0</v>
      </c>
      <c r="V1212" s="79">
        <f t="shared" ca="1" si="326"/>
        <v>0</v>
      </c>
      <c r="W1212" s="80"/>
      <c r="X1212" s="81">
        <f t="shared" si="310"/>
        <v>0</v>
      </c>
      <c r="Y1212" s="82"/>
      <c r="Z1212" s="80"/>
      <c r="AA1212" s="81">
        <f t="shared" si="311"/>
        <v>0</v>
      </c>
      <c r="AB1212" s="82"/>
      <c r="AC1212" s="80"/>
      <c r="AD1212" s="81">
        <f t="shared" si="312"/>
        <v>0</v>
      </c>
      <c r="AE1212" s="82"/>
      <c r="AF1212" s="80"/>
      <c r="AG1212" s="81">
        <f t="shared" si="313"/>
        <v>0</v>
      </c>
      <c r="AH1212" s="82"/>
      <c r="AI1212" s="80"/>
      <c r="AJ1212" s="81">
        <f t="shared" si="314"/>
        <v>0</v>
      </c>
      <c r="AK1212" s="82"/>
      <c r="AL1212" s="80"/>
      <c r="AM1212" s="81">
        <v>0</v>
      </c>
      <c r="AN1212" s="82"/>
      <c r="AO1212" s="80"/>
      <c r="AP1212" s="81">
        <v>0</v>
      </c>
      <c r="AQ1212" s="82"/>
      <c r="AR1212" s="80"/>
      <c r="AS1212" s="81">
        <f t="shared" si="315"/>
        <v>0</v>
      </c>
      <c r="AT1212" s="82"/>
      <c r="AU1212" s="80"/>
      <c r="AV1212" s="81">
        <f t="shared" si="316"/>
        <v>0</v>
      </c>
      <c r="AW1212" s="82"/>
      <c r="AX1212" s="80"/>
      <c r="AY1212" s="81">
        <f t="shared" si="317"/>
        <v>0</v>
      </c>
      <c r="AZ1212" s="82"/>
      <c r="BA1212" s="80"/>
      <c r="BB1212" s="81">
        <f t="shared" si="318"/>
        <v>0</v>
      </c>
      <c r="BC1212" s="82"/>
      <c r="BD1212" s="80"/>
      <c r="BE1212" s="81">
        <f t="shared" si="319"/>
        <v>0</v>
      </c>
      <c r="BF1212" s="82"/>
      <c r="BG1212" s="80"/>
      <c r="BH1212" s="81">
        <f t="shared" si="320"/>
        <v>0</v>
      </c>
      <c r="BI1212" s="82"/>
      <c r="BJ1212" s="80"/>
      <c r="BK1212" s="81">
        <f t="shared" si="321"/>
        <v>0</v>
      </c>
      <c r="BL1212" s="82"/>
      <c r="BM1212" s="80"/>
      <c r="BN1212" s="81">
        <f t="shared" si="322"/>
        <v>0</v>
      </c>
      <c r="BO1212" s="82"/>
    </row>
    <row r="1213" spans="1:67" ht="23.25" hidden="1" customHeight="1" thickBot="1">
      <c r="A1213" s="71">
        <v>86247</v>
      </c>
      <c r="B1213" s="71" t="s">
        <v>2242</v>
      </c>
      <c r="C1213" s="221" t="str">
        <f ca="1">IF(V1213&gt;0,IF($C$12=B1213,COUNT($C$12:C1212,1),""),"")</f>
        <v/>
      </c>
      <c r="D1213" s="221" t="str">
        <f ca="1">IF(V1213&gt;0,IF($D$12=B1213,COUNT($D$12:D1212,1),""),"")</f>
        <v/>
      </c>
      <c r="E1213" s="221" t="str">
        <f ca="1">IF(V1213&gt;0,IF($E$12=B1213,COUNT($E$12:E1212,1),""),"")</f>
        <v/>
      </c>
      <c r="F1213" s="221" t="str">
        <f ca="1">IF(V1213&gt;0,IF($F$12=B1213,COUNT($F$12:F1212,1),""),"")</f>
        <v/>
      </c>
      <c r="G1213" s="120">
        <v>269014040</v>
      </c>
      <c r="H1213" s="115">
        <v>260322</v>
      </c>
      <c r="I1213" s="116" t="s">
        <v>1088</v>
      </c>
      <c r="J1213" s="116" t="s">
        <v>153</v>
      </c>
      <c r="K1213" s="324">
        <v>328000</v>
      </c>
      <c r="L1213" s="121">
        <v>421613</v>
      </c>
      <c r="M1213" s="117" t="s">
        <v>1283</v>
      </c>
      <c r="N1213" s="117" t="s">
        <v>153</v>
      </c>
      <c r="O1213" s="324">
        <v>253000</v>
      </c>
      <c r="P1213" s="77">
        <f ca="1">SUMIF($W$12:BO1213,$P$11,W1213:BO1213)</f>
        <v>0</v>
      </c>
      <c r="Q1213" s="77">
        <f ca="1">SUMIF($W$12:BP1213,$P$11,X1213:BP1213)</f>
        <v>0</v>
      </c>
      <c r="R1213" s="77">
        <f ca="1">SUMIF($W$12:BQ1213,$P$11,Y1213:BQ1213)</f>
        <v>0</v>
      </c>
      <c r="S1213" s="78">
        <f t="shared" ca="1" si="323"/>
        <v>0</v>
      </c>
      <c r="T1213" s="77">
        <f t="shared" ca="1" si="324"/>
        <v>0</v>
      </c>
      <c r="U1213" s="77">
        <f t="shared" ca="1" si="325"/>
        <v>0</v>
      </c>
      <c r="V1213" s="79">
        <f t="shared" ca="1" si="326"/>
        <v>0</v>
      </c>
      <c r="W1213" s="80"/>
      <c r="X1213" s="81">
        <f t="shared" si="310"/>
        <v>0</v>
      </c>
      <c r="Y1213" s="82"/>
      <c r="Z1213" s="80"/>
      <c r="AA1213" s="81">
        <f t="shared" si="311"/>
        <v>0</v>
      </c>
      <c r="AB1213" s="82"/>
      <c r="AC1213" s="80"/>
      <c r="AD1213" s="81">
        <f t="shared" si="312"/>
        <v>0</v>
      </c>
      <c r="AE1213" s="82"/>
      <c r="AF1213" s="80"/>
      <c r="AG1213" s="81">
        <f t="shared" si="313"/>
        <v>0</v>
      </c>
      <c r="AH1213" s="82"/>
      <c r="AI1213" s="80"/>
      <c r="AJ1213" s="81">
        <f t="shared" si="314"/>
        <v>0</v>
      </c>
      <c r="AK1213" s="82"/>
      <c r="AL1213" s="80"/>
      <c r="AM1213" s="81">
        <v>0</v>
      </c>
      <c r="AN1213" s="82"/>
      <c r="AO1213" s="80"/>
      <c r="AP1213" s="81">
        <v>0</v>
      </c>
      <c r="AQ1213" s="82"/>
      <c r="AR1213" s="80"/>
      <c r="AS1213" s="81">
        <f t="shared" si="315"/>
        <v>0</v>
      </c>
      <c r="AT1213" s="82"/>
      <c r="AU1213" s="80"/>
      <c r="AV1213" s="81">
        <f t="shared" si="316"/>
        <v>0</v>
      </c>
      <c r="AW1213" s="82"/>
      <c r="AX1213" s="80"/>
      <c r="AY1213" s="81">
        <f t="shared" si="317"/>
        <v>0</v>
      </c>
      <c r="AZ1213" s="82"/>
      <c r="BA1213" s="80"/>
      <c r="BB1213" s="81">
        <f t="shared" si="318"/>
        <v>0</v>
      </c>
      <c r="BC1213" s="82"/>
      <c r="BD1213" s="80"/>
      <c r="BE1213" s="81">
        <f t="shared" si="319"/>
        <v>0</v>
      </c>
      <c r="BF1213" s="82"/>
      <c r="BG1213" s="80"/>
      <c r="BH1213" s="81">
        <f t="shared" si="320"/>
        <v>0</v>
      </c>
      <c r="BI1213" s="82"/>
      <c r="BJ1213" s="80"/>
      <c r="BK1213" s="81">
        <f t="shared" si="321"/>
        <v>0</v>
      </c>
      <c r="BL1213" s="82"/>
      <c r="BM1213" s="80"/>
      <c r="BN1213" s="81">
        <f t="shared" si="322"/>
        <v>0</v>
      </c>
      <c r="BO1213" s="82"/>
    </row>
    <row r="1214" spans="1:67" ht="23.25" hidden="1" customHeight="1" thickBot="1">
      <c r="A1214" s="71">
        <v>86248</v>
      </c>
      <c r="B1214" s="71" t="s">
        <v>2242</v>
      </c>
      <c r="C1214" s="221" t="str">
        <f ca="1">IF(V1214&gt;0,IF($C$12=B1214,COUNT($C$12:C1213,1),""),"")</f>
        <v/>
      </c>
      <c r="D1214" s="221" t="str">
        <f ca="1">IF(V1214&gt;0,IF($D$12=B1214,COUNT($D$12:D1213,1),""),"")</f>
        <v/>
      </c>
      <c r="E1214" s="221" t="str">
        <f ca="1">IF(V1214&gt;0,IF($E$12=B1214,COUNT($E$12:E1213,1),""),"")</f>
        <v/>
      </c>
      <c r="F1214" s="221" t="str">
        <f ca="1">IF(V1214&gt;0,IF($F$12=B1214,COUNT($F$12:F1213,1),""),"")</f>
        <v/>
      </c>
      <c r="G1214" s="120">
        <v>269014050</v>
      </c>
      <c r="H1214" s="115">
        <v>260323</v>
      </c>
      <c r="I1214" s="116" t="s">
        <v>1089</v>
      </c>
      <c r="J1214" s="116" t="s">
        <v>153</v>
      </c>
      <c r="K1214" s="324">
        <v>328000</v>
      </c>
      <c r="L1214" s="121">
        <v>421613</v>
      </c>
      <c r="M1214" s="117" t="s">
        <v>1283</v>
      </c>
      <c r="N1214" s="117" t="s">
        <v>153</v>
      </c>
      <c r="O1214" s="324">
        <v>253000</v>
      </c>
      <c r="P1214" s="77">
        <f ca="1">SUMIF($W$12:BO1214,$P$11,W1214:BO1214)</f>
        <v>0</v>
      </c>
      <c r="Q1214" s="77">
        <f ca="1">SUMIF($W$12:BP1214,$P$11,X1214:BP1214)</f>
        <v>0</v>
      </c>
      <c r="R1214" s="77">
        <f ca="1">SUMIF($W$12:BQ1214,$P$11,Y1214:BQ1214)</f>
        <v>0</v>
      </c>
      <c r="S1214" s="78">
        <f t="shared" ca="1" si="323"/>
        <v>0</v>
      </c>
      <c r="T1214" s="77">
        <f t="shared" ca="1" si="324"/>
        <v>0</v>
      </c>
      <c r="U1214" s="77">
        <f t="shared" ca="1" si="325"/>
        <v>0</v>
      </c>
      <c r="V1214" s="79">
        <f t="shared" ca="1" si="326"/>
        <v>0</v>
      </c>
      <c r="W1214" s="80"/>
      <c r="X1214" s="81">
        <f t="shared" si="310"/>
        <v>0</v>
      </c>
      <c r="Y1214" s="82"/>
      <c r="Z1214" s="80"/>
      <c r="AA1214" s="81">
        <f t="shared" si="311"/>
        <v>0</v>
      </c>
      <c r="AB1214" s="82"/>
      <c r="AC1214" s="80"/>
      <c r="AD1214" s="81">
        <f t="shared" si="312"/>
        <v>0</v>
      </c>
      <c r="AE1214" s="82"/>
      <c r="AF1214" s="80"/>
      <c r="AG1214" s="81">
        <f t="shared" si="313"/>
        <v>0</v>
      </c>
      <c r="AH1214" s="82"/>
      <c r="AI1214" s="80"/>
      <c r="AJ1214" s="81">
        <f t="shared" si="314"/>
        <v>0</v>
      </c>
      <c r="AK1214" s="82"/>
      <c r="AL1214" s="80"/>
      <c r="AM1214" s="81">
        <v>0</v>
      </c>
      <c r="AN1214" s="82"/>
      <c r="AO1214" s="80"/>
      <c r="AP1214" s="81">
        <v>0</v>
      </c>
      <c r="AQ1214" s="82"/>
      <c r="AR1214" s="80"/>
      <c r="AS1214" s="81">
        <f t="shared" si="315"/>
        <v>0</v>
      </c>
      <c r="AT1214" s="82"/>
      <c r="AU1214" s="80"/>
      <c r="AV1214" s="81">
        <f t="shared" si="316"/>
        <v>0</v>
      </c>
      <c r="AW1214" s="82"/>
      <c r="AX1214" s="80"/>
      <c r="AY1214" s="81">
        <f t="shared" si="317"/>
        <v>0</v>
      </c>
      <c r="AZ1214" s="82"/>
      <c r="BA1214" s="80"/>
      <c r="BB1214" s="81">
        <f t="shared" si="318"/>
        <v>0</v>
      </c>
      <c r="BC1214" s="82"/>
      <c r="BD1214" s="80"/>
      <c r="BE1214" s="81">
        <f t="shared" si="319"/>
        <v>0</v>
      </c>
      <c r="BF1214" s="82"/>
      <c r="BG1214" s="80"/>
      <c r="BH1214" s="81">
        <f t="shared" si="320"/>
        <v>0</v>
      </c>
      <c r="BI1214" s="82"/>
      <c r="BJ1214" s="80"/>
      <c r="BK1214" s="81">
        <f t="shared" si="321"/>
        <v>0</v>
      </c>
      <c r="BL1214" s="82"/>
      <c r="BM1214" s="80"/>
      <c r="BN1214" s="81">
        <f t="shared" si="322"/>
        <v>0</v>
      </c>
      <c r="BO1214" s="82"/>
    </row>
    <row r="1215" spans="1:67" ht="23.25" hidden="1" customHeight="1" thickBot="1">
      <c r="A1215" s="71">
        <v>86249</v>
      </c>
      <c r="B1215" s="322" t="s">
        <v>2241</v>
      </c>
      <c r="C1215" s="221" t="str">
        <f ca="1">IF(V1215&gt;0,IF($C$12=B1215,COUNT($C$12:C1214,1),""),"")</f>
        <v/>
      </c>
      <c r="D1215" s="221" t="str">
        <f ca="1">IF(V1215&gt;0,IF($D$12=B1215,COUNT($D$12:D1214,1),""),"")</f>
        <v/>
      </c>
      <c r="E1215" s="221" t="str">
        <f ca="1">IF(V1215&gt;0,IF($E$12=B1215,COUNT($E$12:E1214,1),""),"")</f>
        <v/>
      </c>
      <c r="F1215" s="221" t="str">
        <f ca="1">IF(V1215&gt;0,IF($F$12=B1215,COUNT($F$12:F1214,1),""),"")</f>
        <v/>
      </c>
      <c r="G1215" s="120"/>
      <c r="H1215" s="115">
        <v>260401</v>
      </c>
      <c r="I1215" s="116" t="s">
        <v>1090</v>
      </c>
      <c r="J1215" s="116" t="s">
        <v>153</v>
      </c>
      <c r="K1215" s="324">
        <v>5770000</v>
      </c>
      <c r="L1215" s="121">
        <v>421612</v>
      </c>
      <c r="M1215" s="117" t="s">
        <v>1282</v>
      </c>
      <c r="N1215" s="117" t="s">
        <v>153</v>
      </c>
      <c r="O1215" s="324">
        <v>617500</v>
      </c>
      <c r="P1215" s="77">
        <f ca="1">SUMIF($W$12:BO1215,$P$11,W1215:BO1215)</f>
        <v>0</v>
      </c>
      <c r="Q1215" s="77">
        <f ca="1">SUMIF($W$12:BP1215,$P$11,X1215:BP1215)</f>
        <v>0</v>
      </c>
      <c r="R1215" s="77">
        <f ca="1">SUMIF($W$12:BQ1215,$P$11,Y1215:BQ1215)</f>
        <v>0</v>
      </c>
      <c r="S1215" s="78">
        <f t="shared" ca="1" si="323"/>
        <v>0</v>
      </c>
      <c r="T1215" s="77">
        <f t="shared" ca="1" si="324"/>
        <v>0</v>
      </c>
      <c r="U1215" s="77">
        <f t="shared" ca="1" si="325"/>
        <v>0</v>
      </c>
      <c r="V1215" s="79">
        <f t="shared" ca="1" si="326"/>
        <v>0</v>
      </c>
      <c r="W1215" s="80"/>
      <c r="X1215" s="81">
        <f t="shared" si="310"/>
        <v>0</v>
      </c>
      <c r="Y1215" s="82"/>
      <c r="Z1215" s="80"/>
      <c r="AA1215" s="81">
        <f t="shared" si="311"/>
        <v>0</v>
      </c>
      <c r="AB1215" s="82"/>
      <c r="AC1215" s="80"/>
      <c r="AD1215" s="81">
        <f t="shared" si="312"/>
        <v>0</v>
      </c>
      <c r="AE1215" s="82"/>
      <c r="AF1215" s="80"/>
      <c r="AG1215" s="81">
        <f t="shared" si="313"/>
        <v>0</v>
      </c>
      <c r="AH1215" s="82"/>
      <c r="AI1215" s="80"/>
      <c r="AJ1215" s="81">
        <f t="shared" si="314"/>
        <v>0</v>
      </c>
      <c r="AK1215" s="82"/>
      <c r="AL1215" s="80"/>
      <c r="AM1215" s="81">
        <v>0</v>
      </c>
      <c r="AN1215" s="82"/>
      <c r="AO1215" s="80"/>
      <c r="AP1215" s="81">
        <v>0</v>
      </c>
      <c r="AQ1215" s="82"/>
      <c r="AR1215" s="80"/>
      <c r="AS1215" s="81">
        <f t="shared" si="315"/>
        <v>0</v>
      </c>
      <c r="AT1215" s="82"/>
      <c r="AU1215" s="80"/>
      <c r="AV1215" s="81">
        <f t="shared" si="316"/>
        <v>0</v>
      </c>
      <c r="AW1215" s="82"/>
      <c r="AX1215" s="80"/>
      <c r="AY1215" s="81">
        <f t="shared" si="317"/>
        <v>0</v>
      </c>
      <c r="AZ1215" s="82"/>
      <c r="BA1215" s="80"/>
      <c r="BB1215" s="81">
        <f t="shared" si="318"/>
        <v>0</v>
      </c>
      <c r="BC1215" s="82"/>
      <c r="BD1215" s="80"/>
      <c r="BE1215" s="81">
        <f t="shared" si="319"/>
        <v>0</v>
      </c>
      <c r="BF1215" s="82"/>
      <c r="BG1215" s="80"/>
      <c r="BH1215" s="81">
        <f t="shared" si="320"/>
        <v>0</v>
      </c>
      <c r="BI1215" s="82"/>
      <c r="BJ1215" s="80"/>
      <c r="BK1215" s="81">
        <f t="shared" si="321"/>
        <v>0</v>
      </c>
      <c r="BL1215" s="82"/>
      <c r="BM1215" s="80"/>
      <c r="BN1215" s="81">
        <f t="shared" si="322"/>
        <v>0</v>
      </c>
      <c r="BO1215" s="82"/>
    </row>
    <row r="1216" spans="1:67" ht="23.25" hidden="1" customHeight="1" thickBot="1">
      <c r="A1216" s="71">
        <v>86250</v>
      </c>
      <c r="B1216" s="322" t="s">
        <v>2241</v>
      </c>
      <c r="C1216" s="221" t="str">
        <f ca="1">IF(V1216&gt;0,IF($C$12=B1216,COUNT($C$12:C1215,1),""),"")</f>
        <v/>
      </c>
      <c r="D1216" s="221" t="str">
        <f ca="1">IF(V1216&gt;0,IF($D$12=B1216,COUNT($D$12:D1215,1),""),"")</f>
        <v/>
      </c>
      <c r="E1216" s="221" t="str">
        <f ca="1">IF(V1216&gt;0,IF($E$12=B1216,COUNT($E$12:E1215,1),""),"")</f>
        <v/>
      </c>
      <c r="F1216" s="221" t="str">
        <f ca="1">IF(V1216&gt;0,IF($F$12=B1216,COUNT($F$12:F1215,1),""),"")</f>
        <v/>
      </c>
      <c r="G1216" s="120"/>
      <c r="H1216" s="115">
        <v>260402</v>
      </c>
      <c r="I1216" s="116" t="s">
        <v>1091</v>
      </c>
      <c r="J1216" s="116" t="s">
        <v>153</v>
      </c>
      <c r="K1216" s="324">
        <v>5770000</v>
      </c>
      <c r="L1216" s="121">
        <v>421612</v>
      </c>
      <c r="M1216" s="117" t="s">
        <v>1282</v>
      </c>
      <c r="N1216" s="117" t="s">
        <v>153</v>
      </c>
      <c r="O1216" s="324">
        <v>617500</v>
      </c>
      <c r="P1216" s="77">
        <f ca="1">SUMIF($W$12:BO1216,$P$11,W1216:BO1216)</f>
        <v>0</v>
      </c>
      <c r="Q1216" s="77">
        <f ca="1">SUMIF($W$12:BP1216,$P$11,X1216:BP1216)</f>
        <v>0</v>
      </c>
      <c r="R1216" s="77">
        <f ca="1">SUMIF($W$12:BQ1216,$P$11,Y1216:BQ1216)</f>
        <v>0</v>
      </c>
      <c r="S1216" s="78">
        <f t="shared" ca="1" si="323"/>
        <v>0</v>
      </c>
      <c r="T1216" s="77">
        <f t="shared" ca="1" si="324"/>
        <v>0</v>
      </c>
      <c r="U1216" s="77">
        <f t="shared" ca="1" si="325"/>
        <v>0</v>
      </c>
      <c r="V1216" s="79">
        <f t="shared" ca="1" si="326"/>
        <v>0</v>
      </c>
      <c r="W1216" s="80"/>
      <c r="X1216" s="81">
        <f t="shared" si="310"/>
        <v>0</v>
      </c>
      <c r="Y1216" s="82"/>
      <c r="Z1216" s="80"/>
      <c r="AA1216" s="81">
        <f t="shared" si="311"/>
        <v>0</v>
      </c>
      <c r="AB1216" s="82"/>
      <c r="AC1216" s="80"/>
      <c r="AD1216" s="81">
        <f t="shared" si="312"/>
        <v>0</v>
      </c>
      <c r="AE1216" s="82"/>
      <c r="AF1216" s="80"/>
      <c r="AG1216" s="81">
        <f t="shared" si="313"/>
        <v>0</v>
      </c>
      <c r="AH1216" s="82"/>
      <c r="AI1216" s="80"/>
      <c r="AJ1216" s="81">
        <f t="shared" si="314"/>
        <v>0</v>
      </c>
      <c r="AK1216" s="82"/>
      <c r="AL1216" s="80"/>
      <c r="AM1216" s="81">
        <v>0</v>
      </c>
      <c r="AN1216" s="82"/>
      <c r="AO1216" s="80"/>
      <c r="AP1216" s="81">
        <v>0</v>
      </c>
      <c r="AQ1216" s="82"/>
      <c r="AR1216" s="80"/>
      <c r="AS1216" s="81">
        <f t="shared" si="315"/>
        <v>0</v>
      </c>
      <c r="AT1216" s="82"/>
      <c r="AU1216" s="80"/>
      <c r="AV1216" s="81">
        <f t="shared" si="316"/>
        <v>0</v>
      </c>
      <c r="AW1216" s="82"/>
      <c r="AX1216" s="80"/>
      <c r="AY1216" s="81">
        <f t="shared" si="317"/>
        <v>0</v>
      </c>
      <c r="AZ1216" s="82"/>
      <c r="BA1216" s="80"/>
      <c r="BB1216" s="81">
        <f t="shared" si="318"/>
        <v>0</v>
      </c>
      <c r="BC1216" s="82"/>
      <c r="BD1216" s="80"/>
      <c r="BE1216" s="81">
        <f t="shared" si="319"/>
        <v>0</v>
      </c>
      <c r="BF1216" s="82"/>
      <c r="BG1216" s="80"/>
      <c r="BH1216" s="81">
        <f t="shared" si="320"/>
        <v>0</v>
      </c>
      <c r="BI1216" s="82"/>
      <c r="BJ1216" s="80"/>
      <c r="BK1216" s="81">
        <f t="shared" si="321"/>
        <v>0</v>
      </c>
      <c r="BL1216" s="82"/>
      <c r="BM1216" s="80"/>
      <c r="BN1216" s="81">
        <f t="shared" si="322"/>
        <v>0</v>
      </c>
      <c r="BO1216" s="82"/>
    </row>
    <row r="1217" spans="1:67" ht="23.25" hidden="1" customHeight="1" thickBot="1">
      <c r="A1217" s="71">
        <v>86253</v>
      </c>
      <c r="B1217" s="322" t="s">
        <v>2241</v>
      </c>
      <c r="C1217" s="221" t="str">
        <f ca="1">IF(V1217&gt;0,IF($C$12=B1217,COUNT($C$12:C1216,1),""),"")</f>
        <v/>
      </c>
      <c r="D1217" s="221" t="str">
        <f ca="1">IF(V1217&gt;0,IF($D$12=B1217,COUNT($D$12:D1216,1),""),"")</f>
        <v/>
      </c>
      <c r="E1217" s="221" t="str">
        <f ca="1">IF(V1217&gt;0,IF($E$12=B1217,COUNT($E$12:E1216,1),""),"")</f>
        <v/>
      </c>
      <c r="F1217" s="221" t="str">
        <f ca="1">IF(V1217&gt;0,IF($F$12=B1217,COUNT($F$12:F1216,1),""),"")</f>
        <v/>
      </c>
      <c r="G1217" s="120"/>
      <c r="H1217" s="115">
        <v>260405</v>
      </c>
      <c r="I1217" s="116" t="s">
        <v>1092</v>
      </c>
      <c r="J1217" s="116" t="s">
        <v>153</v>
      </c>
      <c r="K1217" s="324">
        <v>4200000</v>
      </c>
      <c r="L1217" s="121">
        <v>421612</v>
      </c>
      <c r="M1217" s="117" t="s">
        <v>1282</v>
      </c>
      <c r="N1217" s="117" t="s">
        <v>153</v>
      </c>
      <c r="O1217" s="324">
        <v>617500</v>
      </c>
      <c r="P1217" s="77">
        <f ca="1">SUMIF($W$12:BO1217,$P$11,W1217:BO1217)</f>
        <v>0</v>
      </c>
      <c r="Q1217" s="77">
        <f ca="1">SUMIF($W$12:BP1217,$P$11,X1217:BP1217)</f>
        <v>0</v>
      </c>
      <c r="R1217" s="77">
        <f ca="1">SUMIF($W$12:BQ1217,$P$11,Y1217:BQ1217)</f>
        <v>0</v>
      </c>
      <c r="S1217" s="78">
        <f t="shared" ca="1" si="323"/>
        <v>0</v>
      </c>
      <c r="T1217" s="77">
        <f t="shared" ca="1" si="324"/>
        <v>0</v>
      </c>
      <c r="U1217" s="77">
        <f t="shared" ca="1" si="325"/>
        <v>0</v>
      </c>
      <c r="V1217" s="79">
        <f t="shared" ca="1" si="326"/>
        <v>0</v>
      </c>
      <c r="W1217" s="80"/>
      <c r="X1217" s="81">
        <f t="shared" si="310"/>
        <v>0</v>
      </c>
      <c r="Y1217" s="82"/>
      <c r="Z1217" s="80"/>
      <c r="AA1217" s="81">
        <f t="shared" si="311"/>
        <v>0</v>
      </c>
      <c r="AB1217" s="82"/>
      <c r="AC1217" s="80"/>
      <c r="AD1217" s="81">
        <f t="shared" si="312"/>
        <v>0</v>
      </c>
      <c r="AE1217" s="82"/>
      <c r="AF1217" s="80"/>
      <c r="AG1217" s="81">
        <f t="shared" si="313"/>
        <v>0</v>
      </c>
      <c r="AH1217" s="82"/>
      <c r="AI1217" s="80"/>
      <c r="AJ1217" s="81">
        <f t="shared" si="314"/>
        <v>0</v>
      </c>
      <c r="AK1217" s="82"/>
      <c r="AL1217" s="80"/>
      <c r="AM1217" s="81">
        <v>0</v>
      </c>
      <c r="AN1217" s="82"/>
      <c r="AO1217" s="80"/>
      <c r="AP1217" s="81">
        <v>0</v>
      </c>
      <c r="AQ1217" s="82"/>
      <c r="AR1217" s="80"/>
      <c r="AS1217" s="81">
        <f t="shared" si="315"/>
        <v>0</v>
      </c>
      <c r="AT1217" s="82"/>
      <c r="AU1217" s="80"/>
      <c r="AV1217" s="81">
        <f t="shared" si="316"/>
        <v>0</v>
      </c>
      <c r="AW1217" s="82"/>
      <c r="AX1217" s="80"/>
      <c r="AY1217" s="81">
        <f t="shared" si="317"/>
        <v>0</v>
      </c>
      <c r="AZ1217" s="82"/>
      <c r="BA1217" s="80"/>
      <c r="BB1217" s="81">
        <f t="shared" si="318"/>
        <v>0</v>
      </c>
      <c r="BC1217" s="82"/>
      <c r="BD1217" s="80"/>
      <c r="BE1217" s="81">
        <f t="shared" si="319"/>
        <v>0</v>
      </c>
      <c r="BF1217" s="82"/>
      <c r="BG1217" s="80"/>
      <c r="BH1217" s="81">
        <f t="shared" si="320"/>
        <v>0</v>
      </c>
      <c r="BI1217" s="82"/>
      <c r="BJ1217" s="80"/>
      <c r="BK1217" s="81">
        <f t="shared" si="321"/>
        <v>0</v>
      </c>
      <c r="BL1217" s="82"/>
      <c r="BM1217" s="80"/>
      <c r="BN1217" s="81">
        <f t="shared" si="322"/>
        <v>0</v>
      </c>
      <c r="BO1217" s="82"/>
    </row>
    <row r="1218" spans="1:67" ht="23.25" hidden="1" customHeight="1" thickBot="1">
      <c r="A1218" s="71">
        <v>86254</v>
      </c>
      <c r="B1218" s="71" t="s">
        <v>2242</v>
      </c>
      <c r="C1218" s="221" t="str">
        <f ca="1">IF(V1218&gt;0,IF($C$12=B1218,COUNT($C$12:C1217,1),""),"")</f>
        <v/>
      </c>
      <c r="D1218" s="221" t="str">
        <f ca="1">IF(V1218&gt;0,IF($D$12=B1218,COUNT($D$12:D1217,1),""),"")</f>
        <v/>
      </c>
      <c r="E1218" s="221" t="str">
        <f ca="1">IF(V1218&gt;0,IF($E$12=B1218,COUNT($E$12:E1217,1),""),"")</f>
        <v/>
      </c>
      <c r="F1218" s="221" t="str">
        <f ca="1">IF(V1218&gt;0,IF($F$12=B1218,COUNT($F$12:F1217,1),""),"")</f>
        <v/>
      </c>
      <c r="G1218" s="120"/>
      <c r="H1218" s="115">
        <v>260406</v>
      </c>
      <c r="I1218" s="116" t="s">
        <v>1093</v>
      </c>
      <c r="J1218" s="116" t="s">
        <v>153</v>
      </c>
      <c r="K1218" s="324">
        <v>367000</v>
      </c>
      <c r="L1218" s="121">
        <v>421613</v>
      </c>
      <c r="M1218" s="117" t="s">
        <v>1283</v>
      </c>
      <c r="N1218" s="117" t="s">
        <v>153</v>
      </c>
      <c r="O1218" s="324">
        <v>253000</v>
      </c>
      <c r="P1218" s="77">
        <f ca="1">SUMIF($W$12:BO1218,$P$11,W1218:BO1218)</f>
        <v>0</v>
      </c>
      <c r="Q1218" s="77">
        <f ca="1">SUMIF($W$12:BP1218,$P$11,X1218:BP1218)</f>
        <v>0</v>
      </c>
      <c r="R1218" s="77">
        <f ca="1">SUMIF($W$12:BQ1218,$P$11,Y1218:BQ1218)</f>
        <v>0</v>
      </c>
      <c r="S1218" s="78">
        <f t="shared" ca="1" si="323"/>
        <v>0</v>
      </c>
      <c r="T1218" s="77">
        <f t="shared" ca="1" si="324"/>
        <v>0</v>
      </c>
      <c r="U1218" s="77">
        <f t="shared" ca="1" si="325"/>
        <v>0</v>
      </c>
      <c r="V1218" s="79">
        <f t="shared" ca="1" si="326"/>
        <v>0</v>
      </c>
      <c r="W1218" s="80"/>
      <c r="X1218" s="81">
        <f t="shared" si="310"/>
        <v>0</v>
      </c>
      <c r="Y1218" s="82"/>
      <c r="Z1218" s="80"/>
      <c r="AA1218" s="81">
        <f t="shared" si="311"/>
        <v>0</v>
      </c>
      <c r="AB1218" s="82"/>
      <c r="AC1218" s="80"/>
      <c r="AD1218" s="81">
        <f t="shared" si="312"/>
        <v>0</v>
      </c>
      <c r="AE1218" s="82"/>
      <c r="AF1218" s="80"/>
      <c r="AG1218" s="81">
        <f t="shared" si="313"/>
        <v>0</v>
      </c>
      <c r="AH1218" s="82"/>
      <c r="AI1218" s="80"/>
      <c r="AJ1218" s="81">
        <f t="shared" si="314"/>
        <v>0</v>
      </c>
      <c r="AK1218" s="82"/>
      <c r="AL1218" s="80"/>
      <c r="AM1218" s="81">
        <v>0</v>
      </c>
      <c r="AN1218" s="82"/>
      <c r="AO1218" s="80"/>
      <c r="AP1218" s="81">
        <v>0</v>
      </c>
      <c r="AQ1218" s="82"/>
      <c r="AR1218" s="80"/>
      <c r="AS1218" s="81">
        <f t="shared" si="315"/>
        <v>0</v>
      </c>
      <c r="AT1218" s="82"/>
      <c r="AU1218" s="80"/>
      <c r="AV1218" s="81">
        <f t="shared" si="316"/>
        <v>0</v>
      </c>
      <c r="AW1218" s="82"/>
      <c r="AX1218" s="80"/>
      <c r="AY1218" s="81">
        <f t="shared" si="317"/>
        <v>0</v>
      </c>
      <c r="AZ1218" s="82"/>
      <c r="BA1218" s="80"/>
      <c r="BB1218" s="81">
        <f t="shared" si="318"/>
        <v>0</v>
      </c>
      <c r="BC1218" s="82"/>
      <c r="BD1218" s="80"/>
      <c r="BE1218" s="81">
        <f t="shared" si="319"/>
        <v>0</v>
      </c>
      <c r="BF1218" s="82"/>
      <c r="BG1218" s="80"/>
      <c r="BH1218" s="81">
        <f t="shared" si="320"/>
        <v>0</v>
      </c>
      <c r="BI1218" s="82"/>
      <c r="BJ1218" s="80"/>
      <c r="BK1218" s="81">
        <f t="shared" si="321"/>
        <v>0</v>
      </c>
      <c r="BL1218" s="82"/>
      <c r="BM1218" s="80"/>
      <c r="BN1218" s="81">
        <f t="shared" si="322"/>
        <v>0</v>
      </c>
      <c r="BO1218" s="82"/>
    </row>
    <row r="1219" spans="1:67" ht="23.25" hidden="1" customHeight="1" thickBot="1">
      <c r="A1219" s="71">
        <v>86255</v>
      </c>
      <c r="B1219" s="71" t="s">
        <v>2242</v>
      </c>
      <c r="C1219" s="221" t="str">
        <f ca="1">IF(V1219&gt;0,IF($C$12=B1219,COUNT($C$12:C1218,1),""),"")</f>
        <v/>
      </c>
      <c r="D1219" s="221" t="str">
        <f ca="1">IF(V1219&gt;0,IF($D$12=B1219,COUNT($D$12:D1218,1),""),"")</f>
        <v/>
      </c>
      <c r="E1219" s="221" t="str">
        <f ca="1">IF(V1219&gt;0,IF($E$12=B1219,COUNT($E$12:E1218,1),""),"")</f>
        <v/>
      </c>
      <c r="F1219" s="221" t="str">
        <f ca="1">IF(V1219&gt;0,IF($F$12=B1219,COUNT($F$12:F1218,1),""),"")</f>
        <v/>
      </c>
      <c r="G1219" s="120"/>
      <c r="H1219" s="115">
        <v>260407</v>
      </c>
      <c r="I1219" s="116" t="s">
        <v>1094</v>
      </c>
      <c r="J1219" s="116" t="s">
        <v>153</v>
      </c>
      <c r="K1219" s="324">
        <v>367000</v>
      </c>
      <c r="L1219" s="121">
        <v>421613</v>
      </c>
      <c r="M1219" s="117" t="s">
        <v>1283</v>
      </c>
      <c r="N1219" s="117" t="s">
        <v>153</v>
      </c>
      <c r="O1219" s="324">
        <v>253000</v>
      </c>
      <c r="P1219" s="77">
        <f ca="1">SUMIF($W$12:BO1219,$P$11,W1219:BO1219)</f>
        <v>0</v>
      </c>
      <c r="Q1219" s="77">
        <f ca="1">SUMIF($W$12:BP1219,$P$11,X1219:BP1219)</f>
        <v>0</v>
      </c>
      <c r="R1219" s="77">
        <f ca="1">SUMIF($W$12:BQ1219,$P$11,Y1219:BQ1219)</f>
        <v>0</v>
      </c>
      <c r="S1219" s="78">
        <f t="shared" ca="1" si="323"/>
        <v>0</v>
      </c>
      <c r="T1219" s="77">
        <f t="shared" ca="1" si="324"/>
        <v>0</v>
      </c>
      <c r="U1219" s="77">
        <f t="shared" ca="1" si="325"/>
        <v>0</v>
      </c>
      <c r="V1219" s="79">
        <f t="shared" ca="1" si="326"/>
        <v>0</v>
      </c>
      <c r="W1219" s="80"/>
      <c r="X1219" s="81">
        <f t="shared" si="310"/>
        <v>0</v>
      </c>
      <c r="Y1219" s="82"/>
      <c r="Z1219" s="80"/>
      <c r="AA1219" s="81">
        <f t="shared" si="311"/>
        <v>0</v>
      </c>
      <c r="AB1219" s="82"/>
      <c r="AC1219" s="80"/>
      <c r="AD1219" s="81">
        <f t="shared" si="312"/>
        <v>0</v>
      </c>
      <c r="AE1219" s="82"/>
      <c r="AF1219" s="80"/>
      <c r="AG1219" s="81">
        <f t="shared" si="313"/>
        <v>0</v>
      </c>
      <c r="AH1219" s="82"/>
      <c r="AI1219" s="80"/>
      <c r="AJ1219" s="81">
        <f t="shared" si="314"/>
        <v>0</v>
      </c>
      <c r="AK1219" s="82"/>
      <c r="AL1219" s="80"/>
      <c r="AM1219" s="81">
        <v>0</v>
      </c>
      <c r="AN1219" s="82"/>
      <c r="AO1219" s="80"/>
      <c r="AP1219" s="81">
        <v>0</v>
      </c>
      <c r="AQ1219" s="82"/>
      <c r="AR1219" s="80"/>
      <c r="AS1219" s="81">
        <f t="shared" si="315"/>
        <v>0</v>
      </c>
      <c r="AT1219" s="82"/>
      <c r="AU1219" s="80"/>
      <c r="AV1219" s="81">
        <f t="shared" si="316"/>
        <v>0</v>
      </c>
      <c r="AW1219" s="82"/>
      <c r="AX1219" s="80"/>
      <c r="AY1219" s="81">
        <f t="shared" si="317"/>
        <v>0</v>
      </c>
      <c r="AZ1219" s="82"/>
      <c r="BA1219" s="80"/>
      <c r="BB1219" s="81">
        <f t="shared" si="318"/>
        <v>0</v>
      </c>
      <c r="BC1219" s="82"/>
      <c r="BD1219" s="80"/>
      <c r="BE1219" s="81">
        <f t="shared" si="319"/>
        <v>0</v>
      </c>
      <c r="BF1219" s="82"/>
      <c r="BG1219" s="80"/>
      <c r="BH1219" s="81">
        <f t="shared" si="320"/>
        <v>0</v>
      </c>
      <c r="BI1219" s="82"/>
      <c r="BJ1219" s="80"/>
      <c r="BK1219" s="81">
        <f t="shared" si="321"/>
        <v>0</v>
      </c>
      <c r="BL1219" s="82"/>
      <c r="BM1219" s="80"/>
      <c r="BN1219" s="81">
        <f t="shared" si="322"/>
        <v>0</v>
      </c>
      <c r="BO1219" s="82"/>
    </row>
    <row r="1220" spans="1:67" ht="23.25" hidden="1" customHeight="1" thickBot="1">
      <c r="A1220" s="71">
        <v>86256</v>
      </c>
      <c r="B1220" s="71" t="s">
        <v>2242</v>
      </c>
      <c r="C1220" s="221" t="str">
        <f ca="1">IF(V1220&gt;0,IF($C$12=B1220,COUNT($C$12:C1219,1),""),"")</f>
        <v/>
      </c>
      <c r="D1220" s="221" t="str">
        <f ca="1">IF(V1220&gt;0,IF($D$12=B1220,COUNT($D$12:D1219,1),""),"")</f>
        <v/>
      </c>
      <c r="E1220" s="221" t="str">
        <f ca="1">IF(V1220&gt;0,IF($E$12=B1220,COUNT($E$12:E1219,1),""),"")</f>
        <v/>
      </c>
      <c r="F1220" s="221" t="str">
        <f ca="1">IF(V1220&gt;0,IF($F$12=B1220,COUNT($F$12:F1219,1),""),"")</f>
        <v/>
      </c>
      <c r="G1220" s="120"/>
      <c r="H1220" s="115">
        <v>260408</v>
      </c>
      <c r="I1220" s="116" t="s">
        <v>1095</v>
      </c>
      <c r="J1220" s="116" t="s">
        <v>153</v>
      </c>
      <c r="K1220" s="324">
        <v>367000</v>
      </c>
      <c r="L1220" s="121">
        <v>421613</v>
      </c>
      <c r="M1220" s="117" t="s">
        <v>1283</v>
      </c>
      <c r="N1220" s="117" t="s">
        <v>153</v>
      </c>
      <c r="O1220" s="324">
        <v>253000</v>
      </c>
      <c r="P1220" s="77">
        <f ca="1">SUMIF($W$12:BO1220,$P$11,W1220:BO1220)</f>
        <v>0</v>
      </c>
      <c r="Q1220" s="77">
        <f ca="1">SUMIF($W$12:BP1220,$P$11,X1220:BP1220)</f>
        <v>0</v>
      </c>
      <c r="R1220" s="77">
        <f ca="1">SUMIF($W$12:BQ1220,$P$11,Y1220:BQ1220)</f>
        <v>0</v>
      </c>
      <c r="S1220" s="78">
        <f t="shared" ca="1" si="323"/>
        <v>0</v>
      </c>
      <c r="T1220" s="77">
        <f t="shared" ca="1" si="324"/>
        <v>0</v>
      </c>
      <c r="U1220" s="77">
        <f t="shared" ca="1" si="325"/>
        <v>0</v>
      </c>
      <c r="V1220" s="79">
        <f t="shared" ca="1" si="326"/>
        <v>0</v>
      </c>
      <c r="W1220" s="80"/>
      <c r="X1220" s="81">
        <f t="shared" si="310"/>
        <v>0</v>
      </c>
      <c r="Y1220" s="82"/>
      <c r="Z1220" s="80"/>
      <c r="AA1220" s="81">
        <f t="shared" si="311"/>
        <v>0</v>
      </c>
      <c r="AB1220" s="82"/>
      <c r="AC1220" s="80"/>
      <c r="AD1220" s="81">
        <f t="shared" si="312"/>
        <v>0</v>
      </c>
      <c r="AE1220" s="82"/>
      <c r="AF1220" s="80"/>
      <c r="AG1220" s="81">
        <f t="shared" si="313"/>
        <v>0</v>
      </c>
      <c r="AH1220" s="82"/>
      <c r="AI1220" s="80"/>
      <c r="AJ1220" s="81">
        <f t="shared" si="314"/>
        <v>0</v>
      </c>
      <c r="AK1220" s="82"/>
      <c r="AL1220" s="80"/>
      <c r="AM1220" s="81">
        <v>0</v>
      </c>
      <c r="AN1220" s="82"/>
      <c r="AO1220" s="80"/>
      <c r="AP1220" s="81">
        <v>0</v>
      </c>
      <c r="AQ1220" s="82"/>
      <c r="AR1220" s="80"/>
      <c r="AS1220" s="81">
        <f t="shared" si="315"/>
        <v>0</v>
      </c>
      <c r="AT1220" s="82"/>
      <c r="AU1220" s="80"/>
      <c r="AV1220" s="81">
        <f t="shared" si="316"/>
        <v>0</v>
      </c>
      <c r="AW1220" s="82"/>
      <c r="AX1220" s="80"/>
      <c r="AY1220" s="81">
        <f t="shared" si="317"/>
        <v>0</v>
      </c>
      <c r="AZ1220" s="82"/>
      <c r="BA1220" s="80"/>
      <c r="BB1220" s="81">
        <f t="shared" si="318"/>
        <v>0</v>
      </c>
      <c r="BC1220" s="82"/>
      <c r="BD1220" s="80"/>
      <c r="BE1220" s="81">
        <f t="shared" si="319"/>
        <v>0</v>
      </c>
      <c r="BF1220" s="82"/>
      <c r="BG1220" s="80"/>
      <c r="BH1220" s="81">
        <f t="shared" si="320"/>
        <v>0</v>
      </c>
      <c r="BI1220" s="82"/>
      <c r="BJ1220" s="80"/>
      <c r="BK1220" s="81">
        <f t="shared" si="321"/>
        <v>0</v>
      </c>
      <c r="BL1220" s="82"/>
      <c r="BM1220" s="80"/>
      <c r="BN1220" s="81">
        <f t="shared" si="322"/>
        <v>0</v>
      </c>
      <c r="BO1220" s="82"/>
    </row>
    <row r="1221" spans="1:67" ht="23.25" hidden="1" customHeight="1" thickBot="1">
      <c r="A1221" s="71">
        <v>86257</v>
      </c>
      <c r="B1221" s="71" t="s">
        <v>2242</v>
      </c>
      <c r="C1221" s="221" t="str">
        <f ca="1">IF(V1221&gt;0,IF($C$12=B1221,COUNT($C$12:C1220,1),""),"")</f>
        <v/>
      </c>
      <c r="D1221" s="221" t="str">
        <f ca="1">IF(V1221&gt;0,IF($D$12=B1221,COUNT($D$12:D1220,1),""),"")</f>
        <v/>
      </c>
      <c r="E1221" s="221" t="str">
        <f ca="1">IF(V1221&gt;0,IF($E$12=B1221,COUNT($E$12:E1220,1),""),"")</f>
        <v/>
      </c>
      <c r="F1221" s="221" t="str">
        <f ca="1">IF(V1221&gt;0,IF($F$12=B1221,COUNT($F$12:F1220,1),""),"")</f>
        <v/>
      </c>
      <c r="G1221" s="120"/>
      <c r="H1221" s="115">
        <v>260409</v>
      </c>
      <c r="I1221" s="116" t="s">
        <v>1096</v>
      </c>
      <c r="J1221" s="116" t="s">
        <v>153</v>
      </c>
      <c r="K1221" s="324">
        <v>367000</v>
      </c>
      <c r="L1221" s="121">
        <v>421613</v>
      </c>
      <c r="M1221" s="117" t="s">
        <v>1283</v>
      </c>
      <c r="N1221" s="117" t="s">
        <v>153</v>
      </c>
      <c r="O1221" s="324">
        <v>253000</v>
      </c>
      <c r="P1221" s="77">
        <f ca="1">SUMIF($W$12:BO1221,$P$11,W1221:BO1221)</f>
        <v>0</v>
      </c>
      <c r="Q1221" s="77">
        <f ca="1">SUMIF($W$12:BP1221,$P$11,X1221:BP1221)</f>
        <v>0</v>
      </c>
      <c r="R1221" s="77">
        <f ca="1">SUMIF($W$12:BQ1221,$P$11,Y1221:BQ1221)</f>
        <v>0</v>
      </c>
      <c r="S1221" s="78">
        <f t="shared" ca="1" si="323"/>
        <v>0</v>
      </c>
      <c r="T1221" s="77">
        <f t="shared" ca="1" si="324"/>
        <v>0</v>
      </c>
      <c r="U1221" s="77">
        <f t="shared" ca="1" si="325"/>
        <v>0</v>
      </c>
      <c r="V1221" s="79">
        <f t="shared" ca="1" si="326"/>
        <v>0</v>
      </c>
      <c r="W1221" s="80"/>
      <c r="X1221" s="81">
        <f t="shared" si="310"/>
        <v>0</v>
      </c>
      <c r="Y1221" s="82"/>
      <c r="Z1221" s="80"/>
      <c r="AA1221" s="81">
        <f t="shared" si="311"/>
        <v>0</v>
      </c>
      <c r="AB1221" s="82"/>
      <c r="AC1221" s="80"/>
      <c r="AD1221" s="81">
        <f t="shared" si="312"/>
        <v>0</v>
      </c>
      <c r="AE1221" s="82"/>
      <c r="AF1221" s="80"/>
      <c r="AG1221" s="81">
        <f t="shared" si="313"/>
        <v>0</v>
      </c>
      <c r="AH1221" s="82"/>
      <c r="AI1221" s="80"/>
      <c r="AJ1221" s="81">
        <f t="shared" si="314"/>
        <v>0</v>
      </c>
      <c r="AK1221" s="82"/>
      <c r="AL1221" s="80"/>
      <c r="AM1221" s="81">
        <v>0</v>
      </c>
      <c r="AN1221" s="82"/>
      <c r="AO1221" s="80"/>
      <c r="AP1221" s="81">
        <v>0</v>
      </c>
      <c r="AQ1221" s="82"/>
      <c r="AR1221" s="80"/>
      <c r="AS1221" s="81">
        <f t="shared" si="315"/>
        <v>0</v>
      </c>
      <c r="AT1221" s="82"/>
      <c r="AU1221" s="80"/>
      <c r="AV1221" s="81">
        <f t="shared" si="316"/>
        <v>0</v>
      </c>
      <c r="AW1221" s="82"/>
      <c r="AX1221" s="80"/>
      <c r="AY1221" s="81">
        <f t="shared" si="317"/>
        <v>0</v>
      </c>
      <c r="AZ1221" s="82"/>
      <c r="BA1221" s="80"/>
      <c r="BB1221" s="81">
        <f t="shared" si="318"/>
        <v>0</v>
      </c>
      <c r="BC1221" s="82"/>
      <c r="BD1221" s="80"/>
      <c r="BE1221" s="81">
        <f t="shared" si="319"/>
        <v>0</v>
      </c>
      <c r="BF1221" s="82"/>
      <c r="BG1221" s="80"/>
      <c r="BH1221" s="81">
        <f t="shared" si="320"/>
        <v>0</v>
      </c>
      <c r="BI1221" s="82"/>
      <c r="BJ1221" s="80"/>
      <c r="BK1221" s="81">
        <f t="shared" si="321"/>
        <v>0</v>
      </c>
      <c r="BL1221" s="82"/>
      <c r="BM1221" s="80"/>
      <c r="BN1221" s="81">
        <f t="shared" si="322"/>
        <v>0</v>
      </c>
      <c r="BO1221" s="82"/>
    </row>
    <row r="1222" spans="1:67" ht="23.25" hidden="1" customHeight="1" thickBot="1">
      <c r="A1222" s="71">
        <v>86258</v>
      </c>
      <c r="B1222" s="71" t="s">
        <v>2242</v>
      </c>
      <c r="C1222" s="221" t="str">
        <f ca="1">IF(V1222&gt;0,IF($C$12=B1222,COUNT($C$12:C1221,1),""),"")</f>
        <v/>
      </c>
      <c r="D1222" s="221" t="str">
        <f ca="1">IF(V1222&gt;0,IF($D$12=B1222,COUNT($D$12:D1221,1),""),"")</f>
        <v/>
      </c>
      <c r="E1222" s="221" t="str">
        <f ca="1">IF(V1222&gt;0,IF($E$12=B1222,COUNT($E$12:E1221,1),""),"")</f>
        <v/>
      </c>
      <c r="F1222" s="221" t="str">
        <f ca="1">IF(V1222&gt;0,IF($F$12=B1222,COUNT($F$12:F1221,1),""),"")</f>
        <v/>
      </c>
      <c r="G1222" s="120"/>
      <c r="H1222" s="115">
        <v>260410</v>
      </c>
      <c r="I1222" s="116" t="s">
        <v>1097</v>
      </c>
      <c r="J1222" s="116" t="s">
        <v>238</v>
      </c>
      <c r="K1222" s="324">
        <v>2880000</v>
      </c>
      <c r="L1222" s="121"/>
      <c r="M1222" s="117"/>
      <c r="N1222" s="117"/>
      <c r="O1222" s="324"/>
      <c r="P1222" s="77">
        <f ca="1">SUMIF($W$12:BO1222,$P$11,W1222:BO1222)</f>
        <v>0</v>
      </c>
      <c r="Q1222" s="77">
        <f ca="1">SUMIF($W$12:BP1222,$P$11,X1222:BP1222)</f>
        <v>0</v>
      </c>
      <c r="R1222" s="77">
        <v>0</v>
      </c>
      <c r="S1222" s="78">
        <f t="shared" ca="1" si="323"/>
        <v>0</v>
      </c>
      <c r="T1222" s="77">
        <f t="shared" ca="1" si="324"/>
        <v>0</v>
      </c>
      <c r="U1222" s="77">
        <v>0</v>
      </c>
      <c r="V1222" s="79">
        <f t="shared" ca="1" si="326"/>
        <v>0</v>
      </c>
      <c r="W1222" s="80"/>
      <c r="X1222" s="81">
        <f t="shared" si="310"/>
        <v>0</v>
      </c>
      <c r="Y1222" s="82"/>
      <c r="Z1222" s="80"/>
      <c r="AA1222" s="81">
        <f t="shared" si="311"/>
        <v>0</v>
      </c>
      <c r="AB1222" s="82"/>
      <c r="AC1222" s="80"/>
      <c r="AD1222" s="81">
        <f t="shared" si="312"/>
        <v>0</v>
      </c>
      <c r="AE1222" s="82"/>
      <c r="AF1222" s="80"/>
      <c r="AG1222" s="81">
        <f t="shared" si="313"/>
        <v>0</v>
      </c>
      <c r="AH1222" s="82"/>
      <c r="AI1222" s="80"/>
      <c r="AJ1222" s="81">
        <f t="shared" si="314"/>
        <v>0</v>
      </c>
      <c r="AK1222" s="82"/>
      <c r="AL1222" s="80"/>
      <c r="AM1222" s="81">
        <v>0</v>
      </c>
      <c r="AN1222" s="82"/>
      <c r="AO1222" s="80"/>
      <c r="AP1222" s="81">
        <v>0</v>
      </c>
      <c r="AQ1222" s="82"/>
      <c r="AR1222" s="80"/>
      <c r="AS1222" s="81">
        <f t="shared" si="315"/>
        <v>0</v>
      </c>
      <c r="AT1222" s="82"/>
      <c r="AU1222" s="80"/>
      <c r="AV1222" s="81">
        <f t="shared" si="316"/>
        <v>0</v>
      </c>
      <c r="AW1222" s="82"/>
      <c r="AX1222" s="80"/>
      <c r="AY1222" s="81">
        <f t="shared" si="317"/>
        <v>0</v>
      </c>
      <c r="AZ1222" s="82"/>
      <c r="BA1222" s="80"/>
      <c r="BB1222" s="81">
        <f t="shared" si="318"/>
        <v>0</v>
      </c>
      <c r="BC1222" s="82"/>
      <c r="BD1222" s="80"/>
      <c r="BE1222" s="81">
        <f t="shared" si="319"/>
        <v>0</v>
      </c>
      <c r="BF1222" s="82"/>
      <c r="BG1222" s="80"/>
      <c r="BH1222" s="81">
        <f t="shared" si="320"/>
        <v>0</v>
      </c>
      <c r="BI1222" s="82"/>
      <c r="BJ1222" s="80"/>
      <c r="BK1222" s="81">
        <f t="shared" si="321"/>
        <v>0</v>
      </c>
      <c r="BL1222" s="82"/>
      <c r="BM1222" s="80"/>
      <c r="BN1222" s="81">
        <f t="shared" si="322"/>
        <v>0</v>
      </c>
      <c r="BO1222" s="82"/>
    </row>
    <row r="1223" spans="1:67" ht="23.25" hidden="1" customHeight="1" thickBot="1">
      <c r="A1223" s="71">
        <v>86259</v>
      </c>
      <c r="B1223" s="71" t="s">
        <v>2242</v>
      </c>
      <c r="C1223" s="221" t="str">
        <f ca="1">IF(V1223&gt;0,IF($C$12=B1223,COUNT($C$12:C1222,1),""),"")</f>
        <v/>
      </c>
      <c r="D1223" s="221" t="str">
        <f ca="1">IF(V1223&gt;0,IF($D$12=B1223,COUNT($D$12:D1222,1),""),"")</f>
        <v/>
      </c>
      <c r="E1223" s="221" t="str">
        <f ca="1">IF(V1223&gt;0,IF($E$12=B1223,COUNT($E$12:E1222,1),""),"")</f>
        <v/>
      </c>
      <c r="F1223" s="221" t="str">
        <f ca="1">IF(V1223&gt;0,IF($F$12=B1223,COUNT($F$12:F1222,1),""),"")</f>
        <v/>
      </c>
      <c r="G1223" s="120"/>
      <c r="H1223" s="115">
        <v>260411</v>
      </c>
      <c r="I1223" s="116" t="s">
        <v>1098</v>
      </c>
      <c r="J1223" s="116" t="s">
        <v>153</v>
      </c>
      <c r="K1223" s="324">
        <v>2394000</v>
      </c>
      <c r="L1223" s="121">
        <v>421615</v>
      </c>
      <c r="M1223" s="117" t="s">
        <v>1285</v>
      </c>
      <c r="N1223" s="117" t="s">
        <v>153</v>
      </c>
      <c r="O1223" s="324">
        <v>201500</v>
      </c>
      <c r="P1223" s="77">
        <f ca="1">SUMIF($W$12:BO1223,$P$11,W1223:BO1223)</f>
        <v>0</v>
      </c>
      <c r="Q1223" s="77">
        <f ca="1">SUMIF($W$12:BP1223,$P$11,X1223:BP1223)</f>
        <v>0</v>
      </c>
      <c r="R1223" s="77">
        <f ca="1">SUMIF($W$12:BQ1223,$P$11,Y1223:BQ1223)</f>
        <v>0</v>
      </c>
      <c r="S1223" s="78">
        <f t="shared" ca="1" si="323"/>
        <v>0</v>
      </c>
      <c r="T1223" s="77">
        <f t="shared" ca="1" si="324"/>
        <v>0</v>
      </c>
      <c r="U1223" s="77">
        <f t="shared" ca="1" si="325"/>
        <v>0</v>
      </c>
      <c r="V1223" s="79">
        <f t="shared" ca="1" si="326"/>
        <v>0</v>
      </c>
      <c r="W1223" s="80"/>
      <c r="X1223" s="81">
        <f t="shared" si="310"/>
        <v>0</v>
      </c>
      <c r="Y1223" s="82"/>
      <c r="Z1223" s="80"/>
      <c r="AA1223" s="81">
        <f t="shared" si="311"/>
        <v>0</v>
      </c>
      <c r="AB1223" s="82"/>
      <c r="AC1223" s="80"/>
      <c r="AD1223" s="81">
        <f t="shared" si="312"/>
        <v>0</v>
      </c>
      <c r="AE1223" s="82"/>
      <c r="AF1223" s="80"/>
      <c r="AG1223" s="81">
        <f t="shared" si="313"/>
        <v>0</v>
      </c>
      <c r="AH1223" s="82"/>
      <c r="AI1223" s="80"/>
      <c r="AJ1223" s="81">
        <f t="shared" si="314"/>
        <v>0</v>
      </c>
      <c r="AK1223" s="82"/>
      <c r="AL1223" s="80"/>
      <c r="AM1223" s="81">
        <v>0</v>
      </c>
      <c r="AN1223" s="82"/>
      <c r="AO1223" s="80"/>
      <c r="AP1223" s="81">
        <v>0</v>
      </c>
      <c r="AQ1223" s="82"/>
      <c r="AR1223" s="80"/>
      <c r="AS1223" s="81">
        <f t="shared" si="315"/>
        <v>0</v>
      </c>
      <c r="AT1223" s="82"/>
      <c r="AU1223" s="80"/>
      <c r="AV1223" s="81">
        <f t="shared" si="316"/>
        <v>0</v>
      </c>
      <c r="AW1223" s="82"/>
      <c r="AX1223" s="80"/>
      <c r="AY1223" s="81">
        <f t="shared" si="317"/>
        <v>0</v>
      </c>
      <c r="AZ1223" s="82"/>
      <c r="BA1223" s="80"/>
      <c r="BB1223" s="81">
        <f t="shared" si="318"/>
        <v>0</v>
      </c>
      <c r="BC1223" s="82"/>
      <c r="BD1223" s="80"/>
      <c r="BE1223" s="81">
        <f t="shared" si="319"/>
        <v>0</v>
      </c>
      <c r="BF1223" s="82"/>
      <c r="BG1223" s="80"/>
      <c r="BH1223" s="81">
        <f t="shared" si="320"/>
        <v>0</v>
      </c>
      <c r="BI1223" s="82"/>
      <c r="BJ1223" s="80"/>
      <c r="BK1223" s="81">
        <f t="shared" si="321"/>
        <v>0</v>
      </c>
      <c r="BL1223" s="82"/>
      <c r="BM1223" s="80"/>
      <c r="BN1223" s="81">
        <f t="shared" si="322"/>
        <v>0</v>
      </c>
      <c r="BO1223" s="82"/>
    </row>
    <row r="1224" spans="1:67" ht="23.25" hidden="1" customHeight="1" thickBot="1">
      <c r="A1224" s="71">
        <v>86260</v>
      </c>
      <c r="B1224" s="71" t="s">
        <v>2242</v>
      </c>
      <c r="C1224" s="221" t="str">
        <f ca="1">IF(V1224&gt;0,IF($C$12=B1224,COUNT($C$12:C1223,1),""),"")</f>
        <v/>
      </c>
      <c r="D1224" s="221" t="str">
        <f ca="1">IF(V1224&gt;0,IF($D$12=B1224,COUNT($D$12:D1223,1),""),"")</f>
        <v/>
      </c>
      <c r="E1224" s="221" t="str">
        <f ca="1">IF(V1224&gt;0,IF($E$12=B1224,COUNT($E$12:E1223,1),""),"")</f>
        <v/>
      </c>
      <c r="F1224" s="221" t="str">
        <f ca="1">IF(V1224&gt;0,IF($F$12=B1224,COUNT($F$12:F1223,1),""),"")</f>
        <v/>
      </c>
      <c r="G1224" s="120">
        <v>1070</v>
      </c>
      <c r="H1224" s="115">
        <v>260412</v>
      </c>
      <c r="I1224" s="116" t="s">
        <v>1099</v>
      </c>
      <c r="J1224" s="116" t="s">
        <v>153</v>
      </c>
      <c r="K1224" s="324">
        <v>2480000</v>
      </c>
      <c r="L1224" s="121">
        <v>421616</v>
      </c>
      <c r="M1224" s="117" t="s">
        <v>1099</v>
      </c>
      <c r="N1224" s="117" t="s">
        <v>153</v>
      </c>
      <c r="O1224" s="324">
        <v>157500</v>
      </c>
      <c r="P1224" s="77">
        <f ca="1">SUMIF($W$12:BO1224,$P$11,W1224:BO1224)</f>
        <v>0</v>
      </c>
      <c r="Q1224" s="77">
        <f ca="1">SUMIF($W$12:BP1224,$P$11,X1224:BP1224)</f>
        <v>0</v>
      </c>
      <c r="R1224" s="77">
        <f ca="1">SUMIF($W$12:BQ1224,$P$11,Y1224:BQ1224)</f>
        <v>0</v>
      </c>
      <c r="S1224" s="78">
        <f t="shared" ca="1" si="323"/>
        <v>0</v>
      </c>
      <c r="T1224" s="77">
        <f t="shared" ca="1" si="324"/>
        <v>0</v>
      </c>
      <c r="U1224" s="77">
        <f t="shared" ca="1" si="325"/>
        <v>0</v>
      </c>
      <c r="V1224" s="79">
        <f t="shared" ca="1" si="326"/>
        <v>0</v>
      </c>
      <c r="W1224" s="80"/>
      <c r="X1224" s="81">
        <f t="shared" si="310"/>
        <v>0</v>
      </c>
      <c r="Y1224" s="82"/>
      <c r="Z1224" s="80"/>
      <c r="AA1224" s="81">
        <f t="shared" si="311"/>
        <v>0</v>
      </c>
      <c r="AB1224" s="82"/>
      <c r="AC1224" s="80"/>
      <c r="AD1224" s="81">
        <f t="shared" si="312"/>
        <v>0</v>
      </c>
      <c r="AE1224" s="82"/>
      <c r="AF1224" s="80"/>
      <c r="AG1224" s="81">
        <f t="shared" si="313"/>
        <v>0</v>
      </c>
      <c r="AH1224" s="82"/>
      <c r="AI1224" s="80"/>
      <c r="AJ1224" s="81">
        <f t="shared" si="314"/>
        <v>0</v>
      </c>
      <c r="AK1224" s="82"/>
      <c r="AL1224" s="80"/>
      <c r="AM1224" s="81">
        <v>0</v>
      </c>
      <c r="AN1224" s="82"/>
      <c r="AO1224" s="80"/>
      <c r="AP1224" s="81">
        <v>0</v>
      </c>
      <c r="AQ1224" s="82"/>
      <c r="AR1224" s="80"/>
      <c r="AS1224" s="81">
        <f t="shared" si="315"/>
        <v>0</v>
      </c>
      <c r="AT1224" s="82"/>
      <c r="AU1224" s="80"/>
      <c r="AV1224" s="81">
        <f t="shared" si="316"/>
        <v>0</v>
      </c>
      <c r="AW1224" s="82"/>
      <c r="AX1224" s="80"/>
      <c r="AY1224" s="81">
        <f t="shared" si="317"/>
        <v>0</v>
      </c>
      <c r="AZ1224" s="82"/>
      <c r="BA1224" s="80"/>
      <c r="BB1224" s="81">
        <f t="shared" si="318"/>
        <v>0</v>
      </c>
      <c r="BC1224" s="82"/>
      <c r="BD1224" s="80"/>
      <c r="BE1224" s="81">
        <f t="shared" si="319"/>
        <v>0</v>
      </c>
      <c r="BF1224" s="82"/>
      <c r="BG1224" s="80"/>
      <c r="BH1224" s="81">
        <f t="shared" si="320"/>
        <v>0</v>
      </c>
      <c r="BI1224" s="82"/>
      <c r="BJ1224" s="80"/>
      <c r="BK1224" s="81">
        <f t="shared" si="321"/>
        <v>0</v>
      </c>
      <c r="BL1224" s="82"/>
      <c r="BM1224" s="80"/>
      <c r="BN1224" s="81">
        <f t="shared" si="322"/>
        <v>0</v>
      </c>
      <c r="BO1224" s="82"/>
    </row>
    <row r="1225" spans="1:67" ht="23.25" hidden="1" customHeight="1" thickBot="1">
      <c r="A1225" s="71">
        <v>86261</v>
      </c>
      <c r="B1225" s="71" t="s">
        <v>2242</v>
      </c>
      <c r="C1225" s="221" t="str">
        <f ca="1">IF(V1225&gt;0,IF($C$12=B1225,COUNT($C$12:C1224,1),""),"")</f>
        <v/>
      </c>
      <c r="D1225" s="221" t="str">
        <f ca="1">IF(V1225&gt;0,IF($D$12=B1225,COUNT($D$12:D1224,1),""),"")</f>
        <v/>
      </c>
      <c r="E1225" s="221" t="str">
        <f ca="1">IF(V1225&gt;0,IF($E$12=B1225,COUNT($E$12:E1224,1),""),"")</f>
        <v/>
      </c>
      <c r="F1225" s="221" t="str">
        <f ca="1">IF(V1225&gt;0,IF($F$12=B1225,COUNT($F$12:F1224,1),""),"")</f>
        <v/>
      </c>
      <c r="G1225" s="120">
        <v>1072</v>
      </c>
      <c r="H1225" s="115">
        <v>260413</v>
      </c>
      <c r="I1225" s="116" t="s">
        <v>1100</v>
      </c>
      <c r="J1225" s="116" t="s">
        <v>153</v>
      </c>
      <c r="K1225" s="324">
        <v>2520000</v>
      </c>
      <c r="L1225" s="121">
        <v>421617</v>
      </c>
      <c r="M1225" s="117" t="s">
        <v>1286</v>
      </c>
      <c r="N1225" s="117" t="s">
        <v>153</v>
      </c>
      <c r="O1225" s="324">
        <v>61100</v>
      </c>
      <c r="P1225" s="77">
        <f ca="1">SUMIF($W$12:BO1225,$P$11,W1225:BO1225)</f>
        <v>0</v>
      </c>
      <c r="Q1225" s="77">
        <f ca="1">SUMIF($W$12:BP1225,$P$11,X1225:BP1225)</f>
        <v>0</v>
      </c>
      <c r="R1225" s="77">
        <f ca="1">SUMIF($W$12:BQ1225,$P$11,Y1225:BQ1225)</f>
        <v>0</v>
      </c>
      <c r="S1225" s="78">
        <f t="shared" ca="1" si="323"/>
        <v>0</v>
      </c>
      <c r="T1225" s="77">
        <f t="shared" ca="1" si="324"/>
        <v>0</v>
      </c>
      <c r="U1225" s="77">
        <f t="shared" ca="1" si="325"/>
        <v>0</v>
      </c>
      <c r="V1225" s="79">
        <f t="shared" ca="1" si="326"/>
        <v>0</v>
      </c>
      <c r="W1225" s="80"/>
      <c r="X1225" s="81">
        <f t="shared" si="310"/>
        <v>0</v>
      </c>
      <c r="Y1225" s="82"/>
      <c r="Z1225" s="80"/>
      <c r="AA1225" s="81">
        <f t="shared" si="311"/>
        <v>0</v>
      </c>
      <c r="AB1225" s="82"/>
      <c r="AC1225" s="80"/>
      <c r="AD1225" s="81">
        <f t="shared" si="312"/>
        <v>0</v>
      </c>
      <c r="AE1225" s="82"/>
      <c r="AF1225" s="80"/>
      <c r="AG1225" s="81">
        <f t="shared" si="313"/>
        <v>0</v>
      </c>
      <c r="AH1225" s="82"/>
      <c r="AI1225" s="80"/>
      <c r="AJ1225" s="81">
        <f t="shared" si="314"/>
        <v>0</v>
      </c>
      <c r="AK1225" s="82"/>
      <c r="AL1225" s="80"/>
      <c r="AM1225" s="81">
        <v>0</v>
      </c>
      <c r="AN1225" s="82"/>
      <c r="AO1225" s="80"/>
      <c r="AP1225" s="81">
        <v>0</v>
      </c>
      <c r="AQ1225" s="82"/>
      <c r="AR1225" s="80"/>
      <c r="AS1225" s="81">
        <f t="shared" si="315"/>
        <v>0</v>
      </c>
      <c r="AT1225" s="82"/>
      <c r="AU1225" s="80"/>
      <c r="AV1225" s="81">
        <f t="shared" si="316"/>
        <v>0</v>
      </c>
      <c r="AW1225" s="82"/>
      <c r="AX1225" s="80"/>
      <c r="AY1225" s="81">
        <f t="shared" si="317"/>
        <v>0</v>
      </c>
      <c r="AZ1225" s="82"/>
      <c r="BA1225" s="80"/>
      <c r="BB1225" s="81">
        <f t="shared" si="318"/>
        <v>0</v>
      </c>
      <c r="BC1225" s="82"/>
      <c r="BD1225" s="80"/>
      <c r="BE1225" s="81">
        <f t="shared" si="319"/>
        <v>0</v>
      </c>
      <c r="BF1225" s="82"/>
      <c r="BG1225" s="80"/>
      <c r="BH1225" s="81">
        <f t="shared" si="320"/>
        <v>0</v>
      </c>
      <c r="BI1225" s="82"/>
      <c r="BJ1225" s="80"/>
      <c r="BK1225" s="81">
        <f t="shared" si="321"/>
        <v>0</v>
      </c>
      <c r="BL1225" s="82"/>
      <c r="BM1225" s="80"/>
      <c r="BN1225" s="81">
        <f t="shared" si="322"/>
        <v>0</v>
      </c>
      <c r="BO1225" s="82"/>
    </row>
    <row r="1226" spans="1:67" ht="23.25" hidden="1" customHeight="1" thickBot="1">
      <c r="A1226" s="71">
        <v>86262</v>
      </c>
      <c r="B1226" s="71" t="s">
        <v>2242</v>
      </c>
      <c r="C1226" s="221" t="str">
        <f ca="1">IF(V1226&gt;0,IF($C$12=B1226,COUNT($C$12:C1225,1),""),"")</f>
        <v/>
      </c>
      <c r="D1226" s="221" t="str">
        <f ca="1">IF(V1226&gt;0,IF($D$12=B1226,COUNT($D$12:D1225,1),""),"")</f>
        <v/>
      </c>
      <c r="E1226" s="221" t="str">
        <f ca="1">IF(V1226&gt;0,IF($E$12=B1226,COUNT($E$12:E1225,1),""),"")</f>
        <v/>
      </c>
      <c r="F1226" s="221" t="str">
        <f ca="1">IF(V1226&gt;0,IF($F$12=B1226,COUNT($F$12:F1225,1),""),"")</f>
        <v/>
      </c>
      <c r="G1226" s="120"/>
      <c r="H1226" s="115">
        <v>260414</v>
      </c>
      <c r="I1226" s="116" t="s">
        <v>1101</v>
      </c>
      <c r="J1226" s="116" t="s">
        <v>153</v>
      </c>
      <c r="K1226" s="324">
        <v>3500000</v>
      </c>
      <c r="L1226" s="121">
        <v>421618</v>
      </c>
      <c r="M1226" s="117" t="s">
        <v>1287</v>
      </c>
      <c r="N1226" s="117" t="s">
        <v>153</v>
      </c>
      <c r="O1226" s="324">
        <v>305000</v>
      </c>
      <c r="P1226" s="77">
        <f ca="1">SUMIF($W$12:BO1226,$P$11,W1226:BO1226)</f>
        <v>0</v>
      </c>
      <c r="Q1226" s="77">
        <f ca="1">SUMIF($W$12:BP1226,$P$11,X1226:BP1226)</f>
        <v>0</v>
      </c>
      <c r="R1226" s="77">
        <f ca="1">SUMIF($W$12:BQ1226,$P$11,Y1226:BQ1226)</f>
        <v>0</v>
      </c>
      <c r="S1226" s="78">
        <f t="shared" ca="1" si="323"/>
        <v>0</v>
      </c>
      <c r="T1226" s="77">
        <f t="shared" ca="1" si="324"/>
        <v>0</v>
      </c>
      <c r="U1226" s="77">
        <f t="shared" ca="1" si="325"/>
        <v>0</v>
      </c>
      <c r="V1226" s="79">
        <f t="shared" ca="1" si="326"/>
        <v>0</v>
      </c>
      <c r="W1226" s="80"/>
      <c r="X1226" s="81">
        <f t="shared" si="310"/>
        <v>0</v>
      </c>
      <c r="Y1226" s="82"/>
      <c r="Z1226" s="80"/>
      <c r="AA1226" s="81">
        <f t="shared" si="311"/>
        <v>0</v>
      </c>
      <c r="AB1226" s="82"/>
      <c r="AC1226" s="80"/>
      <c r="AD1226" s="81">
        <f t="shared" si="312"/>
        <v>0</v>
      </c>
      <c r="AE1226" s="82"/>
      <c r="AF1226" s="80"/>
      <c r="AG1226" s="81">
        <f t="shared" si="313"/>
        <v>0</v>
      </c>
      <c r="AH1226" s="82"/>
      <c r="AI1226" s="80"/>
      <c r="AJ1226" s="81">
        <f t="shared" si="314"/>
        <v>0</v>
      </c>
      <c r="AK1226" s="82"/>
      <c r="AL1226" s="80"/>
      <c r="AM1226" s="81">
        <v>0</v>
      </c>
      <c r="AN1226" s="82"/>
      <c r="AO1226" s="80"/>
      <c r="AP1226" s="81">
        <v>0</v>
      </c>
      <c r="AQ1226" s="82"/>
      <c r="AR1226" s="80"/>
      <c r="AS1226" s="81">
        <f t="shared" si="315"/>
        <v>0</v>
      </c>
      <c r="AT1226" s="82"/>
      <c r="AU1226" s="80"/>
      <c r="AV1226" s="81">
        <f t="shared" si="316"/>
        <v>0</v>
      </c>
      <c r="AW1226" s="82"/>
      <c r="AX1226" s="80"/>
      <c r="AY1226" s="81">
        <f t="shared" si="317"/>
        <v>0</v>
      </c>
      <c r="AZ1226" s="82"/>
      <c r="BA1226" s="80"/>
      <c r="BB1226" s="81">
        <f t="shared" si="318"/>
        <v>0</v>
      </c>
      <c r="BC1226" s="82"/>
      <c r="BD1226" s="80"/>
      <c r="BE1226" s="81">
        <f t="shared" si="319"/>
        <v>0</v>
      </c>
      <c r="BF1226" s="82"/>
      <c r="BG1226" s="80"/>
      <c r="BH1226" s="81">
        <f t="shared" si="320"/>
        <v>0</v>
      </c>
      <c r="BI1226" s="82"/>
      <c r="BJ1226" s="80"/>
      <c r="BK1226" s="81">
        <f t="shared" si="321"/>
        <v>0</v>
      </c>
      <c r="BL1226" s="82"/>
      <c r="BM1226" s="80"/>
      <c r="BN1226" s="81">
        <f t="shared" si="322"/>
        <v>0</v>
      </c>
      <c r="BO1226" s="82"/>
    </row>
    <row r="1227" spans="1:67" ht="23.25" hidden="1" customHeight="1" thickBot="1">
      <c r="A1227" s="71">
        <v>86263</v>
      </c>
      <c r="B1227" s="71" t="s">
        <v>2242</v>
      </c>
      <c r="C1227" s="221" t="str">
        <f ca="1">IF(V1227&gt;0,IF($C$12=B1227,COUNT($C$12:C1226,1),""),"")</f>
        <v/>
      </c>
      <c r="D1227" s="221" t="str">
        <f ca="1">IF(V1227&gt;0,IF($D$12=B1227,COUNT($D$12:D1226,1),""),"")</f>
        <v/>
      </c>
      <c r="E1227" s="221" t="str">
        <f ca="1">IF(V1227&gt;0,IF($E$12=B1227,COUNT($E$12:E1226,1),""),"")</f>
        <v/>
      </c>
      <c r="F1227" s="221" t="str">
        <f ca="1">IF(V1227&gt;0,IF($F$12=B1227,COUNT($F$12:F1226,1),""),"")</f>
        <v/>
      </c>
      <c r="G1227" s="120">
        <v>1077</v>
      </c>
      <c r="H1227" s="115">
        <v>260415</v>
      </c>
      <c r="I1227" s="116" t="s">
        <v>1102</v>
      </c>
      <c r="J1227" s="116" t="s">
        <v>153</v>
      </c>
      <c r="K1227" s="324">
        <v>12000000</v>
      </c>
      <c r="L1227" s="121">
        <v>421619</v>
      </c>
      <c r="M1227" s="117" t="s">
        <v>1288</v>
      </c>
      <c r="N1227" s="117" t="s">
        <v>153</v>
      </c>
      <c r="O1227" s="324">
        <v>571500</v>
      </c>
      <c r="P1227" s="77">
        <f ca="1">SUMIF($W$12:BO1227,$P$11,W1227:BO1227)</f>
        <v>0</v>
      </c>
      <c r="Q1227" s="77">
        <f ca="1">SUMIF($W$12:BP1227,$P$11,X1227:BP1227)</f>
        <v>0</v>
      </c>
      <c r="R1227" s="77">
        <f ca="1">SUMIF($W$12:BQ1227,$P$11,Y1227:BQ1227)</f>
        <v>0</v>
      </c>
      <c r="S1227" s="78">
        <f t="shared" ca="1" si="323"/>
        <v>0</v>
      </c>
      <c r="T1227" s="77">
        <f t="shared" ca="1" si="324"/>
        <v>0</v>
      </c>
      <c r="U1227" s="77">
        <f t="shared" ca="1" si="325"/>
        <v>0</v>
      </c>
      <c r="V1227" s="79">
        <f t="shared" ca="1" si="326"/>
        <v>0</v>
      </c>
      <c r="W1227" s="80"/>
      <c r="X1227" s="81">
        <f t="shared" si="310"/>
        <v>0</v>
      </c>
      <c r="Y1227" s="82"/>
      <c r="Z1227" s="80"/>
      <c r="AA1227" s="81">
        <f t="shared" si="311"/>
        <v>0</v>
      </c>
      <c r="AB1227" s="82"/>
      <c r="AC1227" s="80"/>
      <c r="AD1227" s="81">
        <f t="shared" si="312"/>
        <v>0</v>
      </c>
      <c r="AE1227" s="82"/>
      <c r="AF1227" s="80"/>
      <c r="AG1227" s="81">
        <f t="shared" si="313"/>
        <v>0</v>
      </c>
      <c r="AH1227" s="82"/>
      <c r="AI1227" s="80"/>
      <c r="AJ1227" s="81">
        <f t="shared" si="314"/>
        <v>0</v>
      </c>
      <c r="AK1227" s="82"/>
      <c r="AL1227" s="80"/>
      <c r="AM1227" s="81">
        <v>0</v>
      </c>
      <c r="AN1227" s="82"/>
      <c r="AO1227" s="80"/>
      <c r="AP1227" s="81">
        <v>0</v>
      </c>
      <c r="AQ1227" s="82"/>
      <c r="AR1227" s="80"/>
      <c r="AS1227" s="81">
        <f t="shared" si="315"/>
        <v>0</v>
      </c>
      <c r="AT1227" s="82"/>
      <c r="AU1227" s="80"/>
      <c r="AV1227" s="81">
        <f t="shared" si="316"/>
        <v>0</v>
      </c>
      <c r="AW1227" s="82"/>
      <c r="AX1227" s="80"/>
      <c r="AY1227" s="81">
        <f t="shared" si="317"/>
        <v>0</v>
      </c>
      <c r="AZ1227" s="82"/>
      <c r="BA1227" s="80"/>
      <c r="BB1227" s="81">
        <f t="shared" si="318"/>
        <v>0</v>
      </c>
      <c r="BC1227" s="82"/>
      <c r="BD1227" s="80"/>
      <c r="BE1227" s="81">
        <f t="shared" si="319"/>
        <v>0</v>
      </c>
      <c r="BF1227" s="82"/>
      <c r="BG1227" s="80"/>
      <c r="BH1227" s="81">
        <f t="shared" si="320"/>
        <v>0</v>
      </c>
      <c r="BI1227" s="82"/>
      <c r="BJ1227" s="80"/>
      <c r="BK1227" s="81">
        <f t="shared" si="321"/>
        <v>0</v>
      </c>
      <c r="BL1227" s="82"/>
      <c r="BM1227" s="80"/>
      <c r="BN1227" s="81">
        <f t="shared" si="322"/>
        <v>0</v>
      </c>
      <c r="BO1227" s="82"/>
    </row>
    <row r="1228" spans="1:67" ht="35.25" hidden="1" customHeight="1" thickBot="1">
      <c r="A1228" s="71">
        <v>86265</v>
      </c>
      <c r="B1228" s="71" t="s">
        <v>2242</v>
      </c>
      <c r="C1228" s="221" t="str">
        <f ca="1">IF(V1228&gt;0,IF($C$12=B1228,COUNT($C$12:C1227,1),""),"")</f>
        <v/>
      </c>
      <c r="D1228" s="221" t="str">
        <f ca="1">IF(V1228&gt;0,IF($D$12=B1228,COUNT($D$12:D1227,1),""),"")</f>
        <v/>
      </c>
      <c r="E1228" s="221" t="str">
        <f ca="1">IF(V1228&gt;0,IF($E$12=B1228,COUNT($E$12:E1227,1),""),"")</f>
        <v/>
      </c>
      <c r="F1228" s="221" t="str">
        <f ca="1">IF(V1228&gt;0,IF($F$12=B1228,COUNT($F$12:F1227,1),""),"")</f>
        <v/>
      </c>
      <c r="G1228" s="120"/>
      <c r="H1228" s="115">
        <v>260501</v>
      </c>
      <c r="I1228" s="116" t="s">
        <v>1103</v>
      </c>
      <c r="J1228" s="116" t="s">
        <v>153</v>
      </c>
      <c r="K1228" s="324">
        <v>1950000</v>
      </c>
      <c r="L1228" s="121">
        <v>421622</v>
      </c>
      <c r="M1228" s="117" t="s">
        <v>1290</v>
      </c>
      <c r="N1228" s="117" t="s">
        <v>153</v>
      </c>
      <c r="O1228" s="324">
        <v>571500</v>
      </c>
      <c r="P1228" s="77">
        <f ca="1">SUMIF($W$12:BO1228,$P$11,W1228:BO1228)</f>
        <v>0</v>
      </c>
      <c r="Q1228" s="77">
        <f ca="1">SUMIF($W$12:BP1228,$P$11,X1228:BP1228)</f>
        <v>0</v>
      </c>
      <c r="R1228" s="77">
        <f ca="1">SUMIF($W$12:BQ1228,$P$11,Y1228:BQ1228)</f>
        <v>0</v>
      </c>
      <c r="S1228" s="78">
        <f t="shared" ca="1" si="323"/>
        <v>0</v>
      </c>
      <c r="T1228" s="77">
        <f t="shared" ca="1" si="324"/>
        <v>0</v>
      </c>
      <c r="U1228" s="77">
        <f t="shared" ca="1" si="325"/>
        <v>0</v>
      </c>
      <c r="V1228" s="79">
        <f t="shared" ca="1" si="326"/>
        <v>0</v>
      </c>
      <c r="W1228" s="80"/>
      <c r="X1228" s="81">
        <f t="shared" si="310"/>
        <v>0</v>
      </c>
      <c r="Y1228" s="82"/>
      <c r="Z1228" s="80"/>
      <c r="AA1228" s="81">
        <f t="shared" si="311"/>
        <v>0</v>
      </c>
      <c r="AB1228" s="82"/>
      <c r="AC1228" s="80"/>
      <c r="AD1228" s="81">
        <f t="shared" si="312"/>
        <v>0</v>
      </c>
      <c r="AE1228" s="82"/>
      <c r="AF1228" s="80"/>
      <c r="AG1228" s="81">
        <f t="shared" si="313"/>
        <v>0</v>
      </c>
      <c r="AH1228" s="82"/>
      <c r="AI1228" s="80"/>
      <c r="AJ1228" s="81">
        <f t="shared" si="314"/>
        <v>0</v>
      </c>
      <c r="AK1228" s="82"/>
      <c r="AL1228" s="80"/>
      <c r="AM1228" s="81">
        <v>0</v>
      </c>
      <c r="AN1228" s="82"/>
      <c r="AO1228" s="80"/>
      <c r="AP1228" s="81">
        <v>0</v>
      </c>
      <c r="AQ1228" s="82"/>
      <c r="AR1228" s="80"/>
      <c r="AS1228" s="81">
        <f t="shared" si="315"/>
        <v>0</v>
      </c>
      <c r="AT1228" s="82"/>
      <c r="AU1228" s="80"/>
      <c r="AV1228" s="81">
        <f t="shared" si="316"/>
        <v>0</v>
      </c>
      <c r="AW1228" s="82"/>
      <c r="AX1228" s="80"/>
      <c r="AY1228" s="81">
        <f t="shared" si="317"/>
        <v>0</v>
      </c>
      <c r="AZ1228" s="82"/>
      <c r="BA1228" s="80"/>
      <c r="BB1228" s="81">
        <f t="shared" si="318"/>
        <v>0</v>
      </c>
      <c r="BC1228" s="82"/>
      <c r="BD1228" s="80"/>
      <c r="BE1228" s="81">
        <f t="shared" si="319"/>
        <v>0</v>
      </c>
      <c r="BF1228" s="82"/>
      <c r="BG1228" s="80"/>
      <c r="BH1228" s="81">
        <f t="shared" si="320"/>
        <v>0</v>
      </c>
      <c r="BI1228" s="82"/>
      <c r="BJ1228" s="80"/>
      <c r="BK1228" s="81">
        <f t="shared" si="321"/>
        <v>0</v>
      </c>
      <c r="BL1228" s="82"/>
      <c r="BM1228" s="80"/>
      <c r="BN1228" s="81">
        <f t="shared" si="322"/>
        <v>0</v>
      </c>
      <c r="BO1228" s="82"/>
    </row>
    <row r="1229" spans="1:67" ht="23.25" hidden="1" customHeight="1" thickBot="1">
      <c r="A1229" s="71">
        <v>86266</v>
      </c>
      <c r="B1229" s="71" t="s">
        <v>2242</v>
      </c>
      <c r="C1229" s="221" t="str">
        <f ca="1">IF(V1229&gt;0,IF($C$12=B1229,COUNT($C$12:C1228,1),""),"")</f>
        <v/>
      </c>
      <c r="D1229" s="221" t="str">
        <f ca="1">IF(V1229&gt;0,IF($D$12=B1229,COUNT($D$12:D1228,1),""),"")</f>
        <v/>
      </c>
      <c r="E1229" s="221" t="str">
        <f ca="1">IF(V1229&gt;0,IF($E$12=B1229,COUNT($E$12:E1228,1),""),"")</f>
        <v/>
      </c>
      <c r="F1229" s="221" t="str">
        <f ca="1">IF(V1229&gt;0,IF($F$12=B1229,COUNT($F$12:F1228,1),""),"")</f>
        <v/>
      </c>
      <c r="G1229" s="120" t="s">
        <v>1724</v>
      </c>
      <c r="H1229" s="115">
        <v>260502</v>
      </c>
      <c r="I1229" s="116" t="s">
        <v>1104</v>
      </c>
      <c r="J1229" s="116" t="s">
        <v>153</v>
      </c>
      <c r="K1229" s="324">
        <v>1150000</v>
      </c>
      <c r="L1229" s="121">
        <v>421623</v>
      </c>
      <c r="M1229" s="117" t="s">
        <v>1291</v>
      </c>
      <c r="N1229" s="117" t="s">
        <v>153</v>
      </c>
      <c r="O1229" s="324">
        <v>416500</v>
      </c>
      <c r="P1229" s="77">
        <f ca="1">SUMIF($W$12:BO1229,$P$11,W1229:BO1229)</f>
        <v>0</v>
      </c>
      <c r="Q1229" s="77">
        <f ca="1">SUMIF($W$12:BP1229,$P$11,X1229:BP1229)</f>
        <v>0</v>
      </c>
      <c r="R1229" s="77">
        <f ca="1">SUMIF($W$12:BQ1229,$P$11,Y1229:BQ1229)</f>
        <v>0</v>
      </c>
      <c r="S1229" s="78">
        <f t="shared" ca="1" si="323"/>
        <v>0</v>
      </c>
      <c r="T1229" s="77">
        <f t="shared" ca="1" si="324"/>
        <v>0</v>
      </c>
      <c r="U1229" s="77">
        <f t="shared" ca="1" si="325"/>
        <v>0</v>
      </c>
      <c r="V1229" s="79">
        <f t="shared" ca="1" si="326"/>
        <v>0</v>
      </c>
      <c r="W1229" s="80"/>
      <c r="X1229" s="81">
        <f t="shared" si="310"/>
        <v>0</v>
      </c>
      <c r="Y1229" s="82"/>
      <c r="Z1229" s="80"/>
      <c r="AA1229" s="81">
        <f t="shared" si="311"/>
        <v>0</v>
      </c>
      <c r="AB1229" s="82"/>
      <c r="AC1229" s="80"/>
      <c r="AD1229" s="81">
        <f t="shared" si="312"/>
        <v>0</v>
      </c>
      <c r="AE1229" s="82"/>
      <c r="AF1229" s="80"/>
      <c r="AG1229" s="81">
        <f t="shared" si="313"/>
        <v>0</v>
      </c>
      <c r="AH1229" s="82"/>
      <c r="AI1229" s="80"/>
      <c r="AJ1229" s="81">
        <f t="shared" si="314"/>
        <v>0</v>
      </c>
      <c r="AK1229" s="82"/>
      <c r="AL1229" s="80"/>
      <c r="AM1229" s="81">
        <v>0</v>
      </c>
      <c r="AN1229" s="82"/>
      <c r="AO1229" s="80"/>
      <c r="AP1229" s="81">
        <v>0</v>
      </c>
      <c r="AQ1229" s="82"/>
      <c r="AR1229" s="80"/>
      <c r="AS1229" s="81">
        <f t="shared" si="315"/>
        <v>0</v>
      </c>
      <c r="AT1229" s="82"/>
      <c r="AU1229" s="80"/>
      <c r="AV1229" s="81">
        <f t="shared" si="316"/>
        <v>0</v>
      </c>
      <c r="AW1229" s="82"/>
      <c r="AX1229" s="80"/>
      <c r="AY1229" s="81">
        <f t="shared" si="317"/>
        <v>0</v>
      </c>
      <c r="AZ1229" s="82"/>
      <c r="BA1229" s="80"/>
      <c r="BB1229" s="81">
        <f t="shared" si="318"/>
        <v>0</v>
      </c>
      <c r="BC1229" s="82"/>
      <c r="BD1229" s="80"/>
      <c r="BE1229" s="81">
        <f t="shared" si="319"/>
        <v>0</v>
      </c>
      <c r="BF1229" s="82"/>
      <c r="BG1229" s="80"/>
      <c r="BH1229" s="81">
        <f t="shared" si="320"/>
        <v>0</v>
      </c>
      <c r="BI1229" s="82"/>
      <c r="BJ1229" s="80"/>
      <c r="BK1229" s="81">
        <f t="shared" si="321"/>
        <v>0</v>
      </c>
      <c r="BL1229" s="82"/>
      <c r="BM1229" s="80"/>
      <c r="BN1229" s="81">
        <f t="shared" si="322"/>
        <v>0</v>
      </c>
      <c r="BO1229" s="82"/>
    </row>
    <row r="1230" spans="1:67" ht="23.25" hidden="1" customHeight="1" thickBot="1">
      <c r="A1230" s="71">
        <v>86267</v>
      </c>
      <c r="B1230" s="71" t="s">
        <v>2242</v>
      </c>
      <c r="C1230" s="221" t="str">
        <f ca="1">IF(V1230&gt;0,IF($C$12=B1230,COUNT($C$12:C1229,1),""),"")</f>
        <v/>
      </c>
      <c r="D1230" s="221" t="str">
        <f ca="1">IF(V1230&gt;0,IF($D$12=B1230,COUNT($D$12:D1229,1),""),"")</f>
        <v/>
      </c>
      <c r="E1230" s="221" t="str">
        <f ca="1">IF(V1230&gt;0,IF($E$12=B1230,COUNT($E$12:E1229,1),""),"")</f>
        <v/>
      </c>
      <c r="F1230" s="221" t="str">
        <f ca="1">IF(V1230&gt;0,IF($F$12=B1230,COUNT($F$12:F1229,1),""),"")</f>
        <v/>
      </c>
      <c r="G1230" s="120">
        <v>691002830</v>
      </c>
      <c r="H1230" s="115">
        <v>260601</v>
      </c>
      <c r="I1230" s="116" t="s">
        <v>2121</v>
      </c>
      <c r="J1230" s="123" t="s">
        <v>153</v>
      </c>
      <c r="K1230" s="324">
        <v>64000</v>
      </c>
      <c r="L1230" s="121">
        <v>422401</v>
      </c>
      <c r="M1230" s="117" t="s">
        <v>1332</v>
      </c>
      <c r="N1230" s="123" t="s">
        <v>153</v>
      </c>
      <c r="O1230" s="324">
        <v>54400</v>
      </c>
      <c r="P1230" s="77">
        <f ca="1">SUMIF($W$12:BO1230,$P$11,W1230:BO1230)</f>
        <v>0</v>
      </c>
      <c r="Q1230" s="77">
        <f ca="1">SUMIF($W$12:BP1230,$P$11,X1230:BP1230)</f>
        <v>0</v>
      </c>
      <c r="R1230" s="77">
        <v>0</v>
      </c>
      <c r="S1230" s="78">
        <f t="shared" ca="1" si="323"/>
        <v>0</v>
      </c>
      <c r="T1230" s="77">
        <f t="shared" ca="1" si="324"/>
        <v>0</v>
      </c>
      <c r="U1230" s="77">
        <v>0</v>
      </c>
      <c r="V1230" s="79">
        <f t="shared" ca="1" si="326"/>
        <v>0</v>
      </c>
      <c r="W1230" s="80"/>
      <c r="X1230" s="81">
        <f t="shared" ref="X1230:X1293" si="327">W1230</f>
        <v>0</v>
      </c>
      <c r="Y1230" s="82"/>
      <c r="Z1230" s="80"/>
      <c r="AA1230" s="81">
        <f t="shared" ref="AA1230:AA1293" si="328">Z1230</f>
        <v>0</v>
      </c>
      <c r="AB1230" s="82"/>
      <c r="AC1230" s="80"/>
      <c r="AD1230" s="81">
        <f t="shared" ref="AD1230:AD1293" si="329">AC1230</f>
        <v>0</v>
      </c>
      <c r="AE1230" s="82"/>
      <c r="AF1230" s="80"/>
      <c r="AG1230" s="81">
        <f t="shared" ref="AG1230:AG1293" si="330">AF1230</f>
        <v>0</v>
      </c>
      <c r="AH1230" s="82"/>
      <c r="AI1230" s="80"/>
      <c r="AJ1230" s="81">
        <f t="shared" ref="AJ1230:AJ1293" si="331">AI1230</f>
        <v>0</v>
      </c>
      <c r="AK1230" s="82"/>
      <c r="AL1230" s="80"/>
      <c r="AM1230" s="81">
        <v>0</v>
      </c>
      <c r="AN1230" s="82"/>
      <c r="AO1230" s="80"/>
      <c r="AP1230" s="81">
        <v>0</v>
      </c>
      <c r="AQ1230" s="82"/>
      <c r="AR1230" s="80"/>
      <c r="AS1230" s="81">
        <f t="shared" ref="AS1230:AS1293" si="332">AR1230</f>
        <v>0</v>
      </c>
      <c r="AT1230" s="82"/>
      <c r="AU1230" s="80"/>
      <c r="AV1230" s="81">
        <f t="shared" ref="AV1230:AV1293" si="333">AU1230</f>
        <v>0</v>
      </c>
      <c r="AW1230" s="82"/>
      <c r="AX1230" s="80"/>
      <c r="AY1230" s="81">
        <f t="shared" ref="AY1230:AY1293" si="334">AX1230</f>
        <v>0</v>
      </c>
      <c r="AZ1230" s="82"/>
      <c r="BA1230" s="80"/>
      <c r="BB1230" s="81">
        <f t="shared" ref="BB1230:BB1293" si="335">BA1230</f>
        <v>0</v>
      </c>
      <c r="BC1230" s="82"/>
      <c r="BD1230" s="80"/>
      <c r="BE1230" s="81">
        <f t="shared" ref="BE1230:BE1293" si="336">BD1230</f>
        <v>0</v>
      </c>
      <c r="BF1230" s="82"/>
      <c r="BG1230" s="80"/>
      <c r="BH1230" s="81">
        <f t="shared" ref="BH1230:BH1293" si="337">BG1230</f>
        <v>0</v>
      </c>
      <c r="BI1230" s="82"/>
      <c r="BJ1230" s="80"/>
      <c r="BK1230" s="81">
        <f t="shared" ref="BK1230:BK1293" si="338">BJ1230</f>
        <v>0</v>
      </c>
      <c r="BL1230" s="82"/>
      <c r="BM1230" s="80"/>
      <c r="BN1230" s="81">
        <f t="shared" ref="BN1230:BN1293" si="339">BM1230</f>
        <v>0</v>
      </c>
      <c r="BO1230" s="82"/>
    </row>
    <row r="1231" spans="1:67" ht="23.25" hidden="1" customHeight="1" thickBot="1">
      <c r="A1231" s="71">
        <v>86268</v>
      </c>
      <c r="B1231" s="71" t="s">
        <v>2242</v>
      </c>
      <c r="C1231" s="221" t="str">
        <f ca="1">IF(V1231&gt;0,IF($C$12=B1231,COUNT($C$12:C1230,1),""),"")</f>
        <v/>
      </c>
      <c r="D1231" s="221" t="str">
        <f ca="1">IF(V1231&gt;0,IF($D$12=B1231,COUNT($D$12:D1230,1),""),"")</f>
        <v/>
      </c>
      <c r="E1231" s="221" t="str">
        <f ca="1">IF(V1231&gt;0,IF($E$12=B1231,COUNT($E$12:E1230,1),""),"")</f>
        <v/>
      </c>
      <c r="F1231" s="221" t="str">
        <f ca="1">IF(V1231&gt;0,IF($F$12=B1231,COUNT($F$12:F1230,1),""),"")</f>
        <v/>
      </c>
      <c r="G1231" s="120"/>
      <c r="H1231" s="115">
        <v>260601</v>
      </c>
      <c r="I1231" s="116" t="s">
        <v>2122</v>
      </c>
      <c r="J1231" s="123" t="s">
        <v>153</v>
      </c>
      <c r="K1231" s="324">
        <v>64000</v>
      </c>
      <c r="L1231" s="121">
        <v>422401</v>
      </c>
      <c r="M1231" s="117" t="s">
        <v>1332</v>
      </c>
      <c r="N1231" s="123" t="s">
        <v>153</v>
      </c>
      <c r="O1231" s="324">
        <v>54400</v>
      </c>
      <c r="P1231" s="77">
        <f ca="1">SUMIF($W$12:BO1231,$P$11,W1231:BO1231)</f>
        <v>0</v>
      </c>
      <c r="Q1231" s="77">
        <f ca="1">SUMIF($W$12:BP1231,$P$11,X1231:BP1231)</f>
        <v>0</v>
      </c>
      <c r="R1231" s="77">
        <v>0</v>
      </c>
      <c r="S1231" s="78">
        <f t="shared" ca="1" si="323"/>
        <v>0</v>
      </c>
      <c r="T1231" s="77">
        <f t="shared" ca="1" si="324"/>
        <v>0</v>
      </c>
      <c r="U1231" s="77">
        <v>0</v>
      </c>
      <c r="V1231" s="79">
        <f t="shared" ca="1" si="326"/>
        <v>0</v>
      </c>
      <c r="W1231" s="80"/>
      <c r="X1231" s="81">
        <f t="shared" si="327"/>
        <v>0</v>
      </c>
      <c r="Y1231" s="82"/>
      <c r="Z1231" s="80"/>
      <c r="AA1231" s="81">
        <f t="shared" si="328"/>
        <v>0</v>
      </c>
      <c r="AB1231" s="82"/>
      <c r="AC1231" s="80"/>
      <c r="AD1231" s="81">
        <f t="shared" si="329"/>
        <v>0</v>
      </c>
      <c r="AE1231" s="82"/>
      <c r="AF1231" s="80"/>
      <c r="AG1231" s="81">
        <f t="shared" si="330"/>
        <v>0</v>
      </c>
      <c r="AH1231" s="82"/>
      <c r="AI1231" s="80"/>
      <c r="AJ1231" s="81">
        <f t="shared" si="331"/>
        <v>0</v>
      </c>
      <c r="AK1231" s="82"/>
      <c r="AL1231" s="80"/>
      <c r="AM1231" s="81">
        <v>0</v>
      </c>
      <c r="AN1231" s="82"/>
      <c r="AO1231" s="80"/>
      <c r="AP1231" s="81">
        <v>0</v>
      </c>
      <c r="AQ1231" s="82"/>
      <c r="AR1231" s="80"/>
      <c r="AS1231" s="81">
        <f t="shared" si="332"/>
        <v>0</v>
      </c>
      <c r="AT1231" s="82"/>
      <c r="AU1231" s="80"/>
      <c r="AV1231" s="81">
        <f t="shared" si="333"/>
        <v>0</v>
      </c>
      <c r="AW1231" s="82"/>
      <c r="AX1231" s="80"/>
      <c r="AY1231" s="81">
        <f t="shared" si="334"/>
        <v>0</v>
      </c>
      <c r="AZ1231" s="82"/>
      <c r="BA1231" s="80"/>
      <c r="BB1231" s="81">
        <f t="shared" si="335"/>
        <v>0</v>
      </c>
      <c r="BC1231" s="82"/>
      <c r="BD1231" s="80"/>
      <c r="BE1231" s="81">
        <f t="shared" si="336"/>
        <v>0</v>
      </c>
      <c r="BF1231" s="82"/>
      <c r="BG1231" s="80"/>
      <c r="BH1231" s="81">
        <f t="shared" si="337"/>
        <v>0</v>
      </c>
      <c r="BI1231" s="82"/>
      <c r="BJ1231" s="80"/>
      <c r="BK1231" s="81">
        <f t="shared" si="338"/>
        <v>0</v>
      </c>
      <c r="BL1231" s="82"/>
      <c r="BM1231" s="80"/>
      <c r="BN1231" s="81">
        <f t="shared" si="339"/>
        <v>0</v>
      </c>
      <c r="BO1231" s="82"/>
    </row>
    <row r="1232" spans="1:67" ht="23.25" hidden="1" customHeight="1" thickBot="1">
      <c r="A1232" s="71">
        <v>86269</v>
      </c>
      <c r="B1232" s="71" t="s">
        <v>2242</v>
      </c>
      <c r="C1232" s="221" t="str">
        <f ca="1">IF(V1232&gt;0,IF($C$12=B1232,COUNT($C$12:C1231,1),""),"")</f>
        <v/>
      </c>
      <c r="D1232" s="221" t="str">
        <f ca="1">IF(V1232&gt;0,IF($D$12=B1232,COUNT($D$12:D1231,1),""),"")</f>
        <v/>
      </c>
      <c r="E1232" s="221" t="str">
        <f ca="1">IF(V1232&gt;0,IF($E$12=B1232,COUNT($E$12:E1231,1),""),"")</f>
        <v/>
      </c>
      <c r="F1232" s="221" t="str">
        <f ca="1">IF(V1232&gt;0,IF($F$12=B1232,COUNT($F$12:F1231,1),""),"")</f>
        <v/>
      </c>
      <c r="G1232" s="120"/>
      <c r="H1232" s="115">
        <v>260601</v>
      </c>
      <c r="I1232" s="116" t="s">
        <v>2123</v>
      </c>
      <c r="J1232" s="116" t="s">
        <v>153</v>
      </c>
      <c r="K1232" s="324">
        <v>64000</v>
      </c>
      <c r="L1232" s="121">
        <v>422401</v>
      </c>
      <c r="M1232" s="117" t="s">
        <v>1332</v>
      </c>
      <c r="N1232" s="117" t="s">
        <v>153</v>
      </c>
      <c r="O1232" s="324">
        <v>54400</v>
      </c>
      <c r="P1232" s="77">
        <f ca="1">SUMIF($W$12:BO1232,$P$11,W1232:BO1232)</f>
        <v>0</v>
      </c>
      <c r="Q1232" s="77">
        <f ca="1">SUMIF($W$12:BP1232,$P$11,X1232:BP1232)</f>
        <v>0</v>
      </c>
      <c r="R1232" s="77">
        <v>0</v>
      </c>
      <c r="S1232" s="78">
        <f t="shared" ca="1" si="323"/>
        <v>0</v>
      </c>
      <c r="T1232" s="77">
        <f t="shared" ca="1" si="324"/>
        <v>0</v>
      </c>
      <c r="U1232" s="77">
        <v>0</v>
      </c>
      <c r="V1232" s="79">
        <f t="shared" ca="1" si="326"/>
        <v>0</v>
      </c>
      <c r="W1232" s="80"/>
      <c r="X1232" s="81">
        <f t="shared" si="327"/>
        <v>0</v>
      </c>
      <c r="Y1232" s="82"/>
      <c r="Z1232" s="80"/>
      <c r="AA1232" s="81">
        <f t="shared" si="328"/>
        <v>0</v>
      </c>
      <c r="AB1232" s="82"/>
      <c r="AC1232" s="80"/>
      <c r="AD1232" s="81">
        <f t="shared" si="329"/>
        <v>0</v>
      </c>
      <c r="AE1232" s="82"/>
      <c r="AF1232" s="80"/>
      <c r="AG1232" s="81">
        <f t="shared" si="330"/>
        <v>0</v>
      </c>
      <c r="AH1232" s="82"/>
      <c r="AI1232" s="80"/>
      <c r="AJ1232" s="81">
        <f t="shared" si="331"/>
        <v>0</v>
      </c>
      <c r="AK1232" s="82"/>
      <c r="AL1232" s="80"/>
      <c r="AM1232" s="81">
        <v>0</v>
      </c>
      <c r="AN1232" s="82"/>
      <c r="AO1232" s="80"/>
      <c r="AP1232" s="81">
        <v>0</v>
      </c>
      <c r="AQ1232" s="82"/>
      <c r="AR1232" s="80"/>
      <c r="AS1232" s="81">
        <f t="shared" si="332"/>
        <v>0</v>
      </c>
      <c r="AT1232" s="82"/>
      <c r="AU1232" s="80"/>
      <c r="AV1232" s="81">
        <f t="shared" si="333"/>
        <v>0</v>
      </c>
      <c r="AW1232" s="82"/>
      <c r="AX1232" s="80"/>
      <c r="AY1232" s="81">
        <f t="shared" si="334"/>
        <v>0</v>
      </c>
      <c r="AZ1232" s="82"/>
      <c r="BA1232" s="80"/>
      <c r="BB1232" s="81">
        <f t="shared" si="335"/>
        <v>0</v>
      </c>
      <c r="BC1232" s="82"/>
      <c r="BD1232" s="80"/>
      <c r="BE1232" s="81">
        <f t="shared" si="336"/>
        <v>0</v>
      </c>
      <c r="BF1232" s="82"/>
      <c r="BG1232" s="80"/>
      <c r="BH1232" s="81">
        <f t="shared" si="337"/>
        <v>0</v>
      </c>
      <c r="BI1232" s="82"/>
      <c r="BJ1232" s="80"/>
      <c r="BK1232" s="81">
        <f t="shared" si="338"/>
        <v>0</v>
      </c>
      <c r="BL1232" s="82"/>
      <c r="BM1232" s="80"/>
      <c r="BN1232" s="81">
        <f t="shared" si="339"/>
        <v>0</v>
      </c>
      <c r="BO1232" s="82"/>
    </row>
    <row r="1233" spans="1:67" ht="23.25" hidden="1" customHeight="1" thickBot="1">
      <c r="A1233" s="71">
        <v>86270</v>
      </c>
      <c r="B1233" s="71" t="s">
        <v>2242</v>
      </c>
      <c r="C1233" s="221" t="str">
        <f ca="1">IF(V1233&gt;0,IF($C$12=B1233,COUNT($C$12:C1232,1),""),"")</f>
        <v/>
      </c>
      <c r="D1233" s="221" t="str">
        <f ca="1">IF(V1233&gt;0,IF($D$12=B1233,COUNT($D$12:D1232,1),""),"")</f>
        <v/>
      </c>
      <c r="E1233" s="221" t="str">
        <f ca="1">IF(V1233&gt;0,IF($E$12=B1233,COUNT($E$12:E1232,1),""),"")</f>
        <v/>
      </c>
      <c r="F1233" s="221" t="str">
        <f ca="1">IF(V1233&gt;0,IF($F$12=B1233,COUNT($F$12:F1232,1),""),"")</f>
        <v/>
      </c>
      <c r="G1233" s="120"/>
      <c r="H1233" s="115">
        <v>260601</v>
      </c>
      <c r="I1233" s="116" t="s">
        <v>2124</v>
      </c>
      <c r="J1233" s="116" t="s">
        <v>153</v>
      </c>
      <c r="K1233" s="324">
        <v>64000</v>
      </c>
      <c r="L1233" s="121">
        <v>422401</v>
      </c>
      <c r="M1233" s="117" t="s">
        <v>1332</v>
      </c>
      <c r="N1233" s="117" t="s">
        <v>153</v>
      </c>
      <c r="O1233" s="324">
        <v>54400</v>
      </c>
      <c r="P1233" s="77">
        <f ca="1">SUMIF($W$12:BO1233,$P$11,W1233:BO1233)</f>
        <v>0</v>
      </c>
      <c r="Q1233" s="77">
        <f ca="1">SUMIF($W$12:BP1233,$P$11,X1233:BP1233)</f>
        <v>0</v>
      </c>
      <c r="R1233" s="77">
        <v>0</v>
      </c>
      <c r="S1233" s="78">
        <f t="shared" ca="1" si="323"/>
        <v>0</v>
      </c>
      <c r="T1233" s="77">
        <f t="shared" ca="1" si="324"/>
        <v>0</v>
      </c>
      <c r="U1233" s="77">
        <v>0</v>
      </c>
      <c r="V1233" s="79">
        <f t="shared" ca="1" si="326"/>
        <v>0</v>
      </c>
      <c r="W1233" s="80"/>
      <c r="X1233" s="81">
        <f t="shared" si="327"/>
        <v>0</v>
      </c>
      <c r="Y1233" s="82"/>
      <c r="Z1233" s="80"/>
      <c r="AA1233" s="81">
        <f t="shared" si="328"/>
        <v>0</v>
      </c>
      <c r="AB1233" s="82"/>
      <c r="AC1233" s="80"/>
      <c r="AD1233" s="81">
        <f t="shared" si="329"/>
        <v>0</v>
      </c>
      <c r="AE1233" s="82"/>
      <c r="AF1233" s="80"/>
      <c r="AG1233" s="81">
        <f t="shared" si="330"/>
        <v>0</v>
      </c>
      <c r="AH1233" s="82"/>
      <c r="AI1233" s="80"/>
      <c r="AJ1233" s="81">
        <f t="shared" si="331"/>
        <v>0</v>
      </c>
      <c r="AK1233" s="82"/>
      <c r="AL1233" s="80"/>
      <c r="AM1233" s="81">
        <v>0</v>
      </c>
      <c r="AN1233" s="82"/>
      <c r="AO1233" s="80"/>
      <c r="AP1233" s="81">
        <v>0</v>
      </c>
      <c r="AQ1233" s="82"/>
      <c r="AR1233" s="80"/>
      <c r="AS1233" s="81">
        <f t="shared" si="332"/>
        <v>0</v>
      </c>
      <c r="AT1233" s="82"/>
      <c r="AU1233" s="80"/>
      <c r="AV1233" s="81">
        <f t="shared" si="333"/>
        <v>0</v>
      </c>
      <c r="AW1233" s="82"/>
      <c r="AX1233" s="80"/>
      <c r="AY1233" s="81">
        <f t="shared" si="334"/>
        <v>0</v>
      </c>
      <c r="AZ1233" s="82"/>
      <c r="BA1233" s="80"/>
      <c r="BB1233" s="81">
        <f t="shared" si="335"/>
        <v>0</v>
      </c>
      <c r="BC1233" s="82"/>
      <c r="BD1233" s="80"/>
      <c r="BE1233" s="81">
        <f t="shared" si="336"/>
        <v>0</v>
      </c>
      <c r="BF1233" s="82"/>
      <c r="BG1233" s="80"/>
      <c r="BH1233" s="81">
        <f t="shared" si="337"/>
        <v>0</v>
      </c>
      <c r="BI1233" s="82"/>
      <c r="BJ1233" s="80"/>
      <c r="BK1233" s="81">
        <f t="shared" si="338"/>
        <v>0</v>
      </c>
      <c r="BL1233" s="82"/>
      <c r="BM1233" s="80"/>
      <c r="BN1233" s="81">
        <f t="shared" si="339"/>
        <v>0</v>
      </c>
      <c r="BO1233" s="82"/>
    </row>
    <row r="1234" spans="1:67" ht="23.25" hidden="1" customHeight="1" thickBot="1">
      <c r="A1234" s="71">
        <v>86271</v>
      </c>
      <c r="B1234" s="71" t="s">
        <v>2242</v>
      </c>
      <c r="C1234" s="221" t="str">
        <f ca="1">IF(V1234&gt;0,IF($C$12=B1234,COUNT($C$12:C1233,1),""),"")</f>
        <v/>
      </c>
      <c r="D1234" s="221" t="str">
        <f ca="1">IF(V1234&gt;0,IF($D$12=B1234,COUNT($D$12:D1233,1),""),"")</f>
        <v/>
      </c>
      <c r="E1234" s="221" t="str">
        <f ca="1">IF(V1234&gt;0,IF($E$12=B1234,COUNT($E$12:E1233,1),""),"")</f>
        <v/>
      </c>
      <c r="F1234" s="221" t="str">
        <f ca="1">IF(V1234&gt;0,IF($F$12=B1234,COUNT($F$12:F1233,1),""),"")</f>
        <v/>
      </c>
      <c r="G1234" s="120"/>
      <c r="H1234" s="115">
        <v>260601</v>
      </c>
      <c r="I1234" s="116" t="s">
        <v>2125</v>
      </c>
      <c r="J1234" s="116" t="s">
        <v>153</v>
      </c>
      <c r="K1234" s="324">
        <v>64000</v>
      </c>
      <c r="L1234" s="121">
        <v>422402</v>
      </c>
      <c r="M1234" s="117" t="s">
        <v>1830</v>
      </c>
      <c r="N1234" s="117" t="s">
        <v>153</v>
      </c>
      <c r="O1234" s="324">
        <v>79200</v>
      </c>
      <c r="P1234" s="77">
        <f ca="1">SUMIF($W$12:BO1234,$P$11,W1234:BO1234)</f>
        <v>0</v>
      </c>
      <c r="Q1234" s="77">
        <f ca="1">SUMIF($W$12:BP1234,$P$11,X1234:BP1234)</f>
        <v>0</v>
      </c>
      <c r="R1234" s="77">
        <v>0</v>
      </c>
      <c r="S1234" s="78">
        <f t="shared" ca="1" si="323"/>
        <v>0</v>
      </c>
      <c r="T1234" s="77">
        <f t="shared" ca="1" si="324"/>
        <v>0</v>
      </c>
      <c r="U1234" s="77">
        <v>0</v>
      </c>
      <c r="V1234" s="79">
        <f t="shared" ca="1" si="326"/>
        <v>0</v>
      </c>
      <c r="W1234" s="80"/>
      <c r="X1234" s="81">
        <f t="shared" si="327"/>
        <v>0</v>
      </c>
      <c r="Y1234" s="82"/>
      <c r="Z1234" s="80"/>
      <c r="AA1234" s="81">
        <f t="shared" si="328"/>
        <v>0</v>
      </c>
      <c r="AB1234" s="82"/>
      <c r="AC1234" s="80"/>
      <c r="AD1234" s="81">
        <f t="shared" si="329"/>
        <v>0</v>
      </c>
      <c r="AE1234" s="82"/>
      <c r="AF1234" s="80"/>
      <c r="AG1234" s="81">
        <f t="shared" si="330"/>
        <v>0</v>
      </c>
      <c r="AH1234" s="82"/>
      <c r="AI1234" s="80"/>
      <c r="AJ1234" s="81">
        <f t="shared" si="331"/>
        <v>0</v>
      </c>
      <c r="AK1234" s="82"/>
      <c r="AL1234" s="80"/>
      <c r="AM1234" s="81">
        <v>0</v>
      </c>
      <c r="AN1234" s="82"/>
      <c r="AO1234" s="80"/>
      <c r="AP1234" s="81">
        <v>0</v>
      </c>
      <c r="AQ1234" s="82"/>
      <c r="AR1234" s="80"/>
      <c r="AS1234" s="81">
        <f t="shared" si="332"/>
        <v>0</v>
      </c>
      <c r="AT1234" s="82"/>
      <c r="AU1234" s="80"/>
      <c r="AV1234" s="81">
        <f t="shared" si="333"/>
        <v>0</v>
      </c>
      <c r="AW1234" s="82"/>
      <c r="AX1234" s="80"/>
      <c r="AY1234" s="81">
        <f t="shared" si="334"/>
        <v>0</v>
      </c>
      <c r="AZ1234" s="82"/>
      <c r="BA1234" s="80"/>
      <c r="BB1234" s="81">
        <f t="shared" si="335"/>
        <v>0</v>
      </c>
      <c r="BC1234" s="82"/>
      <c r="BD1234" s="80"/>
      <c r="BE1234" s="81">
        <f t="shared" si="336"/>
        <v>0</v>
      </c>
      <c r="BF1234" s="82"/>
      <c r="BG1234" s="80"/>
      <c r="BH1234" s="81">
        <f t="shared" si="337"/>
        <v>0</v>
      </c>
      <c r="BI1234" s="82"/>
      <c r="BJ1234" s="80"/>
      <c r="BK1234" s="81">
        <f t="shared" si="338"/>
        <v>0</v>
      </c>
      <c r="BL1234" s="82"/>
      <c r="BM1234" s="80"/>
      <c r="BN1234" s="81">
        <f t="shared" si="339"/>
        <v>0</v>
      </c>
      <c r="BO1234" s="82"/>
    </row>
    <row r="1235" spans="1:67" ht="23.25" hidden="1" customHeight="1" thickBot="1">
      <c r="A1235" s="71">
        <v>86272</v>
      </c>
      <c r="B1235" s="71" t="s">
        <v>2242</v>
      </c>
      <c r="C1235" s="221" t="str">
        <f ca="1">IF(V1235&gt;0,IF($C$12=B1235,COUNT($C$12:C1234,1),""),"")</f>
        <v/>
      </c>
      <c r="D1235" s="221" t="str">
        <f ca="1">IF(V1235&gt;0,IF($D$12=B1235,COUNT($D$12:D1234,1),""),"")</f>
        <v/>
      </c>
      <c r="E1235" s="221" t="str">
        <f ca="1">IF(V1235&gt;0,IF($E$12=B1235,COUNT($E$12:E1234,1),""),"")</f>
        <v/>
      </c>
      <c r="F1235" s="221" t="str">
        <f ca="1">IF(V1235&gt;0,IF($F$12=B1235,COUNT($F$12:F1234,1),""),"")</f>
        <v/>
      </c>
      <c r="G1235" s="120"/>
      <c r="H1235" s="115">
        <v>260601</v>
      </c>
      <c r="I1235" s="116" t="s">
        <v>2126</v>
      </c>
      <c r="J1235" s="116" t="s">
        <v>153</v>
      </c>
      <c r="K1235" s="324">
        <v>64000</v>
      </c>
      <c r="L1235" s="121">
        <v>422402</v>
      </c>
      <c r="M1235" s="117" t="s">
        <v>1830</v>
      </c>
      <c r="N1235" s="117" t="s">
        <v>153</v>
      </c>
      <c r="O1235" s="324">
        <v>79200</v>
      </c>
      <c r="P1235" s="77">
        <f ca="1">SUMIF($W$12:BO1235,$P$11,W1235:BO1235)</f>
        <v>0</v>
      </c>
      <c r="Q1235" s="77">
        <f ca="1">SUMIF($W$12:BP1235,$P$11,X1235:BP1235)</f>
        <v>0</v>
      </c>
      <c r="R1235" s="77">
        <v>0</v>
      </c>
      <c r="S1235" s="78">
        <f t="shared" ca="1" si="323"/>
        <v>0</v>
      </c>
      <c r="T1235" s="77">
        <f t="shared" ca="1" si="324"/>
        <v>0</v>
      </c>
      <c r="U1235" s="77">
        <v>0</v>
      </c>
      <c r="V1235" s="79">
        <f t="shared" ca="1" si="326"/>
        <v>0</v>
      </c>
      <c r="W1235" s="80"/>
      <c r="X1235" s="81">
        <f t="shared" si="327"/>
        <v>0</v>
      </c>
      <c r="Y1235" s="82"/>
      <c r="Z1235" s="80"/>
      <c r="AA1235" s="81">
        <f t="shared" si="328"/>
        <v>0</v>
      </c>
      <c r="AB1235" s="82"/>
      <c r="AC1235" s="80"/>
      <c r="AD1235" s="81">
        <f t="shared" si="329"/>
        <v>0</v>
      </c>
      <c r="AE1235" s="82"/>
      <c r="AF1235" s="80"/>
      <c r="AG1235" s="81">
        <f t="shared" si="330"/>
        <v>0</v>
      </c>
      <c r="AH1235" s="82"/>
      <c r="AI1235" s="80"/>
      <c r="AJ1235" s="81">
        <f t="shared" si="331"/>
        <v>0</v>
      </c>
      <c r="AK1235" s="82"/>
      <c r="AL1235" s="80"/>
      <c r="AM1235" s="81">
        <v>0</v>
      </c>
      <c r="AN1235" s="82"/>
      <c r="AO1235" s="80"/>
      <c r="AP1235" s="81">
        <v>0</v>
      </c>
      <c r="AQ1235" s="82"/>
      <c r="AR1235" s="80"/>
      <c r="AS1235" s="81">
        <f t="shared" si="332"/>
        <v>0</v>
      </c>
      <c r="AT1235" s="82"/>
      <c r="AU1235" s="80"/>
      <c r="AV1235" s="81">
        <f t="shared" si="333"/>
        <v>0</v>
      </c>
      <c r="AW1235" s="82"/>
      <c r="AX1235" s="80"/>
      <c r="AY1235" s="81">
        <f t="shared" si="334"/>
        <v>0</v>
      </c>
      <c r="AZ1235" s="82"/>
      <c r="BA1235" s="80"/>
      <c r="BB1235" s="81">
        <f t="shared" si="335"/>
        <v>0</v>
      </c>
      <c r="BC1235" s="82"/>
      <c r="BD1235" s="80"/>
      <c r="BE1235" s="81">
        <f t="shared" si="336"/>
        <v>0</v>
      </c>
      <c r="BF1235" s="82"/>
      <c r="BG1235" s="80"/>
      <c r="BH1235" s="81">
        <f t="shared" si="337"/>
        <v>0</v>
      </c>
      <c r="BI1235" s="82"/>
      <c r="BJ1235" s="80"/>
      <c r="BK1235" s="81">
        <f t="shared" si="338"/>
        <v>0</v>
      </c>
      <c r="BL1235" s="82"/>
      <c r="BM1235" s="80"/>
      <c r="BN1235" s="81">
        <f t="shared" si="339"/>
        <v>0</v>
      </c>
      <c r="BO1235" s="82"/>
    </row>
    <row r="1236" spans="1:67" ht="23.25" hidden="1" customHeight="1" thickBot="1">
      <c r="A1236" s="71">
        <v>86273</v>
      </c>
      <c r="B1236" s="71" t="s">
        <v>2242</v>
      </c>
      <c r="C1236" s="221" t="str">
        <f ca="1">IF(V1236&gt;0,IF($C$12=B1236,COUNT($C$12:C1235,1),""),"")</f>
        <v/>
      </c>
      <c r="D1236" s="221" t="str">
        <f ca="1">IF(V1236&gt;0,IF($D$12=B1236,COUNT($D$12:D1235,1),""),"")</f>
        <v/>
      </c>
      <c r="E1236" s="221" t="str">
        <f ca="1">IF(V1236&gt;0,IF($E$12=B1236,COUNT($E$12:E1235,1),""),"")</f>
        <v/>
      </c>
      <c r="F1236" s="221" t="str">
        <f ca="1">IF(V1236&gt;0,IF($F$12=B1236,COUNT($F$12:F1235,1),""),"")</f>
        <v/>
      </c>
      <c r="G1236" s="120">
        <v>691002860</v>
      </c>
      <c r="H1236" s="115">
        <v>260602</v>
      </c>
      <c r="I1236" s="116" t="s">
        <v>2127</v>
      </c>
      <c r="J1236" s="116" t="s">
        <v>153</v>
      </c>
      <c r="K1236" s="324">
        <v>224000</v>
      </c>
      <c r="L1236" s="121">
        <v>422403</v>
      </c>
      <c r="M1236" s="117" t="s">
        <v>1333</v>
      </c>
      <c r="N1236" s="117" t="s">
        <v>153</v>
      </c>
      <c r="O1236" s="324">
        <v>127500</v>
      </c>
      <c r="P1236" s="77">
        <f ca="1">SUMIF($W$12:BO1236,$P$11,W1236:BO1236)</f>
        <v>0</v>
      </c>
      <c r="Q1236" s="77">
        <f ca="1">SUMIF($W$12:BP1236,$P$11,X1236:BP1236)</f>
        <v>0</v>
      </c>
      <c r="R1236" s="77">
        <v>0</v>
      </c>
      <c r="S1236" s="78">
        <f t="shared" ca="1" si="323"/>
        <v>0</v>
      </c>
      <c r="T1236" s="77">
        <f t="shared" ca="1" si="324"/>
        <v>0</v>
      </c>
      <c r="U1236" s="77">
        <v>0</v>
      </c>
      <c r="V1236" s="79">
        <f t="shared" ca="1" si="326"/>
        <v>0</v>
      </c>
      <c r="W1236" s="80"/>
      <c r="X1236" s="81">
        <f t="shared" si="327"/>
        <v>0</v>
      </c>
      <c r="Y1236" s="82"/>
      <c r="Z1236" s="80"/>
      <c r="AA1236" s="81">
        <f t="shared" si="328"/>
        <v>0</v>
      </c>
      <c r="AB1236" s="82"/>
      <c r="AC1236" s="80"/>
      <c r="AD1236" s="81">
        <f t="shared" si="329"/>
        <v>0</v>
      </c>
      <c r="AE1236" s="82"/>
      <c r="AF1236" s="80"/>
      <c r="AG1236" s="81">
        <f t="shared" si="330"/>
        <v>0</v>
      </c>
      <c r="AH1236" s="82"/>
      <c r="AI1236" s="80"/>
      <c r="AJ1236" s="81">
        <f t="shared" si="331"/>
        <v>0</v>
      </c>
      <c r="AK1236" s="82"/>
      <c r="AL1236" s="80"/>
      <c r="AM1236" s="81">
        <v>0</v>
      </c>
      <c r="AN1236" s="82"/>
      <c r="AO1236" s="80"/>
      <c r="AP1236" s="81">
        <v>0</v>
      </c>
      <c r="AQ1236" s="82"/>
      <c r="AR1236" s="80"/>
      <c r="AS1236" s="81">
        <f t="shared" si="332"/>
        <v>0</v>
      </c>
      <c r="AT1236" s="82"/>
      <c r="AU1236" s="80"/>
      <c r="AV1236" s="81">
        <f t="shared" si="333"/>
        <v>0</v>
      </c>
      <c r="AW1236" s="82"/>
      <c r="AX1236" s="80"/>
      <c r="AY1236" s="81">
        <f t="shared" si="334"/>
        <v>0</v>
      </c>
      <c r="AZ1236" s="82"/>
      <c r="BA1236" s="80"/>
      <c r="BB1236" s="81">
        <f t="shared" si="335"/>
        <v>0</v>
      </c>
      <c r="BC1236" s="82"/>
      <c r="BD1236" s="80"/>
      <c r="BE1236" s="81">
        <f t="shared" si="336"/>
        <v>0</v>
      </c>
      <c r="BF1236" s="82"/>
      <c r="BG1236" s="80"/>
      <c r="BH1236" s="81">
        <f t="shared" si="337"/>
        <v>0</v>
      </c>
      <c r="BI1236" s="82"/>
      <c r="BJ1236" s="80"/>
      <c r="BK1236" s="81">
        <f t="shared" si="338"/>
        <v>0</v>
      </c>
      <c r="BL1236" s="82"/>
      <c r="BM1236" s="80"/>
      <c r="BN1236" s="81">
        <f t="shared" si="339"/>
        <v>0</v>
      </c>
      <c r="BO1236" s="82"/>
    </row>
    <row r="1237" spans="1:67" ht="23.25" hidden="1" customHeight="1" thickBot="1">
      <c r="A1237" s="71">
        <v>86274</v>
      </c>
      <c r="B1237" s="71" t="s">
        <v>2242</v>
      </c>
      <c r="C1237" s="221" t="str">
        <f ca="1">IF(V1237&gt;0,IF($C$12=B1237,COUNT($C$12:C1236,1),""),"")</f>
        <v/>
      </c>
      <c r="D1237" s="221" t="str">
        <f ca="1">IF(V1237&gt;0,IF($D$12=B1237,COUNT($D$12:D1236,1),""),"")</f>
        <v/>
      </c>
      <c r="E1237" s="221" t="str">
        <f ca="1">IF(V1237&gt;0,IF($E$12=B1237,COUNT($E$12:E1236,1),""),"")</f>
        <v/>
      </c>
      <c r="F1237" s="221" t="str">
        <f ca="1">IF(V1237&gt;0,IF($F$12=B1237,COUNT($F$12:F1236,1),""),"")</f>
        <v/>
      </c>
      <c r="G1237" s="120"/>
      <c r="H1237" s="115">
        <v>260602</v>
      </c>
      <c r="I1237" s="116" t="s">
        <v>2128</v>
      </c>
      <c r="J1237" s="116" t="s">
        <v>153</v>
      </c>
      <c r="K1237" s="324">
        <v>224000</v>
      </c>
      <c r="L1237" s="121">
        <v>422403</v>
      </c>
      <c r="M1237" s="117" t="s">
        <v>1333</v>
      </c>
      <c r="N1237" s="117" t="s">
        <v>153</v>
      </c>
      <c r="O1237" s="324">
        <v>127500</v>
      </c>
      <c r="P1237" s="77">
        <f ca="1">SUMIF($W$12:BO1237,$P$11,W1237:BO1237)</f>
        <v>0</v>
      </c>
      <c r="Q1237" s="77">
        <f ca="1">SUMIF($W$12:BP1237,$P$11,X1237:BP1237)</f>
        <v>0</v>
      </c>
      <c r="R1237" s="77">
        <v>0</v>
      </c>
      <c r="S1237" s="78">
        <f t="shared" ca="1" si="323"/>
        <v>0</v>
      </c>
      <c r="T1237" s="77">
        <f t="shared" ca="1" si="324"/>
        <v>0</v>
      </c>
      <c r="U1237" s="77">
        <v>0</v>
      </c>
      <c r="V1237" s="79">
        <f t="shared" ca="1" si="326"/>
        <v>0</v>
      </c>
      <c r="W1237" s="80"/>
      <c r="X1237" s="81">
        <f t="shared" si="327"/>
        <v>0</v>
      </c>
      <c r="Y1237" s="82"/>
      <c r="Z1237" s="80"/>
      <c r="AA1237" s="81">
        <f t="shared" si="328"/>
        <v>0</v>
      </c>
      <c r="AB1237" s="82"/>
      <c r="AC1237" s="80"/>
      <c r="AD1237" s="81">
        <f t="shared" si="329"/>
        <v>0</v>
      </c>
      <c r="AE1237" s="82"/>
      <c r="AF1237" s="80"/>
      <c r="AG1237" s="81">
        <f t="shared" si="330"/>
        <v>0</v>
      </c>
      <c r="AH1237" s="82"/>
      <c r="AI1237" s="80"/>
      <c r="AJ1237" s="81">
        <f t="shared" si="331"/>
        <v>0</v>
      </c>
      <c r="AK1237" s="82"/>
      <c r="AL1237" s="80"/>
      <c r="AM1237" s="81">
        <v>0</v>
      </c>
      <c r="AN1237" s="82"/>
      <c r="AO1237" s="80"/>
      <c r="AP1237" s="81">
        <v>0</v>
      </c>
      <c r="AQ1237" s="82"/>
      <c r="AR1237" s="80"/>
      <c r="AS1237" s="81">
        <f t="shared" si="332"/>
        <v>0</v>
      </c>
      <c r="AT1237" s="82"/>
      <c r="AU1237" s="80"/>
      <c r="AV1237" s="81">
        <f t="shared" si="333"/>
        <v>0</v>
      </c>
      <c r="AW1237" s="82"/>
      <c r="AX1237" s="80"/>
      <c r="AY1237" s="81">
        <f t="shared" si="334"/>
        <v>0</v>
      </c>
      <c r="AZ1237" s="82"/>
      <c r="BA1237" s="80"/>
      <c r="BB1237" s="81">
        <f t="shared" si="335"/>
        <v>0</v>
      </c>
      <c r="BC1237" s="82"/>
      <c r="BD1237" s="80"/>
      <c r="BE1237" s="81">
        <f t="shared" si="336"/>
        <v>0</v>
      </c>
      <c r="BF1237" s="82"/>
      <c r="BG1237" s="80"/>
      <c r="BH1237" s="81">
        <f t="shared" si="337"/>
        <v>0</v>
      </c>
      <c r="BI1237" s="82"/>
      <c r="BJ1237" s="80"/>
      <c r="BK1237" s="81">
        <f t="shared" si="338"/>
        <v>0</v>
      </c>
      <c r="BL1237" s="82"/>
      <c r="BM1237" s="80"/>
      <c r="BN1237" s="81">
        <f t="shared" si="339"/>
        <v>0</v>
      </c>
      <c r="BO1237" s="82"/>
    </row>
    <row r="1238" spans="1:67" ht="23.25" hidden="1" customHeight="1" thickBot="1">
      <c r="A1238" s="71">
        <v>86275</v>
      </c>
      <c r="B1238" s="71" t="s">
        <v>2242</v>
      </c>
      <c r="C1238" s="221" t="str">
        <f ca="1">IF(V1238&gt;0,IF($C$12=B1238,COUNT($C$12:C1237,1),""),"")</f>
        <v/>
      </c>
      <c r="D1238" s="221" t="str">
        <f ca="1">IF(V1238&gt;0,IF($D$12=B1238,COUNT($D$12:D1237,1),""),"")</f>
        <v/>
      </c>
      <c r="E1238" s="221" t="str">
        <f ca="1">IF(V1238&gt;0,IF($E$12=B1238,COUNT($E$12:E1237,1),""),"")</f>
        <v/>
      </c>
      <c r="F1238" s="221" t="str">
        <f ca="1">IF(V1238&gt;0,IF($F$12=B1238,COUNT($F$12:F1237,1),""),"")</f>
        <v/>
      </c>
      <c r="G1238" s="120"/>
      <c r="H1238" s="115">
        <v>260602</v>
      </c>
      <c r="I1238" s="116" t="s">
        <v>2129</v>
      </c>
      <c r="J1238" s="116" t="s">
        <v>153</v>
      </c>
      <c r="K1238" s="324">
        <v>224000</v>
      </c>
      <c r="L1238" s="121">
        <v>422403</v>
      </c>
      <c r="M1238" s="117" t="s">
        <v>1333</v>
      </c>
      <c r="N1238" s="117" t="s">
        <v>153</v>
      </c>
      <c r="O1238" s="324">
        <v>127500</v>
      </c>
      <c r="P1238" s="77">
        <f ca="1">SUMIF($W$12:BO1238,$P$11,W1238:BO1238)</f>
        <v>0</v>
      </c>
      <c r="Q1238" s="77">
        <f ca="1">SUMIF($W$12:BP1238,$P$11,X1238:BP1238)</f>
        <v>0</v>
      </c>
      <c r="R1238" s="77">
        <v>0</v>
      </c>
      <c r="S1238" s="78">
        <f t="shared" ca="1" si="323"/>
        <v>0</v>
      </c>
      <c r="T1238" s="77">
        <f t="shared" ca="1" si="324"/>
        <v>0</v>
      </c>
      <c r="U1238" s="77">
        <v>0</v>
      </c>
      <c r="V1238" s="79">
        <f t="shared" ca="1" si="326"/>
        <v>0</v>
      </c>
      <c r="W1238" s="80"/>
      <c r="X1238" s="81">
        <f t="shared" si="327"/>
        <v>0</v>
      </c>
      <c r="Y1238" s="82"/>
      <c r="Z1238" s="80"/>
      <c r="AA1238" s="81">
        <f t="shared" si="328"/>
        <v>0</v>
      </c>
      <c r="AB1238" s="82"/>
      <c r="AC1238" s="80"/>
      <c r="AD1238" s="81">
        <f t="shared" si="329"/>
        <v>0</v>
      </c>
      <c r="AE1238" s="82"/>
      <c r="AF1238" s="80"/>
      <c r="AG1238" s="81">
        <f t="shared" si="330"/>
        <v>0</v>
      </c>
      <c r="AH1238" s="82"/>
      <c r="AI1238" s="80"/>
      <c r="AJ1238" s="81">
        <f t="shared" si="331"/>
        <v>0</v>
      </c>
      <c r="AK1238" s="82"/>
      <c r="AL1238" s="80"/>
      <c r="AM1238" s="81">
        <v>0</v>
      </c>
      <c r="AN1238" s="82"/>
      <c r="AO1238" s="80"/>
      <c r="AP1238" s="81">
        <v>0</v>
      </c>
      <c r="AQ1238" s="82"/>
      <c r="AR1238" s="80"/>
      <c r="AS1238" s="81">
        <f t="shared" si="332"/>
        <v>0</v>
      </c>
      <c r="AT1238" s="82"/>
      <c r="AU1238" s="80"/>
      <c r="AV1238" s="81">
        <f t="shared" si="333"/>
        <v>0</v>
      </c>
      <c r="AW1238" s="82"/>
      <c r="AX1238" s="80"/>
      <c r="AY1238" s="81">
        <f t="shared" si="334"/>
        <v>0</v>
      </c>
      <c r="AZ1238" s="82"/>
      <c r="BA1238" s="80"/>
      <c r="BB1238" s="81">
        <f t="shared" si="335"/>
        <v>0</v>
      </c>
      <c r="BC1238" s="82"/>
      <c r="BD1238" s="80"/>
      <c r="BE1238" s="81">
        <f t="shared" si="336"/>
        <v>0</v>
      </c>
      <c r="BF1238" s="82"/>
      <c r="BG1238" s="80"/>
      <c r="BH1238" s="81">
        <f t="shared" si="337"/>
        <v>0</v>
      </c>
      <c r="BI1238" s="82"/>
      <c r="BJ1238" s="80"/>
      <c r="BK1238" s="81">
        <f t="shared" si="338"/>
        <v>0</v>
      </c>
      <c r="BL1238" s="82"/>
      <c r="BM1238" s="80"/>
      <c r="BN1238" s="81">
        <f t="shared" si="339"/>
        <v>0</v>
      </c>
      <c r="BO1238" s="82"/>
    </row>
    <row r="1239" spans="1:67" ht="23.25" hidden="1" customHeight="1" thickBot="1">
      <c r="A1239" s="71">
        <v>86276</v>
      </c>
      <c r="B1239" s="71" t="s">
        <v>2242</v>
      </c>
      <c r="C1239" s="221" t="str">
        <f ca="1">IF(V1239&gt;0,IF($C$12=B1239,COUNT($C$12:C1238,1),""),"")</f>
        <v/>
      </c>
      <c r="D1239" s="221" t="str">
        <f ca="1">IF(V1239&gt;0,IF($D$12=B1239,COUNT($D$12:D1238,1),""),"")</f>
        <v/>
      </c>
      <c r="E1239" s="221" t="str">
        <f ca="1">IF(V1239&gt;0,IF($E$12=B1239,COUNT($E$12:E1238,1),""),"")</f>
        <v/>
      </c>
      <c r="F1239" s="221" t="str">
        <f ca="1">IF(V1239&gt;0,IF($F$12=B1239,COUNT($F$12:F1238,1),""),"")</f>
        <v/>
      </c>
      <c r="G1239" s="120"/>
      <c r="H1239" s="115">
        <v>260602</v>
      </c>
      <c r="I1239" s="116" t="s">
        <v>2130</v>
      </c>
      <c r="J1239" s="116" t="s">
        <v>153</v>
      </c>
      <c r="K1239" s="324">
        <v>224000</v>
      </c>
      <c r="L1239" s="121">
        <v>422404</v>
      </c>
      <c r="M1239" s="117" t="s">
        <v>1334</v>
      </c>
      <c r="N1239" s="117" t="s">
        <v>153</v>
      </c>
      <c r="O1239" s="324">
        <v>167000</v>
      </c>
      <c r="P1239" s="77">
        <f ca="1">SUMIF($W$12:BO1239,$P$11,W1239:BO1239)</f>
        <v>0</v>
      </c>
      <c r="Q1239" s="77">
        <f ca="1">SUMIF($W$12:BP1239,$P$11,X1239:BP1239)</f>
        <v>0</v>
      </c>
      <c r="R1239" s="77">
        <v>0</v>
      </c>
      <c r="S1239" s="78">
        <f t="shared" ca="1" si="323"/>
        <v>0</v>
      </c>
      <c r="T1239" s="77">
        <f t="shared" ca="1" si="324"/>
        <v>0</v>
      </c>
      <c r="U1239" s="77">
        <v>0</v>
      </c>
      <c r="V1239" s="79">
        <f t="shared" ca="1" si="326"/>
        <v>0</v>
      </c>
      <c r="W1239" s="80"/>
      <c r="X1239" s="81">
        <f t="shared" si="327"/>
        <v>0</v>
      </c>
      <c r="Y1239" s="82"/>
      <c r="Z1239" s="80"/>
      <c r="AA1239" s="81">
        <f t="shared" si="328"/>
        <v>0</v>
      </c>
      <c r="AB1239" s="82"/>
      <c r="AC1239" s="80"/>
      <c r="AD1239" s="81">
        <f t="shared" si="329"/>
        <v>0</v>
      </c>
      <c r="AE1239" s="82"/>
      <c r="AF1239" s="80"/>
      <c r="AG1239" s="81">
        <f t="shared" si="330"/>
        <v>0</v>
      </c>
      <c r="AH1239" s="82"/>
      <c r="AI1239" s="80"/>
      <c r="AJ1239" s="81">
        <f t="shared" si="331"/>
        <v>0</v>
      </c>
      <c r="AK1239" s="82"/>
      <c r="AL1239" s="80"/>
      <c r="AM1239" s="81">
        <v>0</v>
      </c>
      <c r="AN1239" s="82"/>
      <c r="AO1239" s="80"/>
      <c r="AP1239" s="81">
        <v>0</v>
      </c>
      <c r="AQ1239" s="82"/>
      <c r="AR1239" s="80"/>
      <c r="AS1239" s="81">
        <f t="shared" si="332"/>
        <v>0</v>
      </c>
      <c r="AT1239" s="82"/>
      <c r="AU1239" s="80"/>
      <c r="AV1239" s="81">
        <f t="shared" si="333"/>
        <v>0</v>
      </c>
      <c r="AW1239" s="82"/>
      <c r="AX1239" s="80"/>
      <c r="AY1239" s="81">
        <f t="shared" si="334"/>
        <v>0</v>
      </c>
      <c r="AZ1239" s="82"/>
      <c r="BA1239" s="80"/>
      <c r="BB1239" s="81">
        <f t="shared" si="335"/>
        <v>0</v>
      </c>
      <c r="BC1239" s="82"/>
      <c r="BD1239" s="80"/>
      <c r="BE1239" s="81">
        <f t="shared" si="336"/>
        <v>0</v>
      </c>
      <c r="BF1239" s="82"/>
      <c r="BG1239" s="80"/>
      <c r="BH1239" s="81">
        <f t="shared" si="337"/>
        <v>0</v>
      </c>
      <c r="BI1239" s="82"/>
      <c r="BJ1239" s="80"/>
      <c r="BK1239" s="81">
        <f t="shared" si="338"/>
        <v>0</v>
      </c>
      <c r="BL1239" s="82"/>
      <c r="BM1239" s="80"/>
      <c r="BN1239" s="81">
        <f t="shared" si="339"/>
        <v>0</v>
      </c>
      <c r="BO1239" s="82"/>
    </row>
    <row r="1240" spans="1:67" ht="23.25" hidden="1" customHeight="1" thickBot="1">
      <c r="A1240" s="71">
        <v>86277</v>
      </c>
      <c r="B1240" s="71" t="s">
        <v>2242</v>
      </c>
      <c r="C1240" s="221" t="str">
        <f ca="1">IF(V1240&gt;0,IF($C$12=B1240,COUNT($C$12:C1239,1),""),"")</f>
        <v/>
      </c>
      <c r="D1240" s="221" t="str">
        <f ca="1">IF(V1240&gt;0,IF($D$12=B1240,COUNT($D$12:D1239,1),""),"")</f>
        <v/>
      </c>
      <c r="E1240" s="221" t="str">
        <f ca="1">IF(V1240&gt;0,IF($E$12=B1240,COUNT($E$12:E1239,1),""),"")</f>
        <v/>
      </c>
      <c r="F1240" s="221" t="str">
        <f ca="1">IF(V1240&gt;0,IF($F$12=B1240,COUNT($F$12:F1239,1),""),"")</f>
        <v/>
      </c>
      <c r="G1240" s="120">
        <v>691002890</v>
      </c>
      <c r="H1240" s="115">
        <v>260603</v>
      </c>
      <c r="I1240" s="116" t="s">
        <v>2131</v>
      </c>
      <c r="J1240" s="116" t="s">
        <v>153</v>
      </c>
      <c r="K1240" s="324">
        <v>440000</v>
      </c>
      <c r="L1240" s="121">
        <v>422404</v>
      </c>
      <c r="M1240" s="117" t="s">
        <v>1334</v>
      </c>
      <c r="N1240" s="117" t="s">
        <v>153</v>
      </c>
      <c r="O1240" s="324">
        <v>167000</v>
      </c>
      <c r="P1240" s="77">
        <f ca="1">SUMIF($W$12:BO1240,$P$11,W1240:BO1240)</f>
        <v>0</v>
      </c>
      <c r="Q1240" s="77">
        <f ca="1">SUMIF($W$12:BP1240,$P$11,X1240:BP1240)</f>
        <v>0</v>
      </c>
      <c r="R1240" s="77">
        <v>0</v>
      </c>
      <c r="S1240" s="78">
        <f t="shared" ca="1" si="323"/>
        <v>0</v>
      </c>
      <c r="T1240" s="77">
        <f t="shared" ca="1" si="324"/>
        <v>0</v>
      </c>
      <c r="U1240" s="77">
        <v>0</v>
      </c>
      <c r="V1240" s="79">
        <f t="shared" ca="1" si="326"/>
        <v>0</v>
      </c>
      <c r="W1240" s="80"/>
      <c r="X1240" s="81">
        <f t="shared" si="327"/>
        <v>0</v>
      </c>
      <c r="Y1240" s="82"/>
      <c r="Z1240" s="80"/>
      <c r="AA1240" s="81">
        <f t="shared" si="328"/>
        <v>0</v>
      </c>
      <c r="AB1240" s="82"/>
      <c r="AC1240" s="80"/>
      <c r="AD1240" s="81">
        <f t="shared" si="329"/>
        <v>0</v>
      </c>
      <c r="AE1240" s="82"/>
      <c r="AF1240" s="80"/>
      <c r="AG1240" s="81">
        <f t="shared" si="330"/>
        <v>0</v>
      </c>
      <c r="AH1240" s="82"/>
      <c r="AI1240" s="80"/>
      <c r="AJ1240" s="81">
        <f t="shared" si="331"/>
        <v>0</v>
      </c>
      <c r="AK1240" s="82"/>
      <c r="AL1240" s="80"/>
      <c r="AM1240" s="81">
        <v>0</v>
      </c>
      <c r="AN1240" s="82"/>
      <c r="AO1240" s="80"/>
      <c r="AP1240" s="81">
        <v>0</v>
      </c>
      <c r="AQ1240" s="82"/>
      <c r="AR1240" s="80"/>
      <c r="AS1240" s="81">
        <f t="shared" si="332"/>
        <v>0</v>
      </c>
      <c r="AT1240" s="82"/>
      <c r="AU1240" s="80"/>
      <c r="AV1240" s="81">
        <f t="shared" si="333"/>
        <v>0</v>
      </c>
      <c r="AW1240" s="82"/>
      <c r="AX1240" s="80"/>
      <c r="AY1240" s="81">
        <f t="shared" si="334"/>
        <v>0</v>
      </c>
      <c r="AZ1240" s="82"/>
      <c r="BA1240" s="80"/>
      <c r="BB1240" s="81">
        <f t="shared" si="335"/>
        <v>0</v>
      </c>
      <c r="BC1240" s="82"/>
      <c r="BD1240" s="80"/>
      <c r="BE1240" s="81">
        <f t="shared" si="336"/>
        <v>0</v>
      </c>
      <c r="BF1240" s="82"/>
      <c r="BG1240" s="80"/>
      <c r="BH1240" s="81">
        <f t="shared" si="337"/>
        <v>0</v>
      </c>
      <c r="BI1240" s="82"/>
      <c r="BJ1240" s="80"/>
      <c r="BK1240" s="81">
        <f t="shared" si="338"/>
        <v>0</v>
      </c>
      <c r="BL1240" s="82"/>
      <c r="BM1240" s="80"/>
      <c r="BN1240" s="81">
        <f t="shared" si="339"/>
        <v>0</v>
      </c>
      <c r="BO1240" s="82"/>
    </row>
    <row r="1241" spans="1:67" ht="23.25" hidden="1" customHeight="1" thickBot="1">
      <c r="A1241" s="71">
        <v>86278</v>
      </c>
      <c r="B1241" s="71" t="s">
        <v>2242</v>
      </c>
      <c r="C1241" s="221" t="str">
        <f ca="1">IF(V1241&gt;0,IF($C$12=B1241,COUNT($C$12:C1240,1),""),"")</f>
        <v/>
      </c>
      <c r="D1241" s="221" t="str">
        <f ca="1">IF(V1241&gt;0,IF($D$12=B1241,COUNT($D$12:D1240,1),""),"")</f>
        <v/>
      </c>
      <c r="E1241" s="221" t="str">
        <f ca="1">IF(V1241&gt;0,IF($E$12=B1241,COUNT($E$12:E1240,1),""),"")</f>
        <v/>
      </c>
      <c r="F1241" s="221" t="str">
        <f ca="1">IF(V1241&gt;0,IF($F$12=B1241,COUNT($F$12:F1240,1),""),"")</f>
        <v/>
      </c>
      <c r="G1241" s="120"/>
      <c r="H1241" s="115">
        <v>260603</v>
      </c>
      <c r="I1241" s="116" t="s">
        <v>2132</v>
      </c>
      <c r="J1241" s="116" t="s">
        <v>153</v>
      </c>
      <c r="K1241" s="324">
        <v>440000</v>
      </c>
      <c r="L1241" s="121">
        <v>422404</v>
      </c>
      <c r="M1241" s="117" t="s">
        <v>1334</v>
      </c>
      <c r="N1241" s="117" t="s">
        <v>153</v>
      </c>
      <c r="O1241" s="324">
        <v>167000</v>
      </c>
      <c r="P1241" s="77">
        <f ca="1">SUMIF($W$12:BO1241,$P$11,W1241:BO1241)</f>
        <v>0</v>
      </c>
      <c r="Q1241" s="77">
        <f ca="1">SUMIF($W$12:BP1241,$P$11,X1241:BP1241)</f>
        <v>0</v>
      </c>
      <c r="R1241" s="77">
        <v>0</v>
      </c>
      <c r="S1241" s="78">
        <f t="shared" ca="1" si="323"/>
        <v>0</v>
      </c>
      <c r="T1241" s="77">
        <f t="shared" ca="1" si="324"/>
        <v>0</v>
      </c>
      <c r="U1241" s="77">
        <v>0</v>
      </c>
      <c r="V1241" s="79">
        <f t="shared" ca="1" si="326"/>
        <v>0</v>
      </c>
      <c r="W1241" s="80"/>
      <c r="X1241" s="81">
        <f t="shared" si="327"/>
        <v>0</v>
      </c>
      <c r="Y1241" s="82"/>
      <c r="Z1241" s="80"/>
      <c r="AA1241" s="81">
        <f t="shared" si="328"/>
        <v>0</v>
      </c>
      <c r="AB1241" s="82"/>
      <c r="AC1241" s="80"/>
      <c r="AD1241" s="81">
        <f t="shared" si="329"/>
        <v>0</v>
      </c>
      <c r="AE1241" s="82"/>
      <c r="AF1241" s="80"/>
      <c r="AG1241" s="81">
        <f t="shared" si="330"/>
        <v>0</v>
      </c>
      <c r="AH1241" s="82"/>
      <c r="AI1241" s="80"/>
      <c r="AJ1241" s="81">
        <f t="shared" si="331"/>
        <v>0</v>
      </c>
      <c r="AK1241" s="82"/>
      <c r="AL1241" s="80"/>
      <c r="AM1241" s="81">
        <v>0</v>
      </c>
      <c r="AN1241" s="82"/>
      <c r="AO1241" s="80"/>
      <c r="AP1241" s="81">
        <v>0</v>
      </c>
      <c r="AQ1241" s="82"/>
      <c r="AR1241" s="80"/>
      <c r="AS1241" s="81">
        <f t="shared" si="332"/>
        <v>0</v>
      </c>
      <c r="AT1241" s="82"/>
      <c r="AU1241" s="80"/>
      <c r="AV1241" s="81">
        <f t="shared" si="333"/>
        <v>0</v>
      </c>
      <c r="AW1241" s="82"/>
      <c r="AX1241" s="80"/>
      <c r="AY1241" s="81">
        <f t="shared" si="334"/>
        <v>0</v>
      </c>
      <c r="AZ1241" s="82"/>
      <c r="BA1241" s="80"/>
      <c r="BB1241" s="81">
        <f t="shared" si="335"/>
        <v>0</v>
      </c>
      <c r="BC1241" s="82"/>
      <c r="BD1241" s="80"/>
      <c r="BE1241" s="81">
        <f t="shared" si="336"/>
        <v>0</v>
      </c>
      <c r="BF1241" s="82"/>
      <c r="BG1241" s="80"/>
      <c r="BH1241" s="81">
        <f t="shared" si="337"/>
        <v>0</v>
      </c>
      <c r="BI1241" s="82"/>
      <c r="BJ1241" s="80"/>
      <c r="BK1241" s="81">
        <f t="shared" si="338"/>
        <v>0</v>
      </c>
      <c r="BL1241" s="82"/>
      <c r="BM1241" s="80"/>
      <c r="BN1241" s="81">
        <f t="shared" si="339"/>
        <v>0</v>
      </c>
      <c r="BO1241" s="82"/>
    </row>
    <row r="1242" spans="1:67" ht="29.25" hidden="1" customHeight="1" thickBot="1">
      <c r="A1242" s="71">
        <v>86279</v>
      </c>
      <c r="B1242" s="71" t="s">
        <v>2242</v>
      </c>
      <c r="C1242" s="221" t="str">
        <f ca="1">IF(V1242&gt;0,IF($C$12=B1242,COUNT($C$12:C1241,1),""),"")</f>
        <v/>
      </c>
      <c r="D1242" s="221" t="str">
        <f ca="1">IF(V1242&gt;0,IF($D$12=B1242,COUNT($D$12:D1241,1),""),"")</f>
        <v/>
      </c>
      <c r="E1242" s="221" t="str">
        <f ca="1">IF(V1242&gt;0,IF($E$12=B1242,COUNT($E$12:E1241,1),""),"")</f>
        <v/>
      </c>
      <c r="F1242" s="221" t="str">
        <f ca="1">IF(V1242&gt;0,IF($F$12=B1242,COUNT($F$12:F1241,1),""),"")</f>
        <v/>
      </c>
      <c r="G1242" s="120" t="s">
        <v>1739</v>
      </c>
      <c r="H1242" s="115">
        <v>260604</v>
      </c>
      <c r="I1242" s="116" t="s">
        <v>1105</v>
      </c>
      <c r="J1242" s="116" t="s">
        <v>153</v>
      </c>
      <c r="K1242" s="324">
        <v>252000</v>
      </c>
      <c r="L1242" s="121">
        <v>422401</v>
      </c>
      <c r="M1242" s="117" t="s">
        <v>1332</v>
      </c>
      <c r="N1242" s="117" t="s">
        <v>153</v>
      </c>
      <c r="O1242" s="324">
        <v>54400</v>
      </c>
      <c r="P1242" s="77">
        <f ca="1">SUMIF($W$12:BO1242,$P$11,W1242:BO1242)</f>
        <v>0</v>
      </c>
      <c r="Q1242" s="77">
        <f ca="1">SUMIF($W$12:BP1242,$P$11,X1242:BP1242)</f>
        <v>0</v>
      </c>
      <c r="R1242" s="77">
        <v>0</v>
      </c>
      <c r="S1242" s="78">
        <f t="shared" ca="1" si="323"/>
        <v>0</v>
      </c>
      <c r="T1242" s="77">
        <f t="shared" ca="1" si="324"/>
        <v>0</v>
      </c>
      <c r="U1242" s="77">
        <v>0</v>
      </c>
      <c r="V1242" s="79">
        <f t="shared" ca="1" si="326"/>
        <v>0</v>
      </c>
      <c r="W1242" s="80"/>
      <c r="X1242" s="81">
        <f t="shared" si="327"/>
        <v>0</v>
      </c>
      <c r="Y1242" s="82"/>
      <c r="Z1242" s="80"/>
      <c r="AA1242" s="81">
        <f t="shared" si="328"/>
        <v>0</v>
      </c>
      <c r="AB1242" s="82"/>
      <c r="AC1242" s="80"/>
      <c r="AD1242" s="81">
        <f t="shared" si="329"/>
        <v>0</v>
      </c>
      <c r="AE1242" s="82"/>
      <c r="AF1242" s="80"/>
      <c r="AG1242" s="81">
        <f t="shared" si="330"/>
        <v>0</v>
      </c>
      <c r="AH1242" s="82"/>
      <c r="AI1242" s="80"/>
      <c r="AJ1242" s="81">
        <f t="shared" si="331"/>
        <v>0</v>
      </c>
      <c r="AK1242" s="82"/>
      <c r="AL1242" s="80"/>
      <c r="AM1242" s="81">
        <v>0</v>
      </c>
      <c r="AN1242" s="82"/>
      <c r="AO1242" s="80"/>
      <c r="AP1242" s="81">
        <v>0</v>
      </c>
      <c r="AQ1242" s="82"/>
      <c r="AR1242" s="80"/>
      <c r="AS1242" s="81">
        <f t="shared" si="332"/>
        <v>0</v>
      </c>
      <c r="AT1242" s="82"/>
      <c r="AU1242" s="80"/>
      <c r="AV1242" s="81">
        <f t="shared" si="333"/>
        <v>0</v>
      </c>
      <c r="AW1242" s="82"/>
      <c r="AX1242" s="80"/>
      <c r="AY1242" s="81">
        <f t="shared" si="334"/>
        <v>0</v>
      </c>
      <c r="AZ1242" s="82"/>
      <c r="BA1242" s="80"/>
      <c r="BB1242" s="81">
        <f t="shared" si="335"/>
        <v>0</v>
      </c>
      <c r="BC1242" s="82"/>
      <c r="BD1242" s="80"/>
      <c r="BE1242" s="81">
        <f t="shared" si="336"/>
        <v>0</v>
      </c>
      <c r="BF1242" s="82"/>
      <c r="BG1242" s="80"/>
      <c r="BH1242" s="81">
        <f t="shared" si="337"/>
        <v>0</v>
      </c>
      <c r="BI1242" s="82"/>
      <c r="BJ1242" s="80"/>
      <c r="BK1242" s="81">
        <f t="shared" si="338"/>
        <v>0</v>
      </c>
      <c r="BL1242" s="82"/>
      <c r="BM1242" s="80"/>
      <c r="BN1242" s="81">
        <f t="shared" si="339"/>
        <v>0</v>
      </c>
      <c r="BO1242" s="82"/>
    </row>
    <row r="1243" spans="1:67" ht="29.25" hidden="1" customHeight="1" thickBot="1">
      <c r="A1243" s="71">
        <v>86280</v>
      </c>
      <c r="B1243" s="71" t="s">
        <v>2242</v>
      </c>
      <c r="C1243" s="221" t="str">
        <f ca="1">IF(V1243&gt;0,IF($C$12=B1243,COUNT($C$12:C1242,1),""),"")</f>
        <v/>
      </c>
      <c r="D1243" s="221" t="str">
        <f ca="1">IF(V1243&gt;0,IF($D$12=B1243,COUNT($D$12:D1242,1),""),"")</f>
        <v/>
      </c>
      <c r="E1243" s="221" t="str">
        <f ca="1">IF(V1243&gt;0,IF($E$12=B1243,COUNT($E$12:E1242,1),""),"")</f>
        <v/>
      </c>
      <c r="F1243" s="221" t="str">
        <f ca="1">IF(V1243&gt;0,IF($F$12=B1243,COUNT($F$12:F1242,1),""),"")</f>
        <v/>
      </c>
      <c r="G1243" s="120" t="s">
        <v>1740</v>
      </c>
      <c r="H1243" s="115">
        <v>260605</v>
      </c>
      <c r="I1243" s="116" t="s">
        <v>1106</v>
      </c>
      <c r="J1243" s="116" t="s">
        <v>153</v>
      </c>
      <c r="K1243" s="324">
        <v>840000</v>
      </c>
      <c r="L1243" s="121">
        <v>422403</v>
      </c>
      <c r="M1243" s="117" t="s">
        <v>1333</v>
      </c>
      <c r="N1243" s="117" t="s">
        <v>153</v>
      </c>
      <c r="O1243" s="324">
        <v>127500</v>
      </c>
      <c r="P1243" s="77">
        <f ca="1">SUMIF($W$12:BO1243,$P$11,W1243:BO1243)</f>
        <v>0</v>
      </c>
      <c r="Q1243" s="77">
        <f ca="1">SUMIF($W$12:BP1243,$P$11,X1243:BP1243)</f>
        <v>0</v>
      </c>
      <c r="R1243" s="77">
        <v>0</v>
      </c>
      <c r="S1243" s="78">
        <f t="shared" ref="S1243:S1298" ca="1" si="340">P1243*K1243</f>
        <v>0</v>
      </c>
      <c r="T1243" s="77">
        <f t="shared" ref="T1243:T1298" ca="1" si="341">Q1243*O1243</f>
        <v>0</v>
      </c>
      <c r="U1243" s="77">
        <v>0</v>
      </c>
      <c r="V1243" s="79">
        <f t="shared" ref="V1243:V1298" ca="1" si="342">SUM(S1243:U1243)</f>
        <v>0</v>
      </c>
      <c r="W1243" s="80"/>
      <c r="X1243" s="81">
        <f t="shared" si="327"/>
        <v>0</v>
      </c>
      <c r="Y1243" s="82"/>
      <c r="Z1243" s="80"/>
      <c r="AA1243" s="81">
        <f t="shared" si="328"/>
        <v>0</v>
      </c>
      <c r="AB1243" s="82"/>
      <c r="AC1243" s="80"/>
      <c r="AD1243" s="81">
        <f t="shared" si="329"/>
        <v>0</v>
      </c>
      <c r="AE1243" s="82"/>
      <c r="AF1243" s="80"/>
      <c r="AG1243" s="81">
        <f t="shared" si="330"/>
        <v>0</v>
      </c>
      <c r="AH1243" s="82"/>
      <c r="AI1243" s="80"/>
      <c r="AJ1243" s="81">
        <f t="shared" si="331"/>
        <v>0</v>
      </c>
      <c r="AK1243" s="82"/>
      <c r="AL1243" s="80"/>
      <c r="AM1243" s="81">
        <v>0</v>
      </c>
      <c r="AN1243" s="82"/>
      <c r="AO1243" s="80"/>
      <c r="AP1243" s="81">
        <v>0</v>
      </c>
      <c r="AQ1243" s="82"/>
      <c r="AR1243" s="80"/>
      <c r="AS1243" s="81">
        <f t="shared" si="332"/>
        <v>0</v>
      </c>
      <c r="AT1243" s="82"/>
      <c r="AU1243" s="80"/>
      <c r="AV1243" s="81">
        <f t="shared" si="333"/>
        <v>0</v>
      </c>
      <c r="AW1243" s="82"/>
      <c r="AX1243" s="80"/>
      <c r="AY1243" s="81">
        <f t="shared" si="334"/>
        <v>0</v>
      </c>
      <c r="AZ1243" s="82"/>
      <c r="BA1243" s="80"/>
      <c r="BB1243" s="81">
        <f t="shared" si="335"/>
        <v>0</v>
      </c>
      <c r="BC1243" s="82"/>
      <c r="BD1243" s="80"/>
      <c r="BE1243" s="81">
        <f t="shared" si="336"/>
        <v>0</v>
      </c>
      <c r="BF1243" s="82"/>
      <c r="BG1243" s="80"/>
      <c r="BH1243" s="81">
        <f t="shared" si="337"/>
        <v>0</v>
      </c>
      <c r="BI1243" s="82"/>
      <c r="BJ1243" s="80"/>
      <c r="BK1243" s="81">
        <f t="shared" si="338"/>
        <v>0</v>
      </c>
      <c r="BL1243" s="82"/>
      <c r="BM1243" s="80"/>
      <c r="BN1243" s="81">
        <f t="shared" si="339"/>
        <v>0</v>
      </c>
      <c r="BO1243" s="82"/>
    </row>
    <row r="1244" spans="1:67" ht="29.25" hidden="1" customHeight="1" thickBot="1">
      <c r="A1244" s="71">
        <v>86281</v>
      </c>
      <c r="B1244" s="71" t="s">
        <v>2242</v>
      </c>
      <c r="C1244" s="221" t="str">
        <f ca="1">IF(V1244&gt;0,IF($C$12=B1244,COUNT($C$12:C1243,1),""),"")</f>
        <v/>
      </c>
      <c r="D1244" s="221" t="str">
        <f ca="1">IF(V1244&gt;0,IF($D$12=B1244,COUNT($D$12:D1243,1),""),"")</f>
        <v/>
      </c>
      <c r="E1244" s="221" t="str">
        <f ca="1">IF(V1244&gt;0,IF($E$12=B1244,COUNT($E$12:E1243,1),""),"")</f>
        <v/>
      </c>
      <c r="F1244" s="221" t="str">
        <f ca="1">IF(V1244&gt;0,IF($F$12=B1244,COUNT($F$12:F1243,1),""),"")</f>
        <v/>
      </c>
      <c r="G1244" s="120" t="s">
        <v>1741</v>
      </c>
      <c r="H1244" s="115">
        <v>260606</v>
      </c>
      <c r="I1244" s="116" t="s">
        <v>1107</v>
      </c>
      <c r="J1244" s="116" t="s">
        <v>153</v>
      </c>
      <c r="K1244" s="324">
        <v>1330000</v>
      </c>
      <c r="L1244" s="121">
        <v>422404</v>
      </c>
      <c r="M1244" s="117" t="s">
        <v>1334</v>
      </c>
      <c r="N1244" s="117" t="s">
        <v>153</v>
      </c>
      <c r="O1244" s="324">
        <v>167000</v>
      </c>
      <c r="P1244" s="77">
        <f ca="1">SUMIF($W$12:BO1244,$P$11,W1244:BO1244)</f>
        <v>0</v>
      </c>
      <c r="Q1244" s="77">
        <f ca="1">SUMIF($W$12:BP1244,$P$11,X1244:BP1244)</f>
        <v>0</v>
      </c>
      <c r="R1244" s="77">
        <v>0</v>
      </c>
      <c r="S1244" s="78">
        <f t="shared" ca="1" si="340"/>
        <v>0</v>
      </c>
      <c r="T1244" s="77">
        <f t="shared" ca="1" si="341"/>
        <v>0</v>
      </c>
      <c r="U1244" s="77">
        <v>0</v>
      </c>
      <c r="V1244" s="79">
        <f t="shared" ca="1" si="342"/>
        <v>0</v>
      </c>
      <c r="W1244" s="80"/>
      <c r="X1244" s="81">
        <f t="shared" si="327"/>
        <v>0</v>
      </c>
      <c r="Y1244" s="82"/>
      <c r="Z1244" s="80"/>
      <c r="AA1244" s="81">
        <f t="shared" si="328"/>
        <v>0</v>
      </c>
      <c r="AB1244" s="82"/>
      <c r="AC1244" s="80"/>
      <c r="AD1244" s="81">
        <f t="shared" si="329"/>
        <v>0</v>
      </c>
      <c r="AE1244" s="82"/>
      <c r="AF1244" s="80"/>
      <c r="AG1244" s="81">
        <f t="shared" si="330"/>
        <v>0</v>
      </c>
      <c r="AH1244" s="82"/>
      <c r="AI1244" s="80"/>
      <c r="AJ1244" s="81">
        <f t="shared" si="331"/>
        <v>0</v>
      </c>
      <c r="AK1244" s="82"/>
      <c r="AL1244" s="80"/>
      <c r="AM1244" s="81">
        <v>0</v>
      </c>
      <c r="AN1244" s="82"/>
      <c r="AO1244" s="80"/>
      <c r="AP1244" s="81">
        <v>0</v>
      </c>
      <c r="AQ1244" s="82"/>
      <c r="AR1244" s="80"/>
      <c r="AS1244" s="81">
        <f t="shared" si="332"/>
        <v>0</v>
      </c>
      <c r="AT1244" s="82"/>
      <c r="AU1244" s="80"/>
      <c r="AV1244" s="81">
        <f t="shared" si="333"/>
        <v>0</v>
      </c>
      <c r="AW1244" s="82"/>
      <c r="AX1244" s="80"/>
      <c r="AY1244" s="81">
        <f t="shared" si="334"/>
        <v>0</v>
      </c>
      <c r="AZ1244" s="82"/>
      <c r="BA1244" s="80"/>
      <c r="BB1244" s="81">
        <f t="shared" si="335"/>
        <v>0</v>
      </c>
      <c r="BC1244" s="82"/>
      <c r="BD1244" s="80"/>
      <c r="BE1244" s="81">
        <f t="shared" si="336"/>
        <v>0</v>
      </c>
      <c r="BF1244" s="82"/>
      <c r="BG1244" s="80"/>
      <c r="BH1244" s="81">
        <f t="shared" si="337"/>
        <v>0</v>
      </c>
      <c r="BI1244" s="82"/>
      <c r="BJ1244" s="80"/>
      <c r="BK1244" s="81">
        <f t="shared" si="338"/>
        <v>0</v>
      </c>
      <c r="BL1244" s="82"/>
      <c r="BM1244" s="80"/>
      <c r="BN1244" s="81">
        <f t="shared" si="339"/>
        <v>0</v>
      </c>
      <c r="BO1244" s="82"/>
    </row>
    <row r="1245" spans="1:67" ht="29.25" hidden="1" customHeight="1" thickBot="1">
      <c r="A1245" s="71">
        <v>86282</v>
      </c>
      <c r="B1245" s="71" t="s">
        <v>2242</v>
      </c>
      <c r="C1245" s="221" t="str">
        <f ca="1">IF(V1245&gt;0,IF($C$12=B1245,COUNT($C$12:C1244,1),""),"")</f>
        <v/>
      </c>
      <c r="D1245" s="221" t="str">
        <f ca="1">IF(V1245&gt;0,IF($D$12=B1245,COUNT($D$12:D1244,1),""),"")</f>
        <v/>
      </c>
      <c r="E1245" s="221" t="str">
        <f ca="1">IF(V1245&gt;0,IF($E$12=B1245,COUNT($E$12:E1244,1),""),"")</f>
        <v/>
      </c>
      <c r="F1245" s="221" t="str">
        <f ca="1">IF(V1245&gt;0,IF($F$12=B1245,COUNT($F$12:F1244,1),""),"")</f>
        <v/>
      </c>
      <c r="G1245" s="120" t="s">
        <v>1742</v>
      </c>
      <c r="H1245" s="115">
        <v>260607</v>
      </c>
      <c r="I1245" s="116" t="s">
        <v>2133</v>
      </c>
      <c r="J1245" s="116" t="s">
        <v>153</v>
      </c>
      <c r="K1245" s="324">
        <v>203000</v>
      </c>
      <c r="L1245" s="121">
        <v>422401</v>
      </c>
      <c r="M1245" s="117" t="s">
        <v>1332</v>
      </c>
      <c r="N1245" s="117" t="s">
        <v>153</v>
      </c>
      <c r="O1245" s="324">
        <v>54400</v>
      </c>
      <c r="P1245" s="77">
        <f ca="1">SUMIF($W$12:BO1245,$P$11,W1245:BO1245)</f>
        <v>0</v>
      </c>
      <c r="Q1245" s="77">
        <f ca="1">SUMIF($W$12:BP1245,$P$11,X1245:BP1245)</f>
        <v>0</v>
      </c>
      <c r="R1245" s="77">
        <v>0</v>
      </c>
      <c r="S1245" s="78">
        <f t="shared" ca="1" si="340"/>
        <v>0</v>
      </c>
      <c r="T1245" s="77">
        <f t="shared" ca="1" si="341"/>
        <v>0</v>
      </c>
      <c r="U1245" s="77">
        <v>0</v>
      </c>
      <c r="V1245" s="79">
        <f t="shared" ca="1" si="342"/>
        <v>0</v>
      </c>
      <c r="W1245" s="80"/>
      <c r="X1245" s="81">
        <f t="shared" si="327"/>
        <v>0</v>
      </c>
      <c r="Y1245" s="82"/>
      <c r="Z1245" s="80"/>
      <c r="AA1245" s="81">
        <f t="shared" si="328"/>
        <v>0</v>
      </c>
      <c r="AB1245" s="82"/>
      <c r="AC1245" s="80"/>
      <c r="AD1245" s="81">
        <f t="shared" si="329"/>
        <v>0</v>
      </c>
      <c r="AE1245" s="82"/>
      <c r="AF1245" s="80"/>
      <c r="AG1245" s="81">
        <f t="shared" si="330"/>
        <v>0</v>
      </c>
      <c r="AH1245" s="82"/>
      <c r="AI1245" s="80"/>
      <c r="AJ1245" s="81">
        <f t="shared" si="331"/>
        <v>0</v>
      </c>
      <c r="AK1245" s="82"/>
      <c r="AL1245" s="80"/>
      <c r="AM1245" s="81">
        <v>0</v>
      </c>
      <c r="AN1245" s="82"/>
      <c r="AO1245" s="80"/>
      <c r="AP1245" s="81">
        <v>0</v>
      </c>
      <c r="AQ1245" s="82"/>
      <c r="AR1245" s="80"/>
      <c r="AS1245" s="81">
        <f t="shared" si="332"/>
        <v>0</v>
      </c>
      <c r="AT1245" s="82"/>
      <c r="AU1245" s="80"/>
      <c r="AV1245" s="81">
        <f t="shared" si="333"/>
        <v>0</v>
      </c>
      <c r="AW1245" s="82"/>
      <c r="AX1245" s="80"/>
      <c r="AY1245" s="81">
        <f t="shared" si="334"/>
        <v>0</v>
      </c>
      <c r="AZ1245" s="82"/>
      <c r="BA1245" s="80"/>
      <c r="BB1245" s="81">
        <f t="shared" si="335"/>
        <v>0</v>
      </c>
      <c r="BC1245" s="82"/>
      <c r="BD1245" s="80"/>
      <c r="BE1245" s="81">
        <f t="shared" si="336"/>
        <v>0</v>
      </c>
      <c r="BF1245" s="82"/>
      <c r="BG1245" s="80"/>
      <c r="BH1245" s="81">
        <f t="shared" si="337"/>
        <v>0</v>
      </c>
      <c r="BI1245" s="82"/>
      <c r="BJ1245" s="80"/>
      <c r="BK1245" s="81">
        <f t="shared" si="338"/>
        <v>0</v>
      </c>
      <c r="BL1245" s="82"/>
      <c r="BM1245" s="80"/>
      <c r="BN1245" s="81">
        <f t="shared" si="339"/>
        <v>0</v>
      </c>
      <c r="BO1245" s="82"/>
    </row>
    <row r="1246" spans="1:67" ht="23.25" hidden="1" customHeight="1" thickBot="1">
      <c r="A1246" s="71">
        <v>86283</v>
      </c>
      <c r="B1246" s="71" t="s">
        <v>2242</v>
      </c>
      <c r="C1246" s="221" t="str">
        <f ca="1">IF(V1246&gt;0,IF($C$12=B1246,COUNT($C$12:C1245,1),""),"")</f>
        <v/>
      </c>
      <c r="D1246" s="221" t="str">
        <f ca="1">IF(V1246&gt;0,IF($D$12=B1246,COUNT($D$12:D1245,1),""),"")</f>
        <v/>
      </c>
      <c r="E1246" s="221" t="str">
        <f ca="1">IF(V1246&gt;0,IF($E$12=B1246,COUNT($E$12:E1245,1),""),"")</f>
        <v/>
      </c>
      <c r="F1246" s="221" t="str">
        <f ca="1">IF(V1246&gt;0,IF($F$12=B1246,COUNT($F$12:F1245,1),""),"")</f>
        <v/>
      </c>
      <c r="G1246" s="120"/>
      <c r="H1246" s="115">
        <v>260607</v>
      </c>
      <c r="I1246" s="116" t="s">
        <v>2134</v>
      </c>
      <c r="J1246" s="116" t="s">
        <v>153</v>
      </c>
      <c r="K1246" s="324">
        <v>203000</v>
      </c>
      <c r="L1246" s="121">
        <v>422401</v>
      </c>
      <c r="M1246" s="117" t="s">
        <v>1332</v>
      </c>
      <c r="N1246" s="117" t="s">
        <v>153</v>
      </c>
      <c r="O1246" s="324">
        <v>54400</v>
      </c>
      <c r="P1246" s="77">
        <f ca="1">SUMIF($W$12:BO1246,$P$11,W1246:BO1246)</f>
        <v>0</v>
      </c>
      <c r="Q1246" s="77">
        <f ca="1">SUMIF($W$12:BP1246,$P$11,X1246:BP1246)</f>
        <v>0</v>
      </c>
      <c r="R1246" s="77">
        <v>0</v>
      </c>
      <c r="S1246" s="78">
        <f t="shared" ca="1" si="340"/>
        <v>0</v>
      </c>
      <c r="T1246" s="77">
        <f t="shared" ca="1" si="341"/>
        <v>0</v>
      </c>
      <c r="U1246" s="77">
        <v>0</v>
      </c>
      <c r="V1246" s="79">
        <f t="shared" ca="1" si="342"/>
        <v>0</v>
      </c>
      <c r="W1246" s="80"/>
      <c r="X1246" s="81">
        <f t="shared" si="327"/>
        <v>0</v>
      </c>
      <c r="Y1246" s="82"/>
      <c r="Z1246" s="80"/>
      <c r="AA1246" s="81">
        <f t="shared" si="328"/>
        <v>0</v>
      </c>
      <c r="AB1246" s="82"/>
      <c r="AC1246" s="80"/>
      <c r="AD1246" s="81">
        <f t="shared" si="329"/>
        <v>0</v>
      </c>
      <c r="AE1246" s="82"/>
      <c r="AF1246" s="80"/>
      <c r="AG1246" s="81">
        <f t="shared" si="330"/>
        <v>0</v>
      </c>
      <c r="AH1246" s="82"/>
      <c r="AI1246" s="80"/>
      <c r="AJ1246" s="81">
        <f t="shared" si="331"/>
        <v>0</v>
      </c>
      <c r="AK1246" s="82"/>
      <c r="AL1246" s="80"/>
      <c r="AM1246" s="81">
        <v>0</v>
      </c>
      <c r="AN1246" s="82"/>
      <c r="AO1246" s="80"/>
      <c r="AP1246" s="81">
        <v>0</v>
      </c>
      <c r="AQ1246" s="82"/>
      <c r="AR1246" s="80"/>
      <c r="AS1246" s="81">
        <f t="shared" si="332"/>
        <v>0</v>
      </c>
      <c r="AT1246" s="82"/>
      <c r="AU1246" s="80"/>
      <c r="AV1246" s="81">
        <f t="shared" si="333"/>
        <v>0</v>
      </c>
      <c r="AW1246" s="82"/>
      <c r="AX1246" s="80"/>
      <c r="AY1246" s="81">
        <f t="shared" si="334"/>
        <v>0</v>
      </c>
      <c r="AZ1246" s="82"/>
      <c r="BA1246" s="80"/>
      <c r="BB1246" s="81">
        <f t="shared" si="335"/>
        <v>0</v>
      </c>
      <c r="BC1246" s="82"/>
      <c r="BD1246" s="80"/>
      <c r="BE1246" s="81">
        <f t="shared" si="336"/>
        <v>0</v>
      </c>
      <c r="BF1246" s="82"/>
      <c r="BG1246" s="80"/>
      <c r="BH1246" s="81">
        <f t="shared" si="337"/>
        <v>0</v>
      </c>
      <c r="BI1246" s="82"/>
      <c r="BJ1246" s="80"/>
      <c r="BK1246" s="81">
        <f t="shared" si="338"/>
        <v>0</v>
      </c>
      <c r="BL1246" s="82"/>
      <c r="BM1246" s="80"/>
      <c r="BN1246" s="81">
        <f t="shared" si="339"/>
        <v>0</v>
      </c>
      <c r="BO1246" s="82"/>
    </row>
    <row r="1247" spans="1:67" ht="23.25" hidden="1" customHeight="1" thickBot="1">
      <c r="A1247" s="71">
        <v>86284</v>
      </c>
      <c r="B1247" s="71" t="s">
        <v>2242</v>
      </c>
      <c r="C1247" s="221" t="str">
        <f ca="1">IF(V1247&gt;0,IF($C$12=B1247,COUNT($C$12:C1246,1),""),"")</f>
        <v/>
      </c>
      <c r="D1247" s="221" t="str">
        <f ca="1">IF(V1247&gt;0,IF($D$12=B1247,COUNT($D$12:D1246,1),""),"")</f>
        <v/>
      </c>
      <c r="E1247" s="221" t="str">
        <f ca="1">IF(V1247&gt;0,IF($E$12=B1247,COUNT($E$12:E1246,1),""),"")</f>
        <v/>
      </c>
      <c r="F1247" s="221" t="str">
        <f ca="1">IF(V1247&gt;0,IF($F$12=B1247,COUNT($F$12:F1246,1),""),"")</f>
        <v/>
      </c>
      <c r="G1247" s="120"/>
      <c r="H1247" s="115">
        <v>260607</v>
      </c>
      <c r="I1247" s="116" t="s">
        <v>2135</v>
      </c>
      <c r="J1247" s="116" t="s">
        <v>153</v>
      </c>
      <c r="K1247" s="324">
        <v>203000</v>
      </c>
      <c r="L1247" s="121">
        <v>422401</v>
      </c>
      <c r="M1247" s="117" t="s">
        <v>1332</v>
      </c>
      <c r="N1247" s="117" t="s">
        <v>153</v>
      </c>
      <c r="O1247" s="324">
        <v>54400</v>
      </c>
      <c r="P1247" s="77">
        <f ca="1">SUMIF($W$12:BO1247,$P$11,W1247:BO1247)</f>
        <v>0</v>
      </c>
      <c r="Q1247" s="77">
        <f ca="1">SUMIF($W$12:BP1247,$P$11,X1247:BP1247)</f>
        <v>0</v>
      </c>
      <c r="R1247" s="77">
        <v>0</v>
      </c>
      <c r="S1247" s="78">
        <f t="shared" ca="1" si="340"/>
        <v>0</v>
      </c>
      <c r="T1247" s="77">
        <f t="shared" ca="1" si="341"/>
        <v>0</v>
      </c>
      <c r="U1247" s="77">
        <v>0</v>
      </c>
      <c r="V1247" s="79">
        <f t="shared" ca="1" si="342"/>
        <v>0</v>
      </c>
      <c r="W1247" s="80"/>
      <c r="X1247" s="81">
        <f t="shared" si="327"/>
        <v>0</v>
      </c>
      <c r="Y1247" s="82"/>
      <c r="Z1247" s="80"/>
      <c r="AA1247" s="81">
        <f t="shared" si="328"/>
        <v>0</v>
      </c>
      <c r="AB1247" s="82"/>
      <c r="AC1247" s="80"/>
      <c r="AD1247" s="81">
        <f t="shared" si="329"/>
        <v>0</v>
      </c>
      <c r="AE1247" s="82"/>
      <c r="AF1247" s="80"/>
      <c r="AG1247" s="81">
        <f t="shared" si="330"/>
        <v>0</v>
      </c>
      <c r="AH1247" s="82"/>
      <c r="AI1247" s="80"/>
      <c r="AJ1247" s="81">
        <f t="shared" si="331"/>
        <v>0</v>
      </c>
      <c r="AK1247" s="82"/>
      <c r="AL1247" s="80"/>
      <c r="AM1247" s="81">
        <v>0</v>
      </c>
      <c r="AN1247" s="82"/>
      <c r="AO1247" s="80"/>
      <c r="AP1247" s="81">
        <v>0</v>
      </c>
      <c r="AQ1247" s="82"/>
      <c r="AR1247" s="80"/>
      <c r="AS1247" s="81">
        <f t="shared" si="332"/>
        <v>0</v>
      </c>
      <c r="AT1247" s="82"/>
      <c r="AU1247" s="80"/>
      <c r="AV1247" s="81">
        <f t="shared" si="333"/>
        <v>0</v>
      </c>
      <c r="AW1247" s="82"/>
      <c r="AX1247" s="80"/>
      <c r="AY1247" s="81">
        <f t="shared" si="334"/>
        <v>0</v>
      </c>
      <c r="AZ1247" s="82"/>
      <c r="BA1247" s="80"/>
      <c r="BB1247" s="81">
        <f t="shared" si="335"/>
        <v>0</v>
      </c>
      <c r="BC1247" s="82"/>
      <c r="BD1247" s="80"/>
      <c r="BE1247" s="81">
        <f t="shared" si="336"/>
        <v>0</v>
      </c>
      <c r="BF1247" s="82"/>
      <c r="BG1247" s="80"/>
      <c r="BH1247" s="81">
        <f t="shared" si="337"/>
        <v>0</v>
      </c>
      <c r="BI1247" s="82"/>
      <c r="BJ1247" s="80"/>
      <c r="BK1247" s="81">
        <f t="shared" si="338"/>
        <v>0</v>
      </c>
      <c r="BL1247" s="82"/>
      <c r="BM1247" s="80"/>
      <c r="BN1247" s="81">
        <f t="shared" si="339"/>
        <v>0</v>
      </c>
      <c r="BO1247" s="82"/>
    </row>
    <row r="1248" spans="1:67" ht="23.25" hidden="1" customHeight="1" thickBot="1">
      <c r="A1248" s="71">
        <v>86285</v>
      </c>
      <c r="B1248" s="71" t="s">
        <v>2242</v>
      </c>
      <c r="C1248" s="221" t="str">
        <f ca="1">IF(V1248&gt;0,IF($C$12=B1248,COUNT($C$12:C1247,1),""),"")</f>
        <v/>
      </c>
      <c r="D1248" s="221" t="str">
        <f ca="1">IF(V1248&gt;0,IF($D$12=B1248,COUNT($D$12:D1247,1),""),"")</f>
        <v/>
      </c>
      <c r="E1248" s="221" t="str">
        <f ca="1">IF(V1248&gt;0,IF($E$12=B1248,COUNT($E$12:E1247,1),""),"")</f>
        <v/>
      </c>
      <c r="F1248" s="221" t="str">
        <f ca="1">IF(V1248&gt;0,IF($F$12=B1248,COUNT($F$12:F1247,1),""),"")</f>
        <v/>
      </c>
      <c r="G1248" s="120"/>
      <c r="H1248" s="115">
        <v>260607</v>
      </c>
      <c r="I1248" s="116" t="s">
        <v>2136</v>
      </c>
      <c r="J1248" s="116" t="s">
        <v>153</v>
      </c>
      <c r="K1248" s="324">
        <v>203000</v>
      </c>
      <c r="L1248" s="121">
        <v>422401</v>
      </c>
      <c r="M1248" s="117" t="s">
        <v>1332</v>
      </c>
      <c r="N1248" s="117" t="s">
        <v>153</v>
      </c>
      <c r="O1248" s="324">
        <v>54400</v>
      </c>
      <c r="P1248" s="77">
        <f ca="1">SUMIF($W$12:BO1248,$P$11,W1248:BO1248)</f>
        <v>0</v>
      </c>
      <c r="Q1248" s="77">
        <f ca="1">SUMIF($W$12:BP1248,$P$11,X1248:BP1248)</f>
        <v>0</v>
      </c>
      <c r="R1248" s="77">
        <v>0</v>
      </c>
      <c r="S1248" s="78">
        <f t="shared" ca="1" si="340"/>
        <v>0</v>
      </c>
      <c r="T1248" s="77">
        <f t="shared" ca="1" si="341"/>
        <v>0</v>
      </c>
      <c r="U1248" s="77">
        <v>0</v>
      </c>
      <c r="V1248" s="79">
        <f t="shared" ca="1" si="342"/>
        <v>0</v>
      </c>
      <c r="W1248" s="80"/>
      <c r="X1248" s="81">
        <f t="shared" si="327"/>
        <v>0</v>
      </c>
      <c r="Y1248" s="82"/>
      <c r="Z1248" s="80"/>
      <c r="AA1248" s="81">
        <f t="shared" si="328"/>
        <v>0</v>
      </c>
      <c r="AB1248" s="82"/>
      <c r="AC1248" s="80"/>
      <c r="AD1248" s="81">
        <f t="shared" si="329"/>
        <v>0</v>
      </c>
      <c r="AE1248" s="82"/>
      <c r="AF1248" s="80"/>
      <c r="AG1248" s="81">
        <f t="shared" si="330"/>
        <v>0</v>
      </c>
      <c r="AH1248" s="82"/>
      <c r="AI1248" s="80"/>
      <c r="AJ1248" s="81">
        <f t="shared" si="331"/>
        <v>0</v>
      </c>
      <c r="AK1248" s="82"/>
      <c r="AL1248" s="80"/>
      <c r="AM1248" s="81">
        <v>0</v>
      </c>
      <c r="AN1248" s="82"/>
      <c r="AO1248" s="80"/>
      <c r="AP1248" s="81">
        <v>0</v>
      </c>
      <c r="AQ1248" s="82"/>
      <c r="AR1248" s="80"/>
      <c r="AS1248" s="81">
        <f t="shared" si="332"/>
        <v>0</v>
      </c>
      <c r="AT1248" s="82"/>
      <c r="AU1248" s="80"/>
      <c r="AV1248" s="81">
        <f t="shared" si="333"/>
        <v>0</v>
      </c>
      <c r="AW1248" s="82"/>
      <c r="AX1248" s="80"/>
      <c r="AY1248" s="81">
        <f t="shared" si="334"/>
        <v>0</v>
      </c>
      <c r="AZ1248" s="82"/>
      <c r="BA1248" s="80"/>
      <c r="BB1248" s="81">
        <f t="shared" si="335"/>
        <v>0</v>
      </c>
      <c r="BC1248" s="82"/>
      <c r="BD1248" s="80"/>
      <c r="BE1248" s="81">
        <f t="shared" si="336"/>
        <v>0</v>
      </c>
      <c r="BF1248" s="82"/>
      <c r="BG1248" s="80"/>
      <c r="BH1248" s="81">
        <f t="shared" si="337"/>
        <v>0</v>
      </c>
      <c r="BI1248" s="82"/>
      <c r="BJ1248" s="80"/>
      <c r="BK1248" s="81">
        <f t="shared" si="338"/>
        <v>0</v>
      </c>
      <c r="BL1248" s="82"/>
      <c r="BM1248" s="80"/>
      <c r="BN1248" s="81">
        <f t="shared" si="339"/>
        <v>0</v>
      </c>
      <c r="BO1248" s="82"/>
    </row>
    <row r="1249" spans="1:67" ht="23.25" hidden="1" customHeight="1" thickBot="1">
      <c r="A1249" s="71">
        <v>86286</v>
      </c>
      <c r="B1249" s="71" t="s">
        <v>2242</v>
      </c>
      <c r="C1249" s="221" t="str">
        <f ca="1">IF(V1249&gt;0,IF($C$12=B1249,COUNT($C$12:C1248,1),""),"")</f>
        <v/>
      </c>
      <c r="D1249" s="221" t="str">
        <f ca="1">IF(V1249&gt;0,IF($D$12=B1249,COUNT($D$12:D1248,1),""),"")</f>
        <v/>
      </c>
      <c r="E1249" s="221" t="str">
        <f ca="1">IF(V1249&gt;0,IF($E$12=B1249,COUNT($E$12:E1248,1),""),"")</f>
        <v/>
      </c>
      <c r="F1249" s="221" t="str">
        <f ca="1">IF(V1249&gt;0,IF($F$12=B1249,COUNT($F$12:F1248,1),""),"")</f>
        <v/>
      </c>
      <c r="G1249" s="120"/>
      <c r="H1249" s="115">
        <v>260607</v>
      </c>
      <c r="I1249" s="116" t="s">
        <v>2137</v>
      </c>
      <c r="J1249" s="116" t="s">
        <v>153</v>
      </c>
      <c r="K1249" s="324">
        <v>203000</v>
      </c>
      <c r="L1249" s="121">
        <v>422402</v>
      </c>
      <c r="M1249" s="117" t="s">
        <v>1830</v>
      </c>
      <c r="N1249" s="117" t="s">
        <v>153</v>
      </c>
      <c r="O1249" s="324">
        <v>79200</v>
      </c>
      <c r="P1249" s="77">
        <f ca="1">SUMIF($W$12:BO1249,$P$11,W1249:BO1249)</f>
        <v>0</v>
      </c>
      <c r="Q1249" s="77">
        <f ca="1">SUMIF($W$12:BP1249,$P$11,X1249:BP1249)</f>
        <v>0</v>
      </c>
      <c r="R1249" s="77">
        <v>0</v>
      </c>
      <c r="S1249" s="78">
        <f t="shared" ca="1" si="340"/>
        <v>0</v>
      </c>
      <c r="T1249" s="77">
        <f t="shared" ca="1" si="341"/>
        <v>0</v>
      </c>
      <c r="U1249" s="77">
        <v>0</v>
      </c>
      <c r="V1249" s="79">
        <f t="shared" ca="1" si="342"/>
        <v>0</v>
      </c>
      <c r="W1249" s="80"/>
      <c r="X1249" s="81">
        <f t="shared" si="327"/>
        <v>0</v>
      </c>
      <c r="Y1249" s="82"/>
      <c r="Z1249" s="80"/>
      <c r="AA1249" s="81">
        <f t="shared" si="328"/>
        <v>0</v>
      </c>
      <c r="AB1249" s="82"/>
      <c r="AC1249" s="80"/>
      <c r="AD1249" s="81">
        <f t="shared" si="329"/>
        <v>0</v>
      </c>
      <c r="AE1249" s="82"/>
      <c r="AF1249" s="80"/>
      <c r="AG1249" s="81">
        <f t="shared" si="330"/>
        <v>0</v>
      </c>
      <c r="AH1249" s="82"/>
      <c r="AI1249" s="80"/>
      <c r="AJ1249" s="81">
        <f t="shared" si="331"/>
        <v>0</v>
      </c>
      <c r="AK1249" s="82"/>
      <c r="AL1249" s="80"/>
      <c r="AM1249" s="81">
        <v>0</v>
      </c>
      <c r="AN1249" s="82"/>
      <c r="AO1249" s="80"/>
      <c r="AP1249" s="81">
        <v>0</v>
      </c>
      <c r="AQ1249" s="82"/>
      <c r="AR1249" s="80"/>
      <c r="AS1249" s="81">
        <f t="shared" si="332"/>
        <v>0</v>
      </c>
      <c r="AT1249" s="82"/>
      <c r="AU1249" s="80"/>
      <c r="AV1249" s="81">
        <f t="shared" si="333"/>
        <v>0</v>
      </c>
      <c r="AW1249" s="82"/>
      <c r="AX1249" s="80"/>
      <c r="AY1249" s="81">
        <f t="shared" si="334"/>
        <v>0</v>
      </c>
      <c r="AZ1249" s="82"/>
      <c r="BA1249" s="80"/>
      <c r="BB1249" s="81">
        <f t="shared" si="335"/>
        <v>0</v>
      </c>
      <c r="BC1249" s="82"/>
      <c r="BD1249" s="80"/>
      <c r="BE1249" s="81">
        <f t="shared" si="336"/>
        <v>0</v>
      </c>
      <c r="BF1249" s="82"/>
      <c r="BG1249" s="80"/>
      <c r="BH1249" s="81">
        <f t="shared" si="337"/>
        <v>0</v>
      </c>
      <c r="BI1249" s="82"/>
      <c r="BJ1249" s="80"/>
      <c r="BK1249" s="81">
        <f t="shared" si="338"/>
        <v>0</v>
      </c>
      <c r="BL1249" s="82"/>
      <c r="BM1249" s="80"/>
      <c r="BN1249" s="81">
        <f t="shared" si="339"/>
        <v>0</v>
      </c>
      <c r="BO1249" s="82"/>
    </row>
    <row r="1250" spans="1:67" ht="23.25" hidden="1" customHeight="1" thickBot="1">
      <c r="A1250" s="71">
        <v>86287</v>
      </c>
      <c r="B1250" s="71" t="s">
        <v>2242</v>
      </c>
      <c r="C1250" s="221" t="str">
        <f ca="1">IF(V1250&gt;0,IF($C$12=B1250,COUNT($C$12:C1249,1),""),"")</f>
        <v/>
      </c>
      <c r="D1250" s="221" t="str">
        <f ca="1">IF(V1250&gt;0,IF($D$12=B1250,COUNT($D$12:D1249,1),""),"")</f>
        <v/>
      </c>
      <c r="E1250" s="221" t="str">
        <f ca="1">IF(V1250&gt;0,IF($E$12=B1250,COUNT($E$12:E1249,1),""),"")</f>
        <v/>
      </c>
      <c r="F1250" s="221" t="str">
        <f ca="1">IF(V1250&gt;0,IF($F$12=B1250,COUNT($F$12:F1249,1),""),"")</f>
        <v/>
      </c>
      <c r="G1250" s="120"/>
      <c r="H1250" s="115">
        <v>260607</v>
      </c>
      <c r="I1250" s="116" t="s">
        <v>2138</v>
      </c>
      <c r="J1250" s="116" t="s">
        <v>153</v>
      </c>
      <c r="K1250" s="324">
        <v>203000</v>
      </c>
      <c r="L1250" s="121">
        <v>422402</v>
      </c>
      <c r="M1250" s="117" t="s">
        <v>1830</v>
      </c>
      <c r="N1250" s="117" t="s">
        <v>153</v>
      </c>
      <c r="O1250" s="324">
        <v>79200</v>
      </c>
      <c r="P1250" s="77">
        <f ca="1">SUMIF($W$12:BO1250,$P$11,W1250:BO1250)</f>
        <v>0</v>
      </c>
      <c r="Q1250" s="77">
        <f ca="1">SUMIF($W$12:BP1250,$P$11,X1250:BP1250)</f>
        <v>0</v>
      </c>
      <c r="R1250" s="77">
        <v>0</v>
      </c>
      <c r="S1250" s="78">
        <f t="shared" ca="1" si="340"/>
        <v>0</v>
      </c>
      <c r="T1250" s="77">
        <f t="shared" ca="1" si="341"/>
        <v>0</v>
      </c>
      <c r="U1250" s="77">
        <v>0</v>
      </c>
      <c r="V1250" s="79">
        <f t="shared" ca="1" si="342"/>
        <v>0</v>
      </c>
      <c r="W1250" s="80"/>
      <c r="X1250" s="81">
        <f t="shared" si="327"/>
        <v>0</v>
      </c>
      <c r="Y1250" s="82"/>
      <c r="Z1250" s="80"/>
      <c r="AA1250" s="81">
        <f t="shared" si="328"/>
        <v>0</v>
      </c>
      <c r="AB1250" s="82"/>
      <c r="AC1250" s="80"/>
      <c r="AD1250" s="81">
        <f t="shared" si="329"/>
        <v>0</v>
      </c>
      <c r="AE1250" s="82"/>
      <c r="AF1250" s="80"/>
      <c r="AG1250" s="81">
        <f t="shared" si="330"/>
        <v>0</v>
      </c>
      <c r="AH1250" s="82"/>
      <c r="AI1250" s="80"/>
      <c r="AJ1250" s="81">
        <f t="shared" si="331"/>
        <v>0</v>
      </c>
      <c r="AK1250" s="82"/>
      <c r="AL1250" s="80"/>
      <c r="AM1250" s="81">
        <v>0</v>
      </c>
      <c r="AN1250" s="82"/>
      <c r="AO1250" s="80"/>
      <c r="AP1250" s="81">
        <v>0</v>
      </c>
      <c r="AQ1250" s="82"/>
      <c r="AR1250" s="80"/>
      <c r="AS1250" s="81">
        <f t="shared" si="332"/>
        <v>0</v>
      </c>
      <c r="AT1250" s="82"/>
      <c r="AU1250" s="80"/>
      <c r="AV1250" s="81">
        <f t="shared" si="333"/>
        <v>0</v>
      </c>
      <c r="AW1250" s="82"/>
      <c r="AX1250" s="80"/>
      <c r="AY1250" s="81">
        <f t="shared" si="334"/>
        <v>0</v>
      </c>
      <c r="AZ1250" s="82"/>
      <c r="BA1250" s="80"/>
      <c r="BB1250" s="81">
        <f t="shared" si="335"/>
        <v>0</v>
      </c>
      <c r="BC1250" s="82"/>
      <c r="BD1250" s="80"/>
      <c r="BE1250" s="81">
        <f t="shared" si="336"/>
        <v>0</v>
      </c>
      <c r="BF1250" s="82"/>
      <c r="BG1250" s="80"/>
      <c r="BH1250" s="81">
        <f t="shared" si="337"/>
        <v>0</v>
      </c>
      <c r="BI1250" s="82"/>
      <c r="BJ1250" s="80"/>
      <c r="BK1250" s="81">
        <f t="shared" si="338"/>
        <v>0</v>
      </c>
      <c r="BL1250" s="82"/>
      <c r="BM1250" s="80"/>
      <c r="BN1250" s="81">
        <f t="shared" si="339"/>
        <v>0</v>
      </c>
      <c r="BO1250" s="82"/>
    </row>
    <row r="1251" spans="1:67" ht="23.25" hidden="1" customHeight="1" thickBot="1">
      <c r="A1251" s="71">
        <v>86288</v>
      </c>
      <c r="B1251" s="71" t="s">
        <v>2242</v>
      </c>
      <c r="C1251" s="221" t="str">
        <f ca="1">IF(V1251&gt;0,IF($C$12=B1251,COUNT($C$12:C1250,1),""),"")</f>
        <v/>
      </c>
      <c r="D1251" s="221" t="str">
        <f ca="1">IF(V1251&gt;0,IF($D$12=B1251,COUNT($D$12:D1250,1),""),"")</f>
        <v/>
      </c>
      <c r="E1251" s="221" t="str">
        <f ca="1">IF(V1251&gt;0,IF($E$12=B1251,COUNT($E$12:E1250,1),""),"")</f>
        <v/>
      </c>
      <c r="F1251" s="221" t="str">
        <f ca="1">IF(V1251&gt;0,IF($F$12=B1251,COUNT($F$12:F1250,1),""),"")</f>
        <v/>
      </c>
      <c r="G1251" s="120" t="s">
        <v>1743</v>
      </c>
      <c r="H1251" s="115">
        <v>260608</v>
      </c>
      <c r="I1251" s="116" t="s">
        <v>2139</v>
      </c>
      <c r="J1251" s="116" t="s">
        <v>153</v>
      </c>
      <c r="K1251" s="324">
        <v>604000</v>
      </c>
      <c r="L1251" s="121">
        <v>422403</v>
      </c>
      <c r="M1251" s="117" t="s">
        <v>1333</v>
      </c>
      <c r="N1251" s="117" t="s">
        <v>153</v>
      </c>
      <c r="O1251" s="324">
        <v>127500</v>
      </c>
      <c r="P1251" s="77">
        <f ca="1">SUMIF($W$12:BO1251,$P$11,W1251:BO1251)</f>
        <v>0</v>
      </c>
      <c r="Q1251" s="77">
        <f ca="1">SUMIF($W$12:BP1251,$P$11,X1251:BP1251)</f>
        <v>0</v>
      </c>
      <c r="R1251" s="77">
        <v>0</v>
      </c>
      <c r="S1251" s="78">
        <f t="shared" ca="1" si="340"/>
        <v>0</v>
      </c>
      <c r="T1251" s="77">
        <f t="shared" ca="1" si="341"/>
        <v>0</v>
      </c>
      <c r="U1251" s="77">
        <v>0</v>
      </c>
      <c r="V1251" s="79">
        <f t="shared" ca="1" si="342"/>
        <v>0</v>
      </c>
      <c r="W1251" s="80"/>
      <c r="X1251" s="81">
        <f t="shared" si="327"/>
        <v>0</v>
      </c>
      <c r="Y1251" s="82"/>
      <c r="Z1251" s="80"/>
      <c r="AA1251" s="81">
        <f t="shared" si="328"/>
        <v>0</v>
      </c>
      <c r="AB1251" s="82"/>
      <c r="AC1251" s="80"/>
      <c r="AD1251" s="81">
        <f t="shared" si="329"/>
        <v>0</v>
      </c>
      <c r="AE1251" s="82"/>
      <c r="AF1251" s="80"/>
      <c r="AG1251" s="81">
        <f t="shared" si="330"/>
        <v>0</v>
      </c>
      <c r="AH1251" s="82"/>
      <c r="AI1251" s="80"/>
      <c r="AJ1251" s="81">
        <f t="shared" si="331"/>
        <v>0</v>
      </c>
      <c r="AK1251" s="82"/>
      <c r="AL1251" s="80"/>
      <c r="AM1251" s="81">
        <v>0</v>
      </c>
      <c r="AN1251" s="82"/>
      <c r="AO1251" s="80"/>
      <c r="AP1251" s="81">
        <v>0</v>
      </c>
      <c r="AQ1251" s="82"/>
      <c r="AR1251" s="80"/>
      <c r="AS1251" s="81">
        <f t="shared" si="332"/>
        <v>0</v>
      </c>
      <c r="AT1251" s="82"/>
      <c r="AU1251" s="80"/>
      <c r="AV1251" s="81">
        <f t="shared" si="333"/>
        <v>0</v>
      </c>
      <c r="AW1251" s="82"/>
      <c r="AX1251" s="80"/>
      <c r="AY1251" s="81">
        <f t="shared" si="334"/>
        <v>0</v>
      </c>
      <c r="AZ1251" s="82"/>
      <c r="BA1251" s="80"/>
      <c r="BB1251" s="81">
        <f t="shared" si="335"/>
        <v>0</v>
      </c>
      <c r="BC1251" s="82"/>
      <c r="BD1251" s="80"/>
      <c r="BE1251" s="81">
        <f t="shared" si="336"/>
        <v>0</v>
      </c>
      <c r="BF1251" s="82"/>
      <c r="BG1251" s="80"/>
      <c r="BH1251" s="81">
        <f t="shared" si="337"/>
        <v>0</v>
      </c>
      <c r="BI1251" s="82"/>
      <c r="BJ1251" s="80"/>
      <c r="BK1251" s="81">
        <f t="shared" si="338"/>
        <v>0</v>
      </c>
      <c r="BL1251" s="82"/>
      <c r="BM1251" s="80"/>
      <c r="BN1251" s="81">
        <f t="shared" si="339"/>
        <v>0</v>
      </c>
      <c r="BO1251" s="82"/>
    </row>
    <row r="1252" spans="1:67" ht="23.25" hidden="1" customHeight="1" thickBot="1">
      <c r="A1252" s="71">
        <v>86289</v>
      </c>
      <c r="B1252" s="71" t="s">
        <v>2242</v>
      </c>
      <c r="C1252" s="221" t="str">
        <f ca="1">IF(V1252&gt;0,IF($C$12=B1252,COUNT($C$12:C1251,1),""),"")</f>
        <v/>
      </c>
      <c r="D1252" s="221" t="str">
        <f ca="1">IF(V1252&gt;0,IF($D$12=B1252,COUNT($D$12:D1251,1),""),"")</f>
        <v/>
      </c>
      <c r="E1252" s="221" t="str">
        <f ca="1">IF(V1252&gt;0,IF($E$12=B1252,COUNT($E$12:E1251,1),""),"")</f>
        <v/>
      </c>
      <c r="F1252" s="221" t="str">
        <f ca="1">IF(V1252&gt;0,IF($F$12=B1252,COUNT($F$12:F1251,1),""),"")</f>
        <v/>
      </c>
      <c r="G1252" s="120"/>
      <c r="H1252" s="115">
        <v>260608</v>
      </c>
      <c r="I1252" s="116" t="s">
        <v>2140</v>
      </c>
      <c r="J1252" s="116" t="s">
        <v>153</v>
      </c>
      <c r="K1252" s="324">
        <v>604000</v>
      </c>
      <c r="L1252" s="121">
        <v>422403</v>
      </c>
      <c r="M1252" s="117" t="s">
        <v>1333</v>
      </c>
      <c r="N1252" s="117" t="s">
        <v>153</v>
      </c>
      <c r="O1252" s="324">
        <v>127500</v>
      </c>
      <c r="P1252" s="77">
        <f ca="1">SUMIF($W$12:BO1252,$P$11,W1252:BO1252)</f>
        <v>0</v>
      </c>
      <c r="Q1252" s="77">
        <f ca="1">SUMIF($W$12:BP1252,$P$11,X1252:BP1252)</f>
        <v>0</v>
      </c>
      <c r="R1252" s="77">
        <v>0</v>
      </c>
      <c r="S1252" s="78">
        <f t="shared" ca="1" si="340"/>
        <v>0</v>
      </c>
      <c r="T1252" s="77">
        <f t="shared" ca="1" si="341"/>
        <v>0</v>
      </c>
      <c r="U1252" s="77">
        <v>0</v>
      </c>
      <c r="V1252" s="79">
        <f t="shared" ca="1" si="342"/>
        <v>0</v>
      </c>
      <c r="W1252" s="80"/>
      <c r="X1252" s="81">
        <f t="shared" si="327"/>
        <v>0</v>
      </c>
      <c r="Y1252" s="82"/>
      <c r="Z1252" s="80"/>
      <c r="AA1252" s="81">
        <f t="shared" si="328"/>
        <v>0</v>
      </c>
      <c r="AB1252" s="82"/>
      <c r="AC1252" s="80"/>
      <c r="AD1252" s="81">
        <f t="shared" si="329"/>
        <v>0</v>
      </c>
      <c r="AE1252" s="82"/>
      <c r="AF1252" s="80"/>
      <c r="AG1252" s="81">
        <f t="shared" si="330"/>
        <v>0</v>
      </c>
      <c r="AH1252" s="82"/>
      <c r="AI1252" s="80"/>
      <c r="AJ1252" s="81">
        <f t="shared" si="331"/>
        <v>0</v>
      </c>
      <c r="AK1252" s="82"/>
      <c r="AL1252" s="80"/>
      <c r="AM1252" s="81">
        <v>0</v>
      </c>
      <c r="AN1252" s="82"/>
      <c r="AO1252" s="80"/>
      <c r="AP1252" s="81">
        <v>0</v>
      </c>
      <c r="AQ1252" s="82"/>
      <c r="AR1252" s="80"/>
      <c r="AS1252" s="81">
        <f t="shared" si="332"/>
        <v>0</v>
      </c>
      <c r="AT1252" s="82"/>
      <c r="AU1252" s="80"/>
      <c r="AV1252" s="81">
        <f t="shared" si="333"/>
        <v>0</v>
      </c>
      <c r="AW1252" s="82"/>
      <c r="AX1252" s="80"/>
      <c r="AY1252" s="81">
        <f t="shared" si="334"/>
        <v>0</v>
      </c>
      <c r="AZ1252" s="82"/>
      <c r="BA1252" s="80"/>
      <c r="BB1252" s="81">
        <f t="shared" si="335"/>
        <v>0</v>
      </c>
      <c r="BC1252" s="82"/>
      <c r="BD1252" s="80"/>
      <c r="BE1252" s="81">
        <f t="shared" si="336"/>
        <v>0</v>
      </c>
      <c r="BF1252" s="82"/>
      <c r="BG1252" s="80"/>
      <c r="BH1252" s="81">
        <f t="shared" si="337"/>
        <v>0</v>
      </c>
      <c r="BI1252" s="82"/>
      <c r="BJ1252" s="80"/>
      <c r="BK1252" s="81">
        <f t="shared" si="338"/>
        <v>0</v>
      </c>
      <c r="BL1252" s="82"/>
      <c r="BM1252" s="80"/>
      <c r="BN1252" s="81">
        <f t="shared" si="339"/>
        <v>0</v>
      </c>
      <c r="BO1252" s="82"/>
    </row>
    <row r="1253" spans="1:67" ht="23.25" hidden="1" customHeight="1" thickBot="1">
      <c r="A1253" s="71">
        <v>86290</v>
      </c>
      <c r="B1253" s="71" t="s">
        <v>2242</v>
      </c>
      <c r="C1253" s="221" t="str">
        <f ca="1">IF(V1253&gt;0,IF($C$12=B1253,COUNT($C$12:C1252,1),""),"")</f>
        <v/>
      </c>
      <c r="D1253" s="221" t="str">
        <f ca="1">IF(V1253&gt;0,IF($D$12=B1253,COUNT($D$12:D1252,1),""),"")</f>
        <v/>
      </c>
      <c r="E1253" s="221" t="str">
        <f ca="1">IF(V1253&gt;0,IF($E$12=B1253,COUNT($E$12:E1252,1),""),"")</f>
        <v/>
      </c>
      <c r="F1253" s="221" t="str">
        <f ca="1">IF(V1253&gt;0,IF($F$12=B1253,COUNT($F$12:F1252,1),""),"")</f>
        <v/>
      </c>
      <c r="G1253" s="120"/>
      <c r="H1253" s="115">
        <v>260608</v>
      </c>
      <c r="I1253" s="116" t="s">
        <v>2141</v>
      </c>
      <c r="J1253" s="116" t="s">
        <v>153</v>
      </c>
      <c r="K1253" s="324">
        <v>604000</v>
      </c>
      <c r="L1253" s="121">
        <v>422403</v>
      </c>
      <c r="M1253" s="117" t="s">
        <v>1333</v>
      </c>
      <c r="N1253" s="117" t="s">
        <v>153</v>
      </c>
      <c r="O1253" s="324">
        <v>127500</v>
      </c>
      <c r="P1253" s="77">
        <f ca="1">SUMIF($W$12:BO1253,$P$11,W1253:BO1253)</f>
        <v>0</v>
      </c>
      <c r="Q1253" s="77">
        <f ca="1">SUMIF($W$12:BP1253,$P$11,X1253:BP1253)</f>
        <v>0</v>
      </c>
      <c r="R1253" s="77">
        <v>0</v>
      </c>
      <c r="S1253" s="78">
        <f t="shared" ca="1" si="340"/>
        <v>0</v>
      </c>
      <c r="T1253" s="77">
        <f t="shared" ca="1" si="341"/>
        <v>0</v>
      </c>
      <c r="U1253" s="77">
        <v>0</v>
      </c>
      <c r="V1253" s="79">
        <f t="shared" ca="1" si="342"/>
        <v>0</v>
      </c>
      <c r="W1253" s="80"/>
      <c r="X1253" s="81">
        <f t="shared" si="327"/>
        <v>0</v>
      </c>
      <c r="Y1253" s="82"/>
      <c r="Z1253" s="80"/>
      <c r="AA1253" s="81">
        <f t="shared" si="328"/>
        <v>0</v>
      </c>
      <c r="AB1253" s="82"/>
      <c r="AC1253" s="80"/>
      <c r="AD1253" s="81">
        <f t="shared" si="329"/>
        <v>0</v>
      </c>
      <c r="AE1253" s="82"/>
      <c r="AF1253" s="80"/>
      <c r="AG1253" s="81">
        <f t="shared" si="330"/>
        <v>0</v>
      </c>
      <c r="AH1253" s="82"/>
      <c r="AI1253" s="80"/>
      <c r="AJ1253" s="81">
        <f t="shared" si="331"/>
        <v>0</v>
      </c>
      <c r="AK1253" s="82"/>
      <c r="AL1253" s="80"/>
      <c r="AM1253" s="81">
        <v>0</v>
      </c>
      <c r="AN1253" s="82"/>
      <c r="AO1253" s="80"/>
      <c r="AP1253" s="81">
        <v>0</v>
      </c>
      <c r="AQ1253" s="82"/>
      <c r="AR1253" s="80"/>
      <c r="AS1253" s="81">
        <f t="shared" si="332"/>
        <v>0</v>
      </c>
      <c r="AT1253" s="82"/>
      <c r="AU1253" s="80"/>
      <c r="AV1253" s="81">
        <f t="shared" si="333"/>
        <v>0</v>
      </c>
      <c r="AW1253" s="82"/>
      <c r="AX1253" s="80"/>
      <c r="AY1253" s="81">
        <f t="shared" si="334"/>
        <v>0</v>
      </c>
      <c r="AZ1253" s="82"/>
      <c r="BA1253" s="80"/>
      <c r="BB1253" s="81">
        <f t="shared" si="335"/>
        <v>0</v>
      </c>
      <c r="BC1253" s="82"/>
      <c r="BD1253" s="80"/>
      <c r="BE1253" s="81">
        <f t="shared" si="336"/>
        <v>0</v>
      </c>
      <c r="BF1253" s="82"/>
      <c r="BG1253" s="80"/>
      <c r="BH1253" s="81">
        <f t="shared" si="337"/>
        <v>0</v>
      </c>
      <c r="BI1253" s="82"/>
      <c r="BJ1253" s="80"/>
      <c r="BK1253" s="81">
        <f t="shared" si="338"/>
        <v>0</v>
      </c>
      <c r="BL1253" s="82"/>
      <c r="BM1253" s="80"/>
      <c r="BN1253" s="81">
        <f t="shared" si="339"/>
        <v>0</v>
      </c>
      <c r="BO1253" s="82"/>
    </row>
    <row r="1254" spans="1:67" ht="23.25" hidden="1" customHeight="1" thickBot="1">
      <c r="A1254" s="71">
        <v>86291</v>
      </c>
      <c r="B1254" s="71" t="s">
        <v>2242</v>
      </c>
      <c r="C1254" s="221" t="str">
        <f ca="1">IF(V1254&gt;0,IF($C$12=B1254,COUNT($C$12:C1253,1),""),"")</f>
        <v/>
      </c>
      <c r="D1254" s="221" t="str">
        <f ca="1">IF(V1254&gt;0,IF($D$12=B1254,COUNT($D$12:D1253,1),""),"")</f>
        <v/>
      </c>
      <c r="E1254" s="221" t="str">
        <f ca="1">IF(V1254&gt;0,IF($E$12=B1254,COUNT($E$12:E1253,1),""),"")</f>
        <v/>
      </c>
      <c r="F1254" s="221" t="str">
        <f ca="1">IF(V1254&gt;0,IF($F$12=B1254,COUNT($F$12:F1253,1),""),"")</f>
        <v/>
      </c>
      <c r="G1254" s="124"/>
      <c r="H1254" s="115">
        <v>260608</v>
      </c>
      <c r="I1254" s="116" t="s">
        <v>2142</v>
      </c>
      <c r="J1254" s="116" t="s">
        <v>153</v>
      </c>
      <c r="K1254" s="324">
        <v>604000</v>
      </c>
      <c r="L1254" s="121">
        <v>422404</v>
      </c>
      <c r="M1254" s="117" t="s">
        <v>1334</v>
      </c>
      <c r="N1254" s="117" t="s">
        <v>153</v>
      </c>
      <c r="O1254" s="324">
        <v>167000</v>
      </c>
      <c r="P1254" s="77">
        <f ca="1">SUMIF($W$12:BO1254,$P$11,W1254:BO1254)</f>
        <v>0</v>
      </c>
      <c r="Q1254" s="77">
        <f ca="1">SUMIF($W$12:BP1254,$P$11,X1254:BP1254)</f>
        <v>0</v>
      </c>
      <c r="R1254" s="77">
        <v>0</v>
      </c>
      <c r="S1254" s="78">
        <f t="shared" ca="1" si="340"/>
        <v>0</v>
      </c>
      <c r="T1254" s="77">
        <f t="shared" ca="1" si="341"/>
        <v>0</v>
      </c>
      <c r="U1254" s="77">
        <v>0</v>
      </c>
      <c r="V1254" s="79">
        <f t="shared" ca="1" si="342"/>
        <v>0</v>
      </c>
      <c r="W1254" s="80"/>
      <c r="X1254" s="81">
        <f t="shared" si="327"/>
        <v>0</v>
      </c>
      <c r="Y1254" s="82"/>
      <c r="Z1254" s="80"/>
      <c r="AA1254" s="81">
        <f t="shared" si="328"/>
        <v>0</v>
      </c>
      <c r="AB1254" s="82"/>
      <c r="AC1254" s="80"/>
      <c r="AD1254" s="81">
        <f t="shared" si="329"/>
        <v>0</v>
      </c>
      <c r="AE1254" s="82"/>
      <c r="AF1254" s="80"/>
      <c r="AG1254" s="81">
        <f t="shared" si="330"/>
        <v>0</v>
      </c>
      <c r="AH1254" s="82"/>
      <c r="AI1254" s="80"/>
      <c r="AJ1254" s="81">
        <f t="shared" si="331"/>
        <v>0</v>
      </c>
      <c r="AK1254" s="82"/>
      <c r="AL1254" s="80"/>
      <c r="AM1254" s="81">
        <v>0</v>
      </c>
      <c r="AN1254" s="82"/>
      <c r="AO1254" s="80"/>
      <c r="AP1254" s="81">
        <v>0</v>
      </c>
      <c r="AQ1254" s="82"/>
      <c r="AR1254" s="80"/>
      <c r="AS1254" s="81">
        <f t="shared" si="332"/>
        <v>0</v>
      </c>
      <c r="AT1254" s="82"/>
      <c r="AU1254" s="80"/>
      <c r="AV1254" s="81">
        <f t="shared" si="333"/>
        <v>0</v>
      </c>
      <c r="AW1254" s="82"/>
      <c r="AX1254" s="80"/>
      <c r="AY1254" s="81">
        <f t="shared" si="334"/>
        <v>0</v>
      </c>
      <c r="AZ1254" s="82"/>
      <c r="BA1254" s="80"/>
      <c r="BB1254" s="81">
        <f t="shared" si="335"/>
        <v>0</v>
      </c>
      <c r="BC1254" s="82"/>
      <c r="BD1254" s="80"/>
      <c r="BE1254" s="81">
        <f t="shared" si="336"/>
        <v>0</v>
      </c>
      <c r="BF1254" s="82"/>
      <c r="BG1254" s="80"/>
      <c r="BH1254" s="81">
        <f t="shared" si="337"/>
        <v>0</v>
      </c>
      <c r="BI1254" s="82"/>
      <c r="BJ1254" s="80"/>
      <c r="BK1254" s="81">
        <f t="shared" si="338"/>
        <v>0</v>
      </c>
      <c r="BL1254" s="82"/>
      <c r="BM1254" s="80"/>
      <c r="BN1254" s="81">
        <f t="shared" si="339"/>
        <v>0</v>
      </c>
      <c r="BO1254" s="82"/>
    </row>
    <row r="1255" spans="1:67" ht="23.25" hidden="1" customHeight="1" thickBot="1">
      <c r="A1255" s="71">
        <v>86292</v>
      </c>
      <c r="B1255" s="71" t="s">
        <v>2242</v>
      </c>
      <c r="C1255" s="221" t="str">
        <f ca="1">IF(V1255&gt;0,IF($C$12=B1255,COUNT($C$12:C1254,1),""),"")</f>
        <v/>
      </c>
      <c r="D1255" s="221" t="str">
        <f ca="1">IF(V1255&gt;0,IF($D$12=B1255,COUNT($D$12:D1254,1),""),"")</f>
        <v/>
      </c>
      <c r="E1255" s="221" t="str">
        <f ca="1">IF(V1255&gt;0,IF($E$12=B1255,COUNT($E$12:E1254,1),""),"")</f>
        <v/>
      </c>
      <c r="F1255" s="221" t="str">
        <f ca="1">IF(V1255&gt;0,IF($F$12=B1255,COUNT($F$12:F1254,1),""),"")</f>
        <v/>
      </c>
      <c r="G1255" s="84">
        <v>691004000</v>
      </c>
      <c r="H1255" s="84">
        <v>260609</v>
      </c>
      <c r="I1255" s="85" t="s">
        <v>2143</v>
      </c>
      <c r="J1255" s="85" t="s">
        <v>153</v>
      </c>
      <c r="K1255" s="324">
        <v>1221000</v>
      </c>
      <c r="L1255" s="86">
        <v>422404</v>
      </c>
      <c r="M1255" s="87" t="s">
        <v>1334</v>
      </c>
      <c r="N1255" s="88" t="s">
        <v>153</v>
      </c>
      <c r="O1255" s="324">
        <v>167000</v>
      </c>
      <c r="P1255" s="77">
        <f ca="1">SUMIF($W$12:BO1255,$P$11,W1255:BO1255)</f>
        <v>0</v>
      </c>
      <c r="Q1255" s="77">
        <f ca="1">SUMIF($W$12:BP1255,$P$11,X1255:BP1255)</f>
        <v>0</v>
      </c>
      <c r="R1255" s="77">
        <v>0</v>
      </c>
      <c r="S1255" s="78">
        <f t="shared" ca="1" si="340"/>
        <v>0</v>
      </c>
      <c r="T1255" s="77">
        <f t="shared" ca="1" si="341"/>
        <v>0</v>
      </c>
      <c r="U1255" s="77">
        <v>0</v>
      </c>
      <c r="V1255" s="79">
        <f t="shared" ca="1" si="342"/>
        <v>0</v>
      </c>
      <c r="W1255" s="80"/>
      <c r="X1255" s="81">
        <f t="shared" si="327"/>
        <v>0</v>
      </c>
      <c r="Y1255" s="82"/>
      <c r="Z1255" s="80"/>
      <c r="AA1255" s="81">
        <f t="shared" si="328"/>
        <v>0</v>
      </c>
      <c r="AB1255" s="82"/>
      <c r="AC1255" s="80"/>
      <c r="AD1255" s="81">
        <f t="shared" si="329"/>
        <v>0</v>
      </c>
      <c r="AE1255" s="82"/>
      <c r="AF1255" s="80"/>
      <c r="AG1255" s="81">
        <f t="shared" si="330"/>
        <v>0</v>
      </c>
      <c r="AH1255" s="82"/>
      <c r="AI1255" s="80"/>
      <c r="AJ1255" s="81">
        <f t="shared" si="331"/>
        <v>0</v>
      </c>
      <c r="AK1255" s="82"/>
      <c r="AL1255" s="80"/>
      <c r="AM1255" s="81">
        <v>0</v>
      </c>
      <c r="AN1255" s="82"/>
      <c r="AO1255" s="80"/>
      <c r="AP1255" s="81">
        <v>0</v>
      </c>
      <c r="AQ1255" s="82"/>
      <c r="AR1255" s="80"/>
      <c r="AS1255" s="81">
        <f t="shared" si="332"/>
        <v>0</v>
      </c>
      <c r="AT1255" s="82"/>
      <c r="AU1255" s="80"/>
      <c r="AV1255" s="81">
        <f t="shared" si="333"/>
        <v>0</v>
      </c>
      <c r="AW1255" s="82"/>
      <c r="AX1255" s="80"/>
      <c r="AY1255" s="81">
        <f t="shared" si="334"/>
        <v>0</v>
      </c>
      <c r="AZ1255" s="82"/>
      <c r="BA1255" s="80"/>
      <c r="BB1255" s="81">
        <f t="shared" si="335"/>
        <v>0</v>
      </c>
      <c r="BC1255" s="82"/>
      <c r="BD1255" s="80"/>
      <c r="BE1255" s="81">
        <f t="shared" si="336"/>
        <v>0</v>
      </c>
      <c r="BF1255" s="82"/>
      <c r="BG1255" s="80"/>
      <c r="BH1255" s="81">
        <f t="shared" si="337"/>
        <v>0</v>
      </c>
      <c r="BI1255" s="82"/>
      <c r="BJ1255" s="80"/>
      <c r="BK1255" s="81">
        <f t="shared" si="338"/>
        <v>0</v>
      </c>
      <c r="BL1255" s="82"/>
      <c r="BM1255" s="80"/>
      <c r="BN1255" s="81">
        <f t="shared" si="339"/>
        <v>0</v>
      </c>
      <c r="BO1255" s="82"/>
    </row>
    <row r="1256" spans="1:67" ht="23.25" hidden="1" customHeight="1" thickBot="1">
      <c r="A1256" s="71">
        <v>86293</v>
      </c>
      <c r="B1256" s="71" t="s">
        <v>2242</v>
      </c>
      <c r="C1256" s="221" t="str">
        <f ca="1">IF(V1256&gt;0,IF($C$12=B1256,COUNT($C$12:C1255,1),""),"")</f>
        <v/>
      </c>
      <c r="D1256" s="221" t="str">
        <f ca="1">IF(V1256&gt;0,IF($D$12=B1256,COUNT($D$12:D1255,1),""),"")</f>
        <v/>
      </c>
      <c r="E1256" s="221" t="str">
        <f ca="1">IF(V1256&gt;0,IF($E$12=B1256,COUNT($E$12:E1255,1),""),"")</f>
        <v/>
      </c>
      <c r="F1256" s="221" t="str">
        <f ca="1">IF(V1256&gt;0,IF($F$12=B1256,COUNT($F$12:F1255,1),""),"")</f>
        <v/>
      </c>
      <c r="G1256" s="84"/>
      <c r="H1256" s="84">
        <v>260609</v>
      </c>
      <c r="I1256" s="85" t="s">
        <v>2144</v>
      </c>
      <c r="J1256" s="85" t="s">
        <v>153</v>
      </c>
      <c r="K1256" s="324">
        <v>1221000</v>
      </c>
      <c r="L1256" s="86">
        <v>422404</v>
      </c>
      <c r="M1256" s="87" t="s">
        <v>1334</v>
      </c>
      <c r="N1256" s="88" t="s">
        <v>153</v>
      </c>
      <c r="O1256" s="324">
        <v>167000</v>
      </c>
      <c r="P1256" s="77">
        <f ca="1">SUMIF($W$12:BO1256,$P$11,W1256:BO1256)</f>
        <v>0</v>
      </c>
      <c r="Q1256" s="77">
        <f ca="1">SUMIF($W$12:BP1256,$P$11,X1256:BP1256)</f>
        <v>0</v>
      </c>
      <c r="R1256" s="77">
        <v>0</v>
      </c>
      <c r="S1256" s="78">
        <f t="shared" ca="1" si="340"/>
        <v>0</v>
      </c>
      <c r="T1256" s="77">
        <f t="shared" ca="1" si="341"/>
        <v>0</v>
      </c>
      <c r="U1256" s="77">
        <v>0</v>
      </c>
      <c r="V1256" s="79">
        <f t="shared" ca="1" si="342"/>
        <v>0</v>
      </c>
      <c r="W1256" s="80"/>
      <c r="X1256" s="81">
        <f t="shared" si="327"/>
        <v>0</v>
      </c>
      <c r="Y1256" s="82"/>
      <c r="Z1256" s="80"/>
      <c r="AA1256" s="81">
        <f t="shared" si="328"/>
        <v>0</v>
      </c>
      <c r="AB1256" s="82"/>
      <c r="AC1256" s="80"/>
      <c r="AD1256" s="81">
        <f t="shared" si="329"/>
        <v>0</v>
      </c>
      <c r="AE1256" s="82"/>
      <c r="AF1256" s="80"/>
      <c r="AG1256" s="81">
        <f t="shared" si="330"/>
        <v>0</v>
      </c>
      <c r="AH1256" s="82"/>
      <c r="AI1256" s="80"/>
      <c r="AJ1256" s="81">
        <f t="shared" si="331"/>
        <v>0</v>
      </c>
      <c r="AK1256" s="82"/>
      <c r="AL1256" s="80"/>
      <c r="AM1256" s="81">
        <v>0</v>
      </c>
      <c r="AN1256" s="82"/>
      <c r="AO1256" s="80"/>
      <c r="AP1256" s="81">
        <v>0</v>
      </c>
      <c r="AQ1256" s="82"/>
      <c r="AR1256" s="80"/>
      <c r="AS1256" s="81">
        <f t="shared" si="332"/>
        <v>0</v>
      </c>
      <c r="AT1256" s="82"/>
      <c r="AU1256" s="80"/>
      <c r="AV1256" s="81">
        <f t="shared" si="333"/>
        <v>0</v>
      </c>
      <c r="AW1256" s="82"/>
      <c r="AX1256" s="80"/>
      <c r="AY1256" s="81">
        <f t="shared" si="334"/>
        <v>0</v>
      </c>
      <c r="AZ1256" s="82"/>
      <c r="BA1256" s="80"/>
      <c r="BB1256" s="81">
        <f t="shared" si="335"/>
        <v>0</v>
      </c>
      <c r="BC1256" s="82"/>
      <c r="BD1256" s="80"/>
      <c r="BE1256" s="81">
        <f t="shared" si="336"/>
        <v>0</v>
      </c>
      <c r="BF1256" s="82"/>
      <c r="BG1256" s="80"/>
      <c r="BH1256" s="81">
        <f t="shared" si="337"/>
        <v>0</v>
      </c>
      <c r="BI1256" s="82"/>
      <c r="BJ1256" s="80"/>
      <c r="BK1256" s="81">
        <f t="shared" si="338"/>
        <v>0</v>
      </c>
      <c r="BL1256" s="82"/>
      <c r="BM1256" s="80"/>
      <c r="BN1256" s="81">
        <f t="shared" si="339"/>
        <v>0</v>
      </c>
      <c r="BO1256" s="82"/>
    </row>
    <row r="1257" spans="1:67" ht="39" hidden="1" customHeight="1" thickBot="1">
      <c r="A1257" s="71">
        <v>86294</v>
      </c>
      <c r="B1257" s="71" t="s">
        <v>2242</v>
      </c>
      <c r="C1257" s="221" t="str">
        <f ca="1">IF(V1257&gt;0,IF($C$12=B1257,COUNT($C$12:C1256,1),""),"")</f>
        <v/>
      </c>
      <c r="D1257" s="221" t="str">
        <f ca="1">IF(V1257&gt;0,IF($D$12=B1257,COUNT($D$12:D1256,1),""),"")</f>
        <v/>
      </c>
      <c r="E1257" s="221" t="str">
        <f ca="1">IF(V1257&gt;0,IF($E$12=B1257,COUNT($E$12:E1256,1),""),"")</f>
        <v/>
      </c>
      <c r="F1257" s="221" t="str">
        <f ca="1">IF(V1257&gt;0,IF($F$12=B1257,COUNT($F$12:F1256,1),""),"")</f>
        <v/>
      </c>
      <c r="G1257" s="84">
        <v>692000500</v>
      </c>
      <c r="H1257" s="84">
        <v>260610</v>
      </c>
      <c r="I1257" s="85" t="s">
        <v>1108</v>
      </c>
      <c r="J1257" s="85" t="s">
        <v>153</v>
      </c>
      <c r="K1257" s="324">
        <v>85000</v>
      </c>
      <c r="L1257" s="86">
        <v>422405</v>
      </c>
      <c r="M1257" s="87" t="s">
        <v>1335</v>
      </c>
      <c r="N1257" s="88" t="s">
        <v>153</v>
      </c>
      <c r="O1257" s="324">
        <v>103000</v>
      </c>
      <c r="P1257" s="77">
        <f ca="1">SUMIF($W$12:BO1257,$P$11,W1257:BO1257)</f>
        <v>0</v>
      </c>
      <c r="Q1257" s="77">
        <f ca="1">SUMIF($W$12:BP1257,$P$11,X1257:BP1257)</f>
        <v>0</v>
      </c>
      <c r="R1257" s="77">
        <v>0</v>
      </c>
      <c r="S1257" s="78">
        <f t="shared" ca="1" si="340"/>
        <v>0</v>
      </c>
      <c r="T1257" s="77">
        <f t="shared" ca="1" si="341"/>
        <v>0</v>
      </c>
      <c r="U1257" s="77">
        <v>0</v>
      </c>
      <c r="V1257" s="79">
        <f t="shared" ca="1" si="342"/>
        <v>0</v>
      </c>
      <c r="W1257" s="80"/>
      <c r="X1257" s="81">
        <f t="shared" si="327"/>
        <v>0</v>
      </c>
      <c r="Y1257" s="82"/>
      <c r="Z1257" s="80"/>
      <c r="AA1257" s="81">
        <f t="shared" si="328"/>
        <v>0</v>
      </c>
      <c r="AB1257" s="82"/>
      <c r="AC1257" s="80"/>
      <c r="AD1257" s="81">
        <f t="shared" si="329"/>
        <v>0</v>
      </c>
      <c r="AE1257" s="82"/>
      <c r="AF1257" s="80"/>
      <c r="AG1257" s="81">
        <f t="shared" si="330"/>
        <v>0</v>
      </c>
      <c r="AH1257" s="82"/>
      <c r="AI1257" s="80"/>
      <c r="AJ1257" s="81">
        <f t="shared" si="331"/>
        <v>0</v>
      </c>
      <c r="AK1257" s="82"/>
      <c r="AL1257" s="80"/>
      <c r="AM1257" s="81">
        <v>0</v>
      </c>
      <c r="AN1257" s="82"/>
      <c r="AO1257" s="80"/>
      <c r="AP1257" s="81">
        <v>0</v>
      </c>
      <c r="AQ1257" s="82"/>
      <c r="AR1257" s="80"/>
      <c r="AS1257" s="81">
        <f t="shared" si="332"/>
        <v>0</v>
      </c>
      <c r="AT1257" s="82"/>
      <c r="AU1257" s="80"/>
      <c r="AV1257" s="81">
        <f t="shared" si="333"/>
        <v>0</v>
      </c>
      <c r="AW1257" s="82"/>
      <c r="AX1257" s="80"/>
      <c r="AY1257" s="81">
        <f t="shared" si="334"/>
        <v>0</v>
      </c>
      <c r="AZ1257" s="82"/>
      <c r="BA1257" s="80"/>
      <c r="BB1257" s="81">
        <f t="shared" si="335"/>
        <v>0</v>
      </c>
      <c r="BC1257" s="82"/>
      <c r="BD1257" s="80"/>
      <c r="BE1257" s="81">
        <f t="shared" si="336"/>
        <v>0</v>
      </c>
      <c r="BF1257" s="82"/>
      <c r="BG1257" s="80"/>
      <c r="BH1257" s="81">
        <f t="shared" si="337"/>
        <v>0</v>
      </c>
      <c r="BI1257" s="82"/>
      <c r="BJ1257" s="80"/>
      <c r="BK1257" s="81">
        <f t="shared" si="338"/>
        <v>0</v>
      </c>
      <c r="BL1257" s="82"/>
      <c r="BM1257" s="80"/>
      <c r="BN1257" s="81">
        <f t="shared" si="339"/>
        <v>0</v>
      </c>
      <c r="BO1257" s="82"/>
    </row>
    <row r="1258" spans="1:67" ht="39" hidden="1" customHeight="1" thickBot="1">
      <c r="A1258" s="71">
        <v>86295</v>
      </c>
      <c r="B1258" s="71" t="s">
        <v>2242</v>
      </c>
      <c r="C1258" s="221" t="str">
        <f ca="1">IF(V1258&gt;0,IF($C$12=B1258,COUNT($C$12:C1257,1),""),"")</f>
        <v/>
      </c>
      <c r="D1258" s="221" t="str">
        <f ca="1">IF(V1258&gt;0,IF($D$12=B1258,COUNT($D$12:D1257,1),""),"")</f>
        <v/>
      </c>
      <c r="E1258" s="221" t="str">
        <f ca="1">IF(V1258&gt;0,IF($E$12=B1258,COUNT($E$12:E1257,1),""),"")</f>
        <v/>
      </c>
      <c r="F1258" s="221" t="str">
        <f ca="1">IF(V1258&gt;0,IF($F$12=B1258,COUNT($F$12:F1257,1),""),"")</f>
        <v/>
      </c>
      <c r="G1258" s="84" t="s">
        <v>1746</v>
      </c>
      <c r="H1258" s="84">
        <v>260611</v>
      </c>
      <c r="I1258" s="85" t="s">
        <v>1109</v>
      </c>
      <c r="J1258" s="85" t="s">
        <v>153</v>
      </c>
      <c r="K1258" s="324">
        <v>224000</v>
      </c>
      <c r="L1258" s="86">
        <v>422407</v>
      </c>
      <c r="M1258" s="87" t="s">
        <v>1336</v>
      </c>
      <c r="N1258" s="88" t="s">
        <v>153</v>
      </c>
      <c r="O1258" s="324">
        <v>248500</v>
      </c>
      <c r="P1258" s="77">
        <f ca="1">SUMIF($W$12:BO1258,$P$11,W1258:BO1258)</f>
        <v>0</v>
      </c>
      <c r="Q1258" s="77">
        <f ca="1">SUMIF($W$12:BP1258,$P$11,X1258:BP1258)</f>
        <v>0</v>
      </c>
      <c r="R1258" s="77">
        <v>0</v>
      </c>
      <c r="S1258" s="78">
        <f t="shared" ca="1" si="340"/>
        <v>0</v>
      </c>
      <c r="T1258" s="77">
        <f t="shared" ca="1" si="341"/>
        <v>0</v>
      </c>
      <c r="U1258" s="77">
        <v>0</v>
      </c>
      <c r="V1258" s="79">
        <f t="shared" ca="1" si="342"/>
        <v>0</v>
      </c>
      <c r="W1258" s="80"/>
      <c r="X1258" s="81">
        <f t="shared" si="327"/>
        <v>0</v>
      </c>
      <c r="Y1258" s="82"/>
      <c r="Z1258" s="80"/>
      <c r="AA1258" s="81">
        <f t="shared" si="328"/>
        <v>0</v>
      </c>
      <c r="AB1258" s="82"/>
      <c r="AC1258" s="80"/>
      <c r="AD1258" s="81">
        <f t="shared" si="329"/>
        <v>0</v>
      </c>
      <c r="AE1258" s="82"/>
      <c r="AF1258" s="80"/>
      <c r="AG1258" s="81">
        <f t="shared" si="330"/>
        <v>0</v>
      </c>
      <c r="AH1258" s="82"/>
      <c r="AI1258" s="80"/>
      <c r="AJ1258" s="81">
        <f t="shared" si="331"/>
        <v>0</v>
      </c>
      <c r="AK1258" s="82"/>
      <c r="AL1258" s="80"/>
      <c r="AM1258" s="81">
        <v>0</v>
      </c>
      <c r="AN1258" s="82"/>
      <c r="AO1258" s="80"/>
      <c r="AP1258" s="81">
        <v>0</v>
      </c>
      <c r="AQ1258" s="82"/>
      <c r="AR1258" s="80"/>
      <c r="AS1258" s="81">
        <f t="shared" si="332"/>
        <v>0</v>
      </c>
      <c r="AT1258" s="82"/>
      <c r="AU1258" s="80"/>
      <c r="AV1258" s="81">
        <f t="shared" si="333"/>
        <v>0</v>
      </c>
      <c r="AW1258" s="82"/>
      <c r="AX1258" s="80"/>
      <c r="AY1258" s="81">
        <f t="shared" si="334"/>
        <v>0</v>
      </c>
      <c r="AZ1258" s="82"/>
      <c r="BA1258" s="80"/>
      <c r="BB1258" s="81">
        <f t="shared" si="335"/>
        <v>0</v>
      </c>
      <c r="BC1258" s="82"/>
      <c r="BD1258" s="80"/>
      <c r="BE1258" s="81">
        <f t="shared" si="336"/>
        <v>0</v>
      </c>
      <c r="BF1258" s="82"/>
      <c r="BG1258" s="80"/>
      <c r="BH1258" s="81">
        <f t="shared" si="337"/>
        <v>0</v>
      </c>
      <c r="BI1258" s="82"/>
      <c r="BJ1258" s="80"/>
      <c r="BK1258" s="81">
        <f t="shared" si="338"/>
        <v>0</v>
      </c>
      <c r="BL1258" s="82"/>
      <c r="BM1258" s="80"/>
      <c r="BN1258" s="81">
        <f t="shared" si="339"/>
        <v>0</v>
      </c>
      <c r="BO1258" s="82"/>
    </row>
    <row r="1259" spans="1:67" ht="39" hidden="1" customHeight="1" thickBot="1">
      <c r="A1259" s="71">
        <v>86296</v>
      </c>
      <c r="B1259" s="71" t="s">
        <v>2242</v>
      </c>
      <c r="C1259" s="221" t="str">
        <f ca="1">IF(V1259&gt;0,IF($C$12=B1259,COUNT($C$12:C1258,1),""),"")</f>
        <v/>
      </c>
      <c r="D1259" s="221" t="str">
        <f ca="1">IF(V1259&gt;0,IF($D$12=B1259,COUNT($D$12:D1258,1),""),"")</f>
        <v/>
      </c>
      <c r="E1259" s="221" t="str">
        <f ca="1">IF(V1259&gt;0,IF($E$12=B1259,COUNT($E$12:E1258,1),""),"")</f>
        <v/>
      </c>
      <c r="F1259" s="221" t="str">
        <f ca="1">IF(V1259&gt;0,IF($F$12=B1259,COUNT($F$12:F1258,1),""),"")</f>
        <v/>
      </c>
      <c r="G1259" s="84"/>
      <c r="H1259" s="84">
        <v>260612</v>
      </c>
      <c r="I1259" s="85" t="s">
        <v>1110</v>
      </c>
      <c r="J1259" s="85" t="s">
        <v>153</v>
      </c>
      <c r="K1259" s="324">
        <v>440000</v>
      </c>
      <c r="L1259" s="86">
        <v>422408</v>
      </c>
      <c r="M1259" s="87" t="s">
        <v>1337</v>
      </c>
      <c r="N1259" s="88" t="s">
        <v>153</v>
      </c>
      <c r="O1259" s="324">
        <v>327500</v>
      </c>
      <c r="P1259" s="77">
        <f ca="1">SUMIF($W$12:BO1259,$P$11,W1259:BO1259)</f>
        <v>0</v>
      </c>
      <c r="Q1259" s="77">
        <f ca="1">SUMIF($W$12:BP1259,$P$11,X1259:BP1259)</f>
        <v>0</v>
      </c>
      <c r="R1259" s="77">
        <v>0</v>
      </c>
      <c r="S1259" s="78">
        <f t="shared" ca="1" si="340"/>
        <v>0</v>
      </c>
      <c r="T1259" s="77">
        <f t="shared" ca="1" si="341"/>
        <v>0</v>
      </c>
      <c r="U1259" s="77">
        <v>0</v>
      </c>
      <c r="V1259" s="79">
        <f t="shared" ca="1" si="342"/>
        <v>0</v>
      </c>
      <c r="W1259" s="80"/>
      <c r="X1259" s="81">
        <f t="shared" si="327"/>
        <v>0</v>
      </c>
      <c r="Y1259" s="82"/>
      <c r="Z1259" s="80"/>
      <c r="AA1259" s="81">
        <f t="shared" si="328"/>
        <v>0</v>
      </c>
      <c r="AB1259" s="82"/>
      <c r="AC1259" s="80"/>
      <c r="AD1259" s="81">
        <f t="shared" si="329"/>
        <v>0</v>
      </c>
      <c r="AE1259" s="82"/>
      <c r="AF1259" s="80"/>
      <c r="AG1259" s="81">
        <f t="shared" si="330"/>
        <v>0</v>
      </c>
      <c r="AH1259" s="82"/>
      <c r="AI1259" s="80"/>
      <c r="AJ1259" s="81">
        <f t="shared" si="331"/>
        <v>0</v>
      </c>
      <c r="AK1259" s="82"/>
      <c r="AL1259" s="80"/>
      <c r="AM1259" s="81">
        <v>0</v>
      </c>
      <c r="AN1259" s="82"/>
      <c r="AO1259" s="80"/>
      <c r="AP1259" s="81">
        <v>0</v>
      </c>
      <c r="AQ1259" s="82"/>
      <c r="AR1259" s="80"/>
      <c r="AS1259" s="81">
        <f t="shared" si="332"/>
        <v>0</v>
      </c>
      <c r="AT1259" s="82"/>
      <c r="AU1259" s="80"/>
      <c r="AV1259" s="81">
        <f t="shared" si="333"/>
        <v>0</v>
      </c>
      <c r="AW1259" s="82"/>
      <c r="AX1259" s="80"/>
      <c r="AY1259" s="81">
        <f t="shared" si="334"/>
        <v>0</v>
      </c>
      <c r="AZ1259" s="82"/>
      <c r="BA1259" s="80"/>
      <c r="BB1259" s="81">
        <f t="shared" si="335"/>
        <v>0</v>
      </c>
      <c r="BC1259" s="82"/>
      <c r="BD1259" s="80"/>
      <c r="BE1259" s="81">
        <f t="shared" si="336"/>
        <v>0</v>
      </c>
      <c r="BF1259" s="82"/>
      <c r="BG1259" s="80"/>
      <c r="BH1259" s="81">
        <f t="shared" si="337"/>
        <v>0</v>
      </c>
      <c r="BI1259" s="82"/>
      <c r="BJ1259" s="80"/>
      <c r="BK1259" s="81">
        <f t="shared" si="338"/>
        <v>0</v>
      </c>
      <c r="BL1259" s="82"/>
      <c r="BM1259" s="80"/>
      <c r="BN1259" s="81">
        <f t="shared" si="339"/>
        <v>0</v>
      </c>
      <c r="BO1259" s="82"/>
    </row>
    <row r="1260" spans="1:67" ht="39" hidden="1" customHeight="1" thickBot="1">
      <c r="A1260" s="71">
        <v>86297</v>
      </c>
      <c r="B1260" s="71" t="s">
        <v>2242</v>
      </c>
      <c r="C1260" s="221" t="str">
        <f ca="1">IF(V1260&gt;0,IF($C$12=B1260,COUNT($C$12:C1259,1),""),"")</f>
        <v/>
      </c>
      <c r="D1260" s="221" t="str">
        <f ca="1">IF(V1260&gt;0,IF($D$12=B1260,COUNT($D$12:D1259,1),""),"")</f>
        <v/>
      </c>
      <c r="E1260" s="221" t="str">
        <f ca="1">IF(V1260&gt;0,IF($E$12=B1260,COUNT($E$12:E1259,1),""),"")</f>
        <v/>
      </c>
      <c r="F1260" s="221" t="str">
        <f ca="1">IF(V1260&gt;0,IF($F$12=B1260,COUNT($F$12:F1259,1),""),"")</f>
        <v/>
      </c>
      <c r="G1260" s="84"/>
      <c r="H1260" s="84">
        <v>260613</v>
      </c>
      <c r="I1260" s="85" t="s">
        <v>1111</v>
      </c>
      <c r="J1260" s="85" t="s">
        <v>153</v>
      </c>
      <c r="K1260" s="324">
        <v>250000</v>
      </c>
      <c r="L1260" s="86">
        <v>422409</v>
      </c>
      <c r="M1260" s="87" t="s">
        <v>1338</v>
      </c>
      <c r="N1260" s="88" t="s">
        <v>153</v>
      </c>
      <c r="O1260" s="324">
        <v>161000</v>
      </c>
      <c r="P1260" s="77">
        <f ca="1">SUMIF($W$12:BO1260,$P$11,W1260:BO1260)</f>
        <v>0</v>
      </c>
      <c r="Q1260" s="77">
        <f ca="1">SUMIF($W$12:BP1260,$P$11,X1260:BP1260)</f>
        <v>0</v>
      </c>
      <c r="R1260" s="77">
        <v>0</v>
      </c>
      <c r="S1260" s="78">
        <f t="shared" ca="1" si="340"/>
        <v>0</v>
      </c>
      <c r="T1260" s="77">
        <f t="shared" ca="1" si="341"/>
        <v>0</v>
      </c>
      <c r="U1260" s="77">
        <v>0</v>
      </c>
      <c r="V1260" s="79">
        <f t="shared" ca="1" si="342"/>
        <v>0</v>
      </c>
      <c r="W1260" s="80"/>
      <c r="X1260" s="81">
        <f t="shared" si="327"/>
        <v>0</v>
      </c>
      <c r="Y1260" s="82"/>
      <c r="Z1260" s="80"/>
      <c r="AA1260" s="81">
        <f t="shared" si="328"/>
        <v>0</v>
      </c>
      <c r="AB1260" s="82"/>
      <c r="AC1260" s="80"/>
      <c r="AD1260" s="81">
        <f t="shared" si="329"/>
        <v>0</v>
      </c>
      <c r="AE1260" s="82"/>
      <c r="AF1260" s="80"/>
      <c r="AG1260" s="81">
        <f t="shared" si="330"/>
        <v>0</v>
      </c>
      <c r="AH1260" s="82"/>
      <c r="AI1260" s="80"/>
      <c r="AJ1260" s="81">
        <f t="shared" si="331"/>
        <v>0</v>
      </c>
      <c r="AK1260" s="82"/>
      <c r="AL1260" s="80"/>
      <c r="AM1260" s="81">
        <v>0</v>
      </c>
      <c r="AN1260" s="82"/>
      <c r="AO1260" s="80"/>
      <c r="AP1260" s="81">
        <v>0</v>
      </c>
      <c r="AQ1260" s="82"/>
      <c r="AR1260" s="80"/>
      <c r="AS1260" s="81">
        <f t="shared" si="332"/>
        <v>0</v>
      </c>
      <c r="AT1260" s="82"/>
      <c r="AU1260" s="80"/>
      <c r="AV1260" s="81">
        <f t="shared" si="333"/>
        <v>0</v>
      </c>
      <c r="AW1260" s="82"/>
      <c r="AX1260" s="80"/>
      <c r="AY1260" s="81">
        <f t="shared" si="334"/>
        <v>0</v>
      </c>
      <c r="AZ1260" s="82"/>
      <c r="BA1260" s="80"/>
      <c r="BB1260" s="81">
        <f t="shared" si="335"/>
        <v>0</v>
      </c>
      <c r="BC1260" s="82"/>
      <c r="BD1260" s="80"/>
      <c r="BE1260" s="81">
        <f t="shared" si="336"/>
        <v>0</v>
      </c>
      <c r="BF1260" s="82"/>
      <c r="BG1260" s="80"/>
      <c r="BH1260" s="81">
        <f t="shared" si="337"/>
        <v>0</v>
      </c>
      <c r="BI1260" s="82"/>
      <c r="BJ1260" s="80"/>
      <c r="BK1260" s="81">
        <f t="shared" si="338"/>
        <v>0</v>
      </c>
      <c r="BL1260" s="82"/>
      <c r="BM1260" s="80"/>
      <c r="BN1260" s="81">
        <f t="shared" si="339"/>
        <v>0</v>
      </c>
      <c r="BO1260" s="82"/>
    </row>
    <row r="1261" spans="1:67" ht="39" hidden="1" customHeight="1" thickBot="1">
      <c r="A1261" s="71">
        <v>86298</v>
      </c>
      <c r="B1261" s="71" t="s">
        <v>2242</v>
      </c>
      <c r="C1261" s="221" t="str">
        <f ca="1">IF(V1261&gt;0,IF($C$12=B1261,COUNT($C$12:C1260,1),""),"")</f>
        <v/>
      </c>
      <c r="D1261" s="221" t="str">
        <f ca="1">IF(V1261&gt;0,IF($D$12=B1261,COUNT($D$12:D1260,1),""),"")</f>
        <v/>
      </c>
      <c r="E1261" s="221" t="str">
        <f ca="1">IF(V1261&gt;0,IF($E$12=B1261,COUNT($E$12:E1260,1),""),"")</f>
        <v/>
      </c>
      <c r="F1261" s="221" t="str">
        <f ca="1">IF(V1261&gt;0,IF($F$12=B1261,COUNT($F$12:F1260,1),""),"")</f>
        <v/>
      </c>
      <c r="G1261" s="84"/>
      <c r="H1261" s="84">
        <v>260614</v>
      </c>
      <c r="I1261" s="85" t="s">
        <v>1112</v>
      </c>
      <c r="J1261" s="85" t="s">
        <v>153</v>
      </c>
      <c r="K1261" s="324">
        <v>290000</v>
      </c>
      <c r="L1261" s="86">
        <v>422409</v>
      </c>
      <c r="M1261" s="87" t="s">
        <v>1338</v>
      </c>
      <c r="N1261" s="88" t="s">
        <v>153</v>
      </c>
      <c r="O1261" s="324">
        <v>161000</v>
      </c>
      <c r="P1261" s="77">
        <f ca="1">SUMIF($W$12:BO1261,$P$11,W1261:BO1261)</f>
        <v>0</v>
      </c>
      <c r="Q1261" s="77">
        <f ca="1">SUMIF($W$12:BP1261,$P$11,X1261:BP1261)</f>
        <v>0</v>
      </c>
      <c r="R1261" s="77">
        <v>0</v>
      </c>
      <c r="S1261" s="78">
        <f t="shared" ca="1" si="340"/>
        <v>0</v>
      </c>
      <c r="T1261" s="77">
        <f t="shared" ca="1" si="341"/>
        <v>0</v>
      </c>
      <c r="U1261" s="77">
        <v>0</v>
      </c>
      <c r="V1261" s="79">
        <f t="shared" ca="1" si="342"/>
        <v>0</v>
      </c>
      <c r="W1261" s="80"/>
      <c r="X1261" s="81">
        <f t="shared" si="327"/>
        <v>0</v>
      </c>
      <c r="Y1261" s="82"/>
      <c r="Z1261" s="80"/>
      <c r="AA1261" s="81">
        <f t="shared" si="328"/>
        <v>0</v>
      </c>
      <c r="AB1261" s="82"/>
      <c r="AC1261" s="80"/>
      <c r="AD1261" s="81">
        <f t="shared" si="329"/>
        <v>0</v>
      </c>
      <c r="AE1261" s="82"/>
      <c r="AF1261" s="80"/>
      <c r="AG1261" s="81">
        <f t="shared" si="330"/>
        <v>0</v>
      </c>
      <c r="AH1261" s="82"/>
      <c r="AI1261" s="80"/>
      <c r="AJ1261" s="81">
        <f t="shared" si="331"/>
        <v>0</v>
      </c>
      <c r="AK1261" s="82"/>
      <c r="AL1261" s="80"/>
      <c r="AM1261" s="81">
        <v>0</v>
      </c>
      <c r="AN1261" s="82"/>
      <c r="AO1261" s="80"/>
      <c r="AP1261" s="81">
        <v>0</v>
      </c>
      <c r="AQ1261" s="82"/>
      <c r="AR1261" s="80"/>
      <c r="AS1261" s="81">
        <f t="shared" si="332"/>
        <v>0</v>
      </c>
      <c r="AT1261" s="82"/>
      <c r="AU1261" s="80"/>
      <c r="AV1261" s="81">
        <f t="shared" si="333"/>
        <v>0</v>
      </c>
      <c r="AW1261" s="82"/>
      <c r="AX1261" s="80"/>
      <c r="AY1261" s="81">
        <f t="shared" si="334"/>
        <v>0</v>
      </c>
      <c r="AZ1261" s="82"/>
      <c r="BA1261" s="80"/>
      <c r="BB1261" s="81">
        <f t="shared" si="335"/>
        <v>0</v>
      </c>
      <c r="BC1261" s="82"/>
      <c r="BD1261" s="80"/>
      <c r="BE1261" s="81">
        <f t="shared" si="336"/>
        <v>0</v>
      </c>
      <c r="BF1261" s="82"/>
      <c r="BG1261" s="80"/>
      <c r="BH1261" s="81">
        <f t="shared" si="337"/>
        <v>0</v>
      </c>
      <c r="BI1261" s="82"/>
      <c r="BJ1261" s="80"/>
      <c r="BK1261" s="81">
        <f t="shared" si="338"/>
        <v>0</v>
      </c>
      <c r="BL1261" s="82"/>
      <c r="BM1261" s="80"/>
      <c r="BN1261" s="81">
        <f t="shared" si="339"/>
        <v>0</v>
      </c>
      <c r="BO1261" s="82"/>
    </row>
    <row r="1262" spans="1:67" ht="39" hidden="1" customHeight="1" thickBot="1">
      <c r="A1262" s="71">
        <v>86299</v>
      </c>
      <c r="B1262" s="71" t="s">
        <v>2242</v>
      </c>
      <c r="C1262" s="221" t="str">
        <f ca="1">IF(V1262&gt;0,IF($C$12=B1262,COUNT($C$12:C1261,1),""),"")</f>
        <v/>
      </c>
      <c r="D1262" s="221" t="str">
        <f ca="1">IF(V1262&gt;0,IF($D$12=B1262,COUNT($D$12:D1261,1),""),"")</f>
        <v/>
      </c>
      <c r="E1262" s="221" t="str">
        <f ca="1">IF(V1262&gt;0,IF($E$12=B1262,COUNT($E$12:E1261,1),""),"")</f>
        <v/>
      </c>
      <c r="F1262" s="221" t="str">
        <f ca="1">IF(V1262&gt;0,IF($F$12=B1262,COUNT($F$12:F1261,1),""),"")</f>
        <v/>
      </c>
      <c r="G1262" s="84">
        <v>262005700</v>
      </c>
      <c r="H1262" s="84">
        <v>260615</v>
      </c>
      <c r="I1262" s="85" t="s">
        <v>1113</v>
      </c>
      <c r="J1262" s="85" t="s">
        <v>153</v>
      </c>
      <c r="K1262" s="324">
        <v>702000</v>
      </c>
      <c r="L1262" s="86">
        <v>422410</v>
      </c>
      <c r="M1262" s="87" t="s">
        <v>1339</v>
      </c>
      <c r="N1262" s="88" t="s">
        <v>153</v>
      </c>
      <c r="O1262" s="324">
        <v>239500</v>
      </c>
      <c r="P1262" s="77">
        <f ca="1">SUMIF($W$12:BO1262,$P$11,W1262:BO1262)</f>
        <v>0</v>
      </c>
      <c r="Q1262" s="77">
        <f ca="1">SUMIF($W$12:BP1262,$P$11,X1262:BP1262)</f>
        <v>0</v>
      </c>
      <c r="R1262" s="77">
        <v>0</v>
      </c>
      <c r="S1262" s="78">
        <f t="shared" ca="1" si="340"/>
        <v>0</v>
      </c>
      <c r="T1262" s="77">
        <f t="shared" ca="1" si="341"/>
        <v>0</v>
      </c>
      <c r="U1262" s="77">
        <v>0</v>
      </c>
      <c r="V1262" s="79">
        <f t="shared" ca="1" si="342"/>
        <v>0</v>
      </c>
      <c r="W1262" s="80"/>
      <c r="X1262" s="81">
        <f t="shared" si="327"/>
        <v>0</v>
      </c>
      <c r="Y1262" s="82"/>
      <c r="Z1262" s="80"/>
      <c r="AA1262" s="81">
        <f t="shared" si="328"/>
        <v>0</v>
      </c>
      <c r="AB1262" s="82"/>
      <c r="AC1262" s="80"/>
      <c r="AD1262" s="81">
        <f t="shared" si="329"/>
        <v>0</v>
      </c>
      <c r="AE1262" s="82"/>
      <c r="AF1262" s="80"/>
      <c r="AG1262" s="81">
        <f t="shared" si="330"/>
        <v>0</v>
      </c>
      <c r="AH1262" s="82"/>
      <c r="AI1262" s="80"/>
      <c r="AJ1262" s="81">
        <f t="shared" si="331"/>
        <v>0</v>
      </c>
      <c r="AK1262" s="82"/>
      <c r="AL1262" s="80"/>
      <c r="AM1262" s="81">
        <v>0</v>
      </c>
      <c r="AN1262" s="82"/>
      <c r="AO1262" s="80"/>
      <c r="AP1262" s="81">
        <v>0</v>
      </c>
      <c r="AQ1262" s="82"/>
      <c r="AR1262" s="80"/>
      <c r="AS1262" s="81">
        <f t="shared" si="332"/>
        <v>0</v>
      </c>
      <c r="AT1262" s="82"/>
      <c r="AU1262" s="80"/>
      <c r="AV1262" s="81">
        <f t="shared" si="333"/>
        <v>0</v>
      </c>
      <c r="AW1262" s="82"/>
      <c r="AX1262" s="80"/>
      <c r="AY1262" s="81">
        <f t="shared" si="334"/>
        <v>0</v>
      </c>
      <c r="AZ1262" s="82"/>
      <c r="BA1262" s="80"/>
      <c r="BB1262" s="81">
        <f t="shared" si="335"/>
        <v>0</v>
      </c>
      <c r="BC1262" s="82"/>
      <c r="BD1262" s="80"/>
      <c r="BE1262" s="81">
        <f t="shared" si="336"/>
        <v>0</v>
      </c>
      <c r="BF1262" s="82"/>
      <c r="BG1262" s="80"/>
      <c r="BH1262" s="81">
        <f t="shared" si="337"/>
        <v>0</v>
      </c>
      <c r="BI1262" s="82"/>
      <c r="BJ1262" s="80"/>
      <c r="BK1262" s="81">
        <f t="shared" si="338"/>
        <v>0</v>
      </c>
      <c r="BL1262" s="82"/>
      <c r="BM1262" s="80"/>
      <c r="BN1262" s="81">
        <f t="shared" si="339"/>
        <v>0</v>
      </c>
      <c r="BO1262" s="82"/>
    </row>
    <row r="1263" spans="1:67" ht="39" hidden="1" customHeight="1" thickBot="1">
      <c r="A1263" s="71">
        <v>86300</v>
      </c>
      <c r="B1263" s="71" t="s">
        <v>2242</v>
      </c>
      <c r="C1263" s="221" t="str">
        <f ca="1">IF(V1263&gt;0,IF($C$12=B1263,COUNT($C$12:C1262,1),""),"")</f>
        <v/>
      </c>
      <c r="D1263" s="221" t="str">
        <f ca="1">IF(V1263&gt;0,IF($D$12=B1263,COUNT($D$12:D1262,1),""),"")</f>
        <v/>
      </c>
      <c r="E1263" s="221" t="str">
        <f ca="1">IF(V1263&gt;0,IF($E$12=B1263,COUNT($E$12:E1262,1),""),"")</f>
        <v/>
      </c>
      <c r="F1263" s="221" t="str">
        <f ca="1">IF(V1263&gt;0,IF($F$12=B1263,COUNT($F$12:F1262,1),""),"")</f>
        <v/>
      </c>
      <c r="G1263" s="72">
        <v>262005750</v>
      </c>
      <c r="H1263" s="72">
        <v>260616</v>
      </c>
      <c r="I1263" s="73" t="s">
        <v>1114</v>
      </c>
      <c r="J1263" s="73" t="s">
        <v>153</v>
      </c>
      <c r="K1263" s="324">
        <v>1246000</v>
      </c>
      <c r="L1263" s="74">
        <v>422410</v>
      </c>
      <c r="M1263" s="75" t="s">
        <v>1339</v>
      </c>
      <c r="N1263" s="76" t="s">
        <v>153</v>
      </c>
      <c r="O1263" s="324">
        <v>239500</v>
      </c>
      <c r="P1263" s="77">
        <f ca="1">SUMIF($W$12:BO1263,$P$11,W1263:BO1263)</f>
        <v>0</v>
      </c>
      <c r="Q1263" s="77">
        <f ca="1">SUMIF($W$12:BP1263,$P$11,X1263:BP1263)</f>
        <v>0</v>
      </c>
      <c r="R1263" s="77">
        <v>0</v>
      </c>
      <c r="S1263" s="78">
        <f t="shared" ca="1" si="340"/>
        <v>0</v>
      </c>
      <c r="T1263" s="77">
        <f t="shared" ca="1" si="341"/>
        <v>0</v>
      </c>
      <c r="U1263" s="77">
        <v>0</v>
      </c>
      <c r="V1263" s="79">
        <f t="shared" ca="1" si="342"/>
        <v>0</v>
      </c>
      <c r="W1263" s="80"/>
      <c r="X1263" s="81">
        <f t="shared" si="327"/>
        <v>0</v>
      </c>
      <c r="Y1263" s="82"/>
      <c r="Z1263" s="80"/>
      <c r="AA1263" s="81">
        <f t="shared" si="328"/>
        <v>0</v>
      </c>
      <c r="AB1263" s="82"/>
      <c r="AC1263" s="80"/>
      <c r="AD1263" s="81">
        <f t="shared" si="329"/>
        <v>0</v>
      </c>
      <c r="AE1263" s="82"/>
      <c r="AF1263" s="80"/>
      <c r="AG1263" s="81">
        <f t="shared" si="330"/>
        <v>0</v>
      </c>
      <c r="AH1263" s="82"/>
      <c r="AI1263" s="80"/>
      <c r="AJ1263" s="81">
        <f t="shared" si="331"/>
        <v>0</v>
      </c>
      <c r="AK1263" s="82"/>
      <c r="AL1263" s="80"/>
      <c r="AM1263" s="81">
        <v>0</v>
      </c>
      <c r="AN1263" s="82"/>
      <c r="AO1263" s="80"/>
      <c r="AP1263" s="81">
        <v>0</v>
      </c>
      <c r="AQ1263" s="82"/>
      <c r="AR1263" s="80"/>
      <c r="AS1263" s="81">
        <f t="shared" si="332"/>
        <v>0</v>
      </c>
      <c r="AT1263" s="82"/>
      <c r="AU1263" s="80"/>
      <c r="AV1263" s="81">
        <f t="shared" si="333"/>
        <v>0</v>
      </c>
      <c r="AW1263" s="82"/>
      <c r="AX1263" s="80"/>
      <c r="AY1263" s="81">
        <f t="shared" si="334"/>
        <v>0</v>
      </c>
      <c r="AZ1263" s="82"/>
      <c r="BA1263" s="80"/>
      <c r="BB1263" s="81">
        <f t="shared" si="335"/>
        <v>0</v>
      </c>
      <c r="BC1263" s="82"/>
      <c r="BD1263" s="80"/>
      <c r="BE1263" s="81">
        <f t="shared" si="336"/>
        <v>0</v>
      </c>
      <c r="BF1263" s="82"/>
      <c r="BG1263" s="80"/>
      <c r="BH1263" s="81">
        <f t="shared" si="337"/>
        <v>0</v>
      </c>
      <c r="BI1263" s="82"/>
      <c r="BJ1263" s="80"/>
      <c r="BK1263" s="81">
        <f t="shared" si="338"/>
        <v>0</v>
      </c>
      <c r="BL1263" s="82"/>
      <c r="BM1263" s="80"/>
      <c r="BN1263" s="81">
        <f t="shared" si="339"/>
        <v>0</v>
      </c>
      <c r="BO1263" s="82"/>
    </row>
    <row r="1264" spans="1:67" ht="39" hidden="1" customHeight="1" thickBot="1">
      <c r="A1264" s="71">
        <v>86301</v>
      </c>
      <c r="B1264" s="71" t="s">
        <v>2242</v>
      </c>
      <c r="C1264" s="221" t="str">
        <f ca="1">IF(V1264&gt;0,IF($C$12=B1264,COUNT($C$12:C1263,1),""),"")</f>
        <v/>
      </c>
      <c r="D1264" s="221" t="str">
        <f ca="1">IF(V1264&gt;0,IF($D$12=B1264,COUNT($D$12:D1263,1),""),"")</f>
        <v/>
      </c>
      <c r="E1264" s="221" t="str">
        <f ca="1">IF(V1264&gt;0,IF($E$12=B1264,COUNT($E$12:E1263,1),""),"")</f>
        <v/>
      </c>
      <c r="F1264" s="221" t="str">
        <f ca="1">IF(V1264&gt;0,IF($F$12=B1264,COUNT($F$12:F1263,1),""),"")</f>
        <v/>
      </c>
      <c r="G1264" s="72">
        <v>262005900</v>
      </c>
      <c r="H1264" s="72">
        <v>260617</v>
      </c>
      <c r="I1264" s="73" t="s">
        <v>1115</v>
      </c>
      <c r="J1264" s="73" t="s">
        <v>153</v>
      </c>
      <c r="K1264" s="324">
        <v>1399000</v>
      </c>
      <c r="L1264" s="89">
        <v>422410</v>
      </c>
      <c r="M1264" s="75" t="s">
        <v>1339</v>
      </c>
      <c r="N1264" s="76" t="s">
        <v>153</v>
      </c>
      <c r="O1264" s="324">
        <v>239500</v>
      </c>
      <c r="P1264" s="77">
        <f ca="1">SUMIF($W$12:BO1264,$P$11,W1264:BO1264)</f>
        <v>0</v>
      </c>
      <c r="Q1264" s="77">
        <f ca="1">SUMIF($W$12:BP1264,$P$11,X1264:BP1264)</f>
        <v>0</v>
      </c>
      <c r="R1264" s="77">
        <v>0</v>
      </c>
      <c r="S1264" s="78">
        <f t="shared" ca="1" si="340"/>
        <v>0</v>
      </c>
      <c r="T1264" s="77">
        <f t="shared" ca="1" si="341"/>
        <v>0</v>
      </c>
      <c r="U1264" s="77">
        <v>0</v>
      </c>
      <c r="V1264" s="79">
        <f t="shared" ca="1" si="342"/>
        <v>0</v>
      </c>
      <c r="W1264" s="80"/>
      <c r="X1264" s="81">
        <f t="shared" si="327"/>
        <v>0</v>
      </c>
      <c r="Y1264" s="82"/>
      <c r="Z1264" s="80"/>
      <c r="AA1264" s="81">
        <f t="shared" si="328"/>
        <v>0</v>
      </c>
      <c r="AB1264" s="82"/>
      <c r="AC1264" s="80"/>
      <c r="AD1264" s="81">
        <f t="shared" si="329"/>
        <v>0</v>
      </c>
      <c r="AE1264" s="82"/>
      <c r="AF1264" s="80"/>
      <c r="AG1264" s="81">
        <f t="shared" si="330"/>
        <v>0</v>
      </c>
      <c r="AH1264" s="82"/>
      <c r="AI1264" s="80"/>
      <c r="AJ1264" s="81">
        <f t="shared" si="331"/>
        <v>0</v>
      </c>
      <c r="AK1264" s="82"/>
      <c r="AL1264" s="80"/>
      <c r="AM1264" s="81">
        <v>0</v>
      </c>
      <c r="AN1264" s="82"/>
      <c r="AO1264" s="80"/>
      <c r="AP1264" s="81">
        <v>0</v>
      </c>
      <c r="AQ1264" s="82"/>
      <c r="AR1264" s="80"/>
      <c r="AS1264" s="81">
        <f t="shared" si="332"/>
        <v>0</v>
      </c>
      <c r="AT1264" s="82"/>
      <c r="AU1264" s="80"/>
      <c r="AV1264" s="81">
        <f t="shared" si="333"/>
        <v>0</v>
      </c>
      <c r="AW1264" s="82"/>
      <c r="AX1264" s="80"/>
      <c r="AY1264" s="81">
        <f t="shared" si="334"/>
        <v>0</v>
      </c>
      <c r="AZ1264" s="82"/>
      <c r="BA1264" s="80"/>
      <c r="BB1264" s="81">
        <f t="shared" si="335"/>
        <v>0</v>
      </c>
      <c r="BC1264" s="82"/>
      <c r="BD1264" s="80"/>
      <c r="BE1264" s="81">
        <f t="shared" si="336"/>
        <v>0</v>
      </c>
      <c r="BF1264" s="82"/>
      <c r="BG1264" s="80"/>
      <c r="BH1264" s="81">
        <f t="shared" si="337"/>
        <v>0</v>
      </c>
      <c r="BI1264" s="82"/>
      <c r="BJ1264" s="80"/>
      <c r="BK1264" s="81">
        <f t="shared" si="338"/>
        <v>0</v>
      </c>
      <c r="BL1264" s="82"/>
      <c r="BM1264" s="80"/>
      <c r="BN1264" s="81">
        <f t="shared" si="339"/>
        <v>0</v>
      </c>
      <c r="BO1264" s="82"/>
    </row>
    <row r="1265" spans="1:67" ht="39" hidden="1" customHeight="1" thickBot="1">
      <c r="A1265" s="71">
        <v>86302</v>
      </c>
      <c r="B1265" s="71" t="s">
        <v>2242</v>
      </c>
      <c r="C1265" s="221" t="str">
        <f ca="1">IF(V1265&gt;0,IF($C$12=B1265,COUNT($C$12:C1264,1),""),"")</f>
        <v/>
      </c>
      <c r="D1265" s="221" t="str">
        <f ca="1">IF(V1265&gt;0,IF($D$12=B1265,COUNT($D$12:D1264,1),""),"")</f>
        <v/>
      </c>
      <c r="E1265" s="221" t="str">
        <f ca="1">IF(V1265&gt;0,IF($E$12=B1265,COUNT($E$12:E1264,1),""),"")</f>
        <v/>
      </c>
      <c r="F1265" s="221" t="str">
        <f ca="1">IF(V1265&gt;0,IF($F$12=B1265,COUNT($F$12:F1264,1),""),"")</f>
        <v/>
      </c>
      <c r="G1265" s="72"/>
      <c r="H1265" s="72">
        <v>260618</v>
      </c>
      <c r="I1265" s="73" t="s">
        <v>1116</v>
      </c>
      <c r="J1265" s="73" t="s">
        <v>153</v>
      </c>
      <c r="K1265" s="324">
        <v>1526000</v>
      </c>
      <c r="L1265" s="89">
        <v>422410</v>
      </c>
      <c r="M1265" s="75" t="s">
        <v>1339</v>
      </c>
      <c r="N1265" s="76" t="s">
        <v>153</v>
      </c>
      <c r="O1265" s="324">
        <v>239500</v>
      </c>
      <c r="P1265" s="77">
        <f ca="1">SUMIF($W$12:BO1265,$P$11,W1265:BO1265)</f>
        <v>0</v>
      </c>
      <c r="Q1265" s="77">
        <f ca="1">SUMIF($W$12:BP1265,$P$11,X1265:BP1265)</f>
        <v>0</v>
      </c>
      <c r="R1265" s="77">
        <v>0</v>
      </c>
      <c r="S1265" s="78">
        <f t="shared" ca="1" si="340"/>
        <v>0</v>
      </c>
      <c r="T1265" s="77">
        <f t="shared" ca="1" si="341"/>
        <v>0</v>
      </c>
      <c r="U1265" s="77">
        <v>0</v>
      </c>
      <c r="V1265" s="79">
        <f t="shared" ca="1" si="342"/>
        <v>0</v>
      </c>
      <c r="W1265" s="80"/>
      <c r="X1265" s="81">
        <f t="shared" si="327"/>
        <v>0</v>
      </c>
      <c r="Y1265" s="82"/>
      <c r="Z1265" s="80"/>
      <c r="AA1265" s="81">
        <f t="shared" si="328"/>
        <v>0</v>
      </c>
      <c r="AB1265" s="82"/>
      <c r="AC1265" s="80"/>
      <c r="AD1265" s="81">
        <f t="shared" si="329"/>
        <v>0</v>
      </c>
      <c r="AE1265" s="82"/>
      <c r="AF1265" s="80"/>
      <c r="AG1265" s="81">
        <f t="shared" si="330"/>
        <v>0</v>
      </c>
      <c r="AH1265" s="82"/>
      <c r="AI1265" s="80"/>
      <c r="AJ1265" s="81">
        <f t="shared" si="331"/>
        <v>0</v>
      </c>
      <c r="AK1265" s="82"/>
      <c r="AL1265" s="80"/>
      <c r="AM1265" s="81">
        <v>0</v>
      </c>
      <c r="AN1265" s="82"/>
      <c r="AO1265" s="80"/>
      <c r="AP1265" s="81">
        <v>0</v>
      </c>
      <c r="AQ1265" s="82"/>
      <c r="AR1265" s="80"/>
      <c r="AS1265" s="81">
        <f t="shared" si="332"/>
        <v>0</v>
      </c>
      <c r="AT1265" s="82"/>
      <c r="AU1265" s="80"/>
      <c r="AV1265" s="81">
        <f t="shared" si="333"/>
        <v>0</v>
      </c>
      <c r="AW1265" s="82"/>
      <c r="AX1265" s="80"/>
      <c r="AY1265" s="81">
        <f t="shared" si="334"/>
        <v>0</v>
      </c>
      <c r="AZ1265" s="82"/>
      <c r="BA1265" s="80"/>
      <c r="BB1265" s="81">
        <f t="shared" si="335"/>
        <v>0</v>
      </c>
      <c r="BC1265" s="82"/>
      <c r="BD1265" s="80"/>
      <c r="BE1265" s="81">
        <f t="shared" si="336"/>
        <v>0</v>
      </c>
      <c r="BF1265" s="82"/>
      <c r="BG1265" s="80"/>
      <c r="BH1265" s="81">
        <f t="shared" si="337"/>
        <v>0</v>
      </c>
      <c r="BI1265" s="82"/>
      <c r="BJ1265" s="80"/>
      <c r="BK1265" s="81">
        <f t="shared" si="338"/>
        <v>0</v>
      </c>
      <c r="BL1265" s="82"/>
      <c r="BM1265" s="80"/>
      <c r="BN1265" s="81">
        <f t="shared" si="339"/>
        <v>0</v>
      </c>
      <c r="BO1265" s="82"/>
    </row>
    <row r="1266" spans="1:67" ht="39" hidden="1" customHeight="1" thickBot="1">
      <c r="A1266" s="71">
        <v>86303</v>
      </c>
      <c r="B1266" s="71" t="s">
        <v>2242</v>
      </c>
      <c r="C1266" s="221" t="str">
        <f ca="1">IF(V1266&gt;0,IF($C$12=B1266,COUNT($C$12:C1265,1),""),"")</f>
        <v/>
      </c>
      <c r="D1266" s="221" t="str">
        <f ca="1">IF(V1266&gt;0,IF($D$12=B1266,COUNT($D$12:D1265,1),""),"")</f>
        <v/>
      </c>
      <c r="E1266" s="221" t="str">
        <f ca="1">IF(V1266&gt;0,IF($E$12=B1266,COUNT($E$12:E1265,1),""),"")</f>
        <v/>
      </c>
      <c r="F1266" s="221" t="str">
        <f ca="1">IF(V1266&gt;0,IF($F$12=B1266,COUNT($F$12:F1265,1),""),"")</f>
        <v/>
      </c>
      <c r="G1266" s="72"/>
      <c r="H1266" s="72">
        <v>260619</v>
      </c>
      <c r="I1266" s="73" t="s">
        <v>1117</v>
      </c>
      <c r="J1266" s="73" t="s">
        <v>153</v>
      </c>
      <c r="K1266" s="324">
        <v>1908000</v>
      </c>
      <c r="L1266" s="89">
        <v>422410</v>
      </c>
      <c r="M1266" s="75" t="s">
        <v>1339</v>
      </c>
      <c r="N1266" s="76" t="s">
        <v>153</v>
      </c>
      <c r="O1266" s="324">
        <v>239500</v>
      </c>
      <c r="P1266" s="77">
        <f ca="1">SUMIF($W$12:BO1266,$P$11,W1266:BO1266)</f>
        <v>0</v>
      </c>
      <c r="Q1266" s="77">
        <f ca="1">SUMIF($W$12:BP1266,$P$11,X1266:BP1266)</f>
        <v>0</v>
      </c>
      <c r="R1266" s="77">
        <v>0</v>
      </c>
      <c r="S1266" s="78">
        <f t="shared" ca="1" si="340"/>
        <v>0</v>
      </c>
      <c r="T1266" s="77">
        <f t="shared" ca="1" si="341"/>
        <v>0</v>
      </c>
      <c r="U1266" s="77">
        <v>0</v>
      </c>
      <c r="V1266" s="79">
        <f t="shared" ca="1" si="342"/>
        <v>0</v>
      </c>
      <c r="W1266" s="80"/>
      <c r="X1266" s="81">
        <f t="shared" si="327"/>
        <v>0</v>
      </c>
      <c r="Y1266" s="82"/>
      <c r="Z1266" s="80"/>
      <c r="AA1266" s="81">
        <f t="shared" si="328"/>
        <v>0</v>
      </c>
      <c r="AB1266" s="82"/>
      <c r="AC1266" s="80"/>
      <c r="AD1266" s="81">
        <f t="shared" si="329"/>
        <v>0</v>
      </c>
      <c r="AE1266" s="82"/>
      <c r="AF1266" s="80"/>
      <c r="AG1266" s="81">
        <f t="shared" si="330"/>
        <v>0</v>
      </c>
      <c r="AH1266" s="82"/>
      <c r="AI1266" s="80"/>
      <c r="AJ1266" s="81">
        <f t="shared" si="331"/>
        <v>0</v>
      </c>
      <c r="AK1266" s="82"/>
      <c r="AL1266" s="80"/>
      <c r="AM1266" s="81">
        <v>0</v>
      </c>
      <c r="AN1266" s="82"/>
      <c r="AO1266" s="80"/>
      <c r="AP1266" s="81">
        <v>0</v>
      </c>
      <c r="AQ1266" s="82"/>
      <c r="AR1266" s="80"/>
      <c r="AS1266" s="81">
        <f t="shared" si="332"/>
        <v>0</v>
      </c>
      <c r="AT1266" s="82"/>
      <c r="AU1266" s="80"/>
      <c r="AV1266" s="81">
        <f t="shared" si="333"/>
        <v>0</v>
      </c>
      <c r="AW1266" s="82"/>
      <c r="AX1266" s="80"/>
      <c r="AY1266" s="81">
        <f t="shared" si="334"/>
        <v>0</v>
      </c>
      <c r="AZ1266" s="82"/>
      <c r="BA1266" s="80"/>
      <c r="BB1266" s="81">
        <f t="shared" si="335"/>
        <v>0</v>
      </c>
      <c r="BC1266" s="82"/>
      <c r="BD1266" s="80"/>
      <c r="BE1266" s="81">
        <f t="shared" si="336"/>
        <v>0</v>
      </c>
      <c r="BF1266" s="82"/>
      <c r="BG1266" s="80"/>
      <c r="BH1266" s="81">
        <f t="shared" si="337"/>
        <v>0</v>
      </c>
      <c r="BI1266" s="82"/>
      <c r="BJ1266" s="80"/>
      <c r="BK1266" s="81">
        <f t="shared" si="338"/>
        <v>0</v>
      </c>
      <c r="BL1266" s="82"/>
      <c r="BM1266" s="80"/>
      <c r="BN1266" s="81">
        <f t="shared" si="339"/>
        <v>0</v>
      </c>
      <c r="BO1266" s="82"/>
    </row>
    <row r="1267" spans="1:67" ht="39" hidden="1" customHeight="1" thickBot="1">
      <c r="A1267" s="71">
        <v>86304</v>
      </c>
      <c r="B1267" s="71" t="s">
        <v>2242</v>
      </c>
      <c r="C1267" s="221" t="str">
        <f ca="1">IF(V1267&gt;0,IF($C$12=B1267,COUNT($C$12:C1266,1),""),"")</f>
        <v/>
      </c>
      <c r="D1267" s="221" t="str">
        <f ca="1">IF(V1267&gt;0,IF($D$12=B1267,COUNT($D$12:D1266,1),""),"")</f>
        <v/>
      </c>
      <c r="E1267" s="221" t="str">
        <f ca="1">IF(V1267&gt;0,IF($E$12=B1267,COUNT($E$12:E1266,1),""),"")</f>
        <v/>
      </c>
      <c r="F1267" s="221" t="str">
        <f ca="1">IF(V1267&gt;0,IF($F$12=B1267,COUNT($F$12:F1266,1),""),"")</f>
        <v/>
      </c>
      <c r="G1267" s="72"/>
      <c r="H1267" s="72">
        <v>260620</v>
      </c>
      <c r="I1267" s="73" t="s">
        <v>1118</v>
      </c>
      <c r="J1267" s="73" t="s">
        <v>153</v>
      </c>
      <c r="K1267" s="324">
        <v>381000</v>
      </c>
      <c r="L1267" s="74">
        <v>422410</v>
      </c>
      <c r="M1267" s="75" t="s">
        <v>1339</v>
      </c>
      <c r="N1267" s="76" t="s">
        <v>153</v>
      </c>
      <c r="O1267" s="324">
        <v>239500</v>
      </c>
      <c r="P1267" s="77">
        <f ca="1">SUMIF($W$12:BO1267,$P$11,W1267:BO1267)</f>
        <v>0</v>
      </c>
      <c r="Q1267" s="77">
        <f ca="1">SUMIF($W$12:BP1267,$P$11,X1267:BP1267)</f>
        <v>0</v>
      </c>
      <c r="R1267" s="77">
        <v>0</v>
      </c>
      <c r="S1267" s="78">
        <f t="shared" ca="1" si="340"/>
        <v>0</v>
      </c>
      <c r="T1267" s="77">
        <f t="shared" ca="1" si="341"/>
        <v>0</v>
      </c>
      <c r="U1267" s="77">
        <v>0</v>
      </c>
      <c r="V1267" s="79">
        <f t="shared" ca="1" si="342"/>
        <v>0</v>
      </c>
      <c r="W1267" s="80"/>
      <c r="X1267" s="81">
        <f t="shared" si="327"/>
        <v>0</v>
      </c>
      <c r="Y1267" s="82"/>
      <c r="Z1267" s="80"/>
      <c r="AA1267" s="81">
        <f t="shared" si="328"/>
        <v>0</v>
      </c>
      <c r="AB1267" s="82"/>
      <c r="AC1267" s="80"/>
      <c r="AD1267" s="81">
        <f t="shared" si="329"/>
        <v>0</v>
      </c>
      <c r="AE1267" s="82"/>
      <c r="AF1267" s="80"/>
      <c r="AG1267" s="81">
        <f t="shared" si="330"/>
        <v>0</v>
      </c>
      <c r="AH1267" s="82"/>
      <c r="AI1267" s="80"/>
      <c r="AJ1267" s="81">
        <f t="shared" si="331"/>
        <v>0</v>
      </c>
      <c r="AK1267" s="82"/>
      <c r="AL1267" s="80"/>
      <c r="AM1267" s="81">
        <v>0</v>
      </c>
      <c r="AN1267" s="82"/>
      <c r="AO1267" s="80"/>
      <c r="AP1267" s="81">
        <v>0</v>
      </c>
      <c r="AQ1267" s="82"/>
      <c r="AR1267" s="80"/>
      <c r="AS1267" s="81">
        <f t="shared" si="332"/>
        <v>0</v>
      </c>
      <c r="AT1267" s="82"/>
      <c r="AU1267" s="80"/>
      <c r="AV1267" s="81">
        <f t="shared" si="333"/>
        <v>0</v>
      </c>
      <c r="AW1267" s="82"/>
      <c r="AX1267" s="80"/>
      <c r="AY1267" s="81">
        <f t="shared" si="334"/>
        <v>0</v>
      </c>
      <c r="AZ1267" s="82"/>
      <c r="BA1267" s="80"/>
      <c r="BB1267" s="81">
        <f t="shared" si="335"/>
        <v>0</v>
      </c>
      <c r="BC1267" s="82"/>
      <c r="BD1267" s="80"/>
      <c r="BE1267" s="81">
        <f t="shared" si="336"/>
        <v>0</v>
      </c>
      <c r="BF1267" s="82"/>
      <c r="BG1267" s="80"/>
      <c r="BH1267" s="81">
        <f t="shared" si="337"/>
        <v>0</v>
      </c>
      <c r="BI1267" s="82"/>
      <c r="BJ1267" s="80"/>
      <c r="BK1267" s="81">
        <f t="shared" si="338"/>
        <v>0</v>
      </c>
      <c r="BL1267" s="82"/>
      <c r="BM1267" s="80"/>
      <c r="BN1267" s="81">
        <f t="shared" si="339"/>
        <v>0</v>
      </c>
      <c r="BO1267" s="82"/>
    </row>
    <row r="1268" spans="1:67" ht="39" hidden="1" customHeight="1" thickBot="1">
      <c r="A1268" s="71">
        <v>86305</v>
      </c>
      <c r="B1268" s="71" t="s">
        <v>2242</v>
      </c>
      <c r="C1268" s="221" t="str">
        <f ca="1">IF(V1268&gt;0,IF($C$12=B1268,COUNT($C$12:C1267,1),""),"")</f>
        <v/>
      </c>
      <c r="D1268" s="221" t="str">
        <f ca="1">IF(V1268&gt;0,IF($D$12=B1268,COUNT($D$12:D1267,1),""),"")</f>
        <v/>
      </c>
      <c r="E1268" s="221" t="str">
        <f ca="1">IF(V1268&gt;0,IF($E$12=B1268,COUNT($E$12:E1267,1),""),"")</f>
        <v/>
      </c>
      <c r="F1268" s="221" t="str">
        <f ca="1">IF(V1268&gt;0,IF($F$12=B1268,COUNT($F$12:F1267,1),""),"")</f>
        <v/>
      </c>
      <c r="G1268" s="72"/>
      <c r="H1268" s="72">
        <v>260621</v>
      </c>
      <c r="I1268" s="76" t="s">
        <v>1119</v>
      </c>
      <c r="J1268" s="91" t="s">
        <v>153</v>
      </c>
      <c r="K1268" s="324">
        <v>508000</v>
      </c>
      <c r="L1268" s="92">
        <v>422410</v>
      </c>
      <c r="M1268" s="76" t="s">
        <v>1339</v>
      </c>
      <c r="N1268" s="76" t="s">
        <v>153</v>
      </c>
      <c r="O1268" s="324">
        <v>239500</v>
      </c>
      <c r="P1268" s="77">
        <f ca="1">SUMIF($W$12:BO1268,$P$11,W1268:BO1268)</f>
        <v>0</v>
      </c>
      <c r="Q1268" s="77">
        <f ca="1">SUMIF($W$12:BP1268,$P$11,X1268:BP1268)</f>
        <v>0</v>
      </c>
      <c r="R1268" s="77">
        <v>0</v>
      </c>
      <c r="S1268" s="78">
        <f t="shared" ca="1" si="340"/>
        <v>0</v>
      </c>
      <c r="T1268" s="77">
        <f t="shared" ca="1" si="341"/>
        <v>0</v>
      </c>
      <c r="U1268" s="77">
        <v>0</v>
      </c>
      <c r="V1268" s="79">
        <f t="shared" ca="1" si="342"/>
        <v>0</v>
      </c>
      <c r="W1268" s="80"/>
      <c r="X1268" s="81">
        <f t="shared" si="327"/>
        <v>0</v>
      </c>
      <c r="Y1268" s="82"/>
      <c r="Z1268" s="80"/>
      <c r="AA1268" s="81">
        <f t="shared" si="328"/>
        <v>0</v>
      </c>
      <c r="AB1268" s="82"/>
      <c r="AC1268" s="80"/>
      <c r="AD1268" s="81">
        <f t="shared" si="329"/>
        <v>0</v>
      </c>
      <c r="AE1268" s="82"/>
      <c r="AF1268" s="80"/>
      <c r="AG1268" s="81">
        <f t="shared" si="330"/>
        <v>0</v>
      </c>
      <c r="AH1268" s="82"/>
      <c r="AI1268" s="80"/>
      <c r="AJ1268" s="81">
        <f t="shared" si="331"/>
        <v>0</v>
      </c>
      <c r="AK1268" s="82"/>
      <c r="AL1268" s="80"/>
      <c r="AM1268" s="81">
        <v>0</v>
      </c>
      <c r="AN1268" s="82"/>
      <c r="AO1268" s="80"/>
      <c r="AP1268" s="81">
        <v>0</v>
      </c>
      <c r="AQ1268" s="82"/>
      <c r="AR1268" s="80"/>
      <c r="AS1268" s="81">
        <f t="shared" si="332"/>
        <v>0</v>
      </c>
      <c r="AT1268" s="82"/>
      <c r="AU1268" s="80"/>
      <c r="AV1268" s="81">
        <f t="shared" si="333"/>
        <v>0</v>
      </c>
      <c r="AW1268" s="82"/>
      <c r="AX1268" s="80"/>
      <c r="AY1268" s="81">
        <f t="shared" si="334"/>
        <v>0</v>
      </c>
      <c r="AZ1268" s="82"/>
      <c r="BA1268" s="80"/>
      <c r="BB1268" s="81">
        <f t="shared" si="335"/>
        <v>0</v>
      </c>
      <c r="BC1268" s="82"/>
      <c r="BD1268" s="80"/>
      <c r="BE1268" s="81">
        <f t="shared" si="336"/>
        <v>0</v>
      </c>
      <c r="BF1268" s="82"/>
      <c r="BG1268" s="80"/>
      <c r="BH1268" s="81">
        <f t="shared" si="337"/>
        <v>0</v>
      </c>
      <c r="BI1268" s="82"/>
      <c r="BJ1268" s="80"/>
      <c r="BK1268" s="81">
        <f t="shared" si="338"/>
        <v>0</v>
      </c>
      <c r="BL1268" s="82"/>
      <c r="BM1268" s="80"/>
      <c r="BN1268" s="81">
        <f t="shared" si="339"/>
        <v>0</v>
      </c>
      <c r="BO1268" s="82"/>
    </row>
    <row r="1269" spans="1:67" ht="39" hidden="1" customHeight="1" thickBot="1">
      <c r="A1269" s="71">
        <v>86306</v>
      </c>
      <c r="B1269" s="71" t="s">
        <v>2242</v>
      </c>
      <c r="C1269" s="221" t="str">
        <f ca="1">IF(V1269&gt;0,IF($C$12=B1269,COUNT($C$12:C1268,1),""),"")</f>
        <v/>
      </c>
      <c r="D1269" s="221" t="str">
        <f ca="1">IF(V1269&gt;0,IF($D$12=B1269,COUNT($D$12:D1268,1),""),"")</f>
        <v/>
      </c>
      <c r="E1269" s="221" t="str">
        <f ca="1">IF(V1269&gt;0,IF($E$12=B1269,COUNT($E$12:E1268,1),""),"")</f>
        <v/>
      </c>
      <c r="F1269" s="221" t="str">
        <f ca="1">IF(V1269&gt;0,IF($F$12=B1269,COUNT($F$12:F1268,1),""),"")</f>
        <v/>
      </c>
      <c r="G1269" s="72"/>
      <c r="H1269" s="72">
        <v>260622</v>
      </c>
      <c r="I1269" s="76" t="s">
        <v>1120</v>
      </c>
      <c r="J1269" s="91" t="s">
        <v>153</v>
      </c>
      <c r="K1269" s="324">
        <v>661000</v>
      </c>
      <c r="L1269" s="92">
        <v>422410</v>
      </c>
      <c r="M1269" s="76" t="s">
        <v>1339</v>
      </c>
      <c r="N1269" s="76" t="s">
        <v>153</v>
      </c>
      <c r="O1269" s="324">
        <v>239500</v>
      </c>
      <c r="P1269" s="77">
        <f ca="1">SUMIF($W$12:BO1269,$P$11,W1269:BO1269)</f>
        <v>0</v>
      </c>
      <c r="Q1269" s="77">
        <f ca="1">SUMIF($W$12:BP1269,$P$11,X1269:BP1269)</f>
        <v>0</v>
      </c>
      <c r="R1269" s="77">
        <v>0</v>
      </c>
      <c r="S1269" s="78">
        <f t="shared" ca="1" si="340"/>
        <v>0</v>
      </c>
      <c r="T1269" s="77">
        <f t="shared" ca="1" si="341"/>
        <v>0</v>
      </c>
      <c r="U1269" s="77">
        <v>0</v>
      </c>
      <c r="V1269" s="79">
        <f t="shared" ca="1" si="342"/>
        <v>0</v>
      </c>
      <c r="W1269" s="80"/>
      <c r="X1269" s="81">
        <f t="shared" si="327"/>
        <v>0</v>
      </c>
      <c r="Y1269" s="82"/>
      <c r="Z1269" s="80"/>
      <c r="AA1269" s="81">
        <f t="shared" si="328"/>
        <v>0</v>
      </c>
      <c r="AB1269" s="82"/>
      <c r="AC1269" s="80"/>
      <c r="AD1269" s="81">
        <f t="shared" si="329"/>
        <v>0</v>
      </c>
      <c r="AE1269" s="82"/>
      <c r="AF1269" s="80"/>
      <c r="AG1269" s="81">
        <f t="shared" si="330"/>
        <v>0</v>
      </c>
      <c r="AH1269" s="82"/>
      <c r="AI1269" s="80"/>
      <c r="AJ1269" s="81">
        <f t="shared" si="331"/>
        <v>0</v>
      </c>
      <c r="AK1269" s="82"/>
      <c r="AL1269" s="80"/>
      <c r="AM1269" s="81">
        <v>0</v>
      </c>
      <c r="AN1269" s="82"/>
      <c r="AO1269" s="80"/>
      <c r="AP1269" s="81">
        <v>0</v>
      </c>
      <c r="AQ1269" s="82"/>
      <c r="AR1269" s="80"/>
      <c r="AS1269" s="81">
        <f t="shared" si="332"/>
        <v>0</v>
      </c>
      <c r="AT1269" s="82"/>
      <c r="AU1269" s="80"/>
      <c r="AV1269" s="81">
        <f t="shared" si="333"/>
        <v>0</v>
      </c>
      <c r="AW1269" s="82"/>
      <c r="AX1269" s="80"/>
      <c r="AY1269" s="81">
        <f t="shared" si="334"/>
        <v>0</v>
      </c>
      <c r="AZ1269" s="82"/>
      <c r="BA1269" s="80"/>
      <c r="BB1269" s="81">
        <f t="shared" si="335"/>
        <v>0</v>
      </c>
      <c r="BC1269" s="82"/>
      <c r="BD1269" s="80"/>
      <c r="BE1269" s="81">
        <f t="shared" si="336"/>
        <v>0</v>
      </c>
      <c r="BF1269" s="82"/>
      <c r="BG1269" s="80"/>
      <c r="BH1269" s="81">
        <f t="shared" si="337"/>
        <v>0</v>
      </c>
      <c r="BI1269" s="82"/>
      <c r="BJ1269" s="80"/>
      <c r="BK1269" s="81">
        <f t="shared" si="338"/>
        <v>0</v>
      </c>
      <c r="BL1269" s="82"/>
      <c r="BM1269" s="80"/>
      <c r="BN1269" s="81">
        <f t="shared" si="339"/>
        <v>0</v>
      </c>
      <c r="BO1269" s="82"/>
    </row>
    <row r="1270" spans="1:67" ht="39" hidden="1" customHeight="1" thickBot="1">
      <c r="A1270" s="71">
        <v>86307</v>
      </c>
      <c r="B1270" s="71" t="s">
        <v>2242</v>
      </c>
      <c r="C1270" s="221" t="str">
        <f ca="1">IF(V1270&gt;0,IF($C$12=B1270,COUNT($C$12:C1269,1),""),"")</f>
        <v/>
      </c>
      <c r="D1270" s="221" t="str">
        <f ca="1">IF(V1270&gt;0,IF($D$12=B1270,COUNT($D$12:D1269,1),""),"")</f>
        <v/>
      </c>
      <c r="E1270" s="221" t="str">
        <f ca="1">IF(V1270&gt;0,IF($E$12=B1270,COUNT($E$12:E1269,1),""),"")</f>
        <v/>
      </c>
      <c r="F1270" s="221" t="str">
        <f ca="1">IF(V1270&gt;0,IF($F$12=B1270,COUNT($F$12:F1269,1),""),"")</f>
        <v/>
      </c>
      <c r="G1270" s="90"/>
      <c r="H1270" s="72">
        <v>260623</v>
      </c>
      <c r="I1270" s="76" t="s">
        <v>1121</v>
      </c>
      <c r="J1270" s="91" t="s">
        <v>153</v>
      </c>
      <c r="K1270" s="324">
        <v>750000</v>
      </c>
      <c r="L1270" s="89">
        <v>422410</v>
      </c>
      <c r="M1270" s="76" t="s">
        <v>1339</v>
      </c>
      <c r="N1270" s="76" t="s">
        <v>153</v>
      </c>
      <c r="O1270" s="324">
        <v>239500</v>
      </c>
      <c r="P1270" s="77">
        <f ca="1">SUMIF($W$12:BO1270,$P$11,W1270:BO1270)</f>
        <v>0</v>
      </c>
      <c r="Q1270" s="77">
        <f ca="1">SUMIF($W$12:BP1270,$P$11,X1270:BP1270)</f>
        <v>0</v>
      </c>
      <c r="R1270" s="77">
        <v>0</v>
      </c>
      <c r="S1270" s="78">
        <f t="shared" ca="1" si="340"/>
        <v>0</v>
      </c>
      <c r="T1270" s="77">
        <f t="shared" ca="1" si="341"/>
        <v>0</v>
      </c>
      <c r="U1270" s="77">
        <v>0</v>
      </c>
      <c r="V1270" s="79">
        <f t="shared" ca="1" si="342"/>
        <v>0</v>
      </c>
      <c r="W1270" s="80"/>
      <c r="X1270" s="81">
        <f t="shared" si="327"/>
        <v>0</v>
      </c>
      <c r="Y1270" s="82"/>
      <c r="Z1270" s="80"/>
      <c r="AA1270" s="81">
        <f t="shared" si="328"/>
        <v>0</v>
      </c>
      <c r="AB1270" s="82"/>
      <c r="AC1270" s="80"/>
      <c r="AD1270" s="81">
        <f t="shared" si="329"/>
        <v>0</v>
      </c>
      <c r="AE1270" s="82"/>
      <c r="AF1270" s="80"/>
      <c r="AG1270" s="81">
        <f t="shared" si="330"/>
        <v>0</v>
      </c>
      <c r="AH1270" s="82"/>
      <c r="AI1270" s="80"/>
      <c r="AJ1270" s="81">
        <f t="shared" si="331"/>
        <v>0</v>
      </c>
      <c r="AK1270" s="82"/>
      <c r="AL1270" s="80"/>
      <c r="AM1270" s="81">
        <v>0</v>
      </c>
      <c r="AN1270" s="82"/>
      <c r="AO1270" s="80"/>
      <c r="AP1270" s="81">
        <v>0</v>
      </c>
      <c r="AQ1270" s="82"/>
      <c r="AR1270" s="80"/>
      <c r="AS1270" s="81">
        <f t="shared" si="332"/>
        <v>0</v>
      </c>
      <c r="AT1270" s="82"/>
      <c r="AU1270" s="80"/>
      <c r="AV1270" s="81">
        <f t="shared" si="333"/>
        <v>0</v>
      </c>
      <c r="AW1270" s="82"/>
      <c r="AX1270" s="80"/>
      <c r="AY1270" s="81">
        <f t="shared" si="334"/>
        <v>0</v>
      </c>
      <c r="AZ1270" s="82"/>
      <c r="BA1270" s="80"/>
      <c r="BB1270" s="81">
        <f t="shared" si="335"/>
        <v>0</v>
      </c>
      <c r="BC1270" s="82"/>
      <c r="BD1270" s="80"/>
      <c r="BE1270" s="81">
        <f t="shared" si="336"/>
        <v>0</v>
      </c>
      <c r="BF1270" s="82"/>
      <c r="BG1270" s="80"/>
      <c r="BH1270" s="81">
        <f t="shared" si="337"/>
        <v>0</v>
      </c>
      <c r="BI1270" s="82"/>
      <c r="BJ1270" s="80"/>
      <c r="BK1270" s="81">
        <f t="shared" si="338"/>
        <v>0</v>
      </c>
      <c r="BL1270" s="82"/>
      <c r="BM1270" s="80"/>
      <c r="BN1270" s="81">
        <f t="shared" si="339"/>
        <v>0</v>
      </c>
      <c r="BO1270" s="82"/>
    </row>
    <row r="1271" spans="1:67" ht="39" hidden="1" customHeight="1" thickBot="1">
      <c r="A1271" s="71">
        <v>86308</v>
      </c>
      <c r="B1271" s="71" t="s">
        <v>2242</v>
      </c>
      <c r="C1271" s="221" t="str">
        <f ca="1">IF(V1271&gt;0,IF($C$12=B1271,COUNT($C$12:C1270,1),""),"")</f>
        <v/>
      </c>
      <c r="D1271" s="221" t="str">
        <f ca="1">IF(V1271&gt;0,IF($D$12=B1271,COUNT($D$12:D1270,1),""),"")</f>
        <v/>
      </c>
      <c r="E1271" s="221" t="str">
        <f ca="1">IF(V1271&gt;0,IF($E$12=B1271,COUNT($E$12:E1270,1),""),"")</f>
        <v/>
      </c>
      <c r="F1271" s="221" t="str">
        <f ca="1">IF(V1271&gt;0,IF($F$12=B1271,COUNT($F$12:F1270,1),""),"")</f>
        <v/>
      </c>
      <c r="G1271" s="90"/>
      <c r="H1271" s="72">
        <v>260624</v>
      </c>
      <c r="I1271" s="76" t="s">
        <v>1122</v>
      </c>
      <c r="J1271" s="91" t="s">
        <v>153</v>
      </c>
      <c r="K1271" s="324">
        <v>955000</v>
      </c>
      <c r="L1271" s="89">
        <v>422410</v>
      </c>
      <c r="M1271" s="76" t="s">
        <v>1339</v>
      </c>
      <c r="N1271" s="76" t="s">
        <v>153</v>
      </c>
      <c r="O1271" s="324">
        <v>239500</v>
      </c>
      <c r="P1271" s="77">
        <f ca="1">SUMIF($W$12:BO1271,$P$11,W1271:BO1271)</f>
        <v>0</v>
      </c>
      <c r="Q1271" s="77">
        <f ca="1">SUMIF($W$12:BP1271,$P$11,X1271:BP1271)</f>
        <v>0</v>
      </c>
      <c r="R1271" s="77">
        <v>0</v>
      </c>
      <c r="S1271" s="78">
        <f t="shared" ca="1" si="340"/>
        <v>0</v>
      </c>
      <c r="T1271" s="77">
        <f t="shared" ca="1" si="341"/>
        <v>0</v>
      </c>
      <c r="U1271" s="77">
        <v>0</v>
      </c>
      <c r="V1271" s="79">
        <f t="shared" ca="1" si="342"/>
        <v>0</v>
      </c>
      <c r="W1271" s="80"/>
      <c r="X1271" s="81">
        <f t="shared" si="327"/>
        <v>0</v>
      </c>
      <c r="Y1271" s="82"/>
      <c r="Z1271" s="80"/>
      <c r="AA1271" s="81">
        <f t="shared" si="328"/>
        <v>0</v>
      </c>
      <c r="AB1271" s="82"/>
      <c r="AC1271" s="80"/>
      <c r="AD1271" s="81">
        <f t="shared" si="329"/>
        <v>0</v>
      </c>
      <c r="AE1271" s="82"/>
      <c r="AF1271" s="80"/>
      <c r="AG1271" s="81">
        <f t="shared" si="330"/>
        <v>0</v>
      </c>
      <c r="AH1271" s="82"/>
      <c r="AI1271" s="80"/>
      <c r="AJ1271" s="81">
        <f t="shared" si="331"/>
        <v>0</v>
      </c>
      <c r="AK1271" s="82"/>
      <c r="AL1271" s="80"/>
      <c r="AM1271" s="81">
        <v>0</v>
      </c>
      <c r="AN1271" s="82"/>
      <c r="AO1271" s="80"/>
      <c r="AP1271" s="81">
        <v>0</v>
      </c>
      <c r="AQ1271" s="82"/>
      <c r="AR1271" s="80"/>
      <c r="AS1271" s="81">
        <f t="shared" si="332"/>
        <v>0</v>
      </c>
      <c r="AT1271" s="82"/>
      <c r="AU1271" s="80"/>
      <c r="AV1271" s="81">
        <f t="shared" si="333"/>
        <v>0</v>
      </c>
      <c r="AW1271" s="82"/>
      <c r="AX1271" s="80"/>
      <c r="AY1271" s="81">
        <f t="shared" si="334"/>
        <v>0</v>
      </c>
      <c r="AZ1271" s="82"/>
      <c r="BA1271" s="80"/>
      <c r="BB1271" s="81">
        <f t="shared" si="335"/>
        <v>0</v>
      </c>
      <c r="BC1271" s="82"/>
      <c r="BD1271" s="80"/>
      <c r="BE1271" s="81">
        <f t="shared" si="336"/>
        <v>0</v>
      </c>
      <c r="BF1271" s="82"/>
      <c r="BG1271" s="80"/>
      <c r="BH1271" s="81">
        <f t="shared" si="337"/>
        <v>0</v>
      </c>
      <c r="BI1271" s="82"/>
      <c r="BJ1271" s="80"/>
      <c r="BK1271" s="81">
        <f t="shared" si="338"/>
        <v>0</v>
      </c>
      <c r="BL1271" s="82"/>
      <c r="BM1271" s="80"/>
      <c r="BN1271" s="81">
        <f t="shared" si="339"/>
        <v>0</v>
      </c>
      <c r="BO1271" s="82"/>
    </row>
    <row r="1272" spans="1:67" ht="39" hidden="1" customHeight="1" thickBot="1">
      <c r="A1272" s="71">
        <v>86311</v>
      </c>
      <c r="B1272" s="71" t="s">
        <v>2242</v>
      </c>
      <c r="C1272" s="221" t="str">
        <f ca="1">IF(V1272&gt;0,IF($C$12=B1272,COUNT($C$12:C1271,1),""),"")</f>
        <v/>
      </c>
      <c r="D1272" s="221" t="str">
        <f ca="1">IF(V1272&gt;0,IF($D$12=B1272,COUNT($D$12:D1271,1),""),"")</f>
        <v/>
      </c>
      <c r="E1272" s="221" t="str">
        <f ca="1">IF(V1272&gt;0,IF($E$12=B1272,COUNT($E$12:E1271,1),""),"")</f>
        <v/>
      </c>
      <c r="F1272" s="221" t="str">
        <f ca="1">IF(V1272&gt;0,IF($F$12=B1272,COUNT($F$12:F1271,1),""),"")</f>
        <v/>
      </c>
      <c r="G1272" s="90"/>
      <c r="H1272" s="72">
        <v>260701</v>
      </c>
      <c r="I1272" s="76" t="s">
        <v>1123</v>
      </c>
      <c r="J1272" s="91" t="s">
        <v>153</v>
      </c>
      <c r="K1272" s="324">
        <v>4500000</v>
      </c>
      <c r="L1272" s="89">
        <v>422903</v>
      </c>
      <c r="M1272" s="76" t="s">
        <v>1399</v>
      </c>
      <c r="N1272" s="76" t="s">
        <v>153</v>
      </c>
      <c r="O1272" s="324">
        <v>392500</v>
      </c>
      <c r="P1272" s="77">
        <f ca="1">SUMIF($W$12:BO1272,$P$11,W1272:BO1272)</f>
        <v>0</v>
      </c>
      <c r="Q1272" s="77">
        <f ca="1">SUMIF($W$12:BP1272,$P$11,X1272:BP1272)</f>
        <v>0</v>
      </c>
      <c r="R1272" s="77">
        <v>0</v>
      </c>
      <c r="S1272" s="78">
        <f t="shared" ca="1" si="340"/>
        <v>0</v>
      </c>
      <c r="T1272" s="77">
        <f t="shared" ca="1" si="341"/>
        <v>0</v>
      </c>
      <c r="U1272" s="77">
        <v>0</v>
      </c>
      <c r="V1272" s="79">
        <f t="shared" ca="1" si="342"/>
        <v>0</v>
      </c>
      <c r="W1272" s="80"/>
      <c r="X1272" s="81">
        <f t="shared" si="327"/>
        <v>0</v>
      </c>
      <c r="Y1272" s="82"/>
      <c r="Z1272" s="80"/>
      <c r="AA1272" s="81">
        <f t="shared" si="328"/>
        <v>0</v>
      </c>
      <c r="AB1272" s="82"/>
      <c r="AC1272" s="80"/>
      <c r="AD1272" s="81">
        <f t="shared" si="329"/>
        <v>0</v>
      </c>
      <c r="AE1272" s="82"/>
      <c r="AF1272" s="80"/>
      <c r="AG1272" s="81">
        <f t="shared" si="330"/>
        <v>0</v>
      </c>
      <c r="AH1272" s="82"/>
      <c r="AI1272" s="80"/>
      <c r="AJ1272" s="81">
        <f t="shared" si="331"/>
        <v>0</v>
      </c>
      <c r="AK1272" s="82"/>
      <c r="AL1272" s="80"/>
      <c r="AM1272" s="81">
        <v>0</v>
      </c>
      <c r="AN1272" s="82"/>
      <c r="AO1272" s="80"/>
      <c r="AP1272" s="81">
        <v>0</v>
      </c>
      <c r="AQ1272" s="82"/>
      <c r="AR1272" s="80"/>
      <c r="AS1272" s="81">
        <f t="shared" si="332"/>
        <v>0</v>
      </c>
      <c r="AT1272" s="82"/>
      <c r="AU1272" s="80"/>
      <c r="AV1272" s="81">
        <f t="shared" si="333"/>
        <v>0</v>
      </c>
      <c r="AW1272" s="82"/>
      <c r="AX1272" s="80"/>
      <c r="AY1272" s="81">
        <f t="shared" si="334"/>
        <v>0</v>
      </c>
      <c r="AZ1272" s="82"/>
      <c r="BA1272" s="80"/>
      <c r="BB1272" s="81">
        <f t="shared" si="335"/>
        <v>0</v>
      </c>
      <c r="BC1272" s="82"/>
      <c r="BD1272" s="80"/>
      <c r="BE1272" s="81">
        <f t="shared" si="336"/>
        <v>0</v>
      </c>
      <c r="BF1272" s="82"/>
      <c r="BG1272" s="80"/>
      <c r="BH1272" s="81">
        <f t="shared" si="337"/>
        <v>0</v>
      </c>
      <c r="BI1272" s="82"/>
      <c r="BJ1272" s="80"/>
      <c r="BK1272" s="81">
        <f t="shared" si="338"/>
        <v>0</v>
      </c>
      <c r="BL1272" s="82"/>
      <c r="BM1272" s="80"/>
      <c r="BN1272" s="81">
        <f t="shared" si="339"/>
        <v>0</v>
      </c>
      <c r="BO1272" s="82"/>
    </row>
    <row r="1273" spans="1:67" ht="39" hidden="1" customHeight="1" thickBot="1">
      <c r="A1273" s="71">
        <v>86312</v>
      </c>
      <c r="B1273" s="71" t="s">
        <v>2242</v>
      </c>
      <c r="C1273" s="221" t="str">
        <f ca="1">IF(V1273&gt;0,IF($C$12=B1273,COUNT($C$12:C1272,1),""),"")</f>
        <v/>
      </c>
      <c r="D1273" s="221" t="str">
        <f ca="1">IF(V1273&gt;0,IF($D$12=B1273,COUNT($D$12:D1272,1),""),"")</f>
        <v/>
      </c>
      <c r="E1273" s="221" t="str">
        <f ca="1">IF(V1273&gt;0,IF($E$12=B1273,COUNT($E$12:E1272,1),""),"")</f>
        <v/>
      </c>
      <c r="F1273" s="221" t="str">
        <f ca="1">IF(V1273&gt;0,IF($F$12=B1273,COUNT($F$12:F1272,1),""),"")</f>
        <v/>
      </c>
      <c r="G1273" s="90"/>
      <c r="H1273" s="72">
        <v>260702</v>
      </c>
      <c r="I1273" s="76" t="s">
        <v>1124</v>
      </c>
      <c r="J1273" s="91" t="s">
        <v>153</v>
      </c>
      <c r="K1273" s="324">
        <v>2280000</v>
      </c>
      <c r="L1273" s="89">
        <v>422904</v>
      </c>
      <c r="M1273" s="76" t="s">
        <v>1401</v>
      </c>
      <c r="N1273" s="76" t="s">
        <v>1400</v>
      </c>
      <c r="O1273" s="324">
        <v>207500</v>
      </c>
      <c r="P1273" s="77">
        <f ca="1">SUMIF($W$12:BO1273,$P$11,W1273:BO1273)</f>
        <v>0</v>
      </c>
      <c r="Q1273" s="77">
        <f ca="1">SUMIF($W$12:BP1273,$P$11,X1273:BP1273)</f>
        <v>0</v>
      </c>
      <c r="R1273" s="77">
        <v>0</v>
      </c>
      <c r="S1273" s="78">
        <f t="shared" ca="1" si="340"/>
        <v>0</v>
      </c>
      <c r="T1273" s="77">
        <f t="shared" ca="1" si="341"/>
        <v>0</v>
      </c>
      <c r="U1273" s="77">
        <v>0</v>
      </c>
      <c r="V1273" s="79">
        <f t="shared" ca="1" si="342"/>
        <v>0</v>
      </c>
      <c r="W1273" s="80"/>
      <c r="X1273" s="81">
        <f t="shared" si="327"/>
        <v>0</v>
      </c>
      <c r="Y1273" s="82"/>
      <c r="Z1273" s="80"/>
      <c r="AA1273" s="81">
        <f t="shared" si="328"/>
        <v>0</v>
      </c>
      <c r="AB1273" s="82"/>
      <c r="AC1273" s="80"/>
      <c r="AD1273" s="81">
        <f t="shared" si="329"/>
        <v>0</v>
      </c>
      <c r="AE1273" s="82"/>
      <c r="AF1273" s="80"/>
      <c r="AG1273" s="81">
        <f t="shared" si="330"/>
        <v>0</v>
      </c>
      <c r="AH1273" s="82"/>
      <c r="AI1273" s="80"/>
      <c r="AJ1273" s="81">
        <f t="shared" si="331"/>
        <v>0</v>
      </c>
      <c r="AK1273" s="82"/>
      <c r="AL1273" s="80"/>
      <c r="AM1273" s="81">
        <v>0</v>
      </c>
      <c r="AN1273" s="82"/>
      <c r="AO1273" s="80"/>
      <c r="AP1273" s="81">
        <v>0</v>
      </c>
      <c r="AQ1273" s="82"/>
      <c r="AR1273" s="80"/>
      <c r="AS1273" s="81">
        <f t="shared" si="332"/>
        <v>0</v>
      </c>
      <c r="AT1273" s="82"/>
      <c r="AU1273" s="80"/>
      <c r="AV1273" s="81">
        <f t="shared" si="333"/>
        <v>0</v>
      </c>
      <c r="AW1273" s="82"/>
      <c r="AX1273" s="80"/>
      <c r="AY1273" s="81">
        <f t="shared" si="334"/>
        <v>0</v>
      </c>
      <c r="AZ1273" s="82"/>
      <c r="BA1273" s="80"/>
      <c r="BB1273" s="81">
        <f t="shared" si="335"/>
        <v>0</v>
      </c>
      <c r="BC1273" s="82"/>
      <c r="BD1273" s="80"/>
      <c r="BE1273" s="81">
        <f t="shared" si="336"/>
        <v>0</v>
      </c>
      <c r="BF1273" s="82"/>
      <c r="BG1273" s="80"/>
      <c r="BH1273" s="81">
        <f t="shared" si="337"/>
        <v>0</v>
      </c>
      <c r="BI1273" s="82"/>
      <c r="BJ1273" s="80"/>
      <c r="BK1273" s="81">
        <f t="shared" si="338"/>
        <v>0</v>
      </c>
      <c r="BL1273" s="82"/>
      <c r="BM1273" s="80"/>
      <c r="BN1273" s="81">
        <f t="shared" si="339"/>
        <v>0</v>
      </c>
      <c r="BO1273" s="82"/>
    </row>
    <row r="1274" spans="1:67" ht="39" hidden="1" customHeight="1" thickBot="1">
      <c r="A1274" s="71">
        <v>86313</v>
      </c>
      <c r="B1274" s="71" t="s">
        <v>2242</v>
      </c>
      <c r="C1274" s="221" t="str">
        <f ca="1">IF(V1274&gt;0,IF($C$12=B1274,COUNT($C$12:C1273,1),""),"")</f>
        <v/>
      </c>
      <c r="D1274" s="221" t="str">
        <f ca="1">IF(V1274&gt;0,IF($D$12=B1274,COUNT($D$12:D1273,1),""),"")</f>
        <v/>
      </c>
      <c r="E1274" s="221" t="str">
        <f ca="1">IF(V1274&gt;0,IF($E$12=B1274,COUNT($E$12:E1273,1),""),"")</f>
        <v/>
      </c>
      <c r="F1274" s="221" t="str">
        <f ca="1">IF(V1274&gt;0,IF($F$12=B1274,COUNT($F$12:F1273,1),""),"")</f>
        <v/>
      </c>
      <c r="G1274" s="90">
        <v>656000155</v>
      </c>
      <c r="H1274" s="72">
        <v>270101</v>
      </c>
      <c r="I1274" s="76" t="s">
        <v>1125</v>
      </c>
      <c r="J1274" s="91" t="s">
        <v>153</v>
      </c>
      <c r="K1274" s="324">
        <v>13400000</v>
      </c>
      <c r="L1274" s="89">
        <v>421803</v>
      </c>
      <c r="M1274" s="76" t="s">
        <v>1297</v>
      </c>
      <c r="N1274" s="76" t="s">
        <v>153</v>
      </c>
      <c r="O1274" s="324">
        <v>5106000</v>
      </c>
      <c r="P1274" s="77">
        <f ca="1">SUMIF($W$12:BO1274,$P$11,W1274:BO1274)</f>
        <v>0</v>
      </c>
      <c r="Q1274" s="77">
        <f ca="1">SUMIF($W$12:BP1274,$P$11,X1274:BP1274)</f>
        <v>0</v>
      </c>
      <c r="R1274" s="77">
        <f ca="1">SUMIF($W$12:BQ1274,$P$11,Y1274:BQ1274)</f>
        <v>0</v>
      </c>
      <c r="S1274" s="78">
        <f t="shared" ca="1" si="340"/>
        <v>0</v>
      </c>
      <c r="T1274" s="77">
        <f t="shared" ca="1" si="341"/>
        <v>0</v>
      </c>
      <c r="U1274" s="77">
        <f t="shared" ref="U1274:U1298" ca="1" si="343">R1274*O1274*0.6</f>
        <v>0</v>
      </c>
      <c r="V1274" s="79">
        <f t="shared" ca="1" si="342"/>
        <v>0</v>
      </c>
      <c r="W1274" s="80"/>
      <c r="X1274" s="81">
        <f t="shared" si="327"/>
        <v>0</v>
      </c>
      <c r="Y1274" s="82"/>
      <c r="Z1274" s="80"/>
      <c r="AA1274" s="81">
        <f t="shared" si="328"/>
        <v>0</v>
      </c>
      <c r="AB1274" s="82"/>
      <c r="AC1274" s="80"/>
      <c r="AD1274" s="81">
        <f t="shared" si="329"/>
        <v>0</v>
      </c>
      <c r="AE1274" s="82"/>
      <c r="AF1274" s="80"/>
      <c r="AG1274" s="81">
        <f t="shared" si="330"/>
        <v>0</v>
      </c>
      <c r="AH1274" s="82"/>
      <c r="AI1274" s="80"/>
      <c r="AJ1274" s="81">
        <f t="shared" si="331"/>
        <v>0</v>
      </c>
      <c r="AK1274" s="82"/>
      <c r="AL1274" s="80"/>
      <c r="AM1274" s="81">
        <v>0</v>
      </c>
      <c r="AN1274" s="82"/>
      <c r="AO1274" s="80"/>
      <c r="AP1274" s="81">
        <v>0</v>
      </c>
      <c r="AQ1274" s="82"/>
      <c r="AR1274" s="80"/>
      <c r="AS1274" s="81">
        <f t="shared" si="332"/>
        <v>0</v>
      </c>
      <c r="AT1274" s="82"/>
      <c r="AU1274" s="80"/>
      <c r="AV1274" s="81">
        <f t="shared" si="333"/>
        <v>0</v>
      </c>
      <c r="AW1274" s="82"/>
      <c r="AX1274" s="80"/>
      <c r="AY1274" s="81">
        <f t="shared" si="334"/>
        <v>0</v>
      </c>
      <c r="AZ1274" s="82"/>
      <c r="BA1274" s="80"/>
      <c r="BB1274" s="81">
        <f t="shared" si="335"/>
        <v>0</v>
      </c>
      <c r="BC1274" s="82"/>
      <c r="BD1274" s="80"/>
      <c r="BE1274" s="81">
        <f t="shared" si="336"/>
        <v>0</v>
      </c>
      <c r="BF1274" s="82"/>
      <c r="BG1274" s="80"/>
      <c r="BH1274" s="81">
        <f t="shared" si="337"/>
        <v>0</v>
      </c>
      <c r="BI1274" s="82"/>
      <c r="BJ1274" s="80"/>
      <c r="BK1274" s="81">
        <f t="shared" si="338"/>
        <v>0</v>
      </c>
      <c r="BL1274" s="82"/>
      <c r="BM1274" s="80"/>
      <c r="BN1274" s="81">
        <f t="shared" si="339"/>
        <v>0</v>
      </c>
      <c r="BO1274" s="82"/>
    </row>
    <row r="1275" spans="1:67" ht="39" hidden="1" customHeight="1" thickBot="1">
      <c r="A1275" s="71">
        <v>86314</v>
      </c>
      <c r="B1275" s="71" t="s">
        <v>2242</v>
      </c>
      <c r="C1275" s="221" t="str">
        <f ca="1">IF(V1275&gt;0,IF($C$12=B1275,COUNT($C$12:C1274,1),""),"")</f>
        <v/>
      </c>
      <c r="D1275" s="221" t="str">
        <f ca="1">IF(V1275&gt;0,IF($D$12=B1275,COUNT($D$12:D1274,1),""),"")</f>
        <v/>
      </c>
      <c r="E1275" s="221" t="str">
        <f ca="1">IF(V1275&gt;0,IF($E$12=B1275,COUNT($E$12:E1274,1),""),"")</f>
        <v/>
      </c>
      <c r="F1275" s="221" t="str">
        <f ca="1">IF(V1275&gt;0,IF($F$12=B1275,COUNT($F$12:F1274,1),""),"")</f>
        <v/>
      </c>
      <c r="G1275" s="90"/>
      <c r="H1275" s="72">
        <v>270102</v>
      </c>
      <c r="I1275" s="76" t="s">
        <v>1126</v>
      </c>
      <c r="J1275" s="91" t="s">
        <v>153</v>
      </c>
      <c r="K1275" s="324">
        <v>15900000</v>
      </c>
      <c r="L1275" s="89">
        <v>421803</v>
      </c>
      <c r="M1275" s="76" t="s">
        <v>1297</v>
      </c>
      <c r="N1275" s="76" t="s">
        <v>153</v>
      </c>
      <c r="O1275" s="324">
        <v>5106000</v>
      </c>
      <c r="P1275" s="77">
        <f ca="1">SUMIF($W$12:BO1275,$P$11,W1275:BO1275)</f>
        <v>0</v>
      </c>
      <c r="Q1275" s="77">
        <f ca="1">SUMIF($W$12:BP1275,$P$11,X1275:BP1275)</f>
        <v>0</v>
      </c>
      <c r="R1275" s="77">
        <f ca="1">SUMIF($W$12:BQ1275,$P$11,Y1275:BQ1275)</f>
        <v>0</v>
      </c>
      <c r="S1275" s="78">
        <f t="shared" ca="1" si="340"/>
        <v>0</v>
      </c>
      <c r="T1275" s="77">
        <f t="shared" ca="1" si="341"/>
        <v>0</v>
      </c>
      <c r="U1275" s="77">
        <f t="shared" ca="1" si="343"/>
        <v>0</v>
      </c>
      <c r="V1275" s="79">
        <f t="shared" ca="1" si="342"/>
        <v>0</v>
      </c>
      <c r="W1275" s="80"/>
      <c r="X1275" s="81">
        <f t="shared" si="327"/>
        <v>0</v>
      </c>
      <c r="Y1275" s="82"/>
      <c r="Z1275" s="80"/>
      <c r="AA1275" s="81">
        <f t="shared" si="328"/>
        <v>0</v>
      </c>
      <c r="AB1275" s="82"/>
      <c r="AC1275" s="80"/>
      <c r="AD1275" s="81">
        <f t="shared" si="329"/>
        <v>0</v>
      </c>
      <c r="AE1275" s="82"/>
      <c r="AF1275" s="80"/>
      <c r="AG1275" s="81">
        <f t="shared" si="330"/>
        <v>0</v>
      </c>
      <c r="AH1275" s="82"/>
      <c r="AI1275" s="80"/>
      <c r="AJ1275" s="81">
        <f t="shared" si="331"/>
        <v>0</v>
      </c>
      <c r="AK1275" s="82"/>
      <c r="AL1275" s="80"/>
      <c r="AM1275" s="81">
        <v>0</v>
      </c>
      <c r="AN1275" s="82"/>
      <c r="AO1275" s="80"/>
      <c r="AP1275" s="81">
        <v>0</v>
      </c>
      <c r="AQ1275" s="82"/>
      <c r="AR1275" s="80"/>
      <c r="AS1275" s="81">
        <f t="shared" si="332"/>
        <v>0</v>
      </c>
      <c r="AT1275" s="82"/>
      <c r="AU1275" s="80"/>
      <c r="AV1275" s="81">
        <f t="shared" si="333"/>
        <v>0</v>
      </c>
      <c r="AW1275" s="82"/>
      <c r="AX1275" s="80"/>
      <c r="AY1275" s="81">
        <f t="shared" si="334"/>
        <v>0</v>
      </c>
      <c r="AZ1275" s="82"/>
      <c r="BA1275" s="80"/>
      <c r="BB1275" s="81">
        <f t="shared" si="335"/>
        <v>0</v>
      </c>
      <c r="BC1275" s="82"/>
      <c r="BD1275" s="80"/>
      <c r="BE1275" s="81">
        <f t="shared" si="336"/>
        <v>0</v>
      </c>
      <c r="BF1275" s="82"/>
      <c r="BG1275" s="80"/>
      <c r="BH1275" s="81">
        <f t="shared" si="337"/>
        <v>0</v>
      </c>
      <c r="BI1275" s="82"/>
      <c r="BJ1275" s="80"/>
      <c r="BK1275" s="81">
        <f t="shared" si="338"/>
        <v>0</v>
      </c>
      <c r="BL1275" s="82"/>
      <c r="BM1275" s="80"/>
      <c r="BN1275" s="81">
        <f t="shared" si="339"/>
        <v>0</v>
      </c>
      <c r="BO1275" s="82"/>
    </row>
    <row r="1276" spans="1:67" ht="39" hidden="1" customHeight="1" thickBot="1">
      <c r="A1276" s="71">
        <v>86315</v>
      </c>
      <c r="B1276" s="71" t="s">
        <v>2242</v>
      </c>
      <c r="C1276" s="221" t="str">
        <f ca="1">IF(V1276&gt;0,IF($C$12=B1276,COUNT($C$12:C1275,1),""),"")</f>
        <v/>
      </c>
      <c r="D1276" s="221" t="str">
        <f ca="1">IF(V1276&gt;0,IF($D$12=B1276,COUNT($D$12:D1275,1),""),"")</f>
        <v/>
      </c>
      <c r="E1276" s="221" t="str">
        <f ca="1">IF(V1276&gt;0,IF($E$12=B1276,COUNT($E$12:E1275,1),""),"")</f>
        <v/>
      </c>
      <c r="F1276" s="221" t="str">
        <f ca="1">IF(V1276&gt;0,IF($F$12=B1276,COUNT($F$12:F1275,1),""),"")</f>
        <v/>
      </c>
      <c r="G1276" s="90">
        <v>656000200</v>
      </c>
      <c r="H1276" s="72">
        <v>270103</v>
      </c>
      <c r="I1276" s="76" t="s">
        <v>1127</v>
      </c>
      <c r="J1276" s="91" t="s">
        <v>153</v>
      </c>
      <c r="K1276" s="324">
        <v>18900000</v>
      </c>
      <c r="L1276" s="89">
        <v>421803</v>
      </c>
      <c r="M1276" s="76" t="s">
        <v>1297</v>
      </c>
      <c r="N1276" s="76" t="s">
        <v>153</v>
      </c>
      <c r="O1276" s="324">
        <v>5106000</v>
      </c>
      <c r="P1276" s="77">
        <f ca="1">SUMIF($W$12:BO1276,$P$11,W1276:BO1276)</f>
        <v>0</v>
      </c>
      <c r="Q1276" s="77">
        <f ca="1">SUMIF($W$12:BP1276,$P$11,X1276:BP1276)</f>
        <v>0</v>
      </c>
      <c r="R1276" s="77">
        <f ca="1">SUMIF($W$12:BQ1276,$P$11,Y1276:BQ1276)</f>
        <v>0</v>
      </c>
      <c r="S1276" s="78">
        <f t="shared" ca="1" si="340"/>
        <v>0</v>
      </c>
      <c r="T1276" s="77">
        <f t="shared" ca="1" si="341"/>
        <v>0</v>
      </c>
      <c r="U1276" s="77">
        <f t="shared" ca="1" si="343"/>
        <v>0</v>
      </c>
      <c r="V1276" s="79">
        <f t="shared" ca="1" si="342"/>
        <v>0</v>
      </c>
      <c r="W1276" s="80"/>
      <c r="X1276" s="81">
        <f t="shared" si="327"/>
        <v>0</v>
      </c>
      <c r="Y1276" s="82"/>
      <c r="Z1276" s="80"/>
      <c r="AA1276" s="81">
        <f t="shared" si="328"/>
        <v>0</v>
      </c>
      <c r="AB1276" s="82"/>
      <c r="AC1276" s="80"/>
      <c r="AD1276" s="81">
        <f t="shared" si="329"/>
        <v>0</v>
      </c>
      <c r="AE1276" s="82"/>
      <c r="AF1276" s="80"/>
      <c r="AG1276" s="81">
        <f t="shared" si="330"/>
        <v>0</v>
      </c>
      <c r="AH1276" s="82"/>
      <c r="AI1276" s="80"/>
      <c r="AJ1276" s="81">
        <f t="shared" si="331"/>
        <v>0</v>
      </c>
      <c r="AK1276" s="82"/>
      <c r="AL1276" s="80"/>
      <c r="AM1276" s="81">
        <v>0</v>
      </c>
      <c r="AN1276" s="82"/>
      <c r="AO1276" s="80"/>
      <c r="AP1276" s="81">
        <v>0</v>
      </c>
      <c r="AQ1276" s="82"/>
      <c r="AR1276" s="80"/>
      <c r="AS1276" s="81">
        <f t="shared" si="332"/>
        <v>0</v>
      </c>
      <c r="AT1276" s="82"/>
      <c r="AU1276" s="80"/>
      <c r="AV1276" s="81">
        <f t="shared" si="333"/>
        <v>0</v>
      </c>
      <c r="AW1276" s="82"/>
      <c r="AX1276" s="80"/>
      <c r="AY1276" s="81">
        <f t="shared" si="334"/>
        <v>0</v>
      </c>
      <c r="AZ1276" s="82"/>
      <c r="BA1276" s="80"/>
      <c r="BB1276" s="81">
        <f t="shared" si="335"/>
        <v>0</v>
      </c>
      <c r="BC1276" s="82"/>
      <c r="BD1276" s="80"/>
      <c r="BE1276" s="81">
        <f t="shared" si="336"/>
        <v>0</v>
      </c>
      <c r="BF1276" s="82"/>
      <c r="BG1276" s="80"/>
      <c r="BH1276" s="81">
        <f t="shared" si="337"/>
        <v>0</v>
      </c>
      <c r="BI1276" s="82"/>
      <c r="BJ1276" s="80"/>
      <c r="BK1276" s="81">
        <f t="shared" si="338"/>
        <v>0</v>
      </c>
      <c r="BL1276" s="82"/>
      <c r="BM1276" s="80"/>
      <c r="BN1276" s="81">
        <f t="shared" si="339"/>
        <v>0</v>
      </c>
      <c r="BO1276" s="82"/>
    </row>
    <row r="1277" spans="1:67" ht="39" hidden="1" customHeight="1" thickBot="1">
      <c r="A1277" s="71">
        <v>86316</v>
      </c>
      <c r="B1277" s="71" t="s">
        <v>2242</v>
      </c>
      <c r="C1277" s="221" t="str">
        <f ca="1">IF(V1277&gt;0,IF($C$12=B1277,COUNT($C$12:C1276,1),""),"")</f>
        <v/>
      </c>
      <c r="D1277" s="221" t="str">
        <f ca="1">IF(V1277&gt;0,IF($D$12=B1277,COUNT($D$12:D1276,1),""),"")</f>
        <v/>
      </c>
      <c r="E1277" s="221" t="str">
        <f ca="1">IF(V1277&gt;0,IF($E$12=B1277,COUNT($E$12:E1276,1),""),"")</f>
        <v/>
      </c>
      <c r="F1277" s="221" t="str">
        <f ca="1">IF(V1277&gt;0,IF($F$12=B1277,COUNT($F$12:F1276,1),""),"")</f>
        <v/>
      </c>
      <c r="G1277" s="90">
        <v>656000210</v>
      </c>
      <c r="H1277" s="72">
        <v>270104</v>
      </c>
      <c r="I1277" s="76" t="s">
        <v>1128</v>
      </c>
      <c r="J1277" s="91" t="s">
        <v>153</v>
      </c>
      <c r="K1277" s="324">
        <v>22500000</v>
      </c>
      <c r="L1277" s="89">
        <v>421803</v>
      </c>
      <c r="M1277" s="76" t="s">
        <v>1297</v>
      </c>
      <c r="N1277" s="76" t="s">
        <v>153</v>
      </c>
      <c r="O1277" s="324">
        <v>5106000</v>
      </c>
      <c r="P1277" s="77">
        <f ca="1">SUMIF($W$12:BO1277,$P$11,W1277:BO1277)</f>
        <v>0</v>
      </c>
      <c r="Q1277" s="77">
        <f ca="1">SUMIF($W$12:BP1277,$P$11,X1277:BP1277)</f>
        <v>0</v>
      </c>
      <c r="R1277" s="77">
        <f ca="1">SUMIF($W$12:BQ1277,$P$11,Y1277:BQ1277)</f>
        <v>0</v>
      </c>
      <c r="S1277" s="78">
        <f t="shared" ca="1" si="340"/>
        <v>0</v>
      </c>
      <c r="T1277" s="77">
        <f t="shared" ca="1" si="341"/>
        <v>0</v>
      </c>
      <c r="U1277" s="77">
        <f t="shared" ca="1" si="343"/>
        <v>0</v>
      </c>
      <c r="V1277" s="79">
        <f t="shared" ca="1" si="342"/>
        <v>0</v>
      </c>
      <c r="W1277" s="80"/>
      <c r="X1277" s="81">
        <f t="shared" si="327"/>
        <v>0</v>
      </c>
      <c r="Y1277" s="82"/>
      <c r="Z1277" s="80"/>
      <c r="AA1277" s="81">
        <f t="shared" si="328"/>
        <v>0</v>
      </c>
      <c r="AB1277" s="82"/>
      <c r="AC1277" s="80"/>
      <c r="AD1277" s="81">
        <f t="shared" si="329"/>
        <v>0</v>
      </c>
      <c r="AE1277" s="82"/>
      <c r="AF1277" s="80"/>
      <c r="AG1277" s="81">
        <f t="shared" si="330"/>
        <v>0</v>
      </c>
      <c r="AH1277" s="82"/>
      <c r="AI1277" s="80"/>
      <c r="AJ1277" s="81">
        <f t="shared" si="331"/>
        <v>0</v>
      </c>
      <c r="AK1277" s="82"/>
      <c r="AL1277" s="80"/>
      <c r="AM1277" s="81">
        <v>0</v>
      </c>
      <c r="AN1277" s="82"/>
      <c r="AO1277" s="80"/>
      <c r="AP1277" s="81">
        <v>0</v>
      </c>
      <c r="AQ1277" s="82"/>
      <c r="AR1277" s="80"/>
      <c r="AS1277" s="81">
        <f t="shared" si="332"/>
        <v>0</v>
      </c>
      <c r="AT1277" s="82"/>
      <c r="AU1277" s="80"/>
      <c r="AV1277" s="81">
        <f t="shared" si="333"/>
        <v>0</v>
      </c>
      <c r="AW1277" s="82"/>
      <c r="AX1277" s="80"/>
      <c r="AY1277" s="81">
        <f t="shared" si="334"/>
        <v>0</v>
      </c>
      <c r="AZ1277" s="82"/>
      <c r="BA1277" s="80"/>
      <c r="BB1277" s="81">
        <f t="shared" si="335"/>
        <v>0</v>
      </c>
      <c r="BC1277" s="82"/>
      <c r="BD1277" s="80"/>
      <c r="BE1277" s="81">
        <f t="shared" si="336"/>
        <v>0</v>
      </c>
      <c r="BF1277" s="82"/>
      <c r="BG1277" s="80"/>
      <c r="BH1277" s="81">
        <f t="shared" si="337"/>
        <v>0</v>
      </c>
      <c r="BI1277" s="82"/>
      <c r="BJ1277" s="80"/>
      <c r="BK1277" s="81">
        <f t="shared" si="338"/>
        <v>0</v>
      </c>
      <c r="BL1277" s="82"/>
      <c r="BM1277" s="80"/>
      <c r="BN1277" s="81">
        <f t="shared" si="339"/>
        <v>0</v>
      </c>
      <c r="BO1277" s="82"/>
    </row>
    <row r="1278" spans="1:67" ht="39" hidden="1" customHeight="1" thickBot="1">
      <c r="A1278" s="71">
        <v>86317</v>
      </c>
      <c r="B1278" s="71" t="s">
        <v>2242</v>
      </c>
      <c r="C1278" s="221" t="str">
        <f ca="1">IF(V1278&gt;0,IF($C$12=B1278,COUNT($C$12:C1277,1),""),"")</f>
        <v/>
      </c>
      <c r="D1278" s="221" t="str">
        <f ca="1">IF(V1278&gt;0,IF($D$12=B1278,COUNT($D$12:D1277,1),""),"")</f>
        <v/>
      </c>
      <c r="E1278" s="221" t="str">
        <f ca="1">IF(V1278&gt;0,IF($E$12=B1278,COUNT($E$12:E1277,1),""),"")</f>
        <v/>
      </c>
      <c r="F1278" s="221" t="str">
        <f ca="1">IF(V1278&gt;0,IF($F$12=B1278,COUNT($F$12:F1277,1),""),"")</f>
        <v/>
      </c>
      <c r="G1278" s="90">
        <v>656000220</v>
      </c>
      <c r="H1278" s="72">
        <v>270105</v>
      </c>
      <c r="I1278" s="76" t="s">
        <v>1129</v>
      </c>
      <c r="J1278" s="91" t="s">
        <v>153</v>
      </c>
      <c r="K1278" s="324">
        <v>27500000</v>
      </c>
      <c r="L1278" s="89">
        <v>421803</v>
      </c>
      <c r="M1278" s="76" t="s">
        <v>1297</v>
      </c>
      <c r="N1278" s="76" t="s">
        <v>153</v>
      </c>
      <c r="O1278" s="324">
        <v>5106000</v>
      </c>
      <c r="P1278" s="77">
        <f ca="1">SUMIF($W$12:BO1278,$P$11,W1278:BO1278)</f>
        <v>0</v>
      </c>
      <c r="Q1278" s="77">
        <f ca="1">SUMIF($W$12:BP1278,$P$11,X1278:BP1278)</f>
        <v>0</v>
      </c>
      <c r="R1278" s="77">
        <f ca="1">SUMIF($W$12:BQ1278,$P$11,Y1278:BQ1278)</f>
        <v>0</v>
      </c>
      <c r="S1278" s="78">
        <f t="shared" ca="1" si="340"/>
        <v>0</v>
      </c>
      <c r="T1278" s="77">
        <f t="shared" ca="1" si="341"/>
        <v>0</v>
      </c>
      <c r="U1278" s="77">
        <f t="shared" ca="1" si="343"/>
        <v>0</v>
      </c>
      <c r="V1278" s="79">
        <f t="shared" ca="1" si="342"/>
        <v>0</v>
      </c>
      <c r="W1278" s="80"/>
      <c r="X1278" s="81">
        <f t="shared" si="327"/>
        <v>0</v>
      </c>
      <c r="Y1278" s="82"/>
      <c r="Z1278" s="80"/>
      <c r="AA1278" s="81">
        <f t="shared" si="328"/>
        <v>0</v>
      </c>
      <c r="AB1278" s="82"/>
      <c r="AC1278" s="80"/>
      <c r="AD1278" s="81">
        <f t="shared" si="329"/>
        <v>0</v>
      </c>
      <c r="AE1278" s="82"/>
      <c r="AF1278" s="80"/>
      <c r="AG1278" s="81">
        <f t="shared" si="330"/>
        <v>0</v>
      </c>
      <c r="AH1278" s="82"/>
      <c r="AI1278" s="80"/>
      <c r="AJ1278" s="81">
        <f t="shared" si="331"/>
        <v>0</v>
      </c>
      <c r="AK1278" s="82"/>
      <c r="AL1278" s="80"/>
      <c r="AM1278" s="81">
        <v>0</v>
      </c>
      <c r="AN1278" s="82"/>
      <c r="AO1278" s="80"/>
      <c r="AP1278" s="81">
        <v>0</v>
      </c>
      <c r="AQ1278" s="82"/>
      <c r="AR1278" s="80"/>
      <c r="AS1278" s="81">
        <f t="shared" si="332"/>
        <v>0</v>
      </c>
      <c r="AT1278" s="82"/>
      <c r="AU1278" s="80"/>
      <c r="AV1278" s="81">
        <f t="shared" si="333"/>
        <v>0</v>
      </c>
      <c r="AW1278" s="82"/>
      <c r="AX1278" s="80"/>
      <c r="AY1278" s="81">
        <f t="shared" si="334"/>
        <v>0</v>
      </c>
      <c r="AZ1278" s="82"/>
      <c r="BA1278" s="80"/>
      <c r="BB1278" s="81">
        <f t="shared" si="335"/>
        <v>0</v>
      </c>
      <c r="BC1278" s="82"/>
      <c r="BD1278" s="80"/>
      <c r="BE1278" s="81">
        <f t="shared" si="336"/>
        <v>0</v>
      </c>
      <c r="BF1278" s="82"/>
      <c r="BG1278" s="80"/>
      <c r="BH1278" s="81">
        <f t="shared" si="337"/>
        <v>0</v>
      </c>
      <c r="BI1278" s="82"/>
      <c r="BJ1278" s="80"/>
      <c r="BK1278" s="81">
        <f t="shared" si="338"/>
        <v>0</v>
      </c>
      <c r="BL1278" s="82"/>
      <c r="BM1278" s="80"/>
      <c r="BN1278" s="81">
        <f t="shared" si="339"/>
        <v>0</v>
      </c>
      <c r="BO1278" s="82"/>
    </row>
    <row r="1279" spans="1:67" ht="39" hidden="1" customHeight="1" thickBot="1">
      <c r="A1279" s="71">
        <v>86318</v>
      </c>
      <c r="B1279" s="71" t="s">
        <v>2242</v>
      </c>
      <c r="C1279" s="221" t="str">
        <f ca="1">IF(V1279&gt;0,IF($C$12=B1279,COUNT($C$12:C1278,1),""),"")</f>
        <v/>
      </c>
      <c r="D1279" s="221" t="str">
        <f ca="1">IF(V1279&gt;0,IF($D$12=B1279,COUNT($D$12:D1278,1),""),"")</f>
        <v/>
      </c>
      <c r="E1279" s="221" t="str">
        <f ca="1">IF(V1279&gt;0,IF($E$12=B1279,COUNT($E$12:E1278,1),""),"")</f>
        <v/>
      </c>
      <c r="F1279" s="221" t="str">
        <f ca="1">IF(V1279&gt;0,IF($F$12=B1279,COUNT($F$12:F1278,1),""),"")</f>
        <v/>
      </c>
      <c r="G1279" s="90">
        <v>656000230</v>
      </c>
      <c r="H1279" s="72">
        <v>270106</v>
      </c>
      <c r="I1279" s="76" t="s">
        <v>1130</v>
      </c>
      <c r="J1279" s="91" t="s">
        <v>153</v>
      </c>
      <c r="K1279" s="324">
        <v>33600000</v>
      </c>
      <c r="L1279" s="89">
        <v>421803</v>
      </c>
      <c r="M1279" s="76" t="s">
        <v>1297</v>
      </c>
      <c r="N1279" s="76" t="s">
        <v>153</v>
      </c>
      <c r="O1279" s="324">
        <v>5106000</v>
      </c>
      <c r="P1279" s="77">
        <f ca="1">SUMIF($W$12:BO1279,$P$11,W1279:BO1279)</f>
        <v>0</v>
      </c>
      <c r="Q1279" s="77">
        <f ca="1">SUMIF($W$12:BP1279,$P$11,X1279:BP1279)</f>
        <v>0</v>
      </c>
      <c r="R1279" s="77">
        <f ca="1">SUMIF($W$12:BQ1279,$P$11,Y1279:BQ1279)</f>
        <v>0</v>
      </c>
      <c r="S1279" s="78">
        <f t="shared" ca="1" si="340"/>
        <v>0</v>
      </c>
      <c r="T1279" s="77">
        <f t="shared" ca="1" si="341"/>
        <v>0</v>
      </c>
      <c r="U1279" s="77">
        <f t="shared" ca="1" si="343"/>
        <v>0</v>
      </c>
      <c r="V1279" s="79">
        <f t="shared" ca="1" si="342"/>
        <v>0</v>
      </c>
      <c r="W1279" s="80"/>
      <c r="X1279" s="81">
        <f t="shared" si="327"/>
        <v>0</v>
      </c>
      <c r="Y1279" s="82"/>
      <c r="Z1279" s="80"/>
      <c r="AA1279" s="81">
        <f t="shared" si="328"/>
        <v>0</v>
      </c>
      <c r="AB1279" s="82"/>
      <c r="AC1279" s="80"/>
      <c r="AD1279" s="81">
        <f t="shared" si="329"/>
        <v>0</v>
      </c>
      <c r="AE1279" s="82"/>
      <c r="AF1279" s="80"/>
      <c r="AG1279" s="81">
        <f t="shared" si="330"/>
        <v>0</v>
      </c>
      <c r="AH1279" s="82"/>
      <c r="AI1279" s="80"/>
      <c r="AJ1279" s="81">
        <f t="shared" si="331"/>
        <v>0</v>
      </c>
      <c r="AK1279" s="82"/>
      <c r="AL1279" s="80"/>
      <c r="AM1279" s="81">
        <v>0</v>
      </c>
      <c r="AN1279" s="82"/>
      <c r="AO1279" s="80"/>
      <c r="AP1279" s="81">
        <v>0</v>
      </c>
      <c r="AQ1279" s="82"/>
      <c r="AR1279" s="80"/>
      <c r="AS1279" s="81">
        <f t="shared" si="332"/>
        <v>0</v>
      </c>
      <c r="AT1279" s="82"/>
      <c r="AU1279" s="80"/>
      <c r="AV1279" s="81">
        <f t="shared" si="333"/>
        <v>0</v>
      </c>
      <c r="AW1279" s="82"/>
      <c r="AX1279" s="80"/>
      <c r="AY1279" s="81">
        <f t="shared" si="334"/>
        <v>0</v>
      </c>
      <c r="AZ1279" s="82"/>
      <c r="BA1279" s="80"/>
      <c r="BB1279" s="81">
        <f t="shared" si="335"/>
        <v>0</v>
      </c>
      <c r="BC1279" s="82"/>
      <c r="BD1279" s="80"/>
      <c r="BE1279" s="81">
        <f t="shared" si="336"/>
        <v>0</v>
      </c>
      <c r="BF1279" s="82"/>
      <c r="BG1279" s="80"/>
      <c r="BH1279" s="81">
        <f t="shared" si="337"/>
        <v>0</v>
      </c>
      <c r="BI1279" s="82"/>
      <c r="BJ1279" s="80"/>
      <c r="BK1279" s="81">
        <f t="shared" si="338"/>
        <v>0</v>
      </c>
      <c r="BL1279" s="82"/>
      <c r="BM1279" s="80"/>
      <c r="BN1279" s="81">
        <f t="shared" si="339"/>
        <v>0</v>
      </c>
      <c r="BO1279" s="82"/>
    </row>
    <row r="1280" spans="1:67" ht="39" hidden="1" customHeight="1" thickBot="1">
      <c r="A1280" s="71">
        <v>86319</v>
      </c>
      <c r="B1280" s="71" t="s">
        <v>2242</v>
      </c>
      <c r="C1280" s="221" t="str">
        <f ca="1">IF(V1280&gt;0,IF($C$12=B1280,COUNT($C$12:C1279,1),""),"")</f>
        <v/>
      </c>
      <c r="D1280" s="221" t="str">
        <f ca="1">IF(V1280&gt;0,IF($D$12=B1280,COUNT($D$12:D1279,1),""),"")</f>
        <v/>
      </c>
      <c r="E1280" s="221" t="str">
        <f ca="1">IF(V1280&gt;0,IF($E$12=B1280,COUNT($E$12:E1279,1),""),"")</f>
        <v/>
      </c>
      <c r="F1280" s="221" t="str">
        <f ca="1">IF(V1280&gt;0,IF($F$12=B1280,COUNT($F$12:F1279,1),""),"")</f>
        <v/>
      </c>
      <c r="G1280" s="90">
        <v>656000240</v>
      </c>
      <c r="H1280" s="72">
        <v>270107</v>
      </c>
      <c r="I1280" s="76" t="s">
        <v>1131</v>
      </c>
      <c r="J1280" s="91" t="s">
        <v>153</v>
      </c>
      <c r="K1280" s="324">
        <v>38900000</v>
      </c>
      <c r="L1280" s="89">
        <v>421803</v>
      </c>
      <c r="M1280" s="76" t="s">
        <v>1297</v>
      </c>
      <c r="N1280" s="76" t="s">
        <v>153</v>
      </c>
      <c r="O1280" s="324">
        <v>5106000</v>
      </c>
      <c r="P1280" s="77">
        <f ca="1">SUMIF($W$12:BO1280,$P$11,W1280:BO1280)</f>
        <v>0</v>
      </c>
      <c r="Q1280" s="77">
        <f ca="1">SUMIF($W$12:BP1280,$P$11,X1280:BP1280)</f>
        <v>0</v>
      </c>
      <c r="R1280" s="77">
        <f ca="1">SUMIF($W$12:BQ1280,$P$11,Y1280:BQ1280)</f>
        <v>0</v>
      </c>
      <c r="S1280" s="78">
        <f t="shared" ca="1" si="340"/>
        <v>0</v>
      </c>
      <c r="T1280" s="77">
        <f t="shared" ca="1" si="341"/>
        <v>0</v>
      </c>
      <c r="U1280" s="77">
        <f t="shared" ca="1" si="343"/>
        <v>0</v>
      </c>
      <c r="V1280" s="79">
        <f t="shared" ca="1" si="342"/>
        <v>0</v>
      </c>
      <c r="W1280" s="80"/>
      <c r="X1280" s="81">
        <f t="shared" si="327"/>
        <v>0</v>
      </c>
      <c r="Y1280" s="82"/>
      <c r="Z1280" s="80"/>
      <c r="AA1280" s="81">
        <f t="shared" si="328"/>
        <v>0</v>
      </c>
      <c r="AB1280" s="82"/>
      <c r="AC1280" s="80"/>
      <c r="AD1280" s="81">
        <f t="shared" si="329"/>
        <v>0</v>
      </c>
      <c r="AE1280" s="82"/>
      <c r="AF1280" s="80"/>
      <c r="AG1280" s="81">
        <f t="shared" si="330"/>
        <v>0</v>
      </c>
      <c r="AH1280" s="82"/>
      <c r="AI1280" s="80"/>
      <c r="AJ1280" s="81">
        <f t="shared" si="331"/>
        <v>0</v>
      </c>
      <c r="AK1280" s="82"/>
      <c r="AL1280" s="80"/>
      <c r="AM1280" s="81">
        <v>0</v>
      </c>
      <c r="AN1280" s="82"/>
      <c r="AO1280" s="80"/>
      <c r="AP1280" s="81">
        <v>0</v>
      </c>
      <c r="AQ1280" s="82"/>
      <c r="AR1280" s="80"/>
      <c r="AS1280" s="81">
        <f t="shared" si="332"/>
        <v>0</v>
      </c>
      <c r="AT1280" s="82"/>
      <c r="AU1280" s="80"/>
      <c r="AV1280" s="81">
        <f t="shared" si="333"/>
        <v>0</v>
      </c>
      <c r="AW1280" s="82"/>
      <c r="AX1280" s="80"/>
      <c r="AY1280" s="81">
        <f t="shared" si="334"/>
        <v>0</v>
      </c>
      <c r="AZ1280" s="82"/>
      <c r="BA1280" s="80"/>
      <c r="BB1280" s="81">
        <f t="shared" si="335"/>
        <v>0</v>
      </c>
      <c r="BC1280" s="82"/>
      <c r="BD1280" s="80"/>
      <c r="BE1280" s="81">
        <f t="shared" si="336"/>
        <v>0</v>
      </c>
      <c r="BF1280" s="82"/>
      <c r="BG1280" s="80"/>
      <c r="BH1280" s="81">
        <f t="shared" si="337"/>
        <v>0</v>
      </c>
      <c r="BI1280" s="82"/>
      <c r="BJ1280" s="80"/>
      <c r="BK1280" s="81">
        <f t="shared" si="338"/>
        <v>0</v>
      </c>
      <c r="BL1280" s="82"/>
      <c r="BM1280" s="80"/>
      <c r="BN1280" s="81">
        <f t="shared" si="339"/>
        <v>0</v>
      </c>
      <c r="BO1280" s="82"/>
    </row>
    <row r="1281" spans="1:67" ht="39" hidden="1" customHeight="1" thickBot="1">
      <c r="A1281" s="71">
        <v>86320</v>
      </c>
      <c r="B1281" s="71" t="s">
        <v>2242</v>
      </c>
      <c r="C1281" s="221" t="str">
        <f ca="1">IF(V1281&gt;0,IF($C$12=B1281,COUNT($C$12:C1280,1),""),"")</f>
        <v/>
      </c>
      <c r="D1281" s="221" t="str">
        <f ca="1">IF(V1281&gt;0,IF($D$12=B1281,COUNT($D$12:D1280,1),""),"")</f>
        <v/>
      </c>
      <c r="E1281" s="221" t="str">
        <f ca="1">IF(V1281&gt;0,IF($E$12=B1281,COUNT($E$12:E1280,1),""),"")</f>
        <v/>
      </c>
      <c r="F1281" s="221" t="str">
        <f ca="1">IF(V1281&gt;0,IF($F$12=B1281,COUNT($F$12:F1280,1),""),"")</f>
        <v/>
      </c>
      <c r="G1281" s="90">
        <v>656000250</v>
      </c>
      <c r="H1281" s="72">
        <v>270108</v>
      </c>
      <c r="I1281" s="76" t="s">
        <v>1132</v>
      </c>
      <c r="J1281" s="91" t="s">
        <v>153</v>
      </c>
      <c r="K1281" s="324">
        <v>51300000</v>
      </c>
      <c r="L1281" s="89">
        <v>421803</v>
      </c>
      <c r="M1281" s="76" t="s">
        <v>1297</v>
      </c>
      <c r="N1281" s="76" t="s">
        <v>153</v>
      </c>
      <c r="O1281" s="324">
        <v>5106000</v>
      </c>
      <c r="P1281" s="77">
        <f ca="1">SUMIF($W$12:BO1281,$P$11,W1281:BO1281)</f>
        <v>0</v>
      </c>
      <c r="Q1281" s="77">
        <f ca="1">SUMIF($W$12:BP1281,$P$11,X1281:BP1281)</f>
        <v>0</v>
      </c>
      <c r="R1281" s="77">
        <f ca="1">SUMIF($W$12:BQ1281,$P$11,Y1281:BQ1281)</f>
        <v>0</v>
      </c>
      <c r="S1281" s="78">
        <f t="shared" ca="1" si="340"/>
        <v>0</v>
      </c>
      <c r="T1281" s="77">
        <f t="shared" ca="1" si="341"/>
        <v>0</v>
      </c>
      <c r="U1281" s="77">
        <f t="shared" ca="1" si="343"/>
        <v>0</v>
      </c>
      <c r="V1281" s="79">
        <f t="shared" ca="1" si="342"/>
        <v>0</v>
      </c>
      <c r="W1281" s="80"/>
      <c r="X1281" s="81">
        <f t="shared" si="327"/>
        <v>0</v>
      </c>
      <c r="Y1281" s="82"/>
      <c r="Z1281" s="80"/>
      <c r="AA1281" s="81">
        <f t="shared" si="328"/>
        <v>0</v>
      </c>
      <c r="AB1281" s="82"/>
      <c r="AC1281" s="80"/>
      <c r="AD1281" s="81">
        <f t="shared" si="329"/>
        <v>0</v>
      </c>
      <c r="AE1281" s="82"/>
      <c r="AF1281" s="80"/>
      <c r="AG1281" s="81">
        <f t="shared" si="330"/>
        <v>0</v>
      </c>
      <c r="AH1281" s="82"/>
      <c r="AI1281" s="80"/>
      <c r="AJ1281" s="81">
        <f t="shared" si="331"/>
        <v>0</v>
      </c>
      <c r="AK1281" s="82"/>
      <c r="AL1281" s="80"/>
      <c r="AM1281" s="81">
        <v>0</v>
      </c>
      <c r="AN1281" s="82"/>
      <c r="AO1281" s="80"/>
      <c r="AP1281" s="81">
        <v>0</v>
      </c>
      <c r="AQ1281" s="82"/>
      <c r="AR1281" s="80"/>
      <c r="AS1281" s="81">
        <f t="shared" si="332"/>
        <v>0</v>
      </c>
      <c r="AT1281" s="82"/>
      <c r="AU1281" s="80"/>
      <c r="AV1281" s="81">
        <f t="shared" si="333"/>
        <v>0</v>
      </c>
      <c r="AW1281" s="82"/>
      <c r="AX1281" s="80"/>
      <c r="AY1281" s="81">
        <f t="shared" si="334"/>
        <v>0</v>
      </c>
      <c r="AZ1281" s="82"/>
      <c r="BA1281" s="80"/>
      <c r="BB1281" s="81">
        <f t="shared" si="335"/>
        <v>0</v>
      </c>
      <c r="BC1281" s="82"/>
      <c r="BD1281" s="80"/>
      <c r="BE1281" s="81">
        <f t="shared" si="336"/>
        <v>0</v>
      </c>
      <c r="BF1281" s="82"/>
      <c r="BG1281" s="80"/>
      <c r="BH1281" s="81">
        <f t="shared" si="337"/>
        <v>0</v>
      </c>
      <c r="BI1281" s="82"/>
      <c r="BJ1281" s="80"/>
      <c r="BK1281" s="81">
        <f t="shared" si="338"/>
        <v>0</v>
      </c>
      <c r="BL1281" s="82"/>
      <c r="BM1281" s="80"/>
      <c r="BN1281" s="81">
        <f t="shared" si="339"/>
        <v>0</v>
      </c>
      <c r="BO1281" s="82"/>
    </row>
    <row r="1282" spans="1:67" ht="39" hidden="1" customHeight="1" thickBot="1">
      <c r="A1282" s="71">
        <v>86321</v>
      </c>
      <c r="B1282" s="71" t="s">
        <v>2242</v>
      </c>
      <c r="C1282" s="221" t="str">
        <f ca="1">IF(V1282&gt;0,IF($C$12=B1282,COUNT($C$12:C1281,1),""),"")</f>
        <v/>
      </c>
      <c r="D1282" s="221" t="str">
        <f ca="1">IF(V1282&gt;0,IF($D$12=B1282,COUNT($D$12:D1281,1),""),"")</f>
        <v/>
      </c>
      <c r="E1282" s="221" t="str">
        <f ca="1">IF(V1282&gt;0,IF($E$12=B1282,COUNT($E$12:E1281,1),""),"")</f>
        <v/>
      </c>
      <c r="F1282" s="221" t="str">
        <f ca="1">IF(V1282&gt;0,IF($F$12=B1282,COUNT($F$12:F1281,1),""),"")</f>
        <v/>
      </c>
      <c r="G1282" s="90"/>
      <c r="H1282" s="72">
        <v>270109</v>
      </c>
      <c r="I1282" s="76" t="s">
        <v>1712</v>
      </c>
      <c r="J1282" s="91" t="s">
        <v>153</v>
      </c>
      <c r="K1282" s="324">
        <v>72400000</v>
      </c>
      <c r="L1282" s="89">
        <v>421803</v>
      </c>
      <c r="M1282" s="76" t="s">
        <v>1297</v>
      </c>
      <c r="N1282" s="76" t="s">
        <v>153</v>
      </c>
      <c r="O1282" s="324">
        <v>5106000</v>
      </c>
      <c r="P1282" s="77">
        <f ca="1">SUMIF($W$12:BO1282,$P$11,W1282:BO1282)</f>
        <v>0</v>
      </c>
      <c r="Q1282" s="77">
        <f ca="1">SUMIF($W$12:BP1282,$P$11,X1282:BP1282)</f>
        <v>0</v>
      </c>
      <c r="R1282" s="77">
        <f ca="1">SUMIF($W$12:BQ1282,$P$11,Y1282:BQ1282)</f>
        <v>0</v>
      </c>
      <c r="S1282" s="78">
        <f t="shared" ca="1" si="340"/>
        <v>0</v>
      </c>
      <c r="T1282" s="77">
        <f t="shared" ca="1" si="341"/>
        <v>0</v>
      </c>
      <c r="U1282" s="77">
        <f t="shared" ca="1" si="343"/>
        <v>0</v>
      </c>
      <c r="V1282" s="79">
        <f t="shared" ca="1" si="342"/>
        <v>0</v>
      </c>
      <c r="W1282" s="80"/>
      <c r="X1282" s="81">
        <f t="shared" si="327"/>
        <v>0</v>
      </c>
      <c r="Y1282" s="82"/>
      <c r="Z1282" s="80"/>
      <c r="AA1282" s="81">
        <f t="shared" si="328"/>
        <v>0</v>
      </c>
      <c r="AB1282" s="82"/>
      <c r="AC1282" s="80"/>
      <c r="AD1282" s="81">
        <f t="shared" si="329"/>
        <v>0</v>
      </c>
      <c r="AE1282" s="82"/>
      <c r="AF1282" s="80"/>
      <c r="AG1282" s="81">
        <f t="shared" si="330"/>
        <v>0</v>
      </c>
      <c r="AH1282" s="82"/>
      <c r="AI1282" s="80"/>
      <c r="AJ1282" s="81">
        <f t="shared" si="331"/>
        <v>0</v>
      </c>
      <c r="AK1282" s="82"/>
      <c r="AL1282" s="80"/>
      <c r="AM1282" s="81">
        <v>0</v>
      </c>
      <c r="AN1282" s="82"/>
      <c r="AO1282" s="80"/>
      <c r="AP1282" s="81">
        <v>0</v>
      </c>
      <c r="AQ1282" s="82"/>
      <c r="AR1282" s="80"/>
      <c r="AS1282" s="81">
        <f t="shared" si="332"/>
        <v>0</v>
      </c>
      <c r="AT1282" s="82"/>
      <c r="AU1282" s="80"/>
      <c r="AV1282" s="81">
        <f t="shared" si="333"/>
        <v>0</v>
      </c>
      <c r="AW1282" s="82"/>
      <c r="AX1282" s="80"/>
      <c r="AY1282" s="81">
        <f t="shared" si="334"/>
        <v>0</v>
      </c>
      <c r="AZ1282" s="82"/>
      <c r="BA1282" s="80"/>
      <c r="BB1282" s="81">
        <f t="shared" si="335"/>
        <v>0</v>
      </c>
      <c r="BC1282" s="82"/>
      <c r="BD1282" s="80"/>
      <c r="BE1282" s="81">
        <f t="shared" si="336"/>
        <v>0</v>
      </c>
      <c r="BF1282" s="82"/>
      <c r="BG1282" s="80"/>
      <c r="BH1282" s="81">
        <f t="shared" si="337"/>
        <v>0</v>
      </c>
      <c r="BI1282" s="82"/>
      <c r="BJ1282" s="80"/>
      <c r="BK1282" s="81">
        <f t="shared" si="338"/>
        <v>0</v>
      </c>
      <c r="BL1282" s="82"/>
      <c r="BM1282" s="80"/>
      <c r="BN1282" s="81">
        <f t="shared" si="339"/>
        <v>0</v>
      </c>
      <c r="BO1282" s="82"/>
    </row>
    <row r="1283" spans="1:67" ht="39" hidden="1" customHeight="1" thickBot="1">
      <c r="A1283" s="71">
        <v>86322</v>
      </c>
      <c r="B1283" s="71" t="s">
        <v>2242</v>
      </c>
      <c r="C1283" s="221" t="str">
        <f ca="1">IF(V1283&gt;0,IF($C$12=B1283,COUNT($C$12:C1282,1),""),"")</f>
        <v/>
      </c>
      <c r="D1283" s="221" t="str">
        <f ca="1">IF(V1283&gt;0,IF($D$12=B1283,COUNT($D$12:D1282,1),""),"")</f>
        <v/>
      </c>
      <c r="E1283" s="221" t="str">
        <f ca="1">IF(V1283&gt;0,IF($E$12=B1283,COUNT($E$12:E1282,1),""),"")</f>
        <v/>
      </c>
      <c r="F1283" s="221" t="str">
        <f ca="1">IF(V1283&gt;0,IF($F$12=B1283,COUNT($F$12:F1282,1),""),"")</f>
        <v/>
      </c>
      <c r="G1283" s="90"/>
      <c r="H1283" s="72">
        <v>270110</v>
      </c>
      <c r="I1283" s="76" t="s">
        <v>1713</v>
      </c>
      <c r="J1283" s="91" t="s">
        <v>153</v>
      </c>
      <c r="K1283" s="324">
        <v>78400000</v>
      </c>
      <c r="L1283" s="89">
        <v>421803</v>
      </c>
      <c r="M1283" s="76" t="s">
        <v>1297</v>
      </c>
      <c r="N1283" s="76" t="s">
        <v>153</v>
      </c>
      <c r="O1283" s="324">
        <v>5106000</v>
      </c>
      <c r="P1283" s="77">
        <f ca="1">SUMIF($W$12:BO1283,$P$11,W1283:BO1283)</f>
        <v>0</v>
      </c>
      <c r="Q1283" s="77">
        <f ca="1">SUMIF($W$12:BP1283,$P$11,X1283:BP1283)</f>
        <v>0</v>
      </c>
      <c r="R1283" s="77">
        <f ca="1">SUMIF($W$12:BQ1283,$P$11,Y1283:BQ1283)</f>
        <v>0</v>
      </c>
      <c r="S1283" s="78">
        <f t="shared" ca="1" si="340"/>
        <v>0</v>
      </c>
      <c r="T1283" s="77">
        <f t="shared" ca="1" si="341"/>
        <v>0</v>
      </c>
      <c r="U1283" s="77">
        <f t="shared" ca="1" si="343"/>
        <v>0</v>
      </c>
      <c r="V1283" s="79">
        <f t="shared" ca="1" si="342"/>
        <v>0</v>
      </c>
      <c r="W1283" s="80"/>
      <c r="X1283" s="81">
        <f t="shared" si="327"/>
        <v>0</v>
      </c>
      <c r="Y1283" s="82"/>
      <c r="Z1283" s="80"/>
      <c r="AA1283" s="81">
        <f t="shared" si="328"/>
        <v>0</v>
      </c>
      <c r="AB1283" s="82"/>
      <c r="AC1283" s="80"/>
      <c r="AD1283" s="81">
        <f t="shared" si="329"/>
        <v>0</v>
      </c>
      <c r="AE1283" s="82"/>
      <c r="AF1283" s="80"/>
      <c r="AG1283" s="81">
        <f t="shared" si="330"/>
        <v>0</v>
      </c>
      <c r="AH1283" s="82"/>
      <c r="AI1283" s="80"/>
      <c r="AJ1283" s="81">
        <f t="shared" si="331"/>
        <v>0</v>
      </c>
      <c r="AK1283" s="82"/>
      <c r="AL1283" s="80"/>
      <c r="AM1283" s="81">
        <v>0</v>
      </c>
      <c r="AN1283" s="82"/>
      <c r="AO1283" s="80"/>
      <c r="AP1283" s="81">
        <v>0</v>
      </c>
      <c r="AQ1283" s="82"/>
      <c r="AR1283" s="80"/>
      <c r="AS1283" s="81">
        <f t="shared" si="332"/>
        <v>0</v>
      </c>
      <c r="AT1283" s="82"/>
      <c r="AU1283" s="80"/>
      <c r="AV1283" s="81">
        <f t="shared" si="333"/>
        <v>0</v>
      </c>
      <c r="AW1283" s="82"/>
      <c r="AX1283" s="80"/>
      <c r="AY1283" s="81">
        <f t="shared" si="334"/>
        <v>0</v>
      </c>
      <c r="AZ1283" s="82"/>
      <c r="BA1283" s="80"/>
      <c r="BB1283" s="81">
        <f t="shared" si="335"/>
        <v>0</v>
      </c>
      <c r="BC1283" s="82"/>
      <c r="BD1283" s="80"/>
      <c r="BE1283" s="81">
        <f t="shared" si="336"/>
        <v>0</v>
      </c>
      <c r="BF1283" s="82"/>
      <c r="BG1283" s="80"/>
      <c r="BH1283" s="81">
        <f t="shared" si="337"/>
        <v>0</v>
      </c>
      <c r="BI1283" s="82"/>
      <c r="BJ1283" s="80"/>
      <c r="BK1283" s="81">
        <f t="shared" si="338"/>
        <v>0</v>
      </c>
      <c r="BL1283" s="82"/>
      <c r="BM1283" s="80"/>
      <c r="BN1283" s="81">
        <f t="shared" si="339"/>
        <v>0</v>
      </c>
      <c r="BO1283" s="82"/>
    </row>
    <row r="1284" spans="1:67" ht="39" hidden="1" customHeight="1" thickBot="1">
      <c r="A1284" s="71">
        <v>86323</v>
      </c>
      <c r="B1284" s="71" t="s">
        <v>2242</v>
      </c>
      <c r="C1284" s="221" t="str">
        <f ca="1">IF(V1284&gt;0,IF($C$12=B1284,COUNT($C$12:C1283,1),""),"")</f>
        <v/>
      </c>
      <c r="D1284" s="221" t="str">
        <f ca="1">IF(V1284&gt;0,IF($D$12=B1284,COUNT($D$12:D1283,1),""),"")</f>
        <v/>
      </c>
      <c r="E1284" s="221" t="str">
        <f ca="1">IF(V1284&gt;0,IF($E$12=B1284,COUNT($E$12:E1283,1),""),"")</f>
        <v/>
      </c>
      <c r="F1284" s="221" t="str">
        <f ca="1">IF(V1284&gt;0,IF($F$12=B1284,COUNT($F$12:F1283,1),""),"")</f>
        <v/>
      </c>
      <c r="G1284" s="90"/>
      <c r="H1284" s="72">
        <v>270301</v>
      </c>
      <c r="I1284" s="76" t="s">
        <v>1714</v>
      </c>
      <c r="J1284" s="91" t="s">
        <v>153</v>
      </c>
      <c r="K1284" s="324">
        <v>29000000</v>
      </c>
      <c r="L1284" s="89">
        <v>421803</v>
      </c>
      <c r="M1284" s="76" t="s">
        <v>1297</v>
      </c>
      <c r="N1284" s="76" t="s">
        <v>153</v>
      </c>
      <c r="O1284" s="324">
        <v>5106000</v>
      </c>
      <c r="P1284" s="77">
        <f ca="1">SUMIF($W$12:BO1284,$P$11,W1284:BO1284)</f>
        <v>0</v>
      </c>
      <c r="Q1284" s="77">
        <f ca="1">SUMIF($W$12:BP1284,$P$11,X1284:BP1284)</f>
        <v>0</v>
      </c>
      <c r="R1284" s="77">
        <f ca="1">SUMIF($W$12:BQ1284,$P$11,Y1284:BQ1284)</f>
        <v>0</v>
      </c>
      <c r="S1284" s="78">
        <f t="shared" ca="1" si="340"/>
        <v>0</v>
      </c>
      <c r="T1284" s="77">
        <f t="shared" ca="1" si="341"/>
        <v>0</v>
      </c>
      <c r="U1284" s="77">
        <f t="shared" ca="1" si="343"/>
        <v>0</v>
      </c>
      <c r="V1284" s="79">
        <f t="shared" ca="1" si="342"/>
        <v>0</v>
      </c>
      <c r="W1284" s="80"/>
      <c r="X1284" s="81">
        <f t="shared" si="327"/>
        <v>0</v>
      </c>
      <c r="Y1284" s="82"/>
      <c r="Z1284" s="80"/>
      <c r="AA1284" s="81">
        <f t="shared" si="328"/>
        <v>0</v>
      </c>
      <c r="AB1284" s="82"/>
      <c r="AC1284" s="80"/>
      <c r="AD1284" s="81">
        <f t="shared" si="329"/>
        <v>0</v>
      </c>
      <c r="AE1284" s="82"/>
      <c r="AF1284" s="80"/>
      <c r="AG1284" s="81">
        <f t="shared" si="330"/>
        <v>0</v>
      </c>
      <c r="AH1284" s="82"/>
      <c r="AI1284" s="80"/>
      <c r="AJ1284" s="81">
        <f t="shared" si="331"/>
        <v>0</v>
      </c>
      <c r="AK1284" s="82"/>
      <c r="AL1284" s="80"/>
      <c r="AM1284" s="81">
        <v>0</v>
      </c>
      <c r="AN1284" s="82"/>
      <c r="AO1284" s="80"/>
      <c r="AP1284" s="81">
        <v>0</v>
      </c>
      <c r="AQ1284" s="82"/>
      <c r="AR1284" s="80"/>
      <c r="AS1284" s="81">
        <f t="shared" si="332"/>
        <v>0</v>
      </c>
      <c r="AT1284" s="82"/>
      <c r="AU1284" s="80"/>
      <c r="AV1284" s="81">
        <f t="shared" si="333"/>
        <v>0</v>
      </c>
      <c r="AW1284" s="82"/>
      <c r="AX1284" s="80"/>
      <c r="AY1284" s="81">
        <f t="shared" si="334"/>
        <v>0</v>
      </c>
      <c r="AZ1284" s="82"/>
      <c r="BA1284" s="80"/>
      <c r="BB1284" s="81">
        <f t="shared" si="335"/>
        <v>0</v>
      </c>
      <c r="BC1284" s="82"/>
      <c r="BD1284" s="80"/>
      <c r="BE1284" s="81">
        <f t="shared" si="336"/>
        <v>0</v>
      </c>
      <c r="BF1284" s="82"/>
      <c r="BG1284" s="80"/>
      <c r="BH1284" s="81">
        <f t="shared" si="337"/>
        <v>0</v>
      </c>
      <c r="BI1284" s="82"/>
      <c r="BJ1284" s="80"/>
      <c r="BK1284" s="81">
        <f t="shared" si="338"/>
        <v>0</v>
      </c>
      <c r="BL1284" s="82"/>
      <c r="BM1284" s="80"/>
      <c r="BN1284" s="81">
        <f t="shared" si="339"/>
        <v>0</v>
      </c>
      <c r="BO1284" s="82"/>
    </row>
    <row r="1285" spans="1:67" ht="39" hidden="1" customHeight="1" thickBot="1">
      <c r="A1285" s="71">
        <v>86324</v>
      </c>
      <c r="B1285" s="71" t="s">
        <v>2242</v>
      </c>
      <c r="C1285" s="221" t="str">
        <f ca="1">IF(V1285&gt;0,IF($C$12=B1285,COUNT($C$12:C1284,1),""),"")</f>
        <v/>
      </c>
      <c r="D1285" s="221" t="str">
        <f ca="1">IF(V1285&gt;0,IF($D$12=B1285,COUNT($D$12:D1284,1),""),"")</f>
        <v/>
      </c>
      <c r="E1285" s="221" t="str">
        <f ca="1">IF(V1285&gt;0,IF($E$12=B1285,COUNT($E$12:E1284,1),""),"")</f>
        <v/>
      </c>
      <c r="F1285" s="221" t="str">
        <f ca="1">IF(V1285&gt;0,IF($F$12=B1285,COUNT($F$12:F1284,1),""),"")</f>
        <v/>
      </c>
      <c r="G1285" s="90"/>
      <c r="H1285" s="72">
        <v>270302</v>
      </c>
      <c r="I1285" s="76" t="s">
        <v>1715</v>
      </c>
      <c r="J1285" s="91" t="s">
        <v>153</v>
      </c>
      <c r="K1285" s="324">
        <v>35000000</v>
      </c>
      <c r="L1285" s="89">
        <v>421803</v>
      </c>
      <c r="M1285" s="76" t="s">
        <v>1297</v>
      </c>
      <c r="N1285" s="76" t="s">
        <v>153</v>
      </c>
      <c r="O1285" s="324">
        <v>5106000</v>
      </c>
      <c r="P1285" s="77">
        <f ca="1">SUMIF($W$12:BO1285,$P$11,W1285:BO1285)</f>
        <v>0</v>
      </c>
      <c r="Q1285" s="77">
        <f ca="1">SUMIF($W$12:BP1285,$P$11,X1285:BP1285)</f>
        <v>0</v>
      </c>
      <c r="R1285" s="77">
        <f ca="1">SUMIF($W$12:BQ1285,$P$11,Y1285:BQ1285)</f>
        <v>0</v>
      </c>
      <c r="S1285" s="78">
        <f t="shared" ca="1" si="340"/>
        <v>0</v>
      </c>
      <c r="T1285" s="77">
        <f t="shared" ca="1" si="341"/>
        <v>0</v>
      </c>
      <c r="U1285" s="77">
        <f t="shared" ca="1" si="343"/>
        <v>0</v>
      </c>
      <c r="V1285" s="79">
        <f t="shared" ca="1" si="342"/>
        <v>0</v>
      </c>
      <c r="W1285" s="80"/>
      <c r="X1285" s="81">
        <f t="shared" si="327"/>
        <v>0</v>
      </c>
      <c r="Y1285" s="82"/>
      <c r="Z1285" s="80"/>
      <c r="AA1285" s="81">
        <f t="shared" si="328"/>
        <v>0</v>
      </c>
      <c r="AB1285" s="82"/>
      <c r="AC1285" s="80"/>
      <c r="AD1285" s="81">
        <f t="shared" si="329"/>
        <v>0</v>
      </c>
      <c r="AE1285" s="82"/>
      <c r="AF1285" s="80"/>
      <c r="AG1285" s="81">
        <f t="shared" si="330"/>
        <v>0</v>
      </c>
      <c r="AH1285" s="82"/>
      <c r="AI1285" s="80"/>
      <c r="AJ1285" s="81">
        <f t="shared" si="331"/>
        <v>0</v>
      </c>
      <c r="AK1285" s="82"/>
      <c r="AL1285" s="80"/>
      <c r="AM1285" s="81">
        <v>0</v>
      </c>
      <c r="AN1285" s="82"/>
      <c r="AO1285" s="80"/>
      <c r="AP1285" s="81">
        <v>0</v>
      </c>
      <c r="AQ1285" s="82"/>
      <c r="AR1285" s="80"/>
      <c r="AS1285" s="81">
        <f t="shared" si="332"/>
        <v>0</v>
      </c>
      <c r="AT1285" s="82"/>
      <c r="AU1285" s="80"/>
      <c r="AV1285" s="81">
        <f t="shared" si="333"/>
        <v>0</v>
      </c>
      <c r="AW1285" s="82"/>
      <c r="AX1285" s="80"/>
      <c r="AY1285" s="81">
        <f t="shared" si="334"/>
        <v>0</v>
      </c>
      <c r="AZ1285" s="82"/>
      <c r="BA1285" s="80"/>
      <c r="BB1285" s="81">
        <f t="shared" si="335"/>
        <v>0</v>
      </c>
      <c r="BC1285" s="82"/>
      <c r="BD1285" s="80"/>
      <c r="BE1285" s="81">
        <f t="shared" si="336"/>
        <v>0</v>
      </c>
      <c r="BF1285" s="82"/>
      <c r="BG1285" s="80"/>
      <c r="BH1285" s="81">
        <f t="shared" si="337"/>
        <v>0</v>
      </c>
      <c r="BI1285" s="82"/>
      <c r="BJ1285" s="80"/>
      <c r="BK1285" s="81">
        <f t="shared" si="338"/>
        <v>0</v>
      </c>
      <c r="BL1285" s="82"/>
      <c r="BM1285" s="80"/>
      <c r="BN1285" s="81">
        <f t="shared" si="339"/>
        <v>0</v>
      </c>
      <c r="BO1285" s="82"/>
    </row>
    <row r="1286" spans="1:67" ht="39" hidden="1" customHeight="1" thickBot="1">
      <c r="A1286" s="71">
        <v>86325</v>
      </c>
      <c r="B1286" s="71" t="s">
        <v>2242</v>
      </c>
      <c r="C1286" s="221" t="str">
        <f ca="1">IF(V1286&gt;0,IF($C$12=B1286,COUNT($C$12:C1285,1),""),"")</f>
        <v/>
      </c>
      <c r="D1286" s="221" t="str">
        <f ca="1">IF(V1286&gt;0,IF($D$12=B1286,COUNT($D$12:D1285,1),""),"")</f>
        <v/>
      </c>
      <c r="E1286" s="221" t="str">
        <f ca="1">IF(V1286&gt;0,IF($E$12=B1286,COUNT($E$12:E1285,1),""),"")</f>
        <v/>
      </c>
      <c r="F1286" s="221" t="str">
        <f ca="1">IF(V1286&gt;0,IF($F$12=B1286,COUNT($F$12:F1285,1),""),"")</f>
        <v/>
      </c>
      <c r="G1286" s="90"/>
      <c r="H1286" s="72">
        <v>270303</v>
      </c>
      <c r="I1286" s="76" t="s">
        <v>1716</v>
      </c>
      <c r="J1286" s="91" t="s">
        <v>153</v>
      </c>
      <c r="K1286" s="324">
        <v>42900000</v>
      </c>
      <c r="L1286" s="89">
        <v>421803</v>
      </c>
      <c r="M1286" s="76" t="s">
        <v>1297</v>
      </c>
      <c r="N1286" s="76" t="s">
        <v>153</v>
      </c>
      <c r="O1286" s="324">
        <v>5106000</v>
      </c>
      <c r="P1286" s="77">
        <f ca="1">SUMIF($W$12:BO1286,$P$11,W1286:BO1286)</f>
        <v>0</v>
      </c>
      <c r="Q1286" s="77">
        <f ca="1">SUMIF($W$12:BP1286,$P$11,X1286:BP1286)</f>
        <v>0</v>
      </c>
      <c r="R1286" s="77">
        <f ca="1">SUMIF($W$12:BQ1286,$P$11,Y1286:BQ1286)</f>
        <v>0</v>
      </c>
      <c r="S1286" s="78">
        <f t="shared" ca="1" si="340"/>
        <v>0</v>
      </c>
      <c r="T1286" s="77">
        <f t="shared" ca="1" si="341"/>
        <v>0</v>
      </c>
      <c r="U1286" s="77">
        <f t="shared" ca="1" si="343"/>
        <v>0</v>
      </c>
      <c r="V1286" s="79">
        <f t="shared" ca="1" si="342"/>
        <v>0</v>
      </c>
      <c r="W1286" s="80"/>
      <c r="X1286" s="81">
        <f t="shared" si="327"/>
        <v>0</v>
      </c>
      <c r="Y1286" s="82"/>
      <c r="Z1286" s="80"/>
      <c r="AA1286" s="81">
        <f t="shared" si="328"/>
        <v>0</v>
      </c>
      <c r="AB1286" s="82"/>
      <c r="AC1286" s="80"/>
      <c r="AD1286" s="81">
        <f t="shared" si="329"/>
        <v>0</v>
      </c>
      <c r="AE1286" s="82"/>
      <c r="AF1286" s="80"/>
      <c r="AG1286" s="81">
        <f t="shared" si="330"/>
        <v>0</v>
      </c>
      <c r="AH1286" s="82"/>
      <c r="AI1286" s="80"/>
      <c r="AJ1286" s="81">
        <f t="shared" si="331"/>
        <v>0</v>
      </c>
      <c r="AK1286" s="82"/>
      <c r="AL1286" s="80"/>
      <c r="AM1286" s="81">
        <v>0</v>
      </c>
      <c r="AN1286" s="82"/>
      <c r="AO1286" s="80"/>
      <c r="AP1286" s="81">
        <v>0</v>
      </c>
      <c r="AQ1286" s="82"/>
      <c r="AR1286" s="80"/>
      <c r="AS1286" s="81">
        <f t="shared" si="332"/>
        <v>0</v>
      </c>
      <c r="AT1286" s="82"/>
      <c r="AU1286" s="80"/>
      <c r="AV1286" s="81">
        <f t="shared" si="333"/>
        <v>0</v>
      </c>
      <c r="AW1286" s="82"/>
      <c r="AX1286" s="80"/>
      <c r="AY1286" s="81">
        <f t="shared" si="334"/>
        <v>0</v>
      </c>
      <c r="AZ1286" s="82"/>
      <c r="BA1286" s="80"/>
      <c r="BB1286" s="81">
        <f t="shared" si="335"/>
        <v>0</v>
      </c>
      <c r="BC1286" s="82"/>
      <c r="BD1286" s="80"/>
      <c r="BE1286" s="81">
        <f t="shared" si="336"/>
        <v>0</v>
      </c>
      <c r="BF1286" s="82"/>
      <c r="BG1286" s="80"/>
      <c r="BH1286" s="81">
        <f t="shared" si="337"/>
        <v>0</v>
      </c>
      <c r="BI1286" s="82"/>
      <c r="BJ1286" s="80"/>
      <c r="BK1286" s="81">
        <f t="shared" si="338"/>
        <v>0</v>
      </c>
      <c r="BL1286" s="82"/>
      <c r="BM1286" s="80"/>
      <c r="BN1286" s="81">
        <f t="shared" si="339"/>
        <v>0</v>
      </c>
      <c r="BO1286" s="82"/>
    </row>
    <row r="1287" spans="1:67" ht="39" hidden="1" customHeight="1" thickBot="1">
      <c r="A1287" s="71">
        <v>86326</v>
      </c>
      <c r="B1287" s="71" t="s">
        <v>2242</v>
      </c>
      <c r="C1287" s="221" t="str">
        <f ca="1">IF(V1287&gt;0,IF($C$12=B1287,COUNT($C$12:C1286,1),""),"")</f>
        <v/>
      </c>
      <c r="D1287" s="221" t="str">
        <f ca="1">IF(V1287&gt;0,IF($D$12=B1287,COUNT($D$12:D1286,1),""),"")</f>
        <v/>
      </c>
      <c r="E1287" s="221" t="str">
        <f ca="1">IF(V1287&gt;0,IF($E$12=B1287,COUNT($E$12:E1286,1),""),"")</f>
        <v/>
      </c>
      <c r="F1287" s="221" t="str">
        <f ca="1">IF(V1287&gt;0,IF($F$12=B1287,COUNT($F$12:F1286,1),""),"")</f>
        <v/>
      </c>
      <c r="G1287" s="90"/>
      <c r="H1287" s="72">
        <v>270304</v>
      </c>
      <c r="I1287" s="76" t="s">
        <v>1717</v>
      </c>
      <c r="J1287" s="91" t="s">
        <v>153</v>
      </c>
      <c r="K1287" s="324">
        <v>50500000</v>
      </c>
      <c r="L1287" s="89">
        <v>421803</v>
      </c>
      <c r="M1287" s="76" t="s">
        <v>1297</v>
      </c>
      <c r="N1287" s="76" t="s">
        <v>153</v>
      </c>
      <c r="O1287" s="324">
        <v>5106000</v>
      </c>
      <c r="P1287" s="77">
        <f ca="1">SUMIF($W$12:BO1287,$P$11,W1287:BO1287)</f>
        <v>0</v>
      </c>
      <c r="Q1287" s="77">
        <f ca="1">SUMIF($W$12:BP1287,$P$11,X1287:BP1287)</f>
        <v>0</v>
      </c>
      <c r="R1287" s="77">
        <f ca="1">SUMIF($W$12:BQ1287,$P$11,Y1287:BQ1287)</f>
        <v>0</v>
      </c>
      <c r="S1287" s="78">
        <f t="shared" ca="1" si="340"/>
        <v>0</v>
      </c>
      <c r="T1287" s="77">
        <f t="shared" ca="1" si="341"/>
        <v>0</v>
      </c>
      <c r="U1287" s="77">
        <f t="shared" ca="1" si="343"/>
        <v>0</v>
      </c>
      <c r="V1287" s="79">
        <f t="shared" ca="1" si="342"/>
        <v>0</v>
      </c>
      <c r="W1287" s="80"/>
      <c r="X1287" s="81">
        <f t="shared" si="327"/>
        <v>0</v>
      </c>
      <c r="Y1287" s="82"/>
      <c r="Z1287" s="80"/>
      <c r="AA1287" s="81">
        <f t="shared" si="328"/>
        <v>0</v>
      </c>
      <c r="AB1287" s="82"/>
      <c r="AC1287" s="80"/>
      <c r="AD1287" s="81">
        <f t="shared" si="329"/>
        <v>0</v>
      </c>
      <c r="AE1287" s="82"/>
      <c r="AF1287" s="80"/>
      <c r="AG1287" s="81">
        <f t="shared" si="330"/>
        <v>0</v>
      </c>
      <c r="AH1287" s="82"/>
      <c r="AI1287" s="80"/>
      <c r="AJ1287" s="81">
        <f t="shared" si="331"/>
        <v>0</v>
      </c>
      <c r="AK1287" s="82"/>
      <c r="AL1287" s="80"/>
      <c r="AM1287" s="81">
        <v>0</v>
      </c>
      <c r="AN1287" s="82"/>
      <c r="AO1287" s="80"/>
      <c r="AP1287" s="81">
        <v>0</v>
      </c>
      <c r="AQ1287" s="82"/>
      <c r="AR1287" s="80"/>
      <c r="AS1287" s="81">
        <f t="shared" si="332"/>
        <v>0</v>
      </c>
      <c r="AT1287" s="82"/>
      <c r="AU1287" s="80"/>
      <c r="AV1287" s="81">
        <f t="shared" si="333"/>
        <v>0</v>
      </c>
      <c r="AW1287" s="82"/>
      <c r="AX1287" s="80"/>
      <c r="AY1287" s="81">
        <f t="shared" si="334"/>
        <v>0</v>
      </c>
      <c r="AZ1287" s="82"/>
      <c r="BA1287" s="80"/>
      <c r="BB1287" s="81">
        <f t="shared" si="335"/>
        <v>0</v>
      </c>
      <c r="BC1287" s="82"/>
      <c r="BD1287" s="80"/>
      <c r="BE1287" s="81">
        <f t="shared" si="336"/>
        <v>0</v>
      </c>
      <c r="BF1287" s="82"/>
      <c r="BG1287" s="80"/>
      <c r="BH1287" s="81">
        <f t="shared" si="337"/>
        <v>0</v>
      </c>
      <c r="BI1287" s="82"/>
      <c r="BJ1287" s="80"/>
      <c r="BK1287" s="81">
        <f t="shared" si="338"/>
        <v>0</v>
      </c>
      <c r="BL1287" s="82"/>
      <c r="BM1287" s="80"/>
      <c r="BN1287" s="81">
        <f t="shared" si="339"/>
        <v>0</v>
      </c>
      <c r="BO1287" s="82"/>
    </row>
    <row r="1288" spans="1:67" ht="39" hidden="1" customHeight="1" thickBot="1">
      <c r="A1288" s="71">
        <v>86327</v>
      </c>
      <c r="B1288" s="71" t="s">
        <v>2242</v>
      </c>
      <c r="C1288" s="221" t="str">
        <f ca="1">IF(V1288&gt;0,IF($C$12=B1288,COUNT($C$12:C1287,1),""),"")</f>
        <v/>
      </c>
      <c r="D1288" s="221" t="str">
        <f ca="1">IF(V1288&gt;0,IF($D$12=B1288,COUNT($D$12:D1287,1),""),"")</f>
        <v/>
      </c>
      <c r="E1288" s="221" t="str">
        <f ca="1">IF(V1288&gt;0,IF($E$12=B1288,COUNT($E$12:E1287,1),""),"")</f>
        <v/>
      </c>
      <c r="F1288" s="221" t="str">
        <f ca="1">IF(V1288&gt;0,IF($F$12=B1288,COUNT($F$12:F1287,1),""),"")</f>
        <v/>
      </c>
      <c r="G1288" s="90"/>
      <c r="H1288" s="72">
        <v>270305</v>
      </c>
      <c r="I1288" s="76" t="s">
        <v>1718</v>
      </c>
      <c r="J1288" s="91" t="s">
        <v>153</v>
      </c>
      <c r="K1288" s="324">
        <v>65400000</v>
      </c>
      <c r="L1288" s="89">
        <v>421803</v>
      </c>
      <c r="M1288" s="76" t="s">
        <v>1297</v>
      </c>
      <c r="N1288" s="76" t="s">
        <v>153</v>
      </c>
      <c r="O1288" s="324">
        <v>5106000</v>
      </c>
      <c r="P1288" s="77">
        <f ca="1">SUMIF($W$12:BO1288,$P$11,W1288:BO1288)</f>
        <v>0</v>
      </c>
      <c r="Q1288" s="77">
        <f ca="1">SUMIF($W$12:BP1288,$P$11,X1288:BP1288)</f>
        <v>0</v>
      </c>
      <c r="R1288" s="77">
        <f ca="1">SUMIF($W$12:BQ1288,$P$11,Y1288:BQ1288)</f>
        <v>0</v>
      </c>
      <c r="S1288" s="78">
        <f t="shared" ca="1" si="340"/>
        <v>0</v>
      </c>
      <c r="T1288" s="77">
        <f t="shared" ca="1" si="341"/>
        <v>0</v>
      </c>
      <c r="U1288" s="77">
        <f t="shared" ca="1" si="343"/>
        <v>0</v>
      </c>
      <c r="V1288" s="79">
        <f t="shared" ca="1" si="342"/>
        <v>0</v>
      </c>
      <c r="W1288" s="80"/>
      <c r="X1288" s="81">
        <f t="shared" si="327"/>
        <v>0</v>
      </c>
      <c r="Y1288" s="82"/>
      <c r="Z1288" s="80"/>
      <c r="AA1288" s="81">
        <f t="shared" si="328"/>
        <v>0</v>
      </c>
      <c r="AB1288" s="82"/>
      <c r="AC1288" s="80"/>
      <c r="AD1288" s="81">
        <f t="shared" si="329"/>
        <v>0</v>
      </c>
      <c r="AE1288" s="82"/>
      <c r="AF1288" s="80"/>
      <c r="AG1288" s="81">
        <f t="shared" si="330"/>
        <v>0</v>
      </c>
      <c r="AH1288" s="82"/>
      <c r="AI1288" s="80"/>
      <c r="AJ1288" s="81">
        <f t="shared" si="331"/>
        <v>0</v>
      </c>
      <c r="AK1288" s="82"/>
      <c r="AL1288" s="80"/>
      <c r="AM1288" s="81">
        <v>0</v>
      </c>
      <c r="AN1288" s="82"/>
      <c r="AO1288" s="80"/>
      <c r="AP1288" s="81">
        <v>0</v>
      </c>
      <c r="AQ1288" s="82"/>
      <c r="AR1288" s="80"/>
      <c r="AS1288" s="81">
        <f t="shared" si="332"/>
        <v>0</v>
      </c>
      <c r="AT1288" s="82"/>
      <c r="AU1288" s="80"/>
      <c r="AV1288" s="81">
        <f t="shared" si="333"/>
        <v>0</v>
      </c>
      <c r="AW1288" s="82"/>
      <c r="AX1288" s="80"/>
      <c r="AY1288" s="81">
        <f t="shared" si="334"/>
        <v>0</v>
      </c>
      <c r="AZ1288" s="82"/>
      <c r="BA1288" s="80"/>
      <c r="BB1288" s="81">
        <f t="shared" si="335"/>
        <v>0</v>
      </c>
      <c r="BC1288" s="82"/>
      <c r="BD1288" s="80"/>
      <c r="BE1288" s="81">
        <f t="shared" si="336"/>
        <v>0</v>
      </c>
      <c r="BF1288" s="82"/>
      <c r="BG1288" s="80"/>
      <c r="BH1288" s="81">
        <f t="shared" si="337"/>
        <v>0</v>
      </c>
      <c r="BI1288" s="82"/>
      <c r="BJ1288" s="80"/>
      <c r="BK1288" s="81">
        <f t="shared" si="338"/>
        <v>0</v>
      </c>
      <c r="BL1288" s="82"/>
      <c r="BM1288" s="80"/>
      <c r="BN1288" s="81">
        <f t="shared" si="339"/>
        <v>0</v>
      </c>
      <c r="BO1288" s="82"/>
    </row>
    <row r="1289" spans="1:67" ht="39" hidden="1" customHeight="1" thickBot="1">
      <c r="A1289" s="71">
        <v>86328</v>
      </c>
      <c r="B1289" s="71" t="s">
        <v>2242</v>
      </c>
      <c r="C1289" s="221" t="str">
        <f ca="1">IF(V1289&gt;0,IF($C$12=B1289,COUNT($C$12:C1288,1),""),"")</f>
        <v/>
      </c>
      <c r="D1289" s="221" t="str">
        <f ca="1">IF(V1289&gt;0,IF($D$12=B1289,COUNT($D$12:D1288,1),""),"")</f>
        <v/>
      </c>
      <c r="E1289" s="221" t="str">
        <f ca="1">IF(V1289&gt;0,IF($E$12=B1289,COUNT($E$12:E1288,1),""),"")</f>
        <v/>
      </c>
      <c r="F1289" s="221" t="str">
        <f ca="1">IF(V1289&gt;0,IF($F$12=B1289,COUNT($F$12:F1288,1),""),"")</f>
        <v/>
      </c>
      <c r="G1289" s="90"/>
      <c r="H1289" s="72">
        <v>270306</v>
      </c>
      <c r="I1289" s="76" t="s">
        <v>1719</v>
      </c>
      <c r="J1289" s="91" t="s">
        <v>153</v>
      </c>
      <c r="K1289" s="324">
        <v>81200000</v>
      </c>
      <c r="L1289" s="89">
        <v>421803</v>
      </c>
      <c r="M1289" s="76" t="s">
        <v>1297</v>
      </c>
      <c r="N1289" s="76" t="s">
        <v>153</v>
      </c>
      <c r="O1289" s="324">
        <v>5106000</v>
      </c>
      <c r="P1289" s="77">
        <f ca="1">SUMIF($W$12:BO1289,$P$11,W1289:BO1289)</f>
        <v>0</v>
      </c>
      <c r="Q1289" s="77">
        <f ca="1">SUMIF($W$12:BP1289,$P$11,X1289:BP1289)</f>
        <v>0</v>
      </c>
      <c r="R1289" s="77">
        <f ca="1">SUMIF($W$12:BQ1289,$P$11,Y1289:BQ1289)</f>
        <v>0</v>
      </c>
      <c r="S1289" s="78">
        <f t="shared" ca="1" si="340"/>
        <v>0</v>
      </c>
      <c r="T1289" s="77">
        <f t="shared" ca="1" si="341"/>
        <v>0</v>
      </c>
      <c r="U1289" s="77">
        <f t="shared" ca="1" si="343"/>
        <v>0</v>
      </c>
      <c r="V1289" s="79">
        <f t="shared" ca="1" si="342"/>
        <v>0</v>
      </c>
      <c r="W1289" s="80"/>
      <c r="X1289" s="81">
        <f t="shared" si="327"/>
        <v>0</v>
      </c>
      <c r="Y1289" s="82"/>
      <c r="Z1289" s="80"/>
      <c r="AA1289" s="81">
        <f t="shared" si="328"/>
        <v>0</v>
      </c>
      <c r="AB1289" s="82"/>
      <c r="AC1289" s="80"/>
      <c r="AD1289" s="81">
        <f t="shared" si="329"/>
        <v>0</v>
      </c>
      <c r="AE1289" s="82"/>
      <c r="AF1289" s="80"/>
      <c r="AG1289" s="81">
        <f t="shared" si="330"/>
        <v>0</v>
      </c>
      <c r="AH1289" s="82"/>
      <c r="AI1289" s="80"/>
      <c r="AJ1289" s="81">
        <f t="shared" si="331"/>
        <v>0</v>
      </c>
      <c r="AK1289" s="82"/>
      <c r="AL1289" s="80"/>
      <c r="AM1289" s="81">
        <v>0</v>
      </c>
      <c r="AN1289" s="82"/>
      <c r="AO1289" s="80"/>
      <c r="AP1289" s="81">
        <v>0</v>
      </c>
      <c r="AQ1289" s="82"/>
      <c r="AR1289" s="80"/>
      <c r="AS1289" s="81">
        <f t="shared" si="332"/>
        <v>0</v>
      </c>
      <c r="AT1289" s="82"/>
      <c r="AU1289" s="80"/>
      <c r="AV1289" s="81">
        <f t="shared" si="333"/>
        <v>0</v>
      </c>
      <c r="AW1289" s="82"/>
      <c r="AX1289" s="80"/>
      <c r="AY1289" s="81">
        <f t="shared" si="334"/>
        <v>0</v>
      </c>
      <c r="AZ1289" s="82"/>
      <c r="BA1289" s="80"/>
      <c r="BB1289" s="81">
        <f t="shared" si="335"/>
        <v>0</v>
      </c>
      <c r="BC1289" s="82"/>
      <c r="BD1289" s="80"/>
      <c r="BE1289" s="81">
        <f t="shared" si="336"/>
        <v>0</v>
      </c>
      <c r="BF1289" s="82"/>
      <c r="BG1289" s="80"/>
      <c r="BH1289" s="81">
        <f t="shared" si="337"/>
        <v>0</v>
      </c>
      <c r="BI1289" s="82"/>
      <c r="BJ1289" s="80"/>
      <c r="BK1289" s="81">
        <f t="shared" si="338"/>
        <v>0</v>
      </c>
      <c r="BL1289" s="82"/>
      <c r="BM1289" s="80"/>
      <c r="BN1289" s="81">
        <f t="shared" si="339"/>
        <v>0</v>
      </c>
      <c r="BO1289" s="82"/>
    </row>
    <row r="1290" spans="1:67" ht="39" hidden="1" customHeight="1" thickBot="1">
      <c r="A1290" s="71">
        <v>86329</v>
      </c>
      <c r="B1290" s="71" t="s">
        <v>2242</v>
      </c>
      <c r="C1290" s="221" t="str">
        <f ca="1">IF(V1290&gt;0,IF($C$12=B1290,COUNT($C$12:C1289,1),""),"")</f>
        <v/>
      </c>
      <c r="D1290" s="221" t="str">
        <f ca="1">IF(V1290&gt;0,IF($D$12=B1290,COUNT($D$12:D1289,1),""),"")</f>
        <v/>
      </c>
      <c r="E1290" s="221" t="str">
        <f ca="1">IF(V1290&gt;0,IF($E$12=B1290,COUNT($E$12:E1289,1),""),"")</f>
        <v/>
      </c>
      <c r="F1290" s="221" t="str">
        <f ca="1">IF(V1290&gt;0,IF($F$12=B1290,COUNT($F$12:F1289,1),""),"")</f>
        <v/>
      </c>
      <c r="G1290" s="90"/>
      <c r="H1290" s="72">
        <v>270307</v>
      </c>
      <c r="I1290" s="76" t="s">
        <v>1720</v>
      </c>
      <c r="J1290" s="91" t="s">
        <v>153</v>
      </c>
      <c r="K1290" s="324">
        <v>89800000</v>
      </c>
      <c r="L1290" s="89">
        <v>421803</v>
      </c>
      <c r="M1290" s="76" t="s">
        <v>1297</v>
      </c>
      <c r="N1290" s="76" t="s">
        <v>153</v>
      </c>
      <c r="O1290" s="324">
        <v>5106000</v>
      </c>
      <c r="P1290" s="77">
        <f ca="1">SUMIF($W$12:BO1290,$P$11,W1290:BO1290)</f>
        <v>0</v>
      </c>
      <c r="Q1290" s="77">
        <f ca="1">SUMIF($W$12:BP1290,$P$11,X1290:BP1290)</f>
        <v>0</v>
      </c>
      <c r="R1290" s="77">
        <f ca="1">SUMIF($W$12:BQ1290,$P$11,Y1290:BQ1290)</f>
        <v>0</v>
      </c>
      <c r="S1290" s="78">
        <f t="shared" ca="1" si="340"/>
        <v>0</v>
      </c>
      <c r="T1290" s="77">
        <f t="shared" ca="1" si="341"/>
        <v>0</v>
      </c>
      <c r="U1290" s="77">
        <f t="shared" ca="1" si="343"/>
        <v>0</v>
      </c>
      <c r="V1290" s="79">
        <f t="shared" ca="1" si="342"/>
        <v>0</v>
      </c>
      <c r="W1290" s="80"/>
      <c r="X1290" s="81">
        <f t="shared" si="327"/>
        <v>0</v>
      </c>
      <c r="Y1290" s="82"/>
      <c r="Z1290" s="80"/>
      <c r="AA1290" s="81">
        <f t="shared" si="328"/>
        <v>0</v>
      </c>
      <c r="AB1290" s="82"/>
      <c r="AC1290" s="80"/>
      <c r="AD1290" s="81">
        <f t="shared" si="329"/>
        <v>0</v>
      </c>
      <c r="AE1290" s="82"/>
      <c r="AF1290" s="80"/>
      <c r="AG1290" s="81">
        <f t="shared" si="330"/>
        <v>0</v>
      </c>
      <c r="AH1290" s="82"/>
      <c r="AI1290" s="80"/>
      <c r="AJ1290" s="81">
        <f t="shared" si="331"/>
        <v>0</v>
      </c>
      <c r="AK1290" s="82"/>
      <c r="AL1290" s="80"/>
      <c r="AM1290" s="81">
        <v>0</v>
      </c>
      <c r="AN1290" s="82"/>
      <c r="AO1290" s="80"/>
      <c r="AP1290" s="81">
        <v>0</v>
      </c>
      <c r="AQ1290" s="82"/>
      <c r="AR1290" s="80"/>
      <c r="AS1290" s="81">
        <f t="shared" si="332"/>
        <v>0</v>
      </c>
      <c r="AT1290" s="82"/>
      <c r="AU1290" s="80"/>
      <c r="AV1290" s="81">
        <f t="shared" si="333"/>
        <v>0</v>
      </c>
      <c r="AW1290" s="82"/>
      <c r="AX1290" s="80"/>
      <c r="AY1290" s="81">
        <f t="shared" si="334"/>
        <v>0</v>
      </c>
      <c r="AZ1290" s="82"/>
      <c r="BA1290" s="80"/>
      <c r="BB1290" s="81">
        <f t="shared" si="335"/>
        <v>0</v>
      </c>
      <c r="BC1290" s="82"/>
      <c r="BD1290" s="80"/>
      <c r="BE1290" s="81">
        <f t="shared" si="336"/>
        <v>0</v>
      </c>
      <c r="BF1290" s="82"/>
      <c r="BG1290" s="80"/>
      <c r="BH1290" s="81">
        <f t="shared" si="337"/>
        <v>0</v>
      </c>
      <c r="BI1290" s="82"/>
      <c r="BJ1290" s="80"/>
      <c r="BK1290" s="81">
        <f t="shared" si="338"/>
        <v>0</v>
      </c>
      <c r="BL1290" s="82"/>
      <c r="BM1290" s="80"/>
      <c r="BN1290" s="81">
        <f t="shared" si="339"/>
        <v>0</v>
      </c>
      <c r="BO1290" s="82"/>
    </row>
    <row r="1291" spans="1:67" ht="68.25" hidden="1" customHeight="1" thickBot="1">
      <c r="A1291" s="71">
        <v>86336</v>
      </c>
      <c r="B1291" s="71" t="s">
        <v>2242</v>
      </c>
      <c r="C1291" s="221" t="str">
        <f ca="1">IF(V1291&gt;0,IF($C$12=B1291,COUNT($C$12:C1290,1),""),"")</f>
        <v/>
      </c>
      <c r="D1291" s="221" t="str">
        <f ca="1">IF(V1291&gt;0,IF($D$12=B1291,COUNT($D$12:D1290,1),""),"")</f>
        <v/>
      </c>
      <c r="E1291" s="221" t="str">
        <f ca="1">IF(V1291&gt;0,IF($E$12=B1291,COUNT($E$12:E1290,1),""),"")</f>
        <v/>
      </c>
      <c r="F1291" s="221" t="str">
        <f ca="1">IF(V1291&gt;0,IF($F$12=B1291,COUNT($F$12:F1290,1),""),"")</f>
        <v/>
      </c>
      <c r="G1291" s="90">
        <v>667030000</v>
      </c>
      <c r="H1291" s="72" t="s">
        <v>1901</v>
      </c>
      <c r="I1291" s="76" t="s">
        <v>2250</v>
      </c>
      <c r="J1291" s="91" t="s">
        <v>1753</v>
      </c>
      <c r="K1291" s="324">
        <f>VLOOKUP(G1291,'[3]فصل 23 بدنه فلزی تابلوها'!$B$4:$F$106,5,FALSE)</f>
        <v>334770000</v>
      </c>
      <c r="L1291" s="89">
        <v>421306</v>
      </c>
      <c r="M1291" s="76" t="s">
        <v>1240</v>
      </c>
      <c r="N1291" s="76" t="s">
        <v>153</v>
      </c>
      <c r="O1291" s="324">
        <v>12630000</v>
      </c>
      <c r="P1291" s="77">
        <f ca="1">SUMIF($W$12:BO1291,$P$11,W1291:BO1291)</f>
        <v>0</v>
      </c>
      <c r="Q1291" s="77">
        <f ca="1">SUMIF($W$12:BP1291,$P$11,X1291:BP1291)</f>
        <v>0</v>
      </c>
      <c r="R1291" s="77">
        <f ca="1">SUMIF($W$12:BQ1291,$P$11,Y1291:BQ1291)</f>
        <v>0</v>
      </c>
      <c r="S1291" s="78">
        <f t="shared" ca="1" si="340"/>
        <v>0</v>
      </c>
      <c r="T1291" s="77">
        <f t="shared" ca="1" si="341"/>
        <v>0</v>
      </c>
      <c r="U1291" s="77">
        <f t="shared" ca="1" si="343"/>
        <v>0</v>
      </c>
      <c r="V1291" s="79">
        <f t="shared" ca="1" si="342"/>
        <v>0</v>
      </c>
      <c r="W1291" s="80"/>
      <c r="X1291" s="81">
        <f t="shared" si="327"/>
        <v>0</v>
      </c>
      <c r="Y1291" s="82"/>
      <c r="Z1291" s="80"/>
      <c r="AA1291" s="81">
        <f t="shared" si="328"/>
        <v>0</v>
      </c>
      <c r="AB1291" s="82"/>
      <c r="AC1291" s="80"/>
      <c r="AD1291" s="81">
        <f t="shared" si="329"/>
        <v>0</v>
      </c>
      <c r="AE1291" s="82"/>
      <c r="AF1291" s="80"/>
      <c r="AG1291" s="81">
        <f t="shared" si="330"/>
        <v>0</v>
      </c>
      <c r="AH1291" s="82"/>
      <c r="AI1291" s="80"/>
      <c r="AJ1291" s="81">
        <f t="shared" si="331"/>
        <v>0</v>
      </c>
      <c r="AK1291" s="82"/>
      <c r="AL1291" s="80"/>
      <c r="AM1291" s="81">
        <v>0</v>
      </c>
      <c r="AN1291" s="82"/>
      <c r="AO1291" s="80"/>
      <c r="AP1291" s="81">
        <v>0</v>
      </c>
      <c r="AQ1291" s="82"/>
      <c r="AR1291" s="80"/>
      <c r="AS1291" s="81">
        <f t="shared" si="332"/>
        <v>0</v>
      </c>
      <c r="AT1291" s="82"/>
      <c r="AU1291" s="80"/>
      <c r="AV1291" s="81">
        <f t="shared" si="333"/>
        <v>0</v>
      </c>
      <c r="AW1291" s="82"/>
      <c r="AX1291" s="80"/>
      <c r="AY1291" s="81">
        <f t="shared" si="334"/>
        <v>0</v>
      </c>
      <c r="AZ1291" s="82"/>
      <c r="BA1291" s="80"/>
      <c r="BB1291" s="81">
        <f t="shared" si="335"/>
        <v>0</v>
      </c>
      <c r="BC1291" s="82"/>
      <c r="BD1291" s="80"/>
      <c r="BE1291" s="81">
        <f t="shared" si="336"/>
        <v>0</v>
      </c>
      <c r="BF1291" s="82"/>
      <c r="BG1291" s="80"/>
      <c r="BH1291" s="81">
        <f t="shared" si="337"/>
        <v>0</v>
      </c>
      <c r="BI1291" s="82"/>
      <c r="BJ1291" s="80"/>
      <c r="BK1291" s="81">
        <f t="shared" si="338"/>
        <v>0</v>
      </c>
      <c r="BL1291" s="82"/>
      <c r="BM1291" s="80"/>
      <c r="BN1291" s="81">
        <f t="shared" si="339"/>
        <v>0</v>
      </c>
      <c r="BO1291" s="82"/>
    </row>
    <row r="1292" spans="1:67" ht="68.25" hidden="1" customHeight="1" thickBot="1">
      <c r="A1292" s="71">
        <v>86337</v>
      </c>
      <c r="B1292" s="71" t="s">
        <v>2242</v>
      </c>
      <c r="C1292" s="221" t="str">
        <f ca="1">IF(V1292&gt;0,IF($C$12=B1292,COUNT($C$12:C1291,1),""),"")</f>
        <v/>
      </c>
      <c r="D1292" s="221" t="str">
        <f ca="1">IF(V1292&gt;0,IF($D$12=B1292,COUNT($D$12:D1291,1),""),"")</f>
        <v/>
      </c>
      <c r="E1292" s="221" t="str">
        <f ca="1">IF(V1292&gt;0,IF($E$12=B1292,COUNT($E$12:E1291,1),""),"")</f>
        <v/>
      </c>
      <c r="F1292" s="221" t="str">
        <f ca="1">IF(V1292&gt;0,IF($F$12=B1292,COUNT($F$12:F1291,1),""),"")</f>
        <v/>
      </c>
      <c r="G1292" s="90">
        <v>667030010</v>
      </c>
      <c r="H1292" s="72" t="s">
        <v>1901</v>
      </c>
      <c r="I1292" s="76" t="s">
        <v>2251</v>
      </c>
      <c r="J1292" s="91" t="s">
        <v>52</v>
      </c>
      <c r="K1292" s="324">
        <f>VLOOKUP(G1292,'[3]فصل 23 بدنه فلزی تابلوها'!$B$4:$F$106,5,FALSE)</f>
        <v>334770000</v>
      </c>
      <c r="L1292" s="89">
        <v>421306</v>
      </c>
      <c r="M1292" s="76" t="s">
        <v>1240</v>
      </c>
      <c r="N1292" s="76" t="s">
        <v>153</v>
      </c>
      <c r="O1292" s="324">
        <v>12630000</v>
      </c>
      <c r="P1292" s="77">
        <f ca="1">SUMIF($W$12:BO1292,$P$11,W1292:BO1292)</f>
        <v>0</v>
      </c>
      <c r="Q1292" s="77">
        <f ca="1">SUMIF($W$12:BP1292,$P$11,X1292:BP1292)</f>
        <v>0</v>
      </c>
      <c r="R1292" s="77">
        <f ca="1">SUMIF($W$12:BQ1292,$P$11,Y1292:BQ1292)</f>
        <v>0</v>
      </c>
      <c r="S1292" s="78">
        <f t="shared" ca="1" si="340"/>
        <v>0</v>
      </c>
      <c r="T1292" s="77">
        <f t="shared" ca="1" si="341"/>
        <v>0</v>
      </c>
      <c r="U1292" s="77">
        <f t="shared" ca="1" si="343"/>
        <v>0</v>
      </c>
      <c r="V1292" s="79">
        <f t="shared" ca="1" si="342"/>
        <v>0</v>
      </c>
      <c r="W1292" s="80"/>
      <c r="X1292" s="81">
        <f t="shared" si="327"/>
        <v>0</v>
      </c>
      <c r="Y1292" s="82"/>
      <c r="Z1292" s="80"/>
      <c r="AA1292" s="81">
        <f t="shared" si="328"/>
        <v>0</v>
      </c>
      <c r="AB1292" s="82"/>
      <c r="AC1292" s="80"/>
      <c r="AD1292" s="81">
        <f t="shared" si="329"/>
        <v>0</v>
      </c>
      <c r="AE1292" s="82"/>
      <c r="AF1292" s="80"/>
      <c r="AG1292" s="81">
        <f t="shared" si="330"/>
        <v>0</v>
      </c>
      <c r="AH1292" s="82"/>
      <c r="AI1292" s="80"/>
      <c r="AJ1292" s="81">
        <f t="shared" si="331"/>
        <v>0</v>
      </c>
      <c r="AK1292" s="82"/>
      <c r="AL1292" s="80"/>
      <c r="AM1292" s="81">
        <v>0</v>
      </c>
      <c r="AN1292" s="82"/>
      <c r="AO1292" s="80"/>
      <c r="AP1292" s="81">
        <v>0</v>
      </c>
      <c r="AQ1292" s="82"/>
      <c r="AR1292" s="80"/>
      <c r="AS1292" s="81">
        <f t="shared" si="332"/>
        <v>0</v>
      </c>
      <c r="AT1292" s="82"/>
      <c r="AU1292" s="80"/>
      <c r="AV1292" s="81">
        <f t="shared" si="333"/>
        <v>0</v>
      </c>
      <c r="AW1292" s="82"/>
      <c r="AX1292" s="80"/>
      <c r="AY1292" s="81">
        <f t="shared" si="334"/>
        <v>0</v>
      </c>
      <c r="AZ1292" s="82"/>
      <c r="BA1292" s="80"/>
      <c r="BB1292" s="81">
        <f t="shared" si="335"/>
        <v>0</v>
      </c>
      <c r="BC1292" s="82"/>
      <c r="BD1292" s="80"/>
      <c r="BE1292" s="81">
        <f t="shared" si="336"/>
        <v>0</v>
      </c>
      <c r="BF1292" s="82"/>
      <c r="BG1292" s="80"/>
      <c r="BH1292" s="81">
        <f t="shared" si="337"/>
        <v>0</v>
      </c>
      <c r="BI1292" s="82"/>
      <c r="BJ1292" s="80"/>
      <c r="BK1292" s="81">
        <f t="shared" si="338"/>
        <v>0</v>
      </c>
      <c r="BL1292" s="82"/>
      <c r="BM1292" s="80"/>
      <c r="BN1292" s="81">
        <f t="shared" si="339"/>
        <v>0</v>
      </c>
      <c r="BO1292" s="82"/>
    </row>
    <row r="1293" spans="1:67" ht="68.25" hidden="1" customHeight="1" thickBot="1">
      <c r="A1293" s="71">
        <v>86338</v>
      </c>
      <c r="B1293" s="71" t="s">
        <v>2242</v>
      </c>
      <c r="C1293" s="221" t="str">
        <f ca="1">IF(V1293&gt;0,IF($C$12=B1293,COUNT($C$12:C1292,1),""),"")</f>
        <v/>
      </c>
      <c r="D1293" s="221" t="str">
        <f ca="1">IF(V1293&gt;0,IF($D$12=B1293,COUNT($D$12:D1292,1),""),"")</f>
        <v/>
      </c>
      <c r="E1293" s="221" t="str">
        <f ca="1">IF(V1293&gt;0,IF($E$12=B1293,COUNT($E$12:E1292,1),""),"")</f>
        <v/>
      </c>
      <c r="F1293" s="221" t="str">
        <f ca="1">IF(V1293&gt;0,IF($F$12=B1293,COUNT($F$12:F1292,1),""),"")</f>
        <v/>
      </c>
      <c r="G1293" s="90">
        <v>667030030</v>
      </c>
      <c r="H1293" s="72" t="s">
        <v>1901</v>
      </c>
      <c r="I1293" s="76" t="s">
        <v>2252</v>
      </c>
      <c r="J1293" s="91" t="s">
        <v>52</v>
      </c>
      <c r="K1293" s="324">
        <f>VLOOKUP(G1293,'[3]فصل 23 بدنه فلزی تابلوها'!$B$4:$F$106,5,FALSE)</f>
        <v>339209000</v>
      </c>
      <c r="L1293" s="89">
        <v>421306</v>
      </c>
      <c r="M1293" s="76" t="s">
        <v>1240</v>
      </c>
      <c r="N1293" s="76" t="s">
        <v>153</v>
      </c>
      <c r="O1293" s="324">
        <v>12630000</v>
      </c>
      <c r="P1293" s="77">
        <f ca="1">SUMIF($W$12:BO1293,$P$11,W1293:BO1293)</f>
        <v>0</v>
      </c>
      <c r="Q1293" s="77">
        <f ca="1">SUMIF($W$12:BP1293,$P$11,X1293:BP1293)</f>
        <v>0</v>
      </c>
      <c r="R1293" s="77">
        <f ca="1">SUMIF($W$12:BQ1293,$P$11,Y1293:BQ1293)</f>
        <v>0</v>
      </c>
      <c r="S1293" s="78">
        <f t="shared" ca="1" si="340"/>
        <v>0</v>
      </c>
      <c r="T1293" s="77">
        <f t="shared" ca="1" si="341"/>
        <v>0</v>
      </c>
      <c r="U1293" s="77">
        <f t="shared" ca="1" si="343"/>
        <v>0</v>
      </c>
      <c r="V1293" s="79">
        <f t="shared" ca="1" si="342"/>
        <v>0</v>
      </c>
      <c r="W1293" s="80"/>
      <c r="X1293" s="81">
        <f t="shared" si="327"/>
        <v>0</v>
      </c>
      <c r="Y1293" s="82"/>
      <c r="Z1293" s="80"/>
      <c r="AA1293" s="81">
        <f t="shared" si="328"/>
        <v>0</v>
      </c>
      <c r="AB1293" s="82"/>
      <c r="AC1293" s="80"/>
      <c r="AD1293" s="81">
        <f t="shared" si="329"/>
        <v>0</v>
      </c>
      <c r="AE1293" s="82"/>
      <c r="AF1293" s="80"/>
      <c r="AG1293" s="81">
        <f t="shared" si="330"/>
        <v>0</v>
      </c>
      <c r="AH1293" s="82"/>
      <c r="AI1293" s="80"/>
      <c r="AJ1293" s="81">
        <f t="shared" si="331"/>
        <v>0</v>
      </c>
      <c r="AK1293" s="82"/>
      <c r="AL1293" s="80"/>
      <c r="AM1293" s="81">
        <v>0</v>
      </c>
      <c r="AN1293" s="82"/>
      <c r="AO1293" s="80"/>
      <c r="AP1293" s="81">
        <v>0</v>
      </c>
      <c r="AQ1293" s="82"/>
      <c r="AR1293" s="80"/>
      <c r="AS1293" s="81">
        <f t="shared" si="332"/>
        <v>0</v>
      </c>
      <c r="AT1293" s="82"/>
      <c r="AU1293" s="80"/>
      <c r="AV1293" s="81">
        <f t="shared" si="333"/>
        <v>0</v>
      </c>
      <c r="AW1293" s="82"/>
      <c r="AX1293" s="80"/>
      <c r="AY1293" s="81">
        <f t="shared" si="334"/>
        <v>0</v>
      </c>
      <c r="AZ1293" s="82"/>
      <c r="BA1293" s="80"/>
      <c r="BB1293" s="81">
        <f t="shared" si="335"/>
        <v>0</v>
      </c>
      <c r="BC1293" s="82"/>
      <c r="BD1293" s="80"/>
      <c r="BE1293" s="81">
        <f t="shared" si="336"/>
        <v>0</v>
      </c>
      <c r="BF1293" s="82"/>
      <c r="BG1293" s="80"/>
      <c r="BH1293" s="81">
        <f t="shared" si="337"/>
        <v>0</v>
      </c>
      <c r="BI1293" s="82"/>
      <c r="BJ1293" s="80"/>
      <c r="BK1293" s="81">
        <f t="shared" si="338"/>
        <v>0</v>
      </c>
      <c r="BL1293" s="82"/>
      <c r="BM1293" s="80"/>
      <c r="BN1293" s="81">
        <f t="shared" si="339"/>
        <v>0</v>
      </c>
      <c r="BO1293" s="82"/>
    </row>
    <row r="1294" spans="1:67" ht="68.25" hidden="1" customHeight="1" thickBot="1">
      <c r="A1294" s="71">
        <v>86339</v>
      </c>
      <c r="B1294" s="71" t="s">
        <v>2242</v>
      </c>
      <c r="C1294" s="221" t="str">
        <f ca="1">IF(V1294&gt;0,IF($C$12=B1294,COUNT($C$12:C1293,1),""),"")</f>
        <v/>
      </c>
      <c r="D1294" s="221" t="str">
        <f ca="1">IF(V1294&gt;0,IF($D$12=B1294,COUNT($D$12:D1293,1),""),"")</f>
        <v/>
      </c>
      <c r="E1294" s="221" t="str">
        <f ca="1">IF(V1294&gt;0,IF($E$12=B1294,COUNT($E$12:E1293,1),""),"")</f>
        <v/>
      </c>
      <c r="F1294" s="221" t="str">
        <f ca="1">IF(V1294&gt;0,IF($F$12=B1294,COUNT($F$12:F1293,1),""),"")</f>
        <v/>
      </c>
      <c r="G1294" s="90">
        <v>667030050</v>
      </c>
      <c r="H1294" s="72" t="s">
        <v>1901</v>
      </c>
      <c r="I1294" s="76" t="s">
        <v>2253</v>
      </c>
      <c r="J1294" s="91" t="s">
        <v>52</v>
      </c>
      <c r="K1294" s="324">
        <f>VLOOKUP(G1294,'[3]فصل 23 بدنه فلزی تابلوها'!$B$4:$F$106,5,FALSE)</f>
        <v>339991000</v>
      </c>
      <c r="L1294" s="89">
        <v>421306</v>
      </c>
      <c r="M1294" s="76" t="s">
        <v>1240</v>
      </c>
      <c r="N1294" s="76" t="s">
        <v>153</v>
      </c>
      <c r="O1294" s="324">
        <v>12630000</v>
      </c>
      <c r="P1294" s="77">
        <f ca="1">SUMIF($W$12:BO1294,$P$11,W1294:BO1294)</f>
        <v>0</v>
      </c>
      <c r="Q1294" s="77">
        <f ca="1">SUMIF($W$12:BP1294,$P$11,X1294:BP1294)</f>
        <v>0</v>
      </c>
      <c r="R1294" s="77">
        <f ca="1">SUMIF($W$12:BQ1294,$P$11,Y1294:BQ1294)</f>
        <v>0</v>
      </c>
      <c r="S1294" s="78">
        <f t="shared" ca="1" si="340"/>
        <v>0</v>
      </c>
      <c r="T1294" s="77">
        <f t="shared" ca="1" si="341"/>
        <v>0</v>
      </c>
      <c r="U1294" s="77">
        <f t="shared" ca="1" si="343"/>
        <v>0</v>
      </c>
      <c r="V1294" s="79">
        <f t="shared" ca="1" si="342"/>
        <v>0</v>
      </c>
      <c r="W1294" s="80"/>
      <c r="X1294" s="81">
        <f t="shared" ref="X1294:X1357" si="344">W1294</f>
        <v>0</v>
      </c>
      <c r="Y1294" s="82"/>
      <c r="Z1294" s="80"/>
      <c r="AA1294" s="81">
        <f t="shared" ref="AA1294:AA1357" si="345">Z1294</f>
        <v>0</v>
      </c>
      <c r="AB1294" s="82"/>
      <c r="AC1294" s="80"/>
      <c r="AD1294" s="81">
        <f t="shared" ref="AD1294:AD1357" si="346">AC1294</f>
        <v>0</v>
      </c>
      <c r="AE1294" s="82"/>
      <c r="AF1294" s="80"/>
      <c r="AG1294" s="81">
        <f t="shared" ref="AG1294:AG1357" si="347">AF1294</f>
        <v>0</v>
      </c>
      <c r="AH1294" s="82"/>
      <c r="AI1294" s="80"/>
      <c r="AJ1294" s="81">
        <f t="shared" ref="AJ1294:AJ1357" si="348">AI1294</f>
        <v>0</v>
      </c>
      <c r="AK1294" s="82"/>
      <c r="AL1294" s="80"/>
      <c r="AM1294" s="81">
        <v>0</v>
      </c>
      <c r="AN1294" s="82"/>
      <c r="AO1294" s="80"/>
      <c r="AP1294" s="81">
        <v>0</v>
      </c>
      <c r="AQ1294" s="82"/>
      <c r="AR1294" s="80"/>
      <c r="AS1294" s="81">
        <f t="shared" ref="AS1294:AS1357" si="349">AR1294</f>
        <v>0</v>
      </c>
      <c r="AT1294" s="82"/>
      <c r="AU1294" s="80"/>
      <c r="AV1294" s="81">
        <f t="shared" ref="AV1294:AV1357" si="350">AU1294</f>
        <v>0</v>
      </c>
      <c r="AW1294" s="82"/>
      <c r="AX1294" s="80"/>
      <c r="AY1294" s="81">
        <f t="shared" ref="AY1294:AY1357" si="351">AX1294</f>
        <v>0</v>
      </c>
      <c r="AZ1294" s="82"/>
      <c r="BA1294" s="80"/>
      <c r="BB1294" s="81">
        <f t="shared" ref="BB1294:BB1357" si="352">BA1294</f>
        <v>0</v>
      </c>
      <c r="BC1294" s="82"/>
      <c r="BD1294" s="80"/>
      <c r="BE1294" s="81">
        <f t="shared" ref="BE1294:BE1357" si="353">BD1294</f>
        <v>0</v>
      </c>
      <c r="BF1294" s="82"/>
      <c r="BG1294" s="80"/>
      <c r="BH1294" s="81">
        <f t="shared" ref="BH1294:BH1357" si="354">BG1294</f>
        <v>0</v>
      </c>
      <c r="BI1294" s="82"/>
      <c r="BJ1294" s="80"/>
      <c r="BK1294" s="81">
        <f t="shared" ref="BK1294:BK1357" si="355">BJ1294</f>
        <v>0</v>
      </c>
      <c r="BL1294" s="82"/>
      <c r="BM1294" s="80"/>
      <c r="BN1294" s="81">
        <f t="shared" ref="BN1294:BN1357" si="356">BM1294</f>
        <v>0</v>
      </c>
      <c r="BO1294" s="82"/>
    </row>
    <row r="1295" spans="1:67" ht="68.25" hidden="1" customHeight="1" thickBot="1">
      <c r="A1295" s="71">
        <v>86340</v>
      </c>
      <c r="B1295" s="71" t="s">
        <v>2242</v>
      </c>
      <c r="C1295" s="221" t="str">
        <f ca="1">IF(V1295&gt;0,IF($C$12=B1295,COUNT($C$12:C1294,1),""),"")</f>
        <v/>
      </c>
      <c r="D1295" s="221" t="str">
        <f ca="1">IF(V1295&gt;0,IF($D$12=B1295,COUNT($D$12:D1294,1),""),"")</f>
        <v/>
      </c>
      <c r="E1295" s="221" t="str">
        <f ca="1">IF(V1295&gt;0,IF($E$12=B1295,COUNT($E$12:E1294,1),""),"")</f>
        <v/>
      </c>
      <c r="F1295" s="221" t="str">
        <f ca="1">IF(V1295&gt;0,IF($F$12=B1295,COUNT($F$12:F1294,1),""),"")</f>
        <v/>
      </c>
      <c r="G1295" s="90">
        <v>667030060</v>
      </c>
      <c r="H1295" s="72" t="s">
        <v>1901</v>
      </c>
      <c r="I1295" s="76" t="s">
        <v>2254</v>
      </c>
      <c r="J1295" s="91" t="s">
        <v>52</v>
      </c>
      <c r="K1295" s="324">
        <f>VLOOKUP(G1295,'[3]فصل 23 بدنه فلزی تابلوها'!$B$4:$F$106,5,FALSE)</f>
        <v>544232000</v>
      </c>
      <c r="L1295" s="89">
        <v>421307</v>
      </c>
      <c r="M1295" s="76" t="s">
        <v>1241</v>
      </c>
      <c r="N1295" s="76" t="s">
        <v>153</v>
      </c>
      <c r="O1295" s="324">
        <v>14718000</v>
      </c>
      <c r="P1295" s="77">
        <f ca="1">SUMIF($W$12:BO1295,$P$11,W1295:BO1295)</f>
        <v>0</v>
      </c>
      <c r="Q1295" s="77">
        <f ca="1">SUMIF($W$12:BP1295,$P$11,X1295:BP1295)</f>
        <v>0</v>
      </c>
      <c r="R1295" s="77">
        <f ca="1">SUMIF($W$12:BQ1295,$P$11,Y1295:BQ1295)</f>
        <v>0</v>
      </c>
      <c r="S1295" s="78">
        <f t="shared" ca="1" si="340"/>
        <v>0</v>
      </c>
      <c r="T1295" s="77">
        <f t="shared" ca="1" si="341"/>
        <v>0</v>
      </c>
      <c r="U1295" s="77">
        <f t="shared" ca="1" si="343"/>
        <v>0</v>
      </c>
      <c r="V1295" s="79">
        <f t="shared" ca="1" si="342"/>
        <v>0</v>
      </c>
      <c r="W1295" s="80"/>
      <c r="X1295" s="81">
        <f t="shared" si="344"/>
        <v>0</v>
      </c>
      <c r="Y1295" s="82"/>
      <c r="Z1295" s="80"/>
      <c r="AA1295" s="81">
        <f t="shared" si="345"/>
        <v>0</v>
      </c>
      <c r="AB1295" s="82"/>
      <c r="AC1295" s="80"/>
      <c r="AD1295" s="81">
        <f t="shared" si="346"/>
        <v>0</v>
      </c>
      <c r="AE1295" s="82"/>
      <c r="AF1295" s="80"/>
      <c r="AG1295" s="81">
        <f t="shared" si="347"/>
        <v>0</v>
      </c>
      <c r="AH1295" s="82"/>
      <c r="AI1295" s="80"/>
      <c r="AJ1295" s="81">
        <f t="shared" si="348"/>
        <v>0</v>
      </c>
      <c r="AK1295" s="82"/>
      <c r="AL1295" s="80"/>
      <c r="AM1295" s="81">
        <v>0</v>
      </c>
      <c r="AN1295" s="82"/>
      <c r="AO1295" s="80"/>
      <c r="AP1295" s="81">
        <v>0</v>
      </c>
      <c r="AQ1295" s="82"/>
      <c r="AR1295" s="80"/>
      <c r="AS1295" s="81">
        <f t="shared" si="349"/>
        <v>0</v>
      </c>
      <c r="AT1295" s="82"/>
      <c r="AU1295" s="80"/>
      <c r="AV1295" s="81">
        <f t="shared" si="350"/>
        <v>0</v>
      </c>
      <c r="AW1295" s="82"/>
      <c r="AX1295" s="80"/>
      <c r="AY1295" s="81">
        <f t="shared" si="351"/>
        <v>0</v>
      </c>
      <c r="AZ1295" s="82"/>
      <c r="BA1295" s="80"/>
      <c r="BB1295" s="81">
        <f t="shared" si="352"/>
        <v>0</v>
      </c>
      <c r="BC1295" s="82"/>
      <c r="BD1295" s="80"/>
      <c r="BE1295" s="81">
        <f t="shared" si="353"/>
        <v>0</v>
      </c>
      <c r="BF1295" s="82"/>
      <c r="BG1295" s="80"/>
      <c r="BH1295" s="81">
        <f t="shared" si="354"/>
        <v>0</v>
      </c>
      <c r="BI1295" s="82"/>
      <c r="BJ1295" s="80"/>
      <c r="BK1295" s="81">
        <f t="shared" si="355"/>
        <v>0</v>
      </c>
      <c r="BL1295" s="82"/>
      <c r="BM1295" s="80"/>
      <c r="BN1295" s="81">
        <f t="shared" si="356"/>
        <v>0</v>
      </c>
      <c r="BO1295" s="82"/>
    </row>
    <row r="1296" spans="1:67" ht="68.25" hidden="1" customHeight="1" thickBot="1">
      <c r="A1296" s="71">
        <v>86341</v>
      </c>
      <c r="B1296" s="71" t="s">
        <v>2242</v>
      </c>
      <c r="C1296" s="221" t="str">
        <f ca="1">IF(V1296&gt;0,IF($C$12=B1296,COUNT($C$12:C1295,1),""),"")</f>
        <v/>
      </c>
      <c r="D1296" s="221" t="str">
        <f ca="1">IF(V1296&gt;0,IF($D$12=B1296,COUNT($D$12:D1295,1),""),"")</f>
        <v/>
      </c>
      <c r="E1296" s="221" t="str">
        <f ca="1">IF(V1296&gt;0,IF($E$12=B1296,COUNT($E$12:E1295,1),""),"")</f>
        <v/>
      </c>
      <c r="F1296" s="221" t="str">
        <f ca="1">IF(V1296&gt;0,IF($F$12=B1296,COUNT($F$12:F1295,1),""),"")</f>
        <v/>
      </c>
      <c r="G1296" s="90">
        <v>667030070</v>
      </c>
      <c r="H1296" s="72" t="s">
        <v>1901</v>
      </c>
      <c r="I1296" s="76" t="s">
        <v>2255</v>
      </c>
      <c r="J1296" s="91" t="s">
        <v>52</v>
      </c>
      <c r="K1296" s="324">
        <f>VLOOKUP(G1296,'[3]فصل 23 بدنه فلزی تابلوها'!$B$4:$F$106,5,FALSE)</f>
        <v>591715000</v>
      </c>
      <c r="L1296" s="89">
        <v>421307</v>
      </c>
      <c r="M1296" s="76" t="s">
        <v>1241</v>
      </c>
      <c r="N1296" s="76" t="s">
        <v>153</v>
      </c>
      <c r="O1296" s="324">
        <v>14718000</v>
      </c>
      <c r="P1296" s="77">
        <f ca="1">SUMIF($W$12:BO1296,$P$11,W1296:BO1296)</f>
        <v>0</v>
      </c>
      <c r="Q1296" s="77">
        <f ca="1">SUMIF($W$12:BP1296,$P$11,X1296:BP1296)</f>
        <v>0</v>
      </c>
      <c r="R1296" s="77">
        <f ca="1">SUMIF($W$12:BQ1296,$P$11,Y1296:BQ1296)</f>
        <v>0</v>
      </c>
      <c r="S1296" s="78">
        <f t="shared" ca="1" si="340"/>
        <v>0</v>
      </c>
      <c r="T1296" s="77">
        <f t="shared" ca="1" si="341"/>
        <v>0</v>
      </c>
      <c r="U1296" s="77">
        <f t="shared" ca="1" si="343"/>
        <v>0</v>
      </c>
      <c r="V1296" s="79">
        <f t="shared" ca="1" si="342"/>
        <v>0</v>
      </c>
      <c r="W1296" s="80"/>
      <c r="X1296" s="81">
        <f t="shared" si="344"/>
        <v>0</v>
      </c>
      <c r="Y1296" s="82"/>
      <c r="Z1296" s="80"/>
      <c r="AA1296" s="81">
        <f t="shared" si="345"/>
        <v>0</v>
      </c>
      <c r="AB1296" s="82"/>
      <c r="AC1296" s="80"/>
      <c r="AD1296" s="81">
        <f t="shared" si="346"/>
        <v>0</v>
      </c>
      <c r="AE1296" s="82"/>
      <c r="AF1296" s="80"/>
      <c r="AG1296" s="81">
        <f t="shared" si="347"/>
        <v>0</v>
      </c>
      <c r="AH1296" s="82"/>
      <c r="AI1296" s="80"/>
      <c r="AJ1296" s="81">
        <f t="shared" si="348"/>
        <v>0</v>
      </c>
      <c r="AK1296" s="82"/>
      <c r="AL1296" s="80"/>
      <c r="AM1296" s="81">
        <v>0</v>
      </c>
      <c r="AN1296" s="82"/>
      <c r="AO1296" s="80"/>
      <c r="AP1296" s="81">
        <v>0</v>
      </c>
      <c r="AQ1296" s="82"/>
      <c r="AR1296" s="80"/>
      <c r="AS1296" s="81">
        <f t="shared" si="349"/>
        <v>0</v>
      </c>
      <c r="AT1296" s="82"/>
      <c r="AU1296" s="80"/>
      <c r="AV1296" s="81">
        <f t="shared" si="350"/>
        <v>0</v>
      </c>
      <c r="AW1296" s="82"/>
      <c r="AX1296" s="80"/>
      <c r="AY1296" s="81">
        <f t="shared" si="351"/>
        <v>0</v>
      </c>
      <c r="AZ1296" s="82"/>
      <c r="BA1296" s="80"/>
      <c r="BB1296" s="81">
        <f t="shared" si="352"/>
        <v>0</v>
      </c>
      <c r="BC1296" s="82"/>
      <c r="BD1296" s="80"/>
      <c r="BE1296" s="81">
        <f t="shared" si="353"/>
        <v>0</v>
      </c>
      <c r="BF1296" s="82"/>
      <c r="BG1296" s="80"/>
      <c r="BH1296" s="81">
        <f t="shared" si="354"/>
        <v>0</v>
      </c>
      <c r="BI1296" s="82"/>
      <c r="BJ1296" s="80"/>
      <c r="BK1296" s="81">
        <f t="shared" si="355"/>
        <v>0</v>
      </c>
      <c r="BL1296" s="82"/>
      <c r="BM1296" s="80"/>
      <c r="BN1296" s="81">
        <f t="shared" si="356"/>
        <v>0</v>
      </c>
      <c r="BO1296" s="82"/>
    </row>
    <row r="1297" spans="1:67" ht="68.25" hidden="1" customHeight="1" thickBot="1">
      <c r="A1297" s="71">
        <v>86342</v>
      </c>
      <c r="B1297" s="71" t="s">
        <v>2242</v>
      </c>
      <c r="C1297" s="221" t="str">
        <f ca="1">IF(V1297&gt;0,IF($C$12=B1297,COUNT($C$12:C1296,1),""),"")</f>
        <v/>
      </c>
      <c r="D1297" s="221" t="str">
        <f ca="1">IF(V1297&gt;0,IF($D$12=B1297,COUNT($D$12:D1296,1),""),"")</f>
        <v/>
      </c>
      <c r="E1297" s="221" t="str">
        <f ca="1">IF(V1297&gt;0,IF($E$12=B1297,COUNT($E$12:E1296,1),""),"")</f>
        <v/>
      </c>
      <c r="F1297" s="221" t="str">
        <f ca="1">IF(V1297&gt;0,IF($F$12=B1297,COUNT($F$12:F1296,1),""),"")</f>
        <v/>
      </c>
      <c r="G1297" s="90">
        <v>667030080</v>
      </c>
      <c r="H1297" s="72" t="s">
        <v>1901</v>
      </c>
      <c r="I1297" s="76" t="s">
        <v>2256</v>
      </c>
      <c r="J1297" s="91" t="s">
        <v>52</v>
      </c>
      <c r="K1297" s="324">
        <f>VLOOKUP(G1297,'[3]فصل 23 بدنه فلزی تابلوها'!$B$4:$F$106,5,FALSE)</f>
        <v>618780000</v>
      </c>
      <c r="L1297" s="89">
        <v>421307</v>
      </c>
      <c r="M1297" s="76" t="s">
        <v>1241</v>
      </c>
      <c r="N1297" s="76" t="s">
        <v>153</v>
      </c>
      <c r="O1297" s="324">
        <v>14718000</v>
      </c>
      <c r="P1297" s="77">
        <f ca="1">SUMIF($W$12:BO1297,$P$11,W1297:BO1297)</f>
        <v>0</v>
      </c>
      <c r="Q1297" s="77">
        <f ca="1">SUMIF($W$12:BP1297,$P$11,X1297:BP1297)</f>
        <v>0</v>
      </c>
      <c r="R1297" s="77">
        <f ca="1">SUMIF($W$12:BQ1297,$P$11,Y1297:BQ1297)</f>
        <v>0</v>
      </c>
      <c r="S1297" s="78">
        <f t="shared" ca="1" si="340"/>
        <v>0</v>
      </c>
      <c r="T1297" s="77">
        <f t="shared" ca="1" si="341"/>
        <v>0</v>
      </c>
      <c r="U1297" s="77">
        <f t="shared" ca="1" si="343"/>
        <v>0</v>
      </c>
      <c r="V1297" s="79">
        <f t="shared" ca="1" si="342"/>
        <v>0</v>
      </c>
      <c r="W1297" s="80"/>
      <c r="X1297" s="81">
        <f t="shared" si="344"/>
        <v>0</v>
      </c>
      <c r="Y1297" s="82"/>
      <c r="Z1297" s="80"/>
      <c r="AA1297" s="81">
        <f t="shared" si="345"/>
        <v>0</v>
      </c>
      <c r="AB1297" s="82"/>
      <c r="AC1297" s="80"/>
      <c r="AD1297" s="81">
        <f t="shared" si="346"/>
        <v>0</v>
      </c>
      <c r="AE1297" s="82"/>
      <c r="AF1297" s="80"/>
      <c r="AG1297" s="81">
        <f t="shared" si="347"/>
        <v>0</v>
      </c>
      <c r="AH1297" s="82"/>
      <c r="AI1297" s="80"/>
      <c r="AJ1297" s="81">
        <f t="shared" si="348"/>
        <v>0</v>
      </c>
      <c r="AK1297" s="82"/>
      <c r="AL1297" s="80"/>
      <c r="AM1297" s="81">
        <v>0</v>
      </c>
      <c r="AN1297" s="82"/>
      <c r="AO1297" s="80"/>
      <c r="AP1297" s="81">
        <v>0</v>
      </c>
      <c r="AQ1297" s="82"/>
      <c r="AR1297" s="80"/>
      <c r="AS1297" s="81">
        <f t="shared" si="349"/>
        <v>0</v>
      </c>
      <c r="AT1297" s="82"/>
      <c r="AU1297" s="80"/>
      <c r="AV1297" s="81">
        <f t="shared" si="350"/>
        <v>0</v>
      </c>
      <c r="AW1297" s="82"/>
      <c r="AX1297" s="80"/>
      <c r="AY1297" s="81">
        <f t="shared" si="351"/>
        <v>0</v>
      </c>
      <c r="AZ1297" s="82"/>
      <c r="BA1297" s="80"/>
      <c r="BB1297" s="81">
        <f t="shared" si="352"/>
        <v>0</v>
      </c>
      <c r="BC1297" s="82"/>
      <c r="BD1297" s="80"/>
      <c r="BE1297" s="81">
        <f t="shared" si="353"/>
        <v>0</v>
      </c>
      <c r="BF1297" s="82"/>
      <c r="BG1297" s="80"/>
      <c r="BH1297" s="81">
        <f t="shared" si="354"/>
        <v>0</v>
      </c>
      <c r="BI1297" s="82"/>
      <c r="BJ1297" s="80"/>
      <c r="BK1297" s="81">
        <f t="shared" si="355"/>
        <v>0</v>
      </c>
      <c r="BL1297" s="82"/>
      <c r="BM1297" s="80"/>
      <c r="BN1297" s="81">
        <f t="shared" si="356"/>
        <v>0</v>
      </c>
      <c r="BO1297" s="82"/>
    </row>
    <row r="1298" spans="1:67" ht="36.75" hidden="1" customHeight="1" thickBot="1">
      <c r="A1298" s="71">
        <v>86343</v>
      </c>
      <c r="B1298" s="71" t="s">
        <v>2242</v>
      </c>
      <c r="C1298" s="221" t="str">
        <f ca="1">IF(V1298&gt;0,IF($C$12=B1298,COUNT($C$12:C1297,1),""),"")</f>
        <v/>
      </c>
      <c r="D1298" s="221" t="str">
        <f ca="1">IF(V1298&gt;0,IF($D$12=B1298,COUNT($D$12:D1297,1),""),"")</f>
        <v/>
      </c>
      <c r="E1298" s="221" t="str">
        <f ca="1">IF(V1298&gt;0,IF($E$12=B1298,COUNT($E$12:E1297,1),""),"")</f>
        <v/>
      </c>
      <c r="F1298" s="221" t="str">
        <f ca="1">IF(V1298&gt;0,IF($F$12=B1298,COUNT($F$12:F1297,1),""),"")</f>
        <v/>
      </c>
      <c r="G1298" s="90"/>
      <c r="H1298" s="72"/>
      <c r="I1298" s="76"/>
      <c r="J1298" s="91"/>
      <c r="K1298" s="324"/>
      <c r="L1298" s="89">
        <v>420915</v>
      </c>
      <c r="M1298" s="76" t="s">
        <v>1217</v>
      </c>
      <c r="N1298" s="76" t="s">
        <v>154</v>
      </c>
      <c r="O1298" s="324">
        <v>58800</v>
      </c>
      <c r="P1298" s="77">
        <f ca="1">SUMIF($W$12:BO1298,$P$11,W1298:BO1298)</f>
        <v>0</v>
      </c>
      <c r="Q1298" s="77">
        <f ca="1">SUMIF($W$12:BP1298,$P$11,X1298:BP1298)</f>
        <v>0</v>
      </c>
      <c r="R1298" s="77">
        <f ca="1">SUMIF($W$12:BQ1298,$P$11,Y1298:BQ1298)</f>
        <v>0</v>
      </c>
      <c r="S1298" s="78">
        <f t="shared" ca="1" si="340"/>
        <v>0</v>
      </c>
      <c r="T1298" s="77">
        <f t="shared" ca="1" si="341"/>
        <v>0</v>
      </c>
      <c r="U1298" s="77">
        <f t="shared" ca="1" si="343"/>
        <v>0</v>
      </c>
      <c r="V1298" s="79">
        <f t="shared" ca="1" si="342"/>
        <v>0</v>
      </c>
      <c r="W1298" s="80"/>
      <c r="X1298" s="81">
        <f t="shared" si="344"/>
        <v>0</v>
      </c>
      <c r="Y1298" s="82"/>
      <c r="Z1298" s="80"/>
      <c r="AA1298" s="81">
        <f t="shared" si="345"/>
        <v>0</v>
      </c>
      <c r="AB1298" s="82"/>
      <c r="AC1298" s="80"/>
      <c r="AD1298" s="81">
        <f t="shared" si="346"/>
        <v>0</v>
      </c>
      <c r="AE1298" s="82"/>
      <c r="AF1298" s="80"/>
      <c r="AG1298" s="81">
        <f t="shared" si="347"/>
        <v>0</v>
      </c>
      <c r="AH1298" s="82"/>
      <c r="AI1298" s="80"/>
      <c r="AJ1298" s="81">
        <f t="shared" si="348"/>
        <v>0</v>
      </c>
      <c r="AK1298" s="82"/>
      <c r="AL1298" s="80"/>
      <c r="AM1298" s="81">
        <v>0</v>
      </c>
      <c r="AN1298" s="82"/>
      <c r="AO1298" s="80"/>
      <c r="AP1298" s="81">
        <v>0</v>
      </c>
      <c r="AQ1298" s="82"/>
      <c r="AR1298" s="80"/>
      <c r="AS1298" s="81">
        <f t="shared" si="349"/>
        <v>0</v>
      </c>
      <c r="AT1298" s="82"/>
      <c r="AU1298" s="80"/>
      <c r="AV1298" s="81">
        <f t="shared" si="350"/>
        <v>0</v>
      </c>
      <c r="AW1298" s="82"/>
      <c r="AX1298" s="80"/>
      <c r="AY1298" s="81">
        <f t="shared" si="351"/>
        <v>0</v>
      </c>
      <c r="AZ1298" s="82"/>
      <c r="BA1298" s="80"/>
      <c r="BB1298" s="81">
        <f t="shared" si="352"/>
        <v>0</v>
      </c>
      <c r="BC1298" s="82"/>
      <c r="BD1298" s="80"/>
      <c r="BE1298" s="81">
        <f t="shared" si="353"/>
        <v>0</v>
      </c>
      <c r="BF1298" s="82"/>
      <c r="BG1298" s="80"/>
      <c r="BH1298" s="81">
        <f t="shared" si="354"/>
        <v>0</v>
      </c>
      <c r="BI1298" s="82"/>
      <c r="BJ1298" s="80"/>
      <c r="BK1298" s="81">
        <f t="shared" si="355"/>
        <v>0</v>
      </c>
      <c r="BL1298" s="82"/>
      <c r="BM1298" s="80"/>
      <c r="BN1298" s="81">
        <f t="shared" si="356"/>
        <v>0</v>
      </c>
      <c r="BO1298" s="82"/>
    </row>
    <row r="1299" spans="1:67" ht="23.25" hidden="1" customHeight="1" thickBot="1">
      <c r="A1299" s="71">
        <v>86344</v>
      </c>
      <c r="B1299" s="71" t="s">
        <v>2242</v>
      </c>
      <c r="C1299" s="221" t="str">
        <f ca="1">IF(V1299&gt;0,IF($C$12=B1299,COUNT($C$12:C1298,1),""),"")</f>
        <v/>
      </c>
      <c r="D1299" s="221" t="str">
        <f ca="1">IF(V1299&gt;0,IF($D$12=B1299,COUNT($D$12:D1298,1),""),"")</f>
        <v/>
      </c>
      <c r="E1299" s="221" t="str">
        <f ca="1">IF(V1299&gt;0,IF($E$12=B1299,COUNT($E$12:E1298,1),""),"")</f>
        <v/>
      </c>
      <c r="F1299" s="221" t="str">
        <f ca="1">IF(V1299&gt;0,IF($F$12=B1299,COUNT($F$12:F1298,1),""),"")</f>
        <v/>
      </c>
      <c r="G1299" s="72">
        <v>667012990</v>
      </c>
      <c r="H1299" s="72" t="s">
        <v>1901</v>
      </c>
      <c r="I1299" s="76" t="s">
        <v>2159</v>
      </c>
      <c r="J1299" s="91" t="s">
        <v>1753</v>
      </c>
      <c r="K1299" s="324">
        <f>VLOOKUP(G1299,'[3]فصل 23 بدنه فلزی تابلوها'!$B$4:$F$106,5,FALSE)</f>
        <v>71630000</v>
      </c>
      <c r="L1299" s="89">
        <v>421302</v>
      </c>
      <c r="M1299" s="76" t="s">
        <v>1828</v>
      </c>
      <c r="N1299" s="76" t="s">
        <v>153</v>
      </c>
      <c r="O1299" s="324">
        <v>12630000</v>
      </c>
      <c r="P1299" s="77">
        <f ca="1">SUMIF($W$12:BO1299,$P$11,W1299:BO1299)</f>
        <v>0</v>
      </c>
      <c r="Q1299" s="77">
        <f ca="1">SUMIF($W$12:BP1299,$P$11,X1299:BP1299)</f>
        <v>0</v>
      </c>
      <c r="R1299" s="77">
        <f ca="1">SUMIF($W$12:BQ1299,$P$11,Y1299:BQ1299)</f>
        <v>0</v>
      </c>
      <c r="S1299" s="78">
        <f t="shared" ref="S1299:S1351" ca="1" si="357">P1299*K1299</f>
        <v>0</v>
      </c>
      <c r="T1299" s="77">
        <f t="shared" ref="T1299:T1351" ca="1" si="358">Q1299*O1299</f>
        <v>0</v>
      </c>
      <c r="U1299" s="77">
        <f t="shared" ref="U1299:U1322" ca="1" si="359">R1299*O1299*0.6</f>
        <v>0</v>
      </c>
      <c r="V1299" s="79">
        <f t="shared" ref="V1299:V1351" ca="1" si="360">SUM(S1299:U1299)</f>
        <v>0</v>
      </c>
      <c r="W1299" s="80"/>
      <c r="X1299" s="81">
        <f t="shared" si="344"/>
        <v>0</v>
      </c>
      <c r="Y1299" s="82"/>
      <c r="Z1299" s="80"/>
      <c r="AA1299" s="81">
        <f t="shared" si="345"/>
        <v>0</v>
      </c>
      <c r="AB1299" s="82"/>
      <c r="AC1299" s="80"/>
      <c r="AD1299" s="81">
        <f t="shared" si="346"/>
        <v>0</v>
      </c>
      <c r="AE1299" s="82"/>
      <c r="AF1299" s="80"/>
      <c r="AG1299" s="81">
        <f t="shared" si="347"/>
        <v>0</v>
      </c>
      <c r="AH1299" s="82"/>
      <c r="AI1299" s="80"/>
      <c r="AJ1299" s="81">
        <f t="shared" si="348"/>
        <v>0</v>
      </c>
      <c r="AK1299" s="82"/>
      <c r="AL1299" s="80"/>
      <c r="AM1299" s="81">
        <v>0</v>
      </c>
      <c r="AN1299" s="82"/>
      <c r="AO1299" s="80"/>
      <c r="AP1299" s="81">
        <v>0</v>
      </c>
      <c r="AQ1299" s="82"/>
      <c r="AR1299" s="80"/>
      <c r="AS1299" s="81">
        <f t="shared" si="349"/>
        <v>0</v>
      </c>
      <c r="AT1299" s="82"/>
      <c r="AU1299" s="80"/>
      <c r="AV1299" s="81">
        <f t="shared" si="350"/>
        <v>0</v>
      </c>
      <c r="AW1299" s="82"/>
      <c r="AX1299" s="80"/>
      <c r="AY1299" s="81">
        <f t="shared" si="351"/>
        <v>0</v>
      </c>
      <c r="AZ1299" s="82"/>
      <c r="BA1299" s="80"/>
      <c r="BB1299" s="81">
        <f t="shared" si="352"/>
        <v>0</v>
      </c>
      <c r="BC1299" s="82"/>
      <c r="BD1299" s="80"/>
      <c r="BE1299" s="81">
        <f t="shared" si="353"/>
        <v>0</v>
      </c>
      <c r="BF1299" s="82"/>
      <c r="BG1299" s="80"/>
      <c r="BH1299" s="81">
        <f t="shared" si="354"/>
        <v>0</v>
      </c>
      <c r="BI1299" s="82"/>
      <c r="BJ1299" s="80"/>
      <c r="BK1299" s="81">
        <f t="shared" si="355"/>
        <v>0</v>
      </c>
      <c r="BL1299" s="82"/>
      <c r="BM1299" s="80"/>
      <c r="BN1299" s="81">
        <f t="shared" si="356"/>
        <v>0</v>
      </c>
      <c r="BO1299" s="82"/>
    </row>
    <row r="1300" spans="1:67" ht="23.25" hidden="1" customHeight="1" thickBot="1">
      <c r="A1300" s="71">
        <v>86346</v>
      </c>
      <c r="B1300" s="71" t="s">
        <v>2242</v>
      </c>
      <c r="C1300" s="221" t="str">
        <f ca="1">IF(V1300&gt;0,IF($C$12=B1300,COUNT($C$12:C1299,1),""),"")</f>
        <v/>
      </c>
      <c r="D1300" s="221" t="str">
        <f ca="1">IF(V1300&gt;0,IF($D$12=B1300,COUNT($D$12:D1299,1),""),"")</f>
        <v/>
      </c>
      <c r="E1300" s="221" t="str">
        <f ca="1">IF(V1300&gt;0,IF($E$12=B1300,COUNT($E$12:E1299,1),""),"")</f>
        <v/>
      </c>
      <c r="F1300" s="221" t="str">
        <f ca="1">IF(V1300&gt;0,IF($F$12=B1300,COUNT($F$12:F1299,1),""),"")</f>
        <v/>
      </c>
      <c r="G1300" s="72">
        <v>667013010</v>
      </c>
      <c r="H1300" s="72" t="s">
        <v>1901</v>
      </c>
      <c r="I1300" s="76" t="s">
        <v>2152</v>
      </c>
      <c r="J1300" s="91" t="s">
        <v>1753</v>
      </c>
      <c r="K1300" s="324">
        <f>VLOOKUP(G1300,'[3]فصل 23 بدنه فلزی تابلوها'!$B$4:$F$106,5,FALSE)</f>
        <v>132151300</v>
      </c>
      <c r="L1300" s="89">
        <v>421302</v>
      </c>
      <c r="M1300" s="76" t="s">
        <v>1828</v>
      </c>
      <c r="N1300" s="76" t="s">
        <v>153</v>
      </c>
      <c r="O1300" s="324">
        <v>12630000</v>
      </c>
      <c r="P1300" s="77">
        <f ca="1">SUMIF($W$12:BO1300,$P$11,W1300:BO1300)</f>
        <v>0</v>
      </c>
      <c r="Q1300" s="77">
        <f ca="1">SUMIF($W$12:BP1300,$P$11,X1300:BP1300)</f>
        <v>0</v>
      </c>
      <c r="R1300" s="77">
        <f ca="1">SUMIF($W$12:BQ1300,$P$11,Y1300:BQ1300)</f>
        <v>0</v>
      </c>
      <c r="S1300" s="78">
        <f t="shared" ca="1" si="357"/>
        <v>0</v>
      </c>
      <c r="T1300" s="77">
        <f t="shared" ca="1" si="358"/>
        <v>0</v>
      </c>
      <c r="U1300" s="77">
        <f t="shared" ca="1" si="359"/>
        <v>0</v>
      </c>
      <c r="V1300" s="79">
        <f t="shared" ca="1" si="360"/>
        <v>0</v>
      </c>
      <c r="W1300" s="80"/>
      <c r="X1300" s="81">
        <f t="shared" si="344"/>
        <v>0</v>
      </c>
      <c r="Y1300" s="82"/>
      <c r="Z1300" s="80"/>
      <c r="AA1300" s="81">
        <f t="shared" si="345"/>
        <v>0</v>
      </c>
      <c r="AB1300" s="82"/>
      <c r="AC1300" s="80"/>
      <c r="AD1300" s="81">
        <f t="shared" si="346"/>
        <v>0</v>
      </c>
      <c r="AE1300" s="82"/>
      <c r="AF1300" s="80"/>
      <c r="AG1300" s="81">
        <f t="shared" si="347"/>
        <v>0</v>
      </c>
      <c r="AH1300" s="82"/>
      <c r="AI1300" s="80"/>
      <c r="AJ1300" s="81">
        <f t="shared" si="348"/>
        <v>0</v>
      </c>
      <c r="AK1300" s="82"/>
      <c r="AL1300" s="80"/>
      <c r="AM1300" s="81">
        <v>0</v>
      </c>
      <c r="AN1300" s="82"/>
      <c r="AO1300" s="80"/>
      <c r="AP1300" s="81">
        <v>0</v>
      </c>
      <c r="AQ1300" s="82"/>
      <c r="AR1300" s="80"/>
      <c r="AS1300" s="81">
        <f t="shared" si="349"/>
        <v>0</v>
      </c>
      <c r="AT1300" s="82"/>
      <c r="AU1300" s="80"/>
      <c r="AV1300" s="81">
        <f t="shared" si="350"/>
        <v>0</v>
      </c>
      <c r="AW1300" s="82"/>
      <c r="AX1300" s="80"/>
      <c r="AY1300" s="81">
        <f t="shared" si="351"/>
        <v>0</v>
      </c>
      <c r="AZ1300" s="82"/>
      <c r="BA1300" s="80"/>
      <c r="BB1300" s="81">
        <f t="shared" si="352"/>
        <v>0</v>
      </c>
      <c r="BC1300" s="82"/>
      <c r="BD1300" s="80"/>
      <c r="BE1300" s="81">
        <f t="shared" si="353"/>
        <v>0</v>
      </c>
      <c r="BF1300" s="82"/>
      <c r="BG1300" s="80"/>
      <c r="BH1300" s="81">
        <f t="shared" si="354"/>
        <v>0</v>
      </c>
      <c r="BI1300" s="82"/>
      <c r="BJ1300" s="80"/>
      <c r="BK1300" s="81">
        <f t="shared" si="355"/>
        <v>0</v>
      </c>
      <c r="BL1300" s="82"/>
      <c r="BM1300" s="80"/>
      <c r="BN1300" s="81">
        <f t="shared" si="356"/>
        <v>0</v>
      </c>
      <c r="BO1300" s="82"/>
    </row>
    <row r="1301" spans="1:67" ht="23.25" hidden="1" customHeight="1" thickBot="1">
      <c r="A1301" s="71">
        <v>86347</v>
      </c>
      <c r="B1301" s="71" t="s">
        <v>2242</v>
      </c>
      <c r="C1301" s="221" t="str">
        <f ca="1">IF(V1301&gt;0,IF($C$12=B1301,COUNT($C$12:C1300,1),""),"")</f>
        <v/>
      </c>
      <c r="D1301" s="221" t="str">
        <f ca="1">IF(V1301&gt;0,IF($D$12=B1301,COUNT($D$12:D1300,1),""),"")</f>
        <v/>
      </c>
      <c r="E1301" s="221" t="str">
        <f ca="1">IF(V1301&gt;0,IF($E$12=B1301,COUNT($E$12:E1300,1),""),"")</f>
        <v/>
      </c>
      <c r="F1301" s="221" t="str">
        <f ca="1">IF(V1301&gt;0,IF($F$12=B1301,COUNT($F$12:F1300,1),""),"")</f>
        <v/>
      </c>
      <c r="G1301" s="72">
        <v>667013020</v>
      </c>
      <c r="H1301" s="72" t="s">
        <v>1901</v>
      </c>
      <c r="I1301" s="94" t="s">
        <v>2153</v>
      </c>
      <c r="J1301" s="91" t="s">
        <v>1753</v>
      </c>
      <c r="K1301" s="324">
        <f>VLOOKUP(G1301,'[3]فصل 23 بدنه فلزی تابلوها'!$B$4:$F$106,5,FALSE)</f>
        <v>158026300</v>
      </c>
      <c r="L1301" s="89">
        <v>421302</v>
      </c>
      <c r="M1301" s="76" t="s">
        <v>1828</v>
      </c>
      <c r="N1301" s="76" t="s">
        <v>153</v>
      </c>
      <c r="O1301" s="324">
        <v>12630000</v>
      </c>
      <c r="P1301" s="77">
        <f ca="1">SUMIF($W$12:BO1301,$P$11,W1301:BO1301)</f>
        <v>0</v>
      </c>
      <c r="Q1301" s="77">
        <f ca="1">SUMIF($W$12:BP1301,$P$11,X1301:BP1301)</f>
        <v>0</v>
      </c>
      <c r="R1301" s="77">
        <f ca="1">SUMIF($W$12:BQ1301,$P$11,Y1301:BQ1301)</f>
        <v>0</v>
      </c>
      <c r="S1301" s="78">
        <f t="shared" ca="1" si="357"/>
        <v>0</v>
      </c>
      <c r="T1301" s="77">
        <f t="shared" ca="1" si="358"/>
        <v>0</v>
      </c>
      <c r="U1301" s="77">
        <f t="shared" ca="1" si="359"/>
        <v>0</v>
      </c>
      <c r="V1301" s="79">
        <f t="shared" ca="1" si="360"/>
        <v>0</v>
      </c>
      <c r="W1301" s="80"/>
      <c r="X1301" s="81">
        <f t="shared" si="344"/>
        <v>0</v>
      </c>
      <c r="Y1301" s="82"/>
      <c r="Z1301" s="80"/>
      <c r="AA1301" s="81">
        <f t="shared" si="345"/>
        <v>0</v>
      </c>
      <c r="AB1301" s="82"/>
      <c r="AC1301" s="80"/>
      <c r="AD1301" s="81">
        <f t="shared" si="346"/>
        <v>0</v>
      </c>
      <c r="AE1301" s="82"/>
      <c r="AF1301" s="80"/>
      <c r="AG1301" s="81">
        <f t="shared" si="347"/>
        <v>0</v>
      </c>
      <c r="AH1301" s="82"/>
      <c r="AI1301" s="80"/>
      <c r="AJ1301" s="81">
        <f t="shared" si="348"/>
        <v>0</v>
      </c>
      <c r="AK1301" s="82"/>
      <c r="AL1301" s="80"/>
      <c r="AM1301" s="81">
        <v>0</v>
      </c>
      <c r="AN1301" s="82"/>
      <c r="AO1301" s="80"/>
      <c r="AP1301" s="81">
        <v>0</v>
      </c>
      <c r="AQ1301" s="82"/>
      <c r="AR1301" s="80"/>
      <c r="AS1301" s="81">
        <f t="shared" si="349"/>
        <v>0</v>
      </c>
      <c r="AT1301" s="82"/>
      <c r="AU1301" s="80"/>
      <c r="AV1301" s="81">
        <f t="shared" si="350"/>
        <v>0</v>
      </c>
      <c r="AW1301" s="82"/>
      <c r="AX1301" s="80"/>
      <c r="AY1301" s="81">
        <f t="shared" si="351"/>
        <v>0</v>
      </c>
      <c r="AZ1301" s="82"/>
      <c r="BA1301" s="80"/>
      <c r="BB1301" s="81">
        <f t="shared" si="352"/>
        <v>0</v>
      </c>
      <c r="BC1301" s="82"/>
      <c r="BD1301" s="80"/>
      <c r="BE1301" s="81">
        <f t="shared" si="353"/>
        <v>0</v>
      </c>
      <c r="BF1301" s="82"/>
      <c r="BG1301" s="80"/>
      <c r="BH1301" s="81">
        <f t="shared" si="354"/>
        <v>0</v>
      </c>
      <c r="BI1301" s="82"/>
      <c r="BJ1301" s="80"/>
      <c r="BK1301" s="81">
        <f t="shared" si="355"/>
        <v>0</v>
      </c>
      <c r="BL1301" s="82"/>
      <c r="BM1301" s="80"/>
      <c r="BN1301" s="81">
        <f t="shared" si="356"/>
        <v>0</v>
      </c>
      <c r="BO1301" s="82"/>
    </row>
    <row r="1302" spans="1:67" ht="23.25" hidden="1" customHeight="1" thickBot="1">
      <c r="A1302" s="71">
        <v>86348</v>
      </c>
      <c r="B1302" s="71" t="s">
        <v>2242</v>
      </c>
      <c r="C1302" s="221" t="str">
        <f ca="1">IF(V1302&gt;0,IF($C$12=B1302,COUNT($C$12:C1301,1),""),"")</f>
        <v/>
      </c>
      <c r="D1302" s="221" t="str">
        <f ca="1">IF(V1302&gt;0,IF($D$12=B1302,COUNT($D$12:D1301,1),""),"")</f>
        <v/>
      </c>
      <c r="E1302" s="221" t="str">
        <f ca="1">IF(V1302&gt;0,IF($E$12=B1302,COUNT($E$12:E1301,1),""),"")</f>
        <v/>
      </c>
      <c r="F1302" s="221" t="str">
        <f ca="1">IF(V1302&gt;0,IF($F$12=B1302,COUNT($F$12:F1301,1),""),"")</f>
        <v/>
      </c>
      <c r="G1302" s="72">
        <v>667013030</v>
      </c>
      <c r="H1302" s="72" t="s">
        <v>1901</v>
      </c>
      <c r="I1302" s="94" t="s">
        <v>2154</v>
      </c>
      <c r="J1302" s="91" t="s">
        <v>1753</v>
      </c>
      <c r="K1302" s="324">
        <f>VLOOKUP(G1302,'[3]فصل 23 بدنه فلزی تابلوها'!$B$4:$F$106,5,FALSE)</f>
        <v>160763300</v>
      </c>
      <c r="L1302" s="89">
        <v>421302</v>
      </c>
      <c r="M1302" s="76" t="s">
        <v>1828</v>
      </c>
      <c r="N1302" s="76" t="s">
        <v>153</v>
      </c>
      <c r="O1302" s="324">
        <v>12630000</v>
      </c>
      <c r="P1302" s="77">
        <f ca="1">SUMIF($W$12:BO1302,$P$11,W1302:BO1302)</f>
        <v>0</v>
      </c>
      <c r="Q1302" s="77">
        <f ca="1">SUMIF($W$12:BP1302,$P$11,X1302:BP1302)</f>
        <v>0</v>
      </c>
      <c r="R1302" s="77">
        <f ca="1">SUMIF($W$12:BQ1302,$P$11,Y1302:BQ1302)</f>
        <v>0</v>
      </c>
      <c r="S1302" s="78">
        <f t="shared" ca="1" si="357"/>
        <v>0</v>
      </c>
      <c r="T1302" s="77">
        <f t="shared" ca="1" si="358"/>
        <v>0</v>
      </c>
      <c r="U1302" s="77">
        <f t="shared" ca="1" si="359"/>
        <v>0</v>
      </c>
      <c r="V1302" s="79">
        <f t="shared" ca="1" si="360"/>
        <v>0</v>
      </c>
      <c r="W1302" s="80"/>
      <c r="X1302" s="81">
        <f t="shared" si="344"/>
        <v>0</v>
      </c>
      <c r="Y1302" s="82"/>
      <c r="Z1302" s="80"/>
      <c r="AA1302" s="81">
        <f t="shared" si="345"/>
        <v>0</v>
      </c>
      <c r="AB1302" s="82"/>
      <c r="AC1302" s="80"/>
      <c r="AD1302" s="81">
        <f t="shared" si="346"/>
        <v>0</v>
      </c>
      <c r="AE1302" s="82"/>
      <c r="AF1302" s="80"/>
      <c r="AG1302" s="81">
        <f t="shared" si="347"/>
        <v>0</v>
      </c>
      <c r="AH1302" s="82"/>
      <c r="AI1302" s="80"/>
      <c r="AJ1302" s="81">
        <f t="shared" si="348"/>
        <v>0</v>
      </c>
      <c r="AK1302" s="82"/>
      <c r="AL1302" s="80"/>
      <c r="AM1302" s="81">
        <v>0</v>
      </c>
      <c r="AN1302" s="82"/>
      <c r="AO1302" s="80"/>
      <c r="AP1302" s="81">
        <v>0</v>
      </c>
      <c r="AQ1302" s="82"/>
      <c r="AR1302" s="80"/>
      <c r="AS1302" s="81">
        <f t="shared" si="349"/>
        <v>0</v>
      </c>
      <c r="AT1302" s="82"/>
      <c r="AU1302" s="80"/>
      <c r="AV1302" s="81">
        <f t="shared" si="350"/>
        <v>0</v>
      </c>
      <c r="AW1302" s="82"/>
      <c r="AX1302" s="80"/>
      <c r="AY1302" s="81">
        <f t="shared" si="351"/>
        <v>0</v>
      </c>
      <c r="AZ1302" s="82"/>
      <c r="BA1302" s="80"/>
      <c r="BB1302" s="81">
        <f t="shared" si="352"/>
        <v>0</v>
      </c>
      <c r="BC1302" s="82"/>
      <c r="BD1302" s="80"/>
      <c r="BE1302" s="81">
        <f t="shared" si="353"/>
        <v>0</v>
      </c>
      <c r="BF1302" s="82"/>
      <c r="BG1302" s="80"/>
      <c r="BH1302" s="81">
        <f t="shared" si="354"/>
        <v>0</v>
      </c>
      <c r="BI1302" s="82"/>
      <c r="BJ1302" s="80"/>
      <c r="BK1302" s="81">
        <f t="shared" si="355"/>
        <v>0</v>
      </c>
      <c r="BL1302" s="82"/>
      <c r="BM1302" s="80"/>
      <c r="BN1302" s="81">
        <f t="shared" si="356"/>
        <v>0</v>
      </c>
      <c r="BO1302" s="82"/>
    </row>
    <row r="1303" spans="1:67" ht="23.25" hidden="1" customHeight="1" thickBot="1">
      <c r="A1303" s="71">
        <v>86349</v>
      </c>
      <c r="B1303" s="71" t="s">
        <v>2242</v>
      </c>
      <c r="C1303" s="221" t="str">
        <f ca="1">IF(V1303&gt;0,IF($C$12=B1303,COUNT($C$12:C1302,1),""),"")</f>
        <v/>
      </c>
      <c r="D1303" s="221" t="str">
        <f ca="1">IF(V1303&gt;0,IF($D$12=B1303,COUNT($D$12:D1302,1),""),"")</f>
        <v/>
      </c>
      <c r="E1303" s="221" t="str">
        <f ca="1">IF(V1303&gt;0,IF($E$12=B1303,COUNT($E$12:E1302,1),""),"")</f>
        <v/>
      </c>
      <c r="F1303" s="221" t="str">
        <f ca="1">IF(V1303&gt;0,IF($F$12=B1303,COUNT($F$12:F1302,1),""),"")</f>
        <v/>
      </c>
      <c r="G1303" s="72">
        <v>667013040</v>
      </c>
      <c r="H1303" s="72" t="s">
        <v>1901</v>
      </c>
      <c r="I1303" s="94" t="s">
        <v>2155</v>
      </c>
      <c r="J1303" s="91" t="s">
        <v>1753</v>
      </c>
      <c r="K1303" s="324">
        <f>VLOOKUP(G1303,'[3]فصل 23 بدنه فلزی تابلوها'!$B$4:$F$106,5,FALSE)</f>
        <v>213215300</v>
      </c>
      <c r="L1303" s="89">
        <v>421302</v>
      </c>
      <c r="M1303" s="76" t="s">
        <v>1828</v>
      </c>
      <c r="N1303" s="76" t="s">
        <v>153</v>
      </c>
      <c r="O1303" s="324">
        <v>12630000</v>
      </c>
      <c r="P1303" s="77">
        <f ca="1">SUMIF($W$12:BO1303,$P$11,W1303:BO1303)</f>
        <v>0</v>
      </c>
      <c r="Q1303" s="77">
        <f ca="1">SUMIF($W$12:BP1303,$P$11,X1303:BP1303)</f>
        <v>0</v>
      </c>
      <c r="R1303" s="77">
        <f ca="1">SUMIF($W$12:BQ1303,$P$11,Y1303:BQ1303)</f>
        <v>0</v>
      </c>
      <c r="S1303" s="78">
        <f t="shared" ca="1" si="357"/>
        <v>0</v>
      </c>
      <c r="T1303" s="77">
        <f t="shared" ca="1" si="358"/>
        <v>0</v>
      </c>
      <c r="U1303" s="77">
        <f t="shared" ca="1" si="359"/>
        <v>0</v>
      </c>
      <c r="V1303" s="79">
        <f t="shared" ca="1" si="360"/>
        <v>0</v>
      </c>
      <c r="W1303" s="80"/>
      <c r="X1303" s="81">
        <f t="shared" si="344"/>
        <v>0</v>
      </c>
      <c r="Y1303" s="82"/>
      <c r="Z1303" s="80"/>
      <c r="AA1303" s="81">
        <f t="shared" si="345"/>
        <v>0</v>
      </c>
      <c r="AB1303" s="82"/>
      <c r="AC1303" s="80"/>
      <c r="AD1303" s="81">
        <f t="shared" si="346"/>
        <v>0</v>
      </c>
      <c r="AE1303" s="82"/>
      <c r="AF1303" s="80"/>
      <c r="AG1303" s="81">
        <f t="shared" si="347"/>
        <v>0</v>
      </c>
      <c r="AH1303" s="82"/>
      <c r="AI1303" s="80"/>
      <c r="AJ1303" s="81">
        <f t="shared" si="348"/>
        <v>0</v>
      </c>
      <c r="AK1303" s="82"/>
      <c r="AL1303" s="80"/>
      <c r="AM1303" s="81">
        <v>0</v>
      </c>
      <c r="AN1303" s="82"/>
      <c r="AO1303" s="80"/>
      <c r="AP1303" s="81">
        <v>0</v>
      </c>
      <c r="AQ1303" s="82"/>
      <c r="AR1303" s="80"/>
      <c r="AS1303" s="81">
        <f t="shared" si="349"/>
        <v>0</v>
      </c>
      <c r="AT1303" s="82"/>
      <c r="AU1303" s="80"/>
      <c r="AV1303" s="81">
        <f t="shared" si="350"/>
        <v>0</v>
      </c>
      <c r="AW1303" s="82"/>
      <c r="AX1303" s="80"/>
      <c r="AY1303" s="81">
        <f t="shared" si="351"/>
        <v>0</v>
      </c>
      <c r="AZ1303" s="82"/>
      <c r="BA1303" s="80"/>
      <c r="BB1303" s="81">
        <f t="shared" si="352"/>
        <v>0</v>
      </c>
      <c r="BC1303" s="82"/>
      <c r="BD1303" s="80"/>
      <c r="BE1303" s="81">
        <f t="shared" si="353"/>
        <v>0</v>
      </c>
      <c r="BF1303" s="82"/>
      <c r="BG1303" s="80"/>
      <c r="BH1303" s="81">
        <f t="shared" si="354"/>
        <v>0</v>
      </c>
      <c r="BI1303" s="82"/>
      <c r="BJ1303" s="80"/>
      <c r="BK1303" s="81">
        <f t="shared" si="355"/>
        <v>0</v>
      </c>
      <c r="BL1303" s="82"/>
      <c r="BM1303" s="80"/>
      <c r="BN1303" s="81">
        <f t="shared" si="356"/>
        <v>0</v>
      </c>
      <c r="BO1303" s="82"/>
    </row>
    <row r="1304" spans="1:67" ht="23.25" hidden="1" customHeight="1" thickBot="1">
      <c r="A1304" s="71">
        <v>86350</v>
      </c>
      <c r="B1304" s="71" t="s">
        <v>2242</v>
      </c>
      <c r="C1304" s="221" t="str">
        <f ca="1">IF(V1304&gt;0,IF($C$12=B1304,COUNT($C$12:C1303,1),""),"")</f>
        <v/>
      </c>
      <c r="D1304" s="221" t="str">
        <f ca="1">IF(V1304&gt;0,IF($D$12=B1304,COUNT($D$12:D1303,1),""),"")</f>
        <v/>
      </c>
      <c r="E1304" s="221" t="str">
        <f ca="1">IF(V1304&gt;0,IF($E$12=B1304,COUNT($E$12:E1303,1),""),"")</f>
        <v/>
      </c>
      <c r="F1304" s="221" t="str">
        <f ca="1">IF(V1304&gt;0,IF($F$12=B1304,COUNT($F$12:F1303,1),""),"")</f>
        <v/>
      </c>
      <c r="G1304" s="72">
        <v>667013050</v>
      </c>
      <c r="H1304" s="72" t="s">
        <v>1901</v>
      </c>
      <c r="I1304" s="76" t="s">
        <v>2156</v>
      </c>
      <c r="J1304" s="91" t="s">
        <v>1753</v>
      </c>
      <c r="K1304" s="324">
        <f>VLOOKUP(G1304,'[3]فصل 23 بدنه فلزی تابلوها'!$B$4:$F$106,5,FALSE)</f>
        <v>244635300</v>
      </c>
      <c r="L1304" s="95">
        <v>421302</v>
      </c>
      <c r="M1304" s="76" t="s">
        <v>1828</v>
      </c>
      <c r="N1304" s="76" t="s">
        <v>153</v>
      </c>
      <c r="O1304" s="324">
        <v>12630000</v>
      </c>
      <c r="P1304" s="77">
        <f ca="1">SUMIF($W$12:BO1304,$P$11,W1304:BO1304)</f>
        <v>0</v>
      </c>
      <c r="Q1304" s="77">
        <f ca="1">SUMIF($W$12:BP1304,$P$11,X1304:BP1304)</f>
        <v>0</v>
      </c>
      <c r="R1304" s="77">
        <f ca="1">SUMIF($W$12:BQ1304,$P$11,Y1304:BQ1304)</f>
        <v>0</v>
      </c>
      <c r="S1304" s="78">
        <f t="shared" ca="1" si="357"/>
        <v>0</v>
      </c>
      <c r="T1304" s="77">
        <f t="shared" ca="1" si="358"/>
        <v>0</v>
      </c>
      <c r="U1304" s="77">
        <f t="shared" ca="1" si="359"/>
        <v>0</v>
      </c>
      <c r="V1304" s="79">
        <f t="shared" ca="1" si="360"/>
        <v>0</v>
      </c>
      <c r="W1304" s="80"/>
      <c r="X1304" s="81">
        <f t="shared" si="344"/>
        <v>0</v>
      </c>
      <c r="Y1304" s="82"/>
      <c r="Z1304" s="80"/>
      <c r="AA1304" s="81">
        <f t="shared" si="345"/>
        <v>0</v>
      </c>
      <c r="AB1304" s="82"/>
      <c r="AC1304" s="80"/>
      <c r="AD1304" s="81">
        <f t="shared" si="346"/>
        <v>0</v>
      </c>
      <c r="AE1304" s="82"/>
      <c r="AF1304" s="80"/>
      <c r="AG1304" s="81">
        <f t="shared" si="347"/>
        <v>0</v>
      </c>
      <c r="AH1304" s="82"/>
      <c r="AI1304" s="80"/>
      <c r="AJ1304" s="81">
        <f t="shared" si="348"/>
        <v>0</v>
      </c>
      <c r="AK1304" s="82"/>
      <c r="AL1304" s="80"/>
      <c r="AM1304" s="81">
        <v>0</v>
      </c>
      <c r="AN1304" s="82"/>
      <c r="AO1304" s="80"/>
      <c r="AP1304" s="81">
        <v>0</v>
      </c>
      <c r="AQ1304" s="82"/>
      <c r="AR1304" s="80"/>
      <c r="AS1304" s="81">
        <f t="shared" si="349"/>
        <v>0</v>
      </c>
      <c r="AT1304" s="82"/>
      <c r="AU1304" s="80"/>
      <c r="AV1304" s="81">
        <f t="shared" si="350"/>
        <v>0</v>
      </c>
      <c r="AW1304" s="82"/>
      <c r="AX1304" s="80"/>
      <c r="AY1304" s="81">
        <f t="shared" si="351"/>
        <v>0</v>
      </c>
      <c r="AZ1304" s="82"/>
      <c r="BA1304" s="80"/>
      <c r="BB1304" s="81">
        <f t="shared" si="352"/>
        <v>0</v>
      </c>
      <c r="BC1304" s="82"/>
      <c r="BD1304" s="80"/>
      <c r="BE1304" s="81">
        <f t="shared" si="353"/>
        <v>0</v>
      </c>
      <c r="BF1304" s="82"/>
      <c r="BG1304" s="80"/>
      <c r="BH1304" s="81">
        <f t="shared" si="354"/>
        <v>0</v>
      </c>
      <c r="BI1304" s="82"/>
      <c r="BJ1304" s="80"/>
      <c r="BK1304" s="81">
        <f t="shared" si="355"/>
        <v>0</v>
      </c>
      <c r="BL1304" s="82"/>
      <c r="BM1304" s="80"/>
      <c r="BN1304" s="81">
        <f t="shared" si="356"/>
        <v>0</v>
      </c>
      <c r="BO1304" s="82"/>
    </row>
    <row r="1305" spans="1:67" ht="23.25" hidden="1" customHeight="1" thickBot="1">
      <c r="A1305" s="71">
        <v>86351</v>
      </c>
      <c r="B1305" s="71" t="s">
        <v>2242</v>
      </c>
      <c r="C1305" s="221" t="str">
        <f ca="1">IF(V1305&gt;0,IF($C$12=B1305,COUNT($C$12:C1304,1),""),"")</f>
        <v/>
      </c>
      <c r="D1305" s="221" t="str">
        <f ca="1">IF(V1305&gt;0,IF($D$12=B1305,COUNT($D$12:D1304,1),""),"")</f>
        <v/>
      </c>
      <c r="E1305" s="221" t="str">
        <f ca="1">IF(V1305&gt;0,IF($E$12=B1305,COUNT($E$12:E1304,1),""),"")</f>
        <v/>
      </c>
      <c r="F1305" s="221" t="str">
        <f ca="1">IF(V1305&gt;0,IF($F$12=B1305,COUNT($F$12:F1304,1),""),"")</f>
        <v/>
      </c>
      <c r="G1305" s="72">
        <v>667013060</v>
      </c>
      <c r="H1305" s="72" t="s">
        <v>1901</v>
      </c>
      <c r="I1305" s="76" t="s">
        <v>2157</v>
      </c>
      <c r="J1305" s="91" t="s">
        <v>1753</v>
      </c>
      <c r="K1305" s="324">
        <f>VLOOKUP(G1305,'[3]فصل 23 بدنه فلزی تابلوها'!$B$4:$F$106,5,FALSE)</f>
        <v>278125300</v>
      </c>
      <c r="L1305" s="95">
        <v>421302</v>
      </c>
      <c r="M1305" s="76" t="s">
        <v>1828</v>
      </c>
      <c r="N1305" s="76" t="s">
        <v>153</v>
      </c>
      <c r="O1305" s="324">
        <v>12630000</v>
      </c>
      <c r="P1305" s="77">
        <f ca="1">SUMIF($W$12:BO1305,$P$11,W1305:BO1305)</f>
        <v>0</v>
      </c>
      <c r="Q1305" s="77">
        <f ca="1">SUMIF($W$12:BP1305,$P$11,X1305:BP1305)</f>
        <v>0</v>
      </c>
      <c r="R1305" s="77">
        <f ca="1">SUMIF($W$12:BQ1305,$P$11,Y1305:BQ1305)</f>
        <v>0</v>
      </c>
      <c r="S1305" s="78">
        <f t="shared" ca="1" si="357"/>
        <v>0</v>
      </c>
      <c r="T1305" s="77">
        <f t="shared" ca="1" si="358"/>
        <v>0</v>
      </c>
      <c r="U1305" s="77">
        <f t="shared" ca="1" si="359"/>
        <v>0</v>
      </c>
      <c r="V1305" s="79">
        <f t="shared" ca="1" si="360"/>
        <v>0</v>
      </c>
      <c r="W1305" s="80"/>
      <c r="X1305" s="81">
        <f t="shared" si="344"/>
        <v>0</v>
      </c>
      <c r="Y1305" s="82"/>
      <c r="Z1305" s="80"/>
      <c r="AA1305" s="81">
        <f t="shared" si="345"/>
        <v>0</v>
      </c>
      <c r="AB1305" s="82"/>
      <c r="AC1305" s="80"/>
      <c r="AD1305" s="81">
        <f t="shared" si="346"/>
        <v>0</v>
      </c>
      <c r="AE1305" s="82"/>
      <c r="AF1305" s="80"/>
      <c r="AG1305" s="81">
        <f t="shared" si="347"/>
        <v>0</v>
      </c>
      <c r="AH1305" s="82"/>
      <c r="AI1305" s="80"/>
      <c r="AJ1305" s="81">
        <f t="shared" si="348"/>
        <v>0</v>
      </c>
      <c r="AK1305" s="82"/>
      <c r="AL1305" s="80"/>
      <c r="AM1305" s="81">
        <v>0</v>
      </c>
      <c r="AN1305" s="82"/>
      <c r="AO1305" s="80"/>
      <c r="AP1305" s="81">
        <v>0</v>
      </c>
      <c r="AQ1305" s="82"/>
      <c r="AR1305" s="80"/>
      <c r="AS1305" s="81">
        <f t="shared" si="349"/>
        <v>0</v>
      </c>
      <c r="AT1305" s="82"/>
      <c r="AU1305" s="80"/>
      <c r="AV1305" s="81">
        <f t="shared" si="350"/>
        <v>0</v>
      </c>
      <c r="AW1305" s="82"/>
      <c r="AX1305" s="80"/>
      <c r="AY1305" s="81">
        <f t="shared" si="351"/>
        <v>0</v>
      </c>
      <c r="AZ1305" s="82"/>
      <c r="BA1305" s="80"/>
      <c r="BB1305" s="81">
        <f t="shared" si="352"/>
        <v>0</v>
      </c>
      <c r="BC1305" s="82"/>
      <c r="BD1305" s="80"/>
      <c r="BE1305" s="81">
        <f t="shared" si="353"/>
        <v>0</v>
      </c>
      <c r="BF1305" s="82"/>
      <c r="BG1305" s="80"/>
      <c r="BH1305" s="81">
        <f t="shared" si="354"/>
        <v>0</v>
      </c>
      <c r="BI1305" s="82"/>
      <c r="BJ1305" s="80"/>
      <c r="BK1305" s="81">
        <f t="shared" si="355"/>
        <v>0</v>
      </c>
      <c r="BL1305" s="82"/>
      <c r="BM1305" s="80"/>
      <c r="BN1305" s="81">
        <f t="shared" si="356"/>
        <v>0</v>
      </c>
      <c r="BO1305" s="82"/>
    </row>
    <row r="1306" spans="1:67" ht="23.25" hidden="1" customHeight="1" thickBot="1">
      <c r="A1306" s="71">
        <v>86352</v>
      </c>
      <c r="B1306" s="71" t="s">
        <v>2242</v>
      </c>
      <c r="C1306" s="221" t="str">
        <f ca="1">IF(V1306&gt;0,IF($C$12=B1306,COUNT($C$12:C1305,1),""),"")</f>
        <v/>
      </c>
      <c r="D1306" s="221" t="str">
        <f ca="1">IF(V1306&gt;0,IF($D$12=B1306,COUNT($D$12:D1305,1),""),"")</f>
        <v/>
      </c>
      <c r="E1306" s="221" t="str">
        <f ca="1">IF(V1306&gt;0,IF($E$12=B1306,COUNT($E$12:E1305,1),""),"")</f>
        <v/>
      </c>
      <c r="F1306" s="221" t="str">
        <f ca="1">IF(V1306&gt;0,IF($F$12=B1306,COUNT($F$12:F1305,1),""),"")</f>
        <v/>
      </c>
      <c r="G1306" s="72">
        <v>667013070</v>
      </c>
      <c r="H1306" s="72" t="s">
        <v>1901</v>
      </c>
      <c r="I1306" s="76" t="s">
        <v>2158</v>
      </c>
      <c r="J1306" s="91" t="s">
        <v>1753</v>
      </c>
      <c r="K1306" s="324">
        <f>VLOOKUP(G1306,'[3]فصل 23 بدنه فلزی تابلوها'!$B$4:$F$106,5,FALSE)</f>
        <v>414287000</v>
      </c>
      <c r="L1306" s="89">
        <v>421302</v>
      </c>
      <c r="M1306" s="75" t="s">
        <v>1828</v>
      </c>
      <c r="N1306" s="91" t="s">
        <v>153</v>
      </c>
      <c r="O1306" s="324">
        <v>12630000</v>
      </c>
      <c r="P1306" s="77">
        <f ca="1">SUMIF($W$12:BO1306,$P$11,W1306:BO1306)</f>
        <v>0</v>
      </c>
      <c r="Q1306" s="77">
        <f ca="1">SUMIF($W$12:BP1306,$P$11,X1306:BP1306)</f>
        <v>0</v>
      </c>
      <c r="R1306" s="77">
        <f ca="1">SUMIF($W$12:BQ1306,$P$11,Y1306:BQ1306)</f>
        <v>0</v>
      </c>
      <c r="S1306" s="78">
        <f t="shared" ca="1" si="357"/>
        <v>0</v>
      </c>
      <c r="T1306" s="77">
        <f t="shared" ca="1" si="358"/>
        <v>0</v>
      </c>
      <c r="U1306" s="77">
        <f t="shared" ca="1" si="359"/>
        <v>0</v>
      </c>
      <c r="V1306" s="79">
        <f t="shared" ca="1" si="360"/>
        <v>0</v>
      </c>
      <c r="W1306" s="80"/>
      <c r="X1306" s="81">
        <f t="shared" si="344"/>
        <v>0</v>
      </c>
      <c r="Y1306" s="82"/>
      <c r="Z1306" s="80"/>
      <c r="AA1306" s="81">
        <f t="shared" si="345"/>
        <v>0</v>
      </c>
      <c r="AB1306" s="82"/>
      <c r="AC1306" s="80"/>
      <c r="AD1306" s="81">
        <f t="shared" si="346"/>
        <v>0</v>
      </c>
      <c r="AE1306" s="82"/>
      <c r="AF1306" s="80"/>
      <c r="AG1306" s="81">
        <f t="shared" si="347"/>
        <v>0</v>
      </c>
      <c r="AH1306" s="82"/>
      <c r="AI1306" s="80"/>
      <c r="AJ1306" s="81">
        <f t="shared" si="348"/>
        <v>0</v>
      </c>
      <c r="AK1306" s="82"/>
      <c r="AL1306" s="80"/>
      <c r="AM1306" s="81">
        <v>0</v>
      </c>
      <c r="AN1306" s="82"/>
      <c r="AO1306" s="80"/>
      <c r="AP1306" s="81">
        <v>0</v>
      </c>
      <c r="AQ1306" s="82"/>
      <c r="AR1306" s="80"/>
      <c r="AS1306" s="81">
        <f t="shared" si="349"/>
        <v>0</v>
      </c>
      <c r="AT1306" s="82"/>
      <c r="AU1306" s="80"/>
      <c r="AV1306" s="81">
        <f t="shared" si="350"/>
        <v>0</v>
      </c>
      <c r="AW1306" s="82"/>
      <c r="AX1306" s="80"/>
      <c r="AY1306" s="81">
        <f t="shared" si="351"/>
        <v>0</v>
      </c>
      <c r="AZ1306" s="82"/>
      <c r="BA1306" s="80"/>
      <c r="BB1306" s="81">
        <f t="shared" si="352"/>
        <v>0</v>
      </c>
      <c r="BC1306" s="82"/>
      <c r="BD1306" s="80"/>
      <c r="BE1306" s="81">
        <f t="shared" si="353"/>
        <v>0</v>
      </c>
      <c r="BF1306" s="82"/>
      <c r="BG1306" s="80"/>
      <c r="BH1306" s="81">
        <f t="shared" si="354"/>
        <v>0</v>
      </c>
      <c r="BI1306" s="82"/>
      <c r="BJ1306" s="80"/>
      <c r="BK1306" s="81">
        <f t="shared" si="355"/>
        <v>0</v>
      </c>
      <c r="BL1306" s="82"/>
      <c r="BM1306" s="80"/>
      <c r="BN1306" s="81">
        <f t="shared" si="356"/>
        <v>0</v>
      </c>
      <c r="BO1306" s="82"/>
    </row>
    <row r="1307" spans="1:67" ht="23.25" hidden="1" customHeight="1" thickBot="1">
      <c r="A1307" s="71">
        <v>86353</v>
      </c>
      <c r="B1307" s="71" t="s">
        <v>2242</v>
      </c>
      <c r="C1307" s="221" t="str">
        <f ca="1">IF(V1307&gt;0,IF($C$12=B1307,COUNT($C$12:C1306,1),""),"")</f>
        <v/>
      </c>
      <c r="D1307" s="221" t="str">
        <f ca="1">IF(V1307&gt;0,IF($D$12=B1307,COUNT($D$12:D1306,1),""),"")</f>
        <v/>
      </c>
      <c r="E1307" s="221" t="str">
        <f ca="1">IF(V1307&gt;0,IF($E$12=B1307,COUNT($E$12:E1306,1),""),"")</f>
        <v/>
      </c>
      <c r="F1307" s="221" t="str">
        <f ca="1">IF(V1307&gt;0,IF($F$12=B1307,COUNT($F$12:F1306,1),""),"")</f>
        <v/>
      </c>
      <c r="G1307" s="72">
        <v>667013080</v>
      </c>
      <c r="H1307" s="72" t="s">
        <v>1901</v>
      </c>
      <c r="I1307" s="76" t="s">
        <v>2160</v>
      </c>
      <c r="J1307" s="91" t="s">
        <v>1753</v>
      </c>
      <c r="K1307" s="324">
        <f>VLOOKUP(G1307,'[3]فصل 23 بدنه فلزی تابلوها'!$B$4:$F$106,5,FALSE)</f>
        <v>444466400</v>
      </c>
      <c r="L1307" s="89">
        <v>421302</v>
      </c>
      <c r="M1307" s="75" t="s">
        <v>1828</v>
      </c>
      <c r="N1307" s="91" t="s">
        <v>153</v>
      </c>
      <c r="O1307" s="324">
        <v>12630000</v>
      </c>
      <c r="P1307" s="77">
        <f ca="1">SUMIF($W$12:BO1307,$P$11,W1307:BO1307)</f>
        <v>0</v>
      </c>
      <c r="Q1307" s="77">
        <f ca="1">SUMIF($W$12:BP1307,$P$11,X1307:BP1307)</f>
        <v>0</v>
      </c>
      <c r="R1307" s="77">
        <f ca="1">SUMIF($W$12:BQ1307,$P$11,Y1307:BQ1307)</f>
        <v>0</v>
      </c>
      <c r="S1307" s="78">
        <f t="shared" ca="1" si="357"/>
        <v>0</v>
      </c>
      <c r="T1307" s="77">
        <f t="shared" ca="1" si="358"/>
        <v>0</v>
      </c>
      <c r="U1307" s="77">
        <f t="shared" ca="1" si="359"/>
        <v>0</v>
      </c>
      <c r="V1307" s="79">
        <f t="shared" ca="1" si="360"/>
        <v>0</v>
      </c>
      <c r="W1307" s="80"/>
      <c r="X1307" s="81">
        <f t="shared" si="344"/>
        <v>0</v>
      </c>
      <c r="Y1307" s="82"/>
      <c r="Z1307" s="80"/>
      <c r="AA1307" s="81">
        <f t="shared" si="345"/>
        <v>0</v>
      </c>
      <c r="AB1307" s="82"/>
      <c r="AC1307" s="80"/>
      <c r="AD1307" s="81">
        <f t="shared" si="346"/>
        <v>0</v>
      </c>
      <c r="AE1307" s="82"/>
      <c r="AF1307" s="80"/>
      <c r="AG1307" s="81">
        <f t="shared" si="347"/>
        <v>0</v>
      </c>
      <c r="AH1307" s="82"/>
      <c r="AI1307" s="80"/>
      <c r="AJ1307" s="81">
        <f t="shared" si="348"/>
        <v>0</v>
      </c>
      <c r="AK1307" s="82"/>
      <c r="AL1307" s="80"/>
      <c r="AM1307" s="81">
        <v>0</v>
      </c>
      <c r="AN1307" s="82"/>
      <c r="AO1307" s="80"/>
      <c r="AP1307" s="81">
        <v>0</v>
      </c>
      <c r="AQ1307" s="82"/>
      <c r="AR1307" s="80"/>
      <c r="AS1307" s="81">
        <f t="shared" si="349"/>
        <v>0</v>
      </c>
      <c r="AT1307" s="82"/>
      <c r="AU1307" s="80"/>
      <c r="AV1307" s="81">
        <f t="shared" si="350"/>
        <v>0</v>
      </c>
      <c r="AW1307" s="82"/>
      <c r="AX1307" s="80"/>
      <c r="AY1307" s="81">
        <f t="shared" si="351"/>
        <v>0</v>
      </c>
      <c r="AZ1307" s="82"/>
      <c r="BA1307" s="80"/>
      <c r="BB1307" s="81">
        <f t="shared" si="352"/>
        <v>0</v>
      </c>
      <c r="BC1307" s="82"/>
      <c r="BD1307" s="80"/>
      <c r="BE1307" s="81">
        <f t="shared" si="353"/>
        <v>0</v>
      </c>
      <c r="BF1307" s="82"/>
      <c r="BG1307" s="80"/>
      <c r="BH1307" s="81">
        <f t="shared" si="354"/>
        <v>0</v>
      </c>
      <c r="BI1307" s="82"/>
      <c r="BJ1307" s="80"/>
      <c r="BK1307" s="81">
        <f t="shared" si="355"/>
        <v>0</v>
      </c>
      <c r="BL1307" s="82"/>
      <c r="BM1307" s="80"/>
      <c r="BN1307" s="81">
        <f t="shared" si="356"/>
        <v>0</v>
      </c>
      <c r="BO1307" s="82"/>
    </row>
    <row r="1308" spans="1:67" ht="23.25" hidden="1" customHeight="1" thickBot="1">
      <c r="A1308" s="71">
        <v>86354</v>
      </c>
      <c r="B1308" s="71" t="s">
        <v>2242</v>
      </c>
      <c r="C1308" s="221" t="str">
        <f ca="1">IF(V1308&gt;0,IF($C$12=B1308,COUNT($C$12:C1307,1),""),"")</f>
        <v/>
      </c>
      <c r="D1308" s="221" t="str">
        <f ca="1">IF(V1308&gt;0,IF($D$12=B1308,COUNT($D$12:D1307,1),""),"")</f>
        <v/>
      </c>
      <c r="E1308" s="221" t="str">
        <f ca="1">IF(V1308&gt;0,IF($E$12=B1308,COUNT($E$12:E1307,1),""),"")</f>
        <v/>
      </c>
      <c r="F1308" s="221" t="str">
        <f ca="1">IF(V1308&gt;0,IF($F$12=B1308,COUNT($F$12:F1307,1),""),"")</f>
        <v/>
      </c>
      <c r="G1308" s="90">
        <v>667003320</v>
      </c>
      <c r="H1308" s="72" t="s">
        <v>1901</v>
      </c>
      <c r="I1308" s="76" t="s">
        <v>2161</v>
      </c>
      <c r="J1308" s="91" t="s">
        <v>1753</v>
      </c>
      <c r="K1308" s="324">
        <f>VLOOKUP(G1308,'[3]فصل 23 بدنه فلزی تابلوها'!$B$4:$F$106,5,FALSE)</f>
        <v>25509000</v>
      </c>
      <c r="L1308" s="89">
        <v>421301</v>
      </c>
      <c r="M1308" s="75" t="s">
        <v>1827</v>
      </c>
      <c r="N1308" s="91" t="s">
        <v>153</v>
      </c>
      <c r="O1308" s="324">
        <v>2590000</v>
      </c>
      <c r="P1308" s="77">
        <f ca="1">SUMIF($W$12:BO1308,$P$11,W1308:BO1308)</f>
        <v>0</v>
      </c>
      <c r="Q1308" s="77">
        <f ca="1">SUMIF($W$12:BP1308,$P$11,X1308:BP1308)</f>
        <v>0</v>
      </c>
      <c r="R1308" s="77">
        <f ca="1">SUMIF($W$12:BQ1308,$P$11,Y1308:BQ1308)</f>
        <v>0</v>
      </c>
      <c r="S1308" s="78">
        <f t="shared" ca="1" si="357"/>
        <v>0</v>
      </c>
      <c r="T1308" s="77">
        <f t="shared" ca="1" si="358"/>
        <v>0</v>
      </c>
      <c r="U1308" s="77">
        <f t="shared" ca="1" si="359"/>
        <v>0</v>
      </c>
      <c r="V1308" s="79">
        <f t="shared" ca="1" si="360"/>
        <v>0</v>
      </c>
      <c r="W1308" s="80"/>
      <c r="X1308" s="81">
        <f t="shared" si="344"/>
        <v>0</v>
      </c>
      <c r="Y1308" s="82"/>
      <c r="Z1308" s="80"/>
      <c r="AA1308" s="81">
        <f t="shared" si="345"/>
        <v>0</v>
      </c>
      <c r="AB1308" s="82"/>
      <c r="AC1308" s="80"/>
      <c r="AD1308" s="81">
        <f t="shared" si="346"/>
        <v>0</v>
      </c>
      <c r="AE1308" s="82"/>
      <c r="AF1308" s="80"/>
      <c r="AG1308" s="81">
        <f t="shared" si="347"/>
        <v>0</v>
      </c>
      <c r="AH1308" s="82"/>
      <c r="AI1308" s="80"/>
      <c r="AJ1308" s="81">
        <f t="shared" si="348"/>
        <v>0</v>
      </c>
      <c r="AK1308" s="82"/>
      <c r="AL1308" s="80"/>
      <c r="AM1308" s="81">
        <v>0</v>
      </c>
      <c r="AN1308" s="82"/>
      <c r="AO1308" s="80"/>
      <c r="AP1308" s="81">
        <v>0</v>
      </c>
      <c r="AQ1308" s="82"/>
      <c r="AR1308" s="80"/>
      <c r="AS1308" s="81">
        <f t="shared" si="349"/>
        <v>0</v>
      </c>
      <c r="AT1308" s="82"/>
      <c r="AU1308" s="80"/>
      <c r="AV1308" s="81">
        <f t="shared" si="350"/>
        <v>0</v>
      </c>
      <c r="AW1308" s="82"/>
      <c r="AX1308" s="80"/>
      <c r="AY1308" s="81">
        <f t="shared" si="351"/>
        <v>0</v>
      </c>
      <c r="AZ1308" s="82"/>
      <c r="BA1308" s="80"/>
      <c r="BB1308" s="81">
        <f t="shared" si="352"/>
        <v>0</v>
      </c>
      <c r="BC1308" s="82"/>
      <c r="BD1308" s="80"/>
      <c r="BE1308" s="81">
        <f t="shared" si="353"/>
        <v>0</v>
      </c>
      <c r="BF1308" s="82"/>
      <c r="BG1308" s="80"/>
      <c r="BH1308" s="81">
        <f t="shared" si="354"/>
        <v>0</v>
      </c>
      <c r="BI1308" s="82"/>
      <c r="BJ1308" s="80"/>
      <c r="BK1308" s="81">
        <f t="shared" si="355"/>
        <v>0</v>
      </c>
      <c r="BL1308" s="82"/>
      <c r="BM1308" s="80"/>
      <c r="BN1308" s="81">
        <f t="shared" si="356"/>
        <v>0</v>
      </c>
      <c r="BO1308" s="82"/>
    </row>
    <row r="1309" spans="1:67" ht="23.25" hidden="1" customHeight="1" thickBot="1">
      <c r="A1309" s="71">
        <v>86355</v>
      </c>
      <c r="B1309" s="71" t="s">
        <v>2242</v>
      </c>
      <c r="C1309" s="221" t="str">
        <f ca="1">IF(V1309&gt;0,IF($C$12=B1309,COUNT($C$12:C1308,1),""),"")</f>
        <v/>
      </c>
      <c r="D1309" s="221" t="str">
        <f ca="1">IF(V1309&gt;0,IF($D$12=B1309,COUNT($D$12:D1308,1),""),"")</f>
        <v/>
      </c>
      <c r="E1309" s="221" t="str">
        <f ca="1">IF(V1309&gt;0,IF($E$12=B1309,COUNT($E$12:E1308,1),""),"")</f>
        <v/>
      </c>
      <c r="F1309" s="221" t="str">
        <f ca="1">IF(V1309&gt;0,IF($F$12=B1309,COUNT($F$12:F1308,1),""),"")</f>
        <v/>
      </c>
      <c r="G1309" s="72">
        <v>667005420</v>
      </c>
      <c r="H1309" s="72" t="s">
        <v>1901</v>
      </c>
      <c r="I1309" s="76" t="s">
        <v>2162</v>
      </c>
      <c r="J1309" s="91" t="s">
        <v>1421</v>
      </c>
      <c r="K1309" s="324">
        <f>VLOOKUP(G1309,'[3]فصل 23 بدنه فلزی تابلوها'!$B$4:$F$106,5,FALSE)</f>
        <v>16576000</v>
      </c>
      <c r="L1309" s="95">
        <v>421301</v>
      </c>
      <c r="M1309" s="76" t="s">
        <v>1827</v>
      </c>
      <c r="N1309" s="76" t="s">
        <v>153</v>
      </c>
      <c r="O1309" s="324">
        <v>2590000</v>
      </c>
      <c r="P1309" s="77">
        <f ca="1">SUMIF($W$12:BO1309,$P$11,W1309:BO1309)</f>
        <v>0</v>
      </c>
      <c r="Q1309" s="77">
        <f ca="1">SUMIF($W$12:BP1309,$P$11,X1309:BP1309)</f>
        <v>0</v>
      </c>
      <c r="R1309" s="77">
        <f ca="1">SUMIF($W$12:BQ1309,$P$11,Y1309:BQ1309)</f>
        <v>0</v>
      </c>
      <c r="S1309" s="78">
        <f t="shared" ca="1" si="357"/>
        <v>0</v>
      </c>
      <c r="T1309" s="77">
        <f t="shared" ca="1" si="358"/>
        <v>0</v>
      </c>
      <c r="U1309" s="77">
        <f t="shared" ca="1" si="359"/>
        <v>0</v>
      </c>
      <c r="V1309" s="79">
        <f t="shared" ca="1" si="360"/>
        <v>0</v>
      </c>
      <c r="W1309" s="80"/>
      <c r="X1309" s="81">
        <f t="shared" si="344"/>
        <v>0</v>
      </c>
      <c r="Y1309" s="82"/>
      <c r="Z1309" s="80"/>
      <c r="AA1309" s="81">
        <f t="shared" si="345"/>
        <v>0</v>
      </c>
      <c r="AB1309" s="82"/>
      <c r="AC1309" s="80"/>
      <c r="AD1309" s="81">
        <f t="shared" si="346"/>
        <v>0</v>
      </c>
      <c r="AE1309" s="82"/>
      <c r="AF1309" s="80"/>
      <c r="AG1309" s="81">
        <f t="shared" si="347"/>
        <v>0</v>
      </c>
      <c r="AH1309" s="82"/>
      <c r="AI1309" s="80"/>
      <c r="AJ1309" s="81">
        <f t="shared" si="348"/>
        <v>0</v>
      </c>
      <c r="AK1309" s="82"/>
      <c r="AL1309" s="80"/>
      <c r="AM1309" s="81">
        <v>0</v>
      </c>
      <c r="AN1309" s="82"/>
      <c r="AO1309" s="80"/>
      <c r="AP1309" s="81">
        <v>0</v>
      </c>
      <c r="AQ1309" s="82"/>
      <c r="AR1309" s="80"/>
      <c r="AS1309" s="81">
        <f t="shared" si="349"/>
        <v>0</v>
      </c>
      <c r="AT1309" s="82"/>
      <c r="AU1309" s="80"/>
      <c r="AV1309" s="81">
        <f t="shared" si="350"/>
        <v>0</v>
      </c>
      <c r="AW1309" s="82"/>
      <c r="AX1309" s="80"/>
      <c r="AY1309" s="81">
        <f t="shared" si="351"/>
        <v>0</v>
      </c>
      <c r="AZ1309" s="82"/>
      <c r="BA1309" s="80"/>
      <c r="BB1309" s="81">
        <f t="shared" si="352"/>
        <v>0</v>
      </c>
      <c r="BC1309" s="82"/>
      <c r="BD1309" s="80"/>
      <c r="BE1309" s="81">
        <f t="shared" si="353"/>
        <v>0</v>
      </c>
      <c r="BF1309" s="82"/>
      <c r="BG1309" s="80"/>
      <c r="BH1309" s="81">
        <f t="shared" si="354"/>
        <v>0</v>
      </c>
      <c r="BI1309" s="82"/>
      <c r="BJ1309" s="80"/>
      <c r="BK1309" s="81">
        <f t="shared" si="355"/>
        <v>0</v>
      </c>
      <c r="BL1309" s="82"/>
      <c r="BM1309" s="80"/>
      <c r="BN1309" s="81">
        <f t="shared" si="356"/>
        <v>0</v>
      </c>
      <c r="BO1309" s="82"/>
    </row>
    <row r="1310" spans="1:67" ht="23.25" hidden="1" customHeight="1" thickBot="1">
      <c r="A1310" s="71">
        <v>86356</v>
      </c>
      <c r="B1310" s="71" t="s">
        <v>2242</v>
      </c>
      <c r="C1310" s="221" t="str">
        <f ca="1">IF(V1310&gt;0,IF($C$12=B1310,COUNT($C$12:C1309,1),""),"")</f>
        <v/>
      </c>
      <c r="D1310" s="221" t="str">
        <f ca="1">IF(V1310&gt;0,IF($D$12=B1310,COUNT($D$12:D1309,1),""),"")</f>
        <v/>
      </c>
      <c r="E1310" s="221" t="str">
        <f ca="1">IF(V1310&gt;0,IF($E$12=B1310,COUNT($E$12:E1309,1),""),"")</f>
        <v/>
      </c>
      <c r="F1310" s="221" t="str">
        <f ca="1">IF(V1310&gt;0,IF($F$12=B1310,COUNT($F$12:F1309,1),""),"")</f>
        <v/>
      </c>
      <c r="G1310" s="72">
        <v>667003070</v>
      </c>
      <c r="H1310" s="72" t="s">
        <v>1901</v>
      </c>
      <c r="I1310" s="76" t="s">
        <v>2163</v>
      </c>
      <c r="J1310" s="91" t="s">
        <v>1753</v>
      </c>
      <c r="K1310" s="324">
        <f>VLOOKUP(G1310,'[3]فصل 23 بدنه فلزی تابلوها'!$B$4:$F$106,5,FALSE)</f>
        <v>25509000</v>
      </c>
      <c r="L1310" s="95">
        <v>421301</v>
      </c>
      <c r="M1310" s="76" t="s">
        <v>1827</v>
      </c>
      <c r="N1310" s="76" t="s">
        <v>153</v>
      </c>
      <c r="O1310" s="324">
        <v>2590000</v>
      </c>
      <c r="P1310" s="77">
        <f ca="1">SUMIF($W$12:BO1310,$P$11,W1310:BO1310)</f>
        <v>0</v>
      </c>
      <c r="Q1310" s="77">
        <f ca="1">SUMIF($W$12:BP1310,$P$11,X1310:BP1310)</f>
        <v>0</v>
      </c>
      <c r="R1310" s="77">
        <f ca="1">SUMIF($W$12:BQ1310,$P$11,Y1310:BQ1310)</f>
        <v>0</v>
      </c>
      <c r="S1310" s="78">
        <f t="shared" ca="1" si="357"/>
        <v>0</v>
      </c>
      <c r="T1310" s="77">
        <f t="shared" ca="1" si="358"/>
        <v>0</v>
      </c>
      <c r="U1310" s="77">
        <f t="shared" ca="1" si="359"/>
        <v>0</v>
      </c>
      <c r="V1310" s="79">
        <f t="shared" ca="1" si="360"/>
        <v>0</v>
      </c>
      <c r="W1310" s="80"/>
      <c r="X1310" s="81">
        <f t="shared" si="344"/>
        <v>0</v>
      </c>
      <c r="Y1310" s="82"/>
      <c r="Z1310" s="80"/>
      <c r="AA1310" s="81">
        <f t="shared" si="345"/>
        <v>0</v>
      </c>
      <c r="AB1310" s="82"/>
      <c r="AC1310" s="80"/>
      <c r="AD1310" s="81">
        <f t="shared" si="346"/>
        <v>0</v>
      </c>
      <c r="AE1310" s="82"/>
      <c r="AF1310" s="80"/>
      <c r="AG1310" s="81">
        <f t="shared" si="347"/>
        <v>0</v>
      </c>
      <c r="AH1310" s="82"/>
      <c r="AI1310" s="80"/>
      <c r="AJ1310" s="81">
        <f t="shared" si="348"/>
        <v>0</v>
      </c>
      <c r="AK1310" s="82"/>
      <c r="AL1310" s="80"/>
      <c r="AM1310" s="81">
        <v>0</v>
      </c>
      <c r="AN1310" s="82"/>
      <c r="AO1310" s="80"/>
      <c r="AP1310" s="81">
        <v>0</v>
      </c>
      <c r="AQ1310" s="82"/>
      <c r="AR1310" s="80"/>
      <c r="AS1310" s="81">
        <f t="shared" si="349"/>
        <v>0</v>
      </c>
      <c r="AT1310" s="82"/>
      <c r="AU1310" s="80"/>
      <c r="AV1310" s="81">
        <f t="shared" si="350"/>
        <v>0</v>
      </c>
      <c r="AW1310" s="82"/>
      <c r="AX1310" s="80"/>
      <c r="AY1310" s="81">
        <f t="shared" si="351"/>
        <v>0</v>
      </c>
      <c r="AZ1310" s="82"/>
      <c r="BA1310" s="80"/>
      <c r="BB1310" s="81">
        <f t="shared" si="352"/>
        <v>0</v>
      </c>
      <c r="BC1310" s="82"/>
      <c r="BD1310" s="80"/>
      <c r="BE1310" s="81">
        <f t="shared" si="353"/>
        <v>0</v>
      </c>
      <c r="BF1310" s="82"/>
      <c r="BG1310" s="80"/>
      <c r="BH1310" s="81">
        <f t="shared" si="354"/>
        <v>0</v>
      </c>
      <c r="BI1310" s="82"/>
      <c r="BJ1310" s="80"/>
      <c r="BK1310" s="81">
        <f t="shared" si="355"/>
        <v>0</v>
      </c>
      <c r="BL1310" s="82"/>
      <c r="BM1310" s="80"/>
      <c r="BN1310" s="81">
        <f t="shared" si="356"/>
        <v>0</v>
      </c>
      <c r="BO1310" s="82"/>
    </row>
    <row r="1311" spans="1:67" ht="23.25" hidden="1" customHeight="1" thickBot="1">
      <c r="A1311" s="71">
        <v>86357</v>
      </c>
      <c r="B1311" s="71" t="s">
        <v>2242</v>
      </c>
      <c r="C1311" s="221" t="str">
        <f ca="1">IF(V1311&gt;0,IF($C$12=B1311,COUNT($C$12:C1310,1),""),"")</f>
        <v/>
      </c>
      <c r="D1311" s="221" t="str">
        <f ca="1">IF(V1311&gt;0,IF($D$12=B1311,COUNT($D$12:D1310,1),""),"")</f>
        <v/>
      </c>
      <c r="E1311" s="221" t="str">
        <f ca="1">IF(V1311&gt;0,IF($E$12=B1311,COUNT($E$12:E1310,1),""),"")</f>
        <v/>
      </c>
      <c r="F1311" s="221" t="str">
        <f ca="1">IF(V1311&gt;0,IF($F$12=B1311,COUNT($F$12:F1310,1),""),"")</f>
        <v/>
      </c>
      <c r="G1311" s="72">
        <v>667003072</v>
      </c>
      <c r="H1311" s="72" t="s">
        <v>1901</v>
      </c>
      <c r="I1311" s="76" t="s">
        <v>2164</v>
      </c>
      <c r="J1311" s="91" t="s">
        <v>1753</v>
      </c>
      <c r="K1311" s="324">
        <f>VLOOKUP(G1311,'[3]فصل 23 بدنه فلزی تابلوها'!$B$4:$F$106,5,FALSE)</f>
        <v>16576000</v>
      </c>
      <c r="L1311" s="95">
        <v>421301</v>
      </c>
      <c r="M1311" s="76" t="s">
        <v>1827</v>
      </c>
      <c r="N1311" s="76" t="s">
        <v>153</v>
      </c>
      <c r="O1311" s="324">
        <v>2590000</v>
      </c>
      <c r="P1311" s="77">
        <f ca="1">SUMIF($W$12:BO1311,$P$11,W1311:BO1311)</f>
        <v>0</v>
      </c>
      <c r="Q1311" s="77">
        <f ca="1">SUMIF($W$12:BP1311,$P$11,X1311:BP1311)</f>
        <v>0</v>
      </c>
      <c r="R1311" s="77">
        <f ca="1">SUMIF($W$12:BQ1311,$P$11,Y1311:BQ1311)</f>
        <v>0</v>
      </c>
      <c r="S1311" s="78">
        <f t="shared" ca="1" si="357"/>
        <v>0</v>
      </c>
      <c r="T1311" s="77">
        <f t="shared" ca="1" si="358"/>
        <v>0</v>
      </c>
      <c r="U1311" s="77">
        <f t="shared" ca="1" si="359"/>
        <v>0</v>
      </c>
      <c r="V1311" s="79">
        <f t="shared" ca="1" si="360"/>
        <v>0</v>
      </c>
      <c r="W1311" s="80"/>
      <c r="X1311" s="81">
        <f t="shared" si="344"/>
        <v>0</v>
      </c>
      <c r="Y1311" s="82"/>
      <c r="Z1311" s="80"/>
      <c r="AA1311" s="81">
        <f t="shared" si="345"/>
        <v>0</v>
      </c>
      <c r="AB1311" s="82"/>
      <c r="AC1311" s="80"/>
      <c r="AD1311" s="81">
        <f t="shared" si="346"/>
        <v>0</v>
      </c>
      <c r="AE1311" s="82"/>
      <c r="AF1311" s="80"/>
      <c r="AG1311" s="81">
        <f t="shared" si="347"/>
        <v>0</v>
      </c>
      <c r="AH1311" s="82"/>
      <c r="AI1311" s="80"/>
      <c r="AJ1311" s="81">
        <f t="shared" si="348"/>
        <v>0</v>
      </c>
      <c r="AK1311" s="82"/>
      <c r="AL1311" s="80"/>
      <c r="AM1311" s="81">
        <v>0</v>
      </c>
      <c r="AN1311" s="82"/>
      <c r="AO1311" s="80"/>
      <c r="AP1311" s="81">
        <v>0</v>
      </c>
      <c r="AQ1311" s="82"/>
      <c r="AR1311" s="80"/>
      <c r="AS1311" s="81">
        <f t="shared" si="349"/>
        <v>0</v>
      </c>
      <c r="AT1311" s="82"/>
      <c r="AU1311" s="80"/>
      <c r="AV1311" s="81">
        <f t="shared" si="350"/>
        <v>0</v>
      </c>
      <c r="AW1311" s="82"/>
      <c r="AX1311" s="80"/>
      <c r="AY1311" s="81">
        <f t="shared" si="351"/>
        <v>0</v>
      </c>
      <c r="AZ1311" s="82"/>
      <c r="BA1311" s="80"/>
      <c r="BB1311" s="81">
        <f t="shared" si="352"/>
        <v>0</v>
      </c>
      <c r="BC1311" s="82"/>
      <c r="BD1311" s="80"/>
      <c r="BE1311" s="81">
        <f t="shared" si="353"/>
        <v>0</v>
      </c>
      <c r="BF1311" s="82"/>
      <c r="BG1311" s="80"/>
      <c r="BH1311" s="81">
        <f t="shared" si="354"/>
        <v>0</v>
      </c>
      <c r="BI1311" s="82"/>
      <c r="BJ1311" s="80"/>
      <c r="BK1311" s="81">
        <f t="shared" si="355"/>
        <v>0</v>
      </c>
      <c r="BL1311" s="82"/>
      <c r="BM1311" s="80"/>
      <c r="BN1311" s="81">
        <f t="shared" si="356"/>
        <v>0</v>
      </c>
      <c r="BO1311" s="82"/>
    </row>
    <row r="1312" spans="1:67" ht="23.25" hidden="1" customHeight="1" thickBot="1">
      <c r="A1312" s="71">
        <v>86358</v>
      </c>
      <c r="B1312" s="71" t="s">
        <v>2242</v>
      </c>
      <c r="C1312" s="221" t="str">
        <f ca="1">IF(V1312&gt;0,IF($C$12=B1312,COUNT($C$12:C1311,1),""),"")</f>
        <v/>
      </c>
      <c r="D1312" s="221" t="str">
        <f ca="1">IF(V1312&gt;0,IF($D$12=B1312,COUNT($D$12:D1311,1),""),"")</f>
        <v/>
      </c>
      <c r="E1312" s="221" t="str">
        <f ca="1">IF(V1312&gt;0,IF($E$12=B1312,COUNT($E$12:E1311,1),""),"")</f>
        <v/>
      </c>
      <c r="F1312" s="221" t="str">
        <f ca="1">IF(V1312&gt;0,IF($F$12=B1312,COUNT($F$12:F1311,1),""),"")</f>
        <v/>
      </c>
      <c r="G1312" s="72">
        <v>667003080</v>
      </c>
      <c r="H1312" s="72" t="s">
        <v>1901</v>
      </c>
      <c r="I1312" s="76" t="s">
        <v>2165</v>
      </c>
      <c r="J1312" s="91" t="s">
        <v>1753</v>
      </c>
      <c r="K1312" s="324">
        <f>VLOOKUP(G1312,'[3]فصل 23 بدنه فلزی تابلوها'!$B$4:$F$106,5,FALSE)</f>
        <v>25509000</v>
      </c>
      <c r="L1312" s="95">
        <v>421301</v>
      </c>
      <c r="M1312" s="76" t="s">
        <v>1827</v>
      </c>
      <c r="N1312" s="76" t="s">
        <v>153</v>
      </c>
      <c r="O1312" s="324">
        <v>2590000</v>
      </c>
      <c r="P1312" s="77">
        <f ca="1">SUMIF($W$12:BO1312,$P$11,W1312:BO1312)</f>
        <v>0</v>
      </c>
      <c r="Q1312" s="77">
        <f ca="1">SUMIF($W$12:BP1312,$P$11,X1312:BP1312)</f>
        <v>0</v>
      </c>
      <c r="R1312" s="77">
        <f ca="1">SUMIF($W$12:BQ1312,$P$11,Y1312:BQ1312)</f>
        <v>0</v>
      </c>
      <c r="S1312" s="78">
        <f t="shared" ca="1" si="357"/>
        <v>0</v>
      </c>
      <c r="T1312" s="77">
        <f t="shared" ca="1" si="358"/>
        <v>0</v>
      </c>
      <c r="U1312" s="77">
        <f t="shared" ca="1" si="359"/>
        <v>0</v>
      </c>
      <c r="V1312" s="79">
        <f t="shared" ca="1" si="360"/>
        <v>0</v>
      </c>
      <c r="W1312" s="80"/>
      <c r="X1312" s="81">
        <f t="shared" si="344"/>
        <v>0</v>
      </c>
      <c r="Y1312" s="82"/>
      <c r="Z1312" s="80"/>
      <c r="AA1312" s="81">
        <f t="shared" si="345"/>
        <v>0</v>
      </c>
      <c r="AB1312" s="82"/>
      <c r="AC1312" s="80"/>
      <c r="AD1312" s="81">
        <f t="shared" si="346"/>
        <v>0</v>
      </c>
      <c r="AE1312" s="82"/>
      <c r="AF1312" s="80"/>
      <c r="AG1312" s="81">
        <f t="shared" si="347"/>
        <v>0</v>
      </c>
      <c r="AH1312" s="82"/>
      <c r="AI1312" s="80"/>
      <c r="AJ1312" s="81">
        <f t="shared" si="348"/>
        <v>0</v>
      </c>
      <c r="AK1312" s="82"/>
      <c r="AL1312" s="80"/>
      <c r="AM1312" s="81">
        <v>0</v>
      </c>
      <c r="AN1312" s="82"/>
      <c r="AO1312" s="80"/>
      <c r="AP1312" s="81">
        <v>0</v>
      </c>
      <c r="AQ1312" s="82"/>
      <c r="AR1312" s="80"/>
      <c r="AS1312" s="81">
        <f t="shared" si="349"/>
        <v>0</v>
      </c>
      <c r="AT1312" s="82"/>
      <c r="AU1312" s="80"/>
      <c r="AV1312" s="81">
        <f t="shared" si="350"/>
        <v>0</v>
      </c>
      <c r="AW1312" s="82"/>
      <c r="AX1312" s="80"/>
      <c r="AY1312" s="81">
        <f t="shared" si="351"/>
        <v>0</v>
      </c>
      <c r="AZ1312" s="82"/>
      <c r="BA1312" s="80"/>
      <c r="BB1312" s="81">
        <f t="shared" si="352"/>
        <v>0</v>
      </c>
      <c r="BC1312" s="82"/>
      <c r="BD1312" s="80"/>
      <c r="BE1312" s="81">
        <f t="shared" si="353"/>
        <v>0</v>
      </c>
      <c r="BF1312" s="82"/>
      <c r="BG1312" s="80"/>
      <c r="BH1312" s="81">
        <f t="shared" si="354"/>
        <v>0</v>
      </c>
      <c r="BI1312" s="82"/>
      <c r="BJ1312" s="80"/>
      <c r="BK1312" s="81">
        <f t="shared" si="355"/>
        <v>0</v>
      </c>
      <c r="BL1312" s="82"/>
      <c r="BM1312" s="80"/>
      <c r="BN1312" s="81">
        <f t="shared" si="356"/>
        <v>0</v>
      </c>
      <c r="BO1312" s="82"/>
    </row>
    <row r="1313" spans="1:67" ht="23.25" hidden="1" customHeight="1" thickBot="1">
      <c r="A1313" s="71">
        <v>86359</v>
      </c>
      <c r="B1313" s="71" t="s">
        <v>2242</v>
      </c>
      <c r="C1313" s="221" t="str">
        <f ca="1">IF(V1313&gt;0,IF($C$12=B1313,COUNT($C$12:C1312,1),""),"")</f>
        <v/>
      </c>
      <c r="D1313" s="221" t="str">
        <f ca="1">IF(V1313&gt;0,IF($D$12=B1313,COUNT($D$12:D1312,1),""),"")</f>
        <v/>
      </c>
      <c r="E1313" s="221" t="str">
        <f ca="1">IF(V1313&gt;0,IF($E$12=B1313,COUNT($E$12:E1312,1),""),"")</f>
        <v/>
      </c>
      <c r="F1313" s="221" t="str">
        <f ca="1">IF(V1313&gt;0,IF($F$12=B1313,COUNT($F$12:F1312,1),""),"")</f>
        <v/>
      </c>
      <c r="G1313" s="72">
        <v>667030990</v>
      </c>
      <c r="H1313" s="72" t="s">
        <v>1901</v>
      </c>
      <c r="I1313" s="76" t="s">
        <v>2166</v>
      </c>
      <c r="J1313" s="91" t="s">
        <v>1753</v>
      </c>
      <c r="K1313" s="324">
        <f>VLOOKUP(G1313,'[3]فصل 23 بدنه فلزی تابلوها'!$B$4:$F$106,5,FALSE)</f>
        <v>16203000</v>
      </c>
      <c r="L1313" s="95">
        <v>421305</v>
      </c>
      <c r="M1313" s="76" t="s">
        <v>1829</v>
      </c>
      <c r="N1313" s="76" t="s">
        <v>153</v>
      </c>
      <c r="O1313" s="324">
        <v>12630000</v>
      </c>
      <c r="P1313" s="77">
        <f ca="1">SUMIF($W$12:BO1313,$P$11,W1313:BO1313)</f>
        <v>0</v>
      </c>
      <c r="Q1313" s="77">
        <f ca="1">SUMIF($W$12:BP1313,$P$11,X1313:BP1313)</f>
        <v>0</v>
      </c>
      <c r="R1313" s="77">
        <f ca="1">SUMIF($W$12:BQ1313,$P$11,Y1313:BQ1313)</f>
        <v>0</v>
      </c>
      <c r="S1313" s="78">
        <f t="shared" ca="1" si="357"/>
        <v>0</v>
      </c>
      <c r="T1313" s="77">
        <f t="shared" ca="1" si="358"/>
        <v>0</v>
      </c>
      <c r="U1313" s="77">
        <f t="shared" ca="1" si="359"/>
        <v>0</v>
      </c>
      <c r="V1313" s="79">
        <f t="shared" ca="1" si="360"/>
        <v>0</v>
      </c>
      <c r="W1313" s="80"/>
      <c r="X1313" s="81">
        <f t="shared" si="344"/>
        <v>0</v>
      </c>
      <c r="Y1313" s="82"/>
      <c r="Z1313" s="80"/>
      <c r="AA1313" s="81">
        <f t="shared" si="345"/>
        <v>0</v>
      </c>
      <c r="AB1313" s="82"/>
      <c r="AC1313" s="80"/>
      <c r="AD1313" s="81">
        <f t="shared" si="346"/>
        <v>0</v>
      </c>
      <c r="AE1313" s="82"/>
      <c r="AF1313" s="80"/>
      <c r="AG1313" s="81">
        <f t="shared" si="347"/>
        <v>0</v>
      </c>
      <c r="AH1313" s="82"/>
      <c r="AI1313" s="80"/>
      <c r="AJ1313" s="81">
        <f t="shared" si="348"/>
        <v>0</v>
      </c>
      <c r="AK1313" s="82"/>
      <c r="AL1313" s="80"/>
      <c r="AM1313" s="81">
        <v>0</v>
      </c>
      <c r="AN1313" s="82"/>
      <c r="AO1313" s="80"/>
      <c r="AP1313" s="81">
        <v>0</v>
      </c>
      <c r="AQ1313" s="82"/>
      <c r="AR1313" s="80"/>
      <c r="AS1313" s="81">
        <f t="shared" si="349"/>
        <v>0</v>
      </c>
      <c r="AT1313" s="82"/>
      <c r="AU1313" s="80"/>
      <c r="AV1313" s="81">
        <f t="shared" si="350"/>
        <v>0</v>
      </c>
      <c r="AW1313" s="82"/>
      <c r="AX1313" s="80"/>
      <c r="AY1313" s="81">
        <f t="shared" si="351"/>
        <v>0</v>
      </c>
      <c r="AZ1313" s="82"/>
      <c r="BA1313" s="80"/>
      <c r="BB1313" s="81">
        <f t="shared" si="352"/>
        <v>0</v>
      </c>
      <c r="BC1313" s="82"/>
      <c r="BD1313" s="80"/>
      <c r="BE1313" s="81">
        <f t="shared" si="353"/>
        <v>0</v>
      </c>
      <c r="BF1313" s="82"/>
      <c r="BG1313" s="80"/>
      <c r="BH1313" s="81">
        <f t="shared" si="354"/>
        <v>0</v>
      </c>
      <c r="BI1313" s="82"/>
      <c r="BJ1313" s="80"/>
      <c r="BK1313" s="81">
        <f t="shared" si="355"/>
        <v>0</v>
      </c>
      <c r="BL1313" s="82"/>
      <c r="BM1313" s="80"/>
      <c r="BN1313" s="81">
        <f t="shared" si="356"/>
        <v>0</v>
      </c>
      <c r="BO1313" s="82"/>
    </row>
    <row r="1314" spans="1:67" ht="23.25" hidden="1" customHeight="1" thickBot="1">
      <c r="A1314" s="71">
        <v>86361</v>
      </c>
      <c r="B1314" s="71" t="s">
        <v>2242</v>
      </c>
      <c r="C1314" s="221" t="str">
        <f ca="1">IF(V1314&gt;0,IF($C$12=B1314,COUNT($C$12:C1313,1),""),"")</f>
        <v/>
      </c>
      <c r="D1314" s="221" t="str">
        <f ca="1">IF(V1314&gt;0,IF($D$12=B1314,COUNT($D$12:D1313,1),""),"")</f>
        <v/>
      </c>
      <c r="E1314" s="221" t="str">
        <f ca="1">IF(V1314&gt;0,IF($E$12=B1314,COUNT($E$12:E1313,1),""),"")</f>
        <v/>
      </c>
      <c r="F1314" s="221" t="str">
        <f ca="1">IF(V1314&gt;0,IF($F$12=B1314,COUNT($F$12:F1313,1),""),"")</f>
        <v/>
      </c>
      <c r="G1314" s="72">
        <v>667031010</v>
      </c>
      <c r="H1314" s="72" t="s">
        <v>1901</v>
      </c>
      <c r="I1314" s="76" t="s">
        <v>2167</v>
      </c>
      <c r="J1314" s="91" t="s">
        <v>1753</v>
      </c>
      <c r="K1314" s="324">
        <f>VLOOKUP(G1314,'[3]فصل 23 بدنه فلزی تابلوها'!$B$4:$F$106,5,FALSE)</f>
        <v>37724000</v>
      </c>
      <c r="L1314" s="95">
        <v>421305</v>
      </c>
      <c r="M1314" s="76" t="s">
        <v>1829</v>
      </c>
      <c r="N1314" s="76" t="s">
        <v>153</v>
      </c>
      <c r="O1314" s="324">
        <v>12630000</v>
      </c>
      <c r="P1314" s="77">
        <f ca="1">SUMIF($W$12:BO1314,$P$11,W1314:BO1314)</f>
        <v>0</v>
      </c>
      <c r="Q1314" s="77">
        <f ca="1">SUMIF($W$12:BP1314,$P$11,X1314:BP1314)</f>
        <v>0</v>
      </c>
      <c r="R1314" s="77">
        <f ca="1">SUMIF($W$12:BQ1314,$P$11,Y1314:BQ1314)</f>
        <v>0</v>
      </c>
      <c r="S1314" s="78">
        <f t="shared" ca="1" si="357"/>
        <v>0</v>
      </c>
      <c r="T1314" s="77">
        <f t="shared" ca="1" si="358"/>
        <v>0</v>
      </c>
      <c r="U1314" s="77">
        <f t="shared" ca="1" si="359"/>
        <v>0</v>
      </c>
      <c r="V1314" s="79">
        <f t="shared" ca="1" si="360"/>
        <v>0</v>
      </c>
      <c r="W1314" s="80"/>
      <c r="X1314" s="81">
        <f t="shared" si="344"/>
        <v>0</v>
      </c>
      <c r="Y1314" s="82"/>
      <c r="Z1314" s="80"/>
      <c r="AA1314" s="81">
        <f t="shared" si="345"/>
        <v>0</v>
      </c>
      <c r="AB1314" s="82"/>
      <c r="AC1314" s="80"/>
      <c r="AD1314" s="81">
        <f t="shared" si="346"/>
        <v>0</v>
      </c>
      <c r="AE1314" s="82"/>
      <c r="AF1314" s="80"/>
      <c r="AG1314" s="81">
        <f t="shared" si="347"/>
        <v>0</v>
      </c>
      <c r="AH1314" s="82"/>
      <c r="AI1314" s="80"/>
      <c r="AJ1314" s="81">
        <f t="shared" si="348"/>
        <v>0</v>
      </c>
      <c r="AK1314" s="82"/>
      <c r="AL1314" s="80"/>
      <c r="AM1314" s="81">
        <v>0</v>
      </c>
      <c r="AN1314" s="82"/>
      <c r="AO1314" s="80"/>
      <c r="AP1314" s="81">
        <v>0</v>
      </c>
      <c r="AQ1314" s="82"/>
      <c r="AR1314" s="80"/>
      <c r="AS1314" s="81">
        <f t="shared" si="349"/>
        <v>0</v>
      </c>
      <c r="AT1314" s="82"/>
      <c r="AU1314" s="80"/>
      <c r="AV1314" s="81">
        <f t="shared" si="350"/>
        <v>0</v>
      </c>
      <c r="AW1314" s="82"/>
      <c r="AX1314" s="80"/>
      <c r="AY1314" s="81">
        <f t="shared" si="351"/>
        <v>0</v>
      </c>
      <c r="AZ1314" s="82"/>
      <c r="BA1314" s="80"/>
      <c r="BB1314" s="81">
        <f t="shared" si="352"/>
        <v>0</v>
      </c>
      <c r="BC1314" s="82"/>
      <c r="BD1314" s="80"/>
      <c r="BE1314" s="81">
        <f t="shared" si="353"/>
        <v>0</v>
      </c>
      <c r="BF1314" s="82"/>
      <c r="BG1314" s="80"/>
      <c r="BH1314" s="81">
        <f t="shared" si="354"/>
        <v>0</v>
      </c>
      <c r="BI1314" s="82"/>
      <c r="BJ1314" s="80"/>
      <c r="BK1314" s="81">
        <f t="shared" si="355"/>
        <v>0</v>
      </c>
      <c r="BL1314" s="82"/>
      <c r="BM1314" s="80"/>
      <c r="BN1314" s="81">
        <f t="shared" si="356"/>
        <v>0</v>
      </c>
      <c r="BO1314" s="82"/>
    </row>
    <row r="1315" spans="1:67" ht="23.25" hidden="1" customHeight="1" thickBot="1">
      <c r="A1315" s="71">
        <v>86362</v>
      </c>
      <c r="B1315" s="71" t="s">
        <v>2242</v>
      </c>
      <c r="C1315" s="221" t="str">
        <f ca="1">IF(V1315&gt;0,IF($C$12=B1315,COUNT($C$12:C1314,1),""),"")</f>
        <v/>
      </c>
      <c r="D1315" s="221" t="str">
        <f ca="1">IF(V1315&gt;0,IF($D$12=B1315,COUNT($D$12:D1314,1),""),"")</f>
        <v/>
      </c>
      <c r="E1315" s="221" t="str">
        <f ca="1">IF(V1315&gt;0,IF($E$12=B1315,COUNT($E$12:E1314,1),""),"")</f>
        <v/>
      </c>
      <c r="F1315" s="221" t="str">
        <f ca="1">IF(V1315&gt;0,IF($F$12=B1315,COUNT($F$12:F1314,1),""),"")</f>
        <v/>
      </c>
      <c r="G1315" s="72">
        <v>667031020</v>
      </c>
      <c r="H1315" s="72" t="s">
        <v>1901</v>
      </c>
      <c r="I1315" s="76" t="s">
        <v>2168</v>
      </c>
      <c r="J1315" s="91" t="s">
        <v>1753</v>
      </c>
      <c r="K1315" s="324">
        <f>VLOOKUP(G1315,'[3]فصل 23 بدنه فلزی تابلوها'!$B$4:$F$106,5,FALSE)</f>
        <v>37724000</v>
      </c>
      <c r="L1315" s="95">
        <v>421305</v>
      </c>
      <c r="M1315" s="76" t="s">
        <v>1829</v>
      </c>
      <c r="N1315" s="76" t="s">
        <v>153</v>
      </c>
      <c r="O1315" s="324">
        <v>12630000</v>
      </c>
      <c r="P1315" s="77">
        <f ca="1">SUMIF($W$12:BO1315,$P$11,W1315:BO1315)</f>
        <v>0</v>
      </c>
      <c r="Q1315" s="77">
        <f ca="1">SUMIF($W$12:BP1315,$P$11,X1315:BP1315)</f>
        <v>0</v>
      </c>
      <c r="R1315" s="77">
        <f ca="1">SUMIF($W$12:BQ1315,$P$11,Y1315:BQ1315)</f>
        <v>0</v>
      </c>
      <c r="S1315" s="78">
        <f t="shared" ca="1" si="357"/>
        <v>0</v>
      </c>
      <c r="T1315" s="77">
        <f t="shared" ca="1" si="358"/>
        <v>0</v>
      </c>
      <c r="U1315" s="77">
        <f t="shared" ca="1" si="359"/>
        <v>0</v>
      </c>
      <c r="V1315" s="79">
        <f t="shared" ca="1" si="360"/>
        <v>0</v>
      </c>
      <c r="W1315" s="80"/>
      <c r="X1315" s="81">
        <f t="shared" si="344"/>
        <v>0</v>
      </c>
      <c r="Y1315" s="82"/>
      <c r="Z1315" s="80"/>
      <c r="AA1315" s="81">
        <f t="shared" si="345"/>
        <v>0</v>
      </c>
      <c r="AB1315" s="82"/>
      <c r="AC1315" s="80"/>
      <c r="AD1315" s="81">
        <f t="shared" si="346"/>
        <v>0</v>
      </c>
      <c r="AE1315" s="82"/>
      <c r="AF1315" s="80"/>
      <c r="AG1315" s="81">
        <f t="shared" si="347"/>
        <v>0</v>
      </c>
      <c r="AH1315" s="82"/>
      <c r="AI1315" s="80"/>
      <c r="AJ1315" s="81">
        <f t="shared" si="348"/>
        <v>0</v>
      </c>
      <c r="AK1315" s="82"/>
      <c r="AL1315" s="80"/>
      <c r="AM1315" s="81">
        <v>0</v>
      </c>
      <c r="AN1315" s="82"/>
      <c r="AO1315" s="80"/>
      <c r="AP1315" s="81">
        <v>0</v>
      </c>
      <c r="AQ1315" s="82"/>
      <c r="AR1315" s="80"/>
      <c r="AS1315" s="81">
        <f t="shared" si="349"/>
        <v>0</v>
      </c>
      <c r="AT1315" s="82"/>
      <c r="AU1315" s="80"/>
      <c r="AV1315" s="81">
        <f t="shared" si="350"/>
        <v>0</v>
      </c>
      <c r="AW1315" s="82"/>
      <c r="AX1315" s="80"/>
      <c r="AY1315" s="81">
        <f t="shared" si="351"/>
        <v>0</v>
      </c>
      <c r="AZ1315" s="82"/>
      <c r="BA1315" s="80"/>
      <c r="BB1315" s="81">
        <f t="shared" si="352"/>
        <v>0</v>
      </c>
      <c r="BC1315" s="82"/>
      <c r="BD1315" s="80"/>
      <c r="BE1315" s="81">
        <f t="shared" si="353"/>
        <v>0</v>
      </c>
      <c r="BF1315" s="82"/>
      <c r="BG1315" s="80"/>
      <c r="BH1315" s="81">
        <f t="shared" si="354"/>
        <v>0</v>
      </c>
      <c r="BI1315" s="82"/>
      <c r="BJ1315" s="80"/>
      <c r="BK1315" s="81">
        <f t="shared" si="355"/>
        <v>0</v>
      </c>
      <c r="BL1315" s="82"/>
      <c r="BM1315" s="80"/>
      <c r="BN1315" s="81">
        <f t="shared" si="356"/>
        <v>0</v>
      </c>
      <c r="BO1315" s="82"/>
    </row>
    <row r="1316" spans="1:67" ht="23.25" hidden="1" customHeight="1" thickBot="1">
      <c r="A1316" s="71">
        <v>86363</v>
      </c>
      <c r="B1316" s="71" t="s">
        <v>2242</v>
      </c>
      <c r="C1316" s="221" t="str">
        <f ca="1">IF(V1316&gt;0,IF($C$12=B1316,COUNT($C$12:C1315,1),""),"")</f>
        <v/>
      </c>
      <c r="D1316" s="221" t="str">
        <f ca="1">IF(V1316&gt;0,IF($D$12=B1316,COUNT($D$12:D1315,1),""),"")</f>
        <v/>
      </c>
      <c r="E1316" s="221" t="str">
        <f ca="1">IF(V1316&gt;0,IF($E$12=B1316,COUNT($E$12:E1315,1),""),"")</f>
        <v/>
      </c>
      <c r="F1316" s="221" t="str">
        <f ca="1">IF(V1316&gt;0,IF($F$12=B1316,COUNT($F$12:F1315,1),""),"")</f>
        <v/>
      </c>
      <c r="G1316" s="72">
        <v>667031030</v>
      </c>
      <c r="H1316" s="72" t="s">
        <v>1901</v>
      </c>
      <c r="I1316" s="76" t="s">
        <v>2169</v>
      </c>
      <c r="J1316" s="91" t="s">
        <v>1753</v>
      </c>
      <c r="K1316" s="324">
        <f>VLOOKUP(G1316,'[3]فصل 23 بدنه فلزی تابلوها'!$B$4:$F$106,5,FALSE)</f>
        <v>39817000</v>
      </c>
      <c r="L1316" s="95">
        <v>421305</v>
      </c>
      <c r="M1316" s="76" t="s">
        <v>1829</v>
      </c>
      <c r="N1316" s="76" t="s">
        <v>153</v>
      </c>
      <c r="O1316" s="324">
        <v>12630000</v>
      </c>
      <c r="P1316" s="77">
        <f ca="1">SUMIF($W$12:BO1316,$P$11,W1316:BO1316)</f>
        <v>0</v>
      </c>
      <c r="Q1316" s="77">
        <f ca="1">SUMIF($W$12:BP1316,$P$11,X1316:BP1316)</f>
        <v>0</v>
      </c>
      <c r="R1316" s="77">
        <f ca="1">SUMIF($W$12:BQ1316,$P$11,Y1316:BQ1316)</f>
        <v>0</v>
      </c>
      <c r="S1316" s="78">
        <f t="shared" ca="1" si="357"/>
        <v>0</v>
      </c>
      <c r="T1316" s="77">
        <f t="shared" ca="1" si="358"/>
        <v>0</v>
      </c>
      <c r="U1316" s="77">
        <f t="shared" ca="1" si="359"/>
        <v>0</v>
      </c>
      <c r="V1316" s="79">
        <f t="shared" ca="1" si="360"/>
        <v>0</v>
      </c>
      <c r="W1316" s="80"/>
      <c r="X1316" s="81">
        <f t="shared" si="344"/>
        <v>0</v>
      </c>
      <c r="Y1316" s="82"/>
      <c r="Z1316" s="80"/>
      <c r="AA1316" s="81">
        <f t="shared" si="345"/>
        <v>0</v>
      </c>
      <c r="AB1316" s="82"/>
      <c r="AC1316" s="80"/>
      <c r="AD1316" s="81">
        <f t="shared" si="346"/>
        <v>0</v>
      </c>
      <c r="AE1316" s="82"/>
      <c r="AF1316" s="80"/>
      <c r="AG1316" s="81">
        <f t="shared" si="347"/>
        <v>0</v>
      </c>
      <c r="AH1316" s="82"/>
      <c r="AI1316" s="80"/>
      <c r="AJ1316" s="81">
        <f t="shared" si="348"/>
        <v>0</v>
      </c>
      <c r="AK1316" s="82"/>
      <c r="AL1316" s="80"/>
      <c r="AM1316" s="81">
        <v>0</v>
      </c>
      <c r="AN1316" s="82"/>
      <c r="AO1316" s="80"/>
      <c r="AP1316" s="81">
        <v>0</v>
      </c>
      <c r="AQ1316" s="82"/>
      <c r="AR1316" s="80"/>
      <c r="AS1316" s="81">
        <f t="shared" si="349"/>
        <v>0</v>
      </c>
      <c r="AT1316" s="82"/>
      <c r="AU1316" s="80"/>
      <c r="AV1316" s="81">
        <f t="shared" si="350"/>
        <v>0</v>
      </c>
      <c r="AW1316" s="82"/>
      <c r="AX1316" s="80"/>
      <c r="AY1316" s="81">
        <f t="shared" si="351"/>
        <v>0</v>
      </c>
      <c r="AZ1316" s="82"/>
      <c r="BA1316" s="80"/>
      <c r="BB1316" s="81">
        <f t="shared" si="352"/>
        <v>0</v>
      </c>
      <c r="BC1316" s="82"/>
      <c r="BD1316" s="80"/>
      <c r="BE1316" s="81">
        <f t="shared" si="353"/>
        <v>0</v>
      </c>
      <c r="BF1316" s="82"/>
      <c r="BG1316" s="80"/>
      <c r="BH1316" s="81">
        <f t="shared" si="354"/>
        <v>0</v>
      </c>
      <c r="BI1316" s="82"/>
      <c r="BJ1316" s="80"/>
      <c r="BK1316" s="81">
        <f t="shared" si="355"/>
        <v>0</v>
      </c>
      <c r="BL1316" s="82"/>
      <c r="BM1316" s="80"/>
      <c r="BN1316" s="81">
        <f t="shared" si="356"/>
        <v>0</v>
      </c>
      <c r="BO1316" s="82"/>
    </row>
    <row r="1317" spans="1:67" ht="23.25" hidden="1" customHeight="1" thickBot="1">
      <c r="A1317" s="71">
        <v>86364</v>
      </c>
      <c r="B1317" s="71" t="s">
        <v>2242</v>
      </c>
      <c r="C1317" s="221" t="str">
        <f ca="1">IF(V1317&gt;0,IF($C$12=B1317,COUNT($C$12:C1316,1),""),"")</f>
        <v/>
      </c>
      <c r="D1317" s="221" t="str">
        <f ca="1">IF(V1317&gt;0,IF($D$12=B1317,COUNT($D$12:D1316,1),""),"")</f>
        <v/>
      </c>
      <c r="E1317" s="221" t="str">
        <f ca="1">IF(V1317&gt;0,IF($E$12=B1317,COUNT($E$12:E1316,1),""),"")</f>
        <v/>
      </c>
      <c r="F1317" s="221" t="str">
        <f ca="1">IF(V1317&gt;0,IF($F$12=B1317,COUNT($F$12:F1316,1),""),"")</f>
        <v/>
      </c>
      <c r="G1317" s="72">
        <v>667031040</v>
      </c>
      <c r="H1317" s="72" t="s">
        <v>1901</v>
      </c>
      <c r="I1317" s="76" t="s">
        <v>2170</v>
      </c>
      <c r="J1317" s="91" t="s">
        <v>1753</v>
      </c>
      <c r="K1317" s="324">
        <f>VLOOKUP(G1317,'[3]فصل 23 بدنه فلزی تابلوها'!$B$4:$F$106,5,FALSE)</f>
        <v>39817000</v>
      </c>
      <c r="L1317" s="95">
        <v>421305</v>
      </c>
      <c r="M1317" s="76" t="s">
        <v>1829</v>
      </c>
      <c r="N1317" s="76" t="s">
        <v>153</v>
      </c>
      <c r="O1317" s="324">
        <v>12630000</v>
      </c>
      <c r="P1317" s="77">
        <f ca="1">SUMIF($W$12:BO1317,$P$11,W1317:BO1317)</f>
        <v>0</v>
      </c>
      <c r="Q1317" s="77">
        <f ca="1">SUMIF($W$12:BP1317,$P$11,X1317:BP1317)</f>
        <v>0</v>
      </c>
      <c r="R1317" s="77">
        <f ca="1">SUMIF($W$12:BQ1317,$P$11,Y1317:BQ1317)</f>
        <v>0</v>
      </c>
      <c r="S1317" s="78">
        <f t="shared" ca="1" si="357"/>
        <v>0</v>
      </c>
      <c r="T1317" s="77">
        <f t="shared" ca="1" si="358"/>
        <v>0</v>
      </c>
      <c r="U1317" s="77">
        <f t="shared" ca="1" si="359"/>
        <v>0</v>
      </c>
      <c r="V1317" s="79">
        <f t="shared" ca="1" si="360"/>
        <v>0</v>
      </c>
      <c r="W1317" s="80"/>
      <c r="X1317" s="81">
        <f t="shared" si="344"/>
        <v>0</v>
      </c>
      <c r="Y1317" s="82"/>
      <c r="Z1317" s="80"/>
      <c r="AA1317" s="81">
        <f t="shared" si="345"/>
        <v>0</v>
      </c>
      <c r="AB1317" s="82"/>
      <c r="AC1317" s="80"/>
      <c r="AD1317" s="81">
        <f t="shared" si="346"/>
        <v>0</v>
      </c>
      <c r="AE1317" s="82"/>
      <c r="AF1317" s="80"/>
      <c r="AG1317" s="81">
        <f t="shared" si="347"/>
        <v>0</v>
      </c>
      <c r="AH1317" s="82"/>
      <c r="AI1317" s="80"/>
      <c r="AJ1317" s="81">
        <f t="shared" si="348"/>
        <v>0</v>
      </c>
      <c r="AK1317" s="82"/>
      <c r="AL1317" s="80"/>
      <c r="AM1317" s="81">
        <v>0</v>
      </c>
      <c r="AN1317" s="82"/>
      <c r="AO1317" s="80"/>
      <c r="AP1317" s="81">
        <v>0</v>
      </c>
      <c r="AQ1317" s="82"/>
      <c r="AR1317" s="80"/>
      <c r="AS1317" s="81">
        <f t="shared" si="349"/>
        <v>0</v>
      </c>
      <c r="AT1317" s="82"/>
      <c r="AU1317" s="80"/>
      <c r="AV1317" s="81">
        <f t="shared" si="350"/>
        <v>0</v>
      </c>
      <c r="AW1317" s="82"/>
      <c r="AX1317" s="80"/>
      <c r="AY1317" s="81">
        <f t="shared" si="351"/>
        <v>0</v>
      </c>
      <c r="AZ1317" s="82"/>
      <c r="BA1317" s="80"/>
      <c r="BB1317" s="81">
        <f t="shared" si="352"/>
        <v>0</v>
      </c>
      <c r="BC1317" s="82"/>
      <c r="BD1317" s="80"/>
      <c r="BE1317" s="81">
        <f t="shared" si="353"/>
        <v>0</v>
      </c>
      <c r="BF1317" s="82"/>
      <c r="BG1317" s="80"/>
      <c r="BH1317" s="81">
        <f t="shared" si="354"/>
        <v>0</v>
      </c>
      <c r="BI1317" s="82"/>
      <c r="BJ1317" s="80"/>
      <c r="BK1317" s="81">
        <f t="shared" si="355"/>
        <v>0</v>
      </c>
      <c r="BL1317" s="82"/>
      <c r="BM1317" s="80"/>
      <c r="BN1317" s="81">
        <f t="shared" si="356"/>
        <v>0</v>
      </c>
      <c r="BO1317" s="82"/>
    </row>
    <row r="1318" spans="1:67" ht="23.25" hidden="1" customHeight="1" thickBot="1">
      <c r="A1318" s="71">
        <v>86365</v>
      </c>
      <c r="B1318" s="71" t="s">
        <v>2242</v>
      </c>
      <c r="C1318" s="221" t="str">
        <f ca="1">IF(V1318&gt;0,IF($C$12=B1318,COUNT($C$12:C1317,1),""),"")</f>
        <v/>
      </c>
      <c r="D1318" s="221" t="str">
        <f ca="1">IF(V1318&gt;0,IF($D$12=B1318,COUNT($D$12:D1317,1),""),"")</f>
        <v/>
      </c>
      <c r="E1318" s="221" t="str">
        <f ca="1">IF(V1318&gt;0,IF($E$12=B1318,COUNT($E$12:E1317,1),""),"")</f>
        <v/>
      </c>
      <c r="F1318" s="221" t="str">
        <f ca="1">IF(V1318&gt;0,IF($F$12=B1318,COUNT($F$12:F1317,1),""),"")</f>
        <v/>
      </c>
      <c r="G1318" s="72">
        <v>667031050</v>
      </c>
      <c r="H1318" s="72" t="s">
        <v>1901</v>
      </c>
      <c r="I1318" s="76" t="s">
        <v>2171</v>
      </c>
      <c r="J1318" s="91" t="s">
        <v>1421</v>
      </c>
      <c r="K1318" s="324">
        <f>VLOOKUP(G1318,'[3]فصل 23 بدنه فلزی تابلوها'!$B$4:$F$106,5,FALSE)</f>
        <v>55805000</v>
      </c>
      <c r="L1318" s="95">
        <v>421305</v>
      </c>
      <c r="M1318" s="76" t="s">
        <v>1829</v>
      </c>
      <c r="N1318" s="76" t="s">
        <v>153</v>
      </c>
      <c r="O1318" s="324">
        <v>12630000</v>
      </c>
      <c r="P1318" s="77">
        <f ca="1">SUMIF($W$12:BO1318,$P$11,W1318:BO1318)</f>
        <v>0</v>
      </c>
      <c r="Q1318" s="77">
        <f ca="1">SUMIF($W$12:BP1318,$P$11,X1318:BP1318)</f>
        <v>0</v>
      </c>
      <c r="R1318" s="77">
        <f ca="1">SUMIF($W$12:BQ1318,$P$11,Y1318:BQ1318)</f>
        <v>0</v>
      </c>
      <c r="S1318" s="78">
        <f t="shared" ca="1" si="357"/>
        <v>0</v>
      </c>
      <c r="T1318" s="77">
        <f t="shared" ca="1" si="358"/>
        <v>0</v>
      </c>
      <c r="U1318" s="77">
        <f t="shared" ca="1" si="359"/>
        <v>0</v>
      </c>
      <c r="V1318" s="79">
        <f t="shared" ca="1" si="360"/>
        <v>0</v>
      </c>
      <c r="W1318" s="80"/>
      <c r="X1318" s="81">
        <f t="shared" si="344"/>
        <v>0</v>
      </c>
      <c r="Y1318" s="82"/>
      <c r="Z1318" s="80"/>
      <c r="AA1318" s="81">
        <f t="shared" si="345"/>
        <v>0</v>
      </c>
      <c r="AB1318" s="82"/>
      <c r="AC1318" s="80"/>
      <c r="AD1318" s="81">
        <f t="shared" si="346"/>
        <v>0</v>
      </c>
      <c r="AE1318" s="82"/>
      <c r="AF1318" s="80"/>
      <c r="AG1318" s="81">
        <f t="shared" si="347"/>
        <v>0</v>
      </c>
      <c r="AH1318" s="82"/>
      <c r="AI1318" s="80"/>
      <c r="AJ1318" s="81">
        <f t="shared" si="348"/>
        <v>0</v>
      </c>
      <c r="AK1318" s="82"/>
      <c r="AL1318" s="80"/>
      <c r="AM1318" s="81">
        <v>0</v>
      </c>
      <c r="AN1318" s="82"/>
      <c r="AO1318" s="80"/>
      <c r="AP1318" s="81">
        <v>0</v>
      </c>
      <c r="AQ1318" s="82"/>
      <c r="AR1318" s="80"/>
      <c r="AS1318" s="81">
        <f t="shared" si="349"/>
        <v>0</v>
      </c>
      <c r="AT1318" s="82"/>
      <c r="AU1318" s="80"/>
      <c r="AV1318" s="81">
        <f t="shared" si="350"/>
        <v>0</v>
      </c>
      <c r="AW1318" s="82"/>
      <c r="AX1318" s="80"/>
      <c r="AY1318" s="81">
        <f t="shared" si="351"/>
        <v>0</v>
      </c>
      <c r="AZ1318" s="82"/>
      <c r="BA1318" s="80"/>
      <c r="BB1318" s="81">
        <f t="shared" si="352"/>
        <v>0</v>
      </c>
      <c r="BC1318" s="82"/>
      <c r="BD1318" s="80"/>
      <c r="BE1318" s="81">
        <f t="shared" si="353"/>
        <v>0</v>
      </c>
      <c r="BF1318" s="82"/>
      <c r="BG1318" s="80"/>
      <c r="BH1318" s="81">
        <f t="shared" si="354"/>
        <v>0</v>
      </c>
      <c r="BI1318" s="82"/>
      <c r="BJ1318" s="80"/>
      <c r="BK1318" s="81">
        <f t="shared" si="355"/>
        <v>0</v>
      </c>
      <c r="BL1318" s="82"/>
      <c r="BM1318" s="80"/>
      <c r="BN1318" s="81">
        <f t="shared" si="356"/>
        <v>0</v>
      </c>
      <c r="BO1318" s="82"/>
    </row>
    <row r="1319" spans="1:67" ht="23.25" hidden="1" customHeight="1" thickBot="1">
      <c r="A1319" s="71">
        <v>86366</v>
      </c>
      <c r="B1319" s="71" t="s">
        <v>2242</v>
      </c>
      <c r="C1319" s="221" t="str">
        <f ca="1">IF(V1319&gt;0,IF($C$12=B1319,COUNT($C$12:C1318,1),""),"")</f>
        <v/>
      </c>
      <c r="D1319" s="221" t="str">
        <f ca="1">IF(V1319&gt;0,IF($D$12=B1319,COUNT($D$12:D1318,1),""),"")</f>
        <v/>
      </c>
      <c r="E1319" s="221" t="str">
        <f ca="1">IF(V1319&gt;0,IF($E$12=B1319,COUNT($E$12:E1318,1),""),"")</f>
        <v/>
      </c>
      <c r="F1319" s="221" t="str">
        <f ca="1">IF(V1319&gt;0,IF($F$12=B1319,COUNT($F$12:F1318,1),""),"")</f>
        <v/>
      </c>
      <c r="G1319" s="72">
        <v>667031060</v>
      </c>
      <c r="H1319" s="72" t="s">
        <v>1901</v>
      </c>
      <c r="I1319" s="76" t="s">
        <v>2172</v>
      </c>
      <c r="J1319" s="91" t="s">
        <v>1753</v>
      </c>
      <c r="K1319" s="324">
        <f>VLOOKUP(G1319,'[3]فصل 23 بدنه فلزی تابلوها'!$B$4:$F$106,5,FALSE)</f>
        <v>88481000</v>
      </c>
      <c r="L1319" s="95">
        <v>421305</v>
      </c>
      <c r="M1319" s="76" t="s">
        <v>1829</v>
      </c>
      <c r="N1319" s="76" t="s">
        <v>153</v>
      </c>
      <c r="O1319" s="324">
        <v>12630000</v>
      </c>
      <c r="P1319" s="77">
        <f ca="1">SUMIF($W$12:BO1319,$P$11,W1319:BO1319)</f>
        <v>0</v>
      </c>
      <c r="Q1319" s="77">
        <f ca="1">SUMIF($W$12:BP1319,$P$11,X1319:BP1319)</f>
        <v>0</v>
      </c>
      <c r="R1319" s="77">
        <f ca="1">SUMIF($W$12:BQ1319,$P$11,Y1319:BQ1319)</f>
        <v>0</v>
      </c>
      <c r="S1319" s="78">
        <f t="shared" ca="1" si="357"/>
        <v>0</v>
      </c>
      <c r="T1319" s="77">
        <f t="shared" ca="1" si="358"/>
        <v>0</v>
      </c>
      <c r="U1319" s="77">
        <f t="shared" ca="1" si="359"/>
        <v>0</v>
      </c>
      <c r="V1319" s="79">
        <f t="shared" ca="1" si="360"/>
        <v>0</v>
      </c>
      <c r="W1319" s="80"/>
      <c r="X1319" s="81">
        <f t="shared" si="344"/>
        <v>0</v>
      </c>
      <c r="Y1319" s="82"/>
      <c r="Z1319" s="80"/>
      <c r="AA1319" s="81">
        <f t="shared" si="345"/>
        <v>0</v>
      </c>
      <c r="AB1319" s="82"/>
      <c r="AC1319" s="80"/>
      <c r="AD1319" s="81">
        <f t="shared" si="346"/>
        <v>0</v>
      </c>
      <c r="AE1319" s="82"/>
      <c r="AF1319" s="80"/>
      <c r="AG1319" s="81">
        <f t="shared" si="347"/>
        <v>0</v>
      </c>
      <c r="AH1319" s="82"/>
      <c r="AI1319" s="80"/>
      <c r="AJ1319" s="81">
        <f t="shared" si="348"/>
        <v>0</v>
      </c>
      <c r="AK1319" s="82"/>
      <c r="AL1319" s="80"/>
      <c r="AM1319" s="81">
        <v>0</v>
      </c>
      <c r="AN1319" s="82"/>
      <c r="AO1319" s="80"/>
      <c r="AP1319" s="81">
        <v>0</v>
      </c>
      <c r="AQ1319" s="82"/>
      <c r="AR1319" s="80"/>
      <c r="AS1319" s="81">
        <f t="shared" si="349"/>
        <v>0</v>
      </c>
      <c r="AT1319" s="82"/>
      <c r="AU1319" s="80"/>
      <c r="AV1319" s="81">
        <f t="shared" si="350"/>
        <v>0</v>
      </c>
      <c r="AW1319" s="82"/>
      <c r="AX1319" s="80"/>
      <c r="AY1319" s="81">
        <f t="shared" si="351"/>
        <v>0</v>
      </c>
      <c r="AZ1319" s="82"/>
      <c r="BA1319" s="80"/>
      <c r="BB1319" s="81">
        <f t="shared" si="352"/>
        <v>0</v>
      </c>
      <c r="BC1319" s="82"/>
      <c r="BD1319" s="80"/>
      <c r="BE1319" s="81">
        <f t="shared" si="353"/>
        <v>0</v>
      </c>
      <c r="BF1319" s="82"/>
      <c r="BG1319" s="80"/>
      <c r="BH1319" s="81">
        <f t="shared" si="354"/>
        <v>0</v>
      </c>
      <c r="BI1319" s="82"/>
      <c r="BJ1319" s="80"/>
      <c r="BK1319" s="81">
        <f t="shared" si="355"/>
        <v>0</v>
      </c>
      <c r="BL1319" s="82"/>
      <c r="BM1319" s="80"/>
      <c r="BN1319" s="81">
        <f t="shared" si="356"/>
        <v>0</v>
      </c>
      <c r="BO1319" s="82"/>
    </row>
    <row r="1320" spans="1:67" ht="23.25" hidden="1" customHeight="1" thickBot="1">
      <c r="A1320" s="71">
        <v>86367</v>
      </c>
      <c r="B1320" s="71" t="s">
        <v>2242</v>
      </c>
      <c r="C1320" s="221" t="str">
        <f ca="1">IF(V1320&gt;0,IF($C$12=B1320,COUNT($C$12:C1319,1),""),"")</f>
        <v/>
      </c>
      <c r="D1320" s="221" t="str">
        <f ca="1">IF(V1320&gt;0,IF($D$12=B1320,COUNT($D$12:D1319,1),""),"")</f>
        <v/>
      </c>
      <c r="E1320" s="221" t="str">
        <f ca="1">IF(V1320&gt;0,IF($E$12=B1320,COUNT($E$12:E1319,1),""),"")</f>
        <v/>
      </c>
      <c r="F1320" s="221" t="str">
        <f ca="1">IF(V1320&gt;0,IF($F$12=B1320,COUNT($F$12:F1319,1),""),"")</f>
        <v/>
      </c>
      <c r="G1320" s="72">
        <v>667031070</v>
      </c>
      <c r="H1320" s="72" t="s">
        <v>1901</v>
      </c>
      <c r="I1320" s="76" t="s">
        <v>2173</v>
      </c>
      <c r="J1320" s="91" t="s">
        <v>1753</v>
      </c>
      <c r="K1320" s="324">
        <f>VLOOKUP(G1320,'[3]فصل 23 بدنه فلزی تابلوها'!$B$4:$F$106,5,FALSE)</f>
        <v>121896000</v>
      </c>
      <c r="L1320" s="95">
        <v>421305</v>
      </c>
      <c r="M1320" s="76" t="s">
        <v>1829</v>
      </c>
      <c r="N1320" s="76" t="s">
        <v>153</v>
      </c>
      <c r="O1320" s="324">
        <v>12630000</v>
      </c>
      <c r="P1320" s="77">
        <f ca="1">SUMIF($W$12:BO1320,$P$11,W1320:BO1320)</f>
        <v>0</v>
      </c>
      <c r="Q1320" s="77">
        <f ca="1">SUMIF($W$12:BP1320,$P$11,X1320:BP1320)</f>
        <v>0</v>
      </c>
      <c r="R1320" s="77">
        <f ca="1">SUMIF($W$12:BQ1320,$P$11,Y1320:BQ1320)</f>
        <v>0</v>
      </c>
      <c r="S1320" s="78">
        <f t="shared" ca="1" si="357"/>
        <v>0</v>
      </c>
      <c r="T1320" s="77">
        <f t="shared" ca="1" si="358"/>
        <v>0</v>
      </c>
      <c r="U1320" s="77">
        <f t="shared" ca="1" si="359"/>
        <v>0</v>
      </c>
      <c r="V1320" s="79">
        <f t="shared" ca="1" si="360"/>
        <v>0</v>
      </c>
      <c r="W1320" s="80"/>
      <c r="X1320" s="81">
        <f t="shared" si="344"/>
        <v>0</v>
      </c>
      <c r="Y1320" s="82"/>
      <c r="Z1320" s="80"/>
      <c r="AA1320" s="81">
        <f t="shared" si="345"/>
        <v>0</v>
      </c>
      <c r="AB1320" s="82"/>
      <c r="AC1320" s="80"/>
      <c r="AD1320" s="81">
        <f t="shared" si="346"/>
        <v>0</v>
      </c>
      <c r="AE1320" s="82"/>
      <c r="AF1320" s="80"/>
      <c r="AG1320" s="81">
        <f t="shared" si="347"/>
        <v>0</v>
      </c>
      <c r="AH1320" s="82"/>
      <c r="AI1320" s="80"/>
      <c r="AJ1320" s="81">
        <f t="shared" si="348"/>
        <v>0</v>
      </c>
      <c r="AK1320" s="82"/>
      <c r="AL1320" s="80"/>
      <c r="AM1320" s="81">
        <v>0</v>
      </c>
      <c r="AN1320" s="82"/>
      <c r="AO1320" s="80"/>
      <c r="AP1320" s="81">
        <v>0</v>
      </c>
      <c r="AQ1320" s="82"/>
      <c r="AR1320" s="80"/>
      <c r="AS1320" s="81">
        <f t="shared" si="349"/>
        <v>0</v>
      </c>
      <c r="AT1320" s="82"/>
      <c r="AU1320" s="80"/>
      <c r="AV1320" s="81">
        <f t="shared" si="350"/>
        <v>0</v>
      </c>
      <c r="AW1320" s="82"/>
      <c r="AX1320" s="80"/>
      <c r="AY1320" s="81">
        <f t="shared" si="351"/>
        <v>0</v>
      </c>
      <c r="AZ1320" s="82"/>
      <c r="BA1320" s="80"/>
      <c r="BB1320" s="81">
        <f t="shared" si="352"/>
        <v>0</v>
      </c>
      <c r="BC1320" s="82"/>
      <c r="BD1320" s="80"/>
      <c r="BE1320" s="81">
        <f t="shared" si="353"/>
        <v>0</v>
      </c>
      <c r="BF1320" s="82"/>
      <c r="BG1320" s="80"/>
      <c r="BH1320" s="81">
        <f t="shared" si="354"/>
        <v>0</v>
      </c>
      <c r="BI1320" s="82"/>
      <c r="BJ1320" s="80"/>
      <c r="BK1320" s="81">
        <f t="shared" si="355"/>
        <v>0</v>
      </c>
      <c r="BL1320" s="82"/>
      <c r="BM1320" s="80"/>
      <c r="BN1320" s="81">
        <f t="shared" si="356"/>
        <v>0</v>
      </c>
      <c r="BO1320" s="82"/>
    </row>
    <row r="1321" spans="1:67" ht="23.25" hidden="1" customHeight="1" thickBot="1">
      <c r="A1321" s="71">
        <v>86368</v>
      </c>
      <c r="B1321" s="71" t="s">
        <v>2242</v>
      </c>
      <c r="C1321" s="221" t="str">
        <f ca="1">IF(V1321&gt;0,IF($C$12=B1321,COUNT($C$12:C1320,1),""),"")</f>
        <v/>
      </c>
      <c r="D1321" s="221" t="str">
        <f ca="1">IF(V1321&gt;0,IF($D$12=B1321,COUNT($D$12:D1320,1),""),"")</f>
        <v/>
      </c>
      <c r="E1321" s="221" t="str">
        <f ca="1">IF(V1321&gt;0,IF($E$12=B1321,COUNT($E$12:E1320,1),""),"")</f>
        <v/>
      </c>
      <c r="F1321" s="221" t="str">
        <f ca="1">IF(V1321&gt;0,IF($F$12=B1321,COUNT($F$12:F1320,1),""),"")</f>
        <v/>
      </c>
      <c r="G1321" s="72">
        <v>667031080</v>
      </c>
      <c r="H1321" s="72" t="s">
        <v>1901</v>
      </c>
      <c r="I1321" s="76" t="s">
        <v>2174</v>
      </c>
      <c r="J1321" s="91" t="s">
        <v>1753</v>
      </c>
      <c r="K1321" s="324">
        <f>VLOOKUP(G1321,'[3]فصل 23 بدنه فلزی تابلوها'!$B$4:$F$106,5,FALSE)</f>
        <v>125806000</v>
      </c>
      <c r="L1321" s="95">
        <v>421305</v>
      </c>
      <c r="M1321" s="76" t="s">
        <v>1829</v>
      </c>
      <c r="N1321" s="76" t="s">
        <v>153</v>
      </c>
      <c r="O1321" s="324">
        <v>12630000</v>
      </c>
      <c r="P1321" s="77">
        <f ca="1">SUMIF($W$12:BO1321,$P$11,W1321:BO1321)</f>
        <v>0</v>
      </c>
      <c r="Q1321" s="77">
        <f ca="1">SUMIF($W$12:BP1321,$P$11,X1321:BP1321)</f>
        <v>0</v>
      </c>
      <c r="R1321" s="77">
        <f ca="1">SUMIF($W$12:BQ1321,$P$11,Y1321:BQ1321)</f>
        <v>0</v>
      </c>
      <c r="S1321" s="78">
        <f t="shared" ca="1" si="357"/>
        <v>0</v>
      </c>
      <c r="T1321" s="77">
        <f t="shared" ca="1" si="358"/>
        <v>0</v>
      </c>
      <c r="U1321" s="77">
        <f t="shared" ca="1" si="359"/>
        <v>0</v>
      </c>
      <c r="V1321" s="79">
        <f t="shared" ca="1" si="360"/>
        <v>0</v>
      </c>
      <c r="W1321" s="80"/>
      <c r="X1321" s="81">
        <f t="shared" si="344"/>
        <v>0</v>
      </c>
      <c r="Y1321" s="82"/>
      <c r="Z1321" s="80"/>
      <c r="AA1321" s="81">
        <f t="shared" si="345"/>
        <v>0</v>
      </c>
      <c r="AB1321" s="82"/>
      <c r="AC1321" s="80"/>
      <c r="AD1321" s="81">
        <f t="shared" si="346"/>
        <v>0</v>
      </c>
      <c r="AE1321" s="82"/>
      <c r="AF1321" s="80"/>
      <c r="AG1321" s="81">
        <f t="shared" si="347"/>
        <v>0</v>
      </c>
      <c r="AH1321" s="82"/>
      <c r="AI1321" s="80"/>
      <c r="AJ1321" s="81">
        <f t="shared" si="348"/>
        <v>0</v>
      </c>
      <c r="AK1321" s="82"/>
      <c r="AL1321" s="80"/>
      <c r="AM1321" s="81">
        <v>0</v>
      </c>
      <c r="AN1321" s="82"/>
      <c r="AO1321" s="80"/>
      <c r="AP1321" s="81">
        <v>0</v>
      </c>
      <c r="AQ1321" s="82"/>
      <c r="AR1321" s="80"/>
      <c r="AS1321" s="81">
        <f t="shared" si="349"/>
        <v>0</v>
      </c>
      <c r="AT1321" s="82"/>
      <c r="AU1321" s="80"/>
      <c r="AV1321" s="81">
        <f t="shared" si="350"/>
        <v>0</v>
      </c>
      <c r="AW1321" s="82"/>
      <c r="AX1321" s="80"/>
      <c r="AY1321" s="81">
        <f t="shared" si="351"/>
        <v>0</v>
      </c>
      <c r="AZ1321" s="82"/>
      <c r="BA1321" s="80"/>
      <c r="BB1321" s="81">
        <f t="shared" si="352"/>
        <v>0</v>
      </c>
      <c r="BC1321" s="82"/>
      <c r="BD1321" s="80"/>
      <c r="BE1321" s="81">
        <f t="shared" si="353"/>
        <v>0</v>
      </c>
      <c r="BF1321" s="82"/>
      <c r="BG1321" s="80"/>
      <c r="BH1321" s="81">
        <f t="shared" si="354"/>
        <v>0</v>
      </c>
      <c r="BI1321" s="82"/>
      <c r="BJ1321" s="80"/>
      <c r="BK1321" s="81">
        <f t="shared" si="355"/>
        <v>0</v>
      </c>
      <c r="BL1321" s="82"/>
      <c r="BM1321" s="80"/>
      <c r="BN1321" s="81">
        <f t="shared" si="356"/>
        <v>0</v>
      </c>
      <c r="BO1321" s="82"/>
    </row>
    <row r="1322" spans="1:67" ht="29.25" hidden="1" customHeight="1" thickBot="1">
      <c r="A1322" s="71">
        <v>86378</v>
      </c>
      <c r="B1322" s="71" t="s">
        <v>2242</v>
      </c>
      <c r="C1322" s="221" t="str">
        <f ca="1">IF(V1322&gt;0,IF($C$12=B1322,COUNT($C$12:C1321,1),""),"")</f>
        <v/>
      </c>
      <c r="D1322" s="221" t="str">
        <f ca="1">IF(V1322&gt;0,IF($D$12=B1322,COUNT($D$12:D1321,1),""),"")</f>
        <v/>
      </c>
      <c r="E1322" s="221" t="str">
        <f ca="1">IF(V1322&gt;0,IF($E$12=B1322,COUNT($E$12:E1321,1),""),"")</f>
        <v/>
      </c>
      <c r="F1322" s="221" t="str">
        <f ca="1">IF(V1322&gt;0,IF($F$12=B1322,COUNT($F$12:F1321,1),""),"")</f>
        <v/>
      </c>
      <c r="G1322" s="72">
        <v>667003110</v>
      </c>
      <c r="H1322" s="72" t="s">
        <v>1901</v>
      </c>
      <c r="I1322" s="76" t="s">
        <v>2175</v>
      </c>
      <c r="J1322" s="91" t="s">
        <v>1753</v>
      </c>
      <c r="K1322" s="324">
        <f>VLOOKUP(G1322,'[3]فصل 23 بدنه فلزی تابلوها'!$B$4:$F$106,5,FALSE)</f>
        <v>136221200</v>
      </c>
      <c r="L1322" s="96">
        <v>421305</v>
      </c>
      <c r="M1322" s="76" t="s">
        <v>1829</v>
      </c>
      <c r="N1322" s="76" t="s">
        <v>153</v>
      </c>
      <c r="O1322" s="324">
        <v>12630000</v>
      </c>
      <c r="P1322" s="77">
        <f ca="1">SUMIF($W$12:BO1322,$P$11,W1322:BO1322)</f>
        <v>0</v>
      </c>
      <c r="Q1322" s="77">
        <f ca="1">SUMIF($W$12:BP1322,$P$11,X1322:BP1322)</f>
        <v>0</v>
      </c>
      <c r="R1322" s="77">
        <f ca="1">SUMIF($W$12:BQ1322,$P$11,Y1322:BQ1322)</f>
        <v>0</v>
      </c>
      <c r="S1322" s="78">
        <f t="shared" ca="1" si="357"/>
        <v>0</v>
      </c>
      <c r="T1322" s="77">
        <f t="shared" ca="1" si="358"/>
        <v>0</v>
      </c>
      <c r="U1322" s="77">
        <f t="shared" ca="1" si="359"/>
        <v>0</v>
      </c>
      <c r="V1322" s="79">
        <f t="shared" ca="1" si="360"/>
        <v>0</v>
      </c>
      <c r="W1322" s="80"/>
      <c r="X1322" s="81">
        <f t="shared" si="344"/>
        <v>0</v>
      </c>
      <c r="Y1322" s="82"/>
      <c r="Z1322" s="80"/>
      <c r="AA1322" s="81">
        <f t="shared" si="345"/>
        <v>0</v>
      </c>
      <c r="AB1322" s="82"/>
      <c r="AC1322" s="80"/>
      <c r="AD1322" s="81">
        <f t="shared" si="346"/>
        <v>0</v>
      </c>
      <c r="AE1322" s="82"/>
      <c r="AF1322" s="80"/>
      <c r="AG1322" s="81">
        <f t="shared" si="347"/>
        <v>0</v>
      </c>
      <c r="AH1322" s="82"/>
      <c r="AI1322" s="80"/>
      <c r="AJ1322" s="81">
        <f t="shared" si="348"/>
        <v>0</v>
      </c>
      <c r="AK1322" s="82"/>
      <c r="AL1322" s="80"/>
      <c r="AM1322" s="81">
        <v>0</v>
      </c>
      <c r="AN1322" s="82"/>
      <c r="AO1322" s="80"/>
      <c r="AP1322" s="81">
        <v>0</v>
      </c>
      <c r="AQ1322" s="82"/>
      <c r="AR1322" s="80"/>
      <c r="AS1322" s="81">
        <f t="shared" si="349"/>
        <v>0</v>
      </c>
      <c r="AT1322" s="82"/>
      <c r="AU1322" s="80"/>
      <c r="AV1322" s="81">
        <f t="shared" si="350"/>
        <v>0</v>
      </c>
      <c r="AW1322" s="82"/>
      <c r="AX1322" s="80"/>
      <c r="AY1322" s="81">
        <f t="shared" si="351"/>
        <v>0</v>
      </c>
      <c r="AZ1322" s="82"/>
      <c r="BA1322" s="80"/>
      <c r="BB1322" s="81">
        <f t="shared" si="352"/>
        <v>0</v>
      </c>
      <c r="BC1322" s="82"/>
      <c r="BD1322" s="80"/>
      <c r="BE1322" s="81">
        <f t="shared" si="353"/>
        <v>0</v>
      </c>
      <c r="BF1322" s="82"/>
      <c r="BG1322" s="80"/>
      <c r="BH1322" s="81">
        <f t="shared" si="354"/>
        <v>0</v>
      </c>
      <c r="BI1322" s="82"/>
      <c r="BJ1322" s="80"/>
      <c r="BK1322" s="81">
        <f t="shared" si="355"/>
        <v>0</v>
      </c>
      <c r="BL1322" s="82"/>
      <c r="BM1322" s="80"/>
      <c r="BN1322" s="81">
        <f t="shared" si="356"/>
        <v>0</v>
      </c>
      <c r="BO1322" s="82"/>
    </row>
    <row r="1323" spans="1:67" ht="35.25" hidden="1" customHeight="1" thickBot="1">
      <c r="A1323" s="71">
        <v>86379</v>
      </c>
      <c r="B1323" s="71" t="s">
        <v>2243</v>
      </c>
      <c r="C1323" s="221" t="str">
        <f ca="1">IF(V1323&gt;0,IF($C$12=B1323,COUNT($C$12:C1322,1),""),"")</f>
        <v/>
      </c>
      <c r="D1323" s="221" t="str">
        <f ca="1">IF(V1323&gt;0,IF($D$12=B1323,COUNT($D$12:D1322,1),""),"")</f>
        <v/>
      </c>
      <c r="E1323" s="221" t="str">
        <f ca="1">IF(V1323&gt;0,IF($E$12=B1323,COUNT($E$12:E1322,1),""),"")</f>
        <v/>
      </c>
      <c r="F1323" s="221" t="str">
        <f ca="1">IF(V1323&gt;0,IF($F$12=B1323,COUNT($F$12:F1322,1),""),"")</f>
        <v/>
      </c>
      <c r="G1323" s="72"/>
      <c r="H1323" s="72">
        <v>50101</v>
      </c>
      <c r="I1323" s="76" t="s">
        <v>2040</v>
      </c>
      <c r="J1323" s="91" t="s">
        <v>238</v>
      </c>
      <c r="K1323" s="324">
        <v>1345000</v>
      </c>
      <c r="L1323" s="92">
        <v>420705</v>
      </c>
      <c r="M1323" s="76" t="s">
        <v>1177</v>
      </c>
      <c r="N1323" s="76" t="s">
        <v>154</v>
      </c>
      <c r="O1323" s="324">
        <v>61900</v>
      </c>
      <c r="P1323" s="77">
        <f ca="1">SUMIF($W$12:BO1323,$P$11,W1323:BO1323)</f>
        <v>0</v>
      </c>
      <c r="Q1323" s="77">
        <f ca="1">SUMIF($W$12:BP1323,$P$11,X1323:BP1323)</f>
        <v>0</v>
      </c>
      <c r="R1323" s="77"/>
      <c r="S1323" s="78">
        <f t="shared" ca="1" si="357"/>
        <v>0</v>
      </c>
      <c r="T1323" s="77">
        <f ca="1">Q1323*O1323</f>
        <v>0</v>
      </c>
      <c r="U1323" s="77"/>
      <c r="V1323" s="79">
        <f t="shared" ca="1" si="360"/>
        <v>0</v>
      </c>
      <c r="W1323" s="80"/>
      <c r="X1323" s="81">
        <f t="shared" si="344"/>
        <v>0</v>
      </c>
      <c r="Y1323" s="82"/>
      <c r="Z1323" s="80"/>
      <c r="AA1323" s="81">
        <f t="shared" si="345"/>
        <v>0</v>
      </c>
      <c r="AB1323" s="82"/>
      <c r="AC1323" s="80"/>
      <c r="AD1323" s="81">
        <f t="shared" si="346"/>
        <v>0</v>
      </c>
      <c r="AE1323" s="82"/>
      <c r="AF1323" s="80"/>
      <c r="AG1323" s="81">
        <f t="shared" si="347"/>
        <v>0</v>
      </c>
      <c r="AH1323" s="82"/>
      <c r="AI1323" s="80"/>
      <c r="AJ1323" s="81">
        <f t="shared" si="348"/>
        <v>0</v>
      </c>
      <c r="AK1323" s="82"/>
      <c r="AL1323" s="80"/>
      <c r="AM1323" s="81">
        <v>0</v>
      </c>
      <c r="AN1323" s="82"/>
      <c r="AO1323" s="80"/>
      <c r="AP1323" s="81">
        <v>0</v>
      </c>
      <c r="AQ1323" s="82"/>
      <c r="AR1323" s="80"/>
      <c r="AS1323" s="81">
        <f t="shared" si="349"/>
        <v>0</v>
      </c>
      <c r="AT1323" s="82"/>
      <c r="AU1323" s="80"/>
      <c r="AV1323" s="81">
        <f t="shared" si="350"/>
        <v>0</v>
      </c>
      <c r="AW1323" s="82"/>
      <c r="AX1323" s="80"/>
      <c r="AY1323" s="81">
        <f t="shared" si="351"/>
        <v>0</v>
      </c>
      <c r="AZ1323" s="82"/>
      <c r="BA1323" s="80"/>
      <c r="BB1323" s="81">
        <f t="shared" si="352"/>
        <v>0</v>
      </c>
      <c r="BC1323" s="82"/>
      <c r="BD1323" s="80"/>
      <c r="BE1323" s="81">
        <f t="shared" si="353"/>
        <v>0</v>
      </c>
      <c r="BF1323" s="82"/>
      <c r="BG1323" s="80"/>
      <c r="BH1323" s="81">
        <f t="shared" si="354"/>
        <v>0</v>
      </c>
      <c r="BI1323" s="82"/>
      <c r="BJ1323" s="80"/>
      <c r="BK1323" s="81">
        <f t="shared" si="355"/>
        <v>0</v>
      </c>
      <c r="BL1323" s="82"/>
      <c r="BM1323" s="80"/>
      <c r="BN1323" s="81">
        <f t="shared" si="356"/>
        <v>0</v>
      </c>
      <c r="BO1323" s="82"/>
    </row>
    <row r="1324" spans="1:67" ht="35.25" hidden="1" customHeight="1" thickBot="1">
      <c r="A1324" s="71">
        <v>86380</v>
      </c>
      <c r="B1324" s="71" t="s">
        <v>2243</v>
      </c>
      <c r="C1324" s="221" t="str">
        <f ca="1">IF(V1324&gt;0,IF($C$12=B1324,COUNT($C$12:C1323,1),""),"")</f>
        <v/>
      </c>
      <c r="D1324" s="221" t="str">
        <f ca="1">IF(V1324&gt;0,IF($D$12=B1324,COUNT($D$12:D1323,1),""),"")</f>
        <v/>
      </c>
      <c r="E1324" s="221" t="str">
        <f ca="1">IF(V1324&gt;0,IF($E$12=B1324,COUNT($E$12:E1323,1),""),"")</f>
        <v/>
      </c>
      <c r="F1324" s="221" t="str">
        <f ca="1">IF(V1324&gt;0,IF($F$12=B1324,COUNT($F$12:F1323,1),""),"")</f>
        <v/>
      </c>
      <c r="G1324" s="90"/>
      <c r="H1324" s="72">
        <v>50101</v>
      </c>
      <c r="I1324" s="76" t="s">
        <v>2041</v>
      </c>
      <c r="J1324" s="91" t="s">
        <v>238</v>
      </c>
      <c r="K1324" s="324">
        <v>1345000</v>
      </c>
      <c r="L1324" s="92">
        <v>420705</v>
      </c>
      <c r="M1324" s="76" t="s">
        <v>1177</v>
      </c>
      <c r="N1324" s="76" t="s">
        <v>154</v>
      </c>
      <c r="O1324" s="324">
        <v>61900</v>
      </c>
      <c r="P1324" s="77">
        <f ca="1">SUMIF($W$12:BO1324,$P$11,W1324:BO1324)</f>
        <v>0</v>
      </c>
      <c r="Q1324" s="77">
        <f ca="1">SUMIF($W$12:BP1324,$P$11,X1324:BP1324)</f>
        <v>0</v>
      </c>
      <c r="R1324" s="77"/>
      <c r="S1324" s="78">
        <f t="shared" ca="1" si="357"/>
        <v>0</v>
      </c>
      <c r="T1324" s="77">
        <f t="shared" ca="1" si="358"/>
        <v>0</v>
      </c>
      <c r="U1324" s="77"/>
      <c r="V1324" s="79">
        <f t="shared" ca="1" si="360"/>
        <v>0</v>
      </c>
      <c r="W1324" s="80"/>
      <c r="X1324" s="81">
        <f t="shared" si="344"/>
        <v>0</v>
      </c>
      <c r="Y1324" s="82"/>
      <c r="Z1324" s="80"/>
      <c r="AA1324" s="81">
        <f t="shared" si="345"/>
        <v>0</v>
      </c>
      <c r="AB1324" s="82"/>
      <c r="AC1324" s="80"/>
      <c r="AD1324" s="81">
        <f t="shared" si="346"/>
        <v>0</v>
      </c>
      <c r="AE1324" s="82"/>
      <c r="AF1324" s="80"/>
      <c r="AG1324" s="81">
        <f t="shared" si="347"/>
        <v>0</v>
      </c>
      <c r="AH1324" s="82"/>
      <c r="AI1324" s="80"/>
      <c r="AJ1324" s="81">
        <f t="shared" si="348"/>
        <v>0</v>
      </c>
      <c r="AK1324" s="82"/>
      <c r="AL1324" s="80"/>
      <c r="AM1324" s="81">
        <v>0</v>
      </c>
      <c r="AN1324" s="82"/>
      <c r="AO1324" s="80"/>
      <c r="AP1324" s="81">
        <v>0</v>
      </c>
      <c r="AQ1324" s="82"/>
      <c r="AR1324" s="80"/>
      <c r="AS1324" s="81">
        <f t="shared" si="349"/>
        <v>0</v>
      </c>
      <c r="AT1324" s="82"/>
      <c r="AU1324" s="80"/>
      <c r="AV1324" s="81">
        <f t="shared" si="350"/>
        <v>0</v>
      </c>
      <c r="AW1324" s="82"/>
      <c r="AX1324" s="80"/>
      <c r="AY1324" s="81">
        <f t="shared" si="351"/>
        <v>0</v>
      </c>
      <c r="AZ1324" s="82"/>
      <c r="BA1324" s="80"/>
      <c r="BB1324" s="81">
        <f t="shared" si="352"/>
        <v>0</v>
      </c>
      <c r="BC1324" s="82"/>
      <c r="BD1324" s="80"/>
      <c r="BE1324" s="81">
        <f t="shared" si="353"/>
        <v>0</v>
      </c>
      <c r="BF1324" s="82"/>
      <c r="BG1324" s="80"/>
      <c r="BH1324" s="81">
        <f t="shared" si="354"/>
        <v>0</v>
      </c>
      <c r="BI1324" s="82"/>
      <c r="BJ1324" s="80"/>
      <c r="BK1324" s="81">
        <f t="shared" si="355"/>
        <v>0</v>
      </c>
      <c r="BL1324" s="82"/>
      <c r="BM1324" s="80"/>
      <c r="BN1324" s="81">
        <f t="shared" si="356"/>
        <v>0</v>
      </c>
      <c r="BO1324" s="82"/>
    </row>
    <row r="1325" spans="1:67" ht="35.25" hidden="1" customHeight="1" thickBot="1">
      <c r="A1325" s="71">
        <v>86381</v>
      </c>
      <c r="B1325" s="71" t="s">
        <v>2243</v>
      </c>
      <c r="C1325" s="221" t="str">
        <f ca="1">IF(V1325&gt;0,IF($C$12=B1325,COUNT($C$12:C1324,1),""),"")</f>
        <v/>
      </c>
      <c r="D1325" s="221" t="str">
        <f ca="1">IF(V1325&gt;0,IF($D$12=B1325,COUNT($D$12:D1324,1),""),"")</f>
        <v/>
      </c>
      <c r="E1325" s="221" t="str">
        <f ca="1">IF(V1325&gt;0,IF($E$12=B1325,COUNT($E$12:E1324,1),""),"")</f>
        <v/>
      </c>
      <c r="F1325" s="221" t="str">
        <f ca="1">IF(V1325&gt;0,IF($F$12=B1325,COUNT($F$12:F1324,1),""),"")</f>
        <v/>
      </c>
      <c r="G1325" s="90"/>
      <c r="H1325" s="72">
        <v>50102</v>
      </c>
      <c r="I1325" s="76" t="s">
        <v>1902</v>
      </c>
      <c r="J1325" s="91" t="s">
        <v>238</v>
      </c>
      <c r="K1325" s="324">
        <v>1338000</v>
      </c>
      <c r="L1325" s="92">
        <v>420705</v>
      </c>
      <c r="M1325" s="76" t="s">
        <v>1177</v>
      </c>
      <c r="N1325" s="76" t="s">
        <v>154</v>
      </c>
      <c r="O1325" s="324">
        <v>61900</v>
      </c>
      <c r="P1325" s="77">
        <f ca="1">SUMIF($W$12:BO1325,$P$11,W1325:BO1325)</f>
        <v>0</v>
      </c>
      <c r="Q1325" s="77">
        <f ca="1">SUMIF($W$12:BP1325,$P$11,X1325:BP1325)</f>
        <v>0</v>
      </c>
      <c r="R1325" s="77"/>
      <c r="S1325" s="78">
        <f t="shared" ca="1" si="357"/>
        <v>0</v>
      </c>
      <c r="T1325" s="77">
        <f t="shared" ca="1" si="358"/>
        <v>0</v>
      </c>
      <c r="U1325" s="77"/>
      <c r="V1325" s="79">
        <f t="shared" ca="1" si="360"/>
        <v>0</v>
      </c>
      <c r="W1325" s="80"/>
      <c r="X1325" s="81">
        <f t="shared" si="344"/>
        <v>0</v>
      </c>
      <c r="Y1325" s="82"/>
      <c r="Z1325" s="80"/>
      <c r="AA1325" s="81">
        <f t="shared" si="345"/>
        <v>0</v>
      </c>
      <c r="AB1325" s="82"/>
      <c r="AC1325" s="80"/>
      <c r="AD1325" s="81">
        <f t="shared" si="346"/>
        <v>0</v>
      </c>
      <c r="AE1325" s="82"/>
      <c r="AF1325" s="80"/>
      <c r="AG1325" s="81">
        <f t="shared" si="347"/>
        <v>0</v>
      </c>
      <c r="AH1325" s="82"/>
      <c r="AI1325" s="80"/>
      <c r="AJ1325" s="81">
        <f t="shared" si="348"/>
        <v>0</v>
      </c>
      <c r="AK1325" s="82"/>
      <c r="AL1325" s="80"/>
      <c r="AM1325" s="81">
        <v>0</v>
      </c>
      <c r="AN1325" s="82"/>
      <c r="AO1325" s="80"/>
      <c r="AP1325" s="81">
        <v>0</v>
      </c>
      <c r="AQ1325" s="82"/>
      <c r="AR1325" s="80"/>
      <c r="AS1325" s="81">
        <f t="shared" si="349"/>
        <v>0</v>
      </c>
      <c r="AT1325" s="82"/>
      <c r="AU1325" s="80"/>
      <c r="AV1325" s="81">
        <f t="shared" si="350"/>
        <v>0</v>
      </c>
      <c r="AW1325" s="82"/>
      <c r="AX1325" s="80"/>
      <c r="AY1325" s="81">
        <f t="shared" si="351"/>
        <v>0</v>
      </c>
      <c r="AZ1325" s="82"/>
      <c r="BA1325" s="80"/>
      <c r="BB1325" s="81">
        <f t="shared" si="352"/>
        <v>0</v>
      </c>
      <c r="BC1325" s="82"/>
      <c r="BD1325" s="80"/>
      <c r="BE1325" s="81">
        <f t="shared" si="353"/>
        <v>0</v>
      </c>
      <c r="BF1325" s="82"/>
      <c r="BG1325" s="80"/>
      <c r="BH1325" s="81">
        <f t="shared" si="354"/>
        <v>0</v>
      </c>
      <c r="BI1325" s="82"/>
      <c r="BJ1325" s="80"/>
      <c r="BK1325" s="81">
        <f t="shared" si="355"/>
        <v>0</v>
      </c>
      <c r="BL1325" s="82"/>
      <c r="BM1325" s="80"/>
      <c r="BN1325" s="81">
        <f t="shared" si="356"/>
        <v>0</v>
      </c>
      <c r="BO1325" s="82"/>
    </row>
    <row r="1326" spans="1:67" ht="35.25" hidden="1" customHeight="1" thickBot="1">
      <c r="A1326" s="71">
        <v>86382</v>
      </c>
      <c r="B1326" s="71" t="s">
        <v>2243</v>
      </c>
      <c r="C1326" s="221" t="str">
        <f ca="1">IF(V1326&gt;0,IF($C$12=B1326,COUNT($C$12:C1325,1),""),"")</f>
        <v/>
      </c>
      <c r="D1326" s="221" t="str">
        <f ca="1">IF(V1326&gt;0,IF($D$12=B1326,COUNT($D$12:D1325,1),""),"")</f>
        <v/>
      </c>
      <c r="E1326" s="221" t="str">
        <f ca="1">IF(V1326&gt;0,IF($E$12=B1326,COUNT($E$12:E1325,1),""),"")</f>
        <v/>
      </c>
      <c r="F1326" s="221" t="str">
        <f ca="1">IF(V1326&gt;0,IF($F$12=B1326,COUNT($F$12:F1325,1),""),"")</f>
        <v/>
      </c>
      <c r="G1326" s="90"/>
      <c r="H1326" s="72">
        <v>160204</v>
      </c>
      <c r="I1326" s="76" t="s">
        <v>1921</v>
      </c>
      <c r="J1326" s="91" t="s">
        <v>153</v>
      </c>
      <c r="K1326" s="324">
        <v>304000000</v>
      </c>
      <c r="L1326" s="89"/>
      <c r="M1326" s="76"/>
      <c r="N1326" s="76"/>
      <c r="O1326" s="324"/>
      <c r="P1326" s="77">
        <f ca="1">SUMIF($W$12:BO1326,$P$11,W1326:BO1326)</f>
        <v>0</v>
      </c>
      <c r="Q1326" s="77">
        <f ca="1">SUMIF($W$12:BP1326,$P$11,X1326:BP1326)</f>
        <v>0</v>
      </c>
      <c r="R1326" s="77"/>
      <c r="S1326" s="78">
        <f t="shared" ca="1" si="357"/>
        <v>0</v>
      </c>
      <c r="T1326" s="77">
        <f t="shared" ca="1" si="358"/>
        <v>0</v>
      </c>
      <c r="U1326" s="77"/>
      <c r="V1326" s="79">
        <f t="shared" ca="1" si="360"/>
        <v>0</v>
      </c>
      <c r="W1326" s="80"/>
      <c r="X1326" s="81">
        <f t="shared" si="344"/>
        <v>0</v>
      </c>
      <c r="Y1326" s="82"/>
      <c r="Z1326" s="80"/>
      <c r="AA1326" s="81">
        <f t="shared" si="345"/>
        <v>0</v>
      </c>
      <c r="AB1326" s="82"/>
      <c r="AC1326" s="80"/>
      <c r="AD1326" s="81">
        <f t="shared" si="346"/>
        <v>0</v>
      </c>
      <c r="AE1326" s="82"/>
      <c r="AF1326" s="80"/>
      <c r="AG1326" s="81">
        <f t="shared" si="347"/>
        <v>0</v>
      </c>
      <c r="AH1326" s="82"/>
      <c r="AI1326" s="80"/>
      <c r="AJ1326" s="81">
        <f t="shared" si="348"/>
        <v>0</v>
      </c>
      <c r="AK1326" s="82"/>
      <c r="AL1326" s="80"/>
      <c r="AM1326" s="81">
        <v>0</v>
      </c>
      <c r="AN1326" s="82"/>
      <c r="AO1326" s="80"/>
      <c r="AP1326" s="81">
        <v>0</v>
      </c>
      <c r="AQ1326" s="82"/>
      <c r="AR1326" s="80"/>
      <c r="AS1326" s="81">
        <f t="shared" si="349"/>
        <v>0</v>
      </c>
      <c r="AT1326" s="82"/>
      <c r="AU1326" s="80"/>
      <c r="AV1326" s="81">
        <f t="shared" si="350"/>
        <v>0</v>
      </c>
      <c r="AW1326" s="82"/>
      <c r="AX1326" s="80"/>
      <c r="AY1326" s="81">
        <f t="shared" si="351"/>
        <v>0</v>
      </c>
      <c r="AZ1326" s="82"/>
      <c r="BA1326" s="80"/>
      <c r="BB1326" s="81">
        <f t="shared" si="352"/>
        <v>0</v>
      </c>
      <c r="BC1326" s="82"/>
      <c r="BD1326" s="80"/>
      <c r="BE1326" s="81">
        <f t="shared" si="353"/>
        <v>0</v>
      </c>
      <c r="BF1326" s="82"/>
      <c r="BG1326" s="80"/>
      <c r="BH1326" s="81">
        <f t="shared" si="354"/>
        <v>0</v>
      </c>
      <c r="BI1326" s="82"/>
      <c r="BJ1326" s="80"/>
      <c r="BK1326" s="81">
        <f t="shared" si="355"/>
        <v>0</v>
      </c>
      <c r="BL1326" s="82"/>
      <c r="BM1326" s="80"/>
      <c r="BN1326" s="81">
        <f t="shared" si="356"/>
        <v>0</v>
      </c>
      <c r="BO1326" s="82"/>
    </row>
    <row r="1327" spans="1:67" ht="39" hidden="1" customHeight="1" thickBot="1">
      <c r="A1327" s="71">
        <v>86383</v>
      </c>
      <c r="B1327" s="71" t="s">
        <v>2243</v>
      </c>
      <c r="C1327" s="221" t="str">
        <f ca="1">IF(V1327&gt;0,IF($C$12=B1327,COUNT($C$12:C1326,1),""),"")</f>
        <v/>
      </c>
      <c r="D1327" s="221" t="str">
        <f ca="1">IF(V1327&gt;0,IF($D$12=B1327,COUNT($D$12:D1326,1),""),"")</f>
        <v/>
      </c>
      <c r="E1327" s="221" t="str">
        <f ca="1">IF(V1327&gt;0,IF($E$12=B1327,COUNT($E$12:E1326,1),""),"")</f>
        <v/>
      </c>
      <c r="F1327" s="221" t="str">
        <f ca="1">IF(V1327&gt;0,IF($F$12=B1327,COUNT($F$12:F1326,1),""),"")</f>
        <v/>
      </c>
      <c r="G1327" s="90"/>
      <c r="H1327" s="72"/>
      <c r="I1327" s="76"/>
      <c r="J1327" s="91"/>
      <c r="K1327" s="324"/>
      <c r="L1327" s="89">
        <v>160309</v>
      </c>
      <c r="M1327" s="76" t="s">
        <v>1920</v>
      </c>
      <c r="N1327" s="76" t="s">
        <v>1900</v>
      </c>
      <c r="O1327" s="324">
        <v>1096000</v>
      </c>
      <c r="P1327" s="77">
        <f ca="1">SUMIF($W$12:BO1327,$P$11,W1327:BO1327)</f>
        <v>0</v>
      </c>
      <c r="Q1327" s="77">
        <f ca="1">SUMIF($W$12:BP1327,$P$11,X1327:BP1327)</f>
        <v>0</v>
      </c>
      <c r="R1327" s="77"/>
      <c r="S1327" s="78">
        <f t="shared" ca="1" si="357"/>
        <v>0</v>
      </c>
      <c r="T1327" s="77">
        <f t="shared" ca="1" si="358"/>
        <v>0</v>
      </c>
      <c r="U1327" s="77"/>
      <c r="V1327" s="79">
        <f t="shared" ca="1" si="360"/>
        <v>0</v>
      </c>
      <c r="W1327" s="80"/>
      <c r="X1327" s="81">
        <f t="shared" si="344"/>
        <v>0</v>
      </c>
      <c r="Y1327" s="82"/>
      <c r="Z1327" s="80"/>
      <c r="AA1327" s="81">
        <f t="shared" si="345"/>
        <v>0</v>
      </c>
      <c r="AB1327" s="82"/>
      <c r="AC1327" s="80"/>
      <c r="AD1327" s="81">
        <f t="shared" si="346"/>
        <v>0</v>
      </c>
      <c r="AE1327" s="82"/>
      <c r="AF1327" s="80"/>
      <c r="AG1327" s="81">
        <f t="shared" si="347"/>
        <v>0</v>
      </c>
      <c r="AH1327" s="82"/>
      <c r="AI1327" s="80"/>
      <c r="AJ1327" s="81">
        <f t="shared" si="348"/>
        <v>0</v>
      </c>
      <c r="AK1327" s="82"/>
      <c r="AL1327" s="80"/>
      <c r="AM1327" s="81">
        <v>0</v>
      </c>
      <c r="AN1327" s="82"/>
      <c r="AO1327" s="80"/>
      <c r="AP1327" s="81">
        <v>0</v>
      </c>
      <c r="AQ1327" s="82"/>
      <c r="AR1327" s="80"/>
      <c r="AS1327" s="81">
        <f t="shared" si="349"/>
        <v>0</v>
      </c>
      <c r="AT1327" s="82"/>
      <c r="AU1327" s="80"/>
      <c r="AV1327" s="81">
        <f t="shared" si="350"/>
        <v>0</v>
      </c>
      <c r="AW1327" s="82"/>
      <c r="AX1327" s="80"/>
      <c r="AY1327" s="81">
        <f t="shared" si="351"/>
        <v>0</v>
      </c>
      <c r="AZ1327" s="82"/>
      <c r="BA1327" s="80"/>
      <c r="BB1327" s="81">
        <f t="shared" si="352"/>
        <v>0</v>
      </c>
      <c r="BC1327" s="82"/>
      <c r="BD1327" s="80"/>
      <c r="BE1327" s="81">
        <f t="shared" si="353"/>
        <v>0</v>
      </c>
      <c r="BF1327" s="82"/>
      <c r="BG1327" s="80"/>
      <c r="BH1327" s="81">
        <f t="shared" si="354"/>
        <v>0</v>
      </c>
      <c r="BI1327" s="82"/>
      <c r="BJ1327" s="80"/>
      <c r="BK1327" s="81">
        <f t="shared" si="355"/>
        <v>0</v>
      </c>
      <c r="BL1327" s="82"/>
      <c r="BM1327" s="80"/>
      <c r="BN1327" s="81">
        <f t="shared" si="356"/>
        <v>0</v>
      </c>
      <c r="BO1327" s="82"/>
    </row>
    <row r="1328" spans="1:67" ht="42" hidden="1" customHeight="1" thickBot="1">
      <c r="A1328" s="71">
        <v>86384</v>
      </c>
      <c r="B1328" s="71" t="s">
        <v>2243</v>
      </c>
      <c r="C1328" s="221" t="str">
        <f ca="1">IF(V1328&gt;0,IF($C$12=B1328,COUNT($C$12:C1327,1),""),"")</f>
        <v/>
      </c>
      <c r="D1328" s="221" t="str">
        <f ca="1">IF(V1328&gt;0,IF($D$12=B1328,COUNT($D$12:D1327,1),""),"")</f>
        <v/>
      </c>
      <c r="E1328" s="221" t="str">
        <f ca="1">IF(V1328&gt;0,IF($E$12=B1328,COUNT($E$12:E1327,1),""),"")</f>
        <v/>
      </c>
      <c r="F1328" s="221" t="str">
        <f ca="1">IF(V1328&gt;0,IF($F$12=B1328,COUNT($F$12:F1327,1),""),"")</f>
        <v/>
      </c>
      <c r="G1328" s="90"/>
      <c r="H1328" s="72"/>
      <c r="I1328" s="76"/>
      <c r="J1328" s="91"/>
      <c r="K1328" s="324"/>
      <c r="L1328" s="89">
        <v>160301</v>
      </c>
      <c r="M1328" s="76" t="s">
        <v>1917</v>
      </c>
      <c r="N1328" s="76" t="s">
        <v>1918</v>
      </c>
      <c r="O1328" s="324">
        <v>1322000</v>
      </c>
      <c r="P1328" s="77">
        <f ca="1">SUMIF($W$12:BO1328,$P$11,W1328:BO1328)</f>
        <v>0</v>
      </c>
      <c r="Q1328" s="77">
        <f ca="1">SUMIF($W$12:BP1328,$P$11,X1328:BP1328)</f>
        <v>0</v>
      </c>
      <c r="R1328" s="77"/>
      <c r="S1328" s="78">
        <f t="shared" ca="1" si="357"/>
        <v>0</v>
      </c>
      <c r="T1328" s="77">
        <f t="shared" ca="1" si="358"/>
        <v>0</v>
      </c>
      <c r="U1328" s="77"/>
      <c r="V1328" s="79">
        <f t="shared" ca="1" si="360"/>
        <v>0</v>
      </c>
      <c r="W1328" s="80"/>
      <c r="X1328" s="81">
        <f t="shared" si="344"/>
        <v>0</v>
      </c>
      <c r="Y1328" s="82"/>
      <c r="Z1328" s="80"/>
      <c r="AA1328" s="81">
        <f t="shared" si="345"/>
        <v>0</v>
      </c>
      <c r="AB1328" s="82"/>
      <c r="AC1328" s="80"/>
      <c r="AD1328" s="81">
        <f t="shared" si="346"/>
        <v>0</v>
      </c>
      <c r="AE1328" s="82"/>
      <c r="AF1328" s="80"/>
      <c r="AG1328" s="81">
        <f t="shared" si="347"/>
        <v>0</v>
      </c>
      <c r="AH1328" s="82"/>
      <c r="AI1328" s="80"/>
      <c r="AJ1328" s="81">
        <f t="shared" si="348"/>
        <v>0</v>
      </c>
      <c r="AK1328" s="82"/>
      <c r="AL1328" s="80"/>
      <c r="AM1328" s="81">
        <v>0</v>
      </c>
      <c r="AN1328" s="82"/>
      <c r="AO1328" s="80"/>
      <c r="AP1328" s="81">
        <v>0</v>
      </c>
      <c r="AQ1328" s="82"/>
      <c r="AR1328" s="80"/>
      <c r="AS1328" s="81">
        <f t="shared" si="349"/>
        <v>0</v>
      </c>
      <c r="AT1328" s="82"/>
      <c r="AU1328" s="80"/>
      <c r="AV1328" s="81">
        <f t="shared" si="350"/>
        <v>0</v>
      </c>
      <c r="AW1328" s="82"/>
      <c r="AX1328" s="80"/>
      <c r="AY1328" s="81">
        <f t="shared" si="351"/>
        <v>0</v>
      </c>
      <c r="AZ1328" s="82"/>
      <c r="BA1328" s="80"/>
      <c r="BB1328" s="81">
        <f t="shared" si="352"/>
        <v>0</v>
      </c>
      <c r="BC1328" s="82"/>
      <c r="BD1328" s="80"/>
      <c r="BE1328" s="81">
        <f t="shared" si="353"/>
        <v>0</v>
      </c>
      <c r="BF1328" s="82"/>
      <c r="BG1328" s="80"/>
      <c r="BH1328" s="81">
        <f t="shared" si="354"/>
        <v>0</v>
      </c>
      <c r="BI1328" s="82"/>
      <c r="BJ1328" s="80"/>
      <c r="BK1328" s="81">
        <f t="shared" si="355"/>
        <v>0</v>
      </c>
      <c r="BL1328" s="82"/>
      <c r="BM1328" s="80"/>
      <c r="BN1328" s="81">
        <f t="shared" si="356"/>
        <v>0</v>
      </c>
      <c r="BO1328" s="82"/>
    </row>
    <row r="1329" spans="1:67" ht="30.75" hidden="1" customHeight="1" thickBot="1">
      <c r="A1329" s="71">
        <v>86385</v>
      </c>
      <c r="B1329" s="71" t="s">
        <v>2243</v>
      </c>
      <c r="C1329" s="221" t="str">
        <f ca="1">IF(V1329&gt;0,IF($C$12=B1329,COUNT($C$12:C1328,1),""),"")</f>
        <v/>
      </c>
      <c r="D1329" s="221" t="str">
        <f ca="1">IF(V1329&gt;0,IF($D$12=B1329,COUNT($D$12:D1328,1),""),"")</f>
        <v/>
      </c>
      <c r="E1329" s="221" t="str">
        <f ca="1">IF(V1329&gt;0,IF($E$12=B1329,COUNT($E$12:E1328,1),""),"")</f>
        <v/>
      </c>
      <c r="F1329" s="221" t="str">
        <f ca="1">IF(V1329&gt;0,IF($F$12=B1329,COUNT($F$12:F1328,1),""),"")</f>
        <v/>
      </c>
      <c r="G1329" s="90"/>
      <c r="H1329" s="72"/>
      <c r="I1329" s="76"/>
      <c r="J1329" s="91"/>
      <c r="K1329" s="324"/>
      <c r="L1329" s="89">
        <v>160306</v>
      </c>
      <c r="M1329" s="76" t="s">
        <v>1919</v>
      </c>
      <c r="N1329" s="76" t="s">
        <v>1900</v>
      </c>
      <c r="O1329" s="324">
        <v>9748000</v>
      </c>
      <c r="P1329" s="77">
        <f ca="1">SUMIF($W$12:BO1329,$P$11,W1329:BO1329)</f>
        <v>0</v>
      </c>
      <c r="Q1329" s="77">
        <f ca="1">SUMIF($W$12:BP1329,$P$11,X1329:BP1329)</f>
        <v>0</v>
      </c>
      <c r="R1329" s="77"/>
      <c r="S1329" s="78">
        <f t="shared" ca="1" si="357"/>
        <v>0</v>
      </c>
      <c r="T1329" s="77">
        <f t="shared" ca="1" si="358"/>
        <v>0</v>
      </c>
      <c r="U1329" s="77"/>
      <c r="V1329" s="79">
        <f t="shared" ca="1" si="360"/>
        <v>0</v>
      </c>
      <c r="W1329" s="80"/>
      <c r="X1329" s="81">
        <f t="shared" si="344"/>
        <v>0</v>
      </c>
      <c r="Y1329" s="82"/>
      <c r="Z1329" s="80"/>
      <c r="AA1329" s="81">
        <f t="shared" si="345"/>
        <v>0</v>
      </c>
      <c r="AB1329" s="82"/>
      <c r="AC1329" s="80"/>
      <c r="AD1329" s="81">
        <f t="shared" si="346"/>
        <v>0</v>
      </c>
      <c r="AE1329" s="82"/>
      <c r="AF1329" s="80"/>
      <c r="AG1329" s="81">
        <f t="shared" si="347"/>
        <v>0</v>
      </c>
      <c r="AH1329" s="82"/>
      <c r="AI1329" s="80"/>
      <c r="AJ1329" s="81">
        <f t="shared" si="348"/>
        <v>0</v>
      </c>
      <c r="AK1329" s="82"/>
      <c r="AL1329" s="80"/>
      <c r="AM1329" s="81">
        <v>0</v>
      </c>
      <c r="AN1329" s="82"/>
      <c r="AO1329" s="80"/>
      <c r="AP1329" s="81">
        <v>0</v>
      </c>
      <c r="AQ1329" s="82"/>
      <c r="AR1329" s="80"/>
      <c r="AS1329" s="81">
        <f t="shared" si="349"/>
        <v>0</v>
      </c>
      <c r="AT1329" s="82"/>
      <c r="AU1329" s="80"/>
      <c r="AV1329" s="81">
        <f t="shared" si="350"/>
        <v>0</v>
      </c>
      <c r="AW1329" s="82"/>
      <c r="AX1329" s="80"/>
      <c r="AY1329" s="81">
        <f t="shared" si="351"/>
        <v>0</v>
      </c>
      <c r="AZ1329" s="82"/>
      <c r="BA1329" s="80"/>
      <c r="BB1329" s="81">
        <f t="shared" si="352"/>
        <v>0</v>
      </c>
      <c r="BC1329" s="82"/>
      <c r="BD1329" s="80"/>
      <c r="BE1329" s="81">
        <f t="shared" si="353"/>
        <v>0</v>
      </c>
      <c r="BF1329" s="82"/>
      <c r="BG1329" s="80"/>
      <c r="BH1329" s="81">
        <f t="shared" si="354"/>
        <v>0</v>
      </c>
      <c r="BI1329" s="82"/>
      <c r="BJ1329" s="80"/>
      <c r="BK1329" s="81">
        <f t="shared" si="355"/>
        <v>0</v>
      </c>
      <c r="BL1329" s="82"/>
      <c r="BM1329" s="80"/>
      <c r="BN1329" s="81">
        <f t="shared" si="356"/>
        <v>0</v>
      </c>
      <c r="BO1329" s="82"/>
    </row>
    <row r="1330" spans="1:67" ht="45.75" customHeight="1" thickBot="1">
      <c r="A1330" s="71">
        <v>86386</v>
      </c>
      <c r="B1330" s="71" t="s">
        <v>2243</v>
      </c>
      <c r="C1330" s="221" t="str">
        <f ca="1">IF(V1330&gt;0,IF($C$12=B1330,COUNT($C$12:C1329,1),""),"")</f>
        <v/>
      </c>
      <c r="D1330" s="221" t="str">
        <f ca="1">IF(V1330&gt;0,IF($D$12=B1330,COUNT($D$12:D1329,1),""),"")</f>
        <v/>
      </c>
      <c r="E1330" s="221" t="str">
        <f ca="1">IF(V1330&gt;0,IF($E$12=B1330,COUNT($E$12:E1329,1),""),"")</f>
        <v/>
      </c>
      <c r="F1330" s="221">
        <f ca="1">IF(V1330&gt;0,IF($F$12=B1330,COUNT($F$12:F1329,1),""),"")</f>
        <v>1</v>
      </c>
      <c r="G1330" s="90"/>
      <c r="H1330" s="72"/>
      <c r="I1330" s="76"/>
      <c r="J1330" s="91"/>
      <c r="K1330" s="324"/>
      <c r="L1330" s="89">
        <v>160303</v>
      </c>
      <c r="M1330" s="76" t="s">
        <v>1903</v>
      </c>
      <c r="N1330" s="76" t="s">
        <v>1900</v>
      </c>
      <c r="O1330" s="324">
        <v>4458000</v>
      </c>
      <c r="P1330" s="77">
        <f ca="1">SUMIF($W$12:BO1330,$P$11,W1330:BO1330)</f>
        <v>1</v>
      </c>
      <c r="Q1330" s="77">
        <f ca="1">SUMIF($W$12:BP1330,$P$11,X1330:BP1330)</f>
        <v>1</v>
      </c>
      <c r="R1330" s="77"/>
      <c r="S1330" s="78">
        <f t="shared" ca="1" si="357"/>
        <v>0</v>
      </c>
      <c r="T1330" s="77">
        <f t="shared" ca="1" si="358"/>
        <v>4458000</v>
      </c>
      <c r="U1330" s="77"/>
      <c r="V1330" s="79">
        <f t="shared" ca="1" si="360"/>
        <v>4458000</v>
      </c>
      <c r="W1330" s="80"/>
      <c r="X1330" s="81"/>
      <c r="Y1330" s="82"/>
      <c r="Z1330" s="80"/>
      <c r="AA1330" s="81"/>
      <c r="AB1330" s="82"/>
      <c r="AC1330" s="80"/>
      <c r="AD1330" s="81"/>
      <c r="AE1330" s="82"/>
      <c r="AF1330" s="80"/>
      <c r="AG1330" s="81"/>
      <c r="AH1330" s="82"/>
      <c r="AI1330" s="80"/>
      <c r="AJ1330" s="81"/>
      <c r="AK1330" s="82"/>
      <c r="AL1330" s="80"/>
      <c r="AM1330" s="81"/>
      <c r="AN1330" s="82"/>
      <c r="AO1330" s="80">
        <v>1</v>
      </c>
      <c r="AP1330" s="81">
        <v>1</v>
      </c>
      <c r="AQ1330" s="82"/>
      <c r="AR1330" s="80"/>
      <c r="AS1330" s="81"/>
      <c r="AT1330" s="82"/>
      <c r="AU1330" s="80"/>
      <c r="AV1330" s="81"/>
      <c r="AW1330" s="82"/>
      <c r="AX1330" s="80"/>
      <c r="AY1330" s="81"/>
      <c r="AZ1330" s="82"/>
      <c r="BA1330" s="80"/>
      <c r="BB1330" s="81"/>
      <c r="BC1330" s="82"/>
      <c r="BD1330" s="80"/>
      <c r="BE1330" s="81"/>
      <c r="BF1330" s="82"/>
      <c r="BG1330" s="80"/>
      <c r="BH1330" s="81"/>
      <c r="BI1330" s="82"/>
      <c r="BJ1330" s="80"/>
      <c r="BK1330" s="81"/>
      <c r="BL1330" s="82"/>
      <c r="BM1330" s="80"/>
      <c r="BN1330" s="81"/>
      <c r="BO1330" s="82"/>
    </row>
    <row r="1331" spans="1:67" ht="27" hidden="1" customHeight="1" thickBot="1">
      <c r="A1331" s="71">
        <v>86387</v>
      </c>
      <c r="B1331" s="71" t="s">
        <v>2243</v>
      </c>
      <c r="C1331" s="221" t="str">
        <f ca="1">IF(V1331&gt;0,IF($C$12=B1331,COUNT($C$12:C1330,1),""),"")</f>
        <v/>
      </c>
      <c r="D1331" s="221" t="str">
        <f ca="1">IF(V1331&gt;0,IF($D$12=B1331,COUNT($D$12:D1330,1),""),"")</f>
        <v/>
      </c>
      <c r="E1331" s="221" t="str">
        <f ca="1">IF(V1331&gt;0,IF($E$12=B1331,COUNT($E$12:E1330,1),""),"")</f>
        <v/>
      </c>
      <c r="F1331" s="221" t="str">
        <f ca="1">IF(V1331&gt;0,IF($F$12=B1331,COUNT($F$12:F1330,1),""),"")</f>
        <v/>
      </c>
      <c r="G1331" s="90"/>
      <c r="H1331" s="72"/>
      <c r="I1331" s="76"/>
      <c r="J1331" s="91"/>
      <c r="K1331" s="324"/>
      <c r="L1331" s="89">
        <v>280105</v>
      </c>
      <c r="M1331" s="76" t="s">
        <v>1929</v>
      </c>
      <c r="N1331" s="76" t="s">
        <v>546</v>
      </c>
      <c r="O1331" s="324">
        <v>101500</v>
      </c>
      <c r="P1331" s="77">
        <f ca="1">SUMIF($W$12:BO1331,$P$11,W1331:BO1331)</f>
        <v>0</v>
      </c>
      <c r="Q1331" s="77">
        <f ca="1">SUMIF($W$12:BP1331,$P$11,X1331:BP1331)</f>
        <v>0</v>
      </c>
      <c r="R1331" s="77"/>
      <c r="S1331" s="78">
        <f t="shared" ca="1" si="357"/>
        <v>0</v>
      </c>
      <c r="T1331" s="77">
        <f t="shared" ca="1" si="358"/>
        <v>0</v>
      </c>
      <c r="U1331" s="77"/>
      <c r="V1331" s="79">
        <f t="shared" ca="1" si="360"/>
        <v>0</v>
      </c>
      <c r="W1331" s="80"/>
      <c r="X1331" s="81">
        <f t="shared" si="344"/>
        <v>0</v>
      </c>
      <c r="Y1331" s="82"/>
      <c r="Z1331" s="80"/>
      <c r="AA1331" s="81">
        <f t="shared" si="345"/>
        <v>0</v>
      </c>
      <c r="AB1331" s="82"/>
      <c r="AC1331" s="80"/>
      <c r="AD1331" s="81">
        <f t="shared" si="346"/>
        <v>0</v>
      </c>
      <c r="AE1331" s="82"/>
      <c r="AF1331" s="80"/>
      <c r="AG1331" s="81">
        <f t="shared" si="347"/>
        <v>0</v>
      </c>
      <c r="AH1331" s="82"/>
      <c r="AI1331" s="80"/>
      <c r="AJ1331" s="81">
        <f t="shared" si="348"/>
        <v>0</v>
      </c>
      <c r="AK1331" s="82"/>
      <c r="AL1331" s="80"/>
      <c r="AM1331" s="81">
        <v>0</v>
      </c>
      <c r="AN1331" s="82"/>
      <c r="AO1331" s="80"/>
      <c r="AP1331" s="81">
        <v>0</v>
      </c>
      <c r="AQ1331" s="82"/>
      <c r="AR1331" s="80"/>
      <c r="AS1331" s="81">
        <f t="shared" si="349"/>
        <v>0</v>
      </c>
      <c r="AT1331" s="82"/>
      <c r="AU1331" s="80"/>
      <c r="AV1331" s="81">
        <f t="shared" si="350"/>
        <v>0</v>
      </c>
      <c r="AW1331" s="82"/>
      <c r="AX1331" s="80"/>
      <c r="AY1331" s="81">
        <f t="shared" si="351"/>
        <v>0</v>
      </c>
      <c r="AZ1331" s="82"/>
      <c r="BA1331" s="80"/>
      <c r="BB1331" s="81">
        <f t="shared" si="352"/>
        <v>0</v>
      </c>
      <c r="BC1331" s="82"/>
      <c r="BD1331" s="80"/>
      <c r="BE1331" s="81">
        <f t="shared" si="353"/>
        <v>0</v>
      </c>
      <c r="BF1331" s="82"/>
      <c r="BG1331" s="80"/>
      <c r="BH1331" s="81">
        <f t="shared" si="354"/>
        <v>0</v>
      </c>
      <c r="BI1331" s="82"/>
      <c r="BJ1331" s="80"/>
      <c r="BK1331" s="81">
        <f t="shared" si="355"/>
        <v>0</v>
      </c>
      <c r="BL1331" s="82"/>
      <c r="BM1331" s="80"/>
      <c r="BN1331" s="81">
        <f t="shared" si="356"/>
        <v>0</v>
      </c>
      <c r="BO1331" s="82"/>
    </row>
    <row r="1332" spans="1:67" ht="23.25" hidden="1" customHeight="1" thickBot="1">
      <c r="A1332" s="71">
        <v>86388</v>
      </c>
      <c r="B1332" s="71" t="s">
        <v>2042</v>
      </c>
      <c r="C1332" s="221" t="str">
        <f ca="1">IF(V1332&gt;0,IF($C$12=B1332,COUNT($C$12:C1331,1),""),"")</f>
        <v/>
      </c>
      <c r="D1332" s="221" t="str">
        <f ca="1">IF(V1332&gt;0,IF($D$12=B1332,COUNT($D$12:D1331,1),""),"")</f>
        <v/>
      </c>
      <c r="E1332" s="221" t="str">
        <f ca="1">IF(V1332&gt;0,IF($E$12=B1332,COUNT($E$12:E1331,1),""),"")</f>
        <v/>
      </c>
      <c r="F1332" s="221" t="str">
        <f ca="1">IF(V1332&gt;0,IF($F$12=B1332,COUNT($F$12:F1331,1),""),"")</f>
        <v/>
      </c>
      <c r="G1332" s="90"/>
      <c r="H1332" s="72">
        <v>410901</v>
      </c>
      <c r="I1332" s="76" t="s">
        <v>1930</v>
      </c>
      <c r="J1332" s="91" t="s">
        <v>238</v>
      </c>
      <c r="K1332" s="324">
        <v>273000</v>
      </c>
      <c r="L1332" s="337"/>
      <c r="M1332" s="76"/>
      <c r="N1332" s="76"/>
      <c r="O1332" s="334"/>
      <c r="P1332" s="77">
        <f ca="1">SUMIF($W$12:BO1332,$P$11,W1332:BO1332)</f>
        <v>0</v>
      </c>
      <c r="Q1332" s="77">
        <f ca="1">SUMIF($W$12:BP1332,$P$11,X1332:BP1332)</f>
        <v>0</v>
      </c>
      <c r="R1332" s="77"/>
      <c r="S1332" s="78">
        <f t="shared" ca="1" si="357"/>
        <v>0</v>
      </c>
      <c r="T1332" s="77">
        <f t="shared" ca="1" si="358"/>
        <v>0</v>
      </c>
      <c r="U1332" s="77"/>
      <c r="V1332" s="79">
        <f t="shared" ca="1" si="360"/>
        <v>0</v>
      </c>
      <c r="W1332" s="80"/>
      <c r="X1332" s="81">
        <f t="shared" si="344"/>
        <v>0</v>
      </c>
      <c r="Y1332" s="82"/>
      <c r="Z1332" s="80"/>
      <c r="AA1332" s="81">
        <f t="shared" si="345"/>
        <v>0</v>
      </c>
      <c r="AB1332" s="82"/>
      <c r="AC1332" s="80"/>
      <c r="AD1332" s="81">
        <f t="shared" si="346"/>
        <v>0</v>
      </c>
      <c r="AE1332" s="82"/>
      <c r="AF1332" s="80"/>
      <c r="AG1332" s="81">
        <f t="shared" si="347"/>
        <v>0</v>
      </c>
      <c r="AH1332" s="82"/>
      <c r="AI1332" s="80"/>
      <c r="AJ1332" s="81">
        <f t="shared" si="348"/>
        <v>0</v>
      </c>
      <c r="AK1332" s="82"/>
      <c r="AL1332" s="80"/>
      <c r="AM1332" s="81">
        <v>0</v>
      </c>
      <c r="AN1332" s="82"/>
      <c r="AO1332" s="80"/>
      <c r="AP1332" s="81">
        <v>0</v>
      </c>
      <c r="AQ1332" s="82"/>
      <c r="AR1332" s="80"/>
      <c r="AS1332" s="81">
        <f t="shared" si="349"/>
        <v>0</v>
      </c>
      <c r="AT1332" s="82"/>
      <c r="AU1332" s="80"/>
      <c r="AV1332" s="81">
        <f t="shared" si="350"/>
        <v>0</v>
      </c>
      <c r="AW1332" s="82"/>
      <c r="AX1332" s="80"/>
      <c r="AY1332" s="81">
        <f t="shared" si="351"/>
        <v>0</v>
      </c>
      <c r="AZ1332" s="82"/>
      <c r="BA1332" s="80"/>
      <c r="BB1332" s="81">
        <f t="shared" si="352"/>
        <v>0</v>
      </c>
      <c r="BC1332" s="82"/>
      <c r="BD1332" s="80"/>
      <c r="BE1332" s="81">
        <f t="shared" si="353"/>
        <v>0</v>
      </c>
      <c r="BF1332" s="82"/>
      <c r="BG1332" s="80"/>
      <c r="BH1332" s="81">
        <f t="shared" si="354"/>
        <v>0</v>
      </c>
      <c r="BI1332" s="82"/>
      <c r="BJ1332" s="80"/>
      <c r="BK1332" s="81">
        <f t="shared" si="355"/>
        <v>0</v>
      </c>
      <c r="BL1332" s="82"/>
      <c r="BM1332" s="80"/>
      <c r="BN1332" s="81">
        <f t="shared" si="356"/>
        <v>0</v>
      </c>
      <c r="BO1332" s="82"/>
    </row>
    <row r="1333" spans="1:67" ht="23.25" hidden="1" customHeight="1" thickBot="1">
      <c r="A1333" s="71">
        <v>86389</v>
      </c>
      <c r="B1333" s="71" t="s">
        <v>2042</v>
      </c>
      <c r="C1333" s="221" t="str">
        <f ca="1">IF(V1333&gt;0,IF($C$12=B1333,COUNT($C$12:C1332,1),""),"")</f>
        <v/>
      </c>
      <c r="D1333" s="221" t="str">
        <f ca="1">IF(V1333&gt;0,IF($D$12=B1333,COUNT($D$12:D1332,1),""),"")</f>
        <v/>
      </c>
      <c r="E1333" s="221" t="str">
        <f ca="1">IF(V1333&gt;0,IF($E$12=B1333,COUNT($E$12:E1332,1),""),"")</f>
        <v/>
      </c>
      <c r="F1333" s="221" t="str">
        <f ca="1">IF(V1333&gt;0,IF($F$12=B1333,COUNT($F$12:F1332,1),""),"")</f>
        <v/>
      </c>
      <c r="G1333" s="90"/>
      <c r="H1333" s="72">
        <v>410904</v>
      </c>
      <c r="I1333" s="76" t="s">
        <v>1931</v>
      </c>
      <c r="J1333" s="91" t="s">
        <v>238</v>
      </c>
      <c r="K1333" s="324">
        <v>242000</v>
      </c>
      <c r="L1333" s="337"/>
      <c r="M1333" s="76"/>
      <c r="N1333" s="76"/>
      <c r="O1333" s="334"/>
      <c r="P1333" s="77">
        <f ca="1">SUMIF($W$12:BO1333,$P$11,W1333:BO1333)</f>
        <v>0</v>
      </c>
      <c r="Q1333" s="77">
        <f ca="1">SUMIF($W$12:BP1333,$P$11,X1333:BP1333)</f>
        <v>0</v>
      </c>
      <c r="R1333" s="77"/>
      <c r="S1333" s="78">
        <f t="shared" ca="1" si="357"/>
        <v>0</v>
      </c>
      <c r="T1333" s="77">
        <f t="shared" ca="1" si="358"/>
        <v>0</v>
      </c>
      <c r="U1333" s="77"/>
      <c r="V1333" s="79">
        <f t="shared" ca="1" si="360"/>
        <v>0</v>
      </c>
      <c r="W1333" s="80"/>
      <c r="X1333" s="81">
        <f t="shared" si="344"/>
        <v>0</v>
      </c>
      <c r="Y1333" s="82"/>
      <c r="Z1333" s="80"/>
      <c r="AA1333" s="81">
        <f t="shared" si="345"/>
        <v>0</v>
      </c>
      <c r="AB1333" s="82"/>
      <c r="AC1333" s="80"/>
      <c r="AD1333" s="81">
        <f t="shared" si="346"/>
        <v>0</v>
      </c>
      <c r="AE1333" s="82"/>
      <c r="AF1333" s="80"/>
      <c r="AG1333" s="81">
        <f t="shared" si="347"/>
        <v>0</v>
      </c>
      <c r="AH1333" s="82"/>
      <c r="AI1333" s="80"/>
      <c r="AJ1333" s="81">
        <f t="shared" si="348"/>
        <v>0</v>
      </c>
      <c r="AK1333" s="82"/>
      <c r="AL1333" s="80"/>
      <c r="AM1333" s="81">
        <v>0</v>
      </c>
      <c r="AN1333" s="82"/>
      <c r="AO1333" s="80"/>
      <c r="AP1333" s="81">
        <v>0</v>
      </c>
      <c r="AQ1333" s="82"/>
      <c r="AR1333" s="80"/>
      <c r="AS1333" s="81">
        <f t="shared" si="349"/>
        <v>0</v>
      </c>
      <c r="AT1333" s="82"/>
      <c r="AU1333" s="80"/>
      <c r="AV1333" s="81">
        <f t="shared" si="350"/>
        <v>0</v>
      </c>
      <c r="AW1333" s="82"/>
      <c r="AX1333" s="80"/>
      <c r="AY1333" s="81">
        <f t="shared" si="351"/>
        <v>0</v>
      </c>
      <c r="AZ1333" s="82"/>
      <c r="BA1333" s="80"/>
      <c r="BB1333" s="81">
        <f t="shared" si="352"/>
        <v>0</v>
      </c>
      <c r="BC1333" s="82"/>
      <c r="BD1333" s="80"/>
      <c r="BE1333" s="81">
        <f t="shared" si="353"/>
        <v>0</v>
      </c>
      <c r="BF1333" s="82"/>
      <c r="BG1333" s="80"/>
      <c r="BH1333" s="81">
        <f t="shared" si="354"/>
        <v>0</v>
      </c>
      <c r="BI1333" s="82"/>
      <c r="BJ1333" s="80"/>
      <c r="BK1333" s="81">
        <f t="shared" si="355"/>
        <v>0</v>
      </c>
      <c r="BL1333" s="82"/>
      <c r="BM1333" s="80"/>
      <c r="BN1333" s="81">
        <f t="shared" si="356"/>
        <v>0</v>
      </c>
      <c r="BO1333" s="82"/>
    </row>
    <row r="1334" spans="1:67" ht="23.25" hidden="1" customHeight="1" thickBot="1">
      <c r="A1334" s="71">
        <v>86390</v>
      </c>
      <c r="B1334" s="71" t="s">
        <v>2042</v>
      </c>
      <c r="C1334" s="221" t="str">
        <f ca="1">IF(V1334&gt;0,IF($C$12=B1334,COUNT($C$12:C1333,1),""),"")</f>
        <v/>
      </c>
      <c r="D1334" s="221" t="str">
        <f ca="1">IF(V1334&gt;0,IF($D$12=B1334,COUNT($D$12:D1333,1),""),"")</f>
        <v/>
      </c>
      <c r="E1334" s="221" t="str">
        <f ca="1">IF(V1334&gt;0,IF($E$12=B1334,COUNT($E$12:E1333,1),""),"")</f>
        <v/>
      </c>
      <c r="F1334" s="221" t="str">
        <f ca="1">IF(V1334&gt;0,IF($F$12=B1334,COUNT($F$12:F1333,1),""),"")</f>
        <v/>
      </c>
      <c r="G1334" s="90"/>
      <c r="H1334" s="72">
        <v>411202</v>
      </c>
      <c r="I1334" s="76" t="s">
        <v>1932</v>
      </c>
      <c r="J1334" s="91" t="s">
        <v>238</v>
      </c>
      <c r="K1334" s="324">
        <v>451000</v>
      </c>
      <c r="L1334" s="337"/>
      <c r="M1334" s="76"/>
      <c r="N1334" s="76"/>
      <c r="O1334" s="334"/>
      <c r="P1334" s="77">
        <f ca="1">SUMIF($W$12:BO1334,$P$11,W1334:BO1334)</f>
        <v>0</v>
      </c>
      <c r="Q1334" s="77">
        <f ca="1">SUMIF($W$12:BP1334,$P$11,X1334:BP1334)</f>
        <v>0</v>
      </c>
      <c r="R1334" s="77"/>
      <c r="S1334" s="78">
        <f t="shared" ca="1" si="357"/>
        <v>0</v>
      </c>
      <c r="T1334" s="77">
        <f t="shared" ca="1" si="358"/>
        <v>0</v>
      </c>
      <c r="U1334" s="77"/>
      <c r="V1334" s="79">
        <f t="shared" ca="1" si="360"/>
        <v>0</v>
      </c>
      <c r="W1334" s="80"/>
      <c r="X1334" s="81">
        <f t="shared" si="344"/>
        <v>0</v>
      </c>
      <c r="Y1334" s="82"/>
      <c r="Z1334" s="80"/>
      <c r="AA1334" s="81">
        <f t="shared" si="345"/>
        <v>0</v>
      </c>
      <c r="AB1334" s="82"/>
      <c r="AC1334" s="80"/>
      <c r="AD1334" s="81">
        <f t="shared" si="346"/>
        <v>0</v>
      </c>
      <c r="AE1334" s="82"/>
      <c r="AF1334" s="80"/>
      <c r="AG1334" s="81">
        <f t="shared" si="347"/>
        <v>0</v>
      </c>
      <c r="AH1334" s="82"/>
      <c r="AI1334" s="80"/>
      <c r="AJ1334" s="81">
        <f t="shared" si="348"/>
        <v>0</v>
      </c>
      <c r="AK1334" s="82"/>
      <c r="AL1334" s="80"/>
      <c r="AM1334" s="81">
        <v>0</v>
      </c>
      <c r="AN1334" s="82"/>
      <c r="AO1334" s="80"/>
      <c r="AP1334" s="81">
        <v>0</v>
      </c>
      <c r="AQ1334" s="82"/>
      <c r="AR1334" s="80"/>
      <c r="AS1334" s="81">
        <f t="shared" si="349"/>
        <v>0</v>
      </c>
      <c r="AT1334" s="82"/>
      <c r="AU1334" s="80"/>
      <c r="AV1334" s="81">
        <f t="shared" si="350"/>
        <v>0</v>
      </c>
      <c r="AW1334" s="82"/>
      <c r="AX1334" s="80"/>
      <c r="AY1334" s="81">
        <f t="shared" si="351"/>
        <v>0</v>
      </c>
      <c r="AZ1334" s="82"/>
      <c r="BA1334" s="80"/>
      <c r="BB1334" s="81">
        <f t="shared" si="352"/>
        <v>0</v>
      </c>
      <c r="BC1334" s="82"/>
      <c r="BD1334" s="80"/>
      <c r="BE1334" s="81">
        <f t="shared" si="353"/>
        <v>0</v>
      </c>
      <c r="BF1334" s="82"/>
      <c r="BG1334" s="80"/>
      <c r="BH1334" s="81">
        <f t="shared" si="354"/>
        <v>0</v>
      </c>
      <c r="BI1334" s="82"/>
      <c r="BJ1334" s="80"/>
      <c r="BK1334" s="81">
        <f t="shared" si="355"/>
        <v>0</v>
      </c>
      <c r="BL1334" s="82"/>
      <c r="BM1334" s="80"/>
      <c r="BN1334" s="81">
        <f t="shared" si="356"/>
        <v>0</v>
      </c>
      <c r="BO1334" s="82"/>
    </row>
    <row r="1335" spans="1:67" ht="23.25" customHeight="1" thickBot="1">
      <c r="A1335" s="71">
        <v>86391</v>
      </c>
      <c r="B1335" s="71" t="s">
        <v>2042</v>
      </c>
      <c r="C1335" s="221" t="str">
        <f ca="1">IF(V1335&gt;0,IF($C$12=B1335,COUNT($C$12:C1334,1),""),"")</f>
        <v/>
      </c>
      <c r="D1335" s="221" t="str">
        <f ca="1">IF(V1335&gt;0,IF($D$12=B1335,COUNT($D$12:D1334,1),""),"")</f>
        <v/>
      </c>
      <c r="E1335" s="221">
        <f ca="1">IF(V1335&gt;0,IF($E$12=B1335,COUNT($E$12:E1334,1),""),"")</f>
        <v>1</v>
      </c>
      <c r="F1335" s="221" t="str">
        <f ca="1">IF(V1335&gt;0,IF($F$12=B1335,COUNT($F$12:F1334,1),""),"")</f>
        <v/>
      </c>
      <c r="G1335" s="90"/>
      <c r="H1335" s="72">
        <v>410701</v>
      </c>
      <c r="I1335" s="76" t="s">
        <v>1566</v>
      </c>
      <c r="J1335" s="91" t="s">
        <v>1567</v>
      </c>
      <c r="K1335" s="324">
        <v>14800</v>
      </c>
      <c r="L1335" s="337"/>
      <c r="M1335" s="76"/>
      <c r="N1335" s="76"/>
      <c r="O1335" s="334"/>
      <c r="P1335" s="77">
        <f ca="1">SUMIF($W$12:BO1335,$P$11,W1335:BO1335)</f>
        <v>30</v>
      </c>
      <c r="Q1335" s="77">
        <f ca="1">SUMIF($W$12:BP1335,$P$11,X1335:BP1335)</f>
        <v>30</v>
      </c>
      <c r="R1335" s="77"/>
      <c r="S1335" s="78">
        <f t="shared" ca="1" si="357"/>
        <v>444000</v>
      </c>
      <c r="T1335" s="77">
        <f t="shared" ca="1" si="358"/>
        <v>0</v>
      </c>
      <c r="U1335" s="77"/>
      <c r="V1335" s="79">
        <f t="shared" ca="1" si="360"/>
        <v>444000</v>
      </c>
      <c r="W1335" s="80"/>
      <c r="X1335" s="81"/>
      <c r="Y1335" s="82"/>
      <c r="Z1335" s="80"/>
      <c r="AA1335" s="81"/>
      <c r="AB1335" s="82"/>
      <c r="AC1335" s="80"/>
      <c r="AD1335" s="81"/>
      <c r="AE1335" s="82"/>
      <c r="AF1335" s="80"/>
      <c r="AG1335" s="81"/>
      <c r="AH1335" s="82"/>
      <c r="AI1335" s="80"/>
      <c r="AJ1335" s="81"/>
      <c r="AK1335" s="82"/>
      <c r="AL1335" s="80"/>
      <c r="AM1335" s="81"/>
      <c r="AN1335" s="82"/>
      <c r="AO1335" s="80">
        <v>30</v>
      </c>
      <c r="AP1335" s="81">
        <v>30</v>
      </c>
      <c r="AQ1335" s="82"/>
      <c r="AR1335" s="80"/>
      <c r="AS1335" s="81"/>
      <c r="AT1335" s="82"/>
      <c r="AU1335" s="80"/>
      <c r="AV1335" s="81"/>
      <c r="AW1335" s="82"/>
      <c r="AX1335" s="80"/>
      <c r="AY1335" s="81"/>
      <c r="AZ1335" s="82"/>
      <c r="BA1335" s="80"/>
      <c r="BB1335" s="81"/>
      <c r="BC1335" s="82"/>
      <c r="BD1335" s="80"/>
      <c r="BE1335" s="81"/>
      <c r="BF1335" s="82"/>
      <c r="BG1335" s="80"/>
      <c r="BH1335" s="81"/>
      <c r="BI1335" s="82"/>
      <c r="BJ1335" s="80"/>
      <c r="BK1335" s="81"/>
      <c r="BL1335" s="82"/>
      <c r="BM1335" s="80"/>
      <c r="BN1335" s="81"/>
      <c r="BO1335" s="82"/>
    </row>
    <row r="1336" spans="1:67" ht="23.25" hidden="1" customHeight="1" thickBot="1">
      <c r="A1336" s="71">
        <v>86392</v>
      </c>
      <c r="B1336" s="71" t="s">
        <v>2042</v>
      </c>
      <c r="C1336" s="221" t="str">
        <f ca="1">IF(V1336&gt;0,IF($C$12=B1336,COUNT($C$12:C1335,1),""),"")</f>
        <v/>
      </c>
      <c r="D1336" s="221" t="str">
        <f ca="1">IF(V1336&gt;0,IF($D$12=B1336,COUNT($D$12:D1335,1),""),"")</f>
        <v/>
      </c>
      <c r="E1336" s="221" t="str">
        <f ca="1">IF(V1336&gt;0,IF($E$12=B1336,COUNT($E$12:E1335,1),""),"")</f>
        <v/>
      </c>
      <c r="F1336" s="221" t="str">
        <f ca="1">IF(V1336&gt;0,IF($F$12=B1336,COUNT($F$12:F1335,1),""),"")</f>
        <v/>
      </c>
      <c r="G1336" s="90"/>
      <c r="H1336" s="72"/>
      <c r="I1336" s="76"/>
      <c r="J1336" s="91"/>
      <c r="K1336" s="324"/>
      <c r="L1336" s="337">
        <v>10405</v>
      </c>
      <c r="M1336" s="76" t="s">
        <v>2001</v>
      </c>
      <c r="N1336" s="76" t="s">
        <v>1900</v>
      </c>
      <c r="O1336" s="334">
        <v>11836000</v>
      </c>
      <c r="P1336" s="77">
        <f ca="1">SUMIF($W$12:BO1336,$P$11,W1336:BO1336)</f>
        <v>0</v>
      </c>
      <c r="Q1336" s="77">
        <f ca="1">SUMIF($W$12:BP1336,$P$11,X1336:BP1336)</f>
        <v>0</v>
      </c>
      <c r="R1336" s="77"/>
      <c r="S1336" s="78">
        <f t="shared" ca="1" si="357"/>
        <v>0</v>
      </c>
      <c r="T1336" s="77">
        <f t="shared" ca="1" si="358"/>
        <v>0</v>
      </c>
      <c r="U1336" s="77"/>
      <c r="V1336" s="79">
        <f t="shared" ca="1" si="360"/>
        <v>0</v>
      </c>
      <c r="W1336" s="80"/>
      <c r="X1336" s="81">
        <f t="shared" si="344"/>
        <v>0</v>
      </c>
      <c r="Y1336" s="82"/>
      <c r="Z1336" s="80"/>
      <c r="AA1336" s="81">
        <f t="shared" si="345"/>
        <v>0</v>
      </c>
      <c r="AB1336" s="82"/>
      <c r="AC1336" s="80"/>
      <c r="AD1336" s="81">
        <f t="shared" si="346"/>
        <v>0</v>
      </c>
      <c r="AE1336" s="82"/>
      <c r="AF1336" s="80"/>
      <c r="AG1336" s="81">
        <f t="shared" si="347"/>
        <v>0</v>
      </c>
      <c r="AH1336" s="82"/>
      <c r="AI1336" s="80"/>
      <c r="AJ1336" s="81">
        <f t="shared" si="348"/>
        <v>0</v>
      </c>
      <c r="AK1336" s="82"/>
      <c r="AL1336" s="80"/>
      <c r="AM1336" s="81">
        <v>0</v>
      </c>
      <c r="AN1336" s="82"/>
      <c r="AO1336" s="80"/>
      <c r="AP1336" s="81">
        <v>0</v>
      </c>
      <c r="AQ1336" s="82"/>
      <c r="AR1336" s="80"/>
      <c r="AS1336" s="81">
        <f t="shared" si="349"/>
        <v>0</v>
      </c>
      <c r="AT1336" s="82"/>
      <c r="AU1336" s="80"/>
      <c r="AV1336" s="81">
        <f t="shared" si="350"/>
        <v>0</v>
      </c>
      <c r="AW1336" s="82"/>
      <c r="AX1336" s="80"/>
      <c r="AY1336" s="81">
        <f t="shared" si="351"/>
        <v>0</v>
      </c>
      <c r="AZ1336" s="82"/>
      <c r="BA1336" s="80"/>
      <c r="BB1336" s="81">
        <f t="shared" si="352"/>
        <v>0</v>
      </c>
      <c r="BC1336" s="82"/>
      <c r="BD1336" s="80"/>
      <c r="BE1336" s="81">
        <f t="shared" si="353"/>
        <v>0</v>
      </c>
      <c r="BF1336" s="82"/>
      <c r="BG1336" s="80"/>
      <c r="BH1336" s="81">
        <f t="shared" si="354"/>
        <v>0</v>
      </c>
      <c r="BI1336" s="82"/>
      <c r="BJ1336" s="80"/>
      <c r="BK1336" s="81">
        <f t="shared" si="355"/>
        <v>0</v>
      </c>
      <c r="BL1336" s="82"/>
      <c r="BM1336" s="80"/>
      <c r="BN1336" s="81">
        <f t="shared" si="356"/>
        <v>0</v>
      </c>
      <c r="BO1336" s="82"/>
    </row>
    <row r="1337" spans="1:67" ht="42.75" hidden="1" customHeight="1" thickBot="1">
      <c r="A1337" s="71">
        <v>86393</v>
      </c>
      <c r="B1337" s="71" t="s">
        <v>2042</v>
      </c>
      <c r="C1337" s="221" t="str">
        <f ca="1">IF(V1337&gt;0,IF($C$12=B1337,COUNT($C$12:C1336,1),""),"")</f>
        <v/>
      </c>
      <c r="D1337" s="221" t="str">
        <f ca="1">IF(V1337&gt;0,IF($D$12=B1337,COUNT($D$12:D1336,1),""),"")</f>
        <v/>
      </c>
      <c r="E1337" s="221" t="str">
        <f ca="1">IF(V1337&gt;0,IF($E$12=B1337,COUNT($E$12:E1336,1),""),"")</f>
        <v/>
      </c>
      <c r="F1337" s="221" t="str">
        <f ca="1">IF(V1337&gt;0,IF($F$12=B1337,COUNT($F$12:F1336,1),""),"")</f>
        <v/>
      </c>
      <c r="G1337" s="90"/>
      <c r="H1337" s="72"/>
      <c r="I1337" s="76"/>
      <c r="J1337" s="91"/>
      <c r="K1337" s="324"/>
      <c r="L1337" s="337">
        <v>10406</v>
      </c>
      <c r="M1337" s="76" t="s">
        <v>2002</v>
      </c>
      <c r="N1337" s="76" t="s">
        <v>1900</v>
      </c>
      <c r="O1337" s="334">
        <v>17245000</v>
      </c>
      <c r="P1337" s="77">
        <f ca="1">SUMIF($W$12:BO1337,$P$11,W1337:BO1337)</f>
        <v>0</v>
      </c>
      <c r="Q1337" s="77">
        <f ca="1">SUMIF($W$12:BP1337,$P$11,X1337:BP1337)</f>
        <v>0</v>
      </c>
      <c r="R1337" s="77"/>
      <c r="S1337" s="78">
        <f t="shared" ca="1" si="357"/>
        <v>0</v>
      </c>
      <c r="T1337" s="77">
        <f t="shared" ca="1" si="358"/>
        <v>0</v>
      </c>
      <c r="U1337" s="77"/>
      <c r="V1337" s="79">
        <f t="shared" ca="1" si="360"/>
        <v>0</v>
      </c>
      <c r="W1337" s="80"/>
      <c r="X1337" s="81">
        <f t="shared" si="344"/>
        <v>0</v>
      </c>
      <c r="Y1337" s="82"/>
      <c r="Z1337" s="80"/>
      <c r="AA1337" s="81">
        <f t="shared" si="345"/>
        <v>0</v>
      </c>
      <c r="AB1337" s="82"/>
      <c r="AC1337" s="80"/>
      <c r="AD1337" s="81">
        <f t="shared" si="346"/>
        <v>0</v>
      </c>
      <c r="AE1337" s="82"/>
      <c r="AF1337" s="80"/>
      <c r="AG1337" s="81">
        <f t="shared" si="347"/>
        <v>0</v>
      </c>
      <c r="AH1337" s="82"/>
      <c r="AI1337" s="80"/>
      <c r="AJ1337" s="81">
        <f t="shared" si="348"/>
        <v>0</v>
      </c>
      <c r="AK1337" s="82"/>
      <c r="AL1337" s="80"/>
      <c r="AM1337" s="81">
        <v>0</v>
      </c>
      <c r="AN1337" s="82"/>
      <c r="AO1337" s="80"/>
      <c r="AP1337" s="81">
        <v>0</v>
      </c>
      <c r="AQ1337" s="82"/>
      <c r="AR1337" s="80"/>
      <c r="AS1337" s="81">
        <f t="shared" si="349"/>
        <v>0</v>
      </c>
      <c r="AT1337" s="82"/>
      <c r="AU1337" s="80"/>
      <c r="AV1337" s="81">
        <f t="shared" si="350"/>
        <v>0</v>
      </c>
      <c r="AW1337" s="82"/>
      <c r="AX1337" s="80"/>
      <c r="AY1337" s="81">
        <f t="shared" si="351"/>
        <v>0</v>
      </c>
      <c r="AZ1337" s="82"/>
      <c r="BA1337" s="80"/>
      <c r="BB1337" s="81">
        <f t="shared" si="352"/>
        <v>0</v>
      </c>
      <c r="BC1337" s="82"/>
      <c r="BD1337" s="80"/>
      <c r="BE1337" s="81">
        <f t="shared" si="353"/>
        <v>0</v>
      </c>
      <c r="BF1337" s="82"/>
      <c r="BG1337" s="80"/>
      <c r="BH1337" s="81">
        <f t="shared" si="354"/>
        <v>0</v>
      </c>
      <c r="BI1337" s="82"/>
      <c r="BJ1337" s="80"/>
      <c r="BK1337" s="81">
        <f t="shared" si="355"/>
        <v>0</v>
      </c>
      <c r="BL1337" s="82"/>
      <c r="BM1337" s="80"/>
      <c r="BN1337" s="81">
        <f t="shared" si="356"/>
        <v>0</v>
      </c>
      <c r="BO1337" s="82"/>
    </row>
    <row r="1338" spans="1:67" ht="42.75" hidden="1" customHeight="1" thickBot="1">
      <c r="A1338" s="71">
        <v>86394</v>
      </c>
      <c r="B1338" s="71" t="s">
        <v>2042</v>
      </c>
      <c r="C1338" s="221" t="str">
        <f ca="1">IF(V1338&gt;0,IF($C$12=B1338,COUNT($C$12:C1337,1),""),"")</f>
        <v/>
      </c>
      <c r="D1338" s="221" t="str">
        <f ca="1">IF(V1338&gt;0,IF($D$12=B1338,COUNT($D$12:D1337,1),""),"")</f>
        <v/>
      </c>
      <c r="E1338" s="221" t="str">
        <f ca="1">IF(V1338&gt;0,IF($E$12=B1338,COUNT($E$12:E1337,1),""),"")</f>
        <v/>
      </c>
      <c r="F1338" s="221" t="str">
        <f ca="1">IF(V1338&gt;0,IF($F$12=B1338,COUNT($F$12:F1337,1),""),"")</f>
        <v/>
      </c>
      <c r="G1338" s="90"/>
      <c r="H1338" s="72"/>
      <c r="I1338" s="76"/>
      <c r="J1338" s="91"/>
      <c r="K1338" s="324"/>
      <c r="L1338" s="337">
        <v>10502</v>
      </c>
      <c r="M1338" s="76" t="s">
        <v>2003</v>
      </c>
      <c r="N1338" s="76" t="s">
        <v>1477</v>
      </c>
      <c r="O1338" s="334">
        <v>256000</v>
      </c>
      <c r="P1338" s="77">
        <f ca="1">SUMIF($W$12:BO1338,$P$11,W1338:BO1338)</f>
        <v>0</v>
      </c>
      <c r="Q1338" s="77">
        <f ca="1">SUMIF($W$12:BP1338,$P$11,X1338:BP1338)</f>
        <v>0</v>
      </c>
      <c r="R1338" s="77"/>
      <c r="S1338" s="78">
        <f t="shared" ca="1" si="357"/>
        <v>0</v>
      </c>
      <c r="T1338" s="77">
        <f t="shared" ca="1" si="358"/>
        <v>0</v>
      </c>
      <c r="U1338" s="77"/>
      <c r="V1338" s="79">
        <f t="shared" ca="1" si="360"/>
        <v>0</v>
      </c>
      <c r="W1338" s="80"/>
      <c r="X1338" s="81">
        <f t="shared" si="344"/>
        <v>0</v>
      </c>
      <c r="Y1338" s="82"/>
      <c r="Z1338" s="80"/>
      <c r="AA1338" s="81">
        <f t="shared" si="345"/>
        <v>0</v>
      </c>
      <c r="AB1338" s="82"/>
      <c r="AC1338" s="80"/>
      <c r="AD1338" s="81">
        <f t="shared" si="346"/>
        <v>0</v>
      </c>
      <c r="AE1338" s="82"/>
      <c r="AF1338" s="80"/>
      <c r="AG1338" s="81">
        <f t="shared" si="347"/>
        <v>0</v>
      </c>
      <c r="AH1338" s="82"/>
      <c r="AI1338" s="80"/>
      <c r="AJ1338" s="81">
        <f t="shared" si="348"/>
        <v>0</v>
      </c>
      <c r="AK1338" s="82"/>
      <c r="AL1338" s="80"/>
      <c r="AM1338" s="81">
        <v>0</v>
      </c>
      <c r="AN1338" s="82"/>
      <c r="AO1338" s="80"/>
      <c r="AP1338" s="81">
        <v>0</v>
      </c>
      <c r="AQ1338" s="82"/>
      <c r="AR1338" s="80"/>
      <c r="AS1338" s="81">
        <f t="shared" si="349"/>
        <v>0</v>
      </c>
      <c r="AT1338" s="82"/>
      <c r="AU1338" s="80"/>
      <c r="AV1338" s="81">
        <f t="shared" si="350"/>
        <v>0</v>
      </c>
      <c r="AW1338" s="82"/>
      <c r="AX1338" s="80"/>
      <c r="AY1338" s="81">
        <f t="shared" si="351"/>
        <v>0</v>
      </c>
      <c r="AZ1338" s="82"/>
      <c r="BA1338" s="80"/>
      <c r="BB1338" s="81">
        <f t="shared" si="352"/>
        <v>0</v>
      </c>
      <c r="BC1338" s="82"/>
      <c r="BD1338" s="80"/>
      <c r="BE1338" s="81">
        <f t="shared" si="353"/>
        <v>0</v>
      </c>
      <c r="BF1338" s="82"/>
      <c r="BG1338" s="80"/>
      <c r="BH1338" s="81">
        <f t="shared" si="354"/>
        <v>0</v>
      </c>
      <c r="BI1338" s="82"/>
      <c r="BJ1338" s="80"/>
      <c r="BK1338" s="81">
        <f t="shared" si="355"/>
        <v>0</v>
      </c>
      <c r="BL1338" s="82"/>
      <c r="BM1338" s="80"/>
      <c r="BN1338" s="81">
        <f t="shared" si="356"/>
        <v>0</v>
      </c>
      <c r="BO1338" s="82"/>
    </row>
    <row r="1339" spans="1:67" ht="42.75" hidden="1" customHeight="1" thickBot="1">
      <c r="A1339" s="71">
        <v>86395</v>
      </c>
      <c r="B1339" s="71" t="s">
        <v>2042</v>
      </c>
      <c r="C1339" s="221" t="str">
        <f ca="1">IF(V1339&gt;0,IF($C$12=B1339,COUNT($C$12:C1338,1),""),"")</f>
        <v/>
      </c>
      <c r="D1339" s="221" t="str">
        <f ca="1">IF(V1339&gt;0,IF($D$12=B1339,COUNT($D$12:D1338,1),""),"")</f>
        <v/>
      </c>
      <c r="E1339" s="221" t="str">
        <f ca="1">IF(V1339&gt;0,IF($E$12=B1339,COUNT($E$12:E1338,1),""),"")</f>
        <v/>
      </c>
      <c r="F1339" s="221" t="str">
        <f ca="1">IF(V1339&gt;0,IF($F$12=B1339,COUNT($F$12:F1338,1),""),"")</f>
        <v/>
      </c>
      <c r="G1339" s="90"/>
      <c r="H1339" s="72"/>
      <c r="I1339" s="76"/>
      <c r="J1339" s="91"/>
      <c r="K1339" s="324"/>
      <c r="L1339" s="337">
        <v>10913</v>
      </c>
      <c r="M1339" s="76" t="s">
        <v>2004</v>
      </c>
      <c r="N1339" s="76" t="s">
        <v>1477</v>
      </c>
      <c r="O1339" s="334">
        <v>45700</v>
      </c>
      <c r="P1339" s="77">
        <f ca="1">SUMIF($W$12:BO1339,$P$11,W1339:BO1339)</f>
        <v>0</v>
      </c>
      <c r="Q1339" s="77">
        <f ca="1">SUMIF($W$12:BP1339,$P$11,X1339:BP1339)</f>
        <v>0</v>
      </c>
      <c r="R1339" s="77"/>
      <c r="S1339" s="78">
        <f t="shared" ca="1" si="357"/>
        <v>0</v>
      </c>
      <c r="T1339" s="77">
        <f t="shared" ca="1" si="358"/>
        <v>0</v>
      </c>
      <c r="U1339" s="77"/>
      <c r="V1339" s="79">
        <f t="shared" ca="1" si="360"/>
        <v>0</v>
      </c>
      <c r="W1339" s="80"/>
      <c r="X1339" s="81">
        <f t="shared" si="344"/>
        <v>0</v>
      </c>
      <c r="Y1339" s="82"/>
      <c r="Z1339" s="80"/>
      <c r="AA1339" s="81">
        <f t="shared" si="345"/>
        <v>0</v>
      </c>
      <c r="AB1339" s="82"/>
      <c r="AC1339" s="80"/>
      <c r="AD1339" s="81">
        <f t="shared" si="346"/>
        <v>0</v>
      </c>
      <c r="AE1339" s="82"/>
      <c r="AF1339" s="80"/>
      <c r="AG1339" s="81">
        <f t="shared" si="347"/>
        <v>0</v>
      </c>
      <c r="AH1339" s="82"/>
      <c r="AI1339" s="80"/>
      <c r="AJ1339" s="81">
        <f t="shared" si="348"/>
        <v>0</v>
      </c>
      <c r="AK1339" s="82"/>
      <c r="AL1339" s="80"/>
      <c r="AM1339" s="81">
        <v>0</v>
      </c>
      <c r="AN1339" s="82"/>
      <c r="AO1339" s="80"/>
      <c r="AP1339" s="81">
        <v>0</v>
      </c>
      <c r="AQ1339" s="82"/>
      <c r="AR1339" s="80"/>
      <c r="AS1339" s="81">
        <f t="shared" si="349"/>
        <v>0</v>
      </c>
      <c r="AT1339" s="82"/>
      <c r="AU1339" s="80"/>
      <c r="AV1339" s="81">
        <f t="shared" si="350"/>
        <v>0</v>
      </c>
      <c r="AW1339" s="82"/>
      <c r="AX1339" s="80"/>
      <c r="AY1339" s="81">
        <f t="shared" si="351"/>
        <v>0</v>
      </c>
      <c r="AZ1339" s="82"/>
      <c r="BA1339" s="80"/>
      <c r="BB1339" s="81">
        <f t="shared" si="352"/>
        <v>0</v>
      </c>
      <c r="BC1339" s="82"/>
      <c r="BD1339" s="80"/>
      <c r="BE1339" s="81">
        <f t="shared" si="353"/>
        <v>0</v>
      </c>
      <c r="BF1339" s="82"/>
      <c r="BG1339" s="80"/>
      <c r="BH1339" s="81">
        <f t="shared" si="354"/>
        <v>0</v>
      </c>
      <c r="BI1339" s="82"/>
      <c r="BJ1339" s="80"/>
      <c r="BK1339" s="81">
        <f t="shared" si="355"/>
        <v>0</v>
      </c>
      <c r="BL1339" s="82"/>
      <c r="BM1339" s="80"/>
      <c r="BN1339" s="81">
        <f t="shared" si="356"/>
        <v>0</v>
      </c>
      <c r="BO1339" s="82"/>
    </row>
    <row r="1340" spans="1:67" ht="42.75" hidden="1" customHeight="1" thickBot="1">
      <c r="A1340" s="71">
        <v>86396</v>
      </c>
      <c r="B1340" s="71" t="s">
        <v>2042</v>
      </c>
      <c r="C1340" s="221" t="str">
        <f ca="1">IF(V1340&gt;0,IF($C$12=B1340,COUNT($C$12:C1339,1),""),"")</f>
        <v/>
      </c>
      <c r="D1340" s="221" t="str">
        <f ca="1">IF(V1340&gt;0,IF($D$12=B1340,COUNT($D$12:D1339,1),""),"")</f>
        <v/>
      </c>
      <c r="E1340" s="221" t="str">
        <f ca="1">IF(V1340&gt;0,IF($E$12=B1340,COUNT($E$12:E1339,1),""),"")</f>
        <v/>
      </c>
      <c r="F1340" s="221" t="str">
        <f ca="1">IF(V1340&gt;0,IF($F$12=B1340,COUNT($F$12:F1339,1),""),"")</f>
        <v/>
      </c>
      <c r="G1340" s="90"/>
      <c r="H1340" s="72"/>
      <c r="I1340" s="76"/>
      <c r="J1340" s="91"/>
      <c r="K1340" s="324"/>
      <c r="L1340" s="337">
        <v>10914</v>
      </c>
      <c r="M1340" s="76" t="s">
        <v>2005</v>
      </c>
      <c r="N1340" s="76" t="s">
        <v>1477</v>
      </c>
      <c r="O1340" s="334">
        <v>16700</v>
      </c>
      <c r="P1340" s="77">
        <f ca="1">SUMIF($W$12:BO1340,$P$11,W1340:BO1340)</f>
        <v>0</v>
      </c>
      <c r="Q1340" s="77">
        <f ca="1">SUMIF($W$12:BP1340,$P$11,X1340:BP1340)</f>
        <v>0</v>
      </c>
      <c r="R1340" s="77"/>
      <c r="S1340" s="78">
        <f t="shared" ca="1" si="357"/>
        <v>0</v>
      </c>
      <c r="T1340" s="77">
        <f t="shared" ca="1" si="358"/>
        <v>0</v>
      </c>
      <c r="U1340" s="77"/>
      <c r="V1340" s="79">
        <f t="shared" ca="1" si="360"/>
        <v>0</v>
      </c>
      <c r="W1340" s="80"/>
      <c r="X1340" s="81">
        <f t="shared" si="344"/>
        <v>0</v>
      </c>
      <c r="Y1340" s="82"/>
      <c r="Z1340" s="80"/>
      <c r="AA1340" s="81">
        <f t="shared" si="345"/>
        <v>0</v>
      </c>
      <c r="AB1340" s="82"/>
      <c r="AC1340" s="80"/>
      <c r="AD1340" s="81">
        <f t="shared" si="346"/>
        <v>0</v>
      </c>
      <c r="AE1340" s="82"/>
      <c r="AF1340" s="80"/>
      <c r="AG1340" s="81">
        <f t="shared" si="347"/>
        <v>0</v>
      </c>
      <c r="AH1340" s="82"/>
      <c r="AI1340" s="80"/>
      <c r="AJ1340" s="81">
        <f t="shared" si="348"/>
        <v>0</v>
      </c>
      <c r="AK1340" s="82"/>
      <c r="AL1340" s="80"/>
      <c r="AM1340" s="81">
        <v>0</v>
      </c>
      <c r="AN1340" s="82"/>
      <c r="AO1340" s="80"/>
      <c r="AP1340" s="81">
        <v>0</v>
      </c>
      <c r="AQ1340" s="82"/>
      <c r="AR1340" s="80"/>
      <c r="AS1340" s="81">
        <f t="shared" si="349"/>
        <v>0</v>
      </c>
      <c r="AT1340" s="82"/>
      <c r="AU1340" s="80"/>
      <c r="AV1340" s="81">
        <f t="shared" si="350"/>
        <v>0</v>
      </c>
      <c r="AW1340" s="82"/>
      <c r="AX1340" s="80"/>
      <c r="AY1340" s="81">
        <f t="shared" si="351"/>
        <v>0</v>
      </c>
      <c r="AZ1340" s="82"/>
      <c r="BA1340" s="80"/>
      <c r="BB1340" s="81">
        <f t="shared" si="352"/>
        <v>0</v>
      </c>
      <c r="BC1340" s="82"/>
      <c r="BD1340" s="80"/>
      <c r="BE1340" s="81">
        <f t="shared" si="353"/>
        <v>0</v>
      </c>
      <c r="BF1340" s="82"/>
      <c r="BG1340" s="80"/>
      <c r="BH1340" s="81">
        <f t="shared" si="354"/>
        <v>0</v>
      </c>
      <c r="BI1340" s="82"/>
      <c r="BJ1340" s="80"/>
      <c r="BK1340" s="81">
        <f t="shared" si="355"/>
        <v>0</v>
      </c>
      <c r="BL1340" s="82"/>
      <c r="BM1340" s="80"/>
      <c r="BN1340" s="81">
        <f t="shared" si="356"/>
        <v>0</v>
      </c>
      <c r="BO1340" s="82"/>
    </row>
    <row r="1341" spans="1:67" ht="42.75" hidden="1" customHeight="1" thickBot="1">
      <c r="A1341" s="71">
        <v>86397</v>
      </c>
      <c r="B1341" s="71" t="s">
        <v>2042</v>
      </c>
      <c r="C1341" s="221" t="str">
        <f ca="1">IF(V1341&gt;0,IF($C$12=B1341,COUNT($C$12:C1340,1),""),"")</f>
        <v/>
      </c>
      <c r="D1341" s="221" t="str">
        <f ca="1">IF(V1341&gt;0,IF($D$12=B1341,COUNT($D$12:D1340,1),""),"")</f>
        <v/>
      </c>
      <c r="E1341" s="221" t="str">
        <f ca="1">IF(V1341&gt;0,IF($E$12=B1341,COUNT($E$12:E1340,1),""),"")</f>
        <v/>
      </c>
      <c r="F1341" s="221" t="str">
        <f ca="1">IF(V1341&gt;0,IF($F$12=B1341,COUNT($F$12:F1340,1),""),"")</f>
        <v/>
      </c>
      <c r="G1341" s="90"/>
      <c r="H1341" s="72"/>
      <c r="I1341" s="76"/>
      <c r="J1341" s="91"/>
      <c r="K1341" s="324"/>
      <c r="L1341" s="337">
        <v>20401</v>
      </c>
      <c r="M1341" s="76" t="s">
        <v>2006</v>
      </c>
      <c r="N1341" s="76" t="s">
        <v>1900</v>
      </c>
      <c r="O1341" s="334">
        <v>711500</v>
      </c>
      <c r="P1341" s="299">
        <f ca="1">SUMIF($W$12:BO1341,$P$11,W1341:BO1341)</f>
        <v>0</v>
      </c>
      <c r="Q1341" s="77">
        <f ca="1">SUMIF($W$12:BP1341,$P$11,X1341:BP1341)</f>
        <v>0</v>
      </c>
      <c r="R1341" s="77"/>
      <c r="S1341" s="78">
        <f t="shared" ca="1" si="357"/>
        <v>0</v>
      </c>
      <c r="T1341" s="77">
        <f ca="1">Q1341*O1341</f>
        <v>0</v>
      </c>
      <c r="U1341" s="77"/>
      <c r="V1341" s="79">
        <f t="shared" ca="1" si="360"/>
        <v>0</v>
      </c>
      <c r="W1341" s="80"/>
      <c r="X1341" s="81">
        <f t="shared" si="344"/>
        <v>0</v>
      </c>
      <c r="Y1341" s="82"/>
      <c r="Z1341" s="80"/>
      <c r="AA1341" s="81">
        <f t="shared" si="345"/>
        <v>0</v>
      </c>
      <c r="AB1341" s="82"/>
      <c r="AC1341" s="80"/>
      <c r="AD1341" s="81">
        <f t="shared" si="346"/>
        <v>0</v>
      </c>
      <c r="AE1341" s="82"/>
      <c r="AF1341" s="80"/>
      <c r="AG1341" s="81">
        <f t="shared" si="347"/>
        <v>0</v>
      </c>
      <c r="AH1341" s="82"/>
      <c r="AI1341" s="80"/>
      <c r="AJ1341" s="81">
        <f t="shared" si="348"/>
        <v>0</v>
      </c>
      <c r="AK1341" s="82"/>
      <c r="AL1341" s="80"/>
      <c r="AM1341" s="81">
        <v>0</v>
      </c>
      <c r="AN1341" s="82"/>
      <c r="AO1341" s="80"/>
      <c r="AP1341" s="81">
        <v>0</v>
      </c>
      <c r="AQ1341" s="82"/>
      <c r="AR1341" s="80"/>
      <c r="AS1341" s="81">
        <f t="shared" si="349"/>
        <v>0</v>
      </c>
      <c r="AT1341" s="82"/>
      <c r="AU1341" s="80"/>
      <c r="AV1341" s="81">
        <f t="shared" si="350"/>
        <v>0</v>
      </c>
      <c r="AW1341" s="82"/>
      <c r="AX1341" s="80"/>
      <c r="AY1341" s="81">
        <f t="shared" si="351"/>
        <v>0</v>
      </c>
      <c r="AZ1341" s="82"/>
      <c r="BA1341" s="80"/>
      <c r="BB1341" s="81">
        <f t="shared" si="352"/>
        <v>0</v>
      </c>
      <c r="BC1341" s="82"/>
      <c r="BD1341" s="80"/>
      <c r="BE1341" s="81">
        <f t="shared" si="353"/>
        <v>0</v>
      </c>
      <c r="BF1341" s="82"/>
      <c r="BG1341" s="80"/>
      <c r="BH1341" s="81">
        <f t="shared" si="354"/>
        <v>0</v>
      </c>
      <c r="BI1341" s="82"/>
      <c r="BJ1341" s="80"/>
      <c r="BK1341" s="81">
        <f t="shared" si="355"/>
        <v>0</v>
      </c>
      <c r="BL1341" s="82"/>
      <c r="BM1341" s="80"/>
      <c r="BN1341" s="81">
        <f t="shared" si="356"/>
        <v>0</v>
      </c>
      <c r="BO1341" s="82"/>
    </row>
    <row r="1342" spans="1:67" ht="42.75" hidden="1" customHeight="1" thickBot="1">
      <c r="A1342" s="71">
        <v>86398</v>
      </c>
      <c r="B1342" s="71" t="s">
        <v>2042</v>
      </c>
      <c r="C1342" s="221" t="str">
        <f ca="1">IF(V1342&gt;0,IF($C$12=B1342,COUNT($C$12:C1341,1),""),"")</f>
        <v/>
      </c>
      <c r="D1342" s="221" t="str">
        <f ca="1">IF(V1342&gt;0,IF($D$12=B1342,COUNT($D$12:D1341,1),""),"")</f>
        <v/>
      </c>
      <c r="E1342" s="221" t="str">
        <f ca="1">IF(V1342&gt;0,IF($E$12=B1342,COUNT($E$12:E1341,1),""),"")</f>
        <v/>
      </c>
      <c r="F1342" s="221" t="str">
        <f ca="1">IF(V1342&gt;0,IF($F$12=B1342,COUNT($F$12:F1341,1),""),"")</f>
        <v/>
      </c>
      <c r="G1342" s="90"/>
      <c r="H1342" s="72"/>
      <c r="I1342" s="76"/>
      <c r="J1342" s="91"/>
      <c r="K1342" s="324"/>
      <c r="L1342" s="337">
        <v>30701</v>
      </c>
      <c r="M1342" s="76" t="s">
        <v>2007</v>
      </c>
      <c r="N1342" s="76" t="s">
        <v>1900</v>
      </c>
      <c r="O1342" s="334">
        <v>161000</v>
      </c>
      <c r="P1342" s="77">
        <f ca="1">SUMIF($W$12:BO1342,$P$11,W1342:BO1342)</f>
        <v>0</v>
      </c>
      <c r="Q1342" s="77">
        <f ca="1">SUMIF($W$12:BP1342,$P$11,X1342:BP1342)</f>
        <v>0</v>
      </c>
      <c r="R1342" s="77"/>
      <c r="S1342" s="78">
        <f t="shared" ca="1" si="357"/>
        <v>0</v>
      </c>
      <c r="T1342" s="77">
        <f t="shared" ca="1" si="358"/>
        <v>0</v>
      </c>
      <c r="U1342" s="77"/>
      <c r="V1342" s="79">
        <f t="shared" ca="1" si="360"/>
        <v>0</v>
      </c>
      <c r="W1342" s="80"/>
      <c r="X1342" s="81">
        <f t="shared" si="344"/>
        <v>0</v>
      </c>
      <c r="Y1342" s="82"/>
      <c r="Z1342" s="80"/>
      <c r="AA1342" s="81">
        <f t="shared" si="345"/>
        <v>0</v>
      </c>
      <c r="AB1342" s="82"/>
      <c r="AC1342" s="80"/>
      <c r="AD1342" s="81">
        <f t="shared" si="346"/>
        <v>0</v>
      </c>
      <c r="AE1342" s="82"/>
      <c r="AF1342" s="80"/>
      <c r="AG1342" s="81">
        <f t="shared" si="347"/>
        <v>0</v>
      </c>
      <c r="AH1342" s="82"/>
      <c r="AI1342" s="80"/>
      <c r="AJ1342" s="81">
        <f t="shared" si="348"/>
        <v>0</v>
      </c>
      <c r="AK1342" s="82"/>
      <c r="AL1342" s="80"/>
      <c r="AM1342" s="81">
        <v>0</v>
      </c>
      <c r="AN1342" s="82"/>
      <c r="AO1342" s="80"/>
      <c r="AP1342" s="81">
        <v>0</v>
      </c>
      <c r="AQ1342" s="82"/>
      <c r="AR1342" s="80"/>
      <c r="AS1342" s="81">
        <f t="shared" si="349"/>
        <v>0</v>
      </c>
      <c r="AT1342" s="82"/>
      <c r="AU1342" s="80"/>
      <c r="AV1342" s="81">
        <f t="shared" si="350"/>
        <v>0</v>
      </c>
      <c r="AW1342" s="82"/>
      <c r="AX1342" s="80"/>
      <c r="AY1342" s="81">
        <f t="shared" si="351"/>
        <v>0</v>
      </c>
      <c r="AZ1342" s="82"/>
      <c r="BA1342" s="80"/>
      <c r="BB1342" s="81">
        <f t="shared" si="352"/>
        <v>0</v>
      </c>
      <c r="BC1342" s="82"/>
      <c r="BD1342" s="80"/>
      <c r="BE1342" s="81">
        <f t="shared" si="353"/>
        <v>0</v>
      </c>
      <c r="BF1342" s="82"/>
      <c r="BG1342" s="80"/>
      <c r="BH1342" s="81">
        <f t="shared" si="354"/>
        <v>0</v>
      </c>
      <c r="BI1342" s="82"/>
      <c r="BJ1342" s="80"/>
      <c r="BK1342" s="81">
        <f t="shared" si="355"/>
        <v>0</v>
      </c>
      <c r="BL1342" s="82"/>
      <c r="BM1342" s="80"/>
      <c r="BN1342" s="81">
        <f t="shared" si="356"/>
        <v>0</v>
      </c>
      <c r="BO1342" s="82"/>
    </row>
    <row r="1343" spans="1:67" ht="42.75" hidden="1" customHeight="1" thickBot="1">
      <c r="A1343" s="71">
        <v>86399</v>
      </c>
      <c r="B1343" s="71" t="s">
        <v>2042</v>
      </c>
      <c r="C1343" s="221" t="str">
        <f ca="1">IF(V1343&gt;0,IF($C$12=B1343,COUNT($C$12:C1342,1),""),"")</f>
        <v/>
      </c>
      <c r="D1343" s="221" t="str">
        <f ca="1">IF(V1343&gt;0,IF($D$12=B1343,COUNT($D$12:D1342,1),""),"")</f>
        <v/>
      </c>
      <c r="E1343" s="221" t="str">
        <f ca="1">IF(V1343&gt;0,IF($E$12=B1343,COUNT($E$12:E1342,1),""),"")</f>
        <v/>
      </c>
      <c r="F1343" s="221" t="str">
        <f ca="1">IF(V1343&gt;0,IF($F$12=B1343,COUNT($F$12:F1342,1),""),"")</f>
        <v/>
      </c>
      <c r="G1343" s="90"/>
      <c r="H1343" s="72"/>
      <c r="I1343" s="76"/>
      <c r="J1343" s="91"/>
      <c r="K1343" s="324"/>
      <c r="L1343" s="337">
        <v>30702</v>
      </c>
      <c r="M1343" s="76" t="s">
        <v>2008</v>
      </c>
      <c r="N1343" s="76" t="s">
        <v>1900</v>
      </c>
      <c r="O1343" s="334">
        <v>6200</v>
      </c>
      <c r="P1343" s="77">
        <f ca="1">SUMIF($W$12:BO1343,$P$11,W1343:BO1343)</f>
        <v>0</v>
      </c>
      <c r="Q1343" s="77">
        <f ca="1">SUMIF($W$12:BP1343,$P$11,X1343:BP1343)</f>
        <v>0</v>
      </c>
      <c r="R1343" s="77"/>
      <c r="S1343" s="78">
        <f t="shared" ca="1" si="357"/>
        <v>0</v>
      </c>
      <c r="T1343" s="77">
        <f t="shared" ca="1" si="358"/>
        <v>0</v>
      </c>
      <c r="U1343" s="77"/>
      <c r="V1343" s="79">
        <f t="shared" ca="1" si="360"/>
        <v>0</v>
      </c>
      <c r="W1343" s="80"/>
      <c r="X1343" s="81">
        <f t="shared" si="344"/>
        <v>0</v>
      </c>
      <c r="Y1343" s="82"/>
      <c r="Z1343" s="80"/>
      <c r="AA1343" s="81">
        <f t="shared" si="345"/>
        <v>0</v>
      </c>
      <c r="AB1343" s="82"/>
      <c r="AC1343" s="80"/>
      <c r="AD1343" s="81">
        <f t="shared" si="346"/>
        <v>0</v>
      </c>
      <c r="AE1343" s="82"/>
      <c r="AF1343" s="80"/>
      <c r="AG1343" s="81">
        <f t="shared" si="347"/>
        <v>0</v>
      </c>
      <c r="AH1343" s="82"/>
      <c r="AI1343" s="80"/>
      <c r="AJ1343" s="81">
        <f t="shared" si="348"/>
        <v>0</v>
      </c>
      <c r="AK1343" s="82"/>
      <c r="AL1343" s="80"/>
      <c r="AM1343" s="81">
        <v>0</v>
      </c>
      <c r="AN1343" s="82"/>
      <c r="AO1343" s="80"/>
      <c r="AP1343" s="81">
        <v>0</v>
      </c>
      <c r="AQ1343" s="82"/>
      <c r="AR1343" s="80"/>
      <c r="AS1343" s="81">
        <f t="shared" si="349"/>
        <v>0</v>
      </c>
      <c r="AT1343" s="82"/>
      <c r="AU1343" s="80"/>
      <c r="AV1343" s="81">
        <f t="shared" si="350"/>
        <v>0</v>
      </c>
      <c r="AW1343" s="82"/>
      <c r="AX1343" s="80"/>
      <c r="AY1343" s="81">
        <f t="shared" si="351"/>
        <v>0</v>
      </c>
      <c r="AZ1343" s="82"/>
      <c r="BA1343" s="80"/>
      <c r="BB1343" s="81">
        <f t="shared" si="352"/>
        <v>0</v>
      </c>
      <c r="BC1343" s="82"/>
      <c r="BD1343" s="80"/>
      <c r="BE1343" s="81">
        <f t="shared" si="353"/>
        <v>0</v>
      </c>
      <c r="BF1343" s="82"/>
      <c r="BG1343" s="80"/>
      <c r="BH1343" s="81">
        <f t="shared" si="354"/>
        <v>0</v>
      </c>
      <c r="BI1343" s="82"/>
      <c r="BJ1343" s="80"/>
      <c r="BK1343" s="81">
        <f t="shared" si="355"/>
        <v>0</v>
      </c>
      <c r="BL1343" s="82"/>
      <c r="BM1343" s="80"/>
      <c r="BN1343" s="81">
        <f t="shared" si="356"/>
        <v>0</v>
      </c>
      <c r="BO1343" s="82"/>
    </row>
    <row r="1344" spans="1:67" ht="42.75" hidden="1" customHeight="1" thickBot="1">
      <c r="A1344" s="71">
        <v>86400</v>
      </c>
      <c r="B1344" s="71" t="s">
        <v>2042</v>
      </c>
      <c r="C1344" s="221" t="str">
        <f ca="1">IF(V1344&gt;0,IF($C$12=B1344,COUNT($C$12:C1343,1),""),"")</f>
        <v/>
      </c>
      <c r="D1344" s="221" t="str">
        <f ca="1">IF(V1344&gt;0,IF($D$12=B1344,COUNT($D$12:D1343,1),""),"")</f>
        <v/>
      </c>
      <c r="E1344" s="221" t="str">
        <f ca="1">IF(V1344&gt;0,IF($E$12=B1344,COUNT($E$12:E1343,1),""),"")</f>
        <v/>
      </c>
      <c r="F1344" s="221" t="str">
        <f ca="1">IF(V1344&gt;0,IF($F$12=B1344,COUNT($F$12:F1343,1),""),"")</f>
        <v/>
      </c>
      <c r="G1344" s="90"/>
      <c r="H1344" s="72"/>
      <c r="I1344" s="76"/>
      <c r="J1344" s="91"/>
      <c r="K1344" s="324"/>
      <c r="L1344" s="337">
        <v>30703</v>
      </c>
      <c r="M1344" s="76" t="s">
        <v>2009</v>
      </c>
      <c r="N1344" s="76" t="s">
        <v>2010</v>
      </c>
      <c r="O1344" s="334">
        <v>31700</v>
      </c>
      <c r="P1344" s="77">
        <f ca="1">SUMIF($W$12:BO1344,$P$11,W1344:BO1344)</f>
        <v>0</v>
      </c>
      <c r="Q1344" s="77">
        <f ca="1">SUMIF($W$12:BP1344,$P$11,X1344:BP1344)</f>
        <v>0</v>
      </c>
      <c r="R1344" s="77"/>
      <c r="S1344" s="78">
        <f t="shared" ca="1" si="357"/>
        <v>0</v>
      </c>
      <c r="T1344" s="77">
        <f t="shared" ca="1" si="358"/>
        <v>0</v>
      </c>
      <c r="U1344" s="77"/>
      <c r="V1344" s="79">
        <f t="shared" ca="1" si="360"/>
        <v>0</v>
      </c>
      <c r="W1344" s="80"/>
      <c r="X1344" s="81">
        <f t="shared" si="344"/>
        <v>0</v>
      </c>
      <c r="Y1344" s="82"/>
      <c r="Z1344" s="80"/>
      <c r="AA1344" s="81">
        <f t="shared" si="345"/>
        <v>0</v>
      </c>
      <c r="AB1344" s="82"/>
      <c r="AC1344" s="80"/>
      <c r="AD1344" s="81">
        <f t="shared" si="346"/>
        <v>0</v>
      </c>
      <c r="AE1344" s="82"/>
      <c r="AF1344" s="80"/>
      <c r="AG1344" s="81">
        <f t="shared" si="347"/>
        <v>0</v>
      </c>
      <c r="AH1344" s="82"/>
      <c r="AI1344" s="80"/>
      <c r="AJ1344" s="81">
        <f t="shared" si="348"/>
        <v>0</v>
      </c>
      <c r="AK1344" s="82"/>
      <c r="AL1344" s="80"/>
      <c r="AM1344" s="81">
        <v>0</v>
      </c>
      <c r="AN1344" s="82"/>
      <c r="AO1344" s="80"/>
      <c r="AP1344" s="81">
        <v>0</v>
      </c>
      <c r="AQ1344" s="82"/>
      <c r="AR1344" s="80"/>
      <c r="AS1344" s="81">
        <f t="shared" si="349"/>
        <v>0</v>
      </c>
      <c r="AT1344" s="82"/>
      <c r="AU1344" s="80"/>
      <c r="AV1344" s="81">
        <f t="shared" si="350"/>
        <v>0</v>
      </c>
      <c r="AW1344" s="82"/>
      <c r="AX1344" s="80"/>
      <c r="AY1344" s="81">
        <f t="shared" si="351"/>
        <v>0</v>
      </c>
      <c r="AZ1344" s="82"/>
      <c r="BA1344" s="80"/>
      <c r="BB1344" s="81">
        <f t="shared" si="352"/>
        <v>0</v>
      </c>
      <c r="BC1344" s="82"/>
      <c r="BD1344" s="80"/>
      <c r="BE1344" s="81">
        <f t="shared" si="353"/>
        <v>0</v>
      </c>
      <c r="BF1344" s="82"/>
      <c r="BG1344" s="80"/>
      <c r="BH1344" s="81">
        <f t="shared" si="354"/>
        <v>0</v>
      </c>
      <c r="BI1344" s="82"/>
      <c r="BJ1344" s="80"/>
      <c r="BK1344" s="81">
        <f t="shared" si="355"/>
        <v>0</v>
      </c>
      <c r="BL1344" s="82"/>
      <c r="BM1344" s="80"/>
      <c r="BN1344" s="81">
        <f t="shared" si="356"/>
        <v>0</v>
      </c>
      <c r="BO1344" s="82"/>
    </row>
    <row r="1345" spans="1:67" ht="42.75" hidden="1" customHeight="1" thickBot="1">
      <c r="A1345" s="71">
        <v>86401</v>
      </c>
      <c r="B1345" s="71" t="s">
        <v>2042</v>
      </c>
      <c r="C1345" s="221" t="str">
        <f ca="1">IF(V1345&gt;0,IF($C$12=B1345,COUNT($C$12:C1344,1),""),"")</f>
        <v/>
      </c>
      <c r="D1345" s="221" t="str">
        <f ca="1">IF(V1345&gt;0,IF($D$12=B1345,COUNT($D$12:D1344,1),""),"")</f>
        <v/>
      </c>
      <c r="E1345" s="221" t="str">
        <f ca="1">IF(V1345&gt;0,IF($E$12=B1345,COUNT($E$12:E1344,1),""),"")</f>
        <v/>
      </c>
      <c r="F1345" s="221" t="str">
        <f ca="1">IF(V1345&gt;0,IF($F$12=B1345,COUNT($F$12:F1344,1),""),"")</f>
        <v/>
      </c>
      <c r="G1345" s="90"/>
      <c r="H1345" s="72"/>
      <c r="I1345" s="76"/>
      <c r="J1345" s="91"/>
      <c r="K1345" s="324"/>
      <c r="L1345" s="337">
        <v>10905</v>
      </c>
      <c r="M1345" s="76" t="s">
        <v>1922</v>
      </c>
      <c r="N1345" s="76" t="s">
        <v>1441</v>
      </c>
      <c r="O1345" s="334">
        <v>325500</v>
      </c>
      <c r="P1345" s="77">
        <f ca="1">SUMIF($W$12:BO1345,$P$11,W1345:BO1345)</f>
        <v>0</v>
      </c>
      <c r="Q1345" s="77">
        <f ca="1">SUMIF($W$12:BP1345,$P$11,X1345:BP1345)</f>
        <v>0</v>
      </c>
      <c r="R1345" s="77"/>
      <c r="S1345" s="78">
        <f t="shared" ca="1" si="357"/>
        <v>0</v>
      </c>
      <c r="T1345" s="77">
        <f t="shared" ca="1" si="358"/>
        <v>0</v>
      </c>
      <c r="U1345" s="77"/>
      <c r="V1345" s="79">
        <f t="shared" ca="1" si="360"/>
        <v>0</v>
      </c>
      <c r="W1345" s="80"/>
      <c r="X1345" s="81">
        <f t="shared" si="344"/>
        <v>0</v>
      </c>
      <c r="Y1345" s="82"/>
      <c r="Z1345" s="80"/>
      <c r="AA1345" s="81">
        <f t="shared" si="345"/>
        <v>0</v>
      </c>
      <c r="AB1345" s="82"/>
      <c r="AC1345" s="80"/>
      <c r="AD1345" s="81">
        <f t="shared" si="346"/>
        <v>0</v>
      </c>
      <c r="AE1345" s="82"/>
      <c r="AF1345" s="80"/>
      <c r="AG1345" s="81">
        <f t="shared" si="347"/>
        <v>0</v>
      </c>
      <c r="AH1345" s="82"/>
      <c r="AI1345" s="80"/>
      <c r="AJ1345" s="81">
        <f t="shared" si="348"/>
        <v>0</v>
      </c>
      <c r="AK1345" s="82"/>
      <c r="AL1345" s="80"/>
      <c r="AM1345" s="81">
        <v>0</v>
      </c>
      <c r="AN1345" s="82"/>
      <c r="AO1345" s="80"/>
      <c r="AP1345" s="81">
        <v>0</v>
      </c>
      <c r="AQ1345" s="82"/>
      <c r="AR1345" s="80"/>
      <c r="AS1345" s="81">
        <f t="shared" si="349"/>
        <v>0</v>
      </c>
      <c r="AT1345" s="82"/>
      <c r="AU1345" s="80"/>
      <c r="AV1345" s="81">
        <f t="shared" si="350"/>
        <v>0</v>
      </c>
      <c r="AW1345" s="82"/>
      <c r="AX1345" s="80"/>
      <c r="AY1345" s="81">
        <f t="shared" si="351"/>
        <v>0</v>
      </c>
      <c r="AZ1345" s="82"/>
      <c r="BA1345" s="80"/>
      <c r="BB1345" s="81">
        <f t="shared" si="352"/>
        <v>0</v>
      </c>
      <c r="BC1345" s="82"/>
      <c r="BD1345" s="80"/>
      <c r="BE1345" s="81">
        <f t="shared" si="353"/>
        <v>0</v>
      </c>
      <c r="BF1345" s="82"/>
      <c r="BG1345" s="80"/>
      <c r="BH1345" s="81">
        <f t="shared" si="354"/>
        <v>0</v>
      </c>
      <c r="BI1345" s="82"/>
      <c r="BJ1345" s="80"/>
      <c r="BK1345" s="81">
        <f t="shared" si="355"/>
        <v>0</v>
      </c>
      <c r="BL1345" s="82"/>
      <c r="BM1345" s="80"/>
      <c r="BN1345" s="81">
        <f t="shared" si="356"/>
        <v>0</v>
      </c>
      <c r="BO1345" s="82"/>
    </row>
    <row r="1346" spans="1:67" ht="42.75" hidden="1" customHeight="1" thickBot="1">
      <c r="A1346" s="71">
        <v>86402</v>
      </c>
      <c r="B1346" s="71" t="s">
        <v>2042</v>
      </c>
      <c r="C1346" s="221" t="str">
        <f ca="1">IF(V1346&gt;0,IF($C$12=B1346,COUNT($C$12:C1345,1),""),"")</f>
        <v/>
      </c>
      <c r="D1346" s="221" t="str">
        <f ca="1">IF(V1346&gt;0,IF($D$12=B1346,COUNT($D$12:D1345,1),""),"")</f>
        <v/>
      </c>
      <c r="E1346" s="221" t="str">
        <f ca="1">IF(V1346&gt;0,IF($E$12=B1346,COUNT($E$12:E1345,1),""),"")</f>
        <v/>
      </c>
      <c r="F1346" s="221" t="str">
        <f ca="1">IF(V1346&gt;0,IF($F$12=B1346,COUNT($F$12:F1345,1),""),"")</f>
        <v/>
      </c>
      <c r="G1346" s="90"/>
      <c r="H1346" s="72"/>
      <c r="I1346" s="76"/>
      <c r="J1346" s="91"/>
      <c r="K1346" s="324"/>
      <c r="L1346" s="337">
        <v>10907</v>
      </c>
      <c r="M1346" s="76" t="s">
        <v>1923</v>
      </c>
      <c r="N1346" s="76" t="s">
        <v>1441</v>
      </c>
      <c r="O1346" s="334">
        <v>110000</v>
      </c>
      <c r="P1346" s="77">
        <f ca="1">SUMIF($W$12:BO1346,$P$11,W1346:BO1346)</f>
        <v>0</v>
      </c>
      <c r="Q1346" s="77">
        <f ca="1">SUMIF($W$12:BP1346,$P$11,X1346:BP1346)</f>
        <v>0</v>
      </c>
      <c r="R1346" s="77"/>
      <c r="S1346" s="78">
        <f t="shared" ca="1" si="357"/>
        <v>0</v>
      </c>
      <c r="T1346" s="77">
        <f t="shared" ca="1" si="358"/>
        <v>0</v>
      </c>
      <c r="U1346" s="77"/>
      <c r="V1346" s="79">
        <f t="shared" ca="1" si="360"/>
        <v>0</v>
      </c>
      <c r="W1346" s="80"/>
      <c r="X1346" s="81">
        <f t="shared" si="344"/>
        <v>0</v>
      </c>
      <c r="Y1346" s="82"/>
      <c r="Z1346" s="80"/>
      <c r="AA1346" s="81">
        <f t="shared" si="345"/>
        <v>0</v>
      </c>
      <c r="AB1346" s="82"/>
      <c r="AC1346" s="80"/>
      <c r="AD1346" s="81">
        <f t="shared" si="346"/>
        <v>0</v>
      </c>
      <c r="AE1346" s="82"/>
      <c r="AF1346" s="80"/>
      <c r="AG1346" s="81">
        <f t="shared" si="347"/>
        <v>0</v>
      </c>
      <c r="AH1346" s="82"/>
      <c r="AI1346" s="80"/>
      <c r="AJ1346" s="81">
        <f t="shared" si="348"/>
        <v>0</v>
      </c>
      <c r="AK1346" s="82"/>
      <c r="AL1346" s="80"/>
      <c r="AM1346" s="81">
        <v>0</v>
      </c>
      <c r="AN1346" s="82"/>
      <c r="AO1346" s="80"/>
      <c r="AP1346" s="81">
        <v>0</v>
      </c>
      <c r="AQ1346" s="82"/>
      <c r="AR1346" s="80"/>
      <c r="AS1346" s="81">
        <f t="shared" si="349"/>
        <v>0</v>
      </c>
      <c r="AT1346" s="82"/>
      <c r="AU1346" s="80"/>
      <c r="AV1346" s="81">
        <f t="shared" si="350"/>
        <v>0</v>
      </c>
      <c r="AW1346" s="82"/>
      <c r="AX1346" s="80"/>
      <c r="AY1346" s="81">
        <f t="shared" si="351"/>
        <v>0</v>
      </c>
      <c r="AZ1346" s="82"/>
      <c r="BA1346" s="80"/>
      <c r="BB1346" s="81">
        <f t="shared" si="352"/>
        <v>0</v>
      </c>
      <c r="BC1346" s="82"/>
      <c r="BD1346" s="80"/>
      <c r="BE1346" s="81">
        <f t="shared" si="353"/>
        <v>0</v>
      </c>
      <c r="BF1346" s="82"/>
      <c r="BG1346" s="80"/>
      <c r="BH1346" s="81">
        <f t="shared" si="354"/>
        <v>0</v>
      </c>
      <c r="BI1346" s="82"/>
      <c r="BJ1346" s="80"/>
      <c r="BK1346" s="81">
        <f t="shared" si="355"/>
        <v>0</v>
      </c>
      <c r="BL1346" s="82"/>
      <c r="BM1346" s="80"/>
      <c r="BN1346" s="81">
        <f t="shared" si="356"/>
        <v>0</v>
      </c>
      <c r="BO1346" s="82"/>
    </row>
    <row r="1347" spans="1:67" ht="42.75" hidden="1" customHeight="1" thickBot="1">
      <c r="A1347" s="71">
        <v>86403</v>
      </c>
      <c r="B1347" s="71" t="s">
        <v>2042</v>
      </c>
      <c r="C1347" s="221" t="str">
        <f ca="1">IF(V1347&gt;0,IF($C$12=B1347,COUNT($C$12:C1346,1),""),"")</f>
        <v/>
      </c>
      <c r="D1347" s="221" t="str">
        <f ca="1">IF(V1347&gt;0,IF($D$12=B1347,COUNT($D$12:D1346,1),""),"")</f>
        <v/>
      </c>
      <c r="E1347" s="221" t="str">
        <f ca="1">IF(V1347&gt;0,IF($E$12=B1347,COUNT($E$12:E1346,1),""),"")</f>
        <v/>
      </c>
      <c r="F1347" s="221" t="str">
        <f ca="1">IF(V1347&gt;0,IF($F$12=B1347,COUNT($F$12:F1346,1),""),"")</f>
        <v/>
      </c>
      <c r="G1347" s="90"/>
      <c r="H1347" s="72"/>
      <c r="I1347" s="76"/>
      <c r="J1347" s="91"/>
      <c r="K1347" s="324"/>
      <c r="L1347" s="337">
        <v>10909</v>
      </c>
      <c r="M1347" s="76" t="s">
        <v>1924</v>
      </c>
      <c r="N1347" s="76" t="s">
        <v>546</v>
      </c>
      <c r="O1347" s="334">
        <v>212500</v>
      </c>
      <c r="P1347" s="77">
        <f ca="1">SUMIF($W$12:BO1347,$P$11,W1347:BO1347)</f>
        <v>0</v>
      </c>
      <c r="Q1347" s="77">
        <f ca="1">SUMIF($W$12:BP1347,$P$11,X1347:BP1347)</f>
        <v>0</v>
      </c>
      <c r="R1347" s="77"/>
      <c r="S1347" s="78">
        <f t="shared" ca="1" si="357"/>
        <v>0</v>
      </c>
      <c r="T1347" s="77">
        <f t="shared" ca="1" si="358"/>
        <v>0</v>
      </c>
      <c r="U1347" s="77"/>
      <c r="V1347" s="79">
        <f t="shared" ca="1" si="360"/>
        <v>0</v>
      </c>
      <c r="W1347" s="80"/>
      <c r="X1347" s="81">
        <f t="shared" si="344"/>
        <v>0</v>
      </c>
      <c r="Y1347" s="82"/>
      <c r="Z1347" s="80"/>
      <c r="AA1347" s="81">
        <f t="shared" si="345"/>
        <v>0</v>
      </c>
      <c r="AB1347" s="82"/>
      <c r="AC1347" s="80"/>
      <c r="AD1347" s="81">
        <f t="shared" si="346"/>
        <v>0</v>
      </c>
      <c r="AE1347" s="82"/>
      <c r="AF1347" s="80"/>
      <c r="AG1347" s="81">
        <f t="shared" si="347"/>
        <v>0</v>
      </c>
      <c r="AH1347" s="82"/>
      <c r="AI1347" s="80"/>
      <c r="AJ1347" s="81">
        <f t="shared" si="348"/>
        <v>0</v>
      </c>
      <c r="AK1347" s="82"/>
      <c r="AL1347" s="80"/>
      <c r="AM1347" s="81">
        <v>0</v>
      </c>
      <c r="AN1347" s="82"/>
      <c r="AO1347" s="80"/>
      <c r="AP1347" s="81">
        <v>0</v>
      </c>
      <c r="AQ1347" s="82"/>
      <c r="AR1347" s="80"/>
      <c r="AS1347" s="81">
        <f t="shared" si="349"/>
        <v>0</v>
      </c>
      <c r="AT1347" s="82"/>
      <c r="AU1347" s="80"/>
      <c r="AV1347" s="81">
        <f t="shared" si="350"/>
        <v>0</v>
      </c>
      <c r="AW1347" s="82"/>
      <c r="AX1347" s="80"/>
      <c r="AY1347" s="81">
        <f t="shared" si="351"/>
        <v>0</v>
      </c>
      <c r="AZ1347" s="82"/>
      <c r="BA1347" s="80"/>
      <c r="BB1347" s="81">
        <f t="shared" si="352"/>
        <v>0</v>
      </c>
      <c r="BC1347" s="82"/>
      <c r="BD1347" s="80"/>
      <c r="BE1347" s="81">
        <f t="shared" si="353"/>
        <v>0</v>
      </c>
      <c r="BF1347" s="82"/>
      <c r="BG1347" s="80"/>
      <c r="BH1347" s="81">
        <f t="shared" si="354"/>
        <v>0</v>
      </c>
      <c r="BI1347" s="82"/>
      <c r="BJ1347" s="80"/>
      <c r="BK1347" s="81">
        <f t="shared" si="355"/>
        <v>0</v>
      </c>
      <c r="BL1347" s="82"/>
      <c r="BM1347" s="80"/>
      <c r="BN1347" s="81">
        <f t="shared" si="356"/>
        <v>0</v>
      </c>
      <c r="BO1347" s="82"/>
    </row>
    <row r="1348" spans="1:67" ht="42.75" hidden="1" customHeight="1" thickBot="1">
      <c r="A1348" s="71">
        <v>86404</v>
      </c>
      <c r="B1348" s="71" t="s">
        <v>2042</v>
      </c>
      <c r="C1348" s="221" t="str">
        <f ca="1">IF(V1348&gt;0,IF($C$12=B1348,COUNT($C$12:C1347,1),""),"")</f>
        <v/>
      </c>
      <c r="D1348" s="221" t="str">
        <f ca="1">IF(V1348&gt;0,IF($D$12=B1348,COUNT($D$12:D1347,1),""),"")</f>
        <v/>
      </c>
      <c r="E1348" s="221" t="str">
        <f ca="1">IF(V1348&gt;0,IF($E$12=B1348,COUNT($E$12:E1347,1),""),"")</f>
        <v/>
      </c>
      <c r="F1348" s="221" t="str">
        <f ca="1">IF(V1348&gt;0,IF($F$12=B1348,COUNT($F$12:F1347,1),""),"")</f>
        <v/>
      </c>
      <c r="G1348" s="90"/>
      <c r="H1348" s="72"/>
      <c r="I1348" s="76"/>
      <c r="J1348" s="91"/>
      <c r="K1348" s="324"/>
      <c r="L1348" s="337">
        <v>20102</v>
      </c>
      <c r="M1348" s="76" t="s">
        <v>1925</v>
      </c>
      <c r="N1348" s="76" t="s">
        <v>1918</v>
      </c>
      <c r="O1348" s="334">
        <v>1040000</v>
      </c>
      <c r="P1348" s="299">
        <f ca="1">SUMIF($W$12:BO1348,$P$11,W1348:BO1348)</f>
        <v>0</v>
      </c>
      <c r="Q1348" s="77">
        <f ca="1">SUMIF($W$12:BP1348,$P$11,X1348:BP1348)</f>
        <v>0</v>
      </c>
      <c r="R1348" s="77"/>
      <c r="S1348" s="78">
        <f t="shared" ca="1" si="357"/>
        <v>0</v>
      </c>
      <c r="T1348" s="77">
        <f t="shared" ca="1" si="358"/>
        <v>0</v>
      </c>
      <c r="U1348" s="77"/>
      <c r="V1348" s="79">
        <f t="shared" ca="1" si="360"/>
        <v>0</v>
      </c>
      <c r="W1348" s="80"/>
      <c r="X1348" s="81">
        <f t="shared" si="344"/>
        <v>0</v>
      </c>
      <c r="Y1348" s="82"/>
      <c r="Z1348" s="80"/>
      <c r="AA1348" s="81">
        <f t="shared" si="345"/>
        <v>0</v>
      </c>
      <c r="AB1348" s="82"/>
      <c r="AC1348" s="80"/>
      <c r="AD1348" s="81">
        <f t="shared" si="346"/>
        <v>0</v>
      </c>
      <c r="AE1348" s="82"/>
      <c r="AF1348" s="80"/>
      <c r="AG1348" s="81">
        <f t="shared" si="347"/>
        <v>0</v>
      </c>
      <c r="AH1348" s="82"/>
      <c r="AI1348" s="80"/>
      <c r="AJ1348" s="81">
        <f t="shared" si="348"/>
        <v>0</v>
      </c>
      <c r="AK1348" s="82"/>
      <c r="AL1348" s="80"/>
      <c r="AM1348" s="81">
        <v>0</v>
      </c>
      <c r="AN1348" s="82"/>
      <c r="AO1348" s="80"/>
      <c r="AP1348" s="81">
        <v>0</v>
      </c>
      <c r="AQ1348" s="82"/>
      <c r="AR1348" s="80"/>
      <c r="AS1348" s="81">
        <f t="shared" si="349"/>
        <v>0</v>
      </c>
      <c r="AT1348" s="82"/>
      <c r="AU1348" s="80"/>
      <c r="AV1348" s="81">
        <f t="shared" si="350"/>
        <v>0</v>
      </c>
      <c r="AW1348" s="82"/>
      <c r="AX1348" s="80"/>
      <c r="AY1348" s="81">
        <f t="shared" si="351"/>
        <v>0</v>
      </c>
      <c r="AZ1348" s="82"/>
      <c r="BA1348" s="80"/>
      <c r="BB1348" s="81">
        <f t="shared" si="352"/>
        <v>0</v>
      </c>
      <c r="BC1348" s="82"/>
      <c r="BD1348" s="80"/>
      <c r="BE1348" s="81">
        <f t="shared" si="353"/>
        <v>0</v>
      </c>
      <c r="BF1348" s="82"/>
      <c r="BG1348" s="80"/>
      <c r="BH1348" s="81">
        <f t="shared" si="354"/>
        <v>0</v>
      </c>
      <c r="BI1348" s="82"/>
      <c r="BJ1348" s="80"/>
      <c r="BK1348" s="81">
        <f t="shared" si="355"/>
        <v>0</v>
      </c>
      <c r="BL1348" s="82"/>
      <c r="BM1348" s="80"/>
      <c r="BN1348" s="81">
        <f t="shared" si="356"/>
        <v>0</v>
      </c>
      <c r="BO1348" s="82"/>
    </row>
    <row r="1349" spans="1:67" ht="42.75" customHeight="1" thickBot="1">
      <c r="A1349" s="71">
        <v>86405</v>
      </c>
      <c r="B1349" s="71" t="s">
        <v>2042</v>
      </c>
      <c r="C1349" s="221" t="str">
        <f ca="1">IF(V1349&gt;0,IF($C$12=B1349,COUNT($C$12:C1348,1),""),"")</f>
        <v/>
      </c>
      <c r="D1349" s="221" t="str">
        <f ca="1">IF(V1349&gt;0,IF($D$12=B1349,COUNT($D$12:D1348,1),""),"")</f>
        <v/>
      </c>
      <c r="E1349" s="221">
        <f ca="1">IF(V1349&gt;0,IF($E$12=B1349,COUNT($E$12:E1348,1),""),"")</f>
        <v>2</v>
      </c>
      <c r="F1349" s="221" t="str">
        <f ca="1">IF(V1349&gt;0,IF($F$12=B1349,COUNT($F$12:F1348,1),""),"")</f>
        <v/>
      </c>
      <c r="G1349" s="90"/>
      <c r="H1349" s="72"/>
      <c r="I1349" s="76"/>
      <c r="J1349" s="91"/>
      <c r="K1349" s="324"/>
      <c r="L1349" s="337">
        <v>20104</v>
      </c>
      <c r="M1349" s="76" t="s">
        <v>1926</v>
      </c>
      <c r="N1349" s="76" t="s">
        <v>1918</v>
      </c>
      <c r="O1349" s="334">
        <v>12106000</v>
      </c>
      <c r="P1349" s="77">
        <f ca="1">SUMIF($W$12:BO1349,$P$11,W1349:BO1349)</f>
        <v>2</v>
      </c>
      <c r="Q1349" s="77">
        <f ca="1">SUMIF($W$12:BP1349,$P$11,X1349:BP1349)</f>
        <v>2</v>
      </c>
      <c r="R1349" s="77"/>
      <c r="S1349" s="78">
        <f t="shared" ca="1" si="357"/>
        <v>0</v>
      </c>
      <c r="T1349" s="77">
        <f t="shared" ca="1" si="358"/>
        <v>24212000</v>
      </c>
      <c r="U1349" s="77"/>
      <c r="V1349" s="79">
        <f t="shared" ca="1" si="360"/>
        <v>24212000</v>
      </c>
      <c r="W1349" s="80"/>
      <c r="X1349" s="81"/>
      <c r="Y1349" s="82"/>
      <c r="Z1349" s="80"/>
      <c r="AA1349" s="81"/>
      <c r="AB1349" s="82"/>
      <c r="AC1349" s="80"/>
      <c r="AD1349" s="81"/>
      <c r="AE1349" s="82"/>
      <c r="AF1349" s="80"/>
      <c r="AG1349" s="81"/>
      <c r="AH1349" s="82"/>
      <c r="AI1349" s="80"/>
      <c r="AJ1349" s="81"/>
      <c r="AK1349" s="82"/>
      <c r="AL1349" s="80"/>
      <c r="AM1349" s="81"/>
      <c r="AN1349" s="82"/>
      <c r="AO1349" s="80">
        <v>2</v>
      </c>
      <c r="AP1349" s="81">
        <v>2</v>
      </c>
      <c r="AQ1349" s="82"/>
      <c r="AR1349" s="80"/>
      <c r="AS1349" s="81">
        <f t="shared" si="349"/>
        <v>0</v>
      </c>
      <c r="AT1349" s="82"/>
      <c r="AU1349" s="80"/>
      <c r="AV1349" s="81">
        <f t="shared" si="350"/>
        <v>0</v>
      </c>
      <c r="AW1349" s="82"/>
      <c r="AX1349" s="80"/>
      <c r="AY1349" s="81">
        <f t="shared" si="351"/>
        <v>0</v>
      </c>
      <c r="AZ1349" s="82"/>
      <c r="BA1349" s="80"/>
      <c r="BB1349" s="81">
        <f t="shared" si="352"/>
        <v>0</v>
      </c>
      <c r="BC1349" s="82"/>
      <c r="BD1349" s="80"/>
      <c r="BE1349" s="81">
        <f t="shared" si="353"/>
        <v>0</v>
      </c>
      <c r="BF1349" s="82"/>
      <c r="BG1349" s="80"/>
      <c r="BH1349" s="81">
        <f t="shared" si="354"/>
        <v>0</v>
      </c>
      <c r="BI1349" s="82"/>
      <c r="BJ1349" s="80"/>
      <c r="BK1349" s="81">
        <f t="shared" si="355"/>
        <v>0</v>
      </c>
      <c r="BL1349" s="82"/>
      <c r="BM1349" s="80"/>
      <c r="BN1349" s="81">
        <f t="shared" si="356"/>
        <v>0</v>
      </c>
      <c r="BO1349" s="82"/>
    </row>
    <row r="1350" spans="1:67" ht="42.75" hidden="1" customHeight="1" thickBot="1">
      <c r="A1350" s="71">
        <v>86406</v>
      </c>
      <c r="B1350" s="71" t="s">
        <v>2042</v>
      </c>
      <c r="C1350" s="221" t="str">
        <f ca="1">IF(V1350&gt;0,IF($C$12=B1350,COUNT($C$12:C1349,1),""),"")</f>
        <v/>
      </c>
      <c r="D1350" s="221" t="str">
        <f ca="1">IF(V1350&gt;0,IF($D$12=B1350,COUNT($D$12:D1349,1),""),"")</f>
        <v/>
      </c>
      <c r="E1350" s="221" t="str">
        <f ca="1">IF(V1350&gt;0,IF($E$12=B1350,COUNT($E$12:E1349,1),""),"")</f>
        <v/>
      </c>
      <c r="F1350" s="221" t="str">
        <f ca="1">IF(V1350&gt;0,IF($F$12=B1350,COUNT($F$12:F1349,1),""),"")</f>
        <v/>
      </c>
      <c r="G1350" s="90"/>
      <c r="H1350" s="72"/>
      <c r="I1350" s="76"/>
      <c r="J1350" s="91"/>
      <c r="K1350" s="324"/>
      <c r="L1350" s="337">
        <v>20504</v>
      </c>
      <c r="M1350" s="76" t="s">
        <v>1927</v>
      </c>
      <c r="N1350" s="76" t="s">
        <v>1918</v>
      </c>
      <c r="O1350" s="334">
        <v>343000</v>
      </c>
      <c r="P1350" s="299">
        <f ca="1">SUMIF($W$12:BO1350,$P$11,W1350:BO1350)</f>
        <v>0</v>
      </c>
      <c r="Q1350" s="77">
        <f ca="1">SUMIF($W$12:BP1350,$P$11,X1350:BP1350)</f>
        <v>0</v>
      </c>
      <c r="R1350" s="77"/>
      <c r="S1350" s="78">
        <f t="shared" ca="1" si="357"/>
        <v>0</v>
      </c>
      <c r="T1350" s="77">
        <f t="shared" ca="1" si="358"/>
        <v>0</v>
      </c>
      <c r="U1350" s="77"/>
      <c r="V1350" s="79">
        <f t="shared" ca="1" si="360"/>
        <v>0</v>
      </c>
      <c r="W1350" s="80"/>
      <c r="X1350" s="81">
        <f t="shared" si="344"/>
        <v>0</v>
      </c>
      <c r="Y1350" s="82"/>
      <c r="Z1350" s="80"/>
      <c r="AA1350" s="81">
        <f t="shared" si="345"/>
        <v>0</v>
      </c>
      <c r="AB1350" s="82"/>
      <c r="AC1350" s="80"/>
      <c r="AD1350" s="81">
        <f t="shared" si="346"/>
        <v>0</v>
      </c>
      <c r="AE1350" s="82"/>
      <c r="AF1350" s="80"/>
      <c r="AG1350" s="81">
        <f t="shared" si="347"/>
        <v>0</v>
      </c>
      <c r="AH1350" s="82"/>
      <c r="AI1350" s="80"/>
      <c r="AJ1350" s="81">
        <f t="shared" si="348"/>
        <v>0</v>
      </c>
      <c r="AK1350" s="82"/>
      <c r="AL1350" s="80"/>
      <c r="AM1350" s="81">
        <v>0</v>
      </c>
      <c r="AN1350" s="82"/>
      <c r="AO1350" s="80"/>
      <c r="AP1350" s="81">
        <v>0</v>
      </c>
      <c r="AQ1350" s="82"/>
      <c r="AR1350" s="80"/>
      <c r="AS1350" s="81">
        <f t="shared" si="349"/>
        <v>0</v>
      </c>
      <c r="AT1350" s="82"/>
      <c r="AU1350" s="80"/>
      <c r="AV1350" s="81">
        <f t="shared" si="350"/>
        <v>0</v>
      </c>
      <c r="AW1350" s="82"/>
      <c r="AX1350" s="80"/>
      <c r="AY1350" s="81">
        <f t="shared" si="351"/>
        <v>0</v>
      </c>
      <c r="AZ1350" s="82"/>
      <c r="BA1350" s="80"/>
      <c r="BB1350" s="81">
        <f t="shared" si="352"/>
        <v>0</v>
      </c>
      <c r="BC1350" s="82"/>
      <c r="BD1350" s="80"/>
      <c r="BE1350" s="81">
        <f t="shared" si="353"/>
        <v>0</v>
      </c>
      <c r="BF1350" s="82"/>
      <c r="BG1350" s="80"/>
      <c r="BH1350" s="81">
        <f t="shared" si="354"/>
        <v>0</v>
      </c>
      <c r="BI1350" s="82"/>
      <c r="BJ1350" s="80"/>
      <c r="BK1350" s="81">
        <f t="shared" si="355"/>
        <v>0</v>
      </c>
      <c r="BL1350" s="82"/>
      <c r="BM1350" s="80"/>
      <c r="BN1350" s="81">
        <f t="shared" si="356"/>
        <v>0</v>
      </c>
      <c r="BO1350" s="82"/>
    </row>
    <row r="1351" spans="1:67" ht="42.75" hidden="1" customHeight="1" thickBot="1">
      <c r="A1351" s="71">
        <v>86407</v>
      </c>
      <c r="B1351" s="71" t="s">
        <v>2042</v>
      </c>
      <c r="C1351" s="221" t="str">
        <f ca="1">IF(V1351&gt;0,IF($C$12=B1351,COUNT($C$12:C1350,1),""),"")</f>
        <v/>
      </c>
      <c r="D1351" s="221" t="str">
        <f ca="1">IF(V1351&gt;0,IF($D$12=B1351,COUNT($D$12:D1350,1),""),"")</f>
        <v/>
      </c>
      <c r="E1351" s="221" t="str">
        <f ca="1">IF(V1351&gt;0,IF($E$12=B1351,COUNT($E$12:E1350,1),""),"")</f>
        <v/>
      </c>
      <c r="F1351" s="221" t="str">
        <f ca="1">IF(V1351&gt;0,IF($F$12=B1351,COUNT($F$12:F1350,1),""),"")</f>
        <v/>
      </c>
      <c r="G1351" s="90"/>
      <c r="H1351" s="72"/>
      <c r="I1351" s="76"/>
      <c r="J1351" s="91"/>
      <c r="K1351" s="324"/>
      <c r="L1351" s="337">
        <v>80104</v>
      </c>
      <c r="M1351" s="76" t="s">
        <v>1933</v>
      </c>
      <c r="N1351" s="76" t="s">
        <v>1918</v>
      </c>
      <c r="O1351" s="334">
        <v>12940000</v>
      </c>
      <c r="P1351" s="77">
        <f ca="1">SUMIF($W$12:BO1351,$P$11,W1351:BO1351)</f>
        <v>0</v>
      </c>
      <c r="Q1351" s="77">
        <f ca="1">SUMIF($W$12:BP1351,$P$11,X1351:BP1351)</f>
        <v>0</v>
      </c>
      <c r="R1351" s="77"/>
      <c r="S1351" s="78">
        <f t="shared" ca="1" si="357"/>
        <v>0</v>
      </c>
      <c r="T1351" s="77">
        <f t="shared" ca="1" si="358"/>
        <v>0</v>
      </c>
      <c r="U1351" s="77"/>
      <c r="V1351" s="79">
        <f t="shared" ca="1" si="360"/>
        <v>0</v>
      </c>
      <c r="W1351" s="80"/>
      <c r="X1351" s="81">
        <f t="shared" si="344"/>
        <v>0</v>
      </c>
      <c r="Y1351" s="82"/>
      <c r="Z1351" s="80"/>
      <c r="AA1351" s="81">
        <f t="shared" si="345"/>
        <v>0</v>
      </c>
      <c r="AB1351" s="82"/>
      <c r="AC1351" s="80"/>
      <c r="AD1351" s="81">
        <f t="shared" si="346"/>
        <v>0</v>
      </c>
      <c r="AE1351" s="82"/>
      <c r="AF1351" s="80"/>
      <c r="AG1351" s="81">
        <f t="shared" si="347"/>
        <v>0</v>
      </c>
      <c r="AH1351" s="82"/>
      <c r="AI1351" s="80"/>
      <c r="AJ1351" s="81">
        <f t="shared" si="348"/>
        <v>0</v>
      </c>
      <c r="AK1351" s="82"/>
      <c r="AL1351" s="80"/>
      <c r="AM1351" s="81">
        <v>0</v>
      </c>
      <c r="AN1351" s="82"/>
      <c r="AO1351" s="80"/>
      <c r="AP1351" s="81">
        <v>0</v>
      </c>
      <c r="AQ1351" s="82"/>
      <c r="AR1351" s="80"/>
      <c r="AS1351" s="81">
        <f t="shared" si="349"/>
        <v>0</v>
      </c>
      <c r="AT1351" s="82"/>
      <c r="AU1351" s="80"/>
      <c r="AV1351" s="81">
        <f t="shared" si="350"/>
        <v>0</v>
      </c>
      <c r="AW1351" s="82"/>
      <c r="AX1351" s="80"/>
      <c r="AY1351" s="81">
        <f t="shared" si="351"/>
        <v>0</v>
      </c>
      <c r="AZ1351" s="82"/>
      <c r="BA1351" s="80"/>
      <c r="BB1351" s="81">
        <f t="shared" si="352"/>
        <v>0</v>
      </c>
      <c r="BC1351" s="82"/>
      <c r="BD1351" s="80"/>
      <c r="BE1351" s="81">
        <f t="shared" si="353"/>
        <v>0</v>
      </c>
      <c r="BF1351" s="82"/>
      <c r="BG1351" s="80"/>
      <c r="BH1351" s="81">
        <f t="shared" si="354"/>
        <v>0</v>
      </c>
      <c r="BI1351" s="82"/>
      <c r="BJ1351" s="80"/>
      <c r="BK1351" s="81">
        <f t="shared" si="355"/>
        <v>0</v>
      </c>
      <c r="BL1351" s="82"/>
      <c r="BM1351" s="80"/>
      <c r="BN1351" s="81">
        <f t="shared" si="356"/>
        <v>0</v>
      </c>
      <c r="BO1351" s="82"/>
    </row>
    <row r="1352" spans="1:67" ht="42.75" hidden="1" customHeight="1" thickBot="1">
      <c r="A1352" s="71">
        <v>86408</v>
      </c>
      <c r="B1352" s="71" t="s">
        <v>2042</v>
      </c>
      <c r="C1352" s="221" t="str">
        <f ca="1">IF(V1352&gt;0,IF($C$12=B1352,COUNT($C$12:C1351,1),""),"")</f>
        <v/>
      </c>
      <c r="D1352" s="221" t="str">
        <f ca="1">IF(V1352&gt;0,IF($D$12=B1352,COUNT($D$12:D1351,1),""),"")</f>
        <v/>
      </c>
      <c r="E1352" s="221" t="str">
        <f ca="1">IF(V1352&gt;0,IF($E$12=B1352,COUNT($E$12:E1351,1),""),"")</f>
        <v/>
      </c>
      <c r="F1352" s="221" t="str">
        <f ca="1">IF(V1352&gt;0,IF($F$12=B1352,COUNT($F$12:F1351,1),""),"")</f>
        <v/>
      </c>
      <c r="G1352" s="90"/>
      <c r="H1352" s="72"/>
      <c r="I1352" s="76"/>
      <c r="J1352" s="91"/>
      <c r="K1352" s="324"/>
      <c r="L1352" s="337">
        <v>80106</v>
      </c>
      <c r="M1352" s="76" t="s">
        <v>1934</v>
      </c>
      <c r="N1352" s="76" t="s">
        <v>1918</v>
      </c>
      <c r="O1352" s="334">
        <v>13608000</v>
      </c>
      <c r="P1352" s="77">
        <f ca="1">SUMIF($W$12:BO1352,$P$11,W1352:BO1352)</f>
        <v>0</v>
      </c>
      <c r="Q1352" s="77">
        <f ca="1">SUMIF($W$12:BP1352,$P$11,X1352:BP1352)</f>
        <v>0</v>
      </c>
      <c r="R1352" s="77"/>
      <c r="S1352" s="78">
        <f t="shared" ref="S1352:S1408" ca="1" si="361">P1352*K1352</f>
        <v>0</v>
      </c>
      <c r="T1352" s="77">
        <f t="shared" ref="T1352:T1408" ca="1" si="362">Q1352*O1352</f>
        <v>0</v>
      </c>
      <c r="U1352" s="77"/>
      <c r="V1352" s="79">
        <f t="shared" ref="V1352:V1408" ca="1" si="363">SUM(S1352:U1352)</f>
        <v>0</v>
      </c>
      <c r="W1352" s="80"/>
      <c r="X1352" s="81">
        <f t="shared" si="344"/>
        <v>0</v>
      </c>
      <c r="Y1352" s="82"/>
      <c r="Z1352" s="80"/>
      <c r="AA1352" s="81">
        <f t="shared" si="345"/>
        <v>0</v>
      </c>
      <c r="AB1352" s="82"/>
      <c r="AC1352" s="80"/>
      <c r="AD1352" s="81">
        <f t="shared" si="346"/>
        <v>0</v>
      </c>
      <c r="AE1352" s="82"/>
      <c r="AF1352" s="80"/>
      <c r="AG1352" s="81">
        <f t="shared" si="347"/>
        <v>0</v>
      </c>
      <c r="AH1352" s="82"/>
      <c r="AI1352" s="80"/>
      <c r="AJ1352" s="81">
        <f t="shared" si="348"/>
        <v>0</v>
      </c>
      <c r="AK1352" s="82"/>
      <c r="AL1352" s="80"/>
      <c r="AM1352" s="81">
        <v>0</v>
      </c>
      <c r="AN1352" s="82"/>
      <c r="AO1352" s="80"/>
      <c r="AP1352" s="81">
        <v>0</v>
      </c>
      <c r="AQ1352" s="82"/>
      <c r="AR1352" s="80"/>
      <c r="AS1352" s="81">
        <f t="shared" si="349"/>
        <v>0</v>
      </c>
      <c r="AT1352" s="82"/>
      <c r="AU1352" s="80"/>
      <c r="AV1352" s="81">
        <f t="shared" si="350"/>
        <v>0</v>
      </c>
      <c r="AW1352" s="82"/>
      <c r="AX1352" s="80"/>
      <c r="AY1352" s="81">
        <f t="shared" si="351"/>
        <v>0</v>
      </c>
      <c r="AZ1352" s="82"/>
      <c r="BA1352" s="80"/>
      <c r="BB1352" s="81">
        <f t="shared" si="352"/>
        <v>0</v>
      </c>
      <c r="BC1352" s="82"/>
      <c r="BD1352" s="80"/>
      <c r="BE1352" s="81">
        <f t="shared" si="353"/>
        <v>0</v>
      </c>
      <c r="BF1352" s="82"/>
      <c r="BG1352" s="80"/>
      <c r="BH1352" s="81">
        <f t="shared" si="354"/>
        <v>0</v>
      </c>
      <c r="BI1352" s="82"/>
      <c r="BJ1352" s="80"/>
      <c r="BK1352" s="81">
        <f t="shared" si="355"/>
        <v>0</v>
      </c>
      <c r="BL1352" s="82"/>
      <c r="BM1352" s="80"/>
      <c r="BN1352" s="81">
        <f t="shared" si="356"/>
        <v>0</v>
      </c>
      <c r="BO1352" s="82"/>
    </row>
    <row r="1353" spans="1:67" ht="42.75" customHeight="1" thickBot="1">
      <c r="A1353" s="71">
        <v>86409</v>
      </c>
      <c r="B1353" s="71" t="s">
        <v>2042</v>
      </c>
      <c r="C1353" s="221" t="str">
        <f ca="1">IF(V1353&gt;0,IF($C$12=B1353,COUNT($C$12:C1352,1),""),"")</f>
        <v/>
      </c>
      <c r="D1353" s="221" t="str">
        <f ca="1">IF(V1353&gt;0,IF($D$12=B1353,COUNT($D$12:D1352,1),""),"")</f>
        <v/>
      </c>
      <c r="E1353" s="221">
        <f ca="1">IF(V1353&gt;0,IF($E$12=B1353,COUNT($E$12:E1352,1),""),"")</f>
        <v>3</v>
      </c>
      <c r="F1353" s="221" t="str">
        <f ca="1">IF(V1353&gt;0,IF($F$12=B1353,COUNT($F$12:F1352,1),""),"")</f>
        <v/>
      </c>
      <c r="G1353" s="90"/>
      <c r="H1353" s="72"/>
      <c r="I1353" s="76"/>
      <c r="J1353" s="91"/>
      <c r="K1353" s="324"/>
      <c r="L1353" s="337">
        <v>40208</v>
      </c>
      <c r="M1353" s="76" t="s">
        <v>2176</v>
      </c>
      <c r="N1353" s="76" t="s">
        <v>1918</v>
      </c>
      <c r="O1353" s="334">
        <v>9052000</v>
      </c>
      <c r="P1353" s="299">
        <f ca="1">SUMIF($W$12:BO1353,$P$11,W1353:BO1353)</f>
        <v>6</v>
      </c>
      <c r="Q1353" s="77">
        <f ca="1">SUMIF($W$12:BP1353,$P$11,X1353:BP1353)</f>
        <v>6</v>
      </c>
      <c r="R1353" s="77"/>
      <c r="S1353" s="78">
        <f ca="1">P1353*K1353</f>
        <v>0</v>
      </c>
      <c r="T1353" s="77">
        <f ca="1">Q1353*O1353</f>
        <v>54312000</v>
      </c>
      <c r="U1353" s="77"/>
      <c r="V1353" s="79">
        <f t="shared" ca="1" si="363"/>
        <v>54312000</v>
      </c>
      <c r="W1353" s="80"/>
      <c r="X1353" s="81"/>
      <c r="Y1353" s="82"/>
      <c r="Z1353" s="80"/>
      <c r="AA1353" s="81"/>
      <c r="AB1353" s="82"/>
      <c r="AC1353" s="80"/>
      <c r="AD1353" s="81"/>
      <c r="AE1353" s="82"/>
      <c r="AF1353" s="80"/>
      <c r="AG1353" s="81"/>
      <c r="AH1353" s="82"/>
      <c r="AI1353" s="80"/>
      <c r="AJ1353" s="81"/>
      <c r="AK1353" s="82"/>
      <c r="AL1353" s="80"/>
      <c r="AM1353" s="81"/>
      <c r="AN1353" s="82"/>
      <c r="AO1353" s="80">
        <v>6</v>
      </c>
      <c r="AP1353" s="81">
        <v>6</v>
      </c>
      <c r="AQ1353" s="82"/>
      <c r="AR1353" s="80"/>
      <c r="AS1353" s="81"/>
      <c r="AT1353" s="82"/>
      <c r="AU1353" s="80"/>
      <c r="AV1353" s="81"/>
      <c r="AW1353" s="82"/>
      <c r="AX1353" s="80"/>
      <c r="AY1353" s="81"/>
      <c r="AZ1353" s="82"/>
      <c r="BA1353" s="80"/>
      <c r="BB1353" s="81"/>
      <c r="BC1353" s="82"/>
      <c r="BD1353" s="80"/>
      <c r="BE1353" s="81"/>
      <c r="BF1353" s="82"/>
      <c r="BG1353" s="80"/>
      <c r="BH1353" s="81"/>
      <c r="BI1353" s="82"/>
      <c r="BJ1353" s="80"/>
      <c r="BK1353" s="81"/>
      <c r="BL1353" s="82"/>
      <c r="BM1353" s="80"/>
      <c r="BN1353" s="81"/>
      <c r="BO1353" s="82"/>
    </row>
    <row r="1354" spans="1:67" ht="42.75" hidden="1" customHeight="1" thickBot="1">
      <c r="A1354" s="71">
        <v>86410</v>
      </c>
      <c r="B1354" s="71" t="s">
        <v>2042</v>
      </c>
      <c r="C1354" s="221" t="str">
        <f ca="1">IF(V1354&gt;0,IF($C$12=B1354,COUNT($C$12:C1353,1),""),"")</f>
        <v/>
      </c>
      <c r="D1354" s="221" t="str">
        <f ca="1">IF(V1354&gt;0,IF($D$12=B1354,COUNT($D$12:D1353,1),""),"")</f>
        <v/>
      </c>
      <c r="E1354" s="221" t="str">
        <f ca="1">IF(V1354&gt;0,IF($E$12=B1354,COUNT($E$12:E1353,1),""),"")</f>
        <v/>
      </c>
      <c r="F1354" s="221" t="str">
        <f ca="1">IF(V1354&gt;0,IF($F$12=B1354,COUNT($F$12:F1353,1),""),"")</f>
        <v/>
      </c>
      <c r="G1354" s="90"/>
      <c r="H1354" s="72"/>
      <c r="I1354" s="76"/>
      <c r="J1354" s="91"/>
      <c r="K1354" s="324"/>
      <c r="L1354" s="337">
        <v>40506</v>
      </c>
      <c r="M1354" s="76" t="s">
        <v>1928</v>
      </c>
      <c r="N1354" s="76" t="s">
        <v>1918</v>
      </c>
      <c r="O1354" s="334">
        <v>2740000</v>
      </c>
      <c r="P1354" s="299">
        <f ca="1">SUMIF($W$12:BO1354,$P$11,W1354:BO1354)</f>
        <v>0</v>
      </c>
      <c r="Q1354" s="77">
        <f ca="1">SUMIF($W$12:BP1354,$P$11,X1354:BP1354)</f>
        <v>0</v>
      </c>
      <c r="R1354" s="77"/>
      <c r="S1354" s="78">
        <f t="shared" ca="1" si="361"/>
        <v>0</v>
      </c>
      <c r="T1354" s="77">
        <f t="shared" ca="1" si="362"/>
        <v>0</v>
      </c>
      <c r="U1354" s="77"/>
      <c r="V1354" s="79">
        <f t="shared" ca="1" si="363"/>
        <v>0</v>
      </c>
      <c r="W1354" s="80"/>
      <c r="X1354" s="81">
        <f t="shared" si="344"/>
        <v>0</v>
      </c>
      <c r="Y1354" s="82"/>
      <c r="Z1354" s="80"/>
      <c r="AA1354" s="81">
        <f t="shared" si="345"/>
        <v>0</v>
      </c>
      <c r="AB1354" s="82"/>
      <c r="AC1354" s="80"/>
      <c r="AD1354" s="81">
        <f t="shared" si="346"/>
        <v>0</v>
      </c>
      <c r="AE1354" s="82"/>
      <c r="AF1354" s="80"/>
      <c r="AG1354" s="81">
        <f t="shared" si="347"/>
        <v>0</v>
      </c>
      <c r="AH1354" s="82"/>
      <c r="AI1354" s="80"/>
      <c r="AJ1354" s="81">
        <f t="shared" si="348"/>
        <v>0</v>
      </c>
      <c r="AK1354" s="82"/>
      <c r="AL1354" s="80"/>
      <c r="AM1354" s="81">
        <v>0</v>
      </c>
      <c r="AN1354" s="82"/>
      <c r="AO1354" s="80"/>
      <c r="AP1354" s="81">
        <v>0</v>
      </c>
      <c r="AQ1354" s="82"/>
      <c r="AR1354" s="80"/>
      <c r="AS1354" s="81">
        <f t="shared" si="349"/>
        <v>0</v>
      </c>
      <c r="AT1354" s="82"/>
      <c r="AU1354" s="80"/>
      <c r="AV1354" s="81">
        <f t="shared" si="350"/>
        <v>0</v>
      </c>
      <c r="AW1354" s="82"/>
      <c r="AX1354" s="80"/>
      <c r="AY1354" s="81">
        <f t="shared" si="351"/>
        <v>0</v>
      </c>
      <c r="AZ1354" s="82"/>
      <c r="BA1354" s="80"/>
      <c r="BB1354" s="81">
        <f t="shared" si="352"/>
        <v>0</v>
      </c>
      <c r="BC1354" s="82"/>
      <c r="BD1354" s="80"/>
      <c r="BE1354" s="81">
        <f t="shared" si="353"/>
        <v>0</v>
      </c>
      <c r="BF1354" s="82"/>
      <c r="BG1354" s="80"/>
      <c r="BH1354" s="81">
        <f t="shared" si="354"/>
        <v>0</v>
      </c>
      <c r="BI1354" s="82"/>
      <c r="BJ1354" s="80"/>
      <c r="BK1354" s="81">
        <f t="shared" si="355"/>
        <v>0</v>
      </c>
      <c r="BL1354" s="82"/>
      <c r="BM1354" s="80"/>
      <c r="BN1354" s="81">
        <f t="shared" si="356"/>
        <v>0</v>
      </c>
      <c r="BO1354" s="82"/>
    </row>
    <row r="1355" spans="1:67" ht="42.75" hidden="1" customHeight="1" thickBot="1">
      <c r="A1355" s="71">
        <v>86412</v>
      </c>
      <c r="B1355" s="71" t="s">
        <v>2241</v>
      </c>
      <c r="C1355" s="221" t="str">
        <f ca="1">IF(V1355&gt;0,IF($C$12=B1355,COUNT($C$12:C1354,1),""),"")</f>
        <v/>
      </c>
      <c r="D1355" s="221" t="str">
        <f ca="1">IF(V1355&gt;0,IF($D$12=B1355,COUNT($D$12:D1354,1),""),"")</f>
        <v/>
      </c>
      <c r="E1355" s="221" t="str">
        <f ca="1">IF(V1355&gt;0,IF($E$12=B1355,COUNT($E$12:E1354,1),""),"")</f>
        <v/>
      </c>
      <c r="F1355" s="221" t="str">
        <f ca="1">IF(V1355&gt;0,IF($F$12=B1355,COUNT($F$12:F1354,1),""),"")</f>
        <v/>
      </c>
      <c r="G1355" s="90">
        <v>415</v>
      </c>
      <c r="H1355" s="72"/>
      <c r="I1355" s="76" t="s">
        <v>1751</v>
      </c>
      <c r="J1355" s="91" t="s">
        <v>1752</v>
      </c>
      <c r="K1355" s="324">
        <v>1000000000</v>
      </c>
      <c r="L1355" s="89" t="s">
        <v>1628</v>
      </c>
      <c r="M1355" s="76" t="s">
        <v>1839</v>
      </c>
      <c r="N1355" s="76" t="s">
        <v>1752</v>
      </c>
      <c r="O1355" s="324">
        <v>13934500</v>
      </c>
      <c r="P1355" s="77">
        <f ca="1">SUMIF($W$12:BO1355,$P$11,W1355:BO1355)</f>
        <v>0</v>
      </c>
      <c r="Q1355" s="77">
        <f ca="1">SUMIF($W$12:BP1355,$P$11,X1355:BP1355)</f>
        <v>0</v>
      </c>
      <c r="R1355" s="77">
        <f ca="1">SUMIF($W$12:BQ1355,$P$11,Y1355:BQ1355)</f>
        <v>0</v>
      </c>
      <c r="S1355" s="78">
        <f t="shared" ca="1" si="361"/>
        <v>0</v>
      </c>
      <c r="T1355" s="77">
        <f t="shared" ca="1" si="362"/>
        <v>0</v>
      </c>
      <c r="U1355" s="77">
        <f t="shared" ref="U1355:U1408" ca="1" si="364">R1355*O1355*0.6</f>
        <v>0</v>
      </c>
      <c r="V1355" s="79">
        <f t="shared" ca="1" si="363"/>
        <v>0</v>
      </c>
      <c r="W1355" s="80"/>
      <c r="X1355" s="81">
        <f t="shared" si="344"/>
        <v>0</v>
      </c>
      <c r="Y1355" s="82"/>
      <c r="Z1355" s="80"/>
      <c r="AA1355" s="81">
        <f t="shared" si="345"/>
        <v>0</v>
      </c>
      <c r="AB1355" s="82"/>
      <c r="AC1355" s="80"/>
      <c r="AD1355" s="81">
        <f t="shared" si="346"/>
        <v>0</v>
      </c>
      <c r="AE1355" s="82"/>
      <c r="AF1355" s="80"/>
      <c r="AG1355" s="81">
        <f t="shared" si="347"/>
        <v>0</v>
      </c>
      <c r="AH1355" s="82"/>
      <c r="AI1355" s="80"/>
      <c r="AJ1355" s="81">
        <f t="shared" si="348"/>
        <v>0</v>
      </c>
      <c r="AK1355" s="82"/>
      <c r="AL1355" s="80"/>
      <c r="AM1355" s="81">
        <v>0</v>
      </c>
      <c r="AN1355" s="82"/>
      <c r="AO1355" s="80"/>
      <c r="AP1355" s="81">
        <v>0</v>
      </c>
      <c r="AQ1355" s="82"/>
      <c r="AR1355" s="80"/>
      <c r="AS1355" s="81">
        <f t="shared" si="349"/>
        <v>0</v>
      </c>
      <c r="AT1355" s="82"/>
      <c r="AU1355" s="80"/>
      <c r="AV1355" s="81">
        <f t="shared" si="350"/>
        <v>0</v>
      </c>
      <c r="AW1355" s="82"/>
      <c r="AX1355" s="80"/>
      <c r="AY1355" s="81">
        <f t="shared" si="351"/>
        <v>0</v>
      </c>
      <c r="AZ1355" s="82"/>
      <c r="BA1355" s="80"/>
      <c r="BB1355" s="81">
        <f t="shared" si="352"/>
        <v>0</v>
      </c>
      <c r="BC1355" s="82"/>
      <c r="BD1355" s="80"/>
      <c r="BE1355" s="81">
        <f t="shared" si="353"/>
        <v>0</v>
      </c>
      <c r="BF1355" s="82"/>
      <c r="BG1355" s="80"/>
      <c r="BH1355" s="81">
        <f t="shared" si="354"/>
        <v>0</v>
      </c>
      <c r="BI1355" s="82"/>
      <c r="BJ1355" s="80"/>
      <c r="BK1355" s="81">
        <f t="shared" si="355"/>
        <v>0</v>
      </c>
      <c r="BL1355" s="82"/>
      <c r="BM1355" s="80"/>
      <c r="BN1355" s="81">
        <f t="shared" si="356"/>
        <v>0</v>
      </c>
      <c r="BO1355" s="82"/>
    </row>
    <row r="1356" spans="1:67" ht="42.75" hidden="1" customHeight="1" thickBot="1">
      <c r="A1356" s="71">
        <v>86413</v>
      </c>
      <c r="B1356" s="71" t="s">
        <v>2241</v>
      </c>
      <c r="C1356" s="221" t="str">
        <f ca="1">IF(V1356&gt;0,IF($C$12=B1356,COUNT($C$12:C1355,1),""),"")</f>
        <v/>
      </c>
      <c r="D1356" s="221" t="str">
        <f ca="1">IF(V1356&gt;0,IF($D$12=B1356,COUNT($D$12:D1355,1),""),"")</f>
        <v/>
      </c>
      <c r="E1356" s="221" t="str">
        <f ca="1">IF(V1356&gt;0,IF($E$12=B1356,COUNT($E$12:E1355,1),""),"")</f>
        <v/>
      </c>
      <c r="F1356" s="221" t="str">
        <f ca="1">IF(V1356&gt;0,IF($F$12=B1356,COUNT($F$12:F1355,1),""),"")</f>
        <v/>
      </c>
      <c r="G1356" s="90">
        <v>416</v>
      </c>
      <c r="H1356" s="72"/>
      <c r="I1356" s="76" t="s">
        <v>1601</v>
      </c>
      <c r="J1356" s="91" t="s">
        <v>52</v>
      </c>
      <c r="K1356" s="324">
        <v>1700000000</v>
      </c>
      <c r="L1356" s="89" t="s">
        <v>1628</v>
      </c>
      <c r="M1356" s="76" t="s">
        <v>1839</v>
      </c>
      <c r="N1356" s="76" t="s">
        <v>52</v>
      </c>
      <c r="O1356" s="324">
        <v>4638800</v>
      </c>
      <c r="P1356" s="77">
        <f ca="1">SUMIF($W$12:BO1356,$P$11,W1356:BO1356)</f>
        <v>0</v>
      </c>
      <c r="Q1356" s="77">
        <f ca="1">SUMIF($W$12:BP1356,$P$11,X1356:BP1356)</f>
        <v>0</v>
      </c>
      <c r="R1356" s="77">
        <f ca="1">SUMIF($W$12:BQ1356,$P$11,Y1356:BQ1356)</f>
        <v>0</v>
      </c>
      <c r="S1356" s="78">
        <f t="shared" ca="1" si="361"/>
        <v>0</v>
      </c>
      <c r="T1356" s="77">
        <f t="shared" ca="1" si="362"/>
        <v>0</v>
      </c>
      <c r="U1356" s="77">
        <f t="shared" ca="1" si="364"/>
        <v>0</v>
      </c>
      <c r="V1356" s="79">
        <f t="shared" ca="1" si="363"/>
        <v>0</v>
      </c>
      <c r="W1356" s="80"/>
      <c r="X1356" s="81">
        <f t="shared" si="344"/>
        <v>0</v>
      </c>
      <c r="Y1356" s="82"/>
      <c r="Z1356" s="80"/>
      <c r="AA1356" s="81">
        <f t="shared" si="345"/>
        <v>0</v>
      </c>
      <c r="AB1356" s="82"/>
      <c r="AC1356" s="80"/>
      <c r="AD1356" s="81">
        <f t="shared" si="346"/>
        <v>0</v>
      </c>
      <c r="AE1356" s="82"/>
      <c r="AF1356" s="80"/>
      <c r="AG1356" s="81">
        <f t="shared" si="347"/>
        <v>0</v>
      </c>
      <c r="AH1356" s="82"/>
      <c r="AI1356" s="80"/>
      <c r="AJ1356" s="81">
        <f t="shared" si="348"/>
        <v>0</v>
      </c>
      <c r="AK1356" s="82"/>
      <c r="AL1356" s="80"/>
      <c r="AM1356" s="81">
        <v>0</v>
      </c>
      <c r="AN1356" s="82"/>
      <c r="AO1356" s="80"/>
      <c r="AP1356" s="81">
        <v>0</v>
      </c>
      <c r="AQ1356" s="82"/>
      <c r="AR1356" s="80"/>
      <c r="AS1356" s="81">
        <f t="shared" si="349"/>
        <v>0</v>
      </c>
      <c r="AT1356" s="82"/>
      <c r="AU1356" s="80"/>
      <c r="AV1356" s="81">
        <f t="shared" si="350"/>
        <v>0</v>
      </c>
      <c r="AW1356" s="82"/>
      <c r="AX1356" s="80"/>
      <c r="AY1356" s="81">
        <f t="shared" si="351"/>
        <v>0</v>
      </c>
      <c r="AZ1356" s="82"/>
      <c r="BA1356" s="80"/>
      <c r="BB1356" s="81">
        <f t="shared" si="352"/>
        <v>0</v>
      </c>
      <c r="BC1356" s="82"/>
      <c r="BD1356" s="80"/>
      <c r="BE1356" s="81">
        <f t="shared" si="353"/>
        <v>0</v>
      </c>
      <c r="BF1356" s="82"/>
      <c r="BG1356" s="80"/>
      <c r="BH1356" s="81">
        <f t="shared" si="354"/>
        <v>0</v>
      </c>
      <c r="BI1356" s="82"/>
      <c r="BJ1356" s="80"/>
      <c r="BK1356" s="81">
        <f t="shared" si="355"/>
        <v>0</v>
      </c>
      <c r="BL1356" s="82"/>
      <c r="BM1356" s="80"/>
      <c r="BN1356" s="81">
        <f t="shared" si="356"/>
        <v>0</v>
      </c>
      <c r="BO1356" s="82"/>
    </row>
    <row r="1357" spans="1:67" ht="42.75" hidden="1" customHeight="1" thickBot="1">
      <c r="A1357" s="71">
        <v>86414</v>
      </c>
      <c r="B1357" s="71" t="s">
        <v>2241</v>
      </c>
      <c r="C1357" s="221" t="str">
        <f ca="1">IF(V1357&gt;0,IF($C$12=B1357,COUNT($C$12:C1356,1),""),"")</f>
        <v/>
      </c>
      <c r="D1357" s="221" t="str">
        <f ca="1">IF(V1357&gt;0,IF($D$12=B1357,COUNT($D$12:D1356,1),""),"")</f>
        <v/>
      </c>
      <c r="E1357" s="221" t="str">
        <f ca="1">IF(V1357&gt;0,IF($E$12=B1357,COUNT($E$12:E1356,1),""),"")</f>
        <v/>
      </c>
      <c r="F1357" s="221" t="str">
        <f ca="1">IF(V1357&gt;0,IF($F$12=B1357,COUNT($F$12:F1356,1),""),"")</f>
        <v/>
      </c>
      <c r="G1357" s="90">
        <v>518</v>
      </c>
      <c r="H1357" s="72"/>
      <c r="I1357" s="76" t="s">
        <v>1754</v>
      </c>
      <c r="J1357" s="91" t="s">
        <v>1755</v>
      </c>
      <c r="K1357" s="324">
        <v>438000</v>
      </c>
      <c r="L1357" s="89">
        <v>420707</v>
      </c>
      <c r="M1357" s="76" t="s">
        <v>1840</v>
      </c>
      <c r="N1357" s="76" t="s">
        <v>1755</v>
      </c>
      <c r="O1357" s="324">
        <v>68400</v>
      </c>
      <c r="P1357" s="77">
        <f ca="1">SUMIF($W$12:BO1357,$P$11,W1357:BO1357)</f>
        <v>0</v>
      </c>
      <c r="Q1357" s="77">
        <f ca="1">SUMIF($W$12:BP1357,$P$11,X1357:BP1357)</f>
        <v>0</v>
      </c>
      <c r="R1357" s="77">
        <f ca="1">SUMIF($W$12:BQ1357,$P$11,Y1357:BQ1357)</f>
        <v>0</v>
      </c>
      <c r="S1357" s="78">
        <f t="shared" ca="1" si="361"/>
        <v>0</v>
      </c>
      <c r="T1357" s="77">
        <f t="shared" ca="1" si="362"/>
        <v>0</v>
      </c>
      <c r="U1357" s="77">
        <f t="shared" ca="1" si="364"/>
        <v>0</v>
      </c>
      <c r="V1357" s="79">
        <f t="shared" ca="1" si="363"/>
        <v>0</v>
      </c>
      <c r="W1357" s="80"/>
      <c r="X1357" s="81">
        <f t="shared" si="344"/>
        <v>0</v>
      </c>
      <c r="Y1357" s="82"/>
      <c r="Z1357" s="80"/>
      <c r="AA1357" s="81">
        <f t="shared" si="345"/>
        <v>0</v>
      </c>
      <c r="AB1357" s="82"/>
      <c r="AC1357" s="80"/>
      <c r="AD1357" s="81">
        <f t="shared" si="346"/>
        <v>0</v>
      </c>
      <c r="AE1357" s="82"/>
      <c r="AF1357" s="80"/>
      <c r="AG1357" s="81">
        <f t="shared" si="347"/>
        <v>0</v>
      </c>
      <c r="AH1357" s="82"/>
      <c r="AI1357" s="80"/>
      <c r="AJ1357" s="81">
        <f t="shared" si="348"/>
        <v>0</v>
      </c>
      <c r="AK1357" s="82"/>
      <c r="AL1357" s="80"/>
      <c r="AM1357" s="81">
        <v>0</v>
      </c>
      <c r="AN1357" s="82"/>
      <c r="AO1357" s="80"/>
      <c r="AP1357" s="81">
        <v>0</v>
      </c>
      <c r="AQ1357" s="82"/>
      <c r="AR1357" s="80"/>
      <c r="AS1357" s="81">
        <f t="shared" si="349"/>
        <v>0</v>
      </c>
      <c r="AT1357" s="82"/>
      <c r="AU1357" s="80"/>
      <c r="AV1357" s="81">
        <f t="shared" si="350"/>
        <v>0</v>
      </c>
      <c r="AW1357" s="82"/>
      <c r="AX1357" s="80"/>
      <c r="AY1357" s="81">
        <f t="shared" si="351"/>
        <v>0</v>
      </c>
      <c r="AZ1357" s="82"/>
      <c r="BA1357" s="80"/>
      <c r="BB1357" s="81">
        <f t="shared" si="352"/>
        <v>0</v>
      </c>
      <c r="BC1357" s="82"/>
      <c r="BD1357" s="80"/>
      <c r="BE1357" s="81">
        <f t="shared" si="353"/>
        <v>0</v>
      </c>
      <c r="BF1357" s="82"/>
      <c r="BG1357" s="80"/>
      <c r="BH1357" s="81">
        <f t="shared" si="354"/>
        <v>0</v>
      </c>
      <c r="BI1357" s="82"/>
      <c r="BJ1357" s="80"/>
      <c r="BK1357" s="81">
        <f t="shared" si="355"/>
        <v>0</v>
      </c>
      <c r="BL1357" s="82"/>
      <c r="BM1357" s="80"/>
      <c r="BN1357" s="81">
        <f t="shared" si="356"/>
        <v>0</v>
      </c>
      <c r="BO1357" s="82"/>
    </row>
    <row r="1358" spans="1:67" ht="42.75" hidden="1" customHeight="1" thickBot="1">
      <c r="A1358" s="71">
        <v>86415</v>
      </c>
      <c r="B1358" s="71" t="s">
        <v>2241</v>
      </c>
      <c r="C1358" s="221" t="str">
        <f ca="1">IF(V1358&gt;0,IF($C$12=B1358,COUNT($C$12:C1357,1),""),"")</f>
        <v/>
      </c>
      <c r="D1358" s="221" t="str">
        <f ca="1">IF(V1358&gt;0,IF($D$12=B1358,COUNT($D$12:D1357,1),""),"")</f>
        <v/>
      </c>
      <c r="E1358" s="221" t="str">
        <f ca="1">IF(V1358&gt;0,IF($E$12=B1358,COUNT($E$12:E1357,1),""),"")</f>
        <v/>
      </c>
      <c r="F1358" s="221" t="str">
        <f ca="1">IF(V1358&gt;0,IF($F$12=B1358,COUNT($F$12:F1357,1),""),"")</f>
        <v/>
      </c>
      <c r="G1358" s="90">
        <v>521</v>
      </c>
      <c r="H1358" s="72"/>
      <c r="I1358" s="76" t="s">
        <v>1496</v>
      </c>
      <c r="J1358" s="91" t="s">
        <v>154</v>
      </c>
      <c r="K1358" s="324">
        <v>480000</v>
      </c>
      <c r="L1358" s="89">
        <v>421621</v>
      </c>
      <c r="M1358" s="76" t="s">
        <v>1289</v>
      </c>
      <c r="N1358" s="76" t="s">
        <v>154</v>
      </c>
      <c r="O1358" s="324">
        <v>57500</v>
      </c>
      <c r="P1358" s="77">
        <f ca="1">SUMIF($W$12:BO1358,$P$11,W1358:BO1358)</f>
        <v>0</v>
      </c>
      <c r="Q1358" s="77">
        <f ca="1">SUMIF($W$12:BP1358,$P$11,X1358:BP1358)</f>
        <v>0</v>
      </c>
      <c r="R1358" s="77">
        <f ca="1">SUMIF($W$12:BQ1358,$P$11,Y1358:BQ1358)</f>
        <v>0</v>
      </c>
      <c r="S1358" s="78">
        <f t="shared" ca="1" si="361"/>
        <v>0</v>
      </c>
      <c r="T1358" s="77">
        <f t="shared" ca="1" si="362"/>
        <v>0</v>
      </c>
      <c r="U1358" s="77">
        <f t="shared" ca="1" si="364"/>
        <v>0</v>
      </c>
      <c r="V1358" s="79">
        <f t="shared" ca="1" si="363"/>
        <v>0</v>
      </c>
      <c r="W1358" s="80"/>
      <c r="X1358" s="81">
        <f t="shared" ref="X1358:X1421" si="365">W1358</f>
        <v>0</v>
      </c>
      <c r="Y1358" s="82"/>
      <c r="Z1358" s="80"/>
      <c r="AA1358" s="81">
        <f t="shared" ref="AA1358:AA1421" si="366">Z1358</f>
        <v>0</v>
      </c>
      <c r="AB1358" s="82"/>
      <c r="AC1358" s="80"/>
      <c r="AD1358" s="81">
        <f t="shared" ref="AD1358:AD1421" si="367">AC1358</f>
        <v>0</v>
      </c>
      <c r="AE1358" s="82"/>
      <c r="AF1358" s="80"/>
      <c r="AG1358" s="81">
        <f t="shared" ref="AG1358:AG1421" si="368">AF1358</f>
        <v>0</v>
      </c>
      <c r="AH1358" s="82"/>
      <c r="AI1358" s="80"/>
      <c r="AJ1358" s="81">
        <f t="shared" ref="AJ1358:AJ1420" si="369">AI1358</f>
        <v>0</v>
      </c>
      <c r="AK1358" s="82"/>
      <c r="AL1358" s="80"/>
      <c r="AM1358" s="81">
        <v>0</v>
      </c>
      <c r="AN1358" s="82"/>
      <c r="AO1358" s="80"/>
      <c r="AP1358" s="81">
        <v>0</v>
      </c>
      <c r="AQ1358" s="82"/>
      <c r="AR1358" s="80"/>
      <c r="AS1358" s="81">
        <f t="shared" ref="AS1358:AS1420" si="370">AR1358</f>
        <v>0</v>
      </c>
      <c r="AT1358" s="82"/>
      <c r="AU1358" s="80"/>
      <c r="AV1358" s="81">
        <f t="shared" ref="AV1358:AV1420" si="371">AU1358</f>
        <v>0</v>
      </c>
      <c r="AW1358" s="82"/>
      <c r="AX1358" s="80"/>
      <c r="AY1358" s="81">
        <f t="shared" ref="AY1358:AY1420" si="372">AX1358</f>
        <v>0</v>
      </c>
      <c r="AZ1358" s="82"/>
      <c r="BA1358" s="80"/>
      <c r="BB1358" s="81">
        <f t="shared" ref="BB1358:BB1420" si="373">BA1358</f>
        <v>0</v>
      </c>
      <c r="BC1358" s="82"/>
      <c r="BD1358" s="80"/>
      <c r="BE1358" s="81">
        <f t="shared" ref="BE1358:BE1420" si="374">BD1358</f>
        <v>0</v>
      </c>
      <c r="BF1358" s="82"/>
      <c r="BG1358" s="80"/>
      <c r="BH1358" s="81">
        <f t="shared" ref="BH1358:BH1420" si="375">BG1358</f>
        <v>0</v>
      </c>
      <c r="BI1358" s="82"/>
      <c r="BJ1358" s="80"/>
      <c r="BK1358" s="81">
        <f t="shared" ref="BK1358:BK1420" si="376">BJ1358</f>
        <v>0</v>
      </c>
      <c r="BL1358" s="82"/>
      <c r="BM1358" s="80"/>
      <c r="BN1358" s="81">
        <f t="shared" ref="BN1358:BN1420" si="377">BM1358</f>
        <v>0</v>
      </c>
      <c r="BO1358" s="82"/>
    </row>
    <row r="1359" spans="1:67" ht="42.75" hidden="1" customHeight="1" thickBot="1">
      <c r="A1359" s="71">
        <v>86416</v>
      </c>
      <c r="B1359" s="71" t="s">
        <v>2241</v>
      </c>
      <c r="C1359" s="221" t="str">
        <f ca="1">IF(V1359&gt;0,IF($C$12=B1359,COUNT($C$12:C1358,1),""),"")</f>
        <v/>
      </c>
      <c r="D1359" s="221" t="str">
        <f ca="1">IF(V1359&gt;0,IF($D$12=B1359,COUNT($D$12:D1358,1),""),"")</f>
        <v/>
      </c>
      <c r="E1359" s="221" t="str">
        <f ca="1">IF(V1359&gt;0,IF($E$12=B1359,COUNT($E$12:E1358,1),""),"")</f>
        <v/>
      </c>
      <c r="F1359" s="221" t="str">
        <f ca="1">IF(V1359&gt;0,IF($F$12=B1359,COUNT($F$12:F1358,1),""),"")</f>
        <v/>
      </c>
      <c r="G1359" s="90">
        <v>1011</v>
      </c>
      <c r="H1359" s="72"/>
      <c r="I1359" s="76" t="s">
        <v>1611</v>
      </c>
      <c r="J1359" s="91" t="s">
        <v>153</v>
      </c>
      <c r="K1359" s="324">
        <v>150800</v>
      </c>
      <c r="L1359" s="89" t="s">
        <v>1628</v>
      </c>
      <c r="M1359" s="76" t="s">
        <v>1841</v>
      </c>
      <c r="N1359" s="76" t="s">
        <v>153</v>
      </c>
      <c r="O1359" s="324">
        <v>300700</v>
      </c>
      <c r="P1359" s="77">
        <f ca="1">SUMIF($W$12:BO1359,$P$11,W1359:BO1359)</f>
        <v>0</v>
      </c>
      <c r="Q1359" s="77">
        <f ca="1">SUMIF($W$12:BP1359,$P$11,X1359:BP1359)</f>
        <v>0</v>
      </c>
      <c r="R1359" s="77">
        <f ca="1">SUMIF($W$12:BQ1359,$P$11,Y1359:BQ1359)</f>
        <v>0</v>
      </c>
      <c r="S1359" s="78">
        <f t="shared" ca="1" si="361"/>
        <v>0</v>
      </c>
      <c r="T1359" s="77">
        <f t="shared" ca="1" si="362"/>
        <v>0</v>
      </c>
      <c r="U1359" s="77">
        <f t="shared" ca="1" si="364"/>
        <v>0</v>
      </c>
      <c r="V1359" s="79">
        <f t="shared" ca="1" si="363"/>
        <v>0</v>
      </c>
      <c r="W1359" s="80"/>
      <c r="X1359" s="81">
        <f t="shared" si="365"/>
        <v>0</v>
      </c>
      <c r="Y1359" s="82"/>
      <c r="Z1359" s="80"/>
      <c r="AA1359" s="81">
        <f t="shared" si="366"/>
        <v>0</v>
      </c>
      <c r="AB1359" s="82"/>
      <c r="AC1359" s="80"/>
      <c r="AD1359" s="81">
        <f t="shared" si="367"/>
        <v>0</v>
      </c>
      <c r="AE1359" s="82"/>
      <c r="AF1359" s="80"/>
      <c r="AG1359" s="81">
        <f t="shared" si="368"/>
        <v>0</v>
      </c>
      <c r="AH1359" s="82"/>
      <c r="AI1359" s="80"/>
      <c r="AJ1359" s="81">
        <f t="shared" si="369"/>
        <v>0</v>
      </c>
      <c r="AK1359" s="82"/>
      <c r="AL1359" s="80"/>
      <c r="AM1359" s="81">
        <v>0</v>
      </c>
      <c r="AN1359" s="82"/>
      <c r="AO1359" s="80"/>
      <c r="AP1359" s="81">
        <v>0</v>
      </c>
      <c r="AQ1359" s="82"/>
      <c r="AR1359" s="80"/>
      <c r="AS1359" s="81">
        <f t="shared" si="370"/>
        <v>0</v>
      </c>
      <c r="AT1359" s="82"/>
      <c r="AU1359" s="80"/>
      <c r="AV1359" s="81">
        <f t="shared" si="371"/>
        <v>0</v>
      </c>
      <c r="AW1359" s="82"/>
      <c r="AX1359" s="80"/>
      <c r="AY1359" s="81">
        <f t="shared" si="372"/>
        <v>0</v>
      </c>
      <c r="AZ1359" s="82"/>
      <c r="BA1359" s="80"/>
      <c r="BB1359" s="81">
        <f t="shared" si="373"/>
        <v>0</v>
      </c>
      <c r="BC1359" s="82"/>
      <c r="BD1359" s="80"/>
      <c r="BE1359" s="81">
        <f t="shared" si="374"/>
        <v>0</v>
      </c>
      <c r="BF1359" s="82"/>
      <c r="BG1359" s="80"/>
      <c r="BH1359" s="81">
        <f t="shared" si="375"/>
        <v>0</v>
      </c>
      <c r="BI1359" s="82"/>
      <c r="BJ1359" s="80"/>
      <c r="BK1359" s="81">
        <f t="shared" si="376"/>
        <v>0</v>
      </c>
      <c r="BL1359" s="82"/>
      <c r="BM1359" s="80"/>
      <c r="BN1359" s="81">
        <f t="shared" si="377"/>
        <v>0</v>
      </c>
      <c r="BO1359" s="82"/>
    </row>
    <row r="1360" spans="1:67" ht="42.75" hidden="1" customHeight="1" thickBot="1">
      <c r="A1360" s="71">
        <v>86417</v>
      </c>
      <c r="B1360" s="71" t="s">
        <v>2241</v>
      </c>
      <c r="C1360" s="221" t="str">
        <f ca="1">IF(V1360&gt;0,IF($C$12=B1360,COUNT($C$12:C1359,1),""),"")</f>
        <v/>
      </c>
      <c r="D1360" s="221" t="str">
        <f ca="1">IF(V1360&gt;0,IF($D$12=B1360,COUNT($D$12:D1359,1),""),"")</f>
        <v/>
      </c>
      <c r="E1360" s="221" t="str">
        <f ca="1">IF(V1360&gt;0,IF($E$12=B1360,COUNT($E$12:E1359,1),""),"")</f>
        <v/>
      </c>
      <c r="F1360" s="221" t="str">
        <f ca="1">IF(V1360&gt;0,IF($F$12=B1360,COUNT($F$12:F1359,1),""),"")</f>
        <v/>
      </c>
      <c r="G1360" s="90">
        <v>1041</v>
      </c>
      <c r="H1360" s="72"/>
      <c r="I1360" s="76" t="s">
        <v>1495</v>
      </c>
      <c r="J1360" s="91" t="s">
        <v>153</v>
      </c>
      <c r="K1360" s="324">
        <v>22000000</v>
      </c>
      <c r="L1360" s="89">
        <v>421006</v>
      </c>
      <c r="M1360" s="76" t="s">
        <v>1222</v>
      </c>
      <c r="N1360" s="76" t="s">
        <v>153</v>
      </c>
      <c r="O1360" s="324">
        <v>176000</v>
      </c>
      <c r="P1360" s="77">
        <f ca="1">SUMIF($W$12:BO1360,$P$11,W1360:BO1360)</f>
        <v>0</v>
      </c>
      <c r="Q1360" s="77">
        <f ca="1">SUMIF($W$12:BP1360,$P$11,X1360:BP1360)</f>
        <v>0</v>
      </c>
      <c r="R1360" s="77">
        <f ca="1">SUMIF($W$12:BQ1360,$P$11,Y1360:BQ1360)</f>
        <v>0</v>
      </c>
      <c r="S1360" s="78">
        <f t="shared" ca="1" si="361"/>
        <v>0</v>
      </c>
      <c r="T1360" s="77">
        <f t="shared" ca="1" si="362"/>
        <v>0</v>
      </c>
      <c r="U1360" s="77">
        <f t="shared" ca="1" si="364"/>
        <v>0</v>
      </c>
      <c r="V1360" s="79">
        <f t="shared" ca="1" si="363"/>
        <v>0</v>
      </c>
      <c r="W1360" s="80"/>
      <c r="X1360" s="81">
        <f t="shared" si="365"/>
        <v>0</v>
      </c>
      <c r="Y1360" s="82"/>
      <c r="Z1360" s="80"/>
      <c r="AA1360" s="81">
        <f t="shared" si="366"/>
        <v>0</v>
      </c>
      <c r="AB1360" s="82"/>
      <c r="AC1360" s="80"/>
      <c r="AD1360" s="81">
        <f t="shared" si="367"/>
        <v>0</v>
      </c>
      <c r="AE1360" s="82"/>
      <c r="AF1360" s="80"/>
      <c r="AG1360" s="81">
        <f t="shared" si="368"/>
        <v>0</v>
      </c>
      <c r="AH1360" s="82"/>
      <c r="AI1360" s="80"/>
      <c r="AJ1360" s="81">
        <f t="shared" si="369"/>
        <v>0</v>
      </c>
      <c r="AK1360" s="82"/>
      <c r="AL1360" s="80"/>
      <c r="AM1360" s="81">
        <v>0</v>
      </c>
      <c r="AN1360" s="82"/>
      <c r="AO1360" s="80"/>
      <c r="AP1360" s="81">
        <v>0</v>
      </c>
      <c r="AQ1360" s="82"/>
      <c r="AR1360" s="80"/>
      <c r="AS1360" s="81">
        <f t="shared" si="370"/>
        <v>0</v>
      </c>
      <c r="AT1360" s="82"/>
      <c r="AU1360" s="80"/>
      <c r="AV1360" s="81">
        <f t="shared" si="371"/>
        <v>0</v>
      </c>
      <c r="AW1360" s="82"/>
      <c r="AX1360" s="80"/>
      <c r="AY1360" s="81">
        <f t="shared" si="372"/>
        <v>0</v>
      </c>
      <c r="AZ1360" s="82"/>
      <c r="BA1360" s="80"/>
      <c r="BB1360" s="81">
        <f t="shared" si="373"/>
        <v>0</v>
      </c>
      <c r="BC1360" s="82"/>
      <c r="BD1360" s="80"/>
      <c r="BE1360" s="81">
        <f t="shared" si="374"/>
        <v>0</v>
      </c>
      <c r="BF1360" s="82"/>
      <c r="BG1360" s="80"/>
      <c r="BH1360" s="81">
        <f t="shared" si="375"/>
        <v>0</v>
      </c>
      <c r="BI1360" s="82"/>
      <c r="BJ1360" s="80"/>
      <c r="BK1360" s="81">
        <f t="shared" si="376"/>
        <v>0</v>
      </c>
      <c r="BL1360" s="82"/>
      <c r="BM1360" s="80"/>
      <c r="BN1360" s="81">
        <f t="shared" si="377"/>
        <v>0</v>
      </c>
      <c r="BO1360" s="82"/>
    </row>
    <row r="1361" spans="1:67" ht="42.75" hidden="1" customHeight="1" thickBot="1">
      <c r="A1361" s="71">
        <v>86418</v>
      </c>
      <c r="B1361" s="71" t="s">
        <v>2241</v>
      </c>
      <c r="C1361" s="221" t="str">
        <f ca="1">IF(V1361&gt;0,IF($C$12=B1361,COUNT($C$12:C1360,1),""),"")</f>
        <v/>
      </c>
      <c r="D1361" s="221" t="str">
        <f ca="1">IF(V1361&gt;0,IF($D$12=B1361,COUNT($D$12:D1360,1),""),"")</f>
        <v/>
      </c>
      <c r="E1361" s="221" t="str">
        <f ca="1">IF(V1361&gt;0,IF($E$12=B1361,COUNT($E$12:E1360,1),""),"")</f>
        <v/>
      </c>
      <c r="F1361" s="221" t="str">
        <f ca="1">IF(V1361&gt;0,IF($F$12=B1361,COUNT($F$12:F1360,1),""),"")</f>
        <v/>
      </c>
      <c r="G1361" s="90">
        <v>1048</v>
      </c>
      <c r="H1361" s="72"/>
      <c r="I1361" s="76" t="s">
        <v>1494</v>
      </c>
      <c r="J1361" s="91" t="s">
        <v>153</v>
      </c>
      <c r="K1361" s="324">
        <v>5800000</v>
      </c>
      <c r="L1361" s="89" t="s">
        <v>1628</v>
      </c>
      <c r="M1361" s="76" t="s">
        <v>1842</v>
      </c>
      <c r="N1361" s="76" t="s">
        <v>153</v>
      </c>
      <c r="O1361" s="324">
        <v>0</v>
      </c>
      <c r="P1361" s="77">
        <f ca="1">SUMIF($W$12:BO1361,$P$11,W1361:BO1361)</f>
        <v>0</v>
      </c>
      <c r="Q1361" s="77">
        <f ca="1">SUMIF($W$12:BP1361,$P$11,X1361:BP1361)</f>
        <v>0</v>
      </c>
      <c r="R1361" s="77">
        <f ca="1">SUMIF($W$12:BQ1361,$P$11,Y1361:BQ1361)</f>
        <v>0</v>
      </c>
      <c r="S1361" s="78">
        <f t="shared" ca="1" si="361"/>
        <v>0</v>
      </c>
      <c r="T1361" s="77">
        <f t="shared" ca="1" si="362"/>
        <v>0</v>
      </c>
      <c r="U1361" s="77">
        <f t="shared" ca="1" si="364"/>
        <v>0</v>
      </c>
      <c r="V1361" s="79">
        <f t="shared" ca="1" si="363"/>
        <v>0</v>
      </c>
      <c r="W1361" s="80"/>
      <c r="X1361" s="81">
        <f t="shared" si="365"/>
        <v>0</v>
      </c>
      <c r="Y1361" s="82"/>
      <c r="Z1361" s="80"/>
      <c r="AA1361" s="81">
        <f t="shared" si="366"/>
        <v>0</v>
      </c>
      <c r="AB1361" s="82"/>
      <c r="AC1361" s="80"/>
      <c r="AD1361" s="81">
        <f t="shared" si="367"/>
        <v>0</v>
      </c>
      <c r="AE1361" s="82"/>
      <c r="AF1361" s="80"/>
      <c r="AG1361" s="81">
        <f t="shared" si="368"/>
        <v>0</v>
      </c>
      <c r="AH1361" s="82"/>
      <c r="AI1361" s="80"/>
      <c r="AJ1361" s="81">
        <f t="shared" si="369"/>
        <v>0</v>
      </c>
      <c r="AK1361" s="82"/>
      <c r="AL1361" s="80"/>
      <c r="AM1361" s="81">
        <v>0</v>
      </c>
      <c r="AN1361" s="82"/>
      <c r="AO1361" s="80"/>
      <c r="AP1361" s="81">
        <v>0</v>
      </c>
      <c r="AQ1361" s="82"/>
      <c r="AR1361" s="80"/>
      <c r="AS1361" s="81">
        <f t="shared" si="370"/>
        <v>0</v>
      </c>
      <c r="AT1361" s="82"/>
      <c r="AU1361" s="80"/>
      <c r="AV1361" s="81">
        <f t="shared" si="371"/>
        <v>0</v>
      </c>
      <c r="AW1361" s="82"/>
      <c r="AX1361" s="80"/>
      <c r="AY1361" s="81">
        <f t="shared" si="372"/>
        <v>0</v>
      </c>
      <c r="AZ1361" s="82"/>
      <c r="BA1361" s="80"/>
      <c r="BB1361" s="81">
        <f t="shared" si="373"/>
        <v>0</v>
      </c>
      <c r="BC1361" s="82"/>
      <c r="BD1361" s="80"/>
      <c r="BE1361" s="81">
        <f t="shared" si="374"/>
        <v>0</v>
      </c>
      <c r="BF1361" s="82"/>
      <c r="BG1361" s="80"/>
      <c r="BH1361" s="81">
        <f t="shared" si="375"/>
        <v>0</v>
      </c>
      <c r="BI1361" s="82"/>
      <c r="BJ1361" s="80"/>
      <c r="BK1361" s="81">
        <f t="shared" si="376"/>
        <v>0</v>
      </c>
      <c r="BL1361" s="82"/>
      <c r="BM1361" s="80"/>
      <c r="BN1361" s="81">
        <f t="shared" si="377"/>
        <v>0</v>
      </c>
      <c r="BO1361" s="82"/>
    </row>
    <row r="1362" spans="1:67" ht="42.75" hidden="1" customHeight="1" thickBot="1">
      <c r="A1362" s="71">
        <v>86419</v>
      </c>
      <c r="B1362" s="71" t="s">
        <v>2241</v>
      </c>
      <c r="C1362" s="221" t="str">
        <f ca="1">IF(V1362&gt;0,IF($C$12=B1362,COUNT($C$12:C1361,1),""),"")</f>
        <v/>
      </c>
      <c r="D1362" s="221" t="str">
        <f ca="1">IF(V1362&gt;0,IF($D$12=B1362,COUNT($D$12:D1361,1),""),"")</f>
        <v/>
      </c>
      <c r="E1362" s="221" t="str">
        <f ca="1">IF(V1362&gt;0,IF($E$12=B1362,COUNT($E$12:E1361,1),""),"")</f>
        <v/>
      </c>
      <c r="F1362" s="221" t="str">
        <f ca="1">IF(V1362&gt;0,IF($F$12=B1362,COUNT($F$12:F1361,1),""),"")</f>
        <v/>
      </c>
      <c r="G1362" s="90">
        <v>1077</v>
      </c>
      <c r="H1362" s="72"/>
      <c r="I1362" s="76" t="s">
        <v>1843</v>
      </c>
      <c r="J1362" s="91" t="s">
        <v>1756</v>
      </c>
      <c r="K1362" s="324">
        <v>12000000</v>
      </c>
      <c r="L1362" s="89">
        <v>421619</v>
      </c>
      <c r="M1362" s="76" t="s">
        <v>1288</v>
      </c>
      <c r="N1362" s="76" t="s">
        <v>1756</v>
      </c>
      <c r="O1362" s="324">
        <v>571500</v>
      </c>
      <c r="P1362" s="77">
        <f ca="1">SUMIF($W$12:BO1362,$P$11,W1362:BO1362)</f>
        <v>0</v>
      </c>
      <c r="Q1362" s="77">
        <f ca="1">SUMIF($W$12:BP1362,$P$11,X1362:BP1362)</f>
        <v>0</v>
      </c>
      <c r="R1362" s="77">
        <f ca="1">SUMIF($W$12:BQ1362,$P$11,Y1362:BQ1362)</f>
        <v>0</v>
      </c>
      <c r="S1362" s="78">
        <f t="shared" ca="1" si="361"/>
        <v>0</v>
      </c>
      <c r="T1362" s="77">
        <f t="shared" ca="1" si="362"/>
        <v>0</v>
      </c>
      <c r="U1362" s="77">
        <f t="shared" ca="1" si="364"/>
        <v>0</v>
      </c>
      <c r="V1362" s="79">
        <f t="shared" ca="1" si="363"/>
        <v>0</v>
      </c>
      <c r="W1362" s="80"/>
      <c r="X1362" s="81">
        <f t="shared" si="365"/>
        <v>0</v>
      </c>
      <c r="Y1362" s="82"/>
      <c r="Z1362" s="80"/>
      <c r="AA1362" s="81">
        <f t="shared" si="366"/>
        <v>0</v>
      </c>
      <c r="AB1362" s="82"/>
      <c r="AC1362" s="80"/>
      <c r="AD1362" s="81">
        <f t="shared" si="367"/>
        <v>0</v>
      </c>
      <c r="AE1362" s="82"/>
      <c r="AF1362" s="80"/>
      <c r="AG1362" s="81">
        <f t="shared" si="368"/>
        <v>0</v>
      </c>
      <c r="AH1362" s="82"/>
      <c r="AI1362" s="80"/>
      <c r="AJ1362" s="81">
        <f t="shared" si="369"/>
        <v>0</v>
      </c>
      <c r="AK1362" s="82"/>
      <c r="AL1362" s="80"/>
      <c r="AM1362" s="81">
        <v>0</v>
      </c>
      <c r="AN1362" s="82"/>
      <c r="AO1362" s="80"/>
      <c r="AP1362" s="81">
        <v>0</v>
      </c>
      <c r="AQ1362" s="82"/>
      <c r="AR1362" s="80"/>
      <c r="AS1362" s="81">
        <f t="shared" si="370"/>
        <v>0</v>
      </c>
      <c r="AT1362" s="82"/>
      <c r="AU1362" s="80"/>
      <c r="AV1362" s="81">
        <f t="shared" si="371"/>
        <v>0</v>
      </c>
      <c r="AW1362" s="82"/>
      <c r="AX1362" s="80"/>
      <c r="AY1362" s="81">
        <f t="shared" si="372"/>
        <v>0</v>
      </c>
      <c r="AZ1362" s="82"/>
      <c r="BA1362" s="80"/>
      <c r="BB1362" s="81">
        <f t="shared" si="373"/>
        <v>0</v>
      </c>
      <c r="BC1362" s="82"/>
      <c r="BD1362" s="80"/>
      <c r="BE1362" s="81">
        <f t="shared" si="374"/>
        <v>0</v>
      </c>
      <c r="BF1362" s="82"/>
      <c r="BG1362" s="80"/>
      <c r="BH1362" s="81">
        <f t="shared" si="375"/>
        <v>0</v>
      </c>
      <c r="BI1362" s="82"/>
      <c r="BJ1362" s="80"/>
      <c r="BK1362" s="81">
        <f t="shared" si="376"/>
        <v>0</v>
      </c>
      <c r="BL1362" s="82"/>
      <c r="BM1362" s="80"/>
      <c r="BN1362" s="81">
        <f t="shared" si="377"/>
        <v>0</v>
      </c>
      <c r="BO1362" s="82"/>
    </row>
    <row r="1363" spans="1:67" ht="42.75" hidden="1" customHeight="1" thickBot="1">
      <c r="A1363" s="71">
        <v>86420</v>
      </c>
      <c r="B1363" s="71" t="s">
        <v>2241</v>
      </c>
      <c r="C1363" s="221" t="str">
        <f ca="1">IF(V1363&gt;0,IF($C$12=B1363,COUNT($C$12:C1362,1),""),"")</f>
        <v/>
      </c>
      <c r="D1363" s="221" t="str">
        <f ca="1">IF(V1363&gt;0,IF($D$12=B1363,COUNT($D$12:D1362,1),""),"")</f>
        <v/>
      </c>
      <c r="E1363" s="221" t="str">
        <f ca="1">IF(V1363&gt;0,IF($E$12=B1363,COUNT($E$12:E1362,1),""),"")</f>
        <v/>
      </c>
      <c r="F1363" s="221" t="str">
        <f ca="1">IF(V1363&gt;0,IF($F$12=B1363,COUNT($F$12:F1362,1),""),"")</f>
        <v/>
      </c>
      <c r="G1363" s="90">
        <v>1078</v>
      </c>
      <c r="H1363" s="72"/>
      <c r="I1363" s="76" t="s">
        <v>1757</v>
      </c>
      <c r="J1363" s="91" t="s">
        <v>1756</v>
      </c>
      <c r="K1363" s="324">
        <v>4200000</v>
      </c>
      <c r="L1363" s="89"/>
      <c r="M1363" s="76"/>
      <c r="N1363" s="76"/>
      <c r="O1363" s="324"/>
      <c r="P1363" s="77">
        <f ca="1">SUMIF($W$12:BO1363,$P$11,W1363:BO1363)</f>
        <v>0</v>
      </c>
      <c r="Q1363" s="77">
        <f ca="1">SUMIF($W$12:BP1363,$P$11,X1363:BP1363)</f>
        <v>0</v>
      </c>
      <c r="R1363" s="77">
        <f ca="1">SUMIF($W$12:BQ1363,$P$11,Y1363:BQ1363)</f>
        <v>0</v>
      </c>
      <c r="S1363" s="78">
        <f t="shared" ca="1" si="361"/>
        <v>0</v>
      </c>
      <c r="T1363" s="77">
        <f t="shared" ca="1" si="362"/>
        <v>0</v>
      </c>
      <c r="U1363" s="77">
        <f t="shared" ca="1" si="364"/>
        <v>0</v>
      </c>
      <c r="V1363" s="79">
        <f t="shared" ca="1" si="363"/>
        <v>0</v>
      </c>
      <c r="W1363" s="80"/>
      <c r="X1363" s="81">
        <f t="shared" si="365"/>
        <v>0</v>
      </c>
      <c r="Y1363" s="82"/>
      <c r="Z1363" s="80"/>
      <c r="AA1363" s="81">
        <f t="shared" si="366"/>
        <v>0</v>
      </c>
      <c r="AB1363" s="82"/>
      <c r="AC1363" s="80"/>
      <c r="AD1363" s="81">
        <f t="shared" si="367"/>
        <v>0</v>
      </c>
      <c r="AE1363" s="82"/>
      <c r="AF1363" s="80"/>
      <c r="AG1363" s="81">
        <f t="shared" si="368"/>
        <v>0</v>
      </c>
      <c r="AH1363" s="82"/>
      <c r="AI1363" s="80"/>
      <c r="AJ1363" s="81">
        <f t="shared" si="369"/>
        <v>0</v>
      </c>
      <c r="AK1363" s="82"/>
      <c r="AL1363" s="80"/>
      <c r="AM1363" s="81">
        <v>0</v>
      </c>
      <c r="AN1363" s="82"/>
      <c r="AO1363" s="80"/>
      <c r="AP1363" s="81">
        <v>0</v>
      </c>
      <c r="AQ1363" s="82"/>
      <c r="AR1363" s="80"/>
      <c r="AS1363" s="81">
        <f t="shared" si="370"/>
        <v>0</v>
      </c>
      <c r="AT1363" s="82"/>
      <c r="AU1363" s="80"/>
      <c r="AV1363" s="81">
        <f t="shared" si="371"/>
        <v>0</v>
      </c>
      <c r="AW1363" s="82"/>
      <c r="AX1363" s="80"/>
      <c r="AY1363" s="81">
        <f t="shared" si="372"/>
        <v>0</v>
      </c>
      <c r="AZ1363" s="82"/>
      <c r="BA1363" s="80"/>
      <c r="BB1363" s="81">
        <f t="shared" si="373"/>
        <v>0</v>
      </c>
      <c r="BC1363" s="82"/>
      <c r="BD1363" s="80"/>
      <c r="BE1363" s="81">
        <f t="shared" si="374"/>
        <v>0</v>
      </c>
      <c r="BF1363" s="82"/>
      <c r="BG1363" s="80"/>
      <c r="BH1363" s="81">
        <f t="shared" si="375"/>
        <v>0</v>
      </c>
      <c r="BI1363" s="82"/>
      <c r="BJ1363" s="80"/>
      <c r="BK1363" s="81">
        <f t="shared" si="376"/>
        <v>0</v>
      </c>
      <c r="BL1363" s="82"/>
      <c r="BM1363" s="80"/>
      <c r="BN1363" s="81">
        <f t="shared" si="377"/>
        <v>0</v>
      </c>
      <c r="BO1363" s="82"/>
    </row>
    <row r="1364" spans="1:67" ht="42.75" hidden="1" customHeight="1" thickBot="1">
      <c r="A1364" s="71">
        <v>86421</v>
      </c>
      <c r="B1364" s="71" t="s">
        <v>2242</v>
      </c>
      <c r="C1364" s="221" t="str">
        <f ca="1">IF(V1364&gt;0,IF($C$12=B1364,COUNT($C$12:C1363,1),""),"")</f>
        <v/>
      </c>
      <c r="D1364" s="221" t="str">
        <f ca="1">IF(V1364&gt;0,IF($D$12=B1364,COUNT($D$12:D1363,1),""),"")</f>
        <v/>
      </c>
      <c r="E1364" s="221" t="str">
        <f ca="1">IF(V1364&gt;0,IF($E$12=B1364,COUNT($E$12:E1363,1),""),"")</f>
        <v/>
      </c>
      <c r="F1364" s="221" t="str">
        <f ca="1">IF(V1364&gt;0,IF($F$12=B1364,COUNT($F$12:F1363,1),""),"")</f>
        <v/>
      </c>
      <c r="G1364" s="90" t="s">
        <v>1424</v>
      </c>
      <c r="H1364" s="72">
        <v>32403</v>
      </c>
      <c r="I1364" s="76" t="s">
        <v>2188</v>
      </c>
      <c r="J1364" s="91" t="s">
        <v>153</v>
      </c>
      <c r="K1364" s="324">
        <v>3510000</v>
      </c>
      <c r="L1364" s="89" t="s">
        <v>1628</v>
      </c>
      <c r="M1364" s="76" t="s">
        <v>2233</v>
      </c>
      <c r="N1364" s="76" t="s">
        <v>153</v>
      </c>
      <c r="O1364" s="324">
        <v>675700</v>
      </c>
      <c r="P1364" s="77">
        <f ca="1">SUMIF($W$12:BO1364,$P$11,W1364:BO1364)</f>
        <v>0</v>
      </c>
      <c r="Q1364" s="77">
        <f ca="1">SUMIF($W$12:BP1364,$P$11,X1364:BP1364)</f>
        <v>0</v>
      </c>
      <c r="R1364" s="77">
        <f ca="1">SUMIF($W$12:BQ1364,$P$11,Y1364:BQ1364)</f>
        <v>0</v>
      </c>
      <c r="S1364" s="78">
        <f t="shared" ca="1" si="361"/>
        <v>0</v>
      </c>
      <c r="T1364" s="77">
        <f t="shared" ca="1" si="362"/>
        <v>0</v>
      </c>
      <c r="U1364" s="77">
        <f t="shared" ca="1" si="364"/>
        <v>0</v>
      </c>
      <c r="V1364" s="79">
        <f t="shared" ca="1" si="363"/>
        <v>0</v>
      </c>
      <c r="W1364" s="80"/>
      <c r="X1364" s="81">
        <f t="shared" si="365"/>
        <v>0</v>
      </c>
      <c r="Y1364" s="82"/>
      <c r="Z1364" s="80"/>
      <c r="AA1364" s="81">
        <f t="shared" si="366"/>
        <v>0</v>
      </c>
      <c r="AB1364" s="82"/>
      <c r="AC1364" s="80"/>
      <c r="AD1364" s="81">
        <f t="shared" si="367"/>
        <v>0</v>
      </c>
      <c r="AE1364" s="82"/>
      <c r="AF1364" s="80"/>
      <c r="AG1364" s="81">
        <f t="shared" si="368"/>
        <v>0</v>
      </c>
      <c r="AH1364" s="82"/>
      <c r="AI1364" s="80"/>
      <c r="AJ1364" s="81">
        <f t="shared" si="369"/>
        <v>0</v>
      </c>
      <c r="AK1364" s="82"/>
      <c r="AL1364" s="80"/>
      <c r="AM1364" s="81">
        <v>0</v>
      </c>
      <c r="AN1364" s="82"/>
      <c r="AO1364" s="80"/>
      <c r="AP1364" s="81">
        <v>0</v>
      </c>
      <c r="AQ1364" s="82"/>
      <c r="AR1364" s="80"/>
      <c r="AS1364" s="81">
        <f t="shared" si="370"/>
        <v>0</v>
      </c>
      <c r="AT1364" s="82"/>
      <c r="AU1364" s="80"/>
      <c r="AV1364" s="81">
        <f t="shared" si="371"/>
        <v>0</v>
      </c>
      <c r="AW1364" s="82"/>
      <c r="AX1364" s="80"/>
      <c r="AY1364" s="81">
        <f t="shared" si="372"/>
        <v>0</v>
      </c>
      <c r="AZ1364" s="82"/>
      <c r="BA1364" s="80"/>
      <c r="BB1364" s="81">
        <f t="shared" si="373"/>
        <v>0</v>
      </c>
      <c r="BC1364" s="82"/>
      <c r="BD1364" s="80"/>
      <c r="BE1364" s="81">
        <f t="shared" si="374"/>
        <v>0</v>
      </c>
      <c r="BF1364" s="82"/>
      <c r="BG1364" s="80"/>
      <c r="BH1364" s="81">
        <f t="shared" si="375"/>
        <v>0</v>
      </c>
      <c r="BI1364" s="82"/>
      <c r="BJ1364" s="80"/>
      <c r="BK1364" s="81">
        <f t="shared" si="376"/>
        <v>0</v>
      </c>
      <c r="BL1364" s="82"/>
      <c r="BM1364" s="80"/>
      <c r="BN1364" s="81">
        <f t="shared" si="377"/>
        <v>0</v>
      </c>
      <c r="BO1364" s="82"/>
    </row>
    <row r="1365" spans="1:67" ht="42.75" hidden="1" customHeight="1" thickBot="1">
      <c r="A1365" s="71">
        <v>86422</v>
      </c>
      <c r="B1365" s="71" t="s">
        <v>2241</v>
      </c>
      <c r="C1365" s="221" t="str">
        <f ca="1">IF(V1365&gt;0,IF($C$12=B1365,COUNT($C$12:C1364,1),""),"")</f>
        <v/>
      </c>
      <c r="D1365" s="221" t="str">
        <f ca="1">IF(V1365&gt;0,IF($D$12=B1365,COUNT($D$12:D1364,1),""),"")</f>
        <v/>
      </c>
      <c r="E1365" s="221" t="str">
        <f ca="1">IF(V1365&gt;0,IF($E$12=B1365,COUNT($E$12:E1364,1),""),"")</f>
        <v/>
      </c>
      <c r="F1365" s="221" t="str">
        <f ca="1">IF(V1365&gt;0,IF($F$12=B1365,COUNT($F$12:F1364,1),""),"")</f>
        <v/>
      </c>
      <c r="G1365" s="90">
        <v>100000269</v>
      </c>
      <c r="H1365" s="72"/>
      <c r="I1365" s="76" t="s">
        <v>1559</v>
      </c>
      <c r="J1365" s="91" t="s">
        <v>1421</v>
      </c>
      <c r="K1365" s="324">
        <v>62000000</v>
      </c>
      <c r="L1365" s="89">
        <v>421301</v>
      </c>
      <c r="M1365" s="76" t="s">
        <v>1239</v>
      </c>
      <c r="N1365" s="76" t="s">
        <v>1421</v>
      </c>
      <c r="O1365" s="324">
        <v>2590000</v>
      </c>
      <c r="P1365" s="77">
        <f ca="1">SUMIF($W$12:BO1365,$P$11,W1365:BO1365)</f>
        <v>0</v>
      </c>
      <c r="Q1365" s="77">
        <f ca="1">SUMIF($W$12:BP1365,$P$11,X1365:BP1365)</f>
        <v>0</v>
      </c>
      <c r="R1365" s="77">
        <f ca="1">SUMIF($W$12:BQ1365,$P$11,Y1365:BQ1365)</f>
        <v>0</v>
      </c>
      <c r="S1365" s="78">
        <f t="shared" ca="1" si="361"/>
        <v>0</v>
      </c>
      <c r="T1365" s="77">
        <f t="shared" ca="1" si="362"/>
        <v>0</v>
      </c>
      <c r="U1365" s="77">
        <f t="shared" ca="1" si="364"/>
        <v>0</v>
      </c>
      <c r="V1365" s="79">
        <f t="shared" ca="1" si="363"/>
        <v>0</v>
      </c>
      <c r="W1365" s="80"/>
      <c r="X1365" s="81">
        <f t="shared" si="365"/>
        <v>0</v>
      </c>
      <c r="Y1365" s="82"/>
      <c r="Z1365" s="80"/>
      <c r="AA1365" s="81">
        <f t="shared" si="366"/>
        <v>0</v>
      </c>
      <c r="AB1365" s="82"/>
      <c r="AC1365" s="80"/>
      <c r="AD1365" s="81">
        <f t="shared" si="367"/>
        <v>0</v>
      </c>
      <c r="AE1365" s="82"/>
      <c r="AF1365" s="80"/>
      <c r="AG1365" s="81">
        <f t="shared" si="368"/>
        <v>0</v>
      </c>
      <c r="AH1365" s="82"/>
      <c r="AI1365" s="80"/>
      <c r="AJ1365" s="81">
        <f t="shared" si="369"/>
        <v>0</v>
      </c>
      <c r="AK1365" s="82"/>
      <c r="AL1365" s="80"/>
      <c r="AM1365" s="81">
        <v>0</v>
      </c>
      <c r="AN1365" s="82"/>
      <c r="AO1365" s="80"/>
      <c r="AP1365" s="81">
        <v>0</v>
      </c>
      <c r="AQ1365" s="82"/>
      <c r="AR1365" s="80"/>
      <c r="AS1365" s="81">
        <f t="shared" si="370"/>
        <v>0</v>
      </c>
      <c r="AT1365" s="82"/>
      <c r="AU1365" s="80"/>
      <c r="AV1365" s="81">
        <f t="shared" si="371"/>
        <v>0</v>
      </c>
      <c r="AW1365" s="82"/>
      <c r="AX1365" s="80"/>
      <c r="AY1365" s="81">
        <f t="shared" si="372"/>
        <v>0</v>
      </c>
      <c r="AZ1365" s="82"/>
      <c r="BA1365" s="80"/>
      <c r="BB1365" s="81">
        <f t="shared" si="373"/>
        <v>0</v>
      </c>
      <c r="BC1365" s="82"/>
      <c r="BD1365" s="80"/>
      <c r="BE1365" s="81">
        <f t="shared" si="374"/>
        <v>0</v>
      </c>
      <c r="BF1365" s="82"/>
      <c r="BG1365" s="80"/>
      <c r="BH1365" s="81">
        <f t="shared" si="375"/>
        <v>0</v>
      </c>
      <c r="BI1365" s="82"/>
      <c r="BJ1365" s="80"/>
      <c r="BK1365" s="81">
        <f t="shared" si="376"/>
        <v>0</v>
      </c>
      <c r="BL1365" s="82"/>
      <c r="BM1365" s="80"/>
      <c r="BN1365" s="81">
        <f t="shared" si="377"/>
        <v>0</v>
      </c>
      <c r="BO1365" s="82"/>
    </row>
    <row r="1366" spans="1:67" ht="42.75" hidden="1" customHeight="1" thickBot="1">
      <c r="A1366" s="71">
        <v>86423</v>
      </c>
      <c r="B1366" s="71" t="s">
        <v>2241</v>
      </c>
      <c r="C1366" s="221" t="str">
        <f ca="1">IF(V1366&gt;0,IF($C$12=B1366,COUNT($C$12:C1365,1),""),"")</f>
        <v/>
      </c>
      <c r="D1366" s="221" t="str">
        <f ca="1">IF(V1366&gt;0,IF($D$12=B1366,COUNT($D$12:D1365,1),""),"")</f>
        <v/>
      </c>
      <c r="E1366" s="221" t="str">
        <f ca="1">IF(V1366&gt;0,IF($E$12=B1366,COUNT($E$12:E1365,1),""),"")</f>
        <v/>
      </c>
      <c r="F1366" s="221" t="str">
        <f ca="1">IF(V1366&gt;0,IF($F$12=B1366,COUNT($F$12:F1365,1),""),"")</f>
        <v/>
      </c>
      <c r="G1366" s="90">
        <v>100000473</v>
      </c>
      <c r="H1366" s="72"/>
      <c r="I1366" s="76" t="s">
        <v>1553</v>
      </c>
      <c r="J1366" s="91" t="s">
        <v>153</v>
      </c>
      <c r="K1366" s="324">
        <v>78000</v>
      </c>
      <c r="L1366" s="89"/>
      <c r="M1366" s="76"/>
      <c r="N1366" s="76"/>
      <c r="O1366" s="324"/>
      <c r="P1366" s="77">
        <f ca="1">SUMIF($W$12:BO1366,$P$11,W1366:BO1366)</f>
        <v>0</v>
      </c>
      <c r="Q1366" s="77">
        <f ca="1">SUMIF($W$12:BP1366,$P$11,X1366:BP1366)</f>
        <v>0</v>
      </c>
      <c r="R1366" s="77">
        <f ca="1">SUMIF($W$12:BQ1366,$P$11,Y1366:BQ1366)</f>
        <v>0</v>
      </c>
      <c r="S1366" s="78">
        <f t="shared" ca="1" si="361"/>
        <v>0</v>
      </c>
      <c r="T1366" s="77">
        <f t="shared" ca="1" si="362"/>
        <v>0</v>
      </c>
      <c r="U1366" s="77">
        <f t="shared" ca="1" si="364"/>
        <v>0</v>
      </c>
      <c r="V1366" s="79">
        <f t="shared" ca="1" si="363"/>
        <v>0</v>
      </c>
      <c r="W1366" s="80"/>
      <c r="X1366" s="81">
        <f t="shared" si="365"/>
        <v>0</v>
      </c>
      <c r="Y1366" s="82"/>
      <c r="Z1366" s="80"/>
      <c r="AA1366" s="81">
        <f t="shared" si="366"/>
        <v>0</v>
      </c>
      <c r="AB1366" s="82"/>
      <c r="AC1366" s="80"/>
      <c r="AD1366" s="81">
        <f t="shared" si="367"/>
        <v>0</v>
      </c>
      <c r="AE1366" s="82"/>
      <c r="AF1366" s="80"/>
      <c r="AG1366" s="81">
        <f t="shared" si="368"/>
        <v>0</v>
      </c>
      <c r="AH1366" s="82"/>
      <c r="AI1366" s="80"/>
      <c r="AJ1366" s="81">
        <f t="shared" si="369"/>
        <v>0</v>
      </c>
      <c r="AK1366" s="82"/>
      <c r="AL1366" s="80"/>
      <c r="AM1366" s="81">
        <v>0</v>
      </c>
      <c r="AN1366" s="82"/>
      <c r="AO1366" s="80"/>
      <c r="AP1366" s="81">
        <v>0</v>
      </c>
      <c r="AQ1366" s="82"/>
      <c r="AR1366" s="80"/>
      <c r="AS1366" s="81">
        <f t="shared" si="370"/>
        <v>0</v>
      </c>
      <c r="AT1366" s="82"/>
      <c r="AU1366" s="80"/>
      <c r="AV1366" s="81">
        <f t="shared" si="371"/>
        <v>0</v>
      </c>
      <c r="AW1366" s="82"/>
      <c r="AX1366" s="80"/>
      <c r="AY1366" s="81">
        <f t="shared" si="372"/>
        <v>0</v>
      </c>
      <c r="AZ1366" s="82"/>
      <c r="BA1366" s="80"/>
      <c r="BB1366" s="81">
        <f t="shared" si="373"/>
        <v>0</v>
      </c>
      <c r="BC1366" s="82"/>
      <c r="BD1366" s="80"/>
      <c r="BE1366" s="81">
        <f t="shared" si="374"/>
        <v>0</v>
      </c>
      <c r="BF1366" s="82"/>
      <c r="BG1366" s="80"/>
      <c r="BH1366" s="81">
        <f t="shared" si="375"/>
        <v>0</v>
      </c>
      <c r="BI1366" s="82"/>
      <c r="BJ1366" s="80"/>
      <c r="BK1366" s="81">
        <f t="shared" si="376"/>
        <v>0</v>
      </c>
      <c r="BL1366" s="82"/>
      <c r="BM1366" s="80"/>
      <c r="BN1366" s="81">
        <f t="shared" si="377"/>
        <v>0</v>
      </c>
      <c r="BO1366" s="82"/>
    </row>
    <row r="1367" spans="1:67" ht="42.75" customHeight="1" thickBot="1">
      <c r="A1367" s="71">
        <v>86424</v>
      </c>
      <c r="B1367" s="71" t="s">
        <v>2241</v>
      </c>
      <c r="C1367" s="221" t="str">
        <f ca="1">IF(V1367&gt;0,IF($C$12=B1367,COUNT($C$12:C1366,1),""),"")</f>
        <v/>
      </c>
      <c r="D1367" s="221" t="str">
        <f ca="1">IF(V1367&gt;0,IF($D$12=B1367,COUNT($D$12:D1366,1),""),"")</f>
        <v/>
      </c>
      <c r="E1367" s="221" t="str">
        <f ca="1">IF(V1367&gt;0,IF($E$12=B1367,COUNT($E$12:E1366,1),""),"")</f>
        <v/>
      </c>
      <c r="F1367" s="221" t="str">
        <f ca="1">IF(V1367&gt;0,IF($F$12=B1367,COUNT($F$12:F1366,1),""),"")</f>
        <v/>
      </c>
      <c r="G1367" s="90">
        <v>100000832</v>
      </c>
      <c r="H1367" s="72"/>
      <c r="I1367" s="76" t="s">
        <v>1503</v>
      </c>
      <c r="J1367" s="91" t="s">
        <v>153</v>
      </c>
      <c r="K1367" s="324">
        <v>87300</v>
      </c>
      <c r="L1367" s="89"/>
      <c r="M1367" s="76"/>
      <c r="N1367" s="76"/>
      <c r="O1367" s="324"/>
      <c r="P1367" s="77">
        <f ca="1">SUMIF($W$12:BO1367,$P$11,W1367:BO1367)</f>
        <v>0</v>
      </c>
      <c r="Q1367" s="77">
        <f ca="1">SUMIF($W$12:BP1367,$P$11,X1367:BP1367)</f>
        <v>0</v>
      </c>
      <c r="R1367" s="77">
        <f ca="1">SUMIF($W$12:BQ1367,$P$11,Y1367:BQ1367)</f>
        <v>0</v>
      </c>
      <c r="S1367" s="78">
        <f t="shared" ca="1" si="361"/>
        <v>0</v>
      </c>
      <c r="T1367" s="77">
        <f t="shared" ca="1" si="362"/>
        <v>0</v>
      </c>
      <c r="U1367" s="77">
        <f t="shared" ca="1" si="364"/>
        <v>0</v>
      </c>
      <c r="V1367" s="79">
        <f t="shared" ca="1" si="363"/>
        <v>0</v>
      </c>
      <c r="W1367" s="80"/>
      <c r="X1367" s="81"/>
      <c r="Y1367" s="82"/>
      <c r="Z1367" s="80"/>
      <c r="AA1367" s="81"/>
      <c r="AB1367" s="82"/>
      <c r="AC1367" s="80"/>
      <c r="AD1367" s="81"/>
      <c r="AE1367" s="82"/>
      <c r="AF1367" s="80"/>
      <c r="AG1367" s="81"/>
      <c r="AH1367" s="82"/>
      <c r="AI1367" s="80"/>
      <c r="AJ1367" s="81"/>
      <c r="AK1367" s="82"/>
      <c r="AL1367" s="80"/>
      <c r="AM1367" s="81"/>
      <c r="AN1367" s="82"/>
      <c r="AO1367" s="80"/>
      <c r="AP1367" s="81">
        <v>0</v>
      </c>
      <c r="AQ1367" s="82"/>
      <c r="AR1367" s="80"/>
      <c r="AS1367" s="81"/>
      <c r="AT1367" s="82"/>
      <c r="AU1367" s="80"/>
      <c r="AV1367" s="81"/>
      <c r="AW1367" s="82"/>
      <c r="AX1367" s="80"/>
      <c r="AY1367" s="81"/>
      <c r="AZ1367" s="82"/>
      <c r="BA1367" s="80"/>
      <c r="BB1367" s="81"/>
      <c r="BC1367" s="82"/>
      <c r="BD1367" s="80"/>
      <c r="BE1367" s="81"/>
      <c r="BF1367" s="82"/>
      <c r="BG1367" s="80"/>
      <c r="BH1367" s="81"/>
      <c r="BI1367" s="82"/>
      <c r="BJ1367" s="80"/>
      <c r="BK1367" s="81"/>
      <c r="BL1367" s="82"/>
      <c r="BM1367" s="80"/>
      <c r="BN1367" s="81"/>
      <c r="BO1367" s="82"/>
    </row>
    <row r="1368" spans="1:67" ht="42.75" hidden="1" customHeight="1" thickBot="1">
      <c r="A1368" s="71">
        <v>86425</v>
      </c>
      <c r="B1368" s="71" t="s">
        <v>2241</v>
      </c>
      <c r="C1368" s="221" t="str">
        <f ca="1">IF(V1368&gt;0,IF($C$12=B1368,COUNT($C$12:C1367,1),""),"")</f>
        <v/>
      </c>
      <c r="D1368" s="221" t="str">
        <f ca="1">IF(V1368&gt;0,IF($D$12=B1368,COUNT($D$12:D1367,1),""),"")</f>
        <v/>
      </c>
      <c r="E1368" s="221" t="str">
        <f ca="1">IF(V1368&gt;0,IF($E$12=B1368,COUNT($E$12:E1367,1),""),"")</f>
        <v/>
      </c>
      <c r="F1368" s="221" t="str">
        <f ca="1">IF(V1368&gt;0,IF($F$12=B1368,COUNT($F$12:F1367,1),""),"")</f>
        <v/>
      </c>
      <c r="G1368" s="90">
        <v>100000895</v>
      </c>
      <c r="H1368" s="72"/>
      <c r="I1368" s="76" t="s">
        <v>1482</v>
      </c>
      <c r="J1368" s="91" t="s">
        <v>153</v>
      </c>
      <c r="K1368" s="324">
        <v>13600000</v>
      </c>
      <c r="L1368" s="125">
        <v>421504</v>
      </c>
      <c r="M1368" s="76" t="s">
        <v>1263</v>
      </c>
      <c r="N1368" s="76" t="s">
        <v>153</v>
      </c>
      <c r="O1368" s="324">
        <v>469000</v>
      </c>
      <c r="P1368" s="77">
        <f ca="1">SUMIF($W$12:BO1368,$P$11,W1368:BO1368)</f>
        <v>0</v>
      </c>
      <c r="Q1368" s="77">
        <f ca="1">SUMIF($W$12:BP1368,$P$11,X1368:BP1368)</f>
        <v>0</v>
      </c>
      <c r="R1368" s="77">
        <f ca="1">SUMIF($W$12:BQ1368,$P$11,Y1368:BQ1368)</f>
        <v>0</v>
      </c>
      <c r="S1368" s="78">
        <f t="shared" ca="1" si="361"/>
        <v>0</v>
      </c>
      <c r="T1368" s="77">
        <f t="shared" ca="1" si="362"/>
        <v>0</v>
      </c>
      <c r="U1368" s="77">
        <f t="shared" ca="1" si="364"/>
        <v>0</v>
      </c>
      <c r="V1368" s="79">
        <f t="shared" ca="1" si="363"/>
        <v>0</v>
      </c>
      <c r="W1368" s="80"/>
      <c r="X1368" s="81">
        <f t="shared" si="365"/>
        <v>0</v>
      </c>
      <c r="Y1368" s="82"/>
      <c r="Z1368" s="80"/>
      <c r="AA1368" s="81">
        <f t="shared" si="366"/>
        <v>0</v>
      </c>
      <c r="AB1368" s="82"/>
      <c r="AC1368" s="80"/>
      <c r="AD1368" s="81">
        <f t="shared" si="367"/>
        <v>0</v>
      </c>
      <c r="AE1368" s="82"/>
      <c r="AF1368" s="80"/>
      <c r="AG1368" s="81">
        <f t="shared" si="368"/>
        <v>0</v>
      </c>
      <c r="AH1368" s="82"/>
      <c r="AI1368" s="80"/>
      <c r="AJ1368" s="81">
        <f t="shared" si="369"/>
        <v>0</v>
      </c>
      <c r="AK1368" s="82"/>
      <c r="AL1368" s="80"/>
      <c r="AM1368" s="81">
        <v>0</v>
      </c>
      <c r="AN1368" s="82"/>
      <c r="AO1368" s="80"/>
      <c r="AP1368" s="81">
        <v>0</v>
      </c>
      <c r="AQ1368" s="82"/>
      <c r="AR1368" s="80"/>
      <c r="AS1368" s="81">
        <f t="shared" si="370"/>
        <v>0</v>
      </c>
      <c r="AT1368" s="82"/>
      <c r="AU1368" s="80"/>
      <c r="AV1368" s="81">
        <f t="shared" si="371"/>
        <v>0</v>
      </c>
      <c r="AW1368" s="82"/>
      <c r="AX1368" s="80"/>
      <c r="AY1368" s="81">
        <f t="shared" si="372"/>
        <v>0</v>
      </c>
      <c r="AZ1368" s="82"/>
      <c r="BA1368" s="80"/>
      <c r="BB1368" s="81">
        <f t="shared" si="373"/>
        <v>0</v>
      </c>
      <c r="BC1368" s="82"/>
      <c r="BD1368" s="80"/>
      <c r="BE1368" s="81">
        <f t="shared" si="374"/>
        <v>0</v>
      </c>
      <c r="BF1368" s="82"/>
      <c r="BG1368" s="80"/>
      <c r="BH1368" s="81">
        <f t="shared" si="375"/>
        <v>0</v>
      </c>
      <c r="BI1368" s="82"/>
      <c r="BJ1368" s="80"/>
      <c r="BK1368" s="81">
        <f t="shared" si="376"/>
        <v>0</v>
      </c>
      <c r="BL1368" s="82"/>
      <c r="BM1368" s="80"/>
      <c r="BN1368" s="81">
        <f t="shared" si="377"/>
        <v>0</v>
      </c>
      <c r="BO1368" s="82"/>
    </row>
    <row r="1369" spans="1:67" ht="42.75" hidden="1" customHeight="1" thickBot="1">
      <c r="A1369" s="71">
        <v>86426</v>
      </c>
      <c r="B1369" s="71" t="s">
        <v>2241</v>
      </c>
      <c r="C1369" s="221" t="str">
        <f ca="1">IF(V1369&gt;0,IF($C$12=B1369,COUNT($C$12:C1368,1),""),"")</f>
        <v/>
      </c>
      <c r="D1369" s="221" t="str">
        <f ca="1">IF(V1369&gt;0,IF($D$12=B1369,COUNT($D$12:D1368,1),""),"")</f>
        <v/>
      </c>
      <c r="E1369" s="221" t="str">
        <f ca="1">IF(V1369&gt;0,IF($E$12=B1369,COUNT($E$12:E1368,1),""),"")</f>
        <v/>
      </c>
      <c r="F1369" s="221" t="str">
        <f ca="1">IF(V1369&gt;0,IF($F$12=B1369,COUNT($F$12:F1368,1),""),"")</f>
        <v/>
      </c>
      <c r="G1369" s="90">
        <v>100000932</v>
      </c>
      <c r="H1369" s="72"/>
      <c r="I1369" s="76" t="s">
        <v>1508</v>
      </c>
      <c r="J1369" s="91" t="s">
        <v>153</v>
      </c>
      <c r="K1369" s="324">
        <v>156000</v>
      </c>
      <c r="L1369" s="125">
        <v>0</v>
      </c>
      <c r="M1369" s="76"/>
      <c r="N1369" s="76"/>
      <c r="O1369" s="324"/>
      <c r="P1369" s="77">
        <f ca="1">SUMIF($W$12:BO1369,$P$11,W1369:BO1369)</f>
        <v>0</v>
      </c>
      <c r="Q1369" s="77">
        <f ca="1">SUMIF($W$12:BP1369,$P$11,X1369:BP1369)</f>
        <v>0</v>
      </c>
      <c r="R1369" s="77">
        <f ca="1">SUMIF($W$12:BQ1369,$P$11,Y1369:BQ1369)</f>
        <v>0</v>
      </c>
      <c r="S1369" s="78">
        <f t="shared" ca="1" si="361"/>
        <v>0</v>
      </c>
      <c r="T1369" s="77">
        <f t="shared" ca="1" si="362"/>
        <v>0</v>
      </c>
      <c r="U1369" s="77">
        <f t="shared" ca="1" si="364"/>
        <v>0</v>
      </c>
      <c r="V1369" s="79">
        <f t="shared" ca="1" si="363"/>
        <v>0</v>
      </c>
      <c r="W1369" s="80"/>
      <c r="X1369" s="81">
        <f t="shared" si="365"/>
        <v>0</v>
      </c>
      <c r="Y1369" s="82"/>
      <c r="Z1369" s="80"/>
      <c r="AA1369" s="81">
        <f t="shared" si="366"/>
        <v>0</v>
      </c>
      <c r="AB1369" s="82"/>
      <c r="AC1369" s="80"/>
      <c r="AD1369" s="81">
        <f t="shared" si="367"/>
        <v>0</v>
      </c>
      <c r="AE1369" s="82"/>
      <c r="AF1369" s="80"/>
      <c r="AG1369" s="81">
        <f t="shared" si="368"/>
        <v>0</v>
      </c>
      <c r="AH1369" s="82"/>
      <c r="AI1369" s="80"/>
      <c r="AJ1369" s="81">
        <f t="shared" si="369"/>
        <v>0</v>
      </c>
      <c r="AK1369" s="82"/>
      <c r="AL1369" s="80"/>
      <c r="AM1369" s="81">
        <v>0</v>
      </c>
      <c r="AN1369" s="82"/>
      <c r="AO1369" s="80"/>
      <c r="AP1369" s="81">
        <v>0</v>
      </c>
      <c r="AQ1369" s="82"/>
      <c r="AR1369" s="80"/>
      <c r="AS1369" s="81">
        <f t="shared" si="370"/>
        <v>0</v>
      </c>
      <c r="AT1369" s="82"/>
      <c r="AU1369" s="80"/>
      <c r="AV1369" s="81">
        <f t="shared" si="371"/>
        <v>0</v>
      </c>
      <c r="AW1369" s="82"/>
      <c r="AX1369" s="80"/>
      <c r="AY1369" s="81">
        <f t="shared" si="372"/>
        <v>0</v>
      </c>
      <c r="AZ1369" s="82"/>
      <c r="BA1369" s="80"/>
      <c r="BB1369" s="81">
        <f t="shared" si="373"/>
        <v>0</v>
      </c>
      <c r="BC1369" s="82"/>
      <c r="BD1369" s="80"/>
      <c r="BE1369" s="81">
        <f t="shared" si="374"/>
        <v>0</v>
      </c>
      <c r="BF1369" s="82"/>
      <c r="BG1369" s="80"/>
      <c r="BH1369" s="81">
        <f t="shared" si="375"/>
        <v>0</v>
      </c>
      <c r="BI1369" s="82"/>
      <c r="BJ1369" s="80"/>
      <c r="BK1369" s="81">
        <f t="shared" si="376"/>
        <v>0</v>
      </c>
      <c r="BL1369" s="82"/>
      <c r="BM1369" s="80"/>
      <c r="BN1369" s="81">
        <f t="shared" si="377"/>
        <v>0</v>
      </c>
      <c r="BO1369" s="82"/>
    </row>
    <row r="1370" spans="1:67" ht="42.75" hidden="1" customHeight="1" thickBot="1">
      <c r="A1370" s="71">
        <v>86427</v>
      </c>
      <c r="B1370" s="71" t="s">
        <v>2241</v>
      </c>
      <c r="C1370" s="221" t="str">
        <f ca="1">IF(V1370&gt;0,IF($C$12=B1370,COUNT($C$12:C1369,1),""),"")</f>
        <v/>
      </c>
      <c r="D1370" s="221" t="str">
        <f ca="1">IF(V1370&gt;0,IF($D$12=B1370,COUNT($D$12:D1369,1),""),"")</f>
        <v/>
      </c>
      <c r="E1370" s="221" t="str">
        <f ca="1">IF(V1370&gt;0,IF($E$12=B1370,COUNT($E$12:E1369,1),""),"")</f>
        <v/>
      </c>
      <c r="F1370" s="221" t="str">
        <f ca="1">IF(V1370&gt;0,IF($F$12=B1370,COUNT($F$12:F1369,1),""),"")</f>
        <v/>
      </c>
      <c r="G1370" s="90">
        <v>100000965</v>
      </c>
      <c r="H1370" s="72"/>
      <c r="I1370" s="76" t="s">
        <v>1760</v>
      </c>
      <c r="J1370" s="91" t="s">
        <v>1758</v>
      </c>
      <c r="K1370" s="324">
        <v>300000</v>
      </c>
      <c r="L1370" s="125"/>
      <c r="M1370" s="76"/>
      <c r="N1370" s="76"/>
      <c r="O1370" s="324"/>
      <c r="P1370" s="77">
        <f ca="1">SUMIF($W$12:BO1370,$P$11,W1370:BO1370)</f>
        <v>0</v>
      </c>
      <c r="Q1370" s="77">
        <f ca="1">SUMIF($W$12:BP1370,$P$11,X1370:BP1370)</f>
        <v>0</v>
      </c>
      <c r="R1370" s="77">
        <f ca="1">SUMIF($W$12:BQ1370,$P$11,Y1370:BQ1370)</f>
        <v>0</v>
      </c>
      <c r="S1370" s="78">
        <f t="shared" ca="1" si="361"/>
        <v>0</v>
      </c>
      <c r="T1370" s="77">
        <f t="shared" ca="1" si="362"/>
        <v>0</v>
      </c>
      <c r="U1370" s="77">
        <f t="shared" ca="1" si="364"/>
        <v>0</v>
      </c>
      <c r="V1370" s="79">
        <f t="shared" ca="1" si="363"/>
        <v>0</v>
      </c>
      <c r="W1370" s="80"/>
      <c r="X1370" s="81">
        <f t="shared" si="365"/>
        <v>0</v>
      </c>
      <c r="Y1370" s="82"/>
      <c r="Z1370" s="80"/>
      <c r="AA1370" s="81">
        <f t="shared" si="366"/>
        <v>0</v>
      </c>
      <c r="AB1370" s="82"/>
      <c r="AC1370" s="80"/>
      <c r="AD1370" s="81">
        <f t="shared" si="367"/>
        <v>0</v>
      </c>
      <c r="AE1370" s="82"/>
      <c r="AF1370" s="80"/>
      <c r="AG1370" s="81">
        <f t="shared" si="368"/>
        <v>0</v>
      </c>
      <c r="AH1370" s="82"/>
      <c r="AI1370" s="80"/>
      <c r="AJ1370" s="81">
        <f t="shared" si="369"/>
        <v>0</v>
      </c>
      <c r="AK1370" s="82"/>
      <c r="AL1370" s="80"/>
      <c r="AM1370" s="81">
        <v>0</v>
      </c>
      <c r="AN1370" s="82"/>
      <c r="AO1370" s="80"/>
      <c r="AP1370" s="81">
        <v>0</v>
      </c>
      <c r="AQ1370" s="82"/>
      <c r="AR1370" s="80"/>
      <c r="AS1370" s="81">
        <f t="shared" si="370"/>
        <v>0</v>
      </c>
      <c r="AT1370" s="82"/>
      <c r="AU1370" s="80"/>
      <c r="AV1370" s="81">
        <f t="shared" si="371"/>
        <v>0</v>
      </c>
      <c r="AW1370" s="82"/>
      <c r="AX1370" s="80"/>
      <c r="AY1370" s="81">
        <f t="shared" si="372"/>
        <v>0</v>
      </c>
      <c r="AZ1370" s="82"/>
      <c r="BA1370" s="80"/>
      <c r="BB1370" s="81">
        <f t="shared" si="373"/>
        <v>0</v>
      </c>
      <c r="BC1370" s="82"/>
      <c r="BD1370" s="80"/>
      <c r="BE1370" s="81">
        <f t="shared" si="374"/>
        <v>0</v>
      </c>
      <c r="BF1370" s="82"/>
      <c r="BG1370" s="80"/>
      <c r="BH1370" s="81">
        <f t="shared" si="375"/>
        <v>0</v>
      </c>
      <c r="BI1370" s="82"/>
      <c r="BJ1370" s="80"/>
      <c r="BK1370" s="81">
        <f t="shared" si="376"/>
        <v>0</v>
      </c>
      <c r="BL1370" s="82"/>
      <c r="BM1370" s="80"/>
      <c r="BN1370" s="81">
        <f t="shared" si="377"/>
        <v>0</v>
      </c>
      <c r="BO1370" s="82"/>
    </row>
    <row r="1371" spans="1:67" ht="42.75" hidden="1" customHeight="1" thickBot="1">
      <c r="A1371" s="71">
        <v>86428</v>
      </c>
      <c r="B1371" s="71" t="s">
        <v>2241</v>
      </c>
      <c r="C1371" s="221" t="str">
        <f ca="1">IF(V1371&gt;0,IF($C$12=B1371,COUNT($C$12:C1370,1),""),"")</f>
        <v/>
      </c>
      <c r="D1371" s="221" t="str">
        <f ca="1">IF(V1371&gt;0,IF($D$12=B1371,COUNT($D$12:D1370,1),""),"")</f>
        <v/>
      </c>
      <c r="E1371" s="221" t="str">
        <f ca="1">IF(V1371&gt;0,IF($E$12=B1371,COUNT($E$12:E1370,1),""),"")</f>
        <v/>
      </c>
      <c r="F1371" s="221" t="str">
        <f ca="1">IF(V1371&gt;0,IF($F$12=B1371,COUNT($F$12:F1370,1),""),"")</f>
        <v/>
      </c>
      <c r="G1371" s="90">
        <v>100000966</v>
      </c>
      <c r="H1371" s="72"/>
      <c r="I1371" s="76" t="s">
        <v>1761</v>
      </c>
      <c r="J1371" s="91" t="s">
        <v>1758</v>
      </c>
      <c r="K1371" s="324">
        <v>372000</v>
      </c>
      <c r="L1371" s="125"/>
      <c r="M1371" s="76"/>
      <c r="N1371" s="76"/>
      <c r="O1371" s="324"/>
      <c r="P1371" s="77">
        <f ca="1">SUMIF($W$12:BO1371,$P$11,W1371:BO1371)</f>
        <v>0</v>
      </c>
      <c r="Q1371" s="77">
        <f ca="1">SUMIF($W$12:BP1371,$P$11,X1371:BP1371)</f>
        <v>0</v>
      </c>
      <c r="R1371" s="77">
        <f ca="1">SUMIF($W$12:BQ1371,$P$11,Y1371:BQ1371)</f>
        <v>0</v>
      </c>
      <c r="S1371" s="78">
        <f t="shared" ca="1" si="361"/>
        <v>0</v>
      </c>
      <c r="T1371" s="77">
        <f t="shared" ca="1" si="362"/>
        <v>0</v>
      </c>
      <c r="U1371" s="77">
        <f t="shared" ca="1" si="364"/>
        <v>0</v>
      </c>
      <c r="V1371" s="79">
        <f t="shared" ca="1" si="363"/>
        <v>0</v>
      </c>
      <c r="W1371" s="80"/>
      <c r="X1371" s="81">
        <f t="shared" si="365"/>
        <v>0</v>
      </c>
      <c r="Y1371" s="82"/>
      <c r="Z1371" s="80"/>
      <c r="AA1371" s="81">
        <f t="shared" si="366"/>
        <v>0</v>
      </c>
      <c r="AB1371" s="82"/>
      <c r="AC1371" s="80"/>
      <c r="AD1371" s="81">
        <f t="shared" si="367"/>
        <v>0</v>
      </c>
      <c r="AE1371" s="82"/>
      <c r="AF1371" s="80"/>
      <c r="AG1371" s="81">
        <f t="shared" si="368"/>
        <v>0</v>
      </c>
      <c r="AH1371" s="82"/>
      <c r="AI1371" s="80"/>
      <c r="AJ1371" s="81">
        <f t="shared" si="369"/>
        <v>0</v>
      </c>
      <c r="AK1371" s="82"/>
      <c r="AL1371" s="80"/>
      <c r="AM1371" s="81">
        <v>0</v>
      </c>
      <c r="AN1371" s="82"/>
      <c r="AO1371" s="80"/>
      <c r="AP1371" s="81">
        <v>0</v>
      </c>
      <c r="AQ1371" s="82"/>
      <c r="AR1371" s="80"/>
      <c r="AS1371" s="81">
        <f t="shared" si="370"/>
        <v>0</v>
      </c>
      <c r="AT1371" s="82"/>
      <c r="AU1371" s="80"/>
      <c r="AV1371" s="81">
        <f t="shared" si="371"/>
        <v>0</v>
      </c>
      <c r="AW1371" s="82"/>
      <c r="AX1371" s="80"/>
      <c r="AY1371" s="81">
        <f t="shared" si="372"/>
        <v>0</v>
      </c>
      <c r="AZ1371" s="82"/>
      <c r="BA1371" s="80"/>
      <c r="BB1371" s="81">
        <f t="shared" si="373"/>
        <v>0</v>
      </c>
      <c r="BC1371" s="82"/>
      <c r="BD1371" s="80"/>
      <c r="BE1371" s="81">
        <f t="shared" si="374"/>
        <v>0</v>
      </c>
      <c r="BF1371" s="82"/>
      <c r="BG1371" s="80"/>
      <c r="BH1371" s="81">
        <f t="shared" si="375"/>
        <v>0</v>
      </c>
      <c r="BI1371" s="82"/>
      <c r="BJ1371" s="80"/>
      <c r="BK1371" s="81">
        <f t="shared" si="376"/>
        <v>0</v>
      </c>
      <c r="BL1371" s="82"/>
      <c r="BM1371" s="80"/>
      <c r="BN1371" s="81">
        <f t="shared" si="377"/>
        <v>0</v>
      </c>
      <c r="BO1371" s="82"/>
    </row>
    <row r="1372" spans="1:67" ht="42.75" hidden="1" customHeight="1" thickBot="1">
      <c r="A1372" s="71">
        <v>86429</v>
      </c>
      <c r="B1372" s="71" t="s">
        <v>2241</v>
      </c>
      <c r="C1372" s="221" t="str">
        <f ca="1">IF(V1372&gt;0,IF($C$12=B1372,COUNT($C$12:C1371,1),""),"")</f>
        <v/>
      </c>
      <c r="D1372" s="221" t="str">
        <f ca="1">IF(V1372&gt;0,IF($D$12=B1372,COUNT($D$12:D1371,1),""),"")</f>
        <v/>
      </c>
      <c r="E1372" s="221" t="str">
        <f ca="1">IF(V1372&gt;0,IF($E$12=B1372,COUNT($E$12:E1371,1),""),"")</f>
        <v/>
      </c>
      <c r="F1372" s="221" t="str">
        <f ca="1">IF(V1372&gt;0,IF($F$12=B1372,COUNT($F$12:F1371,1),""),"")</f>
        <v/>
      </c>
      <c r="G1372" s="90">
        <v>100001000</v>
      </c>
      <c r="H1372" s="72"/>
      <c r="I1372" s="76" t="s">
        <v>1762</v>
      </c>
      <c r="J1372" s="91" t="s">
        <v>1756</v>
      </c>
      <c r="K1372" s="324">
        <v>2300000</v>
      </c>
      <c r="L1372" s="125">
        <v>422819</v>
      </c>
      <c r="M1372" s="76" t="s">
        <v>1832</v>
      </c>
      <c r="N1372" s="76" t="s">
        <v>153</v>
      </c>
      <c r="O1372" s="324">
        <v>380000</v>
      </c>
      <c r="P1372" s="77">
        <f ca="1">SUMIF($W$12:BO1372,$P$11,W1372:BO1372)</f>
        <v>0</v>
      </c>
      <c r="Q1372" s="77">
        <f ca="1">SUMIF($W$12:BP1372,$P$11,X1372:BP1372)</f>
        <v>0</v>
      </c>
      <c r="R1372" s="77">
        <f ca="1">SUMIF($W$12:BQ1372,$P$11,Y1372:BQ1372)</f>
        <v>0</v>
      </c>
      <c r="S1372" s="78">
        <f t="shared" ca="1" si="361"/>
        <v>0</v>
      </c>
      <c r="T1372" s="77">
        <f t="shared" ca="1" si="362"/>
        <v>0</v>
      </c>
      <c r="U1372" s="77">
        <f t="shared" ca="1" si="364"/>
        <v>0</v>
      </c>
      <c r="V1372" s="79">
        <f t="shared" ca="1" si="363"/>
        <v>0</v>
      </c>
      <c r="W1372" s="80"/>
      <c r="X1372" s="81">
        <f t="shared" si="365"/>
        <v>0</v>
      </c>
      <c r="Y1372" s="82"/>
      <c r="Z1372" s="80"/>
      <c r="AA1372" s="81">
        <f t="shared" si="366"/>
        <v>0</v>
      </c>
      <c r="AB1372" s="82"/>
      <c r="AC1372" s="80"/>
      <c r="AD1372" s="81">
        <f t="shared" si="367"/>
        <v>0</v>
      </c>
      <c r="AE1372" s="82"/>
      <c r="AF1372" s="80"/>
      <c r="AG1372" s="81">
        <f t="shared" si="368"/>
        <v>0</v>
      </c>
      <c r="AH1372" s="82"/>
      <c r="AI1372" s="80"/>
      <c r="AJ1372" s="81">
        <f t="shared" si="369"/>
        <v>0</v>
      </c>
      <c r="AK1372" s="82"/>
      <c r="AL1372" s="80"/>
      <c r="AM1372" s="81">
        <v>0</v>
      </c>
      <c r="AN1372" s="82"/>
      <c r="AO1372" s="80"/>
      <c r="AP1372" s="81">
        <v>0</v>
      </c>
      <c r="AQ1372" s="82"/>
      <c r="AR1372" s="80"/>
      <c r="AS1372" s="81">
        <f t="shared" si="370"/>
        <v>0</v>
      </c>
      <c r="AT1372" s="82"/>
      <c r="AU1372" s="80"/>
      <c r="AV1372" s="81">
        <f t="shared" si="371"/>
        <v>0</v>
      </c>
      <c r="AW1372" s="82"/>
      <c r="AX1372" s="80"/>
      <c r="AY1372" s="81">
        <f t="shared" si="372"/>
        <v>0</v>
      </c>
      <c r="AZ1372" s="82"/>
      <c r="BA1372" s="80"/>
      <c r="BB1372" s="81">
        <f t="shared" si="373"/>
        <v>0</v>
      </c>
      <c r="BC1372" s="82"/>
      <c r="BD1372" s="80"/>
      <c r="BE1372" s="81">
        <f t="shared" si="374"/>
        <v>0</v>
      </c>
      <c r="BF1372" s="82"/>
      <c r="BG1372" s="80"/>
      <c r="BH1372" s="81">
        <f t="shared" si="375"/>
        <v>0</v>
      </c>
      <c r="BI1372" s="82"/>
      <c r="BJ1372" s="80"/>
      <c r="BK1372" s="81">
        <f t="shared" si="376"/>
        <v>0</v>
      </c>
      <c r="BL1372" s="82"/>
      <c r="BM1372" s="80"/>
      <c r="BN1372" s="81">
        <f t="shared" si="377"/>
        <v>0</v>
      </c>
      <c r="BO1372" s="82"/>
    </row>
    <row r="1373" spans="1:67" ht="42.75" hidden="1" customHeight="1" thickBot="1">
      <c r="A1373" s="71">
        <v>86430</v>
      </c>
      <c r="B1373" s="71" t="s">
        <v>2241</v>
      </c>
      <c r="C1373" s="221" t="str">
        <f ca="1">IF(V1373&gt;0,IF($C$12=B1373,COUNT($C$12:C1372,1),""),"")</f>
        <v/>
      </c>
      <c r="D1373" s="221" t="str">
        <f ca="1">IF(V1373&gt;0,IF($D$12=B1373,COUNT($D$12:D1372,1),""),"")</f>
        <v/>
      </c>
      <c r="E1373" s="221" t="str">
        <f ca="1">IF(V1373&gt;0,IF($E$12=B1373,COUNT($E$12:E1372,1),""),"")</f>
        <v/>
      </c>
      <c r="F1373" s="221" t="str">
        <f ca="1">IF(V1373&gt;0,IF($F$12=B1373,COUNT($F$12:F1372,1),""),"")</f>
        <v/>
      </c>
      <c r="G1373" s="90">
        <v>100001016</v>
      </c>
      <c r="H1373" s="72"/>
      <c r="I1373" s="76" t="s">
        <v>1763</v>
      </c>
      <c r="J1373" s="91" t="s">
        <v>1756</v>
      </c>
      <c r="K1373" s="324">
        <v>47000</v>
      </c>
      <c r="L1373" s="125"/>
      <c r="M1373" s="76"/>
      <c r="N1373" s="76"/>
      <c r="O1373" s="324"/>
      <c r="P1373" s="77">
        <f ca="1">SUMIF($W$12:BO1373,$P$11,W1373:BO1373)</f>
        <v>0</v>
      </c>
      <c r="Q1373" s="77">
        <f ca="1">SUMIF($W$12:BP1373,$P$11,X1373:BP1373)</f>
        <v>0</v>
      </c>
      <c r="R1373" s="77">
        <f ca="1">SUMIF($W$12:BQ1373,$P$11,Y1373:BQ1373)</f>
        <v>0</v>
      </c>
      <c r="S1373" s="78">
        <f t="shared" ca="1" si="361"/>
        <v>0</v>
      </c>
      <c r="T1373" s="77">
        <f t="shared" ca="1" si="362"/>
        <v>0</v>
      </c>
      <c r="U1373" s="77">
        <f t="shared" ca="1" si="364"/>
        <v>0</v>
      </c>
      <c r="V1373" s="79">
        <f t="shared" ca="1" si="363"/>
        <v>0</v>
      </c>
      <c r="W1373" s="80"/>
      <c r="X1373" s="81">
        <f t="shared" si="365"/>
        <v>0</v>
      </c>
      <c r="Y1373" s="82"/>
      <c r="Z1373" s="80"/>
      <c r="AA1373" s="81">
        <f t="shared" si="366"/>
        <v>0</v>
      </c>
      <c r="AB1373" s="82"/>
      <c r="AC1373" s="80"/>
      <c r="AD1373" s="81">
        <f t="shared" si="367"/>
        <v>0</v>
      </c>
      <c r="AE1373" s="82"/>
      <c r="AF1373" s="80"/>
      <c r="AG1373" s="81">
        <f t="shared" si="368"/>
        <v>0</v>
      </c>
      <c r="AH1373" s="82"/>
      <c r="AI1373" s="80"/>
      <c r="AJ1373" s="81">
        <f t="shared" si="369"/>
        <v>0</v>
      </c>
      <c r="AK1373" s="82"/>
      <c r="AL1373" s="80"/>
      <c r="AM1373" s="81">
        <v>0</v>
      </c>
      <c r="AN1373" s="82"/>
      <c r="AO1373" s="80"/>
      <c r="AP1373" s="81">
        <v>0</v>
      </c>
      <c r="AQ1373" s="82"/>
      <c r="AR1373" s="80"/>
      <c r="AS1373" s="81">
        <f t="shared" si="370"/>
        <v>0</v>
      </c>
      <c r="AT1373" s="82"/>
      <c r="AU1373" s="80"/>
      <c r="AV1373" s="81">
        <f t="shared" si="371"/>
        <v>0</v>
      </c>
      <c r="AW1373" s="82"/>
      <c r="AX1373" s="80"/>
      <c r="AY1373" s="81">
        <f t="shared" si="372"/>
        <v>0</v>
      </c>
      <c r="AZ1373" s="82"/>
      <c r="BA1373" s="80"/>
      <c r="BB1373" s="81">
        <f t="shared" si="373"/>
        <v>0</v>
      </c>
      <c r="BC1373" s="82"/>
      <c r="BD1373" s="80"/>
      <c r="BE1373" s="81">
        <f t="shared" si="374"/>
        <v>0</v>
      </c>
      <c r="BF1373" s="82"/>
      <c r="BG1373" s="80"/>
      <c r="BH1373" s="81">
        <f t="shared" si="375"/>
        <v>0</v>
      </c>
      <c r="BI1373" s="82"/>
      <c r="BJ1373" s="80"/>
      <c r="BK1373" s="81">
        <f t="shared" si="376"/>
        <v>0</v>
      </c>
      <c r="BL1373" s="82"/>
      <c r="BM1373" s="80"/>
      <c r="BN1373" s="81">
        <f t="shared" si="377"/>
        <v>0</v>
      </c>
      <c r="BO1373" s="82"/>
    </row>
    <row r="1374" spans="1:67" ht="42.75" hidden="1" customHeight="1" thickBot="1">
      <c r="A1374" s="71">
        <v>86434</v>
      </c>
      <c r="B1374" s="71" t="s">
        <v>2241</v>
      </c>
      <c r="C1374" s="221" t="str">
        <f ca="1">IF(V1374&gt;0,IF($C$12=B1374,COUNT($C$12:C1373,1),""),"")</f>
        <v/>
      </c>
      <c r="D1374" s="221" t="str">
        <f ca="1">IF(V1374&gt;0,IF($D$12=B1374,COUNT($D$12:D1373,1),""),"")</f>
        <v/>
      </c>
      <c r="E1374" s="221" t="str">
        <f ca="1">IF(V1374&gt;0,IF($E$12=B1374,COUNT($E$12:E1373,1),""),"")</f>
        <v/>
      </c>
      <c r="F1374" s="221" t="str">
        <f ca="1">IF(V1374&gt;0,IF($F$12=B1374,COUNT($F$12:F1373,1),""),"")</f>
        <v/>
      </c>
      <c r="G1374" s="90">
        <v>100036301</v>
      </c>
      <c r="H1374" s="72"/>
      <c r="I1374" s="76" t="s">
        <v>1844</v>
      </c>
      <c r="J1374" s="91" t="s">
        <v>154</v>
      </c>
      <c r="K1374" s="324">
        <v>600000</v>
      </c>
      <c r="L1374" s="125">
        <v>421011</v>
      </c>
      <c r="M1374" s="76" t="s">
        <v>1227</v>
      </c>
      <c r="N1374" s="76" t="s">
        <v>154</v>
      </c>
      <c r="O1374" s="324">
        <v>469500</v>
      </c>
      <c r="P1374" s="77">
        <f ca="1">SUMIF($W$12:BO1374,$P$11,W1374:BO1374)</f>
        <v>0</v>
      </c>
      <c r="Q1374" s="77">
        <f ca="1">SUMIF($W$12:BP1374,$P$11,X1374:BP1374)</f>
        <v>0</v>
      </c>
      <c r="R1374" s="77">
        <f ca="1">SUMIF($W$12:BQ1374,$P$11,Y1374:BQ1374)</f>
        <v>0</v>
      </c>
      <c r="S1374" s="78">
        <f t="shared" ca="1" si="361"/>
        <v>0</v>
      </c>
      <c r="T1374" s="77">
        <f t="shared" ca="1" si="362"/>
        <v>0</v>
      </c>
      <c r="U1374" s="77">
        <f t="shared" ca="1" si="364"/>
        <v>0</v>
      </c>
      <c r="V1374" s="79">
        <f t="shared" ca="1" si="363"/>
        <v>0</v>
      </c>
      <c r="W1374" s="80"/>
      <c r="X1374" s="81">
        <f t="shared" si="365"/>
        <v>0</v>
      </c>
      <c r="Y1374" s="82"/>
      <c r="Z1374" s="80"/>
      <c r="AA1374" s="81">
        <f t="shared" si="366"/>
        <v>0</v>
      </c>
      <c r="AB1374" s="82"/>
      <c r="AC1374" s="80"/>
      <c r="AD1374" s="81">
        <f t="shared" si="367"/>
        <v>0</v>
      </c>
      <c r="AE1374" s="82"/>
      <c r="AF1374" s="80"/>
      <c r="AG1374" s="81">
        <f t="shared" si="368"/>
        <v>0</v>
      </c>
      <c r="AH1374" s="82"/>
      <c r="AI1374" s="80"/>
      <c r="AJ1374" s="81">
        <f t="shared" si="369"/>
        <v>0</v>
      </c>
      <c r="AK1374" s="82"/>
      <c r="AL1374" s="80"/>
      <c r="AM1374" s="81">
        <v>0</v>
      </c>
      <c r="AN1374" s="82"/>
      <c r="AO1374" s="80"/>
      <c r="AP1374" s="81">
        <v>0</v>
      </c>
      <c r="AQ1374" s="82"/>
      <c r="AR1374" s="80"/>
      <c r="AS1374" s="81">
        <f t="shared" si="370"/>
        <v>0</v>
      </c>
      <c r="AT1374" s="82"/>
      <c r="AU1374" s="80"/>
      <c r="AV1374" s="81">
        <f t="shared" si="371"/>
        <v>0</v>
      </c>
      <c r="AW1374" s="82"/>
      <c r="AX1374" s="80"/>
      <c r="AY1374" s="81">
        <f t="shared" si="372"/>
        <v>0</v>
      </c>
      <c r="AZ1374" s="82"/>
      <c r="BA1374" s="80"/>
      <c r="BB1374" s="81">
        <f t="shared" si="373"/>
        <v>0</v>
      </c>
      <c r="BC1374" s="82"/>
      <c r="BD1374" s="80"/>
      <c r="BE1374" s="81">
        <f t="shared" si="374"/>
        <v>0</v>
      </c>
      <c r="BF1374" s="82"/>
      <c r="BG1374" s="80"/>
      <c r="BH1374" s="81">
        <f t="shared" si="375"/>
        <v>0</v>
      </c>
      <c r="BI1374" s="82"/>
      <c r="BJ1374" s="80"/>
      <c r="BK1374" s="81">
        <f t="shared" si="376"/>
        <v>0</v>
      </c>
      <c r="BL1374" s="82"/>
      <c r="BM1374" s="80"/>
      <c r="BN1374" s="81">
        <f t="shared" si="377"/>
        <v>0</v>
      </c>
      <c r="BO1374" s="82"/>
    </row>
    <row r="1375" spans="1:67" ht="42.75" hidden="1" customHeight="1" thickBot="1">
      <c r="A1375" s="71">
        <v>86435</v>
      </c>
      <c r="B1375" s="71" t="s">
        <v>2241</v>
      </c>
      <c r="C1375" s="221" t="str">
        <f ca="1">IF(V1375&gt;0,IF($C$12=B1375,COUNT($C$12:C1374,1),""),"")</f>
        <v/>
      </c>
      <c r="D1375" s="221" t="str">
        <f ca="1">IF(V1375&gt;0,IF($D$12=B1375,COUNT($D$12:D1374,1),""),"")</f>
        <v/>
      </c>
      <c r="E1375" s="221" t="str">
        <f ca="1">IF(V1375&gt;0,IF($E$12=B1375,COUNT($E$12:E1374,1),""),"")</f>
        <v/>
      </c>
      <c r="F1375" s="221" t="str">
        <f ca="1">IF(V1375&gt;0,IF($F$12=B1375,COUNT($F$12:F1374,1),""),"")</f>
        <v/>
      </c>
      <c r="G1375" s="90">
        <v>100036302</v>
      </c>
      <c r="H1375" s="72"/>
      <c r="I1375" s="76" t="s">
        <v>1845</v>
      </c>
      <c r="J1375" s="91" t="s">
        <v>154</v>
      </c>
      <c r="K1375" s="324">
        <v>950000</v>
      </c>
      <c r="L1375" s="125">
        <v>421011</v>
      </c>
      <c r="M1375" s="76" t="s">
        <v>1227</v>
      </c>
      <c r="N1375" s="76" t="s">
        <v>154</v>
      </c>
      <c r="O1375" s="324">
        <v>469500</v>
      </c>
      <c r="P1375" s="77">
        <f ca="1">SUMIF($W$12:BO1375,$P$11,W1375:BO1375)</f>
        <v>0</v>
      </c>
      <c r="Q1375" s="77">
        <f ca="1">SUMIF($W$12:BP1375,$P$11,X1375:BP1375)</f>
        <v>0</v>
      </c>
      <c r="R1375" s="77">
        <f ca="1">SUMIF($W$12:BQ1375,$P$11,Y1375:BQ1375)</f>
        <v>0</v>
      </c>
      <c r="S1375" s="78">
        <f t="shared" ca="1" si="361"/>
        <v>0</v>
      </c>
      <c r="T1375" s="77">
        <f t="shared" ca="1" si="362"/>
        <v>0</v>
      </c>
      <c r="U1375" s="77">
        <f t="shared" ca="1" si="364"/>
        <v>0</v>
      </c>
      <c r="V1375" s="79">
        <f t="shared" ca="1" si="363"/>
        <v>0</v>
      </c>
      <c r="W1375" s="80"/>
      <c r="X1375" s="81">
        <f t="shared" si="365"/>
        <v>0</v>
      </c>
      <c r="Y1375" s="82"/>
      <c r="Z1375" s="80"/>
      <c r="AA1375" s="81">
        <f t="shared" si="366"/>
        <v>0</v>
      </c>
      <c r="AB1375" s="82"/>
      <c r="AC1375" s="80"/>
      <c r="AD1375" s="81">
        <f t="shared" si="367"/>
        <v>0</v>
      </c>
      <c r="AE1375" s="82"/>
      <c r="AF1375" s="80"/>
      <c r="AG1375" s="81">
        <f t="shared" si="368"/>
        <v>0</v>
      </c>
      <c r="AH1375" s="82"/>
      <c r="AI1375" s="80"/>
      <c r="AJ1375" s="81">
        <f t="shared" si="369"/>
        <v>0</v>
      </c>
      <c r="AK1375" s="82"/>
      <c r="AL1375" s="80"/>
      <c r="AM1375" s="81">
        <v>0</v>
      </c>
      <c r="AN1375" s="82"/>
      <c r="AO1375" s="80"/>
      <c r="AP1375" s="81">
        <v>0</v>
      </c>
      <c r="AQ1375" s="82"/>
      <c r="AR1375" s="80"/>
      <c r="AS1375" s="81">
        <f t="shared" si="370"/>
        <v>0</v>
      </c>
      <c r="AT1375" s="82"/>
      <c r="AU1375" s="80"/>
      <c r="AV1375" s="81">
        <f t="shared" si="371"/>
        <v>0</v>
      </c>
      <c r="AW1375" s="82"/>
      <c r="AX1375" s="80"/>
      <c r="AY1375" s="81">
        <f t="shared" si="372"/>
        <v>0</v>
      </c>
      <c r="AZ1375" s="82"/>
      <c r="BA1375" s="80"/>
      <c r="BB1375" s="81">
        <f t="shared" si="373"/>
        <v>0</v>
      </c>
      <c r="BC1375" s="82"/>
      <c r="BD1375" s="80"/>
      <c r="BE1375" s="81">
        <f t="shared" si="374"/>
        <v>0</v>
      </c>
      <c r="BF1375" s="82"/>
      <c r="BG1375" s="80"/>
      <c r="BH1375" s="81">
        <f t="shared" si="375"/>
        <v>0</v>
      </c>
      <c r="BI1375" s="82"/>
      <c r="BJ1375" s="80"/>
      <c r="BK1375" s="81">
        <f t="shared" si="376"/>
        <v>0</v>
      </c>
      <c r="BL1375" s="82"/>
      <c r="BM1375" s="80"/>
      <c r="BN1375" s="81">
        <f t="shared" si="377"/>
        <v>0</v>
      </c>
      <c r="BO1375" s="82"/>
    </row>
    <row r="1376" spans="1:67" ht="42.75" hidden="1" customHeight="1" thickBot="1">
      <c r="A1376" s="71">
        <v>86436</v>
      </c>
      <c r="B1376" s="71" t="s">
        <v>2241</v>
      </c>
      <c r="C1376" s="221" t="str">
        <f ca="1">IF(V1376&gt;0,IF($C$12=B1376,COUNT($C$12:C1375,1),""),"")</f>
        <v/>
      </c>
      <c r="D1376" s="221" t="str">
        <f ca="1">IF(V1376&gt;0,IF($D$12=B1376,COUNT($D$12:D1375,1),""),"")</f>
        <v/>
      </c>
      <c r="E1376" s="221" t="str">
        <f ca="1">IF(V1376&gt;0,IF($E$12=B1376,COUNT($E$12:E1375,1),""),"")</f>
        <v/>
      </c>
      <c r="F1376" s="221" t="str">
        <f ca="1">IF(V1376&gt;0,IF($F$12=B1376,COUNT($F$12:F1375,1),""),"")</f>
        <v/>
      </c>
      <c r="G1376" s="90">
        <v>102004120</v>
      </c>
      <c r="H1376" s="72"/>
      <c r="I1376" s="76" t="s">
        <v>1764</v>
      </c>
      <c r="J1376" s="91" t="s">
        <v>1756</v>
      </c>
      <c r="K1376" s="324">
        <v>1900000</v>
      </c>
      <c r="L1376" s="125"/>
      <c r="M1376" s="76"/>
      <c r="N1376" s="76"/>
      <c r="O1376" s="324"/>
      <c r="P1376" s="77">
        <f ca="1">SUMIF($W$12:BO1376,$P$11,W1376:BO1376)</f>
        <v>0</v>
      </c>
      <c r="Q1376" s="77">
        <f ca="1">SUMIF($W$12:BP1376,$P$11,X1376:BP1376)</f>
        <v>0</v>
      </c>
      <c r="R1376" s="77">
        <f ca="1">SUMIF($W$12:BQ1376,$P$11,Y1376:BQ1376)</f>
        <v>0</v>
      </c>
      <c r="S1376" s="78">
        <f t="shared" ca="1" si="361"/>
        <v>0</v>
      </c>
      <c r="T1376" s="77">
        <f t="shared" ca="1" si="362"/>
        <v>0</v>
      </c>
      <c r="U1376" s="77">
        <f t="shared" ca="1" si="364"/>
        <v>0</v>
      </c>
      <c r="V1376" s="79">
        <f t="shared" ca="1" si="363"/>
        <v>0</v>
      </c>
      <c r="W1376" s="80"/>
      <c r="X1376" s="81">
        <f t="shared" si="365"/>
        <v>0</v>
      </c>
      <c r="Y1376" s="82"/>
      <c r="Z1376" s="80"/>
      <c r="AA1376" s="81">
        <f t="shared" si="366"/>
        <v>0</v>
      </c>
      <c r="AB1376" s="82"/>
      <c r="AC1376" s="80"/>
      <c r="AD1376" s="81">
        <f t="shared" si="367"/>
        <v>0</v>
      </c>
      <c r="AE1376" s="82"/>
      <c r="AF1376" s="80"/>
      <c r="AG1376" s="81">
        <f t="shared" si="368"/>
        <v>0</v>
      </c>
      <c r="AH1376" s="82"/>
      <c r="AI1376" s="80"/>
      <c r="AJ1376" s="81">
        <f t="shared" si="369"/>
        <v>0</v>
      </c>
      <c r="AK1376" s="82"/>
      <c r="AL1376" s="80"/>
      <c r="AM1376" s="81">
        <v>0</v>
      </c>
      <c r="AN1376" s="82"/>
      <c r="AO1376" s="80"/>
      <c r="AP1376" s="81">
        <v>0</v>
      </c>
      <c r="AQ1376" s="82"/>
      <c r="AR1376" s="80"/>
      <c r="AS1376" s="81">
        <f t="shared" si="370"/>
        <v>0</v>
      </c>
      <c r="AT1376" s="82"/>
      <c r="AU1376" s="80"/>
      <c r="AV1376" s="81">
        <f t="shared" si="371"/>
        <v>0</v>
      </c>
      <c r="AW1376" s="82"/>
      <c r="AX1376" s="80"/>
      <c r="AY1376" s="81">
        <f t="shared" si="372"/>
        <v>0</v>
      </c>
      <c r="AZ1376" s="82"/>
      <c r="BA1376" s="80"/>
      <c r="BB1376" s="81">
        <f t="shared" si="373"/>
        <v>0</v>
      </c>
      <c r="BC1376" s="82"/>
      <c r="BD1376" s="80"/>
      <c r="BE1376" s="81">
        <f t="shared" si="374"/>
        <v>0</v>
      </c>
      <c r="BF1376" s="82"/>
      <c r="BG1376" s="80"/>
      <c r="BH1376" s="81">
        <f t="shared" si="375"/>
        <v>0</v>
      </c>
      <c r="BI1376" s="82"/>
      <c r="BJ1376" s="80"/>
      <c r="BK1376" s="81">
        <f t="shared" si="376"/>
        <v>0</v>
      </c>
      <c r="BL1376" s="82"/>
      <c r="BM1376" s="80"/>
      <c r="BN1376" s="81">
        <f t="shared" si="377"/>
        <v>0</v>
      </c>
      <c r="BO1376" s="82"/>
    </row>
    <row r="1377" spans="1:67" ht="42.75" hidden="1" customHeight="1" thickBot="1">
      <c r="A1377" s="71">
        <v>86437</v>
      </c>
      <c r="B1377" s="71" t="s">
        <v>2241</v>
      </c>
      <c r="C1377" s="221" t="str">
        <f ca="1">IF(V1377&gt;0,IF($C$12=B1377,COUNT($C$12:C1376,1),""),"")</f>
        <v/>
      </c>
      <c r="D1377" s="221" t="str">
        <f ca="1">IF(V1377&gt;0,IF($D$12=B1377,COUNT($D$12:D1376,1),""),"")</f>
        <v/>
      </c>
      <c r="E1377" s="221" t="str">
        <f ca="1">IF(V1377&gt;0,IF($E$12=B1377,COUNT($E$12:E1376,1),""),"")</f>
        <v/>
      </c>
      <c r="F1377" s="221" t="str">
        <f ca="1">IF(V1377&gt;0,IF($F$12=B1377,COUNT($F$12:F1376,1),""),"")</f>
        <v/>
      </c>
      <c r="G1377" s="90">
        <v>120003100</v>
      </c>
      <c r="H1377" s="72"/>
      <c r="I1377" s="76" t="s">
        <v>1767</v>
      </c>
      <c r="J1377" s="91" t="s">
        <v>1766</v>
      </c>
      <c r="K1377" s="324">
        <v>44500000</v>
      </c>
      <c r="L1377" s="125">
        <v>420101</v>
      </c>
      <c r="M1377" s="76" t="s">
        <v>1133</v>
      </c>
      <c r="N1377" s="76" t="s">
        <v>3</v>
      </c>
      <c r="O1377" s="324">
        <v>12008000</v>
      </c>
      <c r="P1377" s="77">
        <f ca="1">SUMIF($W$12:BO1377,$P$11,W1377:BO1377)</f>
        <v>0</v>
      </c>
      <c r="Q1377" s="77">
        <f ca="1">SUMIF($W$12:BP1377,$P$11,X1377:BP1377)</f>
        <v>0</v>
      </c>
      <c r="R1377" s="77">
        <f ca="1">SUMIF($W$12:BQ1377,$P$11,Y1377:BQ1377)</f>
        <v>0</v>
      </c>
      <c r="S1377" s="78">
        <f t="shared" ca="1" si="361"/>
        <v>0</v>
      </c>
      <c r="T1377" s="77">
        <f t="shared" ca="1" si="362"/>
        <v>0</v>
      </c>
      <c r="U1377" s="77">
        <f t="shared" ca="1" si="364"/>
        <v>0</v>
      </c>
      <c r="V1377" s="79">
        <f t="shared" ca="1" si="363"/>
        <v>0</v>
      </c>
      <c r="W1377" s="80"/>
      <c r="X1377" s="81">
        <f t="shared" si="365"/>
        <v>0</v>
      </c>
      <c r="Y1377" s="82"/>
      <c r="Z1377" s="80"/>
      <c r="AA1377" s="81">
        <f t="shared" si="366"/>
        <v>0</v>
      </c>
      <c r="AB1377" s="82"/>
      <c r="AC1377" s="80"/>
      <c r="AD1377" s="81">
        <f t="shared" si="367"/>
        <v>0</v>
      </c>
      <c r="AE1377" s="82"/>
      <c r="AF1377" s="80"/>
      <c r="AG1377" s="81">
        <f t="shared" si="368"/>
        <v>0</v>
      </c>
      <c r="AH1377" s="82"/>
      <c r="AI1377" s="80"/>
      <c r="AJ1377" s="81">
        <f t="shared" si="369"/>
        <v>0</v>
      </c>
      <c r="AK1377" s="82"/>
      <c r="AL1377" s="80"/>
      <c r="AM1377" s="81">
        <v>0</v>
      </c>
      <c r="AN1377" s="82"/>
      <c r="AO1377" s="80"/>
      <c r="AP1377" s="81">
        <v>0</v>
      </c>
      <c r="AQ1377" s="82"/>
      <c r="AR1377" s="80"/>
      <c r="AS1377" s="81">
        <f t="shared" si="370"/>
        <v>0</v>
      </c>
      <c r="AT1377" s="82"/>
      <c r="AU1377" s="80"/>
      <c r="AV1377" s="81">
        <f t="shared" si="371"/>
        <v>0</v>
      </c>
      <c r="AW1377" s="82"/>
      <c r="AX1377" s="80"/>
      <c r="AY1377" s="81">
        <f t="shared" si="372"/>
        <v>0</v>
      </c>
      <c r="AZ1377" s="82"/>
      <c r="BA1377" s="80"/>
      <c r="BB1377" s="81">
        <f t="shared" si="373"/>
        <v>0</v>
      </c>
      <c r="BC1377" s="82"/>
      <c r="BD1377" s="80"/>
      <c r="BE1377" s="81">
        <f t="shared" si="374"/>
        <v>0</v>
      </c>
      <c r="BF1377" s="82"/>
      <c r="BG1377" s="80"/>
      <c r="BH1377" s="81">
        <f t="shared" si="375"/>
        <v>0</v>
      </c>
      <c r="BI1377" s="82"/>
      <c r="BJ1377" s="80"/>
      <c r="BK1377" s="81">
        <f t="shared" si="376"/>
        <v>0</v>
      </c>
      <c r="BL1377" s="82"/>
      <c r="BM1377" s="80"/>
      <c r="BN1377" s="81">
        <f t="shared" si="377"/>
        <v>0</v>
      </c>
      <c r="BO1377" s="82"/>
    </row>
    <row r="1378" spans="1:67" ht="42.75" hidden="1" customHeight="1" thickBot="1">
      <c r="A1378" s="71">
        <v>86438</v>
      </c>
      <c r="B1378" s="71" t="s">
        <v>2241</v>
      </c>
      <c r="C1378" s="221" t="str">
        <f ca="1">IF(V1378&gt;0,IF($C$12=B1378,COUNT($C$12:C1377,1),""),"")</f>
        <v/>
      </c>
      <c r="D1378" s="221" t="str">
        <f ca="1">IF(V1378&gt;0,IF($D$12=B1378,COUNT($D$12:D1377,1),""),"")</f>
        <v/>
      </c>
      <c r="E1378" s="221" t="str">
        <f ca="1">IF(V1378&gt;0,IF($E$12=B1378,COUNT($E$12:E1377,1),""),"")</f>
        <v/>
      </c>
      <c r="F1378" s="221" t="str">
        <f ca="1">IF(V1378&gt;0,IF($F$12=B1378,COUNT($F$12:F1377,1),""),"")</f>
        <v/>
      </c>
      <c r="G1378" s="90">
        <v>120003102</v>
      </c>
      <c r="H1378" s="72"/>
      <c r="I1378" s="76" t="s">
        <v>1768</v>
      </c>
      <c r="J1378" s="91" t="s">
        <v>1766</v>
      </c>
      <c r="K1378" s="324">
        <v>55000000</v>
      </c>
      <c r="L1378" s="125">
        <v>420101</v>
      </c>
      <c r="M1378" s="76" t="s">
        <v>1133</v>
      </c>
      <c r="N1378" s="76" t="s">
        <v>3</v>
      </c>
      <c r="O1378" s="324">
        <v>12008000</v>
      </c>
      <c r="P1378" s="77">
        <f ca="1">SUMIF($W$12:BO1378,$P$11,W1378:BO1378)</f>
        <v>0</v>
      </c>
      <c r="Q1378" s="77">
        <f ca="1">SUMIF($W$12:BP1378,$P$11,X1378:BP1378)</f>
        <v>0</v>
      </c>
      <c r="R1378" s="77">
        <f ca="1">SUMIF($W$12:BQ1378,$P$11,Y1378:BQ1378)</f>
        <v>0</v>
      </c>
      <c r="S1378" s="78">
        <f t="shared" ca="1" si="361"/>
        <v>0</v>
      </c>
      <c r="T1378" s="77">
        <f t="shared" ca="1" si="362"/>
        <v>0</v>
      </c>
      <c r="U1378" s="77">
        <f t="shared" ca="1" si="364"/>
        <v>0</v>
      </c>
      <c r="V1378" s="79">
        <f t="shared" ca="1" si="363"/>
        <v>0</v>
      </c>
      <c r="W1378" s="80"/>
      <c r="X1378" s="81">
        <f t="shared" si="365"/>
        <v>0</v>
      </c>
      <c r="Y1378" s="82"/>
      <c r="Z1378" s="80"/>
      <c r="AA1378" s="81">
        <f t="shared" si="366"/>
        <v>0</v>
      </c>
      <c r="AB1378" s="82"/>
      <c r="AC1378" s="80"/>
      <c r="AD1378" s="81">
        <f t="shared" si="367"/>
        <v>0</v>
      </c>
      <c r="AE1378" s="82"/>
      <c r="AF1378" s="80"/>
      <c r="AG1378" s="81">
        <f t="shared" si="368"/>
        <v>0</v>
      </c>
      <c r="AH1378" s="82"/>
      <c r="AI1378" s="80"/>
      <c r="AJ1378" s="81">
        <f t="shared" si="369"/>
        <v>0</v>
      </c>
      <c r="AK1378" s="82"/>
      <c r="AL1378" s="80"/>
      <c r="AM1378" s="81">
        <v>0</v>
      </c>
      <c r="AN1378" s="82"/>
      <c r="AO1378" s="80"/>
      <c r="AP1378" s="81">
        <v>0</v>
      </c>
      <c r="AQ1378" s="82"/>
      <c r="AR1378" s="80"/>
      <c r="AS1378" s="81">
        <f t="shared" si="370"/>
        <v>0</v>
      </c>
      <c r="AT1378" s="82"/>
      <c r="AU1378" s="80"/>
      <c r="AV1378" s="81">
        <f t="shared" si="371"/>
        <v>0</v>
      </c>
      <c r="AW1378" s="82"/>
      <c r="AX1378" s="80"/>
      <c r="AY1378" s="81">
        <f t="shared" si="372"/>
        <v>0</v>
      </c>
      <c r="AZ1378" s="82"/>
      <c r="BA1378" s="80"/>
      <c r="BB1378" s="81">
        <f t="shared" si="373"/>
        <v>0</v>
      </c>
      <c r="BC1378" s="82"/>
      <c r="BD1378" s="80"/>
      <c r="BE1378" s="81">
        <f t="shared" si="374"/>
        <v>0</v>
      </c>
      <c r="BF1378" s="82"/>
      <c r="BG1378" s="80"/>
      <c r="BH1378" s="81">
        <f t="shared" si="375"/>
        <v>0</v>
      </c>
      <c r="BI1378" s="82"/>
      <c r="BJ1378" s="80"/>
      <c r="BK1378" s="81">
        <f t="shared" si="376"/>
        <v>0</v>
      </c>
      <c r="BL1378" s="82"/>
      <c r="BM1378" s="80"/>
      <c r="BN1378" s="81">
        <f t="shared" si="377"/>
        <v>0</v>
      </c>
      <c r="BO1378" s="82"/>
    </row>
    <row r="1379" spans="1:67" ht="42.75" hidden="1" customHeight="1" thickBot="1">
      <c r="A1379" s="71">
        <v>86439</v>
      </c>
      <c r="B1379" s="71" t="s">
        <v>2241</v>
      </c>
      <c r="C1379" s="221" t="str">
        <f ca="1">IF(V1379&gt;0,IF($C$12=B1379,COUNT($C$12:C1378,1),""),"")</f>
        <v/>
      </c>
      <c r="D1379" s="221" t="str">
        <f ca="1">IF(V1379&gt;0,IF($D$12=B1379,COUNT($D$12:D1378,1),""),"")</f>
        <v/>
      </c>
      <c r="E1379" s="221" t="str">
        <f ca="1">IF(V1379&gt;0,IF($E$12=B1379,COUNT($E$12:E1378,1),""),"")</f>
        <v/>
      </c>
      <c r="F1379" s="221" t="str">
        <f ca="1">IF(V1379&gt;0,IF($F$12=B1379,COUNT($F$12:F1378,1),""),"")</f>
        <v/>
      </c>
      <c r="G1379" s="90">
        <v>120003110</v>
      </c>
      <c r="H1379" s="72"/>
      <c r="I1379" s="76" t="s">
        <v>1769</v>
      </c>
      <c r="J1379" s="91" t="s">
        <v>1766</v>
      </c>
      <c r="K1379" s="324">
        <v>80000000</v>
      </c>
      <c r="L1379" s="125">
        <v>420103</v>
      </c>
      <c r="M1379" s="76" t="s">
        <v>1135</v>
      </c>
      <c r="N1379" s="76" t="s">
        <v>3</v>
      </c>
      <c r="O1379" s="324">
        <v>18171000</v>
      </c>
      <c r="P1379" s="77">
        <f ca="1">SUMIF($W$12:BO1379,$P$11,W1379:BO1379)</f>
        <v>0</v>
      </c>
      <c r="Q1379" s="77">
        <f ca="1">SUMIF($W$12:BP1379,$P$11,X1379:BP1379)</f>
        <v>0</v>
      </c>
      <c r="R1379" s="77">
        <f ca="1">SUMIF($W$12:BQ1379,$P$11,Y1379:BQ1379)</f>
        <v>0</v>
      </c>
      <c r="S1379" s="78">
        <f t="shared" ca="1" si="361"/>
        <v>0</v>
      </c>
      <c r="T1379" s="77">
        <f t="shared" ca="1" si="362"/>
        <v>0</v>
      </c>
      <c r="U1379" s="77">
        <f t="shared" ca="1" si="364"/>
        <v>0</v>
      </c>
      <c r="V1379" s="79">
        <f t="shared" ca="1" si="363"/>
        <v>0</v>
      </c>
      <c r="W1379" s="80"/>
      <c r="X1379" s="81">
        <f t="shared" si="365"/>
        <v>0</v>
      </c>
      <c r="Y1379" s="82"/>
      <c r="Z1379" s="80"/>
      <c r="AA1379" s="81">
        <f t="shared" si="366"/>
        <v>0</v>
      </c>
      <c r="AB1379" s="82"/>
      <c r="AC1379" s="80"/>
      <c r="AD1379" s="81">
        <f t="shared" si="367"/>
        <v>0</v>
      </c>
      <c r="AE1379" s="82"/>
      <c r="AF1379" s="80"/>
      <c r="AG1379" s="81">
        <f t="shared" si="368"/>
        <v>0</v>
      </c>
      <c r="AH1379" s="82"/>
      <c r="AI1379" s="80"/>
      <c r="AJ1379" s="81">
        <f t="shared" si="369"/>
        <v>0</v>
      </c>
      <c r="AK1379" s="82"/>
      <c r="AL1379" s="80"/>
      <c r="AM1379" s="81">
        <v>0</v>
      </c>
      <c r="AN1379" s="82"/>
      <c r="AO1379" s="80"/>
      <c r="AP1379" s="81">
        <v>0</v>
      </c>
      <c r="AQ1379" s="82"/>
      <c r="AR1379" s="80"/>
      <c r="AS1379" s="81">
        <f t="shared" si="370"/>
        <v>0</v>
      </c>
      <c r="AT1379" s="82"/>
      <c r="AU1379" s="80"/>
      <c r="AV1379" s="81">
        <f t="shared" si="371"/>
        <v>0</v>
      </c>
      <c r="AW1379" s="82"/>
      <c r="AX1379" s="80"/>
      <c r="AY1379" s="81">
        <f t="shared" si="372"/>
        <v>0</v>
      </c>
      <c r="AZ1379" s="82"/>
      <c r="BA1379" s="80"/>
      <c r="BB1379" s="81">
        <f t="shared" si="373"/>
        <v>0</v>
      </c>
      <c r="BC1379" s="82"/>
      <c r="BD1379" s="80"/>
      <c r="BE1379" s="81">
        <f t="shared" si="374"/>
        <v>0</v>
      </c>
      <c r="BF1379" s="82"/>
      <c r="BG1379" s="80"/>
      <c r="BH1379" s="81">
        <f t="shared" si="375"/>
        <v>0</v>
      </c>
      <c r="BI1379" s="82"/>
      <c r="BJ1379" s="80"/>
      <c r="BK1379" s="81">
        <f t="shared" si="376"/>
        <v>0</v>
      </c>
      <c r="BL1379" s="82"/>
      <c r="BM1379" s="80"/>
      <c r="BN1379" s="81">
        <f t="shared" si="377"/>
        <v>0</v>
      </c>
      <c r="BO1379" s="82"/>
    </row>
    <row r="1380" spans="1:67" ht="42.75" hidden="1" customHeight="1" thickBot="1">
      <c r="A1380" s="71">
        <v>86440</v>
      </c>
      <c r="B1380" s="71" t="s">
        <v>2241</v>
      </c>
      <c r="C1380" s="221" t="str">
        <f ca="1">IF(V1380&gt;0,IF($C$12=B1380,COUNT($C$12:C1379,1),""),"")</f>
        <v/>
      </c>
      <c r="D1380" s="221" t="str">
        <f ca="1">IF(V1380&gt;0,IF($D$12=B1380,COUNT($D$12:D1379,1),""),"")</f>
        <v/>
      </c>
      <c r="E1380" s="221" t="str">
        <f ca="1">IF(V1380&gt;0,IF($E$12=B1380,COUNT($E$12:E1379,1),""),"")</f>
        <v/>
      </c>
      <c r="F1380" s="221" t="str">
        <f ca="1">IF(V1380&gt;0,IF($F$12=B1380,COUNT($F$12:F1379,1),""),"")</f>
        <v/>
      </c>
      <c r="G1380" s="90">
        <v>120003112</v>
      </c>
      <c r="H1380" s="72"/>
      <c r="I1380" s="76" t="s">
        <v>1770</v>
      </c>
      <c r="J1380" s="91" t="s">
        <v>1765</v>
      </c>
      <c r="K1380" s="324">
        <v>98500000</v>
      </c>
      <c r="L1380" s="125">
        <v>420103</v>
      </c>
      <c r="M1380" s="76" t="s">
        <v>1135</v>
      </c>
      <c r="N1380" s="76" t="s">
        <v>3</v>
      </c>
      <c r="O1380" s="324">
        <v>18171000</v>
      </c>
      <c r="P1380" s="77">
        <f ca="1">SUMIF($W$12:BO1380,$P$11,W1380:BO1380)</f>
        <v>0</v>
      </c>
      <c r="Q1380" s="77">
        <f ca="1">SUMIF($W$12:BP1380,$P$11,X1380:BP1380)</f>
        <v>0</v>
      </c>
      <c r="R1380" s="77">
        <f ca="1">SUMIF($W$12:BQ1380,$P$11,Y1380:BQ1380)</f>
        <v>0</v>
      </c>
      <c r="S1380" s="78">
        <f t="shared" ca="1" si="361"/>
        <v>0</v>
      </c>
      <c r="T1380" s="77">
        <f t="shared" ca="1" si="362"/>
        <v>0</v>
      </c>
      <c r="U1380" s="77">
        <f t="shared" ca="1" si="364"/>
        <v>0</v>
      </c>
      <c r="V1380" s="79">
        <f t="shared" ca="1" si="363"/>
        <v>0</v>
      </c>
      <c r="W1380" s="80"/>
      <c r="X1380" s="81">
        <f t="shared" si="365"/>
        <v>0</v>
      </c>
      <c r="Y1380" s="82"/>
      <c r="Z1380" s="80"/>
      <c r="AA1380" s="81">
        <f t="shared" si="366"/>
        <v>0</v>
      </c>
      <c r="AB1380" s="82"/>
      <c r="AC1380" s="80"/>
      <c r="AD1380" s="81">
        <f t="shared" si="367"/>
        <v>0</v>
      </c>
      <c r="AE1380" s="82"/>
      <c r="AF1380" s="80"/>
      <c r="AG1380" s="81">
        <f t="shared" si="368"/>
        <v>0</v>
      </c>
      <c r="AH1380" s="82"/>
      <c r="AI1380" s="80"/>
      <c r="AJ1380" s="81">
        <f t="shared" si="369"/>
        <v>0</v>
      </c>
      <c r="AK1380" s="82"/>
      <c r="AL1380" s="80"/>
      <c r="AM1380" s="81">
        <v>0</v>
      </c>
      <c r="AN1380" s="82"/>
      <c r="AO1380" s="80"/>
      <c r="AP1380" s="81">
        <v>0</v>
      </c>
      <c r="AQ1380" s="82"/>
      <c r="AR1380" s="80"/>
      <c r="AS1380" s="81">
        <f t="shared" si="370"/>
        <v>0</v>
      </c>
      <c r="AT1380" s="82"/>
      <c r="AU1380" s="80"/>
      <c r="AV1380" s="81">
        <f t="shared" si="371"/>
        <v>0</v>
      </c>
      <c r="AW1380" s="82"/>
      <c r="AX1380" s="80"/>
      <c r="AY1380" s="81">
        <f t="shared" si="372"/>
        <v>0</v>
      </c>
      <c r="AZ1380" s="82"/>
      <c r="BA1380" s="80"/>
      <c r="BB1380" s="81">
        <f t="shared" si="373"/>
        <v>0</v>
      </c>
      <c r="BC1380" s="82"/>
      <c r="BD1380" s="80"/>
      <c r="BE1380" s="81">
        <f t="shared" si="374"/>
        <v>0</v>
      </c>
      <c r="BF1380" s="82"/>
      <c r="BG1380" s="80"/>
      <c r="BH1380" s="81">
        <f t="shared" si="375"/>
        <v>0</v>
      </c>
      <c r="BI1380" s="82"/>
      <c r="BJ1380" s="80"/>
      <c r="BK1380" s="81">
        <f t="shared" si="376"/>
        <v>0</v>
      </c>
      <c r="BL1380" s="82"/>
      <c r="BM1380" s="80"/>
      <c r="BN1380" s="81">
        <f t="shared" si="377"/>
        <v>0</v>
      </c>
      <c r="BO1380" s="82"/>
    </row>
    <row r="1381" spans="1:67" ht="42.75" hidden="1" customHeight="1" thickBot="1">
      <c r="A1381" s="71">
        <v>86441</v>
      </c>
      <c r="B1381" s="71" t="s">
        <v>2241</v>
      </c>
      <c r="C1381" s="221" t="str">
        <f ca="1">IF(V1381&gt;0,IF($C$12=B1381,COUNT($C$12:C1380,1),""),"")</f>
        <v/>
      </c>
      <c r="D1381" s="221" t="str">
        <f ca="1">IF(V1381&gt;0,IF($D$12=B1381,COUNT($D$12:D1380,1),""),"")</f>
        <v/>
      </c>
      <c r="E1381" s="221" t="str">
        <f ca="1">IF(V1381&gt;0,IF($E$12=B1381,COUNT($E$12:E1380,1),""),"")</f>
        <v/>
      </c>
      <c r="F1381" s="221" t="str">
        <f ca="1">IF(V1381&gt;0,IF($F$12=B1381,COUNT($F$12:F1380,1),""),"")</f>
        <v/>
      </c>
      <c r="G1381" s="90">
        <v>120003114</v>
      </c>
      <c r="H1381" s="72"/>
      <c r="I1381" s="76" t="s">
        <v>1771</v>
      </c>
      <c r="J1381" s="91" t="s">
        <v>1765</v>
      </c>
      <c r="K1381" s="324">
        <v>113000000</v>
      </c>
      <c r="L1381" s="125">
        <v>420104</v>
      </c>
      <c r="M1381" s="76" t="s">
        <v>1136</v>
      </c>
      <c r="N1381" s="76" t="s">
        <v>3</v>
      </c>
      <c r="O1381" s="324">
        <v>19718000</v>
      </c>
      <c r="P1381" s="77">
        <f ca="1">SUMIF($W$12:BO1381,$P$11,W1381:BO1381)</f>
        <v>0</v>
      </c>
      <c r="Q1381" s="77">
        <f ca="1">SUMIF($W$12:BP1381,$P$11,X1381:BP1381)</f>
        <v>0</v>
      </c>
      <c r="R1381" s="77">
        <f ca="1">SUMIF($W$12:BQ1381,$P$11,Y1381:BQ1381)</f>
        <v>0</v>
      </c>
      <c r="S1381" s="78">
        <f t="shared" ca="1" si="361"/>
        <v>0</v>
      </c>
      <c r="T1381" s="77">
        <f t="shared" ca="1" si="362"/>
        <v>0</v>
      </c>
      <c r="U1381" s="77">
        <f t="shared" ca="1" si="364"/>
        <v>0</v>
      </c>
      <c r="V1381" s="79">
        <f t="shared" ca="1" si="363"/>
        <v>0</v>
      </c>
      <c r="W1381" s="80"/>
      <c r="X1381" s="81">
        <f t="shared" si="365"/>
        <v>0</v>
      </c>
      <c r="Y1381" s="82"/>
      <c r="Z1381" s="80"/>
      <c r="AA1381" s="81">
        <f t="shared" si="366"/>
        <v>0</v>
      </c>
      <c r="AB1381" s="82"/>
      <c r="AC1381" s="80"/>
      <c r="AD1381" s="81">
        <f t="shared" si="367"/>
        <v>0</v>
      </c>
      <c r="AE1381" s="82"/>
      <c r="AF1381" s="80"/>
      <c r="AG1381" s="81">
        <f t="shared" si="368"/>
        <v>0</v>
      </c>
      <c r="AH1381" s="82"/>
      <c r="AI1381" s="80"/>
      <c r="AJ1381" s="81">
        <f t="shared" si="369"/>
        <v>0</v>
      </c>
      <c r="AK1381" s="82"/>
      <c r="AL1381" s="80"/>
      <c r="AM1381" s="81">
        <v>0</v>
      </c>
      <c r="AN1381" s="82"/>
      <c r="AO1381" s="80"/>
      <c r="AP1381" s="81">
        <v>0</v>
      </c>
      <c r="AQ1381" s="82"/>
      <c r="AR1381" s="80"/>
      <c r="AS1381" s="81">
        <f t="shared" si="370"/>
        <v>0</v>
      </c>
      <c r="AT1381" s="82"/>
      <c r="AU1381" s="80"/>
      <c r="AV1381" s="81">
        <f t="shared" si="371"/>
        <v>0</v>
      </c>
      <c r="AW1381" s="82"/>
      <c r="AX1381" s="80"/>
      <c r="AY1381" s="81">
        <f t="shared" si="372"/>
        <v>0</v>
      </c>
      <c r="AZ1381" s="82"/>
      <c r="BA1381" s="80"/>
      <c r="BB1381" s="81">
        <f t="shared" si="373"/>
        <v>0</v>
      </c>
      <c r="BC1381" s="82"/>
      <c r="BD1381" s="80"/>
      <c r="BE1381" s="81">
        <f t="shared" si="374"/>
        <v>0</v>
      </c>
      <c r="BF1381" s="82"/>
      <c r="BG1381" s="80"/>
      <c r="BH1381" s="81">
        <f t="shared" si="375"/>
        <v>0</v>
      </c>
      <c r="BI1381" s="82"/>
      <c r="BJ1381" s="80"/>
      <c r="BK1381" s="81">
        <f t="shared" si="376"/>
        <v>0</v>
      </c>
      <c r="BL1381" s="82"/>
      <c r="BM1381" s="80"/>
      <c r="BN1381" s="81">
        <f t="shared" si="377"/>
        <v>0</v>
      </c>
      <c r="BO1381" s="82"/>
    </row>
    <row r="1382" spans="1:67" ht="42.75" hidden="1" customHeight="1" thickBot="1">
      <c r="A1382" s="71">
        <v>86442</v>
      </c>
      <c r="B1382" s="71" t="s">
        <v>2241</v>
      </c>
      <c r="C1382" s="221" t="str">
        <f ca="1">IF(V1382&gt;0,IF($C$12=B1382,COUNT($C$12:C1381,1),""),"")</f>
        <v/>
      </c>
      <c r="D1382" s="221" t="str">
        <f ca="1">IF(V1382&gt;0,IF($D$12=B1382,COUNT($D$12:D1381,1),""),"")</f>
        <v/>
      </c>
      <c r="E1382" s="221" t="str">
        <f ca="1">IF(V1382&gt;0,IF($E$12=B1382,COUNT($E$12:E1381,1),""),"")</f>
        <v/>
      </c>
      <c r="F1382" s="221" t="str">
        <f ca="1">IF(V1382&gt;0,IF($F$12=B1382,COUNT($F$12:F1381,1),""),"")</f>
        <v/>
      </c>
      <c r="G1382" s="90">
        <v>120003118</v>
      </c>
      <c r="H1382" s="72"/>
      <c r="I1382" s="76" t="s">
        <v>1772</v>
      </c>
      <c r="J1382" s="91" t="s">
        <v>1765</v>
      </c>
      <c r="K1382" s="324">
        <v>136500000</v>
      </c>
      <c r="L1382" s="125">
        <v>420104</v>
      </c>
      <c r="M1382" s="76" t="s">
        <v>1136</v>
      </c>
      <c r="N1382" s="76" t="s">
        <v>3</v>
      </c>
      <c r="O1382" s="324">
        <v>19718000</v>
      </c>
      <c r="P1382" s="77">
        <f ca="1">SUMIF($W$12:BO1382,$P$11,W1382:BO1382)</f>
        <v>0</v>
      </c>
      <c r="Q1382" s="77">
        <f ca="1">SUMIF($W$12:BP1382,$P$11,X1382:BP1382)</f>
        <v>0</v>
      </c>
      <c r="R1382" s="77">
        <f ca="1">SUMIF($W$12:BQ1382,$P$11,Y1382:BQ1382)</f>
        <v>0</v>
      </c>
      <c r="S1382" s="78">
        <f t="shared" ca="1" si="361"/>
        <v>0</v>
      </c>
      <c r="T1382" s="77">
        <f t="shared" ca="1" si="362"/>
        <v>0</v>
      </c>
      <c r="U1382" s="77">
        <f t="shared" ca="1" si="364"/>
        <v>0</v>
      </c>
      <c r="V1382" s="79">
        <f t="shared" ca="1" si="363"/>
        <v>0</v>
      </c>
      <c r="W1382" s="80"/>
      <c r="X1382" s="81">
        <f t="shared" si="365"/>
        <v>0</v>
      </c>
      <c r="Y1382" s="82"/>
      <c r="Z1382" s="80"/>
      <c r="AA1382" s="81">
        <f t="shared" si="366"/>
        <v>0</v>
      </c>
      <c r="AB1382" s="82"/>
      <c r="AC1382" s="80"/>
      <c r="AD1382" s="81">
        <f t="shared" si="367"/>
        <v>0</v>
      </c>
      <c r="AE1382" s="82"/>
      <c r="AF1382" s="80"/>
      <c r="AG1382" s="81">
        <f t="shared" si="368"/>
        <v>0</v>
      </c>
      <c r="AH1382" s="82"/>
      <c r="AI1382" s="80"/>
      <c r="AJ1382" s="81">
        <f t="shared" si="369"/>
        <v>0</v>
      </c>
      <c r="AK1382" s="82"/>
      <c r="AL1382" s="80"/>
      <c r="AM1382" s="81">
        <v>0</v>
      </c>
      <c r="AN1382" s="82"/>
      <c r="AO1382" s="80"/>
      <c r="AP1382" s="81">
        <v>0</v>
      </c>
      <c r="AQ1382" s="82"/>
      <c r="AR1382" s="80"/>
      <c r="AS1382" s="81">
        <f t="shared" si="370"/>
        <v>0</v>
      </c>
      <c r="AT1382" s="82"/>
      <c r="AU1382" s="80"/>
      <c r="AV1382" s="81">
        <f t="shared" si="371"/>
        <v>0</v>
      </c>
      <c r="AW1382" s="82"/>
      <c r="AX1382" s="80"/>
      <c r="AY1382" s="81">
        <f t="shared" si="372"/>
        <v>0</v>
      </c>
      <c r="AZ1382" s="82"/>
      <c r="BA1382" s="80"/>
      <c r="BB1382" s="81">
        <f t="shared" si="373"/>
        <v>0</v>
      </c>
      <c r="BC1382" s="82"/>
      <c r="BD1382" s="80"/>
      <c r="BE1382" s="81">
        <f t="shared" si="374"/>
        <v>0</v>
      </c>
      <c r="BF1382" s="82"/>
      <c r="BG1382" s="80"/>
      <c r="BH1382" s="81">
        <f t="shared" si="375"/>
        <v>0</v>
      </c>
      <c r="BI1382" s="82"/>
      <c r="BJ1382" s="80"/>
      <c r="BK1382" s="81">
        <f t="shared" si="376"/>
        <v>0</v>
      </c>
      <c r="BL1382" s="82"/>
      <c r="BM1382" s="80"/>
      <c r="BN1382" s="81">
        <f t="shared" si="377"/>
        <v>0</v>
      </c>
      <c r="BO1382" s="82"/>
    </row>
    <row r="1383" spans="1:67" ht="42.75" hidden="1" customHeight="1" thickBot="1">
      <c r="A1383" s="71">
        <v>86443</v>
      </c>
      <c r="B1383" s="71" t="s">
        <v>2241</v>
      </c>
      <c r="C1383" s="221" t="str">
        <f ca="1">IF(V1383&gt;0,IF($C$12=B1383,COUNT($C$12:C1382,1),""),"")</f>
        <v/>
      </c>
      <c r="D1383" s="221" t="str">
        <f ca="1">IF(V1383&gt;0,IF($D$12=B1383,COUNT($D$12:D1382,1),""),"")</f>
        <v/>
      </c>
      <c r="E1383" s="221" t="str">
        <f ca="1">IF(V1383&gt;0,IF($E$12=B1383,COUNT($E$12:E1382,1),""),"")</f>
        <v/>
      </c>
      <c r="F1383" s="221" t="str">
        <f ca="1">IF(V1383&gt;0,IF($F$12=B1383,COUNT($F$12:F1382,1),""),"")</f>
        <v/>
      </c>
      <c r="G1383" s="90">
        <v>120003130</v>
      </c>
      <c r="H1383" s="72"/>
      <c r="I1383" s="76" t="s">
        <v>1773</v>
      </c>
      <c r="J1383" s="91" t="s">
        <v>1765</v>
      </c>
      <c r="K1383" s="324">
        <v>140000000</v>
      </c>
      <c r="L1383" s="125">
        <v>420106</v>
      </c>
      <c r="M1383" s="76" t="s">
        <v>1138</v>
      </c>
      <c r="N1383" s="76" t="s">
        <v>3</v>
      </c>
      <c r="O1383" s="324">
        <v>21445000</v>
      </c>
      <c r="P1383" s="77">
        <f ca="1">SUMIF($W$12:BO1383,$P$11,W1383:BO1383)</f>
        <v>0</v>
      </c>
      <c r="Q1383" s="77">
        <f ca="1">SUMIF($W$12:BP1383,$P$11,X1383:BP1383)</f>
        <v>0</v>
      </c>
      <c r="R1383" s="77">
        <f ca="1">SUMIF($W$12:BQ1383,$P$11,Y1383:BQ1383)</f>
        <v>0</v>
      </c>
      <c r="S1383" s="78">
        <f t="shared" ca="1" si="361"/>
        <v>0</v>
      </c>
      <c r="T1383" s="77">
        <f t="shared" ca="1" si="362"/>
        <v>0</v>
      </c>
      <c r="U1383" s="77">
        <f t="shared" ca="1" si="364"/>
        <v>0</v>
      </c>
      <c r="V1383" s="79">
        <f t="shared" ca="1" si="363"/>
        <v>0</v>
      </c>
      <c r="W1383" s="80"/>
      <c r="X1383" s="81">
        <f t="shared" si="365"/>
        <v>0</v>
      </c>
      <c r="Y1383" s="82"/>
      <c r="Z1383" s="80"/>
      <c r="AA1383" s="81">
        <f t="shared" si="366"/>
        <v>0</v>
      </c>
      <c r="AB1383" s="82"/>
      <c r="AC1383" s="80"/>
      <c r="AD1383" s="81">
        <f t="shared" si="367"/>
        <v>0</v>
      </c>
      <c r="AE1383" s="82"/>
      <c r="AF1383" s="80"/>
      <c r="AG1383" s="81">
        <f t="shared" si="368"/>
        <v>0</v>
      </c>
      <c r="AH1383" s="82"/>
      <c r="AI1383" s="80"/>
      <c r="AJ1383" s="81">
        <f t="shared" si="369"/>
        <v>0</v>
      </c>
      <c r="AK1383" s="82"/>
      <c r="AL1383" s="80"/>
      <c r="AM1383" s="81">
        <v>0</v>
      </c>
      <c r="AN1383" s="82"/>
      <c r="AO1383" s="80"/>
      <c r="AP1383" s="81">
        <v>0</v>
      </c>
      <c r="AQ1383" s="82"/>
      <c r="AR1383" s="80"/>
      <c r="AS1383" s="81">
        <f t="shared" si="370"/>
        <v>0</v>
      </c>
      <c r="AT1383" s="82"/>
      <c r="AU1383" s="80"/>
      <c r="AV1383" s="81">
        <f t="shared" si="371"/>
        <v>0</v>
      </c>
      <c r="AW1383" s="82"/>
      <c r="AX1383" s="80"/>
      <c r="AY1383" s="81">
        <f t="shared" si="372"/>
        <v>0</v>
      </c>
      <c r="AZ1383" s="82"/>
      <c r="BA1383" s="80"/>
      <c r="BB1383" s="81">
        <f t="shared" si="373"/>
        <v>0</v>
      </c>
      <c r="BC1383" s="82"/>
      <c r="BD1383" s="80"/>
      <c r="BE1383" s="81">
        <f t="shared" si="374"/>
        <v>0</v>
      </c>
      <c r="BF1383" s="82"/>
      <c r="BG1383" s="80"/>
      <c r="BH1383" s="81">
        <f t="shared" si="375"/>
        <v>0</v>
      </c>
      <c r="BI1383" s="82"/>
      <c r="BJ1383" s="80"/>
      <c r="BK1383" s="81">
        <f t="shared" si="376"/>
        <v>0</v>
      </c>
      <c r="BL1383" s="82"/>
      <c r="BM1383" s="80"/>
      <c r="BN1383" s="81">
        <f t="shared" si="377"/>
        <v>0</v>
      </c>
      <c r="BO1383" s="82"/>
    </row>
    <row r="1384" spans="1:67" ht="42.75" hidden="1" customHeight="1" thickBot="1">
      <c r="A1384" s="71">
        <v>86444</v>
      </c>
      <c r="B1384" s="71" t="s">
        <v>2241</v>
      </c>
      <c r="C1384" s="221" t="str">
        <f ca="1">IF(V1384&gt;0,IF($C$12=B1384,COUNT($C$12:C1383,1),""),"")</f>
        <v/>
      </c>
      <c r="D1384" s="221" t="str">
        <f ca="1">IF(V1384&gt;0,IF($D$12=B1384,COUNT($D$12:D1383,1),""),"")</f>
        <v/>
      </c>
      <c r="E1384" s="221" t="str">
        <f ca="1">IF(V1384&gt;0,IF($E$12=B1384,COUNT($E$12:E1383,1),""),"")</f>
        <v/>
      </c>
      <c r="F1384" s="221" t="str">
        <f ca="1">IF(V1384&gt;0,IF($F$12=B1384,COUNT($F$12:F1383,1),""),"")</f>
        <v/>
      </c>
      <c r="G1384" s="90">
        <v>120003132</v>
      </c>
      <c r="H1384" s="72"/>
      <c r="I1384" s="76" t="s">
        <v>1774</v>
      </c>
      <c r="J1384" s="91" t="s">
        <v>1766</v>
      </c>
      <c r="K1384" s="324">
        <v>160000000</v>
      </c>
      <c r="L1384" s="125">
        <v>420107</v>
      </c>
      <c r="M1384" s="76" t="s">
        <v>1139</v>
      </c>
      <c r="N1384" s="76" t="s">
        <v>3</v>
      </c>
      <c r="O1384" s="324">
        <v>22218000</v>
      </c>
      <c r="P1384" s="77">
        <f ca="1">SUMIF($W$12:BO1384,$P$11,W1384:BO1384)</f>
        <v>0</v>
      </c>
      <c r="Q1384" s="77">
        <f ca="1">SUMIF($W$12:BP1384,$P$11,X1384:BP1384)</f>
        <v>0</v>
      </c>
      <c r="R1384" s="77">
        <f ca="1">SUMIF($W$12:BQ1384,$P$11,Y1384:BQ1384)</f>
        <v>0</v>
      </c>
      <c r="S1384" s="78">
        <f t="shared" ca="1" si="361"/>
        <v>0</v>
      </c>
      <c r="T1384" s="77">
        <f t="shared" ca="1" si="362"/>
        <v>0</v>
      </c>
      <c r="U1384" s="77">
        <f t="shared" ca="1" si="364"/>
        <v>0</v>
      </c>
      <c r="V1384" s="79">
        <f t="shared" ca="1" si="363"/>
        <v>0</v>
      </c>
      <c r="W1384" s="80"/>
      <c r="X1384" s="81">
        <f t="shared" si="365"/>
        <v>0</v>
      </c>
      <c r="Y1384" s="82"/>
      <c r="Z1384" s="80"/>
      <c r="AA1384" s="81">
        <f t="shared" si="366"/>
        <v>0</v>
      </c>
      <c r="AB1384" s="82"/>
      <c r="AC1384" s="80"/>
      <c r="AD1384" s="81">
        <f t="shared" si="367"/>
        <v>0</v>
      </c>
      <c r="AE1384" s="82"/>
      <c r="AF1384" s="80"/>
      <c r="AG1384" s="81">
        <f t="shared" si="368"/>
        <v>0</v>
      </c>
      <c r="AH1384" s="82"/>
      <c r="AI1384" s="80"/>
      <c r="AJ1384" s="81">
        <f t="shared" si="369"/>
        <v>0</v>
      </c>
      <c r="AK1384" s="82"/>
      <c r="AL1384" s="80"/>
      <c r="AM1384" s="81">
        <v>0</v>
      </c>
      <c r="AN1384" s="82"/>
      <c r="AO1384" s="80"/>
      <c r="AP1384" s="81">
        <v>0</v>
      </c>
      <c r="AQ1384" s="82"/>
      <c r="AR1384" s="80"/>
      <c r="AS1384" s="81">
        <f t="shared" si="370"/>
        <v>0</v>
      </c>
      <c r="AT1384" s="82"/>
      <c r="AU1384" s="80"/>
      <c r="AV1384" s="81">
        <f t="shared" si="371"/>
        <v>0</v>
      </c>
      <c r="AW1384" s="82"/>
      <c r="AX1384" s="80"/>
      <c r="AY1384" s="81">
        <f t="shared" si="372"/>
        <v>0</v>
      </c>
      <c r="AZ1384" s="82"/>
      <c r="BA1384" s="80"/>
      <c r="BB1384" s="81">
        <f t="shared" si="373"/>
        <v>0</v>
      </c>
      <c r="BC1384" s="82"/>
      <c r="BD1384" s="80"/>
      <c r="BE1384" s="81">
        <f t="shared" si="374"/>
        <v>0</v>
      </c>
      <c r="BF1384" s="82"/>
      <c r="BG1384" s="80"/>
      <c r="BH1384" s="81">
        <f t="shared" si="375"/>
        <v>0</v>
      </c>
      <c r="BI1384" s="82"/>
      <c r="BJ1384" s="80"/>
      <c r="BK1384" s="81">
        <f t="shared" si="376"/>
        <v>0</v>
      </c>
      <c r="BL1384" s="82"/>
      <c r="BM1384" s="80"/>
      <c r="BN1384" s="81">
        <f t="shared" si="377"/>
        <v>0</v>
      </c>
      <c r="BO1384" s="82"/>
    </row>
    <row r="1385" spans="1:67" ht="42.75" hidden="1" customHeight="1" thickBot="1">
      <c r="A1385" s="71">
        <v>86445</v>
      </c>
      <c r="B1385" s="71" t="s">
        <v>2241</v>
      </c>
      <c r="C1385" s="221" t="str">
        <f ca="1">IF(V1385&gt;0,IF($C$12=B1385,COUNT($C$12:C1384,1),""),"")</f>
        <v/>
      </c>
      <c r="D1385" s="221" t="str">
        <f ca="1">IF(V1385&gt;0,IF($D$12=B1385,COUNT($D$12:D1384,1),""),"")</f>
        <v/>
      </c>
      <c r="E1385" s="221" t="str">
        <f ca="1">IF(V1385&gt;0,IF($E$12=B1385,COUNT($E$12:E1384,1),""),"")</f>
        <v/>
      </c>
      <c r="F1385" s="221" t="str">
        <f ca="1">IF(V1385&gt;0,IF($F$12=B1385,COUNT($F$12:F1384,1),""),"")</f>
        <v/>
      </c>
      <c r="G1385" s="90">
        <v>120003220</v>
      </c>
      <c r="H1385" s="72"/>
      <c r="I1385" s="76" t="s">
        <v>2011</v>
      </c>
      <c r="J1385" s="91" t="s">
        <v>1766</v>
      </c>
      <c r="K1385" s="324">
        <v>92000000</v>
      </c>
      <c r="L1385" s="125">
        <v>420108</v>
      </c>
      <c r="M1385" s="76" t="s">
        <v>1140</v>
      </c>
      <c r="N1385" s="76" t="s">
        <v>3</v>
      </c>
      <c r="O1385" s="324">
        <v>10247000</v>
      </c>
      <c r="P1385" s="77">
        <f ca="1">SUMIF($W$12:BO1385,$P$11,W1385:BO1385)</f>
        <v>0</v>
      </c>
      <c r="Q1385" s="77">
        <f ca="1">SUMIF($W$12:BP1385,$P$11,X1385:BP1385)</f>
        <v>0</v>
      </c>
      <c r="R1385" s="77">
        <f ca="1">SUMIF($W$12:BQ1385,$P$11,Y1385:BQ1385)</f>
        <v>0</v>
      </c>
      <c r="S1385" s="78">
        <f t="shared" ca="1" si="361"/>
        <v>0</v>
      </c>
      <c r="T1385" s="77">
        <f t="shared" ca="1" si="362"/>
        <v>0</v>
      </c>
      <c r="U1385" s="77">
        <f t="shared" ca="1" si="364"/>
        <v>0</v>
      </c>
      <c r="V1385" s="79">
        <f t="shared" ca="1" si="363"/>
        <v>0</v>
      </c>
      <c r="W1385" s="80"/>
      <c r="X1385" s="81">
        <f t="shared" si="365"/>
        <v>0</v>
      </c>
      <c r="Y1385" s="82"/>
      <c r="Z1385" s="80"/>
      <c r="AA1385" s="81">
        <f t="shared" si="366"/>
        <v>0</v>
      </c>
      <c r="AB1385" s="82"/>
      <c r="AC1385" s="80"/>
      <c r="AD1385" s="81">
        <f t="shared" si="367"/>
        <v>0</v>
      </c>
      <c r="AE1385" s="82"/>
      <c r="AF1385" s="80"/>
      <c r="AG1385" s="81">
        <f t="shared" si="368"/>
        <v>0</v>
      </c>
      <c r="AH1385" s="82"/>
      <c r="AI1385" s="80"/>
      <c r="AJ1385" s="81">
        <f t="shared" si="369"/>
        <v>0</v>
      </c>
      <c r="AK1385" s="82"/>
      <c r="AL1385" s="80"/>
      <c r="AM1385" s="81">
        <v>0</v>
      </c>
      <c r="AN1385" s="82"/>
      <c r="AO1385" s="80"/>
      <c r="AP1385" s="81">
        <v>0</v>
      </c>
      <c r="AQ1385" s="82"/>
      <c r="AR1385" s="80"/>
      <c r="AS1385" s="81">
        <f t="shared" si="370"/>
        <v>0</v>
      </c>
      <c r="AT1385" s="82"/>
      <c r="AU1385" s="80"/>
      <c r="AV1385" s="81">
        <f t="shared" si="371"/>
        <v>0</v>
      </c>
      <c r="AW1385" s="82"/>
      <c r="AX1385" s="80"/>
      <c r="AY1385" s="81">
        <f t="shared" si="372"/>
        <v>0</v>
      </c>
      <c r="AZ1385" s="82"/>
      <c r="BA1385" s="80"/>
      <c r="BB1385" s="81">
        <f t="shared" si="373"/>
        <v>0</v>
      </c>
      <c r="BC1385" s="82"/>
      <c r="BD1385" s="80"/>
      <c r="BE1385" s="81">
        <f t="shared" si="374"/>
        <v>0</v>
      </c>
      <c r="BF1385" s="82"/>
      <c r="BG1385" s="80"/>
      <c r="BH1385" s="81">
        <f t="shared" si="375"/>
        <v>0</v>
      </c>
      <c r="BI1385" s="82"/>
      <c r="BJ1385" s="80"/>
      <c r="BK1385" s="81">
        <f t="shared" si="376"/>
        <v>0</v>
      </c>
      <c r="BL1385" s="82"/>
      <c r="BM1385" s="80"/>
      <c r="BN1385" s="81">
        <f t="shared" si="377"/>
        <v>0</v>
      </c>
      <c r="BO1385" s="82"/>
    </row>
    <row r="1386" spans="1:67" ht="23.25" hidden="1" customHeight="1" thickBot="1">
      <c r="A1386" s="71">
        <v>86446</v>
      </c>
      <c r="B1386" s="71" t="s">
        <v>2241</v>
      </c>
      <c r="C1386" s="221" t="str">
        <f ca="1">IF(V1386&gt;0,IF($C$12=B1386,COUNT($C$12:C1385,1),""),"")</f>
        <v/>
      </c>
      <c r="D1386" s="221" t="str">
        <f ca="1">IF(V1386&gt;0,IF($D$12=B1386,COUNT($D$12:D1385,1),""),"")</f>
        <v/>
      </c>
      <c r="E1386" s="221" t="str">
        <f ca="1">IF(V1386&gt;0,IF($E$12=B1386,COUNT($E$12:E1385,1),""),"")</f>
        <v/>
      </c>
      <c r="F1386" s="221" t="str">
        <f ca="1">IF(V1386&gt;0,IF($F$12=B1386,COUNT($F$12:F1385,1),""),"")</f>
        <v/>
      </c>
      <c r="G1386" s="90">
        <v>205001200</v>
      </c>
      <c r="H1386" s="72"/>
      <c r="I1386" s="76" t="s">
        <v>2012</v>
      </c>
      <c r="J1386" s="91"/>
      <c r="K1386" s="324">
        <v>2800000</v>
      </c>
      <c r="L1386" s="125"/>
      <c r="M1386" s="76"/>
      <c r="N1386" s="76"/>
      <c r="O1386" s="324"/>
      <c r="P1386" s="77">
        <f ca="1">SUMIF($W$12:BO1386,$P$11,W1386:BO1386)</f>
        <v>0</v>
      </c>
      <c r="Q1386" s="77">
        <f ca="1">SUMIF($W$12:BP1386,$P$11,X1386:BP1386)</f>
        <v>0</v>
      </c>
      <c r="R1386" s="77">
        <f ca="1">SUMIF($W$12:BQ1386,$P$11,Y1386:BQ1386)</f>
        <v>0</v>
      </c>
      <c r="S1386" s="78">
        <f t="shared" ca="1" si="361"/>
        <v>0</v>
      </c>
      <c r="T1386" s="77">
        <f t="shared" ca="1" si="362"/>
        <v>0</v>
      </c>
      <c r="U1386" s="77">
        <f t="shared" ca="1" si="364"/>
        <v>0</v>
      </c>
      <c r="V1386" s="79">
        <f t="shared" ca="1" si="363"/>
        <v>0</v>
      </c>
      <c r="W1386" s="80"/>
      <c r="X1386" s="81">
        <f t="shared" si="365"/>
        <v>0</v>
      </c>
      <c r="Y1386" s="82"/>
      <c r="Z1386" s="80"/>
      <c r="AA1386" s="81">
        <f t="shared" si="366"/>
        <v>0</v>
      </c>
      <c r="AB1386" s="82"/>
      <c r="AC1386" s="80"/>
      <c r="AD1386" s="81">
        <f t="shared" si="367"/>
        <v>0</v>
      </c>
      <c r="AE1386" s="82"/>
      <c r="AF1386" s="80"/>
      <c r="AG1386" s="81">
        <f t="shared" si="368"/>
        <v>0</v>
      </c>
      <c r="AH1386" s="82"/>
      <c r="AI1386" s="80"/>
      <c r="AJ1386" s="81">
        <f t="shared" si="369"/>
        <v>0</v>
      </c>
      <c r="AK1386" s="82"/>
      <c r="AL1386" s="80"/>
      <c r="AM1386" s="81">
        <v>0</v>
      </c>
      <c r="AN1386" s="82"/>
      <c r="AO1386" s="80"/>
      <c r="AP1386" s="81">
        <v>0</v>
      </c>
      <c r="AQ1386" s="82"/>
      <c r="AR1386" s="80"/>
      <c r="AS1386" s="81">
        <f t="shared" si="370"/>
        <v>0</v>
      </c>
      <c r="AT1386" s="82"/>
      <c r="AU1386" s="80"/>
      <c r="AV1386" s="81">
        <f t="shared" si="371"/>
        <v>0</v>
      </c>
      <c r="AW1386" s="82"/>
      <c r="AX1386" s="80"/>
      <c r="AY1386" s="81">
        <f t="shared" si="372"/>
        <v>0</v>
      </c>
      <c r="AZ1386" s="82"/>
      <c r="BA1386" s="80"/>
      <c r="BB1386" s="81">
        <f t="shared" si="373"/>
        <v>0</v>
      </c>
      <c r="BC1386" s="82"/>
      <c r="BD1386" s="80"/>
      <c r="BE1386" s="81">
        <f t="shared" si="374"/>
        <v>0</v>
      </c>
      <c r="BF1386" s="82"/>
      <c r="BG1386" s="80"/>
      <c r="BH1386" s="81">
        <f t="shared" si="375"/>
        <v>0</v>
      </c>
      <c r="BI1386" s="82"/>
      <c r="BJ1386" s="80"/>
      <c r="BK1386" s="81">
        <f t="shared" si="376"/>
        <v>0</v>
      </c>
      <c r="BL1386" s="82"/>
      <c r="BM1386" s="80"/>
      <c r="BN1386" s="81">
        <f t="shared" si="377"/>
        <v>0</v>
      </c>
      <c r="BO1386" s="82"/>
    </row>
    <row r="1387" spans="1:67" ht="23.25" hidden="1" customHeight="1" thickBot="1">
      <c r="A1387" s="71">
        <v>86447</v>
      </c>
      <c r="B1387" s="71" t="s">
        <v>2241</v>
      </c>
      <c r="C1387" s="221" t="str">
        <f ca="1">IF(V1387&gt;0,IF($C$12=B1387,COUNT($C$12:C1386,1),""),"")</f>
        <v/>
      </c>
      <c r="D1387" s="221" t="str">
        <f ca="1">IF(V1387&gt;0,IF($D$12=B1387,COUNT($D$12:D1386,1),""),"")</f>
        <v/>
      </c>
      <c r="E1387" s="221" t="str">
        <f ca="1">IF(V1387&gt;0,IF($E$12=B1387,COUNT($E$12:E1386,1),""),"")</f>
        <v/>
      </c>
      <c r="F1387" s="221" t="str">
        <f ca="1">IF(V1387&gt;0,IF($F$12=B1387,COUNT($F$12:F1386,1),""),"")</f>
        <v/>
      </c>
      <c r="G1387" s="90">
        <v>205001210</v>
      </c>
      <c r="H1387" s="72"/>
      <c r="I1387" s="76" t="s">
        <v>2013</v>
      </c>
      <c r="J1387" s="91" t="s">
        <v>1756</v>
      </c>
      <c r="K1387" s="324">
        <v>7300000</v>
      </c>
      <c r="L1387" s="125"/>
      <c r="M1387" s="76"/>
      <c r="N1387" s="76"/>
      <c r="O1387" s="324"/>
      <c r="P1387" s="77">
        <f ca="1">SUMIF($W$12:BO1387,$P$11,W1387:BO1387)</f>
        <v>0</v>
      </c>
      <c r="Q1387" s="77">
        <f ca="1">SUMIF($W$12:BP1387,$P$11,X1387:BP1387)</f>
        <v>0</v>
      </c>
      <c r="R1387" s="77">
        <f ca="1">SUMIF($W$12:BQ1387,$P$11,Y1387:BQ1387)</f>
        <v>0</v>
      </c>
      <c r="S1387" s="78">
        <f t="shared" ca="1" si="361"/>
        <v>0</v>
      </c>
      <c r="T1387" s="77">
        <f t="shared" ca="1" si="362"/>
        <v>0</v>
      </c>
      <c r="U1387" s="77">
        <f t="shared" ca="1" si="364"/>
        <v>0</v>
      </c>
      <c r="V1387" s="79">
        <f t="shared" ca="1" si="363"/>
        <v>0</v>
      </c>
      <c r="W1387" s="80"/>
      <c r="X1387" s="81">
        <f t="shared" si="365"/>
        <v>0</v>
      </c>
      <c r="Y1387" s="82"/>
      <c r="Z1387" s="80"/>
      <c r="AA1387" s="81">
        <f t="shared" si="366"/>
        <v>0</v>
      </c>
      <c r="AB1387" s="82"/>
      <c r="AC1387" s="80"/>
      <c r="AD1387" s="81">
        <f t="shared" si="367"/>
        <v>0</v>
      </c>
      <c r="AE1387" s="82"/>
      <c r="AF1387" s="80"/>
      <c r="AG1387" s="81">
        <f t="shared" si="368"/>
        <v>0</v>
      </c>
      <c r="AH1387" s="82"/>
      <c r="AI1387" s="80"/>
      <c r="AJ1387" s="81">
        <f t="shared" si="369"/>
        <v>0</v>
      </c>
      <c r="AK1387" s="82"/>
      <c r="AL1387" s="80"/>
      <c r="AM1387" s="81">
        <v>0</v>
      </c>
      <c r="AN1387" s="82"/>
      <c r="AO1387" s="80"/>
      <c r="AP1387" s="81">
        <v>0</v>
      </c>
      <c r="AQ1387" s="82"/>
      <c r="AR1387" s="80"/>
      <c r="AS1387" s="81">
        <f t="shared" si="370"/>
        <v>0</v>
      </c>
      <c r="AT1387" s="82"/>
      <c r="AU1387" s="80"/>
      <c r="AV1387" s="81">
        <f t="shared" si="371"/>
        <v>0</v>
      </c>
      <c r="AW1387" s="82"/>
      <c r="AX1387" s="80"/>
      <c r="AY1387" s="81">
        <f t="shared" si="372"/>
        <v>0</v>
      </c>
      <c r="AZ1387" s="82"/>
      <c r="BA1387" s="80"/>
      <c r="BB1387" s="81">
        <f t="shared" si="373"/>
        <v>0</v>
      </c>
      <c r="BC1387" s="82"/>
      <c r="BD1387" s="80"/>
      <c r="BE1387" s="81">
        <f t="shared" si="374"/>
        <v>0</v>
      </c>
      <c r="BF1387" s="82"/>
      <c r="BG1387" s="80"/>
      <c r="BH1387" s="81">
        <f t="shared" si="375"/>
        <v>0</v>
      </c>
      <c r="BI1387" s="82"/>
      <c r="BJ1387" s="80"/>
      <c r="BK1387" s="81">
        <f t="shared" si="376"/>
        <v>0</v>
      </c>
      <c r="BL1387" s="82"/>
      <c r="BM1387" s="80"/>
      <c r="BN1387" s="81">
        <f t="shared" si="377"/>
        <v>0</v>
      </c>
      <c r="BO1387" s="82"/>
    </row>
    <row r="1388" spans="1:67" ht="23.25" hidden="1" customHeight="1" thickBot="1">
      <c r="A1388" s="71">
        <v>86448</v>
      </c>
      <c r="B1388" s="71" t="s">
        <v>2241</v>
      </c>
      <c r="C1388" s="221" t="str">
        <f ca="1">IF(V1388&gt;0,IF($C$12=B1388,COUNT($C$12:C1387,1),""),"")</f>
        <v/>
      </c>
      <c r="D1388" s="221" t="str">
        <f ca="1">IF(V1388&gt;0,IF($D$12=B1388,COUNT($D$12:D1387,1),""),"")</f>
        <v/>
      </c>
      <c r="E1388" s="221" t="str">
        <f ca="1">IF(V1388&gt;0,IF($E$12=B1388,COUNT($E$12:E1387,1),""),"")</f>
        <v/>
      </c>
      <c r="F1388" s="221" t="str">
        <f ca="1">IF(V1388&gt;0,IF($F$12=B1388,COUNT($F$12:F1387,1),""),"")</f>
        <v/>
      </c>
      <c r="G1388" s="90">
        <v>205001215</v>
      </c>
      <c r="H1388" s="72"/>
      <c r="I1388" s="76" t="s">
        <v>1846</v>
      </c>
      <c r="J1388" s="91" t="s">
        <v>153</v>
      </c>
      <c r="K1388" s="324">
        <v>4700000</v>
      </c>
      <c r="L1388" s="125"/>
      <c r="M1388" s="76"/>
      <c r="N1388" s="76"/>
      <c r="O1388" s="324"/>
      <c r="P1388" s="77">
        <f ca="1">SUMIF($W$12:BO1388,$P$11,W1388:BO1388)</f>
        <v>0</v>
      </c>
      <c r="Q1388" s="77">
        <f ca="1">SUMIF($W$12:BP1388,$P$11,X1388:BP1388)</f>
        <v>0</v>
      </c>
      <c r="R1388" s="77">
        <f ca="1">SUMIF($W$12:BQ1388,$P$11,Y1388:BQ1388)</f>
        <v>0</v>
      </c>
      <c r="S1388" s="78">
        <f t="shared" ca="1" si="361"/>
        <v>0</v>
      </c>
      <c r="T1388" s="77">
        <f t="shared" ca="1" si="362"/>
        <v>0</v>
      </c>
      <c r="U1388" s="77">
        <f t="shared" ca="1" si="364"/>
        <v>0</v>
      </c>
      <c r="V1388" s="79">
        <f t="shared" ca="1" si="363"/>
        <v>0</v>
      </c>
      <c r="W1388" s="80"/>
      <c r="X1388" s="81">
        <f t="shared" si="365"/>
        <v>0</v>
      </c>
      <c r="Y1388" s="82"/>
      <c r="Z1388" s="80"/>
      <c r="AA1388" s="81">
        <f t="shared" si="366"/>
        <v>0</v>
      </c>
      <c r="AB1388" s="82"/>
      <c r="AC1388" s="80"/>
      <c r="AD1388" s="81">
        <f t="shared" si="367"/>
        <v>0</v>
      </c>
      <c r="AE1388" s="82"/>
      <c r="AF1388" s="80"/>
      <c r="AG1388" s="81">
        <f t="shared" si="368"/>
        <v>0</v>
      </c>
      <c r="AH1388" s="82"/>
      <c r="AI1388" s="80"/>
      <c r="AJ1388" s="81">
        <f t="shared" si="369"/>
        <v>0</v>
      </c>
      <c r="AK1388" s="82"/>
      <c r="AL1388" s="80"/>
      <c r="AM1388" s="81">
        <v>0</v>
      </c>
      <c r="AN1388" s="82"/>
      <c r="AO1388" s="80"/>
      <c r="AP1388" s="81">
        <v>0</v>
      </c>
      <c r="AQ1388" s="82"/>
      <c r="AR1388" s="80"/>
      <c r="AS1388" s="81">
        <f t="shared" si="370"/>
        <v>0</v>
      </c>
      <c r="AT1388" s="82"/>
      <c r="AU1388" s="80"/>
      <c r="AV1388" s="81">
        <f t="shared" si="371"/>
        <v>0</v>
      </c>
      <c r="AW1388" s="82"/>
      <c r="AX1388" s="80"/>
      <c r="AY1388" s="81">
        <f t="shared" si="372"/>
        <v>0</v>
      </c>
      <c r="AZ1388" s="82"/>
      <c r="BA1388" s="80"/>
      <c r="BB1388" s="81">
        <f t="shared" si="373"/>
        <v>0</v>
      </c>
      <c r="BC1388" s="82"/>
      <c r="BD1388" s="80"/>
      <c r="BE1388" s="81">
        <f t="shared" si="374"/>
        <v>0</v>
      </c>
      <c r="BF1388" s="82"/>
      <c r="BG1388" s="80"/>
      <c r="BH1388" s="81">
        <f t="shared" si="375"/>
        <v>0</v>
      </c>
      <c r="BI1388" s="82"/>
      <c r="BJ1388" s="80"/>
      <c r="BK1388" s="81">
        <f t="shared" si="376"/>
        <v>0</v>
      </c>
      <c r="BL1388" s="82"/>
      <c r="BM1388" s="80"/>
      <c r="BN1388" s="81">
        <f t="shared" si="377"/>
        <v>0</v>
      </c>
      <c r="BO1388" s="82"/>
    </row>
    <row r="1389" spans="1:67" ht="23.25" hidden="1" customHeight="1" thickBot="1">
      <c r="A1389" s="71">
        <v>86449</v>
      </c>
      <c r="B1389" s="71" t="s">
        <v>2241</v>
      </c>
      <c r="C1389" s="221" t="str">
        <f ca="1">IF(V1389&gt;0,IF($C$12=B1389,COUNT($C$12:C1388,1),""),"")</f>
        <v/>
      </c>
      <c r="D1389" s="221" t="str">
        <f ca="1">IF(V1389&gt;0,IF($D$12=B1389,COUNT($D$12:D1388,1),""),"")</f>
        <v/>
      </c>
      <c r="E1389" s="221" t="str">
        <f ca="1">IF(V1389&gt;0,IF($E$12=B1389,COUNT($E$12:E1388,1),""),"")</f>
        <v/>
      </c>
      <c r="F1389" s="221" t="str">
        <f ca="1">IF(V1389&gt;0,IF($F$12=B1389,COUNT($F$12:F1388,1),""),"")</f>
        <v/>
      </c>
      <c r="G1389" s="90">
        <v>205001220</v>
      </c>
      <c r="H1389" s="72"/>
      <c r="I1389" s="76" t="s">
        <v>2014</v>
      </c>
      <c r="J1389" s="91" t="s">
        <v>153</v>
      </c>
      <c r="K1389" s="324">
        <v>900000</v>
      </c>
      <c r="L1389" s="125"/>
      <c r="M1389" s="76"/>
      <c r="N1389" s="76"/>
      <c r="O1389" s="324"/>
      <c r="P1389" s="77">
        <f ca="1">SUMIF($W$12:BO1389,$P$11,W1389:BO1389)</f>
        <v>0</v>
      </c>
      <c r="Q1389" s="77">
        <f ca="1">SUMIF($W$12:BP1389,$P$11,X1389:BP1389)</f>
        <v>0</v>
      </c>
      <c r="R1389" s="77">
        <f ca="1">SUMIF($W$12:BQ1389,$P$11,Y1389:BQ1389)</f>
        <v>0</v>
      </c>
      <c r="S1389" s="78">
        <f t="shared" ca="1" si="361"/>
        <v>0</v>
      </c>
      <c r="T1389" s="77">
        <f t="shared" ca="1" si="362"/>
        <v>0</v>
      </c>
      <c r="U1389" s="77">
        <f t="shared" ca="1" si="364"/>
        <v>0</v>
      </c>
      <c r="V1389" s="79">
        <f t="shared" ca="1" si="363"/>
        <v>0</v>
      </c>
      <c r="W1389" s="80"/>
      <c r="X1389" s="81">
        <f t="shared" si="365"/>
        <v>0</v>
      </c>
      <c r="Y1389" s="82"/>
      <c r="Z1389" s="80"/>
      <c r="AA1389" s="81">
        <f t="shared" si="366"/>
        <v>0</v>
      </c>
      <c r="AB1389" s="82"/>
      <c r="AC1389" s="80"/>
      <c r="AD1389" s="81">
        <f t="shared" si="367"/>
        <v>0</v>
      </c>
      <c r="AE1389" s="82"/>
      <c r="AF1389" s="80"/>
      <c r="AG1389" s="81">
        <f t="shared" si="368"/>
        <v>0</v>
      </c>
      <c r="AH1389" s="82"/>
      <c r="AI1389" s="80"/>
      <c r="AJ1389" s="81">
        <f t="shared" si="369"/>
        <v>0</v>
      </c>
      <c r="AK1389" s="82"/>
      <c r="AL1389" s="80"/>
      <c r="AM1389" s="81">
        <v>0</v>
      </c>
      <c r="AN1389" s="82"/>
      <c r="AO1389" s="80"/>
      <c r="AP1389" s="81">
        <v>0</v>
      </c>
      <c r="AQ1389" s="82"/>
      <c r="AR1389" s="80"/>
      <c r="AS1389" s="81">
        <f t="shared" si="370"/>
        <v>0</v>
      </c>
      <c r="AT1389" s="82"/>
      <c r="AU1389" s="80"/>
      <c r="AV1389" s="81">
        <f t="shared" si="371"/>
        <v>0</v>
      </c>
      <c r="AW1389" s="82"/>
      <c r="AX1389" s="80"/>
      <c r="AY1389" s="81">
        <f t="shared" si="372"/>
        <v>0</v>
      </c>
      <c r="AZ1389" s="82"/>
      <c r="BA1389" s="80"/>
      <c r="BB1389" s="81">
        <f t="shared" si="373"/>
        <v>0</v>
      </c>
      <c r="BC1389" s="82"/>
      <c r="BD1389" s="80"/>
      <c r="BE1389" s="81">
        <f t="shared" si="374"/>
        <v>0</v>
      </c>
      <c r="BF1389" s="82"/>
      <c r="BG1389" s="80"/>
      <c r="BH1389" s="81">
        <f t="shared" si="375"/>
        <v>0</v>
      </c>
      <c r="BI1389" s="82"/>
      <c r="BJ1389" s="80"/>
      <c r="BK1389" s="81">
        <f t="shared" si="376"/>
        <v>0</v>
      </c>
      <c r="BL1389" s="82"/>
      <c r="BM1389" s="80"/>
      <c r="BN1389" s="81">
        <f t="shared" si="377"/>
        <v>0</v>
      </c>
      <c r="BO1389" s="82"/>
    </row>
    <row r="1390" spans="1:67" ht="23.25" hidden="1" customHeight="1" thickBot="1">
      <c r="A1390" s="71">
        <v>86450</v>
      </c>
      <c r="B1390" s="71" t="s">
        <v>2241</v>
      </c>
      <c r="C1390" s="221" t="str">
        <f ca="1">IF(V1390&gt;0,IF($C$12=B1390,COUNT($C$12:C1389,1),""),"")</f>
        <v/>
      </c>
      <c r="D1390" s="221" t="str">
        <f ca="1">IF(V1390&gt;0,IF($D$12=B1390,COUNT($D$12:D1389,1),""),"")</f>
        <v/>
      </c>
      <c r="E1390" s="221" t="str">
        <f ca="1">IF(V1390&gt;0,IF($E$12=B1390,COUNT($E$12:E1389,1),""),"")</f>
        <v/>
      </c>
      <c r="F1390" s="221" t="str">
        <f ca="1">IF(V1390&gt;0,IF($F$12=B1390,COUNT($F$12:F1389,1),""),"")</f>
        <v/>
      </c>
      <c r="G1390" s="90">
        <v>205002700</v>
      </c>
      <c r="H1390" s="72"/>
      <c r="I1390" s="76" t="s">
        <v>2015</v>
      </c>
      <c r="J1390" s="91" t="s">
        <v>1758</v>
      </c>
      <c r="K1390" s="324">
        <v>850000</v>
      </c>
      <c r="L1390" s="125"/>
      <c r="M1390" s="76"/>
      <c r="N1390" s="76"/>
      <c r="O1390" s="324"/>
      <c r="P1390" s="77">
        <f ca="1">SUMIF($W$12:BO1390,$P$11,W1390:BO1390)</f>
        <v>0</v>
      </c>
      <c r="Q1390" s="77">
        <f ca="1">SUMIF($W$12:BP1390,$P$11,X1390:BP1390)</f>
        <v>0</v>
      </c>
      <c r="R1390" s="77">
        <f ca="1">SUMIF($W$12:BQ1390,$P$11,Y1390:BQ1390)</f>
        <v>0</v>
      </c>
      <c r="S1390" s="78">
        <f t="shared" ca="1" si="361"/>
        <v>0</v>
      </c>
      <c r="T1390" s="77">
        <f t="shared" ca="1" si="362"/>
        <v>0</v>
      </c>
      <c r="U1390" s="77">
        <f t="shared" ca="1" si="364"/>
        <v>0</v>
      </c>
      <c r="V1390" s="79">
        <f t="shared" ca="1" si="363"/>
        <v>0</v>
      </c>
      <c r="W1390" s="80"/>
      <c r="X1390" s="81">
        <f t="shared" si="365"/>
        <v>0</v>
      </c>
      <c r="Y1390" s="82"/>
      <c r="Z1390" s="80"/>
      <c r="AA1390" s="81">
        <f t="shared" si="366"/>
        <v>0</v>
      </c>
      <c r="AB1390" s="82"/>
      <c r="AC1390" s="80"/>
      <c r="AD1390" s="81">
        <f t="shared" si="367"/>
        <v>0</v>
      </c>
      <c r="AE1390" s="82"/>
      <c r="AF1390" s="80"/>
      <c r="AG1390" s="81">
        <f t="shared" si="368"/>
        <v>0</v>
      </c>
      <c r="AH1390" s="82"/>
      <c r="AI1390" s="80"/>
      <c r="AJ1390" s="81">
        <f t="shared" si="369"/>
        <v>0</v>
      </c>
      <c r="AK1390" s="82"/>
      <c r="AL1390" s="80"/>
      <c r="AM1390" s="81">
        <v>0</v>
      </c>
      <c r="AN1390" s="82"/>
      <c r="AO1390" s="80"/>
      <c r="AP1390" s="81">
        <v>0</v>
      </c>
      <c r="AQ1390" s="82"/>
      <c r="AR1390" s="80"/>
      <c r="AS1390" s="81">
        <f t="shared" si="370"/>
        <v>0</v>
      </c>
      <c r="AT1390" s="82"/>
      <c r="AU1390" s="80"/>
      <c r="AV1390" s="81">
        <f t="shared" si="371"/>
        <v>0</v>
      </c>
      <c r="AW1390" s="82"/>
      <c r="AX1390" s="80"/>
      <c r="AY1390" s="81">
        <f t="shared" si="372"/>
        <v>0</v>
      </c>
      <c r="AZ1390" s="82"/>
      <c r="BA1390" s="80"/>
      <c r="BB1390" s="81">
        <f t="shared" si="373"/>
        <v>0</v>
      </c>
      <c r="BC1390" s="82"/>
      <c r="BD1390" s="80"/>
      <c r="BE1390" s="81">
        <f t="shared" si="374"/>
        <v>0</v>
      </c>
      <c r="BF1390" s="82"/>
      <c r="BG1390" s="80"/>
      <c r="BH1390" s="81">
        <f t="shared" si="375"/>
        <v>0</v>
      </c>
      <c r="BI1390" s="82"/>
      <c r="BJ1390" s="80"/>
      <c r="BK1390" s="81">
        <f t="shared" si="376"/>
        <v>0</v>
      </c>
      <c r="BL1390" s="82"/>
      <c r="BM1390" s="80"/>
      <c r="BN1390" s="81">
        <f t="shared" si="377"/>
        <v>0</v>
      </c>
      <c r="BO1390" s="82"/>
    </row>
    <row r="1391" spans="1:67" ht="23.25" hidden="1" customHeight="1" thickBot="1">
      <c r="A1391" s="71">
        <v>86451</v>
      </c>
      <c r="B1391" s="71" t="s">
        <v>2241</v>
      </c>
      <c r="C1391" s="221" t="str">
        <f ca="1">IF(V1391&gt;0,IF($C$12=B1391,COUNT($C$12:C1390,1),""),"")</f>
        <v/>
      </c>
      <c r="D1391" s="221" t="str">
        <f ca="1">IF(V1391&gt;0,IF($D$12=B1391,COUNT($D$12:D1390,1),""),"")</f>
        <v/>
      </c>
      <c r="E1391" s="221" t="str">
        <f ca="1">IF(V1391&gt;0,IF($E$12=B1391,COUNT($E$12:E1390,1),""),"")</f>
        <v/>
      </c>
      <c r="F1391" s="221" t="str">
        <f ca="1">IF(V1391&gt;0,IF($F$12=B1391,COUNT($F$12:F1390,1),""),"")</f>
        <v/>
      </c>
      <c r="G1391" s="90">
        <v>215002600</v>
      </c>
      <c r="H1391" s="72"/>
      <c r="I1391" s="76" t="s">
        <v>1600</v>
      </c>
      <c r="J1391" s="91" t="s">
        <v>153</v>
      </c>
      <c r="K1391" s="324">
        <v>150000</v>
      </c>
      <c r="L1391" s="125"/>
      <c r="M1391" s="76"/>
      <c r="N1391" s="76"/>
      <c r="O1391" s="324"/>
      <c r="P1391" s="77">
        <f ca="1">SUMIF($W$12:BO1391,$P$11,W1391:BO1391)</f>
        <v>0</v>
      </c>
      <c r="Q1391" s="77">
        <f ca="1">SUMIF($W$12:BP1391,$P$11,X1391:BP1391)</f>
        <v>0</v>
      </c>
      <c r="R1391" s="77">
        <f ca="1">SUMIF($W$12:BQ1391,$P$11,Y1391:BQ1391)</f>
        <v>0</v>
      </c>
      <c r="S1391" s="78">
        <f t="shared" ca="1" si="361"/>
        <v>0</v>
      </c>
      <c r="T1391" s="77">
        <f t="shared" ca="1" si="362"/>
        <v>0</v>
      </c>
      <c r="U1391" s="77">
        <f t="shared" ca="1" si="364"/>
        <v>0</v>
      </c>
      <c r="V1391" s="79">
        <f t="shared" ca="1" si="363"/>
        <v>0</v>
      </c>
      <c r="W1391" s="80"/>
      <c r="X1391" s="81">
        <f t="shared" si="365"/>
        <v>0</v>
      </c>
      <c r="Y1391" s="82"/>
      <c r="Z1391" s="80"/>
      <c r="AA1391" s="81">
        <f t="shared" si="366"/>
        <v>0</v>
      </c>
      <c r="AB1391" s="82"/>
      <c r="AC1391" s="80"/>
      <c r="AD1391" s="81">
        <f t="shared" si="367"/>
        <v>0</v>
      </c>
      <c r="AE1391" s="82"/>
      <c r="AF1391" s="80"/>
      <c r="AG1391" s="81">
        <f t="shared" si="368"/>
        <v>0</v>
      </c>
      <c r="AH1391" s="82"/>
      <c r="AI1391" s="80"/>
      <c r="AJ1391" s="81">
        <f t="shared" si="369"/>
        <v>0</v>
      </c>
      <c r="AK1391" s="82"/>
      <c r="AL1391" s="80"/>
      <c r="AM1391" s="81">
        <v>0</v>
      </c>
      <c r="AN1391" s="82"/>
      <c r="AO1391" s="80"/>
      <c r="AP1391" s="81">
        <v>0</v>
      </c>
      <c r="AQ1391" s="82"/>
      <c r="AR1391" s="80"/>
      <c r="AS1391" s="81">
        <f t="shared" si="370"/>
        <v>0</v>
      </c>
      <c r="AT1391" s="82"/>
      <c r="AU1391" s="80"/>
      <c r="AV1391" s="81">
        <f t="shared" si="371"/>
        <v>0</v>
      </c>
      <c r="AW1391" s="82"/>
      <c r="AX1391" s="80"/>
      <c r="AY1391" s="81">
        <f t="shared" si="372"/>
        <v>0</v>
      </c>
      <c r="AZ1391" s="82"/>
      <c r="BA1391" s="80"/>
      <c r="BB1391" s="81">
        <f t="shared" si="373"/>
        <v>0</v>
      </c>
      <c r="BC1391" s="82"/>
      <c r="BD1391" s="80"/>
      <c r="BE1391" s="81">
        <f t="shared" si="374"/>
        <v>0</v>
      </c>
      <c r="BF1391" s="82"/>
      <c r="BG1391" s="80"/>
      <c r="BH1391" s="81">
        <f t="shared" si="375"/>
        <v>0</v>
      </c>
      <c r="BI1391" s="82"/>
      <c r="BJ1391" s="80"/>
      <c r="BK1391" s="81">
        <f t="shared" si="376"/>
        <v>0</v>
      </c>
      <c r="BL1391" s="82"/>
      <c r="BM1391" s="80"/>
      <c r="BN1391" s="81">
        <f t="shared" si="377"/>
        <v>0</v>
      </c>
      <c r="BO1391" s="82"/>
    </row>
    <row r="1392" spans="1:67" ht="23.25" hidden="1" customHeight="1" thickBot="1">
      <c r="A1392" s="71">
        <v>86452</v>
      </c>
      <c r="B1392" s="71" t="s">
        <v>2241</v>
      </c>
      <c r="C1392" s="221" t="str">
        <f ca="1">IF(V1392&gt;0,IF($C$12=B1392,COUNT($C$12:C1391,1),""),"")</f>
        <v/>
      </c>
      <c r="D1392" s="221" t="str">
        <f ca="1">IF(V1392&gt;0,IF($D$12=B1392,COUNT($D$12:D1391,1),""),"")</f>
        <v/>
      </c>
      <c r="E1392" s="221" t="str">
        <f ca="1">IF(V1392&gt;0,IF($E$12=B1392,COUNT($E$12:E1391,1),""),"")</f>
        <v/>
      </c>
      <c r="F1392" s="221" t="str">
        <f ca="1">IF(V1392&gt;0,IF($F$12=B1392,COUNT($F$12:F1391,1),""),"")</f>
        <v/>
      </c>
      <c r="G1392" s="90">
        <v>215002630</v>
      </c>
      <c r="H1392" s="72"/>
      <c r="I1392" s="76" t="s">
        <v>1605</v>
      </c>
      <c r="J1392" s="91" t="s">
        <v>153</v>
      </c>
      <c r="K1392" s="324">
        <v>230000</v>
      </c>
      <c r="L1392" s="125"/>
      <c r="M1392" s="76"/>
      <c r="N1392" s="76"/>
      <c r="O1392" s="324"/>
      <c r="P1392" s="77">
        <f ca="1">SUMIF($W$12:BO1392,$P$11,W1392:BO1392)</f>
        <v>0</v>
      </c>
      <c r="Q1392" s="77">
        <f ca="1">SUMIF($W$12:BP1392,$P$11,X1392:BP1392)</f>
        <v>0</v>
      </c>
      <c r="R1392" s="77">
        <f ca="1">SUMIF($W$12:BQ1392,$P$11,Y1392:BQ1392)</f>
        <v>0</v>
      </c>
      <c r="S1392" s="78">
        <f t="shared" ca="1" si="361"/>
        <v>0</v>
      </c>
      <c r="T1392" s="77">
        <f t="shared" ca="1" si="362"/>
        <v>0</v>
      </c>
      <c r="U1392" s="77">
        <f t="shared" ca="1" si="364"/>
        <v>0</v>
      </c>
      <c r="V1392" s="79">
        <f t="shared" ca="1" si="363"/>
        <v>0</v>
      </c>
      <c r="W1392" s="80"/>
      <c r="X1392" s="81">
        <f t="shared" si="365"/>
        <v>0</v>
      </c>
      <c r="Y1392" s="82"/>
      <c r="Z1392" s="80"/>
      <c r="AA1392" s="81">
        <f t="shared" si="366"/>
        <v>0</v>
      </c>
      <c r="AB1392" s="82"/>
      <c r="AC1392" s="80"/>
      <c r="AD1392" s="81">
        <f t="shared" si="367"/>
        <v>0</v>
      </c>
      <c r="AE1392" s="82"/>
      <c r="AF1392" s="80"/>
      <c r="AG1392" s="81">
        <f t="shared" si="368"/>
        <v>0</v>
      </c>
      <c r="AH1392" s="82"/>
      <c r="AI1392" s="80"/>
      <c r="AJ1392" s="81">
        <f t="shared" si="369"/>
        <v>0</v>
      </c>
      <c r="AK1392" s="82"/>
      <c r="AL1392" s="80"/>
      <c r="AM1392" s="81">
        <v>0</v>
      </c>
      <c r="AN1392" s="82"/>
      <c r="AO1392" s="80"/>
      <c r="AP1392" s="81">
        <v>0</v>
      </c>
      <c r="AQ1392" s="82"/>
      <c r="AR1392" s="80"/>
      <c r="AS1392" s="81">
        <f t="shared" si="370"/>
        <v>0</v>
      </c>
      <c r="AT1392" s="82"/>
      <c r="AU1392" s="80"/>
      <c r="AV1392" s="81">
        <f t="shared" si="371"/>
        <v>0</v>
      </c>
      <c r="AW1392" s="82"/>
      <c r="AX1392" s="80"/>
      <c r="AY1392" s="81">
        <f t="shared" si="372"/>
        <v>0</v>
      </c>
      <c r="AZ1392" s="82"/>
      <c r="BA1392" s="80"/>
      <c r="BB1392" s="81">
        <f t="shared" si="373"/>
        <v>0</v>
      </c>
      <c r="BC1392" s="82"/>
      <c r="BD1392" s="80"/>
      <c r="BE1392" s="81">
        <f t="shared" si="374"/>
        <v>0</v>
      </c>
      <c r="BF1392" s="82"/>
      <c r="BG1392" s="80"/>
      <c r="BH1392" s="81">
        <f t="shared" si="375"/>
        <v>0</v>
      </c>
      <c r="BI1392" s="82"/>
      <c r="BJ1392" s="80"/>
      <c r="BK1392" s="81">
        <f t="shared" si="376"/>
        <v>0</v>
      </c>
      <c r="BL1392" s="82"/>
      <c r="BM1392" s="80"/>
      <c r="BN1392" s="81">
        <f t="shared" si="377"/>
        <v>0</v>
      </c>
      <c r="BO1392" s="82"/>
    </row>
    <row r="1393" spans="1:67" ht="23.25" customHeight="1" thickBot="1">
      <c r="A1393" s="71">
        <v>86453</v>
      </c>
      <c r="B1393" s="71" t="s">
        <v>2241</v>
      </c>
      <c r="C1393" s="221" t="str">
        <f ca="1">IF(V1393&gt;0,IF($C$12=B1393,COUNT($C$12:C1392,1),""),"")</f>
        <v/>
      </c>
      <c r="D1393" s="221">
        <f ca="1">IF(V1393&gt;0,IF($D$12=B1393,COUNT($D$12:D1392,1),""),"")</f>
        <v>1</v>
      </c>
      <c r="E1393" s="221" t="str">
        <f ca="1">IF(V1393&gt;0,IF($E$12=B1393,COUNT($E$12:E1392,1),""),"")</f>
        <v/>
      </c>
      <c r="F1393" s="221" t="str">
        <f ca="1">IF(V1393&gt;0,IF($F$12=B1393,COUNT($F$12:F1392,1),""),"")</f>
        <v/>
      </c>
      <c r="G1393" s="90">
        <v>230001200</v>
      </c>
      <c r="H1393" s="72"/>
      <c r="I1393" s="76" t="s">
        <v>1565</v>
      </c>
      <c r="J1393" s="91" t="s">
        <v>153</v>
      </c>
      <c r="K1393" s="324">
        <v>15000</v>
      </c>
      <c r="L1393" s="125"/>
      <c r="M1393" s="76"/>
      <c r="N1393" s="76"/>
      <c r="O1393" s="324"/>
      <c r="P1393" s="77">
        <f ca="1">SUMIF($W$12:BO1393,$P$11,W1393:BO1393)</f>
        <v>4</v>
      </c>
      <c r="Q1393" s="77">
        <f ca="1">SUMIF($W$12:BP1393,$P$11,X1393:BP1393)</f>
        <v>4</v>
      </c>
      <c r="R1393" s="77">
        <f ca="1">SUMIF($W$12:BQ1393,$P$11,Y1393:BQ1393)</f>
        <v>0</v>
      </c>
      <c r="S1393" s="78">
        <f t="shared" ca="1" si="361"/>
        <v>60000</v>
      </c>
      <c r="T1393" s="77">
        <f t="shared" ca="1" si="362"/>
        <v>0</v>
      </c>
      <c r="U1393" s="77">
        <f t="shared" ca="1" si="364"/>
        <v>0</v>
      </c>
      <c r="V1393" s="79">
        <f t="shared" ca="1" si="363"/>
        <v>60000</v>
      </c>
      <c r="W1393" s="80"/>
      <c r="X1393" s="81"/>
      <c r="Y1393" s="82"/>
      <c r="Z1393" s="80"/>
      <c r="AA1393" s="81"/>
      <c r="AB1393" s="82"/>
      <c r="AC1393" s="80"/>
      <c r="AD1393" s="81"/>
      <c r="AE1393" s="82"/>
      <c r="AF1393" s="80"/>
      <c r="AG1393" s="81"/>
      <c r="AH1393" s="82"/>
      <c r="AI1393" s="80"/>
      <c r="AJ1393" s="81"/>
      <c r="AK1393" s="82"/>
      <c r="AL1393" s="80"/>
      <c r="AM1393" s="81"/>
      <c r="AN1393" s="82"/>
      <c r="AO1393" s="80">
        <v>4</v>
      </c>
      <c r="AP1393" s="81">
        <v>4</v>
      </c>
      <c r="AQ1393" s="82"/>
      <c r="AR1393" s="80"/>
      <c r="AS1393" s="81">
        <f t="shared" si="370"/>
        <v>0</v>
      </c>
      <c r="AT1393" s="82"/>
      <c r="AU1393" s="80"/>
      <c r="AV1393" s="81">
        <f t="shared" si="371"/>
        <v>0</v>
      </c>
      <c r="AW1393" s="82"/>
      <c r="AX1393" s="80"/>
      <c r="AY1393" s="81">
        <f t="shared" si="372"/>
        <v>0</v>
      </c>
      <c r="AZ1393" s="82"/>
      <c r="BA1393" s="80"/>
      <c r="BB1393" s="81">
        <f t="shared" si="373"/>
        <v>0</v>
      </c>
      <c r="BC1393" s="82"/>
      <c r="BD1393" s="80"/>
      <c r="BE1393" s="81">
        <f t="shared" si="374"/>
        <v>0</v>
      </c>
      <c r="BF1393" s="82"/>
      <c r="BG1393" s="80"/>
      <c r="BH1393" s="81">
        <f t="shared" si="375"/>
        <v>0</v>
      </c>
      <c r="BI1393" s="82"/>
      <c r="BJ1393" s="80"/>
      <c r="BK1393" s="81">
        <f t="shared" si="376"/>
        <v>0</v>
      </c>
      <c r="BL1393" s="82"/>
      <c r="BM1393" s="80"/>
      <c r="BN1393" s="81">
        <f t="shared" si="377"/>
        <v>0</v>
      </c>
      <c r="BO1393" s="82"/>
    </row>
    <row r="1394" spans="1:67" ht="23.25" hidden="1" customHeight="1" thickBot="1">
      <c r="A1394" s="71">
        <v>86454</v>
      </c>
      <c r="B1394" s="71" t="s">
        <v>2241</v>
      </c>
      <c r="C1394" s="221" t="str">
        <f ca="1">IF(V1394&gt;0,IF($C$12=B1394,COUNT($C$12:C1393,1),""),"")</f>
        <v/>
      </c>
      <c r="D1394" s="221" t="str">
        <f ca="1">IF(V1394&gt;0,IF($D$12=B1394,COUNT($D$12:D1393,1),""),"")</f>
        <v/>
      </c>
      <c r="E1394" s="221" t="str">
        <f ca="1">IF(V1394&gt;0,IF($E$12=B1394,COUNT($E$12:E1393,1),""),"")</f>
        <v/>
      </c>
      <c r="F1394" s="221" t="str">
        <f ca="1">IF(V1394&gt;0,IF($F$12=B1394,COUNT($F$12:F1393,1),""),"")</f>
        <v/>
      </c>
      <c r="G1394" s="90">
        <v>234000800</v>
      </c>
      <c r="H1394" s="72"/>
      <c r="I1394" s="76" t="s">
        <v>1599</v>
      </c>
      <c r="J1394" s="91" t="s">
        <v>240</v>
      </c>
      <c r="K1394" s="324">
        <v>780000</v>
      </c>
      <c r="L1394" s="125"/>
      <c r="M1394" s="76"/>
      <c r="N1394" s="76"/>
      <c r="O1394" s="324"/>
      <c r="P1394" s="77">
        <f ca="1">SUMIF($W$12:BO1394,$P$11,W1394:BO1394)</f>
        <v>0</v>
      </c>
      <c r="Q1394" s="77">
        <f ca="1">SUMIF($W$12:BP1394,$P$11,X1394:BP1394)</f>
        <v>0</v>
      </c>
      <c r="R1394" s="77">
        <f ca="1">SUMIF($W$12:BQ1394,$P$11,Y1394:BQ1394)</f>
        <v>0</v>
      </c>
      <c r="S1394" s="78">
        <f t="shared" ca="1" si="361"/>
        <v>0</v>
      </c>
      <c r="T1394" s="77">
        <f t="shared" ca="1" si="362"/>
        <v>0</v>
      </c>
      <c r="U1394" s="77">
        <f t="shared" ca="1" si="364"/>
        <v>0</v>
      </c>
      <c r="V1394" s="79">
        <f t="shared" ca="1" si="363"/>
        <v>0</v>
      </c>
      <c r="W1394" s="80"/>
      <c r="X1394" s="81">
        <f t="shared" si="365"/>
        <v>0</v>
      </c>
      <c r="Y1394" s="82"/>
      <c r="Z1394" s="80"/>
      <c r="AA1394" s="81">
        <f t="shared" si="366"/>
        <v>0</v>
      </c>
      <c r="AB1394" s="82"/>
      <c r="AC1394" s="80"/>
      <c r="AD1394" s="81">
        <f t="shared" si="367"/>
        <v>0</v>
      </c>
      <c r="AE1394" s="82"/>
      <c r="AF1394" s="80"/>
      <c r="AG1394" s="81">
        <f t="shared" si="368"/>
        <v>0</v>
      </c>
      <c r="AH1394" s="82"/>
      <c r="AI1394" s="80"/>
      <c r="AJ1394" s="81">
        <f t="shared" si="369"/>
        <v>0</v>
      </c>
      <c r="AK1394" s="82"/>
      <c r="AL1394" s="80"/>
      <c r="AM1394" s="81">
        <v>0</v>
      </c>
      <c r="AN1394" s="82"/>
      <c r="AO1394" s="80"/>
      <c r="AP1394" s="81">
        <v>0</v>
      </c>
      <c r="AQ1394" s="82"/>
      <c r="AR1394" s="80"/>
      <c r="AS1394" s="81">
        <f t="shared" si="370"/>
        <v>0</v>
      </c>
      <c r="AT1394" s="82"/>
      <c r="AU1394" s="80"/>
      <c r="AV1394" s="81">
        <f t="shared" si="371"/>
        <v>0</v>
      </c>
      <c r="AW1394" s="82"/>
      <c r="AX1394" s="80"/>
      <c r="AY1394" s="81">
        <f t="shared" si="372"/>
        <v>0</v>
      </c>
      <c r="AZ1394" s="82"/>
      <c r="BA1394" s="80"/>
      <c r="BB1394" s="81">
        <f t="shared" si="373"/>
        <v>0</v>
      </c>
      <c r="BC1394" s="82"/>
      <c r="BD1394" s="80"/>
      <c r="BE1394" s="81">
        <f t="shared" si="374"/>
        <v>0</v>
      </c>
      <c r="BF1394" s="82"/>
      <c r="BG1394" s="80"/>
      <c r="BH1394" s="81">
        <f t="shared" si="375"/>
        <v>0</v>
      </c>
      <c r="BI1394" s="82"/>
      <c r="BJ1394" s="80"/>
      <c r="BK1394" s="81">
        <f t="shared" si="376"/>
        <v>0</v>
      </c>
      <c r="BL1394" s="82"/>
      <c r="BM1394" s="80"/>
      <c r="BN1394" s="81">
        <f t="shared" si="377"/>
        <v>0</v>
      </c>
      <c r="BO1394" s="82"/>
    </row>
    <row r="1395" spans="1:67" ht="23.25" hidden="1" customHeight="1" thickBot="1">
      <c r="A1395" s="71">
        <v>86455</v>
      </c>
      <c r="B1395" s="71" t="s">
        <v>2241</v>
      </c>
      <c r="C1395" s="221" t="str">
        <f ca="1">IF(V1395&gt;0,IF($C$12=B1395,COUNT($C$12:C1394,1),""),"")</f>
        <v/>
      </c>
      <c r="D1395" s="221" t="str">
        <f ca="1">IF(V1395&gt;0,IF($D$12=B1395,COUNT($D$12:D1394,1),""),"")</f>
        <v/>
      </c>
      <c r="E1395" s="221" t="str">
        <f ca="1">IF(V1395&gt;0,IF($E$12=B1395,COUNT($E$12:E1394,1),""),"")</f>
        <v/>
      </c>
      <c r="F1395" s="221" t="str">
        <f ca="1">IF(V1395&gt;0,IF($F$12=B1395,COUNT($F$12:F1394,1),""),"")</f>
        <v/>
      </c>
      <c r="G1395" s="90">
        <v>239000800</v>
      </c>
      <c r="H1395" s="72"/>
      <c r="I1395" s="76" t="s">
        <v>1493</v>
      </c>
      <c r="J1395" s="91" t="s">
        <v>153</v>
      </c>
      <c r="K1395" s="324">
        <v>200000</v>
      </c>
      <c r="L1395" s="125"/>
      <c r="M1395" s="76"/>
      <c r="N1395" s="76"/>
      <c r="O1395" s="324"/>
      <c r="P1395" s="77">
        <f ca="1">SUMIF($W$12:BO1395,$P$11,W1395:BO1395)</f>
        <v>0</v>
      </c>
      <c r="Q1395" s="77">
        <f ca="1">SUMIF($W$12:BP1395,$P$11,X1395:BP1395)</f>
        <v>0</v>
      </c>
      <c r="R1395" s="77">
        <f ca="1">SUMIF($W$12:BQ1395,$P$11,Y1395:BQ1395)</f>
        <v>0</v>
      </c>
      <c r="S1395" s="78">
        <f t="shared" ca="1" si="361"/>
        <v>0</v>
      </c>
      <c r="T1395" s="77">
        <f t="shared" ca="1" si="362"/>
        <v>0</v>
      </c>
      <c r="U1395" s="77">
        <f t="shared" ca="1" si="364"/>
        <v>0</v>
      </c>
      <c r="V1395" s="79">
        <f t="shared" ca="1" si="363"/>
        <v>0</v>
      </c>
      <c r="W1395" s="80"/>
      <c r="X1395" s="81">
        <f t="shared" si="365"/>
        <v>0</v>
      </c>
      <c r="Y1395" s="82"/>
      <c r="Z1395" s="80"/>
      <c r="AA1395" s="81">
        <f t="shared" si="366"/>
        <v>0</v>
      </c>
      <c r="AB1395" s="82"/>
      <c r="AC1395" s="80"/>
      <c r="AD1395" s="81">
        <f t="shared" si="367"/>
        <v>0</v>
      </c>
      <c r="AE1395" s="82"/>
      <c r="AF1395" s="80"/>
      <c r="AG1395" s="81">
        <f t="shared" si="368"/>
        <v>0</v>
      </c>
      <c r="AH1395" s="82"/>
      <c r="AI1395" s="80"/>
      <c r="AJ1395" s="81">
        <f t="shared" si="369"/>
        <v>0</v>
      </c>
      <c r="AK1395" s="82"/>
      <c r="AL1395" s="80"/>
      <c r="AM1395" s="81">
        <v>0</v>
      </c>
      <c r="AN1395" s="82"/>
      <c r="AO1395" s="80"/>
      <c r="AP1395" s="81">
        <v>0</v>
      </c>
      <c r="AQ1395" s="82"/>
      <c r="AR1395" s="80"/>
      <c r="AS1395" s="81">
        <f t="shared" si="370"/>
        <v>0</v>
      </c>
      <c r="AT1395" s="82"/>
      <c r="AU1395" s="80"/>
      <c r="AV1395" s="81">
        <f t="shared" si="371"/>
        <v>0</v>
      </c>
      <c r="AW1395" s="82"/>
      <c r="AX1395" s="80"/>
      <c r="AY1395" s="81">
        <f t="shared" si="372"/>
        <v>0</v>
      </c>
      <c r="AZ1395" s="82"/>
      <c r="BA1395" s="80"/>
      <c r="BB1395" s="81">
        <f t="shared" si="373"/>
        <v>0</v>
      </c>
      <c r="BC1395" s="82"/>
      <c r="BD1395" s="80"/>
      <c r="BE1395" s="81">
        <f t="shared" si="374"/>
        <v>0</v>
      </c>
      <c r="BF1395" s="82"/>
      <c r="BG1395" s="80"/>
      <c r="BH1395" s="81">
        <f t="shared" si="375"/>
        <v>0</v>
      </c>
      <c r="BI1395" s="82"/>
      <c r="BJ1395" s="80"/>
      <c r="BK1395" s="81">
        <f t="shared" si="376"/>
        <v>0</v>
      </c>
      <c r="BL1395" s="82"/>
      <c r="BM1395" s="80"/>
      <c r="BN1395" s="81">
        <f t="shared" si="377"/>
        <v>0</v>
      </c>
      <c r="BO1395" s="82"/>
    </row>
    <row r="1396" spans="1:67" ht="23.25" hidden="1" customHeight="1" thickBot="1">
      <c r="A1396" s="71">
        <v>86456</v>
      </c>
      <c r="B1396" s="71" t="s">
        <v>2241</v>
      </c>
      <c r="C1396" s="221" t="str">
        <f ca="1">IF(V1396&gt;0,IF($C$12=B1396,COUNT($C$12:C1395,1),""),"")</f>
        <v/>
      </c>
      <c r="D1396" s="221" t="str">
        <f ca="1">IF(V1396&gt;0,IF($D$12=B1396,COUNT($D$12:D1395,1),""),"")</f>
        <v/>
      </c>
      <c r="E1396" s="221" t="str">
        <f ca="1">IF(V1396&gt;0,IF($E$12=B1396,COUNT($E$12:E1395,1),""),"")</f>
        <v/>
      </c>
      <c r="F1396" s="221" t="str">
        <f ca="1">IF(V1396&gt;0,IF($F$12=B1396,COUNT($F$12:F1395,1),""),"")</f>
        <v/>
      </c>
      <c r="G1396" s="90">
        <v>261000650</v>
      </c>
      <c r="H1396" s="72"/>
      <c r="I1396" s="76" t="s">
        <v>1501</v>
      </c>
      <c r="J1396" s="91" t="s">
        <v>153</v>
      </c>
      <c r="K1396" s="324">
        <v>1150000</v>
      </c>
      <c r="L1396" s="125"/>
      <c r="M1396" s="76" t="s">
        <v>2234</v>
      </c>
      <c r="N1396" s="76" t="s">
        <v>153</v>
      </c>
      <c r="O1396" s="324">
        <v>33700</v>
      </c>
      <c r="P1396" s="77">
        <f ca="1">SUMIF($W$12:BO1396,$P$11,W1396:BO1396)</f>
        <v>0</v>
      </c>
      <c r="Q1396" s="77">
        <f ca="1">SUMIF($W$12:BP1396,$P$11,X1396:BP1396)</f>
        <v>0</v>
      </c>
      <c r="R1396" s="77">
        <f ca="1">SUMIF($W$12:BQ1396,$P$11,Y1396:BQ1396)</f>
        <v>0</v>
      </c>
      <c r="S1396" s="78">
        <f t="shared" ca="1" si="361"/>
        <v>0</v>
      </c>
      <c r="T1396" s="77">
        <f t="shared" ca="1" si="362"/>
        <v>0</v>
      </c>
      <c r="U1396" s="77">
        <f t="shared" ca="1" si="364"/>
        <v>0</v>
      </c>
      <c r="V1396" s="79">
        <f t="shared" ca="1" si="363"/>
        <v>0</v>
      </c>
      <c r="W1396" s="80"/>
      <c r="X1396" s="81">
        <f t="shared" si="365"/>
        <v>0</v>
      </c>
      <c r="Y1396" s="82"/>
      <c r="Z1396" s="80"/>
      <c r="AA1396" s="81">
        <f t="shared" si="366"/>
        <v>0</v>
      </c>
      <c r="AB1396" s="82"/>
      <c r="AC1396" s="80"/>
      <c r="AD1396" s="81">
        <f t="shared" si="367"/>
        <v>0</v>
      </c>
      <c r="AE1396" s="82"/>
      <c r="AF1396" s="80"/>
      <c r="AG1396" s="81">
        <f t="shared" si="368"/>
        <v>0</v>
      </c>
      <c r="AH1396" s="82"/>
      <c r="AI1396" s="80"/>
      <c r="AJ1396" s="81">
        <f t="shared" si="369"/>
        <v>0</v>
      </c>
      <c r="AK1396" s="82"/>
      <c r="AL1396" s="80"/>
      <c r="AM1396" s="81">
        <v>0</v>
      </c>
      <c r="AN1396" s="82"/>
      <c r="AO1396" s="80"/>
      <c r="AP1396" s="81">
        <v>0</v>
      </c>
      <c r="AQ1396" s="82"/>
      <c r="AR1396" s="80"/>
      <c r="AS1396" s="81">
        <f t="shared" si="370"/>
        <v>0</v>
      </c>
      <c r="AT1396" s="82"/>
      <c r="AU1396" s="80"/>
      <c r="AV1396" s="81">
        <f t="shared" si="371"/>
        <v>0</v>
      </c>
      <c r="AW1396" s="82"/>
      <c r="AX1396" s="80"/>
      <c r="AY1396" s="81">
        <f t="shared" si="372"/>
        <v>0</v>
      </c>
      <c r="AZ1396" s="82"/>
      <c r="BA1396" s="80"/>
      <c r="BB1396" s="81">
        <f t="shared" si="373"/>
        <v>0</v>
      </c>
      <c r="BC1396" s="82"/>
      <c r="BD1396" s="80"/>
      <c r="BE1396" s="81">
        <f t="shared" si="374"/>
        <v>0</v>
      </c>
      <c r="BF1396" s="82"/>
      <c r="BG1396" s="80"/>
      <c r="BH1396" s="81">
        <f t="shared" si="375"/>
        <v>0</v>
      </c>
      <c r="BI1396" s="82"/>
      <c r="BJ1396" s="80"/>
      <c r="BK1396" s="81">
        <f t="shared" si="376"/>
        <v>0</v>
      </c>
      <c r="BL1396" s="82"/>
      <c r="BM1396" s="80"/>
      <c r="BN1396" s="81">
        <f t="shared" si="377"/>
        <v>0</v>
      </c>
      <c r="BO1396" s="82"/>
    </row>
    <row r="1397" spans="1:67" ht="23.25" hidden="1" customHeight="1" thickBot="1">
      <c r="A1397" s="71">
        <v>86457</v>
      </c>
      <c r="B1397" s="71" t="s">
        <v>2241</v>
      </c>
      <c r="C1397" s="221" t="str">
        <f ca="1">IF(V1397&gt;0,IF($C$12=B1397,COUNT($C$12:C1396,1),""),"")</f>
        <v/>
      </c>
      <c r="D1397" s="221" t="str">
        <f ca="1">IF(V1397&gt;0,IF($D$12=B1397,COUNT($D$12:D1396,1),""),"")</f>
        <v/>
      </c>
      <c r="E1397" s="221" t="str">
        <f ca="1">IF(V1397&gt;0,IF($E$12=B1397,COUNT($E$12:E1396,1),""),"")</f>
        <v/>
      </c>
      <c r="F1397" s="221" t="str">
        <f ca="1">IF(V1397&gt;0,IF($F$12=B1397,COUNT($F$12:F1396,1),""),"")</f>
        <v/>
      </c>
      <c r="G1397" s="90">
        <v>261000700</v>
      </c>
      <c r="H1397" s="72"/>
      <c r="I1397" s="76" t="s">
        <v>1502</v>
      </c>
      <c r="J1397" s="91" t="s">
        <v>153</v>
      </c>
      <c r="K1397" s="324">
        <v>55000</v>
      </c>
      <c r="L1397" s="125"/>
      <c r="M1397" s="76"/>
      <c r="N1397" s="76"/>
      <c r="O1397" s="324"/>
      <c r="P1397" s="77">
        <f ca="1">SUMIF($W$12:BO1397,$P$11,W1397:BO1397)</f>
        <v>0</v>
      </c>
      <c r="Q1397" s="77">
        <f ca="1">SUMIF($W$12:BP1397,$P$11,X1397:BP1397)</f>
        <v>0</v>
      </c>
      <c r="R1397" s="77">
        <f ca="1">SUMIF($W$12:BQ1397,$P$11,Y1397:BQ1397)</f>
        <v>0</v>
      </c>
      <c r="S1397" s="78">
        <f t="shared" ca="1" si="361"/>
        <v>0</v>
      </c>
      <c r="T1397" s="77">
        <f t="shared" ca="1" si="362"/>
        <v>0</v>
      </c>
      <c r="U1397" s="77">
        <f t="shared" ca="1" si="364"/>
        <v>0</v>
      </c>
      <c r="V1397" s="79">
        <f t="shared" ca="1" si="363"/>
        <v>0</v>
      </c>
      <c r="W1397" s="80"/>
      <c r="X1397" s="81">
        <f t="shared" si="365"/>
        <v>0</v>
      </c>
      <c r="Y1397" s="82"/>
      <c r="Z1397" s="80"/>
      <c r="AA1397" s="81">
        <f t="shared" si="366"/>
        <v>0</v>
      </c>
      <c r="AB1397" s="82"/>
      <c r="AC1397" s="80"/>
      <c r="AD1397" s="81">
        <f t="shared" si="367"/>
        <v>0</v>
      </c>
      <c r="AE1397" s="82"/>
      <c r="AF1397" s="80"/>
      <c r="AG1397" s="81">
        <f t="shared" si="368"/>
        <v>0</v>
      </c>
      <c r="AH1397" s="82"/>
      <c r="AI1397" s="80"/>
      <c r="AJ1397" s="81"/>
      <c r="AK1397" s="82"/>
      <c r="AL1397" s="80"/>
      <c r="AM1397" s="81">
        <v>0</v>
      </c>
      <c r="AN1397" s="82"/>
      <c r="AO1397" s="80"/>
      <c r="AP1397" s="81">
        <v>0</v>
      </c>
      <c r="AQ1397" s="82"/>
      <c r="AR1397" s="80"/>
      <c r="AS1397" s="81"/>
      <c r="AT1397" s="82"/>
      <c r="AU1397" s="80"/>
      <c r="AV1397" s="81"/>
      <c r="AW1397" s="82"/>
      <c r="AX1397" s="80"/>
      <c r="AY1397" s="81"/>
      <c r="AZ1397" s="82"/>
      <c r="BA1397" s="80"/>
      <c r="BB1397" s="81"/>
      <c r="BC1397" s="82"/>
      <c r="BD1397" s="80"/>
      <c r="BE1397" s="81"/>
      <c r="BF1397" s="82"/>
      <c r="BG1397" s="80"/>
      <c r="BH1397" s="81"/>
      <c r="BI1397" s="82"/>
      <c r="BJ1397" s="80"/>
      <c r="BK1397" s="81"/>
      <c r="BL1397" s="82"/>
      <c r="BM1397" s="80"/>
      <c r="BN1397" s="81"/>
      <c r="BO1397" s="82"/>
    </row>
    <row r="1398" spans="1:67" ht="23.25" customHeight="1" thickBot="1">
      <c r="A1398" s="71">
        <v>86458</v>
      </c>
      <c r="B1398" s="71" t="s">
        <v>2241</v>
      </c>
      <c r="C1398" s="221" t="str">
        <f ca="1">IF(V1398&gt;0,IF($C$12=B1398,COUNT($C$12:C1397,1),""),"")</f>
        <v/>
      </c>
      <c r="D1398" s="221">
        <f ca="1">IF(V1398&gt;0,IF($D$12=B1398,COUNT($D$12:D1397,1),""),"")</f>
        <v>2</v>
      </c>
      <c r="E1398" s="221" t="str">
        <f ca="1">IF(V1398&gt;0,IF($E$12=B1398,COUNT($E$12:E1397,1),""),"")</f>
        <v/>
      </c>
      <c r="F1398" s="221" t="str">
        <f ca="1">IF(V1398&gt;0,IF($F$12=B1398,COUNT($F$12:F1397,1),""),"")</f>
        <v/>
      </c>
      <c r="G1398" s="90">
        <v>261000800</v>
      </c>
      <c r="H1398" s="72"/>
      <c r="I1398" s="76" t="s">
        <v>1483</v>
      </c>
      <c r="J1398" s="91" t="s">
        <v>153</v>
      </c>
      <c r="K1398" s="324">
        <v>285000</v>
      </c>
      <c r="L1398" s="125" t="s">
        <v>1628</v>
      </c>
      <c r="M1398" s="76" t="s">
        <v>1847</v>
      </c>
      <c r="N1398" s="76" t="s">
        <v>153</v>
      </c>
      <c r="O1398" s="324">
        <v>58000</v>
      </c>
      <c r="P1398" s="77">
        <f ca="1">SUMIF($W$12:BO1398,$P$11,W1398:BO1398)</f>
        <v>2</v>
      </c>
      <c r="Q1398" s="77">
        <f ca="1">SUMIF($W$12:BP1398,$P$11,X1398:BP1398)</f>
        <v>2</v>
      </c>
      <c r="R1398" s="77">
        <f ca="1">SUMIF($W$12:BQ1398,$P$11,Y1398:BQ1398)</f>
        <v>0</v>
      </c>
      <c r="S1398" s="78">
        <f t="shared" ca="1" si="361"/>
        <v>570000</v>
      </c>
      <c r="T1398" s="77">
        <f t="shared" ca="1" si="362"/>
        <v>116000</v>
      </c>
      <c r="U1398" s="77">
        <f t="shared" ca="1" si="364"/>
        <v>0</v>
      </c>
      <c r="V1398" s="79">
        <f t="shared" ca="1" si="363"/>
        <v>686000</v>
      </c>
      <c r="W1398" s="80"/>
      <c r="X1398" s="81"/>
      <c r="Y1398" s="82"/>
      <c r="Z1398" s="80"/>
      <c r="AA1398" s="81"/>
      <c r="AB1398" s="82"/>
      <c r="AC1398" s="80"/>
      <c r="AD1398" s="81"/>
      <c r="AE1398" s="82"/>
      <c r="AF1398" s="80"/>
      <c r="AG1398" s="81"/>
      <c r="AH1398" s="82"/>
      <c r="AI1398" s="80"/>
      <c r="AJ1398" s="81"/>
      <c r="AK1398" s="82"/>
      <c r="AL1398" s="80"/>
      <c r="AM1398" s="81"/>
      <c r="AN1398" s="82"/>
      <c r="AO1398" s="80">
        <v>2</v>
      </c>
      <c r="AP1398" s="81">
        <v>2</v>
      </c>
      <c r="AQ1398" s="82"/>
      <c r="AR1398" s="80"/>
      <c r="AS1398" s="81"/>
      <c r="AT1398" s="82"/>
      <c r="AU1398" s="80"/>
      <c r="AV1398" s="81"/>
      <c r="AW1398" s="82"/>
      <c r="AX1398" s="80"/>
      <c r="AY1398" s="81"/>
      <c r="AZ1398" s="82"/>
      <c r="BA1398" s="80"/>
      <c r="BB1398" s="81"/>
      <c r="BC1398" s="82"/>
      <c r="BD1398" s="80"/>
      <c r="BE1398" s="81"/>
      <c r="BF1398" s="82"/>
      <c r="BG1398" s="80"/>
      <c r="BH1398" s="81"/>
      <c r="BI1398" s="82"/>
      <c r="BJ1398" s="80"/>
      <c r="BK1398" s="81"/>
      <c r="BL1398" s="82"/>
      <c r="BM1398" s="80"/>
      <c r="BN1398" s="81"/>
      <c r="BO1398" s="82"/>
    </row>
    <row r="1399" spans="1:67" ht="36.75" hidden="1" customHeight="1" thickBot="1">
      <c r="A1399" s="71">
        <v>86459</v>
      </c>
      <c r="B1399" s="71" t="s">
        <v>2241</v>
      </c>
      <c r="C1399" s="221" t="str">
        <f ca="1">IF(V1399&gt;0,IF($C$12=B1399,COUNT($C$12:C1398,1),""),"")</f>
        <v/>
      </c>
      <c r="D1399" s="221" t="str">
        <f ca="1">IF(V1399&gt;0,IF($D$12=B1399,COUNT($D$12:D1398,1),""),"")</f>
        <v/>
      </c>
      <c r="E1399" s="221" t="str">
        <f ca="1">IF(V1399&gt;0,IF($E$12=B1399,COUNT($E$12:E1398,1),""),"")</f>
        <v/>
      </c>
      <c r="F1399" s="221" t="str">
        <f ca="1">IF(V1399&gt;0,IF($F$12=B1399,COUNT($F$12:F1398,1),""),"")</f>
        <v/>
      </c>
      <c r="G1399" s="90">
        <v>261001110</v>
      </c>
      <c r="H1399" s="72"/>
      <c r="I1399" s="76" t="s">
        <v>1484</v>
      </c>
      <c r="J1399" s="91" t="s">
        <v>153</v>
      </c>
      <c r="K1399" s="324">
        <v>670000</v>
      </c>
      <c r="L1399" s="125">
        <v>423004</v>
      </c>
      <c r="M1399" s="76" t="s">
        <v>1405</v>
      </c>
      <c r="N1399" s="76" t="s">
        <v>153</v>
      </c>
      <c r="O1399" s="324">
        <v>136500</v>
      </c>
      <c r="P1399" s="77">
        <f ca="1">SUMIF($W$12:BO1399,$P$11,W1399:BO1399)</f>
        <v>0</v>
      </c>
      <c r="Q1399" s="77">
        <f ca="1">SUMIF($W$12:BP1399,$P$11,X1399:BP1399)</f>
        <v>0</v>
      </c>
      <c r="R1399" s="77">
        <f ca="1">SUMIF($W$12:BQ1399,$P$11,Y1399:BQ1399)</f>
        <v>0</v>
      </c>
      <c r="S1399" s="78">
        <f t="shared" ca="1" si="361"/>
        <v>0</v>
      </c>
      <c r="T1399" s="77">
        <f t="shared" ca="1" si="362"/>
        <v>0</v>
      </c>
      <c r="U1399" s="77">
        <f t="shared" ca="1" si="364"/>
        <v>0</v>
      </c>
      <c r="V1399" s="79">
        <f t="shared" ca="1" si="363"/>
        <v>0</v>
      </c>
      <c r="W1399" s="80"/>
      <c r="X1399" s="81">
        <f t="shared" si="365"/>
        <v>0</v>
      </c>
      <c r="Y1399" s="82"/>
      <c r="Z1399" s="80"/>
      <c r="AA1399" s="81">
        <f t="shared" si="366"/>
        <v>0</v>
      </c>
      <c r="AB1399" s="82"/>
      <c r="AC1399" s="80"/>
      <c r="AD1399" s="81">
        <f t="shared" si="367"/>
        <v>0</v>
      </c>
      <c r="AE1399" s="82"/>
      <c r="AF1399" s="80"/>
      <c r="AG1399" s="81">
        <f t="shared" si="368"/>
        <v>0</v>
      </c>
      <c r="AH1399" s="82"/>
      <c r="AI1399" s="80"/>
      <c r="AJ1399" s="81">
        <f t="shared" si="369"/>
        <v>0</v>
      </c>
      <c r="AK1399" s="82"/>
      <c r="AL1399" s="80"/>
      <c r="AM1399" s="81">
        <v>0</v>
      </c>
      <c r="AN1399" s="82"/>
      <c r="AO1399" s="80"/>
      <c r="AP1399" s="81">
        <v>0</v>
      </c>
      <c r="AQ1399" s="82"/>
      <c r="AR1399" s="80"/>
      <c r="AS1399" s="81">
        <f t="shared" si="370"/>
        <v>0</v>
      </c>
      <c r="AT1399" s="82"/>
      <c r="AU1399" s="80"/>
      <c r="AV1399" s="81">
        <f t="shared" si="371"/>
        <v>0</v>
      </c>
      <c r="AW1399" s="82"/>
      <c r="AX1399" s="80"/>
      <c r="AY1399" s="81">
        <f t="shared" si="372"/>
        <v>0</v>
      </c>
      <c r="AZ1399" s="82"/>
      <c r="BA1399" s="80"/>
      <c r="BB1399" s="81">
        <f t="shared" si="373"/>
        <v>0</v>
      </c>
      <c r="BC1399" s="82"/>
      <c r="BD1399" s="80"/>
      <c r="BE1399" s="81">
        <f t="shared" si="374"/>
        <v>0</v>
      </c>
      <c r="BF1399" s="82"/>
      <c r="BG1399" s="80"/>
      <c r="BH1399" s="81">
        <f t="shared" si="375"/>
        <v>0</v>
      </c>
      <c r="BI1399" s="82"/>
      <c r="BJ1399" s="80"/>
      <c r="BK1399" s="81">
        <f t="shared" si="376"/>
        <v>0</v>
      </c>
      <c r="BL1399" s="82"/>
      <c r="BM1399" s="80"/>
      <c r="BN1399" s="81">
        <f t="shared" si="377"/>
        <v>0</v>
      </c>
      <c r="BO1399" s="82"/>
    </row>
    <row r="1400" spans="1:67" ht="36.75" hidden="1" customHeight="1" thickBot="1">
      <c r="A1400" s="71">
        <v>86460</v>
      </c>
      <c r="B1400" s="71" t="s">
        <v>2241</v>
      </c>
      <c r="C1400" s="221" t="str">
        <f ca="1">IF(V1400&gt;0,IF($C$12=B1400,COUNT($C$12:C1399,1),""),"")</f>
        <v/>
      </c>
      <c r="D1400" s="221" t="str">
        <f ca="1">IF(V1400&gt;0,IF($D$12=B1400,COUNT($D$12:D1399,1),""),"")</f>
        <v/>
      </c>
      <c r="E1400" s="221" t="str">
        <f ca="1">IF(V1400&gt;0,IF($E$12=B1400,COUNT($E$12:E1399,1),""),"")</f>
        <v/>
      </c>
      <c r="F1400" s="221" t="str">
        <f ca="1">IF(V1400&gt;0,IF($F$12=B1400,COUNT($F$12:F1399,1),""),"")</f>
        <v/>
      </c>
      <c r="G1400" s="90">
        <v>261005500</v>
      </c>
      <c r="H1400" s="72"/>
      <c r="I1400" s="76" t="s">
        <v>1500</v>
      </c>
      <c r="J1400" s="91" t="s">
        <v>153</v>
      </c>
      <c r="K1400" s="324">
        <v>750000</v>
      </c>
      <c r="L1400" s="125">
        <v>421506</v>
      </c>
      <c r="M1400" s="76" t="s">
        <v>1916</v>
      </c>
      <c r="N1400" s="76" t="s">
        <v>153</v>
      </c>
      <c r="O1400" s="324">
        <v>288500</v>
      </c>
      <c r="P1400" s="77">
        <f ca="1">SUMIF($W$12:BO1400,$P$11,W1400:BO1400)</f>
        <v>0</v>
      </c>
      <c r="Q1400" s="77">
        <f ca="1">SUMIF($W$12:BP1400,$P$11,X1400:BP1400)</f>
        <v>0</v>
      </c>
      <c r="R1400" s="77">
        <f ca="1">SUMIF($W$12:BQ1400,$P$11,Y1400:BQ1400)</f>
        <v>0</v>
      </c>
      <c r="S1400" s="78">
        <f t="shared" ca="1" si="361"/>
        <v>0</v>
      </c>
      <c r="T1400" s="77">
        <f t="shared" ca="1" si="362"/>
        <v>0</v>
      </c>
      <c r="U1400" s="77">
        <f t="shared" ca="1" si="364"/>
        <v>0</v>
      </c>
      <c r="V1400" s="79">
        <f t="shared" ca="1" si="363"/>
        <v>0</v>
      </c>
      <c r="W1400" s="80"/>
      <c r="X1400" s="81">
        <f t="shared" si="365"/>
        <v>0</v>
      </c>
      <c r="Y1400" s="82"/>
      <c r="Z1400" s="80"/>
      <c r="AA1400" s="81">
        <f t="shared" si="366"/>
        <v>0</v>
      </c>
      <c r="AB1400" s="82"/>
      <c r="AC1400" s="80"/>
      <c r="AD1400" s="81">
        <f t="shared" si="367"/>
        <v>0</v>
      </c>
      <c r="AE1400" s="82"/>
      <c r="AF1400" s="80"/>
      <c r="AG1400" s="81">
        <f t="shared" si="368"/>
        <v>0</v>
      </c>
      <c r="AH1400" s="82"/>
      <c r="AI1400" s="80"/>
      <c r="AJ1400" s="81">
        <f t="shared" si="369"/>
        <v>0</v>
      </c>
      <c r="AK1400" s="82"/>
      <c r="AL1400" s="80"/>
      <c r="AM1400" s="81">
        <v>0</v>
      </c>
      <c r="AN1400" s="82"/>
      <c r="AO1400" s="80"/>
      <c r="AP1400" s="81">
        <v>0</v>
      </c>
      <c r="AQ1400" s="82"/>
      <c r="AR1400" s="80"/>
      <c r="AS1400" s="81">
        <f t="shared" si="370"/>
        <v>0</v>
      </c>
      <c r="AT1400" s="82"/>
      <c r="AU1400" s="80"/>
      <c r="AV1400" s="81">
        <f t="shared" si="371"/>
        <v>0</v>
      </c>
      <c r="AW1400" s="82"/>
      <c r="AX1400" s="80"/>
      <c r="AY1400" s="81">
        <f t="shared" si="372"/>
        <v>0</v>
      </c>
      <c r="AZ1400" s="82"/>
      <c r="BA1400" s="80"/>
      <c r="BB1400" s="81">
        <f t="shared" si="373"/>
        <v>0</v>
      </c>
      <c r="BC1400" s="82"/>
      <c r="BD1400" s="80"/>
      <c r="BE1400" s="81">
        <f t="shared" si="374"/>
        <v>0</v>
      </c>
      <c r="BF1400" s="82"/>
      <c r="BG1400" s="80"/>
      <c r="BH1400" s="81">
        <f t="shared" si="375"/>
        <v>0</v>
      </c>
      <c r="BI1400" s="82"/>
      <c r="BJ1400" s="80"/>
      <c r="BK1400" s="81">
        <f t="shared" si="376"/>
        <v>0</v>
      </c>
      <c r="BL1400" s="82"/>
      <c r="BM1400" s="80"/>
      <c r="BN1400" s="81">
        <f t="shared" si="377"/>
        <v>0</v>
      </c>
      <c r="BO1400" s="82"/>
    </row>
    <row r="1401" spans="1:67" ht="36.75" hidden="1" customHeight="1" thickBot="1">
      <c r="A1401" s="71">
        <v>86461</v>
      </c>
      <c r="B1401" s="71" t="s">
        <v>2241</v>
      </c>
      <c r="C1401" s="221" t="str">
        <f ca="1">IF(V1401&gt;0,IF($C$12=B1401,COUNT($C$12:C1400,1),""),"")</f>
        <v/>
      </c>
      <c r="D1401" s="221" t="str">
        <f ca="1">IF(V1401&gt;0,IF($D$12=B1401,COUNT($D$12:D1400,1),""),"")</f>
        <v/>
      </c>
      <c r="E1401" s="221" t="str">
        <f ca="1">IF(V1401&gt;0,IF($E$12=B1401,COUNT($E$12:E1400,1),""),"")</f>
        <v/>
      </c>
      <c r="F1401" s="221" t="str">
        <f ca="1">IF(V1401&gt;0,IF($F$12=B1401,COUNT($F$12:F1400,1),""),"")</f>
        <v/>
      </c>
      <c r="G1401" s="90">
        <v>261007400</v>
      </c>
      <c r="H1401" s="72"/>
      <c r="I1401" s="76" t="s">
        <v>1488</v>
      </c>
      <c r="J1401" s="91" t="s">
        <v>153</v>
      </c>
      <c r="K1401" s="324">
        <v>1500000</v>
      </c>
      <c r="L1401" s="125">
        <v>423004</v>
      </c>
      <c r="M1401" s="76" t="s">
        <v>1405</v>
      </c>
      <c r="N1401" s="76" t="s">
        <v>153</v>
      </c>
      <c r="O1401" s="324">
        <v>136500</v>
      </c>
      <c r="P1401" s="77">
        <f ca="1">SUMIF($W$12:BO1401,$P$11,W1401:BO1401)</f>
        <v>0</v>
      </c>
      <c r="Q1401" s="77">
        <f ca="1">SUMIF($W$12:BP1401,$P$11,X1401:BP1401)</f>
        <v>0</v>
      </c>
      <c r="R1401" s="77">
        <f ca="1">SUMIF($W$12:BQ1401,$P$11,Y1401:BQ1401)</f>
        <v>0</v>
      </c>
      <c r="S1401" s="78">
        <f t="shared" ca="1" si="361"/>
        <v>0</v>
      </c>
      <c r="T1401" s="77">
        <f t="shared" ca="1" si="362"/>
        <v>0</v>
      </c>
      <c r="U1401" s="77">
        <f t="shared" ca="1" si="364"/>
        <v>0</v>
      </c>
      <c r="V1401" s="79">
        <f t="shared" ca="1" si="363"/>
        <v>0</v>
      </c>
      <c r="W1401" s="80"/>
      <c r="X1401" s="81">
        <f t="shared" si="365"/>
        <v>0</v>
      </c>
      <c r="Y1401" s="82"/>
      <c r="Z1401" s="80"/>
      <c r="AA1401" s="81">
        <f t="shared" si="366"/>
        <v>0</v>
      </c>
      <c r="AB1401" s="82"/>
      <c r="AC1401" s="80"/>
      <c r="AD1401" s="81">
        <f t="shared" si="367"/>
        <v>0</v>
      </c>
      <c r="AE1401" s="82"/>
      <c r="AF1401" s="80"/>
      <c r="AG1401" s="81">
        <f t="shared" si="368"/>
        <v>0</v>
      </c>
      <c r="AH1401" s="82"/>
      <c r="AI1401" s="80"/>
      <c r="AJ1401" s="81">
        <f t="shared" si="369"/>
        <v>0</v>
      </c>
      <c r="AK1401" s="82"/>
      <c r="AL1401" s="80"/>
      <c r="AM1401" s="81">
        <v>0</v>
      </c>
      <c r="AN1401" s="82"/>
      <c r="AO1401" s="80"/>
      <c r="AP1401" s="81">
        <v>0</v>
      </c>
      <c r="AQ1401" s="82"/>
      <c r="AR1401" s="80"/>
      <c r="AS1401" s="81">
        <f t="shared" si="370"/>
        <v>0</v>
      </c>
      <c r="AT1401" s="82"/>
      <c r="AU1401" s="80"/>
      <c r="AV1401" s="81">
        <f t="shared" si="371"/>
        <v>0</v>
      </c>
      <c r="AW1401" s="82"/>
      <c r="AX1401" s="80"/>
      <c r="AY1401" s="81">
        <f t="shared" si="372"/>
        <v>0</v>
      </c>
      <c r="AZ1401" s="82"/>
      <c r="BA1401" s="80"/>
      <c r="BB1401" s="81">
        <f t="shared" si="373"/>
        <v>0</v>
      </c>
      <c r="BC1401" s="82"/>
      <c r="BD1401" s="80"/>
      <c r="BE1401" s="81">
        <f t="shared" si="374"/>
        <v>0</v>
      </c>
      <c r="BF1401" s="82"/>
      <c r="BG1401" s="80"/>
      <c r="BH1401" s="81">
        <f t="shared" si="375"/>
        <v>0</v>
      </c>
      <c r="BI1401" s="82"/>
      <c r="BJ1401" s="80"/>
      <c r="BK1401" s="81">
        <f t="shared" si="376"/>
        <v>0</v>
      </c>
      <c r="BL1401" s="82"/>
      <c r="BM1401" s="80"/>
      <c r="BN1401" s="81">
        <f t="shared" si="377"/>
        <v>0</v>
      </c>
      <c r="BO1401" s="82"/>
    </row>
    <row r="1402" spans="1:67" ht="36.75" hidden="1" customHeight="1" thickBot="1">
      <c r="A1402" s="71">
        <v>86462</v>
      </c>
      <c r="B1402" s="71" t="s">
        <v>2241</v>
      </c>
      <c r="C1402" s="221" t="str">
        <f ca="1">IF(V1402&gt;0,IF($C$12=B1402,COUNT($C$12:C1401,1),""),"")</f>
        <v/>
      </c>
      <c r="D1402" s="221" t="str">
        <f ca="1">IF(V1402&gt;0,IF($D$12=B1402,COUNT($D$12:D1401,1),""),"")</f>
        <v/>
      </c>
      <c r="E1402" s="221" t="str">
        <f ca="1">IF(V1402&gt;0,IF($E$12=B1402,COUNT($E$12:E1401,1),""),"")</f>
        <v/>
      </c>
      <c r="F1402" s="221" t="str">
        <f ca="1">IF(V1402&gt;0,IF($F$12=B1402,COUNT($F$12:F1401,1),""),"")</f>
        <v/>
      </c>
      <c r="G1402" s="90">
        <v>261007430</v>
      </c>
      <c r="H1402" s="72"/>
      <c r="I1402" s="76" t="s">
        <v>1489</v>
      </c>
      <c r="J1402" s="91" t="s">
        <v>153</v>
      </c>
      <c r="K1402" s="324">
        <v>1800000</v>
      </c>
      <c r="L1402" s="125">
        <v>423004</v>
      </c>
      <c r="M1402" s="76" t="s">
        <v>1405</v>
      </c>
      <c r="N1402" s="76" t="s">
        <v>153</v>
      </c>
      <c r="O1402" s="324">
        <v>136500</v>
      </c>
      <c r="P1402" s="77">
        <f ca="1">SUMIF($W$12:BO1402,$P$11,W1402:BO1402)</f>
        <v>0</v>
      </c>
      <c r="Q1402" s="77">
        <f ca="1">SUMIF($W$12:BP1402,$P$11,X1402:BP1402)</f>
        <v>0</v>
      </c>
      <c r="R1402" s="77">
        <f ca="1">SUMIF($W$12:BQ1402,$P$11,Y1402:BQ1402)</f>
        <v>0</v>
      </c>
      <c r="S1402" s="78">
        <f t="shared" ca="1" si="361"/>
        <v>0</v>
      </c>
      <c r="T1402" s="77">
        <f t="shared" ca="1" si="362"/>
        <v>0</v>
      </c>
      <c r="U1402" s="77">
        <f t="shared" ca="1" si="364"/>
        <v>0</v>
      </c>
      <c r="V1402" s="79">
        <f t="shared" ca="1" si="363"/>
        <v>0</v>
      </c>
      <c r="W1402" s="80"/>
      <c r="X1402" s="81">
        <f t="shared" si="365"/>
        <v>0</v>
      </c>
      <c r="Y1402" s="82"/>
      <c r="Z1402" s="80"/>
      <c r="AA1402" s="81">
        <f t="shared" si="366"/>
        <v>0</v>
      </c>
      <c r="AB1402" s="82"/>
      <c r="AC1402" s="80"/>
      <c r="AD1402" s="81">
        <f t="shared" si="367"/>
        <v>0</v>
      </c>
      <c r="AE1402" s="82"/>
      <c r="AF1402" s="80"/>
      <c r="AG1402" s="81">
        <f t="shared" si="368"/>
        <v>0</v>
      </c>
      <c r="AH1402" s="82"/>
      <c r="AI1402" s="80"/>
      <c r="AJ1402" s="81">
        <f t="shared" si="369"/>
        <v>0</v>
      </c>
      <c r="AK1402" s="82"/>
      <c r="AL1402" s="80"/>
      <c r="AM1402" s="81">
        <v>0</v>
      </c>
      <c r="AN1402" s="82"/>
      <c r="AO1402" s="80"/>
      <c r="AP1402" s="81">
        <v>0</v>
      </c>
      <c r="AQ1402" s="82"/>
      <c r="AR1402" s="80"/>
      <c r="AS1402" s="81">
        <f t="shared" si="370"/>
        <v>0</v>
      </c>
      <c r="AT1402" s="82"/>
      <c r="AU1402" s="80"/>
      <c r="AV1402" s="81">
        <f t="shared" si="371"/>
        <v>0</v>
      </c>
      <c r="AW1402" s="82"/>
      <c r="AX1402" s="80"/>
      <c r="AY1402" s="81">
        <f t="shared" si="372"/>
        <v>0</v>
      </c>
      <c r="AZ1402" s="82"/>
      <c r="BA1402" s="80"/>
      <c r="BB1402" s="81">
        <f t="shared" si="373"/>
        <v>0</v>
      </c>
      <c r="BC1402" s="82"/>
      <c r="BD1402" s="80"/>
      <c r="BE1402" s="81">
        <f t="shared" si="374"/>
        <v>0</v>
      </c>
      <c r="BF1402" s="82"/>
      <c r="BG1402" s="80"/>
      <c r="BH1402" s="81">
        <f t="shared" si="375"/>
        <v>0</v>
      </c>
      <c r="BI1402" s="82"/>
      <c r="BJ1402" s="80"/>
      <c r="BK1402" s="81">
        <f t="shared" si="376"/>
        <v>0</v>
      </c>
      <c r="BL1402" s="82"/>
      <c r="BM1402" s="80"/>
      <c r="BN1402" s="81">
        <f t="shared" si="377"/>
        <v>0</v>
      </c>
      <c r="BO1402" s="82"/>
    </row>
    <row r="1403" spans="1:67" ht="36.75" hidden="1" customHeight="1" thickBot="1">
      <c r="A1403" s="71">
        <v>86463</v>
      </c>
      <c r="B1403" s="71" t="s">
        <v>2241</v>
      </c>
      <c r="C1403" s="221" t="str">
        <f ca="1">IF(V1403&gt;0,IF($C$12=B1403,COUNT($C$12:C1402,1),""),"")</f>
        <v/>
      </c>
      <c r="D1403" s="221" t="str">
        <f ca="1">IF(V1403&gt;0,IF($D$12=B1403,COUNT($D$12:D1402,1),""),"")</f>
        <v/>
      </c>
      <c r="E1403" s="221" t="str">
        <f ca="1">IF(V1403&gt;0,IF($E$12=B1403,COUNT($E$12:E1402,1),""),"")</f>
        <v/>
      </c>
      <c r="F1403" s="221" t="str">
        <f ca="1">IF(V1403&gt;0,IF($F$12=B1403,COUNT($F$12:F1402,1),""),"")</f>
        <v/>
      </c>
      <c r="G1403" s="90">
        <v>261007440</v>
      </c>
      <c r="H1403" s="72"/>
      <c r="I1403" s="76" t="s">
        <v>1490</v>
      </c>
      <c r="J1403" s="91" t="s">
        <v>153</v>
      </c>
      <c r="K1403" s="324">
        <v>2050000</v>
      </c>
      <c r="L1403" s="125">
        <v>423004</v>
      </c>
      <c r="M1403" s="76" t="s">
        <v>1405</v>
      </c>
      <c r="N1403" s="76" t="s">
        <v>153</v>
      </c>
      <c r="O1403" s="324">
        <v>136500</v>
      </c>
      <c r="P1403" s="77">
        <f ca="1">SUMIF($W$12:BO1403,$P$11,W1403:BO1403)</f>
        <v>0</v>
      </c>
      <c r="Q1403" s="77">
        <f ca="1">SUMIF($W$12:BP1403,$P$11,X1403:BP1403)</f>
        <v>0</v>
      </c>
      <c r="R1403" s="77">
        <f ca="1">SUMIF($W$12:BQ1403,$P$11,Y1403:BQ1403)</f>
        <v>0</v>
      </c>
      <c r="S1403" s="78">
        <f t="shared" ca="1" si="361"/>
        <v>0</v>
      </c>
      <c r="T1403" s="77">
        <f t="shared" ca="1" si="362"/>
        <v>0</v>
      </c>
      <c r="U1403" s="77">
        <f t="shared" ca="1" si="364"/>
        <v>0</v>
      </c>
      <c r="V1403" s="79">
        <f t="shared" ca="1" si="363"/>
        <v>0</v>
      </c>
      <c r="W1403" s="80"/>
      <c r="X1403" s="81">
        <f t="shared" si="365"/>
        <v>0</v>
      </c>
      <c r="Y1403" s="82"/>
      <c r="Z1403" s="80"/>
      <c r="AA1403" s="81">
        <f t="shared" si="366"/>
        <v>0</v>
      </c>
      <c r="AB1403" s="82"/>
      <c r="AC1403" s="80"/>
      <c r="AD1403" s="81">
        <f t="shared" si="367"/>
        <v>0</v>
      </c>
      <c r="AE1403" s="82"/>
      <c r="AF1403" s="80"/>
      <c r="AG1403" s="81">
        <f t="shared" si="368"/>
        <v>0</v>
      </c>
      <c r="AH1403" s="82"/>
      <c r="AI1403" s="80"/>
      <c r="AJ1403" s="81">
        <f t="shared" si="369"/>
        <v>0</v>
      </c>
      <c r="AK1403" s="82"/>
      <c r="AL1403" s="80"/>
      <c r="AM1403" s="81">
        <v>0</v>
      </c>
      <c r="AN1403" s="82"/>
      <c r="AO1403" s="80"/>
      <c r="AP1403" s="81">
        <v>0</v>
      </c>
      <c r="AQ1403" s="82"/>
      <c r="AR1403" s="80"/>
      <c r="AS1403" s="81">
        <f t="shared" si="370"/>
        <v>0</v>
      </c>
      <c r="AT1403" s="82"/>
      <c r="AU1403" s="80"/>
      <c r="AV1403" s="81">
        <f t="shared" si="371"/>
        <v>0</v>
      </c>
      <c r="AW1403" s="82"/>
      <c r="AX1403" s="80"/>
      <c r="AY1403" s="81">
        <f t="shared" si="372"/>
        <v>0</v>
      </c>
      <c r="AZ1403" s="82"/>
      <c r="BA1403" s="80"/>
      <c r="BB1403" s="81">
        <f t="shared" si="373"/>
        <v>0</v>
      </c>
      <c r="BC1403" s="82"/>
      <c r="BD1403" s="80"/>
      <c r="BE1403" s="81">
        <f t="shared" si="374"/>
        <v>0</v>
      </c>
      <c r="BF1403" s="82"/>
      <c r="BG1403" s="80"/>
      <c r="BH1403" s="81">
        <f t="shared" si="375"/>
        <v>0</v>
      </c>
      <c r="BI1403" s="82"/>
      <c r="BJ1403" s="80"/>
      <c r="BK1403" s="81">
        <f t="shared" si="376"/>
        <v>0</v>
      </c>
      <c r="BL1403" s="82"/>
      <c r="BM1403" s="80"/>
      <c r="BN1403" s="81">
        <f t="shared" si="377"/>
        <v>0</v>
      </c>
      <c r="BO1403" s="82"/>
    </row>
    <row r="1404" spans="1:67" ht="36.75" hidden="1" customHeight="1" thickBot="1">
      <c r="A1404" s="71">
        <v>86464</v>
      </c>
      <c r="B1404" s="71" t="s">
        <v>2241</v>
      </c>
      <c r="C1404" s="221" t="str">
        <f ca="1">IF(V1404&gt;0,IF($C$12=B1404,COUNT($C$12:C1403,1),""),"")</f>
        <v/>
      </c>
      <c r="D1404" s="221" t="str">
        <f ca="1">IF(V1404&gt;0,IF($D$12=B1404,COUNT($D$12:D1403,1),""),"")</f>
        <v/>
      </c>
      <c r="E1404" s="221" t="str">
        <f ca="1">IF(V1404&gt;0,IF($E$12=B1404,COUNT($E$12:E1403,1),""),"")</f>
        <v/>
      </c>
      <c r="F1404" s="221" t="str">
        <f ca="1">IF(V1404&gt;0,IF($F$12=B1404,COUNT($F$12:F1403,1),""),"")</f>
        <v/>
      </c>
      <c r="G1404" s="90">
        <v>261007710</v>
      </c>
      <c r="H1404" s="72"/>
      <c r="I1404" s="76" t="s">
        <v>1491</v>
      </c>
      <c r="J1404" s="91" t="s">
        <v>153</v>
      </c>
      <c r="K1404" s="324">
        <v>2300000</v>
      </c>
      <c r="L1404" s="125">
        <v>423004</v>
      </c>
      <c r="M1404" s="76" t="s">
        <v>1405</v>
      </c>
      <c r="N1404" s="76" t="s">
        <v>153</v>
      </c>
      <c r="O1404" s="324">
        <v>136500</v>
      </c>
      <c r="P1404" s="77">
        <f ca="1">SUMIF($W$12:BO1404,$P$11,W1404:BO1404)</f>
        <v>0</v>
      </c>
      <c r="Q1404" s="77">
        <f ca="1">SUMIF($W$12:BP1404,$P$11,X1404:BP1404)</f>
        <v>0</v>
      </c>
      <c r="R1404" s="77">
        <f ca="1">SUMIF($W$12:BQ1404,$P$11,Y1404:BQ1404)</f>
        <v>0</v>
      </c>
      <c r="S1404" s="78">
        <f t="shared" ca="1" si="361"/>
        <v>0</v>
      </c>
      <c r="T1404" s="77">
        <f t="shared" ca="1" si="362"/>
        <v>0</v>
      </c>
      <c r="U1404" s="77">
        <f t="shared" ca="1" si="364"/>
        <v>0</v>
      </c>
      <c r="V1404" s="79">
        <f t="shared" ca="1" si="363"/>
        <v>0</v>
      </c>
      <c r="W1404" s="80"/>
      <c r="X1404" s="81">
        <f t="shared" si="365"/>
        <v>0</v>
      </c>
      <c r="Y1404" s="82"/>
      <c r="Z1404" s="80"/>
      <c r="AA1404" s="81">
        <f t="shared" si="366"/>
        <v>0</v>
      </c>
      <c r="AB1404" s="82"/>
      <c r="AC1404" s="80"/>
      <c r="AD1404" s="81">
        <f t="shared" si="367"/>
        <v>0</v>
      </c>
      <c r="AE1404" s="82"/>
      <c r="AF1404" s="80"/>
      <c r="AG1404" s="81">
        <f t="shared" si="368"/>
        <v>0</v>
      </c>
      <c r="AH1404" s="82"/>
      <c r="AI1404" s="80"/>
      <c r="AJ1404" s="81">
        <f t="shared" si="369"/>
        <v>0</v>
      </c>
      <c r="AK1404" s="82"/>
      <c r="AL1404" s="80"/>
      <c r="AM1404" s="81">
        <v>0</v>
      </c>
      <c r="AN1404" s="82"/>
      <c r="AO1404" s="80"/>
      <c r="AP1404" s="81">
        <v>0</v>
      </c>
      <c r="AQ1404" s="82"/>
      <c r="AR1404" s="80"/>
      <c r="AS1404" s="81">
        <f t="shared" si="370"/>
        <v>0</v>
      </c>
      <c r="AT1404" s="82"/>
      <c r="AU1404" s="80"/>
      <c r="AV1404" s="81">
        <f t="shared" si="371"/>
        <v>0</v>
      </c>
      <c r="AW1404" s="82"/>
      <c r="AX1404" s="80"/>
      <c r="AY1404" s="81">
        <f t="shared" si="372"/>
        <v>0</v>
      </c>
      <c r="AZ1404" s="82"/>
      <c r="BA1404" s="80"/>
      <c r="BB1404" s="81">
        <f t="shared" si="373"/>
        <v>0</v>
      </c>
      <c r="BC1404" s="82"/>
      <c r="BD1404" s="80"/>
      <c r="BE1404" s="81">
        <f t="shared" si="374"/>
        <v>0</v>
      </c>
      <c r="BF1404" s="82"/>
      <c r="BG1404" s="80"/>
      <c r="BH1404" s="81">
        <f t="shared" si="375"/>
        <v>0</v>
      </c>
      <c r="BI1404" s="82"/>
      <c r="BJ1404" s="80"/>
      <c r="BK1404" s="81">
        <f t="shared" si="376"/>
        <v>0</v>
      </c>
      <c r="BL1404" s="82"/>
      <c r="BM1404" s="80"/>
      <c r="BN1404" s="81">
        <f t="shared" si="377"/>
        <v>0</v>
      </c>
      <c r="BO1404" s="82"/>
    </row>
    <row r="1405" spans="1:67" ht="36.75" hidden="1" customHeight="1" thickBot="1">
      <c r="A1405" s="71">
        <v>86465</v>
      </c>
      <c r="B1405" s="71" t="s">
        <v>2241</v>
      </c>
      <c r="C1405" s="221" t="str">
        <f ca="1">IF(V1405&gt;0,IF($C$12=B1405,COUNT($C$12:C1404,1),""),"")</f>
        <v/>
      </c>
      <c r="D1405" s="221" t="str">
        <f ca="1">IF(V1405&gt;0,IF($D$12=B1405,COUNT($D$12:D1404,1),""),"")</f>
        <v/>
      </c>
      <c r="E1405" s="221" t="str">
        <f ca="1">IF(V1405&gt;0,IF($E$12=B1405,COUNT($E$12:E1404,1),""),"")</f>
        <v/>
      </c>
      <c r="F1405" s="221" t="str">
        <f ca="1">IF(V1405&gt;0,IF($F$12=B1405,COUNT($F$12:F1404,1),""),"")</f>
        <v/>
      </c>
      <c r="G1405" s="90">
        <v>261008000</v>
      </c>
      <c r="H1405" s="72"/>
      <c r="I1405" s="76" t="s">
        <v>1487</v>
      </c>
      <c r="J1405" s="91" t="s">
        <v>153</v>
      </c>
      <c r="K1405" s="324">
        <v>1300000</v>
      </c>
      <c r="L1405" s="125">
        <v>423004</v>
      </c>
      <c r="M1405" s="76" t="s">
        <v>1405</v>
      </c>
      <c r="N1405" s="76" t="s">
        <v>153</v>
      </c>
      <c r="O1405" s="324">
        <v>136500</v>
      </c>
      <c r="P1405" s="77">
        <f ca="1">SUMIF($W$12:BO1405,$P$11,W1405:BO1405)</f>
        <v>0</v>
      </c>
      <c r="Q1405" s="77">
        <f ca="1">SUMIF($W$12:BP1405,$P$11,X1405:BP1405)</f>
        <v>0</v>
      </c>
      <c r="R1405" s="77">
        <f ca="1">SUMIF($W$12:BQ1405,$P$11,Y1405:BQ1405)</f>
        <v>0</v>
      </c>
      <c r="S1405" s="78">
        <f t="shared" ca="1" si="361"/>
        <v>0</v>
      </c>
      <c r="T1405" s="77">
        <f t="shared" ca="1" si="362"/>
        <v>0</v>
      </c>
      <c r="U1405" s="77">
        <f t="shared" ca="1" si="364"/>
        <v>0</v>
      </c>
      <c r="V1405" s="79">
        <f t="shared" ca="1" si="363"/>
        <v>0</v>
      </c>
      <c r="W1405" s="80"/>
      <c r="X1405" s="81">
        <f t="shared" si="365"/>
        <v>0</v>
      </c>
      <c r="Y1405" s="82"/>
      <c r="Z1405" s="80"/>
      <c r="AA1405" s="81">
        <f t="shared" si="366"/>
        <v>0</v>
      </c>
      <c r="AB1405" s="82"/>
      <c r="AC1405" s="80"/>
      <c r="AD1405" s="81">
        <f t="shared" si="367"/>
        <v>0</v>
      </c>
      <c r="AE1405" s="82"/>
      <c r="AF1405" s="80"/>
      <c r="AG1405" s="81">
        <f t="shared" si="368"/>
        <v>0</v>
      </c>
      <c r="AH1405" s="82"/>
      <c r="AI1405" s="80"/>
      <c r="AJ1405" s="81">
        <f t="shared" si="369"/>
        <v>0</v>
      </c>
      <c r="AK1405" s="82"/>
      <c r="AL1405" s="80"/>
      <c r="AM1405" s="81">
        <v>0</v>
      </c>
      <c r="AN1405" s="82"/>
      <c r="AO1405" s="80"/>
      <c r="AP1405" s="81">
        <v>0</v>
      </c>
      <c r="AQ1405" s="82"/>
      <c r="AR1405" s="80"/>
      <c r="AS1405" s="81">
        <f t="shared" si="370"/>
        <v>0</v>
      </c>
      <c r="AT1405" s="82"/>
      <c r="AU1405" s="80"/>
      <c r="AV1405" s="81">
        <f t="shared" si="371"/>
        <v>0</v>
      </c>
      <c r="AW1405" s="82"/>
      <c r="AX1405" s="80"/>
      <c r="AY1405" s="81">
        <f t="shared" si="372"/>
        <v>0</v>
      </c>
      <c r="AZ1405" s="82"/>
      <c r="BA1405" s="80"/>
      <c r="BB1405" s="81">
        <f t="shared" si="373"/>
        <v>0</v>
      </c>
      <c r="BC1405" s="82"/>
      <c r="BD1405" s="80"/>
      <c r="BE1405" s="81">
        <f t="shared" si="374"/>
        <v>0</v>
      </c>
      <c r="BF1405" s="82"/>
      <c r="BG1405" s="80"/>
      <c r="BH1405" s="81">
        <f t="shared" si="375"/>
        <v>0</v>
      </c>
      <c r="BI1405" s="82"/>
      <c r="BJ1405" s="80"/>
      <c r="BK1405" s="81">
        <f t="shared" si="376"/>
        <v>0</v>
      </c>
      <c r="BL1405" s="82"/>
      <c r="BM1405" s="80"/>
      <c r="BN1405" s="81">
        <f t="shared" si="377"/>
        <v>0</v>
      </c>
      <c r="BO1405" s="82"/>
    </row>
    <row r="1406" spans="1:67" ht="23.25" hidden="1" customHeight="1" thickBot="1">
      <c r="A1406" s="71">
        <v>86466</v>
      </c>
      <c r="B1406" s="71" t="s">
        <v>2241</v>
      </c>
      <c r="C1406" s="221" t="str">
        <f ca="1">IF(V1406&gt;0,IF($C$12=B1406,COUNT($C$12:C1405,1),""),"")</f>
        <v/>
      </c>
      <c r="D1406" s="221" t="str">
        <f ca="1">IF(V1406&gt;0,IF($D$12=B1406,COUNT($D$12:D1405,1),""),"")</f>
        <v/>
      </c>
      <c r="E1406" s="221" t="str">
        <f ca="1">IF(V1406&gt;0,IF($E$12=B1406,COUNT($E$12:E1405,1),""),"")</f>
        <v/>
      </c>
      <c r="F1406" s="221" t="str">
        <f ca="1">IF(V1406&gt;0,IF($F$12=B1406,COUNT($F$12:F1405,1),""),"")</f>
        <v/>
      </c>
      <c r="G1406" s="90">
        <v>261010500</v>
      </c>
      <c r="H1406" s="72"/>
      <c r="I1406" s="76" t="s">
        <v>1497</v>
      </c>
      <c r="J1406" s="91" t="s">
        <v>153</v>
      </c>
      <c r="K1406" s="324">
        <v>3800000</v>
      </c>
      <c r="L1406" s="125" t="s">
        <v>1628</v>
      </c>
      <c r="M1406" s="76" t="s">
        <v>1848</v>
      </c>
      <c r="N1406" s="76" t="s">
        <v>153</v>
      </c>
      <c r="O1406" s="324">
        <v>288100</v>
      </c>
      <c r="P1406" s="77">
        <f ca="1">SUMIF($W$12:BO1406,$P$11,W1406:BO1406)</f>
        <v>0</v>
      </c>
      <c r="Q1406" s="77">
        <f ca="1">SUMIF($W$12:BP1406,$P$11,X1406:BP1406)</f>
        <v>0</v>
      </c>
      <c r="R1406" s="77">
        <f ca="1">SUMIF($W$12:BQ1406,$P$11,Y1406:BQ1406)</f>
        <v>0</v>
      </c>
      <c r="S1406" s="78">
        <f t="shared" ca="1" si="361"/>
        <v>0</v>
      </c>
      <c r="T1406" s="77">
        <f t="shared" ca="1" si="362"/>
        <v>0</v>
      </c>
      <c r="U1406" s="77">
        <f t="shared" ca="1" si="364"/>
        <v>0</v>
      </c>
      <c r="V1406" s="79">
        <f t="shared" ca="1" si="363"/>
        <v>0</v>
      </c>
      <c r="W1406" s="80"/>
      <c r="X1406" s="81">
        <f t="shared" si="365"/>
        <v>0</v>
      </c>
      <c r="Y1406" s="82"/>
      <c r="Z1406" s="80"/>
      <c r="AA1406" s="81">
        <f t="shared" si="366"/>
        <v>0</v>
      </c>
      <c r="AB1406" s="82"/>
      <c r="AC1406" s="80"/>
      <c r="AD1406" s="81">
        <f t="shared" si="367"/>
        <v>0</v>
      </c>
      <c r="AE1406" s="82"/>
      <c r="AF1406" s="80"/>
      <c r="AG1406" s="81">
        <f t="shared" si="368"/>
        <v>0</v>
      </c>
      <c r="AH1406" s="82"/>
      <c r="AI1406" s="80"/>
      <c r="AJ1406" s="81">
        <f t="shared" si="369"/>
        <v>0</v>
      </c>
      <c r="AK1406" s="82"/>
      <c r="AL1406" s="80"/>
      <c r="AM1406" s="81">
        <v>0</v>
      </c>
      <c r="AN1406" s="82"/>
      <c r="AO1406" s="80"/>
      <c r="AP1406" s="81">
        <v>0</v>
      </c>
      <c r="AQ1406" s="82"/>
      <c r="AR1406" s="80"/>
      <c r="AS1406" s="81">
        <f t="shared" si="370"/>
        <v>0</v>
      </c>
      <c r="AT1406" s="82"/>
      <c r="AU1406" s="80"/>
      <c r="AV1406" s="81">
        <f t="shared" si="371"/>
        <v>0</v>
      </c>
      <c r="AW1406" s="82"/>
      <c r="AX1406" s="80"/>
      <c r="AY1406" s="81">
        <f t="shared" si="372"/>
        <v>0</v>
      </c>
      <c r="AZ1406" s="82"/>
      <c r="BA1406" s="80"/>
      <c r="BB1406" s="81">
        <f t="shared" si="373"/>
        <v>0</v>
      </c>
      <c r="BC1406" s="82"/>
      <c r="BD1406" s="80"/>
      <c r="BE1406" s="81">
        <f t="shared" si="374"/>
        <v>0</v>
      </c>
      <c r="BF1406" s="82"/>
      <c r="BG1406" s="80"/>
      <c r="BH1406" s="81">
        <f t="shared" si="375"/>
        <v>0</v>
      </c>
      <c r="BI1406" s="82"/>
      <c r="BJ1406" s="80"/>
      <c r="BK1406" s="81">
        <f t="shared" si="376"/>
        <v>0</v>
      </c>
      <c r="BL1406" s="82"/>
      <c r="BM1406" s="80"/>
      <c r="BN1406" s="81">
        <f t="shared" si="377"/>
        <v>0</v>
      </c>
      <c r="BO1406" s="82"/>
    </row>
    <row r="1407" spans="1:67" ht="23.25" hidden="1" customHeight="1" thickBot="1">
      <c r="A1407" s="71">
        <v>86467</v>
      </c>
      <c r="B1407" s="71" t="s">
        <v>2241</v>
      </c>
      <c r="C1407" s="221" t="str">
        <f ca="1">IF(V1407&gt;0,IF($C$12=B1407,COUNT($C$12:C1406,1),""),"")</f>
        <v/>
      </c>
      <c r="D1407" s="221" t="str">
        <f ca="1">IF(V1407&gt;0,IF($D$12=B1407,COUNT($D$12:D1406,1),""),"")</f>
        <v/>
      </c>
      <c r="E1407" s="221" t="str">
        <f ca="1">IF(V1407&gt;0,IF($E$12=B1407,COUNT($E$12:E1406,1),""),"")</f>
        <v/>
      </c>
      <c r="F1407" s="221" t="str">
        <f ca="1">IF(V1407&gt;0,IF($F$12=B1407,COUNT($F$12:F1406,1),""),"")</f>
        <v/>
      </c>
      <c r="G1407" s="90">
        <v>261011300</v>
      </c>
      <c r="H1407" s="72"/>
      <c r="I1407" s="76" t="s">
        <v>1509</v>
      </c>
      <c r="J1407" s="91" t="s">
        <v>52</v>
      </c>
      <c r="K1407" s="324">
        <v>23800000</v>
      </c>
      <c r="L1407" s="125">
        <v>421504</v>
      </c>
      <c r="M1407" s="76" t="s">
        <v>1263</v>
      </c>
      <c r="N1407" s="76" t="s">
        <v>153</v>
      </c>
      <c r="O1407" s="324">
        <v>469000</v>
      </c>
      <c r="P1407" s="77">
        <f ca="1">SUMIF($W$12:BO1407,$P$11,W1407:BO1407)</f>
        <v>0</v>
      </c>
      <c r="Q1407" s="77">
        <f ca="1">SUMIF($W$12:BP1407,$P$11,X1407:BP1407)</f>
        <v>0</v>
      </c>
      <c r="R1407" s="77">
        <f ca="1">SUMIF($W$12:BQ1407,$P$11,Y1407:BQ1407)</f>
        <v>0</v>
      </c>
      <c r="S1407" s="78">
        <f t="shared" ca="1" si="361"/>
        <v>0</v>
      </c>
      <c r="T1407" s="77">
        <f t="shared" ca="1" si="362"/>
        <v>0</v>
      </c>
      <c r="U1407" s="77">
        <f t="shared" ca="1" si="364"/>
        <v>0</v>
      </c>
      <c r="V1407" s="79">
        <f t="shared" ca="1" si="363"/>
        <v>0</v>
      </c>
      <c r="W1407" s="80"/>
      <c r="X1407" s="81">
        <f t="shared" si="365"/>
        <v>0</v>
      </c>
      <c r="Y1407" s="82"/>
      <c r="Z1407" s="80"/>
      <c r="AA1407" s="81">
        <f t="shared" si="366"/>
        <v>0</v>
      </c>
      <c r="AB1407" s="82"/>
      <c r="AC1407" s="80"/>
      <c r="AD1407" s="81">
        <f t="shared" si="367"/>
        <v>0</v>
      </c>
      <c r="AE1407" s="82"/>
      <c r="AF1407" s="80"/>
      <c r="AG1407" s="81">
        <f t="shared" si="368"/>
        <v>0</v>
      </c>
      <c r="AH1407" s="82"/>
      <c r="AI1407" s="80"/>
      <c r="AJ1407" s="81">
        <f t="shared" si="369"/>
        <v>0</v>
      </c>
      <c r="AK1407" s="82"/>
      <c r="AL1407" s="80"/>
      <c r="AM1407" s="81">
        <v>0</v>
      </c>
      <c r="AN1407" s="82"/>
      <c r="AO1407" s="80"/>
      <c r="AP1407" s="81">
        <v>0</v>
      </c>
      <c r="AQ1407" s="82"/>
      <c r="AR1407" s="80"/>
      <c r="AS1407" s="81">
        <f t="shared" si="370"/>
        <v>0</v>
      </c>
      <c r="AT1407" s="82"/>
      <c r="AU1407" s="80"/>
      <c r="AV1407" s="81">
        <f t="shared" si="371"/>
        <v>0</v>
      </c>
      <c r="AW1407" s="82"/>
      <c r="AX1407" s="80"/>
      <c r="AY1407" s="81">
        <f t="shared" si="372"/>
        <v>0</v>
      </c>
      <c r="AZ1407" s="82"/>
      <c r="BA1407" s="80"/>
      <c r="BB1407" s="81">
        <f t="shared" si="373"/>
        <v>0</v>
      </c>
      <c r="BC1407" s="82"/>
      <c r="BD1407" s="80"/>
      <c r="BE1407" s="81">
        <f t="shared" si="374"/>
        <v>0</v>
      </c>
      <c r="BF1407" s="82"/>
      <c r="BG1407" s="80"/>
      <c r="BH1407" s="81">
        <f t="shared" si="375"/>
        <v>0</v>
      </c>
      <c r="BI1407" s="82"/>
      <c r="BJ1407" s="80"/>
      <c r="BK1407" s="81">
        <f t="shared" si="376"/>
        <v>0</v>
      </c>
      <c r="BL1407" s="82"/>
      <c r="BM1407" s="80"/>
      <c r="BN1407" s="81">
        <f t="shared" si="377"/>
        <v>0</v>
      </c>
      <c r="BO1407" s="82"/>
    </row>
    <row r="1408" spans="1:67" ht="23.25" hidden="1" customHeight="1" thickBot="1">
      <c r="A1408" s="71">
        <v>86468</v>
      </c>
      <c r="B1408" s="71" t="s">
        <v>2241</v>
      </c>
      <c r="C1408" s="221" t="str">
        <f ca="1">IF(V1408&gt;0,IF($C$12=B1408,COUNT($C$12:C1407,1),""),"")</f>
        <v/>
      </c>
      <c r="D1408" s="221" t="str">
        <f ca="1">IF(V1408&gt;0,IF($D$12=B1408,COUNT($D$12:D1407,1),""),"")</f>
        <v/>
      </c>
      <c r="E1408" s="221" t="str">
        <f ca="1">IF(V1408&gt;0,IF($E$12=B1408,COUNT($E$12:E1407,1),""),"")</f>
        <v/>
      </c>
      <c r="F1408" s="221" t="str">
        <f ca="1">IF(V1408&gt;0,IF($F$12=B1408,COUNT($F$12:F1407,1),""),"")</f>
        <v/>
      </c>
      <c r="G1408" s="90">
        <v>261012000</v>
      </c>
      <c r="H1408" s="72"/>
      <c r="I1408" s="76" t="s">
        <v>2016</v>
      </c>
      <c r="J1408" s="91" t="s">
        <v>153</v>
      </c>
      <c r="K1408" s="324">
        <v>2800000</v>
      </c>
      <c r="L1408" s="125">
        <v>421504</v>
      </c>
      <c r="M1408" s="76" t="s">
        <v>1263</v>
      </c>
      <c r="N1408" s="76" t="s">
        <v>153</v>
      </c>
      <c r="O1408" s="324">
        <v>469000</v>
      </c>
      <c r="P1408" s="77">
        <f ca="1">SUMIF($W$12:BO1408,$P$11,W1408:BO1408)</f>
        <v>0</v>
      </c>
      <c r="Q1408" s="77">
        <f ca="1">SUMIF($W$12:BP1408,$P$11,X1408:BP1408)</f>
        <v>0</v>
      </c>
      <c r="R1408" s="77">
        <f ca="1">SUMIF($W$12:BQ1408,$P$11,Y1408:BQ1408)</f>
        <v>0</v>
      </c>
      <c r="S1408" s="78">
        <f t="shared" ca="1" si="361"/>
        <v>0</v>
      </c>
      <c r="T1408" s="77">
        <f t="shared" ca="1" si="362"/>
        <v>0</v>
      </c>
      <c r="U1408" s="77">
        <f t="shared" ca="1" si="364"/>
        <v>0</v>
      </c>
      <c r="V1408" s="79">
        <f t="shared" ca="1" si="363"/>
        <v>0</v>
      </c>
      <c r="W1408" s="80"/>
      <c r="X1408" s="81">
        <f t="shared" si="365"/>
        <v>0</v>
      </c>
      <c r="Y1408" s="82"/>
      <c r="Z1408" s="80"/>
      <c r="AA1408" s="81">
        <f t="shared" si="366"/>
        <v>0</v>
      </c>
      <c r="AB1408" s="82"/>
      <c r="AC1408" s="80"/>
      <c r="AD1408" s="81">
        <f t="shared" si="367"/>
        <v>0</v>
      </c>
      <c r="AE1408" s="82"/>
      <c r="AF1408" s="80"/>
      <c r="AG1408" s="81">
        <f t="shared" si="368"/>
        <v>0</v>
      </c>
      <c r="AH1408" s="82"/>
      <c r="AI1408" s="80"/>
      <c r="AJ1408" s="81">
        <f t="shared" si="369"/>
        <v>0</v>
      </c>
      <c r="AK1408" s="82"/>
      <c r="AL1408" s="80"/>
      <c r="AM1408" s="81">
        <v>0</v>
      </c>
      <c r="AN1408" s="82"/>
      <c r="AO1408" s="80"/>
      <c r="AP1408" s="81">
        <v>0</v>
      </c>
      <c r="AQ1408" s="82"/>
      <c r="AR1408" s="80"/>
      <c r="AS1408" s="81">
        <f t="shared" si="370"/>
        <v>0</v>
      </c>
      <c r="AT1408" s="82"/>
      <c r="AU1408" s="80"/>
      <c r="AV1408" s="81">
        <f t="shared" si="371"/>
        <v>0</v>
      </c>
      <c r="AW1408" s="82"/>
      <c r="AX1408" s="80"/>
      <c r="AY1408" s="81">
        <f t="shared" si="372"/>
        <v>0</v>
      </c>
      <c r="AZ1408" s="82"/>
      <c r="BA1408" s="80"/>
      <c r="BB1408" s="81">
        <f t="shared" si="373"/>
        <v>0</v>
      </c>
      <c r="BC1408" s="82"/>
      <c r="BD1408" s="80"/>
      <c r="BE1408" s="81">
        <f t="shared" si="374"/>
        <v>0</v>
      </c>
      <c r="BF1408" s="82"/>
      <c r="BG1408" s="80"/>
      <c r="BH1408" s="81">
        <f t="shared" si="375"/>
        <v>0</v>
      </c>
      <c r="BI1408" s="82"/>
      <c r="BJ1408" s="80"/>
      <c r="BK1408" s="81">
        <f t="shared" si="376"/>
        <v>0</v>
      </c>
      <c r="BL1408" s="82"/>
      <c r="BM1408" s="80"/>
      <c r="BN1408" s="81">
        <f t="shared" si="377"/>
        <v>0</v>
      </c>
      <c r="BO1408" s="82"/>
    </row>
    <row r="1409" spans="1:67" ht="23.25" customHeight="1" thickBot="1">
      <c r="A1409" s="71">
        <v>86477</v>
      </c>
      <c r="B1409" s="71" t="s">
        <v>2241</v>
      </c>
      <c r="C1409" s="221" t="str">
        <f ca="1">IF(V1409&gt;0,IF($C$12=B1409,COUNT($C$12:C1408,1),""),"")</f>
        <v/>
      </c>
      <c r="D1409" s="221">
        <f ca="1">IF(V1409&gt;0,IF($D$12=B1409,COUNT($D$12:D1408,1),""),"")</f>
        <v>3</v>
      </c>
      <c r="E1409" s="221" t="str">
        <f ca="1">IF(V1409&gt;0,IF($E$12=B1409,COUNT($E$12:E1408,1),""),"")</f>
        <v/>
      </c>
      <c r="F1409" s="221" t="str">
        <f ca="1">IF(V1409&gt;0,IF($F$12=B1409,COUNT($F$12:F1408,1),""),"")</f>
        <v/>
      </c>
      <c r="G1409" s="90">
        <v>269000735</v>
      </c>
      <c r="H1409" s="72"/>
      <c r="I1409" s="76" t="s">
        <v>1507</v>
      </c>
      <c r="J1409" s="91" t="s">
        <v>153</v>
      </c>
      <c r="K1409" s="324">
        <v>980000</v>
      </c>
      <c r="L1409" s="125">
        <v>421607</v>
      </c>
      <c r="M1409" s="76" t="s">
        <v>1277</v>
      </c>
      <c r="N1409" s="76" t="s">
        <v>153</v>
      </c>
      <c r="O1409" s="324">
        <v>304500</v>
      </c>
      <c r="P1409" s="77">
        <f ca="1">SUMIF($W$12:BO1409,$P$11,W1409:BO1409)</f>
        <v>6</v>
      </c>
      <c r="Q1409" s="77">
        <f ca="1">SUMIF($W$12:BP1409,$P$11,X1409:BP1409)</f>
        <v>6</v>
      </c>
      <c r="R1409" s="77">
        <f ca="1">SUMIF($W$12:BQ1409,$P$11,Y1409:BQ1409)</f>
        <v>0</v>
      </c>
      <c r="S1409" s="78">
        <f t="shared" ref="S1409:S1458" ca="1" si="378">P1409*K1409</f>
        <v>5880000</v>
      </c>
      <c r="T1409" s="77">
        <f t="shared" ref="T1409:T1458" ca="1" si="379">Q1409*O1409</f>
        <v>1827000</v>
      </c>
      <c r="U1409" s="77">
        <f t="shared" ref="U1409:U1458" ca="1" si="380">R1409*O1409*0.6</f>
        <v>0</v>
      </c>
      <c r="V1409" s="79">
        <f t="shared" ref="V1409:V1458" ca="1" si="381">SUM(S1409:U1409)</f>
        <v>7707000</v>
      </c>
      <c r="W1409" s="80"/>
      <c r="X1409" s="81"/>
      <c r="Y1409" s="82"/>
      <c r="Z1409" s="80"/>
      <c r="AA1409" s="81"/>
      <c r="AB1409" s="82"/>
      <c r="AC1409" s="80"/>
      <c r="AD1409" s="81"/>
      <c r="AE1409" s="82"/>
      <c r="AF1409" s="80"/>
      <c r="AG1409" s="81"/>
      <c r="AH1409" s="82"/>
      <c r="AI1409" s="80"/>
      <c r="AJ1409" s="81"/>
      <c r="AK1409" s="82"/>
      <c r="AL1409" s="80"/>
      <c r="AM1409" s="81"/>
      <c r="AN1409" s="82"/>
      <c r="AO1409" s="80">
        <v>6</v>
      </c>
      <c r="AP1409" s="81">
        <v>6</v>
      </c>
      <c r="AQ1409" s="82"/>
      <c r="AR1409" s="80"/>
      <c r="AS1409" s="81"/>
      <c r="AT1409" s="82"/>
      <c r="AU1409" s="80"/>
      <c r="AV1409" s="81"/>
      <c r="AW1409" s="82"/>
      <c r="AX1409" s="80"/>
      <c r="AY1409" s="81"/>
      <c r="AZ1409" s="82"/>
      <c r="BA1409" s="80"/>
      <c r="BB1409" s="81"/>
      <c r="BC1409" s="82"/>
      <c r="BD1409" s="80"/>
      <c r="BE1409" s="81"/>
      <c r="BF1409" s="82"/>
      <c r="BG1409" s="80"/>
      <c r="BH1409" s="81"/>
      <c r="BI1409" s="82"/>
      <c r="BJ1409" s="80"/>
      <c r="BK1409" s="81"/>
      <c r="BL1409" s="82"/>
      <c r="BM1409" s="80"/>
      <c r="BN1409" s="81"/>
      <c r="BO1409" s="82"/>
    </row>
    <row r="1410" spans="1:67" ht="23.25" hidden="1" customHeight="1" thickBot="1">
      <c r="A1410" s="71">
        <v>86479</v>
      </c>
      <c r="B1410" s="71" t="s">
        <v>2241</v>
      </c>
      <c r="C1410" s="221" t="str">
        <f ca="1">IF(V1410&gt;0,IF($C$12=B1410,COUNT($C$12:C1409,1),""),"")</f>
        <v/>
      </c>
      <c r="D1410" s="221" t="str">
        <f ca="1">IF(V1410&gt;0,IF($D$12=B1410,COUNT($D$12:D1409,1),""),"")</f>
        <v/>
      </c>
      <c r="E1410" s="221" t="str">
        <f ca="1">IF(V1410&gt;0,IF($E$12=B1410,COUNT($E$12:E1409,1),""),"")</f>
        <v/>
      </c>
      <c r="F1410" s="221" t="str">
        <f ca="1">IF(V1410&gt;0,IF($F$12=B1410,COUNT($F$12:F1409,1),""),"")</f>
        <v/>
      </c>
      <c r="G1410" s="90">
        <v>269009700</v>
      </c>
      <c r="H1410" s="72"/>
      <c r="I1410" s="76" t="s">
        <v>1849</v>
      </c>
      <c r="J1410" s="91" t="s">
        <v>153</v>
      </c>
      <c r="K1410" s="324">
        <v>3300000</v>
      </c>
      <c r="L1410" s="125">
        <v>421616</v>
      </c>
      <c r="M1410" s="76" t="s">
        <v>1099</v>
      </c>
      <c r="N1410" s="76" t="s">
        <v>153</v>
      </c>
      <c r="O1410" s="324">
        <v>157500</v>
      </c>
      <c r="P1410" s="77">
        <f ca="1">SUMIF($W$12:BO1410,$P$11,W1410:BO1410)</f>
        <v>0</v>
      </c>
      <c r="Q1410" s="77">
        <f ca="1">SUMIF($W$12:BP1410,$P$11,X1410:BP1410)</f>
        <v>0</v>
      </c>
      <c r="R1410" s="77">
        <f ca="1">SUMIF($W$12:BQ1410,$P$11,Y1410:BQ1410)</f>
        <v>0</v>
      </c>
      <c r="S1410" s="78">
        <f t="shared" ca="1" si="378"/>
        <v>0</v>
      </c>
      <c r="T1410" s="77">
        <f t="shared" ca="1" si="379"/>
        <v>0</v>
      </c>
      <c r="U1410" s="77">
        <f t="shared" ca="1" si="380"/>
        <v>0</v>
      </c>
      <c r="V1410" s="79">
        <f t="shared" ca="1" si="381"/>
        <v>0</v>
      </c>
      <c r="W1410" s="80"/>
      <c r="X1410" s="81">
        <f t="shared" si="365"/>
        <v>0</v>
      </c>
      <c r="Y1410" s="82"/>
      <c r="Z1410" s="80"/>
      <c r="AA1410" s="81">
        <f t="shared" si="366"/>
        <v>0</v>
      </c>
      <c r="AB1410" s="82"/>
      <c r="AC1410" s="80"/>
      <c r="AD1410" s="81">
        <f t="shared" si="367"/>
        <v>0</v>
      </c>
      <c r="AE1410" s="82"/>
      <c r="AF1410" s="80"/>
      <c r="AG1410" s="81">
        <f t="shared" si="368"/>
        <v>0</v>
      </c>
      <c r="AH1410" s="82"/>
      <c r="AI1410" s="80"/>
      <c r="AJ1410" s="81">
        <f t="shared" si="369"/>
        <v>0</v>
      </c>
      <c r="AK1410" s="82"/>
      <c r="AL1410" s="80"/>
      <c r="AM1410" s="81">
        <v>0</v>
      </c>
      <c r="AN1410" s="82"/>
      <c r="AO1410" s="80"/>
      <c r="AP1410" s="81">
        <v>0</v>
      </c>
      <c r="AQ1410" s="82"/>
      <c r="AR1410" s="80"/>
      <c r="AS1410" s="81">
        <f t="shared" si="370"/>
        <v>0</v>
      </c>
      <c r="AT1410" s="82"/>
      <c r="AU1410" s="80"/>
      <c r="AV1410" s="81">
        <f t="shared" si="371"/>
        <v>0</v>
      </c>
      <c r="AW1410" s="82"/>
      <c r="AX1410" s="80"/>
      <c r="AY1410" s="81">
        <f t="shared" si="372"/>
        <v>0</v>
      </c>
      <c r="AZ1410" s="82"/>
      <c r="BA1410" s="80"/>
      <c r="BB1410" s="81">
        <f t="shared" si="373"/>
        <v>0</v>
      </c>
      <c r="BC1410" s="82"/>
      <c r="BD1410" s="80"/>
      <c r="BE1410" s="81">
        <f t="shared" si="374"/>
        <v>0</v>
      </c>
      <c r="BF1410" s="82"/>
      <c r="BG1410" s="80"/>
      <c r="BH1410" s="81">
        <f t="shared" si="375"/>
        <v>0</v>
      </c>
      <c r="BI1410" s="82"/>
      <c r="BJ1410" s="80"/>
      <c r="BK1410" s="81">
        <f t="shared" si="376"/>
        <v>0</v>
      </c>
      <c r="BL1410" s="82"/>
      <c r="BM1410" s="80"/>
      <c r="BN1410" s="81">
        <f t="shared" si="377"/>
        <v>0</v>
      </c>
      <c r="BO1410" s="82"/>
    </row>
    <row r="1411" spans="1:67" ht="23.25" hidden="1" customHeight="1" thickBot="1">
      <c r="A1411" s="71">
        <v>86480</v>
      </c>
      <c r="B1411" s="71" t="s">
        <v>2241</v>
      </c>
      <c r="C1411" s="221" t="str">
        <f ca="1">IF(V1411&gt;0,IF($C$12=B1411,COUNT($C$12:C1410,1),""),"")</f>
        <v/>
      </c>
      <c r="D1411" s="221" t="str">
        <f ca="1">IF(V1411&gt;0,IF($D$12=B1411,COUNT($D$12:D1410,1),""),"")</f>
        <v/>
      </c>
      <c r="E1411" s="221" t="str">
        <f ca="1">IF(V1411&gt;0,IF($E$12=B1411,COUNT($E$12:E1410,1),""),"")</f>
        <v/>
      </c>
      <c r="F1411" s="221" t="str">
        <f ca="1">IF(V1411&gt;0,IF($F$12=B1411,COUNT($F$12:F1410,1),""),"")</f>
        <v/>
      </c>
      <c r="G1411" s="90">
        <v>269009800</v>
      </c>
      <c r="H1411" s="72"/>
      <c r="I1411" s="76" t="s">
        <v>1850</v>
      </c>
      <c r="J1411" s="91" t="s">
        <v>153</v>
      </c>
      <c r="K1411" s="324">
        <v>3800000</v>
      </c>
      <c r="L1411" s="125">
        <v>421507</v>
      </c>
      <c r="M1411" s="76" t="s">
        <v>1265</v>
      </c>
      <c r="N1411" s="76" t="s">
        <v>153</v>
      </c>
      <c r="O1411" s="324">
        <v>66200</v>
      </c>
      <c r="P1411" s="77">
        <f ca="1">SUMIF($W$12:BO1411,$P$11,W1411:BO1411)</f>
        <v>0</v>
      </c>
      <c r="Q1411" s="77">
        <f ca="1">SUMIF($W$12:BP1411,$P$11,X1411:BP1411)</f>
        <v>0</v>
      </c>
      <c r="R1411" s="77">
        <f ca="1">SUMIF($W$12:BQ1411,$P$11,Y1411:BQ1411)</f>
        <v>0</v>
      </c>
      <c r="S1411" s="78">
        <f t="shared" ca="1" si="378"/>
        <v>0</v>
      </c>
      <c r="T1411" s="77">
        <f t="shared" ca="1" si="379"/>
        <v>0</v>
      </c>
      <c r="U1411" s="77">
        <f t="shared" ca="1" si="380"/>
        <v>0</v>
      </c>
      <c r="V1411" s="79">
        <f t="shared" ca="1" si="381"/>
        <v>0</v>
      </c>
      <c r="W1411" s="80"/>
      <c r="X1411" s="81">
        <f t="shared" si="365"/>
        <v>0</v>
      </c>
      <c r="Y1411" s="82"/>
      <c r="Z1411" s="80"/>
      <c r="AA1411" s="81">
        <f t="shared" si="366"/>
        <v>0</v>
      </c>
      <c r="AB1411" s="82"/>
      <c r="AC1411" s="80"/>
      <c r="AD1411" s="81">
        <f t="shared" si="367"/>
        <v>0</v>
      </c>
      <c r="AE1411" s="82"/>
      <c r="AF1411" s="80"/>
      <c r="AG1411" s="81">
        <f t="shared" si="368"/>
        <v>0</v>
      </c>
      <c r="AH1411" s="82"/>
      <c r="AI1411" s="80"/>
      <c r="AJ1411" s="81">
        <f t="shared" si="369"/>
        <v>0</v>
      </c>
      <c r="AK1411" s="82"/>
      <c r="AL1411" s="80"/>
      <c r="AM1411" s="81">
        <v>0</v>
      </c>
      <c r="AN1411" s="82"/>
      <c r="AO1411" s="80"/>
      <c r="AP1411" s="81">
        <v>0</v>
      </c>
      <c r="AQ1411" s="82"/>
      <c r="AR1411" s="80"/>
      <c r="AS1411" s="81">
        <f t="shared" si="370"/>
        <v>0</v>
      </c>
      <c r="AT1411" s="82"/>
      <c r="AU1411" s="80"/>
      <c r="AV1411" s="81">
        <f t="shared" si="371"/>
        <v>0</v>
      </c>
      <c r="AW1411" s="82"/>
      <c r="AX1411" s="80"/>
      <c r="AY1411" s="81">
        <f t="shared" si="372"/>
        <v>0</v>
      </c>
      <c r="AZ1411" s="82"/>
      <c r="BA1411" s="80"/>
      <c r="BB1411" s="81">
        <f t="shared" si="373"/>
        <v>0</v>
      </c>
      <c r="BC1411" s="82"/>
      <c r="BD1411" s="80"/>
      <c r="BE1411" s="81">
        <f t="shared" si="374"/>
        <v>0</v>
      </c>
      <c r="BF1411" s="82"/>
      <c r="BG1411" s="80"/>
      <c r="BH1411" s="81">
        <f t="shared" si="375"/>
        <v>0</v>
      </c>
      <c r="BI1411" s="82"/>
      <c r="BJ1411" s="80"/>
      <c r="BK1411" s="81">
        <f t="shared" si="376"/>
        <v>0</v>
      </c>
      <c r="BL1411" s="82"/>
      <c r="BM1411" s="80"/>
      <c r="BN1411" s="81">
        <f t="shared" si="377"/>
        <v>0</v>
      </c>
      <c r="BO1411" s="82"/>
    </row>
    <row r="1412" spans="1:67" ht="23.25" hidden="1" customHeight="1" thickBot="1">
      <c r="A1412" s="71">
        <v>86482</v>
      </c>
      <c r="B1412" s="71" t="s">
        <v>2241</v>
      </c>
      <c r="C1412" s="221" t="str">
        <f ca="1">IF(V1412&gt;0,IF($C$12=B1412,COUNT($C$12:C1411,1),""),"")</f>
        <v/>
      </c>
      <c r="D1412" s="221" t="str">
        <f ca="1">IF(V1412&gt;0,IF($D$12=B1412,COUNT($D$12:D1411,1),""),"")</f>
        <v/>
      </c>
      <c r="E1412" s="221" t="str">
        <f ca="1">IF(V1412&gt;0,IF($E$12=B1412,COUNT($E$12:E1411,1),""),"")</f>
        <v/>
      </c>
      <c r="F1412" s="221" t="str">
        <f ca="1">IF(V1412&gt;0,IF($F$12=B1412,COUNT($F$12:F1411,1),""),"")</f>
        <v/>
      </c>
      <c r="G1412" s="90">
        <v>269010201</v>
      </c>
      <c r="H1412" s="72"/>
      <c r="I1412" s="76" t="s">
        <v>1851</v>
      </c>
      <c r="J1412" s="91" t="s">
        <v>153</v>
      </c>
      <c r="K1412" s="324">
        <v>214000</v>
      </c>
      <c r="L1412" s="125">
        <v>421008</v>
      </c>
      <c r="M1412" s="76" t="s">
        <v>1224</v>
      </c>
      <c r="N1412" s="76" t="s">
        <v>153</v>
      </c>
      <c r="O1412" s="324">
        <v>210000</v>
      </c>
      <c r="P1412" s="77">
        <f ca="1">SUMIF($W$12:BO1412,$P$11,W1412:BO1412)</f>
        <v>0</v>
      </c>
      <c r="Q1412" s="77">
        <f ca="1">SUMIF($W$12:BP1412,$P$11,X1412:BP1412)</f>
        <v>0</v>
      </c>
      <c r="R1412" s="77">
        <f ca="1">SUMIF($W$12:BQ1412,$P$11,Y1412:BQ1412)</f>
        <v>0</v>
      </c>
      <c r="S1412" s="78">
        <f t="shared" ca="1" si="378"/>
        <v>0</v>
      </c>
      <c r="T1412" s="77">
        <f t="shared" ca="1" si="379"/>
        <v>0</v>
      </c>
      <c r="U1412" s="77">
        <f t="shared" ca="1" si="380"/>
        <v>0</v>
      </c>
      <c r="V1412" s="79">
        <f t="shared" ca="1" si="381"/>
        <v>0</v>
      </c>
      <c r="W1412" s="80"/>
      <c r="X1412" s="81">
        <f t="shared" si="365"/>
        <v>0</v>
      </c>
      <c r="Y1412" s="82"/>
      <c r="Z1412" s="80"/>
      <c r="AA1412" s="81">
        <f t="shared" si="366"/>
        <v>0</v>
      </c>
      <c r="AB1412" s="82"/>
      <c r="AC1412" s="80"/>
      <c r="AD1412" s="81">
        <f t="shared" si="367"/>
        <v>0</v>
      </c>
      <c r="AE1412" s="82"/>
      <c r="AF1412" s="80"/>
      <c r="AG1412" s="81">
        <f t="shared" si="368"/>
        <v>0</v>
      </c>
      <c r="AH1412" s="82"/>
      <c r="AI1412" s="80"/>
      <c r="AJ1412" s="81">
        <f t="shared" si="369"/>
        <v>0</v>
      </c>
      <c r="AK1412" s="82"/>
      <c r="AL1412" s="80"/>
      <c r="AM1412" s="81">
        <v>0</v>
      </c>
      <c r="AN1412" s="82"/>
      <c r="AO1412" s="80"/>
      <c r="AP1412" s="81">
        <v>0</v>
      </c>
      <c r="AQ1412" s="82"/>
      <c r="AR1412" s="80"/>
      <c r="AS1412" s="81">
        <f t="shared" si="370"/>
        <v>0</v>
      </c>
      <c r="AT1412" s="82"/>
      <c r="AU1412" s="80"/>
      <c r="AV1412" s="81">
        <f t="shared" si="371"/>
        <v>0</v>
      </c>
      <c r="AW1412" s="82"/>
      <c r="AX1412" s="80"/>
      <c r="AY1412" s="81">
        <f t="shared" si="372"/>
        <v>0</v>
      </c>
      <c r="AZ1412" s="82"/>
      <c r="BA1412" s="80"/>
      <c r="BB1412" s="81">
        <f t="shared" si="373"/>
        <v>0</v>
      </c>
      <c r="BC1412" s="82"/>
      <c r="BD1412" s="80"/>
      <c r="BE1412" s="81">
        <f t="shared" si="374"/>
        <v>0</v>
      </c>
      <c r="BF1412" s="82"/>
      <c r="BG1412" s="80"/>
      <c r="BH1412" s="81">
        <f t="shared" si="375"/>
        <v>0</v>
      </c>
      <c r="BI1412" s="82"/>
      <c r="BJ1412" s="80"/>
      <c r="BK1412" s="81">
        <f t="shared" si="376"/>
        <v>0</v>
      </c>
      <c r="BL1412" s="82"/>
      <c r="BM1412" s="80"/>
      <c r="BN1412" s="81">
        <f t="shared" si="377"/>
        <v>0</v>
      </c>
      <c r="BO1412" s="82"/>
    </row>
    <row r="1413" spans="1:67" ht="23.25" hidden="1" customHeight="1" thickBot="1">
      <c r="A1413" s="71">
        <v>86483</v>
      </c>
      <c r="B1413" s="71" t="s">
        <v>2241</v>
      </c>
      <c r="C1413" s="221" t="str">
        <f ca="1">IF(V1413&gt;0,IF($C$12=B1413,COUNT($C$12:C1412,1),""),"")</f>
        <v/>
      </c>
      <c r="D1413" s="221" t="str">
        <f ca="1">IF(V1413&gt;0,IF($D$12=B1413,COUNT($D$12:D1412,1),""),"")</f>
        <v/>
      </c>
      <c r="E1413" s="221" t="str">
        <f ca="1">IF(V1413&gt;0,IF($E$12=B1413,COUNT($E$12:E1412,1),""),"")</f>
        <v/>
      </c>
      <c r="F1413" s="221" t="str">
        <f ca="1">IF(V1413&gt;0,IF($F$12=B1413,COUNT($F$12:F1412,1),""),"")</f>
        <v/>
      </c>
      <c r="G1413" s="90">
        <v>269010250</v>
      </c>
      <c r="H1413" s="72"/>
      <c r="I1413" s="76" t="s">
        <v>1852</v>
      </c>
      <c r="J1413" s="91" t="s">
        <v>153</v>
      </c>
      <c r="K1413" s="324">
        <v>3900000</v>
      </c>
      <c r="L1413" s="125">
        <v>423104</v>
      </c>
      <c r="M1413" s="76" t="s">
        <v>1410</v>
      </c>
      <c r="N1413" s="76" t="s">
        <v>153</v>
      </c>
      <c r="O1413" s="324">
        <v>183000</v>
      </c>
      <c r="P1413" s="77">
        <f ca="1">SUMIF($W$12:BO1413,$P$11,W1413:BO1413)</f>
        <v>0</v>
      </c>
      <c r="Q1413" s="77">
        <f ca="1">SUMIF($W$12:BP1413,$P$11,X1413:BP1413)</f>
        <v>0</v>
      </c>
      <c r="R1413" s="77">
        <f ca="1">SUMIF($W$12:BQ1413,$P$11,Y1413:BQ1413)</f>
        <v>0</v>
      </c>
      <c r="S1413" s="78">
        <f t="shared" ca="1" si="378"/>
        <v>0</v>
      </c>
      <c r="T1413" s="77">
        <f t="shared" ca="1" si="379"/>
        <v>0</v>
      </c>
      <c r="U1413" s="77">
        <f t="shared" ca="1" si="380"/>
        <v>0</v>
      </c>
      <c r="V1413" s="79">
        <f t="shared" ca="1" si="381"/>
        <v>0</v>
      </c>
      <c r="W1413" s="80"/>
      <c r="X1413" s="81">
        <f t="shared" si="365"/>
        <v>0</v>
      </c>
      <c r="Y1413" s="82"/>
      <c r="Z1413" s="80"/>
      <c r="AA1413" s="81">
        <f t="shared" si="366"/>
        <v>0</v>
      </c>
      <c r="AB1413" s="82"/>
      <c r="AC1413" s="80"/>
      <c r="AD1413" s="81">
        <f t="shared" si="367"/>
        <v>0</v>
      </c>
      <c r="AE1413" s="82"/>
      <c r="AF1413" s="80"/>
      <c r="AG1413" s="81">
        <f t="shared" si="368"/>
        <v>0</v>
      </c>
      <c r="AH1413" s="82"/>
      <c r="AI1413" s="80"/>
      <c r="AJ1413" s="81">
        <f t="shared" si="369"/>
        <v>0</v>
      </c>
      <c r="AK1413" s="82"/>
      <c r="AL1413" s="80"/>
      <c r="AM1413" s="81">
        <v>0</v>
      </c>
      <c r="AN1413" s="82"/>
      <c r="AO1413" s="80"/>
      <c r="AP1413" s="81">
        <v>0</v>
      </c>
      <c r="AQ1413" s="82"/>
      <c r="AR1413" s="80"/>
      <c r="AS1413" s="81">
        <f t="shared" si="370"/>
        <v>0</v>
      </c>
      <c r="AT1413" s="82"/>
      <c r="AU1413" s="80"/>
      <c r="AV1413" s="81">
        <f t="shared" si="371"/>
        <v>0</v>
      </c>
      <c r="AW1413" s="82"/>
      <c r="AX1413" s="80"/>
      <c r="AY1413" s="81">
        <f t="shared" si="372"/>
        <v>0</v>
      </c>
      <c r="AZ1413" s="82"/>
      <c r="BA1413" s="80"/>
      <c r="BB1413" s="81">
        <f t="shared" si="373"/>
        <v>0</v>
      </c>
      <c r="BC1413" s="82"/>
      <c r="BD1413" s="80"/>
      <c r="BE1413" s="81">
        <f t="shared" si="374"/>
        <v>0</v>
      </c>
      <c r="BF1413" s="82"/>
      <c r="BG1413" s="80"/>
      <c r="BH1413" s="81">
        <f t="shared" si="375"/>
        <v>0</v>
      </c>
      <c r="BI1413" s="82"/>
      <c r="BJ1413" s="80"/>
      <c r="BK1413" s="81">
        <f t="shared" si="376"/>
        <v>0</v>
      </c>
      <c r="BL1413" s="82"/>
      <c r="BM1413" s="80"/>
      <c r="BN1413" s="81">
        <f t="shared" si="377"/>
        <v>0</v>
      </c>
      <c r="BO1413" s="82"/>
    </row>
    <row r="1414" spans="1:67" ht="23.25" hidden="1" customHeight="1" thickBot="1">
      <c r="A1414" s="71">
        <v>86488</v>
      </c>
      <c r="B1414" s="71" t="s">
        <v>2241</v>
      </c>
      <c r="C1414" s="221" t="str">
        <f ca="1">IF(V1414&gt;0,IF($C$12=B1414,COUNT($C$12:C1413,1),""),"")</f>
        <v/>
      </c>
      <c r="D1414" s="221" t="str">
        <f ca="1">IF(V1414&gt;0,IF($D$12=B1414,COUNT($D$12:D1413,1),""),"")</f>
        <v/>
      </c>
      <c r="E1414" s="221" t="str">
        <f ca="1">IF(V1414&gt;0,IF($E$12=B1414,COUNT($E$12:E1413,1),""),"")</f>
        <v/>
      </c>
      <c r="F1414" s="221" t="str">
        <f ca="1">IF(V1414&gt;0,IF($F$12=B1414,COUNT($F$12:F1413,1),""),"")</f>
        <v/>
      </c>
      <c r="G1414" s="90">
        <v>300048100</v>
      </c>
      <c r="H1414" s="72"/>
      <c r="I1414" s="76" t="s">
        <v>1506</v>
      </c>
      <c r="J1414" s="91" t="s">
        <v>153</v>
      </c>
      <c r="K1414" s="324">
        <v>600000</v>
      </c>
      <c r="L1414" s="125">
        <v>421412</v>
      </c>
      <c r="M1414" s="76" t="s">
        <v>1259</v>
      </c>
      <c r="N1414" s="76" t="s">
        <v>153</v>
      </c>
      <c r="O1414" s="324">
        <v>217000</v>
      </c>
      <c r="P1414" s="77">
        <f ca="1">SUMIF($W$12:BO1414,$P$11,W1414:BO1414)</f>
        <v>0</v>
      </c>
      <c r="Q1414" s="77">
        <f ca="1">SUMIF($W$12:BP1414,$P$11,X1414:BP1414)</f>
        <v>0</v>
      </c>
      <c r="R1414" s="77">
        <f ca="1">SUMIF($W$12:BQ1414,$P$11,Y1414:BQ1414)</f>
        <v>0</v>
      </c>
      <c r="S1414" s="78">
        <f t="shared" ca="1" si="378"/>
        <v>0</v>
      </c>
      <c r="T1414" s="77">
        <f t="shared" ca="1" si="379"/>
        <v>0</v>
      </c>
      <c r="U1414" s="77">
        <f t="shared" ca="1" si="380"/>
        <v>0</v>
      </c>
      <c r="V1414" s="79">
        <f t="shared" ca="1" si="381"/>
        <v>0</v>
      </c>
      <c r="W1414" s="80"/>
      <c r="X1414" s="81">
        <f t="shared" si="365"/>
        <v>0</v>
      </c>
      <c r="Y1414" s="82"/>
      <c r="Z1414" s="80"/>
      <c r="AA1414" s="81">
        <f t="shared" si="366"/>
        <v>0</v>
      </c>
      <c r="AB1414" s="82"/>
      <c r="AC1414" s="80"/>
      <c r="AD1414" s="81">
        <f t="shared" si="367"/>
        <v>0</v>
      </c>
      <c r="AE1414" s="82"/>
      <c r="AF1414" s="80"/>
      <c r="AG1414" s="81">
        <f t="shared" si="368"/>
        <v>0</v>
      </c>
      <c r="AH1414" s="82"/>
      <c r="AI1414" s="80"/>
      <c r="AJ1414" s="81"/>
      <c r="AK1414" s="82"/>
      <c r="AL1414" s="80"/>
      <c r="AM1414" s="81">
        <v>0</v>
      </c>
      <c r="AN1414" s="82"/>
      <c r="AO1414" s="80"/>
      <c r="AP1414" s="81">
        <v>0</v>
      </c>
      <c r="AQ1414" s="82"/>
      <c r="AR1414" s="80"/>
      <c r="AS1414" s="81"/>
      <c r="AT1414" s="82"/>
      <c r="AU1414" s="80"/>
      <c r="AV1414" s="81"/>
      <c r="AW1414" s="82"/>
      <c r="AX1414" s="80"/>
      <c r="AY1414" s="81"/>
      <c r="AZ1414" s="82"/>
      <c r="BA1414" s="80"/>
      <c r="BB1414" s="81"/>
      <c r="BC1414" s="82"/>
      <c r="BD1414" s="80"/>
      <c r="BE1414" s="81"/>
      <c r="BF1414" s="82"/>
      <c r="BG1414" s="80"/>
      <c r="BH1414" s="81"/>
      <c r="BI1414" s="82"/>
      <c r="BJ1414" s="80"/>
      <c r="BK1414" s="81"/>
      <c r="BL1414" s="82"/>
      <c r="BM1414" s="80"/>
      <c r="BN1414" s="81"/>
      <c r="BO1414" s="82"/>
    </row>
    <row r="1415" spans="1:67" ht="23.25" hidden="1" customHeight="1" thickBot="1">
      <c r="A1415" s="71">
        <v>86489</v>
      </c>
      <c r="B1415" s="71" t="s">
        <v>2241</v>
      </c>
      <c r="C1415" s="221" t="str">
        <f ca="1">IF(V1415&gt;0,IF($C$12=B1415,COUNT($C$12:C1414,1),""),"")</f>
        <v/>
      </c>
      <c r="D1415" s="221" t="str">
        <f ca="1">IF(V1415&gt;0,IF($D$12=B1415,COUNT($D$12:D1414,1),""),"")</f>
        <v/>
      </c>
      <c r="E1415" s="221" t="str">
        <f ca="1">IF(V1415&gt;0,IF($E$12=B1415,COUNT($E$12:E1414,1),""),"")</f>
        <v/>
      </c>
      <c r="F1415" s="221" t="str">
        <f ca="1">IF(V1415&gt;0,IF($F$12=B1415,COUNT($F$12:F1414,1),""),"")</f>
        <v/>
      </c>
      <c r="G1415" s="90">
        <v>300048300</v>
      </c>
      <c r="H1415" s="72"/>
      <c r="I1415" s="76" t="s">
        <v>1504</v>
      </c>
      <c r="J1415" s="91" t="s">
        <v>153</v>
      </c>
      <c r="K1415" s="324">
        <v>800000</v>
      </c>
      <c r="L1415" s="125">
        <v>421412</v>
      </c>
      <c r="M1415" s="76" t="s">
        <v>1259</v>
      </c>
      <c r="N1415" s="76" t="s">
        <v>153</v>
      </c>
      <c r="O1415" s="324">
        <v>217000</v>
      </c>
      <c r="P1415" s="77">
        <f ca="1">SUMIF($W$12:BO1415,$P$11,W1415:BO1415)</f>
        <v>0</v>
      </c>
      <c r="Q1415" s="77">
        <f ca="1">SUMIF($W$12:BP1415,$P$11,X1415:BP1415)</f>
        <v>0</v>
      </c>
      <c r="R1415" s="77">
        <f ca="1">SUMIF($W$12:BQ1415,$P$11,Y1415:BQ1415)</f>
        <v>0</v>
      </c>
      <c r="S1415" s="78">
        <f t="shared" ca="1" si="378"/>
        <v>0</v>
      </c>
      <c r="T1415" s="77">
        <f t="shared" ca="1" si="379"/>
        <v>0</v>
      </c>
      <c r="U1415" s="77">
        <f t="shared" ca="1" si="380"/>
        <v>0</v>
      </c>
      <c r="V1415" s="79">
        <f t="shared" ca="1" si="381"/>
        <v>0</v>
      </c>
      <c r="W1415" s="80"/>
      <c r="X1415" s="81">
        <f t="shared" si="365"/>
        <v>0</v>
      </c>
      <c r="Y1415" s="82"/>
      <c r="Z1415" s="80"/>
      <c r="AA1415" s="81">
        <f t="shared" si="366"/>
        <v>0</v>
      </c>
      <c r="AB1415" s="82"/>
      <c r="AC1415" s="80"/>
      <c r="AD1415" s="81">
        <f t="shared" si="367"/>
        <v>0</v>
      </c>
      <c r="AE1415" s="82"/>
      <c r="AF1415" s="80"/>
      <c r="AG1415" s="81">
        <f t="shared" si="368"/>
        <v>0</v>
      </c>
      <c r="AH1415" s="82"/>
      <c r="AI1415" s="80"/>
      <c r="AJ1415" s="81">
        <f t="shared" si="369"/>
        <v>0</v>
      </c>
      <c r="AK1415" s="82"/>
      <c r="AL1415" s="80"/>
      <c r="AM1415" s="81">
        <v>0</v>
      </c>
      <c r="AN1415" s="82"/>
      <c r="AO1415" s="80"/>
      <c r="AP1415" s="81">
        <v>0</v>
      </c>
      <c r="AQ1415" s="82"/>
      <c r="AR1415" s="80"/>
      <c r="AS1415" s="81">
        <f t="shared" si="370"/>
        <v>0</v>
      </c>
      <c r="AT1415" s="82"/>
      <c r="AU1415" s="80"/>
      <c r="AV1415" s="81">
        <f t="shared" si="371"/>
        <v>0</v>
      </c>
      <c r="AW1415" s="82"/>
      <c r="AX1415" s="80"/>
      <c r="AY1415" s="81">
        <f t="shared" si="372"/>
        <v>0</v>
      </c>
      <c r="AZ1415" s="82"/>
      <c r="BA1415" s="80"/>
      <c r="BB1415" s="81">
        <f t="shared" si="373"/>
        <v>0</v>
      </c>
      <c r="BC1415" s="82"/>
      <c r="BD1415" s="80"/>
      <c r="BE1415" s="81">
        <f t="shared" si="374"/>
        <v>0</v>
      </c>
      <c r="BF1415" s="82"/>
      <c r="BG1415" s="80"/>
      <c r="BH1415" s="81">
        <f t="shared" si="375"/>
        <v>0</v>
      </c>
      <c r="BI1415" s="82"/>
      <c r="BJ1415" s="80"/>
      <c r="BK1415" s="81">
        <f t="shared" si="376"/>
        <v>0</v>
      </c>
      <c r="BL1415" s="82"/>
      <c r="BM1415" s="80"/>
      <c r="BN1415" s="81">
        <f t="shared" si="377"/>
        <v>0</v>
      </c>
      <c r="BO1415" s="82"/>
    </row>
    <row r="1416" spans="1:67" ht="23.25" hidden="1" customHeight="1" thickBot="1">
      <c r="A1416" s="71">
        <v>86490</v>
      </c>
      <c r="B1416" s="71" t="s">
        <v>2241</v>
      </c>
      <c r="C1416" s="221" t="str">
        <f ca="1">IF(V1416&gt;0,IF($C$12=B1416,COUNT($C$12:C1415,1),""),"")</f>
        <v/>
      </c>
      <c r="D1416" s="221" t="str">
        <f ca="1">IF(V1416&gt;0,IF($D$12=B1416,COUNT($D$12:D1415,1),""),"")</f>
        <v/>
      </c>
      <c r="E1416" s="221" t="str">
        <f ca="1">IF(V1416&gt;0,IF($E$12=B1416,COUNT($E$12:E1415,1),""),"")</f>
        <v/>
      </c>
      <c r="F1416" s="221" t="str">
        <f ca="1">IF(V1416&gt;0,IF($F$12=B1416,COUNT($F$12:F1415,1),""),"")</f>
        <v/>
      </c>
      <c r="G1416" s="90">
        <v>300048400</v>
      </c>
      <c r="H1416" s="72"/>
      <c r="I1416" s="76" t="s">
        <v>1505</v>
      </c>
      <c r="J1416" s="91" t="s">
        <v>153</v>
      </c>
      <c r="K1416" s="324">
        <v>900000</v>
      </c>
      <c r="L1416" s="125">
        <v>421412</v>
      </c>
      <c r="M1416" s="76" t="s">
        <v>1259</v>
      </c>
      <c r="N1416" s="76" t="s">
        <v>153</v>
      </c>
      <c r="O1416" s="324">
        <v>217000</v>
      </c>
      <c r="P1416" s="77">
        <f ca="1">SUMIF($W$12:BO1416,$P$11,W1416:BO1416)</f>
        <v>0</v>
      </c>
      <c r="Q1416" s="77">
        <f ca="1">SUMIF($W$12:BP1416,$P$11,X1416:BP1416)</f>
        <v>0</v>
      </c>
      <c r="R1416" s="77">
        <f ca="1">SUMIF($W$12:BQ1416,$P$11,Y1416:BQ1416)</f>
        <v>0</v>
      </c>
      <c r="S1416" s="78">
        <f t="shared" ca="1" si="378"/>
        <v>0</v>
      </c>
      <c r="T1416" s="77">
        <f t="shared" ca="1" si="379"/>
        <v>0</v>
      </c>
      <c r="U1416" s="77">
        <f t="shared" ca="1" si="380"/>
        <v>0</v>
      </c>
      <c r="V1416" s="79">
        <f t="shared" ca="1" si="381"/>
        <v>0</v>
      </c>
      <c r="W1416" s="80"/>
      <c r="X1416" s="81">
        <f t="shared" si="365"/>
        <v>0</v>
      </c>
      <c r="Y1416" s="82"/>
      <c r="Z1416" s="80"/>
      <c r="AA1416" s="81">
        <f t="shared" si="366"/>
        <v>0</v>
      </c>
      <c r="AB1416" s="82"/>
      <c r="AC1416" s="80"/>
      <c r="AD1416" s="81">
        <f t="shared" si="367"/>
        <v>0</v>
      </c>
      <c r="AE1416" s="82"/>
      <c r="AF1416" s="80"/>
      <c r="AG1416" s="81">
        <f t="shared" si="368"/>
        <v>0</v>
      </c>
      <c r="AH1416" s="82"/>
      <c r="AI1416" s="80"/>
      <c r="AJ1416" s="81">
        <f t="shared" si="369"/>
        <v>0</v>
      </c>
      <c r="AK1416" s="82"/>
      <c r="AL1416" s="80"/>
      <c r="AM1416" s="81">
        <v>0</v>
      </c>
      <c r="AN1416" s="82"/>
      <c r="AO1416" s="80"/>
      <c r="AP1416" s="81">
        <v>0</v>
      </c>
      <c r="AQ1416" s="82"/>
      <c r="AR1416" s="80"/>
      <c r="AS1416" s="81">
        <f t="shared" si="370"/>
        <v>0</v>
      </c>
      <c r="AT1416" s="82"/>
      <c r="AU1416" s="80"/>
      <c r="AV1416" s="81">
        <f t="shared" si="371"/>
        <v>0</v>
      </c>
      <c r="AW1416" s="82"/>
      <c r="AX1416" s="80"/>
      <c r="AY1416" s="81">
        <f t="shared" si="372"/>
        <v>0</v>
      </c>
      <c r="AZ1416" s="82"/>
      <c r="BA1416" s="80"/>
      <c r="BB1416" s="81">
        <f t="shared" si="373"/>
        <v>0</v>
      </c>
      <c r="BC1416" s="82"/>
      <c r="BD1416" s="80"/>
      <c r="BE1416" s="81">
        <f t="shared" si="374"/>
        <v>0</v>
      </c>
      <c r="BF1416" s="82"/>
      <c r="BG1416" s="80"/>
      <c r="BH1416" s="81">
        <f t="shared" si="375"/>
        <v>0</v>
      </c>
      <c r="BI1416" s="82"/>
      <c r="BJ1416" s="80"/>
      <c r="BK1416" s="81">
        <f t="shared" si="376"/>
        <v>0</v>
      </c>
      <c r="BL1416" s="82"/>
      <c r="BM1416" s="80"/>
      <c r="BN1416" s="81">
        <f t="shared" si="377"/>
        <v>0</v>
      </c>
      <c r="BO1416" s="82"/>
    </row>
    <row r="1417" spans="1:67" ht="23.25" hidden="1" customHeight="1" thickBot="1">
      <c r="A1417" s="71">
        <v>86495</v>
      </c>
      <c r="B1417" s="71" t="s">
        <v>2241</v>
      </c>
      <c r="C1417" s="221" t="str">
        <f ca="1">IF(V1417&gt;0,IF($C$12=B1417,COUNT($C$12:C1416,1),""),"")</f>
        <v/>
      </c>
      <c r="D1417" s="221" t="str">
        <f ca="1">IF(V1417&gt;0,IF($D$12=B1417,COUNT($D$12:D1416,1),""),"")</f>
        <v/>
      </c>
      <c r="E1417" s="221" t="str">
        <f ca="1">IF(V1417&gt;0,IF($E$12=B1417,COUNT($E$12:E1416,1),""),"")</f>
        <v/>
      </c>
      <c r="F1417" s="221" t="str">
        <f ca="1">IF(V1417&gt;0,IF($F$12=B1417,COUNT($F$12:F1416,1),""),"")</f>
        <v/>
      </c>
      <c r="G1417" s="90">
        <v>304001070</v>
      </c>
      <c r="H1417" s="72"/>
      <c r="I1417" s="76" t="s">
        <v>1853</v>
      </c>
      <c r="J1417" s="91" t="s">
        <v>1756</v>
      </c>
      <c r="K1417" s="324">
        <v>3500000</v>
      </c>
      <c r="L1417" s="125">
        <v>421401</v>
      </c>
      <c r="M1417" s="76" t="s">
        <v>1248</v>
      </c>
      <c r="N1417" s="76" t="s">
        <v>1756</v>
      </c>
      <c r="O1417" s="324">
        <v>1186000</v>
      </c>
      <c r="P1417" s="77">
        <f ca="1">SUMIF($W$12:BO1417,$P$11,W1417:BO1417)</f>
        <v>0</v>
      </c>
      <c r="Q1417" s="77">
        <f ca="1">SUMIF($W$12:BP1417,$P$11,X1417:BP1417)</f>
        <v>0</v>
      </c>
      <c r="R1417" s="77">
        <f ca="1">SUMIF($W$12:BQ1417,$P$11,Y1417:BQ1417)</f>
        <v>0</v>
      </c>
      <c r="S1417" s="78">
        <f t="shared" ca="1" si="378"/>
        <v>0</v>
      </c>
      <c r="T1417" s="77">
        <f t="shared" ca="1" si="379"/>
        <v>0</v>
      </c>
      <c r="U1417" s="77">
        <f t="shared" ca="1" si="380"/>
        <v>0</v>
      </c>
      <c r="V1417" s="79">
        <f t="shared" ca="1" si="381"/>
        <v>0</v>
      </c>
      <c r="W1417" s="80"/>
      <c r="X1417" s="81">
        <f t="shared" si="365"/>
        <v>0</v>
      </c>
      <c r="Y1417" s="82"/>
      <c r="Z1417" s="80"/>
      <c r="AA1417" s="81">
        <f t="shared" si="366"/>
        <v>0</v>
      </c>
      <c r="AB1417" s="82"/>
      <c r="AC1417" s="80"/>
      <c r="AD1417" s="81">
        <f t="shared" si="367"/>
        <v>0</v>
      </c>
      <c r="AE1417" s="82"/>
      <c r="AF1417" s="80"/>
      <c r="AG1417" s="81">
        <f t="shared" si="368"/>
        <v>0</v>
      </c>
      <c r="AH1417" s="82"/>
      <c r="AI1417" s="80"/>
      <c r="AJ1417" s="81">
        <f t="shared" si="369"/>
        <v>0</v>
      </c>
      <c r="AK1417" s="82"/>
      <c r="AL1417" s="80"/>
      <c r="AM1417" s="81">
        <v>0</v>
      </c>
      <c r="AN1417" s="82"/>
      <c r="AO1417" s="80"/>
      <c r="AP1417" s="81">
        <v>0</v>
      </c>
      <c r="AQ1417" s="82"/>
      <c r="AR1417" s="80"/>
      <c r="AS1417" s="81">
        <f t="shared" si="370"/>
        <v>0</v>
      </c>
      <c r="AT1417" s="82"/>
      <c r="AU1417" s="80"/>
      <c r="AV1417" s="81">
        <f t="shared" si="371"/>
        <v>0</v>
      </c>
      <c r="AW1417" s="82"/>
      <c r="AX1417" s="80"/>
      <c r="AY1417" s="81">
        <f t="shared" si="372"/>
        <v>0</v>
      </c>
      <c r="AZ1417" s="82"/>
      <c r="BA1417" s="80"/>
      <c r="BB1417" s="81">
        <f t="shared" si="373"/>
        <v>0</v>
      </c>
      <c r="BC1417" s="82"/>
      <c r="BD1417" s="80"/>
      <c r="BE1417" s="81">
        <f t="shared" si="374"/>
        <v>0</v>
      </c>
      <c r="BF1417" s="82"/>
      <c r="BG1417" s="80"/>
      <c r="BH1417" s="81">
        <f t="shared" si="375"/>
        <v>0</v>
      </c>
      <c r="BI1417" s="82"/>
      <c r="BJ1417" s="80"/>
      <c r="BK1417" s="81">
        <f t="shared" si="376"/>
        <v>0</v>
      </c>
      <c r="BL1417" s="82"/>
      <c r="BM1417" s="80"/>
      <c r="BN1417" s="81">
        <f t="shared" si="377"/>
        <v>0</v>
      </c>
      <c r="BO1417" s="82"/>
    </row>
    <row r="1418" spans="1:67" ht="23.25" hidden="1" customHeight="1" thickBot="1">
      <c r="A1418" s="71">
        <v>86496</v>
      </c>
      <c r="B1418" s="71" t="s">
        <v>2241</v>
      </c>
      <c r="C1418" s="221" t="str">
        <f ca="1">IF(V1418&gt;0,IF($C$12=B1418,COUNT($C$12:C1417,1),""),"")</f>
        <v/>
      </c>
      <c r="D1418" s="221" t="str">
        <f ca="1">IF(V1418&gt;0,IF($D$12=B1418,COUNT($D$12:D1417,1),""),"")</f>
        <v/>
      </c>
      <c r="E1418" s="221" t="str">
        <f ca="1">IF(V1418&gt;0,IF($E$12=B1418,COUNT($E$12:E1417,1),""),"")</f>
        <v/>
      </c>
      <c r="F1418" s="221" t="str">
        <f ca="1">IF(V1418&gt;0,IF($F$12=B1418,COUNT($F$12:F1417,1),""),"")</f>
        <v/>
      </c>
      <c r="G1418" s="90">
        <v>304001100</v>
      </c>
      <c r="H1418" s="72"/>
      <c r="I1418" s="76" t="s">
        <v>2018</v>
      </c>
      <c r="J1418" s="91" t="s">
        <v>153</v>
      </c>
      <c r="K1418" s="327">
        <v>0</v>
      </c>
      <c r="L1418" s="125" t="s">
        <v>1628</v>
      </c>
      <c r="M1418" s="76" t="s">
        <v>2039</v>
      </c>
      <c r="N1418" s="76"/>
      <c r="O1418" s="327">
        <v>1532000</v>
      </c>
      <c r="P1418" s="77">
        <f ca="1">SUMIF($W$12:BO1418,$P$11,W1418:BO1418)</f>
        <v>0</v>
      </c>
      <c r="Q1418" s="77">
        <f ca="1">SUMIF($W$12:BP1418,$P$11,X1418:BP1418)</f>
        <v>0</v>
      </c>
      <c r="R1418" s="77">
        <f ca="1">SUMIF($W$12:BQ1418,$P$11,Y1418:BQ1418)</f>
        <v>0</v>
      </c>
      <c r="S1418" s="78">
        <f t="shared" ca="1" si="378"/>
        <v>0</v>
      </c>
      <c r="T1418" s="77">
        <f t="shared" ca="1" si="379"/>
        <v>0</v>
      </c>
      <c r="U1418" s="77">
        <f t="shared" ca="1" si="380"/>
        <v>0</v>
      </c>
      <c r="V1418" s="79">
        <f t="shared" ca="1" si="381"/>
        <v>0</v>
      </c>
      <c r="W1418" s="80"/>
      <c r="X1418" s="81">
        <f t="shared" si="365"/>
        <v>0</v>
      </c>
      <c r="Y1418" s="82"/>
      <c r="Z1418" s="80"/>
      <c r="AA1418" s="81">
        <f t="shared" si="366"/>
        <v>0</v>
      </c>
      <c r="AB1418" s="82"/>
      <c r="AC1418" s="80"/>
      <c r="AD1418" s="81">
        <f t="shared" si="367"/>
        <v>0</v>
      </c>
      <c r="AE1418" s="82"/>
      <c r="AF1418" s="80"/>
      <c r="AG1418" s="81">
        <f t="shared" si="368"/>
        <v>0</v>
      </c>
      <c r="AH1418" s="82"/>
      <c r="AI1418" s="80"/>
      <c r="AJ1418" s="81">
        <f t="shared" si="369"/>
        <v>0</v>
      </c>
      <c r="AK1418" s="82"/>
      <c r="AL1418" s="80"/>
      <c r="AM1418" s="81">
        <v>0</v>
      </c>
      <c r="AN1418" s="82"/>
      <c r="AO1418" s="80"/>
      <c r="AP1418" s="81">
        <v>0</v>
      </c>
      <c r="AQ1418" s="82"/>
      <c r="AR1418" s="80"/>
      <c r="AS1418" s="81">
        <f t="shared" si="370"/>
        <v>0</v>
      </c>
      <c r="AT1418" s="82"/>
      <c r="AU1418" s="80"/>
      <c r="AV1418" s="81">
        <f t="shared" si="371"/>
        <v>0</v>
      </c>
      <c r="AW1418" s="82"/>
      <c r="AX1418" s="80"/>
      <c r="AY1418" s="81">
        <f t="shared" si="372"/>
        <v>0</v>
      </c>
      <c r="AZ1418" s="82"/>
      <c r="BA1418" s="80"/>
      <c r="BB1418" s="81">
        <f t="shared" si="373"/>
        <v>0</v>
      </c>
      <c r="BC1418" s="82"/>
      <c r="BD1418" s="80"/>
      <c r="BE1418" s="81">
        <f t="shared" si="374"/>
        <v>0</v>
      </c>
      <c r="BF1418" s="82"/>
      <c r="BG1418" s="80"/>
      <c r="BH1418" s="81">
        <f t="shared" si="375"/>
        <v>0</v>
      </c>
      <c r="BI1418" s="82"/>
      <c r="BJ1418" s="80"/>
      <c r="BK1418" s="81">
        <f t="shared" si="376"/>
        <v>0</v>
      </c>
      <c r="BL1418" s="82"/>
      <c r="BM1418" s="80"/>
      <c r="BN1418" s="81">
        <f t="shared" si="377"/>
        <v>0</v>
      </c>
      <c r="BO1418" s="82"/>
    </row>
    <row r="1419" spans="1:67" ht="23.25" hidden="1" customHeight="1" thickBot="1">
      <c r="A1419" s="71">
        <v>86497</v>
      </c>
      <c r="B1419" s="71" t="s">
        <v>2241</v>
      </c>
      <c r="C1419" s="221" t="str">
        <f ca="1">IF(V1419&gt;0,IF($C$12=B1419,COUNT($C$12:C1418,1),""),"")</f>
        <v/>
      </c>
      <c r="D1419" s="221" t="str">
        <f ca="1">IF(V1419&gt;0,IF($D$12=B1419,COUNT($D$12:D1418,1),""),"")</f>
        <v/>
      </c>
      <c r="E1419" s="221" t="str">
        <f ca="1">IF(V1419&gt;0,IF($E$12=B1419,COUNT($E$12:E1418,1),""),"")</f>
        <v/>
      </c>
      <c r="F1419" s="221" t="str">
        <f ca="1">IF(V1419&gt;0,IF($F$12=B1419,COUNT($F$12:F1418,1),""),"")</f>
        <v/>
      </c>
      <c r="G1419" s="90">
        <v>304001400</v>
      </c>
      <c r="H1419" s="72"/>
      <c r="I1419" s="76" t="s">
        <v>1775</v>
      </c>
      <c r="J1419" s="91" t="s">
        <v>1756</v>
      </c>
      <c r="K1419" s="327">
        <v>0</v>
      </c>
      <c r="L1419" s="125" t="s">
        <v>1628</v>
      </c>
      <c r="M1419" s="76" t="s">
        <v>1854</v>
      </c>
      <c r="N1419" s="76" t="s">
        <v>1756</v>
      </c>
      <c r="O1419" s="327">
        <v>1532000</v>
      </c>
      <c r="P1419" s="77">
        <f ca="1">SUMIF($W$12:BO1419,$P$11,W1419:BO1419)</f>
        <v>0</v>
      </c>
      <c r="Q1419" s="77">
        <f ca="1">SUMIF($W$12:BP1419,$P$11,X1419:BP1419)</f>
        <v>0</v>
      </c>
      <c r="R1419" s="77">
        <f ca="1">SUMIF($W$12:BQ1419,$P$11,Y1419:BQ1419)</f>
        <v>0</v>
      </c>
      <c r="S1419" s="78">
        <f t="shared" ca="1" si="378"/>
        <v>0</v>
      </c>
      <c r="T1419" s="77">
        <f t="shared" ca="1" si="379"/>
        <v>0</v>
      </c>
      <c r="U1419" s="77">
        <f t="shared" ca="1" si="380"/>
        <v>0</v>
      </c>
      <c r="V1419" s="79">
        <f t="shared" ca="1" si="381"/>
        <v>0</v>
      </c>
      <c r="W1419" s="80"/>
      <c r="X1419" s="81">
        <f t="shared" si="365"/>
        <v>0</v>
      </c>
      <c r="Y1419" s="82"/>
      <c r="Z1419" s="80"/>
      <c r="AA1419" s="81">
        <f t="shared" si="366"/>
        <v>0</v>
      </c>
      <c r="AB1419" s="82"/>
      <c r="AC1419" s="80"/>
      <c r="AD1419" s="81">
        <f t="shared" si="367"/>
        <v>0</v>
      </c>
      <c r="AE1419" s="82"/>
      <c r="AF1419" s="80"/>
      <c r="AG1419" s="81">
        <f t="shared" si="368"/>
        <v>0</v>
      </c>
      <c r="AH1419" s="82"/>
      <c r="AI1419" s="80"/>
      <c r="AJ1419" s="81">
        <f t="shared" si="369"/>
        <v>0</v>
      </c>
      <c r="AK1419" s="82"/>
      <c r="AL1419" s="80"/>
      <c r="AM1419" s="81">
        <v>0</v>
      </c>
      <c r="AN1419" s="82"/>
      <c r="AO1419" s="80"/>
      <c r="AP1419" s="81">
        <v>0</v>
      </c>
      <c r="AQ1419" s="82"/>
      <c r="AR1419" s="80"/>
      <c r="AS1419" s="81">
        <f t="shared" si="370"/>
        <v>0</v>
      </c>
      <c r="AT1419" s="82"/>
      <c r="AU1419" s="80"/>
      <c r="AV1419" s="81">
        <f t="shared" si="371"/>
        <v>0</v>
      </c>
      <c r="AW1419" s="82"/>
      <c r="AX1419" s="80"/>
      <c r="AY1419" s="81">
        <f t="shared" si="372"/>
        <v>0</v>
      </c>
      <c r="AZ1419" s="82"/>
      <c r="BA1419" s="80"/>
      <c r="BB1419" s="81">
        <f t="shared" si="373"/>
        <v>0</v>
      </c>
      <c r="BC1419" s="82"/>
      <c r="BD1419" s="80"/>
      <c r="BE1419" s="81">
        <f t="shared" si="374"/>
        <v>0</v>
      </c>
      <c r="BF1419" s="82"/>
      <c r="BG1419" s="80"/>
      <c r="BH1419" s="81">
        <f t="shared" si="375"/>
        <v>0</v>
      </c>
      <c r="BI1419" s="82"/>
      <c r="BJ1419" s="80"/>
      <c r="BK1419" s="81">
        <f t="shared" si="376"/>
        <v>0</v>
      </c>
      <c r="BL1419" s="82"/>
      <c r="BM1419" s="80"/>
      <c r="BN1419" s="81">
        <f t="shared" si="377"/>
        <v>0</v>
      </c>
      <c r="BO1419" s="82"/>
    </row>
    <row r="1420" spans="1:67" ht="23.25" hidden="1" customHeight="1" thickBot="1">
      <c r="A1420" s="71">
        <v>86498</v>
      </c>
      <c r="B1420" s="71" t="s">
        <v>2241</v>
      </c>
      <c r="C1420" s="221" t="str">
        <f ca="1">IF(V1420&gt;0,IF($C$12=B1420,COUNT($C$12:C1419,1),""),"")</f>
        <v/>
      </c>
      <c r="D1420" s="221" t="str">
        <f ca="1">IF(V1420&gt;0,IF($D$12=B1420,COUNT($D$12:D1419,1),""),"")</f>
        <v/>
      </c>
      <c r="E1420" s="221" t="str">
        <f ca="1">IF(V1420&gt;0,IF($E$12=B1420,COUNT($E$12:E1419,1),""),"")</f>
        <v/>
      </c>
      <c r="F1420" s="221" t="str">
        <f ca="1">IF(V1420&gt;0,IF($F$12=B1420,COUNT($F$12:F1419,1),""),"")</f>
        <v/>
      </c>
      <c r="G1420" s="90">
        <v>304001955</v>
      </c>
      <c r="H1420" s="72"/>
      <c r="I1420" s="76" t="s">
        <v>1776</v>
      </c>
      <c r="J1420" s="91" t="s">
        <v>1756</v>
      </c>
      <c r="K1420" s="324">
        <v>21000000</v>
      </c>
      <c r="L1420" s="125">
        <v>421402</v>
      </c>
      <c r="M1420" s="76" t="s">
        <v>1249</v>
      </c>
      <c r="N1420" s="76" t="s">
        <v>153</v>
      </c>
      <c r="O1420" s="324">
        <v>1532000</v>
      </c>
      <c r="P1420" s="77">
        <f ca="1">SUMIF($W$12:BO1420,$P$11,W1420:BO1420)</f>
        <v>0</v>
      </c>
      <c r="Q1420" s="77">
        <f ca="1">SUMIF($W$12:BP1420,$P$11,X1420:BP1420)</f>
        <v>0</v>
      </c>
      <c r="R1420" s="77">
        <f ca="1">SUMIF($W$12:BQ1420,$P$11,Y1420:BQ1420)</f>
        <v>0</v>
      </c>
      <c r="S1420" s="78">
        <f t="shared" ca="1" si="378"/>
        <v>0</v>
      </c>
      <c r="T1420" s="77">
        <f t="shared" ca="1" si="379"/>
        <v>0</v>
      </c>
      <c r="U1420" s="77">
        <f t="shared" ca="1" si="380"/>
        <v>0</v>
      </c>
      <c r="V1420" s="79">
        <f t="shared" ca="1" si="381"/>
        <v>0</v>
      </c>
      <c r="W1420" s="80"/>
      <c r="X1420" s="81">
        <f t="shared" si="365"/>
        <v>0</v>
      </c>
      <c r="Y1420" s="82"/>
      <c r="Z1420" s="80"/>
      <c r="AA1420" s="81">
        <f t="shared" si="366"/>
        <v>0</v>
      </c>
      <c r="AB1420" s="82"/>
      <c r="AC1420" s="80"/>
      <c r="AD1420" s="81">
        <f t="shared" si="367"/>
        <v>0</v>
      </c>
      <c r="AE1420" s="82"/>
      <c r="AF1420" s="80"/>
      <c r="AG1420" s="81">
        <f t="shared" si="368"/>
        <v>0</v>
      </c>
      <c r="AH1420" s="82"/>
      <c r="AI1420" s="80"/>
      <c r="AJ1420" s="81">
        <f t="shared" si="369"/>
        <v>0</v>
      </c>
      <c r="AK1420" s="82"/>
      <c r="AL1420" s="80"/>
      <c r="AM1420" s="81">
        <v>0</v>
      </c>
      <c r="AN1420" s="82"/>
      <c r="AO1420" s="80"/>
      <c r="AP1420" s="81">
        <v>0</v>
      </c>
      <c r="AQ1420" s="82"/>
      <c r="AR1420" s="80"/>
      <c r="AS1420" s="81">
        <f t="shared" si="370"/>
        <v>0</v>
      </c>
      <c r="AT1420" s="82"/>
      <c r="AU1420" s="80"/>
      <c r="AV1420" s="81">
        <f t="shared" si="371"/>
        <v>0</v>
      </c>
      <c r="AW1420" s="82"/>
      <c r="AX1420" s="80"/>
      <c r="AY1420" s="81">
        <f t="shared" si="372"/>
        <v>0</v>
      </c>
      <c r="AZ1420" s="82"/>
      <c r="BA1420" s="80"/>
      <c r="BB1420" s="81">
        <f t="shared" si="373"/>
        <v>0</v>
      </c>
      <c r="BC1420" s="82"/>
      <c r="BD1420" s="80"/>
      <c r="BE1420" s="81">
        <f t="shared" si="374"/>
        <v>0</v>
      </c>
      <c r="BF1420" s="82"/>
      <c r="BG1420" s="80"/>
      <c r="BH1420" s="81">
        <f t="shared" si="375"/>
        <v>0</v>
      </c>
      <c r="BI1420" s="82"/>
      <c r="BJ1420" s="80"/>
      <c r="BK1420" s="81">
        <f t="shared" si="376"/>
        <v>0</v>
      </c>
      <c r="BL1420" s="82"/>
      <c r="BM1420" s="80"/>
      <c r="BN1420" s="81">
        <f t="shared" si="377"/>
        <v>0</v>
      </c>
      <c r="BO1420" s="82"/>
    </row>
    <row r="1421" spans="1:67" ht="23.25" customHeight="1" thickBot="1">
      <c r="A1421" s="71">
        <v>86499</v>
      </c>
      <c r="B1421" s="71" t="s">
        <v>2241</v>
      </c>
      <c r="C1421" s="221" t="str">
        <f ca="1">IF(V1421&gt;0,IF($C$12=B1421,COUNT($C$12:C1420,1),""),"")</f>
        <v/>
      </c>
      <c r="D1421" s="221" t="str">
        <f ca="1">IF(V1421&gt;0,IF($D$12=B1421,COUNT($D$12:D1420,1),""),"")</f>
        <v/>
      </c>
      <c r="E1421" s="221" t="str">
        <f ca="1">IF(V1421&gt;0,IF($E$12=B1421,COUNT($E$12:E1420,1),""),"")</f>
        <v/>
      </c>
      <c r="F1421" s="221" t="str">
        <f ca="1">IF(V1421&gt;0,IF($F$12=B1421,COUNT($F$12:F1420,1),""),"")</f>
        <v/>
      </c>
      <c r="G1421" s="90">
        <v>323001500</v>
      </c>
      <c r="H1421" s="72"/>
      <c r="I1421" s="76" t="s">
        <v>1777</v>
      </c>
      <c r="J1421" s="91" t="s">
        <v>1421</v>
      </c>
      <c r="K1421" s="324">
        <v>9000000</v>
      </c>
      <c r="L1421" s="125" t="s">
        <v>1628</v>
      </c>
      <c r="M1421" s="76" t="s">
        <v>1412</v>
      </c>
      <c r="N1421" s="76" t="s">
        <v>153</v>
      </c>
      <c r="O1421" s="324">
        <v>1743300</v>
      </c>
      <c r="P1421" s="77">
        <f ca="1">SUMIF($W$12:BO1421,$P$11,W1421:BO1421)</f>
        <v>0</v>
      </c>
      <c r="Q1421" s="77">
        <f ca="1">SUMIF($W$12:BP1421,$P$11,X1421:BP1421)</f>
        <v>0</v>
      </c>
      <c r="R1421" s="77">
        <f ca="1">SUMIF($W$12:BQ1421,$P$11,Y1421:BQ1421)</f>
        <v>0</v>
      </c>
      <c r="S1421" s="78">
        <f t="shared" ca="1" si="378"/>
        <v>0</v>
      </c>
      <c r="T1421" s="77">
        <f t="shared" ca="1" si="379"/>
        <v>0</v>
      </c>
      <c r="U1421" s="77">
        <f t="shared" ca="1" si="380"/>
        <v>0</v>
      </c>
      <c r="V1421" s="79">
        <f t="shared" ca="1" si="381"/>
        <v>0</v>
      </c>
      <c r="W1421" s="80"/>
      <c r="X1421" s="81"/>
      <c r="Y1421" s="82"/>
      <c r="Z1421" s="80"/>
      <c r="AA1421" s="81"/>
      <c r="AB1421" s="82"/>
      <c r="AC1421" s="80"/>
      <c r="AD1421" s="81"/>
      <c r="AE1421" s="82"/>
      <c r="AF1421" s="80"/>
      <c r="AG1421" s="81"/>
      <c r="AH1421" s="82"/>
      <c r="AI1421" s="80"/>
      <c r="AJ1421" s="81"/>
      <c r="AK1421" s="82"/>
      <c r="AL1421" s="80"/>
      <c r="AM1421" s="81"/>
      <c r="AN1421" s="82"/>
      <c r="AO1421" s="80"/>
      <c r="AP1421" s="81">
        <v>0</v>
      </c>
      <c r="AQ1421" s="82"/>
      <c r="AR1421" s="80"/>
      <c r="AS1421" s="81"/>
      <c r="AT1421" s="82"/>
      <c r="AU1421" s="80"/>
      <c r="AV1421" s="81"/>
      <c r="AW1421" s="82"/>
      <c r="AX1421" s="80"/>
      <c r="AY1421" s="81"/>
      <c r="AZ1421" s="82"/>
      <c r="BA1421" s="80"/>
      <c r="BB1421" s="81"/>
      <c r="BC1421" s="82"/>
      <c r="BD1421" s="80"/>
      <c r="BE1421" s="81"/>
      <c r="BF1421" s="82"/>
      <c r="BG1421" s="80"/>
      <c r="BH1421" s="81"/>
      <c r="BI1421" s="82"/>
      <c r="BJ1421" s="80"/>
      <c r="BK1421" s="81"/>
      <c r="BL1421" s="82"/>
      <c r="BM1421" s="80"/>
      <c r="BN1421" s="81"/>
      <c r="BO1421" s="82"/>
    </row>
    <row r="1422" spans="1:67" ht="48" hidden="1" customHeight="1" thickBot="1">
      <c r="A1422" s="71">
        <v>86500</v>
      </c>
      <c r="B1422" s="71" t="s">
        <v>2241</v>
      </c>
      <c r="C1422" s="221" t="str">
        <f ca="1">IF(V1422&gt;0,IF($C$12=B1422,COUNT($C$12:C1421,1),""),"")</f>
        <v/>
      </c>
      <c r="D1422" s="221" t="str">
        <f ca="1">IF(V1422&gt;0,IF($D$12=B1422,COUNT($D$12:D1421,1),""),"")</f>
        <v/>
      </c>
      <c r="E1422" s="221" t="str">
        <f ca="1">IF(V1422&gt;0,IF($E$12=B1422,COUNT($E$12:E1421,1),""),"")</f>
        <v/>
      </c>
      <c r="F1422" s="221" t="str">
        <f ca="1">IF(V1422&gt;0,IF($F$12=B1422,COUNT($F$12:F1421,1),""),"")</f>
        <v/>
      </c>
      <c r="G1422" s="90">
        <v>323001690</v>
      </c>
      <c r="H1422" s="72"/>
      <c r="I1422" s="76" t="s">
        <v>2272</v>
      </c>
      <c r="J1422" s="91"/>
      <c r="K1422" s="324">
        <v>4500000</v>
      </c>
      <c r="L1422" s="125">
        <v>423107</v>
      </c>
      <c r="M1422" s="76" t="s">
        <v>1412</v>
      </c>
      <c r="N1422" s="76" t="s">
        <v>153</v>
      </c>
      <c r="O1422" s="324">
        <v>884000</v>
      </c>
      <c r="P1422" s="77">
        <f ca="1">SUMIF($W$12:BO1422,$P$11,W1422:BO1422)</f>
        <v>0</v>
      </c>
      <c r="Q1422" s="77">
        <f ca="1">SUMIF($W$12:BP1422,$P$11,X1422:BP1422)</f>
        <v>0</v>
      </c>
      <c r="R1422" s="77">
        <f ca="1">SUMIF($W$12:BQ1422,$P$11,Y1422:BQ1422)</f>
        <v>0</v>
      </c>
      <c r="S1422" s="78">
        <f t="shared" ca="1" si="378"/>
        <v>0</v>
      </c>
      <c r="T1422" s="77">
        <f t="shared" ca="1" si="379"/>
        <v>0</v>
      </c>
      <c r="U1422" s="77">
        <f t="shared" ca="1" si="380"/>
        <v>0</v>
      </c>
      <c r="V1422" s="79">
        <f t="shared" ca="1" si="381"/>
        <v>0</v>
      </c>
      <c r="W1422" s="80"/>
      <c r="X1422" s="81">
        <f t="shared" ref="X1422:X1485" si="382">W1422</f>
        <v>0</v>
      </c>
      <c r="Y1422" s="82"/>
      <c r="Z1422" s="80"/>
      <c r="AA1422" s="81">
        <f t="shared" ref="AA1422:AA1485" si="383">Z1422</f>
        <v>0</v>
      </c>
      <c r="AB1422" s="82"/>
      <c r="AC1422" s="80"/>
      <c r="AD1422" s="81">
        <f t="shared" ref="AD1422:AD1485" si="384">AC1422</f>
        <v>0</v>
      </c>
      <c r="AE1422" s="82"/>
      <c r="AF1422" s="80"/>
      <c r="AG1422" s="81">
        <f t="shared" ref="AG1422:AG1485" si="385">AF1422</f>
        <v>0</v>
      </c>
      <c r="AH1422" s="82"/>
      <c r="AI1422" s="80"/>
      <c r="AJ1422" s="81">
        <f t="shared" ref="AJ1422:AJ1485" si="386">AI1422</f>
        <v>0</v>
      </c>
      <c r="AK1422" s="82"/>
      <c r="AL1422" s="80"/>
      <c r="AM1422" s="81">
        <v>0</v>
      </c>
      <c r="AN1422" s="82"/>
      <c r="AO1422" s="80"/>
      <c r="AP1422" s="81">
        <v>0</v>
      </c>
      <c r="AQ1422" s="82"/>
      <c r="AR1422" s="80"/>
      <c r="AS1422" s="81">
        <f t="shared" ref="AS1422:AS1485" si="387">AR1422</f>
        <v>0</v>
      </c>
      <c r="AT1422" s="82"/>
      <c r="AU1422" s="80"/>
      <c r="AV1422" s="81">
        <f t="shared" ref="AV1422:AV1485" si="388">AU1422</f>
        <v>0</v>
      </c>
      <c r="AW1422" s="82"/>
      <c r="AX1422" s="80"/>
      <c r="AY1422" s="81">
        <f t="shared" ref="AY1422:AY1485" si="389">AX1422</f>
        <v>0</v>
      </c>
      <c r="AZ1422" s="82"/>
      <c r="BA1422" s="80"/>
      <c r="BB1422" s="81">
        <f t="shared" ref="BB1422:BB1485" si="390">BA1422</f>
        <v>0</v>
      </c>
      <c r="BC1422" s="82"/>
      <c r="BD1422" s="80"/>
      <c r="BE1422" s="81">
        <f t="shared" ref="BE1422:BE1485" si="391">BD1422</f>
        <v>0</v>
      </c>
      <c r="BF1422" s="82"/>
      <c r="BG1422" s="80"/>
      <c r="BH1422" s="81">
        <f t="shared" ref="BH1422:BH1485" si="392">BG1422</f>
        <v>0</v>
      </c>
      <c r="BI1422" s="82"/>
      <c r="BJ1422" s="80"/>
      <c r="BK1422" s="81">
        <f t="shared" ref="BK1422:BK1485" si="393">BJ1422</f>
        <v>0</v>
      </c>
      <c r="BL1422" s="82"/>
      <c r="BM1422" s="80"/>
      <c r="BN1422" s="81">
        <f t="shared" ref="BN1422:BN1485" si="394">BM1422</f>
        <v>0</v>
      </c>
      <c r="BO1422" s="82"/>
    </row>
    <row r="1423" spans="1:67" ht="23.25" hidden="1" customHeight="1" thickBot="1">
      <c r="A1423" s="71">
        <v>86501</v>
      </c>
      <c r="B1423" s="71" t="s">
        <v>2241</v>
      </c>
      <c r="C1423" s="221" t="str">
        <f ca="1">IF(V1423&gt;0,IF($C$12=B1423,COUNT($C$12:C1422,1),""),"")</f>
        <v/>
      </c>
      <c r="D1423" s="221" t="str">
        <f ca="1">IF(V1423&gt;0,IF($D$12=B1423,COUNT($D$12:D1422,1),""),"")</f>
        <v/>
      </c>
      <c r="E1423" s="221" t="str">
        <f ca="1">IF(V1423&gt;0,IF($E$12=B1423,COUNT($E$12:E1422,1),""),"")</f>
        <v/>
      </c>
      <c r="F1423" s="221" t="str">
        <f ca="1">IF(V1423&gt;0,IF($F$12=B1423,COUNT($F$12:F1422,1),""),"")</f>
        <v/>
      </c>
      <c r="G1423" s="90">
        <v>323001700</v>
      </c>
      <c r="H1423" s="72"/>
      <c r="I1423" s="76" t="s">
        <v>1499</v>
      </c>
      <c r="J1423" s="91" t="s">
        <v>1756</v>
      </c>
      <c r="K1423" s="324">
        <v>2480000</v>
      </c>
      <c r="L1423" s="125" t="s">
        <v>1628</v>
      </c>
      <c r="M1423" s="76" t="s">
        <v>1855</v>
      </c>
      <c r="N1423" s="76" t="s">
        <v>1756</v>
      </c>
      <c r="O1423" s="324">
        <v>90900</v>
      </c>
      <c r="P1423" s="77">
        <f ca="1">SUMIF($W$12:BO1423,$P$11,W1423:BO1423)</f>
        <v>0</v>
      </c>
      <c r="Q1423" s="77">
        <f ca="1">SUMIF($W$12:BP1423,$P$11,X1423:BP1423)</f>
        <v>0</v>
      </c>
      <c r="R1423" s="77">
        <f ca="1">SUMIF($W$12:BQ1423,$P$11,Y1423:BQ1423)</f>
        <v>0</v>
      </c>
      <c r="S1423" s="78">
        <f t="shared" ca="1" si="378"/>
        <v>0</v>
      </c>
      <c r="T1423" s="77">
        <f t="shared" ca="1" si="379"/>
        <v>0</v>
      </c>
      <c r="U1423" s="77">
        <f t="shared" ca="1" si="380"/>
        <v>0</v>
      </c>
      <c r="V1423" s="79">
        <f t="shared" ca="1" si="381"/>
        <v>0</v>
      </c>
      <c r="W1423" s="80"/>
      <c r="X1423" s="81">
        <f t="shared" si="382"/>
        <v>0</v>
      </c>
      <c r="Y1423" s="82"/>
      <c r="Z1423" s="80"/>
      <c r="AA1423" s="81">
        <f t="shared" si="383"/>
        <v>0</v>
      </c>
      <c r="AB1423" s="82"/>
      <c r="AC1423" s="80"/>
      <c r="AD1423" s="81">
        <f t="shared" si="384"/>
        <v>0</v>
      </c>
      <c r="AE1423" s="82"/>
      <c r="AF1423" s="80"/>
      <c r="AG1423" s="81">
        <f t="shared" si="385"/>
        <v>0</v>
      </c>
      <c r="AH1423" s="82"/>
      <c r="AI1423" s="80"/>
      <c r="AJ1423" s="81">
        <f t="shared" si="386"/>
        <v>0</v>
      </c>
      <c r="AK1423" s="82"/>
      <c r="AL1423" s="80"/>
      <c r="AM1423" s="81">
        <v>0</v>
      </c>
      <c r="AN1423" s="82"/>
      <c r="AO1423" s="80"/>
      <c r="AP1423" s="81">
        <v>0</v>
      </c>
      <c r="AQ1423" s="82"/>
      <c r="AR1423" s="80"/>
      <c r="AS1423" s="81">
        <f t="shared" si="387"/>
        <v>0</v>
      </c>
      <c r="AT1423" s="82"/>
      <c r="AU1423" s="80"/>
      <c r="AV1423" s="81">
        <f t="shared" si="388"/>
        <v>0</v>
      </c>
      <c r="AW1423" s="82"/>
      <c r="AX1423" s="80"/>
      <c r="AY1423" s="81">
        <f t="shared" si="389"/>
        <v>0</v>
      </c>
      <c r="AZ1423" s="82"/>
      <c r="BA1423" s="80"/>
      <c r="BB1423" s="81">
        <f t="shared" si="390"/>
        <v>0</v>
      </c>
      <c r="BC1423" s="82"/>
      <c r="BD1423" s="80"/>
      <c r="BE1423" s="81">
        <f t="shared" si="391"/>
        <v>0</v>
      </c>
      <c r="BF1423" s="82"/>
      <c r="BG1423" s="80"/>
      <c r="BH1423" s="81">
        <f t="shared" si="392"/>
        <v>0</v>
      </c>
      <c r="BI1423" s="82"/>
      <c r="BJ1423" s="80"/>
      <c r="BK1423" s="81">
        <f t="shared" si="393"/>
        <v>0</v>
      </c>
      <c r="BL1423" s="82"/>
      <c r="BM1423" s="80"/>
      <c r="BN1423" s="81">
        <f t="shared" si="394"/>
        <v>0</v>
      </c>
      <c r="BO1423" s="82"/>
    </row>
    <row r="1424" spans="1:67" ht="23.25" hidden="1" customHeight="1" thickBot="1">
      <c r="A1424" s="71">
        <v>86502</v>
      </c>
      <c r="B1424" s="71" t="s">
        <v>2241</v>
      </c>
      <c r="C1424" s="221" t="str">
        <f ca="1">IF(V1424&gt;0,IF($C$12=B1424,COUNT($C$12:C1423,1),""),"")</f>
        <v/>
      </c>
      <c r="D1424" s="221" t="str">
        <f ca="1">IF(V1424&gt;0,IF($D$12=B1424,COUNT($D$12:D1423,1),""),"")</f>
        <v/>
      </c>
      <c r="E1424" s="221" t="str">
        <f ca="1">IF(V1424&gt;0,IF($E$12=B1424,COUNT($E$12:E1423,1),""),"")</f>
        <v/>
      </c>
      <c r="F1424" s="221" t="str">
        <f ca="1">IF(V1424&gt;0,IF($F$12=B1424,COUNT($F$12:F1423,1),""),"")</f>
        <v/>
      </c>
      <c r="G1424" s="90">
        <v>370003410</v>
      </c>
      <c r="H1424" s="72"/>
      <c r="I1424" s="76" t="s">
        <v>1591</v>
      </c>
      <c r="J1424" s="91" t="s">
        <v>153</v>
      </c>
      <c r="K1424" s="324">
        <v>330000</v>
      </c>
      <c r="L1424" s="125" t="s">
        <v>1628</v>
      </c>
      <c r="M1424" s="76" t="s">
        <v>1856</v>
      </c>
      <c r="N1424" s="76" t="s">
        <v>153</v>
      </c>
      <c r="O1424" s="324">
        <v>15300</v>
      </c>
      <c r="P1424" s="77">
        <f ca="1">SUMIF($W$12:BO1424,$P$11,W1424:BO1424)</f>
        <v>0</v>
      </c>
      <c r="Q1424" s="77">
        <f ca="1">SUMIF($W$12:BP1424,$P$11,X1424:BP1424)</f>
        <v>0</v>
      </c>
      <c r="R1424" s="77">
        <f ca="1">SUMIF($W$12:BQ1424,$P$11,Y1424:BQ1424)</f>
        <v>0</v>
      </c>
      <c r="S1424" s="78">
        <f t="shared" ca="1" si="378"/>
        <v>0</v>
      </c>
      <c r="T1424" s="77">
        <f t="shared" ca="1" si="379"/>
        <v>0</v>
      </c>
      <c r="U1424" s="77">
        <f t="shared" ca="1" si="380"/>
        <v>0</v>
      </c>
      <c r="V1424" s="79">
        <f t="shared" ca="1" si="381"/>
        <v>0</v>
      </c>
      <c r="W1424" s="80"/>
      <c r="X1424" s="81">
        <f t="shared" si="382"/>
        <v>0</v>
      </c>
      <c r="Y1424" s="82"/>
      <c r="Z1424" s="80"/>
      <c r="AA1424" s="81">
        <f t="shared" si="383"/>
        <v>0</v>
      </c>
      <c r="AB1424" s="82"/>
      <c r="AC1424" s="80"/>
      <c r="AD1424" s="81">
        <f t="shared" si="384"/>
        <v>0</v>
      </c>
      <c r="AE1424" s="82"/>
      <c r="AF1424" s="80"/>
      <c r="AG1424" s="81">
        <f t="shared" si="385"/>
        <v>0</v>
      </c>
      <c r="AH1424" s="82"/>
      <c r="AI1424" s="80"/>
      <c r="AJ1424" s="81">
        <f t="shared" si="386"/>
        <v>0</v>
      </c>
      <c r="AK1424" s="82"/>
      <c r="AL1424" s="80"/>
      <c r="AM1424" s="81">
        <v>0</v>
      </c>
      <c r="AN1424" s="82"/>
      <c r="AO1424" s="80"/>
      <c r="AP1424" s="81">
        <v>0</v>
      </c>
      <c r="AQ1424" s="82"/>
      <c r="AR1424" s="80"/>
      <c r="AS1424" s="81">
        <f t="shared" si="387"/>
        <v>0</v>
      </c>
      <c r="AT1424" s="82"/>
      <c r="AU1424" s="80"/>
      <c r="AV1424" s="81">
        <f t="shared" si="388"/>
        <v>0</v>
      </c>
      <c r="AW1424" s="82"/>
      <c r="AX1424" s="80"/>
      <c r="AY1424" s="81">
        <f t="shared" si="389"/>
        <v>0</v>
      </c>
      <c r="AZ1424" s="82"/>
      <c r="BA1424" s="80"/>
      <c r="BB1424" s="81">
        <f t="shared" si="390"/>
        <v>0</v>
      </c>
      <c r="BC1424" s="82"/>
      <c r="BD1424" s="80"/>
      <c r="BE1424" s="81">
        <f t="shared" si="391"/>
        <v>0</v>
      </c>
      <c r="BF1424" s="82"/>
      <c r="BG1424" s="80"/>
      <c r="BH1424" s="81">
        <f t="shared" si="392"/>
        <v>0</v>
      </c>
      <c r="BI1424" s="82"/>
      <c r="BJ1424" s="80"/>
      <c r="BK1424" s="81">
        <f t="shared" si="393"/>
        <v>0</v>
      </c>
      <c r="BL1424" s="82"/>
      <c r="BM1424" s="80"/>
      <c r="BN1424" s="81">
        <f t="shared" si="394"/>
        <v>0</v>
      </c>
      <c r="BO1424" s="82"/>
    </row>
    <row r="1425" spans="1:67" ht="23.25" hidden="1" customHeight="1" thickBot="1">
      <c r="A1425" s="71">
        <v>86503</v>
      </c>
      <c r="B1425" s="71" t="s">
        <v>2242</v>
      </c>
      <c r="C1425" s="221" t="str">
        <f ca="1">IF(V1425&gt;0,IF($C$12=B1425,COUNT($C$12:C1424,1),""),"")</f>
        <v/>
      </c>
      <c r="D1425" s="221" t="str">
        <f ca="1">IF(V1425&gt;0,IF($D$12=B1425,COUNT($D$12:D1424,1),""),"")</f>
        <v/>
      </c>
      <c r="E1425" s="221" t="str">
        <f ca="1">IF(V1425&gt;0,IF($E$12=B1425,COUNT($E$12:E1424,1),""),"")</f>
        <v/>
      </c>
      <c r="F1425" s="221" t="str">
        <f ca="1">IF(V1425&gt;0,IF($F$12=B1425,COUNT($F$12:F1424,1),""),"")</f>
        <v/>
      </c>
      <c r="G1425" s="90">
        <v>417000290</v>
      </c>
      <c r="H1425" s="72"/>
      <c r="I1425" s="76" t="s">
        <v>1568</v>
      </c>
      <c r="J1425" s="91" t="s">
        <v>154</v>
      </c>
      <c r="K1425" s="324">
        <v>240000</v>
      </c>
      <c r="L1425" s="125">
        <v>421009</v>
      </c>
      <c r="M1425" s="76" t="s">
        <v>1225</v>
      </c>
      <c r="N1425" s="76" t="s">
        <v>154</v>
      </c>
      <c r="O1425" s="324">
        <v>93100</v>
      </c>
      <c r="P1425" s="77">
        <f ca="1">SUMIF($W$12:BO1425,$P$11,W1425:BO1425)</f>
        <v>0</v>
      </c>
      <c r="Q1425" s="77">
        <f ca="1">SUMIF($W$12:BP1425,$P$11,X1425:BP1425)</f>
        <v>0</v>
      </c>
      <c r="R1425" s="77">
        <f ca="1">SUMIF($W$12:BQ1425,$P$11,Y1425:BQ1425)</f>
        <v>0</v>
      </c>
      <c r="S1425" s="78">
        <f t="shared" ca="1" si="378"/>
        <v>0</v>
      </c>
      <c r="T1425" s="77">
        <f t="shared" ca="1" si="379"/>
        <v>0</v>
      </c>
      <c r="U1425" s="77">
        <f t="shared" ca="1" si="380"/>
        <v>0</v>
      </c>
      <c r="V1425" s="79">
        <f t="shared" ca="1" si="381"/>
        <v>0</v>
      </c>
      <c r="W1425" s="80"/>
      <c r="X1425" s="81">
        <f t="shared" si="382"/>
        <v>0</v>
      </c>
      <c r="Y1425" s="82"/>
      <c r="Z1425" s="80"/>
      <c r="AA1425" s="81">
        <f t="shared" si="383"/>
        <v>0</v>
      </c>
      <c r="AB1425" s="82"/>
      <c r="AC1425" s="80"/>
      <c r="AD1425" s="81">
        <f t="shared" si="384"/>
        <v>0</v>
      </c>
      <c r="AE1425" s="82"/>
      <c r="AF1425" s="80"/>
      <c r="AG1425" s="81">
        <f t="shared" si="385"/>
        <v>0</v>
      </c>
      <c r="AH1425" s="82"/>
      <c r="AI1425" s="80"/>
      <c r="AJ1425" s="81">
        <f t="shared" si="386"/>
        <v>0</v>
      </c>
      <c r="AK1425" s="82"/>
      <c r="AL1425" s="80"/>
      <c r="AM1425" s="81">
        <v>0</v>
      </c>
      <c r="AN1425" s="82"/>
      <c r="AO1425" s="80"/>
      <c r="AP1425" s="81">
        <v>0</v>
      </c>
      <c r="AQ1425" s="82"/>
      <c r="AR1425" s="80"/>
      <c r="AS1425" s="81">
        <f t="shared" si="387"/>
        <v>0</v>
      </c>
      <c r="AT1425" s="82"/>
      <c r="AU1425" s="80"/>
      <c r="AV1425" s="81">
        <f t="shared" si="388"/>
        <v>0</v>
      </c>
      <c r="AW1425" s="82"/>
      <c r="AX1425" s="80"/>
      <c r="AY1425" s="81">
        <f t="shared" si="389"/>
        <v>0</v>
      </c>
      <c r="AZ1425" s="82"/>
      <c r="BA1425" s="80"/>
      <c r="BB1425" s="81">
        <f t="shared" si="390"/>
        <v>0</v>
      </c>
      <c r="BC1425" s="82"/>
      <c r="BD1425" s="80"/>
      <c r="BE1425" s="81">
        <f t="shared" si="391"/>
        <v>0</v>
      </c>
      <c r="BF1425" s="82"/>
      <c r="BG1425" s="80"/>
      <c r="BH1425" s="81">
        <f t="shared" si="392"/>
        <v>0</v>
      </c>
      <c r="BI1425" s="82"/>
      <c r="BJ1425" s="80"/>
      <c r="BK1425" s="81">
        <f t="shared" si="393"/>
        <v>0</v>
      </c>
      <c r="BL1425" s="82"/>
      <c r="BM1425" s="80"/>
      <c r="BN1425" s="81">
        <f t="shared" si="394"/>
        <v>0</v>
      </c>
      <c r="BO1425" s="82"/>
    </row>
    <row r="1426" spans="1:67" ht="23.25" hidden="1" customHeight="1" thickBot="1">
      <c r="A1426" s="71">
        <v>86504</v>
      </c>
      <c r="B1426" s="71" t="s">
        <v>2241</v>
      </c>
      <c r="C1426" s="221" t="str">
        <f ca="1">IF(V1426&gt;0,IF($C$12=B1426,COUNT($C$12:C1425,1),""),"")</f>
        <v/>
      </c>
      <c r="D1426" s="221" t="str">
        <f ca="1">IF(V1426&gt;0,IF($D$12=B1426,COUNT($D$12:D1425,1),""),"")</f>
        <v/>
      </c>
      <c r="E1426" s="221" t="str">
        <f ca="1">IF(V1426&gt;0,IF($E$12=B1426,COUNT($E$12:E1425,1),""),"")</f>
        <v/>
      </c>
      <c r="F1426" s="221" t="str">
        <f ca="1">IF(V1426&gt;0,IF($F$12=B1426,COUNT($F$12:F1425,1),""),"")</f>
        <v/>
      </c>
      <c r="G1426" s="90">
        <v>417002500</v>
      </c>
      <c r="H1426" s="72"/>
      <c r="I1426" s="76" t="s">
        <v>2019</v>
      </c>
      <c r="J1426" s="91" t="s">
        <v>154</v>
      </c>
      <c r="K1426" s="324">
        <v>265000</v>
      </c>
      <c r="L1426" s="125">
        <v>421009</v>
      </c>
      <c r="M1426" s="76" t="s">
        <v>1225</v>
      </c>
      <c r="N1426" s="76" t="s">
        <v>154</v>
      </c>
      <c r="O1426" s="324">
        <v>93100</v>
      </c>
      <c r="P1426" s="77">
        <f ca="1">SUMIF($W$12:BO1426,$P$11,W1426:BO1426)</f>
        <v>0</v>
      </c>
      <c r="Q1426" s="77">
        <f ca="1">SUMIF($W$12:BP1426,$P$11,X1426:BP1426)</f>
        <v>0</v>
      </c>
      <c r="R1426" s="77">
        <f ca="1">SUMIF($W$12:BQ1426,$P$11,Y1426:BQ1426)</f>
        <v>0</v>
      </c>
      <c r="S1426" s="78">
        <f t="shared" ca="1" si="378"/>
        <v>0</v>
      </c>
      <c r="T1426" s="77">
        <f t="shared" ca="1" si="379"/>
        <v>0</v>
      </c>
      <c r="U1426" s="77">
        <f t="shared" ca="1" si="380"/>
        <v>0</v>
      </c>
      <c r="V1426" s="79">
        <f t="shared" ca="1" si="381"/>
        <v>0</v>
      </c>
      <c r="W1426" s="80"/>
      <c r="X1426" s="81">
        <f t="shared" si="382"/>
        <v>0</v>
      </c>
      <c r="Y1426" s="82"/>
      <c r="Z1426" s="80"/>
      <c r="AA1426" s="81">
        <f t="shared" si="383"/>
        <v>0</v>
      </c>
      <c r="AB1426" s="82"/>
      <c r="AC1426" s="80"/>
      <c r="AD1426" s="81">
        <f t="shared" si="384"/>
        <v>0</v>
      </c>
      <c r="AE1426" s="82"/>
      <c r="AF1426" s="80"/>
      <c r="AG1426" s="81">
        <f t="shared" si="385"/>
        <v>0</v>
      </c>
      <c r="AH1426" s="82"/>
      <c r="AI1426" s="80"/>
      <c r="AJ1426" s="81">
        <f t="shared" si="386"/>
        <v>0</v>
      </c>
      <c r="AK1426" s="82"/>
      <c r="AL1426" s="80"/>
      <c r="AM1426" s="81">
        <v>0</v>
      </c>
      <c r="AN1426" s="82"/>
      <c r="AO1426" s="80"/>
      <c r="AP1426" s="81">
        <v>0</v>
      </c>
      <c r="AQ1426" s="82"/>
      <c r="AR1426" s="80"/>
      <c r="AS1426" s="81">
        <f t="shared" si="387"/>
        <v>0</v>
      </c>
      <c r="AT1426" s="82"/>
      <c r="AU1426" s="80"/>
      <c r="AV1426" s="81">
        <f t="shared" si="388"/>
        <v>0</v>
      </c>
      <c r="AW1426" s="82"/>
      <c r="AX1426" s="80"/>
      <c r="AY1426" s="81">
        <f t="shared" si="389"/>
        <v>0</v>
      </c>
      <c r="AZ1426" s="82"/>
      <c r="BA1426" s="80"/>
      <c r="BB1426" s="81">
        <f t="shared" si="390"/>
        <v>0</v>
      </c>
      <c r="BC1426" s="82"/>
      <c r="BD1426" s="80"/>
      <c r="BE1426" s="81">
        <f t="shared" si="391"/>
        <v>0</v>
      </c>
      <c r="BF1426" s="82"/>
      <c r="BG1426" s="80"/>
      <c r="BH1426" s="81">
        <f t="shared" si="392"/>
        <v>0</v>
      </c>
      <c r="BI1426" s="82"/>
      <c r="BJ1426" s="80"/>
      <c r="BK1426" s="81">
        <f t="shared" si="393"/>
        <v>0</v>
      </c>
      <c r="BL1426" s="82"/>
      <c r="BM1426" s="80"/>
      <c r="BN1426" s="81">
        <f t="shared" si="394"/>
        <v>0</v>
      </c>
      <c r="BO1426" s="82"/>
    </row>
    <row r="1427" spans="1:67" ht="23.25" hidden="1" customHeight="1" thickBot="1">
      <c r="A1427" s="71">
        <v>86505</v>
      </c>
      <c r="B1427" s="71" t="s">
        <v>2241</v>
      </c>
      <c r="C1427" s="221" t="str">
        <f ca="1">IF(V1427&gt;0,IF($C$12=B1427,COUNT($C$12:C1426,1),""),"")</f>
        <v/>
      </c>
      <c r="D1427" s="221" t="str">
        <f ca="1">IF(V1427&gt;0,IF($D$12=B1427,COUNT($D$12:D1426,1),""),"")</f>
        <v/>
      </c>
      <c r="E1427" s="221" t="str">
        <f ca="1">IF(V1427&gt;0,IF($E$12=B1427,COUNT($E$12:E1426,1),""),"")</f>
        <v/>
      </c>
      <c r="F1427" s="221" t="str">
        <f ca="1">IF(V1427&gt;0,IF($F$12=B1427,COUNT($F$12:F1426,1),""),"")</f>
        <v/>
      </c>
      <c r="G1427" s="90">
        <v>420034700</v>
      </c>
      <c r="H1427" s="72"/>
      <c r="I1427" s="76" t="s">
        <v>1778</v>
      </c>
      <c r="J1427" s="91" t="s">
        <v>1758</v>
      </c>
      <c r="K1427" s="324">
        <v>830000</v>
      </c>
      <c r="L1427" s="125"/>
      <c r="M1427" s="76"/>
      <c r="N1427" s="76"/>
      <c r="O1427" s="324"/>
      <c r="P1427" s="77">
        <f ca="1">SUMIF($W$12:BO1427,$P$11,W1427:BO1427)</f>
        <v>0</v>
      </c>
      <c r="Q1427" s="77">
        <f ca="1">SUMIF($W$12:BP1427,$P$11,X1427:BP1427)</f>
        <v>0</v>
      </c>
      <c r="R1427" s="77">
        <f ca="1">SUMIF($W$12:BQ1427,$P$11,Y1427:BQ1427)</f>
        <v>0</v>
      </c>
      <c r="S1427" s="78">
        <f t="shared" ca="1" si="378"/>
        <v>0</v>
      </c>
      <c r="T1427" s="77">
        <f t="shared" ca="1" si="379"/>
        <v>0</v>
      </c>
      <c r="U1427" s="77">
        <f t="shared" ca="1" si="380"/>
        <v>0</v>
      </c>
      <c r="V1427" s="79">
        <f t="shared" ca="1" si="381"/>
        <v>0</v>
      </c>
      <c r="W1427" s="80"/>
      <c r="X1427" s="81">
        <f t="shared" si="382"/>
        <v>0</v>
      </c>
      <c r="Y1427" s="82"/>
      <c r="Z1427" s="80"/>
      <c r="AA1427" s="81">
        <f t="shared" si="383"/>
        <v>0</v>
      </c>
      <c r="AB1427" s="82"/>
      <c r="AC1427" s="80"/>
      <c r="AD1427" s="81">
        <f t="shared" si="384"/>
        <v>0</v>
      </c>
      <c r="AE1427" s="82"/>
      <c r="AF1427" s="80"/>
      <c r="AG1427" s="81">
        <f t="shared" si="385"/>
        <v>0</v>
      </c>
      <c r="AH1427" s="82"/>
      <c r="AI1427" s="80"/>
      <c r="AJ1427" s="81">
        <f t="shared" si="386"/>
        <v>0</v>
      </c>
      <c r="AK1427" s="82"/>
      <c r="AL1427" s="80"/>
      <c r="AM1427" s="81">
        <v>0</v>
      </c>
      <c r="AN1427" s="82"/>
      <c r="AO1427" s="80"/>
      <c r="AP1427" s="81">
        <v>0</v>
      </c>
      <c r="AQ1427" s="82"/>
      <c r="AR1427" s="80"/>
      <c r="AS1427" s="81">
        <f t="shared" si="387"/>
        <v>0</v>
      </c>
      <c r="AT1427" s="82"/>
      <c r="AU1427" s="80"/>
      <c r="AV1427" s="81">
        <f t="shared" si="388"/>
        <v>0</v>
      </c>
      <c r="AW1427" s="82"/>
      <c r="AX1427" s="80"/>
      <c r="AY1427" s="81">
        <f t="shared" si="389"/>
        <v>0</v>
      </c>
      <c r="AZ1427" s="82"/>
      <c r="BA1427" s="80"/>
      <c r="BB1427" s="81">
        <f t="shared" si="390"/>
        <v>0</v>
      </c>
      <c r="BC1427" s="82"/>
      <c r="BD1427" s="80"/>
      <c r="BE1427" s="81">
        <f t="shared" si="391"/>
        <v>0</v>
      </c>
      <c r="BF1427" s="82"/>
      <c r="BG1427" s="80"/>
      <c r="BH1427" s="81">
        <f t="shared" si="392"/>
        <v>0</v>
      </c>
      <c r="BI1427" s="82"/>
      <c r="BJ1427" s="80"/>
      <c r="BK1427" s="81">
        <f t="shared" si="393"/>
        <v>0</v>
      </c>
      <c r="BL1427" s="82"/>
      <c r="BM1427" s="80"/>
      <c r="BN1427" s="81">
        <f t="shared" si="394"/>
        <v>0</v>
      </c>
      <c r="BO1427" s="82"/>
    </row>
    <row r="1428" spans="1:67" ht="23.25" hidden="1" customHeight="1" thickBot="1">
      <c r="A1428" s="71">
        <v>86506</v>
      </c>
      <c r="B1428" s="71" t="s">
        <v>2241</v>
      </c>
      <c r="C1428" s="221" t="str">
        <f ca="1">IF(V1428&gt;0,IF($C$12=B1428,COUNT($C$12:C1427,1),""),"")</f>
        <v/>
      </c>
      <c r="D1428" s="221" t="str">
        <f ca="1">IF(V1428&gt;0,IF($D$12=B1428,COUNT($D$12:D1427,1),""),"")</f>
        <v/>
      </c>
      <c r="E1428" s="221" t="str">
        <f ca="1">IF(V1428&gt;0,IF($E$12=B1428,COUNT($E$12:E1427,1),""),"")</f>
        <v/>
      </c>
      <c r="F1428" s="221" t="str">
        <f ca="1">IF(V1428&gt;0,IF($F$12=B1428,COUNT($F$12:F1427,1),""),"")</f>
        <v/>
      </c>
      <c r="G1428" s="90">
        <v>620000400</v>
      </c>
      <c r="H1428" s="72"/>
      <c r="I1428" s="76" t="s">
        <v>2020</v>
      </c>
      <c r="J1428" s="91" t="s">
        <v>1753</v>
      </c>
      <c r="K1428" s="324">
        <v>456000000</v>
      </c>
      <c r="L1428" s="125"/>
      <c r="M1428" s="76"/>
      <c r="N1428" s="76"/>
      <c r="O1428" s="324"/>
      <c r="P1428" s="77">
        <f ca="1">SUMIF($W$12:BO1428,$P$11,W1428:BO1428)</f>
        <v>0</v>
      </c>
      <c r="Q1428" s="77">
        <f ca="1">SUMIF($W$12:BP1428,$P$11,X1428:BP1428)</f>
        <v>0</v>
      </c>
      <c r="R1428" s="77">
        <f ca="1">SUMIF($W$12:BQ1428,$P$11,Y1428:BQ1428)</f>
        <v>0</v>
      </c>
      <c r="S1428" s="78">
        <f t="shared" ca="1" si="378"/>
        <v>0</v>
      </c>
      <c r="T1428" s="77">
        <f t="shared" ca="1" si="379"/>
        <v>0</v>
      </c>
      <c r="U1428" s="77">
        <f t="shared" ca="1" si="380"/>
        <v>0</v>
      </c>
      <c r="V1428" s="79">
        <f t="shared" ca="1" si="381"/>
        <v>0</v>
      </c>
      <c r="W1428" s="80"/>
      <c r="X1428" s="81">
        <f t="shared" si="382"/>
        <v>0</v>
      </c>
      <c r="Y1428" s="82"/>
      <c r="Z1428" s="80"/>
      <c r="AA1428" s="81">
        <f t="shared" si="383"/>
        <v>0</v>
      </c>
      <c r="AB1428" s="82"/>
      <c r="AC1428" s="80"/>
      <c r="AD1428" s="81">
        <f t="shared" si="384"/>
        <v>0</v>
      </c>
      <c r="AE1428" s="82"/>
      <c r="AF1428" s="80"/>
      <c r="AG1428" s="81">
        <f t="shared" si="385"/>
        <v>0</v>
      </c>
      <c r="AH1428" s="82"/>
      <c r="AI1428" s="80"/>
      <c r="AJ1428" s="81">
        <f t="shared" si="386"/>
        <v>0</v>
      </c>
      <c r="AK1428" s="82"/>
      <c r="AL1428" s="80"/>
      <c r="AM1428" s="81">
        <v>0</v>
      </c>
      <c r="AN1428" s="82"/>
      <c r="AO1428" s="80"/>
      <c r="AP1428" s="81">
        <v>0</v>
      </c>
      <c r="AQ1428" s="82"/>
      <c r="AR1428" s="80"/>
      <c r="AS1428" s="81">
        <f t="shared" si="387"/>
        <v>0</v>
      </c>
      <c r="AT1428" s="82"/>
      <c r="AU1428" s="80"/>
      <c r="AV1428" s="81">
        <f t="shared" si="388"/>
        <v>0</v>
      </c>
      <c r="AW1428" s="82"/>
      <c r="AX1428" s="80"/>
      <c r="AY1428" s="81">
        <f t="shared" si="389"/>
        <v>0</v>
      </c>
      <c r="AZ1428" s="82"/>
      <c r="BA1428" s="80"/>
      <c r="BB1428" s="81">
        <f t="shared" si="390"/>
        <v>0</v>
      </c>
      <c r="BC1428" s="82"/>
      <c r="BD1428" s="80"/>
      <c r="BE1428" s="81">
        <f t="shared" si="391"/>
        <v>0</v>
      </c>
      <c r="BF1428" s="82"/>
      <c r="BG1428" s="80"/>
      <c r="BH1428" s="81">
        <f t="shared" si="392"/>
        <v>0</v>
      </c>
      <c r="BI1428" s="82"/>
      <c r="BJ1428" s="80"/>
      <c r="BK1428" s="81">
        <f t="shared" si="393"/>
        <v>0</v>
      </c>
      <c r="BL1428" s="82"/>
      <c r="BM1428" s="80"/>
      <c r="BN1428" s="81">
        <f t="shared" si="394"/>
        <v>0</v>
      </c>
      <c r="BO1428" s="82"/>
    </row>
    <row r="1429" spans="1:67" ht="23.25" hidden="1" customHeight="1" thickBot="1">
      <c r="A1429" s="71">
        <v>86507</v>
      </c>
      <c r="B1429" s="71" t="s">
        <v>2241</v>
      </c>
      <c r="C1429" s="221" t="str">
        <f ca="1">IF(V1429&gt;0,IF($C$12=B1429,COUNT($C$12:C1428,1),""),"")</f>
        <v/>
      </c>
      <c r="D1429" s="221" t="str">
        <f ca="1">IF(V1429&gt;0,IF($D$12=B1429,COUNT($D$12:D1428,1),""),"")</f>
        <v/>
      </c>
      <c r="E1429" s="221" t="str">
        <f ca="1">IF(V1429&gt;0,IF($E$12=B1429,COUNT($E$12:E1428,1),""),"")</f>
        <v/>
      </c>
      <c r="F1429" s="221" t="str">
        <f ca="1">IF(V1429&gt;0,IF($F$12=B1429,COUNT($F$12:F1428,1),""),"")</f>
        <v/>
      </c>
      <c r="G1429" s="90">
        <v>620000405</v>
      </c>
      <c r="H1429" s="72"/>
      <c r="I1429" s="76" t="s">
        <v>2021</v>
      </c>
      <c r="J1429" s="91" t="s">
        <v>1753</v>
      </c>
      <c r="K1429" s="324">
        <v>759000000</v>
      </c>
      <c r="L1429" s="125"/>
      <c r="M1429" s="76"/>
      <c r="N1429" s="76"/>
      <c r="O1429" s="324"/>
      <c r="P1429" s="77">
        <f ca="1">SUMIF($W$12:BO1429,$P$11,W1429:BO1429)</f>
        <v>0</v>
      </c>
      <c r="Q1429" s="77">
        <f ca="1">SUMIF($W$12:BP1429,$P$11,X1429:BP1429)</f>
        <v>0</v>
      </c>
      <c r="R1429" s="77">
        <f ca="1">SUMIF($W$12:BQ1429,$P$11,Y1429:BQ1429)</f>
        <v>0</v>
      </c>
      <c r="S1429" s="78">
        <f t="shared" ca="1" si="378"/>
        <v>0</v>
      </c>
      <c r="T1429" s="77">
        <f t="shared" ca="1" si="379"/>
        <v>0</v>
      </c>
      <c r="U1429" s="77">
        <f t="shared" ca="1" si="380"/>
        <v>0</v>
      </c>
      <c r="V1429" s="79">
        <f t="shared" ca="1" si="381"/>
        <v>0</v>
      </c>
      <c r="W1429" s="80"/>
      <c r="X1429" s="81">
        <f t="shared" si="382"/>
        <v>0</v>
      </c>
      <c r="Y1429" s="82"/>
      <c r="Z1429" s="80"/>
      <c r="AA1429" s="81">
        <f t="shared" si="383"/>
        <v>0</v>
      </c>
      <c r="AB1429" s="82"/>
      <c r="AC1429" s="80"/>
      <c r="AD1429" s="81">
        <f t="shared" si="384"/>
        <v>0</v>
      </c>
      <c r="AE1429" s="82"/>
      <c r="AF1429" s="80"/>
      <c r="AG1429" s="81">
        <f t="shared" si="385"/>
        <v>0</v>
      </c>
      <c r="AH1429" s="82"/>
      <c r="AI1429" s="80"/>
      <c r="AJ1429" s="81">
        <f t="shared" si="386"/>
        <v>0</v>
      </c>
      <c r="AK1429" s="82"/>
      <c r="AL1429" s="80"/>
      <c r="AM1429" s="81">
        <v>0</v>
      </c>
      <c r="AN1429" s="82"/>
      <c r="AO1429" s="80"/>
      <c r="AP1429" s="81">
        <v>0</v>
      </c>
      <c r="AQ1429" s="82"/>
      <c r="AR1429" s="80"/>
      <c r="AS1429" s="81">
        <f t="shared" si="387"/>
        <v>0</v>
      </c>
      <c r="AT1429" s="82"/>
      <c r="AU1429" s="80"/>
      <c r="AV1429" s="81">
        <f t="shared" si="388"/>
        <v>0</v>
      </c>
      <c r="AW1429" s="82"/>
      <c r="AX1429" s="80"/>
      <c r="AY1429" s="81">
        <f t="shared" si="389"/>
        <v>0</v>
      </c>
      <c r="AZ1429" s="82"/>
      <c r="BA1429" s="80"/>
      <c r="BB1429" s="81">
        <f t="shared" si="390"/>
        <v>0</v>
      </c>
      <c r="BC1429" s="82"/>
      <c r="BD1429" s="80"/>
      <c r="BE1429" s="81">
        <f t="shared" si="391"/>
        <v>0</v>
      </c>
      <c r="BF1429" s="82"/>
      <c r="BG1429" s="80"/>
      <c r="BH1429" s="81">
        <f t="shared" si="392"/>
        <v>0</v>
      </c>
      <c r="BI1429" s="82"/>
      <c r="BJ1429" s="80"/>
      <c r="BK1429" s="81">
        <f t="shared" si="393"/>
        <v>0</v>
      </c>
      <c r="BL1429" s="82"/>
      <c r="BM1429" s="80"/>
      <c r="BN1429" s="81">
        <f t="shared" si="394"/>
        <v>0</v>
      </c>
      <c r="BO1429" s="82"/>
    </row>
    <row r="1430" spans="1:67" ht="23.25" hidden="1" customHeight="1" thickBot="1">
      <c r="A1430" s="71">
        <v>86508</v>
      </c>
      <c r="B1430" s="71" t="s">
        <v>2241</v>
      </c>
      <c r="C1430" s="221" t="str">
        <f ca="1">IF(V1430&gt;0,IF($C$12=B1430,COUNT($C$12:C1429,1),""),"")</f>
        <v/>
      </c>
      <c r="D1430" s="221" t="str">
        <f ca="1">IF(V1430&gt;0,IF($D$12=B1430,COUNT($D$12:D1429,1),""),"")</f>
        <v/>
      </c>
      <c r="E1430" s="221" t="str">
        <f ca="1">IF(V1430&gt;0,IF($E$12=B1430,COUNT($E$12:E1429,1),""),"")</f>
        <v/>
      </c>
      <c r="F1430" s="221" t="str">
        <f ca="1">IF(V1430&gt;0,IF($F$12=B1430,COUNT($F$12:F1429,1),""),"")</f>
        <v/>
      </c>
      <c r="G1430" s="90">
        <v>620000410</v>
      </c>
      <c r="H1430" s="72"/>
      <c r="I1430" s="76" t="s">
        <v>2022</v>
      </c>
      <c r="J1430" s="91" t="s">
        <v>1753</v>
      </c>
      <c r="K1430" s="324">
        <v>759000000</v>
      </c>
      <c r="L1430" s="125"/>
      <c r="M1430" s="76"/>
      <c r="N1430" s="76"/>
      <c r="O1430" s="324"/>
      <c r="P1430" s="77">
        <f ca="1">SUMIF($W$12:BO1430,$P$11,W1430:BO1430)</f>
        <v>0</v>
      </c>
      <c r="Q1430" s="77">
        <f ca="1">SUMIF($W$12:BP1430,$P$11,X1430:BP1430)</f>
        <v>0</v>
      </c>
      <c r="R1430" s="77">
        <f ca="1">SUMIF($W$12:BQ1430,$P$11,Y1430:BQ1430)</f>
        <v>0</v>
      </c>
      <c r="S1430" s="78">
        <f t="shared" ca="1" si="378"/>
        <v>0</v>
      </c>
      <c r="T1430" s="77">
        <f t="shared" ca="1" si="379"/>
        <v>0</v>
      </c>
      <c r="U1430" s="77">
        <f t="shared" ca="1" si="380"/>
        <v>0</v>
      </c>
      <c r="V1430" s="79">
        <f t="shared" ca="1" si="381"/>
        <v>0</v>
      </c>
      <c r="W1430" s="80"/>
      <c r="X1430" s="81">
        <f t="shared" si="382"/>
        <v>0</v>
      </c>
      <c r="Y1430" s="82"/>
      <c r="Z1430" s="80"/>
      <c r="AA1430" s="81">
        <f t="shared" si="383"/>
        <v>0</v>
      </c>
      <c r="AB1430" s="82"/>
      <c r="AC1430" s="80"/>
      <c r="AD1430" s="81">
        <f t="shared" si="384"/>
        <v>0</v>
      </c>
      <c r="AE1430" s="82"/>
      <c r="AF1430" s="80"/>
      <c r="AG1430" s="81">
        <f t="shared" si="385"/>
        <v>0</v>
      </c>
      <c r="AH1430" s="82"/>
      <c r="AI1430" s="80"/>
      <c r="AJ1430" s="81">
        <f t="shared" si="386"/>
        <v>0</v>
      </c>
      <c r="AK1430" s="82"/>
      <c r="AL1430" s="80"/>
      <c r="AM1430" s="81">
        <v>0</v>
      </c>
      <c r="AN1430" s="82"/>
      <c r="AO1430" s="80"/>
      <c r="AP1430" s="81">
        <v>0</v>
      </c>
      <c r="AQ1430" s="82"/>
      <c r="AR1430" s="80"/>
      <c r="AS1430" s="81">
        <f t="shared" si="387"/>
        <v>0</v>
      </c>
      <c r="AT1430" s="82"/>
      <c r="AU1430" s="80"/>
      <c r="AV1430" s="81">
        <f t="shared" si="388"/>
        <v>0</v>
      </c>
      <c r="AW1430" s="82"/>
      <c r="AX1430" s="80"/>
      <c r="AY1430" s="81">
        <f t="shared" si="389"/>
        <v>0</v>
      </c>
      <c r="AZ1430" s="82"/>
      <c r="BA1430" s="80"/>
      <c r="BB1430" s="81">
        <f t="shared" si="390"/>
        <v>0</v>
      </c>
      <c r="BC1430" s="82"/>
      <c r="BD1430" s="80"/>
      <c r="BE1430" s="81">
        <f t="shared" si="391"/>
        <v>0</v>
      </c>
      <c r="BF1430" s="82"/>
      <c r="BG1430" s="80"/>
      <c r="BH1430" s="81">
        <f t="shared" si="392"/>
        <v>0</v>
      </c>
      <c r="BI1430" s="82"/>
      <c r="BJ1430" s="80"/>
      <c r="BK1430" s="81">
        <f t="shared" si="393"/>
        <v>0</v>
      </c>
      <c r="BL1430" s="82"/>
      <c r="BM1430" s="80"/>
      <c r="BN1430" s="81">
        <f t="shared" si="394"/>
        <v>0</v>
      </c>
      <c r="BO1430" s="82"/>
    </row>
    <row r="1431" spans="1:67" ht="23.25" hidden="1" customHeight="1" thickBot="1">
      <c r="A1431" s="71">
        <v>86509</v>
      </c>
      <c r="B1431" s="71" t="s">
        <v>2241</v>
      </c>
      <c r="C1431" s="221" t="str">
        <f ca="1">IF(V1431&gt;0,IF($C$12=B1431,COUNT($C$12:C1430,1),""),"")</f>
        <v/>
      </c>
      <c r="D1431" s="221" t="str">
        <f ca="1">IF(V1431&gt;0,IF($D$12=B1431,COUNT($D$12:D1430,1),""),"")</f>
        <v/>
      </c>
      <c r="E1431" s="221" t="str">
        <f ca="1">IF(V1431&gt;0,IF($E$12=B1431,COUNT($E$12:E1430,1),""),"")</f>
        <v/>
      </c>
      <c r="F1431" s="221" t="str">
        <f ca="1">IF(V1431&gt;0,IF($F$12=B1431,COUNT($F$12:F1430,1),""),"")</f>
        <v/>
      </c>
      <c r="G1431" s="90">
        <v>620000415</v>
      </c>
      <c r="H1431" s="72"/>
      <c r="I1431" s="76" t="s">
        <v>2023</v>
      </c>
      <c r="J1431" s="91" t="s">
        <v>1753</v>
      </c>
      <c r="K1431" s="324">
        <v>759000000</v>
      </c>
      <c r="L1431" s="125"/>
      <c r="M1431" s="76"/>
      <c r="N1431" s="76"/>
      <c r="O1431" s="324"/>
      <c r="P1431" s="77">
        <f ca="1">SUMIF($W$12:BO1431,$P$11,W1431:BO1431)</f>
        <v>0</v>
      </c>
      <c r="Q1431" s="77">
        <f ca="1">SUMIF($W$12:BP1431,$P$11,X1431:BP1431)</f>
        <v>0</v>
      </c>
      <c r="R1431" s="77">
        <f ca="1">SUMIF($W$12:BQ1431,$P$11,Y1431:BQ1431)</f>
        <v>0</v>
      </c>
      <c r="S1431" s="78">
        <f t="shared" ca="1" si="378"/>
        <v>0</v>
      </c>
      <c r="T1431" s="77">
        <f t="shared" ca="1" si="379"/>
        <v>0</v>
      </c>
      <c r="U1431" s="77">
        <f t="shared" ca="1" si="380"/>
        <v>0</v>
      </c>
      <c r="V1431" s="79">
        <f t="shared" ca="1" si="381"/>
        <v>0</v>
      </c>
      <c r="W1431" s="80"/>
      <c r="X1431" s="81">
        <f t="shared" si="382"/>
        <v>0</v>
      </c>
      <c r="Y1431" s="82"/>
      <c r="Z1431" s="80"/>
      <c r="AA1431" s="81">
        <f t="shared" si="383"/>
        <v>0</v>
      </c>
      <c r="AB1431" s="82"/>
      <c r="AC1431" s="80"/>
      <c r="AD1431" s="81">
        <f t="shared" si="384"/>
        <v>0</v>
      </c>
      <c r="AE1431" s="82"/>
      <c r="AF1431" s="80"/>
      <c r="AG1431" s="81">
        <f t="shared" si="385"/>
        <v>0</v>
      </c>
      <c r="AH1431" s="82"/>
      <c r="AI1431" s="80"/>
      <c r="AJ1431" s="81">
        <f t="shared" si="386"/>
        <v>0</v>
      </c>
      <c r="AK1431" s="82"/>
      <c r="AL1431" s="80"/>
      <c r="AM1431" s="81">
        <v>0</v>
      </c>
      <c r="AN1431" s="82"/>
      <c r="AO1431" s="80"/>
      <c r="AP1431" s="81">
        <v>0</v>
      </c>
      <c r="AQ1431" s="82"/>
      <c r="AR1431" s="80"/>
      <c r="AS1431" s="81">
        <f t="shared" si="387"/>
        <v>0</v>
      </c>
      <c r="AT1431" s="82"/>
      <c r="AU1431" s="80"/>
      <c r="AV1431" s="81">
        <f t="shared" si="388"/>
        <v>0</v>
      </c>
      <c r="AW1431" s="82"/>
      <c r="AX1431" s="80"/>
      <c r="AY1431" s="81">
        <f t="shared" si="389"/>
        <v>0</v>
      </c>
      <c r="AZ1431" s="82"/>
      <c r="BA1431" s="80"/>
      <c r="BB1431" s="81">
        <f t="shared" si="390"/>
        <v>0</v>
      </c>
      <c r="BC1431" s="82"/>
      <c r="BD1431" s="80"/>
      <c r="BE1431" s="81">
        <f t="shared" si="391"/>
        <v>0</v>
      </c>
      <c r="BF1431" s="82"/>
      <c r="BG1431" s="80"/>
      <c r="BH1431" s="81">
        <f t="shared" si="392"/>
        <v>0</v>
      </c>
      <c r="BI1431" s="82"/>
      <c r="BJ1431" s="80"/>
      <c r="BK1431" s="81">
        <f t="shared" si="393"/>
        <v>0</v>
      </c>
      <c r="BL1431" s="82"/>
      <c r="BM1431" s="80"/>
      <c r="BN1431" s="81">
        <f t="shared" si="394"/>
        <v>0</v>
      </c>
      <c r="BO1431" s="82"/>
    </row>
    <row r="1432" spans="1:67" ht="23.25" hidden="1" customHeight="1" thickBot="1">
      <c r="A1432" s="71">
        <v>86510</v>
      </c>
      <c r="B1432" s="71" t="s">
        <v>2241</v>
      </c>
      <c r="C1432" s="221" t="str">
        <f ca="1">IF(V1432&gt;0,IF($C$12=B1432,COUNT($C$12:C1431,1),""),"")</f>
        <v/>
      </c>
      <c r="D1432" s="221" t="str">
        <f ca="1">IF(V1432&gt;0,IF($D$12=B1432,COUNT($D$12:D1431,1),""),"")</f>
        <v/>
      </c>
      <c r="E1432" s="221" t="str">
        <f ca="1">IF(V1432&gt;0,IF($E$12=B1432,COUNT($E$12:E1431,1),""),"")</f>
        <v/>
      </c>
      <c r="F1432" s="221" t="str">
        <f ca="1">IF(V1432&gt;0,IF($F$12=B1432,COUNT($F$12:F1431,1),""),"")</f>
        <v/>
      </c>
      <c r="G1432" s="90">
        <v>620000420</v>
      </c>
      <c r="H1432" s="72"/>
      <c r="I1432" s="76" t="s">
        <v>2024</v>
      </c>
      <c r="J1432" s="91" t="s">
        <v>1753</v>
      </c>
      <c r="K1432" s="324">
        <v>759000000</v>
      </c>
      <c r="L1432" s="125"/>
      <c r="M1432" s="76"/>
      <c r="N1432" s="76"/>
      <c r="O1432" s="324"/>
      <c r="P1432" s="77">
        <f ca="1">SUMIF($W$12:BO1432,$P$11,W1432:BO1432)</f>
        <v>0</v>
      </c>
      <c r="Q1432" s="77">
        <f ca="1">SUMIF($W$12:BP1432,$P$11,X1432:BP1432)</f>
        <v>0</v>
      </c>
      <c r="R1432" s="77">
        <f ca="1">SUMIF($W$12:BQ1432,$P$11,Y1432:BQ1432)</f>
        <v>0</v>
      </c>
      <c r="S1432" s="78">
        <f t="shared" ca="1" si="378"/>
        <v>0</v>
      </c>
      <c r="T1432" s="77">
        <f t="shared" ca="1" si="379"/>
        <v>0</v>
      </c>
      <c r="U1432" s="77">
        <f t="shared" ca="1" si="380"/>
        <v>0</v>
      </c>
      <c r="V1432" s="79">
        <f t="shared" ca="1" si="381"/>
        <v>0</v>
      </c>
      <c r="W1432" s="80"/>
      <c r="X1432" s="81">
        <f t="shared" si="382"/>
        <v>0</v>
      </c>
      <c r="Y1432" s="82"/>
      <c r="Z1432" s="80"/>
      <c r="AA1432" s="81">
        <f t="shared" si="383"/>
        <v>0</v>
      </c>
      <c r="AB1432" s="82"/>
      <c r="AC1432" s="80"/>
      <c r="AD1432" s="81">
        <f t="shared" si="384"/>
        <v>0</v>
      </c>
      <c r="AE1432" s="82"/>
      <c r="AF1432" s="80"/>
      <c r="AG1432" s="81">
        <f t="shared" si="385"/>
        <v>0</v>
      </c>
      <c r="AH1432" s="82"/>
      <c r="AI1432" s="80"/>
      <c r="AJ1432" s="81">
        <f t="shared" si="386"/>
        <v>0</v>
      </c>
      <c r="AK1432" s="82"/>
      <c r="AL1432" s="80"/>
      <c r="AM1432" s="81">
        <v>0</v>
      </c>
      <c r="AN1432" s="82"/>
      <c r="AO1432" s="80"/>
      <c r="AP1432" s="81">
        <v>0</v>
      </c>
      <c r="AQ1432" s="82"/>
      <c r="AR1432" s="80"/>
      <c r="AS1432" s="81">
        <f t="shared" si="387"/>
        <v>0</v>
      </c>
      <c r="AT1432" s="82"/>
      <c r="AU1432" s="80"/>
      <c r="AV1432" s="81">
        <f t="shared" si="388"/>
        <v>0</v>
      </c>
      <c r="AW1432" s="82"/>
      <c r="AX1432" s="80"/>
      <c r="AY1432" s="81">
        <f t="shared" si="389"/>
        <v>0</v>
      </c>
      <c r="AZ1432" s="82"/>
      <c r="BA1432" s="80"/>
      <c r="BB1432" s="81">
        <f t="shared" si="390"/>
        <v>0</v>
      </c>
      <c r="BC1432" s="82"/>
      <c r="BD1432" s="80"/>
      <c r="BE1432" s="81">
        <f t="shared" si="391"/>
        <v>0</v>
      </c>
      <c r="BF1432" s="82"/>
      <c r="BG1432" s="80"/>
      <c r="BH1432" s="81">
        <f t="shared" si="392"/>
        <v>0</v>
      </c>
      <c r="BI1432" s="82"/>
      <c r="BJ1432" s="80"/>
      <c r="BK1432" s="81">
        <f t="shared" si="393"/>
        <v>0</v>
      </c>
      <c r="BL1432" s="82"/>
      <c r="BM1432" s="80"/>
      <c r="BN1432" s="81">
        <f t="shared" si="394"/>
        <v>0</v>
      </c>
      <c r="BO1432" s="82"/>
    </row>
    <row r="1433" spans="1:67" ht="23.25" hidden="1" customHeight="1" thickBot="1">
      <c r="A1433" s="71">
        <v>86511</v>
      </c>
      <c r="B1433" s="71" t="s">
        <v>2241</v>
      </c>
      <c r="C1433" s="221" t="str">
        <f ca="1">IF(V1433&gt;0,IF($C$12=B1433,COUNT($C$12:C1432,1),""),"")</f>
        <v/>
      </c>
      <c r="D1433" s="221" t="str">
        <f ca="1">IF(V1433&gt;0,IF($D$12=B1433,COUNT($D$12:D1432,1),""),"")</f>
        <v/>
      </c>
      <c r="E1433" s="221" t="str">
        <f ca="1">IF(V1433&gt;0,IF($E$12=B1433,COUNT($E$12:E1432,1),""),"")</f>
        <v/>
      </c>
      <c r="F1433" s="221" t="str">
        <f ca="1">IF(V1433&gt;0,IF($F$12=B1433,COUNT($F$12:F1432,1),""),"")</f>
        <v/>
      </c>
      <c r="G1433" s="90">
        <v>620000425</v>
      </c>
      <c r="H1433" s="72"/>
      <c r="I1433" s="76" t="s">
        <v>2025</v>
      </c>
      <c r="J1433" s="91" t="s">
        <v>1753</v>
      </c>
      <c r="K1433" s="324">
        <v>759000000</v>
      </c>
      <c r="L1433" s="125"/>
      <c r="M1433" s="76"/>
      <c r="N1433" s="76"/>
      <c r="O1433" s="324"/>
      <c r="P1433" s="77">
        <f ca="1">SUMIF($W$12:BO1433,$P$11,W1433:BO1433)</f>
        <v>0</v>
      </c>
      <c r="Q1433" s="77">
        <f ca="1">SUMIF($W$12:BP1433,$P$11,X1433:BP1433)</f>
        <v>0</v>
      </c>
      <c r="R1433" s="77">
        <f ca="1">SUMIF($W$12:BQ1433,$P$11,Y1433:BQ1433)</f>
        <v>0</v>
      </c>
      <c r="S1433" s="78">
        <f t="shared" ca="1" si="378"/>
        <v>0</v>
      </c>
      <c r="T1433" s="77">
        <f t="shared" ca="1" si="379"/>
        <v>0</v>
      </c>
      <c r="U1433" s="77">
        <f t="shared" ca="1" si="380"/>
        <v>0</v>
      </c>
      <c r="V1433" s="79">
        <f t="shared" ca="1" si="381"/>
        <v>0</v>
      </c>
      <c r="W1433" s="80"/>
      <c r="X1433" s="81">
        <f t="shared" si="382"/>
        <v>0</v>
      </c>
      <c r="Y1433" s="82"/>
      <c r="Z1433" s="80"/>
      <c r="AA1433" s="81">
        <f t="shared" si="383"/>
        <v>0</v>
      </c>
      <c r="AB1433" s="82"/>
      <c r="AC1433" s="80"/>
      <c r="AD1433" s="81">
        <f t="shared" si="384"/>
        <v>0</v>
      </c>
      <c r="AE1433" s="82"/>
      <c r="AF1433" s="80"/>
      <c r="AG1433" s="81">
        <f t="shared" si="385"/>
        <v>0</v>
      </c>
      <c r="AH1433" s="82"/>
      <c r="AI1433" s="80"/>
      <c r="AJ1433" s="81">
        <f t="shared" si="386"/>
        <v>0</v>
      </c>
      <c r="AK1433" s="82"/>
      <c r="AL1433" s="80"/>
      <c r="AM1433" s="81">
        <v>0</v>
      </c>
      <c r="AN1433" s="82"/>
      <c r="AO1433" s="80"/>
      <c r="AP1433" s="81">
        <v>0</v>
      </c>
      <c r="AQ1433" s="82"/>
      <c r="AR1433" s="80"/>
      <c r="AS1433" s="81">
        <f t="shared" si="387"/>
        <v>0</v>
      </c>
      <c r="AT1433" s="82"/>
      <c r="AU1433" s="80"/>
      <c r="AV1433" s="81">
        <f t="shared" si="388"/>
        <v>0</v>
      </c>
      <c r="AW1433" s="82"/>
      <c r="AX1433" s="80"/>
      <c r="AY1433" s="81">
        <f t="shared" si="389"/>
        <v>0</v>
      </c>
      <c r="AZ1433" s="82"/>
      <c r="BA1433" s="80"/>
      <c r="BB1433" s="81">
        <f t="shared" si="390"/>
        <v>0</v>
      </c>
      <c r="BC1433" s="82"/>
      <c r="BD1433" s="80"/>
      <c r="BE1433" s="81">
        <f t="shared" si="391"/>
        <v>0</v>
      </c>
      <c r="BF1433" s="82"/>
      <c r="BG1433" s="80"/>
      <c r="BH1433" s="81">
        <f t="shared" si="392"/>
        <v>0</v>
      </c>
      <c r="BI1433" s="82"/>
      <c r="BJ1433" s="80"/>
      <c r="BK1433" s="81">
        <f t="shared" si="393"/>
        <v>0</v>
      </c>
      <c r="BL1433" s="82"/>
      <c r="BM1433" s="80"/>
      <c r="BN1433" s="81">
        <f t="shared" si="394"/>
        <v>0</v>
      </c>
      <c r="BO1433" s="82"/>
    </row>
    <row r="1434" spans="1:67" ht="23.25" hidden="1" customHeight="1" thickBot="1">
      <c r="A1434" s="71">
        <v>86512</v>
      </c>
      <c r="B1434" s="71" t="s">
        <v>2241</v>
      </c>
      <c r="C1434" s="221" t="str">
        <f ca="1">IF(V1434&gt;0,IF($C$12=B1434,COUNT($C$12:C1433,1),""),"")</f>
        <v/>
      </c>
      <c r="D1434" s="221" t="str">
        <f ca="1">IF(V1434&gt;0,IF($D$12=B1434,COUNT($D$12:D1433,1),""),"")</f>
        <v/>
      </c>
      <c r="E1434" s="221" t="str">
        <f ca="1">IF(V1434&gt;0,IF($E$12=B1434,COUNT($E$12:E1433,1),""),"")</f>
        <v/>
      </c>
      <c r="F1434" s="221" t="str">
        <f ca="1">IF(V1434&gt;0,IF($F$12=B1434,COUNT($F$12:F1433,1),""),"")</f>
        <v/>
      </c>
      <c r="G1434" s="90">
        <v>620000430</v>
      </c>
      <c r="H1434" s="72"/>
      <c r="I1434" s="76" t="s">
        <v>2026</v>
      </c>
      <c r="J1434" s="91" t="s">
        <v>1753</v>
      </c>
      <c r="K1434" s="324">
        <v>759000000</v>
      </c>
      <c r="L1434" s="125"/>
      <c r="M1434" s="76"/>
      <c r="N1434" s="76"/>
      <c r="O1434" s="324"/>
      <c r="P1434" s="77">
        <f ca="1">SUMIF($W$12:BO1434,$P$11,W1434:BO1434)</f>
        <v>0</v>
      </c>
      <c r="Q1434" s="77">
        <f ca="1">SUMIF($W$12:BP1434,$P$11,X1434:BP1434)</f>
        <v>0</v>
      </c>
      <c r="R1434" s="77">
        <f ca="1">SUMIF($W$12:BQ1434,$P$11,Y1434:BQ1434)</f>
        <v>0</v>
      </c>
      <c r="S1434" s="78">
        <f t="shared" ca="1" si="378"/>
        <v>0</v>
      </c>
      <c r="T1434" s="77">
        <f t="shared" ca="1" si="379"/>
        <v>0</v>
      </c>
      <c r="U1434" s="77">
        <f t="shared" ca="1" si="380"/>
        <v>0</v>
      </c>
      <c r="V1434" s="79">
        <f t="shared" ca="1" si="381"/>
        <v>0</v>
      </c>
      <c r="W1434" s="80"/>
      <c r="X1434" s="81">
        <f t="shared" si="382"/>
        <v>0</v>
      </c>
      <c r="Y1434" s="82"/>
      <c r="Z1434" s="80"/>
      <c r="AA1434" s="81">
        <f t="shared" si="383"/>
        <v>0</v>
      </c>
      <c r="AB1434" s="82"/>
      <c r="AC1434" s="80"/>
      <c r="AD1434" s="81">
        <f t="shared" si="384"/>
        <v>0</v>
      </c>
      <c r="AE1434" s="82"/>
      <c r="AF1434" s="80"/>
      <c r="AG1434" s="81">
        <f t="shared" si="385"/>
        <v>0</v>
      </c>
      <c r="AH1434" s="82"/>
      <c r="AI1434" s="80"/>
      <c r="AJ1434" s="81">
        <f t="shared" si="386"/>
        <v>0</v>
      </c>
      <c r="AK1434" s="82"/>
      <c r="AL1434" s="80"/>
      <c r="AM1434" s="81">
        <v>0</v>
      </c>
      <c r="AN1434" s="82"/>
      <c r="AO1434" s="80"/>
      <c r="AP1434" s="81">
        <v>0</v>
      </c>
      <c r="AQ1434" s="82"/>
      <c r="AR1434" s="80"/>
      <c r="AS1434" s="81">
        <f t="shared" si="387"/>
        <v>0</v>
      </c>
      <c r="AT1434" s="82"/>
      <c r="AU1434" s="80"/>
      <c r="AV1434" s="81">
        <f t="shared" si="388"/>
        <v>0</v>
      </c>
      <c r="AW1434" s="82"/>
      <c r="AX1434" s="80"/>
      <c r="AY1434" s="81">
        <f t="shared" si="389"/>
        <v>0</v>
      </c>
      <c r="AZ1434" s="82"/>
      <c r="BA1434" s="80"/>
      <c r="BB1434" s="81">
        <f t="shared" si="390"/>
        <v>0</v>
      </c>
      <c r="BC1434" s="82"/>
      <c r="BD1434" s="80"/>
      <c r="BE1434" s="81">
        <f t="shared" si="391"/>
        <v>0</v>
      </c>
      <c r="BF1434" s="82"/>
      <c r="BG1434" s="80"/>
      <c r="BH1434" s="81">
        <f t="shared" si="392"/>
        <v>0</v>
      </c>
      <c r="BI1434" s="82"/>
      <c r="BJ1434" s="80"/>
      <c r="BK1434" s="81">
        <f t="shared" si="393"/>
        <v>0</v>
      </c>
      <c r="BL1434" s="82"/>
      <c r="BM1434" s="80"/>
      <c r="BN1434" s="81">
        <f t="shared" si="394"/>
        <v>0</v>
      </c>
      <c r="BO1434" s="82"/>
    </row>
    <row r="1435" spans="1:67" ht="23.25" hidden="1" customHeight="1" thickBot="1">
      <c r="A1435" s="71">
        <v>86513</v>
      </c>
      <c r="B1435" s="71" t="s">
        <v>2241</v>
      </c>
      <c r="C1435" s="221" t="str">
        <f ca="1">IF(V1435&gt;0,IF($C$12=B1435,COUNT($C$12:C1434,1),""),"")</f>
        <v/>
      </c>
      <c r="D1435" s="221" t="str">
        <f ca="1">IF(V1435&gt;0,IF($D$12=B1435,COUNT($D$12:D1434,1),""),"")</f>
        <v/>
      </c>
      <c r="E1435" s="221" t="str">
        <f ca="1">IF(V1435&gt;0,IF($E$12=B1435,COUNT($E$12:E1434,1),""),"")</f>
        <v/>
      </c>
      <c r="F1435" s="221" t="str">
        <f ca="1">IF(V1435&gt;0,IF($F$12=B1435,COUNT($F$12:F1434,1),""),"")</f>
        <v/>
      </c>
      <c r="G1435" s="90">
        <v>632000125</v>
      </c>
      <c r="H1435" s="72"/>
      <c r="I1435" s="76" t="s">
        <v>2189</v>
      </c>
      <c r="J1435" s="91" t="s">
        <v>52</v>
      </c>
      <c r="K1435" s="324">
        <v>5460000</v>
      </c>
      <c r="L1435" s="125">
        <v>422001</v>
      </c>
      <c r="M1435" s="76" t="s">
        <v>1300</v>
      </c>
      <c r="N1435" s="76" t="s">
        <v>52</v>
      </c>
      <c r="O1435" s="324">
        <v>1269000</v>
      </c>
      <c r="P1435" s="77">
        <f ca="1">SUMIF($W$12:BO1435,$P$11,W1435:BO1435)</f>
        <v>0</v>
      </c>
      <c r="Q1435" s="77">
        <f ca="1">SUMIF($W$12:BP1435,$P$11,X1435:BP1435)</f>
        <v>0</v>
      </c>
      <c r="R1435" s="77">
        <f ca="1">SUMIF($W$12:BQ1435,$P$11,Y1435:BQ1435)</f>
        <v>0</v>
      </c>
      <c r="S1435" s="78">
        <f t="shared" ca="1" si="378"/>
        <v>0</v>
      </c>
      <c r="T1435" s="77">
        <f t="shared" ca="1" si="379"/>
        <v>0</v>
      </c>
      <c r="U1435" s="77">
        <f t="shared" ca="1" si="380"/>
        <v>0</v>
      </c>
      <c r="V1435" s="79">
        <f t="shared" ca="1" si="381"/>
        <v>0</v>
      </c>
      <c r="W1435" s="80"/>
      <c r="X1435" s="81">
        <f t="shared" si="382"/>
        <v>0</v>
      </c>
      <c r="Y1435" s="82"/>
      <c r="Z1435" s="80"/>
      <c r="AA1435" s="81">
        <f t="shared" si="383"/>
        <v>0</v>
      </c>
      <c r="AB1435" s="82"/>
      <c r="AC1435" s="80"/>
      <c r="AD1435" s="81">
        <f t="shared" si="384"/>
        <v>0</v>
      </c>
      <c r="AE1435" s="82"/>
      <c r="AF1435" s="80"/>
      <c r="AG1435" s="81">
        <f t="shared" si="385"/>
        <v>0</v>
      </c>
      <c r="AH1435" s="82"/>
      <c r="AI1435" s="80"/>
      <c r="AJ1435" s="81">
        <f t="shared" si="386"/>
        <v>0</v>
      </c>
      <c r="AK1435" s="82"/>
      <c r="AL1435" s="80"/>
      <c r="AM1435" s="81">
        <v>0</v>
      </c>
      <c r="AN1435" s="82"/>
      <c r="AO1435" s="80"/>
      <c r="AP1435" s="81">
        <v>0</v>
      </c>
      <c r="AQ1435" s="82"/>
      <c r="AR1435" s="80"/>
      <c r="AS1435" s="81">
        <f t="shared" si="387"/>
        <v>0</v>
      </c>
      <c r="AT1435" s="82"/>
      <c r="AU1435" s="80"/>
      <c r="AV1435" s="81">
        <f t="shared" si="388"/>
        <v>0</v>
      </c>
      <c r="AW1435" s="82"/>
      <c r="AX1435" s="80"/>
      <c r="AY1435" s="81">
        <f t="shared" si="389"/>
        <v>0</v>
      </c>
      <c r="AZ1435" s="82"/>
      <c r="BA1435" s="80"/>
      <c r="BB1435" s="81">
        <f t="shared" si="390"/>
        <v>0</v>
      </c>
      <c r="BC1435" s="82"/>
      <c r="BD1435" s="80"/>
      <c r="BE1435" s="81">
        <f t="shared" si="391"/>
        <v>0</v>
      </c>
      <c r="BF1435" s="82"/>
      <c r="BG1435" s="80"/>
      <c r="BH1435" s="81">
        <f t="shared" si="392"/>
        <v>0</v>
      </c>
      <c r="BI1435" s="82"/>
      <c r="BJ1435" s="80"/>
      <c r="BK1435" s="81">
        <f t="shared" si="393"/>
        <v>0</v>
      </c>
      <c r="BL1435" s="82"/>
      <c r="BM1435" s="80"/>
      <c r="BN1435" s="81">
        <f t="shared" si="394"/>
        <v>0</v>
      </c>
      <c r="BO1435" s="82"/>
    </row>
    <row r="1436" spans="1:67" ht="23.25" hidden="1" customHeight="1" thickBot="1">
      <c r="A1436" s="71">
        <v>86514</v>
      </c>
      <c r="B1436" s="71" t="s">
        <v>2241</v>
      </c>
      <c r="C1436" s="221" t="str">
        <f ca="1">IF(V1436&gt;0,IF($C$12=B1436,COUNT($C$12:C1435,1),""),"")</f>
        <v/>
      </c>
      <c r="D1436" s="221" t="str">
        <f ca="1">IF(V1436&gt;0,IF($D$12=B1436,COUNT($D$12:D1435,1),""),"")</f>
        <v/>
      </c>
      <c r="E1436" s="221" t="str">
        <f ca="1">IF(V1436&gt;0,IF($E$12=B1436,COUNT($E$12:E1435,1),""),"")</f>
        <v/>
      </c>
      <c r="F1436" s="221" t="str">
        <f ca="1">IF(V1436&gt;0,IF($F$12=B1436,COUNT($F$12:F1435,1),""),"")</f>
        <v/>
      </c>
      <c r="G1436" s="90">
        <v>632900600</v>
      </c>
      <c r="H1436" s="72"/>
      <c r="I1436" s="76" t="s">
        <v>1587</v>
      </c>
      <c r="J1436" s="91" t="s">
        <v>52</v>
      </c>
      <c r="K1436" s="324">
        <v>78000000</v>
      </c>
      <c r="L1436" s="125">
        <v>422004</v>
      </c>
      <c r="M1436" s="76" t="s">
        <v>1303</v>
      </c>
      <c r="N1436" s="76" t="s">
        <v>52</v>
      </c>
      <c r="O1436" s="324">
        <v>4827000</v>
      </c>
      <c r="P1436" s="77">
        <f ca="1">SUMIF($W$12:BO1436,$P$11,W1436:BO1436)</f>
        <v>0</v>
      </c>
      <c r="Q1436" s="77">
        <f ca="1">SUMIF($W$12:BP1436,$P$11,X1436:BP1436)</f>
        <v>0</v>
      </c>
      <c r="R1436" s="77">
        <f ca="1">SUMIF($W$12:BQ1436,$P$11,Y1436:BQ1436)</f>
        <v>0</v>
      </c>
      <c r="S1436" s="78">
        <f t="shared" ca="1" si="378"/>
        <v>0</v>
      </c>
      <c r="T1436" s="77">
        <f t="shared" ca="1" si="379"/>
        <v>0</v>
      </c>
      <c r="U1436" s="77">
        <f t="shared" ca="1" si="380"/>
        <v>0</v>
      </c>
      <c r="V1436" s="79">
        <f t="shared" ca="1" si="381"/>
        <v>0</v>
      </c>
      <c r="W1436" s="80"/>
      <c r="X1436" s="81">
        <f t="shared" si="382"/>
        <v>0</v>
      </c>
      <c r="Y1436" s="82"/>
      <c r="Z1436" s="80"/>
      <c r="AA1436" s="81">
        <f t="shared" si="383"/>
        <v>0</v>
      </c>
      <c r="AB1436" s="82"/>
      <c r="AC1436" s="80"/>
      <c r="AD1436" s="81">
        <f t="shared" si="384"/>
        <v>0</v>
      </c>
      <c r="AE1436" s="82"/>
      <c r="AF1436" s="80"/>
      <c r="AG1436" s="81">
        <f t="shared" si="385"/>
        <v>0</v>
      </c>
      <c r="AH1436" s="82"/>
      <c r="AI1436" s="80"/>
      <c r="AJ1436" s="81">
        <f t="shared" si="386"/>
        <v>0</v>
      </c>
      <c r="AK1436" s="82"/>
      <c r="AL1436" s="80"/>
      <c r="AM1436" s="81">
        <v>0</v>
      </c>
      <c r="AN1436" s="82"/>
      <c r="AO1436" s="80"/>
      <c r="AP1436" s="81">
        <v>0</v>
      </c>
      <c r="AQ1436" s="82"/>
      <c r="AR1436" s="80"/>
      <c r="AS1436" s="81">
        <f t="shared" si="387"/>
        <v>0</v>
      </c>
      <c r="AT1436" s="82"/>
      <c r="AU1436" s="80"/>
      <c r="AV1436" s="81">
        <f t="shared" si="388"/>
        <v>0</v>
      </c>
      <c r="AW1436" s="82"/>
      <c r="AX1436" s="80"/>
      <c r="AY1436" s="81">
        <f t="shared" si="389"/>
        <v>0</v>
      </c>
      <c r="AZ1436" s="82"/>
      <c r="BA1436" s="80"/>
      <c r="BB1436" s="81">
        <f t="shared" si="390"/>
        <v>0</v>
      </c>
      <c r="BC1436" s="82"/>
      <c r="BD1436" s="80"/>
      <c r="BE1436" s="81">
        <f t="shared" si="391"/>
        <v>0</v>
      </c>
      <c r="BF1436" s="82"/>
      <c r="BG1436" s="80"/>
      <c r="BH1436" s="81">
        <f t="shared" si="392"/>
        <v>0</v>
      </c>
      <c r="BI1436" s="82"/>
      <c r="BJ1436" s="80"/>
      <c r="BK1436" s="81">
        <f t="shared" si="393"/>
        <v>0</v>
      </c>
      <c r="BL1436" s="82"/>
      <c r="BM1436" s="80"/>
      <c r="BN1436" s="81">
        <f t="shared" si="394"/>
        <v>0</v>
      </c>
      <c r="BO1436" s="82"/>
    </row>
    <row r="1437" spans="1:67" ht="23.25" hidden="1" customHeight="1" thickBot="1">
      <c r="A1437" s="71">
        <v>86515</v>
      </c>
      <c r="B1437" s="71" t="s">
        <v>2241</v>
      </c>
      <c r="C1437" s="221" t="str">
        <f ca="1">IF(V1437&gt;0,IF($C$12=B1437,COUNT($C$12:C1436,1),""),"")</f>
        <v/>
      </c>
      <c r="D1437" s="221" t="str">
        <f ca="1">IF(V1437&gt;0,IF($D$12=B1437,COUNT($D$12:D1436,1),""),"")</f>
        <v/>
      </c>
      <c r="E1437" s="221" t="str">
        <f ca="1">IF(V1437&gt;0,IF($E$12=B1437,COUNT($E$12:E1436,1),""),"")</f>
        <v/>
      </c>
      <c r="F1437" s="221" t="str">
        <f ca="1">IF(V1437&gt;0,IF($F$12=B1437,COUNT($F$12:F1436,1),""),"")</f>
        <v/>
      </c>
      <c r="G1437" s="90">
        <v>632900600</v>
      </c>
      <c r="H1437" s="72"/>
      <c r="I1437" s="76" t="s">
        <v>1779</v>
      </c>
      <c r="J1437" s="91" t="s">
        <v>1753</v>
      </c>
      <c r="K1437" s="324">
        <v>78000000</v>
      </c>
      <c r="L1437" s="125">
        <v>422004</v>
      </c>
      <c r="M1437" s="76" t="s">
        <v>1303</v>
      </c>
      <c r="N1437" s="76" t="s">
        <v>1753</v>
      </c>
      <c r="O1437" s="324">
        <v>4827000</v>
      </c>
      <c r="P1437" s="77">
        <f ca="1">SUMIF($W$12:BO1437,$P$11,W1437:BO1437)</f>
        <v>0</v>
      </c>
      <c r="Q1437" s="77">
        <f ca="1">SUMIF($W$12:BP1437,$P$11,X1437:BP1437)</f>
        <v>0</v>
      </c>
      <c r="R1437" s="77">
        <f ca="1">SUMIF($W$12:BQ1437,$P$11,Y1437:BQ1437)</f>
        <v>0</v>
      </c>
      <c r="S1437" s="78">
        <f t="shared" ca="1" si="378"/>
        <v>0</v>
      </c>
      <c r="T1437" s="77">
        <f t="shared" ca="1" si="379"/>
        <v>0</v>
      </c>
      <c r="U1437" s="77">
        <f t="shared" ca="1" si="380"/>
        <v>0</v>
      </c>
      <c r="V1437" s="79">
        <f t="shared" ca="1" si="381"/>
        <v>0</v>
      </c>
      <c r="W1437" s="80"/>
      <c r="X1437" s="81">
        <f t="shared" si="382"/>
        <v>0</v>
      </c>
      <c r="Y1437" s="82"/>
      <c r="Z1437" s="80"/>
      <c r="AA1437" s="81">
        <f t="shared" si="383"/>
        <v>0</v>
      </c>
      <c r="AB1437" s="82"/>
      <c r="AC1437" s="80"/>
      <c r="AD1437" s="81">
        <f t="shared" si="384"/>
        <v>0</v>
      </c>
      <c r="AE1437" s="82"/>
      <c r="AF1437" s="80"/>
      <c r="AG1437" s="81">
        <f t="shared" si="385"/>
        <v>0</v>
      </c>
      <c r="AH1437" s="82"/>
      <c r="AI1437" s="80"/>
      <c r="AJ1437" s="81">
        <f t="shared" si="386"/>
        <v>0</v>
      </c>
      <c r="AK1437" s="82"/>
      <c r="AL1437" s="80"/>
      <c r="AM1437" s="81">
        <v>0</v>
      </c>
      <c r="AN1437" s="82"/>
      <c r="AO1437" s="80"/>
      <c r="AP1437" s="81">
        <v>0</v>
      </c>
      <c r="AQ1437" s="82"/>
      <c r="AR1437" s="80"/>
      <c r="AS1437" s="81">
        <f t="shared" si="387"/>
        <v>0</v>
      </c>
      <c r="AT1437" s="82"/>
      <c r="AU1437" s="80"/>
      <c r="AV1437" s="81">
        <f t="shared" si="388"/>
        <v>0</v>
      </c>
      <c r="AW1437" s="82"/>
      <c r="AX1437" s="80"/>
      <c r="AY1437" s="81">
        <f t="shared" si="389"/>
        <v>0</v>
      </c>
      <c r="AZ1437" s="82"/>
      <c r="BA1437" s="80"/>
      <c r="BB1437" s="81">
        <f t="shared" si="390"/>
        <v>0</v>
      </c>
      <c r="BC1437" s="82"/>
      <c r="BD1437" s="80"/>
      <c r="BE1437" s="81">
        <f t="shared" si="391"/>
        <v>0</v>
      </c>
      <c r="BF1437" s="82"/>
      <c r="BG1437" s="80"/>
      <c r="BH1437" s="81">
        <f t="shared" si="392"/>
        <v>0</v>
      </c>
      <c r="BI1437" s="82"/>
      <c r="BJ1437" s="80"/>
      <c r="BK1437" s="81">
        <f t="shared" si="393"/>
        <v>0</v>
      </c>
      <c r="BL1437" s="82"/>
      <c r="BM1437" s="80"/>
      <c r="BN1437" s="81">
        <f t="shared" si="394"/>
        <v>0</v>
      </c>
      <c r="BO1437" s="82"/>
    </row>
    <row r="1438" spans="1:67" ht="23.25" hidden="1" customHeight="1" thickBot="1">
      <c r="A1438" s="71">
        <v>86516</v>
      </c>
      <c r="B1438" s="71" t="s">
        <v>2241</v>
      </c>
      <c r="C1438" s="221" t="str">
        <f ca="1">IF(V1438&gt;0,IF($C$12=B1438,COUNT($C$12:C1437,1),""),"")</f>
        <v/>
      </c>
      <c r="D1438" s="221" t="str">
        <f ca="1">IF(V1438&gt;0,IF($D$12=B1438,COUNT($D$12:D1437,1),""),"")</f>
        <v/>
      </c>
      <c r="E1438" s="221" t="str">
        <f ca="1">IF(V1438&gt;0,IF($E$12=B1438,COUNT($E$12:E1437,1),""),"")</f>
        <v/>
      </c>
      <c r="F1438" s="221" t="str">
        <f ca="1">IF(V1438&gt;0,IF($F$12=B1438,COUNT($F$12:F1437,1),""),"")</f>
        <v/>
      </c>
      <c r="G1438" s="90">
        <v>639000100</v>
      </c>
      <c r="H1438" s="72"/>
      <c r="I1438" s="76" t="s">
        <v>1593</v>
      </c>
      <c r="J1438" s="91" t="s">
        <v>153</v>
      </c>
      <c r="K1438" s="324">
        <v>1950000</v>
      </c>
      <c r="L1438" s="125" t="s">
        <v>1628</v>
      </c>
      <c r="M1438" s="76" t="s">
        <v>1857</v>
      </c>
      <c r="N1438" s="76" t="s">
        <v>153</v>
      </c>
      <c r="O1438" s="324">
        <v>35700</v>
      </c>
      <c r="P1438" s="77">
        <f ca="1">SUMIF($W$12:BO1438,$P$11,W1438:BO1438)</f>
        <v>0</v>
      </c>
      <c r="Q1438" s="77">
        <f ca="1">SUMIF($W$12:BP1438,$P$11,X1438:BP1438)</f>
        <v>0</v>
      </c>
      <c r="R1438" s="77">
        <f ca="1">SUMIF($W$12:BQ1438,$P$11,Y1438:BQ1438)</f>
        <v>0</v>
      </c>
      <c r="S1438" s="78">
        <f t="shared" ca="1" si="378"/>
        <v>0</v>
      </c>
      <c r="T1438" s="77">
        <f t="shared" ca="1" si="379"/>
        <v>0</v>
      </c>
      <c r="U1438" s="77">
        <f t="shared" ca="1" si="380"/>
        <v>0</v>
      </c>
      <c r="V1438" s="79">
        <f t="shared" ca="1" si="381"/>
        <v>0</v>
      </c>
      <c r="W1438" s="80"/>
      <c r="X1438" s="81">
        <f t="shared" si="382"/>
        <v>0</v>
      </c>
      <c r="Y1438" s="82"/>
      <c r="Z1438" s="80"/>
      <c r="AA1438" s="81">
        <f t="shared" si="383"/>
        <v>0</v>
      </c>
      <c r="AB1438" s="82"/>
      <c r="AC1438" s="80"/>
      <c r="AD1438" s="81">
        <f t="shared" si="384"/>
        <v>0</v>
      </c>
      <c r="AE1438" s="82"/>
      <c r="AF1438" s="80"/>
      <c r="AG1438" s="81">
        <f t="shared" si="385"/>
        <v>0</v>
      </c>
      <c r="AH1438" s="82"/>
      <c r="AI1438" s="80"/>
      <c r="AJ1438" s="81">
        <f t="shared" si="386"/>
        <v>0</v>
      </c>
      <c r="AK1438" s="82"/>
      <c r="AL1438" s="80"/>
      <c r="AM1438" s="81">
        <v>0</v>
      </c>
      <c r="AN1438" s="82"/>
      <c r="AO1438" s="80"/>
      <c r="AP1438" s="81">
        <v>0</v>
      </c>
      <c r="AQ1438" s="82"/>
      <c r="AR1438" s="80"/>
      <c r="AS1438" s="81">
        <f t="shared" si="387"/>
        <v>0</v>
      </c>
      <c r="AT1438" s="82"/>
      <c r="AU1438" s="80"/>
      <c r="AV1438" s="81">
        <f t="shared" si="388"/>
        <v>0</v>
      </c>
      <c r="AW1438" s="82"/>
      <c r="AX1438" s="80"/>
      <c r="AY1438" s="81">
        <f t="shared" si="389"/>
        <v>0</v>
      </c>
      <c r="AZ1438" s="82"/>
      <c r="BA1438" s="80"/>
      <c r="BB1438" s="81">
        <f t="shared" si="390"/>
        <v>0</v>
      </c>
      <c r="BC1438" s="82"/>
      <c r="BD1438" s="80"/>
      <c r="BE1438" s="81">
        <f t="shared" si="391"/>
        <v>0</v>
      </c>
      <c r="BF1438" s="82"/>
      <c r="BG1438" s="80"/>
      <c r="BH1438" s="81">
        <f t="shared" si="392"/>
        <v>0</v>
      </c>
      <c r="BI1438" s="82"/>
      <c r="BJ1438" s="80"/>
      <c r="BK1438" s="81">
        <f t="shared" si="393"/>
        <v>0</v>
      </c>
      <c r="BL1438" s="82"/>
      <c r="BM1438" s="80"/>
      <c r="BN1438" s="81">
        <f t="shared" si="394"/>
        <v>0</v>
      </c>
      <c r="BO1438" s="82"/>
    </row>
    <row r="1439" spans="1:67" ht="23.25" hidden="1" customHeight="1" thickBot="1">
      <c r="A1439" s="71">
        <v>86517</v>
      </c>
      <c r="B1439" s="71" t="s">
        <v>2241</v>
      </c>
      <c r="C1439" s="221" t="str">
        <f ca="1">IF(V1439&gt;0,IF($C$12=B1439,COUNT($C$12:C1438,1),""),"")</f>
        <v/>
      </c>
      <c r="D1439" s="221" t="str">
        <f ca="1">IF(V1439&gt;0,IF($D$12=B1439,COUNT($D$12:D1438,1),""),"")</f>
        <v/>
      </c>
      <c r="E1439" s="221" t="str">
        <f ca="1">IF(V1439&gt;0,IF($E$12=B1439,COUNT($E$12:E1438,1),""),"")</f>
        <v/>
      </c>
      <c r="F1439" s="221" t="str">
        <f ca="1">IF(V1439&gt;0,IF($F$12=B1439,COUNT($F$12:F1438,1),""),"")</f>
        <v/>
      </c>
      <c r="G1439" s="90">
        <v>639000200</v>
      </c>
      <c r="H1439" s="72"/>
      <c r="I1439" s="76" t="s">
        <v>1594</v>
      </c>
      <c r="J1439" s="91" t="s">
        <v>153</v>
      </c>
      <c r="K1439" s="324">
        <v>2300000</v>
      </c>
      <c r="L1439" s="125" t="s">
        <v>1628</v>
      </c>
      <c r="M1439" s="76" t="s">
        <v>1858</v>
      </c>
      <c r="N1439" s="76" t="s">
        <v>153</v>
      </c>
      <c r="O1439" s="324">
        <v>71500</v>
      </c>
      <c r="P1439" s="77">
        <f ca="1">SUMIF($W$12:BO1439,$P$11,W1439:BO1439)</f>
        <v>0</v>
      </c>
      <c r="Q1439" s="77">
        <f ca="1">SUMIF($W$12:BP1439,$P$11,X1439:BP1439)</f>
        <v>0</v>
      </c>
      <c r="R1439" s="77">
        <f ca="1">SUMIF($W$12:BQ1439,$P$11,Y1439:BQ1439)</f>
        <v>0</v>
      </c>
      <c r="S1439" s="78">
        <f t="shared" ca="1" si="378"/>
        <v>0</v>
      </c>
      <c r="T1439" s="77">
        <f t="shared" ca="1" si="379"/>
        <v>0</v>
      </c>
      <c r="U1439" s="77">
        <f t="shared" ca="1" si="380"/>
        <v>0</v>
      </c>
      <c r="V1439" s="79">
        <f t="shared" ca="1" si="381"/>
        <v>0</v>
      </c>
      <c r="W1439" s="80"/>
      <c r="X1439" s="81">
        <f t="shared" si="382"/>
        <v>0</v>
      </c>
      <c r="Y1439" s="82"/>
      <c r="Z1439" s="80"/>
      <c r="AA1439" s="81">
        <f t="shared" si="383"/>
        <v>0</v>
      </c>
      <c r="AB1439" s="82"/>
      <c r="AC1439" s="80"/>
      <c r="AD1439" s="81">
        <f t="shared" si="384"/>
        <v>0</v>
      </c>
      <c r="AE1439" s="82"/>
      <c r="AF1439" s="80"/>
      <c r="AG1439" s="81">
        <f t="shared" si="385"/>
        <v>0</v>
      </c>
      <c r="AH1439" s="82"/>
      <c r="AI1439" s="80"/>
      <c r="AJ1439" s="81">
        <f t="shared" si="386"/>
        <v>0</v>
      </c>
      <c r="AK1439" s="82"/>
      <c r="AL1439" s="80"/>
      <c r="AM1439" s="81">
        <v>0</v>
      </c>
      <c r="AN1439" s="82"/>
      <c r="AO1439" s="80"/>
      <c r="AP1439" s="81">
        <v>0</v>
      </c>
      <c r="AQ1439" s="82"/>
      <c r="AR1439" s="80"/>
      <c r="AS1439" s="81">
        <f t="shared" si="387"/>
        <v>0</v>
      </c>
      <c r="AT1439" s="82"/>
      <c r="AU1439" s="80"/>
      <c r="AV1439" s="81">
        <f t="shared" si="388"/>
        <v>0</v>
      </c>
      <c r="AW1439" s="82"/>
      <c r="AX1439" s="80"/>
      <c r="AY1439" s="81">
        <f t="shared" si="389"/>
        <v>0</v>
      </c>
      <c r="AZ1439" s="82"/>
      <c r="BA1439" s="80"/>
      <c r="BB1439" s="81">
        <f t="shared" si="390"/>
        <v>0</v>
      </c>
      <c r="BC1439" s="82"/>
      <c r="BD1439" s="80"/>
      <c r="BE1439" s="81">
        <f t="shared" si="391"/>
        <v>0</v>
      </c>
      <c r="BF1439" s="82"/>
      <c r="BG1439" s="80"/>
      <c r="BH1439" s="81">
        <f t="shared" si="392"/>
        <v>0</v>
      </c>
      <c r="BI1439" s="82"/>
      <c r="BJ1439" s="80"/>
      <c r="BK1439" s="81">
        <f t="shared" si="393"/>
        <v>0</v>
      </c>
      <c r="BL1439" s="82"/>
      <c r="BM1439" s="80"/>
      <c r="BN1439" s="81">
        <f t="shared" si="394"/>
        <v>0</v>
      </c>
      <c r="BO1439" s="82"/>
    </row>
    <row r="1440" spans="1:67" ht="23.25" hidden="1" customHeight="1" thickBot="1">
      <c r="A1440" s="71">
        <v>86518</v>
      </c>
      <c r="B1440" s="71" t="s">
        <v>2241</v>
      </c>
      <c r="C1440" s="221" t="str">
        <f ca="1">IF(V1440&gt;0,IF($C$12=B1440,COUNT($C$12:C1439,1),""),"")</f>
        <v/>
      </c>
      <c r="D1440" s="221" t="str">
        <f ca="1">IF(V1440&gt;0,IF($D$12=B1440,COUNT($D$12:D1439,1),""),"")</f>
        <v/>
      </c>
      <c r="E1440" s="221" t="str">
        <f ca="1">IF(V1440&gt;0,IF($E$12=B1440,COUNT($E$12:E1439,1),""),"")</f>
        <v/>
      </c>
      <c r="F1440" s="221" t="str">
        <f ca="1">IF(V1440&gt;0,IF($F$12=B1440,COUNT($F$12:F1439,1),""),"")</f>
        <v/>
      </c>
      <c r="G1440" s="90">
        <v>639000300</v>
      </c>
      <c r="H1440" s="72"/>
      <c r="I1440" s="76" t="s">
        <v>1588</v>
      </c>
      <c r="J1440" s="91" t="s">
        <v>153</v>
      </c>
      <c r="K1440" s="324">
        <v>2500000</v>
      </c>
      <c r="L1440" s="125" t="s">
        <v>1628</v>
      </c>
      <c r="M1440" s="76" t="s">
        <v>1859</v>
      </c>
      <c r="N1440" s="76" t="s">
        <v>153</v>
      </c>
      <c r="O1440" s="324">
        <v>17000</v>
      </c>
      <c r="P1440" s="77">
        <f ca="1">SUMIF($W$12:BO1440,$P$11,W1440:BO1440)</f>
        <v>0</v>
      </c>
      <c r="Q1440" s="77">
        <f ca="1">SUMIF($W$12:BP1440,$P$11,X1440:BP1440)</f>
        <v>0</v>
      </c>
      <c r="R1440" s="77">
        <f ca="1">SUMIF($W$12:BQ1440,$P$11,Y1440:BQ1440)</f>
        <v>0</v>
      </c>
      <c r="S1440" s="78">
        <f t="shared" ca="1" si="378"/>
        <v>0</v>
      </c>
      <c r="T1440" s="77">
        <f t="shared" ca="1" si="379"/>
        <v>0</v>
      </c>
      <c r="U1440" s="77">
        <f t="shared" ca="1" si="380"/>
        <v>0</v>
      </c>
      <c r="V1440" s="79">
        <f t="shared" ca="1" si="381"/>
        <v>0</v>
      </c>
      <c r="W1440" s="80"/>
      <c r="X1440" s="81">
        <f t="shared" si="382"/>
        <v>0</v>
      </c>
      <c r="Y1440" s="82"/>
      <c r="Z1440" s="80"/>
      <c r="AA1440" s="81">
        <f t="shared" si="383"/>
        <v>0</v>
      </c>
      <c r="AB1440" s="82"/>
      <c r="AC1440" s="80"/>
      <c r="AD1440" s="81">
        <f t="shared" si="384"/>
        <v>0</v>
      </c>
      <c r="AE1440" s="82"/>
      <c r="AF1440" s="80"/>
      <c r="AG1440" s="81">
        <f t="shared" si="385"/>
        <v>0</v>
      </c>
      <c r="AH1440" s="82"/>
      <c r="AI1440" s="80"/>
      <c r="AJ1440" s="81">
        <f t="shared" si="386"/>
        <v>0</v>
      </c>
      <c r="AK1440" s="82"/>
      <c r="AL1440" s="80"/>
      <c r="AM1440" s="81">
        <v>0</v>
      </c>
      <c r="AN1440" s="82"/>
      <c r="AO1440" s="80"/>
      <c r="AP1440" s="81">
        <v>0</v>
      </c>
      <c r="AQ1440" s="82"/>
      <c r="AR1440" s="80"/>
      <c r="AS1440" s="81">
        <f t="shared" si="387"/>
        <v>0</v>
      </c>
      <c r="AT1440" s="82"/>
      <c r="AU1440" s="80"/>
      <c r="AV1440" s="81">
        <f t="shared" si="388"/>
        <v>0</v>
      </c>
      <c r="AW1440" s="82"/>
      <c r="AX1440" s="80"/>
      <c r="AY1440" s="81">
        <f t="shared" si="389"/>
        <v>0</v>
      </c>
      <c r="AZ1440" s="82"/>
      <c r="BA1440" s="80"/>
      <c r="BB1440" s="81">
        <f t="shared" si="390"/>
        <v>0</v>
      </c>
      <c r="BC1440" s="82"/>
      <c r="BD1440" s="80"/>
      <c r="BE1440" s="81">
        <f t="shared" si="391"/>
        <v>0</v>
      </c>
      <c r="BF1440" s="82"/>
      <c r="BG1440" s="80"/>
      <c r="BH1440" s="81">
        <f t="shared" si="392"/>
        <v>0</v>
      </c>
      <c r="BI1440" s="82"/>
      <c r="BJ1440" s="80"/>
      <c r="BK1440" s="81">
        <f t="shared" si="393"/>
        <v>0</v>
      </c>
      <c r="BL1440" s="82"/>
      <c r="BM1440" s="80"/>
      <c r="BN1440" s="81">
        <f t="shared" si="394"/>
        <v>0</v>
      </c>
      <c r="BO1440" s="82"/>
    </row>
    <row r="1441" spans="1:67" ht="23.25" hidden="1" customHeight="1" thickBot="1">
      <c r="A1441" s="71">
        <v>86519</v>
      </c>
      <c r="B1441" s="71" t="s">
        <v>2241</v>
      </c>
      <c r="C1441" s="221" t="str">
        <f ca="1">IF(V1441&gt;0,IF($C$12=B1441,COUNT($C$12:C1440,1),""),"")</f>
        <v/>
      </c>
      <c r="D1441" s="221" t="str">
        <f ca="1">IF(V1441&gt;0,IF($D$12=B1441,COUNT($D$12:D1440,1),""),"")</f>
        <v/>
      </c>
      <c r="E1441" s="221" t="str">
        <f ca="1">IF(V1441&gt;0,IF($E$12=B1441,COUNT($E$12:E1440,1),""),"")</f>
        <v/>
      </c>
      <c r="F1441" s="221" t="str">
        <f ca="1">IF(V1441&gt;0,IF($F$12=B1441,COUNT($F$12:F1440,1),""),"")</f>
        <v/>
      </c>
      <c r="G1441" s="90">
        <v>639000535</v>
      </c>
      <c r="H1441" s="72"/>
      <c r="I1441" s="76" t="s">
        <v>1589</v>
      </c>
      <c r="J1441" s="91" t="s">
        <v>153</v>
      </c>
      <c r="K1441" s="324">
        <v>500000</v>
      </c>
      <c r="L1441" s="125" t="s">
        <v>1628</v>
      </c>
      <c r="M1441" s="76" t="s">
        <v>1860</v>
      </c>
      <c r="N1441" s="76" t="s">
        <v>153</v>
      </c>
      <c r="O1441" s="324">
        <v>7300</v>
      </c>
      <c r="P1441" s="77">
        <f ca="1">SUMIF($W$12:BO1441,$P$11,W1441:BO1441)</f>
        <v>0</v>
      </c>
      <c r="Q1441" s="77">
        <f ca="1">SUMIF($W$12:BP1441,$P$11,X1441:BP1441)</f>
        <v>0</v>
      </c>
      <c r="R1441" s="77">
        <f ca="1">SUMIF($W$12:BQ1441,$P$11,Y1441:BQ1441)</f>
        <v>0</v>
      </c>
      <c r="S1441" s="78">
        <f t="shared" ca="1" si="378"/>
        <v>0</v>
      </c>
      <c r="T1441" s="77">
        <f t="shared" ca="1" si="379"/>
        <v>0</v>
      </c>
      <c r="U1441" s="77">
        <f t="shared" ca="1" si="380"/>
        <v>0</v>
      </c>
      <c r="V1441" s="79">
        <f t="shared" ca="1" si="381"/>
        <v>0</v>
      </c>
      <c r="W1441" s="80"/>
      <c r="X1441" s="81">
        <f t="shared" si="382"/>
        <v>0</v>
      </c>
      <c r="Y1441" s="82"/>
      <c r="Z1441" s="80"/>
      <c r="AA1441" s="81">
        <f t="shared" si="383"/>
        <v>0</v>
      </c>
      <c r="AB1441" s="82"/>
      <c r="AC1441" s="80"/>
      <c r="AD1441" s="81">
        <f t="shared" si="384"/>
        <v>0</v>
      </c>
      <c r="AE1441" s="82"/>
      <c r="AF1441" s="80"/>
      <c r="AG1441" s="81">
        <f t="shared" si="385"/>
        <v>0</v>
      </c>
      <c r="AH1441" s="82"/>
      <c r="AI1441" s="80"/>
      <c r="AJ1441" s="81">
        <f t="shared" si="386"/>
        <v>0</v>
      </c>
      <c r="AK1441" s="82"/>
      <c r="AL1441" s="80"/>
      <c r="AM1441" s="81">
        <v>0</v>
      </c>
      <c r="AN1441" s="82"/>
      <c r="AO1441" s="80"/>
      <c r="AP1441" s="81">
        <v>0</v>
      </c>
      <c r="AQ1441" s="82"/>
      <c r="AR1441" s="80"/>
      <c r="AS1441" s="81">
        <f t="shared" si="387"/>
        <v>0</v>
      </c>
      <c r="AT1441" s="82"/>
      <c r="AU1441" s="80"/>
      <c r="AV1441" s="81">
        <f t="shared" si="388"/>
        <v>0</v>
      </c>
      <c r="AW1441" s="82"/>
      <c r="AX1441" s="80"/>
      <c r="AY1441" s="81">
        <f t="shared" si="389"/>
        <v>0</v>
      </c>
      <c r="AZ1441" s="82"/>
      <c r="BA1441" s="80"/>
      <c r="BB1441" s="81">
        <f t="shared" si="390"/>
        <v>0</v>
      </c>
      <c r="BC1441" s="82"/>
      <c r="BD1441" s="80"/>
      <c r="BE1441" s="81">
        <f t="shared" si="391"/>
        <v>0</v>
      </c>
      <c r="BF1441" s="82"/>
      <c r="BG1441" s="80"/>
      <c r="BH1441" s="81">
        <f t="shared" si="392"/>
        <v>0</v>
      </c>
      <c r="BI1441" s="82"/>
      <c r="BJ1441" s="80"/>
      <c r="BK1441" s="81">
        <f t="shared" si="393"/>
        <v>0</v>
      </c>
      <c r="BL1441" s="82"/>
      <c r="BM1441" s="80"/>
      <c r="BN1441" s="81">
        <f t="shared" si="394"/>
        <v>0</v>
      </c>
      <c r="BO1441" s="82"/>
    </row>
    <row r="1442" spans="1:67" ht="23.25" hidden="1" customHeight="1" thickBot="1">
      <c r="A1442" s="71">
        <v>86520</v>
      </c>
      <c r="B1442" s="71" t="s">
        <v>2241</v>
      </c>
      <c r="C1442" s="221" t="str">
        <f ca="1">IF(V1442&gt;0,IF($C$12=B1442,COUNT($C$12:C1441,1),""),"")</f>
        <v/>
      </c>
      <c r="D1442" s="221" t="str">
        <f ca="1">IF(V1442&gt;0,IF($D$12=B1442,COUNT($D$12:D1441,1),""),"")</f>
        <v/>
      </c>
      <c r="E1442" s="221" t="str">
        <f ca="1">IF(V1442&gt;0,IF($E$12=B1442,COUNT($E$12:E1441,1),""),"")</f>
        <v/>
      </c>
      <c r="F1442" s="221" t="str">
        <f ca="1">IF(V1442&gt;0,IF($F$12=B1442,COUNT($F$12:F1441,1),""),"")</f>
        <v/>
      </c>
      <c r="G1442" s="90">
        <v>639001200</v>
      </c>
      <c r="H1442" s="72"/>
      <c r="I1442" s="76" t="s">
        <v>1595</v>
      </c>
      <c r="J1442" s="91" t="s">
        <v>154</v>
      </c>
      <c r="K1442" s="324">
        <v>37300</v>
      </c>
      <c r="L1442" s="125"/>
      <c r="M1442" s="76"/>
      <c r="N1442" s="76"/>
      <c r="O1442" s="324"/>
      <c r="P1442" s="77">
        <f ca="1">SUMIF($W$12:BO1442,$P$11,W1442:BO1442)</f>
        <v>0</v>
      </c>
      <c r="Q1442" s="77">
        <f ca="1">SUMIF($W$12:BP1442,$P$11,X1442:BP1442)</f>
        <v>0</v>
      </c>
      <c r="R1442" s="77">
        <f ca="1">SUMIF($W$12:BQ1442,$P$11,Y1442:BQ1442)</f>
        <v>0</v>
      </c>
      <c r="S1442" s="78">
        <f t="shared" ca="1" si="378"/>
        <v>0</v>
      </c>
      <c r="T1442" s="77">
        <f t="shared" ca="1" si="379"/>
        <v>0</v>
      </c>
      <c r="U1442" s="77">
        <f t="shared" ca="1" si="380"/>
        <v>0</v>
      </c>
      <c r="V1442" s="79">
        <f t="shared" ca="1" si="381"/>
        <v>0</v>
      </c>
      <c r="W1442" s="80"/>
      <c r="X1442" s="81">
        <f t="shared" si="382"/>
        <v>0</v>
      </c>
      <c r="Y1442" s="82"/>
      <c r="Z1442" s="80"/>
      <c r="AA1442" s="81">
        <f t="shared" si="383"/>
        <v>0</v>
      </c>
      <c r="AB1442" s="82"/>
      <c r="AC1442" s="80"/>
      <c r="AD1442" s="81">
        <f t="shared" si="384"/>
        <v>0</v>
      </c>
      <c r="AE1442" s="82"/>
      <c r="AF1442" s="80"/>
      <c r="AG1442" s="81">
        <f t="shared" si="385"/>
        <v>0</v>
      </c>
      <c r="AH1442" s="82"/>
      <c r="AI1442" s="80"/>
      <c r="AJ1442" s="81">
        <f t="shared" si="386"/>
        <v>0</v>
      </c>
      <c r="AK1442" s="82"/>
      <c r="AL1442" s="80"/>
      <c r="AM1442" s="81">
        <v>0</v>
      </c>
      <c r="AN1442" s="82"/>
      <c r="AO1442" s="80"/>
      <c r="AP1442" s="81">
        <v>0</v>
      </c>
      <c r="AQ1442" s="82"/>
      <c r="AR1442" s="80"/>
      <c r="AS1442" s="81">
        <f t="shared" si="387"/>
        <v>0</v>
      </c>
      <c r="AT1442" s="82"/>
      <c r="AU1442" s="80"/>
      <c r="AV1442" s="81">
        <f t="shared" si="388"/>
        <v>0</v>
      </c>
      <c r="AW1442" s="82"/>
      <c r="AX1442" s="80"/>
      <c r="AY1442" s="81">
        <f t="shared" si="389"/>
        <v>0</v>
      </c>
      <c r="AZ1442" s="82"/>
      <c r="BA1442" s="80"/>
      <c r="BB1442" s="81">
        <f t="shared" si="390"/>
        <v>0</v>
      </c>
      <c r="BC1442" s="82"/>
      <c r="BD1442" s="80"/>
      <c r="BE1442" s="81">
        <f t="shared" si="391"/>
        <v>0</v>
      </c>
      <c r="BF1442" s="82"/>
      <c r="BG1442" s="80"/>
      <c r="BH1442" s="81">
        <f t="shared" si="392"/>
        <v>0</v>
      </c>
      <c r="BI1442" s="82"/>
      <c r="BJ1442" s="80"/>
      <c r="BK1442" s="81">
        <f t="shared" si="393"/>
        <v>0</v>
      </c>
      <c r="BL1442" s="82"/>
      <c r="BM1442" s="80"/>
      <c r="BN1442" s="81">
        <f t="shared" si="394"/>
        <v>0</v>
      </c>
      <c r="BO1442" s="82"/>
    </row>
    <row r="1443" spans="1:67" ht="23.25" hidden="1" customHeight="1" thickBot="1">
      <c r="A1443" s="71">
        <v>86521</v>
      </c>
      <c r="B1443" s="71" t="s">
        <v>2241</v>
      </c>
      <c r="C1443" s="221" t="str">
        <f ca="1">IF(V1443&gt;0,IF($C$12=B1443,COUNT($C$12:C1442,1),""),"")</f>
        <v/>
      </c>
      <c r="D1443" s="221" t="str">
        <f ca="1">IF(V1443&gt;0,IF($D$12=B1443,COUNT($D$12:D1442,1),""),"")</f>
        <v/>
      </c>
      <c r="E1443" s="221" t="str">
        <f ca="1">IF(V1443&gt;0,IF($E$12=B1443,COUNT($E$12:E1442,1),""),"")</f>
        <v/>
      </c>
      <c r="F1443" s="221" t="str">
        <f ca="1">IF(V1443&gt;0,IF($F$12=B1443,COUNT($F$12:F1442,1),""),"")</f>
        <v/>
      </c>
      <c r="G1443" s="90">
        <v>639002700</v>
      </c>
      <c r="H1443" s="72"/>
      <c r="I1443" s="76" t="s">
        <v>1598</v>
      </c>
      <c r="J1443" s="91" t="s">
        <v>153</v>
      </c>
      <c r="K1443" s="324">
        <v>25500</v>
      </c>
      <c r="L1443" s="125" t="s">
        <v>1628</v>
      </c>
      <c r="M1443" s="76" t="s">
        <v>1861</v>
      </c>
      <c r="N1443" s="76" t="s">
        <v>153</v>
      </c>
      <c r="O1443" s="324">
        <v>4200</v>
      </c>
      <c r="P1443" s="77">
        <f ca="1">SUMIF($W$12:BO1443,$P$11,W1443:BO1443)</f>
        <v>0</v>
      </c>
      <c r="Q1443" s="77">
        <f ca="1">SUMIF($W$12:BP1443,$P$11,X1443:BP1443)</f>
        <v>0</v>
      </c>
      <c r="R1443" s="77">
        <f ca="1">SUMIF($W$12:BQ1443,$P$11,Y1443:BQ1443)</f>
        <v>0</v>
      </c>
      <c r="S1443" s="78">
        <f t="shared" ca="1" si="378"/>
        <v>0</v>
      </c>
      <c r="T1443" s="77">
        <f t="shared" ca="1" si="379"/>
        <v>0</v>
      </c>
      <c r="U1443" s="77">
        <f t="shared" ca="1" si="380"/>
        <v>0</v>
      </c>
      <c r="V1443" s="79">
        <f t="shared" ca="1" si="381"/>
        <v>0</v>
      </c>
      <c r="W1443" s="80"/>
      <c r="X1443" s="81">
        <f t="shared" si="382"/>
        <v>0</v>
      </c>
      <c r="Y1443" s="82"/>
      <c r="Z1443" s="80"/>
      <c r="AA1443" s="81">
        <f t="shared" si="383"/>
        <v>0</v>
      </c>
      <c r="AB1443" s="82"/>
      <c r="AC1443" s="80"/>
      <c r="AD1443" s="81">
        <f t="shared" si="384"/>
        <v>0</v>
      </c>
      <c r="AE1443" s="82"/>
      <c r="AF1443" s="80"/>
      <c r="AG1443" s="81">
        <f t="shared" si="385"/>
        <v>0</v>
      </c>
      <c r="AH1443" s="82"/>
      <c r="AI1443" s="80"/>
      <c r="AJ1443" s="81">
        <f t="shared" si="386"/>
        <v>0</v>
      </c>
      <c r="AK1443" s="82"/>
      <c r="AL1443" s="80"/>
      <c r="AM1443" s="81">
        <v>0</v>
      </c>
      <c r="AN1443" s="82"/>
      <c r="AO1443" s="80"/>
      <c r="AP1443" s="81">
        <v>0</v>
      </c>
      <c r="AQ1443" s="82"/>
      <c r="AR1443" s="80"/>
      <c r="AS1443" s="81">
        <f t="shared" si="387"/>
        <v>0</v>
      </c>
      <c r="AT1443" s="82"/>
      <c r="AU1443" s="80"/>
      <c r="AV1443" s="81">
        <f t="shared" si="388"/>
        <v>0</v>
      </c>
      <c r="AW1443" s="82"/>
      <c r="AX1443" s="80"/>
      <c r="AY1443" s="81">
        <f t="shared" si="389"/>
        <v>0</v>
      </c>
      <c r="AZ1443" s="82"/>
      <c r="BA1443" s="80"/>
      <c r="BB1443" s="81">
        <f t="shared" si="390"/>
        <v>0</v>
      </c>
      <c r="BC1443" s="82"/>
      <c r="BD1443" s="80"/>
      <c r="BE1443" s="81">
        <f t="shared" si="391"/>
        <v>0</v>
      </c>
      <c r="BF1443" s="82"/>
      <c r="BG1443" s="80"/>
      <c r="BH1443" s="81">
        <f t="shared" si="392"/>
        <v>0</v>
      </c>
      <c r="BI1443" s="82"/>
      <c r="BJ1443" s="80"/>
      <c r="BK1443" s="81">
        <f t="shared" si="393"/>
        <v>0</v>
      </c>
      <c r="BL1443" s="82"/>
      <c r="BM1443" s="80"/>
      <c r="BN1443" s="81">
        <f t="shared" si="394"/>
        <v>0</v>
      </c>
      <c r="BO1443" s="82"/>
    </row>
    <row r="1444" spans="1:67" ht="23.25" hidden="1" customHeight="1" thickBot="1">
      <c r="A1444" s="71">
        <v>86522</v>
      </c>
      <c r="B1444" s="71" t="s">
        <v>2241</v>
      </c>
      <c r="C1444" s="221" t="str">
        <f ca="1">IF(V1444&gt;0,IF($C$12=B1444,COUNT($C$12:C1443,1),""),"")</f>
        <v/>
      </c>
      <c r="D1444" s="221" t="str">
        <f ca="1">IF(V1444&gt;0,IF($D$12=B1444,COUNT($D$12:D1443,1),""),"")</f>
        <v/>
      </c>
      <c r="E1444" s="221" t="str">
        <f ca="1">IF(V1444&gt;0,IF($E$12=B1444,COUNT($E$12:E1443,1),""),"")</f>
        <v/>
      </c>
      <c r="F1444" s="221" t="str">
        <f ca="1">IF(V1444&gt;0,IF($F$12=B1444,COUNT($F$12:F1443,1),""),"")</f>
        <v/>
      </c>
      <c r="G1444" s="90">
        <v>639002800</v>
      </c>
      <c r="H1444" s="72"/>
      <c r="I1444" s="76" t="s">
        <v>1596</v>
      </c>
      <c r="J1444" s="91" t="s">
        <v>153</v>
      </c>
      <c r="K1444" s="324">
        <v>45000</v>
      </c>
      <c r="L1444" s="125" t="s">
        <v>1628</v>
      </c>
      <c r="M1444" s="76" t="s">
        <v>1861</v>
      </c>
      <c r="N1444" s="76" t="s">
        <v>153</v>
      </c>
      <c r="O1444" s="324">
        <v>4200</v>
      </c>
      <c r="P1444" s="77">
        <f ca="1">SUMIF($W$12:BO1444,$P$11,W1444:BO1444)</f>
        <v>0</v>
      </c>
      <c r="Q1444" s="77">
        <f ca="1">SUMIF($W$12:BP1444,$P$11,X1444:BP1444)</f>
        <v>0</v>
      </c>
      <c r="R1444" s="77">
        <f ca="1">SUMIF($W$12:BQ1444,$P$11,Y1444:BQ1444)</f>
        <v>0</v>
      </c>
      <c r="S1444" s="78">
        <f t="shared" ca="1" si="378"/>
        <v>0</v>
      </c>
      <c r="T1444" s="77">
        <f t="shared" ca="1" si="379"/>
        <v>0</v>
      </c>
      <c r="U1444" s="77">
        <f t="shared" ca="1" si="380"/>
        <v>0</v>
      </c>
      <c r="V1444" s="79">
        <f t="shared" ca="1" si="381"/>
        <v>0</v>
      </c>
      <c r="W1444" s="80"/>
      <c r="X1444" s="81">
        <f t="shared" si="382"/>
        <v>0</v>
      </c>
      <c r="Y1444" s="82"/>
      <c r="Z1444" s="80"/>
      <c r="AA1444" s="81">
        <f t="shared" si="383"/>
        <v>0</v>
      </c>
      <c r="AB1444" s="82"/>
      <c r="AC1444" s="80"/>
      <c r="AD1444" s="81">
        <f t="shared" si="384"/>
        <v>0</v>
      </c>
      <c r="AE1444" s="82"/>
      <c r="AF1444" s="80"/>
      <c r="AG1444" s="81">
        <f t="shared" si="385"/>
        <v>0</v>
      </c>
      <c r="AH1444" s="82"/>
      <c r="AI1444" s="80"/>
      <c r="AJ1444" s="81">
        <f t="shared" si="386"/>
        <v>0</v>
      </c>
      <c r="AK1444" s="82"/>
      <c r="AL1444" s="80"/>
      <c r="AM1444" s="81">
        <v>0</v>
      </c>
      <c r="AN1444" s="82"/>
      <c r="AO1444" s="80"/>
      <c r="AP1444" s="81">
        <v>0</v>
      </c>
      <c r="AQ1444" s="82"/>
      <c r="AR1444" s="80"/>
      <c r="AS1444" s="81">
        <f t="shared" si="387"/>
        <v>0</v>
      </c>
      <c r="AT1444" s="82"/>
      <c r="AU1444" s="80"/>
      <c r="AV1444" s="81">
        <f t="shared" si="388"/>
        <v>0</v>
      </c>
      <c r="AW1444" s="82"/>
      <c r="AX1444" s="80"/>
      <c r="AY1444" s="81">
        <f t="shared" si="389"/>
        <v>0</v>
      </c>
      <c r="AZ1444" s="82"/>
      <c r="BA1444" s="80"/>
      <c r="BB1444" s="81">
        <f t="shared" si="390"/>
        <v>0</v>
      </c>
      <c r="BC1444" s="82"/>
      <c r="BD1444" s="80"/>
      <c r="BE1444" s="81">
        <f t="shared" si="391"/>
        <v>0</v>
      </c>
      <c r="BF1444" s="82"/>
      <c r="BG1444" s="80"/>
      <c r="BH1444" s="81">
        <f t="shared" si="392"/>
        <v>0</v>
      </c>
      <c r="BI1444" s="82"/>
      <c r="BJ1444" s="80"/>
      <c r="BK1444" s="81">
        <f t="shared" si="393"/>
        <v>0</v>
      </c>
      <c r="BL1444" s="82"/>
      <c r="BM1444" s="80"/>
      <c r="BN1444" s="81">
        <f t="shared" si="394"/>
        <v>0</v>
      </c>
      <c r="BO1444" s="82"/>
    </row>
    <row r="1445" spans="1:67" ht="23.25" hidden="1" customHeight="1" thickBot="1">
      <c r="A1445" s="71">
        <v>86523</v>
      </c>
      <c r="B1445" s="71" t="s">
        <v>2241</v>
      </c>
      <c r="C1445" s="221" t="str">
        <f ca="1">IF(V1445&gt;0,IF($C$12=B1445,COUNT($C$12:C1444,1),""),"")</f>
        <v/>
      </c>
      <c r="D1445" s="221" t="str">
        <f ca="1">IF(V1445&gt;0,IF($D$12=B1445,COUNT($D$12:D1444,1),""),"")</f>
        <v/>
      </c>
      <c r="E1445" s="221" t="str">
        <f ca="1">IF(V1445&gt;0,IF($E$12=B1445,COUNT($E$12:E1444,1),""),"")</f>
        <v/>
      </c>
      <c r="F1445" s="221" t="str">
        <f ca="1">IF(V1445&gt;0,IF($F$12=B1445,COUNT($F$12:F1444,1),""),"")</f>
        <v/>
      </c>
      <c r="G1445" s="90">
        <v>639002900</v>
      </c>
      <c r="H1445" s="72"/>
      <c r="I1445" s="76" t="s">
        <v>1597</v>
      </c>
      <c r="J1445" s="91" t="s">
        <v>153</v>
      </c>
      <c r="K1445" s="324">
        <v>17500</v>
      </c>
      <c r="L1445" s="125" t="s">
        <v>1628</v>
      </c>
      <c r="M1445" s="76" t="s">
        <v>1861</v>
      </c>
      <c r="N1445" s="76" t="s">
        <v>153</v>
      </c>
      <c r="O1445" s="324">
        <v>4200</v>
      </c>
      <c r="P1445" s="77">
        <f ca="1">SUMIF($W$12:BO1445,$P$11,W1445:BO1445)</f>
        <v>0</v>
      </c>
      <c r="Q1445" s="77">
        <f ca="1">SUMIF($W$12:BP1445,$P$11,X1445:BP1445)</f>
        <v>0</v>
      </c>
      <c r="R1445" s="77">
        <f ca="1">SUMIF($W$12:BQ1445,$P$11,Y1445:BQ1445)</f>
        <v>0</v>
      </c>
      <c r="S1445" s="78">
        <f t="shared" ca="1" si="378"/>
        <v>0</v>
      </c>
      <c r="T1445" s="77">
        <f t="shared" ca="1" si="379"/>
        <v>0</v>
      </c>
      <c r="U1445" s="77">
        <f t="shared" ca="1" si="380"/>
        <v>0</v>
      </c>
      <c r="V1445" s="79">
        <f t="shared" ca="1" si="381"/>
        <v>0</v>
      </c>
      <c r="W1445" s="80"/>
      <c r="X1445" s="81">
        <f t="shared" si="382"/>
        <v>0</v>
      </c>
      <c r="Y1445" s="82"/>
      <c r="Z1445" s="80"/>
      <c r="AA1445" s="81">
        <f t="shared" si="383"/>
        <v>0</v>
      </c>
      <c r="AB1445" s="82"/>
      <c r="AC1445" s="80"/>
      <c r="AD1445" s="81">
        <f t="shared" si="384"/>
        <v>0</v>
      </c>
      <c r="AE1445" s="82"/>
      <c r="AF1445" s="80"/>
      <c r="AG1445" s="81">
        <f t="shared" si="385"/>
        <v>0</v>
      </c>
      <c r="AH1445" s="82"/>
      <c r="AI1445" s="80"/>
      <c r="AJ1445" s="81">
        <f t="shared" si="386"/>
        <v>0</v>
      </c>
      <c r="AK1445" s="82"/>
      <c r="AL1445" s="80"/>
      <c r="AM1445" s="81">
        <v>0</v>
      </c>
      <c r="AN1445" s="82"/>
      <c r="AO1445" s="80"/>
      <c r="AP1445" s="81">
        <v>0</v>
      </c>
      <c r="AQ1445" s="82"/>
      <c r="AR1445" s="80"/>
      <c r="AS1445" s="81">
        <f t="shared" si="387"/>
        <v>0</v>
      </c>
      <c r="AT1445" s="82"/>
      <c r="AU1445" s="80"/>
      <c r="AV1445" s="81">
        <f t="shared" si="388"/>
        <v>0</v>
      </c>
      <c r="AW1445" s="82"/>
      <c r="AX1445" s="80"/>
      <c r="AY1445" s="81">
        <f t="shared" si="389"/>
        <v>0</v>
      </c>
      <c r="AZ1445" s="82"/>
      <c r="BA1445" s="80"/>
      <c r="BB1445" s="81">
        <f t="shared" si="390"/>
        <v>0</v>
      </c>
      <c r="BC1445" s="82"/>
      <c r="BD1445" s="80"/>
      <c r="BE1445" s="81">
        <f t="shared" si="391"/>
        <v>0</v>
      </c>
      <c r="BF1445" s="82"/>
      <c r="BG1445" s="80"/>
      <c r="BH1445" s="81">
        <f t="shared" si="392"/>
        <v>0</v>
      </c>
      <c r="BI1445" s="82"/>
      <c r="BJ1445" s="80"/>
      <c r="BK1445" s="81">
        <f t="shared" si="393"/>
        <v>0</v>
      </c>
      <c r="BL1445" s="82"/>
      <c r="BM1445" s="80"/>
      <c r="BN1445" s="81">
        <f t="shared" si="394"/>
        <v>0</v>
      </c>
      <c r="BO1445" s="82"/>
    </row>
    <row r="1446" spans="1:67" ht="23.25" hidden="1" customHeight="1" thickBot="1">
      <c r="A1446" s="71">
        <v>86524</v>
      </c>
      <c r="B1446" s="71" t="s">
        <v>2241</v>
      </c>
      <c r="C1446" s="221" t="str">
        <f ca="1">IF(V1446&gt;0,IF($C$12=B1446,COUNT($C$12:C1445,1),""),"")</f>
        <v/>
      </c>
      <c r="D1446" s="221" t="str">
        <f ca="1">IF(V1446&gt;0,IF($D$12=B1446,COUNT($D$12:D1445,1),""),"")</f>
        <v/>
      </c>
      <c r="E1446" s="221" t="str">
        <f ca="1">IF(V1446&gt;0,IF($E$12=B1446,COUNT($E$12:E1445,1),""),"")</f>
        <v/>
      </c>
      <c r="F1446" s="221" t="str">
        <f ca="1">IF(V1446&gt;0,IF($F$12=B1446,COUNT($F$12:F1445,1),""),"")</f>
        <v/>
      </c>
      <c r="G1446" s="90">
        <v>639003000</v>
      </c>
      <c r="H1446" s="72"/>
      <c r="I1446" s="76" t="s">
        <v>2027</v>
      </c>
      <c r="J1446" s="91" t="s">
        <v>153</v>
      </c>
      <c r="K1446" s="324">
        <v>45000</v>
      </c>
      <c r="L1446" s="125" t="s">
        <v>1628</v>
      </c>
      <c r="M1446" s="76" t="s">
        <v>1861</v>
      </c>
      <c r="N1446" s="76" t="s">
        <v>153</v>
      </c>
      <c r="O1446" s="324">
        <v>4200</v>
      </c>
      <c r="P1446" s="77">
        <f ca="1">SUMIF($W$12:BO1446,$P$11,W1446:BO1446)</f>
        <v>0</v>
      </c>
      <c r="Q1446" s="77">
        <f ca="1">SUMIF($W$12:BP1446,$P$11,X1446:BP1446)</f>
        <v>0</v>
      </c>
      <c r="R1446" s="77">
        <f ca="1">SUMIF($W$12:BQ1446,$P$11,Y1446:BQ1446)</f>
        <v>0</v>
      </c>
      <c r="S1446" s="78">
        <f t="shared" ca="1" si="378"/>
        <v>0</v>
      </c>
      <c r="T1446" s="77">
        <f t="shared" ca="1" si="379"/>
        <v>0</v>
      </c>
      <c r="U1446" s="77">
        <f t="shared" ca="1" si="380"/>
        <v>0</v>
      </c>
      <c r="V1446" s="79">
        <f t="shared" ca="1" si="381"/>
        <v>0</v>
      </c>
      <c r="W1446" s="80"/>
      <c r="X1446" s="81">
        <f t="shared" si="382"/>
        <v>0</v>
      </c>
      <c r="Y1446" s="82"/>
      <c r="Z1446" s="80"/>
      <c r="AA1446" s="81">
        <f t="shared" si="383"/>
        <v>0</v>
      </c>
      <c r="AB1446" s="82"/>
      <c r="AC1446" s="80"/>
      <c r="AD1446" s="81">
        <f t="shared" si="384"/>
        <v>0</v>
      </c>
      <c r="AE1446" s="82"/>
      <c r="AF1446" s="80"/>
      <c r="AG1446" s="81">
        <f t="shared" si="385"/>
        <v>0</v>
      </c>
      <c r="AH1446" s="82"/>
      <c r="AI1446" s="80"/>
      <c r="AJ1446" s="81">
        <f t="shared" si="386"/>
        <v>0</v>
      </c>
      <c r="AK1446" s="82"/>
      <c r="AL1446" s="80"/>
      <c r="AM1446" s="81">
        <v>0</v>
      </c>
      <c r="AN1446" s="82"/>
      <c r="AO1446" s="80"/>
      <c r="AP1446" s="81">
        <v>0</v>
      </c>
      <c r="AQ1446" s="82"/>
      <c r="AR1446" s="80"/>
      <c r="AS1446" s="81">
        <f t="shared" si="387"/>
        <v>0</v>
      </c>
      <c r="AT1446" s="82"/>
      <c r="AU1446" s="80"/>
      <c r="AV1446" s="81">
        <f t="shared" si="388"/>
        <v>0</v>
      </c>
      <c r="AW1446" s="82"/>
      <c r="AX1446" s="80"/>
      <c r="AY1446" s="81">
        <f t="shared" si="389"/>
        <v>0</v>
      </c>
      <c r="AZ1446" s="82"/>
      <c r="BA1446" s="80"/>
      <c r="BB1446" s="81">
        <f t="shared" si="390"/>
        <v>0</v>
      </c>
      <c r="BC1446" s="82"/>
      <c r="BD1446" s="80"/>
      <c r="BE1446" s="81">
        <f t="shared" si="391"/>
        <v>0</v>
      </c>
      <c r="BF1446" s="82"/>
      <c r="BG1446" s="80"/>
      <c r="BH1446" s="81">
        <f t="shared" si="392"/>
        <v>0</v>
      </c>
      <c r="BI1446" s="82"/>
      <c r="BJ1446" s="80"/>
      <c r="BK1446" s="81">
        <f t="shared" si="393"/>
        <v>0</v>
      </c>
      <c r="BL1446" s="82"/>
      <c r="BM1446" s="80"/>
      <c r="BN1446" s="81">
        <f t="shared" si="394"/>
        <v>0</v>
      </c>
      <c r="BO1446" s="82"/>
    </row>
    <row r="1447" spans="1:67" ht="23.25" hidden="1" customHeight="1" thickBot="1">
      <c r="A1447" s="71">
        <v>86525</v>
      </c>
      <c r="B1447" s="71" t="s">
        <v>2241</v>
      </c>
      <c r="C1447" s="221" t="str">
        <f ca="1">IF(V1447&gt;0,IF($C$12=B1447,COUNT($C$12:C1446,1),""),"")</f>
        <v/>
      </c>
      <c r="D1447" s="221" t="str">
        <f ca="1">IF(V1447&gt;0,IF($D$12=B1447,COUNT($D$12:D1446,1),""),"")</f>
        <v/>
      </c>
      <c r="E1447" s="221" t="str">
        <f ca="1">IF(V1447&gt;0,IF($E$12=B1447,COUNT($E$12:E1446,1),""),"")</f>
        <v/>
      </c>
      <c r="F1447" s="221" t="str">
        <f ca="1">IF(V1447&gt;0,IF($F$12=B1447,COUNT($F$12:F1446,1),""),"")</f>
        <v/>
      </c>
      <c r="G1447" s="90">
        <v>651010250</v>
      </c>
      <c r="H1447" s="72"/>
      <c r="I1447" s="76" t="s">
        <v>1888</v>
      </c>
      <c r="J1447" s="91" t="s">
        <v>1753</v>
      </c>
      <c r="K1447" s="324">
        <v>325330000</v>
      </c>
      <c r="L1447" s="125">
        <v>420204</v>
      </c>
      <c r="M1447" s="76" t="s">
        <v>1146</v>
      </c>
      <c r="N1447" s="76" t="s">
        <v>52</v>
      </c>
      <c r="O1447" s="324">
        <v>47139000</v>
      </c>
      <c r="P1447" s="77">
        <f ca="1">SUMIF($W$12:BO1447,$P$11,W1447:BO1447)</f>
        <v>0</v>
      </c>
      <c r="Q1447" s="77">
        <f ca="1">SUMIF($W$12:BP1447,$P$11,X1447:BP1447)</f>
        <v>0</v>
      </c>
      <c r="R1447" s="77">
        <f ca="1">SUMIF($W$12:BQ1447,$P$11,Y1447:BQ1447)</f>
        <v>0</v>
      </c>
      <c r="S1447" s="78">
        <f t="shared" ca="1" si="378"/>
        <v>0</v>
      </c>
      <c r="T1447" s="77">
        <f t="shared" ca="1" si="379"/>
        <v>0</v>
      </c>
      <c r="U1447" s="77">
        <f t="shared" ca="1" si="380"/>
        <v>0</v>
      </c>
      <c r="V1447" s="79">
        <f t="shared" ca="1" si="381"/>
        <v>0</v>
      </c>
      <c r="W1447" s="80"/>
      <c r="X1447" s="81">
        <f t="shared" si="382"/>
        <v>0</v>
      </c>
      <c r="Y1447" s="82"/>
      <c r="Z1447" s="80"/>
      <c r="AA1447" s="81">
        <f t="shared" si="383"/>
        <v>0</v>
      </c>
      <c r="AB1447" s="82"/>
      <c r="AC1447" s="80"/>
      <c r="AD1447" s="81">
        <f t="shared" si="384"/>
        <v>0</v>
      </c>
      <c r="AE1447" s="82"/>
      <c r="AF1447" s="80"/>
      <c r="AG1447" s="81">
        <f t="shared" si="385"/>
        <v>0</v>
      </c>
      <c r="AH1447" s="82"/>
      <c r="AI1447" s="80"/>
      <c r="AJ1447" s="81">
        <f t="shared" si="386"/>
        <v>0</v>
      </c>
      <c r="AK1447" s="82"/>
      <c r="AL1447" s="80"/>
      <c r="AM1447" s="81">
        <v>0</v>
      </c>
      <c r="AN1447" s="82"/>
      <c r="AO1447" s="80"/>
      <c r="AP1447" s="81">
        <v>0</v>
      </c>
      <c r="AQ1447" s="82"/>
      <c r="AR1447" s="80"/>
      <c r="AS1447" s="81">
        <f t="shared" si="387"/>
        <v>0</v>
      </c>
      <c r="AT1447" s="82"/>
      <c r="AU1447" s="80"/>
      <c r="AV1447" s="81">
        <f t="shared" si="388"/>
        <v>0</v>
      </c>
      <c r="AW1447" s="82"/>
      <c r="AX1447" s="80"/>
      <c r="AY1447" s="81">
        <f t="shared" si="389"/>
        <v>0</v>
      </c>
      <c r="AZ1447" s="82"/>
      <c r="BA1447" s="80"/>
      <c r="BB1447" s="81">
        <f t="shared" si="390"/>
        <v>0</v>
      </c>
      <c r="BC1447" s="82"/>
      <c r="BD1447" s="80"/>
      <c r="BE1447" s="81">
        <f t="shared" si="391"/>
        <v>0</v>
      </c>
      <c r="BF1447" s="82"/>
      <c r="BG1447" s="80"/>
      <c r="BH1447" s="81">
        <f t="shared" si="392"/>
        <v>0</v>
      </c>
      <c r="BI1447" s="82"/>
      <c r="BJ1447" s="80"/>
      <c r="BK1447" s="81">
        <f t="shared" si="393"/>
        <v>0</v>
      </c>
      <c r="BL1447" s="82"/>
      <c r="BM1447" s="80"/>
      <c r="BN1447" s="81">
        <f t="shared" si="394"/>
        <v>0</v>
      </c>
      <c r="BO1447" s="82"/>
    </row>
    <row r="1448" spans="1:67" ht="23.25" hidden="1" customHeight="1" thickBot="1">
      <c r="A1448" s="71">
        <v>86526</v>
      </c>
      <c r="B1448" s="71" t="s">
        <v>2241</v>
      </c>
      <c r="C1448" s="221" t="str">
        <f ca="1">IF(V1448&gt;0,IF($C$12=B1448,COUNT($C$12:C1447,1),""),"")</f>
        <v/>
      </c>
      <c r="D1448" s="221" t="str">
        <f ca="1">IF(V1448&gt;0,IF($D$12=B1448,COUNT($D$12:D1447,1),""),"")</f>
        <v/>
      </c>
      <c r="E1448" s="221" t="str">
        <f ca="1">IF(V1448&gt;0,IF($E$12=B1448,COUNT($E$12:E1447,1),""),"")</f>
        <v/>
      </c>
      <c r="F1448" s="221" t="str">
        <f ca="1">IF(V1448&gt;0,IF($F$12=B1448,COUNT($F$12:F1447,1),""),"")</f>
        <v/>
      </c>
      <c r="G1448" s="90">
        <v>651010300</v>
      </c>
      <c r="H1448" s="72"/>
      <c r="I1448" s="76" t="s">
        <v>1548</v>
      </c>
      <c r="J1448" s="91" t="s">
        <v>1753</v>
      </c>
      <c r="K1448" s="324">
        <v>357700000</v>
      </c>
      <c r="L1448" s="125">
        <v>420204</v>
      </c>
      <c r="M1448" s="76" t="s">
        <v>1146</v>
      </c>
      <c r="N1448" s="76" t="s">
        <v>52</v>
      </c>
      <c r="O1448" s="324">
        <v>47139000</v>
      </c>
      <c r="P1448" s="77">
        <f ca="1">SUMIF($W$12:BO1448,$P$11,W1448:BO1448)</f>
        <v>0</v>
      </c>
      <c r="Q1448" s="77">
        <f ca="1">SUMIF($W$12:BP1448,$P$11,X1448:BP1448)</f>
        <v>0</v>
      </c>
      <c r="R1448" s="77">
        <f ca="1">SUMIF($W$12:BQ1448,$P$11,Y1448:BQ1448)</f>
        <v>0</v>
      </c>
      <c r="S1448" s="78">
        <f t="shared" ca="1" si="378"/>
        <v>0</v>
      </c>
      <c r="T1448" s="77">
        <f t="shared" ca="1" si="379"/>
        <v>0</v>
      </c>
      <c r="U1448" s="77">
        <f t="shared" ca="1" si="380"/>
        <v>0</v>
      </c>
      <c r="V1448" s="79">
        <f t="shared" ca="1" si="381"/>
        <v>0</v>
      </c>
      <c r="W1448" s="80"/>
      <c r="X1448" s="81">
        <f t="shared" si="382"/>
        <v>0</v>
      </c>
      <c r="Y1448" s="82"/>
      <c r="Z1448" s="80"/>
      <c r="AA1448" s="81">
        <f t="shared" si="383"/>
        <v>0</v>
      </c>
      <c r="AB1448" s="82"/>
      <c r="AC1448" s="80"/>
      <c r="AD1448" s="81">
        <f t="shared" si="384"/>
        <v>0</v>
      </c>
      <c r="AE1448" s="82"/>
      <c r="AF1448" s="80"/>
      <c r="AG1448" s="81">
        <f t="shared" si="385"/>
        <v>0</v>
      </c>
      <c r="AH1448" s="82"/>
      <c r="AI1448" s="80"/>
      <c r="AJ1448" s="81">
        <f t="shared" si="386"/>
        <v>0</v>
      </c>
      <c r="AK1448" s="82"/>
      <c r="AL1448" s="80"/>
      <c r="AM1448" s="81">
        <v>0</v>
      </c>
      <c r="AN1448" s="82"/>
      <c r="AO1448" s="80"/>
      <c r="AP1448" s="81">
        <v>0</v>
      </c>
      <c r="AQ1448" s="82"/>
      <c r="AR1448" s="80"/>
      <c r="AS1448" s="81">
        <f t="shared" si="387"/>
        <v>0</v>
      </c>
      <c r="AT1448" s="82"/>
      <c r="AU1448" s="80"/>
      <c r="AV1448" s="81">
        <f t="shared" si="388"/>
        <v>0</v>
      </c>
      <c r="AW1448" s="82"/>
      <c r="AX1448" s="80"/>
      <c r="AY1448" s="81">
        <f t="shared" si="389"/>
        <v>0</v>
      </c>
      <c r="AZ1448" s="82"/>
      <c r="BA1448" s="80"/>
      <c r="BB1448" s="81">
        <f t="shared" si="390"/>
        <v>0</v>
      </c>
      <c r="BC1448" s="82"/>
      <c r="BD1448" s="80"/>
      <c r="BE1448" s="81">
        <f t="shared" si="391"/>
        <v>0</v>
      </c>
      <c r="BF1448" s="82"/>
      <c r="BG1448" s="80"/>
      <c r="BH1448" s="81">
        <f t="shared" si="392"/>
        <v>0</v>
      </c>
      <c r="BI1448" s="82"/>
      <c r="BJ1448" s="80"/>
      <c r="BK1448" s="81">
        <f t="shared" si="393"/>
        <v>0</v>
      </c>
      <c r="BL1448" s="82"/>
      <c r="BM1448" s="80"/>
      <c r="BN1448" s="81">
        <f t="shared" si="394"/>
        <v>0</v>
      </c>
      <c r="BO1448" s="82"/>
    </row>
    <row r="1449" spans="1:67" ht="23.25" hidden="1" customHeight="1" thickBot="1">
      <c r="A1449" s="71">
        <v>86527</v>
      </c>
      <c r="B1449" s="71" t="s">
        <v>2241</v>
      </c>
      <c r="C1449" s="221" t="str">
        <f ca="1">IF(V1449&gt;0,IF($C$12=B1449,COUNT($C$12:C1448,1),""),"")</f>
        <v/>
      </c>
      <c r="D1449" s="221" t="str">
        <f ca="1">IF(V1449&gt;0,IF($D$12=B1449,COUNT($D$12:D1448,1),""),"")</f>
        <v/>
      </c>
      <c r="E1449" s="221" t="str">
        <f ca="1">IF(V1449&gt;0,IF($E$12=B1449,COUNT($E$12:E1448,1),""),"")</f>
        <v/>
      </c>
      <c r="F1449" s="221" t="str">
        <f ca="1">IF(V1449&gt;0,IF($F$12=B1449,COUNT($F$12:F1448,1),""),"")</f>
        <v/>
      </c>
      <c r="G1449" s="90">
        <v>651010500</v>
      </c>
      <c r="H1449" s="72"/>
      <c r="I1449" s="76" t="s">
        <v>1549</v>
      </c>
      <c r="J1449" s="91" t="s">
        <v>1753</v>
      </c>
      <c r="K1449" s="324">
        <v>515160000</v>
      </c>
      <c r="L1449" s="125">
        <v>420204</v>
      </c>
      <c r="M1449" s="76" t="s">
        <v>1146</v>
      </c>
      <c r="N1449" s="76" t="s">
        <v>52</v>
      </c>
      <c r="O1449" s="324">
        <v>47139000</v>
      </c>
      <c r="P1449" s="77">
        <f ca="1">SUMIF($W$12:BO1449,$P$11,W1449:BO1449)</f>
        <v>0</v>
      </c>
      <c r="Q1449" s="77">
        <f ca="1">SUMIF($W$12:BP1449,$P$11,X1449:BP1449)</f>
        <v>0</v>
      </c>
      <c r="R1449" s="77">
        <f ca="1">SUMIF($W$12:BQ1449,$P$11,Y1449:BQ1449)</f>
        <v>0</v>
      </c>
      <c r="S1449" s="78">
        <f t="shared" ca="1" si="378"/>
        <v>0</v>
      </c>
      <c r="T1449" s="77">
        <f t="shared" ca="1" si="379"/>
        <v>0</v>
      </c>
      <c r="U1449" s="77">
        <f t="shared" ca="1" si="380"/>
        <v>0</v>
      </c>
      <c r="V1449" s="79">
        <f t="shared" ca="1" si="381"/>
        <v>0</v>
      </c>
      <c r="W1449" s="80"/>
      <c r="X1449" s="81">
        <f t="shared" si="382"/>
        <v>0</v>
      </c>
      <c r="Y1449" s="82"/>
      <c r="Z1449" s="80"/>
      <c r="AA1449" s="81">
        <f t="shared" si="383"/>
        <v>0</v>
      </c>
      <c r="AB1449" s="82"/>
      <c r="AC1449" s="80"/>
      <c r="AD1449" s="81">
        <f t="shared" si="384"/>
        <v>0</v>
      </c>
      <c r="AE1449" s="82"/>
      <c r="AF1449" s="80"/>
      <c r="AG1449" s="81">
        <f t="shared" si="385"/>
        <v>0</v>
      </c>
      <c r="AH1449" s="82"/>
      <c r="AI1449" s="80"/>
      <c r="AJ1449" s="81">
        <f t="shared" si="386"/>
        <v>0</v>
      </c>
      <c r="AK1449" s="82"/>
      <c r="AL1449" s="80"/>
      <c r="AM1449" s="81">
        <v>0</v>
      </c>
      <c r="AN1449" s="82"/>
      <c r="AO1449" s="80"/>
      <c r="AP1449" s="81">
        <v>0</v>
      </c>
      <c r="AQ1449" s="82"/>
      <c r="AR1449" s="80"/>
      <c r="AS1449" s="81">
        <f t="shared" si="387"/>
        <v>0</v>
      </c>
      <c r="AT1449" s="82"/>
      <c r="AU1449" s="80"/>
      <c r="AV1449" s="81">
        <f t="shared" si="388"/>
        <v>0</v>
      </c>
      <c r="AW1449" s="82"/>
      <c r="AX1449" s="80"/>
      <c r="AY1449" s="81">
        <f t="shared" si="389"/>
        <v>0</v>
      </c>
      <c r="AZ1449" s="82"/>
      <c r="BA1449" s="80"/>
      <c r="BB1449" s="81">
        <f t="shared" si="390"/>
        <v>0</v>
      </c>
      <c r="BC1449" s="82"/>
      <c r="BD1449" s="80"/>
      <c r="BE1449" s="81">
        <f t="shared" si="391"/>
        <v>0</v>
      </c>
      <c r="BF1449" s="82"/>
      <c r="BG1449" s="80"/>
      <c r="BH1449" s="81">
        <f t="shared" si="392"/>
        <v>0</v>
      </c>
      <c r="BI1449" s="82"/>
      <c r="BJ1449" s="80"/>
      <c r="BK1449" s="81">
        <f t="shared" si="393"/>
        <v>0</v>
      </c>
      <c r="BL1449" s="82"/>
      <c r="BM1449" s="80"/>
      <c r="BN1449" s="81">
        <f t="shared" si="394"/>
        <v>0</v>
      </c>
      <c r="BO1449" s="82"/>
    </row>
    <row r="1450" spans="1:67" ht="23.25" hidden="1" customHeight="1" thickBot="1">
      <c r="A1450" s="71">
        <v>86528</v>
      </c>
      <c r="B1450" s="71" t="s">
        <v>2241</v>
      </c>
      <c r="C1450" s="221" t="str">
        <f ca="1">IF(V1450&gt;0,IF($C$12=B1450,COUNT($C$12:C1449,1),""),"")</f>
        <v/>
      </c>
      <c r="D1450" s="221" t="str">
        <f ca="1">IF(V1450&gt;0,IF($D$12=B1450,COUNT($D$12:D1449,1),""),"")</f>
        <v/>
      </c>
      <c r="E1450" s="221" t="str">
        <f ca="1">IF(V1450&gt;0,IF($E$12=B1450,COUNT($E$12:E1449,1),""),"")</f>
        <v/>
      </c>
      <c r="F1450" s="221" t="str">
        <f ca="1">IF(V1450&gt;0,IF($F$12=B1450,COUNT($F$12:F1449,1),""),"")</f>
        <v/>
      </c>
      <c r="G1450" s="90">
        <v>651010600</v>
      </c>
      <c r="H1450" s="72"/>
      <c r="I1450" s="76" t="s">
        <v>1550</v>
      </c>
      <c r="J1450" s="91" t="s">
        <v>1753</v>
      </c>
      <c r="K1450" s="324">
        <v>801930000</v>
      </c>
      <c r="L1450" s="125">
        <v>420204</v>
      </c>
      <c r="M1450" s="76" t="s">
        <v>1146</v>
      </c>
      <c r="N1450" s="76" t="s">
        <v>52</v>
      </c>
      <c r="O1450" s="324">
        <v>47139000</v>
      </c>
      <c r="P1450" s="77">
        <f ca="1">SUMIF($W$12:BO1450,$P$11,W1450:BO1450)</f>
        <v>0</v>
      </c>
      <c r="Q1450" s="77">
        <f ca="1">SUMIF($W$12:BP1450,$P$11,X1450:BP1450)</f>
        <v>0</v>
      </c>
      <c r="R1450" s="77">
        <f ca="1">SUMIF($W$12:BQ1450,$P$11,Y1450:BQ1450)</f>
        <v>0</v>
      </c>
      <c r="S1450" s="78">
        <f t="shared" ca="1" si="378"/>
        <v>0</v>
      </c>
      <c r="T1450" s="77">
        <f t="shared" ca="1" si="379"/>
        <v>0</v>
      </c>
      <c r="U1450" s="77">
        <f t="shared" ca="1" si="380"/>
        <v>0</v>
      </c>
      <c r="V1450" s="79">
        <f t="shared" ca="1" si="381"/>
        <v>0</v>
      </c>
      <c r="W1450" s="80"/>
      <c r="X1450" s="81">
        <f t="shared" si="382"/>
        <v>0</v>
      </c>
      <c r="Y1450" s="82"/>
      <c r="Z1450" s="80"/>
      <c r="AA1450" s="81">
        <f t="shared" si="383"/>
        <v>0</v>
      </c>
      <c r="AB1450" s="82"/>
      <c r="AC1450" s="80"/>
      <c r="AD1450" s="81">
        <f t="shared" si="384"/>
        <v>0</v>
      </c>
      <c r="AE1450" s="82"/>
      <c r="AF1450" s="80"/>
      <c r="AG1450" s="81">
        <f t="shared" si="385"/>
        <v>0</v>
      </c>
      <c r="AH1450" s="82"/>
      <c r="AI1450" s="80"/>
      <c r="AJ1450" s="81">
        <f t="shared" si="386"/>
        <v>0</v>
      </c>
      <c r="AK1450" s="82"/>
      <c r="AL1450" s="80"/>
      <c r="AM1450" s="81">
        <v>0</v>
      </c>
      <c r="AN1450" s="82"/>
      <c r="AO1450" s="80"/>
      <c r="AP1450" s="81">
        <v>0</v>
      </c>
      <c r="AQ1450" s="82"/>
      <c r="AR1450" s="80"/>
      <c r="AS1450" s="81">
        <f t="shared" si="387"/>
        <v>0</v>
      </c>
      <c r="AT1450" s="82"/>
      <c r="AU1450" s="80"/>
      <c r="AV1450" s="81">
        <f t="shared" si="388"/>
        <v>0</v>
      </c>
      <c r="AW1450" s="82"/>
      <c r="AX1450" s="80"/>
      <c r="AY1450" s="81">
        <f t="shared" si="389"/>
        <v>0</v>
      </c>
      <c r="AZ1450" s="82"/>
      <c r="BA1450" s="80"/>
      <c r="BB1450" s="81">
        <f t="shared" si="390"/>
        <v>0</v>
      </c>
      <c r="BC1450" s="82"/>
      <c r="BD1450" s="80"/>
      <c r="BE1450" s="81">
        <f t="shared" si="391"/>
        <v>0</v>
      </c>
      <c r="BF1450" s="82"/>
      <c r="BG1450" s="80"/>
      <c r="BH1450" s="81">
        <f t="shared" si="392"/>
        <v>0</v>
      </c>
      <c r="BI1450" s="82"/>
      <c r="BJ1450" s="80"/>
      <c r="BK1450" s="81">
        <f t="shared" si="393"/>
        <v>0</v>
      </c>
      <c r="BL1450" s="82"/>
      <c r="BM1450" s="80"/>
      <c r="BN1450" s="81">
        <f t="shared" si="394"/>
        <v>0</v>
      </c>
      <c r="BO1450" s="82"/>
    </row>
    <row r="1451" spans="1:67" ht="23.25" hidden="1" customHeight="1" thickBot="1">
      <c r="A1451" s="71">
        <v>86529</v>
      </c>
      <c r="B1451" s="71" t="s">
        <v>2241</v>
      </c>
      <c r="C1451" s="221" t="str">
        <f ca="1">IF(V1451&gt;0,IF($C$12=B1451,COUNT($C$12:C1450,1),""),"")</f>
        <v/>
      </c>
      <c r="D1451" s="221" t="str">
        <f ca="1">IF(V1451&gt;0,IF($D$12=B1451,COUNT($D$12:D1450,1),""),"")</f>
        <v/>
      </c>
      <c r="E1451" s="221" t="str">
        <f ca="1">IF(V1451&gt;0,IF($E$12=B1451,COUNT($E$12:E1450,1),""),"")</f>
        <v/>
      </c>
      <c r="F1451" s="221" t="str">
        <f ca="1">IF(V1451&gt;0,IF($F$12=B1451,COUNT($F$12:F1450,1),""),"")</f>
        <v/>
      </c>
      <c r="G1451" s="90">
        <v>651010700</v>
      </c>
      <c r="H1451" s="72"/>
      <c r="I1451" s="76" t="s">
        <v>1551</v>
      </c>
      <c r="J1451" s="91" t="s">
        <v>1753</v>
      </c>
      <c r="K1451" s="324">
        <v>1090480000</v>
      </c>
      <c r="L1451" s="125">
        <v>420204</v>
      </c>
      <c r="M1451" s="76" t="s">
        <v>1146</v>
      </c>
      <c r="N1451" s="76" t="s">
        <v>52</v>
      </c>
      <c r="O1451" s="324">
        <v>47139000</v>
      </c>
      <c r="P1451" s="77">
        <f ca="1">SUMIF($W$12:BO1451,$P$11,W1451:BO1451)</f>
        <v>0</v>
      </c>
      <c r="Q1451" s="77">
        <f ca="1">SUMIF($W$12:BP1451,$P$11,X1451:BP1451)</f>
        <v>0</v>
      </c>
      <c r="R1451" s="77">
        <f ca="1">SUMIF($W$12:BQ1451,$P$11,Y1451:BQ1451)</f>
        <v>0</v>
      </c>
      <c r="S1451" s="78">
        <f t="shared" ca="1" si="378"/>
        <v>0</v>
      </c>
      <c r="T1451" s="77">
        <f t="shared" ca="1" si="379"/>
        <v>0</v>
      </c>
      <c r="U1451" s="77">
        <f t="shared" ca="1" si="380"/>
        <v>0</v>
      </c>
      <c r="V1451" s="79">
        <f t="shared" ca="1" si="381"/>
        <v>0</v>
      </c>
      <c r="W1451" s="80"/>
      <c r="X1451" s="81">
        <f t="shared" si="382"/>
        <v>0</v>
      </c>
      <c r="Y1451" s="82"/>
      <c r="Z1451" s="80"/>
      <c r="AA1451" s="81">
        <f t="shared" si="383"/>
        <v>0</v>
      </c>
      <c r="AB1451" s="82"/>
      <c r="AC1451" s="80"/>
      <c r="AD1451" s="81">
        <f t="shared" si="384"/>
        <v>0</v>
      </c>
      <c r="AE1451" s="82"/>
      <c r="AF1451" s="80"/>
      <c r="AG1451" s="81">
        <f t="shared" si="385"/>
        <v>0</v>
      </c>
      <c r="AH1451" s="82"/>
      <c r="AI1451" s="80"/>
      <c r="AJ1451" s="81">
        <f t="shared" si="386"/>
        <v>0</v>
      </c>
      <c r="AK1451" s="82"/>
      <c r="AL1451" s="80"/>
      <c r="AM1451" s="81">
        <v>0</v>
      </c>
      <c r="AN1451" s="82"/>
      <c r="AO1451" s="80"/>
      <c r="AP1451" s="81">
        <v>0</v>
      </c>
      <c r="AQ1451" s="82"/>
      <c r="AR1451" s="80"/>
      <c r="AS1451" s="81">
        <f t="shared" si="387"/>
        <v>0</v>
      </c>
      <c r="AT1451" s="82"/>
      <c r="AU1451" s="80"/>
      <c r="AV1451" s="81">
        <f t="shared" si="388"/>
        <v>0</v>
      </c>
      <c r="AW1451" s="82"/>
      <c r="AX1451" s="80"/>
      <c r="AY1451" s="81">
        <f t="shared" si="389"/>
        <v>0</v>
      </c>
      <c r="AZ1451" s="82"/>
      <c r="BA1451" s="80"/>
      <c r="BB1451" s="81">
        <f t="shared" si="390"/>
        <v>0</v>
      </c>
      <c r="BC1451" s="82"/>
      <c r="BD1451" s="80"/>
      <c r="BE1451" s="81">
        <f t="shared" si="391"/>
        <v>0</v>
      </c>
      <c r="BF1451" s="82"/>
      <c r="BG1451" s="80"/>
      <c r="BH1451" s="81">
        <f t="shared" si="392"/>
        <v>0</v>
      </c>
      <c r="BI1451" s="82"/>
      <c r="BJ1451" s="80"/>
      <c r="BK1451" s="81">
        <f t="shared" si="393"/>
        <v>0</v>
      </c>
      <c r="BL1451" s="82"/>
      <c r="BM1451" s="80"/>
      <c r="BN1451" s="81">
        <f t="shared" si="394"/>
        <v>0</v>
      </c>
      <c r="BO1451" s="82"/>
    </row>
    <row r="1452" spans="1:67" ht="23.25" hidden="1" customHeight="1" thickBot="1">
      <c r="A1452" s="71">
        <v>86530</v>
      </c>
      <c r="B1452" s="71" t="s">
        <v>2241</v>
      </c>
      <c r="C1452" s="221" t="str">
        <f ca="1">IF(V1452&gt;0,IF($C$12=B1452,COUNT($C$12:C1451,1),""),"")</f>
        <v/>
      </c>
      <c r="D1452" s="221" t="str">
        <f ca="1">IF(V1452&gt;0,IF($D$12=B1452,COUNT($D$12:D1451,1),""),"")</f>
        <v/>
      </c>
      <c r="E1452" s="221" t="str">
        <f ca="1">IF(V1452&gt;0,IF($E$12=B1452,COUNT($E$12:E1451,1),""),"")</f>
        <v/>
      </c>
      <c r="F1452" s="221" t="str">
        <f ca="1">IF(V1452&gt;0,IF($F$12=B1452,COUNT($F$12:F1451,1),""),"")</f>
        <v/>
      </c>
      <c r="G1452" s="90">
        <v>651010800</v>
      </c>
      <c r="H1452" s="72"/>
      <c r="I1452" s="76" t="s">
        <v>1552</v>
      </c>
      <c r="J1452" s="91" t="s">
        <v>1753</v>
      </c>
      <c r="K1452" s="324">
        <v>1280650000</v>
      </c>
      <c r="L1452" s="125">
        <v>420204</v>
      </c>
      <c r="M1452" s="76" t="s">
        <v>1146</v>
      </c>
      <c r="N1452" s="76" t="s">
        <v>52</v>
      </c>
      <c r="O1452" s="324">
        <v>47139000</v>
      </c>
      <c r="P1452" s="77">
        <f ca="1">SUMIF($W$12:BO1452,$P$11,W1452:BO1452)</f>
        <v>0</v>
      </c>
      <c r="Q1452" s="77">
        <f ca="1">SUMIF($W$12:BP1452,$P$11,X1452:BP1452)</f>
        <v>0</v>
      </c>
      <c r="R1452" s="77">
        <f ca="1">SUMIF($W$12:BQ1452,$P$11,Y1452:BQ1452)</f>
        <v>0</v>
      </c>
      <c r="S1452" s="78">
        <f t="shared" ca="1" si="378"/>
        <v>0</v>
      </c>
      <c r="T1452" s="77">
        <f t="shared" ca="1" si="379"/>
        <v>0</v>
      </c>
      <c r="U1452" s="77">
        <f t="shared" ca="1" si="380"/>
        <v>0</v>
      </c>
      <c r="V1452" s="79">
        <f t="shared" ca="1" si="381"/>
        <v>0</v>
      </c>
      <c r="W1452" s="80"/>
      <c r="X1452" s="81">
        <f t="shared" si="382"/>
        <v>0</v>
      </c>
      <c r="Y1452" s="82"/>
      <c r="Z1452" s="80"/>
      <c r="AA1452" s="81">
        <f t="shared" si="383"/>
        <v>0</v>
      </c>
      <c r="AB1452" s="82"/>
      <c r="AC1452" s="80"/>
      <c r="AD1452" s="81">
        <f t="shared" si="384"/>
        <v>0</v>
      </c>
      <c r="AE1452" s="82"/>
      <c r="AF1452" s="80"/>
      <c r="AG1452" s="81">
        <f t="shared" si="385"/>
        <v>0</v>
      </c>
      <c r="AH1452" s="82"/>
      <c r="AI1452" s="80"/>
      <c r="AJ1452" s="81">
        <f t="shared" si="386"/>
        <v>0</v>
      </c>
      <c r="AK1452" s="82"/>
      <c r="AL1452" s="80"/>
      <c r="AM1452" s="81">
        <v>0</v>
      </c>
      <c r="AN1452" s="82"/>
      <c r="AO1452" s="80"/>
      <c r="AP1452" s="81">
        <v>0</v>
      </c>
      <c r="AQ1452" s="82"/>
      <c r="AR1452" s="80"/>
      <c r="AS1452" s="81">
        <f t="shared" si="387"/>
        <v>0</v>
      </c>
      <c r="AT1452" s="82"/>
      <c r="AU1452" s="80"/>
      <c r="AV1452" s="81">
        <f t="shared" si="388"/>
        <v>0</v>
      </c>
      <c r="AW1452" s="82"/>
      <c r="AX1452" s="80"/>
      <c r="AY1452" s="81">
        <f t="shared" si="389"/>
        <v>0</v>
      </c>
      <c r="AZ1452" s="82"/>
      <c r="BA1452" s="80"/>
      <c r="BB1452" s="81">
        <f t="shared" si="390"/>
        <v>0</v>
      </c>
      <c r="BC1452" s="82"/>
      <c r="BD1452" s="80"/>
      <c r="BE1452" s="81">
        <f t="shared" si="391"/>
        <v>0</v>
      </c>
      <c r="BF1452" s="82"/>
      <c r="BG1452" s="80"/>
      <c r="BH1452" s="81">
        <f t="shared" si="392"/>
        <v>0</v>
      </c>
      <c r="BI1452" s="82"/>
      <c r="BJ1452" s="80"/>
      <c r="BK1452" s="81">
        <f t="shared" si="393"/>
        <v>0</v>
      </c>
      <c r="BL1452" s="82"/>
      <c r="BM1452" s="80"/>
      <c r="BN1452" s="81">
        <f t="shared" si="394"/>
        <v>0</v>
      </c>
      <c r="BO1452" s="82"/>
    </row>
    <row r="1453" spans="1:67" ht="23.25" hidden="1" customHeight="1" thickBot="1">
      <c r="A1453" s="71">
        <v>86531</v>
      </c>
      <c r="B1453" s="71" t="s">
        <v>2241</v>
      </c>
      <c r="C1453" s="221" t="str">
        <f ca="1">IF(V1453&gt;0,IF($C$12=B1453,COUNT($C$12:C1452,1),""),"")</f>
        <v/>
      </c>
      <c r="D1453" s="221" t="str">
        <f ca="1">IF(V1453&gt;0,IF($D$12=B1453,COUNT($D$12:D1452,1),""),"")</f>
        <v/>
      </c>
      <c r="E1453" s="221" t="str">
        <f ca="1">IF(V1453&gt;0,IF($E$12=B1453,COUNT($E$12:E1452,1),""),"")</f>
        <v/>
      </c>
      <c r="F1453" s="221" t="str">
        <f ca="1">IF(V1453&gt;0,IF($F$12=B1453,COUNT($F$12:F1452,1),""),"")</f>
        <v/>
      </c>
      <c r="G1453" s="90">
        <v>651010900</v>
      </c>
      <c r="H1453" s="72"/>
      <c r="I1453" s="76" t="s">
        <v>1780</v>
      </c>
      <c r="J1453" s="91" t="s">
        <v>1753</v>
      </c>
      <c r="K1453" s="324">
        <v>1705750000</v>
      </c>
      <c r="L1453" s="125">
        <v>420204</v>
      </c>
      <c r="M1453" s="76" t="s">
        <v>1146</v>
      </c>
      <c r="N1453" s="76" t="s">
        <v>52</v>
      </c>
      <c r="O1453" s="324">
        <v>47139000</v>
      </c>
      <c r="P1453" s="77">
        <f ca="1">SUMIF($W$12:BO1453,$P$11,W1453:BO1453)</f>
        <v>0</v>
      </c>
      <c r="Q1453" s="77">
        <f ca="1">SUMIF($W$12:BP1453,$P$11,X1453:BP1453)</f>
        <v>0</v>
      </c>
      <c r="R1453" s="77">
        <f ca="1">SUMIF($W$12:BQ1453,$P$11,Y1453:BQ1453)</f>
        <v>0</v>
      </c>
      <c r="S1453" s="78">
        <f t="shared" ca="1" si="378"/>
        <v>0</v>
      </c>
      <c r="T1453" s="77">
        <f t="shared" ca="1" si="379"/>
        <v>0</v>
      </c>
      <c r="U1453" s="77">
        <f t="shared" ca="1" si="380"/>
        <v>0</v>
      </c>
      <c r="V1453" s="79">
        <f t="shared" ca="1" si="381"/>
        <v>0</v>
      </c>
      <c r="W1453" s="80"/>
      <c r="X1453" s="81">
        <f t="shared" si="382"/>
        <v>0</v>
      </c>
      <c r="Y1453" s="82"/>
      <c r="Z1453" s="80"/>
      <c r="AA1453" s="81">
        <f t="shared" si="383"/>
        <v>0</v>
      </c>
      <c r="AB1453" s="82"/>
      <c r="AC1453" s="80"/>
      <c r="AD1453" s="81">
        <f t="shared" si="384"/>
        <v>0</v>
      </c>
      <c r="AE1453" s="82"/>
      <c r="AF1453" s="80"/>
      <c r="AG1453" s="81">
        <f t="shared" si="385"/>
        <v>0</v>
      </c>
      <c r="AH1453" s="82"/>
      <c r="AI1453" s="80"/>
      <c r="AJ1453" s="81">
        <f t="shared" si="386"/>
        <v>0</v>
      </c>
      <c r="AK1453" s="82"/>
      <c r="AL1453" s="80"/>
      <c r="AM1453" s="81">
        <v>0</v>
      </c>
      <c r="AN1453" s="82"/>
      <c r="AO1453" s="80"/>
      <c r="AP1453" s="81">
        <v>0</v>
      </c>
      <c r="AQ1453" s="82"/>
      <c r="AR1453" s="80"/>
      <c r="AS1453" s="81">
        <f t="shared" si="387"/>
        <v>0</v>
      </c>
      <c r="AT1453" s="82"/>
      <c r="AU1453" s="80"/>
      <c r="AV1453" s="81">
        <f t="shared" si="388"/>
        <v>0</v>
      </c>
      <c r="AW1453" s="82"/>
      <c r="AX1453" s="80"/>
      <c r="AY1453" s="81">
        <f t="shared" si="389"/>
        <v>0</v>
      </c>
      <c r="AZ1453" s="82"/>
      <c r="BA1453" s="80"/>
      <c r="BB1453" s="81">
        <f t="shared" si="390"/>
        <v>0</v>
      </c>
      <c r="BC1453" s="82"/>
      <c r="BD1453" s="80"/>
      <c r="BE1453" s="81">
        <f t="shared" si="391"/>
        <v>0</v>
      </c>
      <c r="BF1453" s="82"/>
      <c r="BG1453" s="80"/>
      <c r="BH1453" s="81">
        <f t="shared" si="392"/>
        <v>0</v>
      </c>
      <c r="BI1453" s="82"/>
      <c r="BJ1453" s="80"/>
      <c r="BK1453" s="81">
        <f t="shared" si="393"/>
        <v>0</v>
      </c>
      <c r="BL1453" s="82"/>
      <c r="BM1453" s="80"/>
      <c r="BN1453" s="81">
        <f t="shared" si="394"/>
        <v>0</v>
      </c>
      <c r="BO1453" s="82"/>
    </row>
    <row r="1454" spans="1:67" ht="23.25" hidden="1" customHeight="1" thickBot="1">
      <c r="A1454" s="71">
        <v>86532</v>
      </c>
      <c r="B1454" s="71" t="s">
        <v>2241</v>
      </c>
      <c r="C1454" s="221" t="str">
        <f ca="1">IF(V1454&gt;0,IF($C$12=B1454,COUNT($C$12:C1453,1),""),"")</f>
        <v/>
      </c>
      <c r="D1454" s="221" t="str">
        <f ca="1">IF(V1454&gt;0,IF($D$12=B1454,COUNT($D$12:D1453,1),""),"")</f>
        <v/>
      </c>
      <c r="E1454" s="221" t="str">
        <f ca="1">IF(V1454&gt;0,IF($E$12=B1454,COUNT($E$12:E1453,1),""),"")</f>
        <v/>
      </c>
      <c r="F1454" s="221" t="str">
        <f ca="1">IF(V1454&gt;0,IF($F$12=B1454,COUNT($F$12:F1453,1),""),"")</f>
        <v/>
      </c>
      <c r="G1454" s="90">
        <v>651011000</v>
      </c>
      <c r="H1454" s="72"/>
      <c r="I1454" s="76" t="s">
        <v>1781</v>
      </c>
      <c r="J1454" s="91" t="s">
        <v>1753</v>
      </c>
      <c r="K1454" s="324">
        <v>1973770000</v>
      </c>
      <c r="L1454" s="125">
        <v>420204</v>
      </c>
      <c r="M1454" s="76" t="s">
        <v>1146</v>
      </c>
      <c r="N1454" s="76" t="s">
        <v>52</v>
      </c>
      <c r="O1454" s="324">
        <v>47139000</v>
      </c>
      <c r="P1454" s="77">
        <f ca="1">SUMIF($W$12:BO1454,$P$11,W1454:BO1454)</f>
        <v>0</v>
      </c>
      <c r="Q1454" s="77">
        <f ca="1">SUMIF($W$12:BP1454,$P$11,X1454:BP1454)</f>
        <v>0</v>
      </c>
      <c r="R1454" s="77">
        <f ca="1">SUMIF($W$12:BQ1454,$P$11,Y1454:BQ1454)</f>
        <v>0</v>
      </c>
      <c r="S1454" s="78">
        <f t="shared" ca="1" si="378"/>
        <v>0</v>
      </c>
      <c r="T1454" s="77">
        <f t="shared" ca="1" si="379"/>
        <v>0</v>
      </c>
      <c r="U1454" s="77">
        <f t="shared" ca="1" si="380"/>
        <v>0</v>
      </c>
      <c r="V1454" s="79">
        <f t="shared" ca="1" si="381"/>
        <v>0</v>
      </c>
      <c r="W1454" s="80"/>
      <c r="X1454" s="81">
        <f t="shared" si="382"/>
        <v>0</v>
      </c>
      <c r="Y1454" s="82"/>
      <c r="Z1454" s="80"/>
      <c r="AA1454" s="81">
        <f t="shared" si="383"/>
        <v>0</v>
      </c>
      <c r="AB1454" s="82"/>
      <c r="AC1454" s="80"/>
      <c r="AD1454" s="81">
        <f t="shared" si="384"/>
        <v>0</v>
      </c>
      <c r="AE1454" s="82"/>
      <c r="AF1454" s="80"/>
      <c r="AG1454" s="81">
        <f t="shared" si="385"/>
        <v>0</v>
      </c>
      <c r="AH1454" s="82"/>
      <c r="AI1454" s="80"/>
      <c r="AJ1454" s="81">
        <f t="shared" si="386"/>
        <v>0</v>
      </c>
      <c r="AK1454" s="82"/>
      <c r="AL1454" s="80"/>
      <c r="AM1454" s="81">
        <v>0</v>
      </c>
      <c r="AN1454" s="82"/>
      <c r="AO1454" s="80"/>
      <c r="AP1454" s="81">
        <v>0</v>
      </c>
      <c r="AQ1454" s="82"/>
      <c r="AR1454" s="80"/>
      <c r="AS1454" s="81">
        <f t="shared" si="387"/>
        <v>0</v>
      </c>
      <c r="AT1454" s="82"/>
      <c r="AU1454" s="80"/>
      <c r="AV1454" s="81">
        <f t="shared" si="388"/>
        <v>0</v>
      </c>
      <c r="AW1454" s="82"/>
      <c r="AX1454" s="80"/>
      <c r="AY1454" s="81">
        <f t="shared" si="389"/>
        <v>0</v>
      </c>
      <c r="AZ1454" s="82"/>
      <c r="BA1454" s="80"/>
      <c r="BB1454" s="81">
        <f t="shared" si="390"/>
        <v>0</v>
      </c>
      <c r="BC1454" s="82"/>
      <c r="BD1454" s="80"/>
      <c r="BE1454" s="81">
        <f t="shared" si="391"/>
        <v>0</v>
      </c>
      <c r="BF1454" s="82"/>
      <c r="BG1454" s="80"/>
      <c r="BH1454" s="81">
        <f t="shared" si="392"/>
        <v>0</v>
      </c>
      <c r="BI1454" s="82"/>
      <c r="BJ1454" s="80"/>
      <c r="BK1454" s="81">
        <f t="shared" si="393"/>
        <v>0</v>
      </c>
      <c r="BL1454" s="82"/>
      <c r="BM1454" s="80"/>
      <c r="BN1454" s="81">
        <f t="shared" si="394"/>
        <v>0</v>
      </c>
      <c r="BO1454" s="82"/>
    </row>
    <row r="1455" spans="1:67" ht="23.25" hidden="1" customHeight="1" thickBot="1">
      <c r="A1455" s="71">
        <v>86533</v>
      </c>
      <c r="B1455" s="71" t="s">
        <v>2241</v>
      </c>
      <c r="C1455" s="221" t="str">
        <f ca="1">IF(V1455&gt;0,IF($C$12=B1455,COUNT($C$12:C1454,1),""),"")</f>
        <v/>
      </c>
      <c r="D1455" s="221" t="str">
        <f ca="1">IF(V1455&gt;0,IF($D$12=B1455,COUNT($D$12:D1454,1),""),"")</f>
        <v/>
      </c>
      <c r="E1455" s="221" t="str">
        <f ca="1">IF(V1455&gt;0,IF($E$12=B1455,COUNT($E$12:E1454,1),""),"")</f>
        <v/>
      </c>
      <c r="F1455" s="221" t="str">
        <f ca="1">IF(V1455&gt;0,IF($F$12=B1455,COUNT($F$12:F1454,1),""),"")</f>
        <v/>
      </c>
      <c r="G1455" s="90">
        <v>651011010</v>
      </c>
      <c r="H1455" s="72"/>
      <c r="I1455" s="76" t="s">
        <v>1782</v>
      </c>
      <c r="J1455" s="91" t="s">
        <v>1753</v>
      </c>
      <c r="K1455" s="324">
        <v>2273980000</v>
      </c>
      <c r="L1455" s="125">
        <v>420204</v>
      </c>
      <c r="M1455" s="76" t="s">
        <v>1146</v>
      </c>
      <c r="N1455" s="76" t="s">
        <v>52</v>
      </c>
      <c r="O1455" s="324">
        <v>47139000</v>
      </c>
      <c r="P1455" s="77">
        <f ca="1">SUMIF($W$12:BO1455,$P$11,W1455:BO1455)</f>
        <v>0</v>
      </c>
      <c r="Q1455" s="77">
        <f ca="1">SUMIF($W$12:BP1455,$P$11,X1455:BP1455)</f>
        <v>0</v>
      </c>
      <c r="R1455" s="77">
        <f ca="1">SUMIF($W$12:BQ1455,$P$11,Y1455:BQ1455)</f>
        <v>0</v>
      </c>
      <c r="S1455" s="78">
        <f t="shared" ca="1" si="378"/>
        <v>0</v>
      </c>
      <c r="T1455" s="77">
        <f t="shared" ca="1" si="379"/>
        <v>0</v>
      </c>
      <c r="U1455" s="77">
        <f t="shared" ca="1" si="380"/>
        <v>0</v>
      </c>
      <c r="V1455" s="79">
        <f t="shared" ca="1" si="381"/>
        <v>0</v>
      </c>
      <c r="W1455" s="80"/>
      <c r="X1455" s="81">
        <f t="shared" si="382"/>
        <v>0</v>
      </c>
      <c r="Y1455" s="82"/>
      <c r="Z1455" s="80"/>
      <c r="AA1455" s="81">
        <f t="shared" si="383"/>
        <v>0</v>
      </c>
      <c r="AB1455" s="82"/>
      <c r="AC1455" s="80"/>
      <c r="AD1455" s="81">
        <f t="shared" si="384"/>
        <v>0</v>
      </c>
      <c r="AE1455" s="82"/>
      <c r="AF1455" s="80"/>
      <c r="AG1455" s="81">
        <f t="shared" si="385"/>
        <v>0</v>
      </c>
      <c r="AH1455" s="82"/>
      <c r="AI1455" s="80"/>
      <c r="AJ1455" s="81">
        <f t="shared" si="386"/>
        <v>0</v>
      </c>
      <c r="AK1455" s="82"/>
      <c r="AL1455" s="80"/>
      <c r="AM1455" s="81">
        <v>0</v>
      </c>
      <c r="AN1455" s="82"/>
      <c r="AO1455" s="80"/>
      <c r="AP1455" s="81">
        <v>0</v>
      </c>
      <c r="AQ1455" s="82"/>
      <c r="AR1455" s="80"/>
      <c r="AS1455" s="81">
        <f t="shared" si="387"/>
        <v>0</v>
      </c>
      <c r="AT1455" s="82"/>
      <c r="AU1455" s="80"/>
      <c r="AV1455" s="81">
        <f t="shared" si="388"/>
        <v>0</v>
      </c>
      <c r="AW1455" s="82"/>
      <c r="AX1455" s="80"/>
      <c r="AY1455" s="81">
        <f t="shared" si="389"/>
        <v>0</v>
      </c>
      <c r="AZ1455" s="82"/>
      <c r="BA1455" s="80"/>
      <c r="BB1455" s="81">
        <f t="shared" si="390"/>
        <v>0</v>
      </c>
      <c r="BC1455" s="82"/>
      <c r="BD1455" s="80"/>
      <c r="BE1455" s="81">
        <f t="shared" si="391"/>
        <v>0</v>
      </c>
      <c r="BF1455" s="82"/>
      <c r="BG1455" s="80"/>
      <c r="BH1455" s="81">
        <f t="shared" si="392"/>
        <v>0</v>
      </c>
      <c r="BI1455" s="82"/>
      <c r="BJ1455" s="80"/>
      <c r="BK1455" s="81">
        <f t="shared" si="393"/>
        <v>0</v>
      </c>
      <c r="BL1455" s="82"/>
      <c r="BM1455" s="80"/>
      <c r="BN1455" s="81">
        <f t="shared" si="394"/>
        <v>0</v>
      </c>
      <c r="BO1455" s="82"/>
    </row>
    <row r="1456" spans="1:67" ht="23.25" hidden="1" customHeight="1" thickBot="1">
      <c r="A1456" s="71">
        <v>86534</v>
      </c>
      <c r="B1456" s="71" t="s">
        <v>2241</v>
      </c>
      <c r="C1456" s="221" t="str">
        <f ca="1">IF(V1456&gt;0,IF($C$12=B1456,COUNT($C$12:C1455,1),""),"")</f>
        <v/>
      </c>
      <c r="D1456" s="221" t="str">
        <f ca="1">IF(V1456&gt;0,IF($D$12=B1456,COUNT($D$12:D1455,1),""),"")</f>
        <v/>
      </c>
      <c r="E1456" s="221" t="str">
        <f ca="1">IF(V1456&gt;0,IF($E$12=B1456,COUNT($E$12:E1455,1),""),"")</f>
        <v/>
      </c>
      <c r="F1456" s="221" t="str">
        <f ca="1">IF(V1456&gt;0,IF($F$12=B1456,COUNT($F$12:F1455,1),""),"")</f>
        <v/>
      </c>
      <c r="G1456" s="90">
        <v>651011100</v>
      </c>
      <c r="H1456" s="72"/>
      <c r="I1456" s="76" t="s">
        <v>1783</v>
      </c>
      <c r="J1456" s="91" t="s">
        <v>1753</v>
      </c>
      <c r="K1456" s="324">
        <v>2523390000</v>
      </c>
      <c r="L1456" s="125">
        <v>420204</v>
      </c>
      <c r="M1456" s="76" t="s">
        <v>1146</v>
      </c>
      <c r="N1456" s="76" t="s">
        <v>52</v>
      </c>
      <c r="O1456" s="324">
        <v>47139000</v>
      </c>
      <c r="P1456" s="77">
        <f ca="1">SUMIF($W$12:BO1456,$P$11,W1456:BO1456)</f>
        <v>0</v>
      </c>
      <c r="Q1456" s="77">
        <f ca="1">SUMIF($W$12:BP1456,$P$11,X1456:BP1456)</f>
        <v>0</v>
      </c>
      <c r="R1456" s="77">
        <f ca="1">SUMIF($W$12:BQ1456,$P$11,Y1456:BQ1456)</f>
        <v>0</v>
      </c>
      <c r="S1456" s="78">
        <f t="shared" ca="1" si="378"/>
        <v>0</v>
      </c>
      <c r="T1456" s="77">
        <f t="shared" ca="1" si="379"/>
        <v>0</v>
      </c>
      <c r="U1456" s="77">
        <f t="shared" ca="1" si="380"/>
        <v>0</v>
      </c>
      <c r="V1456" s="79">
        <f t="shared" ca="1" si="381"/>
        <v>0</v>
      </c>
      <c r="W1456" s="80"/>
      <c r="X1456" s="81">
        <f t="shared" si="382"/>
        <v>0</v>
      </c>
      <c r="Y1456" s="82"/>
      <c r="Z1456" s="80"/>
      <c r="AA1456" s="81">
        <f t="shared" si="383"/>
        <v>0</v>
      </c>
      <c r="AB1456" s="82"/>
      <c r="AC1456" s="80"/>
      <c r="AD1456" s="81">
        <f t="shared" si="384"/>
        <v>0</v>
      </c>
      <c r="AE1456" s="82"/>
      <c r="AF1456" s="80"/>
      <c r="AG1456" s="81">
        <f t="shared" si="385"/>
        <v>0</v>
      </c>
      <c r="AH1456" s="82"/>
      <c r="AI1456" s="80"/>
      <c r="AJ1456" s="81">
        <f t="shared" si="386"/>
        <v>0</v>
      </c>
      <c r="AK1456" s="82"/>
      <c r="AL1456" s="80"/>
      <c r="AM1456" s="81">
        <v>0</v>
      </c>
      <c r="AN1456" s="82"/>
      <c r="AO1456" s="80"/>
      <c r="AP1456" s="81">
        <v>0</v>
      </c>
      <c r="AQ1456" s="82"/>
      <c r="AR1456" s="80"/>
      <c r="AS1456" s="81">
        <f t="shared" si="387"/>
        <v>0</v>
      </c>
      <c r="AT1456" s="82"/>
      <c r="AU1456" s="80"/>
      <c r="AV1456" s="81">
        <f t="shared" si="388"/>
        <v>0</v>
      </c>
      <c r="AW1456" s="82"/>
      <c r="AX1456" s="80"/>
      <c r="AY1456" s="81">
        <f t="shared" si="389"/>
        <v>0</v>
      </c>
      <c r="AZ1456" s="82"/>
      <c r="BA1456" s="80"/>
      <c r="BB1456" s="81">
        <f t="shared" si="390"/>
        <v>0</v>
      </c>
      <c r="BC1456" s="82"/>
      <c r="BD1456" s="80"/>
      <c r="BE1456" s="81">
        <f t="shared" si="391"/>
        <v>0</v>
      </c>
      <c r="BF1456" s="82"/>
      <c r="BG1456" s="80"/>
      <c r="BH1456" s="81">
        <f t="shared" si="392"/>
        <v>0</v>
      </c>
      <c r="BI1456" s="82"/>
      <c r="BJ1456" s="80"/>
      <c r="BK1456" s="81">
        <f t="shared" si="393"/>
        <v>0</v>
      </c>
      <c r="BL1456" s="82"/>
      <c r="BM1456" s="80"/>
      <c r="BN1456" s="81">
        <f t="shared" si="394"/>
        <v>0</v>
      </c>
      <c r="BO1456" s="82"/>
    </row>
    <row r="1457" spans="1:67" ht="23.25" hidden="1" customHeight="1" thickBot="1">
      <c r="A1457" s="71">
        <v>86535</v>
      </c>
      <c r="B1457" s="71" t="s">
        <v>2241</v>
      </c>
      <c r="C1457" s="221" t="str">
        <f ca="1">IF(V1457&gt;0,IF($C$12=B1457,COUNT($C$12:C1456,1),""),"")</f>
        <v/>
      </c>
      <c r="D1457" s="221" t="str">
        <f ca="1">IF(V1457&gt;0,IF($D$12=B1457,COUNT($D$12:D1456,1),""),"")</f>
        <v/>
      </c>
      <c r="E1457" s="221" t="str">
        <f ca="1">IF(V1457&gt;0,IF($E$12=B1457,COUNT($E$12:E1456,1),""),"")</f>
        <v/>
      </c>
      <c r="F1457" s="221" t="str">
        <f ca="1">IF(V1457&gt;0,IF($F$12=B1457,COUNT($F$12:F1456,1),""),"")</f>
        <v/>
      </c>
      <c r="G1457" s="90">
        <v>651011200</v>
      </c>
      <c r="H1457" s="72"/>
      <c r="I1457" s="76" t="s">
        <v>1784</v>
      </c>
      <c r="J1457" s="91" t="s">
        <v>1753</v>
      </c>
      <c r="K1457" s="324">
        <v>3121050000</v>
      </c>
      <c r="L1457" s="125">
        <v>420204</v>
      </c>
      <c r="M1457" s="76" t="s">
        <v>1146</v>
      </c>
      <c r="N1457" s="76" t="s">
        <v>52</v>
      </c>
      <c r="O1457" s="324">
        <v>47139000</v>
      </c>
      <c r="P1457" s="77">
        <f ca="1">SUMIF($W$12:BO1457,$P$11,W1457:BO1457)</f>
        <v>0</v>
      </c>
      <c r="Q1457" s="77">
        <f ca="1">SUMIF($W$12:BP1457,$P$11,X1457:BP1457)</f>
        <v>0</v>
      </c>
      <c r="R1457" s="77">
        <f ca="1">SUMIF($W$12:BQ1457,$P$11,Y1457:BQ1457)</f>
        <v>0</v>
      </c>
      <c r="S1457" s="78">
        <f t="shared" ca="1" si="378"/>
        <v>0</v>
      </c>
      <c r="T1457" s="77">
        <f t="shared" ca="1" si="379"/>
        <v>0</v>
      </c>
      <c r="U1457" s="77">
        <f t="shared" ca="1" si="380"/>
        <v>0</v>
      </c>
      <c r="V1457" s="79">
        <f t="shared" ca="1" si="381"/>
        <v>0</v>
      </c>
      <c r="W1457" s="80"/>
      <c r="X1457" s="81">
        <f t="shared" si="382"/>
        <v>0</v>
      </c>
      <c r="Y1457" s="82"/>
      <c r="Z1457" s="80"/>
      <c r="AA1457" s="81">
        <f t="shared" si="383"/>
        <v>0</v>
      </c>
      <c r="AB1457" s="82"/>
      <c r="AC1457" s="80"/>
      <c r="AD1457" s="81">
        <f t="shared" si="384"/>
        <v>0</v>
      </c>
      <c r="AE1457" s="82"/>
      <c r="AF1457" s="80"/>
      <c r="AG1457" s="81">
        <f t="shared" si="385"/>
        <v>0</v>
      </c>
      <c r="AH1457" s="82"/>
      <c r="AI1457" s="80"/>
      <c r="AJ1457" s="81">
        <f t="shared" si="386"/>
        <v>0</v>
      </c>
      <c r="AK1457" s="82"/>
      <c r="AL1457" s="80"/>
      <c r="AM1457" s="81">
        <v>0</v>
      </c>
      <c r="AN1457" s="82"/>
      <c r="AO1457" s="80"/>
      <c r="AP1457" s="81">
        <v>0</v>
      </c>
      <c r="AQ1457" s="82"/>
      <c r="AR1457" s="80"/>
      <c r="AS1457" s="81">
        <f t="shared" si="387"/>
        <v>0</v>
      </c>
      <c r="AT1457" s="82"/>
      <c r="AU1457" s="80"/>
      <c r="AV1457" s="81">
        <f t="shared" si="388"/>
        <v>0</v>
      </c>
      <c r="AW1457" s="82"/>
      <c r="AX1457" s="80"/>
      <c r="AY1457" s="81">
        <f t="shared" si="389"/>
        <v>0</v>
      </c>
      <c r="AZ1457" s="82"/>
      <c r="BA1457" s="80"/>
      <c r="BB1457" s="81">
        <f t="shared" si="390"/>
        <v>0</v>
      </c>
      <c r="BC1457" s="82"/>
      <c r="BD1457" s="80"/>
      <c r="BE1457" s="81">
        <f t="shared" si="391"/>
        <v>0</v>
      </c>
      <c r="BF1457" s="82"/>
      <c r="BG1457" s="80"/>
      <c r="BH1457" s="81">
        <f t="shared" si="392"/>
        <v>0</v>
      </c>
      <c r="BI1457" s="82"/>
      <c r="BJ1457" s="80"/>
      <c r="BK1457" s="81">
        <f t="shared" si="393"/>
        <v>0</v>
      </c>
      <c r="BL1457" s="82"/>
      <c r="BM1457" s="80"/>
      <c r="BN1457" s="81">
        <f t="shared" si="394"/>
        <v>0</v>
      </c>
      <c r="BO1457" s="82"/>
    </row>
    <row r="1458" spans="1:67" ht="23.25" hidden="1" customHeight="1" thickBot="1">
      <c r="A1458" s="71">
        <v>86536</v>
      </c>
      <c r="B1458" s="71" t="s">
        <v>2241</v>
      </c>
      <c r="C1458" s="221" t="str">
        <f ca="1">IF(V1458&gt;0,IF($C$12=B1458,COUNT($C$12:C1457,1),""),"")</f>
        <v/>
      </c>
      <c r="D1458" s="221" t="str">
        <f ca="1">IF(V1458&gt;0,IF($D$12=B1458,COUNT($D$12:D1457,1),""),"")</f>
        <v/>
      </c>
      <c r="E1458" s="221" t="str">
        <f ca="1">IF(V1458&gt;0,IF($E$12=B1458,COUNT($E$12:E1457,1),""),"")</f>
        <v/>
      </c>
      <c r="F1458" s="221" t="str">
        <f ca="1">IF(V1458&gt;0,IF($F$12=B1458,COUNT($F$12:F1457,1),""),"")</f>
        <v/>
      </c>
      <c r="G1458" s="90">
        <v>651012220</v>
      </c>
      <c r="H1458" s="72"/>
      <c r="I1458" s="76" t="s">
        <v>1785</v>
      </c>
      <c r="J1458" s="91" t="s">
        <v>1421</v>
      </c>
      <c r="K1458" s="324">
        <v>3634200000</v>
      </c>
      <c r="L1458" s="125">
        <v>420204</v>
      </c>
      <c r="M1458" s="76" t="s">
        <v>1146</v>
      </c>
      <c r="N1458" s="76" t="s">
        <v>52</v>
      </c>
      <c r="O1458" s="324">
        <v>47139000</v>
      </c>
      <c r="P1458" s="77">
        <f ca="1">SUMIF($W$12:BO1458,$P$11,W1458:BO1458)</f>
        <v>0</v>
      </c>
      <c r="Q1458" s="77">
        <f ca="1">SUMIF($W$12:BP1458,$P$11,X1458:BP1458)</f>
        <v>0</v>
      </c>
      <c r="R1458" s="77">
        <f ca="1">SUMIF($W$12:BQ1458,$P$11,Y1458:BQ1458)</f>
        <v>0</v>
      </c>
      <c r="S1458" s="78">
        <f t="shared" ca="1" si="378"/>
        <v>0</v>
      </c>
      <c r="T1458" s="77">
        <f t="shared" ca="1" si="379"/>
        <v>0</v>
      </c>
      <c r="U1458" s="77">
        <f t="shared" ca="1" si="380"/>
        <v>0</v>
      </c>
      <c r="V1458" s="79">
        <f t="shared" ca="1" si="381"/>
        <v>0</v>
      </c>
      <c r="W1458" s="80"/>
      <c r="X1458" s="81">
        <f t="shared" si="382"/>
        <v>0</v>
      </c>
      <c r="Y1458" s="82"/>
      <c r="Z1458" s="80"/>
      <c r="AA1458" s="81">
        <f t="shared" si="383"/>
        <v>0</v>
      </c>
      <c r="AB1458" s="82"/>
      <c r="AC1458" s="80"/>
      <c r="AD1458" s="81">
        <f t="shared" si="384"/>
        <v>0</v>
      </c>
      <c r="AE1458" s="82"/>
      <c r="AF1458" s="80"/>
      <c r="AG1458" s="81">
        <f t="shared" si="385"/>
        <v>0</v>
      </c>
      <c r="AH1458" s="82"/>
      <c r="AI1458" s="80"/>
      <c r="AJ1458" s="81">
        <f t="shared" si="386"/>
        <v>0</v>
      </c>
      <c r="AK1458" s="82"/>
      <c r="AL1458" s="80"/>
      <c r="AM1458" s="81">
        <v>0</v>
      </c>
      <c r="AN1458" s="82"/>
      <c r="AO1458" s="80"/>
      <c r="AP1458" s="81">
        <v>0</v>
      </c>
      <c r="AQ1458" s="82"/>
      <c r="AR1458" s="80"/>
      <c r="AS1458" s="81">
        <f t="shared" si="387"/>
        <v>0</v>
      </c>
      <c r="AT1458" s="82"/>
      <c r="AU1458" s="80"/>
      <c r="AV1458" s="81">
        <f t="shared" si="388"/>
        <v>0</v>
      </c>
      <c r="AW1458" s="82"/>
      <c r="AX1458" s="80"/>
      <c r="AY1458" s="81">
        <f t="shared" si="389"/>
        <v>0</v>
      </c>
      <c r="AZ1458" s="82"/>
      <c r="BA1458" s="80"/>
      <c r="BB1458" s="81">
        <f t="shared" si="390"/>
        <v>0</v>
      </c>
      <c r="BC1458" s="82"/>
      <c r="BD1458" s="80"/>
      <c r="BE1458" s="81">
        <f t="shared" si="391"/>
        <v>0</v>
      </c>
      <c r="BF1458" s="82"/>
      <c r="BG1458" s="80"/>
      <c r="BH1458" s="81">
        <f t="shared" si="392"/>
        <v>0</v>
      </c>
      <c r="BI1458" s="82"/>
      <c r="BJ1458" s="80"/>
      <c r="BK1458" s="81">
        <f t="shared" si="393"/>
        <v>0</v>
      </c>
      <c r="BL1458" s="82"/>
      <c r="BM1458" s="80"/>
      <c r="BN1458" s="81">
        <f t="shared" si="394"/>
        <v>0</v>
      </c>
      <c r="BO1458" s="82"/>
    </row>
    <row r="1459" spans="1:67" ht="23.25" hidden="1" customHeight="1" thickBot="1">
      <c r="A1459" s="71">
        <v>86537</v>
      </c>
      <c r="B1459" s="71" t="s">
        <v>2241</v>
      </c>
      <c r="C1459" s="221" t="str">
        <f ca="1">IF(V1459&gt;0,IF($C$12=B1459,COUNT($C$12:C1458,1),""),"")</f>
        <v/>
      </c>
      <c r="D1459" s="221" t="str">
        <f ca="1">IF(V1459&gt;0,IF($D$12=B1459,COUNT($D$12:D1458,1),""),"")</f>
        <v/>
      </c>
      <c r="E1459" s="221" t="str">
        <f ca="1">IF(V1459&gt;0,IF($E$12=B1459,COUNT($E$12:E1458,1),""),"")</f>
        <v/>
      </c>
      <c r="F1459" s="221" t="str">
        <f ca="1">IF(V1459&gt;0,IF($F$12=B1459,COUNT($F$12:F1458,1),""),"")</f>
        <v/>
      </c>
      <c r="G1459" s="90">
        <v>651012300</v>
      </c>
      <c r="H1459" s="72"/>
      <c r="I1459" s="76" t="s">
        <v>1786</v>
      </c>
      <c r="J1459" s="91" t="s">
        <v>1421</v>
      </c>
      <c r="K1459" s="324">
        <v>4499820000</v>
      </c>
      <c r="L1459" s="125">
        <v>420204</v>
      </c>
      <c r="M1459" s="76" t="s">
        <v>1146</v>
      </c>
      <c r="N1459" s="76" t="s">
        <v>52</v>
      </c>
      <c r="O1459" s="324">
        <v>47139000</v>
      </c>
      <c r="P1459" s="77">
        <f ca="1">SUMIF($W$12:BO1459,$P$11,W1459:BO1459)</f>
        <v>0</v>
      </c>
      <c r="Q1459" s="77">
        <f ca="1">SUMIF($W$12:BP1459,$P$11,X1459:BP1459)</f>
        <v>0</v>
      </c>
      <c r="R1459" s="77">
        <f ca="1">SUMIF($W$12:BQ1459,$P$11,Y1459:BQ1459)</f>
        <v>0</v>
      </c>
      <c r="S1459" s="78">
        <f t="shared" ref="S1459:S1489" ca="1" si="395">P1459*K1459</f>
        <v>0</v>
      </c>
      <c r="T1459" s="77">
        <f t="shared" ref="T1459:T1489" ca="1" si="396">Q1459*O1459</f>
        <v>0</v>
      </c>
      <c r="U1459" s="77">
        <f t="shared" ref="U1459:U1489" ca="1" si="397">R1459*O1459*0.6</f>
        <v>0</v>
      </c>
      <c r="V1459" s="79">
        <f t="shared" ref="V1459:V1489" ca="1" si="398">SUM(S1459:U1459)</f>
        <v>0</v>
      </c>
      <c r="W1459" s="80"/>
      <c r="X1459" s="81">
        <f t="shared" si="382"/>
        <v>0</v>
      </c>
      <c r="Y1459" s="82"/>
      <c r="Z1459" s="80"/>
      <c r="AA1459" s="81">
        <f t="shared" si="383"/>
        <v>0</v>
      </c>
      <c r="AB1459" s="82"/>
      <c r="AC1459" s="80"/>
      <c r="AD1459" s="81">
        <f t="shared" si="384"/>
        <v>0</v>
      </c>
      <c r="AE1459" s="82"/>
      <c r="AF1459" s="80"/>
      <c r="AG1459" s="81">
        <f t="shared" si="385"/>
        <v>0</v>
      </c>
      <c r="AH1459" s="82"/>
      <c r="AI1459" s="80"/>
      <c r="AJ1459" s="81">
        <f t="shared" si="386"/>
        <v>0</v>
      </c>
      <c r="AK1459" s="82"/>
      <c r="AL1459" s="80"/>
      <c r="AM1459" s="81">
        <v>0</v>
      </c>
      <c r="AN1459" s="82"/>
      <c r="AO1459" s="80"/>
      <c r="AP1459" s="81">
        <v>0</v>
      </c>
      <c r="AQ1459" s="82"/>
      <c r="AR1459" s="80"/>
      <c r="AS1459" s="81">
        <f t="shared" si="387"/>
        <v>0</v>
      </c>
      <c r="AT1459" s="82"/>
      <c r="AU1459" s="80"/>
      <c r="AV1459" s="81">
        <f t="shared" si="388"/>
        <v>0</v>
      </c>
      <c r="AW1459" s="82"/>
      <c r="AX1459" s="80"/>
      <c r="AY1459" s="81">
        <f t="shared" si="389"/>
        <v>0</v>
      </c>
      <c r="AZ1459" s="82"/>
      <c r="BA1459" s="80"/>
      <c r="BB1459" s="81">
        <f t="shared" si="390"/>
        <v>0</v>
      </c>
      <c r="BC1459" s="82"/>
      <c r="BD1459" s="80"/>
      <c r="BE1459" s="81">
        <f t="shared" si="391"/>
        <v>0</v>
      </c>
      <c r="BF1459" s="82"/>
      <c r="BG1459" s="80"/>
      <c r="BH1459" s="81">
        <f t="shared" si="392"/>
        <v>0</v>
      </c>
      <c r="BI1459" s="82"/>
      <c r="BJ1459" s="80"/>
      <c r="BK1459" s="81">
        <f t="shared" si="393"/>
        <v>0</v>
      </c>
      <c r="BL1459" s="82"/>
      <c r="BM1459" s="80"/>
      <c r="BN1459" s="81">
        <f t="shared" si="394"/>
        <v>0</v>
      </c>
      <c r="BO1459" s="82"/>
    </row>
    <row r="1460" spans="1:67" ht="23.25" hidden="1" customHeight="1" thickBot="1">
      <c r="A1460" s="71">
        <v>86538</v>
      </c>
      <c r="B1460" s="71" t="s">
        <v>2241</v>
      </c>
      <c r="C1460" s="221" t="str">
        <f ca="1">IF(V1460&gt;0,IF($C$12=B1460,COUNT($C$12:C1459,1),""),"")</f>
        <v/>
      </c>
      <c r="D1460" s="221" t="str">
        <f ca="1">IF(V1460&gt;0,IF($D$12=B1460,COUNT($D$12:D1459,1),""),"")</f>
        <v/>
      </c>
      <c r="E1460" s="221" t="str">
        <f ca="1">IF(V1460&gt;0,IF($E$12=B1460,COUNT($E$12:E1459,1),""),"")</f>
        <v/>
      </c>
      <c r="F1460" s="221" t="str">
        <f ca="1">IF(V1460&gt;0,IF($F$12=B1460,COUNT($F$12:F1459,1),""),"")</f>
        <v/>
      </c>
      <c r="G1460" s="90">
        <v>651012400</v>
      </c>
      <c r="H1460" s="72"/>
      <c r="I1460" s="76" t="s">
        <v>1787</v>
      </c>
      <c r="J1460" s="91" t="s">
        <v>1753</v>
      </c>
      <c r="K1460" s="324">
        <v>5419490000</v>
      </c>
      <c r="L1460" s="125">
        <v>420206</v>
      </c>
      <c r="M1460" s="76" t="s">
        <v>1148</v>
      </c>
      <c r="N1460" s="76" t="s">
        <v>52</v>
      </c>
      <c r="O1460" s="324">
        <v>50063000</v>
      </c>
      <c r="P1460" s="77">
        <f ca="1">SUMIF($W$12:BO1460,$P$11,W1460:BO1460)</f>
        <v>0</v>
      </c>
      <c r="Q1460" s="77">
        <f ca="1">SUMIF($W$12:BP1460,$P$11,X1460:BP1460)</f>
        <v>0</v>
      </c>
      <c r="R1460" s="77">
        <f ca="1">SUMIF($W$12:BQ1460,$P$11,Y1460:BQ1460)</f>
        <v>0</v>
      </c>
      <c r="S1460" s="78">
        <f t="shared" ca="1" si="395"/>
        <v>0</v>
      </c>
      <c r="T1460" s="77">
        <f t="shared" ca="1" si="396"/>
        <v>0</v>
      </c>
      <c r="U1460" s="77">
        <f t="shared" ca="1" si="397"/>
        <v>0</v>
      </c>
      <c r="V1460" s="79">
        <f t="shared" ca="1" si="398"/>
        <v>0</v>
      </c>
      <c r="W1460" s="80"/>
      <c r="X1460" s="81">
        <f t="shared" si="382"/>
        <v>0</v>
      </c>
      <c r="Y1460" s="82"/>
      <c r="Z1460" s="80"/>
      <c r="AA1460" s="81">
        <f t="shared" si="383"/>
        <v>0</v>
      </c>
      <c r="AB1460" s="82"/>
      <c r="AC1460" s="80"/>
      <c r="AD1460" s="81">
        <f t="shared" si="384"/>
        <v>0</v>
      </c>
      <c r="AE1460" s="82"/>
      <c r="AF1460" s="80"/>
      <c r="AG1460" s="81">
        <f t="shared" si="385"/>
        <v>0</v>
      </c>
      <c r="AH1460" s="82"/>
      <c r="AI1460" s="80"/>
      <c r="AJ1460" s="81">
        <f t="shared" si="386"/>
        <v>0</v>
      </c>
      <c r="AK1460" s="82"/>
      <c r="AL1460" s="80"/>
      <c r="AM1460" s="81">
        <v>0</v>
      </c>
      <c r="AN1460" s="82"/>
      <c r="AO1460" s="80"/>
      <c r="AP1460" s="81">
        <v>0</v>
      </c>
      <c r="AQ1460" s="82"/>
      <c r="AR1460" s="80"/>
      <c r="AS1460" s="81">
        <f t="shared" si="387"/>
        <v>0</v>
      </c>
      <c r="AT1460" s="82"/>
      <c r="AU1460" s="80"/>
      <c r="AV1460" s="81">
        <f t="shared" si="388"/>
        <v>0</v>
      </c>
      <c r="AW1460" s="82"/>
      <c r="AX1460" s="80"/>
      <c r="AY1460" s="81">
        <f t="shared" si="389"/>
        <v>0</v>
      </c>
      <c r="AZ1460" s="82"/>
      <c r="BA1460" s="80"/>
      <c r="BB1460" s="81">
        <f t="shared" si="390"/>
        <v>0</v>
      </c>
      <c r="BC1460" s="82"/>
      <c r="BD1460" s="80"/>
      <c r="BE1460" s="81">
        <f t="shared" si="391"/>
        <v>0</v>
      </c>
      <c r="BF1460" s="82"/>
      <c r="BG1460" s="80"/>
      <c r="BH1460" s="81">
        <f t="shared" si="392"/>
        <v>0</v>
      </c>
      <c r="BI1460" s="82"/>
      <c r="BJ1460" s="80"/>
      <c r="BK1460" s="81">
        <f t="shared" si="393"/>
        <v>0</v>
      </c>
      <c r="BL1460" s="82"/>
      <c r="BM1460" s="80"/>
      <c r="BN1460" s="81">
        <f t="shared" si="394"/>
        <v>0</v>
      </c>
      <c r="BO1460" s="82"/>
    </row>
    <row r="1461" spans="1:67" ht="23.25" hidden="1" customHeight="1" thickBot="1">
      <c r="A1461" s="71">
        <v>86539</v>
      </c>
      <c r="B1461" s="71" t="s">
        <v>2241</v>
      </c>
      <c r="C1461" s="221" t="str">
        <f ca="1">IF(V1461&gt;0,IF($C$12=B1461,COUNT($C$12:C1460,1),""),"")</f>
        <v/>
      </c>
      <c r="D1461" s="221" t="str">
        <f ca="1">IF(V1461&gt;0,IF($D$12=B1461,COUNT($D$12:D1460,1),""),"")</f>
        <v/>
      </c>
      <c r="E1461" s="221" t="str">
        <f ca="1">IF(V1461&gt;0,IF($E$12=B1461,COUNT($E$12:E1460,1),""),"")</f>
        <v/>
      </c>
      <c r="F1461" s="221" t="str">
        <f ca="1">IF(V1461&gt;0,IF($F$12=B1461,COUNT($F$12:F1460,1),""),"")</f>
        <v/>
      </c>
      <c r="G1461" s="90">
        <v>651012600</v>
      </c>
      <c r="H1461" s="72"/>
      <c r="I1461" s="76" t="s">
        <v>1788</v>
      </c>
      <c r="J1461" s="91" t="s">
        <v>1753</v>
      </c>
      <c r="K1461" s="324">
        <v>6321710000</v>
      </c>
      <c r="L1461" s="125">
        <v>420207</v>
      </c>
      <c r="M1461" s="76" t="s">
        <v>1149</v>
      </c>
      <c r="N1461" s="76" t="s">
        <v>52</v>
      </c>
      <c r="O1461" s="324">
        <v>63468000</v>
      </c>
      <c r="P1461" s="77">
        <f ca="1">SUMIF($W$12:BO1461,$P$11,W1461:BO1461)</f>
        <v>0</v>
      </c>
      <c r="Q1461" s="77">
        <f ca="1">SUMIF($W$12:BP1461,$P$11,X1461:BP1461)</f>
        <v>0</v>
      </c>
      <c r="R1461" s="77">
        <f ca="1">SUMIF($W$12:BQ1461,$P$11,Y1461:BQ1461)</f>
        <v>0</v>
      </c>
      <c r="S1461" s="78">
        <f t="shared" ca="1" si="395"/>
        <v>0</v>
      </c>
      <c r="T1461" s="77">
        <f t="shared" ca="1" si="396"/>
        <v>0</v>
      </c>
      <c r="U1461" s="77">
        <f t="shared" ca="1" si="397"/>
        <v>0</v>
      </c>
      <c r="V1461" s="79">
        <f t="shared" ca="1" si="398"/>
        <v>0</v>
      </c>
      <c r="W1461" s="80"/>
      <c r="X1461" s="81">
        <f t="shared" si="382"/>
        <v>0</v>
      </c>
      <c r="Y1461" s="82"/>
      <c r="Z1461" s="80"/>
      <c r="AA1461" s="81">
        <f t="shared" si="383"/>
        <v>0</v>
      </c>
      <c r="AB1461" s="82"/>
      <c r="AC1461" s="80"/>
      <c r="AD1461" s="81">
        <f t="shared" si="384"/>
        <v>0</v>
      </c>
      <c r="AE1461" s="82"/>
      <c r="AF1461" s="80"/>
      <c r="AG1461" s="81">
        <f t="shared" si="385"/>
        <v>0</v>
      </c>
      <c r="AH1461" s="82"/>
      <c r="AI1461" s="80"/>
      <c r="AJ1461" s="81">
        <f t="shared" si="386"/>
        <v>0</v>
      </c>
      <c r="AK1461" s="82"/>
      <c r="AL1461" s="80"/>
      <c r="AM1461" s="81">
        <v>0</v>
      </c>
      <c r="AN1461" s="82"/>
      <c r="AO1461" s="80"/>
      <c r="AP1461" s="81">
        <v>0</v>
      </c>
      <c r="AQ1461" s="82"/>
      <c r="AR1461" s="80"/>
      <c r="AS1461" s="81">
        <f t="shared" si="387"/>
        <v>0</v>
      </c>
      <c r="AT1461" s="82"/>
      <c r="AU1461" s="80"/>
      <c r="AV1461" s="81">
        <f t="shared" si="388"/>
        <v>0</v>
      </c>
      <c r="AW1461" s="82"/>
      <c r="AX1461" s="80"/>
      <c r="AY1461" s="81">
        <f t="shared" si="389"/>
        <v>0</v>
      </c>
      <c r="AZ1461" s="82"/>
      <c r="BA1461" s="80"/>
      <c r="BB1461" s="81">
        <f t="shared" si="390"/>
        <v>0</v>
      </c>
      <c r="BC1461" s="82"/>
      <c r="BD1461" s="80"/>
      <c r="BE1461" s="81">
        <f t="shared" si="391"/>
        <v>0</v>
      </c>
      <c r="BF1461" s="82"/>
      <c r="BG1461" s="80"/>
      <c r="BH1461" s="81">
        <f t="shared" si="392"/>
        <v>0</v>
      </c>
      <c r="BI1461" s="82"/>
      <c r="BJ1461" s="80"/>
      <c r="BK1461" s="81">
        <f t="shared" si="393"/>
        <v>0</v>
      </c>
      <c r="BL1461" s="82"/>
      <c r="BM1461" s="80"/>
      <c r="BN1461" s="81">
        <f t="shared" si="394"/>
        <v>0</v>
      </c>
      <c r="BO1461" s="82"/>
    </row>
    <row r="1462" spans="1:67" ht="23.25" hidden="1" customHeight="1" thickBot="1">
      <c r="A1462" s="71">
        <v>86540</v>
      </c>
      <c r="B1462" s="71" t="s">
        <v>2241</v>
      </c>
      <c r="C1462" s="221" t="str">
        <f ca="1">IF(V1462&gt;0,IF($C$12=B1462,COUNT($C$12:C1461,1),""),"")</f>
        <v/>
      </c>
      <c r="D1462" s="221" t="str">
        <f ca="1">IF(V1462&gt;0,IF($D$12=B1462,COUNT($D$12:D1461,1),""),"")</f>
        <v/>
      </c>
      <c r="E1462" s="221" t="str">
        <f ca="1">IF(V1462&gt;0,IF($E$12=B1462,COUNT($E$12:E1461,1),""),"")</f>
        <v/>
      </c>
      <c r="F1462" s="221" t="str">
        <f ca="1">IF(V1462&gt;0,IF($F$12=B1462,COUNT($F$12:F1461,1),""),"")</f>
        <v/>
      </c>
      <c r="G1462" s="90">
        <v>651012700</v>
      </c>
      <c r="H1462" s="72"/>
      <c r="I1462" s="76" t="s">
        <v>1789</v>
      </c>
      <c r="J1462" s="91" t="s">
        <v>1753</v>
      </c>
      <c r="K1462" s="324">
        <v>7277600000</v>
      </c>
      <c r="L1462" s="125">
        <v>420207</v>
      </c>
      <c r="M1462" s="76" t="s">
        <v>1149</v>
      </c>
      <c r="N1462" s="76" t="s">
        <v>52</v>
      </c>
      <c r="O1462" s="324">
        <v>63468000</v>
      </c>
      <c r="P1462" s="77">
        <f ca="1">SUMIF($W$12:BO1462,$P$11,W1462:BO1462)</f>
        <v>0</v>
      </c>
      <c r="Q1462" s="77">
        <f ca="1">SUMIF($W$12:BP1462,$P$11,X1462:BP1462)</f>
        <v>0</v>
      </c>
      <c r="R1462" s="77">
        <f ca="1">SUMIF($W$12:BQ1462,$P$11,Y1462:BQ1462)</f>
        <v>0</v>
      </c>
      <c r="S1462" s="78">
        <f t="shared" ca="1" si="395"/>
        <v>0</v>
      </c>
      <c r="T1462" s="77">
        <f t="shared" ca="1" si="396"/>
        <v>0</v>
      </c>
      <c r="U1462" s="77">
        <f t="shared" ca="1" si="397"/>
        <v>0</v>
      </c>
      <c r="V1462" s="79">
        <f t="shared" ca="1" si="398"/>
        <v>0</v>
      </c>
      <c r="W1462" s="80"/>
      <c r="X1462" s="81">
        <f t="shared" si="382"/>
        <v>0</v>
      </c>
      <c r="Y1462" s="82"/>
      <c r="Z1462" s="80"/>
      <c r="AA1462" s="81">
        <f t="shared" si="383"/>
        <v>0</v>
      </c>
      <c r="AB1462" s="82"/>
      <c r="AC1462" s="80"/>
      <c r="AD1462" s="81">
        <f t="shared" si="384"/>
        <v>0</v>
      </c>
      <c r="AE1462" s="82"/>
      <c r="AF1462" s="80"/>
      <c r="AG1462" s="81">
        <f t="shared" si="385"/>
        <v>0</v>
      </c>
      <c r="AH1462" s="82"/>
      <c r="AI1462" s="80"/>
      <c r="AJ1462" s="81">
        <f t="shared" si="386"/>
        <v>0</v>
      </c>
      <c r="AK1462" s="82"/>
      <c r="AL1462" s="80"/>
      <c r="AM1462" s="81">
        <v>0</v>
      </c>
      <c r="AN1462" s="82"/>
      <c r="AO1462" s="80"/>
      <c r="AP1462" s="81">
        <v>0</v>
      </c>
      <c r="AQ1462" s="82"/>
      <c r="AR1462" s="80"/>
      <c r="AS1462" s="81">
        <f t="shared" si="387"/>
        <v>0</v>
      </c>
      <c r="AT1462" s="82"/>
      <c r="AU1462" s="80"/>
      <c r="AV1462" s="81">
        <f t="shared" si="388"/>
        <v>0</v>
      </c>
      <c r="AW1462" s="82"/>
      <c r="AX1462" s="80"/>
      <c r="AY1462" s="81">
        <f t="shared" si="389"/>
        <v>0</v>
      </c>
      <c r="AZ1462" s="82"/>
      <c r="BA1462" s="80"/>
      <c r="BB1462" s="81">
        <f t="shared" si="390"/>
        <v>0</v>
      </c>
      <c r="BC1462" s="82"/>
      <c r="BD1462" s="80"/>
      <c r="BE1462" s="81">
        <f t="shared" si="391"/>
        <v>0</v>
      </c>
      <c r="BF1462" s="82"/>
      <c r="BG1462" s="80"/>
      <c r="BH1462" s="81">
        <f t="shared" si="392"/>
        <v>0</v>
      </c>
      <c r="BI1462" s="82"/>
      <c r="BJ1462" s="80"/>
      <c r="BK1462" s="81">
        <f t="shared" si="393"/>
        <v>0</v>
      </c>
      <c r="BL1462" s="82"/>
      <c r="BM1462" s="80"/>
      <c r="BN1462" s="81">
        <f t="shared" si="394"/>
        <v>0</v>
      </c>
      <c r="BO1462" s="82"/>
    </row>
    <row r="1463" spans="1:67" ht="23.25" hidden="1" customHeight="1" thickBot="1">
      <c r="A1463" s="71">
        <v>86543</v>
      </c>
      <c r="B1463" s="71" t="s">
        <v>2241</v>
      </c>
      <c r="C1463" s="221" t="str">
        <f ca="1">IF(V1463&gt;0,IF($C$12=B1463,COUNT($C$12:C1462,1),""),"")</f>
        <v/>
      </c>
      <c r="D1463" s="221" t="str">
        <f ca="1">IF(V1463&gt;0,IF($D$12=B1463,COUNT($D$12:D1462,1),""),"")</f>
        <v/>
      </c>
      <c r="E1463" s="221" t="str">
        <f ca="1">IF(V1463&gt;0,IF($E$12=B1463,COUNT($E$12:E1462,1),""),"")</f>
        <v/>
      </c>
      <c r="F1463" s="221" t="str">
        <f ca="1">IF(V1463&gt;0,IF($F$12=B1463,COUNT($F$12:F1462,1),""),"")</f>
        <v/>
      </c>
      <c r="G1463" s="90">
        <v>654000300</v>
      </c>
      <c r="H1463" s="72"/>
      <c r="I1463" s="76" t="s">
        <v>1790</v>
      </c>
      <c r="J1463" s="91" t="s">
        <v>1753</v>
      </c>
      <c r="K1463" s="324">
        <v>7000000000</v>
      </c>
      <c r="L1463" s="125">
        <v>420212</v>
      </c>
      <c r="M1463" s="76" t="s">
        <v>1154</v>
      </c>
      <c r="N1463" s="76" t="s">
        <v>1753</v>
      </c>
      <c r="O1463" s="324">
        <v>63844000</v>
      </c>
      <c r="P1463" s="77">
        <f ca="1">SUMIF($W$12:BO1463,$P$11,W1463:BO1463)</f>
        <v>0</v>
      </c>
      <c r="Q1463" s="77">
        <f ca="1">SUMIF($W$12:BP1463,$P$11,X1463:BP1463)</f>
        <v>0</v>
      </c>
      <c r="R1463" s="77">
        <f ca="1">SUMIF($W$12:BQ1463,$P$11,Y1463:BQ1463)</f>
        <v>0</v>
      </c>
      <c r="S1463" s="78">
        <f t="shared" ca="1" si="395"/>
        <v>0</v>
      </c>
      <c r="T1463" s="77">
        <f t="shared" ca="1" si="396"/>
        <v>0</v>
      </c>
      <c r="U1463" s="77">
        <f t="shared" ca="1" si="397"/>
        <v>0</v>
      </c>
      <c r="V1463" s="79">
        <f t="shared" ca="1" si="398"/>
        <v>0</v>
      </c>
      <c r="W1463" s="80"/>
      <c r="X1463" s="81">
        <f t="shared" si="382"/>
        <v>0</v>
      </c>
      <c r="Y1463" s="82"/>
      <c r="Z1463" s="80"/>
      <c r="AA1463" s="81">
        <f t="shared" si="383"/>
        <v>0</v>
      </c>
      <c r="AB1463" s="82"/>
      <c r="AC1463" s="80"/>
      <c r="AD1463" s="81">
        <f t="shared" si="384"/>
        <v>0</v>
      </c>
      <c r="AE1463" s="82"/>
      <c r="AF1463" s="80"/>
      <c r="AG1463" s="81">
        <f t="shared" si="385"/>
        <v>0</v>
      </c>
      <c r="AH1463" s="82"/>
      <c r="AI1463" s="80"/>
      <c r="AJ1463" s="81">
        <f t="shared" si="386"/>
        <v>0</v>
      </c>
      <c r="AK1463" s="82"/>
      <c r="AL1463" s="80"/>
      <c r="AM1463" s="81">
        <v>0</v>
      </c>
      <c r="AN1463" s="82"/>
      <c r="AO1463" s="80"/>
      <c r="AP1463" s="81">
        <v>0</v>
      </c>
      <c r="AQ1463" s="82"/>
      <c r="AR1463" s="80"/>
      <c r="AS1463" s="81">
        <f t="shared" si="387"/>
        <v>0</v>
      </c>
      <c r="AT1463" s="82"/>
      <c r="AU1463" s="80"/>
      <c r="AV1463" s="81">
        <f t="shared" si="388"/>
        <v>0</v>
      </c>
      <c r="AW1463" s="82"/>
      <c r="AX1463" s="80"/>
      <c r="AY1463" s="81">
        <f t="shared" si="389"/>
        <v>0</v>
      </c>
      <c r="AZ1463" s="82"/>
      <c r="BA1463" s="80"/>
      <c r="BB1463" s="81">
        <f t="shared" si="390"/>
        <v>0</v>
      </c>
      <c r="BC1463" s="82"/>
      <c r="BD1463" s="80"/>
      <c r="BE1463" s="81">
        <f t="shared" si="391"/>
        <v>0</v>
      </c>
      <c r="BF1463" s="82"/>
      <c r="BG1463" s="80"/>
      <c r="BH1463" s="81">
        <f t="shared" si="392"/>
        <v>0</v>
      </c>
      <c r="BI1463" s="82"/>
      <c r="BJ1463" s="80"/>
      <c r="BK1463" s="81">
        <f t="shared" si="393"/>
        <v>0</v>
      </c>
      <c r="BL1463" s="82"/>
      <c r="BM1463" s="80"/>
      <c r="BN1463" s="81">
        <f t="shared" si="394"/>
        <v>0</v>
      </c>
      <c r="BO1463" s="82"/>
    </row>
    <row r="1464" spans="1:67" ht="23.25" hidden="1" customHeight="1" thickBot="1">
      <c r="A1464" s="71">
        <v>86544</v>
      </c>
      <c r="B1464" s="71" t="s">
        <v>2241</v>
      </c>
      <c r="C1464" s="221" t="str">
        <f ca="1">IF(V1464&gt;0,IF($C$12=B1464,COUNT($C$12:C1463,1),""),"")</f>
        <v/>
      </c>
      <c r="D1464" s="221" t="str">
        <f ca="1">IF(V1464&gt;0,IF($D$12=B1464,COUNT($D$12:D1463,1),""),"")</f>
        <v/>
      </c>
      <c r="E1464" s="221" t="str">
        <f ca="1">IF(V1464&gt;0,IF($E$12=B1464,COUNT($E$12:E1463,1),""),"")</f>
        <v/>
      </c>
      <c r="F1464" s="221" t="str">
        <f ca="1">IF(V1464&gt;0,IF($F$12=B1464,COUNT($F$12:F1463,1),""),"")</f>
        <v/>
      </c>
      <c r="G1464" s="90">
        <v>654000400</v>
      </c>
      <c r="H1464" s="72"/>
      <c r="I1464" s="76" t="s">
        <v>1791</v>
      </c>
      <c r="J1464" s="91" t="s">
        <v>1753</v>
      </c>
      <c r="K1464" s="324">
        <v>7600000000</v>
      </c>
      <c r="L1464" s="125">
        <v>420212</v>
      </c>
      <c r="M1464" s="76" t="s">
        <v>1154</v>
      </c>
      <c r="N1464" s="76" t="s">
        <v>1753</v>
      </c>
      <c r="O1464" s="324">
        <v>63844000</v>
      </c>
      <c r="P1464" s="77">
        <f ca="1">SUMIF($W$12:BO1464,$P$11,W1464:BO1464)</f>
        <v>0</v>
      </c>
      <c r="Q1464" s="77">
        <f ca="1">SUMIF($W$12:BP1464,$P$11,X1464:BP1464)</f>
        <v>0</v>
      </c>
      <c r="R1464" s="77">
        <f ca="1">SUMIF($W$12:BQ1464,$P$11,Y1464:BQ1464)</f>
        <v>0</v>
      </c>
      <c r="S1464" s="78">
        <f t="shared" ca="1" si="395"/>
        <v>0</v>
      </c>
      <c r="T1464" s="77">
        <f t="shared" ca="1" si="396"/>
        <v>0</v>
      </c>
      <c r="U1464" s="77">
        <f t="shared" ca="1" si="397"/>
        <v>0</v>
      </c>
      <c r="V1464" s="79">
        <f t="shared" ca="1" si="398"/>
        <v>0</v>
      </c>
      <c r="W1464" s="80"/>
      <c r="X1464" s="81">
        <f t="shared" si="382"/>
        <v>0</v>
      </c>
      <c r="Y1464" s="82"/>
      <c r="Z1464" s="80"/>
      <c r="AA1464" s="81">
        <f t="shared" si="383"/>
        <v>0</v>
      </c>
      <c r="AB1464" s="82"/>
      <c r="AC1464" s="80"/>
      <c r="AD1464" s="81">
        <f t="shared" si="384"/>
        <v>0</v>
      </c>
      <c r="AE1464" s="82"/>
      <c r="AF1464" s="80"/>
      <c r="AG1464" s="81">
        <f t="shared" si="385"/>
        <v>0</v>
      </c>
      <c r="AH1464" s="82"/>
      <c r="AI1464" s="80"/>
      <c r="AJ1464" s="81">
        <f t="shared" si="386"/>
        <v>0</v>
      </c>
      <c r="AK1464" s="82"/>
      <c r="AL1464" s="80"/>
      <c r="AM1464" s="81">
        <v>0</v>
      </c>
      <c r="AN1464" s="82"/>
      <c r="AO1464" s="80"/>
      <c r="AP1464" s="81">
        <v>0</v>
      </c>
      <c r="AQ1464" s="82"/>
      <c r="AR1464" s="80"/>
      <c r="AS1464" s="81">
        <f t="shared" si="387"/>
        <v>0</v>
      </c>
      <c r="AT1464" s="82"/>
      <c r="AU1464" s="80"/>
      <c r="AV1464" s="81">
        <f t="shared" si="388"/>
        <v>0</v>
      </c>
      <c r="AW1464" s="82"/>
      <c r="AX1464" s="80"/>
      <c r="AY1464" s="81">
        <f t="shared" si="389"/>
        <v>0</v>
      </c>
      <c r="AZ1464" s="82"/>
      <c r="BA1464" s="80"/>
      <c r="BB1464" s="81">
        <f t="shared" si="390"/>
        <v>0</v>
      </c>
      <c r="BC1464" s="82"/>
      <c r="BD1464" s="80"/>
      <c r="BE1464" s="81">
        <f t="shared" si="391"/>
        <v>0</v>
      </c>
      <c r="BF1464" s="82"/>
      <c r="BG1464" s="80"/>
      <c r="BH1464" s="81">
        <f t="shared" si="392"/>
        <v>0</v>
      </c>
      <c r="BI1464" s="82"/>
      <c r="BJ1464" s="80"/>
      <c r="BK1464" s="81">
        <f t="shared" si="393"/>
        <v>0</v>
      </c>
      <c r="BL1464" s="82"/>
      <c r="BM1464" s="80"/>
      <c r="BN1464" s="81">
        <f t="shared" si="394"/>
        <v>0</v>
      </c>
      <c r="BO1464" s="82"/>
    </row>
    <row r="1465" spans="1:67" ht="23.25" hidden="1" customHeight="1" thickBot="1">
      <c r="A1465" s="71">
        <v>86545</v>
      </c>
      <c r="B1465" s="71" t="s">
        <v>2241</v>
      </c>
      <c r="C1465" s="221" t="str">
        <f ca="1">IF(V1465&gt;0,IF($C$12=B1465,COUNT($C$12:C1464,1),""),"")</f>
        <v/>
      </c>
      <c r="D1465" s="221" t="str">
        <f ca="1">IF(V1465&gt;0,IF($D$12=B1465,COUNT($D$12:D1464,1),""),"")</f>
        <v/>
      </c>
      <c r="E1465" s="221" t="str">
        <f ca="1">IF(V1465&gt;0,IF($E$12=B1465,COUNT($E$12:E1464,1),""),"")</f>
        <v/>
      </c>
      <c r="F1465" s="221" t="str">
        <f ca="1">IF(V1465&gt;0,IF($F$12=B1465,COUNT($F$12:F1464,1),""),"")</f>
        <v/>
      </c>
      <c r="G1465" s="90">
        <v>654000450</v>
      </c>
      <c r="H1465" s="72"/>
      <c r="I1465" s="76" t="s">
        <v>1792</v>
      </c>
      <c r="J1465" s="91" t="s">
        <v>1753</v>
      </c>
      <c r="K1465" s="324">
        <v>8200000000</v>
      </c>
      <c r="L1465" s="125">
        <v>420212</v>
      </c>
      <c r="M1465" s="76" t="s">
        <v>1154</v>
      </c>
      <c r="N1465" s="76" t="s">
        <v>1753</v>
      </c>
      <c r="O1465" s="324">
        <v>63844000</v>
      </c>
      <c r="P1465" s="77">
        <f ca="1">SUMIF($W$12:BO1465,$P$11,W1465:BO1465)</f>
        <v>0</v>
      </c>
      <c r="Q1465" s="77">
        <f ca="1">SUMIF($W$12:BP1465,$P$11,X1465:BP1465)</f>
        <v>0</v>
      </c>
      <c r="R1465" s="77">
        <f ca="1">SUMIF($W$12:BQ1465,$P$11,Y1465:BQ1465)</f>
        <v>0</v>
      </c>
      <c r="S1465" s="78">
        <f t="shared" ca="1" si="395"/>
        <v>0</v>
      </c>
      <c r="T1465" s="77">
        <f t="shared" ca="1" si="396"/>
        <v>0</v>
      </c>
      <c r="U1465" s="77">
        <f t="shared" ca="1" si="397"/>
        <v>0</v>
      </c>
      <c r="V1465" s="79">
        <f t="shared" ca="1" si="398"/>
        <v>0</v>
      </c>
      <c r="W1465" s="80"/>
      <c r="X1465" s="81">
        <f t="shared" si="382"/>
        <v>0</v>
      </c>
      <c r="Y1465" s="82"/>
      <c r="Z1465" s="80"/>
      <c r="AA1465" s="81">
        <f t="shared" si="383"/>
        <v>0</v>
      </c>
      <c r="AB1465" s="82"/>
      <c r="AC1465" s="80"/>
      <c r="AD1465" s="81">
        <f t="shared" si="384"/>
        <v>0</v>
      </c>
      <c r="AE1465" s="82"/>
      <c r="AF1465" s="80"/>
      <c r="AG1465" s="81">
        <f t="shared" si="385"/>
        <v>0</v>
      </c>
      <c r="AH1465" s="82"/>
      <c r="AI1465" s="80"/>
      <c r="AJ1465" s="81">
        <f t="shared" si="386"/>
        <v>0</v>
      </c>
      <c r="AK1465" s="82"/>
      <c r="AL1465" s="80"/>
      <c r="AM1465" s="81">
        <v>0</v>
      </c>
      <c r="AN1465" s="82"/>
      <c r="AO1465" s="80"/>
      <c r="AP1465" s="81">
        <v>0</v>
      </c>
      <c r="AQ1465" s="82"/>
      <c r="AR1465" s="80"/>
      <c r="AS1465" s="81">
        <f t="shared" si="387"/>
        <v>0</v>
      </c>
      <c r="AT1465" s="82"/>
      <c r="AU1465" s="80"/>
      <c r="AV1465" s="81">
        <f t="shared" si="388"/>
        <v>0</v>
      </c>
      <c r="AW1465" s="82"/>
      <c r="AX1465" s="80"/>
      <c r="AY1465" s="81">
        <f t="shared" si="389"/>
        <v>0</v>
      </c>
      <c r="AZ1465" s="82"/>
      <c r="BA1465" s="80"/>
      <c r="BB1465" s="81">
        <f t="shared" si="390"/>
        <v>0</v>
      </c>
      <c r="BC1465" s="82"/>
      <c r="BD1465" s="80"/>
      <c r="BE1465" s="81">
        <f t="shared" si="391"/>
        <v>0</v>
      </c>
      <c r="BF1465" s="82"/>
      <c r="BG1465" s="80"/>
      <c r="BH1465" s="81">
        <f t="shared" si="392"/>
        <v>0</v>
      </c>
      <c r="BI1465" s="82"/>
      <c r="BJ1465" s="80"/>
      <c r="BK1465" s="81">
        <f t="shared" si="393"/>
        <v>0</v>
      </c>
      <c r="BL1465" s="82"/>
      <c r="BM1465" s="80"/>
      <c r="BN1465" s="81">
        <f t="shared" si="394"/>
        <v>0</v>
      </c>
      <c r="BO1465" s="82"/>
    </row>
    <row r="1466" spans="1:67" ht="23.25" hidden="1" customHeight="1" thickBot="1">
      <c r="A1466" s="71">
        <v>86546</v>
      </c>
      <c r="B1466" s="71" t="s">
        <v>2241</v>
      </c>
      <c r="C1466" s="221" t="str">
        <f ca="1">IF(V1466&gt;0,IF($C$12=B1466,COUNT($C$12:C1465,1),""),"")</f>
        <v/>
      </c>
      <c r="D1466" s="221" t="str">
        <f ca="1">IF(V1466&gt;0,IF($D$12=B1466,COUNT($D$12:D1465,1),""),"")</f>
        <v/>
      </c>
      <c r="E1466" s="221" t="str">
        <f ca="1">IF(V1466&gt;0,IF($E$12=B1466,COUNT($E$12:E1465,1),""),"")</f>
        <v/>
      </c>
      <c r="F1466" s="221" t="str">
        <f ca="1">IF(V1466&gt;0,IF($F$12=B1466,COUNT($F$12:F1465,1),""),"")</f>
        <v/>
      </c>
      <c r="G1466" s="90">
        <v>654000500</v>
      </c>
      <c r="H1466" s="72"/>
      <c r="I1466" s="76" t="s">
        <v>1793</v>
      </c>
      <c r="J1466" s="91" t="s">
        <v>1753</v>
      </c>
      <c r="K1466" s="324">
        <v>9400000000</v>
      </c>
      <c r="L1466" s="125">
        <v>420212</v>
      </c>
      <c r="M1466" s="76" t="s">
        <v>1154</v>
      </c>
      <c r="N1466" s="76" t="s">
        <v>1753</v>
      </c>
      <c r="O1466" s="324">
        <v>63844000</v>
      </c>
      <c r="P1466" s="77">
        <f ca="1">SUMIF($W$12:BO1466,$P$11,W1466:BO1466)</f>
        <v>0</v>
      </c>
      <c r="Q1466" s="77">
        <f ca="1">SUMIF($W$12:BP1466,$P$11,X1466:BP1466)</f>
        <v>0</v>
      </c>
      <c r="R1466" s="77">
        <f ca="1">SUMIF($W$12:BQ1466,$P$11,Y1466:BQ1466)</f>
        <v>0</v>
      </c>
      <c r="S1466" s="78">
        <f t="shared" ca="1" si="395"/>
        <v>0</v>
      </c>
      <c r="T1466" s="77">
        <f t="shared" ca="1" si="396"/>
        <v>0</v>
      </c>
      <c r="U1466" s="77">
        <f t="shared" ca="1" si="397"/>
        <v>0</v>
      </c>
      <c r="V1466" s="79">
        <f t="shared" ca="1" si="398"/>
        <v>0</v>
      </c>
      <c r="W1466" s="80"/>
      <c r="X1466" s="81">
        <f t="shared" si="382"/>
        <v>0</v>
      </c>
      <c r="Y1466" s="82"/>
      <c r="Z1466" s="80"/>
      <c r="AA1466" s="81">
        <f t="shared" si="383"/>
        <v>0</v>
      </c>
      <c r="AB1466" s="82"/>
      <c r="AC1466" s="80"/>
      <c r="AD1466" s="81">
        <f t="shared" si="384"/>
        <v>0</v>
      </c>
      <c r="AE1466" s="82"/>
      <c r="AF1466" s="80"/>
      <c r="AG1466" s="81">
        <f t="shared" si="385"/>
        <v>0</v>
      </c>
      <c r="AH1466" s="82"/>
      <c r="AI1466" s="80"/>
      <c r="AJ1466" s="81">
        <f t="shared" si="386"/>
        <v>0</v>
      </c>
      <c r="AK1466" s="82"/>
      <c r="AL1466" s="80"/>
      <c r="AM1466" s="81">
        <v>0</v>
      </c>
      <c r="AN1466" s="82"/>
      <c r="AO1466" s="80"/>
      <c r="AP1466" s="81">
        <v>0</v>
      </c>
      <c r="AQ1466" s="82"/>
      <c r="AR1466" s="80"/>
      <c r="AS1466" s="81">
        <f t="shared" si="387"/>
        <v>0</v>
      </c>
      <c r="AT1466" s="82"/>
      <c r="AU1466" s="80"/>
      <c r="AV1466" s="81">
        <f t="shared" si="388"/>
        <v>0</v>
      </c>
      <c r="AW1466" s="82"/>
      <c r="AX1466" s="80"/>
      <c r="AY1466" s="81">
        <f t="shared" si="389"/>
        <v>0</v>
      </c>
      <c r="AZ1466" s="82"/>
      <c r="BA1466" s="80"/>
      <c r="BB1466" s="81">
        <f t="shared" si="390"/>
        <v>0</v>
      </c>
      <c r="BC1466" s="82"/>
      <c r="BD1466" s="80"/>
      <c r="BE1466" s="81">
        <f t="shared" si="391"/>
        <v>0</v>
      </c>
      <c r="BF1466" s="82"/>
      <c r="BG1466" s="80"/>
      <c r="BH1466" s="81">
        <f t="shared" si="392"/>
        <v>0</v>
      </c>
      <c r="BI1466" s="82"/>
      <c r="BJ1466" s="80"/>
      <c r="BK1466" s="81">
        <f t="shared" si="393"/>
        <v>0</v>
      </c>
      <c r="BL1466" s="82"/>
      <c r="BM1466" s="80"/>
      <c r="BN1466" s="81">
        <f t="shared" si="394"/>
        <v>0</v>
      </c>
      <c r="BO1466" s="82"/>
    </row>
    <row r="1467" spans="1:67" ht="23.25" hidden="1" customHeight="1" thickBot="1">
      <c r="A1467" s="71">
        <v>86547</v>
      </c>
      <c r="B1467" s="71" t="s">
        <v>2241</v>
      </c>
      <c r="C1467" s="221" t="str">
        <f ca="1">IF(V1467&gt;0,IF($C$12=B1467,COUNT($C$12:C1466,1),""),"")</f>
        <v/>
      </c>
      <c r="D1467" s="221" t="str">
        <f ca="1">IF(V1467&gt;0,IF($D$12=B1467,COUNT($D$12:D1466,1),""),"")</f>
        <v/>
      </c>
      <c r="E1467" s="221" t="str">
        <f ca="1">IF(V1467&gt;0,IF($E$12=B1467,COUNT($E$12:E1466,1),""),"")</f>
        <v/>
      </c>
      <c r="F1467" s="221" t="str">
        <f ca="1">IF(V1467&gt;0,IF($F$12=B1467,COUNT($F$12:F1466,1),""),"")</f>
        <v/>
      </c>
      <c r="G1467" s="90">
        <v>660000200</v>
      </c>
      <c r="H1467" s="72"/>
      <c r="I1467" s="76" t="s">
        <v>2028</v>
      </c>
      <c r="J1467" s="91" t="s">
        <v>153</v>
      </c>
      <c r="K1467" s="324">
        <v>24500000</v>
      </c>
      <c r="L1467" s="125">
        <v>422710</v>
      </c>
      <c r="M1467" s="76" t="s">
        <v>1375</v>
      </c>
      <c r="N1467" s="76" t="s">
        <v>153</v>
      </c>
      <c r="O1467" s="324">
        <v>9757000</v>
      </c>
      <c r="P1467" s="77">
        <f ca="1">SUMIF($W$12:BO1467,$P$11,W1467:BO1467)</f>
        <v>0</v>
      </c>
      <c r="Q1467" s="77">
        <f ca="1">SUMIF($W$12:BP1467,$P$11,X1467:BP1467)</f>
        <v>0</v>
      </c>
      <c r="R1467" s="77">
        <f ca="1">SUMIF($W$12:BQ1467,$P$11,Y1467:BQ1467)</f>
        <v>0</v>
      </c>
      <c r="S1467" s="78">
        <f t="shared" ca="1" si="395"/>
        <v>0</v>
      </c>
      <c r="T1467" s="77">
        <f t="shared" ca="1" si="396"/>
        <v>0</v>
      </c>
      <c r="U1467" s="77">
        <f t="shared" ca="1" si="397"/>
        <v>0</v>
      </c>
      <c r="V1467" s="79">
        <f t="shared" ca="1" si="398"/>
        <v>0</v>
      </c>
      <c r="W1467" s="80"/>
      <c r="X1467" s="81">
        <f t="shared" si="382"/>
        <v>0</v>
      </c>
      <c r="Y1467" s="82"/>
      <c r="Z1467" s="80"/>
      <c r="AA1467" s="81">
        <f t="shared" si="383"/>
        <v>0</v>
      </c>
      <c r="AB1467" s="82"/>
      <c r="AC1467" s="80"/>
      <c r="AD1467" s="81">
        <f t="shared" si="384"/>
        <v>0</v>
      </c>
      <c r="AE1467" s="82"/>
      <c r="AF1467" s="80"/>
      <c r="AG1467" s="81">
        <f t="shared" si="385"/>
        <v>0</v>
      </c>
      <c r="AH1467" s="82"/>
      <c r="AI1467" s="80"/>
      <c r="AJ1467" s="81">
        <f t="shared" si="386"/>
        <v>0</v>
      </c>
      <c r="AK1467" s="82"/>
      <c r="AL1467" s="80"/>
      <c r="AM1467" s="81">
        <v>0</v>
      </c>
      <c r="AN1467" s="82"/>
      <c r="AO1467" s="80"/>
      <c r="AP1467" s="81">
        <v>0</v>
      </c>
      <c r="AQ1467" s="82"/>
      <c r="AR1467" s="80"/>
      <c r="AS1467" s="81">
        <f t="shared" si="387"/>
        <v>0</v>
      </c>
      <c r="AT1467" s="82"/>
      <c r="AU1467" s="80"/>
      <c r="AV1467" s="81">
        <f t="shared" si="388"/>
        <v>0</v>
      </c>
      <c r="AW1467" s="82"/>
      <c r="AX1467" s="80"/>
      <c r="AY1467" s="81">
        <f t="shared" si="389"/>
        <v>0</v>
      </c>
      <c r="AZ1467" s="82"/>
      <c r="BA1467" s="80"/>
      <c r="BB1467" s="81">
        <f t="shared" si="390"/>
        <v>0</v>
      </c>
      <c r="BC1467" s="82"/>
      <c r="BD1467" s="80"/>
      <c r="BE1467" s="81">
        <f t="shared" si="391"/>
        <v>0</v>
      </c>
      <c r="BF1467" s="82"/>
      <c r="BG1467" s="80"/>
      <c r="BH1467" s="81">
        <f t="shared" si="392"/>
        <v>0</v>
      </c>
      <c r="BI1467" s="82"/>
      <c r="BJ1467" s="80"/>
      <c r="BK1467" s="81">
        <f t="shared" si="393"/>
        <v>0</v>
      </c>
      <c r="BL1467" s="82"/>
      <c r="BM1467" s="80"/>
      <c r="BN1467" s="81">
        <f t="shared" si="394"/>
        <v>0</v>
      </c>
      <c r="BO1467" s="82"/>
    </row>
    <row r="1468" spans="1:67" ht="38.25" hidden="1" customHeight="1" thickBot="1">
      <c r="A1468" s="71">
        <v>86548</v>
      </c>
      <c r="B1468" s="71" t="s">
        <v>2241</v>
      </c>
      <c r="C1468" s="221" t="str">
        <f ca="1">IF(V1468&gt;0,IF($C$12=B1468,COUNT($C$12:C1467,1),""),"")</f>
        <v/>
      </c>
      <c r="D1468" s="221" t="str">
        <f ca="1">IF(V1468&gt;0,IF($D$12=B1468,COUNT($D$12:D1467,1),""),"")</f>
        <v/>
      </c>
      <c r="E1468" s="221" t="str">
        <f ca="1">IF(V1468&gt;0,IF($E$12=B1468,COUNT($E$12:E1467,1),""),"")</f>
        <v/>
      </c>
      <c r="F1468" s="221" t="str">
        <f ca="1">IF(V1468&gt;0,IF($F$12=B1468,COUNT($F$12:F1467,1),""),"")</f>
        <v/>
      </c>
      <c r="G1468" s="90">
        <v>662000110</v>
      </c>
      <c r="H1468" s="72"/>
      <c r="I1468" s="76" t="s">
        <v>2029</v>
      </c>
      <c r="J1468" s="91" t="s">
        <v>52</v>
      </c>
      <c r="K1468" s="324">
        <v>30000000</v>
      </c>
      <c r="L1468" s="125">
        <v>421512</v>
      </c>
      <c r="M1468" s="76" t="s">
        <v>1270</v>
      </c>
      <c r="N1468" s="76" t="s">
        <v>52</v>
      </c>
      <c r="O1468" s="324">
        <v>3514000</v>
      </c>
      <c r="P1468" s="77">
        <f ca="1">SUMIF($W$12:BO1468,$P$11,W1468:BO1468)</f>
        <v>0</v>
      </c>
      <c r="Q1468" s="77">
        <f ca="1">SUMIF($W$12:BP1468,$P$11,X1468:BP1468)</f>
        <v>0</v>
      </c>
      <c r="R1468" s="77">
        <f ca="1">SUMIF($W$12:BQ1468,$P$11,Y1468:BQ1468)</f>
        <v>0</v>
      </c>
      <c r="S1468" s="78">
        <f t="shared" ca="1" si="395"/>
        <v>0</v>
      </c>
      <c r="T1468" s="77">
        <f t="shared" ca="1" si="396"/>
        <v>0</v>
      </c>
      <c r="U1468" s="77">
        <f t="shared" ca="1" si="397"/>
        <v>0</v>
      </c>
      <c r="V1468" s="79">
        <f t="shared" ca="1" si="398"/>
        <v>0</v>
      </c>
      <c r="W1468" s="80"/>
      <c r="X1468" s="81">
        <f t="shared" si="382"/>
        <v>0</v>
      </c>
      <c r="Y1468" s="82"/>
      <c r="Z1468" s="80"/>
      <c r="AA1468" s="81">
        <f t="shared" si="383"/>
        <v>0</v>
      </c>
      <c r="AB1468" s="82"/>
      <c r="AC1468" s="80"/>
      <c r="AD1468" s="81">
        <f t="shared" si="384"/>
        <v>0</v>
      </c>
      <c r="AE1468" s="82"/>
      <c r="AF1468" s="80"/>
      <c r="AG1468" s="81">
        <f t="shared" si="385"/>
        <v>0</v>
      </c>
      <c r="AH1468" s="82"/>
      <c r="AI1468" s="80"/>
      <c r="AJ1468" s="81">
        <f t="shared" si="386"/>
        <v>0</v>
      </c>
      <c r="AK1468" s="82"/>
      <c r="AL1468" s="80"/>
      <c r="AM1468" s="81">
        <v>0</v>
      </c>
      <c r="AN1468" s="82"/>
      <c r="AO1468" s="80"/>
      <c r="AP1468" s="81">
        <v>0</v>
      </c>
      <c r="AQ1468" s="82"/>
      <c r="AR1468" s="80"/>
      <c r="AS1468" s="81">
        <f t="shared" si="387"/>
        <v>0</v>
      </c>
      <c r="AT1468" s="82"/>
      <c r="AU1468" s="80"/>
      <c r="AV1468" s="81">
        <f t="shared" si="388"/>
        <v>0</v>
      </c>
      <c r="AW1468" s="82"/>
      <c r="AX1468" s="80"/>
      <c r="AY1468" s="81">
        <f t="shared" si="389"/>
        <v>0</v>
      </c>
      <c r="AZ1468" s="82"/>
      <c r="BA1468" s="80"/>
      <c r="BB1468" s="81">
        <f t="shared" si="390"/>
        <v>0</v>
      </c>
      <c r="BC1468" s="82"/>
      <c r="BD1468" s="80"/>
      <c r="BE1468" s="81">
        <f t="shared" si="391"/>
        <v>0</v>
      </c>
      <c r="BF1468" s="82"/>
      <c r="BG1468" s="80"/>
      <c r="BH1468" s="81">
        <f t="shared" si="392"/>
        <v>0</v>
      </c>
      <c r="BI1468" s="82"/>
      <c r="BJ1468" s="80"/>
      <c r="BK1468" s="81">
        <f t="shared" si="393"/>
        <v>0</v>
      </c>
      <c r="BL1468" s="82"/>
      <c r="BM1468" s="80"/>
      <c r="BN1468" s="81">
        <f t="shared" si="394"/>
        <v>0</v>
      </c>
      <c r="BO1468" s="82"/>
    </row>
    <row r="1469" spans="1:67" ht="38.25" hidden="1" customHeight="1" thickBot="1">
      <c r="A1469" s="71">
        <v>86549</v>
      </c>
      <c r="B1469" s="71" t="s">
        <v>2241</v>
      </c>
      <c r="C1469" s="221" t="str">
        <f ca="1">IF(V1469&gt;0,IF($C$12=B1469,COUNT($C$12:C1468,1),""),"")</f>
        <v/>
      </c>
      <c r="D1469" s="221" t="str">
        <f ca="1">IF(V1469&gt;0,IF($D$12=B1469,COUNT($D$12:D1468,1),""),"")</f>
        <v/>
      </c>
      <c r="E1469" s="221" t="str">
        <f ca="1">IF(V1469&gt;0,IF($E$12=B1469,COUNT($E$12:E1468,1),""),"")</f>
        <v/>
      </c>
      <c r="F1469" s="221" t="str">
        <f ca="1">IF(V1469&gt;0,IF($F$12=B1469,COUNT($F$12:F1468,1),""),"")</f>
        <v/>
      </c>
      <c r="G1469" s="90">
        <v>662000115</v>
      </c>
      <c r="H1469" s="72"/>
      <c r="I1469" s="76" t="s">
        <v>2030</v>
      </c>
      <c r="J1469" s="91" t="s">
        <v>52</v>
      </c>
      <c r="K1469" s="324">
        <v>30000000</v>
      </c>
      <c r="L1469" s="125">
        <v>421512</v>
      </c>
      <c r="M1469" s="76" t="s">
        <v>1270</v>
      </c>
      <c r="N1469" s="76" t="s">
        <v>52</v>
      </c>
      <c r="O1469" s="324">
        <v>3514000</v>
      </c>
      <c r="P1469" s="77">
        <f ca="1">SUMIF($W$12:BO1469,$P$11,W1469:BO1469)</f>
        <v>0</v>
      </c>
      <c r="Q1469" s="77">
        <f ca="1">SUMIF($W$12:BP1469,$P$11,X1469:BP1469)</f>
        <v>0</v>
      </c>
      <c r="R1469" s="77">
        <f ca="1">SUMIF($W$12:BQ1469,$P$11,Y1469:BQ1469)</f>
        <v>0</v>
      </c>
      <c r="S1469" s="78">
        <f t="shared" ca="1" si="395"/>
        <v>0</v>
      </c>
      <c r="T1469" s="77">
        <f t="shared" ca="1" si="396"/>
        <v>0</v>
      </c>
      <c r="U1469" s="77">
        <f t="shared" ca="1" si="397"/>
        <v>0</v>
      </c>
      <c r="V1469" s="79">
        <f t="shared" ca="1" si="398"/>
        <v>0</v>
      </c>
      <c r="W1469" s="80"/>
      <c r="X1469" s="81">
        <f t="shared" si="382"/>
        <v>0</v>
      </c>
      <c r="Y1469" s="82"/>
      <c r="Z1469" s="80"/>
      <c r="AA1469" s="81">
        <f t="shared" si="383"/>
        <v>0</v>
      </c>
      <c r="AB1469" s="82"/>
      <c r="AC1469" s="80"/>
      <c r="AD1469" s="81">
        <f t="shared" si="384"/>
        <v>0</v>
      </c>
      <c r="AE1469" s="82"/>
      <c r="AF1469" s="80"/>
      <c r="AG1469" s="81">
        <f t="shared" si="385"/>
        <v>0</v>
      </c>
      <c r="AH1469" s="82"/>
      <c r="AI1469" s="80"/>
      <c r="AJ1469" s="81">
        <f t="shared" si="386"/>
        <v>0</v>
      </c>
      <c r="AK1469" s="82"/>
      <c r="AL1469" s="80"/>
      <c r="AM1469" s="81">
        <v>0</v>
      </c>
      <c r="AN1469" s="82"/>
      <c r="AO1469" s="80"/>
      <c r="AP1469" s="81">
        <v>0</v>
      </c>
      <c r="AQ1469" s="82"/>
      <c r="AR1469" s="80"/>
      <c r="AS1469" s="81">
        <f t="shared" si="387"/>
        <v>0</v>
      </c>
      <c r="AT1469" s="82"/>
      <c r="AU1469" s="80"/>
      <c r="AV1469" s="81">
        <f t="shared" si="388"/>
        <v>0</v>
      </c>
      <c r="AW1469" s="82"/>
      <c r="AX1469" s="80"/>
      <c r="AY1469" s="81">
        <f t="shared" si="389"/>
        <v>0</v>
      </c>
      <c r="AZ1469" s="82"/>
      <c r="BA1469" s="80"/>
      <c r="BB1469" s="81">
        <f t="shared" si="390"/>
        <v>0</v>
      </c>
      <c r="BC1469" s="82"/>
      <c r="BD1469" s="80"/>
      <c r="BE1469" s="81">
        <f t="shared" si="391"/>
        <v>0</v>
      </c>
      <c r="BF1469" s="82"/>
      <c r="BG1469" s="80"/>
      <c r="BH1469" s="81">
        <f t="shared" si="392"/>
        <v>0</v>
      </c>
      <c r="BI1469" s="82"/>
      <c r="BJ1469" s="80"/>
      <c r="BK1469" s="81">
        <f t="shared" si="393"/>
        <v>0</v>
      </c>
      <c r="BL1469" s="82"/>
      <c r="BM1469" s="80"/>
      <c r="BN1469" s="81">
        <f t="shared" si="394"/>
        <v>0</v>
      </c>
      <c r="BO1469" s="82"/>
    </row>
    <row r="1470" spans="1:67" ht="38.25" hidden="1" customHeight="1" thickBot="1">
      <c r="A1470" s="71">
        <v>86550</v>
      </c>
      <c r="B1470" s="71" t="s">
        <v>2241</v>
      </c>
      <c r="C1470" s="221" t="str">
        <f ca="1">IF(V1470&gt;0,IF($C$12=B1470,COUNT($C$12:C1469,1),""),"")</f>
        <v/>
      </c>
      <c r="D1470" s="221" t="str">
        <f ca="1">IF(V1470&gt;0,IF($D$12=B1470,COUNT($D$12:D1469,1),""),"")</f>
        <v/>
      </c>
      <c r="E1470" s="221" t="str">
        <f ca="1">IF(V1470&gt;0,IF($E$12=B1470,COUNT($E$12:E1469,1),""),"")</f>
        <v/>
      </c>
      <c r="F1470" s="221" t="str">
        <f ca="1">IF(V1470&gt;0,IF($F$12=B1470,COUNT($F$12:F1469,1),""),"")</f>
        <v/>
      </c>
      <c r="G1470" s="90">
        <v>662000120</v>
      </c>
      <c r="H1470" s="72"/>
      <c r="I1470" s="76" t="s">
        <v>2031</v>
      </c>
      <c r="J1470" s="91" t="s">
        <v>52</v>
      </c>
      <c r="K1470" s="324">
        <v>24800000</v>
      </c>
      <c r="L1470" s="125">
        <v>421512</v>
      </c>
      <c r="M1470" s="76" t="s">
        <v>1270</v>
      </c>
      <c r="N1470" s="76" t="s">
        <v>52</v>
      </c>
      <c r="O1470" s="324">
        <v>3514000</v>
      </c>
      <c r="P1470" s="77">
        <f ca="1">SUMIF($W$12:BO1470,$P$11,W1470:BO1470)</f>
        <v>0</v>
      </c>
      <c r="Q1470" s="77">
        <f ca="1">SUMIF($W$12:BP1470,$P$11,X1470:BP1470)</f>
        <v>0</v>
      </c>
      <c r="R1470" s="77">
        <f ca="1">SUMIF($W$12:BQ1470,$P$11,Y1470:BQ1470)</f>
        <v>0</v>
      </c>
      <c r="S1470" s="78">
        <f t="shared" ca="1" si="395"/>
        <v>0</v>
      </c>
      <c r="T1470" s="77">
        <f t="shared" ca="1" si="396"/>
        <v>0</v>
      </c>
      <c r="U1470" s="77">
        <f t="shared" ca="1" si="397"/>
        <v>0</v>
      </c>
      <c r="V1470" s="79">
        <f t="shared" ca="1" si="398"/>
        <v>0</v>
      </c>
      <c r="W1470" s="80"/>
      <c r="X1470" s="81">
        <f t="shared" si="382"/>
        <v>0</v>
      </c>
      <c r="Y1470" s="82"/>
      <c r="Z1470" s="80"/>
      <c r="AA1470" s="81">
        <f t="shared" si="383"/>
        <v>0</v>
      </c>
      <c r="AB1470" s="82"/>
      <c r="AC1470" s="80"/>
      <c r="AD1470" s="81">
        <f t="shared" si="384"/>
        <v>0</v>
      </c>
      <c r="AE1470" s="82"/>
      <c r="AF1470" s="80"/>
      <c r="AG1470" s="81">
        <f t="shared" si="385"/>
        <v>0</v>
      </c>
      <c r="AH1470" s="82"/>
      <c r="AI1470" s="80"/>
      <c r="AJ1470" s="81">
        <f t="shared" si="386"/>
        <v>0</v>
      </c>
      <c r="AK1470" s="82"/>
      <c r="AL1470" s="80"/>
      <c r="AM1470" s="81">
        <v>0</v>
      </c>
      <c r="AN1470" s="82"/>
      <c r="AO1470" s="80"/>
      <c r="AP1470" s="81">
        <v>0</v>
      </c>
      <c r="AQ1470" s="82"/>
      <c r="AR1470" s="80"/>
      <c r="AS1470" s="81">
        <f t="shared" si="387"/>
        <v>0</v>
      </c>
      <c r="AT1470" s="82"/>
      <c r="AU1470" s="80"/>
      <c r="AV1470" s="81">
        <f t="shared" si="388"/>
        <v>0</v>
      </c>
      <c r="AW1470" s="82"/>
      <c r="AX1470" s="80"/>
      <c r="AY1470" s="81">
        <f t="shared" si="389"/>
        <v>0</v>
      </c>
      <c r="AZ1470" s="82"/>
      <c r="BA1470" s="80"/>
      <c r="BB1470" s="81">
        <f t="shared" si="390"/>
        <v>0</v>
      </c>
      <c r="BC1470" s="82"/>
      <c r="BD1470" s="80"/>
      <c r="BE1470" s="81">
        <f t="shared" si="391"/>
        <v>0</v>
      </c>
      <c r="BF1470" s="82"/>
      <c r="BG1470" s="80"/>
      <c r="BH1470" s="81">
        <f t="shared" si="392"/>
        <v>0</v>
      </c>
      <c r="BI1470" s="82"/>
      <c r="BJ1470" s="80"/>
      <c r="BK1470" s="81">
        <f t="shared" si="393"/>
        <v>0</v>
      </c>
      <c r="BL1470" s="82"/>
      <c r="BM1470" s="80"/>
      <c r="BN1470" s="81">
        <f t="shared" si="394"/>
        <v>0</v>
      </c>
      <c r="BO1470" s="82"/>
    </row>
    <row r="1471" spans="1:67" ht="38.25" hidden="1" customHeight="1" thickBot="1">
      <c r="A1471" s="71">
        <v>86551</v>
      </c>
      <c r="B1471" s="71" t="s">
        <v>2241</v>
      </c>
      <c r="C1471" s="221" t="str">
        <f ca="1">IF(V1471&gt;0,IF($C$12=B1471,COUNT($C$12:C1470,1),""),"")</f>
        <v/>
      </c>
      <c r="D1471" s="221" t="str">
        <f ca="1">IF(V1471&gt;0,IF($D$12=B1471,COUNT($D$12:D1470,1),""),"")</f>
        <v/>
      </c>
      <c r="E1471" s="221" t="str">
        <f ca="1">IF(V1471&gt;0,IF($E$12=B1471,COUNT($E$12:E1470,1),""),"")</f>
        <v/>
      </c>
      <c r="F1471" s="221" t="str">
        <f ca="1">IF(V1471&gt;0,IF($F$12=B1471,COUNT($F$12:F1470,1),""),"")</f>
        <v/>
      </c>
      <c r="G1471" s="90">
        <v>662000200</v>
      </c>
      <c r="H1471" s="72"/>
      <c r="I1471" s="76" t="s">
        <v>1862</v>
      </c>
      <c r="J1471" s="91" t="s">
        <v>52</v>
      </c>
      <c r="K1471" s="324">
        <v>76700000</v>
      </c>
      <c r="L1471" s="125">
        <v>421512</v>
      </c>
      <c r="M1471" s="76" t="s">
        <v>1270</v>
      </c>
      <c r="N1471" s="76" t="s">
        <v>52</v>
      </c>
      <c r="O1471" s="324">
        <v>3514000</v>
      </c>
      <c r="P1471" s="77">
        <f ca="1">SUMIF($W$12:BO1471,$P$11,W1471:BO1471)</f>
        <v>0</v>
      </c>
      <c r="Q1471" s="77">
        <f ca="1">SUMIF($W$12:BP1471,$P$11,X1471:BP1471)</f>
        <v>0</v>
      </c>
      <c r="R1471" s="77">
        <f ca="1">SUMIF($W$12:BQ1471,$P$11,Y1471:BQ1471)</f>
        <v>0</v>
      </c>
      <c r="S1471" s="78">
        <f t="shared" ca="1" si="395"/>
        <v>0</v>
      </c>
      <c r="T1471" s="77">
        <f t="shared" ca="1" si="396"/>
        <v>0</v>
      </c>
      <c r="U1471" s="77">
        <f t="shared" ca="1" si="397"/>
        <v>0</v>
      </c>
      <c r="V1471" s="79">
        <f t="shared" ca="1" si="398"/>
        <v>0</v>
      </c>
      <c r="W1471" s="80"/>
      <c r="X1471" s="81">
        <f t="shared" si="382"/>
        <v>0</v>
      </c>
      <c r="Y1471" s="82"/>
      <c r="Z1471" s="80"/>
      <c r="AA1471" s="81">
        <f t="shared" si="383"/>
        <v>0</v>
      </c>
      <c r="AB1471" s="82"/>
      <c r="AC1471" s="80"/>
      <c r="AD1471" s="81">
        <f t="shared" si="384"/>
        <v>0</v>
      </c>
      <c r="AE1471" s="82"/>
      <c r="AF1471" s="80"/>
      <c r="AG1471" s="81">
        <f t="shared" si="385"/>
        <v>0</v>
      </c>
      <c r="AH1471" s="82"/>
      <c r="AI1471" s="80"/>
      <c r="AJ1471" s="81">
        <f t="shared" si="386"/>
        <v>0</v>
      </c>
      <c r="AK1471" s="82"/>
      <c r="AL1471" s="80"/>
      <c r="AM1471" s="81">
        <v>0</v>
      </c>
      <c r="AN1471" s="82"/>
      <c r="AO1471" s="80"/>
      <c r="AP1471" s="81">
        <v>0</v>
      </c>
      <c r="AQ1471" s="82"/>
      <c r="AR1471" s="80"/>
      <c r="AS1471" s="81">
        <f t="shared" si="387"/>
        <v>0</v>
      </c>
      <c r="AT1471" s="82"/>
      <c r="AU1471" s="80"/>
      <c r="AV1471" s="81">
        <f t="shared" si="388"/>
        <v>0</v>
      </c>
      <c r="AW1471" s="82"/>
      <c r="AX1471" s="80"/>
      <c r="AY1471" s="81">
        <f t="shared" si="389"/>
        <v>0</v>
      </c>
      <c r="AZ1471" s="82"/>
      <c r="BA1471" s="80"/>
      <c r="BB1471" s="81">
        <f t="shared" si="390"/>
        <v>0</v>
      </c>
      <c r="BC1471" s="82"/>
      <c r="BD1471" s="80"/>
      <c r="BE1471" s="81">
        <f t="shared" si="391"/>
        <v>0</v>
      </c>
      <c r="BF1471" s="82"/>
      <c r="BG1471" s="80"/>
      <c r="BH1471" s="81">
        <f t="shared" si="392"/>
        <v>0</v>
      </c>
      <c r="BI1471" s="82"/>
      <c r="BJ1471" s="80"/>
      <c r="BK1471" s="81">
        <f t="shared" si="393"/>
        <v>0</v>
      </c>
      <c r="BL1471" s="82"/>
      <c r="BM1471" s="80"/>
      <c r="BN1471" s="81">
        <f t="shared" si="394"/>
        <v>0</v>
      </c>
      <c r="BO1471" s="82"/>
    </row>
    <row r="1472" spans="1:67" ht="38.25" hidden="1" customHeight="1" thickBot="1">
      <c r="A1472" s="71">
        <v>86552</v>
      </c>
      <c r="B1472" s="71" t="s">
        <v>2241</v>
      </c>
      <c r="C1472" s="221" t="str">
        <f ca="1">IF(V1472&gt;0,IF($C$12=B1472,COUNT($C$12:C1471,1),""),"")</f>
        <v/>
      </c>
      <c r="D1472" s="221" t="str">
        <f ca="1">IF(V1472&gt;0,IF($D$12=B1472,COUNT($D$12:D1471,1),""),"")</f>
        <v/>
      </c>
      <c r="E1472" s="221" t="str">
        <f ca="1">IF(V1472&gt;0,IF($E$12=B1472,COUNT($E$12:E1471,1),""),"")</f>
        <v/>
      </c>
      <c r="F1472" s="221" t="str">
        <f ca="1">IF(V1472&gt;0,IF($F$12=B1472,COUNT($F$12:F1471,1),""),"")</f>
        <v/>
      </c>
      <c r="G1472" s="90">
        <v>662000205</v>
      </c>
      <c r="H1472" s="72"/>
      <c r="I1472" s="76" t="s">
        <v>1863</v>
      </c>
      <c r="J1472" s="91" t="s">
        <v>52</v>
      </c>
      <c r="K1472" s="324">
        <v>85000000</v>
      </c>
      <c r="L1472" s="125">
        <v>421512</v>
      </c>
      <c r="M1472" s="76" t="s">
        <v>1270</v>
      </c>
      <c r="N1472" s="76" t="s">
        <v>52</v>
      </c>
      <c r="O1472" s="324">
        <v>3514000</v>
      </c>
      <c r="P1472" s="77">
        <f ca="1">SUMIF($W$12:BO1472,$P$11,W1472:BO1472)</f>
        <v>0</v>
      </c>
      <c r="Q1472" s="77">
        <f ca="1">SUMIF($W$12:BP1472,$P$11,X1472:BP1472)</f>
        <v>0</v>
      </c>
      <c r="R1472" s="77">
        <f ca="1">SUMIF($W$12:BQ1472,$P$11,Y1472:BQ1472)</f>
        <v>0</v>
      </c>
      <c r="S1472" s="78">
        <f t="shared" ca="1" si="395"/>
        <v>0</v>
      </c>
      <c r="T1472" s="77">
        <f t="shared" ca="1" si="396"/>
        <v>0</v>
      </c>
      <c r="U1472" s="77">
        <f t="shared" ca="1" si="397"/>
        <v>0</v>
      </c>
      <c r="V1472" s="79">
        <f t="shared" ca="1" si="398"/>
        <v>0</v>
      </c>
      <c r="W1472" s="80"/>
      <c r="X1472" s="81">
        <f t="shared" si="382"/>
        <v>0</v>
      </c>
      <c r="Y1472" s="82"/>
      <c r="Z1472" s="80"/>
      <c r="AA1472" s="81">
        <f t="shared" si="383"/>
        <v>0</v>
      </c>
      <c r="AB1472" s="82"/>
      <c r="AC1472" s="80"/>
      <c r="AD1472" s="81">
        <f t="shared" si="384"/>
        <v>0</v>
      </c>
      <c r="AE1472" s="82"/>
      <c r="AF1472" s="80"/>
      <c r="AG1472" s="81">
        <f t="shared" si="385"/>
        <v>0</v>
      </c>
      <c r="AH1472" s="82"/>
      <c r="AI1472" s="80"/>
      <c r="AJ1472" s="81">
        <f t="shared" si="386"/>
        <v>0</v>
      </c>
      <c r="AK1472" s="82"/>
      <c r="AL1472" s="80"/>
      <c r="AM1472" s="81">
        <v>0</v>
      </c>
      <c r="AN1472" s="82"/>
      <c r="AO1472" s="80"/>
      <c r="AP1472" s="81">
        <v>0</v>
      </c>
      <c r="AQ1472" s="82"/>
      <c r="AR1472" s="80"/>
      <c r="AS1472" s="81">
        <f t="shared" si="387"/>
        <v>0</v>
      </c>
      <c r="AT1472" s="82"/>
      <c r="AU1472" s="80"/>
      <c r="AV1472" s="81">
        <f t="shared" si="388"/>
        <v>0</v>
      </c>
      <c r="AW1472" s="82"/>
      <c r="AX1472" s="80"/>
      <c r="AY1472" s="81">
        <f t="shared" si="389"/>
        <v>0</v>
      </c>
      <c r="AZ1472" s="82"/>
      <c r="BA1472" s="80"/>
      <c r="BB1472" s="81">
        <f t="shared" si="390"/>
        <v>0</v>
      </c>
      <c r="BC1472" s="82"/>
      <c r="BD1472" s="80"/>
      <c r="BE1472" s="81">
        <f t="shared" si="391"/>
        <v>0</v>
      </c>
      <c r="BF1472" s="82"/>
      <c r="BG1472" s="80"/>
      <c r="BH1472" s="81">
        <f t="shared" si="392"/>
        <v>0</v>
      </c>
      <c r="BI1472" s="82"/>
      <c r="BJ1472" s="80"/>
      <c r="BK1472" s="81">
        <f t="shared" si="393"/>
        <v>0</v>
      </c>
      <c r="BL1472" s="82"/>
      <c r="BM1472" s="80"/>
      <c r="BN1472" s="81">
        <f t="shared" si="394"/>
        <v>0</v>
      </c>
      <c r="BO1472" s="82"/>
    </row>
    <row r="1473" spans="1:67" ht="38.25" hidden="1" customHeight="1" thickBot="1">
      <c r="A1473" s="71">
        <v>86553</v>
      </c>
      <c r="B1473" s="71" t="s">
        <v>2241</v>
      </c>
      <c r="C1473" s="221" t="str">
        <f ca="1">IF(V1473&gt;0,IF($C$12=B1473,COUNT($C$12:C1472,1),""),"")</f>
        <v/>
      </c>
      <c r="D1473" s="221" t="str">
        <f ca="1">IF(V1473&gt;0,IF($D$12=B1473,COUNT($D$12:D1472,1),""),"")</f>
        <v/>
      </c>
      <c r="E1473" s="221" t="str">
        <f ca="1">IF(V1473&gt;0,IF($E$12=B1473,COUNT($E$12:E1472,1),""),"")</f>
        <v/>
      </c>
      <c r="F1473" s="221" t="str">
        <f ca="1">IF(V1473&gt;0,IF($F$12=B1473,COUNT($F$12:F1472,1),""),"")</f>
        <v/>
      </c>
      <c r="G1473" s="90">
        <v>662001750</v>
      </c>
      <c r="H1473" s="72"/>
      <c r="I1473" s="76" t="s">
        <v>1794</v>
      </c>
      <c r="J1473" s="91" t="s">
        <v>1753</v>
      </c>
      <c r="K1473" s="324">
        <v>64560000</v>
      </c>
      <c r="L1473" s="125">
        <v>422621</v>
      </c>
      <c r="M1473" s="76" t="s">
        <v>1357</v>
      </c>
      <c r="N1473" s="76" t="s">
        <v>1753</v>
      </c>
      <c r="O1473" s="324">
        <v>5943000</v>
      </c>
      <c r="P1473" s="77">
        <f ca="1">SUMIF($W$12:BO1473,$P$11,W1473:BO1473)</f>
        <v>0</v>
      </c>
      <c r="Q1473" s="77">
        <f ca="1">SUMIF($W$12:BP1473,$P$11,X1473:BP1473)</f>
        <v>0</v>
      </c>
      <c r="R1473" s="77">
        <f ca="1">SUMIF($W$12:BQ1473,$P$11,Y1473:BQ1473)</f>
        <v>0</v>
      </c>
      <c r="S1473" s="78">
        <f t="shared" ca="1" si="395"/>
        <v>0</v>
      </c>
      <c r="T1473" s="77">
        <f t="shared" ca="1" si="396"/>
        <v>0</v>
      </c>
      <c r="U1473" s="77">
        <f t="shared" ca="1" si="397"/>
        <v>0</v>
      </c>
      <c r="V1473" s="79">
        <f t="shared" ca="1" si="398"/>
        <v>0</v>
      </c>
      <c r="W1473" s="80"/>
      <c r="X1473" s="81">
        <f t="shared" si="382"/>
        <v>0</v>
      </c>
      <c r="Y1473" s="82"/>
      <c r="Z1473" s="80"/>
      <c r="AA1473" s="81">
        <f t="shared" si="383"/>
        <v>0</v>
      </c>
      <c r="AB1473" s="82"/>
      <c r="AC1473" s="80"/>
      <c r="AD1473" s="81">
        <f t="shared" si="384"/>
        <v>0</v>
      </c>
      <c r="AE1473" s="82"/>
      <c r="AF1473" s="80"/>
      <c r="AG1473" s="81">
        <f t="shared" si="385"/>
        <v>0</v>
      </c>
      <c r="AH1473" s="82"/>
      <c r="AI1473" s="80"/>
      <c r="AJ1473" s="81">
        <f t="shared" si="386"/>
        <v>0</v>
      </c>
      <c r="AK1473" s="82"/>
      <c r="AL1473" s="80"/>
      <c r="AM1473" s="81">
        <v>0</v>
      </c>
      <c r="AN1473" s="82"/>
      <c r="AO1473" s="80"/>
      <c r="AP1473" s="81">
        <v>0</v>
      </c>
      <c r="AQ1473" s="82"/>
      <c r="AR1473" s="80"/>
      <c r="AS1473" s="81">
        <f t="shared" si="387"/>
        <v>0</v>
      </c>
      <c r="AT1473" s="82"/>
      <c r="AU1473" s="80"/>
      <c r="AV1473" s="81">
        <f t="shared" si="388"/>
        <v>0</v>
      </c>
      <c r="AW1473" s="82"/>
      <c r="AX1473" s="80"/>
      <c r="AY1473" s="81">
        <f t="shared" si="389"/>
        <v>0</v>
      </c>
      <c r="AZ1473" s="82"/>
      <c r="BA1473" s="80"/>
      <c r="BB1473" s="81">
        <f t="shared" si="390"/>
        <v>0</v>
      </c>
      <c r="BC1473" s="82"/>
      <c r="BD1473" s="80"/>
      <c r="BE1473" s="81">
        <f t="shared" si="391"/>
        <v>0</v>
      </c>
      <c r="BF1473" s="82"/>
      <c r="BG1473" s="80"/>
      <c r="BH1473" s="81">
        <f t="shared" si="392"/>
        <v>0</v>
      </c>
      <c r="BI1473" s="82"/>
      <c r="BJ1473" s="80"/>
      <c r="BK1473" s="81">
        <f t="shared" si="393"/>
        <v>0</v>
      </c>
      <c r="BL1473" s="82"/>
      <c r="BM1473" s="80"/>
      <c r="BN1473" s="81">
        <f t="shared" si="394"/>
        <v>0</v>
      </c>
      <c r="BO1473" s="82"/>
    </row>
    <row r="1474" spans="1:67" ht="38.25" hidden="1" customHeight="1" thickBot="1">
      <c r="A1474" s="71">
        <v>86554</v>
      </c>
      <c r="B1474" s="71" t="s">
        <v>2241</v>
      </c>
      <c r="C1474" s="221" t="str">
        <f ca="1">IF(V1474&gt;0,IF($C$12=B1474,COUNT($C$12:C1473,1),""),"")</f>
        <v/>
      </c>
      <c r="D1474" s="221" t="str">
        <f ca="1">IF(V1474&gt;0,IF($D$12=B1474,COUNT($D$12:D1473,1),""),"")</f>
        <v/>
      </c>
      <c r="E1474" s="221" t="str">
        <f ca="1">IF(V1474&gt;0,IF($E$12=B1474,COUNT($E$12:E1473,1),""),"")</f>
        <v/>
      </c>
      <c r="F1474" s="221" t="str">
        <f ca="1">IF(V1474&gt;0,IF($F$12=B1474,COUNT($F$12:F1473,1),""),"")</f>
        <v/>
      </c>
      <c r="G1474" s="90">
        <v>662001780</v>
      </c>
      <c r="H1474" s="72"/>
      <c r="I1474" s="76" t="s">
        <v>1795</v>
      </c>
      <c r="J1474" s="91" t="s">
        <v>1753</v>
      </c>
      <c r="K1474" s="324">
        <v>64560000</v>
      </c>
      <c r="L1474" s="125">
        <v>422621</v>
      </c>
      <c r="M1474" s="76" t="s">
        <v>1357</v>
      </c>
      <c r="N1474" s="76" t="s">
        <v>1753</v>
      </c>
      <c r="O1474" s="324">
        <v>5943000</v>
      </c>
      <c r="P1474" s="77">
        <f ca="1">SUMIF($W$12:BO1474,$P$11,W1474:BO1474)</f>
        <v>0</v>
      </c>
      <c r="Q1474" s="77">
        <f ca="1">SUMIF($W$12:BP1474,$P$11,X1474:BP1474)</f>
        <v>0</v>
      </c>
      <c r="R1474" s="77">
        <f ca="1">SUMIF($W$12:BQ1474,$P$11,Y1474:BQ1474)</f>
        <v>0</v>
      </c>
      <c r="S1474" s="78">
        <f t="shared" ca="1" si="395"/>
        <v>0</v>
      </c>
      <c r="T1474" s="77">
        <f t="shared" ca="1" si="396"/>
        <v>0</v>
      </c>
      <c r="U1474" s="77">
        <f t="shared" ca="1" si="397"/>
        <v>0</v>
      </c>
      <c r="V1474" s="79">
        <f t="shared" ca="1" si="398"/>
        <v>0</v>
      </c>
      <c r="W1474" s="80"/>
      <c r="X1474" s="81">
        <f t="shared" si="382"/>
        <v>0</v>
      </c>
      <c r="Y1474" s="82"/>
      <c r="Z1474" s="80"/>
      <c r="AA1474" s="81">
        <f t="shared" si="383"/>
        <v>0</v>
      </c>
      <c r="AB1474" s="82"/>
      <c r="AC1474" s="80"/>
      <c r="AD1474" s="81">
        <f t="shared" si="384"/>
        <v>0</v>
      </c>
      <c r="AE1474" s="82"/>
      <c r="AF1474" s="80"/>
      <c r="AG1474" s="81">
        <f t="shared" si="385"/>
        <v>0</v>
      </c>
      <c r="AH1474" s="82"/>
      <c r="AI1474" s="80"/>
      <c r="AJ1474" s="81">
        <f t="shared" si="386"/>
        <v>0</v>
      </c>
      <c r="AK1474" s="82"/>
      <c r="AL1474" s="80"/>
      <c r="AM1474" s="81">
        <v>0</v>
      </c>
      <c r="AN1474" s="82"/>
      <c r="AO1474" s="80"/>
      <c r="AP1474" s="81">
        <v>0</v>
      </c>
      <c r="AQ1474" s="82"/>
      <c r="AR1474" s="80"/>
      <c r="AS1474" s="81">
        <f t="shared" si="387"/>
        <v>0</v>
      </c>
      <c r="AT1474" s="82"/>
      <c r="AU1474" s="80"/>
      <c r="AV1474" s="81">
        <f t="shared" si="388"/>
        <v>0</v>
      </c>
      <c r="AW1474" s="82"/>
      <c r="AX1474" s="80"/>
      <c r="AY1474" s="81">
        <f t="shared" si="389"/>
        <v>0</v>
      </c>
      <c r="AZ1474" s="82"/>
      <c r="BA1474" s="80"/>
      <c r="BB1474" s="81">
        <f t="shared" si="390"/>
        <v>0</v>
      </c>
      <c r="BC1474" s="82"/>
      <c r="BD1474" s="80"/>
      <c r="BE1474" s="81">
        <f t="shared" si="391"/>
        <v>0</v>
      </c>
      <c r="BF1474" s="82"/>
      <c r="BG1474" s="80"/>
      <c r="BH1474" s="81">
        <f t="shared" si="392"/>
        <v>0</v>
      </c>
      <c r="BI1474" s="82"/>
      <c r="BJ1474" s="80"/>
      <c r="BK1474" s="81">
        <f t="shared" si="393"/>
        <v>0</v>
      </c>
      <c r="BL1474" s="82"/>
      <c r="BM1474" s="80"/>
      <c r="BN1474" s="81">
        <f t="shared" si="394"/>
        <v>0</v>
      </c>
      <c r="BO1474" s="82"/>
    </row>
    <row r="1475" spans="1:67" ht="38.25" hidden="1" customHeight="1" thickBot="1">
      <c r="A1475" s="71">
        <v>86555</v>
      </c>
      <c r="B1475" s="71" t="s">
        <v>2241</v>
      </c>
      <c r="C1475" s="221" t="str">
        <f ca="1">IF(V1475&gt;0,IF($C$12=B1475,COUNT($C$12:C1474,1),""),"")</f>
        <v/>
      </c>
      <c r="D1475" s="221" t="str">
        <f ca="1">IF(V1475&gt;0,IF($D$12=B1475,COUNT($D$12:D1474,1),""),"")</f>
        <v/>
      </c>
      <c r="E1475" s="221" t="str">
        <f ca="1">IF(V1475&gt;0,IF($E$12=B1475,COUNT($E$12:E1474,1),""),"")</f>
        <v/>
      </c>
      <c r="F1475" s="221" t="str">
        <f ca="1">IF(V1475&gt;0,IF($F$12=B1475,COUNT($F$12:F1474,1),""),"")</f>
        <v/>
      </c>
      <c r="G1475" s="90">
        <v>662002230</v>
      </c>
      <c r="H1475" s="72"/>
      <c r="I1475" s="76" t="s">
        <v>1796</v>
      </c>
      <c r="J1475" s="91" t="s">
        <v>1421</v>
      </c>
      <c r="K1475" s="324">
        <v>88630000</v>
      </c>
      <c r="L1475" s="125">
        <v>422622</v>
      </c>
      <c r="M1475" s="76" t="s">
        <v>1358</v>
      </c>
      <c r="N1475" s="76" t="s">
        <v>1421</v>
      </c>
      <c r="O1475" s="324">
        <v>6671000</v>
      </c>
      <c r="P1475" s="77">
        <f ca="1">SUMIF($W$12:BO1475,$P$11,W1475:BO1475)</f>
        <v>0</v>
      </c>
      <c r="Q1475" s="77">
        <f ca="1">SUMIF($W$12:BP1475,$P$11,X1475:BP1475)</f>
        <v>0</v>
      </c>
      <c r="R1475" s="77">
        <f ca="1">SUMIF($W$12:BQ1475,$P$11,Y1475:BQ1475)</f>
        <v>0</v>
      </c>
      <c r="S1475" s="78">
        <f t="shared" ca="1" si="395"/>
        <v>0</v>
      </c>
      <c r="T1475" s="77">
        <f t="shared" ca="1" si="396"/>
        <v>0</v>
      </c>
      <c r="U1475" s="77">
        <f t="shared" ca="1" si="397"/>
        <v>0</v>
      </c>
      <c r="V1475" s="79">
        <f t="shared" ca="1" si="398"/>
        <v>0</v>
      </c>
      <c r="W1475" s="80"/>
      <c r="X1475" s="81">
        <f t="shared" si="382"/>
        <v>0</v>
      </c>
      <c r="Y1475" s="82"/>
      <c r="Z1475" s="80"/>
      <c r="AA1475" s="81">
        <f t="shared" si="383"/>
        <v>0</v>
      </c>
      <c r="AB1475" s="82"/>
      <c r="AC1475" s="80"/>
      <c r="AD1475" s="81">
        <f t="shared" si="384"/>
        <v>0</v>
      </c>
      <c r="AE1475" s="82"/>
      <c r="AF1475" s="80"/>
      <c r="AG1475" s="81">
        <f t="shared" si="385"/>
        <v>0</v>
      </c>
      <c r="AH1475" s="82"/>
      <c r="AI1475" s="80"/>
      <c r="AJ1475" s="81">
        <f t="shared" si="386"/>
        <v>0</v>
      </c>
      <c r="AK1475" s="82"/>
      <c r="AL1475" s="80"/>
      <c r="AM1475" s="81">
        <v>0</v>
      </c>
      <c r="AN1475" s="82"/>
      <c r="AO1475" s="80"/>
      <c r="AP1475" s="81">
        <v>0</v>
      </c>
      <c r="AQ1475" s="82"/>
      <c r="AR1475" s="80"/>
      <c r="AS1475" s="81">
        <f t="shared" si="387"/>
        <v>0</v>
      </c>
      <c r="AT1475" s="82"/>
      <c r="AU1475" s="80"/>
      <c r="AV1475" s="81">
        <f t="shared" si="388"/>
        <v>0</v>
      </c>
      <c r="AW1475" s="82"/>
      <c r="AX1475" s="80"/>
      <c r="AY1475" s="81">
        <f t="shared" si="389"/>
        <v>0</v>
      </c>
      <c r="AZ1475" s="82"/>
      <c r="BA1475" s="80"/>
      <c r="BB1475" s="81">
        <f t="shared" si="390"/>
        <v>0</v>
      </c>
      <c r="BC1475" s="82"/>
      <c r="BD1475" s="80"/>
      <c r="BE1475" s="81">
        <f t="shared" si="391"/>
        <v>0</v>
      </c>
      <c r="BF1475" s="82"/>
      <c r="BG1475" s="80"/>
      <c r="BH1475" s="81">
        <f t="shared" si="392"/>
        <v>0</v>
      </c>
      <c r="BI1475" s="82"/>
      <c r="BJ1475" s="80"/>
      <c r="BK1475" s="81">
        <f t="shared" si="393"/>
        <v>0</v>
      </c>
      <c r="BL1475" s="82"/>
      <c r="BM1475" s="80"/>
      <c r="BN1475" s="81">
        <f t="shared" si="394"/>
        <v>0</v>
      </c>
      <c r="BO1475" s="82"/>
    </row>
    <row r="1476" spans="1:67" ht="23.25" hidden="1" customHeight="1" thickBot="1">
      <c r="A1476" s="71">
        <v>86564</v>
      </c>
      <c r="B1476" s="71" t="s">
        <v>2241</v>
      </c>
      <c r="C1476" s="221" t="str">
        <f ca="1">IF(V1476&gt;0,IF($C$12=B1476,COUNT($C$12:C1475,1),""),"")</f>
        <v/>
      </c>
      <c r="D1476" s="221" t="str">
        <f ca="1">IF(V1476&gt;0,IF($D$12=B1476,COUNT($D$12:D1475,1),""),"")</f>
        <v/>
      </c>
      <c r="E1476" s="221" t="str">
        <f ca="1">IF(V1476&gt;0,IF($E$12=B1476,COUNT($E$12:E1475,1),""),"")</f>
        <v/>
      </c>
      <c r="F1476" s="221" t="str">
        <f ca="1">IF(V1476&gt;0,IF($F$12=B1476,COUNT($F$12:F1475,1),""),"")</f>
        <v/>
      </c>
      <c r="G1476" s="90">
        <v>664004400</v>
      </c>
      <c r="H1476" s="72"/>
      <c r="I1476" s="76" t="s">
        <v>1542</v>
      </c>
      <c r="J1476" s="91" t="s">
        <v>52</v>
      </c>
      <c r="K1476" s="324">
        <v>5180000</v>
      </c>
      <c r="L1476" s="125">
        <v>422630</v>
      </c>
      <c r="M1476" s="76" t="s">
        <v>1626</v>
      </c>
      <c r="N1476" s="76" t="s">
        <v>52</v>
      </c>
      <c r="O1476" s="324">
        <v>4064000</v>
      </c>
      <c r="P1476" s="77">
        <f ca="1">SUMIF($W$12:BO1476,$P$11,W1476:BO1476)</f>
        <v>0</v>
      </c>
      <c r="Q1476" s="77">
        <f ca="1">SUMIF($W$12:BP1476,$P$11,X1476:BP1476)</f>
        <v>0</v>
      </c>
      <c r="R1476" s="77">
        <f ca="1">SUMIF($W$12:BQ1476,$P$11,Y1476:BQ1476)</f>
        <v>0</v>
      </c>
      <c r="S1476" s="78">
        <f t="shared" ca="1" si="395"/>
        <v>0</v>
      </c>
      <c r="T1476" s="77">
        <f t="shared" ca="1" si="396"/>
        <v>0</v>
      </c>
      <c r="U1476" s="77">
        <f t="shared" ca="1" si="397"/>
        <v>0</v>
      </c>
      <c r="V1476" s="79">
        <f t="shared" ca="1" si="398"/>
        <v>0</v>
      </c>
      <c r="W1476" s="80"/>
      <c r="X1476" s="81">
        <f t="shared" si="382"/>
        <v>0</v>
      </c>
      <c r="Y1476" s="82"/>
      <c r="Z1476" s="80"/>
      <c r="AA1476" s="81">
        <f t="shared" si="383"/>
        <v>0</v>
      </c>
      <c r="AB1476" s="82"/>
      <c r="AC1476" s="80"/>
      <c r="AD1476" s="81">
        <f t="shared" si="384"/>
        <v>0</v>
      </c>
      <c r="AE1476" s="82"/>
      <c r="AF1476" s="80"/>
      <c r="AG1476" s="81">
        <f t="shared" si="385"/>
        <v>0</v>
      </c>
      <c r="AH1476" s="82"/>
      <c r="AI1476" s="80"/>
      <c r="AJ1476" s="81">
        <f t="shared" si="386"/>
        <v>0</v>
      </c>
      <c r="AK1476" s="82"/>
      <c r="AL1476" s="80"/>
      <c r="AM1476" s="81">
        <v>0</v>
      </c>
      <c r="AN1476" s="82"/>
      <c r="AO1476" s="80"/>
      <c r="AP1476" s="81">
        <v>0</v>
      </c>
      <c r="AQ1476" s="82"/>
      <c r="AR1476" s="80"/>
      <c r="AS1476" s="81">
        <f t="shared" si="387"/>
        <v>0</v>
      </c>
      <c r="AT1476" s="82"/>
      <c r="AU1476" s="80"/>
      <c r="AV1476" s="81">
        <f t="shared" si="388"/>
        <v>0</v>
      </c>
      <c r="AW1476" s="82"/>
      <c r="AX1476" s="80"/>
      <c r="AY1476" s="81">
        <f t="shared" si="389"/>
        <v>0</v>
      </c>
      <c r="AZ1476" s="82"/>
      <c r="BA1476" s="80"/>
      <c r="BB1476" s="81">
        <f t="shared" si="390"/>
        <v>0</v>
      </c>
      <c r="BC1476" s="82"/>
      <c r="BD1476" s="80"/>
      <c r="BE1476" s="81">
        <f t="shared" si="391"/>
        <v>0</v>
      </c>
      <c r="BF1476" s="82"/>
      <c r="BG1476" s="80"/>
      <c r="BH1476" s="81">
        <f t="shared" si="392"/>
        <v>0</v>
      </c>
      <c r="BI1476" s="82"/>
      <c r="BJ1476" s="80"/>
      <c r="BK1476" s="81">
        <f t="shared" si="393"/>
        <v>0</v>
      </c>
      <c r="BL1476" s="82"/>
      <c r="BM1476" s="80"/>
      <c r="BN1476" s="81">
        <f t="shared" si="394"/>
        <v>0</v>
      </c>
      <c r="BO1476" s="82"/>
    </row>
    <row r="1477" spans="1:67" ht="23.25" hidden="1" customHeight="1" thickBot="1">
      <c r="A1477" s="71">
        <v>86565</v>
      </c>
      <c r="B1477" s="71" t="s">
        <v>2241</v>
      </c>
      <c r="C1477" s="221" t="str">
        <f ca="1">IF(V1477&gt;0,IF($C$12=B1477,COUNT($C$12:C1476,1),""),"")</f>
        <v/>
      </c>
      <c r="D1477" s="221" t="str">
        <f ca="1">IF(V1477&gt;0,IF($D$12=B1477,COUNT($D$12:D1476,1),""),"")</f>
        <v/>
      </c>
      <c r="E1477" s="221" t="str">
        <f ca="1">IF(V1477&gt;0,IF($E$12=B1477,COUNT($E$12:E1476,1),""),"")</f>
        <v/>
      </c>
      <c r="F1477" s="221" t="str">
        <f ca="1">IF(V1477&gt;0,IF($F$12=B1477,COUNT($F$12:F1476,1),""),"")</f>
        <v/>
      </c>
      <c r="G1477" s="90">
        <v>664005325</v>
      </c>
      <c r="H1477" s="72"/>
      <c r="I1477" s="76" t="s">
        <v>2190</v>
      </c>
      <c r="J1477" s="91" t="s">
        <v>52</v>
      </c>
      <c r="K1477" s="324">
        <v>80800000</v>
      </c>
      <c r="L1477" s="125">
        <v>422631</v>
      </c>
      <c r="M1477" s="76" t="s">
        <v>1365</v>
      </c>
      <c r="N1477" s="76" t="s">
        <v>52</v>
      </c>
      <c r="O1477" s="324">
        <v>4471000</v>
      </c>
      <c r="P1477" s="77">
        <f ca="1">SUMIF($W$12:BO1477,$P$11,W1477:BO1477)</f>
        <v>0</v>
      </c>
      <c r="Q1477" s="77">
        <f ca="1">SUMIF($W$12:BP1477,$P$11,X1477:BP1477)</f>
        <v>0</v>
      </c>
      <c r="R1477" s="77">
        <f ca="1">SUMIF($W$12:BQ1477,$P$11,Y1477:BQ1477)</f>
        <v>0</v>
      </c>
      <c r="S1477" s="78">
        <f t="shared" ca="1" si="395"/>
        <v>0</v>
      </c>
      <c r="T1477" s="77">
        <f t="shared" ca="1" si="396"/>
        <v>0</v>
      </c>
      <c r="U1477" s="77">
        <f t="shared" ca="1" si="397"/>
        <v>0</v>
      </c>
      <c r="V1477" s="79">
        <f t="shared" ca="1" si="398"/>
        <v>0</v>
      </c>
      <c r="W1477" s="80"/>
      <c r="X1477" s="81">
        <f t="shared" si="382"/>
        <v>0</v>
      </c>
      <c r="Y1477" s="82"/>
      <c r="Z1477" s="80"/>
      <c r="AA1477" s="81">
        <f t="shared" si="383"/>
        <v>0</v>
      </c>
      <c r="AB1477" s="82"/>
      <c r="AC1477" s="80"/>
      <c r="AD1477" s="81">
        <f t="shared" si="384"/>
        <v>0</v>
      </c>
      <c r="AE1477" s="82"/>
      <c r="AF1477" s="80"/>
      <c r="AG1477" s="81">
        <f t="shared" si="385"/>
        <v>0</v>
      </c>
      <c r="AH1477" s="82"/>
      <c r="AI1477" s="80"/>
      <c r="AJ1477" s="81">
        <f t="shared" si="386"/>
        <v>0</v>
      </c>
      <c r="AK1477" s="82"/>
      <c r="AL1477" s="80"/>
      <c r="AM1477" s="81">
        <v>0</v>
      </c>
      <c r="AN1477" s="82"/>
      <c r="AO1477" s="80"/>
      <c r="AP1477" s="81">
        <v>0</v>
      </c>
      <c r="AQ1477" s="82"/>
      <c r="AR1477" s="80"/>
      <c r="AS1477" s="81">
        <f t="shared" si="387"/>
        <v>0</v>
      </c>
      <c r="AT1477" s="82"/>
      <c r="AU1477" s="80"/>
      <c r="AV1477" s="81">
        <f t="shared" si="388"/>
        <v>0</v>
      </c>
      <c r="AW1477" s="82"/>
      <c r="AX1477" s="80"/>
      <c r="AY1477" s="81">
        <f t="shared" si="389"/>
        <v>0</v>
      </c>
      <c r="AZ1477" s="82"/>
      <c r="BA1477" s="80"/>
      <c r="BB1477" s="81">
        <f t="shared" si="390"/>
        <v>0</v>
      </c>
      <c r="BC1477" s="82"/>
      <c r="BD1477" s="80"/>
      <c r="BE1477" s="81">
        <f t="shared" si="391"/>
        <v>0</v>
      </c>
      <c r="BF1477" s="82"/>
      <c r="BG1477" s="80"/>
      <c r="BH1477" s="81">
        <f t="shared" si="392"/>
        <v>0</v>
      </c>
      <c r="BI1477" s="82"/>
      <c r="BJ1477" s="80"/>
      <c r="BK1477" s="81">
        <f t="shared" si="393"/>
        <v>0</v>
      </c>
      <c r="BL1477" s="82"/>
      <c r="BM1477" s="80"/>
      <c r="BN1477" s="81">
        <f t="shared" si="394"/>
        <v>0</v>
      </c>
      <c r="BO1477" s="82"/>
    </row>
    <row r="1478" spans="1:67" ht="23.25" hidden="1" customHeight="1" thickBot="1">
      <c r="A1478" s="71">
        <v>86566</v>
      </c>
      <c r="B1478" s="71" t="s">
        <v>2241</v>
      </c>
      <c r="C1478" s="221" t="str">
        <f ca="1">IF(V1478&gt;0,IF($C$12=B1478,COUNT($C$12:C1477,1),""),"")</f>
        <v/>
      </c>
      <c r="D1478" s="221" t="str">
        <f ca="1">IF(V1478&gt;0,IF($D$12=B1478,COUNT($D$12:D1477,1),""),"")</f>
        <v/>
      </c>
      <c r="E1478" s="221" t="str">
        <f ca="1">IF(V1478&gt;0,IF($E$12=B1478,COUNT($E$12:E1477,1),""),"")</f>
        <v/>
      </c>
      <c r="F1478" s="221" t="str">
        <f ca="1">IF(V1478&gt;0,IF($F$12=B1478,COUNT($F$12:F1477,1),""),"")</f>
        <v/>
      </c>
      <c r="G1478" s="90">
        <v>664005500</v>
      </c>
      <c r="H1478" s="72"/>
      <c r="I1478" s="76" t="s">
        <v>1544</v>
      </c>
      <c r="J1478" s="91" t="s">
        <v>52</v>
      </c>
      <c r="K1478" s="324">
        <v>5600000</v>
      </c>
      <c r="L1478" s="125">
        <v>422630</v>
      </c>
      <c r="M1478" s="76" t="s">
        <v>1626</v>
      </c>
      <c r="N1478" s="76" t="s">
        <v>52</v>
      </c>
      <c r="O1478" s="324">
        <v>4064000</v>
      </c>
      <c r="P1478" s="77">
        <f ca="1">SUMIF($W$12:BO1478,$P$11,W1478:BO1478)</f>
        <v>0</v>
      </c>
      <c r="Q1478" s="77">
        <f ca="1">SUMIF($W$12:BP1478,$P$11,X1478:BP1478)</f>
        <v>0</v>
      </c>
      <c r="R1478" s="77">
        <f ca="1">SUMIF($W$12:BQ1478,$P$11,Y1478:BQ1478)</f>
        <v>0</v>
      </c>
      <c r="S1478" s="78">
        <f t="shared" ca="1" si="395"/>
        <v>0</v>
      </c>
      <c r="T1478" s="77">
        <f t="shared" ca="1" si="396"/>
        <v>0</v>
      </c>
      <c r="U1478" s="77">
        <f t="shared" ca="1" si="397"/>
        <v>0</v>
      </c>
      <c r="V1478" s="79">
        <f t="shared" ca="1" si="398"/>
        <v>0</v>
      </c>
      <c r="W1478" s="80"/>
      <c r="X1478" s="81">
        <f t="shared" si="382"/>
        <v>0</v>
      </c>
      <c r="Y1478" s="82"/>
      <c r="Z1478" s="80"/>
      <c r="AA1478" s="81">
        <f t="shared" si="383"/>
        <v>0</v>
      </c>
      <c r="AB1478" s="82"/>
      <c r="AC1478" s="80"/>
      <c r="AD1478" s="81">
        <f t="shared" si="384"/>
        <v>0</v>
      </c>
      <c r="AE1478" s="82"/>
      <c r="AF1478" s="80"/>
      <c r="AG1478" s="81">
        <f t="shared" si="385"/>
        <v>0</v>
      </c>
      <c r="AH1478" s="82"/>
      <c r="AI1478" s="80"/>
      <c r="AJ1478" s="81">
        <f t="shared" si="386"/>
        <v>0</v>
      </c>
      <c r="AK1478" s="82"/>
      <c r="AL1478" s="80"/>
      <c r="AM1478" s="81">
        <v>0</v>
      </c>
      <c r="AN1478" s="82"/>
      <c r="AO1478" s="80"/>
      <c r="AP1478" s="81">
        <v>0</v>
      </c>
      <c r="AQ1478" s="82"/>
      <c r="AR1478" s="80"/>
      <c r="AS1478" s="81">
        <f t="shared" si="387"/>
        <v>0</v>
      </c>
      <c r="AT1478" s="82"/>
      <c r="AU1478" s="80"/>
      <c r="AV1478" s="81">
        <f t="shared" si="388"/>
        <v>0</v>
      </c>
      <c r="AW1478" s="82"/>
      <c r="AX1478" s="80"/>
      <c r="AY1478" s="81">
        <f t="shared" si="389"/>
        <v>0</v>
      </c>
      <c r="AZ1478" s="82"/>
      <c r="BA1478" s="80"/>
      <c r="BB1478" s="81">
        <f t="shared" si="390"/>
        <v>0</v>
      </c>
      <c r="BC1478" s="82"/>
      <c r="BD1478" s="80"/>
      <c r="BE1478" s="81">
        <f t="shared" si="391"/>
        <v>0</v>
      </c>
      <c r="BF1478" s="82"/>
      <c r="BG1478" s="80"/>
      <c r="BH1478" s="81">
        <f t="shared" si="392"/>
        <v>0</v>
      </c>
      <c r="BI1478" s="82"/>
      <c r="BJ1478" s="80"/>
      <c r="BK1478" s="81">
        <f t="shared" si="393"/>
        <v>0</v>
      </c>
      <c r="BL1478" s="82"/>
      <c r="BM1478" s="80"/>
      <c r="BN1478" s="81">
        <f t="shared" si="394"/>
        <v>0</v>
      </c>
      <c r="BO1478" s="82"/>
    </row>
    <row r="1479" spans="1:67" ht="23.25" hidden="1" customHeight="1" thickBot="1">
      <c r="A1479" s="71">
        <v>86567</v>
      </c>
      <c r="B1479" s="71" t="s">
        <v>2241</v>
      </c>
      <c r="C1479" s="221" t="str">
        <f ca="1">IF(V1479&gt;0,IF($C$12=B1479,COUNT($C$12:C1478,1),""),"")</f>
        <v/>
      </c>
      <c r="D1479" s="221" t="str">
        <f ca="1">IF(V1479&gt;0,IF($D$12=B1479,COUNT($D$12:D1478,1),""),"")</f>
        <v/>
      </c>
      <c r="E1479" s="221" t="str">
        <f ca="1">IF(V1479&gt;0,IF($E$12=B1479,COUNT($E$12:E1478,1),""),"")</f>
        <v/>
      </c>
      <c r="F1479" s="221" t="str">
        <f ca="1">IF(V1479&gt;0,IF($F$12=B1479,COUNT($F$12:F1478,1),""),"")</f>
        <v/>
      </c>
      <c r="G1479" s="90">
        <v>664006600</v>
      </c>
      <c r="H1479" s="72"/>
      <c r="I1479" s="76" t="s">
        <v>1543</v>
      </c>
      <c r="J1479" s="91" t="s">
        <v>52</v>
      </c>
      <c r="K1479" s="324">
        <v>5180000</v>
      </c>
      <c r="L1479" s="125">
        <v>422630</v>
      </c>
      <c r="M1479" s="76" t="s">
        <v>1626</v>
      </c>
      <c r="N1479" s="76" t="s">
        <v>52</v>
      </c>
      <c r="O1479" s="324">
        <v>4064000</v>
      </c>
      <c r="P1479" s="77">
        <f ca="1">SUMIF($W$12:BO1479,$P$11,W1479:BO1479)</f>
        <v>0</v>
      </c>
      <c r="Q1479" s="77">
        <f ca="1">SUMIF($W$12:BP1479,$P$11,X1479:BP1479)</f>
        <v>0</v>
      </c>
      <c r="R1479" s="77">
        <f ca="1">SUMIF($W$12:BQ1479,$P$11,Y1479:BQ1479)</f>
        <v>0</v>
      </c>
      <c r="S1479" s="78">
        <f t="shared" ca="1" si="395"/>
        <v>0</v>
      </c>
      <c r="T1479" s="77">
        <f t="shared" ca="1" si="396"/>
        <v>0</v>
      </c>
      <c r="U1479" s="77">
        <f t="shared" ca="1" si="397"/>
        <v>0</v>
      </c>
      <c r="V1479" s="79">
        <f t="shared" ca="1" si="398"/>
        <v>0</v>
      </c>
      <c r="W1479" s="80"/>
      <c r="X1479" s="81">
        <f t="shared" si="382"/>
        <v>0</v>
      </c>
      <c r="Y1479" s="82"/>
      <c r="Z1479" s="80"/>
      <c r="AA1479" s="81">
        <f t="shared" si="383"/>
        <v>0</v>
      </c>
      <c r="AB1479" s="82"/>
      <c r="AC1479" s="80"/>
      <c r="AD1479" s="81">
        <f t="shared" si="384"/>
        <v>0</v>
      </c>
      <c r="AE1479" s="82"/>
      <c r="AF1479" s="80"/>
      <c r="AG1479" s="81">
        <f t="shared" si="385"/>
        <v>0</v>
      </c>
      <c r="AH1479" s="82"/>
      <c r="AI1479" s="80"/>
      <c r="AJ1479" s="81">
        <f t="shared" si="386"/>
        <v>0</v>
      </c>
      <c r="AK1479" s="82"/>
      <c r="AL1479" s="80"/>
      <c r="AM1479" s="81">
        <v>0</v>
      </c>
      <c r="AN1479" s="82"/>
      <c r="AO1479" s="80"/>
      <c r="AP1479" s="81">
        <v>0</v>
      </c>
      <c r="AQ1479" s="82"/>
      <c r="AR1479" s="80"/>
      <c r="AS1479" s="81">
        <f t="shared" si="387"/>
        <v>0</v>
      </c>
      <c r="AT1479" s="82"/>
      <c r="AU1479" s="80"/>
      <c r="AV1479" s="81">
        <f t="shared" si="388"/>
        <v>0</v>
      </c>
      <c r="AW1479" s="82"/>
      <c r="AX1479" s="80"/>
      <c r="AY1479" s="81">
        <f t="shared" si="389"/>
        <v>0</v>
      </c>
      <c r="AZ1479" s="82"/>
      <c r="BA1479" s="80"/>
      <c r="BB1479" s="81">
        <f t="shared" si="390"/>
        <v>0</v>
      </c>
      <c r="BC1479" s="82"/>
      <c r="BD1479" s="80"/>
      <c r="BE1479" s="81">
        <f t="shared" si="391"/>
        <v>0</v>
      </c>
      <c r="BF1479" s="82"/>
      <c r="BG1479" s="80"/>
      <c r="BH1479" s="81">
        <f t="shared" si="392"/>
        <v>0</v>
      </c>
      <c r="BI1479" s="82"/>
      <c r="BJ1479" s="80"/>
      <c r="BK1479" s="81">
        <f t="shared" si="393"/>
        <v>0</v>
      </c>
      <c r="BL1479" s="82"/>
      <c r="BM1479" s="80"/>
      <c r="BN1479" s="81">
        <f t="shared" si="394"/>
        <v>0</v>
      </c>
      <c r="BO1479" s="82"/>
    </row>
    <row r="1480" spans="1:67" ht="23.25" hidden="1" customHeight="1" thickBot="1">
      <c r="A1480" s="71">
        <v>86568</v>
      </c>
      <c r="B1480" s="71" t="s">
        <v>2241</v>
      </c>
      <c r="C1480" s="221" t="str">
        <f ca="1">IF(V1480&gt;0,IF($C$12=B1480,COUNT($C$12:C1479,1),""),"")</f>
        <v/>
      </c>
      <c r="D1480" s="221" t="str">
        <f ca="1">IF(V1480&gt;0,IF($D$12=B1480,COUNT($D$12:D1479,1),""),"")</f>
        <v/>
      </c>
      <c r="E1480" s="221" t="str">
        <f ca="1">IF(V1480&gt;0,IF($E$12=B1480,COUNT($E$12:E1479,1),""),"")</f>
        <v/>
      </c>
      <c r="F1480" s="221" t="str">
        <f ca="1">IF(V1480&gt;0,IF($F$12=B1480,COUNT($F$12:F1479,1),""),"")</f>
        <v/>
      </c>
      <c r="G1480" s="90">
        <v>664006650</v>
      </c>
      <c r="H1480" s="72"/>
      <c r="I1480" s="76" t="s">
        <v>1545</v>
      </c>
      <c r="J1480" s="91" t="s">
        <v>52</v>
      </c>
      <c r="K1480" s="324">
        <v>84500000</v>
      </c>
      <c r="L1480" s="125">
        <v>422631</v>
      </c>
      <c r="M1480" s="76" t="s">
        <v>1365</v>
      </c>
      <c r="N1480" s="76" t="s">
        <v>52</v>
      </c>
      <c r="O1480" s="324">
        <v>4471000</v>
      </c>
      <c r="P1480" s="77">
        <f ca="1">SUMIF($W$12:BO1480,$P$11,W1480:BO1480)</f>
        <v>0</v>
      </c>
      <c r="Q1480" s="77">
        <f ca="1">SUMIF($W$12:BP1480,$P$11,X1480:BP1480)</f>
        <v>0</v>
      </c>
      <c r="R1480" s="77">
        <f ca="1">SUMIF($W$12:BQ1480,$P$11,Y1480:BQ1480)</f>
        <v>0</v>
      </c>
      <c r="S1480" s="78">
        <f t="shared" ca="1" si="395"/>
        <v>0</v>
      </c>
      <c r="T1480" s="77">
        <f t="shared" ca="1" si="396"/>
        <v>0</v>
      </c>
      <c r="U1480" s="77">
        <f t="shared" ca="1" si="397"/>
        <v>0</v>
      </c>
      <c r="V1480" s="79">
        <f t="shared" ca="1" si="398"/>
        <v>0</v>
      </c>
      <c r="W1480" s="80"/>
      <c r="X1480" s="81">
        <f t="shared" si="382"/>
        <v>0</v>
      </c>
      <c r="Y1480" s="82"/>
      <c r="Z1480" s="80"/>
      <c r="AA1480" s="81">
        <f t="shared" si="383"/>
        <v>0</v>
      </c>
      <c r="AB1480" s="82"/>
      <c r="AC1480" s="80"/>
      <c r="AD1480" s="81">
        <f t="shared" si="384"/>
        <v>0</v>
      </c>
      <c r="AE1480" s="82"/>
      <c r="AF1480" s="80"/>
      <c r="AG1480" s="81">
        <f t="shared" si="385"/>
        <v>0</v>
      </c>
      <c r="AH1480" s="82"/>
      <c r="AI1480" s="80"/>
      <c r="AJ1480" s="81">
        <f t="shared" si="386"/>
        <v>0</v>
      </c>
      <c r="AK1480" s="82"/>
      <c r="AL1480" s="80"/>
      <c r="AM1480" s="81">
        <v>0</v>
      </c>
      <c r="AN1480" s="82"/>
      <c r="AO1480" s="80"/>
      <c r="AP1480" s="81">
        <v>0</v>
      </c>
      <c r="AQ1480" s="82"/>
      <c r="AR1480" s="80"/>
      <c r="AS1480" s="81">
        <f t="shared" si="387"/>
        <v>0</v>
      </c>
      <c r="AT1480" s="82"/>
      <c r="AU1480" s="80"/>
      <c r="AV1480" s="81">
        <f t="shared" si="388"/>
        <v>0</v>
      </c>
      <c r="AW1480" s="82"/>
      <c r="AX1480" s="80"/>
      <c r="AY1480" s="81">
        <f t="shared" si="389"/>
        <v>0</v>
      </c>
      <c r="AZ1480" s="82"/>
      <c r="BA1480" s="80"/>
      <c r="BB1480" s="81">
        <f t="shared" si="390"/>
        <v>0</v>
      </c>
      <c r="BC1480" s="82"/>
      <c r="BD1480" s="80"/>
      <c r="BE1480" s="81">
        <f t="shared" si="391"/>
        <v>0</v>
      </c>
      <c r="BF1480" s="82"/>
      <c r="BG1480" s="80"/>
      <c r="BH1480" s="81">
        <f t="shared" si="392"/>
        <v>0</v>
      </c>
      <c r="BI1480" s="82"/>
      <c r="BJ1480" s="80"/>
      <c r="BK1480" s="81">
        <f t="shared" si="393"/>
        <v>0</v>
      </c>
      <c r="BL1480" s="82"/>
      <c r="BM1480" s="80"/>
      <c r="BN1480" s="81">
        <f t="shared" si="394"/>
        <v>0</v>
      </c>
      <c r="BO1480" s="82"/>
    </row>
    <row r="1481" spans="1:67" ht="23.25" hidden="1" customHeight="1" thickBot="1">
      <c r="A1481" s="71">
        <v>86569</v>
      </c>
      <c r="B1481" s="71" t="s">
        <v>2241</v>
      </c>
      <c r="C1481" s="221" t="str">
        <f ca="1">IF(V1481&gt;0,IF($C$12=B1481,COUNT($C$12:C1480,1),""),"")</f>
        <v/>
      </c>
      <c r="D1481" s="221" t="str">
        <f ca="1">IF(V1481&gt;0,IF($D$12=B1481,COUNT($D$12:D1480,1),""),"")</f>
        <v/>
      </c>
      <c r="E1481" s="221" t="str">
        <f ca="1">IF(V1481&gt;0,IF($E$12=B1481,COUNT($E$12:E1480,1),""),"")</f>
        <v/>
      </c>
      <c r="F1481" s="221" t="str">
        <f ca="1">IF(V1481&gt;0,IF($F$12=B1481,COUNT($F$12:F1480,1),""),"")</f>
        <v/>
      </c>
      <c r="G1481" s="90">
        <v>665000100</v>
      </c>
      <c r="H1481" s="72"/>
      <c r="I1481" s="76" t="s">
        <v>1609</v>
      </c>
      <c r="J1481" s="91" t="s">
        <v>153</v>
      </c>
      <c r="K1481" s="324">
        <v>315000</v>
      </c>
      <c r="L1481" s="125" t="s">
        <v>1628</v>
      </c>
      <c r="M1481" s="76" t="s">
        <v>1864</v>
      </c>
      <c r="N1481" s="76" t="s">
        <v>153</v>
      </c>
      <c r="O1481" s="324">
        <v>124400</v>
      </c>
      <c r="P1481" s="77">
        <f ca="1">SUMIF($W$12:BO1481,$P$11,W1481:BO1481)</f>
        <v>0</v>
      </c>
      <c r="Q1481" s="77">
        <f ca="1">SUMIF($W$12:BP1481,$P$11,X1481:BP1481)</f>
        <v>0</v>
      </c>
      <c r="R1481" s="77">
        <f ca="1">SUMIF($W$12:BQ1481,$P$11,Y1481:BQ1481)</f>
        <v>0</v>
      </c>
      <c r="S1481" s="78">
        <f t="shared" ca="1" si="395"/>
        <v>0</v>
      </c>
      <c r="T1481" s="77">
        <f t="shared" ca="1" si="396"/>
        <v>0</v>
      </c>
      <c r="U1481" s="77">
        <f t="shared" ca="1" si="397"/>
        <v>0</v>
      </c>
      <c r="V1481" s="79">
        <f t="shared" ca="1" si="398"/>
        <v>0</v>
      </c>
      <c r="W1481" s="80"/>
      <c r="X1481" s="81">
        <f t="shared" si="382"/>
        <v>0</v>
      </c>
      <c r="Y1481" s="82"/>
      <c r="Z1481" s="80"/>
      <c r="AA1481" s="81">
        <f t="shared" si="383"/>
        <v>0</v>
      </c>
      <c r="AB1481" s="82"/>
      <c r="AC1481" s="80"/>
      <c r="AD1481" s="81">
        <f t="shared" si="384"/>
        <v>0</v>
      </c>
      <c r="AE1481" s="82"/>
      <c r="AF1481" s="80"/>
      <c r="AG1481" s="81">
        <f t="shared" si="385"/>
        <v>0</v>
      </c>
      <c r="AH1481" s="82"/>
      <c r="AI1481" s="80"/>
      <c r="AJ1481" s="81">
        <f t="shared" si="386"/>
        <v>0</v>
      </c>
      <c r="AK1481" s="82"/>
      <c r="AL1481" s="80"/>
      <c r="AM1481" s="81">
        <v>0</v>
      </c>
      <c r="AN1481" s="82"/>
      <c r="AO1481" s="80"/>
      <c r="AP1481" s="81">
        <v>0</v>
      </c>
      <c r="AQ1481" s="82"/>
      <c r="AR1481" s="80"/>
      <c r="AS1481" s="81">
        <f t="shared" si="387"/>
        <v>0</v>
      </c>
      <c r="AT1481" s="82"/>
      <c r="AU1481" s="80"/>
      <c r="AV1481" s="81">
        <f t="shared" si="388"/>
        <v>0</v>
      </c>
      <c r="AW1481" s="82"/>
      <c r="AX1481" s="80"/>
      <c r="AY1481" s="81">
        <f t="shared" si="389"/>
        <v>0</v>
      </c>
      <c r="AZ1481" s="82"/>
      <c r="BA1481" s="80"/>
      <c r="BB1481" s="81">
        <f t="shared" si="390"/>
        <v>0</v>
      </c>
      <c r="BC1481" s="82"/>
      <c r="BD1481" s="80"/>
      <c r="BE1481" s="81">
        <f t="shared" si="391"/>
        <v>0</v>
      </c>
      <c r="BF1481" s="82"/>
      <c r="BG1481" s="80"/>
      <c r="BH1481" s="81">
        <f t="shared" si="392"/>
        <v>0</v>
      </c>
      <c r="BI1481" s="82"/>
      <c r="BJ1481" s="80"/>
      <c r="BK1481" s="81">
        <f t="shared" si="393"/>
        <v>0</v>
      </c>
      <c r="BL1481" s="82"/>
      <c r="BM1481" s="80"/>
      <c r="BN1481" s="81">
        <f t="shared" si="394"/>
        <v>0</v>
      </c>
      <c r="BO1481" s="82"/>
    </row>
    <row r="1482" spans="1:67" ht="23.25" hidden="1" customHeight="1" thickBot="1">
      <c r="A1482" s="71">
        <v>86570</v>
      </c>
      <c r="B1482" s="71" t="s">
        <v>2241</v>
      </c>
      <c r="C1482" s="221" t="str">
        <f ca="1">IF(V1482&gt;0,IF($C$12=B1482,COUNT($C$12:C1481,1),""),"")</f>
        <v/>
      </c>
      <c r="D1482" s="221" t="str">
        <f ca="1">IF(V1482&gt;0,IF($D$12=B1482,COUNT($D$12:D1481,1),""),"")</f>
        <v/>
      </c>
      <c r="E1482" s="221" t="str">
        <f ca="1">IF(V1482&gt;0,IF($E$12=B1482,COUNT($E$12:E1481,1),""),"")</f>
        <v/>
      </c>
      <c r="F1482" s="221" t="str">
        <f ca="1">IF(V1482&gt;0,IF($F$12=B1482,COUNT($F$12:F1481,1),""),"")</f>
        <v/>
      </c>
      <c r="G1482" s="90">
        <v>665000400</v>
      </c>
      <c r="H1482" s="72"/>
      <c r="I1482" s="76" t="s">
        <v>1608</v>
      </c>
      <c r="J1482" s="91" t="s">
        <v>153</v>
      </c>
      <c r="K1482" s="324">
        <v>485000</v>
      </c>
      <c r="L1482" s="125" t="s">
        <v>1628</v>
      </c>
      <c r="M1482" s="76" t="s">
        <v>1864</v>
      </c>
      <c r="N1482" s="76" t="s">
        <v>153</v>
      </c>
      <c r="O1482" s="324">
        <v>124400</v>
      </c>
      <c r="P1482" s="77">
        <f ca="1">SUMIF($W$12:BO1482,$P$11,W1482:BO1482)</f>
        <v>0</v>
      </c>
      <c r="Q1482" s="77">
        <f ca="1">SUMIF($W$12:BP1482,$P$11,X1482:BP1482)</f>
        <v>0</v>
      </c>
      <c r="R1482" s="77">
        <f ca="1">SUMIF($W$12:BQ1482,$P$11,Y1482:BQ1482)</f>
        <v>0</v>
      </c>
      <c r="S1482" s="78">
        <f t="shared" ca="1" si="395"/>
        <v>0</v>
      </c>
      <c r="T1482" s="77">
        <f t="shared" ca="1" si="396"/>
        <v>0</v>
      </c>
      <c r="U1482" s="77">
        <f t="shared" ca="1" si="397"/>
        <v>0</v>
      </c>
      <c r="V1482" s="79">
        <f t="shared" ca="1" si="398"/>
        <v>0</v>
      </c>
      <c r="W1482" s="80"/>
      <c r="X1482" s="81">
        <f t="shared" si="382"/>
        <v>0</v>
      </c>
      <c r="Y1482" s="82"/>
      <c r="Z1482" s="80"/>
      <c r="AA1482" s="81">
        <f t="shared" si="383"/>
        <v>0</v>
      </c>
      <c r="AB1482" s="82"/>
      <c r="AC1482" s="80"/>
      <c r="AD1482" s="81">
        <f t="shared" si="384"/>
        <v>0</v>
      </c>
      <c r="AE1482" s="82"/>
      <c r="AF1482" s="80"/>
      <c r="AG1482" s="81">
        <f t="shared" si="385"/>
        <v>0</v>
      </c>
      <c r="AH1482" s="82"/>
      <c r="AI1482" s="80"/>
      <c r="AJ1482" s="81">
        <f t="shared" si="386"/>
        <v>0</v>
      </c>
      <c r="AK1482" s="82"/>
      <c r="AL1482" s="80"/>
      <c r="AM1482" s="81">
        <v>0</v>
      </c>
      <c r="AN1482" s="82"/>
      <c r="AO1482" s="80"/>
      <c r="AP1482" s="81">
        <v>0</v>
      </c>
      <c r="AQ1482" s="82"/>
      <c r="AR1482" s="80"/>
      <c r="AS1482" s="81">
        <f t="shared" si="387"/>
        <v>0</v>
      </c>
      <c r="AT1482" s="82"/>
      <c r="AU1482" s="80"/>
      <c r="AV1482" s="81">
        <f t="shared" si="388"/>
        <v>0</v>
      </c>
      <c r="AW1482" s="82"/>
      <c r="AX1482" s="80"/>
      <c r="AY1482" s="81">
        <f t="shared" si="389"/>
        <v>0</v>
      </c>
      <c r="AZ1482" s="82"/>
      <c r="BA1482" s="80"/>
      <c r="BB1482" s="81">
        <f t="shared" si="390"/>
        <v>0</v>
      </c>
      <c r="BC1482" s="82"/>
      <c r="BD1482" s="80"/>
      <c r="BE1482" s="81">
        <f t="shared" si="391"/>
        <v>0</v>
      </c>
      <c r="BF1482" s="82"/>
      <c r="BG1482" s="80"/>
      <c r="BH1482" s="81">
        <f t="shared" si="392"/>
        <v>0</v>
      </c>
      <c r="BI1482" s="82"/>
      <c r="BJ1482" s="80"/>
      <c r="BK1482" s="81">
        <f t="shared" si="393"/>
        <v>0</v>
      </c>
      <c r="BL1482" s="82"/>
      <c r="BM1482" s="80"/>
      <c r="BN1482" s="81">
        <f t="shared" si="394"/>
        <v>0</v>
      </c>
      <c r="BO1482" s="82"/>
    </row>
    <row r="1483" spans="1:67" ht="23.25" hidden="1" customHeight="1" thickBot="1">
      <c r="A1483" s="71">
        <v>86571</v>
      </c>
      <c r="B1483" s="71" t="s">
        <v>2241</v>
      </c>
      <c r="C1483" s="221" t="str">
        <f ca="1">IF(V1483&gt;0,IF($C$12=B1483,COUNT($C$12:C1482,1),""),"")</f>
        <v/>
      </c>
      <c r="D1483" s="221" t="str">
        <f ca="1">IF(V1483&gt;0,IF($D$12=B1483,COUNT($D$12:D1482,1),""),"")</f>
        <v/>
      </c>
      <c r="E1483" s="221" t="str">
        <f ca="1">IF(V1483&gt;0,IF($E$12=B1483,COUNT($E$12:E1482,1),""),"")</f>
        <v/>
      </c>
      <c r="F1483" s="221" t="str">
        <f ca="1">IF(V1483&gt;0,IF($F$12=B1483,COUNT($F$12:F1482,1),""),"")</f>
        <v/>
      </c>
      <c r="G1483" s="90">
        <v>665000800</v>
      </c>
      <c r="H1483" s="72"/>
      <c r="I1483" s="76" t="s">
        <v>1610</v>
      </c>
      <c r="J1483" s="91" t="s">
        <v>153</v>
      </c>
      <c r="K1483" s="324">
        <v>315000</v>
      </c>
      <c r="L1483" s="125" t="s">
        <v>1628</v>
      </c>
      <c r="M1483" s="76" t="s">
        <v>1864</v>
      </c>
      <c r="N1483" s="76" t="s">
        <v>153</v>
      </c>
      <c r="O1483" s="324">
        <v>124400</v>
      </c>
      <c r="P1483" s="77">
        <f ca="1">SUMIF($W$12:BO1483,$P$11,W1483:BO1483)</f>
        <v>0</v>
      </c>
      <c r="Q1483" s="77">
        <f ca="1">SUMIF($W$12:BP1483,$P$11,X1483:BP1483)</f>
        <v>0</v>
      </c>
      <c r="R1483" s="77">
        <f ca="1">SUMIF($W$12:BQ1483,$P$11,Y1483:BQ1483)</f>
        <v>0</v>
      </c>
      <c r="S1483" s="78">
        <f t="shared" ca="1" si="395"/>
        <v>0</v>
      </c>
      <c r="T1483" s="77">
        <f t="shared" ca="1" si="396"/>
        <v>0</v>
      </c>
      <c r="U1483" s="77">
        <f t="shared" ca="1" si="397"/>
        <v>0</v>
      </c>
      <c r="V1483" s="79">
        <f t="shared" ca="1" si="398"/>
        <v>0</v>
      </c>
      <c r="W1483" s="80"/>
      <c r="X1483" s="81">
        <f t="shared" si="382"/>
        <v>0</v>
      </c>
      <c r="Y1483" s="82"/>
      <c r="Z1483" s="80"/>
      <c r="AA1483" s="81">
        <f t="shared" si="383"/>
        <v>0</v>
      </c>
      <c r="AB1483" s="82"/>
      <c r="AC1483" s="80"/>
      <c r="AD1483" s="81">
        <f t="shared" si="384"/>
        <v>0</v>
      </c>
      <c r="AE1483" s="82"/>
      <c r="AF1483" s="80"/>
      <c r="AG1483" s="81">
        <f t="shared" si="385"/>
        <v>0</v>
      </c>
      <c r="AH1483" s="82"/>
      <c r="AI1483" s="80"/>
      <c r="AJ1483" s="81">
        <f t="shared" si="386"/>
        <v>0</v>
      </c>
      <c r="AK1483" s="82"/>
      <c r="AL1483" s="80"/>
      <c r="AM1483" s="81">
        <v>0</v>
      </c>
      <c r="AN1483" s="82"/>
      <c r="AO1483" s="80"/>
      <c r="AP1483" s="81">
        <v>0</v>
      </c>
      <c r="AQ1483" s="82"/>
      <c r="AR1483" s="80"/>
      <c r="AS1483" s="81">
        <f t="shared" si="387"/>
        <v>0</v>
      </c>
      <c r="AT1483" s="82"/>
      <c r="AU1483" s="80"/>
      <c r="AV1483" s="81">
        <f t="shared" si="388"/>
        <v>0</v>
      </c>
      <c r="AW1483" s="82"/>
      <c r="AX1483" s="80"/>
      <c r="AY1483" s="81">
        <f t="shared" si="389"/>
        <v>0</v>
      </c>
      <c r="AZ1483" s="82"/>
      <c r="BA1483" s="80"/>
      <c r="BB1483" s="81">
        <f t="shared" si="390"/>
        <v>0</v>
      </c>
      <c r="BC1483" s="82"/>
      <c r="BD1483" s="80"/>
      <c r="BE1483" s="81">
        <f t="shared" si="391"/>
        <v>0</v>
      </c>
      <c r="BF1483" s="82"/>
      <c r="BG1483" s="80"/>
      <c r="BH1483" s="81">
        <f t="shared" si="392"/>
        <v>0</v>
      </c>
      <c r="BI1483" s="82"/>
      <c r="BJ1483" s="80"/>
      <c r="BK1483" s="81">
        <f t="shared" si="393"/>
        <v>0</v>
      </c>
      <c r="BL1483" s="82"/>
      <c r="BM1483" s="80"/>
      <c r="BN1483" s="81">
        <f t="shared" si="394"/>
        <v>0</v>
      </c>
      <c r="BO1483" s="82"/>
    </row>
    <row r="1484" spans="1:67" ht="23.25" hidden="1" customHeight="1" thickBot="1">
      <c r="A1484" s="71">
        <v>86574</v>
      </c>
      <c r="B1484" s="71" t="s">
        <v>2241</v>
      </c>
      <c r="C1484" s="221" t="str">
        <f ca="1">IF(V1484&gt;0,IF($C$12=B1484,COUNT($C$12:C1483,1),""),"")</f>
        <v/>
      </c>
      <c r="D1484" s="221" t="str">
        <f ca="1">IF(V1484&gt;0,IF($D$12=B1484,COUNT($D$12:D1483,1),""),"")</f>
        <v/>
      </c>
      <c r="E1484" s="221" t="str">
        <f ca="1">IF(V1484&gt;0,IF($E$12=B1484,COUNT($E$12:E1483,1),""),"")</f>
        <v/>
      </c>
      <c r="F1484" s="221" t="str">
        <f ca="1">IF(V1484&gt;0,IF($F$12=B1484,COUNT($F$12:F1483,1),""),"")</f>
        <v/>
      </c>
      <c r="G1484" s="90">
        <v>665002500</v>
      </c>
      <c r="H1484" s="72"/>
      <c r="I1484" s="76" t="s">
        <v>1592</v>
      </c>
      <c r="J1484" s="91" t="s">
        <v>153</v>
      </c>
      <c r="K1484" s="324">
        <v>150000</v>
      </c>
      <c r="L1484" s="125"/>
      <c r="M1484" s="76"/>
      <c r="N1484" s="76"/>
      <c r="O1484" s="324"/>
      <c r="P1484" s="77">
        <f ca="1">SUMIF($W$12:BO1484,$P$11,W1484:BO1484)</f>
        <v>0</v>
      </c>
      <c r="Q1484" s="77">
        <f ca="1">SUMIF($W$12:BP1484,$P$11,X1484:BP1484)</f>
        <v>0</v>
      </c>
      <c r="R1484" s="77">
        <f ca="1">SUMIF($W$12:BQ1484,$P$11,Y1484:BQ1484)</f>
        <v>0</v>
      </c>
      <c r="S1484" s="78">
        <f t="shared" ca="1" si="395"/>
        <v>0</v>
      </c>
      <c r="T1484" s="77">
        <f t="shared" ca="1" si="396"/>
        <v>0</v>
      </c>
      <c r="U1484" s="77">
        <f t="shared" ca="1" si="397"/>
        <v>0</v>
      </c>
      <c r="V1484" s="79">
        <f t="shared" ca="1" si="398"/>
        <v>0</v>
      </c>
      <c r="W1484" s="80"/>
      <c r="X1484" s="81">
        <f t="shared" si="382"/>
        <v>0</v>
      </c>
      <c r="Y1484" s="82"/>
      <c r="Z1484" s="80"/>
      <c r="AA1484" s="81">
        <f t="shared" si="383"/>
        <v>0</v>
      </c>
      <c r="AB1484" s="82"/>
      <c r="AC1484" s="80"/>
      <c r="AD1484" s="81">
        <f t="shared" si="384"/>
        <v>0</v>
      </c>
      <c r="AE1484" s="82"/>
      <c r="AF1484" s="80"/>
      <c r="AG1484" s="81">
        <f t="shared" si="385"/>
        <v>0</v>
      </c>
      <c r="AH1484" s="82"/>
      <c r="AI1484" s="80"/>
      <c r="AJ1484" s="81">
        <f t="shared" si="386"/>
        <v>0</v>
      </c>
      <c r="AK1484" s="82"/>
      <c r="AL1484" s="80"/>
      <c r="AM1484" s="81">
        <v>0</v>
      </c>
      <c r="AN1484" s="82"/>
      <c r="AO1484" s="80"/>
      <c r="AP1484" s="81">
        <v>0</v>
      </c>
      <c r="AQ1484" s="82"/>
      <c r="AR1484" s="80"/>
      <c r="AS1484" s="81">
        <f t="shared" si="387"/>
        <v>0</v>
      </c>
      <c r="AT1484" s="82"/>
      <c r="AU1484" s="80"/>
      <c r="AV1484" s="81">
        <f t="shared" si="388"/>
        <v>0</v>
      </c>
      <c r="AW1484" s="82"/>
      <c r="AX1484" s="80"/>
      <c r="AY1484" s="81">
        <f t="shared" si="389"/>
        <v>0</v>
      </c>
      <c r="AZ1484" s="82"/>
      <c r="BA1484" s="80"/>
      <c r="BB1484" s="81">
        <f t="shared" si="390"/>
        <v>0</v>
      </c>
      <c r="BC1484" s="82"/>
      <c r="BD1484" s="80"/>
      <c r="BE1484" s="81">
        <f t="shared" si="391"/>
        <v>0</v>
      </c>
      <c r="BF1484" s="82"/>
      <c r="BG1484" s="80"/>
      <c r="BH1484" s="81">
        <f t="shared" si="392"/>
        <v>0</v>
      </c>
      <c r="BI1484" s="82"/>
      <c r="BJ1484" s="80"/>
      <c r="BK1484" s="81">
        <f t="shared" si="393"/>
        <v>0</v>
      </c>
      <c r="BL1484" s="82"/>
      <c r="BM1484" s="80"/>
      <c r="BN1484" s="81">
        <f t="shared" si="394"/>
        <v>0</v>
      </c>
      <c r="BO1484" s="82"/>
    </row>
    <row r="1485" spans="1:67" ht="23.25" hidden="1" customHeight="1" thickBot="1">
      <c r="A1485" s="71">
        <v>86592</v>
      </c>
      <c r="B1485" s="71" t="s">
        <v>2241</v>
      </c>
      <c r="C1485" s="221" t="str">
        <f ca="1">IF(V1485&gt;0,IF($C$12=B1485,COUNT($C$12:C1484,1),""),"")</f>
        <v/>
      </c>
      <c r="D1485" s="221" t="str">
        <f ca="1">IF(V1485&gt;0,IF($D$12=B1485,COUNT($D$12:D1484,1),""),"")</f>
        <v/>
      </c>
      <c r="E1485" s="221" t="str">
        <f ca="1">IF(V1485&gt;0,IF($E$12=B1485,COUNT($E$12:E1484,1),""),"")</f>
        <v/>
      </c>
      <c r="F1485" s="221" t="str">
        <f ca="1">IF(V1485&gt;0,IF($F$12=B1485,COUNT($F$12:F1484,1),""),"")</f>
        <v/>
      </c>
      <c r="G1485" s="90">
        <v>670000500</v>
      </c>
      <c r="H1485" s="72"/>
      <c r="I1485" s="76" t="s">
        <v>1641</v>
      </c>
      <c r="J1485" s="91" t="s">
        <v>153</v>
      </c>
      <c r="K1485" s="324">
        <v>260000</v>
      </c>
      <c r="L1485" s="125">
        <v>422601</v>
      </c>
      <c r="M1485" s="76" t="s">
        <v>1342</v>
      </c>
      <c r="N1485" s="76" t="s">
        <v>153</v>
      </c>
      <c r="O1485" s="324">
        <v>130500</v>
      </c>
      <c r="P1485" s="77">
        <f ca="1">SUMIF($W$12:BO1485,$P$11,W1485:BO1485)</f>
        <v>0</v>
      </c>
      <c r="Q1485" s="77">
        <f ca="1">SUMIF($W$12:BP1485,$P$11,X1485:BP1485)</f>
        <v>0</v>
      </c>
      <c r="R1485" s="77">
        <f ca="1">SUMIF($W$12:BQ1485,$P$11,Y1485:BQ1485)</f>
        <v>0</v>
      </c>
      <c r="S1485" s="78">
        <f t="shared" ca="1" si="395"/>
        <v>0</v>
      </c>
      <c r="T1485" s="77">
        <f t="shared" ca="1" si="396"/>
        <v>0</v>
      </c>
      <c r="U1485" s="77">
        <f t="shared" ca="1" si="397"/>
        <v>0</v>
      </c>
      <c r="V1485" s="79">
        <f t="shared" ca="1" si="398"/>
        <v>0</v>
      </c>
      <c r="W1485" s="80"/>
      <c r="X1485" s="81">
        <f t="shared" si="382"/>
        <v>0</v>
      </c>
      <c r="Y1485" s="82"/>
      <c r="Z1485" s="80"/>
      <c r="AA1485" s="81">
        <f t="shared" si="383"/>
        <v>0</v>
      </c>
      <c r="AB1485" s="82"/>
      <c r="AC1485" s="80"/>
      <c r="AD1485" s="81">
        <f t="shared" si="384"/>
        <v>0</v>
      </c>
      <c r="AE1485" s="82"/>
      <c r="AF1485" s="80"/>
      <c r="AG1485" s="81">
        <f t="shared" si="385"/>
        <v>0</v>
      </c>
      <c r="AH1485" s="82"/>
      <c r="AI1485" s="80"/>
      <c r="AJ1485" s="81">
        <f t="shared" si="386"/>
        <v>0</v>
      </c>
      <c r="AK1485" s="82"/>
      <c r="AL1485" s="80"/>
      <c r="AM1485" s="81">
        <v>0</v>
      </c>
      <c r="AN1485" s="82"/>
      <c r="AO1485" s="80"/>
      <c r="AP1485" s="81">
        <v>0</v>
      </c>
      <c r="AQ1485" s="82"/>
      <c r="AR1485" s="80"/>
      <c r="AS1485" s="81">
        <f t="shared" si="387"/>
        <v>0</v>
      </c>
      <c r="AT1485" s="82"/>
      <c r="AU1485" s="80"/>
      <c r="AV1485" s="81">
        <f t="shared" si="388"/>
        <v>0</v>
      </c>
      <c r="AW1485" s="82"/>
      <c r="AX1485" s="80"/>
      <c r="AY1485" s="81">
        <f t="shared" si="389"/>
        <v>0</v>
      </c>
      <c r="AZ1485" s="82"/>
      <c r="BA1485" s="80"/>
      <c r="BB1485" s="81">
        <f t="shared" si="390"/>
        <v>0</v>
      </c>
      <c r="BC1485" s="82"/>
      <c r="BD1485" s="80"/>
      <c r="BE1485" s="81">
        <f t="shared" si="391"/>
        <v>0</v>
      </c>
      <c r="BF1485" s="82"/>
      <c r="BG1485" s="80"/>
      <c r="BH1485" s="81">
        <f t="shared" si="392"/>
        <v>0</v>
      </c>
      <c r="BI1485" s="82"/>
      <c r="BJ1485" s="80"/>
      <c r="BK1485" s="81">
        <f t="shared" si="393"/>
        <v>0</v>
      </c>
      <c r="BL1485" s="82"/>
      <c r="BM1485" s="80"/>
      <c r="BN1485" s="81">
        <f t="shared" si="394"/>
        <v>0</v>
      </c>
      <c r="BO1485" s="82"/>
    </row>
    <row r="1486" spans="1:67" ht="23.25" hidden="1" customHeight="1" thickBot="1">
      <c r="A1486" s="71">
        <v>86593</v>
      </c>
      <c r="B1486" s="71" t="s">
        <v>2241</v>
      </c>
      <c r="C1486" s="221" t="str">
        <f ca="1">IF(V1486&gt;0,IF($C$12=B1486,COUNT($C$12:C1485,1),""),"")</f>
        <v/>
      </c>
      <c r="D1486" s="221" t="str">
        <f ca="1">IF(V1486&gt;0,IF($D$12=B1486,COUNT($D$12:D1485,1),""),"")</f>
        <v/>
      </c>
      <c r="E1486" s="221" t="str">
        <f ca="1">IF(V1486&gt;0,IF($E$12=B1486,COUNT($E$12:E1485,1),""),"")</f>
        <v/>
      </c>
      <c r="F1486" s="221" t="str">
        <f ca="1">IF(V1486&gt;0,IF($F$12=B1486,COUNT($F$12:F1485,1),""),"")</f>
        <v/>
      </c>
      <c r="G1486" s="90">
        <v>670000510</v>
      </c>
      <c r="H1486" s="72"/>
      <c r="I1486" s="76" t="s">
        <v>1642</v>
      </c>
      <c r="J1486" s="91" t="s">
        <v>153</v>
      </c>
      <c r="K1486" s="324">
        <v>260000</v>
      </c>
      <c r="L1486" s="125">
        <v>422601</v>
      </c>
      <c r="M1486" s="76" t="s">
        <v>1342</v>
      </c>
      <c r="N1486" s="76" t="s">
        <v>153</v>
      </c>
      <c r="O1486" s="324">
        <v>130500</v>
      </c>
      <c r="P1486" s="77">
        <f ca="1">SUMIF($W$12:BO1486,$P$11,W1486:BO1486)</f>
        <v>0</v>
      </c>
      <c r="Q1486" s="77">
        <f ca="1">SUMIF($W$12:BP1486,$P$11,X1486:BP1486)</f>
        <v>0</v>
      </c>
      <c r="R1486" s="77">
        <f ca="1">SUMIF($W$12:BQ1486,$P$11,Y1486:BQ1486)</f>
        <v>0</v>
      </c>
      <c r="S1486" s="78">
        <f t="shared" ca="1" si="395"/>
        <v>0</v>
      </c>
      <c r="T1486" s="77">
        <f t="shared" ca="1" si="396"/>
        <v>0</v>
      </c>
      <c r="U1486" s="77">
        <f t="shared" ca="1" si="397"/>
        <v>0</v>
      </c>
      <c r="V1486" s="79">
        <f t="shared" ca="1" si="398"/>
        <v>0</v>
      </c>
      <c r="W1486" s="80"/>
      <c r="X1486" s="81">
        <f t="shared" ref="X1486:X1549" si="399">W1486</f>
        <v>0</v>
      </c>
      <c r="Y1486" s="82"/>
      <c r="Z1486" s="80"/>
      <c r="AA1486" s="81">
        <f t="shared" ref="AA1486:AA1549" si="400">Z1486</f>
        <v>0</v>
      </c>
      <c r="AB1486" s="82"/>
      <c r="AC1486" s="80"/>
      <c r="AD1486" s="81">
        <f t="shared" ref="AD1486:AD1549" si="401">AC1486</f>
        <v>0</v>
      </c>
      <c r="AE1486" s="82"/>
      <c r="AF1486" s="80"/>
      <c r="AG1486" s="81">
        <f t="shared" ref="AG1486:AG1549" si="402">AF1486</f>
        <v>0</v>
      </c>
      <c r="AH1486" s="82"/>
      <c r="AI1486" s="80"/>
      <c r="AJ1486" s="81">
        <f t="shared" ref="AJ1486:AJ1549" si="403">AI1486</f>
        <v>0</v>
      </c>
      <c r="AK1486" s="82"/>
      <c r="AL1486" s="80"/>
      <c r="AM1486" s="81">
        <v>0</v>
      </c>
      <c r="AN1486" s="82"/>
      <c r="AO1486" s="80"/>
      <c r="AP1486" s="81">
        <v>0</v>
      </c>
      <c r="AQ1486" s="82"/>
      <c r="AR1486" s="80"/>
      <c r="AS1486" s="81">
        <f t="shared" ref="AS1486:AS1549" si="404">AR1486</f>
        <v>0</v>
      </c>
      <c r="AT1486" s="82"/>
      <c r="AU1486" s="80"/>
      <c r="AV1486" s="81">
        <f t="shared" ref="AV1486:AV1549" si="405">AU1486</f>
        <v>0</v>
      </c>
      <c r="AW1486" s="82"/>
      <c r="AX1486" s="80"/>
      <c r="AY1486" s="81">
        <f t="shared" ref="AY1486:AY1549" si="406">AX1486</f>
        <v>0</v>
      </c>
      <c r="AZ1486" s="82"/>
      <c r="BA1486" s="80"/>
      <c r="BB1486" s="81">
        <f t="shared" ref="BB1486:BB1549" si="407">BA1486</f>
        <v>0</v>
      </c>
      <c r="BC1486" s="82"/>
      <c r="BD1486" s="80"/>
      <c r="BE1486" s="81">
        <f t="shared" ref="BE1486:BE1549" si="408">BD1486</f>
        <v>0</v>
      </c>
      <c r="BF1486" s="82"/>
      <c r="BG1486" s="80"/>
      <c r="BH1486" s="81">
        <f t="shared" ref="BH1486:BH1549" si="409">BG1486</f>
        <v>0</v>
      </c>
      <c r="BI1486" s="82"/>
      <c r="BJ1486" s="80"/>
      <c r="BK1486" s="81">
        <f t="shared" ref="BK1486:BK1549" si="410">BJ1486</f>
        <v>0</v>
      </c>
      <c r="BL1486" s="82"/>
      <c r="BM1486" s="80"/>
      <c r="BN1486" s="81">
        <f t="shared" ref="BN1486:BN1549" si="411">BM1486</f>
        <v>0</v>
      </c>
      <c r="BO1486" s="82"/>
    </row>
    <row r="1487" spans="1:67" ht="23.25" hidden="1" customHeight="1" thickBot="1">
      <c r="A1487" s="71">
        <v>86594</v>
      </c>
      <c r="B1487" s="71" t="s">
        <v>2241</v>
      </c>
      <c r="C1487" s="221" t="str">
        <f ca="1">IF(V1487&gt;0,IF($C$12=B1487,COUNT($C$12:C1486,1),""),"")</f>
        <v/>
      </c>
      <c r="D1487" s="221" t="str">
        <f ca="1">IF(V1487&gt;0,IF($D$12=B1487,COUNT($D$12:D1486,1),""),"")</f>
        <v/>
      </c>
      <c r="E1487" s="221" t="str">
        <f ca="1">IF(V1487&gt;0,IF($E$12=B1487,COUNT($E$12:E1486,1),""),"")</f>
        <v/>
      </c>
      <c r="F1487" s="221" t="str">
        <f ca="1">IF(V1487&gt;0,IF($F$12=B1487,COUNT($F$12:F1486,1),""),"")</f>
        <v/>
      </c>
      <c r="G1487" s="90">
        <v>670000515</v>
      </c>
      <c r="H1487" s="72"/>
      <c r="I1487" s="76" t="s">
        <v>1643</v>
      </c>
      <c r="J1487" s="91" t="s">
        <v>153</v>
      </c>
      <c r="K1487" s="324">
        <v>415000</v>
      </c>
      <c r="L1487" s="125">
        <v>422601</v>
      </c>
      <c r="M1487" s="76" t="s">
        <v>1342</v>
      </c>
      <c r="N1487" s="76" t="s">
        <v>153</v>
      </c>
      <c r="O1487" s="324">
        <v>130500</v>
      </c>
      <c r="P1487" s="77">
        <f ca="1">SUMIF($W$12:BO1487,$P$11,W1487:BO1487)</f>
        <v>0</v>
      </c>
      <c r="Q1487" s="77">
        <f ca="1">SUMIF($W$12:BP1487,$P$11,X1487:BP1487)</f>
        <v>0</v>
      </c>
      <c r="R1487" s="77">
        <f ca="1">SUMIF($W$12:BQ1487,$P$11,Y1487:BQ1487)</f>
        <v>0</v>
      </c>
      <c r="S1487" s="78">
        <f t="shared" ca="1" si="395"/>
        <v>0</v>
      </c>
      <c r="T1487" s="77">
        <f t="shared" ca="1" si="396"/>
        <v>0</v>
      </c>
      <c r="U1487" s="77">
        <f t="shared" ca="1" si="397"/>
        <v>0</v>
      </c>
      <c r="V1487" s="79">
        <f t="shared" ca="1" si="398"/>
        <v>0</v>
      </c>
      <c r="W1487" s="80"/>
      <c r="X1487" s="81">
        <f t="shared" si="399"/>
        <v>0</v>
      </c>
      <c r="Y1487" s="82"/>
      <c r="Z1487" s="80"/>
      <c r="AA1487" s="81">
        <f t="shared" si="400"/>
        <v>0</v>
      </c>
      <c r="AB1487" s="82"/>
      <c r="AC1487" s="80"/>
      <c r="AD1487" s="81">
        <f t="shared" si="401"/>
        <v>0</v>
      </c>
      <c r="AE1487" s="82"/>
      <c r="AF1487" s="80"/>
      <c r="AG1487" s="81">
        <f t="shared" si="402"/>
        <v>0</v>
      </c>
      <c r="AH1487" s="82"/>
      <c r="AI1487" s="80"/>
      <c r="AJ1487" s="81">
        <f t="shared" si="403"/>
        <v>0</v>
      </c>
      <c r="AK1487" s="82"/>
      <c r="AL1487" s="80"/>
      <c r="AM1487" s="81">
        <v>0</v>
      </c>
      <c r="AN1487" s="82"/>
      <c r="AO1487" s="80"/>
      <c r="AP1487" s="81">
        <v>0</v>
      </c>
      <c r="AQ1487" s="82"/>
      <c r="AR1487" s="80"/>
      <c r="AS1487" s="81">
        <f t="shared" si="404"/>
        <v>0</v>
      </c>
      <c r="AT1487" s="82"/>
      <c r="AU1487" s="80"/>
      <c r="AV1487" s="81">
        <f t="shared" si="405"/>
        <v>0</v>
      </c>
      <c r="AW1487" s="82"/>
      <c r="AX1487" s="80"/>
      <c r="AY1487" s="81">
        <f t="shared" si="406"/>
        <v>0</v>
      </c>
      <c r="AZ1487" s="82"/>
      <c r="BA1487" s="80"/>
      <c r="BB1487" s="81">
        <f t="shared" si="407"/>
        <v>0</v>
      </c>
      <c r="BC1487" s="82"/>
      <c r="BD1487" s="80"/>
      <c r="BE1487" s="81">
        <f t="shared" si="408"/>
        <v>0</v>
      </c>
      <c r="BF1487" s="82"/>
      <c r="BG1487" s="80"/>
      <c r="BH1487" s="81">
        <f t="shared" si="409"/>
        <v>0</v>
      </c>
      <c r="BI1487" s="82"/>
      <c r="BJ1487" s="80"/>
      <c r="BK1487" s="81">
        <f t="shared" si="410"/>
        <v>0</v>
      </c>
      <c r="BL1487" s="82"/>
      <c r="BM1487" s="80"/>
      <c r="BN1487" s="81">
        <f t="shared" si="411"/>
        <v>0</v>
      </c>
      <c r="BO1487" s="82"/>
    </row>
    <row r="1488" spans="1:67" ht="23.25" hidden="1" customHeight="1" thickBot="1">
      <c r="A1488" s="71">
        <v>86595</v>
      </c>
      <c r="B1488" s="71" t="s">
        <v>2241</v>
      </c>
      <c r="C1488" s="221" t="str">
        <f ca="1">IF(V1488&gt;0,IF($C$12=B1488,COUNT($C$12:C1487,1),""),"")</f>
        <v/>
      </c>
      <c r="D1488" s="221" t="str">
        <f ca="1">IF(V1488&gt;0,IF($D$12=B1488,COUNT($D$12:D1487,1),""),"")</f>
        <v/>
      </c>
      <c r="E1488" s="221" t="str">
        <f ca="1">IF(V1488&gt;0,IF($E$12=B1488,COUNT($E$12:E1487,1),""),"")</f>
        <v/>
      </c>
      <c r="F1488" s="221" t="str">
        <f ca="1">IF(V1488&gt;0,IF($F$12=B1488,COUNT($F$12:F1487,1),""),"")</f>
        <v/>
      </c>
      <c r="G1488" s="90">
        <v>670000540</v>
      </c>
      <c r="H1488" s="72"/>
      <c r="I1488" s="76" t="s">
        <v>1602</v>
      </c>
      <c r="J1488" s="91" t="s">
        <v>153</v>
      </c>
      <c r="K1488" s="324">
        <v>900000</v>
      </c>
      <c r="L1488" s="125">
        <v>422601</v>
      </c>
      <c r="M1488" s="76" t="s">
        <v>1342</v>
      </c>
      <c r="N1488" s="76" t="s">
        <v>153</v>
      </c>
      <c r="O1488" s="324">
        <v>130500</v>
      </c>
      <c r="P1488" s="77">
        <f ca="1">SUMIF($W$12:BO1488,$P$11,W1488:BO1488)</f>
        <v>0</v>
      </c>
      <c r="Q1488" s="77">
        <f ca="1">SUMIF($W$12:BP1488,$P$11,X1488:BP1488)</f>
        <v>0</v>
      </c>
      <c r="R1488" s="77">
        <f ca="1">SUMIF($W$12:BQ1488,$P$11,Y1488:BQ1488)</f>
        <v>0</v>
      </c>
      <c r="S1488" s="78">
        <f t="shared" ca="1" si="395"/>
        <v>0</v>
      </c>
      <c r="T1488" s="77">
        <f t="shared" ca="1" si="396"/>
        <v>0</v>
      </c>
      <c r="U1488" s="77">
        <f t="shared" ca="1" si="397"/>
        <v>0</v>
      </c>
      <c r="V1488" s="79">
        <f t="shared" ca="1" si="398"/>
        <v>0</v>
      </c>
      <c r="W1488" s="80"/>
      <c r="X1488" s="81">
        <f t="shared" si="399"/>
        <v>0</v>
      </c>
      <c r="Y1488" s="82"/>
      <c r="Z1488" s="80"/>
      <c r="AA1488" s="81">
        <f t="shared" si="400"/>
        <v>0</v>
      </c>
      <c r="AB1488" s="82"/>
      <c r="AC1488" s="80"/>
      <c r="AD1488" s="81">
        <f t="shared" si="401"/>
        <v>0</v>
      </c>
      <c r="AE1488" s="82"/>
      <c r="AF1488" s="80"/>
      <c r="AG1488" s="81">
        <f t="shared" si="402"/>
        <v>0</v>
      </c>
      <c r="AH1488" s="82"/>
      <c r="AI1488" s="80"/>
      <c r="AJ1488" s="81">
        <f t="shared" si="403"/>
        <v>0</v>
      </c>
      <c r="AK1488" s="82"/>
      <c r="AL1488" s="80"/>
      <c r="AM1488" s="81">
        <v>0</v>
      </c>
      <c r="AN1488" s="82"/>
      <c r="AO1488" s="80"/>
      <c r="AP1488" s="81">
        <v>0</v>
      </c>
      <c r="AQ1488" s="82"/>
      <c r="AR1488" s="80"/>
      <c r="AS1488" s="81">
        <f t="shared" si="404"/>
        <v>0</v>
      </c>
      <c r="AT1488" s="82"/>
      <c r="AU1488" s="80"/>
      <c r="AV1488" s="81">
        <f t="shared" si="405"/>
        <v>0</v>
      </c>
      <c r="AW1488" s="82"/>
      <c r="AX1488" s="80"/>
      <c r="AY1488" s="81">
        <f t="shared" si="406"/>
        <v>0</v>
      </c>
      <c r="AZ1488" s="82"/>
      <c r="BA1488" s="80"/>
      <c r="BB1488" s="81">
        <f t="shared" si="407"/>
        <v>0</v>
      </c>
      <c r="BC1488" s="82"/>
      <c r="BD1488" s="80"/>
      <c r="BE1488" s="81">
        <f t="shared" si="408"/>
        <v>0</v>
      </c>
      <c r="BF1488" s="82"/>
      <c r="BG1488" s="80"/>
      <c r="BH1488" s="81">
        <f t="shared" si="409"/>
        <v>0</v>
      </c>
      <c r="BI1488" s="82"/>
      <c r="BJ1488" s="80"/>
      <c r="BK1488" s="81">
        <f t="shared" si="410"/>
        <v>0</v>
      </c>
      <c r="BL1488" s="82"/>
      <c r="BM1488" s="80"/>
      <c r="BN1488" s="81">
        <f t="shared" si="411"/>
        <v>0</v>
      </c>
      <c r="BO1488" s="82"/>
    </row>
    <row r="1489" spans="1:67" ht="23.25" hidden="1" customHeight="1" thickBot="1">
      <c r="A1489" s="71">
        <v>86600</v>
      </c>
      <c r="B1489" s="71" t="s">
        <v>2241</v>
      </c>
      <c r="C1489" s="221" t="str">
        <f ca="1">IF(V1489&gt;0,IF($C$12=B1489,COUNT($C$12:C1488,1),""),"")</f>
        <v/>
      </c>
      <c r="D1489" s="221" t="str">
        <f ca="1">IF(V1489&gt;0,IF($D$12=B1489,COUNT($D$12:D1488,1),""),"")</f>
        <v/>
      </c>
      <c r="E1489" s="221" t="str">
        <f ca="1">IF(V1489&gt;0,IF($E$12=B1489,COUNT($E$12:E1488,1),""),"")</f>
        <v/>
      </c>
      <c r="F1489" s="221" t="str">
        <f ca="1">IF(V1489&gt;0,IF($F$12=B1489,COUNT($F$12:F1488,1),""),"")</f>
        <v/>
      </c>
      <c r="G1489" s="90">
        <v>670001060</v>
      </c>
      <c r="H1489" s="72"/>
      <c r="I1489" s="76" t="s">
        <v>1644</v>
      </c>
      <c r="J1489" s="91" t="s">
        <v>153</v>
      </c>
      <c r="K1489" s="324">
        <v>260000</v>
      </c>
      <c r="L1489" s="125">
        <v>422601</v>
      </c>
      <c r="M1489" s="76" t="s">
        <v>1342</v>
      </c>
      <c r="N1489" s="76" t="s">
        <v>153</v>
      </c>
      <c r="O1489" s="324">
        <v>130500</v>
      </c>
      <c r="P1489" s="77">
        <f ca="1">SUMIF($W$12:BO1489,$P$11,W1489:BO1489)</f>
        <v>0</v>
      </c>
      <c r="Q1489" s="77">
        <f ca="1">SUMIF($W$12:BP1489,$P$11,X1489:BP1489)</f>
        <v>0</v>
      </c>
      <c r="R1489" s="77">
        <f ca="1">SUMIF($W$12:BQ1489,$P$11,Y1489:BQ1489)</f>
        <v>0</v>
      </c>
      <c r="S1489" s="78">
        <f t="shared" ca="1" si="395"/>
        <v>0</v>
      </c>
      <c r="T1489" s="77">
        <f t="shared" ca="1" si="396"/>
        <v>0</v>
      </c>
      <c r="U1489" s="77">
        <f t="shared" ca="1" si="397"/>
        <v>0</v>
      </c>
      <c r="V1489" s="79">
        <f t="shared" ca="1" si="398"/>
        <v>0</v>
      </c>
      <c r="W1489" s="80"/>
      <c r="X1489" s="81">
        <f t="shared" si="399"/>
        <v>0</v>
      </c>
      <c r="Y1489" s="82"/>
      <c r="Z1489" s="80"/>
      <c r="AA1489" s="81">
        <f t="shared" si="400"/>
        <v>0</v>
      </c>
      <c r="AB1489" s="82"/>
      <c r="AC1489" s="80"/>
      <c r="AD1489" s="81">
        <f t="shared" si="401"/>
        <v>0</v>
      </c>
      <c r="AE1489" s="82"/>
      <c r="AF1489" s="80"/>
      <c r="AG1489" s="81">
        <f t="shared" si="402"/>
        <v>0</v>
      </c>
      <c r="AH1489" s="82"/>
      <c r="AI1489" s="80"/>
      <c r="AJ1489" s="81">
        <f t="shared" si="403"/>
        <v>0</v>
      </c>
      <c r="AK1489" s="82"/>
      <c r="AL1489" s="80"/>
      <c r="AM1489" s="81">
        <v>0</v>
      </c>
      <c r="AN1489" s="82"/>
      <c r="AO1489" s="80"/>
      <c r="AP1489" s="81">
        <v>0</v>
      </c>
      <c r="AQ1489" s="82"/>
      <c r="AR1489" s="80"/>
      <c r="AS1489" s="81">
        <f t="shared" si="404"/>
        <v>0</v>
      </c>
      <c r="AT1489" s="82"/>
      <c r="AU1489" s="80"/>
      <c r="AV1489" s="81">
        <f t="shared" si="405"/>
        <v>0</v>
      </c>
      <c r="AW1489" s="82"/>
      <c r="AX1489" s="80"/>
      <c r="AY1489" s="81">
        <f t="shared" si="406"/>
        <v>0</v>
      </c>
      <c r="AZ1489" s="82"/>
      <c r="BA1489" s="80"/>
      <c r="BB1489" s="81">
        <f t="shared" si="407"/>
        <v>0</v>
      </c>
      <c r="BC1489" s="82"/>
      <c r="BD1489" s="80"/>
      <c r="BE1489" s="81">
        <f t="shared" si="408"/>
        <v>0</v>
      </c>
      <c r="BF1489" s="82"/>
      <c r="BG1489" s="80"/>
      <c r="BH1489" s="81">
        <f t="shared" si="409"/>
        <v>0</v>
      </c>
      <c r="BI1489" s="82"/>
      <c r="BJ1489" s="80"/>
      <c r="BK1489" s="81">
        <f t="shared" si="410"/>
        <v>0</v>
      </c>
      <c r="BL1489" s="82"/>
      <c r="BM1489" s="80"/>
      <c r="BN1489" s="81">
        <f t="shared" si="411"/>
        <v>0</v>
      </c>
      <c r="BO1489" s="82"/>
    </row>
    <row r="1490" spans="1:67" ht="23.25" hidden="1" customHeight="1" thickBot="1">
      <c r="A1490" s="71">
        <v>86601</v>
      </c>
      <c r="B1490" s="71" t="s">
        <v>2241</v>
      </c>
      <c r="C1490" s="221" t="str">
        <f ca="1">IF(V1490&gt;0,IF($C$12=B1490,COUNT($C$12:C1489,1),""),"")</f>
        <v/>
      </c>
      <c r="D1490" s="221" t="str">
        <f ca="1">IF(V1490&gt;0,IF($D$12=B1490,COUNT($D$12:D1489,1),""),"")</f>
        <v/>
      </c>
      <c r="E1490" s="221" t="str">
        <f ca="1">IF(V1490&gt;0,IF($E$12=B1490,COUNT($E$12:E1489,1),""),"")</f>
        <v/>
      </c>
      <c r="F1490" s="221" t="str">
        <f ca="1">IF(V1490&gt;0,IF($F$12=B1490,COUNT($F$12:F1489,1),""),"")</f>
        <v/>
      </c>
      <c r="G1490" s="90">
        <v>670003400</v>
      </c>
      <c r="H1490" s="72"/>
      <c r="I1490" s="76" t="s">
        <v>1590</v>
      </c>
      <c r="J1490" s="91" t="s">
        <v>153</v>
      </c>
      <c r="K1490" s="324">
        <v>250000</v>
      </c>
      <c r="L1490" s="125" t="s">
        <v>1628</v>
      </c>
      <c r="M1490" s="76" t="s">
        <v>1865</v>
      </c>
      <c r="N1490" s="76" t="s">
        <v>153</v>
      </c>
      <c r="O1490" s="324">
        <v>10500</v>
      </c>
      <c r="P1490" s="77">
        <f ca="1">SUMIF($W$12:BO1490,$P$11,W1490:BO1490)</f>
        <v>0</v>
      </c>
      <c r="Q1490" s="77">
        <f ca="1">SUMIF($W$12:BP1490,$P$11,X1490:BP1490)</f>
        <v>0</v>
      </c>
      <c r="R1490" s="77">
        <f ca="1">SUMIF($W$12:BQ1490,$P$11,Y1490:BQ1490)</f>
        <v>0</v>
      </c>
      <c r="S1490" s="78">
        <f t="shared" ref="S1490:S1540" ca="1" si="412">P1490*K1490</f>
        <v>0</v>
      </c>
      <c r="T1490" s="77">
        <f t="shared" ref="T1490:T1540" ca="1" si="413">Q1490*O1490</f>
        <v>0</v>
      </c>
      <c r="U1490" s="77">
        <f t="shared" ref="U1490:U1540" ca="1" si="414">R1490*O1490*0.6</f>
        <v>0</v>
      </c>
      <c r="V1490" s="79">
        <f t="shared" ref="V1490:V1540" ca="1" si="415">SUM(S1490:U1490)</f>
        <v>0</v>
      </c>
      <c r="W1490" s="80"/>
      <c r="X1490" s="81">
        <f t="shared" si="399"/>
        <v>0</v>
      </c>
      <c r="Y1490" s="82"/>
      <c r="Z1490" s="80"/>
      <c r="AA1490" s="81">
        <f t="shared" si="400"/>
        <v>0</v>
      </c>
      <c r="AB1490" s="82"/>
      <c r="AC1490" s="80"/>
      <c r="AD1490" s="81">
        <f t="shared" si="401"/>
        <v>0</v>
      </c>
      <c r="AE1490" s="82"/>
      <c r="AF1490" s="80"/>
      <c r="AG1490" s="81">
        <f t="shared" si="402"/>
        <v>0</v>
      </c>
      <c r="AH1490" s="82"/>
      <c r="AI1490" s="80"/>
      <c r="AJ1490" s="81">
        <f t="shared" si="403"/>
        <v>0</v>
      </c>
      <c r="AK1490" s="82"/>
      <c r="AL1490" s="80"/>
      <c r="AM1490" s="81">
        <v>0</v>
      </c>
      <c r="AN1490" s="82"/>
      <c r="AO1490" s="80"/>
      <c r="AP1490" s="81">
        <v>0</v>
      </c>
      <c r="AQ1490" s="82"/>
      <c r="AR1490" s="80"/>
      <c r="AS1490" s="81">
        <f t="shared" si="404"/>
        <v>0</v>
      </c>
      <c r="AT1490" s="82"/>
      <c r="AU1490" s="80"/>
      <c r="AV1490" s="81">
        <f t="shared" si="405"/>
        <v>0</v>
      </c>
      <c r="AW1490" s="82"/>
      <c r="AX1490" s="80"/>
      <c r="AY1490" s="81">
        <f t="shared" si="406"/>
        <v>0</v>
      </c>
      <c r="AZ1490" s="82"/>
      <c r="BA1490" s="80"/>
      <c r="BB1490" s="81">
        <f t="shared" si="407"/>
        <v>0</v>
      </c>
      <c r="BC1490" s="82"/>
      <c r="BD1490" s="80"/>
      <c r="BE1490" s="81">
        <f t="shared" si="408"/>
        <v>0</v>
      </c>
      <c r="BF1490" s="82"/>
      <c r="BG1490" s="80"/>
      <c r="BH1490" s="81">
        <f t="shared" si="409"/>
        <v>0</v>
      </c>
      <c r="BI1490" s="82"/>
      <c r="BJ1490" s="80"/>
      <c r="BK1490" s="81">
        <f t="shared" si="410"/>
        <v>0</v>
      </c>
      <c r="BL1490" s="82"/>
      <c r="BM1490" s="80"/>
      <c r="BN1490" s="81">
        <f t="shared" si="411"/>
        <v>0</v>
      </c>
      <c r="BO1490" s="82"/>
    </row>
    <row r="1491" spans="1:67" ht="23.25" hidden="1" customHeight="1" thickBot="1">
      <c r="A1491" s="71">
        <v>86602</v>
      </c>
      <c r="B1491" s="71" t="s">
        <v>2241</v>
      </c>
      <c r="C1491" s="221" t="str">
        <f ca="1">IF(V1491&gt;0,IF($C$12=B1491,COUNT($C$12:C1490,1),""),"")</f>
        <v/>
      </c>
      <c r="D1491" s="221" t="str">
        <f ca="1">IF(V1491&gt;0,IF($D$12=B1491,COUNT($D$12:D1490,1),""),"")</f>
        <v/>
      </c>
      <c r="E1491" s="221" t="str">
        <f ca="1">IF(V1491&gt;0,IF($E$12=B1491,COUNT($E$12:E1490,1),""),"")</f>
        <v/>
      </c>
      <c r="F1491" s="221" t="str">
        <f ca="1">IF(V1491&gt;0,IF($F$12=B1491,COUNT($F$12:F1490,1),""),"")</f>
        <v/>
      </c>
      <c r="G1491" s="90">
        <v>674000120</v>
      </c>
      <c r="H1491" s="72"/>
      <c r="I1491" s="76" t="s">
        <v>1797</v>
      </c>
      <c r="J1491" s="91" t="s">
        <v>1756</v>
      </c>
      <c r="K1491" s="324">
        <v>6500000</v>
      </c>
      <c r="L1491" s="125" t="s">
        <v>1628</v>
      </c>
      <c r="M1491" s="76" t="s">
        <v>1866</v>
      </c>
      <c r="N1491" s="76" t="s">
        <v>1756</v>
      </c>
      <c r="O1491" s="324">
        <v>185700</v>
      </c>
      <c r="P1491" s="77">
        <f ca="1">SUMIF($W$12:BO1491,$P$11,W1491:BO1491)</f>
        <v>0</v>
      </c>
      <c r="Q1491" s="77">
        <f ca="1">SUMIF($W$12:BP1491,$P$11,X1491:BP1491)</f>
        <v>0</v>
      </c>
      <c r="R1491" s="77">
        <f ca="1">SUMIF($W$12:BQ1491,$P$11,Y1491:BQ1491)</f>
        <v>0</v>
      </c>
      <c r="S1491" s="78">
        <f t="shared" ca="1" si="412"/>
        <v>0</v>
      </c>
      <c r="T1491" s="77">
        <f t="shared" ca="1" si="413"/>
        <v>0</v>
      </c>
      <c r="U1491" s="77">
        <f t="shared" ca="1" si="414"/>
        <v>0</v>
      </c>
      <c r="V1491" s="79">
        <f t="shared" ca="1" si="415"/>
        <v>0</v>
      </c>
      <c r="W1491" s="80"/>
      <c r="X1491" s="81">
        <f t="shared" si="399"/>
        <v>0</v>
      </c>
      <c r="Y1491" s="82"/>
      <c r="Z1491" s="80"/>
      <c r="AA1491" s="81">
        <f t="shared" si="400"/>
        <v>0</v>
      </c>
      <c r="AB1491" s="82"/>
      <c r="AC1491" s="80"/>
      <c r="AD1491" s="81">
        <f t="shared" si="401"/>
        <v>0</v>
      </c>
      <c r="AE1491" s="82"/>
      <c r="AF1491" s="80"/>
      <c r="AG1491" s="81">
        <f t="shared" si="402"/>
        <v>0</v>
      </c>
      <c r="AH1491" s="82"/>
      <c r="AI1491" s="80"/>
      <c r="AJ1491" s="81">
        <f t="shared" si="403"/>
        <v>0</v>
      </c>
      <c r="AK1491" s="82"/>
      <c r="AL1491" s="80"/>
      <c r="AM1491" s="81">
        <v>0</v>
      </c>
      <c r="AN1491" s="82"/>
      <c r="AO1491" s="80"/>
      <c r="AP1491" s="81">
        <v>0</v>
      </c>
      <c r="AQ1491" s="82"/>
      <c r="AR1491" s="80"/>
      <c r="AS1491" s="81">
        <f t="shared" si="404"/>
        <v>0</v>
      </c>
      <c r="AT1491" s="82"/>
      <c r="AU1491" s="80"/>
      <c r="AV1491" s="81">
        <f t="shared" si="405"/>
        <v>0</v>
      </c>
      <c r="AW1491" s="82"/>
      <c r="AX1491" s="80"/>
      <c r="AY1491" s="81">
        <f t="shared" si="406"/>
        <v>0</v>
      </c>
      <c r="AZ1491" s="82"/>
      <c r="BA1491" s="80"/>
      <c r="BB1491" s="81">
        <f t="shared" si="407"/>
        <v>0</v>
      </c>
      <c r="BC1491" s="82"/>
      <c r="BD1491" s="80"/>
      <c r="BE1491" s="81">
        <f t="shared" si="408"/>
        <v>0</v>
      </c>
      <c r="BF1491" s="82"/>
      <c r="BG1491" s="80"/>
      <c r="BH1491" s="81">
        <f t="shared" si="409"/>
        <v>0</v>
      </c>
      <c r="BI1491" s="82"/>
      <c r="BJ1491" s="80"/>
      <c r="BK1491" s="81">
        <f t="shared" si="410"/>
        <v>0</v>
      </c>
      <c r="BL1491" s="82"/>
      <c r="BM1491" s="80"/>
      <c r="BN1491" s="81">
        <f t="shared" si="411"/>
        <v>0</v>
      </c>
      <c r="BO1491" s="82"/>
    </row>
    <row r="1492" spans="1:67" ht="23.25" hidden="1" customHeight="1" thickBot="1">
      <c r="A1492" s="71">
        <v>86603</v>
      </c>
      <c r="B1492" s="71" t="s">
        <v>2241</v>
      </c>
      <c r="C1492" s="221" t="str">
        <f ca="1">IF(V1492&gt;0,IF($C$12=B1492,COUNT($C$12:C1491,1),""),"")</f>
        <v/>
      </c>
      <c r="D1492" s="221" t="str">
        <f ca="1">IF(V1492&gt;0,IF($D$12=B1492,COUNT($D$12:D1491,1),""),"")</f>
        <v/>
      </c>
      <c r="E1492" s="221" t="str">
        <f ca="1">IF(V1492&gt;0,IF($E$12=B1492,COUNT($E$12:E1491,1),""),"")</f>
        <v/>
      </c>
      <c r="F1492" s="221" t="str">
        <f ca="1">IF(V1492&gt;0,IF($F$12=B1492,COUNT($F$12:F1491,1),""),"")</f>
        <v/>
      </c>
      <c r="G1492" s="90">
        <v>674000200</v>
      </c>
      <c r="H1492" s="72"/>
      <c r="I1492" s="76" t="s">
        <v>1798</v>
      </c>
      <c r="J1492" s="91" t="s">
        <v>1756</v>
      </c>
      <c r="K1492" s="324">
        <v>2000000</v>
      </c>
      <c r="L1492" s="125"/>
      <c r="M1492" s="76"/>
      <c r="N1492" s="76"/>
      <c r="O1492" s="324"/>
      <c r="P1492" s="77">
        <f ca="1">SUMIF($W$12:BO1492,$P$11,W1492:BO1492)</f>
        <v>0</v>
      </c>
      <c r="Q1492" s="77">
        <f ca="1">SUMIF($W$12:BP1492,$P$11,X1492:BP1492)</f>
        <v>0</v>
      </c>
      <c r="R1492" s="77">
        <f ca="1">SUMIF($W$12:BQ1492,$P$11,Y1492:BQ1492)</f>
        <v>0</v>
      </c>
      <c r="S1492" s="78">
        <f t="shared" ca="1" si="412"/>
        <v>0</v>
      </c>
      <c r="T1492" s="77">
        <f t="shared" ca="1" si="413"/>
        <v>0</v>
      </c>
      <c r="U1492" s="77">
        <f t="shared" ca="1" si="414"/>
        <v>0</v>
      </c>
      <c r="V1492" s="79">
        <f t="shared" ca="1" si="415"/>
        <v>0</v>
      </c>
      <c r="W1492" s="80"/>
      <c r="X1492" s="81">
        <f t="shared" si="399"/>
        <v>0</v>
      </c>
      <c r="Y1492" s="82"/>
      <c r="Z1492" s="80"/>
      <c r="AA1492" s="81">
        <f t="shared" si="400"/>
        <v>0</v>
      </c>
      <c r="AB1492" s="82"/>
      <c r="AC1492" s="80"/>
      <c r="AD1492" s="81">
        <f t="shared" si="401"/>
        <v>0</v>
      </c>
      <c r="AE1492" s="82"/>
      <c r="AF1492" s="80"/>
      <c r="AG1492" s="81">
        <f t="shared" si="402"/>
        <v>0</v>
      </c>
      <c r="AH1492" s="82"/>
      <c r="AI1492" s="80"/>
      <c r="AJ1492" s="81">
        <f t="shared" si="403"/>
        <v>0</v>
      </c>
      <c r="AK1492" s="82"/>
      <c r="AL1492" s="80"/>
      <c r="AM1492" s="81">
        <v>0</v>
      </c>
      <c r="AN1492" s="82"/>
      <c r="AO1492" s="80"/>
      <c r="AP1492" s="81">
        <v>0</v>
      </c>
      <c r="AQ1492" s="82"/>
      <c r="AR1492" s="80"/>
      <c r="AS1492" s="81">
        <f t="shared" si="404"/>
        <v>0</v>
      </c>
      <c r="AT1492" s="82"/>
      <c r="AU1492" s="80"/>
      <c r="AV1492" s="81">
        <f t="shared" si="405"/>
        <v>0</v>
      </c>
      <c r="AW1492" s="82"/>
      <c r="AX1492" s="80"/>
      <c r="AY1492" s="81">
        <f t="shared" si="406"/>
        <v>0</v>
      </c>
      <c r="AZ1492" s="82"/>
      <c r="BA1492" s="80"/>
      <c r="BB1492" s="81">
        <f t="shared" si="407"/>
        <v>0</v>
      </c>
      <c r="BC1492" s="82"/>
      <c r="BD1492" s="80"/>
      <c r="BE1492" s="81">
        <f t="shared" si="408"/>
        <v>0</v>
      </c>
      <c r="BF1492" s="82"/>
      <c r="BG1492" s="80"/>
      <c r="BH1492" s="81">
        <f t="shared" si="409"/>
        <v>0</v>
      </c>
      <c r="BI1492" s="82"/>
      <c r="BJ1492" s="80"/>
      <c r="BK1492" s="81">
        <f t="shared" si="410"/>
        <v>0</v>
      </c>
      <c r="BL1492" s="82"/>
      <c r="BM1492" s="80"/>
      <c r="BN1492" s="81">
        <f t="shared" si="411"/>
        <v>0</v>
      </c>
      <c r="BO1492" s="82"/>
    </row>
    <row r="1493" spans="1:67" ht="23.25" hidden="1" customHeight="1" thickBot="1">
      <c r="A1493" s="71">
        <v>86604</v>
      </c>
      <c r="B1493" s="71" t="s">
        <v>2241</v>
      </c>
      <c r="C1493" s="221" t="str">
        <f ca="1">IF(V1493&gt;0,IF($C$12=B1493,COUNT($C$12:C1492,1),""),"")</f>
        <v/>
      </c>
      <c r="D1493" s="221" t="str">
        <f ca="1">IF(V1493&gt;0,IF($D$12=B1493,COUNT($D$12:D1492,1),""),"")</f>
        <v/>
      </c>
      <c r="E1493" s="221" t="str">
        <f ca="1">IF(V1493&gt;0,IF($E$12=B1493,COUNT($E$12:E1492,1),""),"")</f>
        <v/>
      </c>
      <c r="F1493" s="221" t="str">
        <f ca="1">IF(V1493&gt;0,IF($F$12=B1493,COUNT($F$12:F1492,1),""),"")</f>
        <v/>
      </c>
      <c r="G1493" s="90">
        <v>674000500</v>
      </c>
      <c r="H1493" s="72"/>
      <c r="I1493" s="76" t="s">
        <v>1612</v>
      </c>
      <c r="J1493" s="91" t="s">
        <v>153</v>
      </c>
      <c r="K1493" s="324">
        <v>357000</v>
      </c>
      <c r="L1493" s="125" t="s">
        <v>1628</v>
      </c>
      <c r="M1493" s="76" t="s">
        <v>1867</v>
      </c>
      <c r="N1493" s="76" t="s">
        <v>153</v>
      </c>
      <c r="O1493" s="324">
        <v>48000</v>
      </c>
      <c r="P1493" s="77">
        <f ca="1">SUMIF($W$12:BO1493,$P$11,W1493:BO1493)</f>
        <v>0</v>
      </c>
      <c r="Q1493" s="77">
        <f ca="1">SUMIF($W$12:BP1493,$P$11,X1493:BP1493)</f>
        <v>0</v>
      </c>
      <c r="R1493" s="77">
        <f ca="1">SUMIF($W$12:BQ1493,$P$11,Y1493:BQ1493)</f>
        <v>0</v>
      </c>
      <c r="S1493" s="78">
        <f t="shared" ca="1" si="412"/>
        <v>0</v>
      </c>
      <c r="T1493" s="77">
        <f t="shared" ca="1" si="413"/>
        <v>0</v>
      </c>
      <c r="U1493" s="77">
        <f t="shared" ca="1" si="414"/>
        <v>0</v>
      </c>
      <c r="V1493" s="79">
        <f t="shared" ca="1" si="415"/>
        <v>0</v>
      </c>
      <c r="W1493" s="80"/>
      <c r="X1493" s="81">
        <f t="shared" si="399"/>
        <v>0</v>
      </c>
      <c r="Y1493" s="82"/>
      <c r="Z1493" s="80"/>
      <c r="AA1493" s="81">
        <f t="shared" si="400"/>
        <v>0</v>
      </c>
      <c r="AB1493" s="82"/>
      <c r="AC1493" s="80"/>
      <c r="AD1493" s="81">
        <f t="shared" si="401"/>
        <v>0</v>
      </c>
      <c r="AE1493" s="82"/>
      <c r="AF1493" s="80"/>
      <c r="AG1493" s="81">
        <f t="shared" si="402"/>
        <v>0</v>
      </c>
      <c r="AH1493" s="82"/>
      <c r="AI1493" s="80"/>
      <c r="AJ1493" s="81">
        <f t="shared" si="403"/>
        <v>0</v>
      </c>
      <c r="AK1493" s="82"/>
      <c r="AL1493" s="80"/>
      <c r="AM1493" s="81">
        <v>0</v>
      </c>
      <c r="AN1493" s="82"/>
      <c r="AO1493" s="80"/>
      <c r="AP1493" s="81">
        <v>0</v>
      </c>
      <c r="AQ1493" s="82"/>
      <c r="AR1493" s="80"/>
      <c r="AS1493" s="81">
        <f t="shared" si="404"/>
        <v>0</v>
      </c>
      <c r="AT1493" s="82"/>
      <c r="AU1493" s="80"/>
      <c r="AV1493" s="81">
        <f t="shared" si="405"/>
        <v>0</v>
      </c>
      <c r="AW1493" s="82"/>
      <c r="AX1493" s="80"/>
      <c r="AY1493" s="81">
        <f t="shared" si="406"/>
        <v>0</v>
      </c>
      <c r="AZ1493" s="82"/>
      <c r="BA1493" s="80"/>
      <c r="BB1493" s="81">
        <f t="shared" si="407"/>
        <v>0</v>
      </c>
      <c r="BC1493" s="82"/>
      <c r="BD1493" s="80"/>
      <c r="BE1493" s="81">
        <f t="shared" si="408"/>
        <v>0</v>
      </c>
      <c r="BF1493" s="82"/>
      <c r="BG1493" s="80"/>
      <c r="BH1493" s="81">
        <f t="shared" si="409"/>
        <v>0</v>
      </c>
      <c r="BI1493" s="82"/>
      <c r="BJ1493" s="80"/>
      <c r="BK1493" s="81">
        <f t="shared" si="410"/>
        <v>0</v>
      </c>
      <c r="BL1493" s="82"/>
      <c r="BM1493" s="80"/>
      <c r="BN1493" s="81">
        <f t="shared" si="411"/>
        <v>0</v>
      </c>
      <c r="BO1493" s="82"/>
    </row>
    <row r="1494" spans="1:67" ht="23.25" hidden="1" customHeight="1" thickBot="1">
      <c r="A1494" s="71">
        <v>86605</v>
      </c>
      <c r="B1494" s="71" t="s">
        <v>2241</v>
      </c>
      <c r="C1494" s="221" t="str">
        <f ca="1">IF(V1494&gt;0,IF($C$12=B1494,COUNT($C$12:C1493,1),""),"")</f>
        <v/>
      </c>
      <c r="D1494" s="221" t="str">
        <f ca="1">IF(V1494&gt;0,IF($D$12=B1494,COUNT($D$12:D1493,1),""),"")</f>
        <v/>
      </c>
      <c r="E1494" s="221" t="str">
        <f ca="1">IF(V1494&gt;0,IF($E$12=B1494,COUNT($E$12:E1493,1),""),"")</f>
        <v/>
      </c>
      <c r="F1494" s="221" t="str">
        <f ca="1">IF(V1494&gt;0,IF($F$12=B1494,COUNT($F$12:F1493,1),""),"")</f>
        <v/>
      </c>
      <c r="G1494" s="90">
        <v>674000600</v>
      </c>
      <c r="H1494" s="72"/>
      <c r="I1494" s="76" t="s">
        <v>1613</v>
      </c>
      <c r="J1494" s="91" t="s">
        <v>153</v>
      </c>
      <c r="K1494" s="324">
        <v>750000</v>
      </c>
      <c r="L1494" s="125" t="s">
        <v>1628</v>
      </c>
      <c r="M1494" s="76" t="s">
        <v>1867</v>
      </c>
      <c r="N1494" s="76" t="s">
        <v>153</v>
      </c>
      <c r="O1494" s="324">
        <v>48000</v>
      </c>
      <c r="P1494" s="77">
        <f ca="1">SUMIF($W$12:BO1494,$P$11,W1494:BO1494)</f>
        <v>0</v>
      </c>
      <c r="Q1494" s="77">
        <f ca="1">SUMIF($W$12:BP1494,$P$11,X1494:BP1494)</f>
        <v>0</v>
      </c>
      <c r="R1494" s="77">
        <f ca="1">SUMIF($W$12:BQ1494,$P$11,Y1494:BQ1494)</f>
        <v>0</v>
      </c>
      <c r="S1494" s="78">
        <f t="shared" ca="1" si="412"/>
        <v>0</v>
      </c>
      <c r="T1494" s="77">
        <f t="shared" ca="1" si="413"/>
        <v>0</v>
      </c>
      <c r="U1494" s="77">
        <f t="shared" ca="1" si="414"/>
        <v>0</v>
      </c>
      <c r="V1494" s="79">
        <f t="shared" ca="1" si="415"/>
        <v>0</v>
      </c>
      <c r="W1494" s="80"/>
      <c r="X1494" s="81">
        <f t="shared" si="399"/>
        <v>0</v>
      </c>
      <c r="Y1494" s="82"/>
      <c r="Z1494" s="80"/>
      <c r="AA1494" s="81">
        <f t="shared" si="400"/>
        <v>0</v>
      </c>
      <c r="AB1494" s="82"/>
      <c r="AC1494" s="80"/>
      <c r="AD1494" s="81">
        <f t="shared" si="401"/>
        <v>0</v>
      </c>
      <c r="AE1494" s="82"/>
      <c r="AF1494" s="80"/>
      <c r="AG1494" s="81">
        <f t="shared" si="402"/>
        <v>0</v>
      </c>
      <c r="AH1494" s="82"/>
      <c r="AI1494" s="80"/>
      <c r="AJ1494" s="81">
        <f t="shared" si="403"/>
        <v>0</v>
      </c>
      <c r="AK1494" s="82"/>
      <c r="AL1494" s="80"/>
      <c r="AM1494" s="81">
        <v>0</v>
      </c>
      <c r="AN1494" s="82"/>
      <c r="AO1494" s="80"/>
      <c r="AP1494" s="81">
        <v>0</v>
      </c>
      <c r="AQ1494" s="82"/>
      <c r="AR1494" s="80"/>
      <c r="AS1494" s="81">
        <f t="shared" si="404"/>
        <v>0</v>
      </c>
      <c r="AT1494" s="82"/>
      <c r="AU1494" s="80"/>
      <c r="AV1494" s="81">
        <f t="shared" si="405"/>
        <v>0</v>
      </c>
      <c r="AW1494" s="82"/>
      <c r="AX1494" s="80"/>
      <c r="AY1494" s="81">
        <f t="shared" si="406"/>
        <v>0</v>
      </c>
      <c r="AZ1494" s="82"/>
      <c r="BA1494" s="80"/>
      <c r="BB1494" s="81">
        <f t="shared" si="407"/>
        <v>0</v>
      </c>
      <c r="BC1494" s="82"/>
      <c r="BD1494" s="80"/>
      <c r="BE1494" s="81">
        <f t="shared" si="408"/>
        <v>0</v>
      </c>
      <c r="BF1494" s="82"/>
      <c r="BG1494" s="80"/>
      <c r="BH1494" s="81">
        <f t="shared" si="409"/>
        <v>0</v>
      </c>
      <c r="BI1494" s="82"/>
      <c r="BJ1494" s="80"/>
      <c r="BK1494" s="81">
        <f t="shared" si="410"/>
        <v>0</v>
      </c>
      <c r="BL1494" s="82"/>
      <c r="BM1494" s="80"/>
      <c r="BN1494" s="81">
        <f t="shared" si="411"/>
        <v>0</v>
      </c>
      <c r="BO1494" s="82"/>
    </row>
    <row r="1495" spans="1:67" ht="23.25" hidden="1" customHeight="1" thickBot="1">
      <c r="A1495" s="71">
        <v>86606</v>
      </c>
      <c r="B1495" s="71" t="s">
        <v>2241</v>
      </c>
      <c r="C1495" s="221" t="str">
        <f ca="1">IF(V1495&gt;0,IF($C$12=B1495,COUNT($C$12:C1494,1),""),"")</f>
        <v/>
      </c>
      <c r="D1495" s="221" t="str">
        <f ca="1">IF(V1495&gt;0,IF($D$12=B1495,COUNT($D$12:D1494,1),""),"")</f>
        <v/>
      </c>
      <c r="E1495" s="221" t="str">
        <f ca="1">IF(V1495&gt;0,IF($E$12=B1495,COUNT($E$12:E1494,1),""),"")</f>
        <v/>
      </c>
      <c r="F1495" s="221" t="str">
        <f ca="1">IF(V1495&gt;0,IF($F$12=B1495,COUNT($F$12:F1494,1),""),"")</f>
        <v/>
      </c>
      <c r="G1495" s="90">
        <v>674002610</v>
      </c>
      <c r="H1495" s="72"/>
      <c r="I1495" s="76" t="s">
        <v>1645</v>
      </c>
      <c r="J1495" s="91" t="s">
        <v>153</v>
      </c>
      <c r="K1495" s="324">
        <v>1600000</v>
      </c>
      <c r="L1495" s="125">
        <v>422608</v>
      </c>
      <c r="M1495" s="76" t="s">
        <v>1347</v>
      </c>
      <c r="N1495" s="76" t="s">
        <v>153</v>
      </c>
      <c r="O1495" s="324">
        <v>2941000</v>
      </c>
      <c r="P1495" s="77">
        <f ca="1">SUMIF($W$12:BO1495,$P$11,W1495:BO1495)</f>
        <v>0</v>
      </c>
      <c r="Q1495" s="77">
        <f ca="1">SUMIF($W$12:BP1495,$P$11,X1495:BP1495)</f>
        <v>0</v>
      </c>
      <c r="R1495" s="77">
        <f ca="1">SUMIF($W$12:BQ1495,$P$11,Y1495:BQ1495)</f>
        <v>0</v>
      </c>
      <c r="S1495" s="78">
        <f t="shared" ca="1" si="412"/>
        <v>0</v>
      </c>
      <c r="T1495" s="77">
        <f t="shared" ca="1" si="413"/>
        <v>0</v>
      </c>
      <c r="U1495" s="77">
        <f t="shared" ca="1" si="414"/>
        <v>0</v>
      </c>
      <c r="V1495" s="79">
        <f t="shared" ca="1" si="415"/>
        <v>0</v>
      </c>
      <c r="W1495" s="80"/>
      <c r="X1495" s="81">
        <f t="shared" si="399"/>
        <v>0</v>
      </c>
      <c r="Y1495" s="82"/>
      <c r="Z1495" s="80"/>
      <c r="AA1495" s="81">
        <f t="shared" si="400"/>
        <v>0</v>
      </c>
      <c r="AB1495" s="82"/>
      <c r="AC1495" s="80"/>
      <c r="AD1495" s="81">
        <f t="shared" si="401"/>
        <v>0</v>
      </c>
      <c r="AE1495" s="82"/>
      <c r="AF1495" s="80"/>
      <c r="AG1495" s="81">
        <f t="shared" si="402"/>
        <v>0</v>
      </c>
      <c r="AH1495" s="82"/>
      <c r="AI1495" s="80"/>
      <c r="AJ1495" s="81">
        <f t="shared" si="403"/>
        <v>0</v>
      </c>
      <c r="AK1495" s="82"/>
      <c r="AL1495" s="80"/>
      <c r="AM1495" s="81">
        <v>0</v>
      </c>
      <c r="AN1495" s="82"/>
      <c r="AO1495" s="80"/>
      <c r="AP1495" s="81">
        <v>0</v>
      </c>
      <c r="AQ1495" s="82"/>
      <c r="AR1495" s="80"/>
      <c r="AS1495" s="81">
        <f t="shared" si="404"/>
        <v>0</v>
      </c>
      <c r="AT1495" s="82"/>
      <c r="AU1495" s="80"/>
      <c r="AV1495" s="81">
        <f t="shared" si="405"/>
        <v>0</v>
      </c>
      <c r="AW1495" s="82"/>
      <c r="AX1495" s="80"/>
      <c r="AY1495" s="81">
        <f t="shared" si="406"/>
        <v>0</v>
      </c>
      <c r="AZ1495" s="82"/>
      <c r="BA1495" s="80"/>
      <c r="BB1495" s="81">
        <f t="shared" si="407"/>
        <v>0</v>
      </c>
      <c r="BC1495" s="82"/>
      <c r="BD1495" s="80"/>
      <c r="BE1495" s="81">
        <f t="shared" si="408"/>
        <v>0</v>
      </c>
      <c r="BF1495" s="82"/>
      <c r="BG1495" s="80"/>
      <c r="BH1495" s="81">
        <f t="shared" si="409"/>
        <v>0</v>
      </c>
      <c r="BI1495" s="82"/>
      <c r="BJ1495" s="80"/>
      <c r="BK1495" s="81">
        <f t="shared" si="410"/>
        <v>0</v>
      </c>
      <c r="BL1495" s="82"/>
      <c r="BM1495" s="80"/>
      <c r="BN1495" s="81">
        <f t="shared" si="411"/>
        <v>0</v>
      </c>
      <c r="BO1495" s="82"/>
    </row>
    <row r="1496" spans="1:67" ht="23.25" hidden="1" customHeight="1" thickBot="1">
      <c r="A1496" s="71">
        <v>86607</v>
      </c>
      <c r="B1496" s="71" t="s">
        <v>2241</v>
      </c>
      <c r="C1496" s="221" t="str">
        <f ca="1">IF(V1496&gt;0,IF($C$12=B1496,COUNT($C$12:C1495,1),""),"")</f>
        <v/>
      </c>
      <c r="D1496" s="221" t="str">
        <f ca="1">IF(V1496&gt;0,IF($D$12=B1496,COUNT($D$12:D1495,1),""),"")</f>
        <v/>
      </c>
      <c r="E1496" s="221" t="str">
        <f ca="1">IF(V1496&gt;0,IF($E$12=B1496,COUNT($E$12:E1495,1),""),"")</f>
        <v/>
      </c>
      <c r="F1496" s="221" t="str">
        <f ca="1">IF(V1496&gt;0,IF($F$12=B1496,COUNT($F$12:F1495,1),""),"")</f>
        <v/>
      </c>
      <c r="G1496" s="90">
        <v>674003900</v>
      </c>
      <c r="H1496" s="72"/>
      <c r="I1496" s="76" t="s">
        <v>1614</v>
      </c>
      <c r="J1496" s="91" t="s">
        <v>153</v>
      </c>
      <c r="K1496" s="324">
        <v>1600000</v>
      </c>
      <c r="L1496" s="125"/>
      <c r="M1496" s="76"/>
      <c r="N1496" s="76"/>
      <c r="O1496" s="324"/>
      <c r="P1496" s="77">
        <f ca="1">SUMIF($W$12:BO1496,$P$11,W1496:BO1496)</f>
        <v>0</v>
      </c>
      <c r="Q1496" s="77">
        <f ca="1">SUMIF($W$12:BP1496,$P$11,X1496:BP1496)</f>
        <v>0</v>
      </c>
      <c r="R1496" s="77">
        <f ca="1">SUMIF($W$12:BQ1496,$P$11,Y1496:BQ1496)</f>
        <v>0</v>
      </c>
      <c r="S1496" s="78">
        <f t="shared" ca="1" si="412"/>
        <v>0</v>
      </c>
      <c r="T1496" s="77">
        <f t="shared" ca="1" si="413"/>
        <v>0</v>
      </c>
      <c r="U1496" s="77">
        <f t="shared" ca="1" si="414"/>
        <v>0</v>
      </c>
      <c r="V1496" s="79">
        <f t="shared" ca="1" si="415"/>
        <v>0</v>
      </c>
      <c r="W1496" s="80"/>
      <c r="X1496" s="81">
        <f t="shared" si="399"/>
        <v>0</v>
      </c>
      <c r="Y1496" s="82"/>
      <c r="Z1496" s="80"/>
      <c r="AA1496" s="81">
        <f t="shared" si="400"/>
        <v>0</v>
      </c>
      <c r="AB1496" s="82"/>
      <c r="AC1496" s="80"/>
      <c r="AD1496" s="81">
        <f t="shared" si="401"/>
        <v>0</v>
      </c>
      <c r="AE1496" s="82"/>
      <c r="AF1496" s="80"/>
      <c r="AG1496" s="81">
        <f t="shared" si="402"/>
        <v>0</v>
      </c>
      <c r="AH1496" s="82"/>
      <c r="AI1496" s="80"/>
      <c r="AJ1496" s="81">
        <f t="shared" si="403"/>
        <v>0</v>
      </c>
      <c r="AK1496" s="82"/>
      <c r="AL1496" s="80"/>
      <c r="AM1496" s="81">
        <v>0</v>
      </c>
      <c r="AN1496" s="82"/>
      <c r="AO1496" s="80"/>
      <c r="AP1496" s="81">
        <v>0</v>
      </c>
      <c r="AQ1496" s="82"/>
      <c r="AR1496" s="80"/>
      <c r="AS1496" s="81">
        <f t="shared" si="404"/>
        <v>0</v>
      </c>
      <c r="AT1496" s="82"/>
      <c r="AU1496" s="80"/>
      <c r="AV1496" s="81">
        <f t="shared" si="405"/>
        <v>0</v>
      </c>
      <c r="AW1496" s="82"/>
      <c r="AX1496" s="80"/>
      <c r="AY1496" s="81">
        <f t="shared" si="406"/>
        <v>0</v>
      </c>
      <c r="AZ1496" s="82"/>
      <c r="BA1496" s="80"/>
      <c r="BB1496" s="81">
        <f t="shared" si="407"/>
        <v>0</v>
      </c>
      <c r="BC1496" s="82"/>
      <c r="BD1496" s="80"/>
      <c r="BE1496" s="81">
        <f t="shared" si="408"/>
        <v>0</v>
      </c>
      <c r="BF1496" s="82"/>
      <c r="BG1496" s="80"/>
      <c r="BH1496" s="81">
        <f t="shared" si="409"/>
        <v>0</v>
      </c>
      <c r="BI1496" s="82"/>
      <c r="BJ1496" s="80"/>
      <c r="BK1496" s="81">
        <f t="shared" si="410"/>
        <v>0</v>
      </c>
      <c r="BL1496" s="82"/>
      <c r="BM1496" s="80"/>
      <c r="BN1496" s="81">
        <f t="shared" si="411"/>
        <v>0</v>
      </c>
      <c r="BO1496" s="82"/>
    </row>
    <row r="1497" spans="1:67" ht="23.25" hidden="1" customHeight="1" thickBot="1">
      <c r="A1497" s="71">
        <v>86608</v>
      </c>
      <c r="B1497" s="71" t="s">
        <v>2241</v>
      </c>
      <c r="C1497" s="221" t="str">
        <f ca="1">IF(V1497&gt;0,IF($C$12=B1497,COUNT($C$12:C1496,1),""),"")</f>
        <v/>
      </c>
      <c r="D1497" s="221" t="str">
        <f ca="1">IF(V1497&gt;0,IF($D$12=B1497,COUNT($D$12:D1496,1),""),"")</f>
        <v/>
      </c>
      <c r="E1497" s="221" t="str">
        <f ca="1">IF(V1497&gt;0,IF($E$12=B1497,COUNT($E$12:E1496,1),""),"")</f>
        <v/>
      </c>
      <c r="F1497" s="221" t="str">
        <f ca="1">IF(V1497&gt;0,IF($F$12=B1497,COUNT($F$12:F1496,1),""),"")</f>
        <v/>
      </c>
      <c r="G1497" s="90">
        <v>674003910</v>
      </c>
      <c r="H1497" s="72"/>
      <c r="I1497" s="76" t="s">
        <v>1615</v>
      </c>
      <c r="J1497" s="91" t="s">
        <v>153</v>
      </c>
      <c r="K1497" s="324">
        <v>1800000</v>
      </c>
      <c r="L1497" s="125"/>
      <c r="M1497" s="76"/>
      <c r="N1497" s="76"/>
      <c r="O1497" s="324"/>
      <c r="P1497" s="77">
        <f ca="1">SUMIF($W$12:BO1497,$P$11,W1497:BO1497)</f>
        <v>0</v>
      </c>
      <c r="Q1497" s="77">
        <f ca="1">SUMIF($W$12:BP1497,$P$11,X1497:BP1497)</f>
        <v>0</v>
      </c>
      <c r="R1497" s="77">
        <f ca="1">SUMIF($W$12:BQ1497,$P$11,Y1497:BQ1497)</f>
        <v>0</v>
      </c>
      <c r="S1497" s="78">
        <f t="shared" ca="1" si="412"/>
        <v>0</v>
      </c>
      <c r="T1497" s="77">
        <f t="shared" ca="1" si="413"/>
        <v>0</v>
      </c>
      <c r="U1497" s="77">
        <f t="shared" ca="1" si="414"/>
        <v>0</v>
      </c>
      <c r="V1497" s="79">
        <f t="shared" ca="1" si="415"/>
        <v>0</v>
      </c>
      <c r="W1497" s="80"/>
      <c r="X1497" s="81">
        <f t="shared" si="399"/>
        <v>0</v>
      </c>
      <c r="Y1497" s="82"/>
      <c r="Z1497" s="80"/>
      <c r="AA1497" s="81">
        <f t="shared" si="400"/>
        <v>0</v>
      </c>
      <c r="AB1497" s="82"/>
      <c r="AC1497" s="80"/>
      <c r="AD1497" s="81">
        <f t="shared" si="401"/>
        <v>0</v>
      </c>
      <c r="AE1497" s="82"/>
      <c r="AF1497" s="80"/>
      <c r="AG1497" s="81">
        <f t="shared" si="402"/>
        <v>0</v>
      </c>
      <c r="AH1497" s="82"/>
      <c r="AI1497" s="80"/>
      <c r="AJ1497" s="81">
        <f t="shared" si="403"/>
        <v>0</v>
      </c>
      <c r="AK1497" s="82"/>
      <c r="AL1497" s="80"/>
      <c r="AM1497" s="81">
        <v>0</v>
      </c>
      <c r="AN1497" s="82"/>
      <c r="AO1497" s="80"/>
      <c r="AP1497" s="81">
        <v>0</v>
      </c>
      <c r="AQ1497" s="82"/>
      <c r="AR1497" s="80"/>
      <c r="AS1497" s="81">
        <f t="shared" si="404"/>
        <v>0</v>
      </c>
      <c r="AT1497" s="82"/>
      <c r="AU1497" s="80"/>
      <c r="AV1497" s="81">
        <f t="shared" si="405"/>
        <v>0</v>
      </c>
      <c r="AW1497" s="82"/>
      <c r="AX1497" s="80"/>
      <c r="AY1497" s="81">
        <f t="shared" si="406"/>
        <v>0</v>
      </c>
      <c r="AZ1497" s="82"/>
      <c r="BA1497" s="80"/>
      <c r="BB1497" s="81">
        <f t="shared" si="407"/>
        <v>0</v>
      </c>
      <c r="BC1497" s="82"/>
      <c r="BD1497" s="80"/>
      <c r="BE1497" s="81">
        <f t="shared" si="408"/>
        <v>0</v>
      </c>
      <c r="BF1497" s="82"/>
      <c r="BG1497" s="80"/>
      <c r="BH1497" s="81">
        <f t="shared" si="409"/>
        <v>0</v>
      </c>
      <c r="BI1497" s="82"/>
      <c r="BJ1497" s="80"/>
      <c r="BK1497" s="81">
        <f t="shared" si="410"/>
        <v>0</v>
      </c>
      <c r="BL1497" s="82"/>
      <c r="BM1497" s="80"/>
      <c r="BN1497" s="81">
        <f t="shared" si="411"/>
        <v>0</v>
      </c>
      <c r="BO1497" s="82"/>
    </row>
    <row r="1498" spans="1:67" ht="23.25" hidden="1" customHeight="1" thickBot="1">
      <c r="A1498" s="71">
        <v>86609</v>
      </c>
      <c r="B1498" s="71" t="s">
        <v>2241</v>
      </c>
      <c r="C1498" s="221" t="str">
        <f ca="1">IF(V1498&gt;0,IF($C$12=B1498,COUNT($C$12:C1497,1),""),"")</f>
        <v/>
      </c>
      <c r="D1498" s="221" t="str">
        <f ca="1">IF(V1498&gt;0,IF($D$12=B1498,COUNT($D$12:D1497,1),""),"")</f>
        <v/>
      </c>
      <c r="E1498" s="221" t="str">
        <f ca="1">IF(V1498&gt;0,IF($E$12=B1498,COUNT($E$12:E1497,1),""),"")</f>
        <v/>
      </c>
      <c r="F1498" s="221" t="str">
        <f ca="1">IF(V1498&gt;0,IF($F$12=B1498,COUNT($F$12:F1497,1),""),"")</f>
        <v/>
      </c>
      <c r="G1498" s="90">
        <v>679000930</v>
      </c>
      <c r="H1498" s="72"/>
      <c r="I1498" s="76" t="s">
        <v>1799</v>
      </c>
      <c r="J1498" s="91" t="s">
        <v>1753</v>
      </c>
      <c r="K1498" s="324">
        <v>18600000</v>
      </c>
      <c r="L1498" s="125">
        <v>422617</v>
      </c>
      <c r="M1498" s="76" t="s">
        <v>1353</v>
      </c>
      <c r="N1498" s="76" t="s">
        <v>1753</v>
      </c>
      <c r="O1498" s="324">
        <v>5316000</v>
      </c>
      <c r="P1498" s="77">
        <f ca="1">SUMIF($W$12:BO1498,$P$11,W1498:BO1498)</f>
        <v>0</v>
      </c>
      <c r="Q1498" s="77">
        <f ca="1">SUMIF($W$12:BP1498,$P$11,X1498:BP1498)</f>
        <v>0</v>
      </c>
      <c r="R1498" s="77">
        <f ca="1">SUMIF($W$12:BQ1498,$P$11,Y1498:BQ1498)</f>
        <v>0</v>
      </c>
      <c r="S1498" s="78">
        <f t="shared" ca="1" si="412"/>
        <v>0</v>
      </c>
      <c r="T1498" s="77">
        <f t="shared" ca="1" si="413"/>
        <v>0</v>
      </c>
      <c r="U1498" s="77">
        <f t="shared" ca="1" si="414"/>
        <v>0</v>
      </c>
      <c r="V1498" s="79">
        <f t="shared" ca="1" si="415"/>
        <v>0</v>
      </c>
      <c r="W1498" s="80"/>
      <c r="X1498" s="81">
        <f t="shared" si="399"/>
        <v>0</v>
      </c>
      <c r="Y1498" s="82"/>
      <c r="Z1498" s="80"/>
      <c r="AA1498" s="81">
        <f t="shared" si="400"/>
        <v>0</v>
      </c>
      <c r="AB1498" s="82"/>
      <c r="AC1498" s="80"/>
      <c r="AD1498" s="81">
        <f t="shared" si="401"/>
        <v>0</v>
      </c>
      <c r="AE1498" s="82"/>
      <c r="AF1498" s="80"/>
      <c r="AG1498" s="81">
        <f t="shared" si="402"/>
        <v>0</v>
      </c>
      <c r="AH1498" s="82"/>
      <c r="AI1498" s="80"/>
      <c r="AJ1498" s="81">
        <f t="shared" si="403"/>
        <v>0</v>
      </c>
      <c r="AK1498" s="82"/>
      <c r="AL1498" s="80"/>
      <c r="AM1498" s="81">
        <v>0</v>
      </c>
      <c r="AN1498" s="82"/>
      <c r="AO1498" s="80"/>
      <c r="AP1498" s="81">
        <v>0</v>
      </c>
      <c r="AQ1498" s="82"/>
      <c r="AR1498" s="80"/>
      <c r="AS1498" s="81">
        <f t="shared" si="404"/>
        <v>0</v>
      </c>
      <c r="AT1498" s="82"/>
      <c r="AU1498" s="80"/>
      <c r="AV1498" s="81">
        <f t="shared" si="405"/>
        <v>0</v>
      </c>
      <c r="AW1498" s="82"/>
      <c r="AX1498" s="80"/>
      <c r="AY1498" s="81">
        <f t="shared" si="406"/>
        <v>0</v>
      </c>
      <c r="AZ1498" s="82"/>
      <c r="BA1498" s="80"/>
      <c r="BB1498" s="81">
        <f t="shared" si="407"/>
        <v>0</v>
      </c>
      <c r="BC1498" s="82"/>
      <c r="BD1498" s="80"/>
      <c r="BE1498" s="81">
        <f t="shared" si="408"/>
        <v>0</v>
      </c>
      <c r="BF1498" s="82"/>
      <c r="BG1498" s="80"/>
      <c r="BH1498" s="81">
        <f t="shared" si="409"/>
        <v>0</v>
      </c>
      <c r="BI1498" s="82"/>
      <c r="BJ1498" s="80"/>
      <c r="BK1498" s="81">
        <f t="shared" si="410"/>
        <v>0</v>
      </c>
      <c r="BL1498" s="82"/>
      <c r="BM1498" s="80"/>
      <c r="BN1498" s="81">
        <f t="shared" si="411"/>
        <v>0</v>
      </c>
      <c r="BO1498" s="82"/>
    </row>
    <row r="1499" spans="1:67" ht="23.25" hidden="1" customHeight="1" thickBot="1">
      <c r="A1499" s="71">
        <v>86610</v>
      </c>
      <c r="B1499" s="71" t="s">
        <v>2241</v>
      </c>
      <c r="C1499" s="221" t="str">
        <f ca="1">IF(V1499&gt;0,IF($C$12=B1499,COUNT($C$12:C1498,1),""),"")</f>
        <v/>
      </c>
      <c r="D1499" s="221" t="str">
        <f ca="1">IF(V1499&gt;0,IF($D$12=B1499,COUNT($D$12:D1498,1),""),"")</f>
        <v/>
      </c>
      <c r="E1499" s="221" t="str">
        <f ca="1">IF(V1499&gt;0,IF($E$12=B1499,COUNT($E$12:E1498,1),""),"")</f>
        <v/>
      </c>
      <c r="F1499" s="221" t="str">
        <f ca="1">IF(V1499&gt;0,IF($F$12=B1499,COUNT($F$12:F1498,1),""),"")</f>
        <v/>
      </c>
      <c r="G1499" s="90">
        <v>679000940</v>
      </c>
      <c r="H1499" s="72"/>
      <c r="I1499" s="76" t="s">
        <v>1800</v>
      </c>
      <c r="J1499" s="91" t="s">
        <v>1753</v>
      </c>
      <c r="K1499" s="324">
        <v>11340000</v>
      </c>
      <c r="L1499" s="125">
        <v>422616</v>
      </c>
      <c r="M1499" s="76" t="s">
        <v>1352</v>
      </c>
      <c r="N1499" s="76" t="s">
        <v>1753</v>
      </c>
      <c r="O1499" s="324">
        <v>4227000</v>
      </c>
      <c r="P1499" s="77">
        <f ca="1">SUMIF($W$12:BO1499,$P$11,W1499:BO1499)</f>
        <v>0</v>
      </c>
      <c r="Q1499" s="77">
        <f ca="1">SUMIF($W$12:BP1499,$P$11,X1499:BP1499)</f>
        <v>0</v>
      </c>
      <c r="R1499" s="77">
        <f ca="1">SUMIF($W$12:BQ1499,$P$11,Y1499:BQ1499)</f>
        <v>0</v>
      </c>
      <c r="S1499" s="78">
        <f t="shared" ca="1" si="412"/>
        <v>0</v>
      </c>
      <c r="T1499" s="77">
        <f t="shared" ca="1" si="413"/>
        <v>0</v>
      </c>
      <c r="U1499" s="77">
        <f t="shared" ca="1" si="414"/>
        <v>0</v>
      </c>
      <c r="V1499" s="79">
        <f t="shared" ca="1" si="415"/>
        <v>0</v>
      </c>
      <c r="W1499" s="80"/>
      <c r="X1499" s="81">
        <f t="shared" si="399"/>
        <v>0</v>
      </c>
      <c r="Y1499" s="82"/>
      <c r="Z1499" s="80"/>
      <c r="AA1499" s="81">
        <f t="shared" si="400"/>
        <v>0</v>
      </c>
      <c r="AB1499" s="82"/>
      <c r="AC1499" s="80"/>
      <c r="AD1499" s="81">
        <f t="shared" si="401"/>
        <v>0</v>
      </c>
      <c r="AE1499" s="82"/>
      <c r="AF1499" s="80"/>
      <c r="AG1499" s="81">
        <f t="shared" si="402"/>
        <v>0</v>
      </c>
      <c r="AH1499" s="82"/>
      <c r="AI1499" s="80"/>
      <c r="AJ1499" s="81">
        <f t="shared" si="403"/>
        <v>0</v>
      </c>
      <c r="AK1499" s="82"/>
      <c r="AL1499" s="80"/>
      <c r="AM1499" s="81">
        <v>0</v>
      </c>
      <c r="AN1499" s="82"/>
      <c r="AO1499" s="80"/>
      <c r="AP1499" s="81">
        <v>0</v>
      </c>
      <c r="AQ1499" s="82"/>
      <c r="AR1499" s="80"/>
      <c r="AS1499" s="81">
        <f t="shared" si="404"/>
        <v>0</v>
      </c>
      <c r="AT1499" s="82"/>
      <c r="AU1499" s="80"/>
      <c r="AV1499" s="81">
        <f t="shared" si="405"/>
        <v>0</v>
      </c>
      <c r="AW1499" s="82"/>
      <c r="AX1499" s="80"/>
      <c r="AY1499" s="81">
        <f t="shared" si="406"/>
        <v>0</v>
      </c>
      <c r="AZ1499" s="82"/>
      <c r="BA1499" s="80"/>
      <c r="BB1499" s="81">
        <f t="shared" si="407"/>
        <v>0</v>
      </c>
      <c r="BC1499" s="82"/>
      <c r="BD1499" s="80"/>
      <c r="BE1499" s="81">
        <f t="shared" si="408"/>
        <v>0</v>
      </c>
      <c r="BF1499" s="82"/>
      <c r="BG1499" s="80"/>
      <c r="BH1499" s="81">
        <f t="shared" si="409"/>
        <v>0</v>
      </c>
      <c r="BI1499" s="82"/>
      <c r="BJ1499" s="80"/>
      <c r="BK1499" s="81">
        <f t="shared" si="410"/>
        <v>0</v>
      </c>
      <c r="BL1499" s="82"/>
      <c r="BM1499" s="80"/>
      <c r="BN1499" s="81">
        <f t="shared" si="411"/>
        <v>0</v>
      </c>
      <c r="BO1499" s="82"/>
    </row>
    <row r="1500" spans="1:67" ht="23.25" hidden="1" customHeight="1" thickBot="1">
      <c r="A1500" s="71">
        <v>86611</v>
      </c>
      <c r="B1500" s="71" t="s">
        <v>2241</v>
      </c>
      <c r="C1500" s="221" t="str">
        <f ca="1">IF(V1500&gt;0,IF($C$12=B1500,COUNT($C$12:C1499,1),""),"")</f>
        <v/>
      </c>
      <c r="D1500" s="221" t="str">
        <f ca="1">IF(V1500&gt;0,IF($D$12=B1500,COUNT($D$12:D1499,1),""),"")</f>
        <v/>
      </c>
      <c r="E1500" s="221" t="str">
        <f ca="1">IF(V1500&gt;0,IF($E$12=B1500,COUNT($E$12:E1499,1),""),"")</f>
        <v/>
      </c>
      <c r="F1500" s="221" t="str">
        <f ca="1">IF(V1500&gt;0,IF($F$12=B1500,COUNT($F$12:F1499,1),""),"")</f>
        <v/>
      </c>
      <c r="G1500" s="90">
        <v>679000945</v>
      </c>
      <c r="H1500" s="72"/>
      <c r="I1500" s="76" t="s">
        <v>1868</v>
      </c>
      <c r="J1500" s="91" t="s">
        <v>153</v>
      </c>
      <c r="K1500" s="324">
        <v>48480000</v>
      </c>
      <c r="L1500" s="125">
        <v>422616</v>
      </c>
      <c r="M1500" s="76" t="s">
        <v>1352</v>
      </c>
      <c r="N1500" s="76" t="s">
        <v>153</v>
      </c>
      <c r="O1500" s="324">
        <v>4227000</v>
      </c>
      <c r="P1500" s="77">
        <f ca="1">SUMIF($W$12:BO1500,$P$11,W1500:BO1500)</f>
        <v>0</v>
      </c>
      <c r="Q1500" s="77">
        <f ca="1">SUMIF($W$12:BP1500,$P$11,X1500:BP1500)</f>
        <v>0</v>
      </c>
      <c r="R1500" s="77">
        <f ca="1">SUMIF($W$12:BQ1500,$P$11,Y1500:BQ1500)</f>
        <v>0</v>
      </c>
      <c r="S1500" s="78">
        <f t="shared" ca="1" si="412"/>
        <v>0</v>
      </c>
      <c r="T1500" s="77">
        <f t="shared" ca="1" si="413"/>
        <v>0</v>
      </c>
      <c r="U1500" s="77">
        <f t="shared" ca="1" si="414"/>
        <v>0</v>
      </c>
      <c r="V1500" s="79">
        <f t="shared" ca="1" si="415"/>
        <v>0</v>
      </c>
      <c r="W1500" s="80"/>
      <c r="X1500" s="81">
        <f t="shared" si="399"/>
        <v>0</v>
      </c>
      <c r="Y1500" s="82"/>
      <c r="Z1500" s="80"/>
      <c r="AA1500" s="81">
        <f t="shared" si="400"/>
        <v>0</v>
      </c>
      <c r="AB1500" s="82"/>
      <c r="AC1500" s="80"/>
      <c r="AD1500" s="81">
        <f t="shared" si="401"/>
        <v>0</v>
      </c>
      <c r="AE1500" s="82"/>
      <c r="AF1500" s="80"/>
      <c r="AG1500" s="81">
        <f t="shared" si="402"/>
        <v>0</v>
      </c>
      <c r="AH1500" s="82"/>
      <c r="AI1500" s="80"/>
      <c r="AJ1500" s="81">
        <f t="shared" si="403"/>
        <v>0</v>
      </c>
      <c r="AK1500" s="82"/>
      <c r="AL1500" s="80"/>
      <c r="AM1500" s="81">
        <v>0</v>
      </c>
      <c r="AN1500" s="82"/>
      <c r="AO1500" s="80"/>
      <c r="AP1500" s="81">
        <v>0</v>
      </c>
      <c r="AQ1500" s="82"/>
      <c r="AR1500" s="80"/>
      <c r="AS1500" s="81">
        <f t="shared" si="404"/>
        <v>0</v>
      </c>
      <c r="AT1500" s="82"/>
      <c r="AU1500" s="80"/>
      <c r="AV1500" s="81">
        <f t="shared" si="405"/>
        <v>0</v>
      </c>
      <c r="AW1500" s="82"/>
      <c r="AX1500" s="80"/>
      <c r="AY1500" s="81">
        <f t="shared" si="406"/>
        <v>0</v>
      </c>
      <c r="AZ1500" s="82"/>
      <c r="BA1500" s="80"/>
      <c r="BB1500" s="81">
        <f t="shared" si="407"/>
        <v>0</v>
      </c>
      <c r="BC1500" s="82"/>
      <c r="BD1500" s="80"/>
      <c r="BE1500" s="81">
        <f t="shared" si="408"/>
        <v>0</v>
      </c>
      <c r="BF1500" s="82"/>
      <c r="BG1500" s="80"/>
      <c r="BH1500" s="81">
        <f t="shared" si="409"/>
        <v>0</v>
      </c>
      <c r="BI1500" s="82"/>
      <c r="BJ1500" s="80"/>
      <c r="BK1500" s="81">
        <f t="shared" si="410"/>
        <v>0</v>
      </c>
      <c r="BL1500" s="82"/>
      <c r="BM1500" s="80"/>
      <c r="BN1500" s="81">
        <f t="shared" si="411"/>
        <v>0</v>
      </c>
      <c r="BO1500" s="82"/>
    </row>
    <row r="1501" spans="1:67" ht="23.25" hidden="1" customHeight="1" thickBot="1">
      <c r="A1501" s="71">
        <v>86612</v>
      </c>
      <c r="B1501" s="71" t="s">
        <v>2241</v>
      </c>
      <c r="C1501" s="221" t="str">
        <f ca="1">IF(V1501&gt;0,IF($C$12=B1501,COUNT($C$12:C1500,1),""),"")</f>
        <v/>
      </c>
      <c r="D1501" s="221" t="str">
        <f ca="1">IF(V1501&gt;0,IF($D$12=B1501,COUNT($D$12:D1500,1),""),"")</f>
        <v/>
      </c>
      <c r="E1501" s="221" t="str">
        <f ca="1">IF(V1501&gt;0,IF($E$12=B1501,COUNT($E$12:E1500,1),""),"")</f>
        <v/>
      </c>
      <c r="F1501" s="221" t="str">
        <f ca="1">IF(V1501&gt;0,IF($F$12=B1501,COUNT($F$12:F1500,1),""),"")</f>
        <v/>
      </c>
      <c r="G1501" s="90">
        <v>679000950</v>
      </c>
      <c r="H1501" s="72"/>
      <c r="I1501" s="76" t="s">
        <v>1801</v>
      </c>
      <c r="J1501" s="91" t="s">
        <v>1753</v>
      </c>
      <c r="K1501" s="324">
        <v>11340000</v>
      </c>
      <c r="L1501" s="125">
        <v>422616</v>
      </c>
      <c r="M1501" s="76" t="s">
        <v>1352</v>
      </c>
      <c r="N1501" s="76" t="s">
        <v>1753</v>
      </c>
      <c r="O1501" s="324">
        <v>4227000</v>
      </c>
      <c r="P1501" s="77">
        <f ca="1">SUMIF($W$12:BO1501,$P$11,W1501:BO1501)</f>
        <v>0</v>
      </c>
      <c r="Q1501" s="77">
        <f ca="1">SUMIF($W$12:BP1501,$P$11,X1501:BP1501)</f>
        <v>0</v>
      </c>
      <c r="R1501" s="77">
        <f ca="1">SUMIF($W$12:BQ1501,$P$11,Y1501:BQ1501)</f>
        <v>0</v>
      </c>
      <c r="S1501" s="78">
        <f t="shared" ca="1" si="412"/>
        <v>0</v>
      </c>
      <c r="T1501" s="77">
        <f t="shared" ca="1" si="413"/>
        <v>0</v>
      </c>
      <c r="U1501" s="77">
        <f t="shared" ca="1" si="414"/>
        <v>0</v>
      </c>
      <c r="V1501" s="79">
        <f t="shared" ca="1" si="415"/>
        <v>0</v>
      </c>
      <c r="W1501" s="80"/>
      <c r="X1501" s="81">
        <f t="shared" si="399"/>
        <v>0</v>
      </c>
      <c r="Y1501" s="82"/>
      <c r="Z1501" s="80"/>
      <c r="AA1501" s="81">
        <f t="shared" si="400"/>
        <v>0</v>
      </c>
      <c r="AB1501" s="82"/>
      <c r="AC1501" s="80"/>
      <c r="AD1501" s="81">
        <f t="shared" si="401"/>
        <v>0</v>
      </c>
      <c r="AE1501" s="82"/>
      <c r="AF1501" s="80"/>
      <c r="AG1501" s="81">
        <f t="shared" si="402"/>
        <v>0</v>
      </c>
      <c r="AH1501" s="82"/>
      <c r="AI1501" s="80"/>
      <c r="AJ1501" s="81">
        <f t="shared" si="403"/>
        <v>0</v>
      </c>
      <c r="AK1501" s="82"/>
      <c r="AL1501" s="80"/>
      <c r="AM1501" s="81">
        <v>0</v>
      </c>
      <c r="AN1501" s="82"/>
      <c r="AO1501" s="80"/>
      <c r="AP1501" s="81">
        <v>0</v>
      </c>
      <c r="AQ1501" s="82"/>
      <c r="AR1501" s="80"/>
      <c r="AS1501" s="81">
        <f t="shared" si="404"/>
        <v>0</v>
      </c>
      <c r="AT1501" s="82"/>
      <c r="AU1501" s="80"/>
      <c r="AV1501" s="81">
        <f t="shared" si="405"/>
        <v>0</v>
      </c>
      <c r="AW1501" s="82"/>
      <c r="AX1501" s="80"/>
      <c r="AY1501" s="81">
        <f t="shared" si="406"/>
        <v>0</v>
      </c>
      <c r="AZ1501" s="82"/>
      <c r="BA1501" s="80"/>
      <c r="BB1501" s="81">
        <f t="shared" si="407"/>
        <v>0</v>
      </c>
      <c r="BC1501" s="82"/>
      <c r="BD1501" s="80"/>
      <c r="BE1501" s="81">
        <f t="shared" si="408"/>
        <v>0</v>
      </c>
      <c r="BF1501" s="82"/>
      <c r="BG1501" s="80"/>
      <c r="BH1501" s="81">
        <f t="shared" si="409"/>
        <v>0</v>
      </c>
      <c r="BI1501" s="82"/>
      <c r="BJ1501" s="80"/>
      <c r="BK1501" s="81">
        <f t="shared" si="410"/>
        <v>0</v>
      </c>
      <c r="BL1501" s="82"/>
      <c r="BM1501" s="80"/>
      <c r="BN1501" s="81">
        <f t="shared" si="411"/>
        <v>0</v>
      </c>
      <c r="BO1501" s="82"/>
    </row>
    <row r="1502" spans="1:67" ht="23.25" hidden="1" customHeight="1" thickBot="1">
      <c r="A1502" s="71">
        <v>86613</v>
      </c>
      <c r="B1502" s="71" t="s">
        <v>2241</v>
      </c>
      <c r="C1502" s="221" t="str">
        <f ca="1">IF(V1502&gt;0,IF($C$12=B1502,COUNT($C$12:C1501,1),""),"")</f>
        <v/>
      </c>
      <c r="D1502" s="221" t="str">
        <f ca="1">IF(V1502&gt;0,IF($D$12=B1502,COUNT($D$12:D1501,1),""),"")</f>
        <v/>
      </c>
      <c r="E1502" s="221" t="str">
        <f ca="1">IF(V1502&gt;0,IF($E$12=B1502,COUNT($E$12:E1501,1),""),"")</f>
        <v/>
      </c>
      <c r="F1502" s="221" t="str">
        <f ca="1">IF(V1502&gt;0,IF($F$12=B1502,COUNT($F$12:F1501,1),""),"")</f>
        <v/>
      </c>
      <c r="G1502" s="90">
        <v>679001010</v>
      </c>
      <c r="H1502" s="72"/>
      <c r="I1502" s="76" t="s">
        <v>1802</v>
      </c>
      <c r="J1502" s="91" t="s">
        <v>1753</v>
      </c>
      <c r="K1502" s="324">
        <v>19080000</v>
      </c>
      <c r="L1502" s="125">
        <v>422617</v>
      </c>
      <c r="M1502" s="76" t="s">
        <v>1353</v>
      </c>
      <c r="N1502" s="76" t="s">
        <v>1753</v>
      </c>
      <c r="O1502" s="324">
        <v>5316000</v>
      </c>
      <c r="P1502" s="77">
        <f ca="1">SUMIF($W$12:BO1502,$P$11,W1502:BO1502)</f>
        <v>0</v>
      </c>
      <c r="Q1502" s="77">
        <f ca="1">SUMIF($W$12:BP1502,$P$11,X1502:BP1502)</f>
        <v>0</v>
      </c>
      <c r="R1502" s="77">
        <f ca="1">SUMIF($W$12:BQ1502,$P$11,Y1502:BQ1502)</f>
        <v>0</v>
      </c>
      <c r="S1502" s="78">
        <f t="shared" ca="1" si="412"/>
        <v>0</v>
      </c>
      <c r="T1502" s="77">
        <f t="shared" ca="1" si="413"/>
        <v>0</v>
      </c>
      <c r="U1502" s="77">
        <f t="shared" ca="1" si="414"/>
        <v>0</v>
      </c>
      <c r="V1502" s="79">
        <f t="shared" ca="1" si="415"/>
        <v>0</v>
      </c>
      <c r="W1502" s="80"/>
      <c r="X1502" s="81">
        <f t="shared" si="399"/>
        <v>0</v>
      </c>
      <c r="Y1502" s="82"/>
      <c r="Z1502" s="80"/>
      <c r="AA1502" s="81">
        <f t="shared" si="400"/>
        <v>0</v>
      </c>
      <c r="AB1502" s="82"/>
      <c r="AC1502" s="80"/>
      <c r="AD1502" s="81">
        <f t="shared" si="401"/>
        <v>0</v>
      </c>
      <c r="AE1502" s="82"/>
      <c r="AF1502" s="80"/>
      <c r="AG1502" s="81">
        <f t="shared" si="402"/>
        <v>0</v>
      </c>
      <c r="AH1502" s="82"/>
      <c r="AI1502" s="80"/>
      <c r="AJ1502" s="81">
        <f t="shared" si="403"/>
        <v>0</v>
      </c>
      <c r="AK1502" s="82"/>
      <c r="AL1502" s="80"/>
      <c r="AM1502" s="81">
        <v>0</v>
      </c>
      <c r="AN1502" s="82"/>
      <c r="AO1502" s="80"/>
      <c r="AP1502" s="81">
        <v>0</v>
      </c>
      <c r="AQ1502" s="82"/>
      <c r="AR1502" s="80"/>
      <c r="AS1502" s="81">
        <f t="shared" si="404"/>
        <v>0</v>
      </c>
      <c r="AT1502" s="82"/>
      <c r="AU1502" s="80"/>
      <c r="AV1502" s="81">
        <f t="shared" si="405"/>
        <v>0</v>
      </c>
      <c r="AW1502" s="82"/>
      <c r="AX1502" s="80"/>
      <c r="AY1502" s="81">
        <f t="shared" si="406"/>
        <v>0</v>
      </c>
      <c r="AZ1502" s="82"/>
      <c r="BA1502" s="80"/>
      <c r="BB1502" s="81">
        <f t="shared" si="407"/>
        <v>0</v>
      </c>
      <c r="BC1502" s="82"/>
      <c r="BD1502" s="80"/>
      <c r="BE1502" s="81">
        <f t="shared" si="408"/>
        <v>0</v>
      </c>
      <c r="BF1502" s="82"/>
      <c r="BG1502" s="80"/>
      <c r="BH1502" s="81">
        <f t="shared" si="409"/>
        <v>0</v>
      </c>
      <c r="BI1502" s="82"/>
      <c r="BJ1502" s="80"/>
      <c r="BK1502" s="81">
        <f t="shared" si="410"/>
        <v>0</v>
      </c>
      <c r="BL1502" s="82"/>
      <c r="BM1502" s="80"/>
      <c r="BN1502" s="81">
        <f t="shared" si="411"/>
        <v>0</v>
      </c>
      <c r="BO1502" s="82"/>
    </row>
    <row r="1503" spans="1:67" ht="23.25" hidden="1" customHeight="1" thickBot="1">
      <c r="A1503" s="71">
        <v>86614</v>
      </c>
      <c r="B1503" s="71" t="s">
        <v>2241</v>
      </c>
      <c r="C1503" s="221" t="str">
        <f ca="1">IF(V1503&gt;0,IF($C$12=B1503,COUNT($C$12:C1502,1),""),"")</f>
        <v/>
      </c>
      <c r="D1503" s="221" t="str">
        <f ca="1">IF(V1503&gt;0,IF($D$12=B1503,COUNT($D$12:D1502,1),""),"")</f>
        <v/>
      </c>
      <c r="E1503" s="221" t="str">
        <f ca="1">IF(V1503&gt;0,IF($E$12=B1503,COUNT($E$12:E1502,1),""),"")</f>
        <v/>
      </c>
      <c r="F1503" s="221" t="str">
        <f ca="1">IF(V1503&gt;0,IF($F$12=B1503,COUNT($F$12:F1502,1),""),"")</f>
        <v/>
      </c>
      <c r="G1503" s="90">
        <v>680001400</v>
      </c>
      <c r="H1503" s="72"/>
      <c r="I1503" s="76" t="s">
        <v>2032</v>
      </c>
      <c r="J1503" s="91" t="s">
        <v>1759</v>
      </c>
      <c r="K1503" s="324">
        <v>1345000</v>
      </c>
      <c r="L1503" s="125"/>
      <c r="M1503" s="76"/>
      <c r="N1503" s="76"/>
      <c r="O1503" s="324"/>
      <c r="P1503" s="77">
        <f ca="1">SUMIF($W$12:BO1503,$P$11,W1503:BO1503)</f>
        <v>0</v>
      </c>
      <c r="Q1503" s="77">
        <f ca="1">SUMIF($W$12:BP1503,$P$11,X1503:BP1503)</f>
        <v>0</v>
      </c>
      <c r="R1503" s="77">
        <f ca="1">SUMIF($W$12:BQ1503,$P$11,Y1503:BQ1503)</f>
        <v>0</v>
      </c>
      <c r="S1503" s="78">
        <f t="shared" ca="1" si="412"/>
        <v>0</v>
      </c>
      <c r="T1503" s="77">
        <f t="shared" ca="1" si="413"/>
        <v>0</v>
      </c>
      <c r="U1503" s="77">
        <f t="shared" ca="1" si="414"/>
        <v>0</v>
      </c>
      <c r="V1503" s="79">
        <f t="shared" ca="1" si="415"/>
        <v>0</v>
      </c>
      <c r="W1503" s="80"/>
      <c r="X1503" s="81">
        <f t="shared" si="399"/>
        <v>0</v>
      </c>
      <c r="Y1503" s="82"/>
      <c r="Z1503" s="80"/>
      <c r="AA1503" s="81">
        <f t="shared" si="400"/>
        <v>0</v>
      </c>
      <c r="AB1503" s="82"/>
      <c r="AC1503" s="80"/>
      <c r="AD1503" s="81">
        <f t="shared" si="401"/>
        <v>0</v>
      </c>
      <c r="AE1503" s="82"/>
      <c r="AF1503" s="80"/>
      <c r="AG1503" s="81">
        <f t="shared" si="402"/>
        <v>0</v>
      </c>
      <c r="AH1503" s="82"/>
      <c r="AI1503" s="80"/>
      <c r="AJ1503" s="81">
        <f t="shared" si="403"/>
        <v>0</v>
      </c>
      <c r="AK1503" s="82"/>
      <c r="AL1503" s="80"/>
      <c r="AM1503" s="81">
        <v>0</v>
      </c>
      <c r="AN1503" s="82"/>
      <c r="AO1503" s="80"/>
      <c r="AP1503" s="81">
        <v>0</v>
      </c>
      <c r="AQ1503" s="82"/>
      <c r="AR1503" s="80"/>
      <c r="AS1503" s="81">
        <f t="shared" si="404"/>
        <v>0</v>
      </c>
      <c r="AT1503" s="82"/>
      <c r="AU1503" s="80"/>
      <c r="AV1503" s="81">
        <f t="shared" si="405"/>
        <v>0</v>
      </c>
      <c r="AW1503" s="82"/>
      <c r="AX1503" s="80"/>
      <c r="AY1503" s="81">
        <f t="shared" si="406"/>
        <v>0</v>
      </c>
      <c r="AZ1503" s="82"/>
      <c r="BA1503" s="80"/>
      <c r="BB1503" s="81">
        <f t="shared" si="407"/>
        <v>0</v>
      </c>
      <c r="BC1503" s="82"/>
      <c r="BD1503" s="80"/>
      <c r="BE1503" s="81">
        <f t="shared" si="408"/>
        <v>0</v>
      </c>
      <c r="BF1503" s="82"/>
      <c r="BG1503" s="80"/>
      <c r="BH1503" s="81">
        <f t="shared" si="409"/>
        <v>0</v>
      </c>
      <c r="BI1503" s="82"/>
      <c r="BJ1503" s="80"/>
      <c r="BK1503" s="81">
        <f t="shared" si="410"/>
        <v>0</v>
      </c>
      <c r="BL1503" s="82"/>
      <c r="BM1503" s="80"/>
      <c r="BN1503" s="81">
        <f t="shared" si="411"/>
        <v>0</v>
      </c>
      <c r="BO1503" s="82"/>
    </row>
    <row r="1504" spans="1:67" ht="23.25" hidden="1" customHeight="1" thickBot="1">
      <c r="A1504" s="71">
        <v>86615</v>
      </c>
      <c r="B1504" s="71" t="s">
        <v>2241</v>
      </c>
      <c r="C1504" s="221" t="str">
        <f ca="1">IF(V1504&gt;0,IF($C$12=B1504,COUNT($C$12:C1503,1),""),"")</f>
        <v/>
      </c>
      <c r="D1504" s="221" t="str">
        <f ca="1">IF(V1504&gt;0,IF($D$12=B1504,COUNT($D$12:D1503,1),""),"")</f>
        <v/>
      </c>
      <c r="E1504" s="221" t="str">
        <f ca="1">IF(V1504&gt;0,IF($E$12=B1504,COUNT($E$12:E1503,1),""),"")</f>
        <v/>
      </c>
      <c r="F1504" s="221" t="str">
        <f ca="1">IF(V1504&gt;0,IF($F$12=B1504,COUNT($F$12:F1503,1),""),"")</f>
        <v/>
      </c>
      <c r="G1504" s="90">
        <v>680001600</v>
      </c>
      <c r="H1504" s="72"/>
      <c r="I1504" s="76" t="s">
        <v>2033</v>
      </c>
      <c r="J1504" s="91" t="s">
        <v>1759</v>
      </c>
      <c r="K1504" s="324">
        <v>1345000</v>
      </c>
      <c r="L1504" s="125"/>
      <c r="M1504" s="76"/>
      <c r="N1504" s="76"/>
      <c r="O1504" s="324"/>
      <c r="P1504" s="77">
        <f ca="1">SUMIF($W$12:BO1504,$P$11,W1504:BO1504)</f>
        <v>0</v>
      </c>
      <c r="Q1504" s="77">
        <f ca="1">SUMIF($W$12:BP1504,$P$11,X1504:BP1504)</f>
        <v>0</v>
      </c>
      <c r="R1504" s="77">
        <f ca="1">SUMIF($W$12:BQ1504,$P$11,Y1504:BQ1504)</f>
        <v>0</v>
      </c>
      <c r="S1504" s="78">
        <f t="shared" ca="1" si="412"/>
        <v>0</v>
      </c>
      <c r="T1504" s="77">
        <f t="shared" ca="1" si="413"/>
        <v>0</v>
      </c>
      <c r="U1504" s="77">
        <f t="shared" ca="1" si="414"/>
        <v>0</v>
      </c>
      <c r="V1504" s="79">
        <f t="shared" ca="1" si="415"/>
        <v>0</v>
      </c>
      <c r="W1504" s="80"/>
      <c r="X1504" s="81">
        <f t="shared" si="399"/>
        <v>0</v>
      </c>
      <c r="Y1504" s="82"/>
      <c r="Z1504" s="80"/>
      <c r="AA1504" s="81">
        <f t="shared" si="400"/>
        <v>0</v>
      </c>
      <c r="AB1504" s="82"/>
      <c r="AC1504" s="80"/>
      <c r="AD1504" s="81">
        <f t="shared" si="401"/>
        <v>0</v>
      </c>
      <c r="AE1504" s="82"/>
      <c r="AF1504" s="80"/>
      <c r="AG1504" s="81">
        <f t="shared" si="402"/>
        <v>0</v>
      </c>
      <c r="AH1504" s="82"/>
      <c r="AI1504" s="80"/>
      <c r="AJ1504" s="81">
        <f t="shared" si="403"/>
        <v>0</v>
      </c>
      <c r="AK1504" s="82"/>
      <c r="AL1504" s="80"/>
      <c r="AM1504" s="81">
        <v>0</v>
      </c>
      <c r="AN1504" s="82"/>
      <c r="AO1504" s="80"/>
      <c r="AP1504" s="81">
        <v>0</v>
      </c>
      <c r="AQ1504" s="82"/>
      <c r="AR1504" s="80"/>
      <c r="AS1504" s="81">
        <f t="shared" si="404"/>
        <v>0</v>
      </c>
      <c r="AT1504" s="82"/>
      <c r="AU1504" s="80"/>
      <c r="AV1504" s="81">
        <f t="shared" si="405"/>
        <v>0</v>
      </c>
      <c r="AW1504" s="82"/>
      <c r="AX1504" s="80"/>
      <c r="AY1504" s="81">
        <f t="shared" si="406"/>
        <v>0</v>
      </c>
      <c r="AZ1504" s="82"/>
      <c r="BA1504" s="80"/>
      <c r="BB1504" s="81">
        <f t="shared" si="407"/>
        <v>0</v>
      </c>
      <c r="BC1504" s="82"/>
      <c r="BD1504" s="80"/>
      <c r="BE1504" s="81">
        <f t="shared" si="408"/>
        <v>0</v>
      </c>
      <c r="BF1504" s="82"/>
      <c r="BG1504" s="80"/>
      <c r="BH1504" s="81">
        <f t="shared" si="409"/>
        <v>0</v>
      </c>
      <c r="BI1504" s="82"/>
      <c r="BJ1504" s="80"/>
      <c r="BK1504" s="81">
        <f t="shared" si="410"/>
        <v>0</v>
      </c>
      <c r="BL1504" s="82"/>
      <c r="BM1504" s="80"/>
      <c r="BN1504" s="81">
        <f t="shared" si="411"/>
        <v>0</v>
      </c>
      <c r="BO1504" s="82"/>
    </row>
    <row r="1505" spans="1:67" ht="23.25" hidden="1" customHeight="1" thickBot="1">
      <c r="A1505" s="71">
        <v>86616</v>
      </c>
      <c r="B1505" s="71" t="s">
        <v>2241</v>
      </c>
      <c r="C1505" s="221" t="str">
        <f ca="1">IF(V1505&gt;0,IF($C$12=B1505,COUNT($C$12:C1504,1),""),"")</f>
        <v/>
      </c>
      <c r="D1505" s="221" t="str">
        <f ca="1">IF(V1505&gt;0,IF($D$12=B1505,COUNT($D$12:D1504,1),""),"")</f>
        <v/>
      </c>
      <c r="E1505" s="221" t="str">
        <f ca="1">IF(V1505&gt;0,IF($E$12=B1505,COUNT($E$12:E1504,1),""),"")</f>
        <v/>
      </c>
      <c r="F1505" s="221" t="str">
        <f ca="1">IF(V1505&gt;0,IF($F$12=B1505,COUNT($F$12:F1504,1),""),"")</f>
        <v/>
      </c>
      <c r="G1505" s="90">
        <v>680002410</v>
      </c>
      <c r="H1505" s="72"/>
      <c r="I1505" s="76" t="s">
        <v>1481</v>
      </c>
      <c r="J1505" s="91" t="s">
        <v>154</v>
      </c>
      <c r="K1505" s="324">
        <v>350000</v>
      </c>
      <c r="L1505" s="125">
        <v>420706</v>
      </c>
      <c r="M1505" s="76" t="s">
        <v>1178</v>
      </c>
      <c r="N1505" s="76" t="s">
        <v>154</v>
      </c>
      <c r="O1505" s="324">
        <v>64900</v>
      </c>
      <c r="P1505" s="77">
        <f ca="1">SUMIF($W$12:BO1505,$P$11,W1505:BO1505)</f>
        <v>0</v>
      </c>
      <c r="Q1505" s="77">
        <f ca="1">SUMIF($W$12:BP1505,$P$11,X1505:BP1505)</f>
        <v>0</v>
      </c>
      <c r="R1505" s="77">
        <f ca="1">SUMIF($W$12:BQ1505,$P$11,Y1505:BQ1505)</f>
        <v>0</v>
      </c>
      <c r="S1505" s="78">
        <f t="shared" ca="1" si="412"/>
        <v>0</v>
      </c>
      <c r="T1505" s="77">
        <f t="shared" ca="1" si="413"/>
        <v>0</v>
      </c>
      <c r="U1505" s="77">
        <f t="shared" ca="1" si="414"/>
        <v>0</v>
      </c>
      <c r="V1505" s="79">
        <f t="shared" ca="1" si="415"/>
        <v>0</v>
      </c>
      <c r="W1505" s="80"/>
      <c r="X1505" s="81">
        <f t="shared" si="399"/>
        <v>0</v>
      </c>
      <c r="Y1505" s="82"/>
      <c r="Z1505" s="80"/>
      <c r="AA1505" s="81">
        <f t="shared" si="400"/>
        <v>0</v>
      </c>
      <c r="AB1505" s="82"/>
      <c r="AC1505" s="80"/>
      <c r="AD1505" s="81">
        <f t="shared" si="401"/>
        <v>0</v>
      </c>
      <c r="AE1505" s="82"/>
      <c r="AF1505" s="80"/>
      <c r="AG1505" s="81">
        <f t="shared" si="402"/>
        <v>0</v>
      </c>
      <c r="AH1505" s="82"/>
      <c r="AI1505" s="80"/>
      <c r="AJ1505" s="81">
        <f t="shared" si="403"/>
        <v>0</v>
      </c>
      <c r="AK1505" s="82"/>
      <c r="AL1505" s="80"/>
      <c r="AM1505" s="81">
        <v>0</v>
      </c>
      <c r="AN1505" s="82"/>
      <c r="AO1505" s="80"/>
      <c r="AP1505" s="81">
        <v>0</v>
      </c>
      <c r="AQ1505" s="82"/>
      <c r="AR1505" s="80"/>
      <c r="AS1505" s="81">
        <f t="shared" si="404"/>
        <v>0</v>
      </c>
      <c r="AT1505" s="82"/>
      <c r="AU1505" s="80"/>
      <c r="AV1505" s="81">
        <f t="shared" si="405"/>
        <v>0</v>
      </c>
      <c r="AW1505" s="82"/>
      <c r="AX1505" s="80"/>
      <c r="AY1505" s="81">
        <f t="shared" si="406"/>
        <v>0</v>
      </c>
      <c r="AZ1505" s="82"/>
      <c r="BA1505" s="80"/>
      <c r="BB1505" s="81">
        <f t="shared" si="407"/>
        <v>0</v>
      </c>
      <c r="BC1505" s="82"/>
      <c r="BD1505" s="80"/>
      <c r="BE1505" s="81">
        <f t="shared" si="408"/>
        <v>0</v>
      </c>
      <c r="BF1505" s="82"/>
      <c r="BG1505" s="80"/>
      <c r="BH1505" s="81">
        <f t="shared" si="409"/>
        <v>0</v>
      </c>
      <c r="BI1505" s="82"/>
      <c r="BJ1505" s="80"/>
      <c r="BK1505" s="81">
        <f t="shared" si="410"/>
        <v>0</v>
      </c>
      <c r="BL1505" s="82"/>
      <c r="BM1505" s="80"/>
      <c r="BN1505" s="81">
        <f t="shared" si="411"/>
        <v>0</v>
      </c>
      <c r="BO1505" s="82"/>
    </row>
    <row r="1506" spans="1:67" ht="44.25" hidden="1" customHeight="1" thickBot="1">
      <c r="A1506" s="71">
        <v>86617</v>
      </c>
      <c r="B1506" s="71" t="s">
        <v>2241</v>
      </c>
      <c r="C1506" s="221" t="str">
        <f ca="1">IF(V1506&gt;0,IF($C$12=B1506,COUNT($C$12:C1505,1),""),"")</f>
        <v/>
      </c>
      <c r="D1506" s="221" t="str">
        <f ca="1">IF(V1506&gt;0,IF($D$12=B1506,COUNT($D$12:D1505,1),""),"")</f>
        <v/>
      </c>
      <c r="E1506" s="221" t="str">
        <f ca="1">IF(V1506&gt;0,IF($E$12=B1506,COUNT($E$12:E1505,1),""),"")</f>
        <v/>
      </c>
      <c r="F1506" s="221" t="str">
        <f ca="1">IF(V1506&gt;0,IF($F$12=B1506,COUNT($F$12:F1505,1),""),"")</f>
        <v/>
      </c>
      <c r="G1506" s="90">
        <v>680002420</v>
      </c>
      <c r="H1506" s="72"/>
      <c r="I1506" s="76" t="s">
        <v>1629</v>
      </c>
      <c r="J1506" s="91" t="s">
        <v>154</v>
      </c>
      <c r="K1506" s="324">
        <v>345000</v>
      </c>
      <c r="L1506" s="125" t="s">
        <v>1915</v>
      </c>
      <c r="M1506" s="76" t="s">
        <v>1178</v>
      </c>
      <c r="N1506" s="76" t="s">
        <v>154</v>
      </c>
      <c r="O1506" s="324">
        <v>64900</v>
      </c>
      <c r="P1506" s="77">
        <f ca="1">SUMIF($W$12:BO1506,$P$11,W1506:BO1506)</f>
        <v>0</v>
      </c>
      <c r="Q1506" s="77">
        <f ca="1">SUMIF($W$12:BP1506,$P$11,X1506:BP1506)</f>
        <v>0</v>
      </c>
      <c r="R1506" s="77">
        <f ca="1">SUMIF($W$12:BQ1506,$P$11,Y1506:BQ1506)</f>
        <v>0</v>
      </c>
      <c r="S1506" s="78">
        <f t="shared" ca="1" si="412"/>
        <v>0</v>
      </c>
      <c r="T1506" s="77">
        <f t="shared" ca="1" si="413"/>
        <v>0</v>
      </c>
      <c r="U1506" s="77">
        <f t="shared" ca="1" si="414"/>
        <v>0</v>
      </c>
      <c r="V1506" s="79">
        <f t="shared" ca="1" si="415"/>
        <v>0</v>
      </c>
      <c r="W1506" s="80"/>
      <c r="X1506" s="81">
        <f t="shared" si="399"/>
        <v>0</v>
      </c>
      <c r="Y1506" s="82"/>
      <c r="Z1506" s="80"/>
      <c r="AA1506" s="81">
        <f t="shared" si="400"/>
        <v>0</v>
      </c>
      <c r="AB1506" s="82"/>
      <c r="AC1506" s="80"/>
      <c r="AD1506" s="81">
        <f t="shared" si="401"/>
        <v>0</v>
      </c>
      <c r="AE1506" s="82"/>
      <c r="AF1506" s="80"/>
      <c r="AG1506" s="81">
        <f t="shared" si="402"/>
        <v>0</v>
      </c>
      <c r="AH1506" s="82"/>
      <c r="AI1506" s="80"/>
      <c r="AJ1506" s="81">
        <f t="shared" si="403"/>
        <v>0</v>
      </c>
      <c r="AK1506" s="82"/>
      <c r="AL1506" s="80"/>
      <c r="AM1506" s="81">
        <v>0</v>
      </c>
      <c r="AN1506" s="82"/>
      <c r="AO1506" s="80"/>
      <c r="AP1506" s="81">
        <v>0</v>
      </c>
      <c r="AQ1506" s="82"/>
      <c r="AR1506" s="80"/>
      <c r="AS1506" s="81">
        <f t="shared" si="404"/>
        <v>0</v>
      </c>
      <c r="AT1506" s="82"/>
      <c r="AU1506" s="80"/>
      <c r="AV1506" s="81">
        <f t="shared" si="405"/>
        <v>0</v>
      </c>
      <c r="AW1506" s="82"/>
      <c r="AX1506" s="80"/>
      <c r="AY1506" s="81">
        <f t="shared" si="406"/>
        <v>0</v>
      </c>
      <c r="AZ1506" s="82"/>
      <c r="BA1506" s="80"/>
      <c r="BB1506" s="81">
        <f t="shared" si="407"/>
        <v>0</v>
      </c>
      <c r="BC1506" s="82"/>
      <c r="BD1506" s="80"/>
      <c r="BE1506" s="81">
        <f t="shared" si="408"/>
        <v>0</v>
      </c>
      <c r="BF1506" s="82"/>
      <c r="BG1506" s="80"/>
      <c r="BH1506" s="81">
        <f t="shared" si="409"/>
        <v>0</v>
      </c>
      <c r="BI1506" s="82"/>
      <c r="BJ1506" s="80"/>
      <c r="BK1506" s="81">
        <f t="shared" si="410"/>
        <v>0</v>
      </c>
      <c r="BL1506" s="82"/>
      <c r="BM1506" s="80"/>
      <c r="BN1506" s="81">
        <f t="shared" si="411"/>
        <v>0</v>
      </c>
      <c r="BO1506" s="82"/>
    </row>
    <row r="1507" spans="1:67" ht="44.25" hidden="1" customHeight="1" thickBot="1">
      <c r="A1507" s="71">
        <v>86618</v>
      </c>
      <c r="B1507" s="71" t="s">
        <v>2241</v>
      </c>
      <c r="C1507" s="221" t="str">
        <f ca="1">IF(V1507&gt;0,IF($C$12=B1507,COUNT($C$12:C1506,1),""),"")</f>
        <v/>
      </c>
      <c r="D1507" s="221" t="str">
        <f ca="1">IF(V1507&gt;0,IF($D$12=B1507,COUNT($D$12:D1506,1),""),"")</f>
        <v/>
      </c>
      <c r="E1507" s="221" t="str">
        <f ca="1">IF(V1507&gt;0,IF($E$12=B1507,COUNT($E$12:E1506,1),""),"")</f>
        <v/>
      </c>
      <c r="F1507" s="221" t="str">
        <f ca="1">IF(V1507&gt;0,IF($F$12=B1507,COUNT($F$12:F1506,1),""),"")</f>
        <v/>
      </c>
      <c r="G1507" s="90">
        <v>682002600</v>
      </c>
      <c r="H1507" s="72"/>
      <c r="I1507" s="76" t="s">
        <v>1555</v>
      </c>
      <c r="J1507" s="91" t="s">
        <v>154</v>
      </c>
      <c r="K1507" s="324">
        <v>49000</v>
      </c>
      <c r="L1507" s="125">
        <v>420822</v>
      </c>
      <c r="M1507" s="76" t="s">
        <v>1200</v>
      </c>
      <c r="N1507" s="76" t="s">
        <v>154</v>
      </c>
      <c r="O1507" s="324">
        <v>22100</v>
      </c>
      <c r="P1507" s="77">
        <f ca="1">SUMIF($W$12:BO1507,$P$11,W1507:BO1507)</f>
        <v>0</v>
      </c>
      <c r="Q1507" s="77">
        <f ca="1">SUMIF($W$12:BP1507,$P$11,X1507:BP1507)</f>
        <v>0</v>
      </c>
      <c r="R1507" s="77">
        <f ca="1">SUMIF($W$12:BQ1507,$P$11,Y1507:BQ1507)</f>
        <v>0</v>
      </c>
      <c r="S1507" s="78">
        <f t="shared" ca="1" si="412"/>
        <v>0</v>
      </c>
      <c r="T1507" s="77">
        <f t="shared" ca="1" si="413"/>
        <v>0</v>
      </c>
      <c r="U1507" s="77">
        <f t="shared" ca="1" si="414"/>
        <v>0</v>
      </c>
      <c r="V1507" s="79">
        <f t="shared" ca="1" si="415"/>
        <v>0</v>
      </c>
      <c r="W1507" s="80"/>
      <c r="X1507" s="81">
        <f t="shared" si="399"/>
        <v>0</v>
      </c>
      <c r="Y1507" s="82"/>
      <c r="Z1507" s="80"/>
      <c r="AA1507" s="81">
        <f t="shared" si="400"/>
        <v>0</v>
      </c>
      <c r="AB1507" s="82"/>
      <c r="AC1507" s="80"/>
      <c r="AD1507" s="81">
        <f t="shared" si="401"/>
        <v>0</v>
      </c>
      <c r="AE1507" s="82"/>
      <c r="AF1507" s="80"/>
      <c r="AG1507" s="81">
        <f t="shared" si="402"/>
        <v>0</v>
      </c>
      <c r="AH1507" s="82"/>
      <c r="AI1507" s="80"/>
      <c r="AJ1507" s="81">
        <f t="shared" si="403"/>
        <v>0</v>
      </c>
      <c r="AK1507" s="82"/>
      <c r="AL1507" s="80"/>
      <c r="AM1507" s="81">
        <v>0</v>
      </c>
      <c r="AN1507" s="82"/>
      <c r="AO1507" s="80"/>
      <c r="AP1507" s="81">
        <v>0</v>
      </c>
      <c r="AQ1507" s="82"/>
      <c r="AR1507" s="80"/>
      <c r="AS1507" s="81">
        <f t="shared" si="404"/>
        <v>0</v>
      </c>
      <c r="AT1507" s="82"/>
      <c r="AU1507" s="80"/>
      <c r="AV1507" s="81">
        <f t="shared" si="405"/>
        <v>0</v>
      </c>
      <c r="AW1507" s="82"/>
      <c r="AX1507" s="80"/>
      <c r="AY1507" s="81">
        <f t="shared" si="406"/>
        <v>0</v>
      </c>
      <c r="AZ1507" s="82"/>
      <c r="BA1507" s="80"/>
      <c r="BB1507" s="81">
        <f t="shared" si="407"/>
        <v>0</v>
      </c>
      <c r="BC1507" s="82"/>
      <c r="BD1507" s="80"/>
      <c r="BE1507" s="81">
        <f t="shared" si="408"/>
        <v>0</v>
      </c>
      <c r="BF1507" s="82"/>
      <c r="BG1507" s="80"/>
      <c r="BH1507" s="81">
        <f t="shared" si="409"/>
        <v>0</v>
      </c>
      <c r="BI1507" s="82"/>
      <c r="BJ1507" s="80"/>
      <c r="BK1507" s="81">
        <f t="shared" si="410"/>
        <v>0</v>
      </c>
      <c r="BL1507" s="82"/>
      <c r="BM1507" s="80"/>
      <c r="BN1507" s="81">
        <f t="shared" si="411"/>
        <v>0</v>
      </c>
      <c r="BO1507" s="82"/>
    </row>
    <row r="1508" spans="1:67" ht="44.25" hidden="1" customHeight="1" thickBot="1">
      <c r="A1508" s="71">
        <v>86619</v>
      </c>
      <c r="B1508" s="71" t="s">
        <v>2241</v>
      </c>
      <c r="C1508" s="221" t="str">
        <f ca="1">IF(V1508&gt;0,IF($C$12=B1508,COUNT($C$12:C1507,1),""),"")</f>
        <v/>
      </c>
      <c r="D1508" s="221" t="str">
        <f ca="1">IF(V1508&gt;0,IF($D$12=B1508,COUNT($D$12:D1507,1),""),"")</f>
        <v/>
      </c>
      <c r="E1508" s="221" t="str">
        <f ca="1">IF(V1508&gt;0,IF($E$12=B1508,COUNT($E$12:E1507,1),""),"")</f>
        <v/>
      </c>
      <c r="F1508" s="221" t="str">
        <f ca="1">IF(V1508&gt;0,IF($F$12=B1508,COUNT($F$12:F1507,1),""),"")</f>
        <v/>
      </c>
      <c r="G1508" s="90">
        <v>683001420</v>
      </c>
      <c r="H1508" s="72"/>
      <c r="I1508" s="76" t="s">
        <v>2034</v>
      </c>
      <c r="J1508" s="91" t="s">
        <v>1755</v>
      </c>
      <c r="K1508" s="324">
        <v>436000</v>
      </c>
      <c r="L1508" s="125">
        <v>420806</v>
      </c>
      <c r="M1508" s="76" t="s">
        <v>1186</v>
      </c>
      <c r="N1508" s="76" t="s">
        <v>154</v>
      </c>
      <c r="O1508" s="324">
        <v>32600</v>
      </c>
      <c r="P1508" s="77">
        <f ca="1">SUMIF($W$12:BO1508,$P$11,W1508:BO1508)</f>
        <v>0</v>
      </c>
      <c r="Q1508" s="77">
        <f ca="1">SUMIF($W$12:BP1508,$P$11,X1508:BP1508)</f>
        <v>0</v>
      </c>
      <c r="R1508" s="77">
        <f ca="1">SUMIF($W$12:BQ1508,$P$11,Y1508:BQ1508)</f>
        <v>0</v>
      </c>
      <c r="S1508" s="78">
        <f t="shared" ca="1" si="412"/>
        <v>0</v>
      </c>
      <c r="T1508" s="77">
        <f t="shared" ca="1" si="413"/>
        <v>0</v>
      </c>
      <c r="U1508" s="77">
        <f t="shared" ca="1" si="414"/>
        <v>0</v>
      </c>
      <c r="V1508" s="79">
        <f t="shared" ca="1" si="415"/>
        <v>0</v>
      </c>
      <c r="W1508" s="80"/>
      <c r="X1508" s="81">
        <f t="shared" si="399"/>
        <v>0</v>
      </c>
      <c r="Y1508" s="82"/>
      <c r="Z1508" s="80"/>
      <c r="AA1508" s="81">
        <f t="shared" si="400"/>
        <v>0</v>
      </c>
      <c r="AB1508" s="82"/>
      <c r="AC1508" s="80"/>
      <c r="AD1508" s="81">
        <f t="shared" si="401"/>
        <v>0</v>
      </c>
      <c r="AE1508" s="82"/>
      <c r="AF1508" s="80"/>
      <c r="AG1508" s="81">
        <f t="shared" si="402"/>
        <v>0</v>
      </c>
      <c r="AH1508" s="82"/>
      <c r="AI1508" s="80"/>
      <c r="AJ1508" s="81">
        <f t="shared" si="403"/>
        <v>0</v>
      </c>
      <c r="AK1508" s="82"/>
      <c r="AL1508" s="80"/>
      <c r="AM1508" s="81">
        <v>0</v>
      </c>
      <c r="AN1508" s="82"/>
      <c r="AO1508" s="80"/>
      <c r="AP1508" s="81">
        <v>0</v>
      </c>
      <c r="AQ1508" s="82"/>
      <c r="AR1508" s="80"/>
      <c r="AS1508" s="81">
        <f t="shared" si="404"/>
        <v>0</v>
      </c>
      <c r="AT1508" s="82"/>
      <c r="AU1508" s="80"/>
      <c r="AV1508" s="81">
        <f t="shared" si="405"/>
        <v>0</v>
      </c>
      <c r="AW1508" s="82"/>
      <c r="AX1508" s="80"/>
      <c r="AY1508" s="81">
        <f t="shared" si="406"/>
        <v>0</v>
      </c>
      <c r="AZ1508" s="82"/>
      <c r="BA1508" s="80"/>
      <c r="BB1508" s="81">
        <f t="shared" si="407"/>
        <v>0</v>
      </c>
      <c r="BC1508" s="82"/>
      <c r="BD1508" s="80"/>
      <c r="BE1508" s="81">
        <f t="shared" si="408"/>
        <v>0</v>
      </c>
      <c r="BF1508" s="82"/>
      <c r="BG1508" s="80"/>
      <c r="BH1508" s="81">
        <f t="shared" si="409"/>
        <v>0</v>
      </c>
      <c r="BI1508" s="82"/>
      <c r="BJ1508" s="80"/>
      <c r="BK1508" s="81">
        <f t="shared" si="410"/>
        <v>0</v>
      </c>
      <c r="BL1508" s="82"/>
      <c r="BM1508" s="80"/>
      <c r="BN1508" s="81">
        <f t="shared" si="411"/>
        <v>0</v>
      </c>
      <c r="BO1508" s="82"/>
    </row>
    <row r="1509" spans="1:67" ht="44.25" hidden="1" customHeight="1" thickBot="1">
      <c r="A1509" s="71">
        <v>86620</v>
      </c>
      <c r="B1509" s="71" t="s">
        <v>2241</v>
      </c>
      <c r="C1509" s="221" t="str">
        <f ca="1">IF(V1509&gt;0,IF($C$12=B1509,COUNT($C$12:C1508,1),""),"")</f>
        <v/>
      </c>
      <c r="D1509" s="221" t="str">
        <f ca="1">IF(V1509&gt;0,IF($D$12=B1509,COUNT($D$12:D1508,1),""),"")</f>
        <v/>
      </c>
      <c r="E1509" s="221" t="str">
        <f ca="1">IF(V1509&gt;0,IF($E$12=B1509,COUNT($E$12:E1508,1),""),"")</f>
        <v/>
      </c>
      <c r="F1509" s="221" t="str">
        <f ca="1">IF(V1509&gt;0,IF($F$12=B1509,COUNT($F$12:F1508,1),""),"")</f>
        <v/>
      </c>
      <c r="G1509" s="90">
        <v>683001650</v>
      </c>
      <c r="H1509" s="72"/>
      <c r="I1509" s="76" t="s">
        <v>1554</v>
      </c>
      <c r="J1509" s="91" t="s">
        <v>154</v>
      </c>
      <c r="K1509" s="324">
        <v>630000</v>
      </c>
      <c r="L1509" s="125">
        <v>420817</v>
      </c>
      <c r="M1509" s="76" t="s">
        <v>1197</v>
      </c>
      <c r="N1509" s="76" t="s">
        <v>154</v>
      </c>
      <c r="O1509" s="324">
        <v>72000</v>
      </c>
      <c r="P1509" s="77">
        <f ca="1">SUMIF($W$12:BO1509,$P$11,W1509:BO1509)</f>
        <v>0</v>
      </c>
      <c r="Q1509" s="77">
        <f ca="1">SUMIF($W$12:BP1509,$P$11,X1509:BP1509)</f>
        <v>0</v>
      </c>
      <c r="R1509" s="77">
        <f ca="1">SUMIF($W$12:BQ1509,$P$11,Y1509:BQ1509)</f>
        <v>0</v>
      </c>
      <c r="S1509" s="78">
        <f t="shared" ca="1" si="412"/>
        <v>0</v>
      </c>
      <c r="T1509" s="77">
        <f t="shared" ca="1" si="413"/>
        <v>0</v>
      </c>
      <c r="U1509" s="77">
        <f t="shared" ca="1" si="414"/>
        <v>0</v>
      </c>
      <c r="V1509" s="79">
        <f t="shared" ca="1" si="415"/>
        <v>0</v>
      </c>
      <c r="W1509" s="80"/>
      <c r="X1509" s="81">
        <f t="shared" si="399"/>
        <v>0</v>
      </c>
      <c r="Y1509" s="82"/>
      <c r="Z1509" s="80"/>
      <c r="AA1509" s="81">
        <f t="shared" si="400"/>
        <v>0</v>
      </c>
      <c r="AB1509" s="82"/>
      <c r="AC1509" s="80"/>
      <c r="AD1509" s="81">
        <f t="shared" si="401"/>
        <v>0</v>
      </c>
      <c r="AE1509" s="82"/>
      <c r="AF1509" s="80"/>
      <c r="AG1509" s="81">
        <f t="shared" si="402"/>
        <v>0</v>
      </c>
      <c r="AH1509" s="82"/>
      <c r="AI1509" s="80"/>
      <c r="AJ1509" s="81">
        <f t="shared" si="403"/>
        <v>0</v>
      </c>
      <c r="AK1509" s="82"/>
      <c r="AL1509" s="80"/>
      <c r="AM1509" s="81">
        <v>0</v>
      </c>
      <c r="AN1509" s="82"/>
      <c r="AO1509" s="80"/>
      <c r="AP1509" s="81">
        <v>0</v>
      </c>
      <c r="AQ1509" s="82"/>
      <c r="AR1509" s="80"/>
      <c r="AS1509" s="81">
        <f t="shared" si="404"/>
        <v>0</v>
      </c>
      <c r="AT1509" s="82"/>
      <c r="AU1509" s="80"/>
      <c r="AV1509" s="81">
        <f t="shared" si="405"/>
        <v>0</v>
      </c>
      <c r="AW1509" s="82"/>
      <c r="AX1509" s="80"/>
      <c r="AY1509" s="81">
        <f t="shared" si="406"/>
        <v>0</v>
      </c>
      <c r="AZ1509" s="82"/>
      <c r="BA1509" s="80"/>
      <c r="BB1509" s="81">
        <f t="shared" si="407"/>
        <v>0</v>
      </c>
      <c r="BC1509" s="82"/>
      <c r="BD1509" s="80"/>
      <c r="BE1509" s="81">
        <f t="shared" si="408"/>
        <v>0</v>
      </c>
      <c r="BF1509" s="82"/>
      <c r="BG1509" s="80"/>
      <c r="BH1509" s="81">
        <f t="shared" si="409"/>
        <v>0</v>
      </c>
      <c r="BI1509" s="82"/>
      <c r="BJ1509" s="80"/>
      <c r="BK1509" s="81">
        <f t="shared" si="410"/>
        <v>0</v>
      </c>
      <c r="BL1509" s="82"/>
      <c r="BM1509" s="80"/>
      <c r="BN1509" s="81">
        <f t="shared" si="411"/>
        <v>0</v>
      </c>
      <c r="BO1509" s="82"/>
    </row>
    <row r="1510" spans="1:67" ht="44.25" hidden="1" customHeight="1" thickBot="1">
      <c r="A1510" s="71">
        <v>86622</v>
      </c>
      <c r="B1510" s="71" t="s">
        <v>2241</v>
      </c>
      <c r="C1510" s="221" t="str">
        <f ca="1">IF(V1510&gt;0,IF($C$12=B1510,COUNT($C$12:C1509,1),""),"")</f>
        <v/>
      </c>
      <c r="D1510" s="221" t="str">
        <f ca="1">IF(V1510&gt;0,IF($D$12=B1510,COUNT($D$12:D1509,1),""),"")</f>
        <v/>
      </c>
      <c r="E1510" s="221" t="str">
        <f ca="1">IF(V1510&gt;0,IF($E$12=B1510,COUNT($E$12:E1509,1),""),"")</f>
        <v/>
      </c>
      <c r="F1510" s="221" t="str">
        <f ca="1">IF(V1510&gt;0,IF($F$12=B1510,COUNT($F$12:F1509,1),""),"")</f>
        <v/>
      </c>
      <c r="G1510" s="90">
        <v>683006910</v>
      </c>
      <c r="H1510" s="72"/>
      <c r="I1510" s="76" t="s">
        <v>2035</v>
      </c>
      <c r="J1510" s="91" t="s">
        <v>1755</v>
      </c>
      <c r="K1510" s="324">
        <v>4680000</v>
      </c>
      <c r="L1510" s="125">
        <v>420701</v>
      </c>
      <c r="M1510" s="76" t="s">
        <v>1176</v>
      </c>
      <c r="N1510" s="76" t="s">
        <v>154</v>
      </c>
      <c r="O1510" s="324">
        <v>901000</v>
      </c>
      <c r="P1510" s="77">
        <f ca="1">SUMIF($W$12:BO1510,$P$11,W1510:BO1510)</f>
        <v>0</v>
      </c>
      <c r="Q1510" s="77">
        <f ca="1">SUMIF($W$12:BP1510,$P$11,X1510:BP1510)</f>
        <v>0</v>
      </c>
      <c r="R1510" s="77">
        <f ca="1">SUMIF($W$12:BQ1510,$P$11,Y1510:BQ1510)</f>
        <v>0</v>
      </c>
      <c r="S1510" s="78">
        <f t="shared" ca="1" si="412"/>
        <v>0</v>
      </c>
      <c r="T1510" s="77">
        <f t="shared" ca="1" si="413"/>
        <v>0</v>
      </c>
      <c r="U1510" s="77">
        <f t="shared" ca="1" si="414"/>
        <v>0</v>
      </c>
      <c r="V1510" s="79">
        <f t="shared" ca="1" si="415"/>
        <v>0</v>
      </c>
      <c r="W1510" s="80"/>
      <c r="X1510" s="81">
        <f t="shared" si="399"/>
        <v>0</v>
      </c>
      <c r="Y1510" s="82"/>
      <c r="Z1510" s="80"/>
      <c r="AA1510" s="81">
        <f t="shared" si="400"/>
        <v>0</v>
      </c>
      <c r="AB1510" s="82"/>
      <c r="AC1510" s="80"/>
      <c r="AD1510" s="81">
        <f t="shared" si="401"/>
        <v>0</v>
      </c>
      <c r="AE1510" s="82"/>
      <c r="AF1510" s="80"/>
      <c r="AG1510" s="81">
        <f t="shared" si="402"/>
        <v>0</v>
      </c>
      <c r="AH1510" s="82"/>
      <c r="AI1510" s="80"/>
      <c r="AJ1510" s="81">
        <f t="shared" si="403"/>
        <v>0</v>
      </c>
      <c r="AK1510" s="82"/>
      <c r="AL1510" s="80"/>
      <c r="AM1510" s="81">
        <v>0</v>
      </c>
      <c r="AN1510" s="82"/>
      <c r="AO1510" s="80"/>
      <c r="AP1510" s="81">
        <v>0</v>
      </c>
      <c r="AQ1510" s="82"/>
      <c r="AR1510" s="80"/>
      <c r="AS1510" s="81">
        <f t="shared" si="404"/>
        <v>0</v>
      </c>
      <c r="AT1510" s="82"/>
      <c r="AU1510" s="80"/>
      <c r="AV1510" s="81">
        <f t="shared" si="405"/>
        <v>0</v>
      </c>
      <c r="AW1510" s="82"/>
      <c r="AX1510" s="80"/>
      <c r="AY1510" s="81">
        <f t="shared" si="406"/>
        <v>0</v>
      </c>
      <c r="AZ1510" s="82"/>
      <c r="BA1510" s="80"/>
      <c r="BB1510" s="81">
        <f t="shared" si="407"/>
        <v>0</v>
      </c>
      <c r="BC1510" s="82"/>
      <c r="BD1510" s="80"/>
      <c r="BE1510" s="81">
        <f t="shared" si="408"/>
        <v>0</v>
      </c>
      <c r="BF1510" s="82"/>
      <c r="BG1510" s="80"/>
      <c r="BH1510" s="81">
        <f t="shared" si="409"/>
        <v>0</v>
      </c>
      <c r="BI1510" s="82"/>
      <c r="BJ1510" s="80"/>
      <c r="BK1510" s="81">
        <f t="shared" si="410"/>
        <v>0</v>
      </c>
      <c r="BL1510" s="82"/>
      <c r="BM1510" s="80"/>
      <c r="BN1510" s="81">
        <f t="shared" si="411"/>
        <v>0</v>
      </c>
      <c r="BO1510" s="82"/>
    </row>
    <row r="1511" spans="1:67" ht="44.25" hidden="1" customHeight="1" thickBot="1">
      <c r="A1511" s="71">
        <v>86624</v>
      </c>
      <c r="B1511" s="71" t="s">
        <v>2241</v>
      </c>
      <c r="C1511" s="221" t="str">
        <f ca="1">IF(V1511&gt;0,IF($C$12=B1511,COUNT($C$12:C1510,1),""),"")</f>
        <v/>
      </c>
      <c r="D1511" s="221" t="str">
        <f ca="1">IF(V1511&gt;0,IF($D$12=B1511,COUNT($D$12:D1510,1),""),"")</f>
        <v/>
      </c>
      <c r="E1511" s="221" t="str">
        <f ca="1">IF(V1511&gt;0,IF($E$12=B1511,COUNT($E$12:E1510,1),""),"")</f>
        <v/>
      </c>
      <c r="F1511" s="221" t="str">
        <f ca="1">IF(V1511&gt;0,IF($F$12=B1511,COUNT($F$12:F1510,1),""),"")</f>
        <v/>
      </c>
      <c r="G1511" s="90">
        <v>683007320</v>
      </c>
      <c r="H1511" s="72"/>
      <c r="I1511" s="76" t="s">
        <v>1630</v>
      </c>
      <c r="J1511" s="91" t="s">
        <v>154</v>
      </c>
      <c r="K1511" s="324">
        <v>1600000</v>
      </c>
      <c r="L1511" s="125">
        <v>420913</v>
      </c>
      <c r="M1511" s="76" t="s">
        <v>1215</v>
      </c>
      <c r="N1511" s="76" t="s">
        <v>154</v>
      </c>
      <c r="O1511" s="324">
        <v>247000</v>
      </c>
      <c r="P1511" s="77">
        <f ca="1">SUMIF($W$12:BO1511,$P$11,W1511:BO1511)</f>
        <v>0</v>
      </c>
      <c r="Q1511" s="77">
        <f ca="1">SUMIF($W$12:BP1511,$P$11,X1511:BP1511)</f>
        <v>0</v>
      </c>
      <c r="R1511" s="77">
        <f ca="1">SUMIF($W$12:BQ1511,$P$11,Y1511:BQ1511)</f>
        <v>0</v>
      </c>
      <c r="S1511" s="78">
        <f t="shared" ca="1" si="412"/>
        <v>0</v>
      </c>
      <c r="T1511" s="77">
        <f t="shared" ca="1" si="413"/>
        <v>0</v>
      </c>
      <c r="U1511" s="77">
        <f t="shared" ca="1" si="414"/>
        <v>0</v>
      </c>
      <c r="V1511" s="79">
        <f t="shared" ca="1" si="415"/>
        <v>0</v>
      </c>
      <c r="W1511" s="80"/>
      <c r="X1511" s="81">
        <f t="shared" si="399"/>
        <v>0</v>
      </c>
      <c r="Y1511" s="82"/>
      <c r="Z1511" s="80"/>
      <c r="AA1511" s="81">
        <f t="shared" si="400"/>
        <v>0</v>
      </c>
      <c r="AB1511" s="82"/>
      <c r="AC1511" s="80"/>
      <c r="AD1511" s="81">
        <f t="shared" si="401"/>
        <v>0</v>
      </c>
      <c r="AE1511" s="82"/>
      <c r="AF1511" s="80"/>
      <c r="AG1511" s="81">
        <f t="shared" si="402"/>
        <v>0</v>
      </c>
      <c r="AH1511" s="82"/>
      <c r="AI1511" s="80"/>
      <c r="AJ1511" s="81">
        <f t="shared" si="403"/>
        <v>0</v>
      </c>
      <c r="AK1511" s="82"/>
      <c r="AL1511" s="80"/>
      <c r="AM1511" s="81">
        <v>0</v>
      </c>
      <c r="AN1511" s="82"/>
      <c r="AO1511" s="80"/>
      <c r="AP1511" s="81">
        <v>0</v>
      </c>
      <c r="AQ1511" s="82"/>
      <c r="AR1511" s="80"/>
      <c r="AS1511" s="81">
        <f t="shared" si="404"/>
        <v>0</v>
      </c>
      <c r="AT1511" s="82"/>
      <c r="AU1511" s="80"/>
      <c r="AV1511" s="81">
        <f t="shared" si="405"/>
        <v>0</v>
      </c>
      <c r="AW1511" s="82"/>
      <c r="AX1511" s="80"/>
      <c r="AY1511" s="81">
        <f t="shared" si="406"/>
        <v>0</v>
      </c>
      <c r="AZ1511" s="82"/>
      <c r="BA1511" s="80"/>
      <c r="BB1511" s="81">
        <f t="shared" si="407"/>
        <v>0</v>
      </c>
      <c r="BC1511" s="82"/>
      <c r="BD1511" s="80"/>
      <c r="BE1511" s="81">
        <f t="shared" si="408"/>
        <v>0</v>
      </c>
      <c r="BF1511" s="82"/>
      <c r="BG1511" s="80"/>
      <c r="BH1511" s="81">
        <f t="shared" si="409"/>
        <v>0</v>
      </c>
      <c r="BI1511" s="82"/>
      <c r="BJ1511" s="80"/>
      <c r="BK1511" s="81">
        <f t="shared" si="410"/>
        <v>0</v>
      </c>
      <c r="BL1511" s="82"/>
      <c r="BM1511" s="80"/>
      <c r="BN1511" s="81">
        <f t="shared" si="411"/>
        <v>0</v>
      </c>
      <c r="BO1511" s="82"/>
    </row>
    <row r="1512" spans="1:67" ht="44.25" hidden="1" customHeight="1" thickBot="1">
      <c r="A1512" s="71">
        <v>86626</v>
      </c>
      <c r="B1512" s="71" t="s">
        <v>2241</v>
      </c>
      <c r="C1512" s="221" t="str">
        <f ca="1">IF(V1512&gt;0,IF($C$12=B1512,COUNT($C$12:C1511,1),""),"")</f>
        <v/>
      </c>
      <c r="D1512" s="221" t="str">
        <f ca="1">IF(V1512&gt;0,IF($D$12=B1512,COUNT($D$12:D1511,1),""),"")</f>
        <v/>
      </c>
      <c r="E1512" s="221" t="str">
        <f ca="1">IF(V1512&gt;0,IF($E$12=B1512,COUNT($E$12:E1511,1),""),"")</f>
        <v/>
      </c>
      <c r="F1512" s="221" t="str">
        <f ca="1">IF(V1512&gt;0,IF($F$12=B1512,COUNT($F$12:F1511,1),""),"")</f>
        <v/>
      </c>
      <c r="G1512" s="90">
        <v>683007362</v>
      </c>
      <c r="H1512" s="72"/>
      <c r="I1512" s="76" t="s">
        <v>1631</v>
      </c>
      <c r="J1512" s="91" t="s">
        <v>154</v>
      </c>
      <c r="K1512" s="324">
        <v>1350000</v>
      </c>
      <c r="L1512" s="125">
        <v>420913</v>
      </c>
      <c r="M1512" s="76" t="s">
        <v>1215</v>
      </c>
      <c r="N1512" s="76" t="s">
        <v>154</v>
      </c>
      <c r="O1512" s="324">
        <v>247000</v>
      </c>
      <c r="P1512" s="77">
        <f ca="1">SUMIF($W$12:BO1512,$P$11,W1512:BO1512)</f>
        <v>0</v>
      </c>
      <c r="Q1512" s="77">
        <f ca="1">SUMIF($W$12:BP1512,$P$11,X1512:BP1512)</f>
        <v>0</v>
      </c>
      <c r="R1512" s="77">
        <f ca="1">SUMIF($W$12:BQ1512,$P$11,Y1512:BQ1512)</f>
        <v>0</v>
      </c>
      <c r="S1512" s="78">
        <f t="shared" ca="1" si="412"/>
        <v>0</v>
      </c>
      <c r="T1512" s="77">
        <f t="shared" ca="1" si="413"/>
        <v>0</v>
      </c>
      <c r="U1512" s="77">
        <f t="shared" ca="1" si="414"/>
        <v>0</v>
      </c>
      <c r="V1512" s="79">
        <f t="shared" ca="1" si="415"/>
        <v>0</v>
      </c>
      <c r="W1512" s="80"/>
      <c r="X1512" s="81">
        <f t="shared" si="399"/>
        <v>0</v>
      </c>
      <c r="Y1512" s="82"/>
      <c r="Z1512" s="80"/>
      <c r="AA1512" s="81">
        <f t="shared" si="400"/>
        <v>0</v>
      </c>
      <c r="AB1512" s="82"/>
      <c r="AC1512" s="80"/>
      <c r="AD1512" s="81">
        <f t="shared" si="401"/>
        <v>0</v>
      </c>
      <c r="AE1512" s="82"/>
      <c r="AF1512" s="80"/>
      <c r="AG1512" s="81">
        <f t="shared" si="402"/>
        <v>0</v>
      </c>
      <c r="AH1512" s="82"/>
      <c r="AI1512" s="80"/>
      <c r="AJ1512" s="81">
        <f t="shared" si="403"/>
        <v>0</v>
      </c>
      <c r="AK1512" s="82"/>
      <c r="AL1512" s="80"/>
      <c r="AM1512" s="81">
        <v>0</v>
      </c>
      <c r="AN1512" s="82"/>
      <c r="AO1512" s="80"/>
      <c r="AP1512" s="81">
        <v>0</v>
      </c>
      <c r="AQ1512" s="82"/>
      <c r="AR1512" s="80"/>
      <c r="AS1512" s="81">
        <f t="shared" si="404"/>
        <v>0</v>
      </c>
      <c r="AT1512" s="82"/>
      <c r="AU1512" s="80"/>
      <c r="AV1512" s="81">
        <f t="shared" si="405"/>
        <v>0</v>
      </c>
      <c r="AW1512" s="82"/>
      <c r="AX1512" s="80"/>
      <c r="AY1512" s="81">
        <f t="shared" si="406"/>
        <v>0</v>
      </c>
      <c r="AZ1512" s="82"/>
      <c r="BA1512" s="80"/>
      <c r="BB1512" s="81">
        <f t="shared" si="407"/>
        <v>0</v>
      </c>
      <c r="BC1512" s="82"/>
      <c r="BD1512" s="80"/>
      <c r="BE1512" s="81">
        <f t="shared" si="408"/>
        <v>0</v>
      </c>
      <c r="BF1512" s="82"/>
      <c r="BG1512" s="80"/>
      <c r="BH1512" s="81">
        <f t="shared" si="409"/>
        <v>0</v>
      </c>
      <c r="BI1512" s="82"/>
      <c r="BJ1512" s="80"/>
      <c r="BK1512" s="81">
        <f t="shared" si="410"/>
        <v>0</v>
      </c>
      <c r="BL1512" s="82"/>
      <c r="BM1512" s="80"/>
      <c r="BN1512" s="81">
        <f t="shared" si="411"/>
        <v>0</v>
      </c>
      <c r="BO1512" s="82"/>
    </row>
    <row r="1513" spans="1:67" ht="44.25" hidden="1" customHeight="1" thickBot="1">
      <c r="A1513" s="71">
        <v>86628</v>
      </c>
      <c r="B1513" s="71" t="s">
        <v>2241</v>
      </c>
      <c r="C1513" s="221" t="str">
        <f ca="1">IF(V1513&gt;0,IF($C$12=B1513,COUNT($C$12:C1512,1),""),"")</f>
        <v/>
      </c>
      <c r="D1513" s="221" t="str">
        <f ca="1">IF(V1513&gt;0,IF($D$12=B1513,COUNT($D$12:D1512,1),""),"")</f>
        <v/>
      </c>
      <c r="E1513" s="221" t="str">
        <f ca="1">IF(V1513&gt;0,IF($E$12=B1513,COUNT($E$12:E1512,1),""),"")</f>
        <v/>
      </c>
      <c r="F1513" s="221" t="str">
        <f ca="1">IF(V1513&gt;0,IF($F$12=B1513,COUNT($F$12:F1512,1),""),"")</f>
        <v/>
      </c>
      <c r="G1513" s="90">
        <v>683007365</v>
      </c>
      <c r="H1513" s="72"/>
      <c r="I1513" s="76" t="s">
        <v>2036</v>
      </c>
      <c r="J1513" s="91" t="s">
        <v>1755</v>
      </c>
      <c r="K1513" s="324">
        <v>2200000</v>
      </c>
      <c r="L1513" s="125">
        <v>420913</v>
      </c>
      <c r="M1513" s="76" t="s">
        <v>1215</v>
      </c>
      <c r="N1513" s="76" t="s">
        <v>154</v>
      </c>
      <c r="O1513" s="324">
        <v>247000</v>
      </c>
      <c r="P1513" s="77">
        <f ca="1">SUMIF($W$12:BO1513,$P$11,W1513:BO1513)</f>
        <v>0</v>
      </c>
      <c r="Q1513" s="77">
        <f ca="1">SUMIF($W$12:BP1513,$P$11,X1513:BP1513)</f>
        <v>0</v>
      </c>
      <c r="R1513" s="77">
        <f ca="1">SUMIF($W$12:BQ1513,$P$11,Y1513:BQ1513)</f>
        <v>0</v>
      </c>
      <c r="S1513" s="78">
        <f t="shared" ca="1" si="412"/>
        <v>0</v>
      </c>
      <c r="T1513" s="77">
        <f t="shared" ca="1" si="413"/>
        <v>0</v>
      </c>
      <c r="U1513" s="77">
        <f t="shared" ca="1" si="414"/>
        <v>0</v>
      </c>
      <c r="V1513" s="79">
        <f t="shared" ca="1" si="415"/>
        <v>0</v>
      </c>
      <c r="W1513" s="80"/>
      <c r="X1513" s="81">
        <f t="shared" si="399"/>
        <v>0</v>
      </c>
      <c r="Y1513" s="82"/>
      <c r="Z1513" s="80"/>
      <c r="AA1513" s="81">
        <f t="shared" si="400"/>
        <v>0</v>
      </c>
      <c r="AB1513" s="82"/>
      <c r="AC1513" s="80"/>
      <c r="AD1513" s="81">
        <f t="shared" si="401"/>
        <v>0</v>
      </c>
      <c r="AE1513" s="82"/>
      <c r="AF1513" s="80"/>
      <c r="AG1513" s="81">
        <f t="shared" si="402"/>
        <v>0</v>
      </c>
      <c r="AH1513" s="82"/>
      <c r="AI1513" s="80"/>
      <c r="AJ1513" s="81">
        <f t="shared" si="403"/>
        <v>0</v>
      </c>
      <c r="AK1513" s="82"/>
      <c r="AL1513" s="80"/>
      <c r="AM1513" s="81">
        <v>0</v>
      </c>
      <c r="AN1513" s="82"/>
      <c r="AO1513" s="80"/>
      <c r="AP1513" s="81">
        <v>0</v>
      </c>
      <c r="AQ1513" s="82"/>
      <c r="AR1513" s="80"/>
      <c r="AS1513" s="81">
        <f t="shared" si="404"/>
        <v>0</v>
      </c>
      <c r="AT1513" s="82"/>
      <c r="AU1513" s="80"/>
      <c r="AV1513" s="81">
        <f t="shared" si="405"/>
        <v>0</v>
      </c>
      <c r="AW1513" s="82"/>
      <c r="AX1513" s="80"/>
      <c r="AY1513" s="81">
        <f t="shared" si="406"/>
        <v>0</v>
      </c>
      <c r="AZ1513" s="82"/>
      <c r="BA1513" s="80"/>
      <c r="BB1513" s="81">
        <f t="shared" si="407"/>
        <v>0</v>
      </c>
      <c r="BC1513" s="82"/>
      <c r="BD1513" s="80"/>
      <c r="BE1513" s="81">
        <f t="shared" si="408"/>
        <v>0</v>
      </c>
      <c r="BF1513" s="82"/>
      <c r="BG1513" s="80"/>
      <c r="BH1513" s="81">
        <f t="shared" si="409"/>
        <v>0</v>
      </c>
      <c r="BI1513" s="82"/>
      <c r="BJ1513" s="80"/>
      <c r="BK1513" s="81">
        <f t="shared" si="410"/>
        <v>0</v>
      </c>
      <c r="BL1513" s="82"/>
      <c r="BM1513" s="80"/>
      <c r="BN1513" s="81">
        <f t="shared" si="411"/>
        <v>0</v>
      </c>
      <c r="BO1513" s="82"/>
    </row>
    <row r="1514" spans="1:67" ht="44.25" hidden="1" customHeight="1" thickBot="1">
      <c r="A1514" s="71">
        <v>86629</v>
      </c>
      <c r="B1514" s="71" t="s">
        <v>2241</v>
      </c>
      <c r="C1514" s="221" t="str">
        <f ca="1">IF(V1514&gt;0,IF($C$12=B1514,COUNT($C$12:C1513,1),""),"")</f>
        <v/>
      </c>
      <c r="D1514" s="221" t="str">
        <f ca="1">IF(V1514&gt;0,IF($D$12=B1514,COUNT($D$12:D1513,1),""),"")</f>
        <v/>
      </c>
      <c r="E1514" s="221" t="str">
        <f ca="1">IF(V1514&gt;0,IF($E$12=B1514,COUNT($E$12:E1513,1),""),"")</f>
        <v/>
      </c>
      <c r="F1514" s="221" t="str">
        <f ca="1">IF(V1514&gt;0,IF($F$12=B1514,COUNT($F$12:F1513,1),""),"")</f>
        <v/>
      </c>
      <c r="G1514" s="90">
        <v>683007430</v>
      </c>
      <c r="H1514" s="72"/>
      <c r="I1514" s="76" t="s">
        <v>1646</v>
      </c>
      <c r="J1514" s="91" t="s">
        <v>154</v>
      </c>
      <c r="K1514" s="324">
        <v>1015000</v>
      </c>
      <c r="L1514" s="125">
        <v>420913</v>
      </c>
      <c r="M1514" s="76" t="s">
        <v>1215</v>
      </c>
      <c r="N1514" s="76" t="s">
        <v>154</v>
      </c>
      <c r="O1514" s="324">
        <v>247000</v>
      </c>
      <c r="P1514" s="77">
        <f ca="1">SUMIF($W$12:BO1514,$P$11,W1514:BO1514)</f>
        <v>0</v>
      </c>
      <c r="Q1514" s="77">
        <f ca="1">SUMIF($W$12:BP1514,$P$11,X1514:BP1514)</f>
        <v>0</v>
      </c>
      <c r="R1514" s="77">
        <f ca="1">SUMIF($W$12:BQ1514,$P$11,Y1514:BQ1514)</f>
        <v>0</v>
      </c>
      <c r="S1514" s="78">
        <f t="shared" ca="1" si="412"/>
        <v>0</v>
      </c>
      <c r="T1514" s="77">
        <f t="shared" ca="1" si="413"/>
        <v>0</v>
      </c>
      <c r="U1514" s="77">
        <f t="shared" ca="1" si="414"/>
        <v>0</v>
      </c>
      <c r="V1514" s="79">
        <f t="shared" ca="1" si="415"/>
        <v>0</v>
      </c>
      <c r="W1514" s="80"/>
      <c r="X1514" s="81">
        <f t="shared" si="399"/>
        <v>0</v>
      </c>
      <c r="Y1514" s="82"/>
      <c r="Z1514" s="80"/>
      <c r="AA1514" s="81">
        <f t="shared" si="400"/>
        <v>0</v>
      </c>
      <c r="AB1514" s="82"/>
      <c r="AC1514" s="80"/>
      <c r="AD1514" s="81">
        <f t="shared" si="401"/>
        <v>0</v>
      </c>
      <c r="AE1514" s="82"/>
      <c r="AF1514" s="80"/>
      <c r="AG1514" s="81">
        <f t="shared" si="402"/>
        <v>0</v>
      </c>
      <c r="AH1514" s="82"/>
      <c r="AI1514" s="80"/>
      <c r="AJ1514" s="81">
        <f t="shared" si="403"/>
        <v>0</v>
      </c>
      <c r="AK1514" s="82"/>
      <c r="AL1514" s="80"/>
      <c r="AM1514" s="81">
        <v>0</v>
      </c>
      <c r="AN1514" s="82"/>
      <c r="AO1514" s="80"/>
      <c r="AP1514" s="81">
        <v>0</v>
      </c>
      <c r="AQ1514" s="82"/>
      <c r="AR1514" s="80"/>
      <c r="AS1514" s="81">
        <f t="shared" si="404"/>
        <v>0</v>
      </c>
      <c r="AT1514" s="82"/>
      <c r="AU1514" s="80"/>
      <c r="AV1514" s="81">
        <f t="shared" si="405"/>
        <v>0</v>
      </c>
      <c r="AW1514" s="82"/>
      <c r="AX1514" s="80"/>
      <c r="AY1514" s="81">
        <f t="shared" si="406"/>
        <v>0</v>
      </c>
      <c r="AZ1514" s="82"/>
      <c r="BA1514" s="80"/>
      <c r="BB1514" s="81">
        <f t="shared" si="407"/>
        <v>0</v>
      </c>
      <c r="BC1514" s="82"/>
      <c r="BD1514" s="80"/>
      <c r="BE1514" s="81">
        <f t="shared" si="408"/>
        <v>0</v>
      </c>
      <c r="BF1514" s="82"/>
      <c r="BG1514" s="80"/>
      <c r="BH1514" s="81">
        <f t="shared" si="409"/>
        <v>0</v>
      </c>
      <c r="BI1514" s="82"/>
      <c r="BJ1514" s="80"/>
      <c r="BK1514" s="81">
        <f t="shared" si="410"/>
        <v>0</v>
      </c>
      <c r="BL1514" s="82"/>
      <c r="BM1514" s="80"/>
      <c r="BN1514" s="81">
        <f t="shared" si="411"/>
        <v>0</v>
      </c>
      <c r="BO1514" s="82"/>
    </row>
    <row r="1515" spans="1:67" ht="44.25" hidden="1" customHeight="1" thickBot="1">
      <c r="A1515" s="71">
        <v>86630</v>
      </c>
      <c r="B1515" s="71" t="s">
        <v>2241</v>
      </c>
      <c r="C1515" s="221" t="str">
        <f ca="1">IF(V1515&gt;0,IF($C$12=B1515,COUNT($C$12:C1514,1),""),"")</f>
        <v/>
      </c>
      <c r="D1515" s="221" t="str">
        <f ca="1">IF(V1515&gt;0,IF($D$12=B1515,COUNT($D$12:D1514,1),""),"")</f>
        <v/>
      </c>
      <c r="E1515" s="221" t="str">
        <f ca="1">IF(V1515&gt;0,IF($E$12=B1515,COUNT($E$12:E1514,1),""),"")</f>
        <v/>
      </c>
      <c r="F1515" s="221" t="str">
        <f ca="1">IF(V1515&gt;0,IF($F$12=B1515,COUNT($F$12:F1514,1),""),"")</f>
        <v/>
      </c>
      <c r="G1515" s="90">
        <v>683007440</v>
      </c>
      <c r="H1515" s="72"/>
      <c r="I1515" s="76" t="s">
        <v>1647</v>
      </c>
      <c r="J1515" s="91" t="s">
        <v>154</v>
      </c>
      <c r="K1515" s="324">
        <v>1300000</v>
      </c>
      <c r="L1515" s="125">
        <v>420913</v>
      </c>
      <c r="M1515" s="76" t="s">
        <v>1215</v>
      </c>
      <c r="N1515" s="76" t="s">
        <v>154</v>
      </c>
      <c r="O1515" s="324">
        <v>247000</v>
      </c>
      <c r="P1515" s="77">
        <f ca="1">SUMIF($W$12:BO1515,$P$11,W1515:BO1515)</f>
        <v>0</v>
      </c>
      <c r="Q1515" s="77">
        <f ca="1">SUMIF($W$12:BP1515,$P$11,X1515:BP1515)</f>
        <v>0</v>
      </c>
      <c r="R1515" s="77">
        <f ca="1">SUMIF($W$12:BQ1515,$P$11,Y1515:BQ1515)</f>
        <v>0</v>
      </c>
      <c r="S1515" s="78">
        <f t="shared" ca="1" si="412"/>
        <v>0</v>
      </c>
      <c r="T1515" s="77">
        <f t="shared" ca="1" si="413"/>
        <v>0</v>
      </c>
      <c r="U1515" s="77">
        <f t="shared" ca="1" si="414"/>
        <v>0</v>
      </c>
      <c r="V1515" s="79">
        <f t="shared" ca="1" si="415"/>
        <v>0</v>
      </c>
      <c r="W1515" s="80"/>
      <c r="X1515" s="81">
        <f t="shared" si="399"/>
        <v>0</v>
      </c>
      <c r="Y1515" s="82"/>
      <c r="Z1515" s="80"/>
      <c r="AA1515" s="81">
        <f t="shared" si="400"/>
        <v>0</v>
      </c>
      <c r="AB1515" s="82"/>
      <c r="AC1515" s="80"/>
      <c r="AD1515" s="81">
        <f t="shared" si="401"/>
        <v>0</v>
      </c>
      <c r="AE1515" s="82"/>
      <c r="AF1515" s="80"/>
      <c r="AG1515" s="81">
        <f t="shared" si="402"/>
        <v>0</v>
      </c>
      <c r="AH1515" s="82"/>
      <c r="AI1515" s="80"/>
      <c r="AJ1515" s="81">
        <f t="shared" si="403"/>
        <v>0</v>
      </c>
      <c r="AK1515" s="82"/>
      <c r="AL1515" s="80"/>
      <c r="AM1515" s="81">
        <v>0</v>
      </c>
      <c r="AN1515" s="82"/>
      <c r="AO1515" s="80"/>
      <c r="AP1515" s="81">
        <v>0</v>
      </c>
      <c r="AQ1515" s="82"/>
      <c r="AR1515" s="80"/>
      <c r="AS1515" s="81">
        <f t="shared" si="404"/>
        <v>0</v>
      </c>
      <c r="AT1515" s="82"/>
      <c r="AU1515" s="80"/>
      <c r="AV1515" s="81">
        <f t="shared" si="405"/>
        <v>0</v>
      </c>
      <c r="AW1515" s="82"/>
      <c r="AX1515" s="80"/>
      <c r="AY1515" s="81">
        <f t="shared" si="406"/>
        <v>0</v>
      </c>
      <c r="AZ1515" s="82"/>
      <c r="BA1515" s="80"/>
      <c r="BB1515" s="81">
        <f t="shared" si="407"/>
        <v>0</v>
      </c>
      <c r="BC1515" s="82"/>
      <c r="BD1515" s="80"/>
      <c r="BE1515" s="81">
        <f t="shared" si="408"/>
        <v>0</v>
      </c>
      <c r="BF1515" s="82"/>
      <c r="BG1515" s="80"/>
      <c r="BH1515" s="81">
        <f t="shared" si="409"/>
        <v>0</v>
      </c>
      <c r="BI1515" s="82"/>
      <c r="BJ1515" s="80"/>
      <c r="BK1515" s="81">
        <f t="shared" si="410"/>
        <v>0</v>
      </c>
      <c r="BL1515" s="82"/>
      <c r="BM1515" s="80"/>
      <c r="BN1515" s="81">
        <f t="shared" si="411"/>
        <v>0</v>
      </c>
      <c r="BO1515" s="82"/>
    </row>
    <row r="1516" spans="1:67" ht="44.25" hidden="1" customHeight="1" thickBot="1">
      <c r="A1516" s="71">
        <v>86631</v>
      </c>
      <c r="B1516" s="71" t="s">
        <v>2241</v>
      </c>
      <c r="C1516" s="221" t="str">
        <f ca="1">IF(V1516&gt;0,IF($C$12=B1516,COUNT($C$12:C1515,1),""),"")</f>
        <v/>
      </c>
      <c r="D1516" s="221" t="str">
        <f ca="1">IF(V1516&gt;0,IF($D$12=B1516,COUNT($D$12:D1515,1),""),"")</f>
        <v/>
      </c>
      <c r="E1516" s="221" t="str">
        <f ca="1">IF(V1516&gt;0,IF($E$12=B1516,COUNT($E$12:E1515,1),""),"")</f>
        <v/>
      </c>
      <c r="F1516" s="221" t="str">
        <f ca="1">IF(V1516&gt;0,IF($F$12=B1516,COUNT($F$12:F1515,1),""),"")</f>
        <v/>
      </c>
      <c r="G1516" s="90">
        <v>683007450</v>
      </c>
      <c r="H1516" s="72"/>
      <c r="I1516" s="76" t="s">
        <v>1648</v>
      </c>
      <c r="J1516" s="91" t="s">
        <v>154</v>
      </c>
      <c r="K1516" s="324">
        <v>1700000</v>
      </c>
      <c r="L1516" s="125">
        <v>420913</v>
      </c>
      <c r="M1516" s="76" t="s">
        <v>1215</v>
      </c>
      <c r="N1516" s="76" t="s">
        <v>154</v>
      </c>
      <c r="O1516" s="324">
        <v>247000</v>
      </c>
      <c r="P1516" s="77">
        <f ca="1">SUMIF($W$12:BO1516,$P$11,W1516:BO1516)</f>
        <v>0</v>
      </c>
      <c r="Q1516" s="77">
        <f ca="1">SUMIF($W$12:BP1516,$P$11,X1516:BP1516)</f>
        <v>0</v>
      </c>
      <c r="R1516" s="77">
        <f ca="1">SUMIF($W$12:BQ1516,$P$11,Y1516:BQ1516)</f>
        <v>0</v>
      </c>
      <c r="S1516" s="78">
        <f t="shared" ca="1" si="412"/>
        <v>0</v>
      </c>
      <c r="T1516" s="77">
        <f t="shared" ca="1" si="413"/>
        <v>0</v>
      </c>
      <c r="U1516" s="77">
        <f t="shared" ca="1" si="414"/>
        <v>0</v>
      </c>
      <c r="V1516" s="79">
        <f t="shared" ca="1" si="415"/>
        <v>0</v>
      </c>
      <c r="W1516" s="80"/>
      <c r="X1516" s="81">
        <f t="shared" si="399"/>
        <v>0</v>
      </c>
      <c r="Y1516" s="82"/>
      <c r="Z1516" s="80"/>
      <c r="AA1516" s="81">
        <f t="shared" si="400"/>
        <v>0</v>
      </c>
      <c r="AB1516" s="82"/>
      <c r="AC1516" s="80"/>
      <c r="AD1516" s="81">
        <f t="shared" si="401"/>
        <v>0</v>
      </c>
      <c r="AE1516" s="82"/>
      <c r="AF1516" s="80"/>
      <c r="AG1516" s="81">
        <f t="shared" si="402"/>
        <v>0</v>
      </c>
      <c r="AH1516" s="82"/>
      <c r="AI1516" s="80"/>
      <c r="AJ1516" s="81">
        <f t="shared" si="403"/>
        <v>0</v>
      </c>
      <c r="AK1516" s="82"/>
      <c r="AL1516" s="80"/>
      <c r="AM1516" s="81">
        <v>0</v>
      </c>
      <c r="AN1516" s="82"/>
      <c r="AO1516" s="80"/>
      <c r="AP1516" s="81">
        <v>0</v>
      </c>
      <c r="AQ1516" s="82"/>
      <c r="AR1516" s="80"/>
      <c r="AS1516" s="81">
        <f t="shared" si="404"/>
        <v>0</v>
      </c>
      <c r="AT1516" s="82"/>
      <c r="AU1516" s="80"/>
      <c r="AV1516" s="81">
        <f t="shared" si="405"/>
        <v>0</v>
      </c>
      <c r="AW1516" s="82"/>
      <c r="AX1516" s="80"/>
      <c r="AY1516" s="81">
        <f t="shared" si="406"/>
        <v>0</v>
      </c>
      <c r="AZ1516" s="82"/>
      <c r="BA1516" s="80"/>
      <c r="BB1516" s="81">
        <f t="shared" si="407"/>
        <v>0</v>
      </c>
      <c r="BC1516" s="82"/>
      <c r="BD1516" s="80"/>
      <c r="BE1516" s="81">
        <f t="shared" si="408"/>
        <v>0</v>
      </c>
      <c r="BF1516" s="82"/>
      <c r="BG1516" s="80"/>
      <c r="BH1516" s="81">
        <f t="shared" si="409"/>
        <v>0</v>
      </c>
      <c r="BI1516" s="82"/>
      <c r="BJ1516" s="80"/>
      <c r="BK1516" s="81">
        <f t="shared" si="410"/>
        <v>0</v>
      </c>
      <c r="BL1516" s="82"/>
      <c r="BM1516" s="80"/>
      <c r="BN1516" s="81">
        <f t="shared" si="411"/>
        <v>0</v>
      </c>
      <c r="BO1516" s="82"/>
    </row>
    <row r="1517" spans="1:67" ht="33" hidden="1" customHeight="1" thickBot="1">
      <c r="A1517" s="71">
        <v>86632</v>
      </c>
      <c r="B1517" s="71" t="s">
        <v>2241</v>
      </c>
      <c r="C1517" s="221" t="str">
        <f ca="1">IF(V1517&gt;0,IF($C$12=B1517,COUNT($C$12:C1516,1),""),"")</f>
        <v/>
      </c>
      <c r="D1517" s="221" t="str">
        <f ca="1">IF(V1517&gt;0,IF($D$12=B1517,COUNT($D$12:D1516,1),""),"")</f>
        <v/>
      </c>
      <c r="E1517" s="221" t="str">
        <f ca="1">IF(V1517&gt;0,IF($E$12=B1517,COUNT($E$12:E1516,1),""),"")</f>
        <v/>
      </c>
      <c r="F1517" s="221" t="str">
        <f ca="1">IF(V1517&gt;0,IF($F$12=B1517,COUNT($F$12:F1516,1),""),"")</f>
        <v/>
      </c>
      <c r="G1517" s="90">
        <v>683007460</v>
      </c>
      <c r="H1517" s="72"/>
      <c r="I1517" s="76" t="s">
        <v>1649</v>
      </c>
      <c r="J1517" s="91" t="s">
        <v>154</v>
      </c>
      <c r="K1517" s="324">
        <v>2300000</v>
      </c>
      <c r="L1517" s="125">
        <v>420914</v>
      </c>
      <c r="M1517" s="76" t="s">
        <v>1216</v>
      </c>
      <c r="N1517" s="76" t="s">
        <v>154</v>
      </c>
      <c r="O1517" s="324">
        <v>306000</v>
      </c>
      <c r="P1517" s="77">
        <f ca="1">SUMIF($W$12:BO1517,$P$11,W1517:BO1517)</f>
        <v>0</v>
      </c>
      <c r="Q1517" s="77">
        <f ca="1">SUMIF($W$12:BP1517,$P$11,X1517:BP1517)</f>
        <v>0</v>
      </c>
      <c r="R1517" s="77">
        <f ca="1">SUMIF($W$12:BQ1517,$P$11,Y1517:BQ1517)</f>
        <v>0</v>
      </c>
      <c r="S1517" s="78">
        <f t="shared" ca="1" si="412"/>
        <v>0</v>
      </c>
      <c r="T1517" s="77">
        <f t="shared" ca="1" si="413"/>
        <v>0</v>
      </c>
      <c r="U1517" s="77">
        <f t="shared" ca="1" si="414"/>
        <v>0</v>
      </c>
      <c r="V1517" s="79">
        <f t="shared" ca="1" si="415"/>
        <v>0</v>
      </c>
      <c r="W1517" s="80"/>
      <c r="X1517" s="81">
        <f t="shared" si="399"/>
        <v>0</v>
      </c>
      <c r="Y1517" s="82"/>
      <c r="Z1517" s="80"/>
      <c r="AA1517" s="81">
        <f t="shared" si="400"/>
        <v>0</v>
      </c>
      <c r="AB1517" s="82"/>
      <c r="AC1517" s="80"/>
      <c r="AD1517" s="81">
        <f t="shared" si="401"/>
        <v>0</v>
      </c>
      <c r="AE1517" s="82"/>
      <c r="AF1517" s="80"/>
      <c r="AG1517" s="81">
        <f t="shared" si="402"/>
        <v>0</v>
      </c>
      <c r="AH1517" s="82"/>
      <c r="AI1517" s="80"/>
      <c r="AJ1517" s="81">
        <f t="shared" si="403"/>
        <v>0</v>
      </c>
      <c r="AK1517" s="82"/>
      <c r="AL1517" s="80"/>
      <c r="AM1517" s="81">
        <v>0</v>
      </c>
      <c r="AN1517" s="82"/>
      <c r="AO1517" s="80"/>
      <c r="AP1517" s="81">
        <v>0</v>
      </c>
      <c r="AQ1517" s="82"/>
      <c r="AR1517" s="80"/>
      <c r="AS1517" s="81">
        <f t="shared" si="404"/>
        <v>0</v>
      </c>
      <c r="AT1517" s="82"/>
      <c r="AU1517" s="80"/>
      <c r="AV1517" s="81">
        <f t="shared" si="405"/>
        <v>0</v>
      </c>
      <c r="AW1517" s="82"/>
      <c r="AX1517" s="80"/>
      <c r="AY1517" s="81">
        <f t="shared" si="406"/>
        <v>0</v>
      </c>
      <c r="AZ1517" s="82"/>
      <c r="BA1517" s="80"/>
      <c r="BB1517" s="81">
        <f t="shared" si="407"/>
        <v>0</v>
      </c>
      <c r="BC1517" s="82"/>
      <c r="BD1517" s="80"/>
      <c r="BE1517" s="81">
        <f t="shared" si="408"/>
        <v>0</v>
      </c>
      <c r="BF1517" s="82"/>
      <c r="BG1517" s="80"/>
      <c r="BH1517" s="81">
        <f t="shared" si="409"/>
        <v>0</v>
      </c>
      <c r="BI1517" s="82"/>
      <c r="BJ1517" s="80"/>
      <c r="BK1517" s="81">
        <f t="shared" si="410"/>
        <v>0</v>
      </c>
      <c r="BL1517" s="82"/>
      <c r="BM1517" s="80"/>
      <c r="BN1517" s="81">
        <f t="shared" si="411"/>
        <v>0</v>
      </c>
      <c r="BO1517" s="82"/>
    </row>
    <row r="1518" spans="1:67" ht="33" hidden="1" customHeight="1" thickBot="1">
      <c r="A1518" s="71">
        <v>86633</v>
      </c>
      <c r="B1518" s="71" t="s">
        <v>2241</v>
      </c>
      <c r="C1518" s="221" t="str">
        <f ca="1">IF(V1518&gt;0,IF($C$12=B1518,COUNT($C$12:C1517,1),""),"")</f>
        <v/>
      </c>
      <c r="D1518" s="221" t="str">
        <f ca="1">IF(V1518&gt;0,IF($D$12=B1518,COUNT($D$12:D1517,1),""),"")</f>
        <v/>
      </c>
      <c r="E1518" s="221" t="str">
        <f ca="1">IF(V1518&gt;0,IF($E$12=B1518,COUNT($E$12:E1517,1),""),"")</f>
        <v/>
      </c>
      <c r="F1518" s="221" t="str">
        <f ca="1">IF(V1518&gt;0,IF($F$12=B1518,COUNT($F$12:F1517,1),""),"")</f>
        <v/>
      </c>
      <c r="G1518" s="90">
        <v>689003100</v>
      </c>
      <c r="H1518" s="72"/>
      <c r="I1518" s="76" t="s">
        <v>1511</v>
      </c>
      <c r="J1518" s="91" t="s">
        <v>153</v>
      </c>
      <c r="K1518" s="324">
        <v>110000</v>
      </c>
      <c r="L1518" s="125" t="s">
        <v>1628</v>
      </c>
      <c r="M1518" s="76" t="s">
        <v>1869</v>
      </c>
      <c r="N1518" s="76" t="s">
        <v>153</v>
      </c>
      <c r="O1518" s="324">
        <v>44900</v>
      </c>
      <c r="P1518" s="77">
        <f ca="1">SUMIF($W$12:BO1518,$P$11,W1518:BO1518)</f>
        <v>0</v>
      </c>
      <c r="Q1518" s="77">
        <f ca="1">SUMIF($W$12:BP1518,$P$11,X1518:BP1518)</f>
        <v>0</v>
      </c>
      <c r="R1518" s="77">
        <f ca="1">SUMIF($W$12:BQ1518,$P$11,Y1518:BQ1518)</f>
        <v>0</v>
      </c>
      <c r="S1518" s="78">
        <f t="shared" ca="1" si="412"/>
        <v>0</v>
      </c>
      <c r="T1518" s="77">
        <f t="shared" ca="1" si="413"/>
        <v>0</v>
      </c>
      <c r="U1518" s="77">
        <f t="shared" ca="1" si="414"/>
        <v>0</v>
      </c>
      <c r="V1518" s="79">
        <f t="shared" ca="1" si="415"/>
        <v>0</v>
      </c>
      <c r="W1518" s="80"/>
      <c r="X1518" s="81">
        <f t="shared" si="399"/>
        <v>0</v>
      </c>
      <c r="Y1518" s="82"/>
      <c r="Z1518" s="80"/>
      <c r="AA1518" s="81">
        <f t="shared" si="400"/>
        <v>0</v>
      </c>
      <c r="AB1518" s="82"/>
      <c r="AC1518" s="80"/>
      <c r="AD1518" s="81">
        <f t="shared" si="401"/>
        <v>0</v>
      </c>
      <c r="AE1518" s="82"/>
      <c r="AF1518" s="80"/>
      <c r="AG1518" s="81">
        <f t="shared" si="402"/>
        <v>0</v>
      </c>
      <c r="AH1518" s="82"/>
      <c r="AI1518" s="80"/>
      <c r="AJ1518" s="81">
        <f t="shared" si="403"/>
        <v>0</v>
      </c>
      <c r="AK1518" s="82"/>
      <c r="AL1518" s="80"/>
      <c r="AM1518" s="81">
        <v>0</v>
      </c>
      <c r="AN1518" s="82"/>
      <c r="AO1518" s="80"/>
      <c r="AP1518" s="81">
        <v>0</v>
      </c>
      <c r="AQ1518" s="82"/>
      <c r="AR1518" s="80"/>
      <c r="AS1518" s="81">
        <f t="shared" si="404"/>
        <v>0</v>
      </c>
      <c r="AT1518" s="82"/>
      <c r="AU1518" s="80"/>
      <c r="AV1518" s="81">
        <f t="shared" si="405"/>
        <v>0</v>
      </c>
      <c r="AW1518" s="82"/>
      <c r="AX1518" s="80"/>
      <c r="AY1518" s="81">
        <f t="shared" si="406"/>
        <v>0</v>
      </c>
      <c r="AZ1518" s="82"/>
      <c r="BA1518" s="80"/>
      <c r="BB1518" s="81">
        <f t="shared" si="407"/>
        <v>0</v>
      </c>
      <c r="BC1518" s="82"/>
      <c r="BD1518" s="80"/>
      <c r="BE1518" s="81">
        <f t="shared" si="408"/>
        <v>0</v>
      </c>
      <c r="BF1518" s="82"/>
      <c r="BG1518" s="80"/>
      <c r="BH1518" s="81">
        <f t="shared" si="409"/>
        <v>0</v>
      </c>
      <c r="BI1518" s="82"/>
      <c r="BJ1518" s="80"/>
      <c r="BK1518" s="81">
        <f t="shared" si="410"/>
        <v>0</v>
      </c>
      <c r="BL1518" s="82"/>
      <c r="BM1518" s="80"/>
      <c r="BN1518" s="81">
        <f t="shared" si="411"/>
        <v>0</v>
      </c>
      <c r="BO1518" s="82"/>
    </row>
    <row r="1519" spans="1:67" ht="33" hidden="1" customHeight="1" thickBot="1">
      <c r="A1519" s="71">
        <v>86634</v>
      </c>
      <c r="B1519" s="71" t="s">
        <v>2241</v>
      </c>
      <c r="C1519" s="221" t="str">
        <f ca="1">IF(V1519&gt;0,IF($C$12=B1519,COUNT($C$12:C1518,1),""),"")</f>
        <v/>
      </c>
      <c r="D1519" s="221" t="str">
        <f ca="1">IF(V1519&gt;0,IF($D$12=B1519,COUNT($D$12:D1518,1),""),"")</f>
        <v/>
      </c>
      <c r="E1519" s="221" t="str">
        <f ca="1">IF(V1519&gt;0,IF($E$12=B1519,COUNT($E$12:E1518,1),""),"")</f>
        <v/>
      </c>
      <c r="F1519" s="221" t="str">
        <f ca="1">IF(V1519&gt;0,IF($F$12=B1519,COUNT($F$12:F1518,1),""),"")</f>
        <v/>
      </c>
      <c r="G1519" s="90">
        <v>689003150</v>
      </c>
      <c r="H1519" s="72"/>
      <c r="I1519" s="76" t="s">
        <v>1512</v>
      </c>
      <c r="J1519" s="91" t="s">
        <v>153</v>
      </c>
      <c r="K1519" s="324">
        <v>140000</v>
      </c>
      <c r="L1519" s="125" t="s">
        <v>1628</v>
      </c>
      <c r="M1519" s="76" t="s">
        <v>1870</v>
      </c>
      <c r="N1519" s="76" t="s">
        <v>153</v>
      </c>
      <c r="O1519" s="324">
        <v>222600</v>
      </c>
      <c r="P1519" s="77">
        <f ca="1">SUMIF($W$12:BO1519,$P$11,W1519:BO1519)</f>
        <v>0</v>
      </c>
      <c r="Q1519" s="77">
        <f ca="1">SUMIF($W$12:BP1519,$P$11,X1519:BP1519)</f>
        <v>0</v>
      </c>
      <c r="R1519" s="77">
        <f ca="1">SUMIF($W$12:BQ1519,$P$11,Y1519:BQ1519)</f>
        <v>0</v>
      </c>
      <c r="S1519" s="78">
        <f t="shared" ca="1" si="412"/>
        <v>0</v>
      </c>
      <c r="T1519" s="77">
        <f t="shared" ca="1" si="413"/>
        <v>0</v>
      </c>
      <c r="U1519" s="77">
        <f t="shared" ca="1" si="414"/>
        <v>0</v>
      </c>
      <c r="V1519" s="79">
        <f t="shared" ca="1" si="415"/>
        <v>0</v>
      </c>
      <c r="W1519" s="80"/>
      <c r="X1519" s="81">
        <f t="shared" si="399"/>
        <v>0</v>
      </c>
      <c r="Y1519" s="82"/>
      <c r="Z1519" s="80"/>
      <c r="AA1519" s="81">
        <f t="shared" si="400"/>
        <v>0</v>
      </c>
      <c r="AB1519" s="82"/>
      <c r="AC1519" s="80"/>
      <c r="AD1519" s="81">
        <f t="shared" si="401"/>
        <v>0</v>
      </c>
      <c r="AE1519" s="82"/>
      <c r="AF1519" s="80"/>
      <c r="AG1519" s="81">
        <f t="shared" si="402"/>
        <v>0</v>
      </c>
      <c r="AH1519" s="82"/>
      <c r="AI1519" s="80"/>
      <c r="AJ1519" s="81">
        <f t="shared" si="403"/>
        <v>0</v>
      </c>
      <c r="AK1519" s="82"/>
      <c r="AL1519" s="80"/>
      <c r="AM1519" s="81">
        <v>0</v>
      </c>
      <c r="AN1519" s="82"/>
      <c r="AO1519" s="80"/>
      <c r="AP1519" s="81">
        <v>0</v>
      </c>
      <c r="AQ1519" s="82"/>
      <c r="AR1519" s="80"/>
      <c r="AS1519" s="81">
        <f t="shared" si="404"/>
        <v>0</v>
      </c>
      <c r="AT1519" s="82"/>
      <c r="AU1519" s="80"/>
      <c r="AV1519" s="81">
        <f t="shared" si="405"/>
        <v>0</v>
      </c>
      <c r="AW1519" s="82"/>
      <c r="AX1519" s="80"/>
      <c r="AY1519" s="81">
        <f t="shared" si="406"/>
        <v>0</v>
      </c>
      <c r="AZ1519" s="82"/>
      <c r="BA1519" s="80"/>
      <c r="BB1519" s="81">
        <f t="shared" si="407"/>
        <v>0</v>
      </c>
      <c r="BC1519" s="82"/>
      <c r="BD1519" s="80"/>
      <c r="BE1519" s="81">
        <f t="shared" si="408"/>
        <v>0</v>
      </c>
      <c r="BF1519" s="82"/>
      <c r="BG1519" s="80"/>
      <c r="BH1519" s="81">
        <f t="shared" si="409"/>
        <v>0</v>
      </c>
      <c r="BI1519" s="82"/>
      <c r="BJ1519" s="80"/>
      <c r="BK1519" s="81">
        <f t="shared" si="410"/>
        <v>0</v>
      </c>
      <c r="BL1519" s="82"/>
      <c r="BM1519" s="80"/>
      <c r="BN1519" s="81">
        <f t="shared" si="411"/>
        <v>0</v>
      </c>
      <c r="BO1519" s="82"/>
    </row>
    <row r="1520" spans="1:67" ht="33" customHeight="1" thickBot="1">
      <c r="A1520" s="71">
        <v>86635</v>
      </c>
      <c r="B1520" s="71" t="s">
        <v>2241</v>
      </c>
      <c r="C1520" s="221" t="str">
        <f ca="1">IF(V1520&gt;0,IF($C$12=B1520,COUNT($C$12:C1519,1),""),"")</f>
        <v/>
      </c>
      <c r="D1520" s="221" t="str">
        <f ca="1">IF(V1520&gt;0,IF($D$12=B1520,COUNT($D$12:D1519,1),""),"")</f>
        <v/>
      </c>
      <c r="E1520" s="221" t="str">
        <f ca="1">IF(V1520&gt;0,IF($E$12=B1520,COUNT($E$12:E1519,1),""),"")</f>
        <v/>
      </c>
      <c r="F1520" s="221" t="str">
        <f ca="1">IF(V1520&gt;0,IF($F$12=B1520,COUNT($F$12:F1519,1),""),"")</f>
        <v/>
      </c>
      <c r="G1520" s="90">
        <v>690000570</v>
      </c>
      <c r="H1520" s="72"/>
      <c r="I1520" s="76" t="s">
        <v>1510</v>
      </c>
      <c r="J1520" s="91" t="s">
        <v>153</v>
      </c>
      <c r="K1520" s="324">
        <v>730000</v>
      </c>
      <c r="L1520" s="125">
        <v>421607</v>
      </c>
      <c r="M1520" s="76" t="s">
        <v>1277</v>
      </c>
      <c r="N1520" s="76" t="s">
        <v>153</v>
      </c>
      <c r="O1520" s="324">
        <v>304500</v>
      </c>
      <c r="P1520" s="77">
        <f ca="1">SUMIF($W$12:BO1520,$P$11,W1520:BO1520)</f>
        <v>0</v>
      </c>
      <c r="Q1520" s="77">
        <f ca="1">SUMIF($W$12:BP1520,$P$11,X1520:BP1520)</f>
        <v>0</v>
      </c>
      <c r="R1520" s="77">
        <f ca="1">SUMIF($W$12:BQ1520,$P$11,Y1520:BQ1520)</f>
        <v>0</v>
      </c>
      <c r="S1520" s="78">
        <f t="shared" ca="1" si="412"/>
        <v>0</v>
      </c>
      <c r="T1520" s="77">
        <f t="shared" ca="1" si="413"/>
        <v>0</v>
      </c>
      <c r="U1520" s="77">
        <f t="shared" ca="1" si="414"/>
        <v>0</v>
      </c>
      <c r="V1520" s="79">
        <f t="shared" ca="1" si="415"/>
        <v>0</v>
      </c>
      <c r="W1520" s="80"/>
      <c r="X1520" s="81"/>
      <c r="Y1520" s="82"/>
      <c r="Z1520" s="80"/>
      <c r="AA1520" s="81"/>
      <c r="AB1520" s="82"/>
      <c r="AC1520" s="80"/>
      <c r="AD1520" s="81"/>
      <c r="AE1520" s="82"/>
      <c r="AF1520" s="80"/>
      <c r="AG1520" s="81"/>
      <c r="AH1520" s="82"/>
      <c r="AI1520" s="80"/>
      <c r="AJ1520" s="81"/>
      <c r="AK1520" s="82"/>
      <c r="AL1520" s="80"/>
      <c r="AM1520" s="81"/>
      <c r="AN1520" s="82"/>
      <c r="AO1520" s="80"/>
      <c r="AP1520" s="81">
        <v>0</v>
      </c>
      <c r="AQ1520" s="82"/>
      <c r="AR1520" s="80"/>
      <c r="AS1520" s="81"/>
      <c r="AT1520" s="82"/>
      <c r="AU1520" s="80"/>
      <c r="AV1520" s="81"/>
      <c r="AW1520" s="82"/>
      <c r="AX1520" s="80"/>
      <c r="AY1520" s="81"/>
      <c r="AZ1520" s="82"/>
      <c r="BA1520" s="80"/>
      <c r="BB1520" s="81"/>
      <c r="BC1520" s="82"/>
      <c r="BD1520" s="80"/>
      <c r="BE1520" s="81"/>
      <c r="BF1520" s="82"/>
      <c r="BG1520" s="80"/>
      <c r="BH1520" s="81"/>
      <c r="BI1520" s="82"/>
      <c r="BJ1520" s="80"/>
      <c r="BK1520" s="81"/>
      <c r="BL1520" s="82"/>
      <c r="BM1520" s="80"/>
      <c r="BN1520" s="81"/>
      <c r="BO1520" s="82"/>
    </row>
    <row r="1521" spans="1:67" ht="33" hidden="1" customHeight="1" thickBot="1">
      <c r="A1521" s="71">
        <v>86636</v>
      </c>
      <c r="B1521" s="71" t="s">
        <v>2241</v>
      </c>
      <c r="C1521" s="221" t="str">
        <f ca="1">IF(V1521&gt;0,IF($C$12=B1521,COUNT($C$12:C1520,1),""),"")</f>
        <v/>
      </c>
      <c r="D1521" s="221" t="str">
        <f ca="1">IF(V1521&gt;0,IF($D$12=B1521,COUNT($D$12:D1520,1),""),"")</f>
        <v/>
      </c>
      <c r="E1521" s="221" t="str">
        <f ca="1">IF(V1521&gt;0,IF($E$12=B1521,COUNT($E$12:E1520,1),""),"")</f>
        <v/>
      </c>
      <c r="F1521" s="221" t="str">
        <f ca="1">IF(V1521&gt;0,IF($F$12=B1521,COUNT($F$12:F1520,1),""),"")</f>
        <v/>
      </c>
      <c r="G1521" s="90">
        <v>690001400</v>
      </c>
      <c r="H1521" s="72"/>
      <c r="I1521" s="76" t="s">
        <v>1803</v>
      </c>
      <c r="J1521" s="91" t="s">
        <v>1756</v>
      </c>
      <c r="K1521" s="324">
        <v>480000</v>
      </c>
      <c r="L1521" s="125">
        <v>421507</v>
      </c>
      <c r="M1521" s="76" t="s">
        <v>1265</v>
      </c>
      <c r="N1521" s="76" t="s">
        <v>1756</v>
      </c>
      <c r="O1521" s="324">
        <v>66200</v>
      </c>
      <c r="P1521" s="77">
        <f ca="1">SUMIF($W$12:BO1521,$P$11,W1521:BO1521)</f>
        <v>0</v>
      </c>
      <c r="Q1521" s="77">
        <f ca="1">SUMIF($W$12:BP1521,$P$11,X1521:BP1521)</f>
        <v>0</v>
      </c>
      <c r="R1521" s="77">
        <f ca="1">SUMIF($W$12:BQ1521,$P$11,Y1521:BQ1521)</f>
        <v>0</v>
      </c>
      <c r="S1521" s="78">
        <f t="shared" ca="1" si="412"/>
        <v>0</v>
      </c>
      <c r="T1521" s="77">
        <f t="shared" ca="1" si="413"/>
        <v>0</v>
      </c>
      <c r="U1521" s="77">
        <f t="shared" ca="1" si="414"/>
        <v>0</v>
      </c>
      <c r="V1521" s="79">
        <f t="shared" ca="1" si="415"/>
        <v>0</v>
      </c>
      <c r="W1521" s="80"/>
      <c r="X1521" s="81">
        <f t="shared" si="399"/>
        <v>0</v>
      </c>
      <c r="Y1521" s="82"/>
      <c r="Z1521" s="80"/>
      <c r="AA1521" s="81">
        <f t="shared" si="400"/>
        <v>0</v>
      </c>
      <c r="AB1521" s="82"/>
      <c r="AC1521" s="80"/>
      <c r="AD1521" s="81">
        <f t="shared" si="401"/>
        <v>0</v>
      </c>
      <c r="AE1521" s="82"/>
      <c r="AF1521" s="80"/>
      <c r="AG1521" s="81">
        <f t="shared" si="402"/>
        <v>0</v>
      </c>
      <c r="AH1521" s="82"/>
      <c r="AI1521" s="80"/>
      <c r="AJ1521" s="81">
        <f t="shared" si="403"/>
        <v>0</v>
      </c>
      <c r="AK1521" s="82"/>
      <c r="AL1521" s="80"/>
      <c r="AM1521" s="81">
        <v>0</v>
      </c>
      <c r="AN1521" s="82"/>
      <c r="AO1521" s="80"/>
      <c r="AP1521" s="81">
        <v>0</v>
      </c>
      <c r="AQ1521" s="82"/>
      <c r="AR1521" s="80"/>
      <c r="AS1521" s="81">
        <f t="shared" si="404"/>
        <v>0</v>
      </c>
      <c r="AT1521" s="82"/>
      <c r="AU1521" s="80"/>
      <c r="AV1521" s="81">
        <f t="shared" si="405"/>
        <v>0</v>
      </c>
      <c r="AW1521" s="82"/>
      <c r="AX1521" s="80"/>
      <c r="AY1521" s="81">
        <f t="shared" si="406"/>
        <v>0</v>
      </c>
      <c r="AZ1521" s="82"/>
      <c r="BA1521" s="80"/>
      <c r="BB1521" s="81">
        <f t="shared" si="407"/>
        <v>0</v>
      </c>
      <c r="BC1521" s="82"/>
      <c r="BD1521" s="80"/>
      <c r="BE1521" s="81">
        <f t="shared" si="408"/>
        <v>0</v>
      </c>
      <c r="BF1521" s="82"/>
      <c r="BG1521" s="80"/>
      <c r="BH1521" s="81">
        <f t="shared" si="409"/>
        <v>0</v>
      </c>
      <c r="BI1521" s="82"/>
      <c r="BJ1521" s="80"/>
      <c r="BK1521" s="81">
        <f t="shared" si="410"/>
        <v>0</v>
      </c>
      <c r="BL1521" s="82"/>
      <c r="BM1521" s="80"/>
      <c r="BN1521" s="81">
        <f t="shared" si="411"/>
        <v>0</v>
      </c>
      <c r="BO1521" s="82"/>
    </row>
    <row r="1522" spans="1:67" ht="33" hidden="1" customHeight="1" thickBot="1">
      <c r="A1522" s="71">
        <v>86637</v>
      </c>
      <c r="B1522" s="71" t="s">
        <v>2241</v>
      </c>
      <c r="C1522" s="221" t="str">
        <f ca="1">IF(V1522&gt;0,IF($C$12=B1522,COUNT($C$12:C1521,1),""),"")</f>
        <v/>
      </c>
      <c r="D1522" s="221" t="str">
        <f ca="1">IF(V1522&gt;0,IF($D$12=B1522,COUNT($D$12:D1521,1),""),"")</f>
        <v/>
      </c>
      <c r="E1522" s="221" t="str">
        <f ca="1">IF(V1522&gt;0,IF($E$12=B1522,COUNT($E$12:E1521,1),""),"")</f>
        <v/>
      </c>
      <c r="F1522" s="221" t="str">
        <f ca="1">IF(V1522&gt;0,IF($F$12=B1522,COUNT($F$12:F1521,1),""),"")</f>
        <v/>
      </c>
      <c r="G1522" s="90">
        <v>690002820</v>
      </c>
      <c r="H1522" s="72"/>
      <c r="I1522" s="76" t="s">
        <v>1606</v>
      </c>
      <c r="J1522" s="91" t="s">
        <v>153</v>
      </c>
      <c r="K1522" s="324">
        <v>100000</v>
      </c>
      <c r="L1522" s="125"/>
      <c r="M1522" s="76"/>
      <c r="N1522" s="76"/>
      <c r="O1522" s="324"/>
      <c r="P1522" s="77">
        <f ca="1">SUMIF($W$12:BO1522,$P$11,W1522:BO1522)</f>
        <v>0</v>
      </c>
      <c r="Q1522" s="77">
        <f ca="1">SUMIF($W$12:BP1522,$P$11,X1522:BP1522)</f>
        <v>0</v>
      </c>
      <c r="R1522" s="77">
        <f ca="1">SUMIF($W$12:BQ1522,$P$11,Y1522:BQ1522)</f>
        <v>0</v>
      </c>
      <c r="S1522" s="78">
        <f t="shared" ca="1" si="412"/>
        <v>0</v>
      </c>
      <c r="T1522" s="77">
        <f t="shared" ca="1" si="413"/>
        <v>0</v>
      </c>
      <c r="U1522" s="77">
        <f t="shared" ca="1" si="414"/>
        <v>0</v>
      </c>
      <c r="V1522" s="79">
        <f t="shared" ca="1" si="415"/>
        <v>0</v>
      </c>
      <c r="W1522" s="80"/>
      <c r="X1522" s="81">
        <f t="shared" si="399"/>
        <v>0</v>
      </c>
      <c r="Y1522" s="82"/>
      <c r="Z1522" s="80"/>
      <c r="AA1522" s="81">
        <f t="shared" si="400"/>
        <v>0</v>
      </c>
      <c r="AB1522" s="82"/>
      <c r="AC1522" s="80"/>
      <c r="AD1522" s="81">
        <f t="shared" si="401"/>
        <v>0</v>
      </c>
      <c r="AE1522" s="82"/>
      <c r="AF1522" s="80"/>
      <c r="AG1522" s="81">
        <f t="shared" si="402"/>
        <v>0</v>
      </c>
      <c r="AH1522" s="82"/>
      <c r="AI1522" s="80"/>
      <c r="AJ1522" s="81">
        <f t="shared" si="403"/>
        <v>0</v>
      </c>
      <c r="AK1522" s="82"/>
      <c r="AL1522" s="80"/>
      <c r="AM1522" s="81">
        <v>0</v>
      </c>
      <c r="AN1522" s="82"/>
      <c r="AO1522" s="80"/>
      <c r="AP1522" s="81">
        <v>0</v>
      </c>
      <c r="AQ1522" s="82"/>
      <c r="AR1522" s="80"/>
      <c r="AS1522" s="81">
        <f t="shared" si="404"/>
        <v>0</v>
      </c>
      <c r="AT1522" s="82"/>
      <c r="AU1522" s="80"/>
      <c r="AV1522" s="81">
        <f t="shared" si="405"/>
        <v>0</v>
      </c>
      <c r="AW1522" s="82"/>
      <c r="AX1522" s="80"/>
      <c r="AY1522" s="81">
        <f t="shared" si="406"/>
        <v>0</v>
      </c>
      <c r="AZ1522" s="82"/>
      <c r="BA1522" s="80"/>
      <c r="BB1522" s="81">
        <f t="shared" si="407"/>
        <v>0</v>
      </c>
      <c r="BC1522" s="82"/>
      <c r="BD1522" s="80"/>
      <c r="BE1522" s="81">
        <f t="shared" si="408"/>
        <v>0</v>
      </c>
      <c r="BF1522" s="82"/>
      <c r="BG1522" s="80"/>
      <c r="BH1522" s="81">
        <f t="shared" si="409"/>
        <v>0</v>
      </c>
      <c r="BI1522" s="82"/>
      <c r="BJ1522" s="80"/>
      <c r="BK1522" s="81">
        <f t="shared" si="410"/>
        <v>0</v>
      </c>
      <c r="BL1522" s="82"/>
      <c r="BM1522" s="80"/>
      <c r="BN1522" s="81">
        <f t="shared" si="411"/>
        <v>0</v>
      </c>
      <c r="BO1522" s="82"/>
    </row>
    <row r="1523" spans="1:67" ht="33" hidden="1" customHeight="1" thickBot="1">
      <c r="A1523" s="71">
        <v>86638</v>
      </c>
      <c r="B1523" s="71" t="s">
        <v>2241</v>
      </c>
      <c r="C1523" s="221" t="str">
        <f ca="1">IF(V1523&gt;0,IF($C$12=B1523,COUNT($C$12:C1522,1),""),"")</f>
        <v/>
      </c>
      <c r="D1523" s="221" t="str">
        <f ca="1">IF(V1523&gt;0,IF($D$12=B1523,COUNT($D$12:D1522,1),""),"")</f>
        <v/>
      </c>
      <c r="E1523" s="221" t="str">
        <f ca="1">IF(V1523&gt;0,IF($E$12=B1523,COUNT($E$12:E1522,1),""),"")</f>
        <v/>
      </c>
      <c r="F1523" s="221" t="str">
        <f ca="1">IF(V1523&gt;0,IF($F$12=B1523,COUNT($F$12:F1522,1),""),"")</f>
        <v/>
      </c>
      <c r="G1523" s="90">
        <v>690005300</v>
      </c>
      <c r="H1523" s="72"/>
      <c r="I1523" s="76" t="s">
        <v>1485</v>
      </c>
      <c r="J1523" s="91" t="s">
        <v>153</v>
      </c>
      <c r="K1523" s="324">
        <v>780000</v>
      </c>
      <c r="L1523" s="125">
        <v>423004</v>
      </c>
      <c r="M1523" s="76" t="s">
        <v>1405</v>
      </c>
      <c r="N1523" s="76" t="s">
        <v>153</v>
      </c>
      <c r="O1523" s="324">
        <v>136500</v>
      </c>
      <c r="P1523" s="77">
        <f ca="1">SUMIF($W$12:BO1523,$P$11,W1523:BO1523)</f>
        <v>0</v>
      </c>
      <c r="Q1523" s="77">
        <f ca="1">SUMIF($W$12:BP1523,$P$11,X1523:BP1523)</f>
        <v>0</v>
      </c>
      <c r="R1523" s="77">
        <f ca="1">SUMIF($W$12:BQ1523,$P$11,Y1523:BQ1523)</f>
        <v>0</v>
      </c>
      <c r="S1523" s="78">
        <f t="shared" ca="1" si="412"/>
        <v>0</v>
      </c>
      <c r="T1523" s="77">
        <f t="shared" ca="1" si="413"/>
        <v>0</v>
      </c>
      <c r="U1523" s="77">
        <f t="shared" ca="1" si="414"/>
        <v>0</v>
      </c>
      <c r="V1523" s="79">
        <f t="shared" ca="1" si="415"/>
        <v>0</v>
      </c>
      <c r="W1523" s="80"/>
      <c r="X1523" s="81">
        <f t="shared" si="399"/>
        <v>0</v>
      </c>
      <c r="Y1523" s="82"/>
      <c r="Z1523" s="80"/>
      <c r="AA1523" s="81">
        <f t="shared" si="400"/>
        <v>0</v>
      </c>
      <c r="AB1523" s="82"/>
      <c r="AC1523" s="80"/>
      <c r="AD1523" s="81">
        <f t="shared" si="401"/>
        <v>0</v>
      </c>
      <c r="AE1523" s="82"/>
      <c r="AF1523" s="80"/>
      <c r="AG1523" s="81">
        <f t="shared" si="402"/>
        <v>0</v>
      </c>
      <c r="AH1523" s="82"/>
      <c r="AI1523" s="80"/>
      <c r="AJ1523" s="81">
        <f t="shared" si="403"/>
        <v>0</v>
      </c>
      <c r="AK1523" s="82"/>
      <c r="AL1523" s="80"/>
      <c r="AM1523" s="81">
        <v>0</v>
      </c>
      <c r="AN1523" s="82"/>
      <c r="AO1523" s="80"/>
      <c r="AP1523" s="81">
        <v>0</v>
      </c>
      <c r="AQ1523" s="82"/>
      <c r="AR1523" s="80"/>
      <c r="AS1523" s="81">
        <f t="shared" si="404"/>
        <v>0</v>
      </c>
      <c r="AT1523" s="82"/>
      <c r="AU1523" s="80"/>
      <c r="AV1523" s="81">
        <f t="shared" si="405"/>
        <v>0</v>
      </c>
      <c r="AW1523" s="82"/>
      <c r="AX1523" s="80"/>
      <c r="AY1523" s="81">
        <f t="shared" si="406"/>
        <v>0</v>
      </c>
      <c r="AZ1523" s="82"/>
      <c r="BA1523" s="80"/>
      <c r="BB1523" s="81">
        <f t="shared" si="407"/>
        <v>0</v>
      </c>
      <c r="BC1523" s="82"/>
      <c r="BD1523" s="80"/>
      <c r="BE1523" s="81">
        <f t="shared" si="408"/>
        <v>0</v>
      </c>
      <c r="BF1523" s="82"/>
      <c r="BG1523" s="80"/>
      <c r="BH1523" s="81">
        <f t="shared" si="409"/>
        <v>0</v>
      </c>
      <c r="BI1523" s="82"/>
      <c r="BJ1523" s="80"/>
      <c r="BK1523" s="81">
        <f t="shared" si="410"/>
        <v>0</v>
      </c>
      <c r="BL1523" s="82"/>
      <c r="BM1523" s="80"/>
      <c r="BN1523" s="81">
        <f t="shared" si="411"/>
        <v>0</v>
      </c>
      <c r="BO1523" s="82"/>
    </row>
    <row r="1524" spans="1:67" ht="33" hidden="1" customHeight="1" thickBot="1">
      <c r="A1524" s="71">
        <v>86639</v>
      </c>
      <c r="B1524" s="71" t="s">
        <v>2241</v>
      </c>
      <c r="C1524" s="221" t="str">
        <f ca="1">IF(V1524&gt;0,IF($C$12=B1524,COUNT($C$12:C1523,1),""),"")</f>
        <v/>
      </c>
      <c r="D1524" s="221" t="str">
        <f ca="1">IF(V1524&gt;0,IF($D$12=B1524,COUNT($D$12:D1523,1),""),"")</f>
        <v/>
      </c>
      <c r="E1524" s="221" t="str">
        <f ca="1">IF(V1524&gt;0,IF($E$12=B1524,COUNT($E$12:E1523,1),""),"")</f>
        <v/>
      </c>
      <c r="F1524" s="221" t="str">
        <f ca="1">IF(V1524&gt;0,IF($F$12=B1524,COUNT($F$12:F1523,1),""),"")</f>
        <v/>
      </c>
      <c r="G1524" s="90">
        <v>690005500</v>
      </c>
      <c r="H1524" s="72"/>
      <c r="I1524" s="76" t="s">
        <v>1486</v>
      </c>
      <c r="J1524" s="91" t="s">
        <v>153</v>
      </c>
      <c r="K1524" s="324">
        <v>980000</v>
      </c>
      <c r="L1524" s="125">
        <v>423004</v>
      </c>
      <c r="M1524" s="76" t="s">
        <v>1405</v>
      </c>
      <c r="N1524" s="76" t="s">
        <v>153</v>
      </c>
      <c r="O1524" s="324">
        <v>136500</v>
      </c>
      <c r="P1524" s="77">
        <f ca="1">SUMIF($W$12:BO1524,$P$11,W1524:BO1524)</f>
        <v>0</v>
      </c>
      <c r="Q1524" s="77">
        <f ca="1">SUMIF($W$12:BP1524,$P$11,X1524:BP1524)</f>
        <v>0</v>
      </c>
      <c r="R1524" s="77">
        <f ca="1">SUMIF($W$12:BQ1524,$P$11,Y1524:BQ1524)</f>
        <v>0</v>
      </c>
      <c r="S1524" s="78">
        <f t="shared" ca="1" si="412"/>
        <v>0</v>
      </c>
      <c r="T1524" s="77">
        <f t="shared" ca="1" si="413"/>
        <v>0</v>
      </c>
      <c r="U1524" s="77">
        <f t="shared" ca="1" si="414"/>
        <v>0</v>
      </c>
      <c r="V1524" s="79">
        <f t="shared" ca="1" si="415"/>
        <v>0</v>
      </c>
      <c r="W1524" s="80"/>
      <c r="X1524" s="81">
        <f t="shared" si="399"/>
        <v>0</v>
      </c>
      <c r="Y1524" s="82"/>
      <c r="Z1524" s="80"/>
      <c r="AA1524" s="81">
        <f t="shared" si="400"/>
        <v>0</v>
      </c>
      <c r="AB1524" s="82"/>
      <c r="AC1524" s="80"/>
      <c r="AD1524" s="81">
        <f t="shared" si="401"/>
        <v>0</v>
      </c>
      <c r="AE1524" s="82"/>
      <c r="AF1524" s="80"/>
      <c r="AG1524" s="81">
        <f t="shared" si="402"/>
        <v>0</v>
      </c>
      <c r="AH1524" s="82"/>
      <c r="AI1524" s="80"/>
      <c r="AJ1524" s="81">
        <f t="shared" si="403"/>
        <v>0</v>
      </c>
      <c r="AK1524" s="82"/>
      <c r="AL1524" s="80"/>
      <c r="AM1524" s="81">
        <v>0</v>
      </c>
      <c r="AN1524" s="82"/>
      <c r="AO1524" s="80"/>
      <c r="AP1524" s="81">
        <v>0</v>
      </c>
      <c r="AQ1524" s="82"/>
      <c r="AR1524" s="80"/>
      <c r="AS1524" s="81">
        <f t="shared" si="404"/>
        <v>0</v>
      </c>
      <c r="AT1524" s="82"/>
      <c r="AU1524" s="80"/>
      <c r="AV1524" s="81">
        <f t="shared" si="405"/>
        <v>0</v>
      </c>
      <c r="AW1524" s="82"/>
      <c r="AX1524" s="80"/>
      <c r="AY1524" s="81">
        <f t="shared" si="406"/>
        <v>0</v>
      </c>
      <c r="AZ1524" s="82"/>
      <c r="BA1524" s="80"/>
      <c r="BB1524" s="81">
        <f t="shared" si="407"/>
        <v>0</v>
      </c>
      <c r="BC1524" s="82"/>
      <c r="BD1524" s="80"/>
      <c r="BE1524" s="81">
        <f t="shared" si="408"/>
        <v>0</v>
      </c>
      <c r="BF1524" s="82"/>
      <c r="BG1524" s="80"/>
      <c r="BH1524" s="81">
        <f t="shared" si="409"/>
        <v>0</v>
      </c>
      <c r="BI1524" s="82"/>
      <c r="BJ1524" s="80"/>
      <c r="BK1524" s="81">
        <f t="shared" si="410"/>
        <v>0</v>
      </c>
      <c r="BL1524" s="82"/>
      <c r="BM1524" s="80"/>
      <c r="BN1524" s="81">
        <f t="shared" si="411"/>
        <v>0</v>
      </c>
      <c r="BO1524" s="82"/>
    </row>
    <row r="1525" spans="1:67" ht="33" hidden="1" customHeight="1" thickBot="1">
      <c r="A1525" s="71">
        <v>86640</v>
      </c>
      <c r="B1525" s="71" t="s">
        <v>2241</v>
      </c>
      <c r="C1525" s="221" t="str">
        <f ca="1">IF(V1525&gt;0,IF($C$12=B1525,COUNT($C$12:C1524,1),""),"")</f>
        <v/>
      </c>
      <c r="D1525" s="221" t="str">
        <f ca="1">IF(V1525&gt;0,IF($D$12=B1525,COUNT($D$12:D1524,1),""),"")</f>
        <v/>
      </c>
      <c r="E1525" s="221" t="str">
        <f ca="1">IF(V1525&gt;0,IF($E$12=B1525,COUNT($E$12:E1524,1),""),"")</f>
        <v/>
      </c>
      <c r="F1525" s="221" t="str">
        <f ca="1">IF(V1525&gt;0,IF($F$12=B1525,COUNT($F$12:F1524,1),""),"")</f>
        <v/>
      </c>
      <c r="G1525" s="90">
        <v>691002870</v>
      </c>
      <c r="H1525" s="72"/>
      <c r="I1525" s="76" t="s">
        <v>1569</v>
      </c>
      <c r="J1525" s="91" t="s">
        <v>153</v>
      </c>
      <c r="K1525" s="324">
        <v>2300000</v>
      </c>
      <c r="L1525" s="125" t="s">
        <v>1628</v>
      </c>
      <c r="M1525" s="76" t="s">
        <v>1871</v>
      </c>
      <c r="N1525" s="76" t="s">
        <v>153</v>
      </c>
      <c r="O1525" s="324">
        <v>72400</v>
      </c>
      <c r="P1525" s="77">
        <f ca="1">SUMIF($W$12:BO1525,$P$11,W1525:BO1525)</f>
        <v>0</v>
      </c>
      <c r="Q1525" s="77">
        <f ca="1">SUMIF($W$12:BP1525,$P$11,X1525:BP1525)</f>
        <v>0</v>
      </c>
      <c r="R1525" s="77">
        <f ca="1">SUMIF($W$12:BQ1525,$P$11,Y1525:BQ1525)</f>
        <v>0</v>
      </c>
      <c r="S1525" s="78">
        <f t="shared" ca="1" si="412"/>
        <v>0</v>
      </c>
      <c r="T1525" s="77">
        <f t="shared" ca="1" si="413"/>
        <v>0</v>
      </c>
      <c r="U1525" s="77">
        <f t="shared" ca="1" si="414"/>
        <v>0</v>
      </c>
      <c r="V1525" s="79">
        <f t="shared" ca="1" si="415"/>
        <v>0</v>
      </c>
      <c r="W1525" s="80"/>
      <c r="X1525" s="81">
        <f t="shared" si="399"/>
        <v>0</v>
      </c>
      <c r="Y1525" s="82"/>
      <c r="Z1525" s="80"/>
      <c r="AA1525" s="81">
        <f t="shared" si="400"/>
        <v>0</v>
      </c>
      <c r="AB1525" s="82"/>
      <c r="AC1525" s="80"/>
      <c r="AD1525" s="81">
        <f t="shared" si="401"/>
        <v>0</v>
      </c>
      <c r="AE1525" s="82"/>
      <c r="AF1525" s="80"/>
      <c r="AG1525" s="81">
        <f t="shared" si="402"/>
        <v>0</v>
      </c>
      <c r="AH1525" s="82"/>
      <c r="AI1525" s="80"/>
      <c r="AJ1525" s="81">
        <f t="shared" si="403"/>
        <v>0</v>
      </c>
      <c r="AK1525" s="82"/>
      <c r="AL1525" s="80"/>
      <c r="AM1525" s="81">
        <v>0</v>
      </c>
      <c r="AN1525" s="82"/>
      <c r="AO1525" s="80"/>
      <c r="AP1525" s="81">
        <v>0</v>
      </c>
      <c r="AQ1525" s="82"/>
      <c r="AR1525" s="80"/>
      <c r="AS1525" s="81">
        <f t="shared" si="404"/>
        <v>0</v>
      </c>
      <c r="AT1525" s="82"/>
      <c r="AU1525" s="80"/>
      <c r="AV1525" s="81">
        <f t="shared" si="405"/>
        <v>0</v>
      </c>
      <c r="AW1525" s="82"/>
      <c r="AX1525" s="80"/>
      <c r="AY1525" s="81">
        <f t="shared" si="406"/>
        <v>0</v>
      </c>
      <c r="AZ1525" s="82"/>
      <c r="BA1525" s="80"/>
      <c r="BB1525" s="81">
        <f t="shared" si="407"/>
        <v>0</v>
      </c>
      <c r="BC1525" s="82"/>
      <c r="BD1525" s="80"/>
      <c r="BE1525" s="81">
        <f t="shared" si="408"/>
        <v>0</v>
      </c>
      <c r="BF1525" s="82"/>
      <c r="BG1525" s="80"/>
      <c r="BH1525" s="81">
        <f t="shared" si="409"/>
        <v>0</v>
      </c>
      <c r="BI1525" s="82"/>
      <c r="BJ1525" s="80"/>
      <c r="BK1525" s="81">
        <f t="shared" si="410"/>
        <v>0</v>
      </c>
      <c r="BL1525" s="82"/>
      <c r="BM1525" s="80"/>
      <c r="BN1525" s="81">
        <f t="shared" si="411"/>
        <v>0</v>
      </c>
      <c r="BO1525" s="82"/>
    </row>
    <row r="1526" spans="1:67" ht="33" hidden="1" customHeight="1" thickBot="1">
      <c r="A1526" s="71">
        <v>86641</v>
      </c>
      <c r="B1526" s="71" t="s">
        <v>2241</v>
      </c>
      <c r="C1526" s="221" t="str">
        <f ca="1">IF(V1526&gt;0,IF($C$12=B1526,COUNT($C$12:C1525,1),""),"")</f>
        <v/>
      </c>
      <c r="D1526" s="221" t="str">
        <f ca="1">IF(V1526&gt;0,IF($D$12=B1526,COUNT($D$12:D1525,1),""),"")</f>
        <v/>
      </c>
      <c r="E1526" s="221" t="str">
        <f ca="1">IF(V1526&gt;0,IF($E$12=B1526,COUNT($E$12:E1525,1),""),"")</f>
        <v/>
      </c>
      <c r="F1526" s="221" t="str">
        <f ca="1">IF(V1526&gt;0,IF($F$12=B1526,COUNT($F$12:F1525,1),""),"")</f>
        <v/>
      </c>
      <c r="G1526" s="90">
        <v>692004000</v>
      </c>
      <c r="H1526" s="72"/>
      <c r="I1526" s="76" t="s">
        <v>1804</v>
      </c>
      <c r="J1526" s="91" t="s">
        <v>1756</v>
      </c>
      <c r="K1526" s="324">
        <v>880000</v>
      </c>
      <c r="L1526" s="125">
        <v>422405</v>
      </c>
      <c r="M1526" s="76" t="s">
        <v>1831</v>
      </c>
      <c r="N1526" s="76" t="s">
        <v>153</v>
      </c>
      <c r="O1526" s="324">
        <v>103000</v>
      </c>
      <c r="P1526" s="77">
        <f ca="1">SUMIF($W$12:BO1526,$P$11,W1526:BO1526)</f>
        <v>0</v>
      </c>
      <c r="Q1526" s="77">
        <f ca="1">SUMIF($W$12:BP1526,$P$11,X1526:BP1526)</f>
        <v>0</v>
      </c>
      <c r="R1526" s="77">
        <f ca="1">SUMIF($W$12:BQ1526,$P$11,Y1526:BQ1526)</f>
        <v>0</v>
      </c>
      <c r="S1526" s="78">
        <f t="shared" ca="1" si="412"/>
        <v>0</v>
      </c>
      <c r="T1526" s="77">
        <f t="shared" ca="1" si="413"/>
        <v>0</v>
      </c>
      <c r="U1526" s="77">
        <f t="shared" ca="1" si="414"/>
        <v>0</v>
      </c>
      <c r="V1526" s="79">
        <f t="shared" ca="1" si="415"/>
        <v>0</v>
      </c>
      <c r="W1526" s="80"/>
      <c r="X1526" s="81">
        <f t="shared" si="399"/>
        <v>0</v>
      </c>
      <c r="Y1526" s="82"/>
      <c r="Z1526" s="80"/>
      <c r="AA1526" s="81">
        <f t="shared" si="400"/>
        <v>0</v>
      </c>
      <c r="AB1526" s="82"/>
      <c r="AC1526" s="80"/>
      <c r="AD1526" s="81">
        <f t="shared" si="401"/>
        <v>0</v>
      </c>
      <c r="AE1526" s="82"/>
      <c r="AF1526" s="80"/>
      <c r="AG1526" s="81">
        <f t="shared" si="402"/>
        <v>0</v>
      </c>
      <c r="AH1526" s="82"/>
      <c r="AI1526" s="80"/>
      <c r="AJ1526" s="81">
        <f t="shared" si="403"/>
        <v>0</v>
      </c>
      <c r="AK1526" s="82"/>
      <c r="AL1526" s="80"/>
      <c r="AM1526" s="81">
        <v>0</v>
      </c>
      <c r="AN1526" s="82"/>
      <c r="AO1526" s="80"/>
      <c r="AP1526" s="81">
        <v>0</v>
      </c>
      <c r="AQ1526" s="82"/>
      <c r="AR1526" s="80"/>
      <c r="AS1526" s="81">
        <f t="shared" si="404"/>
        <v>0</v>
      </c>
      <c r="AT1526" s="82"/>
      <c r="AU1526" s="80"/>
      <c r="AV1526" s="81">
        <f t="shared" si="405"/>
        <v>0</v>
      </c>
      <c r="AW1526" s="82"/>
      <c r="AX1526" s="80"/>
      <c r="AY1526" s="81">
        <f t="shared" si="406"/>
        <v>0</v>
      </c>
      <c r="AZ1526" s="82"/>
      <c r="BA1526" s="80"/>
      <c r="BB1526" s="81">
        <f t="shared" si="407"/>
        <v>0</v>
      </c>
      <c r="BC1526" s="82"/>
      <c r="BD1526" s="80"/>
      <c r="BE1526" s="81">
        <f t="shared" si="408"/>
        <v>0</v>
      </c>
      <c r="BF1526" s="82"/>
      <c r="BG1526" s="80"/>
      <c r="BH1526" s="81">
        <f t="shared" si="409"/>
        <v>0</v>
      </c>
      <c r="BI1526" s="82"/>
      <c r="BJ1526" s="80"/>
      <c r="BK1526" s="81">
        <f t="shared" si="410"/>
        <v>0</v>
      </c>
      <c r="BL1526" s="82"/>
      <c r="BM1526" s="80"/>
      <c r="BN1526" s="81">
        <f t="shared" si="411"/>
        <v>0</v>
      </c>
      <c r="BO1526" s="82"/>
    </row>
    <row r="1527" spans="1:67" ht="33" hidden="1" customHeight="1" thickBot="1">
      <c r="A1527" s="71">
        <v>86642</v>
      </c>
      <c r="B1527" s="71" t="s">
        <v>2241</v>
      </c>
      <c r="C1527" s="221" t="str">
        <f ca="1">IF(V1527&gt;0,IF($C$12=B1527,COUNT($C$12:C1526,1),""),"")</f>
        <v/>
      </c>
      <c r="D1527" s="221" t="str">
        <f ca="1">IF(V1527&gt;0,IF($D$12=B1527,COUNT($D$12:D1526,1),""),"")</f>
        <v/>
      </c>
      <c r="E1527" s="221" t="str">
        <f ca="1">IF(V1527&gt;0,IF($E$12=B1527,COUNT($E$12:E1526,1),""),"")</f>
        <v/>
      </c>
      <c r="F1527" s="221" t="str">
        <f ca="1">IF(V1527&gt;0,IF($F$12=B1527,COUNT($F$12:F1526,1),""),"")</f>
        <v/>
      </c>
      <c r="G1527" s="90">
        <v>701000100</v>
      </c>
      <c r="H1527" s="72"/>
      <c r="I1527" s="76" t="s">
        <v>1564</v>
      </c>
      <c r="J1527" s="91" t="s">
        <v>52</v>
      </c>
      <c r="K1527" s="324">
        <v>350000</v>
      </c>
      <c r="L1527" s="125">
        <v>421301</v>
      </c>
      <c r="M1527" s="76" t="s">
        <v>1239</v>
      </c>
      <c r="N1527" s="76" t="s">
        <v>52</v>
      </c>
      <c r="O1527" s="324">
        <v>2590000</v>
      </c>
      <c r="P1527" s="77">
        <f ca="1">SUMIF($W$12:BO1527,$P$11,W1527:BO1527)</f>
        <v>0</v>
      </c>
      <c r="Q1527" s="77">
        <f ca="1">SUMIF($W$12:BP1527,$P$11,X1527:BP1527)</f>
        <v>0</v>
      </c>
      <c r="R1527" s="77">
        <f ca="1">SUMIF($W$12:BQ1527,$P$11,Y1527:BQ1527)</f>
        <v>0</v>
      </c>
      <c r="S1527" s="78">
        <f t="shared" ca="1" si="412"/>
        <v>0</v>
      </c>
      <c r="T1527" s="77">
        <f t="shared" ca="1" si="413"/>
        <v>0</v>
      </c>
      <c r="U1527" s="77">
        <f t="shared" ca="1" si="414"/>
        <v>0</v>
      </c>
      <c r="V1527" s="79">
        <f t="shared" ca="1" si="415"/>
        <v>0</v>
      </c>
      <c r="W1527" s="80"/>
      <c r="X1527" s="81">
        <f t="shared" si="399"/>
        <v>0</v>
      </c>
      <c r="Y1527" s="82"/>
      <c r="Z1527" s="80"/>
      <c r="AA1527" s="81">
        <f t="shared" si="400"/>
        <v>0</v>
      </c>
      <c r="AB1527" s="82"/>
      <c r="AC1527" s="80"/>
      <c r="AD1527" s="81">
        <f t="shared" si="401"/>
        <v>0</v>
      </c>
      <c r="AE1527" s="82"/>
      <c r="AF1527" s="80"/>
      <c r="AG1527" s="81">
        <f t="shared" si="402"/>
        <v>0</v>
      </c>
      <c r="AH1527" s="82"/>
      <c r="AI1527" s="80"/>
      <c r="AJ1527" s="81">
        <f t="shared" si="403"/>
        <v>0</v>
      </c>
      <c r="AK1527" s="82"/>
      <c r="AL1527" s="80"/>
      <c r="AM1527" s="81">
        <v>0</v>
      </c>
      <c r="AN1527" s="82"/>
      <c r="AO1527" s="80"/>
      <c r="AP1527" s="81">
        <v>0</v>
      </c>
      <c r="AQ1527" s="82"/>
      <c r="AR1527" s="80"/>
      <c r="AS1527" s="81">
        <f t="shared" si="404"/>
        <v>0</v>
      </c>
      <c r="AT1527" s="82"/>
      <c r="AU1527" s="80"/>
      <c r="AV1527" s="81">
        <f t="shared" si="405"/>
        <v>0</v>
      </c>
      <c r="AW1527" s="82"/>
      <c r="AX1527" s="80"/>
      <c r="AY1527" s="81">
        <f t="shared" si="406"/>
        <v>0</v>
      </c>
      <c r="AZ1527" s="82"/>
      <c r="BA1527" s="80"/>
      <c r="BB1527" s="81">
        <f t="shared" si="407"/>
        <v>0</v>
      </c>
      <c r="BC1527" s="82"/>
      <c r="BD1527" s="80"/>
      <c r="BE1527" s="81">
        <f t="shared" si="408"/>
        <v>0</v>
      </c>
      <c r="BF1527" s="82"/>
      <c r="BG1527" s="80"/>
      <c r="BH1527" s="81">
        <f t="shared" si="409"/>
        <v>0</v>
      </c>
      <c r="BI1527" s="82"/>
      <c r="BJ1527" s="80"/>
      <c r="BK1527" s="81">
        <f t="shared" si="410"/>
        <v>0</v>
      </c>
      <c r="BL1527" s="82"/>
      <c r="BM1527" s="80"/>
      <c r="BN1527" s="81">
        <f t="shared" si="411"/>
        <v>0</v>
      </c>
      <c r="BO1527" s="82"/>
    </row>
    <row r="1528" spans="1:67" ht="33" hidden="1" customHeight="1" thickBot="1">
      <c r="A1528" s="71">
        <v>86644</v>
      </c>
      <c r="B1528" s="71" t="s">
        <v>2241</v>
      </c>
      <c r="C1528" s="221" t="str">
        <f ca="1">IF(V1528&gt;0,IF($C$12=B1528,COUNT($C$12:C1527,1),""),"")</f>
        <v/>
      </c>
      <c r="D1528" s="221" t="str">
        <f ca="1">IF(V1528&gt;0,IF($D$12=B1528,COUNT($D$12:D1527,1),""),"")</f>
        <v/>
      </c>
      <c r="E1528" s="221" t="str">
        <f ca="1">IF(V1528&gt;0,IF($E$12=B1528,COUNT($E$12:E1527,1),""),"")</f>
        <v/>
      </c>
      <c r="F1528" s="221" t="str">
        <f ca="1">IF(V1528&gt;0,IF($F$12=B1528,COUNT($F$12:F1527,1),""),"")</f>
        <v/>
      </c>
      <c r="G1528" s="90">
        <v>701000310</v>
      </c>
      <c r="H1528" s="72"/>
      <c r="I1528" s="76" t="s">
        <v>1562</v>
      </c>
      <c r="J1528" s="91" t="s">
        <v>52</v>
      </c>
      <c r="K1528" s="324">
        <v>55000000</v>
      </c>
      <c r="L1528" s="125">
        <v>421301</v>
      </c>
      <c r="M1528" s="76" t="s">
        <v>1239</v>
      </c>
      <c r="N1528" s="76" t="s">
        <v>52</v>
      </c>
      <c r="O1528" s="324">
        <v>2590000</v>
      </c>
      <c r="P1528" s="77">
        <f ca="1">SUMIF($W$12:BO1528,$P$11,W1528:BO1528)</f>
        <v>0</v>
      </c>
      <c r="Q1528" s="77">
        <f ca="1">SUMIF($W$12:BP1528,$P$11,X1528:BP1528)</f>
        <v>0</v>
      </c>
      <c r="R1528" s="77">
        <f ca="1">SUMIF($W$12:BQ1528,$P$11,Y1528:BQ1528)</f>
        <v>0</v>
      </c>
      <c r="S1528" s="78">
        <f t="shared" ca="1" si="412"/>
        <v>0</v>
      </c>
      <c r="T1528" s="77">
        <f t="shared" ca="1" si="413"/>
        <v>0</v>
      </c>
      <c r="U1528" s="77">
        <f t="shared" ca="1" si="414"/>
        <v>0</v>
      </c>
      <c r="V1528" s="79">
        <f t="shared" ca="1" si="415"/>
        <v>0</v>
      </c>
      <c r="W1528" s="80"/>
      <c r="X1528" s="81">
        <f t="shared" si="399"/>
        <v>0</v>
      </c>
      <c r="Y1528" s="82"/>
      <c r="Z1528" s="80"/>
      <c r="AA1528" s="81">
        <f t="shared" si="400"/>
        <v>0</v>
      </c>
      <c r="AB1528" s="82"/>
      <c r="AC1528" s="80"/>
      <c r="AD1528" s="81">
        <f t="shared" si="401"/>
        <v>0</v>
      </c>
      <c r="AE1528" s="82"/>
      <c r="AF1528" s="80"/>
      <c r="AG1528" s="81">
        <f t="shared" si="402"/>
        <v>0</v>
      </c>
      <c r="AH1528" s="82"/>
      <c r="AI1528" s="80"/>
      <c r="AJ1528" s="81">
        <f t="shared" si="403"/>
        <v>0</v>
      </c>
      <c r="AK1528" s="82"/>
      <c r="AL1528" s="80"/>
      <c r="AM1528" s="81">
        <v>0</v>
      </c>
      <c r="AN1528" s="82"/>
      <c r="AO1528" s="80"/>
      <c r="AP1528" s="81">
        <v>0</v>
      </c>
      <c r="AQ1528" s="82"/>
      <c r="AR1528" s="80"/>
      <c r="AS1528" s="81">
        <f t="shared" si="404"/>
        <v>0</v>
      </c>
      <c r="AT1528" s="82"/>
      <c r="AU1528" s="80"/>
      <c r="AV1528" s="81">
        <f t="shared" si="405"/>
        <v>0</v>
      </c>
      <c r="AW1528" s="82"/>
      <c r="AX1528" s="80"/>
      <c r="AY1528" s="81">
        <f t="shared" si="406"/>
        <v>0</v>
      </c>
      <c r="AZ1528" s="82"/>
      <c r="BA1528" s="80"/>
      <c r="BB1528" s="81">
        <f t="shared" si="407"/>
        <v>0</v>
      </c>
      <c r="BC1528" s="82"/>
      <c r="BD1528" s="80"/>
      <c r="BE1528" s="81">
        <f t="shared" si="408"/>
        <v>0</v>
      </c>
      <c r="BF1528" s="82"/>
      <c r="BG1528" s="80"/>
      <c r="BH1528" s="81">
        <f t="shared" si="409"/>
        <v>0</v>
      </c>
      <c r="BI1528" s="82"/>
      <c r="BJ1528" s="80"/>
      <c r="BK1528" s="81">
        <f t="shared" si="410"/>
        <v>0</v>
      </c>
      <c r="BL1528" s="82"/>
      <c r="BM1528" s="80"/>
      <c r="BN1528" s="81">
        <f t="shared" si="411"/>
        <v>0</v>
      </c>
      <c r="BO1528" s="82"/>
    </row>
    <row r="1529" spans="1:67" ht="33" hidden="1" customHeight="1" thickBot="1">
      <c r="A1529" s="71">
        <v>86645</v>
      </c>
      <c r="B1529" s="71" t="s">
        <v>2241</v>
      </c>
      <c r="C1529" s="221" t="str">
        <f ca="1">IF(V1529&gt;0,IF($C$12=B1529,COUNT($C$12:C1528,1),""),"")</f>
        <v/>
      </c>
      <c r="D1529" s="221" t="str">
        <f ca="1">IF(V1529&gt;0,IF($D$12=B1529,COUNT($D$12:D1528,1),""),"")</f>
        <v/>
      </c>
      <c r="E1529" s="221" t="str">
        <f ca="1">IF(V1529&gt;0,IF($E$12=B1529,COUNT($E$12:E1528,1),""),"")</f>
        <v/>
      </c>
      <c r="F1529" s="221" t="str">
        <f ca="1">IF(V1529&gt;0,IF($F$12=B1529,COUNT($F$12:F1528,1),""),"")</f>
        <v/>
      </c>
      <c r="G1529" s="90">
        <v>701000400</v>
      </c>
      <c r="H1529" s="72"/>
      <c r="I1529" s="76" t="s">
        <v>1563</v>
      </c>
      <c r="J1529" s="91" t="s">
        <v>52</v>
      </c>
      <c r="K1529" s="324">
        <v>84000000</v>
      </c>
      <c r="L1529" s="125">
        <v>421301</v>
      </c>
      <c r="M1529" s="76" t="s">
        <v>1239</v>
      </c>
      <c r="N1529" s="76" t="s">
        <v>52</v>
      </c>
      <c r="O1529" s="324">
        <v>2590000</v>
      </c>
      <c r="P1529" s="77">
        <f ca="1">SUMIF($W$12:BO1529,$P$11,W1529:BO1529)</f>
        <v>0</v>
      </c>
      <c r="Q1529" s="77">
        <f ca="1">SUMIF($W$12:BP1529,$P$11,X1529:BP1529)</f>
        <v>0</v>
      </c>
      <c r="R1529" s="77">
        <f ca="1">SUMIF($W$12:BQ1529,$P$11,Y1529:BQ1529)</f>
        <v>0</v>
      </c>
      <c r="S1529" s="78">
        <f t="shared" ca="1" si="412"/>
        <v>0</v>
      </c>
      <c r="T1529" s="77">
        <f t="shared" ca="1" si="413"/>
        <v>0</v>
      </c>
      <c r="U1529" s="77">
        <f t="shared" ca="1" si="414"/>
        <v>0</v>
      </c>
      <c r="V1529" s="79">
        <f t="shared" ca="1" si="415"/>
        <v>0</v>
      </c>
      <c r="W1529" s="80"/>
      <c r="X1529" s="81">
        <f t="shared" si="399"/>
        <v>0</v>
      </c>
      <c r="Y1529" s="82"/>
      <c r="Z1529" s="80"/>
      <c r="AA1529" s="81">
        <f t="shared" si="400"/>
        <v>0</v>
      </c>
      <c r="AB1529" s="82"/>
      <c r="AC1529" s="80"/>
      <c r="AD1529" s="81">
        <f t="shared" si="401"/>
        <v>0</v>
      </c>
      <c r="AE1529" s="82"/>
      <c r="AF1529" s="80"/>
      <c r="AG1529" s="81">
        <f t="shared" si="402"/>
        <v>0</v>
      </c>
      <c r="AH1529" s="82"/>
      <c r="AI1529" s="80"/>
      <c r="AJ1529" s="81">
        <f t="shared" si="403"/>
        <v>0</v>
      </c>
      <c r="AK1529" s="82"/>
      <c r="AL1529" s="80"/>
      <c r="AM1529" s="81">
        <v>0</v>
      </c>
      <c r="AN1529" s="82"/>
      <c r="AO1529" s="80"/>
      <c r="AP1529" s="81">
        <v>0</v>
      </c>
      <c r="AQ1529" s="82"/>
      <c r="AR1529" s="80"/>
      <c r="AS1529" s="81">
        <f t="shared" si="404"/>
        <v>0</v>
      </c>
      <c r="AT1529" s="82"/>
      <c r="AU1529" s="80"/>
      <c r="AV1529" s="81">
        <f t="shared" si="405"/>
        <v>0</v>
      </c>
      <c r="AW1529" s="82"/>
      <c r="AX1529" s="80"/>
      <c r="AY1529" s="81">
        <f t="shared" si="406"/>
        <v>0</v>
      </c>
      <c r="AZ1529" s="82"/>
      <c r="BA1529" s="80"/>
      <c r="BB1529" s="81">
        <f t="shared" si="407"/>
        <v>0</v>
      </c>
      <c r="BC1529" s="82"/>
      <c r="BD1529" s="80"/>
      <c r="BE1529" s="81">
        <f t="shared" si="408"/>
        <v>0</v>
      </c>
      <c r="BF1529" s="82"/>
      <c r="BG1529" s="80"/>
      <c r="BH1529" s="81">
        <f t="shared" si="409"/>
        <v>0</v>
      </c>
      <c r="BI1529" s="82"/>
      <c r="BJ1529" s="80"/>
      <c r="BK1529" s="81">
        <f t="shared" si="410"/>
        <v>0</v>
      </c>
      <c r="BL1529" s="82"/>
      <c r="BM1529" s="80"/>
      <c r="BN1529" s="81">
        <f t="shared" si="411"/>
        <v>0</v>
      </c>
      <c r="BO1529" s="82"/>
    </row>
    <row r="1530" spans="1:67" ht="33" customHeight="1" thickBot="1">
      <c r="A1530" s="71">
        <v>86646</v>
      </c>
      <c r="B1530" s="71" t="s">
        <v>2241</v>
      </c>
      <c r="C1530" s="221" t="str">
        <f ca="1">IF(V1530&gt;0,IF($C$12=B1530,COUNT($C$12:C1529,1),""),"")</f>
        <v/>
      </c>
      <c r="D1530" s="221" t="str">
        <f ca="1">IF(V1530&gt;0,IF($D$12=B1530,COUNT($D$12:D1529,1),""),"")</f>
        <v/>
      </c>
      <c r="E1530" s="221" t="str">
        <f ca="1">IF(V1530&gt;0,IF($E$12=B1530,COUNT($E$12:E1529,1),""),"")</f>
        <v/>
      </c>
      <c r="F1530" s="221" t="str">
        <f ca="1">IF(V1530&gt;0,IF($F$12=B1530,COUNT($F$12:F1529,1),""),"")</f>
        <v/>
      </c>
      <c r="G1530" s="90">
        <v>701001400</v>
      </c>
      <c r="H1530" s="72"/>
      <c r="I1530" s="76" t="s">
        <v>1561</v>
      </c>
      <c r="J1530" s="91" t="s">
        <v>52</v>
      </c>
      <c r="K1530" s="324">
        <v>43000000</v>
      </c>
      <c r="L1530" s="125">
        <v>421301</v>
      </c>
      <c r="M1530" s="76" t="s">
        <v>1239</v>
      </c>
      <c r="N1530" s="76" t="s">
        <v>52</v>
      </c>
      <c r="O1530" s="324">
        <v>2590000</v>
      </c>
      <c r="P1530" s="77">
        <f ca="1">SUMIF($W$12:BO1530,$P$11,W1530:BO1530)</f>
        <v>0</v>
      </c>
      <c r="Q1530" s="77">
        <f ca="1">SUMIF($W$12:BP1530,$P$11,X1530:BP1530)</f>
        <v>0</v>
      </c>
      <c r="R1530" s="77">
        <f ca="1">SUMIF($W$12:BQ1530,$P$11,Y1530:BQ1530)</f>
        <v>0</v>
      </c>
      <c r="S1530" s="78">
        <f t="shared" ca="1" si="412"/>
        <v>0</v>
      </c>
      <c r="T1530" s="77">
        <f t="shared" ca="1" si="413"/>
        <v>0</v>
      </c>
      <c r="U1530" s="77">
        <f t="shared" ca="1" si="414"/>
        <v>0</v>
      </c>
      <c r="V1530" s="79">
        <f t="shared" ca="1" si="415"/>
        <v>0</v>
      </c>
      <c r="W1530" s="80"/>
      <c r="X1530" s="81"/>
      <c r="Y1530" s="82"/>
      <c r="Z1530" s="80"/>
      <c r="AA1530" s="81"/>
      <c r="AB1530" s="82"/>
      <c r="AC1530" s="80"/>
      <c r="AD1530" s="81"/>
      <c r="AE1530" s="82"/>
      <c r="AF1530" s="80"/>
      <c r="AG1530" s="81"/>
      <c r="AH1530" s="82"/>
      <c r="AI1530" s="80"/>
      <c r="AJ1530" s="81"/>
      <c r="AK1530" s="82"/>
      <c r="AL1530" s="80"/>
      <c r="AM1530" s="81"/>
      <c r="AN1530" s="82"/>
      <c r="AO1530" s="80"/>
      <c r="AP1530" s="81">
        <v>0</v>
      </c>
      <c r="AQ1530" s="82"/>
      <c r="AR1530" s="80"/>
      <c r="AS1530" s="81"/>
      <c r="AT1530" s="82"/>
      <c r="AU1530" s="80"/>
      <c r="AV1530" s="81"/>
      <c r="AW1530" s="82"/>
      <c r="AX1530" s="80"/>
      <c r="AY1530" s="81"/>
      <c r="AZ1530" s="82"/>
      <c r="BA1530" s="80"/>
      <c r="BB1530" s="81"/>
      <c r="BC1530" s="82"/>
      <c r="BD1530" s="80"/>
      <c r="BE1530" s="81"/>
      <c r="BF1530" s="82"/>
      <c r="BG1530" s="80"/>
      <c r="BH1530" s="81"/>
      <c r="BI1530" s="82"/>
      <c r="BJ1530" s="80"/>
      <c r="BK1530" s="81"/>
      <c r="BL1530" s="82"/>
      <c r="BM1530" s="80"/>
      <c r="BN1530" s="81"/>
      <c r="BO1530" s="82"/>
    </row>
    <row r="1531" spans="1:67" ht="33" customHeight="1" thickBot="1">
      <c r="A1531" s="71">
        <v>86647</v>
      </c>
      <c r="B1531" s="71" t="s">
        <v>2241</v>
      </c>
      <c r="C1531" s="221" t="str">
        <f ca="1">IF(V1531&gt;0,IF($C$12=B1531,COUNT($C$12:C1530,1),""),"")</f>
        <v/>
      </c>
      <c r="D1531" s="221">
        <f ca="1">IF(V1531&gt;0,IF($D$12=B1531,COUNT($D$12:D1530,1),""),"")</f>
        <v>4</v>
      </c>
      <c r="E1531" s="221" t="str">
        <f ca="1">IF(V1531&gt;0,IF($E$12=B1531,COUNT($E$12:E1530,1),""),"")</f>
        <v/>
      </c>
      <c r="F1531" s="221" t="str">
        <f ca="1">IF(V1531&gt;0,IF($F$12=B1531,COUNT($F$12:F1530,1),""),"")</f>
        <v/>
      </c>
      <c r="G1531" s="90">
        <v>701001500</v>
      </c>
      <c r="H1531" s="72"/>
      <c r="I1531" s="76" t="s">
        <v>1560</v>
      </c>
      <c r="J1531" s="91" t="s">
        <v>52</v>
      </c>
      <c r="K1531" s="324">
        <v>32000000</v>
      </c>
      <c r="L1531" s="125">
        <v>421301</v>
      </c>
      <c r="M1531" s="76" t="s">
        <v>1239</v>
      </c>
      <c r="N1531" s="76" t="s">
        <v>52</v>
      </c>
      <c r="O1531" s="324">
        <v>2590000</v>
      </c>
      <c r="P1531" s="77">
        <f ca="1">SUMIF($W$12:BO1531,$P$11,W1531:BO1531)</f>
        <v>1</v>
      </c>
      <c r="Q1531" s="77">
        <f ca="1">SUMIF($W$12:BP1531,$P$11,X1531:BP1531)</f>
        <v>1</v>
      </c>
      <c r="R1531" s="77">
        <f ca="1">SUMIF($W$12:BQ1531,$P$11,Y1531:BQ1531)</f>
        <v>0</v>
      </c>
      <c r="S1531" s="78">
        <f t="shared" ca="1" si="412"/>
        <v>32000000</v>
      </c>
      <c r="T1531" s="77">
        <f t="shared" ca="1" si="413"/>
        <v>2590000</v>
      </c>
      <c r="U1531" s="77">
        <f t="shared" ca="1" si="414"/>
        <v>0</v>
      </c>
      <c r="V1531" s="79">
        <f t="shared" ca="1" si="415"/>
        <v>34590000</v>
      </c>
      <c r="W1531" s="80"/>
      <c r="X1531" s="81"/>
      <c r="Y1531" s="82"/>
      <c r="Z1531" s="80"/>
      <c r="AA1531" s="81"/>
      <c r="AB1531" s="82"/>
      <c r="AC1531" s="80"/>
      <c r="AD1531" s="81"/>
      <c r="AE1531" s="82"/>
      <c r="AF1531" s="80"/>
      <c r="AG1531" s="81"/>
      <c r="AH1531" s="82"/>
      <c r="AI1531" s="80"/>
      <c r="AJ1531" s="81"/>
      <c r="AK1531" s="82"/>
      <c r="AL1531" s="80"/>
      <c r="AM1531" s="81"/>
      <c r="AN1531" s="82"/>
      <c r="AO1531" s="80">
        <v>1</v>
      </c>
      <c r="AP1531" s="81">
        <v>1</v>
      </c>
      <c r="AQ1531" s="82"/>
      <c r="AR1531" s="80"/>
      <c r="AS1531" s="81">
        <f t="shared" si="404"/>
        <v>0</v>
      </c>
      <c r="AT1531" s="82"/>
      <c r="AU1531" s="80"/>
      <c r="AV1531" s="81">
        <f t="shared" si="405"/>
        <v>0</v>
      </c>
      <c r="AW1531" s="82"/>
      <c r="AX1531" s="80"/>
      <c r="AY1531" s="81">
        <f t="shared" si="406"/>
        <v>0</v>
      </c>
      <c r="AZ1531" s="82"/>
      <c r="BA1531" s="80"/>
      <c r="BB1531" s="81">
        <f t="shared" si="407"/>
        <v>0</v>
      </c>
      <c r="BC1531" s="82"/>
      <c r="BD1531" s="80"/>
      <c r="BE1531" s="81">
        <f t="shared" si="408"/>
        <v>0</v>
      </c>
      <c r="BF1531" s="82"/>
      <c r="BG1531" s="80"/>
      <c r="BH1531" s="81">
        <f t="shared" si="409"/>
        <v>0</v>
      </c>
      <c r="BI1531" s="82"/>
      <c r="BJ1531" s="80"/>
      <c r="BK1531" s="81">
        <f t="shared" si="410"/>
        <v>0</v>
      </c>
      <c r="BL1531" s="82"/>
      <c r="BM1531" s="80"/>
      <c r="BN1531" s="81">
        <f t="shared" si="411"/>
        <v>0</v>
      </c>
      <c r="BO1531" s="82"/>
    </row>
    <row r="1532" spans="1:67" ht="33" hidden="1" customHeight="1" thickBot="1">
      <c r="A1532" s="71">
        <v>86656</v>
      </c>
      <c r="B1532" s="71" t="s">
        <v>2241</v>
      </c>
      <c r="C1532" s="221" t="str">
        <f ca="1">IF(V1532&gt;0,IF($C$12=B1532,COUNT($C$12:C1531,1),""),"")</f>
        <v/>
      </c>
      <c r="D1532" s="221" t="str">
        <f ca="1">IF(V1532&gt;0,IF($D$12=B1532,COUNT($D$12:D1531,1),""),"")</f>
        <v/>
      </c>
      <c r="E1532" s="221" t="str">
        <f ca="1">IF(V1532&gt;0,IF($E$12=B1532,COUNT($E$12:E1531,1),""),"")</f>
        <v/>
      </c>
      <c r="F1532" s="221" t="str">
        <f ca="1">IF(V1532&gt;0,IF($F$12=B1532,COUNT($F$12:F1531,1),""),"")</f>
        <v/>
      </c>
      <c r="G1532" s="90">
        <v>702002460</v>
      </c>
      <c r="H1532" s="72"/>
      <c r="I1532" s="76" t="s">
        <v>1571</v>
      </c>
      <c r="J1532" s="91" t="s">
        <v>1498</v>
      </c>
      <c r="K1532" s="324">
        <v>155000000</v>
      </c>
      <c r="L1532" s="125">
        <v>422307</v>
      </c>
      <c r="M1532" s="76" t="s">
        <v>1324</v>
      </c>
      <c r="N1532" s="76" t="s">
        <v>1498</v>
      </c>
      <c r="O1532" s="324">
        <v>5579000</v>
      </c>
      <c r="P1532" s="77">
        <f ca="1">SUMIF($W$12:BO1532,$P$11,W1532:BO1532)</f>
        <v>0</v>
      </c>
      <c r="Q1532" s="77">
        <f ca="1">SUMIF($W$12:BP1532,$P$11,X1532:BP1532)</f>
        <v>0</v>
      </c>
      <c r="R1532" s="77">
        <f ca="1">SUMIF($W$12:BQ1532,$P$11,Y1532:BQ1532)</f>
        <v>0</v>
      </c>
      <c r="S1532" s="78">
        <f t="shared" ca="1" si="412"/>
        <v>0</v>
      </c>
      <c r="T1532" s="77">
        <f t="shared" ca="1" si="413"/>
        <v>0</v>
      </c>
      <c r="U1532" s="77">
        <f t="shared" ca="1" si="414"/>
        <v>0</v>
      </c>
      <c r="V1532" s="79">
        <f t="shared" ca="1" si="415"/>
        <v>0</v>
      </c>
      <c r="W1532" s="80"/>
      <c r="X1532" s="81">
        <f t="shared" si="399"/>
        <v>0</v>
      </c>
      <c r="Y1532" s="82"/>
      <c r="Z1532" s="80"/>
      <c r="AA1532" s="81">
        <f t="shared" si="400"/>
        <v>0</v>
      </c>
      <c r="AB1532" s="82"/>
      <c r="AC1532" s="80"/>
      <c r="AD1532" s="81">
        <f t="shared" si="401"/>
        <v>0</v>
      </c>
      <c r="AE1532" s="82"/>
      <c r="AF1532" s="80"/>
      <c r="AG1532" s="81">
        <f t="shared" si="402"/>
        <v>0</v>
      </c>
      <c r="AH1532" s="82"/>
      <c r="AI1532" s="80"/>
      <c r="AJ1532" s="81">
        <f t="shared" si="403"/>
        <v>0</v>
      </c>
      <c r="AK1532" s="82"/>
      <c r="AL1532" s="80"/>
      <c r="AM1532" s="81">
        <v>0</v>
      </c>
      <c r="AN1532" s="82"/>
      <c r="AO1532" s="80"/>
      <c r="AP1532" s="81">
        <v>0</v>
      </c>
      <c r="AQ1532" s="82"/>
      <c r="AR1532" s="80"/>
      <c r="AS1532" s="81">
        <f t="shared" si="404"/>
        <v>0</v>
      </c>
      <c r="AT1532" s="82"/>
      <c r="AU1532" s="80"/>
      <c r="AV1532" s="81">
        <f t="shared" si="405"/>
        <v>0</v>
      </c>
      <c r="AW1532" s="82"/>
      <c r="AX1532" s="80"/>
      <c r="AY1532" s="81">
        <f t="shared" si="406"/>
        <v>0</v>
      </c>
      <c r="AZ1532" s="82"/>
      <c r="BA1532" s="80"/>
      <c r="BB1532" s="81">
        <f t="shared" si="407"/>
        <v>0</v>
      </c>
      <c r="BC1532" s="82"/>
      <c r="BD1532" s="80"/>
      <c r="BE1532" s="81">
        <f t="shared" si="408"/>
        <v>0</v>
      </c>
      <c r="BF1532" s="82"/>
      <c r="BG1532" s="80"/>
      <c r="BH1532" s="81">
        <f t="shared" si="409"/>
        <v>0</v>
      </c>
      <c r="BI1532" s="82"/>
      <c r="BJ1532" s="80"/>
      <c r="BK1532" s="81">
        <f t="shared" si="410"/>
        <v>0</v>
      </c>
      <c r="BL1532" s="82"/>
      <c r="BM1532" s="80"/>
      <c r="BN1532" s="81">
        <f t="shared" si="411"/>
        <v>0</v>
      </c>
      <c r="BO1532" s="82"/>
    </row>
    <row r="1533" spans="1:67" ht="33" hidden="1" customHeight="1" thickBot="1">
      <c r="A1533" s="71">
        <v>86657</v>
      </c>
      <c r="B1533" s="71" t="s">
        <v>2241</v>
      </c>
      <c r="C1533" s="221" t="str">
        <f ca="1">IF(V1533&gt;0,IF($C$12=B1533,COUNT($C$12:C1532,1),""),"")</f>
        <v/>
      </c>
      <c r="D1533" s="221" t="str">
        <f ca="1">IF(V1533&gt;0,IF($D$12=B1533,COUNT($D$12:D1532,1),""),"")</f>
        <v/>
      </c>
      <c r="E1533" s="221" t="str">
        <f ca="1">IF(V1533&gt;0,IF($E$12=B1533,COUNT($E$12:E1532,1),""),"")</f>
        <v/>
      </c>
      <c r="F1533" s="221" t="str">
        <f ca="1">IF(V1533&gt;0,IF($F$12=B1533,COUNT($F$12:F1532,1),""),"")</f>
        <v/>
      </c>
      <c r="G1533" s="90">
        <v>702002470</v>
      </c>
      <c r="H1533" s="72"/>
      <c r="I1533" s="76" t="s">
        <v>1572</v>
      </c>
      <c r="J1533" s="91" t="s">
        <v>1498</v>
      </c>
      <c r="K1533" s="324">
        <v>155000000</v>
      </c>
      <c r="L1533" s="125">
        <v>422307</v>
      </c>
      <c r="M1533" s="76" t="s">
        <v>1324</v>
      </c>
      <c r="N1533" s="76" t="s">
        <v>1498</v>
      </c>
      <c r="O1533" s="324">
        <v>5579000</v>
      </c>
      <c r="P1533" s="77">
        <f ca="1">SUMIF($W$12:BO1533,$P$11,W1533:BO1533)</f>
        <v>0</v>
      </c>
      <c r="Q1533" s="77">
        <f ca="1">SUMIF($W$12:BP1533,$P$11,X1533:BP1533)</f>
        <v>0</v>
      </c>
      <c r="R1533" s="77">
        <f ca="1">SUMIF($W$12:BQ1533,$P$11,Y1533:BQ1533)</f>
        <v>0</v>
      </c>
      <c r="S1533" s="78">
        <f t="shared" ca="1" si="412"/>
        <v>0</v>
      </c>
      <c r="T1533" s="77">
        <f t="shared" ca="1" si="413"/>
        <v>0</v>
      </c>
      <c r="U1533" s="77">
        <f t="shared" ca="1" si="414"/>
        <v>0</v>
      </c>
      <c r="V1533" s="79">
        <f t="shared" ca="1" si="415"/>
        <v>0</v>
      </c>
      <c r="W1533" s="80"/>
      <c r="X1533" s="81">
        <f t="shared" si="399"/>
        <v>0</v>
      </c>
      <c r="Y1533" s="82"/>
      <c r="Z1533" s="80"/>
      <c r="AA1533" s="81">
        <f t="shared" si="400"/>
        <v>0</v>
      </c>
      <c r="AB1533" s="82"/>
      <c r="AC1533" s="80"/>
      <c r="AD1533" s="81">
        <f t="shared" si="401"/>
        <v>0</v>
      </c>
      <c r="AE1533" s="82"/>
      <c r="AF1533" s="80"/>
      <c r="AG1533" s="81">
        <f t="shared" si="402"/>
        <v>0</v>
      </c>
      <c r="AH1533" s="82"/>
      <c r="AI1533" s="80"/>
      <c r="AJ1533" s="81">
        <f t="shared" si="403"/>
        <v>0</v>
      </c>
      <c r="AK1533" s="82"/>
      <c r="AL1533" s="80"/>
      <c r="AM1533" s="81">
        <v>0</v>
      </c>
      <c r="AN1533" s="82"/>
      <c r="AO1533" s="80"/>
      <c r="AP1533" s="81">
        <v>0</v>
      </c>
      <c r="AQ1533" s="82"/>
      <c r="AR1533" s="80"/>
      <c r="AS1533" s="81">
        <f t="shared" si="404"/>
        <v>0</v>
      </c>
      <c r="AT1533" s="82"/>
      <c r="AU1533" s="80"/>
      <c r="AV1533" s="81">
        <f t="shared" si="405"/>
        <v>0</v>
      </c>
      <c r="AW1533" s="82"/>
      <c r="AX1533" s="80"/>
      <c r="AY1533" s="81">
        <f t="shared" si="406"/>
        <v>0</v>
      </c>
      <c r="AZ1533" s="82"/>
      <c r="BA1533" s="80"/>
      <c r="BB1533" s="81">
        <f t="shared" si="407"/>
        <v>0</v>
      </c>
      <c r="BC1533" s="82"/>
      <c r="BD1533" s="80"/>
      <c r="BE1533" s="81">
        <f t="shared" si="408"/>
        <v>0</v>
      </c>
      <c r="BF1533" s="82"/>
      <c r="BG1533" s="80"/>
      <c r="BH1533" s="81">
        <f t="shared" si="409"/>
        <v>0</v>
      </c>
      <c r="BI1533" s="82"/>
      <c r="BJ1533" s="80"/>
      <c r="BK1533" s="81">
        <f t="shared" si="410"/>
        <v>0</v>
      </c>
      <c r="BL1533" s="82"/>
      <c r="BM1533" s="80"/>
      <c r="BN1533" s="81">
        <f t="shared" si="411"/>
        <v>0</v>
      </c>
      <c r="BO1533" s="82"/>
    </row>
    <row r="1534" spans="1:67" ht="33" hidden="1" customHeight="1" thickBot="1">
      <c r="A1534" s="71">
        <v>86658</v>
      </c>
      <c r="B1534" s="71" t="s">
        <v>2241</v>
      </c>
      <c r="C1534" s="221" t="str">
        <f ca="1">IF(V1534&gt;0,IF($C$12=B1534,COUNT($C$12:C1533,1),""),"")</f>
        <v/>
      </c>
      <c r="D1534" s="221" t="str">
        <f ca="1">IF(V1534&gt;0,IF($D$12=B1534,COUNT($D$12:D1533,1),""),"")</f>
        <v/>
      </c>
      <c r="E1534" s="221" t="str">
        <f ca="1">IF(V1534&gt;0,IF($E$12=B1534,COUNT($E$12:E1533,1),""),"")</f>
        <v/>
      </c>
      <c r="F1534" s="221" t="str">
        <f ca="1">IF(V1534&gt;0,IF($F$12=B1534,COUNT($F$12:F1533,1),""),"")</f>
        <v/>
      </c>
      <c r="G1534" s="90">
        <v>702002480</v>
      </c>
      <c r="H1534" s="72"/>
      <c r="I1534" s="76" t="s">
        <v>1573</v>
      </c>
      <c r="J1534" s="91" t="s">
        <v>1498</v>
      </c>
      <c r="K1534" s="324">
        <v>155000000</v>
      </c>
      <c r="L1534" s="125">
        <v>422308</v>
      </c>
      <c r="M1534" s="76" t="s">
        <v>1325</v>
      </c>
      <c r="N1534" s="76" t="s">
        <v>1498</v>
      </c>
      <c r="O1534" s="324">
        <v>6092000</v>
      </c>
      <c r="P1534" s="77">
        <f ca="1">SUMIF($W$12:BO1534,$P$11,W1534:BO1534)</f>
        <v>0</v>
      </c>
      <c r="Q1534" s="77">
        <f ca="1">SUMIF($W$12:BP1534,$P$11,X1534:BP1534)</f>
        <v>0</v>
      </c>
      <c r="R1534" s="77">
        <f ca="1">SUMIF($W$12:BQ1534,$P$11,Y1534:BQ1534)</f>
        <v>0</v>
      </c>
      <c r="S1534" s="78">
        <f t="shared" ca="1" si="412"/>
        <v>0</v>
      </c>
      <c r="T1534" s="77">
        <f t="shared" ca="1" si="413"/>
        <v>0</v>
      </c>
      <c r="U1534" s="77">
        <f t="shared" ca="1" si="414"/>
        <v>0</v>
      </c>
      <c r="V1534" s="79">
        <f t="shared" ca="1" si="415"/>
        <v>0</v>
      </c>
      <c r="W1534" s="80"/>
      <c r="X1534" s="81">
        <f t="shared" si="399"/>
        <v>0</v>
      </c>
      <c r="Y1534" s="82"/>
      <c r="Z1534" s="80"/>
      <c r="AA1534" s="81">
        <f t="shared" si="400"/>
        <v>0</v>
      </c>
      <c r="AB1534" s="82"/>
      <c r="AC1534" s="80"/>
      <c r="AD1534" s="81">
        <f t="shared" si="401"/>
        <v>0</v>
      </c>
      <c r="AE1534" s="82"/>
      <c r="AF1534" s="80"/>
      <c r="AG1534" s="81">
        <f t="shared" si="402"/>
        <v>0</v>
      </c>
      <c r="AH1534" s="82"/>
      <c r="AI1534" s="80"/>
      <c r="AJ1534" s="81">
        <f t="shared" si="403"/>
        <v>0</v>
      </c>
      <c r="AK1534" s="82"/>
      <c r="AL1534" s="80"/>
      <c r="AM1534" s="81">
        <v>0</v>
      </c>
      <c r="AN1534" s="82"/>
      <c r="AO1534" s="80"/>
      <c r="AP1534" s="81">
        <v>0</v>
      </c>
      <c r="AQ1534" s="82"/>
      <c r="AR1534" s="80"/>
      <c r="AS1534" s="81">
        <f t="shared" si="404"/>
        <v>0</v>
      </c>
      <c r="AT1534" s="82"/>
      <c r="AU1534" s="80"/>
      <c r="AV1534" s="81">
        <f t="shared" si="405"/>
        <v>0</v>
      </c>
      <c r="AW1534" s="82"/>
      <c r="AX1534" s="80"/>
      <c r="AY1534" s="81">
        <f t="shared" si="406"/>
        <v>0</v>
      </c>
      <c r="AZ1534" s="82"/>
      <c r="BA1534" s="80"/>
      <c r="BB1534" s="81">
        <f t="shared" si="407"/>
        <v>0</v>
      </c>
      <c r="BC1534" s="82"/>
      <c r="BD1534" s="80"/>
      <c r="BE1534" s="81">
        <f t="shared" si="408"/>
        <v>0</v>
      </c>
      <c r="BF1534" s="82"/>
      <c r="BG1534" s="80"/>
      <c r="BH1534" s="81">
        <f t="shared" si="409"/>
        <v>0</v>
      </c>
      <c r="BI1534" s="82"/>
      <c r="BJ1534" s="80"/>
      <c r="BK1534" s="81">
        <f t="shared" si="410"/>
        <v>0</v>
      </c>
      <c r="BL1534" s="82"/>
      <c r="BM1534" s="80"/>
      <c r="BN1534" s="81">
        <f t="shared" si="411"/>
        <v>0</v>
      </c>
      <c r="BO1534" s="82"/>
    </row>
    <row r="1535" spans="1:67" ht="33" hidden="1" customHeight="1" thickBot="1">
      <c r="A1535" s="71">
        <v>86659</v>
      </c>
      <c r="B1535" s="71" t="s">
        <v>2241</v>
      </c>
      <c r="C1535" s="221" t="str">
        <f ca="1">IF(V1535&gt;0,IF($C$12=B1535,COUNT($C$12:C1534,1),""),"")</f>
        <v/>
      </c>
      <c r="D1535" s="221" t="str">
        <f ca="1">IF(V1535&gt;0,IF($D$12=B1535,COUNT($D$12:D1534,1),""),"")</f>
        <v/>
      </c>
      <c r="E1535" s="221" t="str">
        <f ca="1">IF(V1535&gt;0,IF($E$12=B1535,COUNT($E$12:E1534,1),""),"")</f>
        <v/>
      </c>
      <c r="F1535" s="221" t="str">
        <f ca="1">IF(V1535&gt;0,IF($F$12=B1535,COUNT($F$12:F1534,1),""),"")</f>
        <v/>
      </c>
      <c r="G1535" s="90">
        <v>702002620</v>
      </c>
      <c r="H1535" s="72"/>
      <c r="I1535" s="76" t="s">
        <v>1556</v>
      </c>
      <c r="J1535" s="91" t="s">
        <v>1498</v>
      </c>
      <c r="K1535" s="324">
        <v>150000000</v>
      </c>
      <c r="L1535" s="125">
        <v>422309</v>
      </c>
      <c r="M1535" s="76" t="s">
        <v>1326</v>
      </c>
      <c r="N1535" s="76" t="s">
        <v>1498</v>
      </c>
      <c r="O1535" s="324">
        <v>11335000</v>
      </c>
      <c r="P1535" s="77">
        <f ca="1">SUMIF($W$12:BO1535,$P$11,W1535:BO1535)</f>
        <v>0</v>
      </c>
      <c r="Q1535" s="77">
        <f ca="1">SUMIF($W$12:BP1535,$P$11,X1535:BP1535)</f>
        <v>0</v>
      </c>
      <c r="R1535" s="77">
        <f ca="1">SUMIF($W$12:BQ1535,$P$11,Y1535:BQ1535)</f>
        <v>0</v>
      </c>
      <c r="S1535" s="78">
        <f t="shared" ca="1" si="412"/>
        <v>0</v>
      </c>
      <c r="T1535" s="77">
        <f t="shared" ca="1" si="413"/>
        <v>0</v>
      </c>
      <c r="U1535" s="77">
        <f t="shared" ca="1" si="414"/>
        <v>0</v>
      </c>
      <c r="V1535" s="79">
        <f t="shared" ca="1" si="415"/>
        <v>0</v>
      </c>
      <c r="W1535" s="80"/>
      <c r="X1535" s="81">
        <f t="shared" si="399"/>
        <v>0</v>
      </c>
      <c r="Y1535" s="82"/>
      <c r="Z1535" s="80"/>
      <c r="AA1535" s="81">
        <f t="shared" si="400"/>
        <v>0</v>
      </c>
      <c r="AB1535" s="82"/>
      <c r="AC1535" s="80"/>
      <c r="AD1535" s="81">
        <f t="shared" si="401"/>
        <v>0</v>
      </c>
      <c r="AE1535" s="82"/>
      <c r="AF1535" s="80"/>
      <c r="AG1535" s="81">
        <f t="shared" si="402"/>
        <v>0</v>
      </c>
      <c r="AH1535" s="82"/>
      <c r="AI1535" s="80"/>
      <c r="AJ1535" s="81">
        <f t="shared" si="403"/>
        <v>0</v>
      </c>
      <c r="AK1535" s="82"/>
      <c r="AL1535" s="80"/>
      <c r="AM1535" s="81">
        <v>0</v>
      </c>
      <c r="AN1535" s="82"/>
      <c r="AO1535" s="80"/>
      <c r="AP1535" s="81">
        <v>0</v>
      </c>
      <c r="AQ1535" s="82"/>
      <c r="AR1535" s="80"/>
      <c r="AS1535" s="81">
        <f t="shared" si="404"/>
        <v>0</v>
      </c>
      <c r="AT1535" s="82"/>
      <c r="AU1535" s="80"/>
      <c r="AV1535" s="81">
        <f t="shared" si="405"/>
        <v>0</v>
      </c>
      <c r="AW1535" s="82"/>
      <c r="AX1535" s="80"/>
      <c r="AY1535" s="81">
        <f t="shared" si="406"/>
        <v>0</v>
      </c>
      <c r="AZ1535" s="82"/>
      <c r="BA1535" s="80"/>
      <c r="BB1535" s="81">
        <f t="shared" si="407"/>
        <v>0</v>
      </c>
      <c r="BC1535" s="82"/>
      <c r="BD1535" s="80"/>
      <c r="BE1535" s="81">
        <f t="shared" si="408"/>
        <v>0</v>
      </c>
      <c r="BF1535" s="82"/>
      <c r="BG1535" s="80"/>
      <c r="BH1535" s="81">
        <f t="shared" si="409"/>
        <v>0</v>
      </c>
      <c r="BI1535" s="82"/>
      <c r="BJ1535" s="80"/>
      <c r="BK1535" s="81">
        <f t="shared" si="410"/>
        <v>0</v>
      </c>
      <c r="BL1535" s="82"/>
      <c r="BM1535" s="80"/>
      <c r="BN1535" s="81">
        <f t="shared" si="411"/>
        <v>0</v>
      </c>
      <c r="BO1535" s="82"/>
    </row>
    <row r="1536" spans="1:67" ht="33" hidden="1" customHeight="1" thickBot="1">
      <c r="A1536" s="71">
        <v>86660</v>
      </c>
      <c r="B1536" s="71" t="s">
        <v>2241</v>
      </c>
      <c r="C1536" s="221" t="str">
        <f ca="1">IF(V1536&gt;0,IF($C$12=B1536,COUNT($C$12:C1535,1),""),"")</f>
        <v/>
      </c>
      <c r="D1536" s="221" t="str">
        <f ca="1">IF(V1536&gt;0,IF($D$12=B1536,COUNT($D$12:D1535,1),""),"")</f>
        <v/>
      </c>
      <c r="E1536" s="221" t="str">
        <f ca="1">IF(V1536&gt;0,IF($E$12=B1536,COUNT($E$12:E1535,1),""),"")</f>
        <v/>
      </c>
      <c r="F1536" s="221" t="str">
        <f ca="1">IF(V1536&gt;0,IF($F$12=B1536,COUNT($F$12:F1535,1),""),"")</f>
        <v/>
      </c>
      <c r="G1536" s="90">
        <v>702002630</v>
      </c>
      <c r="H1536" s="72"/>
      <c r="I1536" s="76" t="s">
        <v>1557</v>
      </c>
      <c r="J1536" s="91" t="s">
        <v>1498</v>
      </c>
      <c r="K1536" s="324">
        <v>150000000</v>
      </c>
      <c r="L1536" s="125">
        <v>422309</v>
      </c>
      <c r="M1536" s="76" t="s">
        <v>1326</v>
      </c>
      <c r="N1536" s="76" t="s">
        <v>1498</v>
      </c>
      <c r="O1536" s="324">
        <v>11335000</v>
      </c>
      <c r="P1536" s="77">
        <f ca="1">SUMIF($W$12:BO1536,$P$11,W1536:BO1536)</f>
        <v>0</v>
      </c>
      <c r="Q1536" s="77">
        <f ca="1">SUMIF($W$12:BP1536,$P$11,X1536:BP1536)</f>
        <v>0</v>
      </c>
      <c r="R1536" s="77">
        <f ca="1">SUMIF($W$12:BQ1536,$P$11,Y1536:BQ1536)</f>
        <v>0</v>
      </c>
      <c r="S1536" s="78">
        <f t="shared" ca="1" si="412"/>
        <v>0</v>
      </c>
      <c r="T1536" s="77">
        <f t="shared" ca="1" si="413"/>
        <v>0</v>
      </c>
      <c r="U1536" s="77">
        <f t="shared" ca="1" si="414"/>
        <v>0</v>
      </c>
      <c r="V1536" s="79">
        <f t="shared" ca="1" si="415"/>
        <v>0</v>
      </c>
      <c r="W1536" s="80"/>
      <c r="X1536" s="81">
        <f t="shared" si="399"/>
        <v>0</v>
      </c>
      <c r="Y1536" s="82"/>
      <c r="Z1536" s="80"/>
      <c r="AA1536" s="81">
        <f t="shared" si="400"/>
        <v>0</v>
      </c>
      <c r="AB1536" s="82"/>
      <c r="AC1536" s="80"/>
      <c r="AD1536" s="81">
        <f t="shared" si="401"/>
        <v>0</v>
      </c>
      <c r="AE1536" s="82"/>
      <c r="AF1536" s="80"/>
      <c r="AG1536" s="81">
        <f t="shared" si="402"/>
        <v>0</v>
      </c>
      <c r="AH1536" s="82"/>
      <c r="AI1536" s="80"/>
      <c r="AJ1536" s="81">
        <f t="shared" si="403"/>
        <v>0</v>
      </c>
      <c r="AK1536" s="82"/>
      <c r="AL1536" s="80"/>
      <c r="AM1536" s="81">
        <v>0</v>
      </c>
      <c r="AN1536" s="82"/>
      <c r="AO1536" s="80"/>
      <c r="AP1536" s="81">
        <v>0</v>
      </c>
      <c r="AQ1536" s="82"/>
      <c r="AR1536" s="80"/>
      <c r="AS1536" s="81">
        <f t="shared" si="404"/>
        <v>0</v>
      </c>
      <c r="AT1536" s="82"/>
      <c r="AU1536" s="80"/>
      <c r="AV1536" s="81">
        <f t="shared" si="405"/>
        <v>0</v>
      </c>
      <c r="AW1536" s="82"/>
      <c r="AX1536" s="80"/>
      <c r="AY1536" s="81">
        <f t="shared" si="406"/>
        <v>0</v>
      </c>
      <c r="AZ1536" s="82"/>
      <c r="BA1536" s="80"/>
      <c r="BB1536" s="81">
        <f t="shared" si="407"/>
        <v>0</v>
      </c>
      <c r="BC1536" s="82"/>
      <c r="BD1536" s="80"/>
      <c r="BE1536" s="81">
        <f t="shared" si="408"/>
        <v>0</v>
      </c>
      <c r="BF1536" s="82"/>
      <c r="BG1536" s="80"/>
      <c r="BH1536" s="81">
        <f t="shared" si="409"/>
        <v>0</v>
      </c>
      <c r="BI1536" s="82"/>
      <c r="BJ1536" s="80"/>
      <c r="BK1536" s="81">
        <f t="shared" si="410"/>
        <v>0</v>
      </c>
      <c r="BL1536" s="82"/>
      <c r="BM1536" s="80"/>
      <c r="BN1536" s="81">
        <f t="shared" si="411"/>
        <v>0</v>
      </c>
      <c r="BO1536" s="82"/>
    </row>
    <row r="1537" spans="1:67" ht="33" hidden="1" customHeight="1" thickBot="1">
      <c r="A1537" s="71">
        <v>86661</v>
      </c>
      <c r="B1537" s="71" t="s">
        <v>2241</v>
      </c>
      <c r="C1537" s="221" t="str">
        <f ca="1">IF(V1537&gt;0,IF($C$12=B1537,COUNT($C$12:C1536,1),""),"")</f>
        <v/>
      </c>
      <c r="D1537" s="221" t="str">
        <f ca="1">IF(V1537&gt;0,IF($D$12=B1537,COUNT($D$12:D1536,1),""),"")</f>
        <v/>
      </c>
      <c r="E1537" s="221" t="str">
        <f ca="1">IF(V1537&gt;0,IF($E$12=B1537,COUNT($E$12:E1536,1),""),"")</f>
        <v/>
      </c>
      <c r="F1537" s="221" t="str">
        <f ca="1">IF(V1537&gt;0,IF($F$12=B1537,COUNT($F$12:F1536,1),""),"")</f>
        <v/>
      </c>
      <c r="G1537" s="90">
        <v>702002700</v>
      </c>
      <c r="H1537" s="72"/>
      <c r="I1537" s="76" t="s">
        <v>1558</v>
      </c>
      <c r="J1537" s="91" t="s">
        <v>1498</v>
      </c>
      <c r="K1537" s="324">
        <v>155000000</v>
      </c>
      <c r="L1537" s="125">
        <v>422310</v>
      </c>
      <c r="M1537" s="76" t="s">
        <v>1327</v>
      </c>
      <c r="N1537" s="76" t="s">
        <v>1498</v>
      </c>
      <c r="O1537" s="324">
        <v>12423000</v>
      </c>
      <c r="P1537" s="77">
        <f ca="1">SUMIF($W$12:BO1537,$P$11,W1537:BO1537)</f>
        <v>0</v>
      </c>
      <c r="Q1537" s="77">
        <f ca="1">SUMIF($W$12:BP1537,$P$11,X1537:BP1537)</f>
        <v>0</v>
      </c>
      <c r="R1537" s="77">
        <f ca="1">SUMIF($W$12:BQ1537,$P$11,Y1537:BQ1537)</f>
        <v>0</v>
      </c>
      <c r="S1537" s="78">
        <f t="shared" ca="1" si="412"/>
        <v>0</v>
      </c>
      <c r="T1537" s="77">
        <f t="shared" ca="1" si="413"/>
        <v>0</v>
      </c>
      <c r="U1537" s="77">
        <f t="shared" ca="1" si="414"/>
        <v>0</v>
      </c>
      <c r="V1537" s="79">
        <f t="shared" ca="1" si="415"/>
        <v>0</v>
      </c>
      <c r="W1537" s="80"/>
      <c r="X1537" s="81">
        <f t="shared" si="399"/>
        <v>0</v>
      </c>
      <c r="Y1537" s="82"/>
      <c r="Z1537" s="80"/>
      <c r="AA1537" s="81">
        <f t="shared" si="400"/>
        <v>0</v>
      </c>
      <c r="AB1537" s="82"/>
      <c r="AC1537" s="80"/>
      <c r="AD1537" s="81">
        <f t="shared" si="401"/>
        <v>0</v>
      </c>
      <c r="AE1537" s="82"/>
      <c r="AF1537" s="80"/>
      <c r="AG1537" s="81">
        <f t="shared" si="402"/>
        <v>0</v>
      </c>
      <c r="AH1537" s="82"/>
      <c r="AI1537" s="80"/>
      <c r="AJ1537" s="81">
        <f t="shared" si="403"/>
        <v>0</v>
      </c>
      <c r="AK1537" s="82"/>
      <c r="AL1537" s="80"/>
      <c r="AM1537" s="81">
        <v>0</v>
      </c>
      <c r="AN1537" s="82"/>
      <c r="AO1537" s="80"/>
      <c r="AP1537" s="81">
        <v>0</v>
      </c>
      <c r="AQ1537" s="82"/>
      <c r="AR1537" s="80"/>
      <c r="AS1537" s="81">
        <f t="shared" si="404"/>
        <v>0</v>
      </c>
      <c r="AT1537" s="82"/>
      <c r="AU1537" s="80"/>
      <c r="AV1537" s="81">
        <f t="shared" si="405"/>
        <v>0</v>
      </c>
      <c r="AW1537" s="82"/>
      <c r="AX1537" s="80"/>
      <c r="AY1537" s="81">
        <f t="shared" si="406"/>
        <v>0</v>
      </c>
      <c r="AZ1537" s="82"/>
      <c r="BA1537" s="80"/>
      <c r="BB1537" s="81">
        <f t="shared" si="407"/>
        <v>0</v>
      </c>
      <c r="BC1537" s="82"/>
      <c r="BD1537" s="80"/>
      <c r="BE1537" s="81">
        <f t="shared" si="408"/>
        <v>0</v>
      </c>
      <c r="BF1537" s="82"/>
      <c r="BG1537" s="80"/>
      <c r="BH1537" s="81">
        <f t="shared" si="409"/>
        <v>0</v>
      </c>
      <c r="BI1537" s="82"/>
      <c r="BJ1537" s="80"/>
      <c r="BK1537" s="81">
        <f t="shared" si="410"/>
        <v>0</v>
      </c>
      <c r="BL1537" s="82"/>
      <c r="BM1537" s="80"/>
      <c r="BN1537" s="81">
        <f t="shared" si="411"/>
        <v>0</v>
      </c>
      <c r="BO1537" s="82"/>
    </row>
    <row r="1538" spans="1:67" ht="33" hidden="1" customHeight="1" thickBot="1">
      <c r="A1538" s="71">
        <v>86662</v>
      </c>
      <c r="B1538" s="71" t="s">
        <v>2241</v>
      </c>
      <c r="C1538" s="221" t="str">
        <f ca="1">IF(V1538&gt;0,IF($C$12=B1538,COUNT($C$12:C1537,1),""),"")</f>
        <v/>
      </c>
      <c r="D1538" s="221" t="str">
        <f ca="1">IF(V1538&gt;0,IF($D$12=B1538,COUNT($D$12:D1537,1),""),"")</f>
        <v/>
      </c>
      <c r="E1538" s="221" t="str">
        <f ca="1">IF(V1538&gt;0,IF($E$12=B1538,COUNT($E$12:E1537,1),""),"")</f>
        <v/>
      </c>
      <c r="F1538" s="221" t="str">
        <f ca="1">IF(V1538&gt;0,IF($F$12=B1538,COUNT($F$12:F1537,1),""),"")</f>
        <v/>
      </c>
      <c r="G1538" s="90">
        <v>702015000</v>
      </c>
      <c r="H1538" s="72"/>
      <c r="I1538" s="76" t="s">
        <v>2037</v>
      </c>
      <c r="J1538" s="91" t="s">
        <v>154</v>
      </c>
      <c r="K1538" s="324">
        <v>560000</v>
      </c>
      <c r="L1538" s="125"/>
      <c r="M1538" s="76"/>
      <c r="N1538" s="76"/>
      <c r="O1538" s="324"/>
      <c r="P1538" s="77">
        <f ca="1">SUMIF($W$12:BO1538,$P$11,W1538:BO1538)</f>
        <v>0</v>
      </c>
      <c r="Q1538" s="77">
        <f ca="1">SUMIF($W$12:BP1538,$P$11,X1538:BP1538)</f>
        <v>0</v>
      </c>
      <c r="R1538" s="77">
        <f ca="1">SUMIF($W$12:BQ1538,$P$11,Y1538:BQ1538)</f>
        <v>0</v>
      </c>
      <c r="S1538" s="78">
        <f t="shared" ca="1" si="412"/>
        <v>0</v>
      </c>
      <c r="T1538" s="77">
        <f t="shared" ca="1" si="413"/>
        <v>0</v>
      </c>
      <c r="U1538" s="77">
        <f t="shared" ca="1" si="414"/>
        <v>0</v>
      </c>
      <c r="V1538" s="79">
        <f t="shared" ca="1" si="415"/>
        <v>0</v>
      </c>
      <c r="W1538" s="80"/>
      <c r="X1538" s="81">
        <f t="shared" si="399"/>
        <v>0</v>
      </c>
      <c r="Y1538" s="82"/>
      <c r="Z1538" s="80"/>
      <c r="AA1538" s="81">
        <f t="shared" si="400"/>
        <v>0</v>
      </c>
      <c r="AB1538" s="82"/>
      <c r="AC1538" s="80"/>
      <c r="AD1538" s="81">
        <f t="shared" si="401"/>
        <v>0</v>
      </c>
      <c r="AE1538" s="82"/>
      <c r="AF1538" s="80"/>
      <c r="AG1538" s="81">
        <f t="shared" si="402"/>
        <v>0</v>
      </c>
      <c r="AH1538" s="82"/>
      <c r="AI1538" s="80"/>
      <c r="AJ1538" s="81">
        <f t="shared" si="403"/>
        <v>0</v>
      </c>
      <c r="AK1538" s="82"/>
      <c r="AL1538" s="80"/>
      <c r="AM1538" s="81">
        <v>0</v>
      </c>
      <c r="AN1538" s="82"/>
      <c r="AO1538" s="80"/>
      <c r="AP1538" s="81">
        <v>0</v>
      </c>
      <c r="AQ1538" s="82"/>
      <c r="AR1538" s="80"/>
      <c r="AS1538" s="81">
        <f t="shared" si="404"/>
        <v>0</v>
      </c>
      <c r="AT1538" s="82"/>
      <c r="AU1538" s="80"/>
      <c r="AV1538" s="81">
        <f t="shared" si="405"/>
        <v>0</v>
      </c>
      <c r="AW1538" s="82"/>
      <c r="AX1538" s="80"/>
      <c r="AY1538" s="81">
        <f t="shared" si="406"/>
        <v>0</v>
      </c>
      <c r="AZ1538" s="82"/>
      <c r="BA1538" s="80"/>
      <c r="BB1538" s="81">
        <f t="shared" si="407"/>
        <v>0</v>
      </c>
      <c r="BC1538" s="82"/>
      <c r="BD1538" s="80"/>
      <c r="BE1538" s="81">
        <f t="shared" si="408"/>
        <v>0</v>
      </c>
      <c r="BF1538" s="82"/>
      <c r="BG1538" s="80"/>
      <c r="BH1538" s="81">
        <f t="shared" si="409"/>
        <v>0</v>
      </c>
      <c r="BI1538" s="82"/>
      <c r="BJ1538" s="80"/>
      <c r="BK1538" s="81">
        <f t="shared" si="410"/>
        <v>0</v>
      </c>
      <c r="BL1538" s="82"/>
      <c r="BM1538" s="80"/>
      <c r="BN1538" s="81">
        <f t="shared" si="411"/>
        <v>0</v>
      </c>
      <c r="BO1538" s="82"/>
    </row>
    <row r="1539" spans="1:67" ht="33" hidden="1" customHeight="1" thickBot="1">
      <c r="A1539" s="71">
        <v>86663</v>
      </c>
      <c r="B1539" s="71" t="s">
        <v>2241</v>
      </c>
      <c r="C1539" s="221" t="str">
        <f ca="1">IF(V1539&gt;0,IF($C$12=B1539,COUNT($C$12:C1538,1),""),"")</f>
        <v/>
      </c>
      <c r="D1539" s="221" t="str">
        <f ca="1">IF(V1539&gt;0,IF($D$12=B1539,COUNT($D$12:D1538,1),""),"")</f>
        <v/>
      </c>
      <c r="E1539" s="221" t="str">
        <f ca="1">IF(V1539&gt;0,IF($E$12=B1539,COUNT($E$12:E1538,1),""),"")</f>
        <v/>
      </c>
      <c r="F1539" s="221" t="str">
        <f ca="1">IF(V1539&gt;0,IF($F$12=B1539,COUNT($F$12:F1538,1),""),"")</f>
        <v/>
      </c>
      <c r="G1539" s="90">
        <v>712000800</v>
      </c>
      <c r="H1539" s="72"/>
      <c r="I1539" s="76" t="s">
        <v>1607</v>
      </c>
      <c r="J1539" s="91" t="s">
        <v>153</v>
      </c>
      <c r="K1539" s="324">
        <v>500000</v>
      </c>
      <c r="L1539" s="125" t="s">
        <v>1628</v>
      </c>
      <c r="M1539" s="76" t="s">
        <v>1872</v>
      </c>
      <c r="N1539" s="76" t="s">
        <v>153</v>
      </c>
      <c r="O1539" s="324">
        <v>123100</v>
      </c>
      <c r="P1539" s="77">
        <f ca="1">SUMIF($W$12:BO1539,$P$11,W1539:BO1539)</f>
        <v>0</v>
      </c>
      <c r="Q1539" s="77">
        <f ca="1">SUMIF($W$12:BP1539,$P$11,X1539:BP1539)</f>
        <v>0</v>
      </c>
      <c r="R1539" s="77">
        <f ca="1">SUMIF($W$12:BQ1539,$P$11,Y1539:BQ1539)</f>
        <v>0</v>
      </c>
      <c r="S1539" s="78">
        <f t="shared" ca="1" si="412"/>
        <v>0</v>
      </c>
      <c r="T1539" s="77">
        <f t="shared" ca="1" si="413"/>
        <v>0</v>
      </c>
      <c r="U1539" s="77">
        <f t="shared" ca="1" si="414"/>
        <v>0</v>
      </c>
      <c r="V1539" s="79">
        <f t="shared" ca="1" si="415"/>
        <v>0</v>
      </c>
      <c r="W1539" s="80"/>
      <c r="X1539" s="81">
        <f t="shared" si="399"/>
        <v>0</v>
      </c>
      <c r="Y1539" s="82"/>
      <c r="Z1539" s="80"/>
      <c r="AA1539" s="81">
        <f t="shared" si="400"/>
        <v>0</v>
      </c>
      <c r="AB1539" s="82"/>
      <c r="AC1539" s="80"/>
      <c r="AD1539" s="81">
        <f t="shared" si="401"/>
        <v>0</v>
      </c>
      <c r="AE1539" s="82"/>
      <c r="AF1539" s="80"/>
      <c r="AG1539" s="81">
        <f t="shared" si="402"/>
        <v>0</v>
      </c>
      <c r="AH1539" s="82"/>
      <c r="AI1539" s="80"/>
      <c r="AJ1539" s="81">
        <f t="shared" si="403"/>
        <v>0</v>
      </c>
      <c r="AK1539" s="82"/>
      <c r="AL1539" s="80"/>
      <c r="AM1539" s="81">
        <v>0</v>
      </c>
      <c r="AN1539" s="82"/>
      <c r="AO1539" s="80"/>
      <c r="AP1539" s="81">
        <v>0</v>
      </c>
      <c r="AQ1539" s="82"/>
      <c r="AR1539" s="80"/>
      <c r="AS1539" s="81">
        <f t="shared" si="404"/>
        <v>0</v>
      </c>
      <c r="AT1539" s="82"/>
      <c r="AU1539" s="80"/>
      <c r="AV1539" s="81">
        <f t="shared" si="405"/>
        <v>0</v>
      </c>
      <c r="AW1539" s="82"/>
      <c r="AX1539" s="80"/>
      <c r="AY1539" s="81">
        <f t="shared" si="406"/>
        <v>0</v>
      </c>
      <c r="AZ1539" s="82"/>
      <c r="BA1539" s="80"/>
      <c r="BB1539" s="81">
        <f t="shared" si="407"/>
        <v>0</v>
      </c>
      <c r="BC1539" s="82"/>
      <c r="BD1539" s="80"/>
      <c r="BE1539" s="81">
        <f t="shared" si="408"/>
        <v>0</v>
      </c>
      <c r="BF1539" s="82"/>
      <c r="BG1539" s="80"/>
      <c r="BH1539" s="81">
        <f t="shared" si="409"/>
        <v>0</v>
      </c>
      <c r="BI1539" s="82"/>
      <c r="BJ1539" s="80"/>
      <c r="BK1539" s="81">
        <f t="shared" si="410"/>
        <v>0</v>
      </c>
      <c r="BL1539" s="82"/>
      <c r="BM1539" s="80"/>
      <c r="BN1539" s="81">
        <f t="shared" si="411"/>
        <v>0</v>
      </c>
      <c r="BO1539" s="82"/>
    </row>
    <row r="1540" spans="1:67" ht="33" hidden="1" customHeight="1" thickBot="1">
      <c r="A1540" s="71">
        <v>86664</v>
      </c>
      <c r="B1540" s="71" t="s">
        <v>2241</v>
      </c>
      <c r="C1540" s="221" t="str">
        <f ca="1">IF(V1540&gt;0,IF($C$12=B1540,COUNT($C$12:C1539,1),""),"")</f>
        <v/>
      </c>
      <c r="D1540" s="221" t="str">
        <f ca="1">IF(V1540&gt;0,IF($D$12=B1540,COUNT($D$12:D1539,1),""),"")</f>
        <v/>
      </c>
      <c r="E1540" s="221" t="str">
        <f ca="1">IF(V1540&gt;0,IF($E$12=B1540,COUNT($E$12:E1539,1),""),"")</f>
        <v/>
      </c>
      <c r="F1540" s="221" t="str">
        <f ca="1">IF(V1540&gt;0,IF($F$12=B1540,COUNT($F$12:F1539,1),""),"")</f>
        <v/>
      </c>
      <c r="G1540" s="90">
        <v>712002000</v>
      </c>
      <c r="H1540" s="72"/>
      <c r="I1540" s="76" t="s">
        <v>1520</v>
      </c>
      <c r="J1540" s="91" t="s">
        <v>153</v>
      </c>
      <c r="K1540" s="324">
        <v>250000</v>
      </c>
      <c r="L1540" s="125" t="s">
        <v>1628</v>
      </c>
      <c r="M1540" s="76" t="s">
        <v>1873</v>
      </c>
      <c r="N1540" s="76" t="s">
        <v>153</v>
      </c>
      <c r="O1540" s="324">
        <v>110600</v>
      </c>
      <c r="P1540" s="77">
        <f ca="1">SUMIF($W$12:BO1540,$P$11,W1540:BO1540)</f>
        <v>0</v>
      </c>
      <c r="Q1540" s="77">
        <f ca="1">SUMIF($W$12:BP1540,$P$11,X1540:BP1540)</f>
        <v>0</v>
      </c>
      <c r="R1540" s="77">
        <f ca="1">SUMIF($W$12:BQ1540,$P$11,Y1540:BQ1540)</f>
        <v>0</v>
      </c>
      <c r="S1540" s="78">
        <f t="shared" ca="1" si="412"/>
        <v>0</v>
      </c>
      <c r="T1540" s="77">
        <f t="shared" ca="1" si="413"/>
        <v>0</v>
      </c>
      <c r="U1540" s="77">
        <f t="shared" ca="1" si="414"/>
        <v>0</v>
      </c>
      <c r="V1540" s="79">
        <f t="shared" ca="1" si="415"/>
        <v>0</v>
      </c>
      <c r="W1540" s="80"/>
      <c r="X1540" s="81">
        <f t="shared" si="399"/>
        <v>0</v>
      </c>
      <c r="Y1540" s="82"/>
      <c r="Z1540" s="80"/>
      <c r="AA1540" s="81">
        <f t="shared" si="400"/>
        <v>0</v>
      </c>
      <c r="AB1540" s="82"/>
      <c r="AC1540" s="80"/>
      <c r="AD1540" s="81">
        <f t="shared" si="401"/>
        <v>0</v>
      </c>
      <c r="AE1540" s="82"/>
      <c r="AF1540" s="80"/>
      <c r="AG1540" s="81">
        <f t="shared" si="402"/>
        <v>0</v>
      </c>
      <c r="AH1540" s="82"/>
      <c r="AI1540" s="80"/>
      <c r="AJ1540" s="81">
        <f t="shared" si="403"/>
        <v>0</v>
      </c>
      <c r="AK1540" s="82"/>
      <c r="AL1540" s="80"/>
      <c r="AM1540" s="81">
        <v>0</v>
      </c>
      <c r="AN1540" s="82"/>
      <c r="AO1540" s="80"/>
      <c r="AP1540" s="81">
        <v>0</v>
      </c>
      <c r="AQ1540" s="82"/>
      <c r="AR1540" s="80"/>
      <c r="AS1540" s="81">
        <f t="shared" si="404"/>
        <v>0</v>
      </c>
      <c r="AT1540" s="82"/>
      <c r="AU1540" s="80"/>
      <c r="AV1540" s="81">
        <f t="shared" si="405"/>
        <v>0</v>
      </c>
      <c r="AW1540" s="82"/>
      <c r="AX1540" s="80"/>
      <c r="AY1540" s="81">
        <f t="shared" si="406"/>
        <v>0</v>
      </c>
      <c r="AZ1540" s="82"/>
      <c r="BA1540" s="80"/>
      <c r="BB1540" s="81">
        <f t="shared" si="407"/>
        <v>0</v>
      </c>
      <c r="BC1540" s="82"/>
      <c r="BD1540" s="80"/>
      <c r="BE1540" s="81">
        <f t="shared" si="408"/>
        <v>0</v>
      </c>
      <c r="BF1540" s="82"/>
      <c r="BG1540" s="80"/>
      <c r="BH1540" s="81">
        <f t="shared" si="409"/>
        <v>0</v>
      </c>
      <c r="BI1540" s="82"/>
      <c r="BJ1540" s="80"/>
      <c r="BK1540" s="81">
        <f t="shared" si="410"/>
        <v>0</v>
      </c>
      <c r="BL1540" s="82"/>
      <c r="BM1540" s="80"/>
      <c r="BN1540" s="81">
        <f t="shared" si="411"/>
        <v>0</v>
      </c>
      <c r="BO1540" s="82"/>
    </row>
    <row r="1541" spans="1:67" ht="33" hidden="1" customHeight="1" thickBot="1">
      <c r="A1541" s="71">
        <v>86665</v>
      </c>
      <c r="B1541" s="71" t="s">
        <v>2241</v>
      </c>
      <c r="C1541" s="221" t="str">
        <f ca="1">IF(V1541&gt;0,IF($C$12=B1541,COUNT($C$12:C1540,1),""),"")</f>
        <v/>
      </c>
      <c r="D1541" s="221" t="str">
        <f ca="1">IF(V1541&gt;0,IF($D$12=B1541,COUNT($D$12:D1540,1),""),"")</f>
        <v/>
      </c>
      <c r="E1541" s="221" t="str">
        <f ca="1">IF(V1541&gt;0,IF($E$12=B1541,COUNT($E$12:E1540,1),""),"")</f>
        <v/>
      </c>
      <c r="F1541" s="221" t="str">
        <f ca="1">IF(V1541&gt;0,IF($F$12=B1541,COUNT($F$12:F1540,1),""),"")</f>
        <v/>
      </c>
      <c r="G1541" s="90">
        <v>712002100</v>
      </c>
      <c r="H1541" s="72"/>
      <c r="I1541" s="76" t="s">
        <v>1521</v>
      </c>
      <c r="J1541" s="91" t="s">
        <v>153</v>
      </c>
      <c r="K1541" s="324">
        <v>550000</v>
      </c>
      <c r="L1541" s="125" t="s">
        <v>1628</v>
      </c>
      <c r="M1541" s="76" t="s">
        <v>1874</v>
      </c>
      <c r="N1541" s="76" t="s">
        <v>153</v>
      </c>
      <c r="O1541" s="324">
        <v>110600</v>
      </c>
      <c r="P1541" s="77">
        <f ca="1">SUMIF($W$12:BO1541,$P$11,W1541:BO1541)</f>
        <v>0</v>
      </c>
      <c r="Q1541" s="77">
        <f ca="1">SUMIF($W$12:BP1541,$P$11,X1541:BP1541)</f>
        <v>0</v>
      </c>
      <c r="R1541" s="77">
        <f ca="1">SUMIF($W$12:BQ1541,$P$11,Y1541:BQ1541)</f>
        <v>0</v>
      </c>
      <c r="S1541" s="78">
        <f t="shared" ref="S1541:S1581" ca="1" si="416">P1541*K1541</f>
        <v>0</v>
      </c>
      <c r="T1541" s="77">
        <f t="shared" ref="T1541:T1581" ca="1" si="417">Q1541*O1541</f>
        <v>0</v>
      </c>
      <c r="U1541" s="77">
        <f t="shared" ref="U1541:U1581" ca="1" si="418">R1541*O1541*0.6</f>
        <v>0</v>
      </c>
      <c r="V1541" s="79">
        <f t="shared" ref="V1541:V1581" ca="1" si="419">SUM(S1541:U1541)</f>
        <v>0</v>
      </c>
      <c r="W1541" s="80"/>
      <c r="X1541" s="81">
        <f t="shared" si="399"/>
        <v>0</v>
      </c>
      <c r="Y1541" s="82"/>
      <c r="Z1541" s="80"/>
      <c r="AA1541" s="81">
        <f t="shared" si="400"/>
        <v>0</v>
      </c>
      <c r="AB1541" s="82"/>
      <c r="AC1541" s="80"/>
      <c r="AD1541" s="81">
        <f t="shared" si="401"/>
        <v>0</v>
      </c>
      <c r="AE1541" s="82"/>
      <c r="AF1541" s="80"/>
      <c r="AG1541" s="81">
        <f t="shared" si="402"/>
        <v>0</v>
      </c>
      <c r="AH1541" s="82"/>
      <c r="AI1541" s="80"/>
      <c r="AJ1541" s="81">
        <f t="shared" si="403"/>
        <v>0</v>
      </c>
      <c r="AK1541" s="82"/>
      <c r="AL1541" s="80"/>
      <c r="AM1541" s="81">
        <v>0</v>
      </c>
      <c r="AN1541" s="82"/>
      <c r="AO1541" s="80"/>
      <c r="AP1541" s="81">
        <v>0</v>
      </c>
      <c r="AQ1541" s="82"/>
      <c r="AR1541" s="80"/>
      <c r="AS1541" s="81">
        <f t="shared" si="404"/>
        <v>0</v>
      </c>
      <c r="AT1541" s="82"/>
      <c r="AU1541" s="80"/>
      <c r="AV1541" s="81">
        <f t="shared" si="405"/>
        <v>0</v>
      </c>
      <c r="AW1541" s="82"/>
      <c r="AX1541" s="80"/>
      <c r="AY1541" s="81">
        <f t="shared" si="406"/>
        <v>0</v>
      </c>
      <c r="AZ1541" s="82"/>
      <c r="BA1541" s="80"/>
      <c r="BB1541" s="81">
        <f t="shared" si="407"/>
        <v>0</v>
      </c>
      <c r="BC1541" s="82"/>
      <c r="BD1541" s="80"/>
      <c r="BE1541" s="81">
        <f t="shared" si="408"/>
        <v>0</v>
      </c>
      <c r="BF1541" s="82"/>
      <c r="BG1541" s="80"/>
      <c r="BH1541" s="81">
        <f t="shared" si="409"/>
        <v>0</v>
      </c>
      <c r="BI1541" s="82"/>
      <c r="BJ1541" s="80"/>
      <c r="BK1541" s="81">
        <f t="shared" si="410"/>
        <v>0</v>
      </c>
      <c r="BL1541" s="82"/>
      <c r="BM1541" s="80"/>
      <c r="BN1541" s="81">
        <f t="shared" si="411"/>
        <v>0</v>
      </c>
      <c r="BO1541" s="82"/>
    </row>
    <row r="1542" spans="1:67" ht="33" hidden="1" customHeight="1" thickBot="1">
      <c r="A1542" s="71">
        <v>86666</v>
      </c>
      <c r="B1542" s="71" t="s">
        <v>2241</v>
      </c>
      <c r="C1542" s="221" t="str">
        <f ca="1">IF(V1542&gt;0,IF($C$12=B1542,COUNT($C$12:C1541,1),""),"")</f>
        <v/>
      </c>
      <c r="D1542" s="221" t="str">
        <f ca="1">IF(V1542&gt;0,IF($D$12=B1542,COUNT($D$12:D1541,1),""),"")</f>
        <v/>
      </c>
      <c r="E1542" s="221" t="str">
        <f ca="1">IF(V1542&gt;0,IF($E$12=B1542,COUNT($E$12:E1541,1),""),"")</f>
        <v/>
      </c>
      <c r="F1542" s="221" t="str">
        <f ca="1">IF(V1542&gt;0,IF($F$12=B1542,COUNT($F$12:F1541,1),""),"")</f>
        <v/>
      </c>
      <c r="G1542" s="90">
        <v>712002900</v>
      </c>
      <c r="H1542" s="72"/>
      <c r="I1542" s="76" t="s">
        <v>1522</v>
      </c>
      <c r="J1542" s="91" t="s">
        <v>153</v>
      </c>
      <c r="K1542" s="324">
        <v>180000</v>
      </c>
      <c r="L1542" s="125" t="s">
        <v>1628</v>
      </c>
      <c r="M1542" s="76" t="s">
        <v>1875</v>
      </c>
      <c r="N1542" s="76" t="s">
        <v>153</v>
      </c>
      <c r="O1542" s="324">
        <v>110600</v>
      </c>
      <c r="P1542" s="77">
        <f ca="1">SUMIF($W$12:BO1542,$P$11,W1542:BO1542)</f>
        <v>0</v>
      </c>
      <c r="Q1542" s="77">
        <f ca="1">SUMIF($W$12:BP1542,$P$11,X1542:BP1542)</f>
        <v>0</v>
      </c>
      <c r="R1542" s="77">
        <f ca="1">SUMIF($W$12:BQ1542,$P$11,Y1542:BQ1542)</f>
        <v>0</v>
      </c>
      <c r="S1542" s="78">
        <f t="shared" ca="1" si="416"/>
        <v>0</v>
      </c>
      <c r="T1542" s="77">
        <f t="shared" ca="1" si="417"/>
        <v>0</v>
      </c>
      <c r="U1542" s="77">
        <f t="shared" ca="1" si="418"/>
        <v>0</v>
      </c>
      <c r="V1542" s="79">
        <f t="shared" ca="1" si="419"/>
        <v>0</v>
      </c>
      <c r="W1542" s="80"/>
      <c r="X1542" s="81">
        <f t="shared" si="399"/>
        <v>0</v>
      </c>
      <c r="Y1542" s="82"/>
      <c r="Z1542" s="80"/>
      <c r="AA1542" s="81">
        <f t="shared" si="400"/>
        <v>0</v>
      </c>
      <c r="AB1542" s="82"/>
      <c r="AC1542" s="80"/>
      <c r="AD1542" s="81">
        <f t="shared" si="401"/>
        <v>0</v>
      </c>
      <c r="AE1542" s="82"/>
      <c r="AF1542" s="80"/>
      <c r="AG1542" s="81">
        <f t="shared" si="402"/>
        <v>0</v>
      </c>
      <c r="AH1542" s="82"/>
      <c r="AI1542" s="80"/>
      <c r="AJ1542" s="81">
        <f t="shared" si="403"/>
        <v>0</v>
      </c>
      <c r="AK1542" s="82"/>
      <c r="AL1542" s="80"/>
      <c r="AM1542" s="81">
        <v>0</v>
      </c>
      <c r="AN1542" s="82"/>
      <c r="AO1542" s="80"/>
      <c r="AP1542" s="81">
        <v>0</v>
      </c>
      <c r="AQ1542" s="82"/>
      <c r="AR1542" s="80"/>
      <c r="AS1542" s="81">
        <f t="shared" si="404"/>
        <v>0</v>
      </c>
      <c r="AT1542" s="82"/>
      <c r="AU1542" s="80"/>
      <c r="AV1542" s="81">
        <f t="shared" si="405"/>
        <v>0</v>
      </c>
      <c r="AW1542" s="82"/>
      <c r="AX1542" s="80"/>
      <c r="AY1542" s="81">
        <f t="shared" si="406"/>
        <v>0</v>
      </c>
      <c r="AZ1542" s="82"/>
      <c r="BA1542" s="80"/>
      <c r="BB1542" s="81">
        <f t="shared" si="407"/>
        <v>0</v>
      </c>
      <c r="BC1542" s="82"/>
      <c r="BD1542" s="80"/>
      <c r="BE1542" s="81">
        <f t="shared" si="408"/>
        <v>0</v>
      </c>
      <c r="BF1542" s="82"/>
      <c r="BG1542" s="80"/>
      <c r="BH1542" s="81">
        <f t="shared" si="409"/>
        <v>0</v>
      </c>
      <c r="BI1542" s="82"/>
      <c r="BJ1542" s="80"/>
      <c r="BK1542" s="81">
        <f t="shared" si="410"/>
        <v>0</v>
      </c>
      <c r="BL1542" s="82"/>
      <c r="BM1542" s="80"/>
      <c r="BN1542" s="81">
        <f t="shared" si="411"/>
        <v>0</v>
      </c>
      <c r="BO1542" s="82"/>
    </row>
    <row r="1543" spans="1:67" ht="33" customHeight="1" thickBot="1">
      <c r="A1543" s="71">
        <v>86667</v>
      </c>
      <c r="B1543" s="71" t="s">
        <v>2241</v>
      </c>
      <c r="C1543" s="221" t="str">
        <f ca="1">IF(V1543&gt;0,IF($C$12=B1543,COUNT($C$12:C1542,1),""),"")</f>
        <v/>
      </c>
      <c r="D1543" s="221">
        <f ca="1">IF(V1543&gt;0,IF($D$12=B1543,COUNT($D$12:D1542,1),""),"")</f>
        <v>5</v>
      </c>
      <c r="E1543" s="221" t="str">
        <f ca="1">IF(V1543&gt;0,IF($E$12=B1543,COUNT($E$12:E1542,1),""),"")</f>
        <v/>
      </c>
      <c r="F1543" s="221" t="str">
        <f ca="1">IF(V1543&gt;0,IF($F$12=B1543,COUNT($F$12:F1542,1),""),"")</f>
        <v/>
      </c>
      <c r="G1543" s="90">
        <v>720000500</v>
      </c>
      <c r="H1543" s="72"/>
      <c r="I1543" s="76" t="s">
        <v>1570</v>
      </c>
      <c r="J1543" s="91" t="s">
        <v>1492</v>
      </c>
      <c r="K1543" s="324">
        <v>120000</v>
      </c>
      <c r="L1543" s="125"/>
      <c r="M1543" s="76"/>
      <c r="N1543" s="76"/>
      <c r="O1543" s="324"/>
      <c r="P1543" s="77">
        <f ca="1">SUMIF($W$12:BO1543,$P$11,W1543:BO1543)</f>
        <v>4</v>
      </c>
      <c r="Q1543" s="77">
        <f ca="1">SUMIF($W$12:BP1543,$P$11,X1543:BP1543)</f>
        <v>4</v>
      </c>
      <c r="R1543" s="77">
        <f ca="1">SUMIF($W$12:BQ1543,$P$11,Y1543:BQ1543)</f>
        <v>0</v>
      </c>
      <c r="S1543" s="78">
        <f t="shared" ca="1" si="416"/>
        <v>480000</v>
      </c>
      <c r="T1543" s="77">
        <f t="shared" ca="1" si="417"/>
        <v>0</v>
      </c>
      <c r="U1543" s="77">
        <f t="shared" ca="1" si="418"/>
        <v>0</v>
      </c>
      <c r="V1543" s="79">
        <f t="shared" ca="1" si="419"/>
        <v>480000</v>
      </c>
      <c r="W1543" s="80"/>
      <c r="X1543" s="81"/>
      <c r="Y1543" s="82"/>
      <c r="Z1543" s="80"/>
      <c r="AA1543" s="81"/>
      <c r="AB1543" s="82"/>
      <c r="AC1543" s="80"/>
      <c r="AD1543" s="81"/>
      <c r="AE1543" s="82"/>
      <c r="AF1543" s="80"/>
      <c r="AG1543" s="81"/>
      <c r="AH1543" s="82"/>
      <c r="AI1543" s="80"/>
      <c r="AJ1543" s="81"/>
      <c r="AK1543" s="82"/>
      <c r="AL1543" s="80"/>
      <c r="AM1543" s="81"/>
      <c r="AN1543" s="82"/>
      <c r="AO1543" s="80">
        <v>4</v>
      </c>
      <c r="AP1543" s="81">
        <v>4</v>
      </c>
      <c r="AQ1543" s="82"/>
      <c r="AR1543" s="80"/>
      <c r="AS1543" s="81">
        <f t="shared" si="404"/>
        <v>0</v>
      </c>
      <c r="AT1543" s="82"/>
      <c r="AU1543" s="80"/>
      <c r="AV1543" s="81">
        <f t="shared" si="405"/>
        <v>0</v>
      </c>
      <c r="AW1543" s="82"/>
      <c r="AX1543" s="80"/>
      <c r="AY1543" s="81">
        <f t="shared" si="406"/>
        <v>0</v>
      </c>
      <c r="AZ1543" s="82"/>
      <c r="BA1543" s="80"/>
      <c r="BB1543" s="81">
        <f t="shared" si="407"/>
        <v>0</v>
      </c>
      <c r="BC1543" s="82"/>
      <c r="BD1543" s="80"/>
      <c r="BE1543" s="81">
        <f t="shared" si="408"/>
        <v>0</v>
      </c>
      <c r="BF1543" s="82"/>
      <c r="BG1543" s="80"/>
      <c r="BH1543" s="81">
        <f t="shared" si="409"/>
        <v>0</v>
      </c>
      <c r="BI1543" s="82"/>
      <c r="BJ1543" s="80"/>
      <c r="BK1543" s="81">
        <f t="shared" si="410"/>
        <v>0</v>
      </c>
      <c r="BL1543" s="82"/>
      <c r="BM1543" s="80"/>
      <c r="BN1543" s="81">
        <f t="shared" si="411"/>
        <v>0</v>
      </c>
      <c r="BO1543" s="82"/>
    </row>
    <row r="1544" spans="1:67" ht="33" hidden="1" customHeight="1" thickBot="1">
      <c r="A1544" s="71">
        <v>86672</v>
      </c>
      <c r="B1544" s="71" t="s">
        <v>2241</v>
      </c>
      <c r="C1544" s="221" t="str">
        <f ca="1">IF(V1544&gt;0,IF($C$12=B1544,COUNT($C$12:C1543,1),""),"")</f>
        <v/>
      </c>
      <c r="D1544" s="221" t="str">
        <f ca="1">IF(V1544&gt;0,IF($D$12=B1544,COUNT($D$12:D1543,1),""),"")</f>
        <v/>
      </c>
      <c r="E1544" s="221" t="str">
        <f ca="1">IF(V1544&gt;0,IF($E$12=B1544,COUNT($E$12:E1543,1),""),"")</f>
        <v/>
      </c>
      <c r="F1544" s="221" t="str">
        <f ca="1">IF(V1544&gt;0,IF($F$12=B1544,COUNT($F$12:F1543,1),""),"")</f>
        <v/>
      </c>
      <c r="G1544" s="90">
        <v>741001500</v>
      </c>
      <c r="H1544" s="72"/>
      <c r="I1544" s="76" t="s">
        <v>1574</v>
      </c>
      <c r="J1544" s="91" t="s">
        <v>1498</v>
      </c>
      <c r="K1544" s="324">
        <v>59000000</v>
      </c>
      <c r="L1544" s="125">
        <v>422204</v>
      </c>
      <c r="M1544" s="76" t="s">
        <v>1311</v>
      </c>
      <c r="N1544" s="76" t="s">
        <v>1498</v>
      </c>
      <c r="O1544" s="324">
        <v>9358000</v>
      </c>
      <c r="P1544" s="77">
        <f ca="1">SUMIF($W$12:BO1544,$P$11,W1544:BO1544)</f>
        <v>0</v>
      </c>
      <c r="Q1544" s="77">
        <f ca="1">SUMIF($W$12:BP1544,$P$11,X1544:BP1544)</f>
        <v>0</v>
      </c>
      <c r="R1544" s="77">
        <f ca="1">SUMIF($W$12:BQ1544,$P$11,Y1544:BQ1544)</f>
        <v>0</v>
      </c>
      <c r="S1544" s="78">
        <f t="shared" ca="1" si="416"/>
        <v>0</v>
      </c>
      <c r="T1544" s="77">
        <f t="shared" ca="1" si="417"/>
        <v>0</v>
      </c>
      <c r="U1544" s="77">
        <f t="shared" ca="1" si="418"/>
        <v>0</v>
      </c>
      <c r="V1544" s="79">
        <f t="shared" ca="1" si="419"/>
        <v>0</v>
      </c>
      <c r="W1544" s="80"/>
      <c r="X1544" s="81">
        <f t="shared" si="399"/>
        <v>0</v>
      </c>
      <c r="Y1544" s="82"/>
      <c r="Z1544" s="80"/>
      <c r="AA1544" s="81">
        <f t="shared" si="400"/>
        <v>0</v>
      </c>
      <c r="AB1544" s="82"/>
      <c r="AC1544" s="80"/>
      <c r="AD1544" s="81">
        <f t="shared" si="401"/>
        <v>0</v>
      </c>
      <c r="AE1544" s="82"/>
      <c r="AF1544" s="80"/>
      <c r="AG1544" s="81">
        <f t="shared" si="402"/>
        <v>0</v>
      </c>
      <c r="AH1544" s="82"/>
      <c r="AI1544" s="80"/>
      <c r="AJ1544" s="81">
        <f t="shared" si="403"/>
        <v>0</v>
      </c>
      <c r="AK1544" s="82"/>
      <c r="AL1544" s="80"/>
      <c r="AM1544" s="81">
        <v>0</v>
      </c>
      <c r="AN1544" s="82"/>
      <c r="AO1544" s="80"/>
      <c r="AP1544" s="81">
        <v>0</v>
      </c>
      <c r="AQ1544" s="82"/>
      <c r="AR1544" s="80"/>
      <c r="AS1544" s="81">
        <f t="shared" si="404"/>
        <v>0</v>
      </c>
      <c r="AT1544" s="82"/>
      <c r="AU1544" s="80"/>
      <c r="AV1544" s="81">
        <f t="shared" si="405"/>
        <v>0</v>
      </c>
      <c r="AW1544" s="82"/>
      <c r="AX1544" s="80"/>
      <c r="AY1544" s="81">
        <f t="shared" si="406"/>
        <v>0</v>
      </c>
      <c r="AZ1544" s="82"/>
      <c r="BA1544" s="80"/>
      <c r="BB1544" s="81">
        <f t="shared" si="407"/>
        <v>0</v>
      </c>
      <c r="BC1544" s="82"/>
      <c r="BD1544" s="80"/>
      <c r="BE1544" s="81">
        <f t="shared" si="408"/>
        <v>0</v>
      </c>
      <c r="BF1544" s="82"/>
      <c r="BG1544" s="80"/>
      <c r="BH1544" s="81">
        <f t="shared" si="409"/>
        <v>0</v>
      </c>
      <c r="BI1544" s="82"/>
      <c r="BJ1544" s="80"/>
      <c r="BK1544" s="81">
        <f t="shared" si="410"/>
        <v>0</v>
      </c>
      <c r="BL1544" s="82"/>
      <c r="BM1544" s="80"/>
      <c r="BN1544" s="81">
        <f t="shared" si="411"/>
        <v>0</v>
      </c>
      <c r="BO1544" s="82"/>
    </row>
    <row r="1545" spans="1:67" ht="33" hidden="1" customHeight="1" thickBot="1">
      <c r="A1545" s="71">
        <v>86673</v>
      </c>
      <c r="B1545" s="71" t="s">
        <v>2241</v>
      </c>
      <c r="C1545" s="221" t="str">
        <f ca="1">IF(V1545&gt;0,IF($C$12=B1545,COUNT($C$12:C1544,1),""),"")</f>
        <v/>
      </c>
      <c r="D1545" s="221" t="str">
        <f ca="1">IF(V1545&gt;0,IF($D$12=B1545,COUNT($D$12:D1544,1),""),"")</f>
        <v/>
      </c>
      <c r="E1545" s="221" t="str">
        <f ca="1">IF(V1545&gt;0,IF($E$12=B1545,COUNT($E$12:E1544,1),""),"")</f>
        <v/>
      </c>
      <c r="F1545" s="221" t="str">
        <f ca="1">IF(V1545&gt;0,IF($F$12=B1545,COUNT($F$12:F1544,1),""),"")</f>
        <v/>
      </c>
      <c r="G1545" s="90">
        <v>741001550</v>
      </c>
      <c r="H1545" s="72"/>
      <c r="I1545" s="76" t="s">
        <v>1577</v>
      </c>
      <c r="J1545" s="91" t="s">
        <v>1498</v>
      </c>
      <c r="K1545" s="324">
        <v>79000000</v>
      </c>
      <c r="L1545" s="125">
        <v>422205</v>
      </c>
      <c r="M1545" s="76" t="s">
        <v>1312</v>
      </c>
      <c r="N1545" s="76" t="s">
        <v>1498</v>
      </c>
      <c r="O1545" s="324">
        <v>10274000</v>
      </c>
      <c r="P1545" s="77">
        <f ca="1">SUMIF($W$12:BO1545,$P$11,W1545:BO1545)</f>
        <v>0</v>
      </c>
      <c r="Q1545" s="77">
        <f ca="1">SUMIF($W$12:BP1545,$P$11,X1545:BP1545)</f>
        <v>0</v>
      </c>
      <c r="R1545" s="77">
        <f ca="1">SUMIF($W$12:BQ1545,$P$11,Y1545:BQ1545)</f>
        <v>0</v>
      </c>
      <c r="S1545" s="78">
        <f t="shared" ca="1" si="416"/>
        <v>0</v>
      </c>
      <c r="T1545" s="77">
        <f t="shared" ca="1" si="417"/>
        <v>0</v>
      </c>
      <c r="U1545" s="77">
        <f t="shared" ca="1" si="418"/>
        <v>0</v>
      </c>
      <c r="V1545" s="79">
        <f t="shared" ca="1" si="419"/>
        <v>0</v>
      </c>
      <c r="W1545" s="80"/>
      <c r="X1545" s="81">
        <f t="shared" si="399"/>
        <v>0</v>
      </c>
      <c r="Y1545" s="82"/>
      <c r="Z1545" s="80"/>
      <c r="AA1545" s="81">
        <f t="shared" si="400"/>
        <v>0</v>
      </c>
      <c r="AB1545" s="82"/>
      <c r="AC1545" s="80"/>
      <c r="AD1545" s="81">
        <f t="shared" si="401"/>
        <v>0</v>
      </c>
      <c r="AE1545" s="82"/>
      <c r="AF1545" s="80"/>
      <c r="AG1545" s="81">
        <f t="shared" si="402"/>
        <v>0</v>
      </c>
      <c r="AH1545" s="82"/>
      <c r="AI1545" s="80"/>
      <c r="AJ1545" s="81">
        <f t="shared" si="403"/>
        <v>0</v>
      </c>
      <c r="AK1545" s="82"/>
      <c r="AL1545" s="80"/>
      <c r="AM1545" s="81">
        <v>0</v>
      </c>
      <c r="AN1545" s="82"/>
      <c r="AO1545" s="80"/>
      <c r="AP1545" s="81">
        <v>0</v>
      </c>
      <c r="AQ1545" s="82"/>
      <c r="AR1545" s="80"/>
      <c r="AS1545" s="81">
        <f t="shared" si="404"/>
        <v>0</v>
      </c>
      <c r="AT1545" s="82"/>
      <c r="AU1545" s="80"/>
      <c r="AV1545" s="81">
        <f t="shared" si="405"/>
        <v>0</v>
      </c>
      <c r="AW1545" s="82"/>
      <c r="AX1545" s="80"/>
      <c r="AY1545" s="81">
        <f t="shared" si="406"/>
        <v>0</v>
      </c>
      <c r="AZ1545" s="82"/>
      <c r="BA1545" s="80"/>
      <c r="BB1545" s="81">
        <f t="shared" si="407"/>
        <v>0</v>
      </c>
      <c r="BC1545" s="82"/>
      <c r="BD1545" s="80"/>
      <c r="BE1545" s="81">
        <f t="shared" si="408"/>
        <v>0</v>
      </c>
      <c r="BF1545" s="82"/>
      <c r="BG1545" s="80"/>
      <c r="BH1545" s="81">
        <f t="shared" si="409"/>
        <v>0</v>
      </c>
      <c r="BI1545" s="82"/>
      <c r="BJ1545" s="80"/>
      <c r="BK1545" s="81">
        <f t="shared" si="410"/>
        <v>0</v>
      </c>
      <c r="BL1545" s="82"/>
      <c r="BM1545" s="80"/>
      <c r="BN1545" s="81">
        <f t="shared" si="411"/>
        <v>0</v>
      </c>
      <c r="BO1545" s="82"/>
    </row>
    <row r="1546" spans="1:67" ht="33" hidden="1" customHeight="1" thickBot="1">
      <c r="A1546" s="71">
        <v>86674</v>
      </c>
      <c r="B1546" s="71" t="s">
        <v>2241</v>
      </c>
      <c r="C1546" s="221" t="str">
        <f ca="1">IF(V1546&gt;0,IF($C$12=B1546,COUNT($C$12:C1545,1),""),"")</f>
        <v/>
      </c>
      <c r="D1546" s="221" t="str">
        <f ca="1">IF(V1546&gt;0,IF($D$12=B1546,COUNT($D$12:D1545,1),""),"")</f>
        <v/>
      </c>
      <c r="E1546" s="221" t="str">
        <f ca="1">IF(V1546&gt;0,IF($E$12=B1546,COUNT($E$12:E1545,1),""),"")</f>
        <v/>
      </c>
      <c r="F1546" s="221" t="str">
        <f ca="1">IF(V1546&gt;0,IF($F$12=B1546,COUNT($F$12:F1545,1),""),"")</f>
        <v/>
      </c>
      <c r="G1546" s="90">
        <v>741001600</v>
      </c>
      <c r="H1546" s="72"/>
      <c r="I1546" s="76" t="s">
        <v>1576</v>
      </c>
      <c r="J1546" s="91" t="s">
        <v>1498</v>
      </c>
      <c r="K1546" s="324">
        <v>77000000</v>
      </c>
      <c r="L1546" s="125">
        <v>422204</v>
      </c>
      <c r="M1546" s="76" t="s">
        <v>1311</v>
      </c>
      <c r="N1546" s="76" t="s">
        <v>1498</v>
      </c>
      <c r="O1546" s="324">
        <v>9358000</v>
      </c>
      <c r="P1546" s="77">
        <f ca="1">SUMIF($W$12:BO1546,$P$11,W1546:BO1546)</f>
        <v>0</v>
      </c>
      <c r="Q1546" s="77">
        <f ca="1">SUMIF($W$12:BP1546,$P$11,X1546:BP1546)</f>
        <v>0</v>
      </c>
      <c r="R1546" s="77">
        <f ca="1">SUMIF($W$12:BQ1546,$P$11,Y1546:BQ1546)</f>
        <v>0</v>
      </c>
      <c r="S1546" s="78">
        <f t="shared" ca="1" si="416"/>
        <v>0</v>
      </c>
      <c r="T1546" s="77">
        <f t="shared" ca="1" si="417"/>
        <v>0</v>
      </c>
      <c r="U1546" s="77">
        <f t="shared" ca="1" si="418"/>
        <v>0</v>
      </c>
      <c r="V1546" s="79">
        <f t="shared" ca="1" si="419"/>
        <v>0</v>
      </c>
      <c r="W1546" s="80"/>
      <c r="X1546" s="81">
        <f t="shared" si="399"/>
        <v>0</v>
      </c>
      <c r="Y1546" s="82"/>
      <c r="Z1546" s="80"/>
      <c r="AA1546" s="81">
        <f t="shared" si="400"/>
        <v>0</v>
      </c>
      <c r="AB1546" s="82"/>
      <c r="AC1546" s="80"/>
      <c r="AD1546" s="81">
        <f t="shared" si="401"/>
        <v>0</v>
      </c>
      <c r="AE1546" s="82"/>
      <c r="AF1546" s="80"/>
      <c r="AG1546" s="81">
        <f t="shared" si="402"/>
        <v>0</v>
      </c>
      <c r="AH1546" s="82"/>
      <c r="AI1546" s="80"/>
      <c r="AJ1546" s="81">
        <f t="shared" si="403"/>
        <v>0</v>
      </c>
      <c r="AK1546" s="82"/>
      <c r="AL1546" s="80"/>
      <c r="AM1546" s="81">
        <v>0</v>
      </c>
      <c r="AN1546" s="82"/>
      <c r="AO1546" s="80"/>
      <c r="AP1546" s="81">
        <v>0</v>
      </c>
      <c r="AQ1546" s="82"/>
      <c r="AR1546" s="80"/>
      <c r="AS1546" s="81">
        <f t="shared" si="404"/>
        <v>0</v>
      </c>
      <c r="AT1546" s="82"/>
      <c r="AU1546" s="80"/>
      <c r="AV1546" s="81">
        <f t="shared" si="405"/>
        <v>0</v>
      </c>
      <c r="AW1546" s="82"/>
      <c r="AX1546" s="80"/>
      <c r="AY1546" s="81">
        <f t="shared" si="406"/>
        <v>0</v>
      </c>
      <c r="AZ1546" s="82"/>
      <c r="BA1546" s="80"/>
      <c r="BB1546" s="81">
        <f t="shared" si="407"/>
        <v>0</v>
      </c>
      <c r="BC1546" s="82"/>
      <c r="BD1546" s="80"/>
      <c r="BE1546" s="81">
        <f t="shared" si="408"/>
        <v>0</v>
      </c>
      <c r="BF1546" s="82"/>
      <c r="BG1546" s="80"/>
      <c r="BH1546" s="81">
        <f t="shared" si="409"/>
        <v>0</v>
      </c>
      <c r="BI1546" s="82"/>
      <c r="BJ1546" s="80"/>
      <c r="BK1546" s="81">
        <f t="shared" si="410"/>
        <v>0</v>
      </c>
      <c r="BL1546" s="82"/>
      <c r="BM1546" s="80"/>
      <c r="BN1546" s="81">
        <f t="shared" si="411"/>
        <v>0</v>
      </c>
      <c r="BO1546" s="82"/>
    </row>
    <row r="1547" spans="1:67" ht="33" hidden="1" customHeight="1" thickBot="1">
      <c r="A1547" s="71">
        <v>86675</v>
      </c>
      <c r="B1547" s="71" t="s">
        <v>2241</v>
      </c>
      <c r="C1547" s="221" t="str">
        <f ca="1">IF(V1547&gt;0,IF($C$12=B1547,COUNT($C$12:C1546,1),""),"")</f>
        <v/>
      </c>
      <c r="D1547" s="221" t="str">
        <f ca="1">IF(V1547&gt;0,IF($D$12=B1547,COUNT($D$12:D1546,1),""),"")</f>
        <v/>
      </c>
      <c r="E1547" s="221" t="str">
        <f ca="1">IF(V1547&gt;0,IF($E$12=B1547,COUNT($E$12:E1546,1),""),"")</f>
        <v/>
      </c>
      <c r="F1547" s="221" t="str">
        <f ca="1">IF(V1547&gt;0,IF($F$12=B1547,COUNT($F$12:F1546,1),""),"")</f>
        <v/>
      </c>
      <c r="G1547" s="90">
        <v>741001800</v>
      </c>
      <c r="H1547" s="72"/>
      <c r="I1547" s="76" t="s">
        <v>1584</v>
      </c>
      <c r="J1547" s="91" t="s">
        <v>1498</v>
      </c>
      <c r="K1547" s="324">
        <v>77000000</v>
      </c>
      <c r="L1547" s="125">
        <v>422204</v>
      </c>
      <c r="M1547" s="76" t="s">
        <v>1311</v>
      </c>
      <c r="N1547" s="76" t="s">
        <v>1498</v>
      </c>
      <c r="O1547" s="324">
        <v>9358000</v>
      </c>
      <c r="P1547" s="77">
        <f ca="1">SUMIF($W$12:BO1547,$P$11,W1547:BO1547)</f>
        <v>0</v>
      </c>
      <c r="Q1547" s="77">
        <f ca="1">SUMIF($W$12:BP1547,$P$11,X1547:BP1547)</f>
        <v>0</v>
      </c>
      <c r="R1547" s="77">
        <f ca="1">SUMIF($W$12:BQ1547,$P$11,Y1547:BQ1547)</f>
        <v>0</v>
      </c>
      <c r="S1547" s="78">
        <f t="shared" ca="1" si="416"/>
        <v>0</v>
      </c>
      <c r="T1547" s="77">
        <f t="shared" ca="1" si="417"/>
        <v>0</v>
      </c>
      <c r="U1547" s="77">
        <f t="shared" ca="1" si="418"/>
        <v>0</v>
      </c>
      <c r="V1547" s="79">
        <f t="shared" ca="1" si="419"/>
        <v>0</v>
      </c>
      <c r="W1547" s="80"/>
      <c r="X1547" s="81">
        <f t="shared" si="399"/>
        <v>0</v>
      </c>
      <c r="Y1547" s="82"/>
      <c r="Z1547" s="80"/>
      <c r="AA1547" s="81">
        <f t="shared" si="400"/>
        <v>0</v>
      </c>
      <c r="AB1547" s="82"/>
      <c r="AC1547" s="80"/>
      <c r="AD1547" s="81">
        <f t="shared" si="401"/>
        <v>0</v>
      </c>
      <c r="AE1547" s="82"/>
      <c r="AF1547" s="80"/>
      <c r="AG1547" s="81">
        <f t="shared" si="402"/>
        <v>0</v>
      </c>
      <c r="AH1547" s="82"/>
      <c r="AI1547" s="80"/>
      <c r="AJ1547" s="81">
        <f t="shared" si="403"/>
        <v>0</v>
      </c>
      <c r="AK1547" s="82"/>
      <c r="AL1547" s="80"/>
      <c r="AM1547" s="81">
        <v>0</v>
      </c>
      <c r="AN1547" s="82"/>
      <c r="AO1547" s="80"/>
      <c r="AP1547" s="81">
        <v>0</v>
      </c>
      <c r="AQ1547" s="82"/>
      <c r="AR1547" s="80"/>
      <c r="AS1547" s="81">
        <f t="shared" si="404"/>
        <v>0</v>
      </c>
      <c r="AT1547" s="82"/>
      <c r="AU1547" s="80"/>
      <c r="AV1547" s="81">
        <f t="shared" si="405"/>
        <v>0</v>
      </c>
      <c r="AW1547" s="82"/>
      <c r="AX1547" s="80"/>
      <c r="AY1547" s="81">
        <f t="shared" si="406"/>
        <v>0</v>
      </c>
      <c r="AZ1547" s="82"/>
      <c r="BA1547" s="80"/>
      <c r="BB1547" s="81">
        <f t="shared" si="407"/>
        <v>0</v>
      </c>
      <c r="BC1547" s="82"/>
      <c r="BD1547" s="80"/>
      <c r="BE1547" s="81">
        <f t="shared" si="408"/>
        <v>0</v>
      </c>
      <c r="BF1547" s="82"/>
      <c r="BG1547" s="80"/>
      <c r="BH1547" s="81">
        <f t="shared" si="409"/>
        <v>0</v>
      </c>
      <c r="BI1547" s="82"/>
      <c r="BJ1547" s="80"/>
      <c r="BK1547" s="81">
        <f t="shared" si="410"/>
        <v>0</v>
      </c>
      <c r="BL1547" s="82"/>
      <c r="BM1547" s="80"/>
      <c r="BN1547" s="81">
        <f t="shared" si="411"/>
        <v>0</v>
      </c>
      <c r="BO1547" s="82"/>
    </row>
    <row r="1548" spans="1:67" ht="33" hidden="1" customHeight="1" thickBot="1">
      <c r="A1548" s="71">
        <v>86676</v>
      </c>
      <c r="B1548" s="71" t="s">
        <v>2241</v>
      </c>
      <c r="C1548" s="221" t="str">
        <f ca="1">IF(V1548&gt;0,IF($C$12=B1548,COUNT($C$12:C1547,1),""),"")</f>
        <v/>
      </c>
      <c r="D1548" s="221" t="str">
        <f ca="1">IF(V1548&gt;0,IF($D$12=B1548,COUNT($D$12:D1547,1),""),"")</f>
        <v/>
      </c>
      <c r="E1548" s="221" t="str">
        <f ca="1">IF(V1548&gt;0,IF($E$12=B1548,COUNT($E$12:E1547,1),""),"")</f>
        <v/>
      </c>
      <c r="F1548" s="221" t="str">
        <f ca="1">IF(V1548&gt;0,IF($F$12=B1548,COUNT($F$12:F1547,1),""),"")</f>
        <v/>
      </c>
      <c r="G1548" s="90">
        <v>741001810</v>
      </c>
      <c r="H1548" s="72"/>
      <c r="I1548" s="76" t="s">
        <v>1575</v>
      </c>
      <c r="J1548" s="91" t="s">
        <v>1498</v>
      </c>
      <c r="K1548" s="324">
        <v>59000000</v>
      </c>
      <c r="L1548" s="125">
        <v>422205</v>
      </c>
      <c r="M1548" s="76" t="s">
        <v>1312</v>
      </c>
      <c r="N1548" s="76" t="s">
        <v>1498</v>
      </c>
      <c r="O1548" s="324">
        <v>10274000</v>
      </c>
      <c r="P1548" s="77">
        <f ca="1">SUMIF($W$12:BO1548,$P$11,W1548:BO1548)</f>
        <v>0</v>
      </c>
      <c r="Q1548" s="77">
        <f ca="1">SUMIF($W$12:BP1548,$P$11,X1548:BP1548)</f>
        <v>0</v>
      </c>
      <c r="R1548" s="77">
        <f ca="1">SUMIF($W$12:BQ1548,$P$11,Y1548:BQ1548)</f>
        <v>0</v>
      </c>
      <c r="S1548" s="78">
        <f t="shared" ca="1" si="416"/>
        <v>0</v>
      </c>
      <c r="T1548" s="77">
        <f t="shared" ca="1" si="417"/>
        <v>0</v>
      </c>
      <c r="U1548" s="77">
        <f t="shared" ca="1" si="418"/>
        <v>0</v>
      </c>
      <c r="V1548" s="79">
        <f t="shared" ca="1" si="419"/>
        <v>0</v>
      </c>
      <c r="W1548" s="80"/>
      <c r="X1548" s="81">
        <f t="shared" si="399"/>
        <v>0</v>
      </c>
      <c r="Y1548" s="82"/>
      <c r="Z1548" s="80"/>
      <c r="AA1548" s="81">
        <f t="shared" si="400"/>
        <v>0</v>
      </c>
      <c r="AB1548" s="82"/>
      <c r="AC1548" s="80"/>
      <c r="AD1548" s="81">
        <f t="shared" si="401"/>
        <v>0</v>
      </c>
      <c r="AE1548" s="82"/>
      <c r="AF1548" s="80"/>
      <c r="AG1548" s="81">
        <f t="shared" si="402"/>
        <v>0</v>
      </c>
      <c r="AH1548" s="82"/>
      <c r="AI1548" s="80"/>
      <c r="AJ1548" s="81">
        <f t="shared" si="403"/>
        <v>0</v>
      </c>
      <c r="AK1548" s="82"/>
      <c r="AL1548" s="80"/>
      <c r="AM1548" s="81">
        <v>0</v>
      </c>
      <c r="AN1548" s="82"/>
      <c r="AO1548" s="80"/>
      <c r="AP1548" s="81">
        <v>0</v>
      </c>
      <c r="AQ1548" s="82"/>
      <c r="AR1548" s="80"/>
      <c r="AS1548" s="81">
        <f t="shared" si="404"/>
        <v>0</v>
      </c>
      <c r="AT1548" s="82"/>
      <c r="AU1548" s="80"/>
      <c r="AV1548" s="81">
        <f t="shared" si="405"/>
        <v>0</v>
      </c>
      <c r="AW1548" s="82"/>
      <c r="AX1548" s="80"/>
      <c r="AY1548" s="81">
        <f t="shared" si="406"/>
        <v>0</v>
      </c>
      <c r="AZ1548" s="82"/>
      <c r="BA1548" s="80"/>
      <c r="BB1548" s="81">
        <f t="shared" si="407"/>
        <v>0</v>
      </c>
      <c r="BC1548" s="82"/>
      <c r="BD1548" s="80"/>
      <c r="BE1548" s="81">
        <f t="shared" si="408"/>
        <v>0</v>
      </c>
      <c r="BF1548" s="82"/>
      <c r="BG1548" s="80"/>
      <c r="BH1548" s="81">
        <f t="shared" si="409"/>
        <v>0</v>
      </c>
      <c r="BI1548" s="82"/>
      <c r="BJ1548" s="80"/>
      <c r="BK1548" s="81">
        <f t="shared" si="410"/>
        <v>0</v>
      </c>
      <c r="BL1548" s="82"/>
      <c r="BM1548" s="80"/>
      <c r="BN1548" s="81">
        <f t="shared" si="411"/>
        <v>0</v>
      </c>
      <c r="BO1548" s="82"/>
    </row>
    <row r="1549" spans="1:67" ht="33" hidden="1" customHeight="1" thickBot="1">
      <c r="A1549" s="71">
        <v>86677</v>
      </c>
      <c r="B1549" s="71" t="s">
        <v>2241</v>
      </c>
      <c r="C1549" s="221" t="str">
        <f ca="1">IF(V1549&gt;0,IF($C$12=B1549,COUNT($C$12:C1548,1),""),"")</f>
        <v/>
      </c>
      <c r="D1549" s="221" t="str">
        <f ca="1">IF(V1549&gt;0,IF($D$12=B1549,COUNT($D$12:D1548,1),""),"")</f>
        <v/>
      </c>
      <c r="E1549" s="221" t="str">
        <f ca="1">IF(V1549&gt;0,IF($E$12=B1549,COUNT($E$12:E1548,1),""),"")</f>
        <v/>
      </c>
      <c r="F1549" s="221" t="str">
        <f ca="1">IF(V1549&gt;0,IF($F$12=B1549,COUNT($F$12:F1548,1),""),"")</f>
        <v/>
      </c>
      <c r="G1549" s="90">
        <v>741001870</v>
      </c>
      <c r="H1549" s="72"/>
      <c r="I1549" s="76" t="s">
        <v>1581</v>
      </c>
      <c r="J1549" s="91" t="s">
        <v>1498</v>
      </c>
      <c r="K1549" s="324">
        <v>160000000</v>
      </c>
      <c r="L1549" s="125">
        <v>422204</v>
      </c>
      <c r="M1549" s="76" t="s">
        <v>1311</v>
      </c>
      <c r="N1549" s="76" t="s">
        <v>1498</v>
      </c>
      <c r="O1549" s="324">
        <v>9358000</v>
      </c>
      <c r="P1549" s="77">
        <f ca="1">SUMIF($W$12:BO1549,$P$11,W1549:BO1549)</f>
        <v>0</v>
      </c>
      <c r="Q1549" s="77">
        <f ca="1">SUMIF($W$12:BP1549,$P$11,X1549:BP1549)</f>
        <v>0</v>
      </c>
      <c r="R1549" s="77">
        <f ca="1">SUMIF($W$12:BQ1549,$P$11,Y1549:BQ1549)</f>
        <v>0</v>
      </c>
      <c r="S1549" s="78">
        <f t="shared" ca="1" si="416"/>
        <v>0</v>
      </c>
      <c r="T1549" s="77">
        <f t="shared" ca="1" si="417"/>
        <v>0</v>
      </c>
      <c r="U1549" s="77">
        <f t="shared" ca="1" si="418"/>
        <v>0</v>
      </c>
      <c r="V1549" s="79">
        <f t="shared" ca="1" si="419"/>
        <v>0</v>
      </c>
      <c r="W1549" s="80"/>
      <c r="X1549" s="81">
        <f t="shared" si="399"/>
        <v>0</v>
      </c>
      <c r="Y1549" s="82"/>
      <c r="Z1549" s="80"/>
      <c r="AA1549" s="81">
        <f t="shared" si="400"/>
        <v>0</v>
      </c>
      <c r="AB1549" s="82"/>
      <c r="AC1549" s="80"/>
      <c r="AD1549" s="81">
        <f t="shared" si="401"/>
        <v>0</v>
      </c>
      <c r="AE1549" s="82"/>
      <c r="AF1549" s="80"/>
      <c r="AG1549" s="81">
        <f t="shared" si="402"/>
        <v>0</v>
      </c>
      <c r="AH1549" s="82"/>
      <c r="AI1549" s="80"/>
      <c r="AJ1549" s="81">
        <f t="shared" si="403"/>
        <v>0</v>
      </c>
      <c r="AK1549" s="82"/>
      <c r="AL1549" s="80"/>
      <c r="AM1549" s="81">
        <v>0</v>
      </c>
      <c r="AN1549" s="82"/>
      <c r="AO1549" s="80"/>
      <c r="AP1549" s="81">
        <v>0</v>
      </c>
      <c r="AQ1549" s="82"/>
      <c r="AR1549" s="80"/>
      <c r="AS1549" s="81">
        <f t="shared" si="404"/>
        <v>0</v>
      </c>
      <c r="AT1549" s="82"/>
      <c r="AU1549" s="80"/>
      <c r="AV1549" s="81">
        <f t="shared" si="405"/>
        <v>0</v>
      </c>
      <c r="AW1549" s="82"/>
      <c r="AX1549" s="80"/>
      <c r="AY1549" s="81">
        <f t="shared" si="406"/>
        <v>0</v>
      </c>
      <c r="AZ1549" s="82"/>
      <c r="BA1549" s="80"/>
      <c r="BB1549" s="81">
        <f t="shared" si="407"/>
        <v>0</v>
      </c>
      <c r="BC1549" s="82"/>
      <c r="BD1549" s="80"/>
      <c r="BE1549" s="81">
        <f t="shared" si="408"/>
        <v>0</v>
      </c>
      <c r="BF1549" s="82"/>
      <c r="BG1549" s="80"/>
      <c r="BH1549" s="81">
        <f t="shared" si="409"/>
        <v>0</v>
      </c>
      <c r="BI1549" s="82"/>
      <c r="BJ1549" s="80"/>
      <c r="BK1549" s="81">
        <f t="shared" si="410"/>
        <v>0</v>
      </c>
      <c r="BL1549" s="82"/>
      <c r="BM1549" s="80"/>
      <c r="BN1549" s="81">
        <f t="shared" si="411"/>
        <v>0</v>
      </c>
      <c r="BO1549" s="82"/>
    </row>
    <row r="1550" spans="1:67" ht="33" hidden="1" customHeight="1" thickBot="1">
      <c r="A1550" s="71">
        <v>86678</v>
      </c>
      <c r="B1550" s="71" t="s">
        <v>2241</v>
      </c>
      <c r="C1550" s="221" t="str">
        <f ca="1">IF(V1550&gt;0,IF($C$12=B1550,COUNT($C$12:C1549,1),""),"")</f>
        <v/>
      </c>
      <c r="D1550" s="221" t="str">
        <f ca="1">IF(V1550&gt;0,IF($D$12=B1550,COUNT($D$12:D1549,1),""),"")</f>
        <v/>
      </c>
      <c r="E1550" s="221" t="str">
        <f ca="1">IF(V1550&gt;0,IF($E$12=B1550,COUNT($E$12:E1549,1),""),"")</f>
        <v/>
      </c>
      <c r="F1550" s="221" t="str">
        <f ca="1">IF(V1550&gt;0,IF($F$12=B1550,COUNT($F$12:F1549,1),""),"")</f>
        <v/>
      </c>
      <c r="G1550" s="90">
        <v>741001880</v>
      </c>
      <c r="H1550" s="72"/>
      <c r="I1550" s="76" t="s">
        <v>1582</v>
      </c>
      <c r="J1550" s="91" t="s">
        <v>1498</v>
      </c>
      <c r="K1550" s="324">
        <v>160000000</v>
      </c>
      <c r="L1550" s="125">
        <v>422205</v>
      </c>
      <c r="M1550" s="76" t="s">
        <v>1312</v>
      </c>
      <c r="N1550" s="76" t="s">
        <v>1498</v>
      </c>
      <c r="O1550" s="324">
        <v>10274000</v>
      </c>
      <c r="P1550" s="77">
        <f ca="1">SUMIF($W$12:BO1550,$P$11,W1550:BO1550)</f>
        <v>0</v>
      </c>
      <c r="Q1550" s="77">
        <f ca="1">SUMIF($W$12:BP1550,$P$11,X1550:BP1550)</f>
        <v>0</v>
      </c>
      <c r="R1550" s="77">
        <f ca="1">SUMIF($W$12:BQ1550,$P$11,Y1550:BQ1550)</f>
        <v>0</v>
      </c>
      <c r="S1550" s="78">
        <f t="shared" ca="1" si="416"/>
        <v>0</v>
      </c>
      <c r="T1550" s="77">
        <f t="shared" ca="1" si="417"/>
        <v>0</v>
      </c>
      <c r="U1550" s="77">
        <f t="shared" ca="1" si="418"/>
        <v>0</v>
      </c>
      <c r="V1550" s="79">
        <f t="shared" ca="1" si="419"/>
        <v>0</v>
      </c>
      <c r="W1550" s="80"/>
      <c r="X1550" s="81">
        <f t="shared" ref="X1550:X1613" si="420">W1550</f>
        <v>0</v>
      </c>
      <c r="Y1550" s="82"/>
      <c r="Z1550" s="80"/>
      <c r="AA1550" s="81">
        <f t="shared" ref="AA1550:AA1613" si="421">Z1550</f>
        <v>0</v>
      </c>
      <c r="AB1550" s="82"/>
      <c r="AC1550" s="80"/>
      <c r="AD1550" s="81">
        <f t="shared" ref="AD1550:AD1613" si="422">AC1550</f>
        <v>0</v>
      </c>
      <c r="AE1550" s="82"/>
      <c r="AF1550" s="80"/>
      <c r="AG1550" s="81">
        <f t="shared" ref="AG1550:AG1613" si="423">AF1550</f>
        <v>0</v>
      </c>
      <c r="AH1550" s="82"/>
      <c r="AI1550" s="80"/>
      <c r="AJ1550" s="81">
        <f t="shared" ref="AJ1550:AJ1613" si="424">AI1550</f>
        <v>0</v>
      </c>
      <c r="AK1550" s="82"/>
      <c r="AL1550" s="80"/>
      <c r="AM1550" s="81">
        <v>0</v>
      </c>
      <c r="AN1550" s="82"/>
      <c r="AO1550" s="80"/>
      <c r="AP1550" s="81">
        <v>0</v>
      </c>
      <c r="AQ1550" s="82"/>
      <c r="AR1550" s="80"/>
      <c r="AS1550" s="81">
        <f t="shared" ref="AS1550:AS1613" si="425">AR1550</f>
        <v>0</v>
      </c>
      <c r="AT1550" s="82"/>
      <c r="AU1550" s="80"/>
      <c r="AV1550" s="81">
        <f t="shared" ref="AV1550:AV1613" si="426">AU1550</f>
        <v>0</v>
      </c>
      <c r="AW1550" s="82"/>
      <c r="AX1550" s="80"/>
      <c r="AY1550" s="81">
        <f t="shared" ref="AY1550:AY1613" si="427">AX1550</f>
        <v>0</v>
      </c>
      <c r="AZ1550" s="82"/>
      <c r="BA1550" s="80"/>
      <c r="BB1550" s="81">
        <f t="shared" ref="BB1550:BB1613" si="428">BA1550</f>
        <v>0</v>
      </c>
      <c r="BC1550" s="82"/>
      <c r="BD1550" s="80"/>
      <c r="BE1550" s="81">
        <f t="shared" ref="BE1550:BE1613" si="429">BD1550</f>
        <v>0</v>
      </c>
      <c r="BF1550" s="82"/>
      <c r="BG1550" s="80"/>
      <c r="BH1550" s="81">
        <f t="shared" ref="BH1550:BH1613" si="430">BG1550</f>
        <v>0</v>
      </c>
      <c r="BI1550" s="82"/>
      <c r="BJ1550" s="80"/>
      <c r="BK1550" s="81">
        <f t="shared" ref="BK1550:BK1613" si="431">BJ1550</f>
        <v>0</v>
      </c>
      <c r="BL1550" s="82"/>
      <c r="BM1550" s="80"/>
      <c r="BN1550" s="81">
        <f t="shared" ref="BN1550:BN1613" si="432">BM1550</f>
        <v>0</v>
      </c>
      <c r="BO1550" s="82"/>
    </row>
    <row r="1551" spans="1:67" ht="33" hidden="1" customHeight="1" thickBot="1">
      <c r="A1551" s="71">
        <v>86679</v>
      </c>
      <c r="B1551" s="71" t="s">
        <v>2241</v>
      </c>
      <c r="C1551" s="221" t="str">
        <f ca="1">IF(V1551&gt;0,IF($C$12=B1551,COUNT($C$12:C1550,1),""),"")</f>
        <v/>
      </c>
      <c r="D1551" s="221" t="str">
        <f ca="1">IF(V1551&gt;0,IF($D$12=B1551,COUNT($D$12:D1550,1),""),"")</f>
        <v/>
      </c>
      <c r="E1551" s="221" t="str">
        <f ca="1">IF(V1551&gt;0,IF($E$12=B1551,COUNT($E$12:E1550,1),""),"")</f>
        <v/>
      </c>
      <c r="F1551" s="221" t="str">
        <f ca="1">IF(V1551&gt;0,IF($F$12=B1551,COUNT($F$12:F1550,1),""),"")</f>
        <v/>
      </c>
      <c r="G1551" s="90">
        <v>741001885</v>
      </c>
      <c r="H1551" s="72"/>
      <c r="I1551" s="76" t="s">
        <v>1579</v>
      </c>
      <c r="J1551" s="91" t="s">
        <v>1498</v>
      </c>
      <c r="K1551" s="324">
        <v>145000000</v>
      </c>
      <c r="L1551" s="125">
        <v>422205</v>
      </c>
      <c r="M1551" s="76" t="s">
        <v>1312</v>
      </c>
      <c r="N1551" s="76" t="s">
        <v>1498</v>
      </c>
      <c r="O1551" s="324">
        <v>10274000</v>
      </c>
      <c r="P1551" s="77">
        <f ca="1">SUMIF($W$12:BO1551,$P$11,W1551:BO1551)</f>
        <v>0</v>
      </c>
      <c r="Q1551" s="77">
        <f ca="1">SUMIF($W$12:BP1551,$P$11,X1551:BP1551)</f>
        <v>0</v>
      </c>
      <c r="R1551" s="77">
        <f ca="1">SUMIF($W$12:BQ1551,$P$11,Y1551:BQ1551)</f>
        <v>0</v>
      </c>
      <c r="S1551" s="78">
        <f t="shared" ca="1" si="416"/>
        <v>0</v>
      </c>
      <c r="T1551" s="77">
        <f t="shared" ca="1" si="417"/>
        <v>0</v>
      </c>
      <c r="U1551" s="77">
        <f t="shared" ca="1" si="418"/>
        <v>0</v>
      </c>
      <c r="V1551" s="79">
        <f t="shared" ca="1" si="419"/>
        <v>0</v>
      </c>
      <c r="W1551" s="80"/>
      <c r="X1551" s="81">
        <f t="shared" si="420"/>
        <v>0</v>
      </c>
      <c r="Y1551" s="82"/>
      <c r="Z1551" s="80"/>
      <c r="AA1551" s="81">
        <f t="shared" si="421"/>
        <v>0</v>
      </c>
      <c r="AB1551" s="82"/>
      <c r="AC1551" s="80"/>
      <c r="AD1551" s="81">
        <f t="shared" si="422"/>
        <v>0</v>
      </c>
      <c r="AE1551" s="82"/>
      <c r="AF1551" s="80"/>
      <c r="AG1551" s="81">
        <f t="shared" si="423"/>
        <v>0</v>
      </c>
      <c r="AH1551" s="82"/>
      <c r="AI1551" s="80"/>
      <c r="AJ1551" s="81">
        <f t="shared" si="424"/>
        <v>0</v>
      </c>
      <c r="AK1551" s="82"/>
      <c r="AL1551" s="80"/>
      <c r="AM1551" s="81">
        <v>0</v>
      </c>
      <c r="AN1551" s="82"/>
      <c r="AO1551" s="80"/>
      <c r="AP1551" s="81">
        <v>0</v>
      </c>
      <c r="AQ1551" s="82"/>
      <c r="AR1551" s="80"/>
      <c r="AS1551" s="81">
        <f t="shared" si="425"/>
        <v>0</v>
      </c>
      <c r="AT1551" s="82"/>
      <c r="AU1551" s="80"/>
      <c r="AV1551" s="81">
        <f t="shared" si="426"/>
        <v>0</v>
      </c>
      <c r="AW1551" s="82"/>
      <c r="AX1551" s="80"/>
      <c r="AY1551" s="81">
        <f t="shared" si="427"/>
        <v>0</v>
      </c>
      <c r="AZ1551" s="82"/>
      <c r="BA1551" s="80"/>
      <c r="BB1551" s="81">
        <f t="shared" si="428"/>
        <v>0</v>
      </c>
      <c r="BC1551" s="82"/>
      <c r="BD1551" s="80"/>
      <c r="BE1551" s="81">
        <f t="shared" si="429"/>
        <v>0</v>
      </c>
      <c r="BF1551" s="82"/>
      <c r="BG1551" s="80"/>
      <c r="BH1551" s="81">
        <f t="shared" si="430"/>
        <v>0</v>
      </c>
      <c r="BI1551" s="82"/>
      <c r="BJ1551" s="80"/>
      <c r="BK1551" s="81">
        <f t="shared" si="431"/>
        <v>0</v>
      </c>
      <c r="BL1551" s="82"/>
      <c r="BM1551" s="80"/>
      <c r="BN1551" s="81">
        <f t="shared" si="432"/>
        <v>0</v>
      </c>
      <c r="BO1551" s="82"/>
    </row>
    <row r="1552" spans="1:67" ht="33" hidden="1" customHeight="1" thickBot="1">
      <c r="A1552" s="71">
        <v>86680</v>
      </c>
      <c r="B1552" s="71" t="s">
        <v>2241</v>
      </c>
      <c r="C1552" s="221" t="str">
        <f ca="1">IF(V1552&gt;0,IF($C$12=B1552,COUNT($C$12:C1551,1),""),"")</f>
        <v/>
      </c>
      <c r="D1552" s="221" t="str">
        <f ca="1">IF(V1552&gt;0,IF($D$12=B1552,COUNT($D$12:D1551,1),""),"")</f>
        <v/>
      </c>
      <c r="E1552" s="221" t="str">
        <f ca="1">IF(V1552&gt;0,IF($E$12=B1552,COUNT($E$12:E1551,1),""),"")</f>
        <v/>
      </c>
      <c r="F1552" s="221" t="str">
        <f ca="1">IF(V1552&gt;0,IF($F$12=B1552,COUNT($F$12:F1551,1),""),"")</f>
        <v/>
      </c>
      <c r="G1552" s="90">
        <v>741001890</v>
      </c>
      <c r="H1552" s="72"/>
      <c r="I1552" s="76" t="s">
        <v>1583</v>
      </c>
      <c r="J1552" s="91" t="s">
        <v>1498</v>
      </c>
      <c r="K1552" s="324">
        <v>165000000</v>
      </c>
      <c r="L1552" s="125">
        <v>422205</v>
      </c>
      <c r="M1552" s="76" t="s">
        <v>1312</v>
      </c>
      <c r="N1552" s="76" t="s">
        <v>1498</v>
      </c>
      <c r="O1552" s="324">
        <v>10274000</v>
      </c>
      <c r="P1552" s="77">
        <f ca="1">SUMIF($W$12:BO1552,$P$11,W1552:BO1552)</f>
        <v>0</v>
      </c>
      <c r="Q1552" s="77">
        <f ca="1">SUMIF($W$12:BP1552,$P$11,X1552:BP1552)</f>
        <v>0</v>
      </c>
      <c r="R1552" s="77">
        <f ca="1">SUMIF($W$12:BQ1552,$P$11,Y1552:BQ1552)</f>
        <v>0</v>
      </c>
      <c r="S1552" s="78">
        <f t="shared" ca="1" si="416"/>
        <v>0</v>
      </c>
      <c r="T1552" s="77">
        <f t="shared" ca="1" si="417"/>
        <v>0</v>
      </c>
      <c r="U1552" s="77">
        <f t="shared" ca="1" si="418"/>
        <v>0</v>
      </c>
      <c r="V1552" s="79">
        <f t="shared" ca="1" si="419"/>
        <v>0</v>
      </c>
      <c r="W1552" s="80"/>
      <c r="X1552" s="81">
        <f t="shared" si="420"/>
        <v>0</v>
      </c>
      <c r="Y1552" s="82"/>
      <c r="Z1552" s="80"/>
      <c r="AA1552" s="81">
        <f t="shared" si="421"/>
        <v>0</v>
      </c>
      <c r="AB1552" s="82"/>
      <c r="AC1552" s="80"/>
      <c r="AD1552" s="81">
        <f t="shared" si="422"/>
        <v>0</v>
      </c>
      <c r="AE1552" s="82"/>
      <c r="AF1552" s="80"/>
      <c r="AG1552" s="81">
        <f t="shared" si="423"/>
        <v>0</v>
      </c>
      <c r="AH1552" s="82"/>
      <c r="AI1552" s="80"/>
      <c r="AJ1552" s="81">
        <f t="shared" si="424"/>
        <v>0</v>
      </c>
      <c r="AK1552" s="82"/>
      <c r="AL1552" s="80"/>
      <c r="AM1552" s="81">
        <v>0</v>
      </c>
      <c r="AN1552" s="82"/>
      <c r="AO1552" s="80"/>
      <c r="AP1552" s="81">
        <v>0</v>
      </c>
      <c r="AQ1552" s="82"/>
      <c r="AR1552" s="80"/>
      <c r="AS1552" s="81">
        <f t="shared" si="425"/>
        <v>0</v>
      </c>
      <c r="AT1552" s="82"/>
      <c r="AU1552" s="80"/>
      <c r="AV1552" s="81">
        <f t="shared" si="426"/>
        <v>0</v>
      </c>
      <c r="AW1552" s="82"/>
      <c r="AX1552" s="80"/>
      <c r="AY1552" s="81">
        <f t="shared" si="427"/>
        <v>0</v>
      </c>
      <c r="AZ1552" s="82"/>
      <c r="BA1552" s="80"/>
      <c r="BB1552" s="81">
        <f t="shared" si="428"/>
        <v>0</v>
      </c>
      <c r="BC1552" s="82"/>
      <c r="BD1552" s="80"/>
      <c r="BE1552" s="81">
        <f t="shared" si="429"/>
        <v>0</v>
      </c>
      <c r="BF1552" s="82"/>
      <c r="BG1552" s="80"/>
      <c r="BH1552" s="81">
        <f t="shared" si="430"/>
        <v>0</v>
      </c>
      <c r="BI1552" s="82"/>
      <c r="BJ1552" s="80"/>
      <c r="BK1552" s="81">
        <f t="shared" si="431"/>
        <v>0</v>
      </c>
      <c r="BL1552" s="82"/>
      <c r="BM1552" s="80"/>
      <c r="BN1552" s="81">
        <f t="shared" si="432"/>
        <v>0</v>
      </c>
      <c r="BO1552" s="82"/>
    </row>
    <row r="1553" spans="1:67" ht="33" hidden="1" customHeight="1" thickBot="1">
      <c r="A1553" s="71">
        <v>86681</v>
      </c>
      <c r="B1553" s="71" t="s">
        <v>2241</v>
      </c>
      <c r="C1553" s="221" t="str">
        <f ca="1">IF(V1553&gt;0,IF($C$12=B1553,COUNT($C$12:C1552,1),""),"")</f>
        <v/>
      </c>
      <c r="D1553" s="221" t="str">
        <f ca="1">IF(V1553&gt;0,IF($D$12=B1553,COUNT($D$12:D1552,1),""),"")</f>
        <v/>
      </c>
      <c r="E1553" s="221" t="str">
        <f ca="1">IF(V1553&gt;0,IF($E$12=B1553,COUNT($E$12:E1552,1),""),"")</f>
        <v/>
      </c>
      <c r="F1553" s="221" t="str">
        <f ca="1">IF(V1553&gt;0,IF($F$12=B1553,COUNT($F$12:F1552,1),""),"")</f>
        <v/>
      </c>
      <c r="G1553" s="90">
        <v>741001895</v>
      </c>
      <c r="H1553" s="72"/>
      <c r="I1553" s="76" t="s">
        <v>1580</v>
      </c>
      <c r="J1553" s="91" t="s">
        <v>1498</v>
      </c>
      <c r="K1553" s="324">
        <v>148000000</v>
      </c>
      <c r="L1553" s="125">
        <v>422205</v>
      </c>
      <c r="M1553" s="76" t="s">
        <v>1312</v>
      </c>
      <c r="N1553" s="76" t="s">
        <v>1498</v>
      </c>
      <c r="O1553" s="324">
        <v>10274000</v>
      </c>
      <c r="P1553" s="77">
        <f ca="1">SUMIF($W$12:BO1553,$P$11,W1553:BO1553)</f>
        <v>0</v>
      </c>
      <c r="Q1553" s="77">
        <f ca="1">SUMIF($W$12:BP1553,$P$11,X1553:BP1553)</f>
        <v>0</v>
      </c>
      <c r="R1553" s="77">
        <f ca="1">SUMIF($W$12:BQ1553,$P$11,Y1553:BQ1553)</f>
        <v>0</v>
      </c>
      <c r="S1553" s="78">
        <f t="shared" ca="1" si="416"/>
        <v>0</v>
      </c>
      <c r="T1553" s="77">
        <f t="shared" ca="1" si="417"/>
        <v>0</v>
      </c>
      <c r="U1553" s="77">
        <f t="shared" ca="1" si="418"/>
        <v>0</v>
      </c>
      <c r="V1553" s="79">
        <f t="shared" ca="1" si="419"/>
        <v>0</v>
      </c>
      <c r="W1553" s="80"/>
      <c r="X1553" s="81">
        <f t="shared" si="420"/>
        <v>0</v>
      </c>
      <c r="Y1553" s="82"/>
      <c r="Z1553" s="80"/>
      <c r="AA1553" s="81">
        <f t="shared" si="421"/>
        <v>0</v>
      </c>
      <c r="AB1553" s="82"/>
      <c r="AC1553" s="80"/>
      <c r="AD1553" s="81">
        <f t="shared" si="422"/>
        <v>0</v>
      </c>
      <c r="AE1553" s="82"/>
      <c r="AF1553" s="80"/>
      <c r="AG1553" s="81">
        <f t="shared" si="423"/>
        <v>0</v>
      </c>
      <c r="AH1553" s="82"/>
      <c r="AI1553" s="80"/>
      <c r="AJ1553" s="81">
        <f t="shared" si="424"/>
        <v>0</v>
      </c>
      <c r="AK1553" s="82"/>
      <c r="AL1553" s="80"/>
      <c r="AM1553" s="81">
        <v>0</v>
      </c>
      <c r="AN1553" s="82"/>
      <c r="AO1553" s="80"/>
      <c r="AP1553" s="81">
        <v>0</v>
      </c>
      <c r="AQ1553" s="82"/>
      <c r="AR1553" s="80"/>
      <c r="AS1553" s="81">
        <f t="shared" si="425"/>
        <v>0</v>
      </c>
      <c r="AT1553" s="82"/>
      <c r="AU1553" s="80"/>
      <c r="AV1553" s="81">
        <f t="shared" si="426"/>
        <v>0</v>
      </c>
      <c r="AW1553" s="82"/>
      <c r="AX1553" s="80"/>
      <c r="AY1553" s="81">
        <f t="shared" si="427"/>
        <v>0</v>
      </c>
      <c r="AZ1553" s="82"/>
      <c r="BA1553" s="80"/>
      <c r="BB1553" s="81">
        <f t="shared" si="428"/>
        <v>0</v>
      </c>
      <c r="BC1553" s="82"/>
      <c r="BD1553" s="80"/>
      <c r="BE1553" s="81">
        <f t="shared" si="429"/>
        <v>0</v>
      </c>
      <c r="BF1553" s="82"/>
      <c r="BG1553" s="80"/>
      <c r="BH1553" s="81">
        <f t="shared" si="430"/>
        <v>0</v>
      </c>
      <c r="BI1553" s="82"/>
      <c r="BJ1553" s="80"/>
      <c r="BK1553" s="81">
        <f t="shared" si="431"/>
        <v>0</v>
      </c>
      <c r="BL1553" s="82"/>
      <c r="BM1553" s="80"/>
      <c r="BN1553" s="81">
        <f t="shared" si="432"/>
        <v>0</v>
      </c>
      <c r="BO1553" s="82"/>
    </row>
    <row r="1554" spans="1:67" ht="33" hidden="1" customHeight="1" thickBot="1">
      <c r="A1554" s="71">
        <v>86683</v>
      </c>
      <c r="B1554" s="71" t="s">
        <v>2241</v>
      </c>
      <c r="C1554" s="221" t="str">
        <f ca="1">IF(V1554&gt;0,IF($C$12=B1554,COUNT($C$12:C1553,1),""),"")</f>
        <v/>
      </c>
      <c r="D1554" s="221" t="str">
        <f ca="1">IF(V1554&gt;0,IF($D$12=B1554,COUNT($D$12:D1553,1),""),"")</f>
        <v/>
      </c>
      <c r="E1554" s="221" t="str">
        <f ca="1">IF(V1554&gt;0,IF($E$12=B1554,COUNT($E$12:E1553,1),""),"")</f>
        <v/>
      </c>
      <c r="F1554" s="221" t="str">
        <f ca="1">IF(V1554&gt;0,IF($F$12=B1554,COUNT($F$12:F1553,1),""),"")</f>
        <v/>
      </c>
      <c r="G1554" s="90">
        <v>741004910</v>
      </c>
      <c r="H1554" s="72"/>
      <c r="I1554" s="76" t="s">
        <v>2038</v>
      </c>
      <c r="J1554" s="91" t="s">
        <v>1498</v>
      </c>
      <c r="K1554" s="324">
        <v>29000000</v>
      </c>
      <c r="L1554" s="125">
        <v>422205</v>
      </c>
      <c r="M1554" s="76" t="s">
        <v>1312</v>
      </c>
      <c r="N1554" s="76" t="s">
        <v>1498</v>
      </c>
      <c r="O1554" s="324">
        <v>10274000</v>
      </c>
      <c r="P1554" s="77">
        <f ca="1">SUMIF($W$12:BO1554,$P$11,W1554:BO1554)</f>
        <v>0</v>
      </c>
      <c r="Q1554" s="77">
        <f ca="1">SUMIF($W$12:BP1554,$P$11,X1554:BP1554)</f>
        <v>0</v>
      </c>
      <c r="R1554" s="77">
        <f ca="1">SUMIF($W$12:BQ1554,$P$11,Y1554:BQ1554)</f>
        <v>0</v>
      </c>
      <c r="S1554" s="78">
        <f t="shared" ca="1" si="416"/>
        <v>0</v>
      </c>
      <c r="T1554" s="77">
        <f t="shared" ca="1" si="417"/>
        <v>0</v>
      </c>
      <c r="U1554" s="77">
        <f t="shared" ca="1" si="418"/>
        <v>0</v>
      </c>
      <c r="V1554" s="79">
        <f t="shared" ca="1" si="419"/>
        <v>0</v>
      </c>
      <c r="W1554" s="80"/>
      <c r="X1554" s="81">
        <f t="shared" si="420"/>
        <v>0</v>
      </c>
      <c r="Y1554" s="82"/>
      <c r="Z1554" s="80"/>
      <c r="AA1554" s="81">
        <f t="shared" si="421"/>
        <v>0</v>
      </c>
      <c r="AB1554" s="82"/>
      <c r="AC1554" s="80"/>
      <c r="AD1554" s="81">
        <f t="shared" si="422"/>
        <v>0</v>
      </c>
      <c r="AE1554" s="82"/>
      <c r="AF1554" s="80"/>
      <c r="AG1554" s="81">
        <f t="shared" si="423"/>
        <v>0</v>
      </c>
      <c r="AH1554" s="82"/>
      <c r="AI1554" s="80"/>
      <c r="AJ1554" s="81">
        <f t="shared" si="424"/>
        <v>0</v>
      </c>
      <c r="AK1554" s="82"/>
      <c r="AL1554" s="80"/>
      <c r="AM1554" s="81">
        <v>0</v>
      </c>
      <c r="AN1554" s="82"/>
      <c r="AO1554" s="80"/>
      <c r="AP1554" s="81">
        <v>0</v>
      </c>
      <c r="AQ1554" s="82"/>
      <c r="AR1554" s="80"/>
      <c r="AS1554" s="81">
        <f t="shared" si="425"/>
        <v>0</v>
      </c>
      <c r="AT1554" s="82"/>
      <c r="AU1554" s="80"/>
      <c r="AV1554" s="81">
        <f t="shared" si="426"/>
        <v>0</v>
      </c>
      <c r="AW1554" s="82"/>
      <c r="AX1554" s="80"/>
      <c r="AY1554" s="81">
        <f t="shared" si="427"/>
        <v>0</v>
      </c>
      <c r="AZ1554" s="82"/>
      <c r="BA1554" s="80"/>
      <c r="BB1554" s="81">
        <f t="shared" si="428"/>
        <v>0</v>
      </c>
      <c r="BC1554" s="82"/>
      <c r="BD1554" s="80"/>
      <c r="BE1554" s="81">
        <f t="shared" si="429"/>
        <v>0</v>
      </c>
      <c r="BF1554" s="82"/>
      <c r="BG1554" s="80"/>
      <c r="BH1554" s="81">
        <f t="shared" si="430"/>
        <v>0</v>
      </c>
      <c r="BI1554" s="82"/>
      <c r="BJ1554" s="80"/>
      <c r="BK1554" s="81">
        <f t="shared" si="431"/>
        <v>0</v>
      </c>
      <c r="BL1554" s="82"/>
      <c r="BM1554" s="80"/>
      <c r="BN1554" s="81">
        <f t="shared" si="432"/>
        <v>0</v>
      </c>
      <c r="BO1554" s="82"/>
    </row>
    <row r="1555" spans="1:67" ht="33" hidden="1" customHeight="1" thickBot="1">
      <c r="A1555" s="71">
        <v>86684</v>
      </c>
      <c r="B1555" s="71" t="s">
        <v>2241</v>
      </c>
      <c r="C1555" s="221" t="str">
        <f ca="1">IF(V1555&gt;0,IF($C$12=B1555,COUNT($C$12:C1554,1),""),"")</f>
        <v/>
      </c>
      <c r="D1555" s="221" t="str">
        <f ca="1">IF(V1555&gt;0,IF($D$12=B1555,COUNT($D$12:D1554,1),""),"")</f>
        <v/>
      </c>
      <c r="E1555" s="221" t="str">
        <f ca="1">IF(V1555&gt;0,IF($E$12=B1555,COUNT($E$12:E1554,1),""),"")</f>
        <v/>
      </c>
      <c r="F1555" s="221" t="str">
        <f ca="1">IF(V1555&gt;0,IF($F$12=B1555,COUNT($F$12:F1554,1),""),"")</f>
        <v/>
      </c>
      <c r="G1555" s="90">
        <v>741005000</v>
      </c>
      <c r="H1555" s="72"/>
      <c r="I1555" s="76" t="s">
        <v>1578</v>
      </c>
      <c r="J1555" s="91" t="s">
        <v>1498</v>
      </c>
      <c r="K1555" s="324">
        <v>145000000</v>
      </c>
      <c r="L1555" s="125">
        <v>422204</v>
      </c>
      <c r="M1555" s="76" t="s">
        <v>1311</v>
      </c>
      <c r="N1555" s="76" t="s">
        <v>1498</v>
      </c>
      <c r="O1555" s="324">
        <v>9358000</v>
      </c>
      <c r="P1555" s="77">
        <f ca="1">SUMIF($W$12:BO1555,$P$11,W1555:BO1555)</f>
        <v>0</v>
      </c>
      <c r="Q1555" s="77">
        <f ca="1">SUMIF($W$12:BP1555,$P$11,X1555:BP1555)</f>
        <v>0</v>
      </c>
      <c r="R1555" s="77">
        <f ca="1">SUMIF($W$12:BQ1555,$P$11,Y1555:BQ1555)</f>
        <v>0</v>
      </c>
      <c r="S1555" s="78">
        <f t="shared" ca="1" si="416"/>
        <v>0</v>
      </c>
      <c r="T1555" s="77">
        <f t="shared" ca="1" si="417"/>
        <v>0</v>
      </c>
      <c r="U1555" s="77">
        <f t="shared" ca="1" si="418"/>
        <v>0</v>
      </c>
      <c r="V1555" s="79">
        <f t="shared" ca="1" si="419"/>
        <v>0</v>
      </c>
      <c r="W1555" s="80"/>
      <c r="X1555" s="81">
        <f t="shared" si="420"/>
        <v>0</v>
      </c>
      <c r="Y1555" s="82"/>
      <c r="Z1555" s="80"/>
      <c r="AA1555" s="81">
        <f t="shared" si="421"/>
        <v>0</v>
      </c>
      <c r="AB1555" s="82"/>
      <c r="AC1555" s="80"/>
      <c r="AD1555" s="81">
        <f t="shared" si="422"/>
        <v>0</v>
      </c>
      <c r="AE1555" s="82"/>
      <c r="AF1555" s="80"/>
      <c r="AG1555" s="81">
        <f t="shared" si="423"/>
        <v>0</v>
      </c>
      <c r="AH1555" s="82"/>
      <c r="AI1555" s="80"/>
      <c r="AJ1555" s="81">
        <f t="shared" si="424"/>
        <v>0</v>
      </c>
      <c r="AK1555" s="82"/>
      <c r="AL1555" s="80"/>
      <c r="AM1555" s="81">
        <v>0</v>
      </c>
      <c r="AN1555" s="82"/>
      <c r="AO1555" s="80"/>
      <c r="AP1555" s="81">
        <v>0</v>
      </c>
      <c r="AQ1555" s="82"/>
      <c r="AR1555" s="80"/>
      <c r="AS1555" s="81">
        <f t="shared" si="425"/>
        <v>0</v>
      </c>
      <c r="AT1555" s="82"/>
      <c r="AU1555" s="80"/>
      <c r="AV1555" s="81">
        <f t="shared" si="426"/>
        <v>0</v>
      </c>
      <c r="AW1555" s="82"/>
      <c r="AX1555" s="80"/>
      <c r="AY1555" s="81">
        <f t="shared" si="427"/>
        <v>0</v>
      </c>
      <c r="AZ1555" s="82"/>
      <c r="BA1555" s="80"/>
      <c r="BB1555" s="81">
        <f t="shared" si="428"/>
        <v>0</v>
      </c>
      <c r="BC1555" s="82"/>
      <c r="BD1555" s="80"/>
      <c r="BE1555" s="81">
        <f t="shared" si="429"/>
        <v>0</v>
      </c>
      <c r="BF1555" s="82"/>
      <c r="BG1555" s="80"/>
      <c r="BH1555" s="81">
        <f t="shared" si="430"/>
        <v>0</v>
      </c>
      <c r="BI1555" s="82"/>
      <c r="BJ1555" s="80"/>
      <c r="BK1555" s="81">
        <f t="shared" si="431"/>
        <v>0</v>
      </c>
      <c r="BL1555" s="82"/>
      <c r="BM1555" s="80"/>
      <c r="BN1555" s="81">
        <f t="shared" si="432"/>
        <v>0</v>
      </c>
      <c r="BO1555" s="82"/>
    </row>
    <row r="1556" spans="1:67" ht="33" hidden="1" customHeight="1" thickBot="1">
      <c r="A1556" s="71">
        <v>86688</v>
      </c>
      <c r="B1556" s="71" t="s">
        <v>2241</v>
      </c>
      <c r="C1556" s="221" t="str">
        <f ca="1">IF(V1556&gt;0,IF($C$12=B1556,COUNT($C$12:C1555,1),""),"")</f>
        <v/>
      </c>
      <c r="D1556" s="221" t="str">
        <f ca="1">IF(V1556&gt;0,IF($D$12=B1556,COUNT($D$12:D1555,1),""),"")</f>
        <v/>
      </c>
      <c r="E1556" s="221" t="str">
        <f ca="1">IF(V1556&gt;0,IF($E$12=B1556,COUNT($E$12:E1555,1),""),"")</f>
        <v/>
      </c>
      <c r="F1556" s="221" t="str">
        <f ca="1">IF(V1556&gt;0,IF($F$12=B1556,COUNT($F$12:F1555,1),""),"")</f>
        <v/>
      </c>
      <c r="G1556" s="90">
        <v>750000300</v>
      </c>
      <c r="H1556" s="72"/>
      <c r="I1556" s="76" t="s">
        <v>1540</v>
      </c>
      <c r="J1556" s="91" t="s">
        <v>153</v>
      </c>
      <c r="K1556" s="324">
        <v>1500000</v>
      </c>
      <c r="L1556" s="125" t="s">
        <v>1628</v>
      </c>
      <c r="M1556" s="76" t="s">
        <v>1876</v>
      </c>
      <c r="N1556" s="76" t="s">
        <v>153</v>
      </c>
      <c r="O1556" s="324">
        <v>110600</v>
      </c>
      <c r="P1556" s="77">
        <f ca="1">SUMIF($W$12:BO1556,$P$11,W1556:BO1556)</f>
        <v>0</v>
      </c>
      <c r="Q1556" s="77">
        <f ca="1">SUMIF($W$12:BP1556,$P$11,X1556:BP1556)</f>
        <v>0</v>
      </c>
      <c r="R1556" s="77">
        <f ca="1">SUMIF($W$12:BQ1556,$P$11,Y1556:BQ1556)</f>
        <v>0</v>
      </c>
      <c r="S1556" s="78">
        <f t="shared" ca="1" si="416"/>
        <v>0</v>
      </c>
      <c r="T1556" s="77">
        <f t="shared" ca="1" si="417"/>
        <v>0</v>
      </c>
      <c r="U1556" s="77">
        <f t="shared" ca="1" si="418"/>
        <v>0</v>
      </c>
      <c r="V1556" s="79">
        <f t="shared" ca="1" si="419"/>
        <v>0</v>
      </c>
      <c r="W1556" s="80"/>
      <c r="X1556" s="81">
        <f t="shared" si="420"/>
        <v>0</v>
      </c>
      <c r="Y1556" s="82"/>
      <c r="Z1556" s="80"/>
      <c r="AA1556" s="81">
        <f t="shared" si="421"/>
        <v>0</v>
      </c>
      <c r="AB1556" s="82"/>
      <c r="AC1556" s="80"/>
      <c r="AD1556" s="81">
        <f t="shared" si="422"/>
        <v>0</v>
      </c>
      <c r="AE1556" s="82"/>
      <c r="AF1556" s="80"/>
      <c r="AG1556" s="81">
        <f t="shared" si="423"/>
        <v>0</v>
      </c>
      <c r="AH1556" s="82"/>
      <c r="AI1556" s="80"/>
      <c r="AJ1556" s="81">
        <f t="shared" si="424"/>
        <v>0</v>
      </c>
      <c r="AK1556" s="82"/>
      <c r="AL1556" s="80"/>
      <c r="AM1556" s="81">
        <v>0</v>
      </c>
      <c r="AN1556" s="82"/>
      <c r="AO1556" s="80"/>
      <c r="AP1556" s="81">
        <v>0</v>
      </c>
      <c r="AQ1556" s="82"/>
      <c r="AR1556" s="80"/>
      <c r="AS1556" s="81">
        <f t="shared" si="425"/>
        <v>0</v>
      </c>
      <c r="AT1556" s="82"/>
      <c r="AU1556" s="80"/>
      <c r="AV1556" s="81">
        <f t="shared" si="426"/>
        <v>0</v>
      </c>
      <c r="AW1556" s="82"/>
      <c r="AX1556" s="80"/>
      <c r="AY1556" s="81">
        <f t="shared" si="427"/>
        <v>0</v>
      </c>
      <c r="AZ1556" s="82"/>
      <c r="BA1556" s="80"/>
      <c r="BB1556" s="81">
        <f t="shared" si="428"/>
        <v>0</v>
      </c>
      <c r="BC1556" s="82"/>
      <c r="BD1556" s="80"/>
      <c r="BE1556" s="81">
        <f t="shared" si="429"/>
        <v>0</v>
      </c>
      <c r="BF1556" s="82"/>
      <c r="BG1556" s="80"/>
      <c r="BH1556" s="81">
        <f t="shared" si="430"/>
        <v>0</v>
      </c>
      <c r="BI1556" s="82"/>
      <c r="BJ1556" s="80"/>
      <c r="BK1556" s="81">
        <f t="shared" si="431"/>
        <v>0</v>
      </c>
      <c r="BL1556" s="82"/>
      <c r="BM1556" s="80"/>
      <c r="BN1556" s="81">
        <f t="shared" si="432"/>
        <v>0</v>
      </c>
      <c r="BO1556" s="82"/>
    </row>
    <row r="1557" spans="1:67" ht="33" hidden="1" customHeight="1" thickBot="1">
      <c r="A1557" s="71">
        <v>86689</v>
      </c>
      <c r="B1557" s="71" t="s">
        <v>2241</v>
      </c>
      <c r="C1557" s="221" t="str">
        <f ca="1">IF(V1557&gt;0,IF($C$12=B1557,COUNT($C$12:C1556,1),""),"")</f>
        <v/>
      </c>
      <c r="D1557" s="221" t="str">
        <f ca="1">IF(V1557&gt;0,IF($D$12=B1557,COUNT($D$12:D1556,1),""),"")</f>
        <v/>
      </c>
      <c r="E1557" s="221" t="str">
        <f ca="1">IF(V1557&gt;0,IF($E$12=B1557,COUNT($E$12:E1556,1),""),"")</f>
        <v/>
      </c>
      <c r="F1557" s="221" t="str">
        <f ca="1">IF(V1557&gt;0,IF($F$12=B1557,COUNT($F$12:F1556,1),""),"")</f>
        <v/>
      </c>
      <c r="G1557" s="90">
        <v>750000310</v>
      </c>
      <c r="H1557" s="72"/>
      <c r="I1557" s="76" t="s">
        <v>1539</v>
      </c>
      <c r="J1557" s="91" t="s">
        <v>153</v>
      </c>
      <c r="K1557" s="324">
        <v>1300000</v>
      </c>
      <c r="L1557" s="125" t="s">
        <v>1628</v>
      </c>
      <c r="M1557" s="76" t="s">
        <v>1877</v>
      </c>
      <c r="N1557" s="76" t="s">
        <v>153</v>
      </c>
      <c r="O1557" s="324">
        <v>110600</v>
      </c>
      <c r="P1557" s="77">
        <f ca="1">SUMIF($W$12:BO1557,$P$11,W1557:BO1557)</f>
        <v>0</v>
      </c>
      <c r="Q1557" s="77">
        <f ca="1">SUMIF($W$12:BP1557,$P$11,X1557:BP1557)</f>
        <v>0</v>
      </c>
      <c r="R1557" s="77">
        <f ca="1">SUMIF($W$12:BQ1557,$P$11,Y1557:BQ1557)</f>
        <v>0</v>
      </c>
      <c r="S1557" s="78">
        <f t="shared" ca="1" si="416"/>
        <v>0</v>
      </c>
      <c r="T1557" s="77">
        <f t="shared" ca="1" si="417"/>
        <v>0</v>
      </c>
      <c r="U1557" s="77">
        <f t="shared" ca="1" si="418"/>
        <v>0</v>
      </c>
      <c r="V1557" s="79">
        <f t="shared" ca="1" si="419"/>
        <v>0</v>
      </c>
      <c r="W1557" s="80"/>
      <c r="X1557" s="81">
        <f t="shared" si="420"/>
        <v>0</v>
      </c>
      <c r="Y1557" s="82"/>
      <c r="Z1557" s="80"/>
      <c r="AA1557" s="81">
        <f t="shared" si="421"/>
        <v>0</v>
      </c>
      <c r="AB1557" s="82"/>
      <c r="AC1557" s="80"/>
      <c r="AD1557" s="81">
        <f t="shared" si="422"/>
        <v>0</v>
      </c>
      <c r="AE1557" s="82"/>
      <c r="AF1557" s="80"/>
      <c r="AG1557" s="81">
        <f t="shared" si="423"/>
        <v>0</v>
      </c>
      <c r="AH1557" s="82"/>
      <c r="AI1557" s="80"/>
      <c r="AJ1557" s="81">
        <f t="shared" si="424"/>
        <v>0</v>
      </c>
      <c r="AK1557" s="82"/>
      <c r="AL1557" s="80"/>
      <c r="AM1557" s="81">
        <v>0</v>
      </c>
      <c r="AN1557" s="82"/>
      <c r="AO1557" s="80"/>
      <c r="AP1557" s="81">
        <v>0</v>
      </c>
      <c r="AQ1557" s="82"/>
      <c r="AR1557" s="80"/>
      <c r="AS1557" s="81">
        <f t="shared" si="425"/>
        <v>0</v>
      </c>
      <c r="AT1557" s="82"/>
      <c r="AU1557" s="80"/>
      <c r="AV1557" s="81">
        <f t="shared" si="426"/>
        <v>0</v>
      </c>
      <c r="AW1557" s="82"/>
      <c r="AX1557" s="80"/>
      <c r="AY1557" s="81">
        <f t="shared" si="427"/>
        <v>0</v>
      </c>
      <c r="AZ1557" s="82"/>
      <c r="BA1557" s="80"/>
      <c r="BB1557" s="81">
        <f t="shared" si="428"/>
        <v>0</v>
      </c>
      <c r="BC1557" s="82"/>
      <c r="BD1557" s="80"/>
      <c r="BE1557" s="81">
        <f t="shared" si="429"/>
        <v>0</v>
      </c>
      <c r="BF1557" s="82"/>
      <c r="BG1557" s="80"/>
      <c r="BH1557" s="81">
        <f t="shared" si="430"/>
        <v>0</v>
      </c>
      <c r="BI1557" s="82"/>
      <c r="BJ1557" s="80"/>
      <c r="BK1557" s="81">
        <f t="shared" si="431"/>
        <v>0</v>
      </c>
      <c r="BL1557" s="82"/>
      <c r="BM1557" s="80"/>
      <c r="BN1557" s="81">
        <f t="shared" si="432"/>
        <v>0</v>
      </c>
      <c r="BO1557" s="82"/>
    </row>
    <row r="1558" spans="1:67" ht="33" hidden="1" customHeight="1" thickBot="1">
      <c r="A1558" s="71">
        <v>86690</v>
      </c>
      <c r="B1558" s="71" t="s">
        <v>2241</v>
      </c>
      <c r="C1558" s="221" t="str">
        <f ca="1">IF(V1558&gt;0,IF($C$12=B1558,COUNT($C$12:C1557,1),""),"")</f>
        <v/>
      </c>
      <c r="D1558" s="221" t="str">
        <f ca="1">IF(V1558&gt;0,IF($D$12=B1558,COUNT($D$12:D1557,1),""),"")</f>
        <v/>
      </c>
      <c r="E1558" s="221" t="str">
        <f ca="1">IF(V1558&gt;0,IF($E$12=B1558,COUNT($E$12:E1557,1),""),"")</f>
        <v/>
      </c>
      <c r="F1558" s="221" t="str">
        <f ca="1">IF(V1558&gt;0,IF($F$12=B1558,COUNT($F$12:F1557,1),""),"")</f>
        <v/>
      </c>
      <c r="G1558" s="90">
        <v>750000500</v>
      </c>
      <c r="H1558" s="72"/>
      <c r="I1558" s="76" t="s">
        <v>1541</v>
      </c>
      <c r="J1558" s="91" t="s">
        <v>153</v>
      </c>
      <c r="K1558" s="324">
        <v>3000000</v>
      </c>
      <c r="L1558" s="125" t="s">
        <v>1628</v>
      </c>
      <c r="M1558" s="76" t="s">
        <v>1878</v>
      </c>
      <c r="N1558" s="76" t="s">
        <v>153</v>
      </c>
      <c r="O1558" s="324">
        <v>110600</v>
      </c>
      <c r="P1558" s="77">
        <f ca="1">SUMIF($W$12:BO1558,$P$11,W1558:BO1558)</f>
        <v>0</v>
      </c>
      <c r="Q1558" s="77">
        <f ca="1">SUMIF($W$12:BP1558,$P$11,X1558:BP1558)</f>
        <v>0</v>
      </c>
      <c r="R1558" s="77">
        <f ca="1">SUMIF($W$12:BQ1558,$P$11,Y1558:BQ1558)</f>
        <v>0</v>
      </c>
      <c r="S1558" s="78">
        <f t="shared" ca="1" si="416"/>
        <v>0</v>
      </c>
      <c r="T1558" s="77">
        <f t="shared" ca="1" si="417"/>
        <v>0</v>
      </c>
      <c r="U1558" s="77">
        <f t="shared" ca="1" si="418"/>
        <v>0</v>
      </c>
      <c r="V1558" s="79">
        <f t="shared" ca="1" si="419"/>
        <v>0</v>
      </c>
      <c r="W1558" s="80"/>
      <c r="X1558" s="81">
        <f t="shared" si="420"/>
        <v>0</v>
      </c>
      <c r="Y1558" s="82"/>
      <c r="Z1558" s="80"/>
      <c r="AA1558" s="81">
        <f t="shared" si="421"/>
        <v>0</v>
      </c>
      <c r="AB1558" s="82"/>
      <c r="AC1558" s="80"/>
      <c r="AD1558" s="81">
        <f t="shared" si="422"/>
        <v>0</v>
      </c>
      <c r="AE1558" s="82"/>
      <c r="AF1558" s="80"/>
      <c r="AG1558" s="81">
        <f t="shared" si="423"/>
        <v>0</v>
      </c>
      <c r="AH1558" s="82"/>
      <c r="AI1558" s="80"/>
      <c r="AJ1558" s="81">
        <f t="shared" si="424"/>
        <v>0</v>
      </c>
      <c r="AK1558" s="82"/>
      <c r="AL1558" s="80"/>
      <c r="AM1558" s="81">
        <v>0</v>
      </c>
      <c r="AN1558" s="82"/>
      <c r="AO1558" s="80"/>
      <c r="AP1558" s="81">
        <v>0</v>
      </c>
      <c r="AQ1558" s="82"/>
      <c r="AR1558" s="80"/>
      <c r="AS1558" s="81">
        <f t="shared" si="425"/>
        <v>0</v>
      </c>
      <c r="AT1558" s="82"/>
      <c r="AU1558" s="80"/>
      <c r="AV1558" s="81">
        <f t="shared" si="426"/>
        <v>0</v>
      </c>
      <c r="AW1558" s="82"/>
      <c r="AX1558" s="80"/>
      <c r="AY1558" s="81">
        <f t="shared" si="427"/>
        <v>0</v>
      </c>
      <c r="AZ1558" s="82"/>
      <c r="BA1558" s="80"/>
      <c r="BB1558" s="81">
        <f t="shared" si="428"/>
        <v>0</v>
      </c>
      <c r="BC1558" s="82"/>
      <c r="BD1558" s="80"/>
      <c r="BE1558" s="81">
        <f t="shared" si="429"/>
        <v>0</v>
      </c>
      <c r="BF1558" s="82"/>
      <c r="BG1558" s="80"/>
      <c r="BH1558" s="81">
        <f t="shared" si="430"/>
        <v>0</v>
      </c>
      <c r="BI1558" s="82"/>
      <c r="BJ1558" s="80"/>
      <c r="BK1558" s="81">
        <f t="shared" si="431"/>
        <v>0</v>
      </c>
      <c r="BL1558" s="82"/>
      <c r="BM1558" s="80"/>
      <c r="BN1558" s="81">
        <f t="shared" si="432"/>
        <v>0</v>
      </c>
      <c r="BO1558" s="82"/>
    </row>
    <row r="1559" spans="1:67" ht="33" hidden="1" customHeight="1" thickBot="1">
      <c r="A1559" s="71">
        <v>86691</v>
      </c>
      <c r="B1559" s="71" t="s">
        <v>2241</v>
      </c>
      <c r="C1559" s="221" t="str">
        <f ca="1">IF(V1559&gt;0,IF($C$12=B1559,COUNT($C$12:C1558,1),""),"")</f>
        <v/>
      </c>
      <c r="D1559" s="221" t="str">
        <f ca="1">IF(V1559&gt;0,IF($D$12=B1559,COUNT($D$12:D1558,1),""),"")</f>
        <v/>
      </c>
      <c r="E1559" s="221" t="str">
        <f ca="1">IF(V1559&gt;0,IF($E$12=B1559,COUNT($E$12:E1558,1),""),"")</f>
        <v/>
      </c>
      <c r="F1559" s="221" t="str">
        <f ca="1">IF(V1559&gt;0,IF($F$12=B1559,COUNT($F$12:F1558,1),""),"")</f>
        <v/>
      </c>
      <c r="G1559" s="90">
        <v>750000600</v>
      </c>
      <c r="H1559" s="72"/>
      <c r="I1559" s="76" t="s">
        <v>1538</v>
      </c>
      <c r="J1559" s="91" t="s">
        <v>153</v>
      </c>
      <c r="K1559" s="324">
        <v>1500000</v>
      </c>
      <c r="L1559" s="125" t="s">
        <v>1628</v>
      </c>
      <c r="M1559" s="76" t="s">
        <v>1879</v>
      </c>
      <c r="N1559" s="76" t="s">
        <v>153</v>
      </c>
      <c r="O1559" s="324">
        <v>110600</v>
      </c>
      <c r="P1559" s="77">
        <f ca="1">SUMIF($W$12:BO1559,$P$11,W1559:BO1559)</f>
        <v>0</v>
      </c>
      <c r="Q1559" s="77">
        <f ca="1">SUMIF($W$12:BP1559,$P$11,X1559:BP1559)</f>
        <v>0</v>
      </c>
      <c r="R1559" s="77">
        <f ca="1">SUMIF($W$12:BQ1559,$P$11,Y1559:BQ1559)</f>
        <v>0</v>
      </c>
      <c r="S1559" s="78">
        <f t="shared" ca="1" si="416"/>
        <v>0</v>
      </c>
      <c r="T1559" s="77">
        <f t="shared" ca="1" si="417"/>
        <v>0</v>
      </c>
      <c r="U1559" s="77">
        <f t="shared" ca="1" si="418"/>
        <v>0</v>
      </c>
      <c r="V1559" s="79">
        <f t="shared" ca="1" si="419"/>
        <v>0</v>
      </c>
      <c r="W1559" s="80"/>
      <c r="X1559" s="81">
        <f t="shared" si="420"/>
        <v>0</v>
      </c>
      <c r="Y1559" s="82"/>
      <c r="Z1559" s="80"/>
      <c r="AA1559" s="81">
        <f t="shared" si="421"/>
        <v>0</v>
      </c>
      <c r="AB1559" s="82"/>
      <c r="AC1559" s="80"/>
      <c r="AD1559" s="81">
        <f t="shared" si="422"/>
        <v>0</v>
      </c>
      <c r="AE1559" s="82"/>
      <c r="AF1559" s="80"/>
      <c r="AG1559" s="81">
        <f t="shared" si="423"/>
        <v>0</v>
      </c>
      <c r="AH1559" s="82"/>
      <c r="AI1559" s="80"/>
      <c r="AJ1559" s="81">
        <f t="shared" si="424"/>
        <v>0</v>
      </c>
      <c r="AK1559" s="82"/>
      <c r="AL1559" s="80"/>
      <c r="AM1559" s="81">
        <v>0</v>
      </c>
      <c r="AN1559" s="82"/>
      <c r="AO1559" s="80"/>
      <c r="AP1559" s="81">
        <v>0</v>
      </c>
      <c r="AQ1559" s="82"/>
      <c r="AR1559" s="80"/>
      <c r="AS1559" s="81">
        <f t="shared" si="425"/>
        <v>0</v>
      </c>
      <c r="AT1559" s="82"/>
      <c r="AU1559" s="80"/>
      <c r="AV1559" s="81">
        <f t="shared" si="426"/>
        <v>0</v>
      </c>
      <c r="AW1559" s="82"/>
      <c r="AX1559" s="80"/>
      <c r="AY1559" s="81">
        <f t="shared" si="427"/>
        <v>0</v>
      </c>
      <c r="AZ1559" s="82"/>
      <c r="BA1559" s="80"/>
      <c r="BB1559" s="81">
        <f t="shared" si="428"/>
        <v>0</v>
      </c>
      <c r="BC1559" s="82"/>
      <c r="BD1559" s="80"/>
      <c r="BE1559" s="81">
        <f t="shared" si="429"/>
        <v>0</v>
      </c>
      <c r="BF1559" s="82"/>
      <c r="BG1559" s="80"/>
      <c r="BH1559" s="81">
        <f t="shared" si="430"/>
        <v>0</v>
      </c>
      <c r="BI1559" s="82"/>
      <c r="BJ1559" s="80"/>
      <c r="BK1559" s="81">
        <f t="shared" si="431"/>
        <v>0</v>
      </c>
      <c r="BL1559" s="82"/>
      <c r="BM1559" s="80"/>
      <c r="BN1559" s="81">
        <f t="shared" si="432"/>
        <v>0</v>
      </c>
      <c r="BO1559" s="82"/>
    </row>
    <row r="1560" spans="1:67" ht="33" hidden="1" customHeight="1" thickBot="1">
      <c r="A1560" s="71">
        <v>86699</v>
      </c>
      <c r="B1560" s="71" t="s">
        <v>2241</v>
      </c>
      <c r="C1560" s="221" t="str">
        <f ca="1">IF(V1560&gt;0,IF($C$12=B1560,COUNT($C$12:C1559,1),""),"")</f>
        <v/>
      </c>
      <c r="D1560" s="221" t="str">
        <f ca="1">IF(V1560&gt;0,IF($D$12=B1560,COUNT($D$12:D1559,1),""),"")</f>
        <v/>
      </c>
      <c r="E1560" s="221" t="str">
        <f ca="1">IF(V1560&gt;0,IF($E$12=B1560,COUNT($E$12:E1559,1),""),"")</f>
        <v/>
      </c>
      <c r="F1560" s="221" t="str">
        <f ca="1">IF(V1560&gt;0,IF($F$12=B1560,COUNT($F$12:F1559,1),""),"")</f>
        <v/>
      </c>
      <c r="G1560" s="90">
        <v>751001500</v>
      </c>
      <c r="H1560" s="72"/>
      <c r="I1560" s="76" t="s">
        <v>1535</v>
      </c>
      <c r="J1560" s="91" t="s">
        <v>153</v>
      </c>
      <c r="K1560" s="324">
        <v>4350000</v>
      </c>
      <c r="L1560" s="125" t="s">
        <v>1628</v>
      </c>
      <c r="M1560" s="76" t="s">
        <v>1880</v>
      </c>
      <c r="N1560" s="76" t="s">
        <v>153</v>
      </c>
      <c r="O1560" s="324">
        <v>110600</v>
      </c>
      <c r="P1560" s="77">
        <f ca="1">SUMIF($W$12:BO1560,$P$11,W1560:BO1560)</f>
        <v>0</v>
      </c>
      <c r="Q1560" s="77">
        <f ca="1">SUMIF($W$12:BP1560,$P$11,X1560:BP1560)</f>
        <v>0</v>
      </c>
      <c r="R1560" s="77">
        <f ca="1">SUMIF($W$12:BQ1560,$P$11,Y1560:BQ1560)</f>
        <v>0</v>
      </c>
      <c r="S1560" s="78">
        <f t="shared" ca="1" si="416"/>
        <v>0</v>
      </c>
      <c r="T1560" s="77">
        <f t="shared" ca="1" si="417"/>
        <v>0</v>
      </c>
      <c r="U1560" s="77">
        <f t="shared" ca="1" si="418"/>
        <v>0</v>
      </c>
      <c r="V1560" s="79">
        <f t="shared" ca="1" si="419"/>
        <v>0</v>
      </c>
      <c r="W1560" s="80"/>
      <c r="X1560" s="81">
        <f t="shared" si="420"/>
        <v>0</v>
      </c>
      <c r="Y1560" s="82"/>
      <c r="Z1560" s="80"/>
      <c r="AA1560" s="81">
        <f t="shared" si="421"/>
        <v>0</v>
      </c>
      <c r="AB1560" s="82"/>
      <c r="AC1560" s="80"/>
      <c r="AD1560" s="81">
        <f t="shared" si="422"/>
        <v>0</v>
      </c>
      <c r="AE1560" s="82"/>
      <c r="AF1560" s="80"/>
      <c r="AG1560" s="81">
        <f t="shared" si="423"/>
        <v>0</v>
      </c>
      <c r="AH1560" s="82"/>
      <c r="AI1560" s="80"/>
      <c r="AJ1560" s="81">
        <f t="shared" si="424"/>
        <v>0</v>
      </c>
      <c r="AK1560" s="82"/>
      <c r="AL1560" s="80"/>
      <c r="AM1560" s="81">
        <v>0</v>
      </c>
      <c r="AN1560" s="82"/>
      <c r="AO1560" s="80"/>
      <c r="AP1560" s="81">
        <v>0</v>
      </c>
      <c r="AQ1560" s="82"/>
      <c r="AR1560" s="80"/>
      <c r="AS1560" s="81">
        <f t="shared" si="425"/>
        <v>0</v>
      </c>
      <c r="AT1560" s="82"/>
      <c r="AU1560" s="80"/>
      <c r="AV1560" s="81">
        <f t="shared" si="426"/>
        <v>0</v>
      </c>
      <c r="AW1560" s="82"/>
      <c r="AX1560" s="80"/>
      <c r="AY1560" s="81">
        <f t="shared" si="427"/>
        <v>0</v>
      </c>
      <c r="AZ1560" s="82"/>
      <c r="BA1560" s="80"/>
      <c r="BB1560" s="81">
        <f t="shared" si="428"/>
        <v>0</v>
      </c>
      <c r="BC1560" s="82"/>
      <c r="BD1560" s="80"/>
      <c r="BE1560" s="81">
        <f t="shared" si="429"/>
        <v>0</v>
      </c>
      <c r="BF1560" s="82"/>
      <c r="BG1560" s="80"/>
      <c r="BH1560" s="81">
        <f t="shared" si="430"/>
        <v>0</v>
      </c>
      <c r="BI1560" s="82"/>
      <c r="BJ1560" s="80"/>
      <c r="BK1560" s="81">
        <f t="shared" si="431"/>
        <v>0</v>
      </c>
      <c r="BL1560" s="82"/>
      <c r="BM1560" s="80"/>
      <c r="BN1560" s="81">
        <f t="shared" si="432"/>
        <v>0</v>
      </c>
      <c r="BO1560" s="82"/>
    </row>
    <row r="1561" spans="1:67" ht="33" hidden="1" customHeight="1" thickBot="1">
      <c r="A1561" s="71">
        <v>86700</v>
      </c>
      <c r="B1561" s="71" t="s">
        <v>2241</v>
      </c>
      <c r="C1561" s="221" t="str">
        <f ca="1">IF(V1561&gt;0,IF($C$12=B1561,COUNT($C$12:C1560,1),""),"")</f>
        <v/>
      </c>
      <c r="D1561" s="221" t="str">
        <f ca="1">IF(V1561&gt;0,IF($D$12=B1561,COUNT($D$12:D1560,1),""),"")</f>
        <v/>
      </c>
      <c r="E1561" s="221" t="str">
        <f ca="1">IF(V1561&gt;0,IF($E$12=B1561,COUNT($E$12:E1560,1),""),"")</f>
        <v/>
      </c>
      <c r="F1561" s="221" t="str">
        <f ca="1">IF(V1561&gt;0,IF($F$12=B1561,COUNT($F$12:F1560,1),""),"")</f>
        <v/>
      </c>
      <c r="G1561" s="90">
        <v>751001650</v>
      </c>
      <c r="H1561" s="72"/>
      <c r="I1561" s="76" t="s">
        <v>1547</v>
      </c>
      <c r="J1561" s="91" t="s">
        <v>153</v>
      </c>
      <c r="K1561" s="324">
        <v>4250000</v>
      </c>
      <c r="L1561" s="125" t="s">
        <v>1628</v>
      </c>
      <c r="M1561" s="76" t="s">
        <v>1880</v>
      </c>
      <c r="N1561" s="76" t="s">
        <v>153</v>
      </c>
      <c r="O1561" s="324">
        <v>110600</v>
      </c>
      <c r="P1561" s="77">
        <f ca="1">SUMIF($W$12:BO1561,$P$11,W1561:BO1561)</f>
        <v>0</v>
      </c>
      <c r="Q1561" s="77">
        <f ca="1">SUMIF($W$12:BP1561,$P$11,X1561:BP1561)</f>
        <v>0</v>
      </c>
      <c r="R1561" s="77">
        <f ca="1">SUMIF($W$12:BQ1561,$P$11,Y1561:BQ1561)</f>
        <v>0</v>
      </c>
      <c r="S1561" s="78">
        <f t="shared" ca="1" si="416"/>
        <v>0</v>
      </c>
      <c r="T1561" s="77">
        <f t="shared" ca="1" si="417"/>
        <v>0</v>
      </c>
      <c r="U1561" s="77">
        <f t="shared" ca="1" si="418"/>
        <v>0</v>
      </c>
      <c r="V1561" s="79">
        <f t="shared" ca="1" si="419"/>
        <v>0</v>
      </c>
      <c r="W1561" s="80"/>
      <c r="X1561" s="81">
        <f t="shared" si="420"/>
        <v>0</v>
      </c>
      <c r="Y1561" s="82"/>
      <c r="Z1561" s="80"/>
      <c r="AA1561" s="81">
        <f t="shared" si="421"/>
        <v>0</v>
      </c>
      <c r="AB1561" s="82"/>
      <c r="AC1561" s="80"/>
      <c r="AD1561" s="81">
        <f t="shared" si="422"/>
        <v>0</v>
      </c>
      <c r="AE1561" s="82"/>
      <c r="AF1561" s="80"/>
      <c r="AG1561" s="81">
        <f t="shared" si="423"/>
        <v>0</v>
      </c>
      <c r="AH1561" s="82"/>
      <c r="AI1561" s="80"/>
      <c r="AJ1561" s="81">
        <f t="shared" si="424"/>
        <v>0</v>
      </c>
      <c r="AK1561" s="82"/>
      <c r="AL1561" s="80"/>
      <c r="AM1561" s="81">
        <v>0</v>
      </c>
      <c r="AN1561" s="82"/>
      <c r="AO1561" s="80"/>
      <c r="AP1561" s="81">
        <v>0</v>
      </c>
      <c r="AQ1561" s="82"/>
      <c r="AR1561" s="80"/>
      <c r="AS1561" s="81">
        <f t="shared" si="425"/>
        <v>0</v>
      </c>
      <c r="AT1561" s="82"/>
      <c r="AU1561" s="80"/>
      <c r="AV1561" s="81">
        <f t="shared" si="426"/>
        <v>0</v>
      </c>
      <c r="AW1561" s="82"/>
      <c r="AX1561" s="80"/>
      <c r="AY1561" s="81">
        <f t="shared" si="427"/>
        <v>0</v>
      </c>
      <c r="AZ1561" s="82"/>
      <c r="BA1561" s="80"/>
      <c r="BB1561" s="81">
        <f t="shared" si="428"/>
        <v>0</v>
      </c>
      <c r="BC1561" s="82"/>
      <c r="BD1561" s="80"/>
      <c r="BE1561" s="81">
        <f t="shared" si="429"/>
        <v>0</v>
      </c>
      <c r="BF1561" s="82"/>
      <c r="BG1561" s="80"/>
      <c r="BH1561" s="81">
        <f t="shared" si="430"/>
        <v>0</v>
      </c>
      <c r="BI1561" s="82"/>
      <c r="BJ1561" s="80"/>
      <c r="BK1561" s="81">
        <f t="shared" si="431"/>
        <v>0</v>
      </c>
      <c r="BL1561" s="82"/>
      <c r="BM1561" s="80"/>
      <c r="BN1561" s="81">
        <f t="shared" si="432"/>
        <v>0</v>
      </c>
      <c r="BO1561" s="82"/>
    </row>
    <row r="1562" spans="1:67" ht="33" hidden="1" customHeight="1" thickBot="1">
      <c r="A1562" s="71">
        <v>86701</v>
      </c>
      <c r="B1562" s="71" t="s">
        <v>2241</v>
      </c>
      <c r="C1562" s="221" t="str">
        <f ca="1">IF(V1562&gt;0,IF($C$12=B1562,COUNT($C$12:C1561,1),""),"")</f>
        <v/>
      </c>
      <c r="D1562" s="221" t="str">
        <f ca="1">IF(V1562&gt;0,IF($D$12=B1562,COUNT($D$12:D1561,1),""),"")</f>
        <v/>
      </c>
      <c r="E1562" s="221" t="str">
        <f ca="1">IF(V1562&gt;0,IF($E$12=B1562,COUNT($E$12:E1561,1),""),"")</f>
        <v/>
      </c>
      <c r="F1562" s="221" t="str">
        <f ca="1">IF(V1562&gt;0,IF($F$12=B1562,COUNT($F$12:F1561,1),""),"")</f>
        <v/>
      </c>
      <c r="G1562" s="90">
        <v>751001700</v>
      </c>
      <c r="H1562" s="72"/>
      <c r="I1562" s="76" t="s">
        <v>1531</v>
      </c>
      <c r="J1562" s="91" t="s">
        <v>153</v>
      </c>
      <c r="K1562" s="324">
        <v>4650000</v>
      </c>
      <c r="L1562" s="125" t="s">
        <v>1628</v>
      </c>
      <c r="M1562" s="76" t="s">
        <v>1880</v>
      </c>
      <c r="N1562" s="76" t="s">
        <v>153</v>
      </c>
      <c r="O1562" s="324">
        <v>110600</v>
      </c>
      <c r="P1562" s="77">
        <f ca="1">SUMIF($W$12:BO1562,$P$11,W1562:BO1562)</f>
        <v>0</v>
      </c>
      <c r="Q1562" s="77">
        <f ca="1">SUMIF($W$12:BP1562,$P$11,X1562:BP1562)</f>
        <v>0</v>
      </c>
      <c r="R1562" s="77">
        <f ca="1">SUMIF($W$12:BQ1562,$P$11,Y1562:BQ1562)</f>
        <v>0</v>
      </c>
      <c r="S1562" s="78">
        <f t="shared" ca="1" si="416"/>
        <v>0</v>
      </c>
      <c r="T1562" s="77">
        <f t="shared" ca="1" si="417"/>
        <v>0</v>
      </c>
      <c r="U1562" s="77">
        <f t="shared" ca="1" si="418"/>
        <v>0</v>
      </c>
      <c r="V1562" s="79">
        <f t="shared" ca="1" si="419"/>
        <v>0</v>
      </c>
      <c r="W1562" s="80"/>
      <c r="X1562" s="81">
        <f t="shared" si="420"/>
        <v>0</v>
      </c>
      <c r="Y1562" s="82"/>
      <c r="Z1562" s="80"/>
      <c r="AA1562" s="81">
        <f t="shared" si="421"/>
        <v>0</v>
      </c>
      <c r="AB1562" s="82"/>
      <c r="AC1562" s="80"/>
      <c r="AD1562" s="81">
        <f t="shared" si="422"/>
        <v>0</v>
      </c>
      <c r="AE1562" s="82"/>
      <c r="AF1562" s="80"/>
      <c r="AG1562" s="81">
        <f t="shared" si="423"/>
        <v>0</v>
      </c>
      <c r="AH1562" s="82"/>
      <c r="AI1562" s="80"/>
      <c r="AJ1562" s="81">
        <f t="shared" si="424"/>
        <v>0</v>
      </c>
      <c r="AK1562" s="82"/>
      <c r="AL1562" s="80"/>
      <c r="AM1562" s="81">
        <v>0</v>
      </c>
      <c r="AN1562" s="82"/>
      <c r="AO1562" s="80"/>
      <c r="AP1562" s="81">
        <v>0</v>
      </c>
      <c r="AQ1562" s="82"/>
      <c r="AR1562" s="80"/>
      <c r="AS1562" s="81">
        <f t="shared" si="425"/>
        <v>0</v>
      </c>
      <c r="AT1562" s="82"/>
      <c r="AU1562" s="80"/>
      <c r="AV1562" s="81">
        <f t="shared" si="426"/>
        <v>0</v>
      </c>
      <c r="AW1562" s="82"/>
      <c r="AX1562" s="80"/>
      <c r="AY1562" s="81">
        <f t="shared" si="427"/>
        <v>0</v>
      </c>
      <c r="AZ1562" s="82"/>
      <c r="BA1562" s="80"/>
      <c r="BB1562" s="81">
        <f t="shared" si="428"/>
        <v>0</v>
      </c>
      <c r="BC1562" s="82"/>
      <c r="BD1562" s="80"/>
      <c r="BE1562" s="81">
        <f t="shared" si="429"/>
        <v>0</v>
      </c>
      <c r="BF1562" s="82"/>
      <c r="BG1562" s="80"/>
      <c r="BH1562" s="81">
        <f t="shared" si="430"/>
        <v>0</v>
      </c>
      <c r="BI1562" s="82"/>
      <c r="BJ1562" s="80"/>
      <c r="BK1562" s="81">
        <f t="shared" si="431"/>
        <v>0</v>
      </c>
      <c r="BL1562" s="82"/>
      <c r="BM1562" s="80"/>
      <c r="BN1562" s="81">
        <f t="shared" si="432"/>
        <v>0</v>
      </c>
      <c r="BO1562" s="82"/>
    </row>
    <row r="1563" spans="1:67" ht="33" hidden="1" customHeight="1" thickBot="1">
      <c r="A1563" s="71">
        <v>86702</v>
      </c>
      <c r="B1563" s="71" t="s">
        <v>2241</v>
      </c>
      <c r="C1563" s="221" t="str">
        <f ca="1">IF(V1563&gt;0,IF($C$12=B1563,COUNT($C$12:C1562,1),""),"")</f>
        <v/>
      </c>
      <c r="D1563" s="221" t="str">
        <f ca="1">IF(V1563&gt;0,IF($D$12=B1563,COUNT($D$12:D1562,1),""),"")</f>
        <v/>
      </c>
      <c r="E1563" s="221" t="str">
        <f ca="1">IF(V1563&gt;0,IF($E$12=B1563,COUNT($E$12:E1562,1),""),"")</f>
        <v/>
      </c>
      <c r="F1563" s="221" t="str">
        <f ca="1">IF(V1563&gt;0,IF($F$12=B1563,COUNT($F$12:F1562,1),""),"")</f>
        <v/>
      </c>
      <c r="G1563" s="90">
        <v>751001750</v>
      </c>
      <c r="H1563" s="72"/>
      <c r="I1563" s="76" t="s">
        <v>1546</v>
      </c>
      <c r="J1563" s="91" t="s">
        <v>153</v>
      </c>
      <c r="K1563" s="324">
        <v>7400000</v>
      </c>
      <c r="L1563" s="125" t="s">
        <v>1628</v>
      </c>
      <c r="M1563" s="76" t="s">
        <v>1880</v>
      </c>
      <c r="N1563" s="76" t="s">
        <v>153</v>
      </c>
      <c r="O1563" s="324">
        <v>110600</v>
      </c>
      <c r="P1563" s="77">
        <f ca="1">SUMIF($W$12:BO1563,$P$11,W1563:BO1563)</f>
        <v>0</v>
      </c>
      <c r="Q1563" s="77">
        <f ca="1">SUMIF($W$12:BP1563,$P$11,X1563:BP1563)</f>
        <v>0</v>
      </c>
      <c r="R1563" s="77">
        <f ca="1">SUMIF($W$12:BQ1563,$P$11,Y1563:BQ1563)</f>
        <v>0</v>
      </c>
      <c r="S1563" s="78">
        <f t="shared" ca="1" si="416"/>
        <v>0</v>
      </c>
      <c r="T1563" s="77">
        <f t="shared" ca="1" si="417"/>
        <v>0</v>
      </c>
      <c r="U1563" s="77">
        <f t="shared" ca="1" si="418"/>
        <v>0</v>
      </c>
      <c r="V1563" s="79">
        <f t="shared" ca="1" si="419"/>
        <v>0</v>
      </c>
      <c r="W1563" s="80"/>
      <c r="X1563" s="81">
        <f t="shared" si="420"/>
        <v>0</v>
      </c>
      <c r="Y1563" s="82"/>
      <c r="Z1563" s="80"/>
      <c r="AA1563" s="81">
        <f t="shared" si="421"/>
        <v>0</v>
      </c>
      <c r="AB1563" s="82"/>
      <c r="AC1563" s="80"/>
      <c r="AD1563" s="81">
        <f t="shared" si="422"/>
        <v>0</v>
      </c>
      <c r="AE1563" s="82"/>
      <c r="AF1563" s="80"/>
      <c r="AG1563" s="81">
        <f t="shared" si="423"/>
        <v>0</v>
      </c>
      <c r="AH1563" s="82"/>
      <c r="AI1563" s="80"/>
      <c r="AJ1563" s="81">
        <f t="shared" si="424"/>
        <v>0</v>
      </c>
      <c r="AK1563" s="82"/>
      <c r="AL1563" s="80"/>
      <c r="AM1563" s="81">
        <v>0</v>
      </c>
      <c r="AN1563" s="82"/>
      <c r="AO1563" s="80"/>
      <c r="AP1563" s="81">
        <v>0</v>
      </c>
      <c r="AQ1563" s="82"/>
      <c r="AR1563" s="80"/>
      <c r="AS1563" s="81">
        <f t="shared" si="425"/>
        <v>0</v>
      </c>
      <c r="AT1563" s="82"/>
      <c r="AU1563" s="80"/>
      <c r="AV1563" s="81">
        <f t="shared" si="426"/>
        <v>0</v>
      </c>
      <c r="AW1563" s="82"/>
      <c r="AX1563" s="80"/>
      <c r="AY1563" s="81">
        <f t="shared" si="427"/>
        <v>0</v>
      </c>
      <c r="AZ1563" s="82"/>
      <c r="BA1563" s="80"/>
      <c r="BB1563" s="81">
        <f t="shared" si="428"/>
        <v>0</v>
      </c>
      <c r="BC1563" s="82"/>
      <c r="BD1563" s="80"/>
      <c r="BE1563" s="81">
        <f t="shared" si="429"/>
        <v>0</v>
      </c>
      <c r="BF1563" s="82"/>
      <c r="BG1563" s="80"/>
      <c r="BH1563" s="81">
        <f t="shared" si="430"/>
        <v>0</v>
      </c>
      <c r="BI1563" s="82"/>
      <c r="BJ1563" s="80"/>
      <c r="BK1563" s="81">
        <f t="shared" si="431"/>
        <v>0</v>
      </c>
      <c r="BL1563" s="82"/>
      <c r="BM1563" s="80"/>
      <c r="BN1563" s="81">
        <f t="shared" si="432"/>
        <v>0</v>
      </c>
      <c r="BO1563" s="82"/>
    </row>
    <row r="1564" spans="1:67" ht="33" hidden="1" customHeight="1" thickBot="1">
      <c r="A1564" s="71">
        <v>86703</v>
      </c>
      <c r="B1564" s="71" t="s">
        <v>2241</v>
      </c>
      <c r="C1564" s="221" t="str">
        <f ca="1">IF(V1564&gt;0,IF($C$12=B1564,COUNT($C$12:C1563,1),""),"")</f>
        <v/>
      </c>
      <c r="D1564" s="221" t="str">
        <f ca="1">IF(V1564&gt;0,IF($D$12=B1564,COUNT($D$12:D1563,1),""),"")</f>
        <v/>
      </c>
      <c r="E1564" s="221" t="str">
        <f ca="1">IF(V1564&gt;0,IF($E$12=B1564,COUNT($E$12:E1563,1),""),"")</f>
        <v/>
      </c>
      <c r="F1564" s="221" t="str">
        <f ca="1">IF(V1564&gt;0,IF($F$12=B1564,COUNT($F$12:F1563,1),""),"")</f>
        <v/>
      </c>
      <c r="G1564" s="90">
        <v>751001800</v>
      </c>
      <c r="H1564" s="72"/>
      <c r="I1564" s="76" t="s">
        <v>1532</v>
      </c>
      <c r="J1564" s="91" t="s">
        <v>153</v>
      </c>
      <c r="K1564" s="324">
        <v>6900000</v>
      </c>
      <c r="L1564" s="125" t="s">
        <v>1628</v>
      </c>
      <c r="M1564" s="76" t="s">
        <v>1880</v>
      </c>
      <c r="N1564" s="76" t="s">
        <v>153</v>
      </c>
      <c r="O1564" s="324">
        <v>110600</v>
      </c>
      <c r="P1564" s="77">
        <f ca="1">SUMIF($W$12:BO1564,$P$11,W1564:BO1564)</f>
        <v>0</v>
      </c>
      <c r="Q1564" s="77">
        <f ca="1">SUMIF($W$12:BP1564,$P$11,X1564:BP1564)</f>
        <v>0</v>
      </c>
      <c r="R1564" s="77">
        <f ca="1">SUMIF($W$12:BQ1564,$P$11,Y1564:BQ1564)</f>
        <v>0</v>
      </c>
      <c r="S1564" s="78">
        <f t="shared" ca="1" si="416"/>
        <v>0</v>
      </c>
      <c r="T1564" s="77">
        <f t="shared" ca="1" si="417"/>
        <v>0</v>
      </c>
      <c r="U1564" s="77">
        <f t="shared" ca="1" si="418"/>
        <v>0</v>
      </c>
      <c r="V1564" s="79">
        <f t="shared" ca="1" si="419"/>
        <v>0</v>
      </c>
      <c r="W1564" s="80"/>
      <c r="X1564" s="81">
        <f t="shared" si="420"/>
        <v>0</v>
      </c>
      <c r="Y1564" s="82"/>
      <c r="Z1564" s="80"/>
      <c r="AA1564" s="81">
        <f t="shared" si="421"/>
        <v>0</v>
      </c>
      <c r="AB1564" s="82"/>
      <c r="AC1564" s="80"/>
      <c r="AD1564" s="81">
        <f t="shared" si="422"/>
        <v>0</v>
      </c>
      <c r="AE1564" s="82"/>
      <c r="AF1564" s="80"/>
      <c r="AG1564" s="81">
        <f t="shared" si="423"/>
        <v>0</v>
      </c>
      <c r="AH1564" s="82"/>
      <c r="AI1564" s="80"/>
      <c r="AJ1564" s="81">
        <f t="shared" si="424"/>
        <v>0</v>
      </c>
      <c r="AK1564" s="82"/>
      <c r="AL1564" s="80"/>
      <c r="AM1564" s="81">
        <v>0</v>
      </c>
      <c r="AN1564" s="82"/>
      <c r="AO1564" s="80"/>
      <c r="AP1564" s="81">
        <v>0</v>
      </c>
      <c r="AQ1564" s="82"/>
      <c r="AR1564" s="80"/>
      <c r="AS1564" s="81">
        <f t="shared" si="425"/>
        <v>0</v>
      </c>
      <c r="AT1564" s="82"/>
      <c r="AU1564" s="80"/>
      <c r="AV1564" s="81">
        <f t="shared" si="426"/>
        <v>0</v>
      </c>
      <c r="AW1564" s="82"/>
      <c r="AX1564" s="80"/>
      <c r="AY1564" s="81">
        <f t="shared" si="427"/>
        <v>0</v>
      </c>
      <c r="AZ1564" s="82"/>
      <c r="BA1564" s="80"/>
      <c r="BB1564" s="81">
        <f t="shared" si="428"/>
        <v>0</v>
      </c>
      <c r="BC1564" s="82"/>
      <c r="BD1564" s="80"/>
      <c r="BE1564" s="81">
        <f t="shared" si="429"/>
        <v>0</v>
      </c>
      <c r="BF1564" s="82"/>
      <c r="BG1564" s="80"/>
      <c r="BH1564" s="81">
        <f t="shared" si="430"/>
        <v>0</v>
      </c>
      <c r="BI1564" s="82"/>
      <c r="BJ1564" s="80"/>
      <c r="BK1564" s="81">
        <f t="shared" si="431"/>
        <v>0</v>
      </c>
      <c r="BL1564" s="82"/>
      <c r="BM1564" s="80"/>
      <c r="BN1564" s="81">
        <f t="shared" si="432"/>
        <v>0</v>
      </c>
      <c r="BO1564" s="82"/>
    </row>
    <row r="1565" spans="1:67" ht="33" hidden="1" customHeight="1" thickBot="1">
      <c r="A1565" s="71">
        <v>86704</v>
      </c>
      <c r="B1565" s="71" t="s">
        <v>2241</v>
      </c>
      <c r="C1565" s="221" t="str">
        <f ca="1">IF(V1565&gt;0,IF($C$12=B1565,COUNT($C$12:C1564,1),""),"")</f>
        <v/>
      </c>
      <c r="D1565" s="221" t="str">
        <f ca="1">IF(V1565&gt;0,IF($D$12=B1565,COUNT($D$12:D1564,1),""),"")</f>
        <v/>
      </c>
      <c r="E1565" s="221" t="str">
        <f ca="1">IF(V1565&gt;0,IF($E$12=B1565,COUNT($E$12:E1564,1),""),"")</f>
        <v/>
      </c>
      <c r="F1565" s="221" t="str">
        <f ca="1">IF(V1565&gt;0,IF($F$12=B1565,COUNT($F$12:F1564,1),""),"")</f>
        <v/>
      </c>
      <c r="G1565" s="90">
        <v>751001810</v>
      </c>
      <c r="H1565" s="72"/>
      <c r="I1565" s="76" t="s">
        <v>1536</v>
      </c>
      <c r="J1565" s="91" t="s">
        <v>153</v>
      </c>
      <c r="K1565" s="324">
        <v>9700000</v>
      </c>
      <c r="L1565" s="125" t="s">
        <v>1628</v>
      </c>
      <c r="M1565" s="76" t="s">
        <v>1880</v>
      </c>
      <c r="N1565" s="76" t="s">
        <v>153</v>
      </c>
      <c r="O1565" s="324">
        <v>110600</v>
      </c>
      <c r="P1565" s="77">
        <f ca="1">SUMIF($W$12:BO1565,$P$11,W1565:BO1565)</f>
        <v>0</v>
      </c>
      <c r="Q1565" s="77">
        <f ca="1">SUMIF($W$12:BP1565,$P$11,X1565:BP1565)</f>
        <v>0</v>
      </c>
      <c r="R1565" s="77">
        <f ca="1">SUMIF($W$12:BQ1565,$P$11,Y1565:BQ1565)</f>
        <v>0</v>
      </c>
      <c r="S1565" s="78">
        <f t="shared" ca="1" si="416"/>
        <v>0</v>
      </c>
      <c r="T1565" s="77">
        <f t="shared" ca="1" si="417"/>
        <v>0</v>
      </c>
      <c r="U1565" s="77">
        <f t="shared" ca="1" si="418"/>
        <v>0</v>
      </c>
      <c r="V1565" s="79">
        <f t="shared" ca="1" si="419"/>
        <v>0</v>
      </c>
      <c r="W1565" s="80"/>
      <c r="X1565" s="81">
        <f t="shared" si="420"/>
        <v>0</v>
      </c>
      <c r="Y1565" s="82"/>
      <c r="Z1565" s="80"/>
      <c r="AA1565" s="81">
        <f t="shared" si="421"/>
        <v>0</v>
      </c>
      <c r="AB1565" s="82"/>
      <c r="AC1565" s="80"/>
      <c r="AD1565" s="81">
        <f t="shared" si="422"/>
        <v>0</v>
      </c>
      <c r="AE1565" s="82"/>
      <c r="AF1565" s="80"/>
      <c r="AG1565" s="81">
        <f t="shared" si="423"/>
        <v>0</v>
      </c>
      <c r="AH1565" s="82"/>
      <c r="AI1565" s="80"/>
      <c r="AJ1565" s="81">
        <f t="shared" si="424"/>
        <v>0</v>
      </c>
      <c r="AK1565" s="82"/>
      <c r="AL1565" s="80"/>
      <c r="AM1565" s="81">
        <v>0</v>
      </c>
      <c r="AN1565" s="82"/>
      <c r="AO1565" s="80"/>
      <c r="AP1565" s="81">
        <v>0</v>
      </c>
      <c r="AQ1565" s="82"/>
      <c r="AR1565" s="80"/>
      <c r="AS1565" s="81">
        <f t="shared" si="425"/>
        <v>0</v>
      </c>
      <c r="AT1565" s="82"/>
      <c r="AU1565" s="80"/>
      <c r="AV1565" s="81">
        <f t="shared" si="426"/>
        <v>0</v>
      </c>
      <c r="AW1565" s="82"/>
      <c r="AX1565" s="80"/>
      <c r="AY1565" s="81">
        <f t="shared" si="427"/>
        <v>0</v>
      </c>
      <c r="AZ1565" s="82"/>
      <c r="BA1565" s="80"/>
      <c r="BB1565" s="81">
        <f t="shared" si="428"/>
        <v>0</v>
      </c>
      <c r="BC1565" s="82"/>
      <c r="BD1565" s="80"/>
      <c r="BE1565" s="81">
        <f t="shared" si="429"/>
        <v>0</v>
      </c>
      <c r="BF1565" s="82"/>
      <c r="BG1565" s="80"/>
      <c r="BH1565" s="81">
        <f t="shared" si="430"/>
        <v>0</v>
      </c>
      <c r="BI1565" s="82"/>
      <c r="BJ1565" s="80"/>
      <c r="BK1565" s="81">
        <f t="shared" si="431"/>
        <v>0</v>
      </c>
      <c r="BL1565" s="82"/>
      <c r="BM1565" s="80"/>
      <c r="BN1565" s="81">
        <f t="shared" si="432"/>
        <v>0</v>
      </c>
      <c r="BO1565" s="82"/>
    </row>
    <row r="1566" spans="1:67" ht="33" hidden="1" customHeight="1" thickBot="1">
      <c r="A1566" s="71">
        <v>86705</v>
      </c>
      <c r="B1566" s="71" t="s">
        <v>2241</v>
      </c>
      <c r="C1566" s="221" t="str">
        <f ca="1">IF(V1566&gt;0,IF($C$12=B1566,COUNT($C$12:C1565,1),""),"")</f>
        <v/>
      </c>
      <c r="D1566" s="221" t="str">
        <f ca="1">IF(V1566&gt;0,IF($D$12=B1566,COUNT($D$12:D1565,1),""),"")</f>
        <v/>
      </c>
      <c r="E1566" s="221" t="str">
        <f ca="1">IF(V1566&gt;0,IF($E$12=B1566,COUNT($E$12:E1565,1),""),"")</f>
        <v/>
      </c>
      <c r="F1566" s="221" t="str">
        <f ca="1">IF(V1566&gt;0,IF($F$12=B1566,COUNT($F$12:F1565,1),""),"")</f>
        <v/>
      </c>
      <c r="G1566" s="90">
        <v>751001900</v>
      </c>
      <c r="H1566" s="72"/>
      <c r="I1566" s="76" t="s">
        <v>1533</v>
      </c>
      <c r="J1566" s="91" t="s">
        <v>153</v>
      </c>
      <c r="K1566" s="324">
        <v>8700000</v>
      </c>
      <c r="L1566" s="125" t="s">
        <v>1628</v>
      </c>
      <c r="M1566" s="76" t="s">
        <v>1880</v>
      </c>
      <c r="N1566" s="76" t="s">
        <v>153</v>
      </c>
      <c r="O1566" s="324">
        <v>110600</v>
      </c>
      <c r="P1566" s="77">
        <f ca="1">SUMIF($W$12:BO1566,$P$11,W1566:BO1566)</f>
        <v>0</v>
      </c>
      <c r="Q1566" s="77">
        <f ca="1">SUMIF($W$12:BP1566,$P$11,X1566:BP1566)</f>
        <v>0</v>
      </c>
      <c r="R1566" s="77">
        <f ca="1">SUMIF($W$12:BQ1566,$P$11,Y1566:BQ1566)</f>
        <v>0</v>
      </c>
      <c r="S1566" s="78">
        <f t="shared" ca="1" si="416"/>
        <v>0</v>
      </c>
      <c r="T1566" s="77">
        <f t="shared" ca="1" si="417"/>
        <v>0</v>
      </c>
      <c r="U1566" s="77">
        <f t="shared" ca="1" si="418"/>
        <v>0</v>
      </c>
      <c r="V1566" s="79">
        <f t="shared" ca="1" si="419"/>
        <v>0</v>
      </c>
      <c r="W1566" s="80"/>
      <c r="X1566" s="81">
        <f t="shared" si="420"/>
        <v>0</v>
      </c>
      <c r="Y1566" s="82"/>
      <c r="Z1566" s="80"/>
      <c r="AA1566" s="81">
        <f t="shared" si="421"/>
        <v>0</v>
      </c>
      <c r="AB1566" s="82"/>
      <c r="AC1566" s="80"/>
      <c r="AD1566" s="81">
        <f t="shared" si="422"/>
        <v>0</v>
      </c>
      <c r="AE1566" s="82"/>
      <c r="AF1566" s="80"/>
      <c r="AG1566" s="81">
        <f t="shared" si="423"/>
        <v>0</v>
      </c>
      <c r="AH1566" s="82"/>
      <c r="AI1566" s="80"/>
      <c r="AJ1566" s="81">
        <f t="shared" si="424"/>
        <v>0</v>
      </c>
      <c r="AK1566" s="82"/>
      <c r="AL1566" s="80"/>
      <c r="AM1566" s="81">
        <v>0</v>
      </c>
      <c r="AN1566" s="82"/>
      <c r="AO1566" s="80"/>
      <c r="AP1566" s="81">
        <v>0</v>
      </c>
      <c r="AQ1566" s="82"/>
      <c r="AR1566" s="80"/>
      <c r="AS1566" s="81">
        <f t="shared" si="425"/>
        <v>0</v>
      </c>
      <c r="AT1566" s="82"/>
      <c r="AU1566" s="80"/>
      <c r="AV1566" s="81">
        <f t="shared" si="426"/>
        <v>0</v>
      </c>
      <c r="AW1566" s="82"/>
      <c r="AX1566" s="80"/>
      <c r="AY1566" s="81">
        <f t="shared" si="427"/>
        <v>0</v>
      </c>
      <c r="AZ1566" s="82"/>
      <c r="BA1566" s="80"/>
      <c r="BB1566" s="81">
        <f t="shared" si="428"/>
        <v>0</v>
      </c>
      <c r="BC1566" s="82"/>
      <c r="BD1566" s="80"/>
      <c r="BE1566" s="81">
        <f t="shared" si="429"/>
        <v>0</v>
      </c>
      <c r="BF1566" s="82"/>
      <c r="BG1566" s="80"/>
      <c r="BH1566" s="81">
        <f t="shared" si="430"/>
        <v>0</v>
      </c>
      <c r="BI1566" s="82"/>
      <c r="BJ1566" s="80"/>
      <c r="BK1566" s="81">
        <f t="shared" si="431"/>
        <v>0</v>
      </c>
      <c r="BL1566" s="82"/>
      <c r="BM1566" s="80"/>
      <c r="BN1566" s="81">
        <f t="shared" si="432"/>
        <v>0</v>
      </c>
      <c r="BO1566" s="82"/>
    </row>
    <row r="1567" spans="1:67" ht="33" hidden="1" customHeight="1" thickBot="1">
      <c r="A1567" s="71">
        <v>86706</v>
      </c>
      <c r="B1567" s="71" t="s">
        <v>2241</v>
      </c>
      <c r="C1567" s="221" t="str">
        <f ca="1">IF(V1567&gt;0,IF($C$12=B1567,COUNT($C$12:C1566,1),""),"")</f>
        <v/>
      </c>
      <c r="D1567" s="221" t="str">
        <f ca="1">IF(V1567&gt;0,IF($D$12=B1567,COUNT($D$12:D1566,1),""),"")</f>
        <v/>
      </c>
      <c r="E1567" s="221" t="str">
        <f ca="1">IF(V1567&gt;0,IF($E$12=B1567,COUNT($E$12:E1566,1),""),"")</f>
        <v/>
      </c>
      <c r="F1567" s="221" t="str">
        <f ca="1">IF(V1567&gt;0,IF($F$12=B1567,COUNT($F$12:F1566,1),""),"")</f>
        <v/>
      </c>
      <c r="G1567" s="90">
        <v>751001910</v>
      </c>
      <c r="H1567" s="72"/>
      <c r="I1567" s="76" t="s">
        <v>1537</v>
      </c>
      <c r="J1567" s="91" t="s">
        <v>153</v>
      </c>
      <c r="K1567" s="324">
        <v>13200000</v>
      </c>
      <c r="L1567" s="125" t="s">
        <v>1628</v>
      </c>
      <c r="M1567" s="76" t="s">
        <v>1880</v>
      </c>
      <c r="N1567" s="76" t="s">
        <v>153</v>
      </c>
      <c r="O1567" s="324">
        <v>110600</v>
      </c>
      <c r="P1567" s="77">
        <f ca="1">SUMIF($W$12:BO1567,$P$11,W1567:BO1567)</f>
        <v>0</v>
      </c>
      <c r="Q1567" s="77">
        <f ca="1">SUMIF($W$12:BP1567,$P$11,X1567:BP1567)</f>
        <v>0</v>
      </c>
      <c r="R1567" s="77">
        <f ca="1">SUMIF($W$12:BQ1567,$P$11,Y1567:BQ1567)</f>
        <v>0</v>
      </c>
      <c r="S1567" s="78">
        <f t="shared" ca="1" si="416"/>
        <v>0</v>
      </c>
      <c r="T1567" s="77">
        <f t="shared" ca="1" si="417"/>
        <v>0</v>
      </c>
      <c r="U1567" s="77">
        <f t="shared" ca="1" si="418"/>
        <v>0</v>
      </c>
      <c r="V1567" s="79">
        <f t="shared" ca="1" si="419"/>
        <v>0</v>
      </c>
      <c r="W1567" s="80"/>
      <c r="X1567" s="81">
        <f t="shared" si="420"/>
        <v>0</v>
      </c>
      <c r="Y1567" s="82"/>
      <c r="Z1567" s="80"/>
      <c r="AA1567" s="81">
        <f t="shared" si="421"/>
        <v>0</v>
      </c>
      <c r="AB1567" s="82"/>
      <c r="AC1567" s="80"/>
      <c r="AD1567" s="81">
        <f t="shared" si="422"/>
        <v>0</v>
      </c>
      <c r="AE1567" s="82"/>
      <c r="AF1567" s="80"/>
      <c r="AG1567" s="81">
        <f t="shared" si="423"/>
        <v>0</v>
      </c>
      <c r="AH1567" s="82"/>
      <c r="AI1567" s="80"/>
      <c r="AJ1567" s="81">
        <f t="shared" si="424"/>
        <v>0</v>
      </c>
      <c r="AK1567" s="82"/>
      <c r="AL1567" s="80"/>
      <c r="AM1567" s="81">
        <v>0</v>
      </c>
      <c r="AN1567" s="82"/>
      <c r="AO1567" s="80"/>
      <c r="AP1567" s="81">
        <v>0</v>
      </c>
      <c r="AQ1567" s="82"/>
      <c r="AR1567" s="80"/>
      <c r="AS1567" s="81">
        <f t="shared" si="425"/>
        <v>0</v>
      </c>
      <c r="AT1567" s="82"/>
      <c r="AU1567" s="80"/>
      <c r="AV1567" s="81">
        <f t="shared" si="426"/>
        <v>0</v>
      </c>
      <c r="AW1567" s="82"/>
      <c r="AX1567" s="80"/>
      <c r="AY1567" s="81">
        <f t="shared" si="427"/>
        <v>0</v>
      </c>
      <c r="AZ1567" s="82"/>
      <c r="BA1567" s="80"/>
      <c r="BB1567" s="81">
        <f t="shared" si="428"/>
        <v>0</v>
      </c>
      <c r="BC1567" s="82"/>
      <c r="BD1567" s="80"/>
      <c r="BE1567" s="81">
        <f t="shared" si="429"/>
        <v>0</v>
      </c>
      <c r="BF1567" s="82"/>
      <c r="BG1567" s="80"/>
      <c r="BH1567" s="81">
        <f t="shared" si="430"/>
        <v>0</v>
      </c>
      <c r="BI1567" s="82"/>
      <c r="BJ1567" s="80"/>
      <c r="BK1567" s="81">
        <f t="shared" si="431"/>
        <v>0</v>
      </c>
      <c r="BL1567" s="82"/>
      <c r="BM1567" s="80"/>
      <c r="BN1567" s="81">
        <f t="shared" si="432"/>
        <v>0</v>
      </c>
      <c r="BO1567" s="82"/>
    </row>
    <row r="1568" spans="1:67" ht="33" hidden="1" customHeight="1" thickBot="1">
      <c r="A1568" s="71">
        <v>86707</v>
      </c>
      <c r="B1568" s="71" t="s">
        <v>2241</v>
      </c>
      <c r="C1568" s="221" t="str">
        <f ca="1">IF(V1568&gt;0,IF($C$12=B1568,COUNT($C$12:C1567,1),""),"")</f>
        <v/>
      </c>
      <c r="D1568" s="221" t="str">
        <f ca="1">IF(V1568&gt;0,IF($D$12=B1568,COUNT($D$12:D1567,1),""),"")</f>
        <v/>
      </c>
      <c r="E1568" s="221" t="str">
        <f ca="1">IF(V1568&gt;0,IF($E$12=B1568,COUNT($E$12:E1567,1),""),"")</f>
        <v/>
      </c>
      <c r="F1568" s="221" t="str">
        <f ca="1">IF(V1568&gt;0,IF($F$12=B1568,COUNT($F$12:F1567,1),""),"")</f>
        <v/>
      </c>
      <c r="G1568" s="90">
        <v>751002200</v>
      </c>
      <c r="H1568" s="72"/>
      <c r="I1568" s="76" t="s">
        <v>1523</v>
      </c>
      <c r="J1568" s="91" t="s">
        <v>153</v>
      </c>
      <c r="K1568" s="324">
        <v>850000</v>
      </c>
      <c r="L1568" s="125" t="s">
        <v>1628</v>
      </c>
      <c r="M1568" s="76" t="s">
        <v>1880</v>
      </c>
      <c r="N1568" s="76" t="s">
        <v>153</v>
      </c>
      <c r="O1568" s="324">
        <v>110600</v>
      </c>
      <c r="P1568" s="77">
        <f ca="1">SUMIF($W$12:BO1568,$P$11,W1568:BO1568)</f>
        <v>0</v>
      </c>
      <c r="Q1568" s="77">
        <f ca="1">SUMIF($W$12:BP1568,$P$11,X1568:BP1568)</f>
        <v>0</v>
      </c>
      <c r="R1568" s="77">
        <f ca="1">SUMIF($W$12:BQ1568,$P$11,Y1568:BQ1568)</f>
        <v>0</v>
      </c>
      <c r="S1568" s="78">
        <f t="shared" ca="1" si="416"/>
        <v>0</v>
      </c>
      <c r="T1568" s="77">
        <f t="shared" ca="1" si="417"/>
        <v>0</v>
      </c>
      <c r="U1568" s="77">
        <f t="shared" ca="1" si="418"/>
        <v>0</v>
      </c>
      <c r="V1568" s="79">
        <f t="shared" ca="1" si="419"/>
        <v>0</v>
      </c>
      <c r="W1568" s="80"/>
      <c r="X1568" s="81">
        <f t="shared" si="420"/>
        <v>0</v>
      </c>
      <c r="Y1568" s="82"/>
      <c r="Z1568" s="80"/>
      <c r="AA1568" s="81">
        <f t="shared" si="421"/>
        <v>0</v>
      </c>
      <c r="AB1568" s="82"/>
      <c r="AC1568" s="80"/>
      <c r="AD1568" s="81">
        <f t="shared" si="422"/>
        <v>0</v>
      </c>
      <c r="AE1568" s="82"/>
      <c r="AF1568" s="80"/>
      <c r="AG1568" s="81">
        <f t="shared" si="423"/>
        <v>0</v>
      </c>
      <c r="AH1568" s="82"/>
      <c r="AI1568" s="80"/>
      <c r="AJ1568" s="81">
        <f t="shared" si="424"/>
        <v>0</v>
      </c>
      <c r="AK1568" s="82"/>
      <c r="AL1568" s="80"/>
      <c r="AM1568" s="81">
        <v>0</v>
      </c>
      <c r="AN1568" s="82"/>
      <c r="AO1568" s="80"/>
      <c r="AP1568" s="81">
        <v>0</v>
      </c>
      <c r="AQ1568" s="82"/>
      <c r="AR1568" s="80"/>
      <c r="AS1568" s="81">
        <f t="shared" si="425"/>
        <v>0</v>
      </c>
      <c r="AT1568" s="82"/>
      <c r="AU1568" s="80"/>
      <c r="AV1568" s="81">
        <f t="shared" si="426"/>
        <v>0</v>
      </c>
      <c r="AW1568" s="82"/>
      <c r="AX1568" s="80"/>
      <c r="AY1568" s="81">
        <f t="shared" si="427"/>
        <v>0</v>
      </c>
      <c r="AZ1568" s="82"/>
      <c r="BA1568" s="80"/>
      <c r="BB1568" s="81">
        <f t="shared" si="428"/>
        <v>0</v>
      </c>
      <c r="BC1568" s="82"/>
      <c r="BD1568" s="80"/>
      <c r="BE1568" s="81">
        <f t="shared" si="429"/>
        <v>0</v>
      </c>
      <c r="BF1568" s="82"/>
      <c r="BG1568" s="80"/>
      <c r="BH1568" s="81">
        <f t="shared" si="430"/>
        <v>0</v>
      </c>
      <c r="BI1568" s="82"/>
      <c r="BJ1568" s="80"/>
      <c r="BK1568" s="81">
        <f t="shared" si="431"/>
        <v>0</v>
      </c>
      <c r="BL1568" s="82"/>
      <c r="BM1568" s="80"/>
      <c r="BN1568" s="81">
        <f t="shared" si="432"/>
        <v>0</v>
      </c>
      <c r="BO1568" s="82"/>
    </row>
    <row r="1569" spans="1:67" ht="33" hidden="1" customHeight="1" thickBot="1">
      <c r="A1569" s="71">
        <v>86708</v>
      </c>
      <c r="B1569" s="71" t="s">
        <v>2241</v>
      </c>
      <c r="C1569" s="221" t="str">
        <f ca="1">IF(V1569&gt;0,IF($C$12=B1569,COUNT($C$12:C1568,1),""),"")</f>
        <v/>
      </c>
      <c r="D1569" s="221" t="str">
        <f ca="1">IF(V1569&gt;0,IF($D$12=B1569,COUNT($D$12:D1568,1),""),"")</f>
        <v/>
      </c>
      <c r="E1569" s="221" t="str">
        <f ca="1">IF(V1569&gt;0,IF($E$12=B1569,COUNT($E$12:E1568,1),""),"")</f>
        <v/>
      </c>
      <c r="F1569" s="221" t="str">
        <f ca="1">IF(V1569&gt;0,IF($F$12=B1569,COUNT($F$12:F1568,1),""),"")</f>
        <v/>
      </c>
      <c r="G1569" s="90">
        <v>751002300</v>
      </c>
      <c r="H1569" s="72"/>
      <c r="I1569" s="76" t="s">
        <v>1525</v>
      </c>
      <c r="J1569" s="91" t="s">
        <v>153</v>
      </c>
      <c r="K1569" s="324">
        <v>1030000</v>
      </c>
      <c r="L1569" s="125" t="s">
        <v>1628</v>
      </c>
      <c r="M1569" s="76" t="s">
        <v>1880</v>
      </c>
      <c r="N1569" s="76" t="s">
        <v>153</v>
      </c>
      <c r="O1569" s="324">
        <v>110600</v>
      </c>
      <c r="P1569" s="77">
        <f ca="1">SUMIF($W$12:BO1569,$P$11,W1569:BO1569)</f>
        <v>0</v>
      </c>
      <c r="Q1569" s="77">
        <f ca="1">SUMIF($W$12:BP1569,$P$11,X1569:BP1569)</f>
        <v>0</v>
      </c>
      <c r="R1569" s="77">
        <f ca="1">SUMIF($W$12:BQ1569,$P$11,Y1569:BQ1569)</f>
        <v>0</v>
      </c>
      <c r="S1569" s="78">
        <f t="shared" ca="1" si="416"/>
        <v>0</v>
      </c>
      <c r="T1569" s="77">
        <f t="shared" ca="1" si="417"/>
        <v>0</v>
      </c>
      <c r="U1569" s="77">
        <f t="shared" ca="1" si="418"/>
        <v>0</v>
      </c>
      <c r="V1569" s="79">
        <f t="shared" ca="1" si="419"/>
        <v>0</v>
      </c>
      <c r="W1569" s="80"/>
      <c r="X1569" s="81">
        <f t="shared" si="420"/>
        <v>0</v>
      </c>
      <c r="Y1569" s="82"/>
      <c r="Z1569" s="80"/>
      <c r="AA1569" s="81">
        <f t="shared" si="421"/>
        <v>0</v>
      </c>
      <c r="AB1569" s="82"/>
      <c r="AC1569" s="80"/>
      <c r="AD1569" s="81">
        <f t="shared" si="422"/>
        <v>0</v>
      </c>
      <c r="AE1569" s="82"/>
      <c r="AF1569" s="80"/>
      <c r="AG1569" s="81">
        <f t="shared" si="423"/>
        <v>0</v>
      </c>
      <c r="AH1569" s="82"/>
      <c r="AI1569" s="80"/>
      <c r="AJ1569" s="81">
        <f t="shared" si="424"/>
        <v>0</v>
      </c>
      <c r="AK1569" s="82"/>
      <c r="AL1569" s="80"/>
      <c r="AM1569" s="81">
        <v>0</v>
      </c>
      <c r="AN1569" s="82"/>
      <c r="AO1569" s="80"/>
      <c r="AP1569" s="81">
        <v>0</v>
      </c>
      <c r="AQ1569" s="82"/>
      <c r="AR1569" s="80"/>
      <c r="AS1569" s="81">
        <f t="shared" si="425"/>
        <v>0</v>
      </c>
      <c r="AT1569" s="82"/>
      <c r="AU1569" s="80"/>
      <c r="AV1569" s="81">
        <f t="shared" si="426"/>
        <v>0</v>
      </c>
      <c r="AW1569" s="82"/>
      <c r="AX1569" s="80"/>
      <c r="AY1569" s="81">
        <f t="shared" si="427"/>
        <v>0</v>
      </c>
      <c r="AZ1569" s="82"/>
      <c r="BA1569" s="80"/>
      <c r="BB1569" s="81">
        <f t="shared" si="428"/>
        <v>0</v>
      </c>
      <c r="BC1569" s="82"/>
      <c r="BD1569" s="80"/>
      <c r="BE1569" s="81">
        <f t="shared" si="429"/>
        <v>0</v>
      </c>
      <c r="BF1569" s="82"/>
      <c r="BG1569" s="80"/>
      <c r="BH1569" s="81">
        <f t="shared" si="430"/>
        <v>0</v>
      </c>
      <c r="BI1569" s="82"/>
      <c r="BJ1569" s="80"/>
      <c r="BK1569" s="81">
        <f t="shared" si="431"/>
        <v>0</v>
      </c>
      <c r="BL1569" s="82"/>
      <c r="BM1569" s="80"/>
      <c r="BN1569" s="81">
        <f t="shared" si="432"/>
        <v>0</v>
      </c>
      <c r="BO1569" s="82"/>
    </row>
    <row r="1570" spans="1:67" ht="33" hidden="1" customHeight="1" thickBot="1">
      <c r="A1570" s="71">
        <v>86709</v>
      </c>
      <c r="B1570" s="71" t="s">
        <v>2241</v>
      </c>
      <c r="C1570" s="221" t="str">
        <f ca="1">IF(V1570&gt;0,IF($C$12=B1570,COUNT($C$12:C1569,1),""),"")</f>
        <v/>
      </c>
      <c r="D1570" s="221" t="str">
        <f ca="1">IF(V1570&gt;0,IF($D$12=B1570,COUNT($D$12:D1569,1),""),"")</f>
        <v/>
      </c>
      <c r="E1570" s="221" t="str">
        <f ca="1">IF(V1570&gt;0,IF($E$12=B1570,COUNT($E$12:E1569,1),""),"")</f>
        <v/>
      </c>
      <c r="F1570" s="221" t="str">
        <f ca="1">IF(V1570&gt;0,IF($F$12=B1570,COUNT($F$12:F1569,1),""),"")</f>
        <v/>
      </c>
      <c r="G1570" s="90">
        <v>751002600</v>
      </c>
      <c r="H1570" s="72"/>
      <c r="I1570" s="76" t="s">
        <v>1526</v>
      </c>
      <c r="J1570" s="91" t="s">
        <v>153</v>
      </c>
      <c r="K1570" s="324">
        <v>1410000</v>
      </c>
      <c r="L1570" s="125" t="s">
        <v>1628</v>
      </c>
      <c r="M1570" s="76" t="s">
        <v>1880</v>
      </c>
      <c r="N1570" s="76" t="s">
        <v>153</v>
      </c>
      <c r="O1570" s="324">
        <v>110600</v>
      </c>
      <c r="P1570" s="77">
        <f ca="1">SUMIF($W$12:BO1570,$P$11,W1570:BO1570)</f>
        <v>0</v>
      </c>
      <c r="Q1570" s="77">
        <f ca="1">SUMIF($W$12:BP1570,$P$11,X1570:BP1570)</f>
        <v>0</v>
      </c>
      <c r="R1570" s="77">
        <f ca="1">SUMIF($W$12:BQ1570,$P$11,Y1570:BQ1570)</f>
        <v>0</v>
      </c>
      <c r="S1570" s="78">
        <f t="shared" ca="1" si="416"/>
        <v>0</v>
      </c>
      <c r="T1570" s="77">
        <f t="shared" ca="1" si="417"/>
        <v>0</v>
      </c>
      <c r="U1570" s="77">
        <f t="shared" ca="1" si="418"/>
        <v>0</v>
      </c>
      <c r="V1570" s="79">
        <f t="shared" ca="1" si="419"/>
        <v>0</v>
      </c>
      <c r="W1570" s="80"/>
      <c r="X1570" s="81">
        <f t="shared" si="420"/>
        <v>0</v>
      </c>
      <c r="Y1570" s="82"/>
      <c r="Z1570" s="80"/>
      <c r="AA1570" s="81">
        <f t="shared" si="421"/>
        <v>0</v>
      </c>
      <c r="AB1570" s="82"/>
      <c r="AC1570" s="80"/>
      <c r="AD1570" s="81">
        <f t="shared" si="422"/>
        <v>0</v>
      </c>
      <c r="AE1570" s="82"/>
      <c r="AF1570" s="80"/>
      <c r="AG1570" s="81">
        <f t="shared" si="423"/>
        <v>0</v>
      </c>
      <c r="AH1570" s="82"/>
      <c r="AI1570" s="80"/>
      <c r="AJ1570" s="81">
        <f t="shared" si="424"/>
        <v>0</v>
      </c>
      <c r="AK1570" s="82"/>
      <c r="AL1570" s="80"/>
      <c r="AM1570" s="81">
        <v>0</v>
      </c>
      <c r="AN1570" s="82"/>
      <c r="AO1570" s="80"/>
      <c r="AP1570" s="81">
        <v>0</v>
      </c>
      <c r="AQ1570" s="82"/>
      <c r="AR1570" s="80"/>
      <c r="AS1570" s="81">
        <f t="shared" si="425"/>
        <v>0</v>
      </c>
      <c r="AT1570" s="82"/>
      <c r="AU1570" s="80"/>
      <c r="AV1570" s="81">
        <f t="shared" si="426"/>
        <v>0</v>
      </c>
      <c r="AW1570" s="82"/>
      <c r="AX1570" s="80"/>
      <c r="AY1570" s="81">
        <f t="shared" si="427"/>
        <v>0</v>
      </c>
      <c r="AZ1570" s="82"/>
      <c r="BA1570" s="80"/>
      <c r="BB1570" s="81">
        <f t="shared" si="428"/>
        <v>0</v>
      </c>
      <c r="BC1570" s="82"/>
      <c r="BD1570" s="80"/>
      <c r="BE1570" s="81">
        <f t="shared" si="429"/>
        <v>0</v>
      </c>
      <c r="BF1570" s="82"/>
      <c r="BG1570" s="80"/>
      <c r="BH1570" s="81">
        <f t="shared" si="430"/>
        <v>0</v>
      </c>
      <c r="BI1570" s="82"/>
      <c r="BJ1570" s="80"/>
      <c r="BK1570" s="81">
        <f t="shared" si="431"/>
        <v>0</v>
      </c>
      <c r="BL1570" s="82"/>
      <c r="BM1570" s="80"/>
      <c r="BN1570" s="81">
        <f t="shared" si="432"/>
        <v>0</v>
      </c>
      <c r="BO1570" s="82"/>
    </row>
    <row r="1571" spans="1:67" ht="33" hidden="1" customHeight="1" thickBot="1">
      <c r="A1571" s="71">
        <v>86710</v>
      </c>
      <c r="B1571" s="71" t="s">
        <v>2241</v>
      </c>
      <c r="C1571" s="221" t="str">
        <f ca="1">IF(V1571&gt;0,IF($C$12=B1571,COUNT($C$12:C1570,1),""),"")</f>
        <v/>
      </c>
      <c r="D1571" s="221" t="str">
        <f ca="1">IF(V1571&gt;0,IF($D$12=B1571,COUNT($D$12:D1570,1),""),"")</f>
        <v/>
      </c>
      <c r="E1571" s="221" t="str">
        <f ca="1">IF(V1571&gt;0,IF($E$12=B1571,COUNT($E$12:E1570,1),""),"")</f>
        <v/>
      </c>
      <c r="F1571" s="221" t="str">
        <f ca="1">IF(V1571&gt;0,IF($F$12=B1571,COUNT($F$12:F1570,1),""),"")</f>
        <v/>
      </c>
      <c r="G1571" s="90">
        <v>751004200</v>
      </c>
      <c r="H1571" s="72"/>
      <c r="I1571" s="76" t="s">
        <v>1524</v>
      </c>
      <c r="J1571" s="91" t="s">
        <v>153</v>
      </c>
      <c r="K1571" s="324">
        <v>1630000</v>
      </c>
      <c r="L1571" s="125" t="s">
        <v>1628</v>
      </c>
      <c r="M1571" s="76" t="s">
        <v>1880</v>
      </c>
      <c r="N1571" s="76" t="s">
        <v>153</v>
      </c>
      <c r="O1571" s="324">
        <v>110600</v>
      </c>
      <c r="P1571" s="77">
        <f ca="1">SUMIF($W$12:BO1571,$P$11,W1571:BO1571)</f>
        <v>0</v>
      </c>
      <c r="Q1571" s="77">
        <f ca="1">SUMIF($W$12:BP1571,$P$11,X1571:BP1571)</f>
        <v>0</v>
      </c>
      <c r="R1571" s="77">
        <f ca="1">SUMIF($W$12:BQ1571,$P$11,Y1571:BQ1571)</f>
        <v>0</v>
      </c>
      <c r="S1571" s="78">
        <f t="shared" ca="1" si="416"/>
        <v>0</v>
      </c>
      <c r="T1571" s="77">
        <f t="shared" ca="1" si="417"/>
        <v>0</v>
      </c>
      <c r="U1571" s="77">
        <f t="shared" ca="1" si="418"/>
        <v>0</v>
      </c>
      <c r="V1571" s="79">
        <f t="shared" ca="1" si="419"/>
        <v>0</v>
      </c>
      <c r="W1571" s="80"/>
      <c r="X1571" s="81">
        <f t="shared" si="420"/>
        <v>0</v>
      </c>
      <c r="Y1571" s="82"/>
      <c r="Z1571" s="80"/>
      <c r="AA1571" s="81">
        <f t="shared" si="421"/>
        <v>0</v>
      </c>
      <c r="AB1571" s="82"/>
      <c r="AC1571" s="80"/>
      <c r="AD1571" s="81">
        <f t="shared" si="422"/>
        <v>0</v>
      </c>
      <c r="AE1571" s="82"/>
      <c r="AF1571" s="80"/>
      <c r="AG1571" s="81">
        <f t="shared" si="423"/>
        <v>0</v>
      </c>
      <c r="AH1571" s="82"/>
      <c r="AI1571" s="80"/>
      <c r="AJ1571" s="81">
        <f t="shared" si="424"/>
        <v>0</v>
      </c>
      <c r="AK1571" s="82"/>
      <c r="AL1571" s="80"/>
      <c r="AM1571" s="81">
        <v>0</v>
      </c>
      <c r="AN1571" s="82"/>
      <c r="AO1571" s="80"/>
      <c r="AP1571" s="81">
        <v>0</v>
      </c>
      <c r="AQ1571" s="82"/>
      <c r="AR1571" s="80"/>
      <c r="AS1571" s="81">
        <f t="shared" si="425"/>
        <v>0</v>
      </c>
      <c r="AT1571" s="82"/>
      <c r="AU1571" s="80"/>
      <c r="AV1571" s="81">
        <f t="shared" si="426"/>
        <v>0</v>
      </c>
      <c r="AW1571" s="82"/>
      <c r="AX1571" s="80"/>
      <c r="AY1571" s="81">
        <f t="shared" si="427"/>
        <v>0</v>
      </c>
      <c r="AZ1571" s="82"/>
      <c r="BA1571" s="80"/>
      <c r="BB1571" s="81">
        <f t="shared" si="428"/>
        <v>0</v>
      </c>
      <c r="BC1571" s="82"/>
      <c r="BD1571" s="80"/>
      <c r="BE1571" s="81">
        <f t="shared" si="429"/>
        <v>0</v>
      </c>
      <c r="BF1571" s="82"/>
      <c r="BG1571" s="80"/>
      <c r="BH1571" s="81">
        <f t="shared" si="430"/>
        <v>0</v>
      </c>
      <c r="BI1571" s="82"/>
      <c r="BJ1571" s="80"/>
      <c r="BK1571" s="81">
        <f t="shared" si="431"/>
        <v>0</v>
      </c>
      <c r="BL1571" s="82"/>
      <c r="BM1571" s="80"/>
      <c r="BN1571" s="81">
        <f t="shared" si="432"/>
        <v>0</v>
      </c>
      <c r="BO1571" s="82"/>
    </row>
    <row r="1572" spans="1:67" ht="33" hidden="1" customHeight="1" thickBot="1">
      <c r="A1572" s="71">
        <v>86711</v>
      </c>
      <c r="B1572" s="71" t="s">
        <v>2241</v>
      </c>
      <c r="C1572" s="221" t="str">
        <f ca="1">IF(V1572&gt;0,IF($C$12=B1572,COUNT($C$12:C1571,1),""),"")</f>
        <v/>
      </c>
      <c r="D1572" s="221" t="str">
        <f ca="1">IF(V1572&gt;0,IF($D$12=B1572,COUNT($D$12:D1571,1),""),"")</f>
        <v/>
      </c>
      <c r="E1572" s="221" t="str">
        <f ca="1">IF(V1572&gt;0,IF($E$12=B1572,COUNT($E$12:E1571,1),""),"")</f>
        <v/>
      </c>
      <c r="F1572" s="221" t="str">
        <f ca="1">IF(V1572&gt;0,IF($F$12=B1572,COUNT($F$12:F1571,1),""),"")</f>
        <v/>
      </c>
      <c r="G1572" s="90">
        <v>751004400</v>
      </c>
      <c r="H1572" s="72"/>
      <c r="I1572" s="76" t="s">
        <v>1528</v>
      </c>
      <c r="J1572" s="91" t="s">
        <v>153</v>
      </c>
      <c r="K1572" s="324">
        <v>1350000</v>
      </c>
      <c r="L1572" s="125" t="s">
        <v>1628</v>
      </c>
      <c r="M1572" s="76" t="s">
        <v>1880</v>
      </c>
      <c r="N1572" s="76" t="s">
        <v>153</v>
      </c>
      <c r="O1572" s="324">
        <v>110600</v>
      </c>
      <c r="P1572" s="77">
        <f ca="1">SUMIF($W$12:BO1572,$P$11,W1572:BO1572)</f>
        <v>0</v>
      </c>
      <c r="Q1572" s="77">
        <f ca="1">SUMIF($W$12:BP1572,$P$11,X1572:BP1572)</f>
        <v>0</v>
      </c>
      <c r="R1572" s="77">
        <f ca="1">SUMIF($W$12:BQ1572,$P$11,Y1572:BQ1572)</f>
        <v>0</v>
      </c>
      <c r="S1572" s="78">
        <f t="shared" ca="1" si="416"/>
        <v>0</v>
      </c>
      <c r="T1572" s="77">
        <f t="shared" ca="1" si="417"/>
        <v>0</v>
      </c>
      <c r="U1572" s="77">
        <f t="shared" ca="1" si="418"/>
        <v>0</v>
      </c>
      <c r="V1572" s="79">
        <f t="shared" ca="1" si="419"/>
        <v>0</v>
      </c>
      <c r="W1572" s="80"/>
      <c r="X1572" s="81">
        <f t="shared" si="420"/>
        <v>0</v>
      </c>
      <c r="Y1572" s="82"/>
      <c r="Z1572" s="80"/>
      <c r="AA1572" s="81">
        <f t="shared" si="421"/>
        <v>0</v>
      </c>
      <c r="AB1572" s="82"/>
      <c r="AC1572" s="80"/>
      <c r="AD1572" s="81">
        <f t="shared" si="422"/>
        <v>0</v>
      </c>
      <c r="AE1572" s="82"/>
      <c r="AF1572" s="80"/>
      <c r="AG1572" s="81">
        <f t="shared" si="423"/>
        <v>0</v>
      </c>
      <c r="AH1572" s="82"/>
      <c r="AI1572" s="80"/>
      <c r="AJ1572" s="81">
        <f t="shared" si="424"/>
        <v>0</v>
      </c>
      <c r="AK1572" s="82"/>
      <c r="AL1572" s="80"/>
      <c r="AM1572" s="81">
        <v>0</v>
      </c>
      <c r="AN1572" s="82"/>
      <c r="AO1572" s="80"/>
      <c r="AP1572" s="81">
        <v>0</v>
      </c>
      <c r="AQ1572" s="82"/>
      <c r="AR1572" s="80"/>
      <c r="AS1572" s="81">
        <f t="shared" si="425"/>
        <v>0</v>
      </c>
      <c r="AT1572" s="82"/>
      <c r="AU1572" s="80"/>
      <c r="AV1572" s="81">
        <f t="shared" si="426"/>
        <v>0</v>
      </c>
      <c r="AW1572" s="82"/>
      <c r="AX1572" s="80"/>
      <c r="AY1572" s="81">
        <f t="shared" si="427"/>
        <v>0</v>
      </c>
      <c r="AZ1572" s="82"/>
      <c r="BA1572" s="80"/>
      <c r="BB1572" s="81">
        <f t="shared" si="428"/>
        <v>0</v>
      </c>
      <c r="BC1572" s="82"/>
      <c r="BD1572" s="80"/>
      <c r="BE1572" s="81">
        <f t="shared" si="429"/>
        <v>0</v>
      </c>
      <c r="BF1572" s="82"/>
      <c r="BG1572" s="80"/>
      <c r="BH1572" s="81">
        <f t="shared" si="430"/>
        <v>0</v>
      </c>
      <c r="BI1572" s="82"/>
      <c r="BJ1572" s="80"/>
      <c r="BK1572" s="81">
        <f t="shared" si="431"/>
        <v>0</v>
      </c>
      <c r="BL1572" s="82"/>
      <c r="BM1572" s="80"/>
      <c r="BN1572" s="81">
        <f t="shared" si="432"/>
        <v>0</v>
      </c>
      <c r="BO1572" s="82"/>
    </row>
    <row r="1573" spans="1:67" ht="33" hidden="1" customHeight="1" thickBot="1">
      <c r="A1573" s="71">
        <v>86712</v>
      </c>
      <c r="B1573" s="71" t="s">
        <v>2241</v>
      </c>
      <c r="C1573" s="221" t="str">
        <f ca="1">IF(V1573&gt;0,IF($C$12=B1573,COUNT($C$12:C1572,1),""),"")</f>
        <v/>
      </c>
      <c r="D1573" s="221" t="str">
        <f ca="1">IF(V1573&gt;0,IF($D$12=B1573,COUNT($D$12:D1572,1),""),"")</f>
        <v/>
      </c>
      <c r="E1573" s="221" t="str">
        <f ca="1">IF(V1573&gt;0,IF($E$12=B1573,COUNT($E$12:E1572,1),""),"")</f>
        <v/>
      </c>
      <c r="F1573" s="221" t="str">
        <f ca="1">IF(V1573&gt;0,IF($F$12=B1573,COUNT($F$12:F1572,1),""),"")</f>
        <v/>
      </c>
      <c r="G1573" s="90">
        <v>751004410</v>
      </c>
      <c r="H1573" s="72"/>
      <c r="I1573" s="76" t="s">
        <v>1527</v>
      </c>
      <c r="J1573" s="91" t="s">
        <v>153</v>
      </c>
      <c r="K1573" s="324">
        <v>1200000</v>
      </c>
      <c r="L1573" s="125" t="s">
        <v>1628</v>
      </c>
      <c r="M1573" s="76" t="s">
        <v>1880</v>
      </c>
      <c r="N1573" s="76" t="s">
        <v>153</v>
      </c>
      <c r="O1573" s="324">
        <v>110600</v>
      </c>
      <c r="P1573" s="77">
        <f ca="1">SUMIF($W$12:BO1573,$P$11,W1573:BO1573)</f>
        <v>0</v>
      </c>
      <c r="Q1573" s="77">
        <f ca="1">SUMIF($W$12:BP1573,$P$11,X1573:BP1573)</f>
        <v>0</v>
      </c>
      <c r="R1573" s="77">
        <f ca="1">SUMIF($W$12:BQ1573,$P$11,Y1573:BQ1573)</f>
        <v>0</v>
      </c>
      <c r="S1573" s="78">
        <f t="shared" ca="1" si="416"/>
        <v>0</v>
      </c>
      <c r="T1573" s="77">
        <f t="shared" ca="1" si="417"/>
        <v>0</v>
      </c>
      <c r="U1573" s="77">
        <f t="shared" ca="1" si="418"/>
        <v>0</v>
      </c>
      <c r="V1573" s="79">
        <f t="shared" ca="1" si="419"/>
        <v>0</v>
      </c>
      <c r="W1573" s="80"/>
      <c r="X1573" s="81">
        <f t="shared" si="420"/>
        <v>0</v>
      </c>
      <c r="Y1573" s="82"/>
      <c r="Z1573" s="80"/>
      <c r="AA1573" s="81">
        <f t="shared" si="421"/>
        <v>0</v>
      </c>
      <c r="AB1573" s="82"/>
      <c r="AC1573" s="80"/>
      <c r="AD1573" s="81">
        <f t="shared" si="422"/>
        <v>0</v>
      </c>
      <c r="AE1573" s="82"/>
      <c r="AF1573" s="80"/>
      <c r="AG1573" s="81">
        <f t="shared" si="423"/>
        <v>0</v>
      </c>
      <c r="AH1573" s="82"/>
      <c r="AI1573" s="80"/>
      <c r="AJ1573" s="81">
        <f t="shared" si="424"/>
        <v>0</v>
      </c>
      <c r="AK1573" s="82"/>
      <c r="AL1573" s="80"/>
      <c r="AM1573" s="81">
        <v>0</v>
      </c>
      <c r="AN1573" s="82"/>
      <c r="AO1573" s="80"/>
      <c r="AP1573" s="81">
        <v>0</v>
      </c>
      <c r="AQ1573" s="82"/>
      <c r="AR1573" s="80"/>
      <c r="AS1573" s="81">
        <f t="shared" si="425"/>
        <v>0</v>
      </c>
      <c r="AT1573" s="82"/>
      <c r="AU1573" s="80"/>
      <c r="AV1573" s="81">
        <f t="shared" si="426"/>
        <v>0</v>
      </c>
      <c r="AW1573" s="82"/>
      <c r="AX1573" s="80"/>
      <c r="AY1573" s="81">
        <f t="shared" si="427"/>
        <v>0</v>
      </c>
      <c r="AZ1573" s="82"/>
      <c r="BA1573" s="80"/>
      <c r="BB1573" s="81">
        <f t="shared" si="428"/>
        <v>0</v>
      </c>
      <c r="BC1573" s="82"/>
      <c r="BD1573" s="80"/>
      <c r="BE1573" s="81">
        <f t="shared" si="429"/>
        <v>0</v>
      </c>
      <c r="BF1573" s="82"/>
      <c r="BG1573" s="80"/>
      <c r="BH1573" s="81">
        <f t="shared" si="430"/>
        <v>0</v>
      </c>
      <c r="BI1573" s="82"/>
      <c r="BJ1573" s="80"/>
      <c r="BK1573" s="81">
        <f t="shared" si="431"/>
        <v>0</v>
      </c>
      <c r="BL1573" s="82"/>
      <c r="BM1573" s="80"/>
      <c r="BN1573" s="81">
        <f t="shared" si="432"/>
        <v>0</v>
      </c>
      <c r="BO1573" s="82"/>
    </row>
    <row r="1574" spans="1:67" ht="33" hidden="1" customHeight="1" thickBot="1">
      <c r="A1574" s="71">
        <v>86713</v>
      </c>
      <c r="B1574" s="71" t="s">
        <v>2241</v>
      </c>
      <c r="C1574" s="221" t="str">
        <f ca="1">IF(V1574&gt;0,IF($C$12=B1574,COUNT($C$12:C1573,1),""),"")</f>
        <v/>
      </c>
      <c r="D1574" s="221" t="str">
        <f ca="1">IF(V1574&gt;0,IF($D$12=B1574,COUNT($D$12:D1573,1),""),"")</f>
        <v/>
      </c>
      <c r="E1574" s="221" t="str">
        <f ca="1">IF(V1574&gt;0,IF($E$12=B1574,COUNT($E$12:E1573,1),""),"")</f>
        <v/>
      </c>
      <c r="F1574" s="221" t="str">
        <f ca="1">IF(V1574&gt;0,IF($F$12=B1574,COUNT($F$12:F1573,1),""),"")</f>
        <v/>
      </c>
      <c r="G1574" s="90">
        <v>751004500</v>
      </c>
      <c r="H1574" s="72"/>
      <c r="I1574" s="76" t="s">
        <v>1529</v>
      </c>
      <c r="J1574" s="91" t="s">
        <v>153</v>
      </c>
      <c r="K1574" s="324">
        <v>1380000</v>
      </c>
      <c r="L1574" s="125" t="s">
        <v>1628</v>
      </c>
      <c r="M1574" s="76" t="s">
        <v>1880</v>
      </c>
      <c r="N1574" s="76" t="s">
        <v>153</v>
      </c>
      <c r="O1574" s="324">
        <v>110600</v>
      </c>
      <c r="P1574" s="77">
        <f ca="1">SUMIF($W$12:BO1574,$P$11,W1574:BO1574)</f>
        <v>0</v>
      </c>
      <c r="Q1574" s="77">
        <f ca="1">SUMIF($W$12:BP1574,$P$11,X1574:BP1574)</f>
        <v>0</v>
      </c>
      <c r="R1574" s="77">
        <f ca="1">SUMIF($W$12:BQ1574,$P$11,Y1574:BQ1574)</f>
        <v>0</v>
      </c>
      <c r="S1574" s="78">
        <f t="shared" ca="1" si="416"/>
        <v>0</v>
      </c>
      <c r="T1574" s="77">
        <f t="shared" ca="1" si="417"/>
        <v>0</v>
      </c>
      <c r="U1574" s="77">
        <f t="shared" ca="1" si="418"/>
        <v>0</v>
      </c>
      <c r="V1574" s="79">
        <f t="shared" ca="1" si="419"/>
        <v>0</v>
      </c>
      <c r="W1574" s="80"/>
      <c r="X1574" s="81">
        <f t="shared" si="420"/>
        <v>0</v>
      </c>
      <c r="Y1574" s="82"/>
      <c r="Z1574" s="80"/>
      <c r="AA1574" s="81">
        <f t="shared" si="421"/>
        <v>0</v>
      </c>
      <c r="AB1574" s="82"/>
      <c r="AC1574" s="80"/>
      <c r="AD1574" s="81">
        <f t="shared" si="422"/>
        <v>0</v>
      </c>
      <c r="AE1574" s="82"/>
      <c r="AF1574" s="80"/>
      <c r="AG1574" s="81">
        <f t="shared" si="423"/>
        <v>0</v>
      </c>
      <c r="AH1574" s="82"/>
      <c r="AI1574" s="80"/>
      <c r="AJ1574" s="81">
        <f t="shared" si="424"/>
        <v>0</v>
      </c>
      <c r="AK1574" s="82"/>
      <c r="AL1574" s="80"/>
      <c r="AM1574" s="81">
        <v>0</v>
      </c>
      <c r="AN1574" s="82"/>
      <c r="AO1574" s="80"/>
      <c r="AP1574" s="81">
        <v>0</v>
      </c>
      <c r="AQ1574" s="82"/>
      <c r="AR1574" s="80"/>
      <c r="AS1574" s="81">
        <f t="shared" si="425"/>
        <v>0</v>
      </c>
      <c r="AT1574" s="82"/>
      <c r="AU1574" s="80"/>
      <c r="AV1574" s="81">
        <f t="shared" si="426"/>
        <v>0</v>
      </c>
      <c r="AW1574" s="82"/>
      <c r="AX1574" s="80"/>
      <c r="AY1574" s="81">
        <f t="shared" si="427"/>
        <v>0</v>
      </c>
      <c r="AZ1574" s="82"/>
      <c r="BA1574" s="80"/>
      <c r="BB1574" s="81">
        <f t="shared" si="428"/>
        <v>0</v>
      </c>
      <c r="BC1574" s="82"/>
      <c r="BD1574" s="80"/>
      <c r="BE1574" s="81">
        <f t="shared" si="429"/>
        <v>0</v>
      </c>
      <c r="BF1574" s="82"/>
      <c r="BG1574" s="80"/>
      <c r="BH1574" s="81">
        <f t="shared" si="430"/>
        <v>0</v>
      </c>
      <c r="BI1574" s="82"/>
      <c r="BJ1574" s="80"/>
      <c r="BK1574" s="81">
        <f t="shared" si="431"/>
        <v>0</v>
      </c>
      <c r="BL1574" s="82"/>
      <c r="BM1574" s="80"/>
      <c r="BN1574" s="81">
        <f t="shared" si="432"/>
        <v>0</v>
      </c>
      <c r="BO1574" s="82"/>
    </row>
    <row r="1575" spans="1:67" ht="33" hidden="1" customHeight="1" thickBot="1">
      <c r="A1575" s="71">
        <v>86714</v>
      </c>
      <c r="B1575" s="71" t="s">
        <v>2241</v>
      </c>
      <c r="C1575" s="221" t="str">
        <f ca="1">IF(V1575&gt;0,IF($C$12=B1575,COUNT($C$12:C1574,1),""),"")</f>
        <v/>
      </c>
      <c r="D1575" s="221" t="str">
        <f ca="1">IF(V1575&gt;0,IF($D$12=B1575,COUNT($D$12:D1574,1),""),"")</f>
        <v/>
      </c>
      <c r="E1575" s="221" t="str">
        <f ca="1">IF(V1575&gt;0,IF($E$12=B1575,COUNT($E$12:E1574,1),""),"")</f>
        <v/>
      </c>
      <c r="F1575" s="221" t="str">
        <f ca="1">IF(V1575&gt;0,IF($F$12=B1575,COUNT($F$12:F1574,1),""),"")</f>
        <v/>
      </c>
      <c r="G1575" s="90">
        <v>751004550</v>
      </c>
      <c r="H1575" s="72"/>
      <c r="I1575" s="76" t="s">
        <v>1530</v>
      </c>
      <c r="J1575" s="91" t="s">
        <v>153</v>
      </c>
      <c r="K1575" s="324">
        <v>1450000</v>
      </c>
      <c r="L1575" s="125" t="s">
        <v>1628</v>
      </c>
      <c r="M1575" s="76" t="s">
        <v>1880</v>
      </c>
      <c r="N1575" s="76" t="s">
        <v>153</v>
      </c>
      <c r="O1575" s="324">
        <v>110600</v>
      </c>
      <c r="P1575" s="77">
        <f ca="1">SUMIF($W$12:BO1575,$P$11,W1575:BO1575)</f>
        <v>0</v>
      </c>
      <c r="Q1575" s="77">
        <f ca="1">SUMIF($W$12:BP1575,$P$11,X1575:BP1575)</f>
        <v>0</v>
      </c>
      <c r="R1575" s="77">
        <f ca="1">SUMIF($W$12:BQ1575,$P$11,Y1575:BQ1575)</f>
        <v>0</v>
      </c>
      <c r="S1575" s="78">
        <f t="shared" ca="1" si="416"/>
        <v>0</v>
      </c>
      <c r="T1575" s="77">
        <f t="shared" ca="1" si="417"/>
        <v>0</v>
      </c>
      <c r="U1575" s="77">
        <f t="shared" ca="1" si="418"/>
        <v>0</v>
      </c>
      <c r="V1575" s="79">
        <f t="shared" ca="1" si="419"/>
        <v>0</v>
      </c>
      <c r="W1575" s="80"/>
      <c r="X1575" s="81">
        <f t="shared" si="420"/>
        <v>0</v>
      </c>
      <c r="Y1575" s="82"/>
      <c r="Z1575" s="80"/>
      <c r="AA1575" s="81">
        <f t="shared" si="421"/>
        <v>0</v>
      </c>
      <c r="AB1575" s="82"/>
      <c r="AC1575" s="80"/>
      <c r="AD1575" s="81">
        <f t="shared" si="422"/>
        <v>0</v>
      </c>
      <c r="AE1575" s="82"/>
      <c r="AF1575" s="80"/>
      <c r="AG1575" s="81">
        <f t="shared" si="423"/>
        <v>0</v>
      </c>
      <c r="AH1575" s="82"/>
      <c r="AI1575" s="80"/>
      <c r="AJ1575" s="81">
        <f t="shared" si="424"/>
        <v>0</v>
      </c>
      <c r="AK1575" s="82"/>
      <c r="AL1575" s="80"/>
      <c r="AM1575" s="81">
        <v>0</v>
      </c>
      <c r="AN1575" s="82"/>
      <c r="AO1575" s="80"/>
      <c r="AP1575" s="81">
        <v>0</v>
      </c>
      <c r="AQ1575" s="82"/>
      <c r="AR1575" s="80"/>
      <c r="AS1575" s="81">
        <f t="shared" si="425"/>
        <v>0</v>
      </c>
      <c r="AT1575" s="82"/>
      <c r="AU1575" s="80"/>
      <c r="AV1575" s="81">
        <f t="shared" si="426"/>
        <v>0</v>
      </c>
      <c r="AW1575" s="82"/>
      <c r="AX1575" s="80"/>
      <c r="AY1575" s="81">
        <f t="shared" si="427"/>
        <v>0</v>
      </c>
      <c r="AZ1575" s="82"/>
      <c r="BA1575" s="80"/>
      <c r="BB1575" s="81">
        <f t="shared" si="428"/>
        <v>0</v>
      </c>
      <c r="BC1575" s="82"/>
      <c r="BD1575" s="80"/>
      <c r="BE1575" s="81">
        <f t="shared" si="429"/>
        <v>0</v>
      </c>
      <c r="BF1575" s="82"/>
      <c r="BG1575" s="80"/>
      <c r="BH1575" s="81">
        <f t="shared" si="430"/>
        <v>0</v>
      </c>
      <c r="BI1575" s="82"/>
      <c r="BJ1575" s="80"/>
      <c r="BK1575" s="81">
        <f t="shared" si="431"/>
        <v>0</v>
      </c>
      <c r="BL1575" s="82"/>
      <c r="BM1575" s="80"/>
      <c r="BN1575" s="81">
        <f t="shared" si="432"/>
        <v>0</v>
      </c>
      <c r="BO1575" s="82"/>
    </row>
    <row r="1576" spans="1:67" ht="33" hidden="1" customHeight="1" thickBot="1">
      <c r="A1576" s="71">
        <v>86715</v>
      </c>
      <c r="B1576" s="71" t="s">
        <v>2241</v>
      </c>
      <c r="C1576" s="221" t="str">
        <f ca="1">IF(V1576&gt;0,IF($C$12=B1576,COUNT($C$12:C1575,1),""),"")</f>
        <v/>
      </c>
      <c r="D1576" s="221" t="str">
        <f ca="1">IF(V1576&gt;0,IF($D$12=B1576,COUNT($D$12:D1575,1),""),"")</f>
        <v/>
      </c>
      <c r="E1576" s="221" t="str">
        <f ca="1">IF(V1576&gt;0,IF($E$12=B1576,COUNT($E$12:E1575,1),""),"")</f>
        <v/>
      </c>
      <c r="F1576" s="221" t="str">
        <f ca="1">IF(V1576&gt;0,IF($F$12=B1576,COUNT($F$12:F1575,1),""),"")</f>
        <v/>
      </c>
      <c r="G1576" s="90">
        <v>751005200</v>
      </c>
      <c r="H1576" s="72"/>
      <c r="I1576" s="76" t="s">
        <v>1513</v>
      </c>
      <c r="J1576" s="91" t="s">
        <v>52</v>
      </c>
      <c r="K1576" s="324">
        <v>4000000</v>
      </c>
      <c r="L1576" s="125">
        <v>421202</v>
      </c>
      <c r="M1576" s="76" t="s">
        <v>1235</v>
      </c>
      <c r="N1576" s="76" t="s">
        <v>52</v>
      </c>
      <c r="O1576" s="324">
        <v>2138000</v>
      </c>
      <c r="P1576" s="77">
        <f ca="1">SUMIF($W$12:BO1576,$P$11,W1576:BO1576)</f>
        <v>0</v>
      </c>
      <c r="Q1576" s="77">
        <f ca="1">SUMIF($W$12:BP1576,$P$11,X1576:BP1576)</f>
        <v>0</v>
      </c>
      <c r="R1576" s="77">
        <f ca="1">SUMIF($W$12:BQ1576,$P$11,Y1576:BQ1576)</f>
        <v>0</v>
      </c>
      <c r="S1576" s="78">
        <f t="shared" ca="1" si="416"/>
        <v>0</v>
      </c>
      <c r="T1576" s="77">
        <f t="shared" ca="1" si="417"/>
        <v>0</v>
      </c>
      <c r="U1576" s="77">
        <f t="shared" ca="1" si="418"/>
        <v>0</v>
      </c>
      <c r="V1576" s="79">
        <f t="shared" ca="1" si="419"/>
        <v>0</v>
      </c>
      <c r="W1576" s="80"/>
      <c r="X1576" s="81">
        <f t="shared" si="420"/>
        <v>0</v>
      </c>
      <c r="Y1576" s="82"/>
      <c r="Z1576" s="80"/>
      <c r="AA1576" s="81">
        <f t="shared" si="421"/>
        <v>0</v>
      </c>
      <c r="AB1576" s="82"/>
      <c r="AC1576" s="80"/>
      <c r="AD1576" s="81">
        <f t="shared" si="422"/>
        <v>0</v>
      </c>
      <c r="AE1576" s="82"/>
      <c r="AF1576" s="80"/>
      <c r="AG1576" s="81">
        <f t="shared" si="423"/>
        <v>0</v>
      </c>
      <c r="AH1576" s="82"/>
      <c r="AI1576" s="80"/>
      <c r="AJ1576" s="81">
        <f t="shared" si="424"/>
        <v>0</v>
      </c>
      <c r="AK1576" s="82"/>
      <c r="AL1576" s="80"/>
      <c r="AM1576" s="81">
        <v>0</v>
      </c>
      <c r="AN1576" s="82"/>
      <c r="AO1576" s="80"/>
      <c r="AP1576" s="81">
        <v>0</v>
      </c>
      <c r="AQ1576" s="82"/>
      <c r="AR1576" s="80"/>
      <c r="AS1576" s="81">
        <f t="shared" si="425"/>
        <v>0</v>
      </c>
      <c r="AT1576" s="82"/>
      <c r="AU1576" s="80"/>
      <c r="AV1576" s="81">
        <f t="shared" si="426"/>
        <v>0</v>
      </c>
      <c r="AW1576" s="82"/>
      <c r="AX1576" s="80"/>
      <c r="AY1576" s="81">
        <f t="shared" si="427"/>
        <v>0</v>
      </c>
      <c r="AZ1576" s="82"/>
      <c r="BA1576" s="80"/>
      <c r="BB1576" s="81">
        <f t="shared" si="428"/>
        <v>0</v>
      </c>
      <c r="BC1576" s="82"/>
      <c r="BD1576" s="80"/>
      <c r="BE1576" s="81">
        <f t="shared" si="429"/>
        <v>0</v>
      </c>
      <c r="BF1576" s="82"/>
      <c r="BG1576" s="80"/>
      <c r="BH1576" s="81">
        <f t="shared" si="430"/>
        <v>0</v>
      </c>
      <c r="BI1576" s="82"/>
      <c r="BJ1576" s="80"/>
      <c r="BK1576" s="81">
        <f t="shared" si="431"/>
        <v>0</v>
      </c>
      <c r="BL1576" s="82"/>
      <c r="BM1576" s="80"/>
      <c r="BN1576" s="81">
        <f t="shared" si="432"/>
        <v>0</v>
      </c>
      <c r="BO1576" s="82"/>
    </row>
    <row r="1577" spans="1:67" ht="33" hidden="1" customHeight="1" thickBot="1">
      <c r="A1577" s="71">
        <v>86716</v>
      </c>
      <c r="B1577" s="71" t="s">
        <v>2241</v>
      </c>
      <c r="C1577" s="221" t="str">
        <f ca="1">IF(V1577&gt;0,IF($C$12=B1577,COUNT($C$12:C1576,1),""),"")</f>
        <v/>
      </c>
      <c r="D1577" s="221" t="str">
        <f ca="1">IF(V1577&gt;0,IF($D$12=B1577,COUNT($D$12:D1576,1),""),"")</f>
        <v/>
      </c>
      <c r="E1577" s="221" t="str">
        <f ca="1">IF(V1577&gt;0,IF($E$12=B1577,COUNT($E$12:E1576,1),""),"")</f>
        <v/>
      </c>
      <c r="F1577" s="221" t="str">
        <f ca="1">IF(V1577&gt;0,IF($F$12=B1577,COUNT($F$12:F1576,1),""),"")</f>
        <v/>
      </c>
      <c r="G1577" s="90">
        <v>751005900</v>
      </c>
      <c r="H1577" s="72"/>
      <c r="I1577" s="76" t="s">
        <v>1534</v>
      </c>
      <c r="J1577" s="91" t="s">
        <v>153</v>
      </c>
      <c r="K1577" s="324">
        <v>1450000</v>
      </c>
      <c r="L1577" s="125" t="s">
        <v>1628</v>
      </c>
      <c r="M1577" s="76" t="s">
        <v>1880</v>
      </c>
      <c r="N1577" s="76" t="s">
        <v>153</v>
      </c>
      <c r="O1577" s="324">
        <v>110600</v>
      </c>
      <c r="P1577" s="77">
        <f ca="1">SUMIF($W$12:BO1577,$P$11,W1577:BO1577)</f>
        <v>0</v>
      </c>
      <c r="Q1577" s="77">
        <f ca="1">SUMIF($W$12:BP1577,$P$11,X1577:BP1577)</f>
        <v>0</v>
      </c>
      <c r="R1577" s="77">
        <f ca="1">SUMIF($W$12:BQ1577,$P$11,Y1577:BQ1577)</f>
        <v>0</v>
      </c>
      <c r="S1577" s="78">
        <f t="shared" ca="1" si="416"/>
        <v>0</v>
      </c>
      <c r="T1577" s="77">
        <f t="shared" ca="1" si="417"/>
        <v>0</v>
      </c>
      <c r="U1577" s="77">
        <f t="shared" ca="1" si="418"/>
        <v>0</v>
      </c>
      <c r="V1577" s="79">
        <f t="shared" ca="1" si="419"/>
        <v>0</v>
      </c>
      <c r="W1577" s="80"/>
      <c r="X1577" s="81">
        <f t="shared" si="420"/>
        <v>0</v>
      </c>
      <c r="Y1577" s="82"/>
      <c r="Z1577" s="80"/>
      <c r="AA1577" s="81">
        <f t="shared" si="421"/>
        <v>0</v>
      </c>
      <c r="AB1577" s="82"/>
      <c r="AC1577" s="80"/>
      <c r="AD1577" s="81">
        <f t="shared" si="422"/>
        <v>0</v>
      </c>
      <c r="AE1577" s="82"/>
      <c r="AF1577" s="80"/>
      <c r="AG1577" s="81">
        <f t="shared" si="423"/>
        <v>0</v>
      </c>
      <c r="AH1577" s="82"/>
      <c r="AI1577" s="80"/>
      <c r="AJ1577" s="81">
        <f t="shared" si="424"/>
        <v>0</v>
      </c>
      <c r="AK1577" s="82"/>
      <c r="AL1577" s="80"/>
      <c r="AM1577" s="81">
        <v>0</v>
      </c>
      <c r="AN1577" s="82"/>
      <c r="AO1577" s="80"/>
      <c r="AP1577" s="81">
        <v>0</v>
      </c>
      <c r="AQ1577" s="82"/>
      <c r="AR1577" s="80"/>
      <c r="AS1577" s="81">
        <f t="shared" si="425"/>
        <v>0</v>
      </c>
      <c r="AT1577" s="82"/>
      <c r="AU1577" s="80"/>
      <c r="AV1577" s="81">
        <f t="shared" si="426"/>
        <v>0</v>
      </c>
      <c r="AW1577" s="82"/>
      <c r="AX1577" s="80"/>
      <c r="AY1577" s="81">
        <f t="shared" si="427"/>
        <v>0</v>
      </c>
      <c r="AZ1577" s="82"/>
      <c r="BA1577" s="80"/>
      <c r="BB1577" s="81">
        <f t="shared" si="428"/>
        <v>0</v>
      </c>
      <c r="BC1577" s="82"/>
      <c r="BD1577" s="80"/>
      <c r="BE1577" s="81">
        <f t="shared" si="429"/>
        <v>0</v>
      </c>
      <c r="BF1577" s="82"/>
      <c r="BG1577" s="80"/>
      <c r="BH1577" s="81">
        <f t="shared" si="430"/>
        <v>0</v>
      </c>
      <c r="BI1577" s="82"/>
      <c r="BJ1577" s="80"/>
      <c r="BK1577" s="81">
        <f t="shared" si="431"/>
        <v>0</v>
      </c>
      <c r="BL1577" s="82"/>
      <c r="BM1577" s="80"/>
      <c r="BN1577" s="81">
        <f t="shared" si="432"/>
        <v>0</v>
      </c>
      <c r="BO1577" s="82"/>
    </row>
    <row r="1578" spans="1:67" ht="33" hidden="1" customHeight="1" thickBot="1">
      <c r="A1578" s="71">
        <v>86717</v>
      </c>
      <c r="B1578" s="71" t="s">
        <v>2241</v>
      </c>
      <c r="C1578" s="221" t="str">
        <f ca="1">IF(V1578&gt;0,IF($C$12=B1578,COUNT($C$12:C1577,1),""),"")</f>
        <v/>
      </c>
      <c r="D1578" s="221" t="str">
        <f ca="1">IF(V1578&gt;0,IF($D$12=B1578,COUNT($D$12:D1577,1),""),"")</f>
        <v/>
      </c>
      <c r="E1578" s="221" t="str">
        <f ca="1">IF(V1578&gt;0,IF($E$12=B1578,COUNT($E$12:E1577,1),""),"")</f>
        <v/>
      </c>
      <c r="F1578" s="221" t="str">
        <f ca="1">IF(V1578&gt;0,IF($F$12=B1578,COUNT($F$12:F1577,1),""),"")</f>
        <v/>
      </c>
      <c r="G1578" s="90">
        <v>752002700</v>
      </c>
      <c r="H1578" s="72"/>
      <c r="I1578" s="76" t="s">
        <v>1514</v>
      </c>
      <c r="J1578" s="91" t="s">
        <v>3</v>
      </c>
      <c r="K1578" s="324">
        <v>150000000</v>
      </c>
      <c r="L1578" s="125">
        <v>421102</v>
      </c>
      <c r="M1578" s="76" t="s">
        <v>2017</v>
      </c>
      <c r="N1578" s="76" t="s">
        <v>3</v>
      </c>
      <c r="O1578" s="324">
        <v>12893000</v>
      </c>
      <c r="P1578" s="77">
        <f ca="1">SUMIF($W$12:BO1578,$P$11,W1578:BO1578)</f>
        <v>0</v>
      </c>
      <c r="Q1578" s="77">
        <f ca="1">SUMIF($W$12:BP1578,$P$11,X1578:BP1578)</f>
        <v>0</v>
      </c>
      <c r="R1578" s="77">
        <f ca="1">SUMIF($W$12:BQ1578,$P$11,Y1578:BQ1578)</f>
        <v>0</v>
      </c>
      <c r="S1578" s="78">
        <f t="shared" ca="1" si="416"/>
        <v>0</v>
      </c>
      <c r="T1578" s="77">
        <f t="shared" ca="1" si="417"/>
        <v>0</v>
      </c>
      <c r="U1578" s="77">
        <f t="shared" ca="1" si="418"/>
        <v>0</v>
      </c>
      <c r="V1578" s="79">
        <f t="shared" ca="1" si="419"/>
        <v>0</v>
      </c>
      <c r="W1578" s="80"/>
      <c r="X1578" s="81">
        <f t="shared" si="420"/>
        <v>0</v>
      </c>
      <c r="Y1578" s="82"/>
      <c r="Z1578" s="80"/>
      <c r="AA1578" s="81">
        <f t="shared" si="421"/>
        <v>0</v>
      </c>
      <c r="AB1578" s="82"/>
      <c r="AC1578" s="80"/>
      <c r="AD1578" s="81">
        <f t="shared" si="422"/>
        <v>0</v>
      </c>
      <c r="AE1578" s="82"/>
      <c r="AF1578" s="80"/>
      <c r="AG1578" s="81">
        <f t="shared" si="423"/>
        <v>0</v>
      </c>
      <c r="AH1578" s="82"/>
      <c r="AI1578" s="80"/>
      <c r="AJ1578" s="81">
        <f t="shared" si="424"/>
        <v>0</v>
      </c>
      <c r="AK1578" s="82"/>
      <c r="AL1578" s="80"/>
      <c r="AM1578" s="81">
        <v>0</v>
      </c>
      <c r="AN1578" s="82"/>
      <c r="AO1578" s="80"/>
      <c r="AP1578" s="81">
        <v>0</v>
      </c>
      <c r="AQ1578" s="82"/>
      <c r="AR1578" s="80"/>
      <c r="AS1578" s="81">
        <f t="shared" si="425"/>
        <v>0</v>
      </c>
      <c r="AT1578" s="82"/>
      <c r="AU1578" s="80"/>
      <c r="AV1578" s="81">
        <f t="shared" si="426"/>
        <v>0</v>
      </c>
      <c r="AW1578" s="82"/>
      <c r="AX1578" s="80"/>
      <c r="AY1578" s="81">
        <f t="shared" si="427"/>
        <v>0</v>
      </c>
      <c r="AZ1578" s="82"/>
      <c r="BA1578" s="80"/>
      <c r="BB1578" s="81">
        <f t="shared" si="428"/>
        <v>0</v>
      </c>
      <c r="BC1578" s="82"/>
      <c r="BD1578" s="80"/>
      <c r="BE1578" s="81">
        <f t="shared" si="429"/>
        <v>0</v>
      </c>
      <c r="BF1578" s="82"/>
      <c r="BG1578" s="80"/>
      <c r="BH1578" s="81">
        <f t="shared" si="430"/>
        <v>0</v>
      </c>
      <c r="BI1578" s="82"/>
      <c r="BJ1578" s="80"/>
      <c r="BK1578" s="81">
        <f t="shared" si="431"/>
        <v>0</v>
      </c>
      <c r="BL1578" s="82"/>
      <c r="BM1578" s="80"/>
      <c r="BN1578" s="81">
        <f t="shared" si="432"/>
        <v>0</v>
      </c>
      <c r="BO1578" s="82"/>
    </row>
    <row r="1579" spans="1:67" ht="33" hidden="1" customHeight="1" thickBot="1">
      <c r="A1579" s="71">
        <v>86718</v>
      </c>
      <c r="B1579" s="71" t="s">
        <v>2241</v>
      </c>
      <c r="C1579" s="221" t="str">
        <f ca="1">IF(V1579&gt;0,IF($C$12=B1579,COUNT($C$12:C1578,1),""),"")</f>
        <v/>
      </c>
      <c r="D1579" s="221" t="str">
        <f ca="1">IF(V1579&gt;0,IF($D$12=B1579,COUNT($D$12:D1578,1),""),"")</f>
        <v/>
      </c>
      <c r="E1579" s="221" t="str">
        <f ca="1">IF(V1579&gt;0,IF($E$12=B1579,COUNT($E$12:E1578,1),""),"")</f>
        <v/>
      </c>
      <c r="F1579" s="221" t="str">
        <f ca="1">IF(V1579&gt;0,IF($F$12=B1579,COUNT($F$12:F1578,1),""),"")</f>
        <v/>
      </c>
      <c r="G1579" s="90">
        <v>752003100</v>
      </c>
      <c r="H1579" s="72"/>
      <c r="I1579" s="76" t="s">
        <v>1515</v>
      </c>
      <c r="J1579" s="91" t="s">
        <v>3</v>
      </c>
      <c r="K1579" s="324">
        <v>220000000</v>
      </c>
      <c r="L1579" s="125">
        <v>421102</v>
      </c>
      <c r="M1579" s="76" t="s">
        <v>2017</v>
      </c>
      <c r="N1579" s="76" t="s">
        <v>3</v>
      </c>
      <c r="O1579" s="324">
        <v>12893000</v>
      </c>
      <c r="P1579" s="77">
        <f ca="1">SUMIF($W$12:BO1579,$P$11,W1579:BO1579)</f>
        <v>0</v>
      </c>
      <c r="Q1579" s="77">
        <f ca="1">SUMIF($W$12:BP1579,$P$11,X1579:BP1579)</f>
        <v>0</v>
      </c>
      <c r="R1579" s="77">
        <f ca="1">SUMIF($W$12:BQ1579,$P$11,Y1579:BQ1579)</f>
        <v>0</v>
      </c>
      <c r="S1579" s="78">
        <f t="shared" ca="1" si="416"/>
        <v>0</v>
      </c>
      <c r="T1579" s="77">
        <f t="shared" ca="1" si="417"/>
        <v>0</v>
      </c>
      <c r="U1579" s="77">
        <f t="shared" ca="1" si="418"/>
        <v>0</v>
      </c>
      <c r="V1579" s="79">
        <f t="shared" ca="1" si="419"/>
        <v>0</v>
      </c>
      <c r="W1579" s="80"/>
      <c r="X1579" s="81">
        <f t="shared" si="420"/>
        <v>0</v>
      </c>
      <c r="Y1579" s="82"/>
      <c r="Z1579" s="80"/>
      <c r="AA1579" s="81">
        <f t="shared" si="421"/>
        <v>0</v>
      </c>
      <c r="AB1579" s="82"/>
      <c r="AC1579" s="80"/>
      <c r="AD1579" s="81">
        <f t="shared" si="422"/>
        <v>0</v>
      </c>
      <c r="AE1579" s="82"/>
      <c r="AF1579" s="80"/>
      <c r="AG1579" s="81">
        <f t="shared" si="423"/>
        <v>0</v>
      </c>
      <c r="AH1579" s="82"/>
      <c r="AI1579" s="80"/>
      <c r="AJ1579" s="81">
        <f t="shared" si="424"/>
        <v>0</v>
      </c>
      <c r="AK1579" s="82"/>
      <c r="AL1579" s="80"/>
      <c r="AM1579" s="81">
        <v>0</v>
      </c>
      <c r="AN1579" s="82"/>
      <c r="AO1579" s="80"/>
      <c r="AP1579" s="81">
        <v>0</v>
      </c>
      <c r="AQ1579" s="82"/>
      <c r="AR1579" s="80"/>
      <c r="AS1579" s="81">
        <f t="shared" si="425"/>
        <v>0</v>
      </c>
      <c r="AT1579" s="82"/>
      <c r="AU1579" s="80"/>
      <c r="AV1579" s="81">
        <f t="shared" si="426"/>
        <v>0</v>
      </c>
      <c r="AW1579" s="82"/>
      <c r="AX1579" s="80"/>
      <c r="AY1579" s="81">
        <f t="shared" si="427"/>
        <v>0</v>
      </c>
      <c r="AZ1579" s="82"/>
      <c r="BA1579" s="80"/>
      <c r="BB1579" s="81">
        <f t="shared" si="428"/>
        <v>0</v>
      </c>
      <c r="BC1579" s="82"/>
      <c r="BD1579" s="80"/>
      <c r="BE1579" s="81">
        <f t="shared" si="429"/>
        <v>0</v>
      </c>
      <c r="BF1579" s="82"/>
      <c r="BG1579" s="80"/>
      <c r="BH1579" s="81">
        <f t="shared" si="430"/>
        <v>0</v>
      </c>
      <c r="BI1579" s="82"/>
      <c r="BJ1579" s="80"/>
      <c r="BK1579" s="81">
        <f t="shared" si="431"/>
        <v>0</v>
      </c>
      <c r="BL1579" s="82"/>
      <c r="BM1579" s="80"/>
      <c r="BN1579" s="81">
        <f t="shared" si="432"/>
        <v>0</v>
      </c>
      <c r="BO1579" s="82"/>
    </row>
    <row r="1580" spans="1:67" ht="33" hidden="1" customHeight="1" thickBot="1">
      <c r="A1580" s="71">
        <v>86720</v>
      </c>
      <c r="B1580" s="71" t="s">
        <v>2241</v>
      </c>
      <c r="C1580" s="221" t="str">
        <f ca="1">IF(V1580&gt;0,IF($C$12=B1580,COUNT($C$12:C1579,1),""),"")</f>
        <v/>
      </c>
      <c r="D1580" s="221" t="str">
        <f ca="1">IF(V1580&gt;0,IF($D$12=B1580,COUNT($D$12:D1579,1),""),"")</f>
        <v/>
      </c>
      <c r="E1580" s="221" t="str">
        <f ca="1">IF(V1580&gt;0,IF($E$12=B1580,COUNT($E$12:E1579,1),""),"")</f>
        <v/>
      </c>
      <c r="F1580" s="221" t="str">
        <f ca="1">IF(V1580&gt;0,IF($F$12=B1580,COUNT($F$12:F1579,1),""),"")</f>
        <v/>
      </c>
      <c r="G1580" s="90">
        <v>752003800</v>
      </c>
      <c r="H1580" s="72"/>
      <c r="I1580" s="76" t="s">
        <v>1516</v>
      </c>
      <c r="J1580" s="91" t="s">
        <v>3</v>
      </c>
      <c r="K1580" s="324">
        <v>300000000</v>
      </c>
      <c r="L1580" s="125">
        <v>421103</v>
      </c>
      <c r="M1580" s="76" t="s">
        <v>1230</v>
      </c>
      <c r="N1580" s="76" t="s">
        <v>3</v>
      </c>
      <c r="O1580" s="324">
        <v>13993000</v>
      </c>
      <c r="P1580" s="77">
        <f ca="1">SUMIF($W$12:BO1580,$P$11,W1580:BO1580)</f>
        <v>0</v>
      </c>
      <c r="Q1580" s="77">
        <f ca="1">SUMIF($W$12:BP1580,$P$11,X1580:BP1580)</f>
        <v>0</v>
      </c>
      <c r="R1580" s="77">
        <f ca="1">SUMIF($W$12:BQ1580,$P$11,Y1580:BQ1580)</f>
        <v>0</v>
      </c>
      <c r="S1580" s="78">
        <f t="shared" ca="1" si="416"/>
        <v>0</v>
      </c>
      <c r="T1580" s="77">
        <f t="shared" ca="1" si="417"/>
        <v>0</v>
      </c>
      <c r="U1580" s="77">
        <f t="shared" ca="1" si="418"/>
        <v>0</v>
      </c>
      <c r="V1580" s="79">
        <f t="shared" ca="1" si="419"/>
        <v>0</v>
      </c>
      <c r="W1580" s="80"/>
      <c r="X1580" s="81">
        <f t="shared" si="420"/>
        <v>0</v>
      </c>
      <c r="Y1580" s="82"/>
      <c r="Z1580" s="80"/>
      <c r="AA1580" s="81">
        <f t="shared" si="421"/>
        <v>0</v>
      </c>
      <c r="AB1580" s="82"/>
      <c r="AC1580" s="80"/>
      <c r="AD1580" s="81">
        <f t="shared" si="422"/>
        <v>0</v>
      </c>
      <c r="AE1580" s="82"/>
      <c r="AF1580" s="80"/>
      <c r="AG1580" s="81">
        <f t="shared" si="423"/>
        <v>0</v>
      </c>
      <c r="AH1580" s="82"/>
      <c r="AI1580" s="80"/>
      <c r="AJ1580" s="81">
        <f t="shared" si="424"/>
        <v>0</v>
      </c>
      <c r="AK1580" s="82"/>
      <c r="AL1580" s="80"/>
      <c r="AM1580" s="81">
        <v>0</v>
      </c>
      <c r="AN1580" s="82"/>
      <c r="AO1580" s="80"/>
      <c r="AP1580" s="81">
        <v>0</v>
      </c>
      <c r="AQ1580" s="82"/>
      <c r="AR1580" s="80"/>
      <c r="AS1580" s="81">
        <f t="shared" si="425"/>
        <v>0</v>
      </c>
      <c r="AT1580" s="82"/>
      <c r="AU1580" s="80"/>
      <c r="AV1580" s="81">
        <f t="shared" si="426"/>
        <v>0</v>
      </c>
      <c r="AW1580" s="82"/>
      <c r="AX1580" s="80"/>
      <c r="AY1580" s="81">
        <f t="shared" si="427"/>
        <v>0</v>
      </c>
      <c r="AZ1580" s="82"/>
      <c r="BA1580" s="80"/>
      <c r="BB1580" s="81">
        <f t="shared" si="428"/>
        <v>0</v>
      </c>
      <c r="BC1580" s="82"/>
      <c r="BD1580" s="80"/>
      <c r="BE1580" s="81">
        <f t="shared" si="429"/>
        <v>0</v>
      </c>
      <c r="BF1580" s="82"/>
      <c r="BG1580" s="80"/>
      <c r="BH1580" s="81">
        <f t="shared" si="430"/>
        <v>0</v>
      </c>
      <c r="BI1580" s="82"/>
      <c r="BJ1580" s="80"/>
      <c r="BK1580" s="81">
        <f t="shared" si="431"/>
        <v>0</v>
      </c>
      <c r="BL1580" s="82"/>
      <c r="BM1580" s="80"/>
      <c r="BN1580" s="81">
        <f t="shared" si="432"/>
        <v>0</v>
      </c>
      <c r="BO1580" s="82"/>
    </row>
    <row r="1581" spans="1:67" ht="33" hidden="1" customHeight="1" thickBot="1">
      <c r="A1581" s="71">
        <v>86726</v>
      </c>
      <c r="B1581" s="71" t="s">
        <v>2241</v>
      </c>
      <c r="C1581" s="221" t="str">
        <f ca="1">IF(V1581&gt;0,IF($C$12=B1581,COUNT($C$12:C1580,1),""),"")</f>
        <v/>
      </c>
      <c r="D1581" s="221" t="str">
        <f ca="1">IF(V1581&gt;0,IF($D$12=B1581,COUNT($D$12:D1580,1),""),"")</f>
        <v/>
      </c>
      <c r="E1581" s="221" t="str">
        <f ca="1">IF(V1581&gt;0,IF($E$12=B1581,COUNT($E$12:E1580,1),""),"")</f>
        <v/>
      </c>
      <c r="F1581" s="221" t="str">
        <f ca="1">IF(V1581&gt;0,IF($F$12=B1581,COUNT($F$12:F1580,1),""),"")</f>
        <v/>
      </c>
      <c r="G1581" s="90">
        <v>753000220</v>
      </c>
      <c r="H1581" s="72"/>
      <c r="I1581" s="76" t="s">
        <v>1805</v>
      </c>
      <c r="J1581" s="91" t="s">
        <v>1758</v>
      </c>
      <c r="K1581" s="324">
        <v>5200000</v>
      </c>
      <c r="L1581" s="125" t="s">
        <v>1628</v>
      </c>
      <c r="M1581" s="76" t="s">
        <v>1881</v>
      </c>
      <c r="N1581" s="76" t="s">
        <v>1758</v>
      </c>
      <c r="O1581" s="324">
        <v>1411300</v>
      </c>
      <c r="P1581" s="77">
        <f ca="1">SUMIF($W$12:BO1581,$P$11,W1581:BO1581)</f>
        <v>0</v>
      </c>
      <c r="Q1581" s="77">
        <f ca="1">SUMIF($W$12:BP1581,$P$11,X1581:BP1581)</f>
        <v>0</v>
      </c>
      <c r="R1581" s="77">
        <f ca="1">SUMIF($W$12:BQ1581,$P$11,Y1581:BQ1581)</f>
        <v>0</v>
      </c>
      <c r="S1581" s="78">
        <f t="shared" ca="1" si="416"/>
        <v>0</v>
      </c>
      <c r="T1581" s="77">
        <f t="shared" ca="1" si="417"/>
        <v>0</v>
      </c>
      <c r="U1581" s="77">
        <f t="shared" ca="1" si="418"/>
        <v>0</v>
      </c>
      <c r="V1581" s="79">
        <f t="shared" ca="1" si="419"/>
        <v>0</v>
      </c>
      <c r="W1581" s="80"/>
      <c r="X1581" s="81">
        <f t="shared" si="420"/>
        <v>0</v>
      </c>
      <c r="Y1581" s="82"/>
      <c r="Z1581" s="80"/>
      <c r="AA1581" s="81">
        <f t="shared" si="421"/>
        <v>0</v>
      </c>
      <c r="AB1581" s="82"/>
      <c r="AC1581" s="80"/>
      <c r="AD1581" s="81">
        <f t="shared" si="422"/>
        <v>0</v>
      </c>
      <c r="AE1581" s="82"/>
      <c r="AF1581" s="80"/>
      <c r="AG1581" s="81">
        <f t="shared" si="423"/>
        <v>0</v>
      </c>
      <c r="AH1581" s="82"/>
      <c r="AI1581" s="80"/>
      <c r="AJ1581" s="81">
        <f t="shared" si="424"/>
        <v>0</v>
      </c>
      <c r="AK1581" s="82"/>
      <c r="AL1581" s="80"/>
      <c r="AM1581" s="81">
        <v>0</v>
      </c>
      <c r="AN1581" s="82"/>
      <c r="AO1581" s="80"/>
      <c r="AP1581" s="81">
        <v>0</v>
      </c>
      <c r="AQ1581" s="82"/>
      <c r="AR1581" s="80"/>
      <c r="AS1581" s="81">
        <f t="shared" si="425"/>
        <v>0</v>
      </c>
      <c r="AT1581" s="82"/>
      <c r="AU1581" s="80"/>
      <c r="AV1581" s="81">
        <f t="shared" si="426"/>
        <v>0</v>
      </c>
      <c r="AW1581" s="82"/>
      <c r="AX1581" s="80"/>
      <c r="AY1581" s="81">
        <f t="shared" si="427"/>
        <v>0</v>
      </c>
      <c r="AZ1581" s="82"/>
      <c r="BA1581" s="80"/>
      <c r="BB1581" s="81">
        <f t="shared" si="428"/>
        <v>0</v>
      </c>
      <c r="BC1581" s="82"/>
      <c r="BD1581" s="80"/>
      <c r="BE1581" s="81">
        <f t="shared" si="429"/>
        <v>0</v>
      </c>
      <c r="BF1581" s="82"/>
      <c r="BG1581" s="80"/>
      <c r="BH1581" s="81">
        <f t="shared" si="430"/>
        <v>0</v>
      </c>
      <c r="BI1581" s="82"/>
      <c r="BJ1581" s="80"/>
      <c r="BK1581" s="81">
        <f t="shared" si="431"/>
        <v>0</v>
      </c>
      <c r="BL1581" s="82"/>
      <c r="BM1581" s="80"/>
      <c r="BN1581" s="81">
        <f t="shared" si="432"/>
        <v>0</v>
      </c>
      <c r="BO1581" s="82"/>
    </row>
    <row r="1582" spans="1:67" ht="33" hidden="1" customHeight="1" thickBot="1">
      <c r="A1582" s="71">
        <v>86729</v>
      </c>
      <c r="B1582" s="71" t="s">
        <v>2241</v>
      </c>
      <c r="C1582" s="221" t="str">
        <f ca="1">IF(V1582&gt;0,IF($C$12=B1582,COUNT($C$12:C1581,1),""),"")</f>
        <v/>
      </c>
      <c r="D1582" s="221" t="str">
        <f ca="1">IF(V1582&gt;0,IF($D$12=B1582,COUNT($D$12:D1581,1),""),"")</f>
        <v/>
      </c>
      <c r="E1582" s="221" t="str">
        <f ca="1">IF(V1582&gt;0,IF($E$12=B1582,COUNT($E$12:E1581,1),""),"")</f>
        <v/>
      </c>
      <c r="F1582" s="221" t="str">
        <f ca="1">IF(V1582&gt;0,IF($F$12=B1582,COUNT($F$12:F1581,1),""),"")</f>
        <v/>
      </c>
      <c r="G1582" s="90">
        <v>761000600</v>
      </c>
      <c r="H1582" s="72"/>
      <c r="I1582" s="76" t="s">
        <v>1519</v>
      </c>
      <c r="J1582" s="91" t="s">
        <v>153</v>
      </c>
      <c r="K1582" s="324">
        <v>220000</v>
      </c>
      <c r="L1582" s="125">
        <v>422504</v>
      </c>
      <c r="M1582" s="76" t="s">
        <v>1341</v>
      </c>
      <c r="N1582" s="76" t="s">
        <v>153</v>
      </c>
      <c r="O1582" s="324">
        <v>100500</v>
      </c>
      <c r="P1582" s="77">
        <f ca="1">SUMIF($W$12:BO1582,$P$11,W1582:BO1582)</f>
        <v>0</v>
      </c>
      <c r="Q1582" s="77">
        <f ca="1">SUMIF($W$12:BP1582,$P$11,X1582:BP1582)</f>
        <v>0</v>
      </c>
      <c r="R1582" s="77">
        <f ca="1">SUMIF($W$12:BQ1582,$P$11,Y1582:BQ1582)</f>
        <v>0</v>
      </c>
      <c r="S1582" s="78">
        <f t="shared" ref="S1582:S1615" ca="1" si="433">P1582*K1582</f>
        <v>0</v>
      </c>
      <c r="T1582" s="77">
        <f t="shared" ref="T1582:T1615" ca="1" si="434">Q1582*O1582</f>
        <v>0</v>
      </c>
      <c r="U1582" s="77">
        <f t="shared" ref="U1582:U1615" ca="1" si="435">R1582*O1582*0.6</f>
        <v>0</v>
      </c>
      <c r="V1582" s="79">
        <f t="shared" ref="V1582:V1615" ca="1" si="436">SUM(S1582:U1582)</f>
        <v>0</v>
      </c>
      <c r="W1582" s="80"/>
      <c r="X1582" s="81">
        <f t="shared" si="420"/>
        <v>0</v>
      </c>
      <c r="Y1582" s="82"/>
      <c r="Z1582" s="80"/>
      <c r="AA1582" s="81">
        <f t="shared" si="421"/>
        <v>0</v>
      </c>
      <c r="AB1582" s="82"/>
      <c r="AC1582" s="80"/>
      <c r="AD1582" s="81">
        <f t="shared" si="422"/>
        <v>0</v>
      </c>
      <c r="AE1582" s="82"/>
      <c r="AF1582" s="80"/>
      <c r="AG1582" s="81">
        <f t="shared" si="423"/>
        <v>0</v>
      </c>
      <c r="AH1582" s="82"/>
      <c r="AI1582" s="80"/>
      <c r="AJ1582" s="81">
        <f t="shared" si="424"/>
        <v>0</v>
      </c>
      <c r="AK1582" s="82"/>
      <c r="AL1582" s="80"/>
      <c r="AM1582" s="81">
        <v>0</v>
      </c>
      <c r="AN1582" s="82"/>
      <c r="AO1582" s="80"/>
      <c r="AP1582" s="81">
        <v>0</v>
      </c>
      <c r="AQ1582" s="82"/>
      <c r="AR1582" s="80"/>
      <c r="AS1582" s="81">
        <f t="shared" si="425"/>
        <v>0</v>
      </c>
      <c r="AT1582" s="82"/>
      <c r="AU1582" s="80"/>
      <c r="AV1582" s="81">
        <f t="shared" si="426"/>
        <v>0</v>
      </c>
      <c r="AW1582" s="82"/>
      <c r="AX1582" s="80"/>
      <c r="AY1582" s="81">
        <f t="shared" si="427"/>
        <v>0</v>
      </c>
      <c r="AZ1582" s="82"/>
      <c r="BA1582" s="80"/>
      <c r="BB1582" s="81">
        <f t="shared" si="428"/>
        <v>0</v>
      </c>
      <c r="BC1582" s="82"/>
      <c r="BD1582" s="80"/>
      <c r="BE1582" s="81">
        <f t="shared" si="429"/>
        <v>0</v>
      </c>
      <c r="BF1582" s="82"/>
      <c r="BG1582" s="80"/>
      <c r="BH1582" s="81">
        <f t="shared" si="430"/>
        <v>0</v>
      </c>
      <c r="BI1582" s="82"/>
      <c r="BJ1582" s="80"/>
      <c r="BK1582" s="81">
        <f t="shared" si="431"/>
        <v>0</v>
      </c>
      <c r="BL1582" s="82"/>
      <c r="BM1582" s="80"/>
      <c r="BN1582" s="81">
        <f t="shared" si="432"/>
        <v>0</v>
      </c>
      <c r="BO1582" s="82"/>
    </row>
    <row r="1583" spans="1:67" ht="33" hidden="1" customHeight="1" thickBot="1">
      <c r="A1583" s="71">
        <v>86730</v>
      </c>
      <c r="B1583" s="71" t="s">
        <v>2241</v>
      </c>
      <c r="C1583" s="221" t="str">
        <f ca="1">IF(V1583&gt;0,IF($C$12=B1583,COUNT($C$12:C1582,1),""),"")</f>
        <v/>
      </c>
      <c r="D1583" s="221" t="str">
        <f ca="1">IF(V1583&gt;0,IF($D$12=B1583,COUNT($D$12:D1582,1),""),"")</f>
        <v/>
      </c>
      <c r="E1583" s="221" t="str">
        <f ca="1">IF(V1583&gt;0,IF($E$12=B1583,COUNT($E$12:E1582,1),""),"")</f>
        <v/>
      </c>
      <c r="F1583" s="221" t="str">
        <f ca="1">IF(V1583&gt;0,IF($F$12=B1583,COUNT($F$12:F1582,1),""),"")</f>
        <v/>
      </c>
      <c r="G1583" s="90">
        <v>761000610</v>
      </c>
      <c r="H1583" s="72"/>
      <c r="I1583" s="76" t="s">
        <v>1518</v>
      </c>
      <c r="J1583" s="91" t="s">
        <v>1758</v>
      </c>
      <c r="K1583" s="324">
        <v>2500000</v>
      </c>
      <c r="L1583" s="125">
        <v>422504</v>
      </c>
      <c r="M1583" s="76" t="s">
        <v>1341</v>
      </c>
      <c r="N1583" s="76" t="s">
        <v>1758</v>
      </c>
      <c r="O1583" s="324">
        <v>100500</v>
      </c>
      <c r="P1583" s="77">
        <f ca="1">SUMIF($W$12:BO1583,$P$11,W1583:BO1583)</f>
        <v>0</v>
      </c>
      <c r="Q1583" s="77">
        <f ca="1">SUMIF($W$12:BP1583,$P$11,X1583:BP1583)</f>
        <v>0</v>
      </c>
      <c r="R1583" s="77">
        <f ca="1">SUMIF($W$12:BQ1583,$P$11,Y1583:BQ1583)</f>
        <v>0</v>
      </c>
      <c r="S1583" s="78">
        <f t="shared" ca="1" si="433"/>
        <v>0</v>
      </c>
      <c r="T1583" s="77">
        <f t="shared" ca="1" si="434"/>
        <v>0</v>
      </c>
      <c r="U1583" s="77">
        <f t="shared" ca="1" si="435"/>
        <v>0</v>
      </c>
      <c r="V1583" s="79">
        <f t="shared" ca="1" si="436"/>
        <v>0</v>
      </c>
      <c r="W1583" s="80"/>
      <c r="X1583" s="81">
        <f t="shared" si="420"/>
        <v>0</v>
      </c>
      <c r="Y1583" s="82"/>
      <c r="Z1583" s="80"/>
      <c r="AA1583" s="81">
        <f t="shared" si="421"/>
        <v>0</v>
      </c>
      <c r="AB1583" s="82"/>
      <c r="AC1583" s="80"/>
      <c r="AD1583" s="81">
        <f t="shared" si="422"/>
        <v>0</v>
      </c>
      <c r="AE1583" s="82"/>
      <c r="AF1583" s="80"/>
      <c r="AG1583" s="81">
        <f t="shared" si="423"/>
        <v>0</v>
      </c>
      <c r="AH1583" s="82"/>
      <c r="AI1583" s="80"/>
      <c r="AJ1583" s="81">
        <f t="shared" si="424"/>
        <v>0</v>
      </c>
      <c r="AK1583" s="82"/>
      <c r="AL1583" s="80"/>
      <c r="AM1583" s="81">
        <v>0</v>
      </c>
      <c r="AN1583" s="82"/>
      <c r="AO1583" s="80"/>
      <c r="AP1583" s="81">
        <v>0</v>
      </c>
      <c r="AQ1583" s="82"/>
      <c r="AR1583" s="80"/>
      <c r="AS1583" s="81">
        <f t="shared" si="425"/>
        <v>0</v>
      </c>
      <c r="AT1583" s="82"/>
      <c r="AU1583" s="80"/>
      <c r="AV1583" s="81">
        <f t="shared" si="426"/>
        <v>0</v>
      </c>
      <c r="AW1583" s="82"/>
      <c r="AX1583" s="80"/>
      <c r="AY1583" s="81">
        <f t="shared" si="427"/>
        <v>0</v>
      </c>
      <c r="AZ1583" s="82"/>
      <c r="BA1583" s="80"/>
      <c r="BB1583" s="81">
        <f t="shared" si="428"/>
        <v>0</v>
      </c>
      <c r="BC1583" s="82"/>
      <c r="BD1583" s="80"/>
      <c r="BE1583" s="81">
        <f t="shared" si="429"/>
        <v>0</v>
      </c>
      <c r="BF1583" s="82"/>
      <c r="BG1583" s="80"/>
      <c r="BH1583" s="81">
        <f t="shared" si="430"/>
        <v>0</v>
      </c>
      <c r="BI1583" s="82"/>
      <c r="BJ1583" s="80"/>
      <c r="BK1583" s="81">
        <f t="shared" si="431"/>
        <v>0</v>
      </c>
      <c r="BL1583" s="82"/>
      <c r="BM1583" s="80"/>
      <c r="BN1583" s="81">
        <f t="shared" si="432"/>
        <v>0</v>
      </c>
      <c r="BO1583" s="82"/>
    </row>
    <row r="1584" spans="1:67" ht="33" hidden="1" customHeight="1" thickBot="1">
      <c r="A1584" s="71">
        <v>86731</v>
      </c>
      <c r="B1584" s="71" t="s">
        <v>2241</v>
      </c>
      <c r="C1584" s="221" t="str">
        <f ca="1">IF(V1584&gt;0,IF($C$12=B1584,COUNT($C$12:C1583,1),""),"")</f>
        <v/>
      </c>
      <c r="D1584" s="221" t="str">
        <f ca="1">IF(V1584&gt;0,IF($D$12=B1584,COUNT($D$12:D1583,1),""),"")</f>
        <v/>
      </c>
      <c r="E1584" s="221" t="str">
        <f ca="1">IF(V1584&gt;0,IF($E$12=B1584,COUNT($E$12:E1583,1),""),"")</f>
        <v/>
      </c>
      <c r="F1584" s="221" t="str">
        <f ca="1">IF(V1584&gt;0,IF($F$12=B1584,COUNT($F$12:F1583,1),""),"")</f>
        <v/>
      </c>
      <c r="G1584" s="90">
        <v>761004930</v>
      </c>
      <c r="H1584" s="72"/>
      <c r="I1584" s="76" t="s">
        <v>1517</v>
      </c>
      <c r="J1584" s="91" t="s">
        <v>153</v>
      </c>
      <c r="K1584" s="324">
        <v>360000</v>
      </c>
      <c r="L1584" s="125">
        <v>422504</v>
      </c>
      <c r="M1584" s="76" t="s">
        <v>1341</v>
      </c>
      <c r="N1584" s="76" t="s">
        <v>153</v>
      </c>
      <c r="O1584" s="324">
        <v>100500</v>
      </c>
      <c r="P1584" s="77">
        <f ca="1">SUMIF($W$12:BO1584,$P$11,W1584:BO1584)</f>
        <v>0</v>
      </c>
      <c r="Q1584" s="77">
        <f ca="1">SUMIF($W$12:BP1584,$P$11,X1584:BP1584)</f>
        <v>0</v>
      </c>
      <c r="R1584" s="77">
        <f ca="1">SUMIF($W$12:BQ1584,$P$11,Y1584:BQ1584)</f>
        <v>0</v>
      </c>
      <c r="S1584" s="78">
        <f t="shared" ca="1" si="433"/>
        <v>0</v>
      </c>
      <c r="T1584" s="77">
        <f t="shared" ca="1" si="434"/>
        <v>0</v>
      </c>
      <c r="U1584" s="77">
        <f t="shared" ca="1" si="435"/>
        <v>0</v>
      </c>
      <c r="V1584" s="79">
        <f t="shared" ca="1" si="436"/>
        <v>0</v>
      </c>
      <c r="W1584" s="80"/>
      <c r="X1584" s="81">
        <f t="shared" si="420"/>
        <v>0</v>
      </c>
      <c r="Y1584" s="82"/>
      <c r="Z1584" s="80"/>
      <c r="AA1584" s="81">
        <f t="shared" si="421"/>
        <v>0</v>
      </c>
      <c r="AB1584" s="82"/>
      <c r="AC1584" s="80"/>
      <c r="AD1584" s="81">
        <f t="shared" si="422"/>
        <v>0</v>
      </c>
      <c r="AE1584" s="82"/>
      <c r="AF1584" s="80"/>
      <c r="AG1584" s="81">
        <f t="shared" si="423"/>
        <v>0</v>
      </c>
      <c r="AH1584" s="82"/>
      <c r="AI1584" s="80"/>
      <c r="AJ1584" s="81">
        <f t="shared" si="424"/>
        <v>0</v>
      </c>
      <c r="AK1584" s="82"/>
      <c r="AL1584" s="80"/>
      <c r="AM1584" s="81">
        <v>0</v>
      </c>
      <c r="AN1584" s="82"/>
      <c r="AO1584" s="80"/>
      <c r="AP1584" s="81">
        <v>0</v>
      </c>
      <c r="AQ1584" s="82"/>
      <c r="AR1584" s="80"/>
      <c r="AS1584" s="81">
        <f t="shared" si="425"/>
        <v>0</v>
      </c>
      <c r="AT1584" s="82"/>
      <c r="AU1584" s="80"/>
      <c r="AV1584" s="81">
        <f t="shared" si="426"/>
        <v>0</v>
      </c>
      <c r="AW1584" s="82"/>
      <c r="AX1584" s="80"/>
      <c r="AY1584" s="81">
        <f t="shared" si="427"/>
        <v>0</v>
      </c>
      <c r="AZ1584" s="82"/>
      <c r="BA1584" s="80"/>
      <c r="BB1584" s="81">
        <f t="shared" si="428"/>
        <v>0</v>
      </c>
      <c r="BC1584" s="82"/>
      <c r="BD1584" s="80"/>
      <c r="BE1584" s="81">
        <f t="shared" si="429"/>
        <v>0</v>
      </c>
      <c r="BF1584" s="82"/>
      <c r="BG1584" s="80"/>
      <c r="BH1584" s="81">
        <f t="shared" si="430"/>
        <v>0</v>
      </c>
      <c r="BI1584" s="82"/>
      <c r="BJ1584" s="80"/>
      <c r="BK1584" s="81">
        <f t="shared" si="431"/>
        <v>0</v>
      </c>
      <c r="BL1584" s="82"/>
      <c r="BM1584" s="80"/>
      <c r="BN1584" s="81">
        <f t="shared" si="432"/>
        <v>0</v>
      </c>
      <c r="BO1584" s="82"/>
    </row>
    <row r="1585" spans="1:67" ht="33" hidden="1" customHeight="1" thickBot="1">
      <c r="A1585" s="71">
        <v>86754</v>
      </c>
      <c r="B1585" s="71" t="s">
        <v>2241</v>
      </c>
      <c r="C1585" s="221" t="str">
        <f ca="1">IF(V1585&gt;0,IF($C$12=B1585,COUNT($C$12:C1584,1),""),"")</f>
        <v/>
      </c>
      <c r="D1585" s="221" t="str">
        <f ca="1">IF(V1585&gt;0,IF($D$12=B1585,COUNT($D$12:D1584,1),""),"")</f>
        <v/>
      </c>
      <c r="E1585" s="221" t="str">
        <f ca="1">IF(V1585&gt;0,IF($E$12=B1585,COUNT($E$12:E1584,1),""),"")</f>
        <v/>
      </c>
      <c r="F1585" s="221" t="str">
        <f ca="1">IF(V1585&gt;0,IF($F$12=B1585,COUNT($F$12:F1584,1),""),"")</f>
        <v/>
      </c>
      <c r="G1585" s="90">
        <v>790001000</v>
      </c>
      <c r="H1585" s="72"/>
      <c r="I1585" s="76" t="s">
        <v>1603</v>
      </c>
      <c r="J1585" s="91" t="s">
        <v>153</v>
      </c>
      <c r="K1585" s="324">
        <v>39000</v>
      </c>
      <c r="L1585" s="125"/>
      <c r="M1585" s="76"/>
      <c r="N1585" s="76"/>
      <c r="O1585" s="324"/>
      <c r="P1585" s="77">
        <f ca="1">SUMIF($W$12:BO1585,$P$11,W1585:BO1585)</f>
        <v>0</v>
      </c>
      <c r="Q1585" s="77">
        <f ca="1">SUMIF($W$12:BP1585,$P$11,X1585:BP1585)</f>
        <v>0</v>
      </c>
      <c r="R1585" s="77">
        <f ca="1">SUMIF($W$12:BQ1585,$P$11,Y1585:BQ1585)</f>
        <v>0</v>
      </c>
      <c r="S1585" s="78">
        <f t="shared" ca="1" si="433"/>
        <v>0</v>
      </c>
      <c r="T1585" s="77">
        <f t="shared" ca="1" si="434"/>
        <v>0</v>
      </c>
      <c r="U1585" s="77">
        <f t="shared" ca="1" si="435"/>
        <v>0</v>
      </c>
      <c r="V1585" s="79">
        <f t="shared" ca="1" si="436"/>
        <v>0</v>
      </c>
      <c r="W1585" s="80"/>
      <c r="X1585" s="81">
        <f t="shared" si="420"/>
        <v>0</v>
      </c>
      <c r="Y1585" s="82"/>
      <c r="Z1585" s="80"/>
      <c r="AA1585" s="81">
        <f t="shared" si="421"/>
        <v>0</v>
      </c>
      <c r="AB1585" s="82"/>
      <c r="AC1585" s="80"/>
      <c r="AD1585" s="81">
        <f t="shared" si="422"/>
        <v>0</v>
      </c>
      <c r="AE1585" s="82"/>
      <c r="AF1585" s="80"/>
      <c r="AG1585" s="81">
        <f t="shared" si="423"/>
        <v>0</v>
      </c>
      <c r="AH1585" s="82"/>
      <c r="AI1585" s="80"/>
      <c r="AJ1585" s="81">
        <f t="shared" si="424"/>
        <v>0</v>
      </c>
      <c r="AK1585" s="82"/>
      <c r="AL1585" s="80"/>
      <c r="AM1585" s="81">
        <v>0</v>
      </c>
      <c r="AN1585" s="82"/>
      <c r="AO1585" s="80"/>
      <c r="AP1585" s="81">
        <v>0</v>
      </c>
      <c r="AQ1585" s="82"/>
      <c r="AR1585" s="80"/>
      <c r="AS1585" s="81">
        <f t="shared" si="425"/>
        <v>0</v>
      </c>
      <c r="AT1585" s="82"/>
      <c r="AU1585" s="80"/>
      <c r="AV1585" s="81">
        <f t="shared" si="426"/>
        <v>0</v>
      </c>
      <c r="AW1585" s="82"/>
      <c r="AX1585" s="80"/>
      <c r="AY1585" s="81">
        <f t="shared" si="427"/>
        <v>0</v>
      </c>
      <c r="AZ1585" s="82"/>
      <c r="BA1585" s="80"/>
      <c r="BB1585" s="81">
        <f t="shared" si="428"/>
        <v>0</v>
      </c>
      <c r="BC1585" s="82"/>
      <c r="BD1585" s="80"/>
      <c r="BE1585" s="81">
        <f t="shared" si="429"/>
        <v>0</v>
      </c>
      <c r="BF1585" s="82"/>
      <c r="BG1585" s="80"/>
      <c r="BH1585" s="81">
        <f t="shared" si="430"/>
        <v>0</v>
      </c>
      <c r="BI1585" s="82"/>
      <c r="BJ1585" s="80"/>
      <c r="BK1585" s="81">
        <f t="shared" si="431"/>
        <v>0</v>
      </c>
      <c r="BL1585" s="82"/>
      <c r="BM1585" s="80"/>
      <c r="BN1585" s="81">
        <f t="shared" si="432"/>
        <v>0</v>
      </c>
      <c r="BO1585" s="82"/>
    </row>
    <row r="1586" spans="1:67" ht="33" hidden="1" customHeight="1" thickBot="1">
      <c r="A1586" s="71">
        <v>86755</v>
      </c>
      <c r="B1586" s="71" t="s">
        <v>2241</v>
      </c>
      <c r="C1586" s="221" t="str">
        <f ca="1">IF(V1586&gt;0,IF($C$12=B1586,COUNT($C$12:C1585,1),""),"")</f>
        <v/>
      </c>
      <c r="D1586" s="221" t="str">
        <f ca="1">IF(V1586&gt;0,IF($D$12=B1586,COUNT($D$12:D1585,1),""),"")</f>
        <v/>
      </c>
      <c r="E1586" s="221" t="str">
        <f ca="1">IF(V1586&gt;0,IF($E$12=B1586,COUNT($E$12:E1585,1),""),"")</f>
        <v/>
      </c>
      <c r="F1586" s="221" t="str">
        <f ca="1">IF(V1586&gt;0,IF($F$12=B1586,COUNT($F$12:F1585,1),""),"")</f>
        <v/>
      </c>
      <c r="G1586" s="90">
        <v>790001010</v>
      </c>
      <c r="H1586" s="72"/>
      <c r="I1586" s="76" t="s">
        <v>1604</v>
      </c>
      <c r="J1586" s="91" t="s">
        <v>153</v>
      </c>
      <c r="K1586" s="324">
        <v>78000</v>
      </c>
      <c r="L1586" s="125"/>
      <c r="M1586" s="76"/>
      <c r="N1586" s="76"/>
      <c r="O1586" s="324"/>
      <c r="P1586" s="77">
        <f ca="1">SUMIF($W$12:BO1586,$P$11,W1586:BO1586)</f>
        <v>0</v>
      </c>
      <c r="Q1586" s="77">
        <f ca="1">SUMIF($W$12:BP1586,$P$11,X1586:BP1586)</f>
        <v>0</v>
      </c>
      <c r="R1586" s="77">
        <f ca="1">SUMIF($W$12:BQ1586,$P$11,Y1586:BQ1586)</f>
        <v>0</v>
      </c>
      <c r="S1586" s="78">
        <f t="shared" ca="1" si="433"/>
        <v>0</v>
      </c>
      <c r="T1586" s="77">
        <f t="shared" ca="1" si="434"/>
        <v>0</v>
      </c>
      <c r="U1586" s="77">
        <f t="shared" ca="1" si="435"/>
        <v>0</v>
      </c>
      <c r="V1586" s="79">
        <f t="shared" ca="1" si="436"/>
        <v>0</v>
      </c>
      <c r="W1586" s="80"/>
      <c r="X1586" s="81">
        <f t="shared" si="420"/>
        <v>0</v>
      </c>
      <c r="Y1586" s="82"/>
      <c r="Z1586" s="80"/>
      <c r="AA1586" s="81">
        <f t="shared" si="421"/>
        <v>0</v>
      </c>
      <c r="AB1586" s="82"/>
      <c r="AC1586" s="80"/>
      <c r="AD1586" s="81">
        <f t="shared" si="422"/>
        <v>0</v>
      </c>
      <c r="AE1586" s="82"/>
      <c r="AF1586" s="80"/>
      <c r="AG1586" s="81">
        <f t="shared" si="423"/>
        <v>0</v>
      </c>
      <c r="AH1586" s="82"/>
      <c r="AI1586" s="80"/>
      <c r="AJ1586" s="81">
        <f t="shared" si="424"/>
        <v>0</v>
      </c>
      <c r="AK1586" s="82"/>
      <c r="AL1586" s="80"/>
      <c r="AM1586" s="81">
        <v>0</v>
      </c>
      <c r="AN1586" s="82"/>
      <c r="AO1586" s="80"/>
      <c r="AP1586" s="81">
        <v>0</v>
      </c>
      <c r="AQ1586" s="82"/>
      <c r="AR1586" s="80"/>
      <c r="AS1586" s="81">
        <f t="shared" si="425"/>
        <v>0</v>
      </c>
      <c r="AT1586" s="82"/>
      <c r="AU1586" s="80"/>
      <c r="AV1586" s="81">
        <f t="shared" si="426"/>
        <v>0</v>
      </c>
      <c r="AW1586" s="82"/>
      <c r="AX1586" s="80"/>
      <c r="AY1586" s="81">
        <f t="shared" si="427"/>
        <v>0</v>
      </c>
      <c r="AZ1586" s="82"/>
      <c r="BA1586" s="80"/>
      <c r="BB1586" s="81">
        <f t="shared" si="428"/>
        <v>0</v>
      </c>
      <c r="BC1586" s="82"/>
      <c r="BD1586" s="80"/>
      <c r="BE1586" s="81">
        <f t="shared" si="429"/>
        <v>0</v>
      </c>
      <c r="BF1586" s="82"/>
      <c r="BG1586" s="80"/>
      <c r="BH1586" s="81">
        <f t="shared" si="430"/>
        <v>0</v>
      </c>
      <c r="BI1586" s="82"/>
      <c r="BJ1586" s="80"/>
      <c r="BK1586" s="81">
        <f t="shared" si="431"/>
        <v>0</v>
      </c>
      <c r="BL1586" s="82"/>
      <c r="BM1586" s="80"/>
      <c r="BN1586" s="81">
        <f t="shared" si="432"/>
        <v>0</v>
      </c>
      <c r="BO1586" s="82"/>
    </row>
    <row r="1587" spans="1:67" ht="33" hidden="1" customHeight="1" thickBot="1">
      <c r="A1587" s="71">
        <v>86756</v>
      </c>
      <c r="B1587" s="71" t="s">
        <v>2241</v>
      </c>
      <c r="C1587" s="221" t="str">
        <f ca="1">IF(V1587&gt;0,IF($C$12=B1587,COUNT($C$12:C1586,1),""),"")</f>
        <v/>
      </c>
      <c r="D1587" s="221" t="str">
        <f ca="1">IF(V1587&gt;0,IF($D$12=B1587,COUNT($D$12:D1586,1),""),"")</f>
        <v/>
      </c>
      <c r="E1587" s="221" t="str">
        <f ca="1">IF(V1587&gt;0,IF($E$12=B1587,COUNT($E$12:E1586,1),""),"")</f>
        <v/>
      </c>
      <c r="F1587" s="221" t="str">
        <f ca="1">IF(V1587&gt;0,IF($F$12=B1587,COUNT($F$12:F1586,1),""),"")</f>
        <v/>
      </c>
      <c r="G1587" s="90">
        <v>890001985</v>
      </c>
      <c r="H1587" s="72"/>
      <c r="I1587" s="76" t="s">
        <v>2191</v>
      </c>
      <c r="J1587" s="91" t="s">
        <v>2192</v>
      </c>
      <c r="K1587" s="324">
        <v>5500000</v>
      </c>
      <c r="L1587" s="125"/>
      <c r="M1587" s="76"/>
      <c r="N1587" s="76"/>
      <c r="O1587" s="324"/>
      <c r="P1587" s="77">
        <f ca="1">SUMIF($W$12:BO1587,$P$11,W1587:BO1587)</f>
        <v>0</v>
      </c>
      <c r="Q1587" s="77">
        <f ca="1">SUMIF($W$12:BP1587,$P$11,X1587:BP1587)</f>
        <v>0</v>
      </c>
      <c r="R1587" s="77">
        <f ca="1">SUMIF($W$12:BQ1587,$P$11,Y1587:BQ1587)</f>
        <v>0</v>
      </c>
      <c r="S1587" s="78">
        <f t="shared" ca="1" si="433"/>
        <v>0</v>
      </c>
      <c r="T1587" s="77">
        <f t="shared" ca="1" si="434"/>
        <v>0</v>
      </c>
      <c r="U1587" s="77">
        <f t="shared" ca="1" si="435"/>
        <v>0</v>
      </c>
      <c r="V1587" s="79">
        <f t="shared" ca="1" si="436"/>
        <v>0</v>
      </c>
      <c r="W1587" s="80"/>
      <c r="X1587" s="81">
        <f t="shared" si="420"/>
        <v>0</v>
      </c>
      <c r="Y1587" s="82"/>
      <c r="Z1587" s="80"/>
      <c r="AA1587" s="81">
        <f t="shared" si="421"/>
        <v>0</v>
      </c>
      <c r="AB1587" s="82"/>
      <c r="AC1587" s="80"/>
      <c r="AD1587" s="81">
        <f t="shared" si="422"/>
        <v>0</v>
      </c>
      <c r="AE1587" s="82"/>
      <c r="AF1587" s="80"/>
      <c r="AG1587" s="81">
        <f t="shared" si="423"/>
        <v>0</v>
      </c>
      <c r="AH1587" s="82"/>
      <c r="AI1587" s="80"/>
      <c r="AJ1587" s="81">
        <f t="shared" si="424"/>
        <v>0</v>
      </c>
      <c r="AK1587" s="82"/>
      <c r="AL1587" s="80"/>
      <c r="AM1587" s="81">
        <v>0</v>
      </c>
      <c r="AN1587" s="82"/>
      <c r="AO1587" s="80"/>
      <c r="AP1587" s="81">
        <v>0</v>
      </c>
      <c r="AQ1587" s="82"/>
      <c r="AR1587" s="80"/>
      <c r="AS1587" s="81">
        <f t="shared" si="425"/>
        <v>0</v>
      </c>
      <c r="AT1587" s="82"/>
      <c r="AU1587" s="80"/>
      <c r="AV1587" s="81">
        <f t="shared" si="426"/>
        <v>0</v>
      </c>
      <c r="AW1587" s="82"/>
      <c r="AX1587" s="80"/>
      <c r="AY1587" s="81">
        <f t="shared" si="427"/>
        <v>0</v>
      </c>
      <c r="AZ1587" s="82"/>
      <c r="BA1587" s="80"/>
      <c r="BB1587" s="81">
        <f t="shared" si="428"/>
        <v>0</v>
      </c>
      <c r="BC1587" s="82"/>
      <c r="BD1587" s="80"/>
      <c r="BE1587" s="81">
        <f t="shared" si="429"/>
        <v>0</v>
      </c>
      <c r="BF1587" s="82"/>
      <c r="BG1587" s="80"/>
      <c r="BH1587" s="81">
        <f t="shared" si="430"/>
        <v>0</v>
      </c>
      <c r="BI1587" s="82"/>
      <c r="BJ1587" s="80"/>
      <c r="BK1587" s="81">
        <f t="shared" si="431"/>
        <v>0</v>
      </c>
      <c r="BL1587" s="82"/>
      <c r="BM1587" s="80"/>
      <c r="BN1587" s="81">
        <f t="shared" si="432"/>
        <v>0</v>
      </c>
      <c r="BO1587" s="82"/>
    </row>
    <row r="1588" spans="1:67" ht="33" hidden="1" customHeight="1" thickBot="1">
      <c r="A1588" s="71">
        <v>86757</v>
      </c>
      <c r="B1588" s="71" t="s">
        <v>2241</v>
      </c>
      <c r="C1588" s="221" t="str">
        <f ca="1">IF(V1588&gt;0,IF($C$12=B1588,COUNT($C$12:C1587,1),""),"")</f>
        <v/>
      </c>
      <c r="D1588" s="221" t="str">
        <f ca="1">IF(V1588&gt;0,IF($D$12=B1588,COUNT($D$12:D1587,1),""),"")</f>
        <v/>
      </c>
      <c r="E1588" s="221" t="str">
        <f ca="1">IF(V1588&gt;0,IF($E$12=B1588,COUNT($E$12:E1587,1),""),"")</f>
        <v/>
      </c>
      <c r="F1588" s="221" t="str">
        <f ca="1">IF(V1588&gt;0,IF($F$12=B1588,COUNT($F$12:F1587,1),""),"")</f>
        <v/>
      </c>
      <c r="G1588" s="90">
        <v>891050005</v>
      </c>
      <c r="H1588" s="72"/>
      <c r="I1588" s="76" t="s">
        <v>1806</v>
      </c>
      <c r="J1588" s="91" t="s">
        <v>1755</v>
      </c>
      <c r="K1588" s="324">
        <v>1500000</v>
      </c>
      <c r="L1588" s="125">
        <v>420807</v>
      </c>
      <c r="M1588" s="76" t="s">
        <v>1187</v>
      </c>
      <c r="N1588" s="76" t="s">
        <v>1755</v>
      </c>
      <c r="O1588" s="324">
        <v>31700</v>
      </c>
      <c r="P1588" s="77">
        <f ca="1">SUMIF($W$12:BO1588,$P$11,W1588:BO1588)</f>
        <v>0</v>
      </c>
      <c r="Q1588" s="77">
        <f ca="1">SUMIF($W$12:BP1588,$P$11,X1588:BP1588)</f>
        <v>0</v>
      </c>
      <c r="R1588" s="77">
        <f ca="1">SUMIF($W$12:BQ1588,$P$11,Y1588:BQ1588)</f>
        <v>0</v>
      </c>
      <c r="S1588" s="78">
        <f t="shared" ca="1" si="433"/>
        <v>0</v>
      </c>
      <c r="T1588" s="77">
        <f t="shared" ca="1" si="434"/>
        <v>0</v>
      </c>
      <c r="U1588" s="77">
        <f t="shared" ca="1" si="435"/>
        <v>0</v>
      </c>
      <c r="V1588" s="79">
        <f t="shared" ca="1" si="436"/>
        <v>0</v>
      </c>
      <c r="W1588" s="80"/>
      <c r="X1588" s="81">
        <f t="shared" si="420"/>
        <v>0</v>
      </c>
      <c r="Y1588" s="82"/>
      <c r="Z1588" s="80"/>
      <c r="AA1588" s="81">
        <f t="shared" si="421"/>
        <v>0</v>
      </c>
      <c r="AB1588" s="82"/>
      <c r="AC1588" s="80"/>
      <c r="AD1588" s="81">
        <f t="shared" si="422"/>
        <v>0</v>
      </c>
      <c r="AE1588" s="82"/>
      <c r="AF1588" s="80"/>
      <c r="AG1588" s="81">
        <f t="shared" si="423"/>
        <v>0</v>
      </c>
      <c r="AH1588" s="82"/>
      <c r="AI1588" s="80"/>
      <c r="AJ1588" s="81">
        <f t="shared" si="424"/>
        <v>0</v>
      </c>
      <c r="AK1588" s="82"/>
      <c r="AL1588" s="80"/>
      <c r="AM1588" s="81">
        <v>0</v>
      </c>
      <c r="AN1588" s="82"/>
      <c r="AO1588" s="80"/>
      <c r="AP1588" s="81">
        <v>0</v>
      </c>
      <c r="AQ1588" s="82"/>
      <c r="AR1588" s="80"/>
      <c r="AS1588" s="81">
        <f t="shared" si="425"/>
        <v>0</v>
      </c>
      <c r="AT1588" s="82"/>
      <c r="AU1588" s="80"/>
      <c r="AV1588" s="81">
        <f t="shared" si="426"/>
        <v>0</v>
      </c>
      <c r="AW1588" s="82"/>
      <c r="AX1588" s="80"/>
      <c r="AY1588" s="81">
        <f t="shared" si="427"/>
        <v>0</v>
      </c>
      <c r="AZ1588" s="82"/>
      <c r="BA1588" s="80"/>
      <c r="BB1588" s="81">
        <f t="shared" si="428"/>
        <v>0</v>
      </c>
      <c r="BC1588" s="82"/>
      <c r="BD1588" s="80"/>
      <c r="BE1588" s="81">
        <f t="shared" si="429"/>
        <v>0</v>
      </c>
      <c r="BF1588" s="82"/>
      <c r="BG1588" s="80"/>
      <c r="BH1588" s="81">
        <f t="shared" si="430"/>
        <v>0</v>
      </c>
      <c r="BI1588" s="82"/>
      <c r="BJ1588" s="80"/>
      <c r="BK1588" s="81">
        <f t="shared" si="431"/>
        <v>0</v>
      </c>
      <c r="BL1588" s="82"/>
      <c r="BM1588" s="80"/>
      <c r="BN1588" s="81">
        <f t="shared" si="432"/>
        <v>0</v>
      </c>
      <c r="BO1588" s="82"/>
    </row>
    <row r="1589" spans="1:67" ht="33" hidden="1" customHeight="1" thickBot="1">
      <c r="A1589" s="71">
        <v>86758</v>
      </c>
      <c r="B1589" s="71" t="s">
        <v>2241</v>
      </c>
      <c r="C1589" s="221" t="str">
        <f ca="1">IF(V1589&gt;0,IF($C$12=B1589,COUNT($C$12:C1588,1),""),"")</f>
        <v/>
      </c>
      <c r="D1589" s="221" t="str">
        <f ca="1">IF(V1589&gt;0,IF($D$12=B1589,COUNT($D$12:D1588,1),""),"")</f>
        <v/>
      </c>
      <c r="E1589" s="221" t="str">
        <f ca="1">IF(V1589&gt;0,IF($E$12=B1589,COUNT($E$12:E1588,1),""),"")</f>
        <v/>
      </c>
      <c r="F1589" s="221" t="str">
        <f ca="1">IF(V1589&gt;0,IF($F$12=B1589,COUNT($F$12:F1588,1),""),"")</f>
        <v/>
      </c>
      <c r="G1589" s="90">
        <v>891050015</v>
      </c>
      <c r="H1589" s="72"/>
      <c r="I1589" s="76" t="s">
        <v>1807</v>
      </c>
      <c r="J1589" s="91" t="s">
        <v>1756</v>
      </c>
      <c r="K1589" s="324">
        <v>2300000</v>
      </c>
      <c r="L1589" s="125">
        <v>422819</v>
      </c>
      <c r="M1589" s="76" t="s">
        <v>1390</v>
      </c>
      <c r="N1589" s="76" t="s">
        <v>153</v>
      </c>
      <c r="O1589" s="324">
        <v>380000</v>
      </c>
      <c r="P1589" s="77">
        <f ca="1">SUMIF($W$12:BO1589,$P$11,W1589:BO1589)</f>
        <v>0</v>
      </c>
      <c r="Q1589" s="77">
        <f ca="1">SUMIF($W$12:BP1589,$P$11,X1589:BP1589)</f>
        <v>0</v>
      </c>
      <c r="R1589" s="77">
        <f ca="1">SUMIF($W$12:BQ1589,$P$11,Y1589:BQ1589)</f>
        <v>0</v>
      </c>
      <c r="S1589" s="78">
        <f t="shared" ca="1" si="433"/>
        <v>0</v>
      </c>
      <c r="T1589" s="77">
        <f t="shared" ca="1" si="434"/>
        <v>0</v>
      </c>
      <c r="U1589" s="77">
        <f t="shared" ca="1" si="435"/>
        <v>0</v>
      </c>
      <c r="V1589" s="79">
        <f t="shared" ca="1" si="436"/>
        <v>0</v>
      </c>
      <c r="W1589" s="80"/>
      <c r="X1589" s="81">
        <f t="shared" si="420"/>
        <v>0</v>
      </c>
      <c r="Y1589" s="82"/>
      <c r="Z1589" s="80"/>
      <c r="AA1589" s="81">
        <f t="shared" si="421"/>
        <v>0</v>
      </c>
      <c r="AB1589" s="82"/>
      <c r="AC1589" s="80"/>
      <c r="AD1589" s="81">
        <f t="shared" si="422"/>
        <v>0</v>
      </c>
      <c r="AE1589" s="82"/>
      <c r="AF1589" s="80"/>
      <c r="AG1589" s="81">
        <f t="shared" si="423"/>
        <v>0</v>
      </c>
      <c r="AH1589" s="82"/>
      <c r="AI1589" s="80"/>
      <c r="AJ1589" s="81">
        <f t="shared" si="424"/>
        <v>0</v>
      </c>
      <c r="AK1589" s="82"/>
      <c r="AL1589" s="80"/>
      <c r="AM1589" s="81">
        <v>0</v>
      </c>
      <c r="AN1589" s="82"/>
      <c r="AO1589" s="80"/>
      <c r="AP1589" s="81">
        <v>0</v>
      </c>
      <c r="AQ1589" s="82"/>
      <c r="AR1589" s="80"/>
      <c r="AS1589" s="81">
        <f t="shared" si="425"/>
        <v>0</v>
      </c>
      <c r="AT1589" s="82"/>
      <c r="AU1589" s="80"/>
      <c r="AV1589" s="81">
        <f t="shared" si="426"/>
        <v>0</v>
      </c>
      <c r="AW1589" s="82"/>
      <c r="AX1589" s="80"/>
      <c r="AY1589" s="81">
        <f t="shared" si="427"/>
        <v>0</v>
      </c>
      <c r="AZ1589" s="82"/>
      <c r="BA1589" s="80"/>
      <c r="BB1589" s="81">
        <f t="shared" si="428"/>
        <v>0</v>
      </c>
      <c r="BC1589" s="82"/>
      <c r="BD1589" s="80"/>
      <c r="BE1589" s="81">
        <f t="shared" si="429"/>
        <v>0</v>
      </c>
      <c r="BF1589" s="82"/>
      <c r="BG1589" s="80"/>
      <c r="BH1589" s="81">
        <f t="shared" si="430"/>
        <v>0</v>
      </c>
      <c r="BI1589" s="82"/>
      <c r="BJ1589" s="80"/>
      <c r="BK1589" s="81">
        <f t="shared" si="431"/>
        <v>0</v>
      </c>
      <c r="BL1589" s="82"/>
      <c r="BM1589" s="80"/>
      <c r="BN1589" s="81">
        <f t="shared" si="432"/>
        <v>0</v>
      </c>
      <c r="BO1589" s="82"/>
    </row>
    <row r="1590" spans="1:67" ht="33" hidden="1" customHeight="1" thickBot="1">
      <c r="A1590" s="71">
        <v>86760</v>
      </c>
      <c r="B1590" s="71" t="s">
        <v>2241</v>
      </c>
      <c r="C1590" s="221" t="str">
        <f ca="1">IF(V1590&gt;0,IF($C$12=B1590,COUNT($C$12:C1589,1),""),"")</f>
        <v/>
      </c>
      <c r="D1590" s="221" t="str">
        <f ca="1">IF(V1590&gt;0,IF($D$12=B1590,COUNT($D$12:D1589,1),""),"")</f>
        <v/>
      </c>
      <c r="E1590" s="221" t="str">
        <f ca="1">IF(V1590&gt;0,IF($E$12=B1590,COUNT($E$12:E1589,1),""),"")</f>
        <v/>
      </c>
      <c r="F1590" s="221" t="str">
        <f ca="1">IF(V1590&gt;0,IF($F$12=B1590,COUNT($F$12:F1589,1),""),"")</f>
        <v/>
      </c>
      <c r="G1590" s="90">
        <v>911002200</v>
      </c>
      <c r="H1590" s="72"/>
      <c r="I1590" s="76" t="s">
        <v>1585</v>
      </c>
      <c r="J1590" s="91" t="s">
        <v>153</v>
      </c>
      <c r="K1590" s="324">
        <v>1300000</v>
      </c>
      <c r="L1590" s="125" t="s">
        <v>1628</v>
      </c>
      <c r="M1590" s="76" t="s">
        <v>1882</v>
      </c>
      <c r="N1590" s="76" t="s">
        <v>153</v>
      </c>
      <c r="O1590" s="324">
        <v>63600</v>
      </c>
      <c r="P1590" s="77">
        <f ca="1">SUMIF($W$12:BO1590,$P$11,W1590:BO1590)</f>
        <v>0</v>
      </c>
      <c r="Q1590" s="77">
        <f ca="1">SUMIF($W$12:BP1590,$P$11,X1590:BP1590)</f>
        <v>0</v>
      </c>
      <c r="R1590" s="77">
        <f ca="1">SUMIF($W$12:BQ1590,$P$11,Y1590:BQ1590)</f>
        <v>0</v>
      </c>
      <c r="S1590" s="78">
        <f t="shared" ca="1" si="433"/>
        <v>0</v>
      </c>
      <c r="T1590" s="77">
        <f t="shared" ca="1" si="434"/>
        <v>0</v>
      </c>
      <c r="U1590" s="77">
        <f t="shared" ca="1" si="435"/>
        <v>0</v>
      </c>
      <c r="V1590" s="79">
        <f t="shared" ca="1" si="436"/>
        <v>0</v>
      </c>
      <c r="W1590" s="80"/>
      <c r="X1590" s="81">
        <f t="shared" si="420"/>
        <v>0</v>
      </c>
      <c r="Y1590" s="82"/>
      <c r="Z1590" s="80"/>
      <c r="AA1590" s="81">
        <f t="shared" si="421"/>
        <v>0</v>
      </c>
      <c r="AB1590" s="82"/>
      <c r="AC1590" s="80"/>
      <c r="AD1590" s="81">
        <f t="shared" si="422"/>
        <v>0</v>
      </c>
      <c r="AE1590" s="82"/>
      <c r="AF1590" s="80"/>
      <c r="AG1590" s="81">
        <f t="shared" si="423"/>
        <v>0</v>
      </c>
      <c r="AH1590" s="82"/>
      <c r="AI1590" s="80"/>
      <c r="AJ1590" s="81">
        <f t="shared" si="424"/>
        <v>0</v>
      </c>
      <c r="AK1590" s="82"/>
      <c r="AL1590" s="80"/>
      <c r="AM1590" s="81">
        <v>0</v>
      </c>
      <c r="AN1590" s="82"/>
      <c r="AO1590" s="80"/>
      <c r="AP1590" s="81">
        <v>0</v>
      </c>
      <c r="AQ1590" s="82"/>
      <c r="AR1590" s="80"/>
      <c r="AS1590" s="81">
        <f t="shared" si="425"/>
        <v>0</v>
      </c>
      <c r="AT1590" s="82"/>
      <c r="AU1590" s="80"/>
      <c r="AV1590" s="81">
        <f t="shared" si="426"/>
        <v>0</v>
      </c>
      <c r="AW1590" s="82"/>
      <c r="AX1590" s="80"/>
      <c r="AY1590" s="81">
        <f t="shared" si="427"/>
        <v>0</v>
      </c>
      <c r="AZ1590" s="82"/>
      <c r="BA1590" s="80"/>
      <c r="BB1590" s="81">
        <f t="shared" si="428"/>
        <v>0</v>
      </c>
      <c r="BC1590" s="82"/>
      <c r="BD1590" s="80"/>
      <c r="BE1590" s="81">
        <f t="shared" si="429"/>
        <v>0</v>
      </c>
      <c r="BF1590" s="82"/>
      <c r="BG1590" s="80"/>
      <c r="BH1590" s="81">
        <f t="shared" si="430"/>
        <v>0</v>
      </c>
      <c r="BI1590" s="82"/>
      <c r="BJ1590" s="80"/>
      <c r="BK1590" s="81">
        <f t="shared" si="431"/>
        <v>0</v>
      </c>
      <c r="BL1590" s="82"/>
      <c r="BM1590" s="80"/>
      <c r="BN1590" s="81">
        <f t="shared" si="432"/>
        <v>0</v>
      </c>
      <c r="BO1590" s="82"/>
    </row>
    <row r="1591" spans="1:67" ht="33" hidden="1" customHeight="1" thickBot="1">
      <c r="A1591" s="71">
        <v>86761</v>
      </c>
      <c r="B1591" s="71" t="s">
        <v>2241</v>
      </c>
      <c r="C1591" s="221" t="str">
        <f ca="1">IF(V1591&gt;0,IF($C$12=B1591,COUNT($C$12:C1590,1),""),"")</f>
        <v/>
      </c>
      <c r="D1591" s="221" t="str">
        <f ca="1">IF(V1591&gt;0,IF($D$12=B1591,COUNT($D$12:D1590,1),""),"")</f>
        <v/>
      </c>
      <c r="E1591" s="221" t="str">
        <f ca="1">IF(V1591&gt;0,IF($E$12=B1591,COUNT($E$12:E1590,1),""),"")</f>
        <v/>
      </c>
      <c r="F1591" s="221" t="str">
        <f ca="1">IF(V1591&gt;0,IF($F$12=B1591,COUNT($F$12:F1590,1),""),"")</f>
        <v/>
      </c>
      <c r="G1591" s="90">
        <v>911002300</v>
      </c>
      <c r="H1591" s="72"/>
      <c r="I1591" s="76" t="s">
        <v>1586</v>
      </c>
      <c r="J1591" s="91" t="s">
        <v>153</v>
      </c>
      <c r="K1591" s="324">
        <v>800000</v>
      </c>
      <c r="L1591" s="125" t="s">
        <v>1628</v>
      </c>
      <c r="M1591" s="76" t="s">
        <v>1883</v>
      </c>
      <c r="N1591" s="76" t="s">
        <v>153</v>
      </c>
      <c r="O1591" s="324">
        <v>80400</v>
      </c>
      <c r="P1591" s="77">
        <f ca="1">SUMIF($W$12:BO1591,$P$11,W1591:BO1591)</f>
        <v>0</v>
      </c>
      <c r="Q1591" s="77">
        <f ca="1">SUMIF($W$12:BP1591,$P$11,X1591:BP1591)</f>
        <v>0</v>
      </c>
      <c r="R1591" s="77">
        <f ca="1">SUMIF($W$12:BQ1591,$P$11,Y1591:BQ1591)</f>
        <v>0</v>
      </c>
      <c r="S1591" s="78">
        <f t="shared" ca="1" si="433"/>
        <v>0</v>
      </c>
      <c r="T1591" s="77">
        <f t="shared" ca="1" si="434"/>
        <v>0</v>
      </c>
      <c r="U1591" s="77">
        <f t="shared" ca="1" si="435"/>
        <v>0</v>
      </c>
      <c r="V1591" s="79">
        <f t="shared" ca="1" si="436"/>
        <v>0</v>
      </c>
      <c r="W1591" s="80"/>
      <c r="X1591" s="81">
        <f t="shared" si="420"/>
        <v>0</v>
      </c>
      <c r="Y1591" s="82"/>
      <c r="Z1591" s="80"/>
      <c r="AA1591" s="81">
        <f t="shared" si="421"/>
        <v>0</v>
      </c>
      <c r="AB1591" s="82"/>
      <c r="AC1591" s="80"/>
      <c r="AD1591" s="81">
        <f t="shared" si="422"/>
        <v>0</v>
      </c>
      <c r="AE1591" s="82"/>
      <c r="AF1591" s="80"/>
      <c r="AG1591" s="81">
        <f t="shared" si="423"/>
        <v>0</v>
      </c>
      <c r="AH1591" s="82"/>
      <c r="AI1591" s="80"/>
      <c r="AJ1591" s="81">
        <f t="shared" si="424"/>
        <v>0</v>
      </c>
      <c r="AK1591" s="82"/>
      <c r="AL1591" s="80"/>
      <c r="AM1591" s="81">
        <v>0</v>
      </c>
      <c r="AN1591" s="82"/>
      <c r="AO1591" s="80"/>
      <c r="AP1591" s="81">
        <v>0</v>
      </c>
      <c r="AQ1591" s="82"/>
      <c r="AR1591" s="80"/>
      <c r="AS1591" s="81">
        <f t="shared" si="425"/>
        <v>0</v>
      </c>
      <c r="AT1591" s="82"/>
      <c r="AU1591" s="80"/>
      <c r="AV1591" s="81">
        <f t="shared" si="426"/>
        <v>0</v>
      </c>
      <c r="AW1591" s="82"/>
      <c r="AX1591" s="80"/>
      <c r="AY1591" s="81">
        <f t="shared" si="427"/>
        <v>0</v>
      </c>
      <c r="AZ1591" s="82"/>
      <c r="BA1591" s="80"/>
      <c r="BB1591" s="81">
        <f t="shared" si="428"/>
        <v>0</v>
      </c>
      <c r="BC1591" s="82"/>
      <c r="BD1591" s="80"/>
      <c r="BE1591" s="81">
        <f t="shared" si="429"/>
        <v>0</v>
      </c>
      <c r="BF1591" s="82"/>
      <c r="BG1591" s="80"/>
      <c r="BH1591" s="81">
        <f t="shared" si="430"/>
        <v>0</v>
      </c>
      <c r="BI1591" s="82"/>
      <c r="BJ1591" s="80"/>
      <c r="BK1591" s="81">
        <f t="shared" si="431"/>
        <v>0</v>
      </c>
      <c r="BL1591" s="82"/>
      <c r="BM1591" s="80"/>
      <c r="BN1591" s="81">
        <f t="shared" si="432"/>
        <v>0</v>
      </c>
      <c r="BO1591" s="82"/>
    </row>
    <row r="1592" spans="1:67" ht="33" hidden="1" customHeight="1" thickBot="1">
      <c r="A1592" s="71">
        <v>86762</v>
      </c>
      <c r="B1592" s="71" t="s">
        <v>2241</v>
      </c>
      <c r="C1592" s="221" t="str">
        <f ca="1">IF(V1592&gt;0,IF($C$12=B1592,COUNT($C$12:C1591,1),""),"")</f>
        <v/>
      </c>
      <c r="D1592" s="221" t="str">
        <f ca="1">IF(V1592&gt;0,IF($D$12=B1592,COUNT($D$12:D1591,1),""),"")</f>
        <v/>
      </c>
      <c r="E1592" s="221" t="str">
        <f ca="1">IF(V1592&gt;0,IF($E$12=B1592,COUNT($E$12:E1591,1),""),"")</f>
        <v/>
      </c>
      <c r="F1592" s="221" t="str">
        <f ca="1">IF(V1592&gt;0,IF($F$12=B1592,COUNT($F$12:F1591,1),""),"")</f>
        <v/>
      </c>
      <c r="G1592" s="90">
        <v>100036340</v>
      </c>
      <c r="H1592" s="72"/>
      <c r="I1592" s="76"/>
      <c r="J1592" s="91"/>
      <c r="K1592" s="324"/>
      <c r="L1592" s="125"/>
      <c r="M1592" s="76" t="s">
        <v>2235</v>
      </c>
      <c r="N1592" s="76" t="s">
        <v>240</v>
      </c>
      <c r="O1592" s="324">
        <v>97295</v>
      </c>
      <c r="P1592" s="77">
        <f ca="1">SUMIF($W$12:BO1592,$P$11,W1592:BO1592)</f>
        <v>0</v>
      </c>
      <c r="Q1592" s="77">
        <f ca="1">SUMIF($W$12:BP1592,$P$11,X1592:BP1592)</f>
        <v>0</v>
      </c>
      <c r="R1592" s="77">
        <f ca="1">SUMIF($W$12:BQ1592,$P$11,Y1592:BQ1592)</f>
        <v>0</v>
      </c>
      <c r="S1592" s="78">
        <f t="shared" ca="1" si="433"/>
        <v>0</v>
      </c>
      <c r="T1592" s="77">
        <f t="shared" ca="1" si="434"/>
        <v>0</v>
      </c>
      <c r="U1592" s="77">
        <f t="shared" ca="1" si="435"/>
        <v>0</v>
      </c>
      <c r="V1592" s="79">
        <f t="shared" ca="1" si="436"/>
        <v>0</v>
      </c>
      <c r="W1592" s="80"/>
      <c r="X1592" s="81">
        <f t="shared" si="420"/>
        <v>0</v>
      </c>
      <c r="Y1592" s="82"/>
      <c r="Z1592" s="80"/>
      <c r="AA1592" s="81">
        <f t="shared" si="421"/>
        <v>0</v>
      </c>
      <c r="AB1592" s="82"/>
      <c r="AC1592" s="80"/>
      <c r="AD1592" s="81">
        <f t="shared" si="422"/>
        <v>0</v>
      </c>
      <c r="AE1592" s="82"/>
      <c r="AF1592" s="80"/>
      <c r="AG1592" s="81">
        <f t="shared" si="423"/>
        <v>0</v>
      </c>
      <c r="AH1592" s="82"/>
      <c r="AI1592" s="80"/>
      <c r="AJ1592" s="81">
        <f t="shared" si="424"/>
        <v>0</v>
      </c>
      <c r="AK1592" s="82"/>
      <c r="AL1592" s="80"/>
      <c r="AM1592" s="81">
        <v>0</v>
      </c>
      <c r="AN1592" s="82"/>
      <c r="AO1592" s="80"/>
      <c r="AP1592" s="81">
        <v>0</v>
      </c>
      <c r="AQ1592" s="82"/>
      <c r="AR1592" s="80"/>
      <c r="AS1592" s="81">
        <f t="shared" si="425"/>
        <v>0</v>
      </c>
      <c r="AT1592" s="82"/>
      <c r="AU1592" s="80"/>
      <c r="AV1592" s="81">
        <f t="shared" si="426"/>
        <v>0</v>
      </c>
      <c r="AW1592" s="82"/>
      <c r="AX1592" s="80"/>
      <c r="AY1592" s="81">
        <f t="shared" si="427"/>
        <v>0</v>
      </c>
      <c r="AZ1592" s="82"/>
      <c r="BA1592" s="80"/>
      <c r="BB1592" s="81">
        <f t="shared" si="428"/>
        <v>0</v>
      </c>
      <c r="BC1592" s="82"/>
      <c r="BD1592" s="80"/>
      <c r="BE1592" s="81">
        <f t="shared" si="429"/>
        <v>0</v>
      </c>
      <c r="BF1592" s="82"/>
      <c r="BG1592" s="80"/>
      <c r="BH1592" s="81">
        <f t="shared" si="430"/>
        <v>0</v>
      </c>
      <c r="BI1592" s="82"/>
      <c r="BJ1592" s="80"/>
      <c r="BK1592" s="81">
        <f t="shared" si="431"/>
        <v>0</v>
      </c>
      <c r="BL1592" s="82"/>
      <c r="BM1592" s="80"/>
      <c r="BN1592" s="81">
        <f t="shared" si="432"/>
        <v>0</v>
      </c>
      <c r="BO1592" s="82"/>
    </row>
    <row r="1593" spans="1:67" ht="33" hidden="1" customHeight="1" thickBot="1">
      <c r="A1593" s="71">
        <v>86763</v>
      </c>
      <c r="B1593" s="71" t="s">
        <v>2241</v>
      </c>
      <c r="C1593" s="221" t="str">
        <f ca="1">IF(V1593&gt;0,IF($C$12=B1593,COUNT($C$12:C1592,1),""),"")</f>
        <v/>
      </c>
      <c r="D1593" s="221" t="str">
        <f ca="1">IF(V1593&gt;0,IF($D$12=B1593,COUNT($D$12:D1592,1),""),"")</f>
        <v/>
      </c>
      <c r="E1593" s="221" t="str">
        <f ca="1">IF(V1593&gt;0,IF($E$12=B1593,COUNT($E$12:E1592,1),""),"")</f>
        <v/>
      </c>
      <c r="F1593" s="221" t="str">
        <f ca="1">IF(V1593&gt;0,IF($F$12=B1593,COUNT($F$12:F1592,1),""),"")</f>
        <v/>
      </c>
      <c r="G1593" s="90">
        <v>639000510</v>
      </c>
      <c r="H1593" s="72">
        <v>150505</v>
      </c>
      <c r="I1593" s="76" t="s">
        <v>820</v>
      </c>
      <c r="J1593" s="91" t="s">
        <v>153</v>
      </c>
      <c r="K1593" s="324">
        <v>1850000</v>
      </c>
      <c r="L1593" s="125" t="s">
        <v>1628</v>
      </c>
      <c r="M1593" s="76" t="s">
        <v>1884</v>
      </c>
      <c r="N1593" s="76" t="s">
        <v>153</v>
      </c>
      <c r="O1593" s="324">
        <v>107900</v>
      </c>
      <c r="P1593" s="77">
        <f ca="1">SUMIF($W$12:BO1593,$P$11,W1593:BO1593)</f>
        <v>0</v>
      </c>
      <c r="Q1593" s="77">
        <f ca="1">SUMIF($W$12:BP1593,$P$11,X1593:BP1593)</f>
        <v>0</v>
      </c>
      <c r="R1593" s="77">
        <f ca="1">SUMIF($W$12:BQ1593,$P$11,Y1593:BQ1593)</f>
        <v>0</v>
      </c>
      <c r="S1593" s="78">
        <f t="shared" ca="1" si="433"/>
        <v>0</v>
      </c>
      <c r="T1593" s="77">
        <f t="shared" ca="1" si="434"/>
        <v>0</v>
      </c>
      <c r="U1593" s="77">
        <f t="shared" ca="1" si="435"/>
        <v>0</v>
      </c>
      <c r="V1593" s="79">
        <f t="shared" ca="1" si="436"/>
        <v>0</v>
      </c>
      <c r="W1593" s="80"/>
      <c r="X1593" s="81">
        <f t="shared" si="420"/>
        <v>0</v>
      </c>
      <c r="Y1593" s="82"/>
      <c r="Z1593" s="80"/>
      <c r="AA1593" s="81">
        <f t="shared" si="421"/>
        <v>0</v>
      </c>
      <c r="AB1593" s="82"/>
      <c r="AC1593" s="80"/>
      <c r="AD1593" s="81">
        <f t="shared" si="422"/>
        <v>0</v>
      </c>
      <c r="AE1593" s="82"/>
      <c r="AF1593" s="80"/>
      <c r="AG1593" s="81">
        <f t="shared" si="423"/>
        <v>0</v>
      </c>
      <c r="AH1593" s="82"/>
      <c r="AI1593" s="80"/>
      <c r="AJ1593" s="81">
        <f t="shared" si="424"/>
        <v>0</v>
      </c>
      <c r="AK1593" s="82"/>
      <c r="AL1593" s="80"/>
      <c r="AM1593" s="81">
        <v>0</v>
      </c>
      <c r="AN1593" s="82"/>
      <c r="AO1593" s="80"/>
      <c r="AP1593" s="81">
        <v>0</v>
      </c>
      <c r="AQ1593" s="82"/>
      <c r="AR1593" s="80"/>
      <c r="AS1593" s="81">
        <f t="shared" si="425"/>
        <v>0</v>
      </c>
      <c r="AT1593" s="82"/>
      <c r="AU1593" s="80"/>
      <c r="AV1593" s="81">
        <f t="shared" si="426"/>
        <v>0</v>
      </c>
      <c r="AW1593" s="82"/>
      <c r="AX1593" s="80"/>
      <c r="AY1593" s="81">
        <f t="shared" si="427"/>
        <v>0</v>
      </c>
      <c r="AZ1593" s="82"/>
      <c r="BA1593" s="80"/>
      <c r="BB1593" s="81">
        <f t="shared" si="428"/>
        <v>0</v>
      </c>
      <c r="BC1593" s="82"/>
      <c r="BD1593" s="80"/>
      <c r="BE1593" s="81">
        <f t="shared" si="429"/>
        <v>0</v>
      </c>
      <c r="BF1593" s="82"/>
      <c r="BG1593" s="80"/>
      <c r="BH1593" s="81">
        <f t="shared" si="430"/>
        <v>0</v>
      </c>
      <c r="BI1593" s="82"/>
      <c r="BJ1593" s="80"/>
      <c r="BK1593" s="81">
        <f t="shared" si="431"/>
        <v>0</v>
      </c>
      <c r="BL1593" s="82"/>
      <c r="BM1593" s="80"/>
      <c r="BN1593" s="81">
        <f t="shared" si="432"/>
        <v>0</v>
      </c>
      <c r="BO1593" s="82"/>
    </row>
    <row r="1594" spans="1:67" ht="33" hidden="1" customHeight="1" thickBot="1">
      <c r="A1594" s="71">
        <v>86765</v>
      </c>
      <c r="B1594" s="71" t="s">
        <v>2242</v>
      </c>
      <c r="C1594" s="221" t="str">
        <f ca="1">IF(V1594&gt;0,IF($C$12=B1594,COUNT($C$12:C1593,1),""),"")</f>
        <v/>
      </c>
      <c r="D1594" s="221" t="str">
        <f ca="1">IF(V1594&gt;0,IF($D$12=B1594,COUNT($D$12:D1593,1),""),"")</f>
        <v/>
      </c>
      <c r="E1594" s="221" t="str">
        <f ca="1">IF(V1594&gt;0,IF($E$12=B1594,COUNT($E$12:E1593,1),""),"")</f>
        <v/>
      </c>
      <c r="F1594" s="221" t="str">
        <f ca="1">IF(V1594&gt;0,IF($F$12=B1594,COUNT($F$12:F1593,1),""),"")</f>
        <v/>
      </c>
      <c r="G1594" s="90" t="s">
        <v>1726</v>
      </c>
      <c r="H1594" s="72">
        <v>170803</v>
      </c>
      <c r="I1594" s="76" t="s">
        <v>899</v>
      </c>
      <c r="J1594" s="91" t="s">
        <v>153</v>
      </c>
      <c r="K1594" s="324">
        <v>6840000</v>
      </c>
      <c r="L1594" s="125" t="s">
        <v>1628</v>
      </c>
      <c r="M1594" s="76" t="s">
        <v>1887</v>
      </c>
      <c r="N1594" s="76" t="s">
        <v>153</v>
      </c>
      <c r="O1594" s="324">
        <v>725200</v>
      </c>
      <c r="P1594" s="77">
        <f ca="1">SUMIF($W$12:BO1594,$P$11,W1594:BO1594)</f>
        <v>0</v>
      </c>
      <c r="Q1594" s="77">
        <f ca="1">SUMIF($W$12:BP1594,$P$11,X1594:BP1594)</f>
        <v>0</v>
      </c>
      <c r="R1594" s="77">
        <f ca="1">SUMIF($W$12:BQ1594,$P$11,Y1594:BQ1594)</f>
        <v>0</v>
      </c>
      <c r="S1594" s="78">
        <f t="shared" ca="1" si="433"/>
        <v>0</v>
      </c>
      <c r="T1594" s="77">
        <f t="shared" ca="1" si="434"/>
        <v>0</v>
      </c>
      <c r="U1594" s="77">
        <f t="shared" ca="1" si="435"/>
        <v>0</v>
      </c>
      <c r="V1594" s="79">
        <f t="shared" ca="1" si="436"/>
        <v>0</v>
      </c>
      <c r="W1594" s="80"/>
      <c r="X1594" s="81">
        <f t="shared" si="420"/>
        <v>0</v>
      </c>
      <c r="Y1594" s="82"/>
      <c r="Z1594" s="80"/>
      <c r="AA1594" s="81">
        <f t="shared" si="421"/>
        <v>0</v>
      </c>
      <c r="AB1594" s="82"/>
      <c r="AC1594" s="80"/>
      <c r="AD1594" s="81">
        <f t="shared" si="422"/>
        <v>0</v>
      </c>
      <c r="AE1594" s="82"/>
      <c r="AF1594" s="80"/>
      <c r="AG1594" s="81">
        <f t="shared" si="423"/>
        <v>0</v>
      </c>
      <c r="AH1594" s="82"/>
      <c r="AI1594" s="80"/>
      <c r="AJ1594" s="81">
        <f t="shared" si="424"/>
        <v>0</v>
      </c>
      <c r="AK1594" s="82"/>
      <c r="AL1594" s="80"/>
      <c r="AM1594" s="81">
        <v>0</v>
      </c>
      <c r="AN1594" s="82"/>
      <c r="AO1594" s="80"/>
      <c r="AP1594" s="81">
        <v>0</v>
      </c>
      <c r="AQ1594" s="82"/>
      <c r="AR1594" s="80"/>
      <c r="AS1594" s="81">
        <f t="shared" si="425"/>
        <v>0</v>
      </c>
      <c r="AT1594" s="82"/>
      <c r="AU1594" s="80"/>
      <c r="AV1594" s="81">
        <f t="shared" si="426"/>
        <v>0</v>
      </c>
      <c r="AW1594" s="82"/>
      <c r="AX1594" s="80"/>
      <c r="AY1594" s="81">
        <f t="shared" si="427"/>
        <v>0</v>
      </c>
      <c r="AZ1594" s="82"/>
      <c r="BA1594" s="80"/>
      <c r="BB1594" s="81">
        <f t="shared" si="428"/>
        <v>0</v>
      </c>
      <c r="BC1594" s="82"/>
      <c r="BD1594" s="80"/>
      <c r="BE1594" s="81">
        <f t="shared" si="429"/>
        <v>0</v>
      </c>
      <c r="BF1594" s="82"/>
      <c r="BG1594" s="80"/>
      <c r="BH1594" s="81">
        <f t="shared" si="430"/>
        <v>0</v>
      </c>
      <c r="BI1594" s="82"/>
      <c r="BJ1594" s="80"/>
      <c r="BK1594" s="81">
        <f t="shared" si="431"/>
        <v>0</v>
      </c>
      <c r="BL1594" s="82"/>
      <c r="BM1594" s="80"/>
      <c r="BN1594" s="81">
        <f t="shared" si="432"/>
        <v>0</v>
      </c>
      <c r="BO1594" s="82"/>
    </row>
    <row r="1595" spans="1:67" ht="33" hidden="1" customHeight="1" thickBot="1">
      <c r="A1595" s="71">
        <v>86766</v>
      </c>
      <c r="B1595" s="71" t="s">
        <v>2242</v>
      </c>
      <c r="C1595" s="221" t="str">
        <f ca="1">IF(V1595&gt;0,IF($C$12=B1595,COUNT($C$12:C1594,1),""),"")</f>
        <v/>
      </c>
      <c r="D1595" s="221" t="str">
        <f ca="1">IF(V1595&gt;0,IF($D$12=B1595,COUNT($D$12:D1594,1),""),"")</f>
        <v/>
      </c>
      <c r="E1595" s="221" t="str">
        <f ca="1">IF(V1595&gt;0,IF($E$12=B1595,COUNT($E$12:E1594,1),""),"")</f>
        <v/>
      </c>
      <c r="F1595" s="221" t="str">
        <f ca="1">IF(V1595&gt;0,IF($F$12=B1595,COUNT($F$12:F1594,1),""),"")</f>
        <v/>
      </c>
      <c r="G1595" s="90">
        <v>751003800</v>
      </c>
      <c r="H1595" s="72">
        <v>170804</v>
      </c>
      <c r="I1595" s="76" t="s">
        <v>900</v>
      </c>
      <c r="J1595" s="91" t="s">
        <v>153</v>
      </c>
      <c r="K1595" s="324">
        <v>1440000</v>
      </c>
      <c r="L1595" s="125" t="s">
        <v>1628</v>
      </c>
      <c r="M1595" s="76" t="s">
        <v>1886</v>
      </c>
      <c r="N1595" s="76" t="s">
        <v>153</v>
      </c>
      <c r="O1595" s="324">
        <v>513000</v>
      </c>
      <c r="P1595" s="77">
        <f ca="1">SUMIF($W$12:BO1595,$P$11,W1595:BO1595)</f>
        <v>0</v>
      </c>
      <c r="Q1595" s="77">
        <f ca="1">SUMIF($W$12:BP1595,$P$11,X1595:BP1595)</f>
        <v>0</v>
      </c>
      <c r="R1595" s="77">
        <f ca="1">SUMIF($W$12:BQ1595,$P$11,Y1595:BQ1595)</f>
        <v>0</v>
      </c>
      <c r="S1595" s="78">
        <f t="shared" ca="1" si="433"/>
        <v>0</v>
      </c>
      <c r="T1595" s="77">
        <f t="shared" ca="1" si="434"/>
        <v>0</v>
      </c>
      <c r="U1595" s="77">
        <f t="shared" ca="1" si="435"/>
        <v>0</v>
      </c>
      <c r="V1595" s="79">
        <f t="shared" ca="1" si="436"/>
        <v>0</v>
      </c>
      <c r="W1595" s="80"/>
      <c r="X1595" s="81">
        <f t="shared" si="420"/>
        <v>0</v>
      </c>
      <c r="Y1595" s="82"/>
      <c r="Z1595" s="80"/>
      <c r="AA1595" s="81">
        <f t="shared" si="421"/>
        <v>0</v>
      </c>
      <c r="AB1595" s="82"/>
      <c r="AC1595" s="80"/>
      <c r="AD1595" s="81">
        <f t="shared" si="422"/>
        <v>0</v>
      </c>
      <c r="AE1595" s="82"/>
      <c r="AF1595" s="80"/>
      <c r="AG1595" s="81">
        <f t="shared" si="423"/>
        <v>0</v>
      </c>
      <c r="AH1595" s="82"/>
      <c r="AI1595" s="80"/>
      <c r="AJ1595" s="81">
        <f t="shared" si="424"/>
        <v>0</v>
      </c>
      <c r="AK1595" s="82"/>
      <c r="AL1595" s="80"/>
      <c r="AM1595" s="81">
        <v>0</v>
      </c>
      <c r="AN1595" s="82"/>
      <c r="AO1595" s="80"/>
      <c r="AP1595" s="81">
        <v>0</v>
      </c>
      <c r="AQ1595" s="82"/>
      <c r="AR1595" s="80"/>
      <c r="AS1595" s="81">
        <f t="shared" si="425"/>
        <v>0</v>
      </c>
      <c r="AT1595" s="82"/>
      <c r="AU1595" s="80"/>
      <c r="AV1595" s="81">
        <f t="shared" si="426"/>
        <v>0</v>
      </c>
      <c r="AW1595" s="82"/>
      <c r="AX1595" s="80"/>
      <c r="AY1595" s="81">
        <f t="shared" si="427"/>
        <v>0</v>
      </c>
      <c r="AZ1595" s="82"/>
      <c r="BA1595" s="80"/>
      <c r="BB1595" s="81">
        <f t="shared" si="428"/>
        <v>0</v>
      </c>
      <c r="BC1595" s="82"/>
      <c r="BD1595" s="80"/>
      <c r="BE1595" s="81">
        <f t="shared" si="429"/>
        <v>0</v>
      </c>
      <c r="BF1595" s="82"/>
      <c r="BG1595" s="80"/>
      <c r="BH1595" s="81">
        <f t="shared" si="430"/>
        <v>0</v>
      </c>
      <c r="BI1595" s="82"/>
      <c r="BJ1595" s="80"/>
      <c r="BK1595" s="81">
        <f t="shared" si="431"/>
        <v>0</v>
      </c>
      <c r="BL1595" s="82"/>
      <c r="BM1595" s="80"/>
      <c r="BN1595" s="81">
        <f t="shared" si="432"/>
        <v>0</v>
      </c>
      <c r="BO1595" s="82"/>
    </row>
    <row r="1596" spans="1:67" ht="33" hidden="1" customHeight="1" thickBot="1">
      <c r="A1596" s="71">
        <v>86767</v>
      </c>
      <c r="B1596" s="71" t="s">
        <v>2241</v>
      </c>
      <c r="C1596" s="221" t="str">
        <f ca="1">IF(V1596&gt;0,IF($C$12=B1596,COUNT($C$12:C1595,1),""),"")</f>
        <v/>
      </c>
      <c r="D1596" s="221" t="str">
        <f ca="1">IF(V1596&gt;0,IF($D$12=B1596,COUNT($D$12:D1595,1),""),"")</f>
        <v/>
      </c>
      <c r="E1596" s="221" t="str">
        <f ca="1">IF(V1596&gt;0,IF($E$12=B1596,COUNT($E$12:E1595,1),""),"")</f>
        <v/>
      </c>
      <c r="F1596" s="221" t="str">
        <f ca="1">IF(V1596&gt;0,IF($F$12=B1596,COUNT($F$12:F1595,1),""),"")</f>
        <v/>
      </c>
      <c r="G1596" s="90"/>
      <c r="H1596" s="72"/>
      <c r="I1596" s="76" t="s">
        <v>2193</v>
      </c>
      <c r="J1596" s="91" t="s">
        <v>1753</v>
      </c>
      <c r="K1596" s="324">
        <v>70000000</v>
      </c>
      <c r="L1596" s="125">
        <v>422621</v>
      </c>
      <c r="M1596" s="76" t="s">
        <v>1357</v>
      </c>
      <c r="N1596" s="76" t="s">
        <v>1753</v>
      </c>
      <c r="O1596" s="324">
        <v>5943000</v>
      </c>
      <c r="P1596" s="77">
        <f ca="1">SUMIF($W$12:BO1596,$P$11,W1596:BO1596)</f>
        <v>0</v>
      </c>
      <c r="Q1596" s="77">
        <f ca="1">SUMIF($W$12:BP1596,$P$11,X1596:BP1596)</f>
        <v>0</v>
      </c>
      <c r="R1596" s="77">
        <f ca="1">SUMIF($W$12:BQ1596,$P$11,Y1596:BQ1596)</f>
        <v>0</v>
      </c>
      <c r="S1596" s="78">
        <f t="shared" ca="1" si="433"/>
        <v>0</v>
      </c>
      <c r="T1596" s="77">
        <f t="shared" ca="1" si="434"/>
        <v>0</v>
      </c>
      <c r="U1596" s="77">
        <f t="shared" ca="1" si="435"/>
        <v>0</v>
      </c>
      <c r="V1596" s="79">
        <f t="shared" ca="1" si="436"/>
        <v>0</v>
      </c>
      <c r="W1596" s="80"/>
      <c r="X1596" s="81">
        <f t="shared" si="420"/>
        <v>0</v>
      </c>
      <c r="Y1596" s="82"/>
      <c r="Z1596" s="80"/>
      <c r="AA1596" s="81">
        <f t="shared" si="421"/>
        <v>0</v>
      </c>
      <c r="AB1596" s="82"/>
      <c r="AC1596" s="80"/>
      <c r="AD1596" s="81">
        <f t="shared" si="422"/>
        <v>0</v>
      </c>
      <c r="AE1596" s="82"/>
      <c r="AF1596" s="80"/>
      <c r="AG1596" s="81">
        <f t="shared" si="423"/>
        <v>0</v>
      </c>
      <c r="AH1596" s="82"/>
      <c r="AI1596" s="80"/>
      <c r="AJ1596" s="81">
        <f t="shared" si="424"/>
        <v>0</v>
      </c>
      <c r="AK1596" s="82"/>
      <c r="AL1596" s="80"/>
      <c r="AM1596" s="81">
        <v>0</v>
      </c>
      <c r="AN1596" s="82"/>
      <c r="AO1596" s="80"/>
      <c r="AP1596" s="81">
        <v>0</v>
      </c>
      <c r="AQ1596" s="82"/>
      <c r="AR1596" s="80"/>
      <c r="AS1596" s="81">
        <f t="shared" si="425"/>
        <v>0</v>
      </c>
      <c r="AT1596" s="82"/>
      <c r="AU1596" s="80"/>
      <c r="AV1596" s="81">
        <f t="shared" si="426"/>
        <v>0</v>
      </c>
      <c r="AW1596" s="82"/>
      <c r="AX1596" s="80"/>
      <c r="AY1596" s="81">
        <f t="shared" si="427"/>
        <v>0</v>
      </c>
      <c r="AZ1596" s="82"/>
      <c r="BA1596" s="80"/>
      <c r="BB1596" s="81">
        <f t="shared" si="428"/>
        <v>0</v>
      </c>
      <c r="BC1596" s="82"/>
      <c r="BD1596" s="80"/>
      <c r="BE1596" s="81">
        <f t="shared" si="429"/>
        <v>0</v>
      </c>
      <c r="BF1596" s="82"/>
      <c r="BG1596" s="80"/>
      <c r="BH1596" s="81">
        <f t="shared" si="430"/>
        <v>0</v>
      </c>
      <c r="BI1596" s="82"/>
      <c r="BJ1596" s="80"/>
      <c r="BK1596" s="81">
        <f t="shared" si="431"/>
        <v>0</v>
      </c>
      <c r="BL1596" s="82"/>
      <c r="BM1596" s="80"/>
      <c r="BN1596" s="81">
        <f t="shared" si="432"/>
        <v>0</v>
      </c>
      <c r="BO1596" s="82"/>
    </row>
    <row r="1597" spans="1:67" ht="33" hidden="1" customHeight="1" thickBot="1">
      <c r="A1597" s="71">
        <v>86768</v>
      </c>
      <c r="B1597" s="71" t="s">
        <v>2241</v>
      </c>
      <c r="C1597" s="221" t="str">
        <f ca="1">IF(V1597&gt;0,IF($C$12=B1597,COUNT($C$12:C1596,1),""),"")</f>
        <v/>
      </c>
      <c r="D1597" s="221" t="str">
        <f ca="1">IF(V1597&gt;0,IF($D$12=B1597,COUNT($D$12:D1596,1),""),"")</f>
        <v/>
      </c>
      <c r="E1597" s="221" t="str">
        <f ca="1">IF(V1597&gt;0,IF($E$12=B1597,COUNT($E$12:E1596,1),""),"")</f>
        <v/>
      </c>
      <c r="F1597" s="221" t="str">
        <f ca="1">IF(V1597&gt;0,IF($F$12=B1597,COUNT($F$12:F1596,1),""),"")</f>
        <v/>
      </c>
      <c r="G1597" s="90">
        <v>664007000</v>
      </c>
      <c r="H1597" s="72"/>
      <c r="I1597" s="76" t="s">
        <v>2194</v>
      </c>
      <c r="J1597" s="91" t="s">
        <v>52</v>
      </c>
      <c r="K1597" s="324">
        <v>172100000</v>
      </c>
      <c r="L1597" s="125">
        <v>422631</v>
      </c>
      <c r="M1597" s="76" t="s">
        <v>1365</v>
      </c>
      <c r="N1597" s="76" t="s">
        <v>52</v>
      </c>
      <c r="O1597" s="324">
        <v>4471000</v>
      </c>
      <c r="P1597" s="77">
        <f ca="1">SUMIF($W$12:BO1597,$P$11,W1597:BO1597)</f>
        <v>0</v>
      </c>
      <c r="Q1597" s="77">
        <f ca="1">SUMIF($W$12:BP1597,$P$11,X1597:BP1597)</f>
        <v>0</v>
      </c>
      <c r="R1597" s="77">
        <f ca="1">SUMIF($W$12:BQ1597,$P$11,Y1597:BQ1597)</f>
        <v>0</v>
      </c>
      <c r="S1597" s="78">
        <f t="shared" ca="1" si="433"/>
        <v>0</v>
      </c>
      <c r="T1597" s="77">
        <f t="shared" ca="1" si="434"/>
        <v>0</v>
      </c>
      <c r="U1597" s="77">
        <f t="shared" ca="1" si="435"/>
        <v>0</v>
      </c>
      <c r="V1597" s="79">
        <f t="shared" ca="1" si="436"/>
        <v>0</v>
      </c>
      <c r="W1597" s="80"/>
      <c r="X1597" s="81">
        <f t="shared" si="420"/>
        <v>0</v>
      </c>
      <c r="Y1597" s="82"/>
      <c r="Z1597" s="80"/>
      <c r="AA1597" s="81">
        <f t="shared" si="421"/>
        <v>0</v>
      </c>
      <c r="AB1597" s="82"/>
      <c r="AC1597" s="80"/>
      <c r="AD1597" s="81">
        <f t="shared" si="422"/>
        <v>0</v>
      </c>
      <c r="AE1597" s="82"/>
      <c r="AF1597" s="80"/>
      <c r="AG1597" s="81">
        <f t="shared" si="423"/>
        <v>0</v>
      </c>
      <c r="AH1597" s="82"/>
      <c r="AI1597" s="80"/>
      <c r="AJ1597" s="81">
        <f t="shared" si="424"/>
        <v>0</v>
      </c>
      <c r="AK1597" s="82"/>
      <c r="AL1597" s="80"/>
      <c r="AM1597" s="81">
        <v>0</v>
      </c>
      <c r="AN1597" s="82"/>
      <c r="AO1597" s="80"/>
      <c r="AP1597" s="81">
        <v>0</v>
      </c>
      <c r="AQ1597" s="82"/>
      <c r="AR1597" s="80"/>
      <c r="AS1597" s="81">
        <f t="shared" si="425"/>
        <v>0</v>
      </c>
      <c r="AT1597" s="82"/>
      <c r="AU1597" s="80"/>
      <c r="AV1597" s="81">
        <f t="shared" si="426"/>
        <v>0</v>
      </c>
      <c r="AW1597" s="82"/>
      <c r="AX1597" s="80"/>
      <c r="AY1597" s="81">
        <f t="shared" si="427"/>
        <v>0</v>
      </c>
      <c r="AZ1597" s="82"/>
      <c r="BA1597" s="80"/>
      <c r="BB1597" s="81">
        <f t="shared" si="428"/>
        <v>0</v>
      </c>
      <c r="BC1597" s="82"/>
      <c r="BD1597" s="80"/>
      <c r="BE1597" s="81">
        <f t="shared" si="429"/>
        <v>0</v>
      </c>
      <c r="BF1597" s="82"/>
      <c r="BG1597" s="80"/>
      <c r="BH1597" s="81">
        <f t="shared" si="430"/>
        <v>0</v>
      </c>
      <c r="BI1597" s="82"/>
      <c r="BJ1597" s="80"/>
      <c r="BK1597" s="81">
        <f t="shared" si="431"/>
        <v>0</v>
      </c>
      <c r="BL1597" s="82"/>
      <c r="BM1597" s="80"/>
      <c r="BN1597" s="81">
        <f t="shared" si="432"/>
        <v>0</v>
      </c>
      <c r="BO1597" s="82"/>
    </row>
    <row r="1598" spans="1:67" ht="33" hidden="1" customHeight="1" thickBot="1">
      <c r="A1598" s="71">
        <v>86769</v>
      </c>
      <c r="B1598" s="71" t="s">
        <v>2241</v>
      </c>
      <c r="C1598" s="221" t="str">
        <f ca="1">IF(V1598&gt;0,IF($C$12=B1598,COUNT($C$12:C1597,1),""),"")</f>
        <v/>
      </c>
      <c r="D1598" s="221" t="str">
        <f ca="1">IF(V1598&gt;0,IF($D$12=B1598,COUNT($D$12:D1597,1),""),"")</f>
        <v/>
      </c>
      <c r="E1598" s="221" t="str">
        <f ca="1">IF(V1598&gt;0,IF($E$12=B1598,COUNT($E$12:E1597,1),""),"")</f>
        <v/>
      </c>
      <c r="F1598" s="221" t="str">
        <f ca="1">IF(V1598&gt;0,IF($F$12=B1598,COUNT($F$12:F1597,1),""),"")</f>
        <v/>
      </c>
      <c r="G1598" s="90"/>
      <c r="H1598" s="72"/>
      <c r="I1598" s="76" t="s">
        <v>2195</v>
      </c>
      <c r="J1598" s="91" t="s">
        <v>52</v>
      </c>
      <c r="K1598" s="324">
        <v>185300000</v>
      </c>
      <c r="L1598" s="125">
        <v>422631</v>
      </c>
      <c r="M1598" s="76" t="s">
        <v>1365</v>
      </c>
      <c r="N1598" s="76" t="s">
        <v>52</v>
      </c>
      <c r="O1598" s="324">
        <v>4471000</v>
      </c>
      <c r="P1598" s="77">
        <f ca="1">SUMIF($W$12:BO1598,$P$11,W1598:BO1598)</f>
        <v>0</v>
      </c>
      <c r="Q1598" s="77">
        <f ca="1">SUMIF($W$12:BP1598,$P$11,X1598:BP1598)</f>
        <v>0</v>
      </c>
      <c r="R1598" s="77">
        <f ca="1">SUMIF($W$12:BQ1598,$P$11,Y1598:BQ1598)</f>
        <v>0</v>
      </c>
      <c r="S1598" s="78">
        <f t="shared" ca="1" si="433"/>
        <v>0</v>
      </c>
      <c r="T1598" s="77">
        <f t="shared" ca="1" si="434"/>
        <v>0</v>
      </c>
      <c r="U1598" s="77">
        <f t="shared" ca="1" si="435"/>
        <v>0</v>
      </c>
      <c r="V1598" s="79">
        <f t="shared" ca="1" si="436"/>
        <v>0</v>
      </c>
      <c r="W1598" s="80"/>
      <c r="X1598" s="81">
        <f t="shared" si="420"/>
        <v>0</v>
      </c>
      <c r="Y1598" s="82"/>
      <c r="Z1598" s="80"/>
      <c r="AA1598" s="81">
        <f t="shared" si="421"/>
        <v>0</v>
      </c>
      <c r="AB1598" s="82"/>
      <c r="AC1598" s="80"/>
      <c r="AD1598" s="81">
        <f t="shared" si="422"/>
        <v>0</v>
      </c>
      <c r="AE1598" s="82"/>
      <c r="AF1598" s="80"/>
      <c r="AG1598" s="81">
        <f t="shared" si="423"/>
        <v>0</v>
      </c>
      <c r="AH1598" s="82"/>
      <c r="AI1598" s="80"/>
      <c r="AJ1598" s="81">
        <f t="shared" si="424"/>
        <v>0</v>
      </c>
      <c r="AK1598" s="82"/>
      <c r="AL1598" s="80"/>
      <c r="AM1598" s="81">
        <v>0</v>
      </c>
      <c r="AN1598" s="82"/>
      <c r="AO1598" s="80"/>
      <c r="AP1598" s="81">
        <v>0</v>
      </c>
      <c r="AQ1598" s="82"/>
      <c r="AR1598" s="80"/>
      <c r="AS1598" s="81">
        <f t="shared" si="425"/>
        <v>0</v>
      </c>
      <c r="AT1598" s="82"/>
      <c r="AU1598" s="80"/>
      <c r="AV1598" s="81">
        <f t="shared" si="426"/>
        <v>0</v>
      </c>
      <c r="AW1598" s="82"/>
      <c r="AX1598" s="80"/>
      <c r="AY1598" s="81">
        <f t="shared" si="427"/>
        <v>0</v>
      </c>
      <c r="AZ1598" s="82"/>
      <c r="BA1598" s="80"/>
      <c r="BB1598" s="81">
        <f t="shared" si="428"/>
        <v>0</v>
      </c>
      <c r="BC1598" s="82"/>
      <c r="BD1598" s="80"/>
      <c r="BE1598" s="81">
        <f t="shared" si="429"/>
        <v>0</v>
      </c>
      <c r="BF1598" s="82"/>
      <c r="BG1598" s="80"/>
      <c r="BH1598" s="81">
        <f t="shared" si="430"/>
        <v>0</v>
      </c>
      <c r="BI1598" s="82"/>
      <c r="BJ1598" s="80"/>
      <c r="BK1598" s="81">
        <f t="shared" si="431"/>
        <v>0</v>
      </c>
      <c r="BL1598" s="82"/>
      <c r="BM1598" s="80"/>
      <c r="BN1598" s="81">
        <f t="shared" si="432"/>
        <v>0</v>
      </c>
      <c r="BO1598" s="82"/>
    </row>
    <row r="1599" spans="1:67" ht="33" hidden="1" customHeight="1" thickBot="1">
      <c r="A1599" s="71">
        <v>86771</v>
      </c>
      <c r="B1599" s="71" t="s">
        <v>2241</v>
      </c>
      <c r="C1599" s="221" t="str">
        <f ca="1">IF(V1599&gt;0,IF($C$12=B1599,COUNT($C$12:C1598,1),""),"")</f>
        <v/>
      </c>
      <c r="D1599" s="221" t="str">
        <f ca="1">IF(V1599&gt;0,IF($D$12=B1599,COUNT($D$12:D1598,1),""),"")</f>
        <v/>
      </c>
      <c r="E1599" s="221" t="str">
        <f ca="1">IF(V1599&gt;0,IF($E$12=B1599,COUNT($E$12:E1598,1),""),"")</f>
        <v/>
      </c>
      <c r="F1599" s="221" t="str">
        <f ca="1">IF(V1599&gt;0,IF($F$12=B1599,COUNT($F$12:F1598,1),""),"")</f>
        <v/>
      </c>
      <c r="G1599" s="90"/>
      <c r="H1599" s="72">
        <v>20801</v>
      </c>
      <c r="I1599" s="76" t="s">
        <v>2196</v>
      </c>
      <c r="J1599" s="91" t="s">
        <v>3</v>
      </c>
      <c r="K1599" s="324">
        <v>324000000</v>
      </c>
      <c r="L1599" s="125">
        <v>420111</v>
      </c>
      <c r="M1599" s="76" t="s">
        <v>2236</v>
      </c>
      <c r="N1599" s="76" t="s">
        <v>3</v>
      </c>
      <c r="O1599" s="324">
        <v>18830000</v>
      </c>
      <c r="P1599" s="77">
        <f ca="1">SUMIF($W$12:BO1599,$P$11,W1599:BO1599)</f>
        <v>0</v>
      </c>
      <c r="Q1599" s="77">
        <f ca="1">SUMIF($W$12:BP1599,$P$11,X1599:BP1599)</f>
        <v>0</v>
      </c>
      <c r="R1599" s="77">
        <f ca="1">SUMIF($W$12:BQ1599,$P$11,Y1599:BQ1599)</f>
        <v>0</v>
      </c>
      <c r="S1599" s="78">
        <f t="shared" ca="1" si="433"/>
        <v>0</v>
      </c>
      <c r="T1599" s="77">
        <f t="shared" ca="1" si="434"/>
        <v>0</v>
      </c>
      <c r="U1599" s="77">
        <f t="shared" ca="1" si="435"/>
        <v>0</v>
      </c>
      <c r="V1599" s="79">
        <f t="shared" ca="1" si="436"/>
        <v>0</v>
      </c>
      <c r="W1599" s="80"/>
      <c r="X1599" s="81">
        <f t="shared" si="420"/>
        <v>0</v>
      </c>
      <c r="Y1599" s="82"/>
      <c r="Z1599" s="80"/>
      <c r="AA1599" s="81">
        <f t="shared" si="421"/>
        <v>0</v>
      </c>
      <c r="AB1599" s="82"/>
      <c r="AC1599" s="80"/>
      <c r="AD1599" s="81">
        <f t="shared" si="422"/>
        <v>0</v>
      </c>
      <c r="AE1599" s="82"/>
      <c r="AF1599" s="80"/>
      <c r="AG1599" s="81">
        <f t="shared" si="423"/>
        <v>0</v>
      </c>
      <c r="AH1599" s="82"/>
      <c r="AI1599" s="80"/>
      <c r="AJ1599" s="81">
        <f t="shared" si="424"/>
        <v>0</v>
      </c>
      <c r="AK1599" s="82"/>
      <c r="AL1599" s="80"/>
      <c r="AM1599" s="81">
        <v>0</v>
      </c>
      <c r="AN1599" s="82"/>
      <c r="AO1599" s="80"/>
      <c r="AP1599" s="81">
        <v>0</v>
      </c>
      <c r="AQ1599" s="82"/>
      <c r="AR1599" s="80"/>
      <c r="AS1599" s="81">
        <f t="shared" si="425"/>
        <v>0</v>
      </c>
      <c r="AT1599" s="82"/>
      <c r="AU1599" s="80"/>
      <c r="AV1599" s="81">
        <f t="shared" si="426"/>
        <v>0</v>
      </c>
      <c r="AW1599" s="82"/>
      <c r="AX1599" s="80"/>
      <c r="AY1599" s="81">
        <f t="shared" si="427"/>
        <v>0</v>
      </c>
      <c r="AZ1599" s="82"/>
      <c r="BA1599" s="80"/>
      <c r="BB1599" s="81">
        <f t="shared" si="428"/>
        <v>0</v>
      </c>
      <c r="BC1599" s="82"/>
      <c r="BD1599" s="80"/>
      <c r="BE1599" s="81">
        <f t="shared" si="429"/>
        <v>0</v>
      </c>
      <c r="BF1599" s="82"/>
      <c r="BG1599" s="80"/>
      <c r="BH1599" s="81">
        <f t="shared" si="430"/>
        <v>0</v>
      </c>
      <c r="BI1599" s="82"/>
      <c r="BJ1599" s="80"/>
      <c r="BK1599" s="81">
        <f t="shared" si="431"/>
        <v>0</v>
      </c>
      <c r="BL1599" s="82"/>
      <c r="BM1599" s="80"/>
      <c r="BN1599" s="81">
        <f t="shared" si="432"/>
        <v>0</v>
      </c>
      <c r="BO1599" s="82"/>
    </row>
    <row r="1600" spans="1:67" ht="33" hidden="1" customHeight="1" thickBot="1">
      <c r="A1600" s="71">
        <v>86772</v>
      </c>
      <c r="B1600" s="71" t="s">
        <v>2241</v>
      </c>
      <c r="C1600" s="221" t="str">
        <f ca="1">IF(V1600&gt;0,IF($C$12=B1600,COUNT($C$12:C1599,1),""),"")</f>
        <v/>
      </c>
      <c r="D1600" s="221" t="str">
        <f ca="1">IF(V1600&gt;0,IF($D$12=B1600,COUNT($D$12:D1599,1),""),"")</f>
        <v/>
      </c>
      <c r="E1600" s="221" t="str">
        <f ca="1">IF(V1600&gt;0,IF($E$12=B1600,COUNT($E$12:E1599,1),""),"")</f>
        <v/>
      </c>
      <c r="F1600" s="221" t="str">
        <f ca="1">IF(V1600&gt;0,IF($F$12=B1600,COUNT($F$12:F1599,1),""),"")</f>
        <v/>
      </c>
      <c r="G1600" s="90"/>
      <c r="H1600" s="72"/>
      <c r="I1600" s="76" t="s">
        <v>2197</v>
      </c>
      <c r="J1600" s="91" t="s">
        <v>3</v>
      </c>
      <c r="K1600" s="324">
        <v>348000000</v>
      </c>
      <c r="L1600" s="125">
        <v>420111</v>
      </c>
      <c r="M1600" s="76" t="s">
        <v>2236</v>
      </c>
      <c r="N1600" s="76" t="s">
        <v>3</v>
      </c>
      <c r="O1600" s="324">
        <v>18830000</v>
      </c>
      <c r="P1600" s="77">
        <f ca="1">SUMIF($W$12:BO1600,$P$11,W1600:BO1600)</f>
        <v>0</v>
      </c>
      <c r="Q1600" s="77">
        <f ca="1">SUMIF($W$12:BP1600,$P$11,X1600:BP1600)</f>
        <v>0</v>
      </c>
      <c r="R1600" s="77">
        <f ca="1">SUMIF($W$12:BQ1600,$P$11,Y1600:BQ1600)</f>
        <v>0</v>
      </c>
      <c r="S1600" s="78">
        <f t="shared" ca="1" si="433"/>
        <v>0</v>
      </c>
      <c r="T1600" s="77">
        <f t="shared" ca="1" si="434"/>
        <v>0</v>
      </c>
      <c r="U1600" s="77">
        <f t="shared" ca="1" si="435"/>
        <v>0</v>
      </c>
      <c r="V1600" s="79">
        <f t="shared" ca="1" si="436"/>
        <v>0</v>
      </c>
      <c r="W1600" s="80"/>
      <c r="X1600" s="81">
        <f t="shared" si="420"/>
        <v>0</v>
      </c>
      <c r="Y1600" s="82"/>
      <c r="Z1600" s="80"/>
      <c r="AA1600" s="81">
        <f t="shared" si="421"/>
        <v>0</v>
      </c>
      <c r="AB1600" s="82"/>
      <c r="AC1600" s="80"/>
      <c r="AD1600" s="81">
        <f t="shared" si="422"/>
        <v>0</v>
      </c>
      <c r="AE1600" s="82"/>
      <c r="AF1600" s="80"/>
      <c r="AG1600" s="81">
        <f t="shared" si="423"/>
        <v>0</v>
      </c>
      <c r="AH1600" s="82"/>
      <c r="AI1600" s="80"/>
      <c r="AJ1600" s="81">
        <f t="shared" si="424"/>
        <v>0</v>
      </c>
      <c r="AK1600" s="82"/>
      <c r="AL1600" s="80"/>
      <c r="AM1600" s="81">
        <v>0</v>
      </c>
      <c r="AN1600" s="82"/>
      <c r="AO1600" s="80"/>
      <c r="AP1600" s="81">
        <v>0</v>
      </c>
      <c r="AQ1600" s="82"/>
      <c r="AR1600" s="80"/>
      <c r="AS1600" s="81">
        <f t="shared" si="425"/>
        <v>0</v>
      </c>
      <c r="AT1600" s="82"/>
      <c r="AU1600" s="80"/>
      <c r="AV1600" s="81">
        <f t="shared" si="426"/>
        <v>0</v>
      </c>
      <c r="AW1600" s="82"/>
      <c r="AX1600" s="80"/>
      <c r="AY1600" s="81">
        <f t="shared" si="427"/>
        <v>0</v>
      </c>
      <c r="AZ1600" s="82"/>
      <c r="BA1600" s="80"/>
      <c r="BB1600" s="81">
        <f t="shared" si="428"/>
        <v>0</v>
      </c>
      <c r="BC1600" s="82"/>
      <c r="BD1600" s="80"/>
      <c r="BE1600" s="81">
        <f t="shared" si="429"/>
        <v>0</v>
      </c>
      <c r="BF1600" s="82"/>
      <c r="BG1600" s="80"/>
      <c r="BH1600" s="81">
        <f t="shared" si="430"/>
        <v>0</v>
      </c>
      <c r="BI1600" s="82"/>
      <c r="BJ1600" s="80"/>
      <c r="BK1600" s="81">
        <f t="shared" si="431"/>
        <v>0</v>
      </c>
      <c r="BL1600" s="82"/>
      <c r="BM1600" s="80"/>
      <c r="BN1600" s="81">
        <f t="shared" si="432"/>
        <v>0</v>
      </c>
      <c r="BO1600" s="82"/>
    </row>
    <row r="1601" spans="1:67" ht="33" hidden="1" customHeight="1" thickBot="1">
      <c r="A1601" s="71">
        <v>86773</v>
      </c>
      <c r="B1601" s="71" t="s">
        <v>2241</v>
      </c>
      <c r="C1601" s="221" t="str">
        <f ca="1">IF(V1601&gt;0,IF($C$12=B1601,COUNT($C$12:C1600,1),""),"")</f>
        <v/>
      </c>
      <c r="D1601" s="221" t="str">
        <f ca="1">IF(V1601&gt;0,IF($D$12=B1601,COUNT($D$12:D1600,1),""),"")</f>
        <v/>
      </c>
      <c r="E1601" s="221" t="str">
        <f ca="1">IF(V1601&gt;0,IF($E$12=B1601,COUNT($E$12:E1600,1),""),"")</f>
        <v/>
      </c>
      <c r="F1601" s="221" t="str">
        <f ca="1">IF(V1601&gt;0,IF($F$12=B1601,COUNT($F$12:F1600,1),""),"")</f>
        <v/>
      </c>
      <c r="G1601" s="90"/>
      <c r="H1601" s="72"/>
      <c r="I1601" s="76" t="s">
        <v>2198</v>
      </c>
      <c r="J1601" s="91" t="s">
        <v>3</v>
      </c>
      <c r="K1601" s="324">
        <v>368000000</v>
      </c>
      <c r="L1601" s="125">
        <v>420111</v>
      </c>
      <c r="M1601" s="76" t="s">
        <v>2236</v>
      </c>
      <c r="N1601" s="76" t="s">
        <v>3</v>
      </c>
      <c r="O1601" s="324">
        <v>18830000</v>
      </c>
      <c r="P1601" s="77">
        <f ca="1">SUMIF($W$12:BO1601,$P$11,W1601:BO1601)</f>
        <v>0</v>
      </c>
      <c r="Q1601" s="77">
        <f ca="1">SUMIF($W$12:BP1601,$P$11,X1601:BP1601)</f>
        <v>0</v>
      </c>
      <c r="R1601" s="77">
        <f ca="1">SUMIF($W$12:BQ1601,$P$11,Y1601:BQ1601)</f>
        <v>0</v>
      </c>
      <c r="S1601" s="78">
        <f t="shared" ca="1" si="433"/>
        <v>0</v>
      </c>
      <c r="T1601" s="77">
        <f t="shared" ca="1" si="434"/>
        <v>0</v>
      </c>
      <c r="U1601" s="77">
        <f t="shared" ca="1" si="435"/>
        <v>0</v>
      </c>
      <c r="V1601" s="79">
        <f t="shared" ca="1" si="436"/>
        <v>0</v>
      </c>
      <c r="W1601" s="80"/>
      <c r="X1601" s="81">
        <f t="shared" si="420"/>
        <v>0</v>
      </c>
      <c r="Y1601" s="82"/>
      <c r="Z1601" s="80"/>
      <c r="AA1601" s="81">
        <f t="shared" si="421"/>
        <v>0</v>
      </c>
      <c r="AB1601" s="82"/>
      <c r="AC1601" s="80"/>
      <c r="AD1601" s="81">
        <f t="shared" si="422"/>
        <v>0</v>
      </c>
      <c r="AE1601" s="82"/>
      <c r="AF1601" s="80"/>
      <c r="AG1601" s="81">
        <f t="shared" si="423"/>
        <v>0</v>
      </c>
      <c r="AH1601" s="82"/>
      <c r="AI1601" s="80"/>
      <c r="AJ1601" s="81">
        <f t="shared" si="424"/>
        <v>0</v>
      </c>
      <c r="AK1601" s="82"/>
      <c r="AL1601" s="80"/>
      <c r="AM1601" s="81">
        <v>0</v>
      </c>
      <c r="AN1601" s="82"/>
      <c r="AO1601" s="80"/>
      <c r="AP1601" s="81">
        <v>0</v>
      </c>
      <c r="AQ1601" s="82"/>
      <c r="AR1601" s="80"/>
      <c r="AS1601" s="81">
        <f t="shared" si="425"/>
        <v>0</v>
      </c>
      <c r="AT1601" s="82"/>
      <c r="AU1601" s="80"/>
      <c r="AV1601" s="81">
        <f t="shared" si="426"/>
        <v>0</v>
      </c>
      <c r="AW1601" s="82"/>
      <c r="AX1601" s="80"/>
      <c r="AY1601" s="81">
        <f t="shared" si="427"/>
        <v>0</v>
      </c>
      <c r="AZ1601" s="82"/>
      <c r="BA1601" s="80"/>
      <c r="BB1601" s="81">
        <f t="shared" si="428"/>
        <v>0</v>
      </c>
      <c r="BC1601" s="82"/>
      <c r="BD1601" s="80"/>
      <c r="BE1601" s="81">
        <f t="shared" si="429"/>
        <v>0</v>
      </c>
      <c r="BF1601" s="82"/>
      <c r="BG1601" s="80"/>
      <c r="BH1601" s="81">
        <f t="shared" si="430"/>
        <v>0</v>
      </c>
      <c r="BI1601" s="82"/>
      <c r="BJ1601" s="80"/>
      <c r="BK1601" s="81">
        <f t="shared" si="431"/>
        <v>0</v>
      </c>
      <c r="BL1601" s="82"/>
      <c r="BM1601" s="80"/>
      <c r="BN1601" s="81">
        <f t="shared" si="432"/>
        <v>0</v>
      </c>
      <c r="BO1601" s="82"/>
    </row>
    <row r="1602" spans="1:67" ht="33" hidden="1" customHeight="1" thickBot="1">
      <c r="A1602" s="71">
        <v>86777</v>
      </c>
      <c r="B1602" s="71" t="s">
        <v>2241</v>
      </c>
      <c r="C1602" s="221" t="str">
        <f ca="1">IF(V1602&gt;0,IF($C$12=B1602,COUNT($C$12:C1601,1),""),"")</f>
        <v/>
      </c>
      <c r="D1602" s="221" t="str">
        <f ca="1">IF(V1602&gt;0,IF($D$12=B1602,COUNT($D$12:D1601,1),""),"")</f>
        <v/>
      </c>
      <c r="E1602" s="221" t="str">
        <f ca="1">IF(V1602&gt;0,IF($E$12=B1602,COUNT($E$12:E1601,1),""),"")</f>
        <v/>
      </c>
      <c r="F1602" s="221" t="str">
        <f ca="1">IF(V1602&gt;0,IF($F$12=B1602,COUNT($F$12:F1601,1),""),"")</f>
        <v/>
      </c>
      <c r="G1602" s="90"/>
      <c r="H1602" s="72"/>
      <c r="I1602" s="76" t="s">
        <v>2199</v>
      </c>
      <c r="J1602" s="91" t="s">
        <v>153</v>
      </c>
      <c r="K1602" s="324">
        <v>12000000</v>
      </c>
      <c r="L1602" s="125">
        <v>422902</v>
      </c>
      <c r="M1602" s="76" t="s">
        <v>2237</v>
      </c>
      <c r="N1602" s="76" t="s">
        <v>153</v>
      </c>
      <c r="O1602" s="324">
        <v>1308000</v>
      </c>
      <c r="P1602" s="77">
        <f ca="1">SUMIF($W$12:BO1602,$P$11,W1602:BO1602)</f>
        <v>0</v>
      </c>
      <c r="Q1602" s="77">
        <f ca="1">SUMIF($W$12:BP1602,$P$11,X1602:BP1602)</f>
        <v>0</v>
      </c>
      <c r="R1602" s="77">
        <f ca="1">SUMIF($W$12:BQ1602,$P$11,Y1602:BQ1602)</f>
        <v>0</v>
      </c>
      <c r="S1602" s="78">
        <f t="shared" ca="1" si="433"/>
        <v>0</v>
      </c>
      <c r="T1602" s="77">
        <f t="shared" ca="1" si="434"/>
        <v>0</v>
      </c>
      <c r="U1602" s="77">
        <f t="shared" ca="1" si="435"/>
        <v>0</v>
      </c>
      <c r="V1602" s="79">
        <f t="shared" ca="1" si="436"/>
        <v>0</v>
      </c>
      <c r="W1602" s="80"/>
      <c r="X1602" s="81">
        <f t="shared" si="420"/>
        <v>0</v>
      </c>
      <c r="Y1602" s="82"/>
      <c r="Z1602" s="80"/>
      <c r="AA1602" s="81">
        <f t="shared" si="421"/>
        <v>0</v>
      </c>
      <c r="AB1602" s="82"/>
      <c r="AC1602" s="80"/>
      <c r="AD1602" s="81">
        <f t="shared" si="422"/>
        <v>0</v>
      </c>
      <c r="AE1602" s="82"/>
      <c r="AF1602" s="80"/>
      <c r="AG1602" s="81">
        <f t="shared" si="423"/>
        <v>0</v>
      </c>
      <c r="AH1602" s="82"/>
      <c r="AI1602" s="80"/>
      <c r="AJ1602" s="81">
        <f t="shared" si="424"/>
        <v>0</v>
      </c>
      <c r="AK1602" s="82"/>
      <c r="AL1602" s="80"/>
      <c r="AM1602" s="81">
        <v>0</v>
      </c>
      <c r="AN1602" s="82"/>
      <c r="AO1602" s="80"/>
      <c r="AP1602" s="81">
        <v>0</v>
      </c>
      <c r="AQ1602" s="82"/>
      <c r="AR1602" s="80"/>
      <c r="AS1602" s="81">
        <f t="shared" si="425"/>
        <v>0</v>
      </c>
      <c r="AT1602" s="82"/>
      <c r="AU1602" s="80"/>
      <c r="AV1602" s="81">
        <f t="shared" si="426"/>
        <v>0</v>
      </c>
      <c r="AW1602" s="82"/>
      <c r="AX1602" s="80"/>
      <c r="AY1602" s="81">
        <f t="shared" si="427"/>
        <v>0</v>
      </c>
      <c r="AZ1602" s="82"/>
      <c r="BA1602" s="80"/>
      <c r="BB1602" s="81">
        <f t="shared" si="428"/>
        <v>0</v>
      </c>
      <c r="BC1602" s="82"/>
      <c r="BD1602" s="80"/>
      <c r="BE1602" s="81">
        <f t="shared" si="429"/>
        <v>0</v>
      </c>
      <c r="BF1602" s="82"/>
      <c r="BG1602" s="80"/>
      <c r="BH1602" s="81">
        <f t="shared" si="430"/>
        <v>0</v>
      </c>
      <c r="BI1602" s="82"/>
      <c r="BJ1602" s="80"/>
      <c r="BK1602" s="81">
        <f t="shared" si="431"/>
        <v>0</v>
      </c>
      <c r="BL1602" s="82"/>
      <c r="BM1602" s="80"/>
      <c r="BN1602" s="81">
        <f t="shared" si="432"/>
        <v>0</v>
      </c>
      <c r="BO1602" s="82"/>
    </row>
    <row r="1603" spans="1:67" ht="33" hidden="1" customHeight="1" thickBot="1">
      <c r="A1603" s="71">
        <v>86778</v>
      </c>
      <c r="B1603" s="71" t="s">
        <v>2241</v>
      </c>
      <c r="C1603" s="221" t="str">
        <f ca="1">IF(V1603&gt;0,IF($C$12=B1603,COUNT($C$12:C1602,1),""),"")</f>
        <v/>
      </c>
      <c r="D1603" s="221" t="str">
        <f ca="1">IF(V1603&gt;0,IF($D$12=B1603,COUNT($D$12:D1602,1),""),"")</f>
        <v/>
      </c>
      <c r="E1603" s="221" t="str">
        <f ca="1">IF(V1603&gt;0,IF($E$12=B1603,COUNT($E$12:E1602,1),""),"")</f>
        <v/>
      </c>
      <c r="F1603" s="221" t="str">
        <f ca="1">IF(V1603&gt;0,IF($F$12=B1603,COUNT($F$12:F1602,1),""),"")</f>
        <v/>
      </c>
      <c r="G1603" s="90"/>
      <c r="H1603" s="72">
        <v>150504</v>
      </c>
      <c r="I1603" s="76" t="s">
        <v>2200</v>
      </c>
      <c r="J1603" s="91" t="s">
        <v>153</v>
      </c>
      <c r="K1603" s="324">
        <v>34000000</v>
      </c>
      <c r="L1603" s="125">
        <v>422001</v>
      </c>
      <c r="M1603" s="76" t="s">
        <v>1300</v>
      </c>
      <c r="N1603" s="76" t="s">
        <v>153</v>
      </c>
      <c r="O1603" s="324">
        <v>1269000</v>
      </c>
      <c r="P1603" s="77">
        <f ca="1">SUMIF($W$12:BO1603,$P$11,W1603:BO1603)</f>
        <v>0</v>
      </c>
      <c r="Q1603" s="77">
        <f ca="1">SUMIF($W$12:BP1603,$P$11,X1603:BP1603)</f>
        <v>0</v>
      </c>
      <c r="R1603" s="77">
        <f ca="1">SUMIF($W$12:BQ1603,$P$11,Y1603:BQ1603)</f>
        <v>0</v>
      </c>
      <c r="S1603" s="78">
        <f t="shared" ca="1" si="433"/>
        <v>0</v>
      </c>
      <c r="T1603" s="77">
        <f t="shared" ca="1" si="434"/>
        <v>0</v>
      </c>
      <c r="U1603" s="77">
        <f t="shared" ca="1" si="435"/>
        <v>0</v>
      </c>
      <c r="V1603" s="79">
        <f t="shared" ca="1" si="436"/>
        <v>0</v>
      </c>
      <c r="W1603" s="80"/>
      <c r="X1603" s="81">
        <f t="shared" si="420"/>
        <v>0</v>
      </c>
      <c r="Y1603" s="82"/>
      <c r="Z1603" s="80"/>
      <c r="AA1603" s="81">
        <f t="shared" si="421"/>
        <v>0</v>
      </c>
      <c r="AB1603" s="82"/>
      <c r="AC1603" s="80"/>
      <c r="AD1603" s="81">
        <f t="shared" si="422"/>
        <v>0</v>
      </c>
      <c r="AE1603" s="82"/>
      <c r="AF1603" s="80"/>
      <c r="AG1603" s="81">
        <f t="shared" si="423"/>
        <v>0</v>
      </c>
      <c r="AH1603" s="82"/>
      <c r="AI1603" s="80"/>
      <c r="AJ1603" s="81">
        <f t="shared" si="424"/>
        <v>0</v>
      </c>
      <c r="AK1603" s="82"/>
      <c r="AL1603" s="80"/>
      <c r="AM1603" s="81">
        <v>0</v>
      </c>
      <c r="AN1603" s="82"/>
      <c r="AO1603" s="80"/>
      <c r="AP1603" s="81">
        <v>0</v>
      </c>
      <c r="AQ1603" s="82"/>
      <c r="AR1603" s="80"/>
      <c r="AS1603" s="81">
        <f t="shared" si="425"/>
        <v>0</v>
      </c>
      <c r="AT1603" s="82"/>
      <c r="AU1603" s="80"/>
      <c r="AV1603" s="81">
        <f t="shared" si="426"/>
        <v>0</v>
      </c>
      <c r="AW1603" s="82"/>
      <c r="AX1603" s="80"/>
      <c r="AY1603" s="81">
        <f t="shared" si="427"/>
        <v>0</v>
      </c>
      <c r="AZ1603" s="82"/>
      <c r="BA1603" s="80"/>
      <c r="BB1603" s="81">
        <f t="shared" si="428"/>
        <v>0</v>
      </c>
      <c r="BC1603" s="82"/>
      <c r="BD1603" s="80"/>
      <c r="BE1603" s="81">
        <f t="shared" si="429"/>
        <v>0</v>
      </c>
      <c r="BF1603" s="82"/>
      <c r="BG1603" s="80"/>
      <c r="BH1603" s="81">
        <f t="shared" si="430"/>
        <v>0</v>
      </c>
      <c r="BI1603" s="82"/>
      <c r="BJ1603" s="80"/>
      <c r="BK1603" s="81">
        <f t="shared" si="431"/>
        <v>0</v>
      </c>
      <c r="BL1603" s="82"/>
      <c r="BM1603" s="80"/>
      <c r="BN1603" s="81">
        <f t="shared" si="432"/>
        <v>0</v>
      </c>
      <c r="BO1603" s="82"/>
    </row>
    <row r="1604" spans="1:67" ht="33" hidden="1" customHeight="1" thickBot="1">
      <c r="A1604" s="71">
        <v>86779</v>
      </c>
      <c r="B1604" s="71" t="s">
        <v>2241</v>
      </c>
      <c r="C1604" s="221" t="str">
        <f ca="1">IF(V1604&gt;0,IF($C$12=B1604,COUNT($C$12:C1603,1),""),"")</f>
        <v/>
      </c>
      <c r="D1604" s="221" t="str">
        <f ca="1">IF(V1604&gt;0,IF($D$12=B1604,COUNT($D$12:D1603,1),""),"")</f>
        <v/>
      </c>
      <c r="E1604" s="221" t="str">
        <f ca="1">IF(V1604&gt;0,IF($E$12=B1604,COUNT($E$12:E1603,1),""),"")</f>
        <v/>
      </c>
      <c r="F1604" s="221" t="str">
        <f ca="1">IF(V1604&gt;0,IF($F$12=B1604,COUNT($F$12:F1603,1),""),"")</f>
        <v/>
      </c>
      <c r="G1604" s="90"/>
      <c r="H1604" s="72">
        <v>150603</v>
      </c>
      <c r="I1604" s="76" t="s">
        <v>2201</v>
      </c>
      <c r="J1604" s="91" t="s">
        <v>153</v>
      </c>
      <c r="K1604" s="324">
        <v>68000000</v>
      </c>
      <c r="L1604" s="125">
        <v>422002</v>
      </c>
      <c r="M1604" s="76" t="s">
        <v>1301</v>
      </c>
      <c r="N1604" s="76" t="s">
        <v>153</v>
      </c>
      <c r="O1604" s="324">
        <v>1476000</v>
      </c>
      <c r="P1604" s="77">
        <f ca="1">SUMIF($W$12:BO1604,$P$11,W1604:BO1604)</f>
        <v>0</v>
      </c>
      <c r="Q1604" s="77">
        <f ca="1">SUMIF($W$12:BP1604,$P$11,X1604:BP1604)</f>
        <v>0</v>
      </c>
      <c r="R1604" s="77">
        <f ca="1">SUMIF($W$12:BQ1604,$P$11,Y1604:BQ1604)</f>
        <v>0</v>
      </c>
      <c r="S1604" s="78">
        <f t="shared" ca="1" si="433"/>
        <v>0</v>
      </c>
      <c r="T1604" s="77">
        <f t="shared" ca="1" si="434"/>
        <v>0</v>
      </c>
      <c r="U1604" s="77">
        <f t="shared" ca="1" si="435"/>
        <v>0</v>
      </c>
      <c r="V1604" s="79">
        <f t="shared" ca="1" si="436"/>
        <v>0</v>
      </c>
      <c r="W1604" s="80"/>
      <c r="X1604" s="81">
        <f t="shared" si="420"/>
        <v>0</v>
      </c>
      <c r="Y1604" s="82"/>
      <c r="Z1604" s="80"/>
      <c r="AA1604" s="81">
        <f t="shared" si="421"/>
        <v>0</v>
      </c>
      <c r="AB1604" s="82"/>
      <c r="AC1604" s="80"/>
      <c r="AD1604" s="81">
        <f t="shared" si="422"/>
        <v>0</v>
      </c>
      <c r="AE1604" s="82"/>
      <c r="AF1604" s="80"/>
      <c r="AG1604" s="81">
        <f t="shared" si="423"/>
        <v>0</v>
      </c>
      <c r="AH1604" s="82"/>
      <c r="AI1604" s="80"/>
      <c r="AJ1604" s="81">
        <f t="shared" si="424"/>
        <v>0</v>
      </c>
      <c r="AK1604" s="82"/>
      <c r="AL1604" s="80"/>
      <c r="AM1604" s="81">
        <v>0</v>
      </c>
      <c r="AN1604" s="82"/>
      <c r="AO1604" s="80"/>
      <c r="AP1604" s="81">
        <v>0</v>
      </c>
      <c r="AQ1604" s="82"/>
      <c r="AR1604" s="80"/>
      <c r="AS1604" s="81">
        <f t="shared" si="425"/>
        <v>0</v>
      </c>
      <c r="AT1604" s="82"/>
      <c r="AU1604" s="80"/>
      <c r="AV1604" s="81">
        <f t="shared" si="426"/>
        <v>0</v>
      </c>
      <c r="AW1604" s="82"/>
      <c r="AX1604" s="80"/>
      <c r="AY1604" s="81">
        <f t="shared" si="427"/>
        <v>0</v>
      </c>
      <c r="AZ1604" s="82"/>
      <c r="BA1604" s="80"/>
      <c r="BB1604" s="81">
        <f t="shared" si="428"/>
        <v>0</v>
      </c>
      <c r="BC1604" s="82"/>
      <c r="BD1604" s="80"/>
      <c r="BE1604" s="81">
        <f t="shared" si="429"/>
        <v>0</v>
      </c>
      <c r="BF1604" s="82"/>
      <c r="BG1604" s="80"/>
      <c r="BH1604" s="81">
        <f t="shared" si="430"/>
        <v>0</v>
      </c>
      <c r="BI1604" s="82"/>
      <c r="BJ1604" s="80"/>
      <c r="BK1604" s="81">
        <f t="shared" si="431"/>
        <v>0</v>
      </c>
      <c r="BL1604" s="82"/>
      <c r="BM1604" s="80"/>
      <c r="BN1604" s="81">
        <f t="shared" si="432"/>
        <v>0</v>
      </c>
      <c r="BO1604" s="82"/>
    </row>
    <row r="1605" spans="1:67" ht="33" hidden="1" customHeight="1" thickBot="1">
      <c r="A1605" s="71">
        <v>86780</v>
      </c>
      <c r="B1605" s="71" t="s">
        <v>2241</v>
      </c>
      <c r="C1605" s="221" t="str">
        <f ca="1">IF(V1605&gt;0,IF($C$12=B1605,COUNT($C$12:C1604,1),""),"")</f>
        <v/>
      </c>
      <c r="D1605" s="221" t="str">
        <f ca="1">IF(V1605&gt;0,IF($D$12=B1605,COUNT($D$12:D1604,1),""),"")</f>
        <v/>
      </c>
      <c r="E1605" s="221" t="str">
        <f ca="1">IF(V1605&gt;0,IF($E$12=B1605,COUNT($E$12:E1604,1),""),"")</f>
        <v/>
      </c>
      <c r="F1605" s="221" t="str">
        <f ca="1">IF(V1605&gt;0,IF($F$12=B1605,COUNT($F$12:F1604,1),""),"")</f>
        <v/>
      </c>
      <c r="G1605" s="90">
        <v>632000130</v>
      </c>
      <c r="H1605" s="72"/>
      <c r="I1605" s="76" t="s">
        <v>2202</v>
      </c>
      <c r="J1605" s="91" t="s">
        <v>153</v>
      </c>
      <c r="K1605" s="324">
        <v>62000000</v>
      </c>
      <c r="L1605" s="125">
        <v>422003</v>
      </c>
      <c r="M1605" s="76" t="s">
        <v>1302</v>
      </c>
      <c r="N1605" s="76" t="s">
        <v>153</v>
      </c>
      <c r="O1605" s="324">
        <v>2886000</v>
      </c>
      <c r="P1605" s="77">
        <f ca="1">SUMIF($W$12:BO1605,$P$11,W1605:BO1605)</f>
        <v>0</v>
      </c>
      <c r="Q1605" s="77">
        <f ca="1">SUMIF($W$12:BP1605,$P$11,X1605:BP1605)</f>
        <v>0</v>
      </c>
      <c r="R1605" s="77">
        <f ca="1">SUMIF($W$12:BQ1605,$P$11,Y1605:BQ1605)</f>
        <v>0</v>
      </c>
      <c r="S1605" s="78">
        <f t="shared" ca="1" si="433"/>
        <v>0</v>
      </c>
      <c r="T1605" s="77">
        <f t="shared" ca="1" si="434"/>
        <v>0</v>
      </c>
      <c r="U1605" s="77">
        <f t="shared" ca="1" si="435"/>
        <v>0</v>
      </c>
      <c r="V1605" s="79">
        <f t="shared" ca="1" si="436"/>
        <v>0</v>
      </c>
      <c r="W1605" s="80"/>
      <c r="X1605" s="81">
        <f t="shared" si="420"/>
        <v>0</v>
      </c>
      <c r="Y1605" s="82"/>
      <c r="Z1605" s="80"/>
      <c r="AA1605" s="81">
        <f t="shared" si="421"/>
        <v>0</v>
      </c>
      <c r="AB1605" s="82"/>
      <c r="AC1605" s="80"/>
      <c r="AD1605" s="81">
        <f t="shared" si="422"/>
        <v>0</v>
      </c>
      <c r="AE1605" s="82"/>
      <c r="AF1605" s="80"/>
      <c r="AG1605" s="81">
        <f t="shared" si="423"/>
        <v>0</v>
      </c>
      <c r="AH1605" s="82"/>
      <c r="AI1605" s="80"/>
      <c r="AJ1605" s="81">
        <f t="shared" si="424"/>
        <v>0</v>
      </c>
      <c r="AK1605" s="82"/>
      <c r="AL1605" s="80"/>
      <c r="AM1605" s="81">
        <v>0</v>
      </c>
      <c r="AN1605" s="82"/>
      <c r="AO1605" s="80"/>
      <c r="AP1605" s="81">
        <v>0</v>
      </c>
      <c r="AQ1605" s="82"/>
      <c r="AR1605" s="80"/>
      <c r="AS1605" s="81">
        <f t="shared" si="425"/>
        <v>0</v>
      </c>
      <c r="AT1605" s="82"/>
      <c r="AU1605" s="80"/>
      <c r="AV1605" s="81">
        <f t="shared" si="426"/>
        <v>0</v>
      </c>
      <c r="AW1605" s="82"/>
      <c r="AX1605" s="80"/>
      <c r="AY1605" s="81">
        <f t="shared" si="427"/>
        <v>0</v>
      </c>
      <c r="AZ1605" s="82"/>
      <c r="BA1605" s="80"/>
      <c r="BB1605" s="81">
        <f t="shared" si="428"/>
        <v>0</v>
      </c>
      <c r="BC1605" s="82"/>
      <c r="BD1605" s="80"/>
      <c r="BE1605" s="81">
        <f t="shared" si="429"/>
        <v>0</v>
      </c>
      <c r="BF1605" s="82"/>
      <c r="BG1605" s="80"/>
      <c r="BH1605" s="81">
        <f t="shared" si="430"/>
        <v>0</v>
      </c>
      <c r="BI1605" s="82"/>
      <c r="BJ1605" s="80"/>
      <c r="BK1605" s="81">
        <f t="shared" si="431"/>
        <v>0</v>
      </c>
      <c r="BL1605" s="82"/>
      <c r="BM1605" s="80"/>
      <c r="BN1605" s="81">
        <f t="shared" si="432"/>
        <v>0</v>
      </c>
      <c r="BO1605" s="82"/>
    </row>
    <row r="1606" spans="1:67" ht="33" hidden="1" customHeight="1" thickBot="1">
      <c r="A1606" s="71">
        <v>86781</v>
      </c>
      <c r="B1606" s="71" t="s">
        <v>2241</v>
      </c>
      <c r="C1606" s="221" t="str">
        <f ca="1">IF(V1606&gt;0,IF($C$12=B1606,COUNT($C$12:C1605,1),""),"")</f>
        <v/>
      </c>
      <c r="D1606" s="221" t="str">
        <f ca="1">IF(V1606&gt;0,IF($D$12=B1606,COUNT($D$12:D1605,1),""),"")</f>
        <v/>
      </c>
      <c r="E1606" s="221" t="str">
        <f ca="1">IF(V1606&gt;0,IF($E$12=B1606,COUNT($E$12:E1605,1),""),"")</f>
        <v/>
      </c>
      <c r="F1606" s="221" t="str">
        <f ca="1">IF(V1606&gt;0,IF($F$12=B1606,COUNT($F$12:F1605,1),""),"")</f>
        <v/>
      </c>
      <c r="G1606" s="90">
        <v>632000113</v>
      </c>
      <c r="H1606" s="72"/>
      <c r="I1606" s="76" t="s">
        <v>2203</v>
      </c>
      <c r="J1606" s="91" t="s">
        <v>153</v>
      </c>
      <c r="K1606" s="324">
        <v>75000000</v>
      </c>
      <c r="L1606" s="125">
        <v>422004</v>
      </c>
      <c r="M1606" s="76" t="s">
        <v>1303</v>
      </c>
      <c r="N1606" s="76" t="s">
        <v>153</v>
      </c>
      <c r="O1606" s="324">
        <v>4827000</v>
      </c>
      <c r="P1606" s="77">
        <f ca="1">SUMIF($W$12:BO1606,$P$11,W1606:BO1606)</f>
        <v>0</v>
      </c>
      <c r="Q1606" s="77">
        <f ca="1">SUMIF($W$12:BP1606,$P$11,X1606:BP1606)</f>
        <v>0</v>
      </c>
      <c r="R1606" s="77">
        <f ca="1">SUMIF($W$12:BQ1606,$P$11,Y1606:BQ1606)</f>
        <v>0</v>
      </c>
      <c r="S1606" s="78">
        <f t="shared" ca="1" si="433"/>
        <v>0</v>
      </c>
      <c r="T1606" s="77">
        <f t="shared" ca="1" si="434"/>
        <v>0</v>
      </c>
      <c r="U1606" s="77">
        <f t="shared" ca="1" si="435"/>
        <v>0</v>
      </c>
      <c r="V1606" s="79">
        <f t="shared" ca="1" si="436"/>
        <v>0</v>
      </c>
      <c r="W1606" s="80"/>
      <c r="X1606" s="81">
        <f t="shared" si="420"/>
        <v>0</v>
      </c>
      <c r="Y1606" s="82"/>
      <c r="Z1606" s="80"/>
      <c r="AA1606" s="81">
        <f t="shared" si="421"/>
        <v>0</v>
      </c>
      <c r="AB1606" s="82"/>
      <c r="AC1606" s="80"/>
      <c r="AD1606" s="81">
        <f t="shared" si="422"/>
        <v>0</v>
      </c>
      <c r="AE1606" s="82"/>
      <c r="AF1606" s="80"/>
      <c r="AG1606" s="81">
        <f t="shared" si="423"/>
        <v>0</v>
      </c>
      <c r="AH1606" s="82"/>
      <c r="AI1606" s="80"/>
      <c r="AJ1606" s="81">
        <f t="shared" si="424"/>
        <v>0</v>
      </c>
      <c r="AK1606" s="82"/>
      <c r="AL1606" s="80"/>
      <c r="AM1606" s="81">
        <v>0</v>
      </c>
      <c r="AN1606" s="82"/>
      <c r="AO1606" s="80"/>
      <c r="AP1606" s="81">
        <v>0</v>
      </c>
      <c r="AQ1606" s="82"/>
      <c r="AR1606" s="80"/>
      <c r="AS1606" s="81">
        <f t="shared" si="425"/>
        <v>0</v>
      </c>
      <c r="AT1606" s="82"/>
      <c r="AU1606" s="80"/>
      <c r="AV1606" s="81">
        <f t="shared" si="426"/>
        <v>0</v>
      </c>
      <c r="AW1606" s="82"/>
      <c r="AX1606" s="80"/>
      <c r="AY1606" s="81">
        <f t="shared" si="427"/>
        <v>0</v>
      </c>
      <c r="AZ1606" s="82"/>
      <c r="BA1606" s="80"/>
      <c r="BB1606" s="81">
        <f t="shared" si="428"/>
        <v>0</v>
      </c>
      <c r="BC1606" s="82"/>
      <c r="BD1606" s="80"/>
      <c r="BE1606" s="81">
        <f t="shared" si="429"/>
        <v>0</v>
      </c>
      <c r="BF1606" s="82"/>
      <c r="BG1606" s="80"/>
      <c r="BH1606" s="81">
        <f t="shared" si="430"/>
        <v>0</v>
      </c>
      <c r="BI1606" s="82"/>
      <c r="BJ1606" s="80"/>
      <c r="BK1606" s="81">
        <f t="shared" si="431"/>
        <v>0</v>
      </c>
      <c r="BL1606" s="82"/>
      <c r="BM1606" s="80"/>
      <c r="BN1606" s="81">
        <f t="shared" si="432"/>
        <v>0</v>
      </c>
      <c r="BO1606" s="82"/>
    </row>
    <row r="1607" spans="1:67" ht="33" hidden="1" customHeight="1" thickBot="1">
      <c r="A1607" s="71">
        <v>86782</v>
      </c>
      <c r="B1607" s="71" t="s">
        <v>2241</v>
      </c>
      <c r="C1607" s="221" t="str">
        <f ca="1">IF(V1607&gt;0,IF($C$12=B1607,COUNT($C$12:C1606,1),""),"")</f>
        <v/>
      </c>
      <c r="D1607" s="221" t="str">
        <f ca="1">IF(V1607&gt;0,IF($D$12=B1607,COUNT($D$12:D1606,1),""),"")</f>
        <v/>
      </c>
      <c r="E1607" s="221" t="str">
        <f ca="1">IF(V1607&gt;0,IF($E$12=B1607,COUNT($E$12:E1606,1),""),"")</f>
        <v/>
      </c>
      <c r="F1607" s="221" t="str">
        <f ca="1">IF(V1607&gt;0,IF($F$12=B1607,COUNT($F$12:F1606,1),""),"")</f>
        <v/>
      </c>
      <c r="G1607" s="90">
        <v>632000600</v>
      </c>
      <c r="H1607" s="72"/>
      <c r="I1607" s="76" t="s">
        <v>2204</v>
      </c>
      <c r="J1607" s="91" t="s">
        <v>153</v>
      </c>
      <c r="K1607" s="324">
        <v>230000000</v>
      </c>
      <c r="L1607" s="125">
        <v>422004</v>
      </c>
      <c r="M1607" s="76" t="s">
        <v>1303</v>
      </c>
      <c r="N1607" s="76" t="s">
        <v>153</v>
      </c>
      <c r="O1607" s="324">
        <v>4827000</v>
      </c>
      <c r="P1607" s="77">
        <f ca="1">SUMIF($W$12:BO1607,$P$11,W1607:BO1607)</f>
        <v>0</v>
      </c>
      <c r="Q1607" s="77">
        <f ca="1">SUMIF($W$12:BP1607,$P$11,X1607:BP1607)</f>
        <v>0</v>
      </c>
      <c r="R1607" s="77">
        <f ca="1">SUMIF($W$12:BQ1607,$P$11,Y1607:BQ1607)</f>
        <v>0</v>
      </c>
      <c r="S1607" s="78">
        <f t="shared" ca="1" si="433"/>
        <v>0</v>
      </c>
      <c r="T1607" s="77">
        <f t="shared" ca="1" si="434"/>
        <v>0</v>
      </c>
      <c r="U1607" s="77">
        <f t="shared" ca="1" si="435"/>
        <v>0</v>
      </c>
      <c r="V1607" s="79">
        <f t="shared" ca="1" si="436"/>
        <v>0</v>
      </c>
      <c r="W1607" s="80"/>
      <c r="X1607" s="81">
        <f t="shared" si="420"/>
        <v>0</v>
      </c>
      <c r="Y1607" s="82"/>
      <c r="Z1607" s="80"/>
      <c r="AA1607" s="81">
        <f t="shared" si="421"/>
        <v>0</v>
      </c>
      <c r="AB1607" s="82"/>
      <c r="AC1607" s="80"/>
      <c r="AD1607" s="81">
        <f t="shared" si="422"/>
        <v>0</v>
      </c>
      <c r="AE1607" s="82"/>
      <c r="AF1607" s="80"/>
      <c r="AG1607" s="81">
        <f t="shared" si="423"/>
        <v>0</v>
      </c>
      <c r="AH1607" s="82"/>
      <c r="AI1607" s="80"/>
      <c r="AJ1607" s="81">
        <f t="shared" si="424"/>
        <v>0</v>
      </c>
      <c r="AK1607" s="82"/>
      <c r="AL1607" s="80"/>
      <c r="AM1607" s="81">
        <v>0</v>
      </c>
      <c r="AN1607" s="82"/>
      <c r="AO1607" s="80"/>
      <c r="AP1607" s="81">
        <v>0</v>
      </c>
      <c r="AQ1607" s="82"/>
      <c r="AR1607" s="80"/>
      <c r="AS1607" s="81">
        <f t="shared" si="425"/>
        <v>0</v>
      </c>
      <c r="AT1607" s="82"/>
      <c r="AU1607" s="80"/>
      <c r="AV1607" s="81">
        <f t="shared" si="426"/>
        <v>0</v>
      </c>
      <c r="AW1607" s="82"/>
      <c r="AX1607" s="80"/>
      <c r="AY1607" s="81">
        <f t="shared" si="427"/>
        <v>0</v>
      </c>
      <c r="AZ1607" s="82"/>
      <c r="BA1607" s="80"/>
      <c r="BB1607" s="81">
        <f t="shared" si="428"/>
        <v>0</v>
      </c>
      <c r="BC1607" s="82"/>
      <c r="BD1607" s="80"/>
      <c r="BE1607" s="81">
        <f t="shared" si="429"/>
        <v>0</v>
      </c>
      <c r="BF1607" s="82"/>
      <c r="BG1607" s="80"/>
      <c r="BH1607" s="81">
        <f t="shared" si="430"/>
        <v>0</v>
      </c>
      <c r="BI1607" s="82"/>
      <c r="BJ1607" s="80"/>
      <c r="BK1607" s="81">
        <f t="shared" si="431"/>
        <v>0</v>
      </c>
      <c r="BL1607" s="82"/>
      <c r="BM1607" s="80"/>
      <c r="BN1607" s="81">
        <f t="shared" si="432"/>
        <v>0</v>
      </c>
      <c r="BO1607" s="82"/>
    </row>
    <row r="1608" spans="1:67" ht="33" hidden="1" customHeight="1" thickBot="1">
      <c r="A1608" s="71">
        <v>86783</v>
      </c>
      <c r="B1608" s="71" t="s">
        <v>2241</v>
      </c>
      <c r="C1608" s="221" t="str">
        <f ca="1">IF(V1608&gt;0,IF($C$12=B1608,COUNT($C$12:C1607,1),""),"")</f>
        <v/>
      </c>
      <c r="D1608" s="221" t="str">
        <f ca="1">IF(V1608&gt;0,IF($D$12=B1608,COUNT($D$12:D1607,1),""),"")</f>
        <v/>
      </c>
      <c r="E1608" s="221" t="str">
        <f ca="1">IF(V1608&gt;0,IF($E$12=B1608,COUNT($E$12:E1607,1),""),"")</f>
        <v/>
      </c>
      <c r="F1608" s="221" t="str">
        <f ca="1">IF(V1608&gt;0,IF($F$12=B1608,COUNT($F$12:F1607,1),""),"")</f>
        <v/>
      </c>
      <c r="G1608" s="90">
        <v>632000600</v>
      </c>
      <c r="H1608" s="72"/>
      <c r="I1608" s="76" t="s">
        <v>2205</v>
      </c>
      <c r="J1608" s="91" t="s">
        <v>153</v>
      </c>
      <c r="K1608" s="324">
        <v>230000000</v>
      </c>
      <c r="L1608" s="125">
        <v>422004</v>
      </c>
      <c r="M1608" s="76" t="s">
        <v>1303</v>
      </c>
      <c r="N1608" s="76" t="s">
        <v>153</v>
      </c>
      <c r="O1608" s="324">
        <v>4827000</v>
      </c>
      <c r="P1608" s="77">
        <f ca="1">SUMIF($W$12:BO1608,$P$11,W1608:BO1608)</f>
        <v>0</v>
      </c>
      <c r="Q1608" s="77">
        <f ca="1">SUMIF($W$12:BP1608,$P$11,X1608:BP1608)</f>
        <v>0</v>
      </c>
      <c r="R1608" s="77">
        <f ca="1">SUMIF($W$12:BQ1608,$P$11,Y1608:BQ1608)</f>
        <v>0</v>
      </c>
      <c r="S1608" s="78">
        <f t="shared" ca="1" si="433"/>
        <v>0</v>
      </c>
      <c r="T1608" s="77">
        <f t="shared" ca="1" si="434"/>
        <v>0</v>
      </c>
      <c r="U1608" s="77">
        <f t="shared" ca="1" si="435"/>
        <v>0</v>
      </c>
      <c r="V1608" s="79">
        <f t="shared" ca="1" si="436"/>
        <v>0</v>
      </c>
      <c r="W1608" s="80"/>
      <c r="X1608" s="81">
        <f t="shared" si="420"/>
        <v>0</v>
      </c>
      <c r="Y1608" s="82"/>
      <c r="Z1608" s="80"/>
      <c r="AA1608" s="81">
        <f t="shared" si="421"/>
        <v>0</v>
      </c>
      <c r="AB1608" s="82"/>
      <c r="AC1608" s="80"/>
      <c r="AD1608" s="81">
        <f t="shared" si="422"/>
        <v>0</v>
      </c>
      <c r="AE1608" s="82"/>
      <c r="AF1608" s="80"/>
      <c r="AG1608" s="81">
        <f t="shared" si="423"/>
        <v>0</v>
      </c>
      <c r="AH1608" s="82"/>
      <c r="AI1608" s="80"/>
      <c r="AJ1608" s="81">
        <f t="shared" si="424"/>
        <v>0</v>
      </c>
      <c r="AK1608" s="82"/>
      <c r="AL1608" s="80"/>
      <c r="AM1608" s="81">
        <v>0</v>
      </c>
      <c r="AN1608" s="82"/>
      <c r="AO1608" s="80"/>
      <c r="AP1608" s="81">
        <v>0</v>
      </c>
      <c r="AQ1608" s="82"/>
      <c r="AR1608" s="80"/>
      <c r="AS1608" s="81">
        <f t="shared" si="425"/>
        <v>0</v>
      </c>
      <c r="AT1608" s="82"/>
      <c r="AU1608" s="80"/>
      <c r="AV1608" s="81">
        <f t="shared" si="426"/>
        <v>0</v>
      </c>
      <c r="AW1608" s="82"/>
      <c r="AX1608" s="80"/>
      <c r="AY1608" s="81">
        <f t="shared" si="427"/>
        <v>0</v>
      </c>
      <c r="AZ1608" s="82"/>
      <c r="BA1608" s="80"/>
      <c r="BB1608" s="81">
        <f t="shared" si="428"/>
        <v>0</v>
      </c>
      <c r="BC1608" s="82"/>
      <c r="BD1608" s="80"/>
      <c r="BE1608" s="81">
        <f t="shared" si="429"/>
        <v>0</v>
      </c>
      <c r="BF1608" s="82"/>
      <c r="BG1608" s="80"/>
      <c r="BH1608" s="81">
        <f t="shared" si="430"/>
        <v>0</v>
      </c>
      <c r="BI1608" s="82"/>
      <c r="BJ1608" s="80"/>
      <c r="BK1608" s="81">
        <f t="shared" si="431"/>
        <v>0</v>
      </c>
      <c r="BL1608" s="82"/>
      <c r="BM1608" s="80"/>
      <c r="BN1608" s="81">
        <f t="shared" si="432"/>
        <v>0</v>
      </c>
      <c r="BO1608" s="82"/>
    </row>
    <row r="1609" spans="1:67" ht="33" hidden="1" customHeight="1" thickBot="1">
      <c r="A1609" s="71">
        <v>86784</v>
      </c>
      <c r="B1609" s="71" t="s">
        <v>2241</v>
      </c>
      <c r="C1609" s="221" t="str">
        <f ca="1">IF(V1609&gt;0,IF($C$12=B1609,COUNT($C$12:C1608,1),""),"")</f>
        <v/>
      </c>
      <c r="D1609" s="221" t="str">
        <f ca="1">IF(V1609&gt;0,IF($D$12=B1609,COUNT($D$12:D1608,1),""),"")</f>
        <v/>
      </c>
      <c r="E1609" s="221" t="str">
        <f ca="1">IF(V1609&gt;0,IF($E$12=B1609,COUNT($E$12:E1608,1),""),"")</f>
        <v/>
      </c>
      <c r="F1609" s="221" t="str">
        <f ca="1">IF(V1609&gt;0,IF($F$12=B1609,COUNT($F$12:F1608,1),""),"")</f>
        <v/>
      </c>
      <c r="G1609" s="90"/>
      <c r="H1609" s="72">
        <v>150901</v>
      </c>
      <c r="I1609" s="76" t="s">
        <v>2206</v>
      </c>
      <c r="J1609" s="91" t="s">
        <v>153</v>
      </c>
      <c r="K1609" s="324">
        <v>11520000</v>
      </c>
      <c r="L1609" s="125">
        <v>422005</v>
      </c>
      <c r="M1609" s="76" t="s">
        <v>1304</v>
      </c>
      <c r="N1609" s="76" t="s">
        <v>153</v>
      </c>
      <c r="O1609" s="324">
        <v>1574000</v>
      </c>
      <c r="P1609" s="77">
        <f ca="1">SUMIF($W$12:BO1609,$P$11,W1609:BO1609)</f>
        <v>0</v>
      </c>
      <c r="Q1609" s="77">
        <f ca="1">SUMIF($W$12:BP1609,$P$11,X1609:BP1609)</f>
        <v>0</v>
      </c>
      <c r="R1609" s="77">
        <f ca="1">SUMIF($W$12:BQ1609,$P$11,Y1609:BQ1609)</f>
        <v>0</v>
      </c>
      <c r="S1609" s="78">
        <f t="shared" ca="1" si="433"/>
        <v>0</v>
      </c>
      <c r="T1609" s="77">
        <f t="shared" ca="1" si="434"/>
        <v>0</v>
      </c>
      <c r="U1609" s="77">
        <f t="shared" ca="1" si="435"/>
        <v>0</v>
      </c>
      <c r="V1609" s="79">
        <f t="shared" ca="1" si="436"/>
        <v>0</v>
      </c>
      <c r="W1609" s="80"/>
      <c r="X1609" s="81">
        <f t="shared" si="420"/>
        <v>0</v>
      </c>
      <c r="Y1609" s="82"/>
      <c r="Z1609" s="80"/>
      <c r="AA1609" s="81">
        <f t="shared" si="421"/>
        <v>0</v>
      </c>
      <c r="AB1609" s="82"/>
      <c r="AC1609" s="80"/>
      <c r="AD1609" s="81">
        <f t="shared" si="422"/>
        <v>0</v>
      </c>
      <c r="AE1609" s="82"/>
      <c r="AF1609" s="80"/>
      <c r="AG1609" s="81">
        <f t="shared" si="423"/>
        <v>0</v>
      </c>
      <c r="AH1609" s="82"/>
      <c r="AI1609" s="80"/>
      <c r="AJ1609" s="81">
        <f t="shared" si="424"/>
        <v>0</v>
      </c>
      <c r="AK1609" s="82"/>
      <c r="AL1609" s="80"/>
      <c r="AM1609" s="81">
        <v>0</v>
      </c>
      <c r="AN1609" s="82"/>
      <c r="AO1609" s="80"/>
      <c r="AP1609" s="81">
        <v>0</v>
      </c>
      <c r="AQ1609" s="82"/>
      <c r="AR1609" s="80"/>
      <c r="AS1609" s="81">
        <f t="shared" si="425"/>
        <v>0</v>
      </c>
      <c r="AT1609" s="82"/>
      <c r="AU1609" s="80"/>
      <c r="AV1609" s="81">
        <f t="shared" si="426"/>
        <v>0</v>
      </c>
      <c r="AW1609" s="82"/>
      <c r="AX1609" s="80"/>
      <c r="AY1609" s="81">
        <f t="shared" si="427"/>
        <v>0</v>
      </c>
      <c r="AZ1609" s="82"/>
      <c r="BA1609" s="80"/>
      <c r="BB1609" s="81">
        <f t="shared" si="428"/>
        <v>0</v>
      </c>
      <c r="BC1609" s="82"/>
      <c r="BD1609" s="80"/>
      <c r="BE1609" s="81">
        <f t="shared" si="429"/>
        <v>0</v>
      </c>
      <c r="BF1609" s="82"/>
      <c r="BG1609" s="80"/>
      <c r="BH1609" s="81">
        <f t="shared" si="430"/>
        <v>0</v>
      </c>
      <c r="BI1609" s="82"/>
      <c r="BJ1609" s="80"/>
      <c r="BK1609" s="81">
        <f t="shared" si="431"/>
        <v>0</v>
      </c>
      <c r="BL1609" s="82"/>
      <c r="BM1609" s="80"/>
      <c r="BN1609" s="81">
        <f t="shared" si="432"/>
        <v>0</v>
      </c>
      <c r="BO1609" s="82"/>
    </row>
    <row r="1610" spans="1:67" ht="33" hidden="1" customHeight="1" thickBot="1">
      <c r="A1610" s="71">
        <v>86785</v>
      </c>
      <c r="B1610" s="71" t="s">
        <v>2241</v>
      </c>
      <c r="C1610" s="221" t="str">
        <f ca="1">IF(V1610&gt;0,IF($C$12=B1610,COUNT($C$12:C1609,1),""),"")</f>
        <v/>
      </c>
      <c r="D1610" s="221" t="str">
        <f ca="1">IF(V1610&gt;0,IF($D$12=B1610,COUNT($D$12:D1609,1),""),"")</f>
        <v/>
      </c>
      <c r="E1610" s="221" t="str">
        <f ca="1">IF(V1610&gt;0,IF($E$12=B1610,COUNT($E$12:E1609,1),""),"")</f>
        <v/>
      </c>
      <c r="F1610" s="221" t="str">
        <f ca="1">IF(V1610&gt;0,IF($F$12=B1610,COUNT($F$12:F1609,1),""),"")</f>
        <v/>
      </c>
      <c r="G1610" s="90"/>
      <c r="H1610" s="72">
        <v>150902</v>
      </c>
      <c r="I1610" s="76" t="s">
        <v>2207</v>
      </c>
      <c r="J1610" s="91" t="s">
        <v>153</v>
      </c>
      <c r="K1610" s="324">
        <v>11520000</v>
      </c>
      <c r="L1610" s="125">
        <v>422005</v>
      </c>
      <c r="M1610" s="76" t="s">
        <v>1304</v>
      </c>
      <c r="N1610" s="76" t="s">
        <v>153</v>
      </c>
      <c r="O1610" s="324">
        <v>1574000</v>
      </c>
      <c r="P1610" s="77">
        <f ca="1">SUMIF($W$12:BO1610,$P$11,W1610:BO1610)</f>
        <v>0</v>
      </c>
      <c r="Q1610" s="77">
        <f ca="1">SUMIF($W$12:BP1610,$P$11,X1610:BP1610)</f>
        <v>0</v>
      </c>
      <c r="R1610" s="77">
        <f ca="1">SUMIF($W$12:BQ1610,$P$11,Y1610:BQ1610)</f>
        <v>0</v>
      </c>
      <c r="S1610" s="78">
        <f t="shared" ca="1" si="433"/>
        <v>0</v>
      </c>
      <c r="T1610" s="77">
        <f t="shared" ca="1" si="434"/>
        <v>0</v>
      </c>
      <c r="U1610" s="77">
        <f t="shared" ca="1" si="435"/>
        <v>0</v>
      </c>
      <c r="V1610" s="79">
        <f t="shared" ca="1" si="436"/>
        <v>0</v>
      </c>
      <c r="W1610" s="80"/>
      <c r="X1610" s="81">
        <f t="shared" si="420"/>
        <v>0</v>
      </c>
      <c r="Y1610" s="82"/>
      <c r="Z1610" s="80"/>
      <c r="AA1610" s="81">
        <f t="shared" si="421"/>
        <v>0</v>
      </c>
      <c r="AB1610" s="82"/>
      <c r="AC1610" s="80"/>
      <c r="AD1610" s="81">
        <f t="shared" si="422"/>
        <v>0</v>
      </c>
      <c r="AE1610" s="82"/>
      <c r="AF1610" s="80"/>
      <c r="AG1610" s="81">
        <f t="shared" si="423"/>
        <v>0</v>
      </c>
      <c r="AH1610" s="82"/>
      <c r="AI1610" s="80"/>
      <c r="AJ1610" s="81">
        <f t="shared" si="424"/>
        <v>0</v>
      </c>
      <c r="AK1610" s="82"/>
      <c r="AL1610" s="80"/>
      <c r="AM1610" s="81">
        <v>0</v>
      </c>
      <c r="AN1610" s="82"/>
      <c r="AO1610" s="80"/>
      <c r="AP1610" s="81">
        <v>0</v>
      </c>
      <c r="AQ1610" s="82"/>
      <c r="AR1610" s="80"/>
      <c r="AS1610" s="81">
        <f t="shared" si="425"/>
        <v>0</v>
      </c>
      <c r="AT1610" s="82"/>
      <c r="AU1610" s="80"/>
      <c r="AV1610" s="81">
        <f t="shared" si="426"/>
        <v>0</v>
      </c>
      <c r="AW1610" s="82"/>
      <c r="AX1610" s="80"/>
      <c r="AY1610" s="81">
        <f t="shared" si="427"/>
        <v>0</v>
      </c>
      <c r="AZ1610" s="82"/>
      <c r="BA1610" s="80"/>
      <c r="BB1610" s="81">
        <f t="shared" si="428"/>
        <v>0</v>
      </c>
      <c r="BC1610" s="82"/>
      <c r="BD1610" s="80"/>
      <c r="BE1610" s="81">
        <f t="shared" si="429"/>
        <v>0</v>
      </c>
      <c r="BF1610" s="82"/>
      <c r="BG1610" s="80"/>
      <c r="BH1610" s="81">
        <f t="shared" si="430"/>
        <v>0</v>
      </c>
      <c r="BI1610" s="82"/>
      <c r="BJ1610" s="80"/>
      <c r="BK1610" s="81">
        <f t="shared" si="431"/>
        <v>0</v>
      </c>
      <c r="BL1610" s="82"/>
      <c r="BM1610" s="80"/>
      <c r="BN1610" s="81">
        <f t="shared" si="432"/>
        <v>0</v>
      </c>
      <c r="BO1610" s="82"/>
    </row>
    <row r="1611" spans="1:67" ht="33" hidden="1" customHeight="1" thickBot="1">
      <c r="A1611" s="71">
        <v>86786</v>
      </c>
      <c r="B1611" s="71" t="s">
        <v>2241</v>
      </c>
      <c r="C1611" s="221" t="str">
        <f ca="1">IF(V1611&gt;0,IF($C$12=B1611,COUNT($C$12:C1610,1),""),"")</f>
        <v/>
      </c>
      <c r="D1611" s="221" t="str">
        <f ca="1">IF(V1611&gt;0,IF($D$12=B1611,COUNT($D$12:D1610,1),""),"")</f>
        <v/>
      </c>
      <c r="E1611" s="221" t="str">
        <f ca="1">IF(V1611&gt;0,IF($E$12=B1611,COUNT($E$12:E1610,1),""),"")</f>
        <v/>
      </c>
      <c r="F1611" s="221" t="str">
        <f ca="1">IF(V1611&gt;0,IF($F$12=B1611,COUNT($F$12:F1610,1),""),"")</f>
        <v/>
      </c>
      <c r="G1611" s="90"/>
      <c r="H1611" s="72">
        <v>150903</v>
      </c>
      <c r="I1611" s="76" t="s">
        <v>2208</v>
      </c>
      <c r="J1611" s="91" t="s">
        <v>153</v>
      </c>
      <c r="K1611" s="324">
        <v>12500000</v>
      </c>
      <c r="L1611" s="125">
        <v>422005</v>
      </c>
      <c r="M1611" s="76" t="s">
        <v>1304</v>
      </c>
      <c r="N1611" s="76" t="s">
        <v>153</v>
      </c>
      <c r="O1611" s="324">
        <v>1574000</v>
      </c>
      <c r="P1611" s="77">
        <f ca="1">SUMIF($W$12:BO1611,$P$11,W1611:BO1611)</f>
        <v>0</v>
      </c>
      <c r="Q1611" s="77">
        <f ca="1">SUMIF($W$12:BP1611,$P$11,X1611:BP1611)</f>
        <v>0</v>
      </c>
      <c r="R1611" s="77">
        <f ca="1">SUMIF($W$12:BQ1611,$P$11,Y1611:BQ1611)</f>
        <v>0</v>
      </c>
      <c r="S1611" s="78">
        <f t="shared" ca="1" si="433"/>
        <v>0</v>
      </c>
      <c r="T1611" s="77">
        <f t="shared" ca="1" si="434"/>
        <v>0</v>
      </c>
      <c r="U1611" s="77">
        <f t="shared" ca="1" si="435"/>
        <v>0</v>
      </c>
      <c r="V1611" s="79">
        <f t="shared" ca="1" si="436"/>
        <v>0</v>
      </c>
      <c r="W1611" s="80"/>
      <c r="X1611" s="81">
        <f t="shared" si="420"/>
        <v>0</v>
      </c>
      <c r="Y1611" s="82"/>
      <c r="Z1611" s="80"/>
      <c r="AA1611" s="81">
        <f t="shared" si="421"/>
        <v>0</v>
      </c>
      <c r="AB1611" s="82"/>
      <c r="AC1611" s="80"/>
      <c r="AD1611" s="81">
        <f t="shared" si="422"/>
        <v>0</v>
      </c>
      <c r="AE1611" s="82"/>
      <c r="AF1611" s="80"/>
      <c r="AG1611" s="81">
        <f t="shared" si="423"/>
        <v>0</v>
      </c>
      <c r="AH1611" s="82"/>
      <c r="AI1611" s="80"/>
      <c r="AJ1611" s="81">
        <f t="shared" si="424"/>
        <v>0</v>
      </c>
      <c r="AK1611" s="82"/>
      <c r="AL1611" s="80"/>
      <c r="AM1611" s="81">
        <v>0</v>
      </c>
      <c r="AN1611" s="82"/>
      <c r="AO1611" s="80"/>
      <c r="AP1611" s="81">
        <v>0</v>
      </c>
      <c r="AQ1611" s="82"/>
      <c r="AR1611" s="80"/>
      <c r="AS1611" s="81">
        <f t="shared" si="425"/>
        <v>0</v>
      </c>
      <c r="AT1611" s="82"/>
      <c r="AU1611" s="80"/>
      <c r="AV1611" s="81">
        <f t="shared" si="426"/>
        <v>0</v>
      </c>
      <c r="AW1611" s="82"/>
      <c r="AX1611" s="80"/>
      <c r="AY1611" s="81">
        <f t="shared" si="427"/>
        <v>0</v>
      </c>
      <c r="AZ1611" s="82"/>
      <c r="BA1611" s="80"/>
      <c r="BB1611" s="81">
        <f t="shared" si="428"/>
        <v>0</v>
      </c>
      <c r="BC1611" s="82"/>
      <c r="BD1611" s="80"/>
      <c r="BE1611" s="81">
        <f t="shared" si="429"/>
        <v>0</v>
      </c>
      <c r="BF1611" s="82"/>
      <c r="BG1611" s="80"/>
      <c r="BH1611" s="81">
        <f t="shared" si="430"/>
        <v>0</v>
      </c>
      <c r="BI1611" s="82"/>
      <c r="BJ1611" s="80"/>
      <c r="BK1611" s="81">
        <f t="shared" si="431"/>
        <v>0</v>
      </c>
      <c r="BL1611" s="82"/>
      <c r="BM1611" s="80"/>
      <c r="BN1611" s="81">
        <f t="shared" si="432"/>
        <v>0</v>
      </c>
      <c r="BO1611" s="82"/>
    </row>
    <row r="1612" spans="1:67" ht="33" hidden="1" customHeight="1" thickBot="1">
      <c r="A1612" s="71">
        <v>86787</v>
      </c>
      <c r="B1612" s="71" t="s">
        <v>2241</v>
      </c>
      <c r="C1612" s="221" t="str">
        <f ca="1">IF(V1612&gt;0,IF($C$12=B1612,COUNT($C$12:C1611,1),""),"")</f>
        <v/>
      </c>
      <c r="D1612" s="221" t="str">
        <f ca="1">IF(V1612&gt;0,IF($D$12=B1612,COUNT($D$12:D1611,1),""),"")</f>
        <v/>
      </c>
      <c r="E1612" s="221" t="str">
        <f ca="1">IF(V1612&gt;0,IF($E$12=B1612,COUNT($E$12:E1611,1),""),"")</f>
        <v/>
      </c>
      <c r="F1612" s="221" t="str">
        <f ca="1">IF(V1612&gt;0,IF($F$12=B1612,COUNT($F$12:F1611,1),""),"")</f>
        <v/>
      </c>
      <c r="G1612" s="90"/>
      <c r="H1612" s="72">
        <v>150904</v>
      </c>
      <c r="I1612" s="76" t="s">
        <v>2209</v>
      </c>
      <c r="J1612" s="91" t="s">
        <v>153</v>
      </c>
      <c r="K1612" s="324">
        <v>12500000</v>
      </c>
      <c r="L1612" s="125">
        <v>422005</v>
      </c>
      <c r="M1612" s="76" t="s">
        <v>1304</v>
      </c>
      <c r="N1612" s="76" t="s">
        <v>153</v>
      </c>
      <c r="O1612" s="324">
        <v>1574000</v>
      </c>
      <c r="P1612" s="77">
        <f ca="1">SUMIF($W$12:BO1612,$P$11,W1612:BO1612)</f>
        <v>0</v>
      </c>
      <c r="Q1612" s="77">
        <f ca="1">SUMIF($W$12:BP1612,$P$11,X1612:BP1612)</f>
        <v>0</v>
      </c>
      <c r="R1612" s="77">
        <f ca="1">SUMIF($W$12:BQ1612,$P$11,Y1612:BQ1612)</f>
        <v>0</v>
      </c>
      <c r="S1612" s="78">
        <f t="shared" ca="1" si="433"/>
        <v>0</v>
      </c>
      <c r="T1612" s="77">
        <f t="shared" ca="1" si="434"/>
        <v>0</v>
      </c>
      <c r="U1612" s="77">
        <f t="shared" ca="1" si="435"/>
        <v>0</v>
      </c>
      <c r="V1612" s="79">
        <f t="shared" ca="1" si="436"/>
        <v>0</v>
      </c>
      <c r="W1612" s="80"/>
      <c r="X1612" s="81">
        <f t="shared" si="420"/>
        <v>0</v>
      </c>
      <c r="Y1612" s="82"/>
      <c r="Z1612" s="80"/>
      <c r="AA1612" s="81">
        <f t="shared" si="421"/>
        <v>0</v>
      </c>
      <c r="AB1612" s="82"/>
      <c r="AC1612" s="80"/>
      <c r="AD1612" s="81">
        <f t="shared" si="422"/>
        <v>0</v>
      </c>
      <c r="AE1612" s="82"/>
      <c r="AF1612" s="80"/>
      <c r="AG1612" s="81">
        <f t="shared" si="423"/>
        <v>0</v>
      </c>
      <c r="AH1612" s="82"/>
      <c r="AI1612" s="80"/>
      <c r="AJ1612" s="81">
        <f t="shared" si="424"/>
        <v>0</v>
      </c>
      <c r="AK1612" s="82"/>
      <c r="AL1612" s="80"/>
      <c r="AM1612" s="81">
        <v>0</v>
      </c>
      <c r="AN1612" s="82"/>
      <c r="AO1612" s="80"/>
      <c r="AP1612" s="81">
        <v>0</v>
      </c>
      <c r="AQ1612" s="82"/>
      <c r="AR1612" s="80"/>
      <c r="AS1612" s="81">
        <f t="shared" si="425"/>
        <v>0</v>
      </c>
      <c r="AT1612" s="82"/>
      <c r="AU1612" s="80"/>
      <c r="AV1612" s="81">
        <f t="shared" si="426"/>
        <v>0</v>
      </c>
      <c r="AW1612" s="82"/>
      <c r="AX1612" s="80"/>
      <c r="AY1612" s="81">
        <f t="shared" si="427"/>
        <v>0</v>
      </c>
      <c r="AZ1612" s="82"/>
      <c r="BA1612" s="80"/>
      <c r="BB1612" s="81">
        <f t="shared" si="428"/>
        <v>0</v>
      </c>
      <c r="BC1612" s="82"/>
      <c r="BD1612" s="80"/>
      <c r="BE1612" s="81">
        <f t="shared" si="429"/>
        <v>0</v>
      </c>
      <c r="BF1612" s="82"/>
      <c r="BG1612" s="80"/>
      <c r="BH1612" s="81">
        <f t="shared" si="430"/>
        <v>0</v>
      </c>
      <c r="BI1612" s="82"/>
      <c r="BJ1612" s="80"/>
      <c r="BK1612" s="81">
        <f t="shared" si="431"/>
        <v>0</v>
      </c>
      <c r="BL1612" s="82"/>
      <c r="BM1612" s="80"/>
      <c r="BN1612" s="81">
        <f t="shared" si="432"/>
        <v>0</v>
      </c>
      <c r="BO1612" s="82"/>
    </row>
    <row r="1613" spans="1:67" ht="33" hidden="1" customHeight="1" thickBot="1">
      <c r="A1613" s="71">
        <v>86788</v>
      </c>
      <c r="B1613" s="71" t="s">
        <v>2241</v>
      </c>
      <c r="C1613" s="221" t="str">
        <f ca="1">IF(V1613&gt;0,IF($C$12=B1613,COUNT($C$12:C1612,1),""),"")</f>
        <v/>
      </c>
      <c r="D1613" s="221" t="str">
        <f ca="1">IF(V1613&gt;0,IF($D$12=B1613,COUNT($D$12:D1612,1),""),"")</f>
        <v/>
      </c>
      <c r="E1613" s="221" t="str">
        <f ca="1">IF(V1613&gt;0,IF($E$12=B1613,COUNT($E$12:E1612,1),""),"")</f>
        <v/>
      </c>
      <c r="F1613" s="221" t="str">
        <f ca="1">IF(V1613&gt;0,IF($F$12=B1613,COUNT($F$12:F1612,1),""),"")</f>
        <v/>
      </c>
      <c r="G1613" s="90"/>
      <c r="H1613" s="72">
        <v>170301</v>
      </c>
      <c r="I1613" s="76" t="s">
        <v>2210</v>
      </c>
      <c r="J1613" s="91" t="s">
        <v>154</v>
      </c>
      <c r="K1613" s="324">
        <v>550000</v>
      </c>
      <c r="L1613" s="125">
        <v>422901</v>
      </c>
      <c r="M1613" s="76" t="s">
        <v>1398</v>
      </c>
      <c r="N1613" s="76" t="s">
        <v>154</v>
      </c>
      <c r="O1613" s="324">
        <v>130000</v>
      </c>
      <c r="P1613" s="77">
        <f ca="1">SUMIF($W$12:BO1613,$P$11,W1613:BO1613)</f>
        <v>0</v>
      </c>
      <c r="Q1613" s="77">
        <f ca="1">SUMIF($W$12:BP1613,$P$11,X1613:BP1613)</f>
        <v>0</v>
      </c>
      <c r="R1613" s="77">
        <f ca="1">SUMIF($W$12:BQ1613,$P$11,Y1613:BQ1613)</f>
        <v>0</v>
      </c>
      <c r="S1613" s="78">
        <f t="shared" ca="1" si="433"/>
        <v>0</v>
      </c>
      <c r="T1613" s="77">
        <f t="shared" ca="1" si="434"/>
        <v>0</v>
      </c>
      <c r="U1613" s="77">
        <f t="shared" ca="1" si="435"/>
        <v>0</v>
      </c>
      <c r="V1613" s="79">
        <f t="shared" ca="1" si="436"/>
        <v>0</v>
      </c>
      <c r="W1613" s="80"/>
      <c r="X1613" s="81">
        <f t="shared" si="420"/>
        <v>0</v>
      </c>
      <c r="Y1613" s="82"/>
      <c r="Z1613" s="80"/>
      <c r="AA1613" s="81">
        <f t="shared" si="421"/>
        <v>0</v>
      </c>
      <c r="AB1613" s="82"/>
      <c r="AC1613" s="80"/>
      <c r="AD1613" s="81">
        <f t="shared" si="422"/>
        <v>0</v>
      </c>
      <c r="AE1613" s="82"/>
      <c r="AF1613" s="80"/>
      <c r="AG1613" s="81">
        <f t="shared" si="423"/>
        <v>0</v>
      </c>
      <c r="AH1613" s="82"/>
      <c r="AI1613" s="80"/>
      <c r="AJ1613" s="81">
        <f t="shared" si="424"/>
        <v>0</v>
      </c>
      <c r="AK1613" s="82"/>
      <c r="AL1613" s="80"/>
      <c r="AM1613" s="81">
        <v>0</v>
      </c>
      <c r="AN1613" s="82"/>
      <c r="AO1613" s="80"/>
      <c r="AP1613" s="81">
        <v>0</v>
      </c>
      <c r="AQ1613" s="82"/>
      <c r="AR1613" s="80"/>
      <c r="AS1613" s="81">
        <f t="shared" si="425"/>
        <v>0</v>
      </c>
      <c r="AT1613" s="82"/>
      <c r="AU1613" s="80"/>
      <c r="AV1613" s="81">
        <f t="shared" si="426"/>
        <v>0</v>
      </c>
      <c r="AW1613" s="82"/>
      <c r="AX1613" s="80"/>
      <c r="AY1613" s="81">
        <f t="shared" si="427"/>
        <v>0</v>
      </c>
      <c r="AZ1613" s="82"/>
      <c r="BA1613" s="80"/>
      <c r="BB1613" s="81">
        <f t="shared" si="428"/>
        <v>0</v>
      </c>
      <c r="BC1613" s="82"/>
      <c r="BD1613" s="80"/>
      <c r="BE1613" s="81">
        <f t="shared" si="429"/>
        <v>0</v>
      </c>
      <c r="BF1613" s="82"/>
      <c r="BG1613" s="80"/>
      <c r="BH1613" s="81">
        <f t="shared" si="430"/>
        <v>0</v>
      </c>
      <c r="BI1613" s="82"/>
      <c r="BJ1613" s="80"/>
      <c r="BK1613" s="81">
        <f t="shared" si="431"/>
        <v>0</v>
      </c>
      <c r="BL1613" s="82"/>
      <c r="BM1613" s="80"/>
      <c r="BN1613" s="81">
        <f t="shared" si="432"/>
        <v>0</v>
      </c>
      <c r="BO1613" s="82"/>
    </row>
    <row r="1614" spans="1:67" ht="33" hidden="1" customHeight="1" thickBot="1">
      <c r="A1614" s="71">
        <v>86789</v>
      </c>
      <c r="B1614" s="71" t="s">
        <v>2241</v>
      </c>
      <c r="C1614" s="221" t="str">
        <f ca="1">IF(V1614&gt;0,IF($C$12=B1614,COUNT($C$12:C1613,1),""),"")</f>
        <v/>
      </c>
      <c r="D1614" s="221" t="str">
        <f ca="1">IF(V1614&gt;0,IF($D$12=B1614,COUNT($D$12:D1613,1),""),"")</f>
        <v/>
      </c>
      <c r="E1614" s="221" t="str">
        <f ca="1">IF(V1614&gt;0,IF($E$12=B1614,COUNT($E$12:E1613,1),""),"")</f>
        <v/>
      </c>
      <c r="F1614" s="221" t="str">
        <f ca="1">IF(V1614&gt;0,IF($F$12=B1614,COUNT($F$12:F1613,1),""),"")</f>
        <v/>
      </c>
      <c r="G1614" s="90"/>
      <c r="H1614" s="72">
        <v>170302</v>
      </c>
      <c r="I1614" s="76" t="s">
        <v>2211</v>
      </c>
      <c r="J1614" s="91" t="s">
        <v>154</v>
      </c>
      <c r="K1614" s="324">
        <v>805000</v>
      </c>
      <c r="L1614" s="125">
        <v>422901</v>
      </c>
      <c r="M1614" s="76" t="s">
        <v>1398</v>
      </c>
      <c r="N1614" s="76" t="s">
        <v>154</v>
      </c>
      <c r="O1614" s="324">
        <v>130000</v>
      </c>
      <c r="P1614" s="77">
        <f ca="1">SUMIF($W$12:BO1614,$P$11,W1614:BO1614)</f>
        <v>0</v>
      </c>
      <c r="Q1614" s="77">
        <f ca="1">SUMIF($W$12:BP1614,$P$11,X1614:BP1614)</f>
        <v>0</v>
      </c>
      <c r="R1614" s="77">
        <f ca="1">SUMIF($W$12:BQ1614,$P$11,Y1614:BQ1614)</f>
        <v>0</v>
      </c>
      <c r="S1614" s="78">
        <f t="shared" ca="1" si="433"/>
        <v>0</v>
      </c>
      <c r="T1614" s="77">
        <f t="shared" ca="1" si="434"/>
        <v>0</v>
      </c>
      <c r="U1614" s="77">
        <f t="shared" ca="1" si="435"/>
        <v>0</v>
      </c>
      <c r="V1614" s="79">
        <f t="shared" ca="1" si="436"/>
        <v>0</v>
      </c>
      <c r="W1614" s="80"/>
      <c r="X1614" s="81">
        <f t="shared" ref="X1614:X1660" si="437">W1614</f>
        <v>0</v>
      </c>
      <c r="Y1614" s="82"/>
      <c r="Z1614" s="80"/>
      <c r="AA1614" s="81">
        <f t="shared" ref="AA1614:AA1660" si="438">Z1614</f>
        <v>0</v>
      </c>
      <c r="AB1614" s="82"/>
      <c r="AC1614" s="80"/>
      <c r="AD1614" s="81">
        <f t="shared" ref="AD1614:AD1660" si="439">AC1614</f>
        <v>0</v>
      </c>
      <c r="AE1614" s="82"/>
      <c r="AF1614" s="80"/>
      <c r="AG1614" s="81">
        <f t="shared" ref="AG1614:AG1660" si="440">AF1614</f>
        <v>0</v>
      </c>
      <c r="AH1614" s="82"/>
      <c r="AI1614" s="80"/>
      <c r="AJ1614" s="81">
        <f t="shared" ref="AJ1614:AJ1660" si="441">AI1614</f>
        <v>0</v>
      </c>
      <c r="AK1614" s="82"/>
      <c r="AL1614" s="80"/>
      <c r="AM1614" s="81">
        <v>0</v>
      </c>
      <c r="AN1614" s="82"/>
      <c r="AO1614" s="80"/>
      <c r="AP1614" s="81">
        <v>0</v>
      </c>
      <c r="AQ1614" s="82"/>
      <c r="AR1614" s="80"/>
      <c r="AS1614" s="81">
        <f t="shared" ref="AS1614:AS1660" si="442">AR1614</f>
        <v>0</v>
      </c>
      <c r="AT1614" s="82"/>
      <c r="AU1614" s="80"/>
      <c r="AV1614" s="81">
        <f t="shared" ref="AV1614:AV1660" si="443">AU1614</f>
        <v>0</v>
      </c>
      <c r="AW1614" s="82"/>
      <c r="AX1614" s="80"/>
      <c r="AY1614" s="81">
        <f t="shared" ref="AY1614:AY1660" si="444">AX1614</f>
        <v>0</v>
      </c>
      <c r="AZ1614" s="82"/>
      <c r="BA1614" s="80"/>
      <c r="BB1614" s="81">
        <f t="shared" ref="BB1614:BB1660" si="445">BA1614</f>
        <v>0</v>
      </c>
      <c r="BC1614" s="82"/>
      <c r="BD1614" s="80"/>
      <c r="BE1614" s="81">
        <f t="shared" ref="BE1614:BE1660" si="446">BD1614</f>
        <v>0</v>
      </c>
      <c r="BF1614" s="82"/>
      <c r="BG1614" s="80"/>
      <c r="BH1614" s="81">
        <f t="shared" ref="BH1614:BH1660" si="447">BG1614</f>
        <v>0</v>
      </c>
      <c r="BI1614" s="82"/>
      <c r="BJ1614" s="80"/>
      <c r="BK1614" s="81">
        <f t="shared" ref="BK1614:BK1660" si="448">BJ1614</f>
        <v>0</v>
      </c>
      <c r="BL1614" s="82"/>
      <c r="BM1614" s="80"/>
      <c r="BN1614" s="81">
        <f t="shared" ref="BN1614:BN1660" si="449">BM1614</f>
        <v>0</v>
      </c>
      <c r="BO1614" s="82"/>
    </row>
    <row r="1615" spans="1:67" ht="33" hidden="1" customHeight="1" thickBot="1">
      <c r="A1615" s="71">
        <v>86792</v>
      </c>
      <c r="B1615" s="71" t="s">
        <v>2241</v>
      </c>
      <c r="C1615" s="221" t="str">
        <f ca="1">IF(V1615&gt;0,IF($C$12=B1615,COUNT($C$12:C1614,1),""),"")</f>
        <v/>
      </c>
      <c r="D1615" s="221" t="str">
        <f ca="1">IF(V1615&gt;0,IF($D$12=B1615,COUNT($D$12:D1614,1),""),"")</f>
        <v/>
      </c>
      <c r="E1615" s="221" t="str">
        <f ca="1">IF(V1615&gt;0,IF($E$12=B1615,COUNT($E$12:E1614,1),""),"")</f>
        <v/>
      </c>
      <c r="F1615" s="221" t="str">
        <f ca="1">IF(V1615&gt;0,IF($F$12=B1615,COUNT($F$12:F1614,1),""),"")</f>
        <v/>
      </c>
      <c r="G1615" s="90"/>
      <c r="H1615" s="72">
        <v>170433</v>
      </c>
      <c r="I1615" s="76" t="s">
        <v>2212</v>
      </c>
      <c r="J1615" s="91" t="s">
        <v>153</v>
      </c>
      <c r="K1615" s="324">
        <v>35000000</v>
      </c>
      <c r="L1615" s="125">
        <v>422817</v>
      </c>
      <c r="M1615" s="76" t="s">
        <v>2238</v>
      </c>
      <c r="N1615" s="76" t="s">
        <v>153</v>
      </c>
      <c r="O1615" s="324">
        <v>1816000</v>
      </c>
      <c r="P1615" s="77">
        <f ca="1">SUMIF($W$12:BO1615,$P$11,W1615:BO1615)</f>
        <v>0</v>
      </c>
      <c r="Q1615" s="77">
        <f ca="1">SUMIF($W$12:BP1615,$P$11,X1615:BP1615)</f>
        <v>0</v>
      </c>
      <c r="R1615" s="77">
        <f ca="1">SUMIF($W$12:BQ1615,$P$11,Y1615:BQ1615)</f>
        <v>0</v>
      </c>
      <c r="S1615" s="78">
        <f t="shared" ca="1" si="433"/>
        <v>0</v>
      </c>
      <c r="T1615" s="77">
        <f t="shared" ca="1" si="434"/>
        <v>0</v>
      </c>
      <c r="U1615" s="77">
        <f t="shared" ca="1" si="435"/>
        <v>0</v>
      </c>
      <c r="V1615" s="79">
        <f t="shared" ca="1" si="436"/>
        <v>0</v>
      </c>
      <c r="W1615" s="80"/>
      <c r="X1615" s="81">
        <f t="shared" si="437"/>
        <v>0</v>
      </c>
      <c r="Y1615" s="82"/>
      <c r="Z1615" s="80"/>
      <c r="AA1615" s="81">
        <f t="shared" si="438"/>
        <v>0</v>
      </c>
      <c r="AB1615" s="82"/>
      <c r="AC1615" s="80"/>
      <c r="AD1615" s="81">
        <f t="shared" si="439"/>
        <v>0</v>
      </c>
      <c r="AE1615" s="82"/>
      <c r="AF1615" s="80"/>
      <c r="AG1615" s="81">
        <f t="shared" si="440"/>
        <v>0</v>
      </c>
      <c r="AH1615" s="82"/>
      <c r="AI1615" s="80"/>
      <c r="AJ1615" s="81">
        <f t="shared" si="441"/>
        <v>0</v>
      </c>
      <c r="AK1615" s="82"/>
      <c r="AL1615" s="80"/>
      <c r="AM1615" s="81">
        <v>0</v>
      </c>
      <c r="AN1615" s="82"/>
      <c r="AO1615" s="80"/>
      <c r="AP1615" s="81">
        <v>0</v>
      </c>
      <c r="AQ1615" s="82"/>
      <c r="AR1615" s="80"/>
      <c r="AS1615" s="81">
        <f t="shared" si="442"/>
        <v>0</v>
      </c>
      <c r="AT1615" s="82"/>
      <c r="AU1615" s="80"/>
      <c r="AV1615" s="81">
        <f t="shared" si="443"/>
        <v>0</v>
      </c>
      <c r="AW1615" s="82"/>
      <c r="AX1615" s="80"/>
      <c r="AY1615" s="81">
        <f t="shared" si="444"/>
        <v>0</v>
      </c>
      <c r="AZ1615" s="82"/>
      <c r="BA1615" s="80"/>
      <c r="BB1615" s="81">
        <f t="shared" si="445"/>
        <v>0</v>
      </c>
      <c r="BC1615" s="82"/>
      <c r="BD1615" s="80"/>
      <c r="BE1615" s="81">
        <f t="shared" si="446"/>
        <v>0</v>
      </c>
      <c r="BF1615" s="82"/>
      <c r="BG1615" s="80"/>
      <c r="BH1615" s="81">
        <f t="shared" si="447"/>
        <v>0</v>
      </c>
      <c r="BI1615" s="82"/>
      <c r="BJ1615" s="80"/>
      <c r="BK1615" s="81">
        <f t="shared" si="448"/>
        <v>0</v>
      </c>
      <c r="BL1615" s="82"/>
      <c r="BM1615" s="80"/>
      <c r="BN1615" s="81">
        <f t="shared" si="449"/>
        <v>0</v>
      </c>
      <c r="BO1615" s="82"/>
    </row>
    <row r="1616" spans="1:67" ht="33" hidden="1" customHeight="1" thickBot="1">
      <c r="A1616" s="71">
        <v>86793</v>
      </c>
      <c r="B1616" s="71" t="s">
        <v>2241</v>
      </c>
      <c r="C1616" s="221" t="str">
        <f ca="1">IF(V1616&gt;0,IF($C$12=B1616,COUNT($C$12:C1615,1),""),"")</f>
        <v/>
      </c>
      <c r="D1616" s="221" t="str">
        <f ca="1">IF(V1616&gt;0,IF($D$12=B1616,COUNT($D$12:D1615,1),""),"")</f>
        <v/>
      </c>
      <c r="E1616" s="221" t="str">
        <f ca="1">IF(V1616&gt;0,IF($E$12=B1616,COUNT($E$12:E1615,1),""),"")</f>
        <v/>
      </c>
      <c r="F1616" s="221" t="str">
        <f ca="1">IF(V1616&gt;0,IF($F$12=B1616,COUNT($F$12:F1615,1),""),"")</f>
        <v/>
      </c>
      <c r="G1616" s="90"/>
      <c r="H1616" s="72">
        <v>170503</v>
      </c>
      <c r="I1616" s="76" t="s">
        <v>2213</v>
      </c>
      <c r="J1616" s="91" t="s">
        <v>153</v>
      </c>
      <c r="K1616" s="324">
        <v>430000000</v>
      </c>
      <c r="L1616" s="125">
        <v>422710</v>
      </c>
      <c r="M1616" s="76" t="s">
        <v>1375</v>
      </c>
      <c r="N1616" s="76" t="s">
        <v>153</v>
      </c>
      <c r="O1616" s="324">
        <v>9757000</v>
      </c>
      <c r="P1616" s="77">
        <f ca="1">SUMIF($W$12:BO1616,$P$11,W1616:BO1616)</f>
        <v>0</v>
      </c>
      <c r="Q1616" s="77">
        <f ca="1">SUMIF($W$12:BP1616,$P$11,X1616:BP1616)</f>
        <v>0</v>
      </c>
      <c r="R1616" s="77">
        <f ca="1">SUMIF($W$12:BQ1616,$P$11,Y1616:BQ1616)</f>
        <v>0</v>
      </c>
      <c r="S1616" s="78">
        <f t="shared" ref="S1616:S1660" ca="1" si="450">P1616*K1616</f>
        <v>0</v>
      </c>
      <c r="T1616" s="77">
        <f t="shared" ref="T1616:T1660" ca="1" si="451">Q1616*O1616</f>
        <v>0</v>
      </c>
      <c r="U1616" s="77">
        <f t="shared" ref="U1616:U1660" ca="1" si="452">R1616*O1616*0.6</f>
        <v>0</v>
      </c>
      <c r="V1616" s="79">
        <f t="shared" ref="V1616:V1660" ca="1" si="453">SUM(S1616:U1616)</f>
        <v>0</v>
      </c>
      <c r="W1616" s="80"/>
      <c r="X1616" s="81">
        <f t="shared" si="437"/>
        <v>0</v>
      </c>
      <c r="Y1616" s="82"/>
      <c r="Z1616" s="80"/>
      <c r="AA1616" s="81">
        <f t="shared" si="438"/>
        <v>0</v>
      </c>
      <c r="AB1616" s="82"/>
      <c r="AC1616" s="80"/>
      <c r="AD1616" s="81">
        <f t="shared" si="439"/>
        <v>0</v>
      </c>
      <c r="AE1616" s="82"/>
      <c r="AF1616" s="80"/>
      <c r="AG1616" s="81">
        <f t="shared" si="440"/>
        <v>0</v>
      </c>
      <c r="AH1616" s="82"/>
      <c r="AI1616" s="80"/>
      <c r="AJ1616" s="81">
        <f t="shared" si="441"/>
        <v>0</v>
      </c>
      <c r="AK1616" s="82"/>
      <c r="AL1616" s="80"/>
      <c r="AM1616" s="81">
        <v>0</v>
      </c>
      <c r="AN1616" s="82"/>
      <c r="AO1616" s="80"/>
      <c r="AP1616" s="81">
        <v>0</v>
      </c>
      <c r="AQ1616" s="82"/>
      <c r="AR1616" s="80"/>
      <c r="AS1616" s="81">
        <f t="shared" si="442"/>
        <v>0</v>
      </c>
      <c r="AT1616" s="82"/>
      <c r="AU1616" s="80"/>
      <c r="AV1616" s="81">
        <f t="shared" si="443"/>
        <v>0</v>
      </c>
      <c r="AW1616" s="82"/>
      <c r="AX1616" s="80"/>
      <c r="AY1616" s="81">
        <f t="shared" si="444"/>
        <v>0</v>
      </c>
      <c r="AZ1616" s="82"/>
      <c r="BA1616" s="80"/>
      <c r="BB1616" s="81">
        <f t="shared" si="445"/>
        <v>0</v>
      </c>
      <c r="BC1616" s="82"/>
      <c r="BD1616" s="80"/>
      <c r="BE1616" s="81">
        <f t="shared" si="446"/>
        <v>0</v>
      </c>
      <c r="BF1616" s="82"/>
      <c r="BG1616" s="80"/>
      <c r="BH1616" s="81">
        <f t="shared" si="447"/>
        <v>0</v>
      </c>
      <c r="BI1616" s="82"/>
      <c r="BJ1616" s="80"/>
      <c r="BK1616" s="81">
        <f t="shared" si="448"/>
        <v>0</v>
      </c>
      <c r="BL1616" s="82"/>
      <c r="BM1616" s="80"/>
      <c r="BN1616" s="81">
        <f t="shared" si="449"/>
        <v>0</v>
      </c>
      <c r="BO1616" s="82"/>
    </row>
    <row r="1617" spans="1:67" ht="33" hidden="1" customHeight="1" thickBot="1">
      <c r="A1617" s="71">
        <v>86794</v>
      </c>
      <c r="B1617" s="71" t="s">
        <v>2241</v>
      </c>
      <c r="C1617" s="221" t="str">
        <f ca="1">IF(V1617&gt;0,IF($C$12=B1617,COUNT($C$12:C1616,1),""),"")</f>
        <v/>
      </c>
      <c r="D1617" s="221" t="str">
        <f ca="1">IF(V1617&gt;0,IF($D$12=B1617,COUNT($D$12:D1616,1),""),"")</f>
        <v/>
      </c>
      <c r="E1617" s="221" t="str">
        <f ca="1">IF(V1617&gt;0,IF($E$12=B1617,COUNT($E$12:E1616,1),""),"")</f>
        <v/>
      </c>
      <c r="F1617" s="221" t="str">
        <f ca="1">IF(V1617&gt;0,IF($F$12=B1617,COUNT($F$12:F1616,1),""),"")</f>
        <v/>
      </c>
      <c r="G1617" s="90" t="s">
        <v>2232</v>
      </c>
      <c r="H1617" s="72"/>
      <c r="I1617" s="76" t="s">
        <v>2214</v>
      </c>
      <c r="J1617" s="91" t="s">
        <v>153</v>
      </c>
      <c r="K1617" s="324">
        <v>13250000</v>
      </c>
      <c r="L1617" s="125">
        <v>422701</v>
      </c>
      <c r="M1617" s="76" t="s">
        <v>2239</v>
      </c>
      <c r="N1617" s="76" t="s">
        <v>153</v>
      </c>
      <c r="O1617" s="324">
        <v>3096000</v>
      </c>
      <c r="P1617" s="77">
        <f ca="1">SUMIF($W$12:BO1617,$P$11,W1617:BO1617)</f>
        <v>0</v>
      </c>
      <c r="Q1617" s="77">
        <f ca="1">SUMIF($W$12:BP1617,$P$11,X1617:BP1617)</f>
        <v>0</v>
      </c>
      <c r="R1617" s="77">
        <f ca="1">SUMIF($W$12:BQ1617,$P$11,Y1617:BQ1617)</f>
        <v>0</v>
      </c>
      <c r="S1617" s="78">
        <f t="shared" ca="1" si="450"/>
        <v>0</v>
      </c>
      <c r="T1617" s="77">
        <f t="shared" ca="1" si="451"/>
        <v>0</v>
      </c>
      <c r="U1617" s="77">
        <f t="shared" ca="1" si="452"/>
        <v>0</v>
      </c>
      <c r="V1617" s="79">
        <f t="shared" ca="1" si="453"/>
        <v>0</v>
      </c>
      <c r="W1617" s="80"/>
      <c r="X1617" s="81">
        <f t="shared" si="437"/>
        <v>0</v>
      </c>
      <c r="Y1617" s="82"/>
      <c r="Z1617" s="80"/>
      <c r="AA1617" s="81">
        <f t="shared" si="438"/>
        <v>0</v>
      </c>
      <c r="AB1617" s="82"/>
      <c r="AC1617" s="80"/>
      <c r="AD1617" s="81">
        <f t="shared" si="439"/>
        <v>0</v>
      </c>
      <c r="AE1617" s="82"/>
      <c r="AF1617" s="80"/>
      <c r="AG1617" s="81">
        <f t="shared" si="440"/>
        <v>0</v>
      </c>
      <c r="AH1617" s="82"/>
      <c r="AI1617" s="80"/>
      <c r="AJ1617" s="81">
        <f t="shared" si="441"/>
        <v>0</v>
      </c>
      <c r="AK1617" s="82"/>
      <c r="AL1617" s="80"/>
      <c r="AM1617" s="81">
        <v>0</v>
      </c>
      <c r="AN1617" s="82"/>
      <c r="AO1617" s="80"/>
      <c r="AP1617" s="81">
        <v>0</v>
      </c>
      <c r="AQ1617" s="82"/>
      <c r="AR1617" s="80"/>
      <c r="AS1617" s="81">
        <f t="shared" si="442"/>
        <v>0</v>
      </c>
      <c r="AT1617" s="82"/>
      <c r="AU1617" s="80"/>
      <c r="AV1617" s="81">
        <f t="shared" si="443"/>
        <v>0</v>
      </c>
      <c r="AW1617" s="82"/>
      <c r="AX1617" s="80"/>
      <c r="AY1617" s="81">
        <f t="shared" si="444"/>
        <v>0</v>
      </c>
      <c r="AZ1617" s="82"/>
      <c r="BA1617" s="80"/>
      <c r="BB1617" s="81">
        <f t="shared" si="445"/>
        <v>0</v>
      </c>
      <c r="BC1617" s="82"/>
      <c r="BD1617" s="80"/>
      <c r="BE1617" s="81">
        <f t="shared" si="446"/>
        <v>0</v>
      </c>
      <c r="BF1617" s="82"/>
      <c r="BG1617" s="80"/>
      <c r="BH1617" s="81">
        <f t="shared" si="447"/>
        <v>0</v>
      </c>
      <c r="BI1617" s="82"/>
      <c r="BJ1617" s="80"/>
      <c r="BK1617" s="81">
        <f t="shared" si="448"/>
        <v>0</v>
      </c>
      <c r="BL1617" s="82"/>
      <c r="BM1617" s="80"/>
      <c r="BN1617" s="81">
        <f t="shared" si="449"/>
        <v>0</v>
      </c>
      <c r="BO1617" s="82"/>
    </row>
    <row r="1618" spans="1:67" ht="33" hidden="1" customHeight="1" thickBot="1">
      <c r="A1618" s="71">
        <v>86795</v>
      </c>
      <c r="B1618" s="71" t="s">
        <v>2241</v>
      </c>
      <c r="C1618" s="221" t="str">
        <f ca="1">IF(V1618&gt;0,IF($C$12=B1618,COUNT($C$12:C1617,1),""),"")</f>
        <v/>
      </c>
      <c r="D1618" s="221" t="str">
        <f ca="1">IF(V1618&gt;0,IF($D$12=B1618,COUNT($D$12:D1617,1),""),"")</f>
        <v/>
      </c>
      <c r="E1618" s="221" t="str">
        <f ca="1">IF(V1618&gt;0,IF($E$12=B1618,COUNT($E$12:E1617,1),""),"")</f>
        <v/>
      </c>
      <c r="F1618" s="221" t="str">
        <f ca="1">IF(V1618&gt;0,IF($F$12=B1618,COUNT($F$12:F1617,1),""),"")</f>
        <v/>
      </c>
      <c r="G1618" s="90">
        <v>670000430</v>
      </c>
      <c r="H1618" s="72"/>
      <c r="I1618" s="76" t="s">
        <v>2215</v>
      </c>
      <c r="J1618" s="91" t="s">
        <v>153</v>
      </c>
      <c r="K1618" s="324">
        <v>17300000</v>
      </c>
      <c r="L1618" s="125">
        <v>422701</v>
      </c>
      <c r="M1618" s="76" t="s">
        <v>2239</v>
      </c>
      <c r="N1618" s="76" t="s">
        <v>153</v>
      </c>
      <c r="O1618" s="324">
        <v>3096000</v>
      </c>
      <c r="P1618" s="77">
        <f ca="1">SUMIF($W$12:BO1618,$P$11,W1618:BO1618)</f>
        <v>0</v>
      </c>
      <c r="Q1618" s="77">
        <f ca="1">SUMIF($W$12:BP1618,$P$11,X1618:BP1618)</f>
        <v>0</v>
      </c>
      <c r="R1618" s="77">
        <f ca="1">SUMIF($W$12:BQ1618,$P$11,Y1618:BQ1618)</f>
        <v>0</v>
      </c>
      <c r="S1618" s="78">
        <f t="shared" ca="1" si="450"/>
        <v>0</v>
      </c>
      <c r="T1618" s="77">
        <f t="shared" ca="1" si="451"/>
        <v>0</v>
      </c>
      <c r="U1618" s="77">
        <f t="shared" ca="1" si="452"/>
        <v>0</v>
      </c>
      <c r="V1618" s="79">
        <f t="shared" ca="1" si="453"/>
        <v>0</v>
      </c>
      <c r="W1618" s="80"/>
      <c r="X1618" s="81">
        <f t="shared" si="437"/>
        <v>0</v>
      </c>
      <c r="Y1618" s="82"/>
      <c r="Z1618" s="80"/>
      <c r="AA1618" s="81">
        <f t="shared" si="438"/>
        <v>0</v>
      </c>
      <c r="AB1618" s="82"/>
      <c r="AC1618" s="80"/>
      <c r="AD1618" s="81">
        <f t="shared" si="439"/>
        <v>0</v>
      </c>
      <c r="AE1618" s="82"/>
      <c r="AF1618" s="80"/>
      <c r="AG1618" s="81">
        <f t="shared" si="440"/>
        <v>0</v>
      </c>
      <c r="AH1618" s="82"/>
      <c r="AI1618" s="80"/>
      <c r="AJ1618" s="81">
        <f t="shared" si="441"/>
        <v>0</v>
      </c>
      <c r="AK1618" s="82"/>
      <c r="AL1618" s="80"/>
      <c r="AM1618" s="81">
        <v>0</v>
      </c>
      <c r="AN1618" s="82"/>
      <c r="AO1618" s="80"/>
      <c r="AP1618" s="81">
        <v>0</v>
      </c>
      <c r="AQ1618" s="82"/>
      <c r="AR1618" s="80"/>
      <c r="AS1618" s="81">
        <f t="shared" si="442"/>
        <v>0</v>
      </c>
      <c r="AT1618" s="82"/>
      <c r="AU1618" s="80"/>
      <c r="AV1618" s="81">
        <f t="shared" si="443"/>
        <v>0</v>
      </c>
      <c r="AW1618" s="82"/>
      <c r="AX1618" s="80"/>
      <c r="AY1618" s="81">
        <f t="shared" si="444"/>
        <v>0</v>
      </c>
      <c r="AZ1618" s="82"/>
      <c r="BA1618" s="80"/>
      <c r="BB1618" s="81">
        <f t="shared" si="445"/>
        <v>0</v>
      </c>
      <c r="BC1618" s="82"/>
      <c r="BD1618" s="80"/>
      <c r="BE1618" s="81">
        <f t="shared" si="446"/>
        <v>0</v>
      </c>
      <c r="BF1618" s="82"/>
      <c r="BG1618" s="80"/>
      <c r="BH1618" s="81">
        <f t="shared" si="447"/>
        <v>0</v>
      </c>
      <c r="BI1618" s="82"/>
      <c r="BJ1618" s="80"/>
      <c r="BK1618" s="81">
        <f t="shared" si="448"/>
        <v>0</v>
      </c>
      <c r="BL1618" s="82"/>
      <c r="BM1618" s="80"/>
      <c r="BN1618" s="81">
        <f t="shared" si="449"/>
        <v>0</v>
      </c>
      <c r="BO1618" s="82"/>
    </row>
    <row r="1619" spans="1:67" ht="33" hidden="1" customHeight="1" thickBot="1">
      <c r="A1619" s="71">
        <v>86796</v>
      </c>
      <c r="B1619" s="71" t="s">
        <v>2241</v>
      </c>
      <c r="C1619" s="221" t="str">
        <f ca="1">IF(V1619&gt;0,IF($C$12=B1619,COUNT($C$12:C1618,1),""),"")</f>
        <v/>
      </c>
      <c r="D1619" s="221" t="str">
        <f ca="1">IF(V1619&gt;0,IF($D$12=B1619,COUNT($D$12:D1618,1),""),"")</f>
        <v/>
      </c>
      <c r="E1619" s="221" t="str">
        <f ca="1">IF(V1619&gt;0,IF($E$12=B1619,COUNT($E$12:E1618,1),""),"")</f>
        <v/>
      </c>
      <c r="F1619" s="221" t="str">
        <f ca="1">IF(V1619&gt;0,IF($F$12=B1619,COUNT($F$12:F1618,1),""),"")</f>
        <v/>
      </c>
      <c r="G1619" s="90"/>
      <c r="H1619" s="72">
        <v>250402</v>
      </c>
      <c r="I1619" s="76" t="s">
        <v>2216</v>
      </c>
      <c r="J1619" s="91" t="s">
        <v>153</v>
      </c>
      <c r="K1619" s="324">
        <v>2170000</v>
      </c>
      <c r="L1619" s="125">
        <v>421603</v>
      </c>
      <c r="M1619" s="76" t="s">
        <v>1273</v>
      </c>
      <c r="N1619" s="76" t="s">
        <v>153</v>
      </c>
      <c r="O1619" s="324">
        <v>205500</v>
      </c>
      <c r="P1619" s="77">
        <f ca="1">SUMIF($W$12:BO1619,$P$11,W1619:BO1619)</f>
        <v>0</v>
      </c>
      <c r="Q1619" s="77">
        <f ca="1">SUMIF($W$12:BP1619,$P$11,X1619:BP1619)</f>
        <v>0</v>
      </c>
      <c r="R1619" s="77">
        <f ca="1">SUMIF($W$12:BQ1619,$P$11,Y1619:BQ1619)</f>
        <v>0</v>
      </c>
      <c r="S1619" s="78">
        <f t="shared" ca="1" si="450"/>
        <v>0</v>
      </c>
      <c r="T1619" s="77">
        <f t="shared" ca="1" si="451"/>
        <v>0</v>
      </c>
      <c r="U1619" s="77">
        <f t="shared" ca="1" si="452"/>
        <v>0</v>
      </c>
      <c r="V1619" s="79">
        <f t="shared" ca="1" si="453"/>
        <v>0</v>
      </c>
      <c r="W1619" s="80"/>
      <c r="X1619" s="81">
        <f t="shared" si="437"/>
        <v>0</v>
      </c>
      <c r="Y1619" s="82"/>
      <c r="Z1619" s="80"/>
      <c r="AA1619" s="81">
        <f t="shared" si="438"/>
        <v>0</v>
      </c>
      <c r="AB1619" s="82"/>
      <c r="AC1619" s="80"/>
      <c r="AD1619" s="81">
        <f t="shared" si="439"/>
        <v>0</v>
      </c>
      <c r="AE1619" s="82"/>
      <c r="AF1619" s="80"/>
      <c r="AG1619" s="81">
        <f t="shared" si="440"/>
        <v>0</v>
      </c>
      <c r="AH1619" s="82"/>
      <c r="AI1619" s="80"/>
      <c r="AJ1619" s="81">
        <f t="shared" si="441"/>
        <v>0</v>
      </c>
      <c r="AK1619" s="82"/>
      <c r="AL1619" s="80"/>
      <c r="AM1619" s="81">
        <v>0</v>
      </c>
      <c r="AN1619" s="82"/>
      <c r="AO1619" s="80"/>
      <c r="AP1619" s="81">
        <v>0</v>
      </c>
      <c r="AQ1619" s="82"/>
      <c r="AR1619" s="80"/>
      <c r="AS1619" s="81">
        <f t="shared" si="442"/>
        <v>0</v>
      </c>
      <c r="AT1619" s="82"/>
      <c r="AU1619" s="80"/>
      <c r="AV1619" s="81">
        <f t="shared" si="443"/>
        <v>0</v>
      </c>
      <c r="AW1619" s="82"/>
      <c r="AX1619" s="80"/>
      <c r="AY1619" s="81">
        <f t="shared" si="444"/>
        <v>0</v>
      </c>
      <c r="AZ1619" s="82"/>
      <c r="BA1619" s="80"/>
      <c r="BB1619" s="81">
        <f t="shared" si="445"/>
        <v>0</v>
      </c>
      <c r="BC1619" s="82"/>
      <c r="BD1619" s="80"/>
      <c r="BE1619" s="81">
        <f t="shared" si="446"/>
        <v>0</v>
      </c>
      <c r="BF1619" s="82"/>
      <c r="BG1619" s="80"/>
      <c r="BH1619" s="81">
        <f t="shared" si="447"/>
        <v>0</v>
      </c>
      <c r="BI1619" s="82"/>
      <c r="BJ1619" s="80"/>
      <c r="BK1619" s="81">
        <f t="shared" si="448"/>
        <v>0</v>
      </c>
      <c r="BL1619" s="82"/>
      <c r="BM1619" s="80"/>
      <c r="BN1619" s="81">
        <f t="shared" si="449"/>
        <v>0</v>
      </c>
      <c r="BO1619" s="82"/>
    </row>
    <row r="1620" spans="1:67" ht="33" hidden="1" customHeight="1" thickBot="1">
      <c r="A1620" s="71">
        <v>86801</v>
      </c>
      <c r="B1620" s="71" t="s">
        <v>2241</v>
      </c>
      <c r="C1620" s="221" t="str">
        <f ca="1">IF(V1620&gt;0,IF($C$12=B1620,COUNT($C$12:C1619,1),""),"")</f>
        <v/>
      </c>
      <c r="D1620" s="221" t="str">
        <f ca="1">IF(V1620&gt;0,IF($D$12=B1620,COUNT($D$12:D1619,1),""),"")</f>
        <v/>
      </c>
      <c r="E1620" s="221" t="str">
        <f ca="1">IF(V1620&gt;0,IF($E$12=B1620,COUNT($E$12:E1619,1),""),"")</f>
        <v/>
      </c>
      <c r="F1620" s="221" t="str">
        <f ca="1">IF(V1620&gt;0,IF($F$12=B1620,COUNT($F$12:F1619,1),""),"")</f>
        <v/>
      </c>
      <c r="G1620" s="90"/>
      <c r="H1620" s="72">
        <v>260503</v>
      </c>
      <c r="I1620" s="76" t="s">
        <v>2217</v>
      </c>
      <c r="J1620" s="91" t="s">
        <v>153</v>
      </c>
      <c r="K1620" s="324">
        <v>331823000</v>
      </c>
      <c r="L1620" s="125">
        <v>421624</v>
      </c>
      <c r="M1620" s="76" t="s">
        <v>2240</v>
      </c>
      <c r="N1620" s="76" t="s">
        <v>153</v>
      </c>
      <c r="O1620" s="324">
        <v>9821000</v>
      </c>
      <c r="P1620" s="77">
        <f ca="1">SUMIF($W$12:BO1620,$P$11,W1620:BO1620)</f>
        <v>0</v>
      </c>
      <c r="Q1620" s="77">
        <f ca="1">SUMIF($W$12:BP1620,$P$11,X1620:BP1620)</f>
        <v>0</v>
      </c>
      <c r="R1620" s="77">
        <f ca="1">SUMIF($W$12:BQ1620,$P$11,Y1620:BQ1620)</f>
        <v>0</v>
      </c>
      <c r="S1620" s="78">
        <f t="shared" ca="1" si="450"/>
        <v>0</v>
      </c>
      <c r="T1620" s="77">
        <f t="shared" ca="1" si="451"/>
        <v>0</v>
      </c>
      <c r="U1620" s="77">
        <f t="shared" ca="1" si="452"/>
        <v>0</v>
      </c>
      <c r="V1620" s="79">
        <f t="shared" ca="1" si="453"/>
        <v>0</v>
      </c>
      <c r="W1620" s="80"/>
      <c r="X1620" s="81">
        <f t="shared" si="437"/>
        <v>0</v>
      </c>
      <c r="Y1620" s="82"/>
      <c r="Z1620" s="80"/>
      <c r="AA1620" s="81">
        <f t="shared" si="438"/>
        <v>0</v>
      </c>
      <c r="AB1620" s="82"/>
      <c r="AC1620" s="80"/>
      <c r="AD1620" s="81">
        <f t="shared" si="439"/>
        <v>0</v>
      </c>
      <c r="AE1620" s="82"/>
      <c r="AF1620" s="80"/>
      <c r="AG1620" s="81">
        <f t="shared" si="440"/>
        <v>0</v>
      </c>
      <c r="AH1620" s="82"/>
      <c r="AI1620" s="80"/>
      <c r="AJ1620" s="81">
        <f t="shared" si="441"/>
        <v>0</v>
      </c>
      <c r="AK1620" s="82"/>
      <c r="AL1620" s="80"/>
      <c r="AM1620" s="81">
        <v>0</v>
      </c>
      <c r="AN1620" s="82"/>
      <c r="AO1620" s="80"/>
      <c r="AP1620" s="81">
        <v>0</v>
      </c>
      <c r="AQ1620" s="82"/>
      <c r="AR1620" s="80"/>
      <c r="AS1620" s="81">
        <f t="shared" si="442"/>
        <v>0</v>
      </c>
      <c r="AT1620" s="82"/>
      <c r="AU1620" s="80"/>
      <c r="AV1620" s="81">
        <f t="shared" si="443"/>
        <v>0</v>
      </c>
      <c r="AW1620" s="82"/>
      <c r="AX1620" s="80"/>
      <c r="AY1620" s="81">
        <f t="shared" si="444"/>
        <v>0</v>
      </c>
      <c r="AZ1620" s="82"/>
      <c r="BA1620" s="80"/>
      <c r="BB1620" s="81">
        <f t="shared" si="445"/>
        <v>0</v>
      </c>
      <c r="BC1620" s="82"/>
      <c r="BD1620" s="80"/>
      <c r="BE1620" s="81">
        <f t="shared" si="446"/>
        <v>0</v>
      </c>
      <c r="BF1620" s="82"/>
      <c r="BG1620" s="80"/>
      <c r="BH1620" s="81">
        <f t="shared" si="447"/>
        <v>0</v>
      </c>
      <c r="BI1620" s="82"/>
      <c r="BJ1620" s="80"/>
      <c r="BK1620" s="81">
        <f t="shared" si="448"/>
        <v>0</v>
      </c>
      <c r="BL1620" s="82"/>
      <c r="BM1620" s="80"/>
      <c r="BN1620" s="81">
        <f t="shared" si="449"/>
        <v>0</v>
      </c>
      <c r="BO1620" s="82"/>
    </row>
    <row r="1621" spans="1:67" ht="33" hidden="1" customHeight="1" thickBot="1">
      <c r="A1621" s="71">
        <v>86802</v>
      </c>
      <c r="B1621" s="71" t="s">
        <v>2241</v>
      </c>
      <c r="C1621" s="221" t="str">
        <f ca="1">IF(V1621&gt;0,IF($C$12=B1621,COUNT($C$12:C1620,1),""),"")</f>
        <v/>
      </c>
      <c r="D1621" s="221" t="str">
        <f ca="1">IF(V1621&gt;0,IF($D$12=B1621,COUNT($D$12:D1620,1),""),"")</f>
        <v/>
      </c>
      <c r="E1621" s="221" t="str">
        <f ca="1">IF(V1621&gt;0,IF($E$12=B1621,COUNT($E$12:E1620,1),""),"")</f>
        <v/>
      </c>
      <c r="F1621" s="221" t="str">
        <f ca="1">IF(V1621&gt;0,IF($F$12=B1621,COUNT($F$12:F1620,1),""),"")</f>
        <v/>
      </c>
      <c r="G1621" s="90"/>
      <c r="H1621" s="72">
        <v>260627</v>
      </c>
      <c r="I1621" s="76" t="s">
        <v>2218</v>
      </c>
      <c r="J1621" s="91" t="s">
        <v>153</v>
      </c>
      <c r="K1621" s="324">
        <v>3100000</v>
      </c>
      <c r="L1621" s="125">
        <v>422410</v>
      </c>
      <c r="M1621" s="76" t="s">
        <v>1339</v>
      </c>
      <c r="N1621" s="76" t="s">
        <v>153</v>
      </c>
      <c r="O1621" s="324">
        <v>239500</v>
      </c>
      <c r="P1621" s="77">
        <f ca="1">SUMIF($W$12:BO1621,$P$11,W1621:BO1621)</f>
        <v>0</v>
      </c>
      <c r="Q1621" s="77">
        <f ca="1">SUMIF($W$12:BP1621,$P$11,X1621:BP1621)</f>
        <v>0</v>
      </c>
      <c r="R1621" s="77">
        <f ca="1">SUMIF($W$12:BQ1621,$P$11,Y1621:BQ1621)</f>
        <v>0</v>
      </c>
      <c r="S1621" s="78">
        <f t="shared" ca="1" si="450"/>
        <v>0</v>
      </c>
      <c r="T1621" s="77">
        <f t="shared" ca="1" si="451"/>
        <v>0</v>
      </c>
      <c r="U1621" s="77">
        <f t="shared" ca="1" si="452"/>
        <v>0</v>
      </c>
      <c r="V1621" s="79">
        <f t="shared" ca="1" si="453"/>
        <v>0</v>
      </c>
      <c r="W1621" s="80"/>
      <c r="X1621" s="81">
        <f t="shared" si="437"/>
        <v>0</v>
      </c>
      <c r="Y1621" s="82"/>
      <c r="Z1621" s="80"/>
      <c r="AA1621" s="81">
        <f t="shared" si="438"/>
        <v>0</v>
      </c>
      <c r="AB1621" s="82"/>
      <c r="AC1621" s="80"/>
      <c r="AD1621" s="81">
        <f t="shared" si="439"/>
        <v>0</v>
      </c>
      <c r="AE1621" s="82"/>
      <c r="AF1621" s="80"/>
      <c r="AG1621" s="81">
        <f t="shared" si="440"/>
        <v>0</v>
      </c>
      <c r="AH1621" s="82"/>
      <c r="AI1621" s="80"/>
      <c r="AJ1621" s="81">
        <f t="shared" si="441"/>
        <v>0</v>
      </c>
      <c r="AK1621" s="82"/>
      <c r="AL1621" s="80"/>
      <c r="AM1621" s="81">
        <v>0</v>
      </c>
      <c r="AN1621" s="82"/>
      <c r="AO1621" s="80"/>
      <c r="AP1621" s="81">
        <v>0</v>
      </c>
      <c r="AQ1621" s="82"/>
      <c r="AR1621" s="80"/>
      <c r="AS1621" s="81">
        <f t="shared" si="442"/>
        <v>0</v>
      </c>
      <c r="AT1621" s="82"/>
      <c r="AU1621" s="80"/>
      <c r="AV1621" s="81">
        <f t="shared" si="443"/>
        <v>0</v>
      </c>
      <c r="AW1621" s="82"/>
      <c r="AX1621" s="80"/>
      <c r="AY1621" s="81">
        <f t="shared" si="444"/>
        <v>0</v>
      </c>
      <c r="AZ1621" s="82"/>
      <c r="BA1621" s="80"/>
      <c r="BB1621" s="81">
        <f t="shared" si="445"/>
        <v>0</v>
      </c>
      <c r="BC1621" s="82"/>
      <c r="BD1621" s="80"/>
      <c r="BE1621" s="81">
        <f t="shared" si="446"/>
        <v>0</v>
      </c>
      <c r="BF1621" s="82"/>
      <c r="BG1621" s="80"/>
      <c r="BH1621" s="81">
        <f t="shared" si="447"/>
        <v>0</v>
      </c>
      <c r="BI1621" s="82"/>
      <c r="BJ1621" s="80"/>
      <c r="BK1621" s="81">
        <f t="shared" si="448"/>
        <v>0</v>
      </c>
      <c r="BL1621" s="82"/>
      <c r="BM1621" s="80"/>
      <c r="BN1621" s="81">
        <f t="shared" si="449"/>
        <v>0</v>
      </c>
      <c r="BO1621" s="82"/>
    </row>
    <row r="1622" spans="1:67" ht="33" hidden="1" customHeight="1" thickBot="1">
      <c r="A1622" s="71">
        <v>86803</v>
      </c>
      <c r="B1622" s="71" t="s">
        <v>2241</v>
      </c>
      <c r="C1622" s="221" t="str">
        <f ca="1">IF(V1622&gt;0,IF($C$12=B1622,COUNT($C$12:C1621,1),""),"")</f>
        <v/>
      </c>
      <c r="D1622" s="221" t="str">
        <f ca="1">IF(V1622&gt;0,IF($D$12=B1622,COUNT($D$12:D1621,1),""),"")</f>
        <v/>
      </c>
      <c r="E1622" s="221" t="str">
        <f ca="1">IF(V1622&gt;0,IF($E$12=B1622,COUNT($E$12:E1621,1),""),"")</f>
        <v/>
      </c>
      <c r="F1622" s="221" t="str">
        <f ca="1">IF(V1622&gt;0,IF($F$12=B1622,COUNT($F$12:F1621,1),""),"")</f>
        <v/>
      </c>
      <c r="G1622" s="90"/>
      <c r="H1622" s="72">
        <v>260628</v>
      </c>
      <c r="I1622" s="76" t="s">
        <v>2219</v>
      </c>
      <c r="J1622" s="91" t="s">
        <v>153</v>
      </c>
      <c r="K1622" s="324">
        <v>3500000</v>
      </c>
      <c r="L1622" s="125">
        <v>422410</v>
      </c>
      <c r="M1622" s="76" t="s">
        <v>1339</v>
      </c>
      <c r="N1622" s="76" t="s">
        <v>153</v>
      </c>
      <c r="O1622" s="324">
        <v>239500</v>
      </c>
      <c r="P1622" s="77">
        <f ca="1">SUMIF($W$12:BO1622,$P$11,W1622:BO1622)</f>
        <v>0</v>
      </c>
      <c r="Q1622" s="77">
        <f ca="1">SUMIF($W$12:BP1622,$P$11,X1622:BP1622)</f>
        <v>0</v>
      </c>
      <c r="R1622" s="77">
        <f ca="1">SUMIF($W$12:BQ1622,$P$11,Y1622:BQ1622)</f>
        <v>0</v>
      </c>
      <c r="S1622" s="78">
        <f t="shared" ca="1" si="450"/>
        <v>0</v>
      </c>
      <c r="T1622" s="77">
        <f t="shared" ca="1" si="451"/>
        <v>0</v>
      </c>
      <c r="U1622" s="77">
        <f t="shared" ca="1" si="452"/>
        <v>0</v>
      </c>
      <c r="V1622" s="79">
        <f t="shared" ca="1" si="453"/>
        <v>0</v>
      </c>
      <c r="W1622" s="80"/>
      <c r="X1622" s="81">
        <f t="shared" si="437"/>
        <v>0</v>
      </c>
      <c r="Y1622" s="82"/>
      <c r="Z1622" s="80"/>
      <c r="AA1622" s="81">
        <f t="shared" si="438"/>
        <v>0</v>
      </c>
      <c r="AB1622" s="82"/>
      <c r="AC1622" s="80"/>
      <c r="AD1622" s="81">
        <f t="shared" si="439"/>
        <v>0</v>
      </c>
      <c r="AE1622" s="82"/>
      <c r="AF1622" s="80"/>
      <c r="AG1622" s="81">
        <f t="shared" si="440"/>
        <v>0</v>
      </c>
      <c r="AH1622" s="82"/>
      <c r="AI1622" s="80"/>
      <c r="AJ1622" s="81">
        <f t="shared" si="441"/>
        <v>0</v>
      </c>
      <c r="AK1622" s="82"/>
      <c r="AL1622" s="80"/>
      <c r="AM1622" s="81">
        <v>0</v>
      </c>
      <c r="AN1622" s="82"/>
      <c r="AO1622" s="80"/>
      <c r="AP1622" s="81">
        <v>0</v>
      </c>
      <c r="AQ1622" s="82"/>
      <c r="AR1622" s="80"/>
      <c r="AS1622" s="81">
        <f t="shared" si="442"/>
        <v>0</v>
      </c>
      <c r="AT1622" s="82"/>
      <c r="AU1622" s="80"/>
      <c r="AV1622" s="81">
        <f t="shared" si="443"/>
        <v>0</v>
      </c>
      <c r="AW1622" s="82"/>
      <c r="AX1622" s="80"/>
      <c r="AY1622" s="81">
        <f t="shared" si="444"/>
        <v>0</v>
      </c>
      <c r="AZ1622" s="82"/>
      <c r="BA1622" s="80"/>
      <c r="BB1622" s="81">
        <f t="shared" si="445"/>
        <v>0</v>
      </c>
      <c r="BC1622" s="82"/>
      <c r="BD1622" s="80"/>
      <c r="BE1622" s="81">
        <f t="shared" si="446"/>
        <v>0</v>
      </c>
      <c r="BF1622" s="82"/>
      <c r="BG1622" s="80"/>
      <c r="BH1622" s="81">
        <f t="shared" si="447"/>
        <v>0</v>
      </c>
      <c r="BI1622" s="82"/>
      <c r="BJ1622" s="80"/>
      <c r="BK1622" s="81">
        <f t="shared" si="448"/>
        <v>0</v>
      </c>
      <c r="BL1622" s="82"/>
      <c r="BM1622" s="80"/>
      <c r="BN1622" s="81">
        <f t="shared" si="449"/>
        <v>0</v>
      </c>
      <c r="BO1622" s="82"/>
    </row>
    <row r="1623" spans="1:67" ht="33" hidden="1" customHeight="1" thickBot="1">
      <c r="A1623" s="71">
        <v>86804</v>
      </c>
      <c r="B1623" s="71" t="s">
        <v>2241</v>
      </c>
      <c r="C1623" s="221" t="str">
        <f ca="1">IF(V1623&gt;0,IF($C$12=B1623,COUNT($C$12:C1622,1),""),"")</f>
        <v/>
      </c>
      <c r="D1623" s="221" t="str">
        <f ca="1">IF(V1623&gt;0,IF($D$12=B1623,COUNT($D$12:D1622,1),""),"")</f>
        <v/>
      </c>
      <c r="E1623" s="221" t="str">
        <f ca="1">IF(V1623&gt;0,IF($E$12=B1623,COUNT($E$12:E1622,1),""),"")</f>
        <v/>
      </c>
      <c r="F1623" s="221" t="str">
        <f ca="1">IF(V1623&gt;0,IF($F$12=B1623,COUNT($F$12:F1622,1),""),"")</f>
        <v/>
      </c>
      <c r="G1623" s="90"/>
      <c r="H1623" s="72">
        <v>260629</v>
      </c>
      <c r="I1623" s="76" t="s">
        <v>2220</v>
      </c>
      <c r="J1623" s="91" t="s">
        <v>153</v>
      </c>
      <c r="K1623" s="324">
        <v>3900000</v>
      </c>
      <c r="L1623" s="125">
        <v>422410</v>
      </c>
      <c r="M1623" s="76" t="s">
        <v>1339</v>
      </c>
      <c r="N1623" s="76" t="s">
        <v>153</v>
      </c>
      <c r="O1623" s="324">
        <v>239500</v>
      </c>
      <c r="P1623" s="77">
        <f ca="1">SUMIF($W$12:BO1623,$P$11,W1623:BO1623)</f>
        <v>0</v>
      </c>
      <c r="Q1623" s="77">
        <f ca="1">SUMIF($W$12:BP1623,$P$11,X1623:BP1623)</f>
        <v>0</v>
      </c>
      <c r="R1623" s="77">
        <f ca="1">SUMIF($W$12:BQ1623,$P$11,Y1623:BQ1623)</f>
        <v>0</v>
      </c>
      <c r="S1623" s="78">
        <f t="shared" ca="1" si="450"/>
        <v>0</v>
      </c>
      <c r="T1623" s="77">
        <f t="shared" ca="1" si="451"/>
        <v>0</v>
      </c>
      <c r="U1623" s="77">
        <f t="shared" ca="1" si="452"/>
        <v>0</v>
      </c>
      <c r="V1623" s="79">
        <f t="shared" ca="1" si="453"/>
        <v>0</v>
      </c>
      <c r="W1623" s="80"/>
      <c r="X1623" s="81">
        <f t="shared" si="437"/>
        <v>0</v>
      </c>
      <c r="Y1623" s="82"/>
      <c r="Z1623" s="80"/>
      <c r="AA1623" s="81">
        <f t="shared" si="438"/>
        <v>0</v>
      </c>
      <c r="AB1623" s="82"/>
      <c r="AC1623" s="80"/>
      <c r="AD1623" s="81">
        <f t="shared" si="439"/>
        <v>0</v>
      </c>
      <c r="AE1623" s="82"/>
      <c r="AF1623" s="80"/>
      <c r="AG1623" s="81">
        <f t="shared" si="440"/>
        <v>0</v>
      </c>
      <c r="AH1623" s="82"/>
      <c r="AI1623" s="80"/>
      <c r="AJ1623" s="81">
        <f t="shared" si="441"/>
        <v>0</v>
      </c>
      <c r="AK1623" s="82"/>
      <c r="AL1623" s="80"/>
      <c r="AM1623" s="81">
        <v>0</v>
      </c>
      <c r="AN1623" s="82"/>
      <c r="AO1623" s="80"/>
      <c r="AP1623" s="81">
        <v>0</v>
      </c>
      <c r="AQ1623" s="82"/>
      <c r="AR1623" s="80"/>
      <c r="AS1623" s="81">
        <f t="shared" si="442"/>
        <v>0</v>
      </c>
      <c r="AT1623" s="82"/>
      <c r="AU1623" s="80"/>
      <c r="AV1623" s="81">
        <f t="shared" si="443"/>
        <v>0</v>
      </c>
      <c r="AW1623" s="82"/>
      <c r="AX1623" s="80"/>
      <c r="AY1623" s="81">
        <f t="shared" si="444"/>
        <v>0</v>
      </c>
      <c r="AZ1623" s="82"/>
      <c r="BA1623" s="80"/>
      <c r="BB1623" s="81">
        <f t="shared" si="445"/>
        <v>0</v>
      </c>
      <c r="BC1623" s="82"/>
      <c r="BD1623" s="80"/>
      <c r="BE1623" s="81">
        <f t="shared" si="446"/>
        <v>0</v>
      </c>
      <c r="BF1623" s="82"/>
      <c r="BG1623" s="80"/>
      <c r="BH1623" s="81">
        <f t="shared" si="447"/>
        <v>0</v>
      </c>
      <c r="BI1623" s="82"/>
      <c r="BJ1623" s="80"/>
      <c r="BK1623" s="81">
        <f t="shared" si="448"/>
        <v>0</v>
      </c>
      <c r="BL1623" s="82"/>
      <c r="BM1623" s="80"/>
      <c r="BN1623" s="81">
        <f t="shared" si="449"/>
        <v>0</v>
      </c>
      <c r="BO1623" s="82"/>
    </row>
    <row r="1624" spans="1:67" ht="33" hidden="1" customHeight="1" thickBot="1">
      <c r="A1624" s="71">
        <v>86805</v>
      </c>
      <c r="B1624" s="71" t="s">
        <v>2241</v>
      </c>
      <c r="C1624" s="221" t="str">
        <f ca="1">IF(V1624&gt;0,IF($C$12=B1624,COUNT($C$12:C1623,1),""),"")</f>
        <v/>
      </c>
      <c r="D1624" s="221" t="str">
        <f ca="1">IF(V1624&gt;0,IF($D$12=B1624,COUNT($D$12:D1623,1),""),"")</f>
        <v/>
      </c>
      <c r="E1624" s="221" t="str">
        <f ca="1">IF(V1624&gt;0,IF($E$12=B1624,COUNT($E$12:E1623,1),""),"")</f>
        <v/>
      </c>
      <c r="F1624" s="221" t="str">
        <f ca="1">IF(V1624&gt;0,IF($F$12=B1624,COUNT($F$12:F1623,1),""),"")</f>
        <v/>
      </c>
      <c r="G1624" s="90"/>
      <c r="H1624" s="72">
        <v>26630</v>
      </c>
      <c r="I1624" s="76" t="s">
        <v>2221</v>
      </c>
      <c r="J1624" s="91" t="s">
        <v>153</v>
      </c>
      <c r="K1624" s="324">
        <v>4500000</v>
      </c>
      <c r="L1624" s="125">
        <v>422410</v>
      </c>
      <c r="M1624" s="76" t="s">
        <v>1339</v>
      </c>
      <c r="N1624" s="76" t="s">
        <v>153</v>
      </c>
      <c r="O1624" s="324">
        <v>239500</v>
      </c>
      <c r="P1624" s="77">
        <f ca="1">SUMIF($W$12:BO1624,$P$11,W1624:BO1624)</f>
        <v>0</v>
      </c>
      <c r="Q1624" s="77">
        <f ca="1">SUMIF($W$12:BP1624,$P$11,X1624:BP1624)</f>
        <v>0</v>
      </c>
      <c r="R1624" s="77">
        <f ca="1">SUMIF($W$12:BQ1624,$P$11,Y1624:BQ1624)</f>
        <v>0</v>
      </c>
      <c r="S1624" s="78">
        <f t="shared" ca="1" si="450"/>
        <v>0</v>
      </c>
      <c r="T1624" s="77">
        <f t="shared" ca="1" si="451"/>
        <v>0</v>
      </c>
      <c r="U1624" s="77">
        <f t="shared" ca="1" si="452"/>
        <v>0</v>
      </c>
      <c r="V1624" s="79">
        <f t="shared" ca="1" si="453"/>
        <v>0</v>
      </c>
      <c r="W1624" s="80"/>
      <c r="X1624" s="81">
        <f t="shared" si="437"/>
        <v>0</v>
      </c>
      <c r="Y1624" s="82"/>
      <c r="Z1624" s="80"/>
      <c r="AA1624" s="81">
        <f t="shared" si="438"/>
        <v>0</v>
      </c>
      <c r="AB1624" s="82"/>
      <c r="AC1624" s="80"/>
      <c r="AD1624" s="81">
        <f t="shared" si="439"/>
        <v>0</v>
      </c>
      <c r="AE1624" s="82"/>
      <c r="AF1624" s="80"/>
      <c r="AG1624" s="81">
        <f t="shared" si="440"/>
        <v>0</v>
      </c>
      <c r="AH1624" s="82"/>
      <c r="AI1624" s="80"/>
      <c r="AJ1624" s="81">
        <f t="shared" si="441"/>
        <v>0</v>
      </c>
      <c r="AK1624" s="82"/>
      <c r="AL1624" s="80"/>
      <c r="AM1624" s="81">
        <v>0</v>
      </c>
      <c r="AN1624" s="82"/>
      <c r="AO1624" s="80"/>
      <c r="AP1624" s="81">
        <v>0</v>
      </c>
      <c r="AQ1624" s="82"/>
      <c r="AR1624" s="80"/>
      <c r="AS1624" s="81">
        <f t="shared" si="442"/>
        <v>0</v>
      </c>
      <c r="AT1624" s="82"/>
      <c r="AU1624" s="80"/>
      <c r="AV1624" s="81">
        <f t="shared" si="443"/>
        <v>0</v>
      </c>
      <c r="AW1624" s="82"/>
      <c r="AX1624" s="80"/>
      <c r="AY1624" s="81">
        <f t="shared" si="444"/>
        <v>0</v>
      </c>
      <c r="AZ1624" s="82"/>
      <c r="BA1624" s="80"/>
      <c r="BB1624" s="81">
        <f t="shared" si="445"/>
        <v>0</v>
      </c>
      <c r="BC1624" s="82"/>
      <c r="BD1624" s="80"/>
      <c r="BE1624" s="81">
        <f t="shared" si="446"/>
        <v>0</v>
      </c>
      <c r="BF1624" s="82"/>
      <c r="BG1624" s="80"/>
      <c r="BH1624" s="81">
        <f t="shared" si="447"/>
        <v>0</v>
      </c>
      <c r="BI1624" s="82"/>
      <c r="BJ1624" s="80"/>
      <c r="BK1624" s="81">
        <f t="shared" si="448"/>
        <v>0</v>
      </c>
      <c r="BL1624" s="82"/>
      <c r="BM1624" s="80"/>
      <c r="BN1624" s="81">
        <f t="shared" si="449"/>
        <v>0</v>
      </c>
      <c r="BO1624" s="82"/>
    </row>
    <row r="1625" spans="1:67" ht="33" hidden="1" customHeight="1" thickBot="1">
      <c r="A1625" s="71">
        <v>86806</v>
      </c>
      <c r="B1625" s="71" t="s">
        <v>2241</v>
      </c>
      <c r="C1625" s="221" t="str">
        <f ca="1">IF(V1625&gt;0,IF($C$12=B1625,COUNT($C$12:C1624,1),""),"")</f>
        <v/>
      </c>
      <c r="D1625" s="221" t="str">
        <f ca="1">IF(V1625&gt;0,IF($D$12=B1625,COUNT($D$12:D1624,1),""),"")</f>
        <v/>
      </c>
      <c r="E1625" s="221" t="str">
        <f ca="1">IF(V1625&gt;0,IF($E$12=B1625,COUNT($E$12:E1624,1),""),"")</f>
        <v/>
      </c>
      <c r="F1625" s="221" t="str">
        <f ca="1">IF(V1625&gt;0,IF($F$12=B1625,COUNT($F$12:F1624,1),""),"")</f>
        <v/>
      </c>
      <c r="G1625" s="90">
        <v>667020100</v>
      </c>
      <c r="H1625" s="72"/>
      <c r="I1625" s="76" t="s">
        <v>2179</v>
      </c>
      <c r="J1625" s="91" t="s">
        <v>153</v>
      </c>
      <c r="K1625" s="324">
        <v>6095000</v>
      </c>
      <c r="L1625" s="125">
        <v>421309</v>
      </c>
      <c r="M1625" s="76" t="s">
        <v>2185</v>
      </c>
      <c r="N1625" s="76" t="s">
        <v>153</v>
      </c>
      <c r="O1625" s="324">
        <v>2101000</v>
      </c>
      <c r="P1625" s="77">
        <f ca="1">SUMIF($W$12:BO1625,$P$11,W1625:BO1625)</f>
        <v>0</v>
      </c>
      <c r="Q1625" s="77">
        <f ca="1">SUMIF($W$12:BP1625,$P$11,X1625:BP1625)</f>
        <v>0</v>
      </c>
      <c r="R1625" s="77">
        <f ca="1">SUMIF($W$12:BQ1625,$P$11,Y1625:BQ1625)</f>
        <v>0</v>
      </c>
      <c r="S1625" s="78">
        <f t="shared" ca="1" si="450"/>
        <v>0</v>
      </c>
      <c r="T1625" s="77">
        <f t="shared" ca="1" si="451"/>
        <v>0</v>
      </c>
      <c r="U1625" s="77">
        <f t="shared" ca="1" si="452"/>
        <v>0</v>
      </c>
      <c r="V1625" s="79">
        <f t="shared" ca="1" si="453"/>
        <v>0</v>
      </c>
      <c r="W1625" s="80"/>
      <c r="X1625" s="81">
        <f t="shared" si="437"/>
        <v>0</v>
      </c>
      <c r="Y1625" s="82"/>
      <c r="Z1625" s="80"/>
      <c r="AA1625" s="81">
        <f t="shared" si="438"/>
        <v>0</v>
      </c>
      <c r="AB1625" s="82"/>
      <c r="AC1625" s="80"/>
      <c r="AD1625" s="81">
        <f t="shared" si="439"/>
        <v>0</v>
      </c>
      <c r="AE1625" s="82"/>
      <c r="AF1625" s="80"/>
      <c r="AG1625" s="81">
        <f t="shared" si="440"/>
        <v>0</v>
      </c>
      <c r="AH1625" s="82"/>
      <c r="AI1625" s="80"/>
      <c r="AJ1625" s="81">
        <f t="shared" si="441"/>
        <v>0</v>
      </c>
      <c r="AK1625" s="82"/>
      <c r="AL1625" s="80"/>
      <c r="AM1625" s="81">
        <v>0</v>
      </c>
      <c r="AN1625" s="82"/>
      <c r="AO1625" s="80"/>
      <c r="AP1625" s="81">
        <v>0</v>
      </c>
      <c r="AQ1625" s="82"/>
      <c r="AR1625" s="80"/>
      <c r="AS1625" s="81">
        <f t="shared" si="442"/>
        <v>0</v>
      </c>
      <c r="AT1625" s="82"/>
      <c r="AU1625" s="80"/>
      <c r="AV1625" s="81">
        <f t="shared" si="443"/>
        <v>0</v>
      </c>
      <c r="AW1625" s="82"/>
      <c r="AX1625" s="80"/>
      <c r="AY1625" s="81">
        <f t="shared" si="444"/>
        <v>0</v>
      </c>
      <c r="AZ1625" s="82"/>
      <c r="BA1625" s="80"/>
      <c r="BB1625" s="81">
        <f t="shared" si="445"/>
        <v>0</v>
      </c>
      <c r="BC1625" s="82"/>
      <c r="BD1625" s="80"/>
      <c r="BE1625" s="81">
        <f t="shared" si="446"/>
        <v>0</v>
      </c>
      <c r="BF1625" s="82"/>
      <c r="BG1625" s="80"/>
      <c r="BH1625" s="81">
        <f t="shared" si="447"/>
        <v>0</v>
      </c>
      <c r="BI1625" s="82"/>
      <c r="BJ1625" s="80"/>
      <c r="BK1625" s="81">
        <f t="shared" si="448"/>
        <v>0</v>
      </c>
      <c r="BL1625" s="82"/>
      <c r="BM1625" s="80"/>
      <c r="BN1625" s="81">
        <f t="shared" si="449"/>
        <v>0</v>
      </c>
      <c r="BO1625" s="82"/>
    </row>
    <row r="1626" spans="1:67" ht="33" hidden="1" customHeight="1" thickBot="1">
      <c r="A1626" s="71">
        <v>86807</v>
      </c>
      <c r="B1626" s="71" t="s">
        <v>2241</v>
      </c>
      <c r="C1626" s="221" t="str">
        <f ca="1">IF(V1626&gt;0,IF($C$12=B1626,COUNT($C$12:C1625,1),""),"")</f>
        <v/>
      </c>
      <c r="D1626" s="221" t="str">
        <f ca="1">IF(V1626&gt;0,IF($D$12=B1626,COUNT($D$12:D1625,1),""),"")</f>
        <v/>
      </c>
      <c r="E1626" s="221" t="str">
        <f ca="1">IF(V1626&gt;0,IF($E$12=B1626,COUNT($E$12:E1625,1),""),"")</f>
        <v/>
      </c>
      <c r="F1626" s="221" t="str">
        <f ca="1">IF(V1626&gt;0,IF($F$12=B1626,COUNT($F$12:F1625,1),""),"")</f>
        <v/>
      </c>
      <c r="G1626" s="90">
        <v>540000740</v>
      </c>
      <c r="H1626" s="72"/>
      <c r="I1626" s="76" t="s">
        <v>2180</v>
      </c>
      <c r="J1626" s="91" t="s">
        <v>1758</v>
      </c>
      <c r="K1626" s="324">
        <v>250000</v>
      </c>
      <c r="L1626" s="125"/>
      <c r="M1626" s="76"/>
      <c r="N1626" s="76"/>
      <c r="O1626" s="324"/>
      <c r="P1626" s="77">
        <f ca="1">SUMIF($W$12:BO1626,$P$11,W1626:BO1626)</f>
        <v>0</v>
      </c>
      <c r="Q1626" s="77">
        <f ca="1">SUMIF($W$12:BP1626,$P$11,X1626:BP1626)</f>
        <v>0</v>
      </c>
      <c r="R1626" s="77">
        <f ca="1">SUMIF($W$12:BQ1626,$P$11,Y1626:BQ1626)</f>
        <v>0</v>
      </c>
      <c r="S1626" s="78">
        <f t="shared" ca="1" si="450"/>
        <v>0</v>
      </c>
      <c r="T1626" s="77">
        <f t="shared" ca="1" si="451"/>
        <v>0</v>
      </c>
      <c r="U1626" s="77">
        <f t="shared" ca="1" si="452"/>
        <v>0</v>
      </c>
      <c r="V1626" s="79">
        <f t="shared" ca="1" si="453"/>
        <v>0</v>
      </c>
      <c r="W1626" s="80"/>
      <c r="X1626" s="81">
        <f t="shared" si="437"/>
        <v>0</v>
      </c>
      <c r="Y1626" s="82"/>
      <c r="Z1626" s="80"/>
      <c r="AA1626" s="81">
        <f t="shared" si="438"/>
        <v>0</v>
      </c>
      <c r="AB1626" s="82"/>
      <c r="AC1626" s="80"/>
      <c r="AD1626" s="81">
        <f t="shared" si="439"/>
        <v>0</v>
      </c>
      <c r="AE1626" s="82"/>
      <c r="AF1626" s="80"/>
      <c r="AG1626" s="81">
        <f t="shared" si="440"/>
        <v>0</v>
      </c>
      <c r="AH1626" s="82"/>
      <c r="AI1626" s="80"/>
      <c r="AJ1626" s="81">
        <f t="shared" si="441"/>
        <v>0</v>
      </c>
      <c r="AK1626" s="82"/>
      <c r="AL1626" s="80"/>
      <c r="AM1626" s="81">
        <v>0</v>
      </c>
      <c r="AN1626" s="82"/>
      <c r="AO1626" s="80"/>
      <c r="AP1626" s="81">
        <v>0</v>
      </c>
      <c r="AQ1626" s="82"/>
      <c r="AR1626" s="80"/>
      <c r="AS1626" s="81">
        <f t="shared" si="442"/>
        <v>0</v>
      </c>
      <c r="AT1626" s="82"/>
      <c r="AU1626" s="80"/>
      <c r="AV1626" s="81">
        <f t="shared" si="443"/>
        <v>0</v>
      </c>
      <c r="AW1626" s="82"/>
      <c r="AX1626" s="80"/>
      <c r="AY1626" s="81">
        <f t="shared" si="444"/>
        <v>0</v>
      </c>
      <c r="AZ1626" s="82"/>
      <c r="BA1626" s="80"/>
      <c r="BB1626" s="81">
        <f t="shared" si="445"/>
        <v>0</v>
      </c>
      <c r="BC1626" s="82"/>
      <c r="BD1626" s="80"/>
      <c r="BE1626" s="81">
        <f t="shared" si="446"/>
        <v>0</v>
      </c>
      <c r="BF1626" s="82"/>
      <c r="BG1626" s="80"/>
      <c r="BH1626" s="81">
        <f t="shared" si="447"/>
        <v>0</v>
      </c>
      <c r="BI1626" s="82"/>
      <c r="BJ1626" s="80"/>
      <c r="BK1626" s="81">
        <f t="shared" si="448"/>
        <v>0</v>
      </c>
      <c r="BL1626" s="82"/>
      <c r="BM1626" s="80"/>
      <c r="BN1626" s="81">
        <f t="shared" si="449"/>
        <v>0</v>
      </c>
      <c r="BO1626" s="82"/>
    </row>
    <row r="1627" spans="1:67" ht="33" hidden="1" customHeight="1" thickBot="1">
      <c r="A1627" s="71">
        <v>86808</v>
      </c>
      <c r="B1627" s="71" t="s">
        <v>2241</v>
      </c>
      <c r="C1627" s="221" t="str">
        <f ca="1">IF(V1627&gt;0,IF($C$12=B1627,COUNT($C$12:C1626,1),""),"")</f>
        <v/>
      </c>
      <c r="D1627" s="221" t="str">
        <f ca="1">IF(V1627&gt;0,IF($D$12=B1627,COUNT($D$12:D1626,1),""),"")</f>
        <v/>
      </c>
      <c r="E1627" s="221" t="str">
        <f ca="1">IF(V1627&gt;0,IF($E$12=B1627,COUNT($E$12:E1626,1),""),"")</f>
        <v/>
      </c>
      <c r="F1627" s="221" t="str">
        <f ca="1">IF(V1627&gt;0,IF($F$12=B1627,COUNT($F$12:F1626,1),""),"")</f>
        <v/>
      </c>
      <c r="G1627" s="90">
        <v>540000750</v>
      </c>
      <c r="H1627" s="72"/>
      <c r="I1627" s="76" t="s">
        <v>2181</v>
      </c>
      <c r="J1627" s="91" t="s">
        <v>1756</v>
      </c>
      <c r="K1627" s="324">
        <v>310000</v>
      </c>
      <c r="L1627" s="125"/>
      <c r="M1627" s="76"/>
      <c r="N1627" s="76"/>
      <c r="O1627" s="324"/>
      <c r="P1627" s="77">
        <f ca="1">SUMIF($W$12:BO1627,$P$11,W1627:BO1627)</f>
        <v>0</v>
      </c>
      <c r="Q1627" s="77">
        <f ca="1">SUMIF($W$12:BP1627,$P$11,X1627:BP1627)</f>
        <v>0</v>
      </c>
      <c r="R1627" s="77">
        <f ca="1">SUMIF($W$12:BQ1627,$P$11,Y1627:BQ1627)</f>
        <v>0</v>
      </c>
      <c r="S1627" s="78">
        <f t="shared" ca="1" si="450"/>
        <v>0</v>
      </c>
      <c r="T1627" s="77">
        <f t="shared" ca="1" si="451"/>
        <v>0</v>
      </c>
      <c r="U1627" s="77">
        <f t="shared" ca="1" si="452"/>
        <v>0</v>
      </c>
      <c r="V1627" s="79">
        <f t="shared" ca="1" si="453"/>
        <v>0</v>
      </c>
      <c r="W1627" s="80"/>
      <c r="X1627" s="81">
        <f t="shared" si="437"/>
        <v>0</v>
      </c>
      <c r="Y1627" s="82"/>
      <c r="Z1627" s="80"/>
      <c r="AA1627" s="81">
        <f t="shared" si="438"/>
        <v>0</v>
      </c>
      <c r="AB1627" s="82"/>
      <c r="AC1627" s="80"/>
      <c r="AD1627" s="81">
        <f t="shared" si="439"/>
        <v>0</v>
      </c>
      <c r="AE1627" s="82"/>
      <c r="AF1627" s="80"/>
      <c r="AG1627" s="81">
        <f t="shared" si="440"/>
        <v>0</v>
      </c>
      <c r="AH1627" s="82"/>
      <c r="AI1627" s="80"/>
      <c r="AJ1627" s="81">
        <f t="shared" si="441"/>
        <v>0</v>
      </c>
      <c r="AK1627" s="82"/>
      <c r="AL1627" s="80"/>
      <c r="AM1627" s="81">
        <v>0</v>
      </c>
      <c r="AN1627" s="82"/>
      <c r="AO1627" s="80"/>
      <c r="AP1627" s="81">
        <v>0</v>
      </c>
      <c r="AQ1627" s="82"/>
      <c r="AR1627" s="80"/>
      <c r="AS1627" s="81">
        <f t="shared" si="442"/>
        <v>0</v>
      </c>
      <c r="AT1627" s="82"/>
      <c r="AU1627" s="80"/>
      <c r="AV1627" s="81">
        <f t="shared" si="443"/>
        <v>0</v>
      </c>
      <c r="AW1627" s="82"/>
      <c r="AX1627" s="80"/>
      <c r="AY1627" s="81">
        <f t="shared" si="444"/>
        <v>0</v>
      </c>
      <c r="AZ1627" s="82"/>
      <c r="BA1627" s="80"/>
      <c r="BB1627" s="81">
        <f t="shared" si="445"/>
        <v>0</v>
      </c>
      <c r="BC1627" s="82"/>
      <c r="BD1627" s="80"/>
      <c r="BE1627" s="81">
        <f t="shared" si="446"/>
        <v>0</v>
      </c>
      <c r="BF1627" s="82"/>
      <c r="BG1627" s="80"/>
      <c r="BH1627" s="81">
        <f t="shared" si="447"/>
        <v>0</v>
      </c>
      <c r="BI1627" s="82"/>
      <c r="BJ1627" s="80"/>
      <c r="BK1627" s="81">
        <f t="shared" si="448"/>
        <v>0</v>
      </c>
      <c r="BL1627" s="82"/>
      <c r="BM1627" s="80"/>
      <c r="BN1627" s="81">
        <f t="shared" si="449"/>
        <v>0</v>
      </c>
      <c r="BO1627" s="82"/>
    </row>
    <row r="1628" spans="1:67" ht="33" hidden="1" customHeight="1" thickBot="1">
      <c r="A1628" s="71">
        <v>86809</v>
      </c>
      <c r="B1628" s="71" t="s">
        <v>2241</v>
      </c>
      <c r="C1628" s="221" t="str">
        <f ca="1">IF(V1628&gt;0,IF($C$12=B1628,COUNT($C$12:C1627,1),""),"")</f>
        <v/>
      </c>
      <c r="D1628" s="221" t="str">
        <f ca="1">IF(V1628&gt;0,IF($D$12=B1628,COUNT($D$12:D1627,1),""),"")</f>
        <v/>
      </c>
      <c r="E1628" s="221" t="str">
        <f ca="1">IF(V1628&gt;0,IF($E$12=B1628,COUNT($E$12:E1627,1),""),"")</f>
        <v/>
      </c>
      <c r="F1628" s="221" t="str">
        <f ca="1">IF(V1628&gt;0,IF($F$12=B1628,COUNT($F$12:F1627,1),""),"")</f>
        <v/>
      </c>
      <c r="G1628" s="90">
        <v>540002410</v>
      </c>
      <c r="H1628" s="72"/>
      <c r="I1628" s="76" t="s">
        <v>2182</v>
      </c>
      <c r="J1628" s="91" t="s">
        <v>1758</v>
      </c>
      <c r="K1628" s="324">
        <v>750000</v>
      </c>
      <c r="L1628" s="125"/>
      <c r="M1628" s="76"/>
      <c r="N1628" s="76"/>
      <c r="O1628" s="324"/>
      <c r="P1628" s="77">
        <f ca="1">SUMIF($W$12:BO1628,$P$11,W1628:BO1628)</f>
        <v>0</v>
      </c>
      <c r="Q1628" s="77">
        <f ca="1">SUMIF($W$12:BP1628,$P$11,X1628:BP1628)</f>
        <v>0</v>
      </c>
      <c r="R1628" s="77">
        <f ca="1">SUMIF($W$12:BQ1628,$P$11,Y1628:BQ1628)</f>
        <v>0</v>
      </c>
      <c r="S1628" s="78">
        <f t="shared" ca="1" si="450"/>
        <v>0</v>
      </c>
      <c r="T1628" s="77">
        <f t="shared" ca="1" si="451"/>
        <v>0</v>
      </c>
      <c r="U1628" s="77">
        <f t="shared" ca="1" si="452"/>
        <v>0</v>
      </c>
      <c r="V1628" s="79">
        <f t="shared" ca="1" si="453"/>
        <v>0</v>
      </c>
      <c r="W1628" s="80"/>
      <c r="X1628" s="81">
        <f t="shared" si="437"/>
        <v>0</v>
      </c>
      <c r="Y1628" s="82"/>
      <c r="Z1628" s="80"/>
      <c r="AA1628" s="81">
        <f t="shared" si="438"/>
        <v>0</v>
      </c>
      <c r="AB1628" s="82"/>
      <c r="AC1628" s="80"/>
      <c r="AD1628" s="81">
        <f t="shared" si="439"/>
        <v>0</v>
      </c>
      <c r="AE1628" s="82"/>
      <c r="AF1628" s="80"/>
      <c r="AG1628" s="81">
        <f t="shared" si="440"/>
        <v>0</v>
      </c>
      <c r="AH1628" s="82"/>
      <c r="AI1628" s="80"/>
      <c r="AJ1628" s="81">
        <f t="shared" si="441"/>
        <v>0</v>
      </c>
      <c r="AK1628" s="82"/>
      <c r="AL1628" s="80"/>
      <c r="AM1628" s="81">
        <v>0</v>
      </c>
      <c r="AN1628" s="82"/>
      <c r="AO1628" s="80"/>
      <c r="AP1628" s="81">
        <v>0</v>
      </c>
      <c r="AQ1628" s="82"/>
      <c r="AR1628" s="80"/>
      <c r="AS1628" s="81">
        <f t="shared" si="442"/>
        <v>0</v>
      </c>
      <c r="AT1628" s="82"/>
      <c r="AU1628" s="80"/>
      <c r="AV1628" s="81">
        <f t="shared" si="443"/>
        <v>0</v>
      </c>
      <c r="AW1628" s="82"/>
      <c r="AX1628" s="80"/>
      <c r="AY1628" s="81">
        <f t="shared" si="444"/>
        <v>0</v>
      </c>
      <c r="AZ1628" s="82"/>
      <c r="BA1628" s="80"/>
      <c r="BB1628" s="81">
        <f t="shared" si="445"/>
        <v>0</v>
      </c>
      <c r="BC1628" s="82"/>
      <c r="BD1628" s="80"/>
      <c r="BE1628" s="81">
        <f t="shared" si="446"/>
        <v>0</v>
      </c>
      <c r="BF1628" s="82"/>
      <c r="BG1628" s="80"/>
      <c r="BH1628" s="81">
        <f t="shared" si="447"/>
        <v>0</v>
      </c>
      <c r="BI1628" s="82"/>
      <c r="BJ1628" s="80"/>
      <c r="BK1628" s="81">
        <f t="shared" si="448"/>
        <v>0</v>
      </c>
      <c r="BL1628" s="82"/>
      <c r="BM1628" s="80"/>
      <c r="BN1628" s="81">
        <f t="shared" si="449"/>
        <v>0</v>
      </c>
      <c r="BO1628" s="82"/>
    </row>
    <row r="1629" spans="1:67" ht="33" hidden="1" customHeight="1" thickBot="1">
      <c r="A1629" s="71">
        <v>86810</v>
      </c>
      <c r="B1629" s="71" t="s">
        <v>2241</v>
      </c>
      <c r="C1629" s="221" t="str">
        <f ca="1">IF(V1629&gt;0,IF($C$12=B1629,COUNT($C$12:C1628,1),""),"")</f>
        <v/>
      </c>
      <c r="D1629" s="221" t="str">
        <f ca="1">IF(V1629&gt;0,IF($D$12=B1629,COUNT($D$12:D1628,1),""),"")</f>
        <v/>
      </c>
      <c r="E1629" s="221" t="str">
        <f ca="1">IF(V1629&gt;0,IF($E$12=B1629,COUNT($E$12:E1628,1),""),"")</f>
        <v/>
      </c>
      <c r="F1629" s="221" t="str">
        <f ca="1">IF(V1629&gt;0,IF($F$12=B1629,COUNT($F$12:F1628,1),""),"")</f>
        <v/>
      </c>
      <c r="G1629" s="90">
        <v>540004600</v>
      </c>
      <c r="H1629" s="72"/>
      <c r="I1629" s="76" t="s">
        <v>2183</v>
      </c>
      <c r="J1629" s="91" t="s">
        <v>1756</v>
      </c>
      <c r="K1629" s="324">
        <v>1100000</v>
      </c>
      <c r="L1629" s="125"/>
      <c r="M1629" s="76"/>
      <c r="N1629" s="76"/>
      <c r="O1629" s="324"/>
      <c r="P1629" s="77">
        <f ca="1">SUMIF($W$12:BO1629,$P$11,W1629:BO1629)</f>
        <v>0</v>
      </c>
      <c r="Q1629" s="77">
        <f ca="1">SUMIF($W$12:BP1629,$P$11,X1629:BP1629)</f>
        <v>0</v>
      </c>
      <c r="R1629" s="77">
        <f ca="1">SUMIF($W$12:BQ1629,$P$11,Y1629:BQ1629)</f>
        <v>0</v>
      </c>
      <c r="S1629" s="78">
        <f t="shared" ca="1" si="450"/>
        <v>0</v>
      </c>
      <c r="T1629" s="77">
        <f t="shared" ca="1" si="451"/>
        <v>0</v>
      </c>
      <c r="U1629" s="77">
        <f t="shared" ca="1" si="452"/>
        <v>0</v>
      </c>
      <c r="V1629" s="79">
        <f t="shared" ca="1" si="453"/>
        <v>0</v>
      </c>
      <c r="W1629" s="80"/>
      <c r="X1629" s="81">
        <f t="shared" si="437"/>
        <v>0</v>
      </c>
      <c r="Y1629" s="82"/>
      <c r="Z1629" s="80"/>
      <c r="AA1629" s="81">
        <f t="shared" si="438"/>
        <v>0</v>
      </c>
      <c r="AB1629" s="82"/>
      <c r="AC1629" s="80"/>
      <c r="AD1629" s="81">
        <f t="shared" si="439"/>
        <v>0</v>
      </c>
      <c r="AE1629" s="82"/>
      <c r="AF1629" s="80"/>
      <c r="AG1629" s="81">
        <f t="shared" si="440"/>
        <v>0</v>
      </c>
      <c r="AH1629" s="82"/>
      <c r="AI1629" s="80"/>
      <c r="AJ1629" s="81">
        <f t="shared" si="441"/>
        <v>0</v>
      </c>
      <c r="AK1629" s="82"/>
      <c r="AL1629" s="80"/>
      <c r="AM1629" s="81">
        <v>0</v>
      </c>
      <c r="AN1629" s="82"/>
      <c r="AO1629" s="80"/>
      <c r="AP1629" s="81">
        <v>0</v>
      </c>
      <c r="AQ1629" s="82"/>
      <c r="AR1629" s="80"/>
      <c r="AS1629" s="81">
        <f t="shared" si="442"/>
        <v>0</v>
      </c>
      <c r="AT1629" s="82"/>
      <c r="AU1629" s="80"/>
      <c r="AV1629" s="81">
        <f t="shared" si="443"/>
        <v>0</v>
      </c>
      <c r="AW1629" s="82"/>
      <c r="AX1629" s="80"/>
      <c r="AY1629" s="81">
        <f t="shared" si="444"/>
        <v>0</v>
      </c>
      <c r="AZ1629" s="82"/>
      <c r="BA1629" s="80"/>
      <c r="BB1629" s="81">
        <f t="shared" si="445"/>
        <v>0</v>
      </c>
      <c r="BC1629" s="82"/>
      <c r="BD1629" s="80"/>
      <c r="BE1629" s="81">
        <f t="shared" si="446"/>
        <v>0</v>
      </c>
      <c r="BF1629" s="82"/>
      <c r="BG1629" s="80"/>
      <c r="BH1629" s="81">
        <f t="shared" si="447"/>
        <v>0</v>
      </c>
      <c r="BI1629" s="82"/>
      <c r="BJ1629" s="80"/>
      <c r="BK1629" s="81">
        <f t="shared" si="448"/>
        <v>0</v>
      </c>
      <c r="BL1629" s="82"/>
      <c r="BM1629" s="80"/>
      <c r="BN1629" s="81">
        <f t="shared" si="449"/>
        <v>0</v>
      </c>
      <c r="BO1629" s="82"/>
    </row>
    <row r="1630" spans="1:67" ht="33" hidden="1" customHeight="1" thickBot="1">
      <c r="A1630" s="71">
        <v>86811</v>
      </c>
      <c r="B1630" s="71" t="s">
        <v>2241</v>
      </c>
      <c r="C1630" s="221" t="str">
        <f ca="1">IF(V1630&gt;0,IF($C$12=B1630,COUNT($C$12:C1629,1),""),"")</f>
        <v/>
      </c>
      <c r="D1630" s="221" t="str">
        <f ca="1">IF(V1630&gt;0,IF($D$12=B1630,COUNT($D$12:D1629,1),""),"")</f>
        <v/>
      </c>
      <c r="E1630" s="221" t="str">
        <f ca="1">IF(V1630&gt;0,IF($E$12=B1630,COUNT($E$12:E1629,1),""),"")</f>
        <v/>
      </c>
      <c r="F1630" s="221" t="str">
        <f ca="1">IF(V1630&gt;0,IF($F$12=B1630,COUNT($F$12:F1629,1),""),"")</f>
        <v/>
      </c>
      <c r="G1630" s="90">
        <v>891050000</v>
      </c>
      <c r="H1630" s="72"/>
      <c r="I1630" s="76" t="s">
        <v>2222</v>
      </c>
      <c r="J1630" s="91" t="s">
        <v>52</v>
      </c>
      <c r="K1630" s="324">
        <v>148000000</v>
      </c>
      <c r="L1630" s="125"/>
      <c r="M1630" s="76"/>
      <c r="N1630" s="76"/>
      <c r="O1630" s="324"/>
      <c r="P1630" s="77">
        <f ca="1">SUMIF($W$12:BO1630,$P$11,W1630:BO1630)</f>
        <v>0</v>
      </c>
      <c r="Q1630" s="77">
        <f ca="1">SUMIF($W$12:BP1630,$P$11,X1630:BP1630)</f>
        <v>0</v>
      </c>
      <c r="R1630" s="77">
        <f ca="1">SUMIF($W$12:BQ1630,$P$11,Y1630:BQ1630)</f>
        <v>0</v>
      </c>
      <c r="S1630" s="78">
        <f t="shared" ca="1" si="450"/>
        <v>0</v>
      </c>
      <c r="T1630" s="77">
        <f t="shared" ca="1" si="451"/>
        <v>0</v>
      </c>
      <c r="U1630" s="77">
        <f t="shared" ca="1" si="452"/>
        <v>0</v>
      </c>
      <c r="V1630" s="79">
        <f t="shared" ca="1" si="453"/>
        <v>0</v>
      </c>
      <c r="W1630" s="80"/>
      <c r="X1630" s="81">
        <f t="shared" si="437"/>
        <v>0</v>
      </c>
      <c r="Y1630" s="82"/>
      <c r="Z1630" s="80"/>
      <c r="AA1630" s="81">
        <f t="shared" si="438"/>
        <v>0</v>
      </c>
      <c r="AB1630" s="82"/>
      <c r="AC1630" s="80"/>
      <c r="AD1630" s="81">
        <f t="shared" si="439"/>
        <v>0</v>
      </c>
      <c r="AE1630" s="82"/>
      <c r="AF1630" s="80"/>
      <c r="AG1630" s="81">
        <f t="shared" si="440"/>
        <v>0</v>
      </c>
      <c r="AH1630" s="82"/>
      <c r="AI1630" s="80"/>
      <c r="AJ1630" s="81">
        <f t="shared" si="441"/>
        <v>0</v>
      </c>
      <c r="AK1630" s="82"/>
      <c r="AL1630" s="80"/>
      <c r="AM1630" s="81">
        <v>0</v>
      </c>
      <c r="AN1630" s="82"/>
      <c r="AO1630" s="80"/>
      <c r="AP1630" s="81">
        <v>0</v>
      </c>
      <c r="AQ1630" s="82"/>
      <c r="AR1630" s="80"/>
      <c r="AS1630" s="81">
        <f t="shared" si="442"/>
        <v>0</v>
      </c>
      <c r="AT1630" s="82"/>
      <c r="AU1630" s="80"/>
      <c r="AV1630" s="81">
        <f t="shared" si="443"/>
        <v>0</v>
      </c>
      <c r="AW1630" s="82"/>
      <c r="AX1630" s="80"/>
      <c r="AY1630" s="81">
        <f t="shared" si="444"/>
        <v>0</v>
      </c>
      <c r="AZ1630" s="82"/>
      <c r="BA1630" s="80"/>
      <c r="BB1630" s="81">
        <f t="shared" si="445"/>
        <v>0</v>
      </c>
      <c r="BC1630" s="82"/>
      <c r="BD1630" s="80"/>
      <c r="BE1630" s="81">
        <f t="shared" si="446"/>
        <v>0</v>
      </c>
      <c r="BF1630" s="82"/>
      <c r="BG1630" s="80"/>
      <c r="BH1630" s="81">
        <f t="shared" si="447"/>
        <v>0</v>
      </c>
      <c r="BI1630" s="82"/>
      <c r="BJ1630" s="80"/>
      <c r="BK1630" s="81">
        <f t="shared" si="448"/>
        <v>0</v>
      </c>
      <c r="BL1630" s="82"/>
      <c r="BM1630" s="80"/>
      <c r="BN1630" s="81">
        <f t="shared" si="449"/>
        <v>0</v>
      </c>
      <c r="BO1630" s="82"/>
    </row>
    <row r="1631" spans="1:67" ht="33" hidden="1" customHeight="1" thickBot="1">
      <c r="A1631" s="71">
        <v>86812</v>
      </c>
      <c r="B1631" s="71" t="s">
        <v>2241</v>
      </c>
      <c r="C1631" s="221" t="str">
        <f ca="1">IF(V1631&gt;0,IF($C$12=B1631,COUNT($C$12:C1630,1),""),"")</f>
        <v/>
      </c>
      <c r="D1631" s="221" t="str">
        <f ca="1">IF(V1631&gt;0,IF($D$12=B1631,COUNT($D$12:D1630,1),""),"")</f>
        <v/>
      </c>
      <c r="E1631" s="221" t="str">
        <f ca="1">IF(V1631&gt;0,IF($E$12=B1631,COUNT($E$12:E1630,1),""),"")</f>
        <v/>
      </c>
      <c r="F1631" s="221" t="str">
        <f ca="1">IF(V1631&gt;0,IF($F$12=B1631,COUNT($F$12:F1630,1),""),"")</f>
        <v/>
      </c>
      <c r="G1631" s="90">
        <v>891050020</v>
      </c>
      <c r="H1631" s="72"/>
      <c r="I1631" s="76" t="s">
        <v>2223</v>
      </c>
      <c r="J1631" s="91" t="s">
        <v>52</v>
      </c>
      <c r="K1631" s="324">
        <v>32000000</v>
      </c>
      <c r="L1631" s="125"/>
      <c r="M1631" s="76"/>
      <c r="N1631" s="76"/>
      <c r="O1631" s="324"/>
      <c r="P1631" s="77">
        <f ca="1">SUMIF($W$12:BO1631,$P$11,W1631:BO1631)</f>
        <v>0</v>
      </c>
      <c r="Q1631" s="77">
        <f ca="1">SUMIF($W$12:BP1631,$P$11,X1631:BP1631)</f>
        <v>0</v>
      </c>
      <c r="R1631" s="77">
        <f ca="1">SUMIF($W$12:BQ1631,$P$11,Y1631:BQ1631)</f>
        <v>0</v>
      </c>
      <c r="S1631" s="78">
        <f t="shared" ca="1" si="450"/>
        <v>0</v>
      </c>
      <c r="T1631" s="77">
        <f t="shared" ca="1" si="451"/>
        <v>0</v>
      </c>
      <c r="U1631" s="77">
        <f t="shared" ca="1" si="452"/>
        <v>0</v>
      </c>
      <c r="V1631" s="79">
        <f t="shared" ca="1" si="453"/>
        <v>0</v>
      </c>
      <c r="W1631" s="80"/>
      <c r="X1631" s="81">
        <f t="shared" si="437"/>
        <v>0</v>
      </c>
      <c r="Y1631" s="82"/>
      <c r="Z1631" s="80"/>
      <c r="AA1631" s="81">
        <f t="shared" si="438"/>
        <v>0</v>
      </c>
      <c r="AB1631" s="82"/>
      <c r="AC1631" s="80"/>
      <c r="AD1631" s="81">
        <f t="shared" si="439"/>
        <v>0</v>
      </c>
      <c r="AE1631" s="82"/>
      <c r="AF1631" s="80"/>
      <c r="AG1631" s="81">
        <f t="shared" si="440"/>
        <v>0</v>
      </c>
      <c r="AH1631" s="82"/>
      <c r="AI1631" s="80"/>
      <c r="AJ1631" s="81">
        <f t="shared" si="441"/>
        <v>0</v>
      </c>
      <c r="AK1631" s="82"/>
      <c r="AL1631" s="80"/>
      <c r="AM1631" s="81">
        <v>0</v>
      </c>
      <c r="AN1631" s="82"/>
      <c r="AO1631" s="80"/>
      <c r="AP1631" s="81">
        <v>0</v>
      </c>
      <c r="AQ1631" s="82"/>
      <c r="AR1631" s="80"/>
      <c r="AS1631" s="81">
        <f t="shared" si="442"/>
        <v>0</v>
      </c>
      <c r="AT1631" s="82"/>
      <c r="AU1631" s="80"/>
      <c r="AV1631" s="81">
        <f t="shared" si="443"/>
        <v>0</v>
      </c>
      <c r="AW1631" s="82"/>
      <c r="AX1631" s="80"/>
      <c r="AY1631" s="81">
        <f t="shared" si="444"/>
        <v>0</v>
      </c>
      <c r="AZ1631" s="82"/>
      <c r="BA1631" s="80"/>
      <c r="BB1631" s="81">
        <f t="shared" si="445"/>
        <v>0</v>
      </c>
      <c r="BC1631" s="82"/>
      <c r="BD1631" s="80"/>
      <c r="BE1631" s="81">
        <f t="shared" si="446"/>
        <v>0</v>
      </c>
      <c r="BF1631" s="82"/>
      <c r="BG1631" s="80"/>
      <c r="BH1631" s="81">
        <f t="shared" si="447"/>
        <v>0</v>
      </c>
      <c r="BI1631" s="82"/>
      <c r="BJ1631" s="80"/>
      <c r="BK1631" s="81">
        <f t="shared" si="448"/>
        <v>0</v>
      </c>
      <c r="BL1631" s="82"/>
      <c r="BM1631" s="80"/>
      <c r="BN1631" s="81">
        <f t="shared" si="449"/>
        <v>0</v>
      </c>
      <c r="BO1631" s="82"/>
    </row>
    <row r="1632" spans="1:67" ht="33" hidden="1" customHeight="1" thickBot="1">
      <c r="A1632" s="71">
        <v>86813</v>
      </c>
      <c r="B1632" s="71" t="s">
        <v>2241</v>
      </c>
      <c r="C1632" s="221" t="str">
        <f ca="1">IF(V1632&gt;0,IF($C$12=B1632,COUNT($C$12:C1631,1),""),"")</f>
        <v/>
      </c>
      <c r="D1632" s="221" t="str">
        <f ca="1">IF(V1632&gt;0,IF($D$12=B1632,COUNT($D$12:D1631,1),""),"")</f>
        <v/>
      </c>
      <c r="E1632" s="221" t="str">
        <f ca="1">IF(V1632&gt;0,IF($E$12=B1632,COUNT($E$12:E1631,1),""),"")</f>
        <v/>
      </c>
      <c r="F1632" s="221" t="str">
        <f ca="1">IF(V1632&gt;0,IF($F$12=B1632,COUNT($F$12:F1631,1),""),"")</f>
        <v/>
      </c>
      <c r="G1632" s="90">
        <v>668003130</v>
      </c>
      <c r="H1632" s="72"/>
      <c r="I1632" s="76" t="s">
        <v>2184</v>
      </c>
      <c r="J1632" s="91" t="s">
        <v>1758</v>
      </c>
      <c r="K1632" s="324">
        <v>95000</v>
      </c>
      <c r="L1632" s="125"/>
      <c r="M1632" s="76"/>
      <c r="N1632" s="76"/>
      <c r="O1632" s="324"/>
      <c r="P1632" s="77">
        <f ca="1">SUMIF($W$12:BO1632,$P$11,W1632:BO1632)</f>
        <v>0</v>
      </c>
      <c r="Q1632" s="77">
        <f ca="1">SUMIF($W$12:BP1632,$P$11,X1632:BP1632)</f>
        <v>0</v>
      </c>
      <c r="R1632" s="77">
        <f ca="1">SUMIF($W$12:BQ1632,$P$11,Y1632:BQ1632)</f>
        <v>0</v>
      </c>
      <c r="S1632" s="78">
        <f t="shared" ca="1" si="450"/>
        <v>0</v>
      </c>
      <c r="T1632" s="77">
        <f t="shared" ca="1" si="451"/>
        <v>0</v>
      </c>
      <c r="U1632" s="77">
        <f t="shared" ca="1" si="452"/>
        <v>0</v>
      </c>
      <c r="V1632" s="79">
        <f t="shared" ca="1" si="453"/>
        <v>0</v>
      </c>
      <c r="W1632" s="80"/>
      <c r="X1632" s="81">
        <f t="shared" si="437"/>
        <v>0</v>
      </c>
      <c r="Y1632" s="82"/>
      <c r="Z1632" s="80"/>
      <c r="AA1632" s="81">
        <f t="shared" si="438"/>
        <v>0</v>
      </c>
      <c r="AB1632" s="82"/>
      <c r="AC1632" s="80"/>
      <c r="AD1632" s="81">
        <f t="shared" si="439"/>
        <v>0</v>
      </c>
      <c r="AE1632" s="82"/>
      <c r="AF1632" s="80"/>
      <c r="AG1632" s="81">
        <f t="shared" si="440"/>
        <v>0</v>
      </c>
      <c r="AH1632" s="82"/>
      <c r="AI1632" s="80"/>
      <c r="AJ1632" s="81">
        <f t="shared" si="441"/>
        <v>0</v>
      </c>
      <c r="AK1632" s="82"/>
      <c r="AL1632" s="80"/>
      <c r="AM1632" s="81">
        <v>0</v>
      </c>
      <c r="AN1632" s="82"/>
      <c r="AO1632" s="80"/>
      <c r="AP1632" s="81">
        <v>0</v>
      </c>
      <c r="AQ1632" s="82"/>
      <c r="AR1632" s="80"/>
      <c r="AS1632" s="81">
        <f t="shared" si="442"/>
        <v>0</v>
      </c>
      <c r="AT1632" s="82"/>
      <c r="AU1632" s="80"/>
      <c r="AV1632" s="81">
        <f t="shared" si="443"/>
        <v>0</v>
      </c>
      <c r="AW1632" s="82"/>
      <c r="AX1632" s="80"/>
      <c r="AY1632" s="81">
        <f t="shared" si="444"/>
        <v>0</v>
      </c>
      <c r="AZ1632" s="82"/>
      <c r="BA1632" s="80"/>
      <c r="BB1632" s="81">
        <f t="shared" si="445"/>
        <v>0</v>
      </c>
      <c r="BC1632" s="82"/>
      <c r="BD1632" s="80"/>
      <c r="BE1632" s="81">
        <f t="shared" si="446"/>
        <v>0</v>
      </c>
      <c r="BF1632" s="82"/>
      <c r="BG1632" s="80"/>
      <c r="BH1632" s="81">
        <f t="shared" si="447"/>
        <v>0</v>
      </c>
      <c r="BI1632" s="82"/>
      <c r="BJ1632" s="80"/>
      <c r="BK1632" s="81">
        <f t="shared" si="448"/>
        <v>0</v>
      </c>
      <c r="BL1632" s="82"/>
      <c r="BM1632" s="80"/>
      <c r="BN1632" s="81">
        <f t="shared" si="449"/>
        <v>0</v>
      </c>
      <c r="BO1632" s="82"/>
    </row>
    <row r="1633" spans="1:67" ht="33" hidden="1" customHeight="1" thickBot="1">
      <c r="A1633" s="71">
        <v>86814</v>
      </c>
      <c r="B1633" s="71" t="s">
        <v>2241</v>
      </c>
      <c r="C1633" s="221" t="str">
        <f ca="1">IF(V1633&gt;0,IF($C$12=B1633,COUNT($C$12:C1632,1),""),"")</f>
        <v/>
      </c>
      <c r="D1633" s="221" t="str">
        <f ca="1">IF(V1633&gt;0,IF($D$12=B1633,COUNT($D$12:D1632,1),""),"")</f>
        <v/>
      </c>
      <c r="E1633" s="221" t="str">
        <f ca="1">IF(V1633&gt;0,IF($E$12=B1633,COUNT($E$12:E1632,1),""),"")</f>
        <v/>
      </c>
      <c r="F1633" s="221" t="str">
        <f ca="1">IF(V1633&gt;0,IF($F$12=B1633,COUNT($F$12:F1632,1),""),"")</f>
        <v/>
      </c>
      <c r="G1633" s="90">
        <v>891013600</v>
      </c>
      <c r="H1633" s="72"/>
      <c r="I1633" s="76" t="s">
        <v>2224</v>
      </c>
      <c r="J1633" s="91" t="s">
        <v>52</v>
      </c>
      <c r="K1633" s="324">
        <v>35000000</v>
      </c>
      <c r="L1633" s="125"/>
      <c r="M1633" s="76"/>
      <c r="N1633" s="76"/>
      <c r="O1633" s="324"/>
      <c r="P1633" s="77">
        <f ca="1">SUMIF($W$12:BO1633,$P$11,W1633:BO1633)</f>
        <v>0</v>
      </c>
      <c r="Q1633" s="77">
        <f ca="1">SUMIF($W$12:BP1633,$P$11,X1633:BP1633)</f>
        <v>0</v>
      </c>
      <c r="R1633" s="77">
        <f ca="1">SUMIF($W$12:BQ1633,$P$11,Y1633:BQ1633)</f>
        <v>0</v>
      </c>
      <c r="S1633" s="78">
        <f t="shared" ca="1" si="450"/>
        <v>0</v>
      </c>
      <c r="T1633" s="77">
        <f t="shared" ca="1" si="451"/>
        <v>0</v>
      </c>
      <c r="U1633" s="77">
        <f t="shared" ca="1" si="452"/>
        <v>0</v>
      </c>
      <c r="V1633" s="79">
        <f t="shared" ca="1" si="453"/>
        <v>0</v>
      </c>
      <c r="W1633" s="80"/>
      <c r="X1633" s="81">
        <f t="shared" si="437"/>
        <v>0</v>
      </c>
      <c r="Y1633" s="82"/>
      <c r="Z1633" s="80"/>
      <c r="AA1633" s="81">
        <f t="shared" si="438"/>
        <v>0</v>
      </c>
      <c r="AB1633" s="82"/>
      <c r="AC1633" s="80"/>
      <c r="AD1633" s="81">
        <f t="shared" si="439"/>
        <v>0</v>
      </c>
      <c r="AE1633" s="82"/>
      <c r="AF1633" s="80"/>
      <c r="AG1633" s="81">
        <f t="shared" si="440"/>
        <v>0</v>
      </c>
      <c r="AH1633" s="82"/>
      <c r="AI1633" s="80"/>
      <c r="AJ1633" s="81">
        <f t="shared" si="441"/>
        <v>0</v>
      </c>
      <c r="AK1633" s="82"/>
      <c r="AL1633" s="80"/>
      <c r="AM1633" s="81">
        <v>0</v>
      </c>
      <c r="AN1633" s="82"/>
      <c r="AO1633" s="80"/>
      <c r="AP1633" s="81">
        <v>0</v>
      </c>
      <c r="AQ1633" s="82"/>
      <c r="AR1633" s="80"/>
      <c r="AS1633" s="81">
        <f t="shared" si="442"/>
        <v>0</v>
      </c>
      <c r="AT1633" s="82"/>
      <c r="AU1633" s="80"/>
      <c r="AV1633" s="81">
        <f t="shared" si="443"/>
        <v>0</v>
      </c>
      <c r="AW1633" s="82"/>
      <c r="AX1633" s="80"/>
      <c r="AY1633" s="81">
        <f t="shared" si="444"/>
        <v>0</v>
      </c>
      <c r="AZ1633" s="82"/>
      <c r="BA1633" s="80"/>
      <c r="BB1633" s="81">
        <f t="shared" si="445"/>
        <v>0</v>
      </c>
      <c r="BC1633" s="82"/>
      <c r="BD1633" s="80"/>
      <c r="BE1633" s="81">
        <f t="shared" si="446"/>
        <v>0</v>
      </c>
      <c r="BF1633" s="82"/>
      <c r="BG1633" s="80"/>
      <c r="BH1633" s="81">
        <f t="shared" si="447"/>
        <v>0</v>
      </c>
      <c r="BI1633" s="82"/>
      <c r="BJ1633" s="80"/>
      <c r="BK1633" s="81">
        <f t="shared" si="448"/>
        <v>0</v>
      </c>
      <c r="BL1633" s="82"/>
      <c r="BM1633" s="80"/>
      <c r="BN1633" s="81">
        <f t="shared" si="449"/>
        <v>0</v>
      </c>
      <c r="BO1633" s="82"/>
    </row>
    <row r="1634" spans="1:67" ht="33" hidden="1" customHeight="1" thickBot="1">
      <c r="A1634" s="71">
        <v>86816</v>
      </c>
      <c r="B1634" s="71" t="s">
        <v>2241</v>
      </c>
      <c r="C1634" s="221" t="str">
        <f ca="1">IF(V1634&gt;0,IF($C$12=B1634,COUNT($C$12:C1633,1),""),"")</f>
        <v/>
      </c>
      <c r="D1634" s="221" t="str">
        <f ca="1">IF(V1634&gt;0,IF($D$12=B1634,COUNT($D$12:D1633,1),""),"")</f>
        <v/>
      </c>
      <c r="E1634" s="221" t="str">
        <f ca="1">IF(V1634&gt;0,IF($E$12=B1634,COUNT($E$12:E1633,1),""),"")</f>
        <v/>
      </c>
      <c r="F1634" s="221" t="str">
        <f ca="1">IF(V1634&gt;0,IF($F$12=B1634,COUNT($F$12:F1633,1),""),"")</f>
        <v/>
      </c>
      <c r="G1634" s="90">
        <v>741020000</v>
      </c>
      <c r="H1634" s="72"/>
      <c r="I1634" s="76" t="s">
        <v>2225</v>
      </c>
      <c r="J1634" s="91" t="s">
        <v>153</v>
      </c>
      <c r="K1634" s="324">
        <v>1200000000</v>
      </c>
      <c r="L1634" s="125">
        <v>422202</v>
      </c>
      <c r="M1634" s="76" t="s">
        <v>1309</v>
      </c>
      <c r="N1634" s="76" t="s">
        <v>153</v>
      </c>
      <c r="O1634" s="324">
        <v>5112000</v>
      </c>
      <c r="P1634" s="77">
        <f ca="1">SUMIF($W$12:BO1634,$P$11,W1634:BO1634)</f>
        <v>0</v>
      </c>
      <c r="Q1634" s="77">
        <f ca="1">SUMIF($W$12:BP1634,$P$11,X1634:BP1634)</f>
        <v>0</v>
      </c>
      <c r="R1634" s="77">
        <f ca="1">SUMIF($W$12:BQ1634,$P$11,Y1634:BQ1634)</f>
        <v>0</v>
      </c>
      <c r="S1634" s="78">
        <f t="shared" ca="1" si="450"/>
        <v>0</v>
      </c>
      <c r="T1634" s="77">
        <f t="shared" ca="1" si="451"/>
        <v>0</v>
      </c>
      <c r="U1634" s="77">
        <f t="shared" ca="1" si="452"/>
        <v>0</v>
      </c>
      <c r="V1634" s="79">
        <f t="shared" ca="1" si="453"/>
        <v>0</v>
      </c>
      <c r="W1634" s="80"/>
      <c r="X1634" s="81">
        <f t="shared" si="437"/>
        <v>0</v>
      </c>
      <c r="Y1634" s="82"/>
      <c r="Z1634" s="80"/>
      <c r="AA1634" s="81">
        <f t="shared" si="438"/>
        <v>0</v>
      </c>
      <c r="AB1634" s="82"/>
      <c r="AC1634" s="80"/>
      <c r="AD1634" s="81">
        <f t="shared" si="439"/>
        <v>0</v>
      </c>
      <c r="AE1634" s="82"/>
      <c r="AF1634" s="80"/>
      <c r="AG1634" s="81">
        <f t="shared" si="440"/>
        <v>0</v>
      </c>
      <c r="AH1634" s="82"/>
      <c r="AI1634" s="80"/>
      <c r="AJ1634" s="81">
        <f t="shared" si="441"/>
        <v>0</v>
      </c>
      <c r="AK1634" s="82"/>
      <c r="AL1634" s="80"/>
      <c r="AM1634" s="81">
        <v>0</v>
      </c>
      <c r="AN1634" s="82"/>
      <c r="AO1634" s="80"/>
      <c r="AP1634" s="81">
        <v>0</v>
      </c>
      <c r="AQ1634" s="82"/>
      <c r="AR1634" s="80"/>
      <c r="AS1634" s="81">
        <f t="shared" si="442"/>
        <v>0</v>
      </c>
      <c r="AT1634" s="82"/>
      <c r="AU1634" s="80"/>
      <c r="AV1634" s="81">
        <f t="shared" si="443"/>
        <v>0</v>
      </c>
      <c r="AW1634" s="82"/>
      <c r="AX1634" s="80"/>
      <c r="AY1634" s="81">
        <f t="shared" si="444"/>
        <v>0</v>
      </c>
      <c r="AZ1634" s="82"/>
      <c r="BA1634" s="80"/>
      <c r="BB1634" s="81">
        <f t="shared" si="445"/>
        <v>0</v>
      </c>
      <c r="BC1634" s="82"/>
      <c r="BD1634" s="80"/>
      <c r="BE1634" s="81">
        <f t="shared" si="446"/>
        <v>0</v>
      </c>
      <c r="BF1634" s="82"/>
      <c r="BG1634" s="80"/>
      <c r="BH1634" s="81">
        <f t="shared" si="447"/>
        <v>0</v>
      </c>
      <c r="BI1634" s="82"/>
      <c r="BJ1634" s="80"/>
      <c r="BK1634" s="81">
        <f t="shared" si="448"/>
        <v>0</v>
      </c>
      <c r="BL1634" s="82"/>
      <c r="BM1634" s="80"/>
      <c r="BN1634" s="81">
        <f t="shared" si="449"/>
        <v>0</v>
      </c>
      <c r="BO1634" s="82"/>
    </row>
    <row r="1635" spans="1:67" ht="33" hidden="1" customHeight="1" thickBot="1">
      <c r="A1635" s="71">
        <v>86817</v>
      </c>
      <c r="B1635" s="71" t="s">
        <v>2241</v>
      </c>
      <c r="C1635" s="221" t="str">
        <f ca="1">IF(V1635&gt;0,IF($C$12=B1635,COUNT($C$12:C1634,1),""),"")</f>
        <v/>
      </c>
      <c r="D1635" s="221" t="str">
        <f ca="1">IF(V1635&gt;0,IF($D$12=B1635,COUNT($D$12:D1634,1),""),"")</f>
        <v/>
      </c>
      <c r="E1635" s="221" t="str">
        <f ca="1">IF(V1635&gt;0,IF($E$12=B1635,COUNT($E$12:E1634,1),""),"")</f>
        <v/>
      </c>
      <c r="F1635" s="221" t="str">
        <f ca="1">IF(V1635&gt;0,IF($F$12=B1635,COUNT($F$12:F1634,1),""),"")</f>
        <v/>
      </c>
      <c r="G1635" s="90">
        <v>683022500</v>
      </c>
      <c r="H1635" s="72"/>
      <c r="I1635" s="76" t="s">
        <v>2226</v>
      </c>
      <c r="J1635" s="91" t="s">
        <v>154</v>
      </c>
      <c r="K1635" s="324">
        <v>35000000</v>
      </c>
      <c r="L1635" s="125"/>
      <c r="M1635" s="76"/>
      <c r="N1635" s="76"/>
      <c r="O1635" s="324"/>
      <c r="P1635" s="77">
        <f ca="1">SUMIF($W$12:BO1635,$P$11,W1635:BO1635)</f>
        <v>0</v>
      </c>
      <c r="Q1635" s="77">
        <f ca="1">SUMIF($W$12:BP1635,$P$11,X1635:BP1635)</f>
        <v>0</v>
      </c>
      <c r="R1635" s="77">
        <f ca="1">SUMIF($W$12:BQ1635,$P$11,Y1635:BQ1635)</f>
        <v>0</v>
      </c>
      <c r="S1635" s="78">
        <f t="shared" ca="1" si="450"/>
        <v>0</v>
      </c>
      <c r="T1635" s="77">
        <f t="shared" ca="1" si="451"/>
        <v>0</v>
      </c>
      <c r="U1635" s="77">
        <f t="shared" ca="1" si="452"/>
        <v>0</v>
      </c>
      <c r="V1635" s="79">
        <f t="shared" ca="1" si="453"/>
        <v>0</v>
      </c>
      <c r="W1635" s="80"/>
      <c r="X1635" s="81">
        <f t="shared" si="437"/>
        <v>0</v>
      </c>
      <c r="Y1635" s="82"/>
      <c r="Z1635" s="80"/>
      <c r="AA1635" s="81">
        <f t="shared" si="438"/>
        <v>0</v>
      </c>
      <c r="AB1635" s="82"/>
      <c r="AC1635" s="80"/>
      <c r="AD1635" s="81">
        <f t="shared" si="439"/>
        <v>0</v>
      </c>
      <c r="AE1635" s="82"/>
      <c r="AF1635" s="80"/>
      <c r="AG1635" s="81">
        <f t="shared" si="440"/>
        <v>0</v>
      </c>
      <c r="AH1635" s="82"/>
      <c r="AI1635" s="80"/>
      <c r="AJ1635" s="81">
        <f t="shared" si="441"/>
        <v>0</v>
      </c>
      <c r="AK1635" s="82"/>
      <c r="AL1635" s="80"/>
      <c r="AM1635" s="81">
        <v>0</v>
      </c>
      <c r="AN1635" s="82"/>
      <c r="AO1635" s="80"/>
      <c r="AP1635" s="81">
        <v>0</v>
      </c>
      <c r="AQ1635" s="82"/>
      <c r="AR1635" s="80"/>
      <c r="AS1635" s="81">
        <f t="shared" si="442"/>
        <v>0</v>
      </c>
      <c r="AT1635" s="82"/>
      <c r="AU1635" s="80"/>
      <c r="AV1635" s="81">
        <f t="shared" si="443"/>
        <v>0</v>
      </c>
      <c r="AW1635" s="82"/>
      <c r="AX1635" s="80"/>
      <c r="AY1635" s="81">
        <f t="shared" si="444"/>
        <v>0</v>
      </c>
      <c r="AZ1635" s="82"/>
      <c r="BA1635" s="80"/>
      <c r="BB1635" s="81">
        <f t="shared" si="445"/>
        <v>0</v>
      </c>
      <c r="BC1635" s="82"/>
      <c r="BD1635" s="80"/>
      <c r="BE1635" s="81">
        <f t="shared" si="446"/>
        <v>0</v>
      </c>
      <c r="BF1635" s="82"/>
      <c r="BG1635" s="80"/>
      <c r="BH1635" s="81">
        <f t="shared" si="447"/>
        <v>0</v>
      </c>
      <c r="BI1635" s="82"/>
      <c r="BJ1635" s="80"/>
      <c r="BK1635" s="81">
        <f t="shared" si="448"/>
        <v>0</v>
      </c>
      <c r="BL1635" s="82"/>
      <c r="BM1635" s="80"/>
      <c r="BN1635" s="81">
        <f t="shared" si="449"/>
        <v>0</v>
      </c>
      <c r="BO1635" s="82"/>
    </row>
    <row r="1636" spans="1:67" ht="33" hidden="1" customHeight="1" thickBot="1">
      <c r="A1636" s="71">
        <v>86818</v>
      </c>
      <c r="B1636" s="71" t="s">
        <v>2241</v>
      </c>
      <c r="C1636" s="221" t="str">
        <f ca="1">IF(V1636&gt;0,IF($C$12=B1636,COUNT($C$12:C1635,1),""),"")</f>
        <v/>
      </c>
      <c r="D1636" s="221" t="str">
        <f ca="1">IF(V1636&gt;0,IF($D$12=B1636,COUNT($D$12:D1635,1),""),"")</f>
        <v/>
      </c>
      <c r="E1636" s="221" t="str">
        <f ca="1">IF(V1636&gt;0,IF($E$12=B1636,COUNT($E$12:E1635,1),""),"")</f>
        <v/>
      </c>
      <c r="F1636" s="221" t="str">
        <f ca="1">IF(V1636&gt;0,IF($F$12=B1636,COUNT($F$12:F1635,1),""),"")</f>
        <v/>
      </c>
      <c r="G1636" s="90">
        <v>683022510</v>
      </c>
      <c r="H1636" s="72"/>
      <c r="I1636" s="76" t="s">
        <v>2227</v>
      </c>
      <c r="J1636" s="91" t="s">
        <v>154</v>
      </c>
      <c r="K1636" s="324">
        <v>7500000</v>
      </c>
      <c r="L1636" s="125"/>
      <c r="M1636" s="76"/>
      <c r="N1636" s="76"/>
      <c r="O1636" s="324"/>
      <c r="P1636" s="77">
        <f ca="1">SUMIF($W$12:BO1636,$P$11,W1636:BO1636)</f>
        <v>0</v>
      </c>
      <c r="Q1636" s="77">
        <f ca="1">SUMIF($W$12:BP1636,$P$11,X1636:BP1636)</f>
        <v>0</v>
      </c>
      <c r="R1636" s="77">
        <f ca="1">SUMIF($W$12:BQ1636,$P$11,Y1636:BQ1636)</f>
        <v>0</v>
      </c>
      <c r="S1636" s="78">
        <f t="shared" ca="1" si="450"/>
        <v>0</v>
      </c>
      <c r="T1636" s="77">
        <f t="shared" ca="1" si="451"/>
        <v>0</v>
      </c>
      <c r="U1636" s="77">
        <f t="shared" ca="1" si="452"/>
        <v>0</v>
      </c>
      <c r="V1636" s="79">
        <f t="shared" ca="1" si="453"/>
        <v>0</v>
      </c>
      <c r="W1636" s="80"/>
      <c r="X1636" s="81">
        <f t="shared" si="437"/>
        <v>0</v>
      </c>
      <c r="Y1636" s="82"/>
      <c r="Z1636" s="80"/>
      <c r="AA1636" s="81">
        <f t="shared" si="438"/>
        <v>0</v>
      </c>
      <c r="AB1636" s="82"/>
      <c r="AC1636" s="80"/>
      <c r="AD1636" s="81">
        <f t="shared" si="439"/>
        <v>0</v>
      </c>
      <c r="AE1636" s="82"/>
      <c r="AF1636" s="80"/>
      <c r="AG1636" s="81">
        <f t="shared" si="440"/>
        <v>0</v>
      </c>
      <c r="AH1636" s="82"/>
      <c r="AI1636" s="80"/>
      <c r="AJ1636" s="81">
        <f t="shared" si="441"/>
        <v>0</v>
      </c>
      <c r="AK1636" s="82"/>
      <c r="AL1636" s="80"/>
      <c r="AM1636" s="81">
        <v>0</v>
      </c>
      <c r="AN1636" s="82"/>
      <c r="AO1636" s="80"/>
      <c r="AP1636" s="81">
        <v>0</v>
      </c>
      <c r="AQ1636" s="82"/>
      <c r="AR1636" s="80"/>
      <c r="AS1636" s="81">
        <f t="shared" si="442"/>
        <v>0</v>
      </c>
      <c r="AT1636" s="82"/>
      <c r="AU1636" s="80"/>
      <c r="AV1636" s="81">
        <f t="shared" si="443"/>
        <v>0</v>
      </c>
      <c r="AW1636" s="82"/>
      <c r="AX1636" s="80"/>
      <c r="AY1636" s="81">
        <f t="shared" si="444"/>
        <v>0</v>
      </c>
      <c r="AZ1636" s="82"/>
      <c r="BA1636" s="80"/>
      <c r="BB1636" s="81">
        <f t="shared" si="445"/>
        <v>0</v>
      </c>
      <c r="BC1636" s="82"/>
      <c r="BD1636" s="80"/>
      <c r="BE1636" s="81">
        <f t="shared" si="446"/>
        <v>0</v>
      </c>
      <c r="BF1636" s="82"/>
      <c r="BG1636" s="80"/>
      <c r="BH1636" s="81">
        <f t="shared" si="447"/>
        <v>0</v>
      </c>
      <c r="BI1636" s="82"/>
      <c r="BJ1636" s="80"/>
      <c r="BK1636" s="81">
        <f t="shared" si="448"/>
        <v>0</v>
      </c>
      <c r="BL1636" s="82"/>
      <c r="BM1636" s="80"/>
      <c r="BN1636" s="81">
        <f t="shared" si="449"/>
        <v>0</v>
      </c>
      <c r="BO1636" s="82"/>
    </row>
    <row r="1637" spans="1:67" ht="33" hidden="1" customHeight="1" thickBot="1">
      <c r="A1637" s="71">
        <v>86819</v>
      </c>
      <c r="B1637" s="71" t="s">
        <v>2241</v>
      </c>
      <c r="C1637" s="221" t="str">
        <f ca="1">IF(V1637&gt;0,IF($C$12=B1637,COUNT($C$12:C1636,1),""),"")</f>
        <v/>
      </c>
      <c r="D1637" s="221" t="str">
        <f ca="1">IF(V1637&gt;0,IF($D$12=B1637,COUNT($D$12:D1636,1),""),"")</f>
        <v/>
      </c>
      <c r="E1637" s="221" t="str">
        <f ca="1">IF(V1637&gt;0,IF($E$12=B1637,COUNT($E$12:E1636,1),""),"")</f>
        <v/>
      </c>
      <c r="F1637" s="221" t="str">
        <f ca="1">IF(V1637&gt;0,IF($F$12=B1637,COUNT($F$12:F1636,1),""),"")</f>
        <v/>
      </c>
      <c r="G1637" s="90">
        <v>682004000</v>
      </c>
      <c r="H1637" s="72"/>
      <c r="I1637" s="76" t="s">
        <v>2228</v>
      </c>
      <c r="J1637" s="91" t="s">
        <v>154</v>
      </c>
      <c r="K1637" s="324">
        <v>65000</v>
      </c>
      <c r="L1637" s="125"/>
      <c r="M1637" s="76"/>
      <c r="N1637" s="76"/>
      <c r="O1637" s="324"/>
      <c r="P1637" s="77">
        <f ca="1">SUMIF($W$12:BO1637,$P$11,W1637:BO1637)</f>
        <v>0</v>
      </c>
      <c r="Q1637" s="77">
        <f ca="1">SUMIF($W$12:BP1637,$P$11,X1637:BP1637)</f>
        <v>0</v>
      </c>
      <c r="R1637" s="77">
        <f ca="1">SUMIF($W$12:BQ1637,$P$11,Y1637:BQ1637)</f>
        <v>0</v>
      </c>
      <c r="S1637" s="78">
        <f t="shared" ca="1" si="450"/>
        <v>0</v>
      </c>
      <c r="T1637" s="77">
        <f t="shared" ca="1" si="451"/>
        <v>0</v>
      </c>
      <c r="U1637" s="77">
        <f t="shared" ca="1" si="452"/>
        <v>0</v>
      </c>
      <c r="V1637" s="79">
        <f t="shared" ca="1" si="453"/>
        <v>0</v>
      </c>
      <c r="W1637" s="80"/>
      <c r="X1637" s="81">
        <f t="shared" si="437"/>
        <v>0</v>
      </c>
      <c r="Y1637" s="82"/>
      <c r="Z1637" s="80"/>
      <c r="AA1637" s="81">
        <f t="shared" si="438"/>
        <v>0</v>
      </c>
      <c r="AB1637" s="82"/>
      <c r="AC1637" s="80"/>
      <c r="AD1637" s="81">
        <f t="shared" si="439"/>
        <v>0</v>
      </c>
      <c r="AE1637" s="82"/>
      <c r="AF1637" s="80"/>
      <c r="AG1637" s="81">
        <f t="shared" si="440"/>
        <v>0</v>
      </c>
      <c r="AH1637" s="82"/>
      <c r="AI1637" s="80"/>
      <c r="AJ1637" s="81">
        <f t="shared" si="441"/>
        <v>0</v>
      </c>
      <c r="AK1637" s="82"/>
      <c r="AL1637" s="80"/>
      <c r="AM1637" s="81">
        <v>0</v>
      </c>
      <c r="AN1637" s="82"/>
      <c r="AO1637" s="80"/>
      <c r="AP1637" s="81">
        <v>0</v>
      </c>
      <c r="AQ1637" s="82"/>
      <c r="AR1637" s="80"/>
      <c r="AS1637" s="81">
        <f t="shared" si="442"/>
        <v>0</v>
      </c>
      <c r="AT1637" s="82"/>
      <c r="AU1637" s="80"/>
      <c r="AV1637" s="81">
        <f t="shared" si="443"/>
        <v>0</v>
      </c>
      <c r="AW1637" s="82"/>
      <c r="AX1637" s="80"/>
      <c r="AY1637" s="81">
        <f t="shared" si="444"/>
        <v>0</v>
      </c>
      <c r="AZ1637" s="82"/>
      <c r="BA1637" s="80"/>
      <c r="BB1637" s="81">
        <f t="shared" si="445"/>
        <v>0</v>
      </c>
      <c r="BC1637" s="82"/>
      <c r="BD1637" s="80"/>
      <c r="BE1637" s="81">
        <f t="shared" si="446"/>
        <v>0</v>
      </c>
      <c r="BF1637" s="82"/>
      <c r="BG1637" s="80"/>
      <c r="BH1637" s="81">
        <f t="shared" si="447"/>
        <v>0</v>
      </c>
      <c r="BI1637" s="82"/>
      <c r="BJ1637" s="80"/>
      <c r="BK1637" s="81">
        <f t="shared" si="448"/>
        <v>0</v>
      </c>
      <c r="BL1637" s="82"/>
      <c r="BM1637" s="80"/>
      <c r="BN1637" s="81">
        <f t="shared" si="449"/>
        <v>0</v>
      </c>
      <c r="BO1637" s="82"/>
    </row>
    <row r="1638" spans="1:67" ht="33" customHeight="1" thickBot="1">
      <c r="A1638" s="71">
        <v>86820</v>
      </c>
      <c r="B1638" s="71" t="s">
        <v>2241</v>
      </c>
      <c r="C1638" s="221" t="str">
        <f ca="1">IF(V1638&gt;0,IF($C$12=B1638,COUNT($C$12:C1637,1),""),"")</f>
        <v/>
      </c>
      <c r="D1638" s="221" t="str">
        <f ca="1">IF(V1638&gt;0,IF($D$12=B1638,COUNT($D$12:D1637,1),""),"")</f>
        <v/>
      </c>
      <c r="E1638" s="221" t="str">
        <f ca="1">IF(V1638&gt;0,IF($E$12=B1638,COUNT($E$12:E1637,1),""),"")</f>
        <v/>
      </c>
      <c r="F1638" s="221" t="str">
        <f ca="1">IF(V1638&gt;0,IF($F$12=B1638,COUNT($F$12:F1637,1),""),"")</f>
        <v/>
      </c>
      <c r="G1638" s="90">
        <v>231001510</v>
      </c>
      <c r="H1638" s="72"/>
      <c r="I1638" s="76" t="s">
        <v>2229</v>
      </c>
      <c r="J1638" s="91" t="s">
        <v>153</v>
      </c>
      <c r="K1638" s="324">
        <v>850000</v>
      </c>
      <c r="L1638" s="125"/>
      <c r="M1638" s="76"/>
      <c r="N1638" s="76"/>
      <c r="O1638" s="324"/>
      <c r="P1638" s="77">
        <f ca="1">SUMIF($W$12:BO1638,$P$11,W1638:BO1638)</f>
        <v>0</v>
      </c>
      <c r="Q1638" s="77">
        <f ca="1">SUMIF($W$12:BP1638,$P$11,X1638:BP1638)</f>
        <v>0</v>
      </c>
      <c r="R1638" s="77">
        <f ca="1">SUMIF($W$12:BQ1638,$P$11,Y1638:BQ1638)</f>
        <v>0</v>
      </c>
      <c r="S1638" s="78">
        <f t="shared" ca="1" si="450"/>
        <v>0</v>
      </c>
      <c r="T1638" s="77">
        <f t="shared" ca="1" si="451"/>
        <v>0</v>
      </c>
      <c r="U1638" s="77">
        <f t="shared" ca="1" si="452"/>
        <v>0</v>
      </c>
      <c r="V1638" s="79">
        <f t="shared" ca="1" si="453"/>
        <v>0</v>
      </c>
      <c r="W1638" s="80"/>
      <c r="X1638" s="81"/>
      <c r="Y1638" s="82"/>
      <c r="Z1638" s="80"/>
      <c r="AA1638" s="81"/>
      <c r="AB1638" s="82"/>
      <c r="AC1638" s="80"/>
      <c r="AD1638" s="81"/>
      <c r="AE1638" s="82"/>
      <c r="AF1638" s="80"/>
      <c r="AG1638" s="81"/>
      <c r="AH1638" s="82"/>
      <c r="AI1638" s="80"/>
      <c r="AJ1638" s="81"/>
      <c r="AK1638" s="82"/>
      <c r="AL1638" s="80"/>
      <c r="AM1638" s="81"/>
      <c r="AN1638" s="82"/>
      <c r="AO1638" s="80"/>
      <c r="AP1638" s="81">
        <v>0</v>
      </c>
      <c r="AQ1638" s="82"/>
      <c r="AR1638" s="80"/>
      <c r="AS1638" s="81"/>
      <c r="AT1638" s="82"/>
      <c r="AU1638" s="80"/>
      <c r="AV1638" s="81"/>
      <c r="AW1638" s="82"/>
      <c r="AX1638" s="80"/>
      <c r="AY1638" s="81"/>
      <c r="AZ1638" s="82"/>
      <c r="BA1638" s="80"/>
      <c r="BB1638" s="81"/>
      <c r="BC1638" s="82"/>
      <c r="BD1638" s="80"/>
      <c r="BE1638" s="81"/>
      <c r="BF1638" s="82"/>
      <c r="BG1638" s="80"/>
      <c r="BH1638" s="81"/>
      <c r="BI1638" s="82"/>
      <c r="BJ1638" s="80"/>
      <c r="BK1638" s="81"/>
      <c r="BL1638" s="82"/>
      <c r="BM1638" s="80"/>
      <c r="BN1638" s="81"/>
      <c r="BO1638" s="82"/>
    </row>
    <row r="1639" spans="1:67" ht="33" customHeight="1" thickBot="1">
      <c r="A1639" s="71">
        <v>86821</v>
      </c>
      <c r="B1639" s="71" t="s">
        <v>2241</v>
      </c>
      <c r="C1639" s="221" t="str">
        <f ca="1">IF(V1639&gt;0,IF($C$12=B1639,COUNT($C$12:C1638,1),""),"")</f>
        <v/>
      </c>
      <c r="D1639" s="221" t="str">
        <f ca="1">IF(V1639&gt;0,IF($D$12=B1639,COUNT($D$12:D1638,1),""),"")</f>
        <v/>
      </c>
      <c r="E1639" s="221" t="str">
        <f ca="1">IF(V1639&gt;0,IF($E$12=B1639,COUNT($E$12:E1638,1),""),"")</f>
        <v/>
      </c>
      <c r="F1639" s="221" t="str">
        <f ca="1">IF(V1639&gt;0,IF($F$12=B1639,COUNT($F$12:F1638,1),""),"")</f>
        <v/>
      </c>
      <c r="G1639" s="90">
        <v>853060500</v>
      </c>
      <c r="H1639" s="72"/>
      <c r="I1639" s="76" t="s">
        <v>2230</v>
      </c>
      <c r="J1639" s="91" t="s">
        <v>153</v>
      </c>
      <c r="K1639" s="324">
        <v>5000</v>
      </c>
      <c r="L1639" s="125"/>
      <c r="M1639" s="76"/>
      <c r="N1639" s="76"/>
      <c r="O1639" s="324"/>
      <c r="P1639" s="77">
        <f ca="1">SUMIF($W$12:BO1639,$P$11,W1639:BO1639)</f>
        <v>0</v>
      </c>
      <c r="Q1639" s="77">
        <f ca="1">SUMIF($W$12:BP1639,$P$11,X1639:BP1639)</f>
        <v>0</v>
      </c>
      <c r="R1639" s="77">
        <f ca="1">SUMIF($W$12:BQ1639,$P$11,Y1639:BQ1639)</f>
        <v>0</v>
      </c>
      <c r="S1639" s="78">
        <f t="shared" ca="1" si="450"/>
        <v>0</v>
      </c>
      <c r="T1639" s="77">
        <f t="shared" ca="1" si="451"/>
        <v>0</v>
      </c>
      <c r="U1639" s="77">
        <f t="shared" ca="1" si="452"/>
        <v>0</v>
      </c>
      <c r="V1639" s="79">
        <f t="shared" ca="1" si="453"/>
        <v>0</v>
      </c>
      <c r="W1639" s="80"/>
      <c r="X1639" s="81"/>
      <c r="Y1639" s="82"/>
      <c r="Z1639" s="80"/>
      <c r="AA1639" s="81"/>
      <c r="AB1639" s="82"/>
      <c r="AC1639" s="80"/>
      <c r="AD1639" s="81"/>
      <c r="AE1639" s="82"/>
      <c r="AF1639" s="80"/>
      <c r="AG1639" s="81"/>
      <c r="AH1639" s="82"/>
      <c r="AI1639" s="80"/>
      <c r="AJ1639" s="81"/>
      <c r="AK1639" s="82"/>
      <c r="AL1639" s="80"/>
      <c r="AM1639" s="81"/>
      <c r="AN1639" s="82"/>
      <c r="AO1639" s="80"/>
      <c r="AP1639" s="81">
        <v>0</v>
      </c>
      <c r="AQ1639" s="82"/>
      <c r="AR1639" s="80"/>
      <c r="AS1639" s="81">
        <f t="shared" si="442"/>
        <v>0</v>
      </c>
      <c r="AT1639" s="82"/>
      <c r="AU1639" s="80"/>
      <c r="AV1639" s="81">
        <f t="shared" si="443"/>
        <v>0</v>
      </c>
      <c r="AW1639" s="82"/>
      <c r="AX1639" s="80"/>
      <c r="AY1639" s="81">
        <f t="shared" si="444"/>
        <v>0</v>
      </c>
      <c r="AZ1639" s="82"/>
      <c r="BA1639" s="80"/>
      <c r="BB1639" s="81">
        <f t="shared" si="445"/>
        <v>0</v>
      </c>
      <c r="BC1639" s="82"/>
      <c r="BD1639" s="80"/>
      <c r="BE1639" s="81">
        <f t="shared" si="446"/>
        <v>0</v>
      </c>
      <c r="BF1639" s="82"/>
      <c r="BG1639" s="80"/>
      <c r="BH1639" s="81">
        <f t="shared" si="447"/>
        <v>0</v>
      </c>
      <c r="BI1639" s="82"/>
      <c r="BJ1639" s="80"/>
      <c r="BK1639" s="81">
        <f t="shared" si="448"/>
        <v>0</v>
      </c>
      <c r="BL1639" s="82"/>
      <c r="BM1639" s="80"/>
      <c r="BN1639" s="81">
        <f t="shared" si="449"/>
        <v>0</v>
      </c>
      <c r="BO1639" s="82"/>
    </row>
    <row r="1640" spans="1:67" ht="33" hidden="1" customHeight="1" thickBot="1">
      <c r="A1640" s="71">
        <v>86823</v>
      </c>
      <c r="B1640" s="71" t="s">
        <v>2241</v>
      </c>
      <c r="C1640" s="221" t="str">
        <f ca="1">IF(V1640&gt;0,IF($C$12=B1640,COUNT($C$12:C1639,1),""),"")</f>
        <v/>
      </c>
      <c r="D1640" s="221" t="str">
        <f ca="1">IF(V1640&gt;0,IF($D$12=B1640,COUNT($D$12:D1639,1),""),"")</f>
        <v/>
      </c>
      <c r="E1640" s="221" t="str">
        <f ca="1">IF(V1640&gt;0,IF($E$12=B1640,COUNT($E$12:E1639,1),""),"")</f>
        <v/>
      </c>
      <c r="F1640" s="221" t="str">
        <f ca="1">IF(V1640&gt;0,IF($F$12=B1640,COUNT($F$12:F1639,1),""),"")</f>
        <v/>
      </c>
      <c r="G1640" s="90"/>
      <c r="H1640" s="72"/>
      <c r="I1640" s="76" t="s">
        <v>2231</v>
      </c>
      <c r="J1640" s="91" t="s">
        <v>52</v>
      </c>
      <c r="K1640" s="324">
        <v>64560000</v>
      </c>
      <c r="L1640" s="125">
        <v>422621</v>
      </c>
      <c r="M1640" s="76" t="s">
        <v>1357</v>
      </c>
      <c r="N1640" s="76" t="s">
        <v>153</v>
      </c>
      <c r="O1640" s="324">
        <v>5943000</v>
      </c>
      <c r="P1640" s="77">
        <f ca="1">SUMIF($W$12:BO1640,$P$11,W1640:BO1640)</f>
        <v>0</v>
      </c>
      <c r="Q1640" s="77">
        <f ca="1">SUMIF($W$12:BP1640,$P$11,X1640:BP1640)</f>
        <v>0</v>
      </c>
      <c r="R1640" s="77">
        <f ca="1">SUMIF($W$12:BQ1640,$P$11,Y1640:BQ1640)</f>
        <v>0</v>
      </c>
      <c r="S1640" s="78">
        <f t="shared" ca="1" si="450"/>
        <v>0</v>
      </c>
      <c r="T1640" s="77">
        <f t="shared" ca="1" si="451"/>
        <v>0</v>
      </c>
      <c r="U1640" s="77">
        <f t="shared" ca="1" si="452"/>
        <v>0</v>
      </c>
      <c r="V1640" s="79">
        <f t="shared" ca="1" si="453"/>
        <v>0</v>
      </c>
      <c r="W1640" s="80"/>
      <c r="X1640" s="81">
        <f t="shared" si="437"/>
        <v>0</v>
      </c>
      <c r="Y1640" s="82"/>
      <c r="Z1640" s="80"/>
      <c r="AA1640" s="81">
        <f t="shared" si="438"/>
        <v>0</v>
      </c>
      <c r="AB1640" s="82"/>
      <c r="AC1640" s="80"/>
      <c r="AD1640" s="81">
        <f t="shared" si="439"/>
        <v>0</v>
      </c>
      <c r="AE1640" s="82"/>
      <c r="AF1640" s="80"/>
      <c r="AG1640" s="81">
        <f t="shared" si="440"/>
        <v>0</v>
      </c>
      <c r="AH1640" s="82"/>
      <c r="AI1640" s="80"/>
      <c r="AJ1640" s="81">
        <f t="shared" si="441"/>
        <v>0</v>
      </c>
      <c r="AK1640" s="82"/>
      <c r="AL1640" s="80"/>
      <c r="AM1640" s="81">
        <v>0</v>
      </c>
      <c r="AN1640" s="82"/>
      <c r="AO1640" s="80"/>
      <c r="AP1640" s="81">
        <v>0</v>
      </c>
      <c r="AQ1640" s="82"/>
      <c r="AR1640" s="80"/>
      <c r="AS1640" s="81">
        <f t="shared" si="442"/>
        <v>0</v>
      </c>
      <c r="AT1640" s="82"/>
      <c r="AU1640" s="80"/>
      <c r="AV1640" s="81">
        <f t="shared" si="443"/>
        <v>0</v>
      </c>
      <c r="AW1640" s="82"/>
      <c r="AX1640" s="80"/>
      <c r="AY1640" s="81">
        <f t="shared" si="444"/>
        <v>0</v>
      </c>
      <c r="AZ1640" s="82"/>
      <c r="BA1640" s="80"/>
      <c r="BB1640" s="81">
        <f t="shared" si="445"/>
        <v>0</v>
      </c>
      <c r="BC1640" s="82"/>
      <c r="BD1640" s="80"/>
      <c r="BE1640" s="81">
        <f t="shared" si="446"/>
        <v>0</v>
      </c>
      <c r="BF1640" s="82"/>
      <c r="BG1640" s="80"/>
      <c r="BH1640" s="81">
        <f t="shared" si="447"/>
        <v>0</v>
      </c>
      <c r="BI1640" s="82"/>
      <c r="BJ1640" s="80"/>
      <c r="BK1640" s="81">
        <f t="shared" si="448"/>
        <v>0</v>
      </c>
      <c r="BL1640" s="82"/>
      <c r="BM1640" s="80"/>
      <c r="BN1640" s="81">
        <f t="shared" si="449"/>
        <v>0</v>
      </c>
      <c r="BO1640" s="82"/>
    </row>
    <row r="1641" spans="1:67" ht="33" hidden="1" customHeight="1" thickBot="1">
      <c r="A1641" s="71">
        <v>86824</v>
      </c>
      <c r="B1641" s="71" t="s">
        <v>2241</v>
      </c>
      <c r="C1641" s="221" t="str">
        <f ca="1">IF(V1641&gt;0,IF($C$12=B1641,COUNT($C$12:C1640,1),""),"")</f>
        <v/>
      </c>
      <c r="D1641" s="221" t="str">
        <f ca="1">IF(V1641&gt;0,IF($D$12=B1641,COUNT($D$12:D1640,1),""),"")</f>
        <v/>
      </c>
      <c r="E1641" s="221" t="str">
        <f ca="1">IF(V1641&gt;0,IF($E$12=B1641,COUNT($E$12:E1640,1),""),"")</f>
        <v/>
      </c>
      <c r="F1641" s="221" t="str">
        <f ca="1">IF(V1641&gt;0,IF($F$12=B1641,COUNT($F$12:F1640,1),""),"")</f>
        <v/>
      </c>
      <c r="G1641" s="90">
        <v>0</v>
      </c>
      <c r="H1641" s="72"/>
      <c r="I1641" s="76" t="s">
        <v>1889</v>
      </c>
      <c r="J1641" s="91" t="s">
        <v>153</v>
      </c>
      <c r="K1641" s="324">
        <v>8300000</v>
      </c>
      <c r="L1641" s="125"/>
      <c r="M1641" s="76"/>
      <c r="N1641" s="76"/>
      <c r="O1641" s="324"/>
      <c r="P1641" s="77">
        <f ca="1">SUMIF($W$12:BO1641,$P$11,W1641:BO1641)</f>
        <v>0</v>
      </c>
      <c r="Q1641" s="77">
        <f ca="1">SUMIF($W$12:BP1641,$P$11,X1641:BP1641)</f>
        <v>0</v>
      </c>
      <c r="R1641" s="77">
        <f ca="1">SUMIF($W$12:BQ1641,$P$11,Y1641:BQ1641)</f>
        <v>0</v>
      </c>
      <c r="S1641" s="78">
        <f t="shared" ca="1" si="450"/>
        <v>0</v>
      </c>
      <c r="T1641" s="77">
        <f t="shared" ca="1" si="451"/>
        <v>0</v>
      </c>
      <c r="U1641" s="77">
        <f t="shared" ca="1" si="452"/>
        <v>0</v>
      </c>
      <c r="V1641" s="79">
        <f t="shared" ca="1" si="453"/>
        <v>0</v>
      </c>
      <c r="W1641" s="80"/>
      <c r="X1641" s="81">
        <f t="shared" si="437"/>
        <v>0</v>
      </c>
      <c r="Y1641" s="82"/>
      <c r="Z1641" s="80"/>
      <c r="AA1641" s="81">
        <f t="shared" si="438"/>
        <v>0</v>
      </c>
      <c r="AB1641" s="82"/>
      <c r="AC1641" s="80"/>
      <c r="AD1641" s="81">
        <f t="shared" si="439"/>
        <v>0</v>
      </c>
      <c r="AE1641" s="82"/>
      <c r="AF1641" s="80"/>
      <c r="AG1641" s="81">
        <f t="shared" si="440"/>
        <v>0</v>
      </c>
      <c r="AH1641" s="82"/>
      <c r="AI1641" s="80"/>
      <c r="AJ1641" s="81">
        <f t="shared" si="441"/>
        <v>0</v>
      </c>
      <c r="AK1641" s="82"/>
      <c r="AL1641" s="80"/>
      <c r="AM1641" s="81">
        <v>0</v>
      </c>
      <c r="AN1641" s="82"/>
      <c r="AO1641" s="80"/>
      <c r="AP1641" s="81">
        <v>0</v>
      </c>
      <c r="AQ1641" s="82"/>
      <c r="AR1641" s="80"/>
      <c r="AS1641" s="81">
        <f t="shared" si="442"/>
        <v>0</v>
      </c>
      <c r="AT1641" s="82"/>
      <c r="AU1641" s="80"/>
      <c r="AV1641" s="81">
        <f t="shared" si="443"/>
        <v>0</v>
      </c>
      <c r="AW1641" s="82"/>
      <c r="AX1641" s="80"/>
      <c r="AY1641" s="81">
        <f t="shared" si="444"/>
        <v>0</v>
      </c>
      <c r="AZ1641" s="82"/>
      <c r="BA1641" s="80"/>
      <c r="BB1641" s="81">
        <f t="shared" si="445"/>
        <v>0</v>
      </c>
      <c r="BC1641" s="82"/>
      <c r="BD1641" s="80"/>
      <c r="BE1641" s="81">
        <f t="shared" si="446"/>
        <v>0</v>
      </c>
      <c r="BF1641" s="82"/>
      <c r="BG1641" s="80"/>
      <c r="BH1641" s="81">
        <f t="shared" si="447"/>
        <v>0</v>
      </c>
      <c r="BI1641" s="82"/>
      <c r="BJ1641" s="80"/>
      <c r="BK1641" s="81">
        <f t="shared" si="448"/>
        <v>0</v>
      </c>
      <c r="BL1641" s="82"/>
      <c r="BM1641" s="80"/>
      <c r="BN1641" s="81">
        <f t="shared" si="449"/>
        <v>0</v>
      </c>
      <c r="BO1641" s="82"/>
    </row>
    <row r="1642" spans="1:67" s="130" customFormat="1" ht="33" hidden="1" customHeight="1" thickBot="1">
      <c r="A1642" s="71">
        <v>86825</v>
      </c>
      <c r="B1642" s="71" t="s">
        <v>2242</v>
      </c>
      <c r="C1642" s="221" t="str">
        <f ca="1">IF(V1642&gt;0,IF($C$12=B1642,COUNT($C$12:C1641,1),""),"")</f>
        <v/>
      </c>
      <c r="D1642" s="221" t="str">
        <f ca="1">IF(V1642&gt;0,IF($D$12=B1642,COUNT($D$12:D1641,1),""),"")</f>
        <v/>
      </c>
      <c r="E1642" s="221" t="str">
        <f ca="1">IF(V1642&gt;0,IF($E$12=B1642,COUNT($E$12:E1641,1),""),"")</f>
        <v/>
      </c>
      <c r="F1642" s="221" t="str">
        <f ca="1">IF(V1642&gt;0,IF($F$12=B1642,COUNT($F$12:F1641,1),""),"")</f>
        <v/>
      </c>
      <c r="G1642" s="311">
        <v>667003150</v>
      </c>
      <c r="H1642" s="72" t="s">
        <v>1901</v>
      </c>
      <c r="I1642" s="216" t="s">
        <v>2273</v>
      </c>
      <c r="J1642" s="323" t="s">
        <v>52</v>
      </c>
      <c r="K1642" s="324">
        <f>VLOOKUP(G1642,'[3]فصل 23 بدنه فلزی تابلوها'!$B$4:$F$106,5,FALSE)</f>
        <v>981252000</v>
      </c>
      <c r="L1642" s="129">
        <v>421307</v>
      </c>
      <c r="M1642" s="302" t="s">
        <v>1241</v>
      </c>
      <c r="N1642" s="302" t="s">
        <v>153</v>
      </c>
      <c r="O1642" s="324">
        <v>14718000</v>
      </c>
      <c r="P1642" s="77">
        <f ca="1">SUMIF($W$12:BO1642,$P$11,W1642:BO1642)</f>
        <v>0</v>
      </c>
      <c r="Q1642" s="77">
        <f ca="1">SUMIF($W$12:BP1642,$P$11,X1642:BP1642)</f>
        <v>0</v>
      </c>
      <c r="R1642" s="77">
        <f ca="1">SUMIF($W$12:BQ1642,$P$11,Y1642:BQ1642)</f>
        <v>0</v>
      </c>
      <c r="S1642" s="78">
        <f t="shared" ca="1" si="450"/>
        <v>0</v>
      </c>
      <c r="T1642" s="77">
        <f t="shared" ca="1" si="451"/>
        <v>0</v>
      </c>
      <c r="U1642" s="77">
        <f t="shared" ca="1" si="452"/>
        <v>0</v>
      </c>
      <c r="V1642" s="79">
        <f t="shared" ca="1" si="453"/>
        <v>0</v>
      </c>
      <c r="W1642" s="80"/>
      <c r="X1642" s="81">
        <f t="shared" si="437"/>
        <v>0</v>
      </c>
      <c r="Y1642" s="82"/>
      <c r="Z1642" s="80"/>
      <c r="AA1642" s="81">
        <f t="shared" si="438"/>
        <v>0</v>
      </c>
      <c r="AB1642" s="82"/>
      <c r="AC1642" s="80"/>
      <c r="AD1642" s="81">
        <f t="shared" si="439"/>
        <v>0</v>
      </c>
      <c r="AE1642" s="82"/>
      <c r="AF1642" s="80"/>
      <c r="AG1642" s="81">
        <f t="shared" si="440"/>
        <v>0</v>
      </c>
      <c r="AH1642" s="82"/>
      <c r="AI1642" s="80"/>
      <c r="AJ1642" s="81">
        <f t="shared" si="441"/>
        <v>0</v>
      </c>
      <c r="AK1642" s="82"/>
      <c r="AL1642" s="80"/>
      <c r="AM1642" s="81">
        <v>0</v>
      </c>
      <c r="AN1642" s="82"/>
      <c r="AO1642" s="80"/>
      <c r="AP1642" s="81">
        <v>0</v>
      </c>
      <c r="AQ1642" s="82"/>
      <c r="AR1642" s="80"/>
      <c r="AS1642" s="81">
        <f t="shared" si="442"/>
        <v>0</v>
      </c>
      <c r="AT1642" s="82"/>
      <c r="AU1642" s="80"/>
      <c r="AV1642" s="81">
        <f t="shared" si="443"/>
        <v>0</v>
      </c>
      <c r="AW1642" s="82"/>
      <c r="AX1642" s="80"/>
      <c r="AY1642" s="81">
        <f t="shared" si="444"/>
        <v>0</v>
      </c>
      <c r="AZ1642" s="82"/>
      <c r="BA1642" s="80"/>
      <c r="BB1642" s="81">
        <f t="shared" si="445"/>
        <v>0</v>
      </c>
      <c r="BC1642" s="82"/>
      <c r="BD1642" s="80"/>
      <c r="BE1642" s="81">
        <f t="shared" si="446"/>
        <v>0</v>
      </c>
      <c r="BF1642" s="82"/>
      <c r="BG1642" s="80"/>
      <c r="BH1642" s="81">
        <f t="shared" si="447"/>
        <v>0</v>
      </c>
      <c r="BI1642" s="82"/>
      <c r="BJ1642" s="80"/>
      <c r="BK1642" s="81">
        <f t="shared" si="448"/>
        <v>0</v>
      </c>
      <c r="BL1642" s="82"/>
      <c r="BM1642" s="80"/>
      <c r="BN1642" s="81">
        <f t="shared" si="449"/>
        <v>0</v>
      </c>
      <c r="BO1642" s="82"/>
    </row>
    <row r="1643" spans="1:67" s="130" customFormat="1" ht="33" hidden="1" customHeight="1" thickBot="1">
      <c r="A1643" s="71">
        <v>86826</v>
      </c>
      <c r="B1643" s="71" t="s">
        <v>2242</v>
      </c>
      <c r="C1643" s="221" t="str">
        <f ca="1">IF(V1643&gt;0,IF($C$12=B1643,COUNT($C$12:C1642,1),""),"")</f>
        <v/>
      </c>
      <c r="D1643" s="221" t="str">
        <f ca="1">IF(V1643&gt;0,IF($D$12=B1643,COUNT($D$12:D1642,1),""),"")</f>
        <v/>
      </c>
      <c r="E1643" s="221" t="str">
        <f ca="1">IF(V1643&gt;0,IF($E$12=B1643,COUNT($E$12:E1642,1),""),"")</f>
        <v/>
      </c>
      <c r="F1643" s="221" t="str">
        <f ca="1">IF(V1643&gt;0,IF($F$12=B1643,COUNT($F$12:F1642,1),""),"")</f>
        <v/>
      </c>
      <c r="G1643" s="311">
        <v>667003160</v>
      </c>
      <c r="H1643" s="72" t="s">
        <v>1901</v>
      </c>
      <c r="I1643" s="216" t="s">
        <v>2274</v>
      </c>
      <c r="J1643" s="323" t="s">
        <v>52</v>
      </c>
      <c r="K1643" s="324">
        <f>VLOOKUP(G1643,'[3]فصل 23 بدنه فلزی تابلوها'!$B$4:$F$106,5,FALSE)</f>
        <v>1441085000</v>
      </c>
      <c r="L1643" s="129">
        <v>421307</v>
      </c>
      <c r="M1643" s="302" t="s">
        <v>1241</v>
      </c>
      <c r="N1643" s="302" t="s">
        <v>153</v>
      </c>
      <c r="O1643" s="324">
        <v>14718000</v>
      </c>
      <c r="P1643" s="77">
        <f ca="1">SUMIF($W$12:BO1643,$P$11,W1643:BO1643)</f>
        <v>0</v>
      </c>
      <c r="Q1643" s="77">
        <f ca="1">SUMIF($W$12:BP1643,$P$11,X1643:BP1643)</f>
        <v>0</v>
      </c>
      <c r="R1643" s="77">
        <f ca="1">SUMIF($W$12:BQ1643,$P$11,Y1643:BQ1643)</f>
        <v>0</v>
      </c>
      <c r="S1643" s="78">
        <f t="shared" ca="1" si="450"/>
        <v>0</v>
      </c>
      <c r="T1643" s="77">
        <f t="shared" ca="1" si="451"/>
        <v>0</v>
      </c>
      <c r="U1643" s="77">
        <f t="shared" ca="1" si="452"/>
        <v>0</v>
      </c>
      <c r="V1643" s="79">
        <f t="shared" ca="1" si="453"/>
        <v>0</v>
      </c>
      <c r="W1643" s="80"/>
      <c r="X1643" s="81">
        <f t="shared" si="437"/>
        <v>0</v>
      </c>
      <c r="Y1643" s="82"/>
      <c r="Z1643" s="80"/>
      <c r="AA1643" s="81">
        <f t="shared" si="438"/>
        <v>0</v>
      </c>
      <c r="AB1643" s="82"/>
      <c r="AC1643" s="80"/>
      <c r="AD1643" s="81">
        <f t="shared" si="439"/>
        <v>0</v>
      </c>
      <c r="AE1643" s="82"/>
      <c r="AF1643" s="80"/>
      <c r="AG1643" s="81">
        <f t="shared" si="440"/>
        <v>0</v>
      </c>
      <c r="AH1643" s="82"/>
      <c r="AI1643" s="80"/>
      <c r="AJ1643" s="81">
        <f t="shared" si="441"/>
        <v>0</v>
      </c>
      <c r="AK1643" s="82"/>
      <c r="AL1643" s="80"/>
      <c r="AM1643" s="81">
        <v>0</v>
      </c>
      <c r="AN1643" s="82"/>
      <c r="AO1643" s="80"/>
      <c r="AP1643" s="81">
        <v>0</v>
      </c>
      <c r="AQ1643" s="82"/>
      <c r="AR1643" s="80"/>
      <c r="AS1643" s="81">
        <f t="shared" si="442"/>
        <v>0</v>
      </c>
      <c r="AT1643" s="82"/>
      <c r="AU1643" s="80"/>
      <c r="AV1643" s="81">
        <f t="shared" si="443"/>
        <v>0</v>
      </c>
      <c r="AW1643" s="82"/>
      <c r="AX1643" s="80"/>
      <c r="AY1643" s="81">
        <f t="shared" si="444"/>
        <v>0</v>
      </c>
      <c r="AZ1643" s="82"/>
      <c r="BA1643" s="80"/>
      <c r="BB1643" s="81">
        <f t="shared" si="445"/>
        <v>0</v>
      </c>
      <c r="BC1643" s="82"/>
      <c r="BD1643" s="80"/>
      <c r="BE1643" s="81">
        <f t="shared" si="446"/>
        <v>0</v>
      </c>
      <c r="BF1643" s="82"/>
      <c r="BG1643" s="80"/>
      <c r="BH1643" s="81">
        <f t="shared" si="447"/>
        <v>0</v>
      </c>
      <c r="BI1643" s="82"/>
      <c r="BJ1643" s="80"/>
      <c r="BK1643" s="81">
        <f t="shared" si="448"/>
        <v>0</v>
      </c>
      <c r="BL1643" s="82"/>
      <c r="BM1643" s="80"/>
      <c r="BN1643" s="81">
        <f t="shared" si="449"/>
        <v>0</v>
      </c>
      <c r="BO1643" s="82"/>
    </row>
    <row r="1644" spans="1:67" s="130" customFormat="1" ht="33" hidden="1" customHeight="1" thickBot="1">
      <c r="A1644" s="71">
        <v>86827</v>
      </c>
      <c r="B1644" s="71" t="s">
        <v>2242</v>
      </c>
      <c r="C1644" s="221" t="str">
        <f ca="1">IF(V1644&gt;0,IF($C$12=B1644,COUNT($C$12:C1643,1),""),"")</f>
        <v/>
      </c>
      <c r="D1644" s="221" t="str">
        <f ca="1">IF(V1644&gt;0,IF($D$12=B1644,COUNT($D$12:D1643,1),""),"")</f>
        <v/>
      </c>
      <c r="E1644" s="221" t="str">
        <f ca="1">IF(V1644&gt;0,IF($E$12=B1644,COUNT($E$12:E1643,1),""),"")</f>
        <v/>
      </c>
      <c r="F1644" s="221" t="str">
        <f ca="1">IF(V1644&gt;0,IF($F$12=B1644,COUNT($F$12:F1643,1),""),"")</f>
        <v/>
      </c>
      <c r="G1644" s="311">
        <v>667003170</v>
      </c>
      <c r="H1644" s="72" t="s">
        <v>1901</v>
      </c>
      <c r="I1644" s="216" t="s">
        <v>2275</v>
      </c>
      <c r="J1644" s="323" t="s">
        <v>52</v>
      </c>
      <c r="K1644" s="324">
        <f>VLOOKUP(G1644,'[3]فصل 23 بدنه فلزی تابلوها'!$B$4:$F$106,5,FALSE)</f>
        <v>1673182000</v>
      </c>
      <c r="L1644" s="129">
        <v>421307</v>
      </c>
      <c r="M1644" s="302" t="s">
        <v>1241</v>
      </c>
      <c r="N1644" s="302" t="s">
        <v>153</v>
      </c>
      <c r="O1644" s="324">
        <v>14718000</v>
      </c>
      <c r="P1644" s="77">
        <f ca="1">SUMIF($W$12:BO1644,$P$11,W1644:BO1644)</f>
        <v>0</v>
      </c>
      <c r="Q1644" s="77">
        <f ca="1">SUMIF($W$12:BP1644,$P$11,X1644:BP1644)</f>
        <v>0</v>
      </c>
      <c r="R1644" s="77">
        <f ca="1">SUMIF($W$12:BQ1644,$P$11,Y1644:BQ1644)</f>
        <v>0</v>
      </c>
      <c r="S1644" s="78">
        <f t="shared" ca="1" si="450"/>
        <v>0</v>
      </c>
      <c r="T1644" s="77">
        <f t="shared" ca="1" si="451"/>
        <v>0</v>
      </c>
      <c r="U1644" s="77">
        <f t="shared" ca="1" si="452"/>
        <v>0</v>
      </c>
      <c r="V1644" s="79">
        <f t="shared" ca="1" si="453"/>
        <v>0</v>
      </c>
      <c r="W1644" s="80"/>
      <c r="X1644" s="81">
        <f t="shared" si="437"/>
        <v>0</v>
      </c>
      <c r="Y1644" s="82"/>
      <c r="Z1644" s="80"/>
      <c r="AA1644" s="81">
        <f t="shared" si="438"/>
        <v>0</v>
      </c>
      <c r="AB1644" s="82"/>
      <c r="AC1644" s="80"/>
      <c r="AD1644" s="81">
        <f t="shared" si="439"/>
        <v>0</v>
      </c>
      <c r="AE1644" s="82"/>
      <c r="AF1644" s="80"/>
      <c r="AG1644" s="81">
        <f t="shared" si="440"/>
        <v>0</v>
      </c>
      <c r="AH1644" s="82"/>
      <c r="AI1644" s="80"/>
      <c r="AJ1644" s="81">
        <f t="shared" si="441"/>
        <v>0</v>
      </c>
      <c r="AK1644" s="82"/>
      <c r="AL1644" s="80"/>
      <c r="AM1644" s="81">
        <v>0</v>
      </c>
      <c r="AN1644" s="82"/>
      <c r="AO1644" s="80"/>
      <c r="AP1644" s="81">
        <v>0</v>
      </c>
      <c r="AQ1644" s="82"/>
      <c r="AR1644" s="80"/>
      <c r="AS1644" s="81">
        <f t="shared" si="442"/>
        <v>0</v>
      </c>
      <c r="AT1644" s="82"/>
      <c r="AU1644" s="80"/>
      <c r="AV1644" s="81">
        <f t="shared" si="443"/>
        <v>0</v>
      </c>
      <c r="AW1644" s="82"/>
      <c r="AX1644" s="80"/>
      <c r="AY1644" s="81">
        <f t="shared" si="444"/>
        <v>0</v>
      </c>
      <c r="AZ1644" s="82"/>
      <c r="BA1644" s="80"/>
      <c r="BB1644" s="81">
        <f t="shared" si="445"/>
        <v>0</v>
      </c>
      <c r="BC1644" s="82"/>
      <c r="BD1644" s="80"/>
      <c r="BE1644" s="81">
        <f t="shared" si="446"/>
        <v>0</v>
      </c>
      <c r="BF1644" s="82"/>
      <c r="BG1644" s="80"/>
      <c r="BH1644" s="81">
        <f t="shared" si="447"/>
        <v>0</v>
      </c>
      <c r="BI1644" s="82"/>
      <c r="BJ1644" s="80"/>
      <c r="BK1644" s="81">
        <f t="shared" si="448"/>
        <v>0</v>
      </c>
      <c r="BL1644" s="82"/>
      <c r="BM1644" s="80"/>
      <c r="BN1644" s="81">
        <f t="shared" si="449"/>
        <v>0</v>
      </c>
      <c r="BO1644" s="82"/>
    </row>
    <row r="1645" spans="1:67" s="130" customFormat="1" ht="33" hidden="1" customHeight="1" thickBot="1">
      <c r="A1645" s="71">
        <v>86828</v>
      </c>
      <c r="B1645" s="71" t="s">
        <v>2242</v>
      </c>
      <c r="C1645" s="221" t="str">
        <f ca="1">IF(V1645&gt;0,IF($C$12=B1645,COUNT($C$12:C1644,1),""),"")</f>
        <v/>
      </c>
      <c r="D1645" s="221" t="str">
        <f ca="1">IF(V1645&gt;0,IF($D$12=B1645,COUNT($D$12:D1644,1),""),"")</f>
        <v/>
      </c>
      <c r="E1645" s="221" t="str">
        <f ca="1">IF(V1645&gt;0,IF($E$12=B1645,COUNT($E$12:E1644,1),""),"")</f>
        <v/>
      </c>
      <c r="F1645" s="221" t="str">
        <f ca="1">IF(V1645&gt;0,IF($F$12=B1645,COUNT($F$12:F1644,1),""),"")</f>
        <v/>
      </c>
      <c r="G1645" s="311">
        <v>667003180</v>
      </c>
      <c r="H1645" s="72" t="s">
        <v>1901</v>
      </c>
      <c r="I1645" s="302" t="s">
        <v>2276</v>
      </c>
      <c r="J1645" s="323" t="s">
        <v>52</v>
      </c>
      <c r="K1645" s="324">
        <f>VLOOKUP(G1645,'[3]فصل 23 بدنه فلزی تابلوها'!$B$4:$F$106,5,FALSE)</f>
        <v>2111730000</v>
      </c>
      <c r="L1645" s="129">
        <v>421307</v>
      </c>
      <c r="M1645" s="302" t="s">
        <v>1241</v>
      </c>
      <c r="N1645" s="302" t="s">
        <v>153</v>
      </c>
      <c r="O1645" s="324">
        <v>14718000</v>
      </c>
      <c r="P1645" s="77">
        <f ca="1">SUMIF($W$12:BO1645,$P$11,W1645:BO1645)</f>
        <v>0</v>
      </c>
      <c r="Q1645" s="77">
        <f ca="1">SUMIF($W$12:BP1645,$P$11,X1645:BP1645)</f>
        <v>0</v>
      </c>
      <c r="R1645" s="77">
        <f ca="1">SUMIF($W$12:BQ1645,$P$11,Y1645:BQ1645)</f>
        <v>0</v>
      </c>
      <c r="S1645" s="78">
        <f t="shared" ca="1" si="450"/>
        <v>0</v>
      </c>
      <c r="T1645" s="77">
        <f t="shared" ca="1" si="451"/>
        <v>0</v>
      </c>
      <c r="U1645" s="77">
        <f t="shared" ca="1" si="452"/>
        <v>0</v>
      </c>
      <c r="V1645" s="79">
        <f t="shared" ca="1" si="453"/>
        <v>0</v>
      </c>
      <c r="W1645" s="80"/>
      <c r="X1645" s="81">
        <f t="shared" si="437"/>
        <v>0</v>
      </c>
      <c r="Y1645" s="82"/>
      <c r="Z1645" s="80"/>
      <c r="AA1645" s="81">
        <f t="shared" si="438"/>
        <v>0</v>
      </c>
      <c r="AB1645" s="82"/>
      <c r="AC1645" s="80"/>
      <c r="AD1645" s="81">
        <f t="shared" si="439"/>
        <v>0</v>
      </c>
      <c r="AE1645" s="82"/>
      <c r="AF1645" s="80"/>
      <c r="AG1645" s="81">
        <f t="shared" si="440"/>
        <v>0</v>
      </c>
      <c r="AH1645" s="82"/>
      <c r="AI1645" s="80"/>
      <c r="AJ1645" s="81">
        <f t="shared" si="441"/>
        <v>0</v>
      </c>
      <c r="AK1645" s="82"/>
      <c r="AL1645" s="80"/>
      <c r="AM1645" s="81">
        <v>0</v>
      </c>
      <c r="AN1645" s="82"/>
      <c r="AO1645" s="80"/>
      <c r="AP1645" s="81">
        <v>0</v>
      </c>
      <c r="AQ1645" s="82"/>
      <c r="AR1645" s="80"/>
      <c r="AS1645" s="81">
        <f t="shared" si="442"/>
        <v>0</v>
      </c>
      <c r="AT1645" s="82"/>
      <c r="AU1645" s="80"/>
      <c r="AV1645" s="81">
        <f t="shared" si="443"/>
        <v>0</v>
      </c>
      <c r="AW1645" s="82"/>
      <c r="AX1645" s="80"/>
      <c r="AY1645" s="81">
        <f t="shared" si="444"/>
        <v>0</v>
      </c>
      <c r="AZ1645" s="82"/>
      <c r="BA1645" s="80"/>
      <c r="BB1645" s="81">
        <f t="shared" si="445"/>
        <v>0</v>
      </c>
      <c r="BC1645" s="82"/>
      <c r="BD1645" s="80"/>
      <c r="BE1645" s="81">
        <f t="shared" si="446"/>
        <v>0</v>
      </c>
      <c r="BF1645" s="82"/>
      <c r="BG1645" s="80"/>
      <c r="BH1645" s="81">
        <f t="shared" si="447"/>
        <v>0</v>
      </c>
      <c r="BI1645" s="82"/>
      <c r="BJ1645" s="80"/>
      <c r="BK1645" s="81">
        <f t="shared" si="448"/>
        <v>0</v>
      </c>
      <c r="BL1645" s="82"/>
      <c r="BM1645" s="80"/>
      <c r="BN1645" s="81">
        <f t="shared" si="449"/>
        <v>0</v>
      </c>
      <c r="BO1645" s="82"/>
    </row>
    <row r="1646" spans="1:67" s="130" customFormat="1" ht="33" hidden="1" customHeight="1" thickBot="1">
      <c r="A1646" s="71">
        <v>86829</v>
      </c>
      <c r="B1646" s="71" t="s">
        <v>2242</v>
      </c>
      <c r="C1646" s="221" t="str">
        <f ca="1">IF(V1646&gt;0,IF($C$12=B1646,COUNT($C$12:C1645,1),""),"")</f>
        <v/>
      </c>
      <c r="D1646" s="221" t="str">
        <f ca="1">IF(V1646&gt;0,IF($D$12=B1646,COUNT($D$12:D1645,1),""),"")</f>
        <v/>
      </c>
      <c r="E1646" s="221" t="str">
        <f ca="1">IF(V1646&gt;0,IF($E$12=B1646,COUNT($E$12:E1645,1),""),"")</f>
        <v/>
      </c>
      <c r="F1646" s="221" t="str">
        <f ca="1">IF(V1646&gt;0,IF($F$12=B1646,COUNT($F$12:F1645,1),""),"")</f>
        <v/>
      </c>
      <c r="G1646" s="126"/>
      <c r="H1646" s="72" t="s">
        <v>1901</v>
      </c>
      <c r="I1646" s="216" t="s">
        <v>2278</v>
      </c>
      <c r="J1646" s="323" t="s">
        <v>52</v>
      </c>
      <c r="K1646" s="324">
        <v>211243000</v>
      </c>
      <c r="L1646" s="129">
        <v>421306</v>
      </c>
      <c r="M1646" s="127" t="s">
        <v>1240</v>
      </c>
      <c r="N1646" s="127" t="s">
        <v>153</v>
      </c>
      <c r="O1646" s="324">
        <v>12630000</v>
      </c>
      <c r="P1646" s="77">
        <f ca="1">SUMIF($W$12:BO1646,$P$11,W1646:BO1646)</f>
        <v>0</v>
      </c>
      <c r="Q1646" s="77">
        <f ca="1">SUMIF($W$12:BP1646,$P$11,X1646:BP1646)</f>
        <v>0</v>
      </c>
      <c r="R1646" s="77">
        <f ca="1">SUMIF($W$12:BQ1646,$P$11,Y1646:BQ1646)</f>
        <v>0</v>
      </c>
      <c r="S1646" s="78">
        <f t="shared" ca="1" si="450"/>
        <v>0</v>
      </c>
      <c r="T1646" s="77">
        <f t="shared" ca="1" si="451"/>
        <v>0</v>
      </c>
      <c r="U1646" s="77">
        <f t="shared" ca="1" si="452"/>
        <v>0</v>
      </c>
      <c r="V1646" s="79">
        <f t="shared" ca="1" si="453"/>
        <v>0</v>
      </c>
      <c r="W1646" s="80"/>
      <c r="X1646" s="81">
        <f t="shared" si="437"/>
        <v>0</v>
      </c>
      <c r="Y1646" s="82"/>
      <c r="Z1646" s="80"/>
      <c r="AA1646" s="81">
        <f t="shared" si="438"/>
        <v>0</v>
      </c>
      <c r="AB1646" s="82"/>
      <c r="AC1646" s="80"/>
      <c r="AD1646" s="81">
        <f t="shared" si="439"/>
        <v>0</v>
      </c>
      <c r="AE1646" s="82"/>
      <c r="AF1646" s="80"/>
      <c r="AG1646" s="81">
        <f t="shared" si="440"/>
        <v>0</v>
      </c>
      <c r="AH1646" s="82"/>
      <c r="AI1646" s="80"/>
      <c r="AJ1646" s="81">
        <f t="shared" si="441"/>
        <v>0</v>
      </c>
      <c r="AK1646" s="82"/>
      <c r="AL1646" s="80"/>
      <c r="AM1646" s="81">
        <v>0</v>
      </c>
      <c r="AN1646" s="82"/>
      <c r="AO1646" s="80"/>
      <c r="AP1646" s="81">
        <v>0</v>
      </c>
      <c r="AQ1646" s="82"/>
      <c r="AR1646" s="80"/>
      <c r="AS1646" s="81">
        <f t="shared" si="442"/>
        <v>0</v>
      </c>
      <c r="AT1646" s="82"/>
      <c r="AU1646" s="80"/>
      <c r="AV1646" s="81">
        <f t="shared" si="443"/>
        <v>0</v>
      </c>
      <c r="AW1646" s="82"/>
      <c r="AX1646" s="80"/>
      <c r="AY1646" s="81">
        <f t="shared" si="444"/>
        <v>0</v>
      </c>
      <c r="AZ1646" s="82"/>
      <c r="BA1646" s="80"/>
      <c r="BB1646" s="81">
        <f t="shared" si="445"/>
        <v>0</v>
      </c>
      <c r="BC1646" s="82"/>
      <c r="BD1646" s="80"/>
      <c r="BE1646" s="81">
        <f t="shared" si="446"/>
        <v>0</v>
      </c>
      <c r="BF1646" s="82"/>
      <c r="BG1646" s="80"/>
      <c r="BH1646" s="81">
        <f t="shared" si="447"/>
        <v>0</v>
      </c>
      <c r="BI1646" s="82"/>
      <c r="BJ1646" s="80"/>
      <c r="BK1646" s="81">
        <f t="shared" si="448"/>
        <v>0</v>
      </c>
      <c r="BL1646" s="82"/>
      <c r="BM1646" s="80"/>
      <c r="BN1646" s="81">
        <f t="shared" si="449"/>
        <v>0</v>
      </c>
      <c r="BO1646" s="82"/>
    </row>
    <row r="1647" spans="1:67" s="130" customFormat="1" ht="33" hidden="1" customHeight="1" thickBot="1">
      <c r="A1647" s="71">
        <v>86830</v>
      </c>
      <c r="B1647" s="71" t="s">
        <v>2242</v>
      </c>
      <c r="C1647" s="221" t="str">
        <f ca="1">IF(V1647&gt;0,IF($C$12=B1647,COUNT($C$12:C1646,1),""),"")</f>
        <v/>
      </c>
      <c r="D1647" s="221" t="str">
        <f ca="1">IF(V1647&gt;0,IF($D$12=B1647,COUNT($D$12:D1646,1),""),"")</f>
        <v/>
      </c>
      <c r="E1647" s="221" t="str">
        <f ca="1">IF(V1647&gt;0,IF($E$12=B1647,COUNT($E$12:E1646,1),""),"")</f>
        <v/>
      </c>
      <c r="F1647" s="221" t="str">
        <f ca="1">IF(V1647&gt;0,IF($F$12=B1647,COUNT($F$12:F1646,1),""),"")</f>
        <v/>
      </c>
      <c r="G1647" s="126"/>
      <c r="H1647" s="72" t="s">
        <v>1901</v>
      </c>
      <c r="I1647" s="216" t="s">
        <v>2279</v>
      </c>
      <c r="J1647" s="323" t="s">
        <v>52</v>
      </c>
      <c r="K1647" s="324">
        <v>213198000</v>
      </c>
      <c r="L1647" s="129">
        <v>421306</v>
      </c>
      <c r="M1647" s="127" t="s">
        <v>1240</v>
      </c>
      <c r="N1647" s="127" t="s">
        <v>153</v>
      </c>
      <c r="O1647" s="324">
        <v>12630000</v>
      </c>
      <c r="P1647" s="77">
        <f ca="1">SUMIF($W$12:BO1647,$P$11,W1647:BO1647)</f>
        <v>0</v>
      </c>
      <c r="Q1647" s="77">
        <f ca="1">SUMIF($W$12:BP1647,$P$11,X1647:BP1647)</f>
        <v>0</v>
      </c>
      <c r="R1647" s="77">
        <f ca="1">SUMIF($W$12:BQ1647,$P$11,Y1647:BQ1647)</f>
        <v>0</v>
      </c>
      <c r="S1647" s="78">
        <f t="shared" ca="1" si="450"/>
        <v>0</v>
      </c>
      <c r="T1647" s="77">
        <f t="shared" ca="1" si="451"/>
        <v>0</v>
      </c>
      <c r="U1647" s="77">
        <f t="shared" ca="1" si="452"/>
        <v>0</v>
      </c>
      <c r="V1647" s="79">
        <f t="shared" ca="1" si="453"/>
        <v>0</v>
      </c>
      <c r="W1647" s="80"/>
      <c r="X1647" s="81">
        <f t="shared" si="437"/>
        <v>0</v>
      </c>
      <c r="Y1647" s="82"/>
      <c r="Z1647" s="80"/>
      <c r="AA1647" s="81">
        <f t="shared" si="438"/>
        <v>0</v>
      </c>
      <c r="AB1647" s="82"/>
      <c r="AC1647" s="80"/>
      <c r="AD1647" s="81">
        <f t="shared" si="439"/>
        <v>0</v>
      </c>
      <c r="AE1647" s="82"/>
      <c r="AF1647" s="80"/>
      <c r="AG1647" s="81">
        <f t="shared" si="440"/>
        <v>0</v>
      </c>
      <c r="AH1647" s="82"/>
      <c r="AI1647" s="80"/>
      <c r="AJ1647" s="81">
        <f t="shared" si="441"/>
        <v>0</v>
      </c>
      <c r="AK1647" s="82"/>
      <c r="AL1647" s="80"/>
      <c r="AM1647" s="81">
        <v>0</v>
      </c>
      <c r="AN1647" s="82"/>
      <c r="AO1647" s="80"/>
      <c r="AP1647" s="81">
        <v>0</v>
      </c>
      <c r="AQ1647" s="82"/>
      <c r="AR1647" s="80"/>
      <c r="AS1647" s="81">
        <f t="shared" si="442"/>
        <v>0</v>
      </c>
      <c r="AT1647" s="82"/>
      <c r="AU1647" s="80"/>
      <c r="AV1647" s="81">
        <f t="shared" si="443"/>
        <v>0</v>
      </c>
      <c r="AW1647" s="82"/>
      <c r="AX1647" s="80"/>
      <c r="AY1647" s="81">
        <f t="shared" si="444"/>
        <v>0</v>
      </c>
      <c r="AZ1647" s="82"/>
      <c r="BA1647" s="80"/>
      <c r="BB1647" s="81">
        <f t="shared" si="445"/>
        <v>0</v>
      </c>
      <c r="BC1647" s="82"/>
      <c r="BD1647" s="80"/>
      <c r="BE1647" s="81">
        <f t="shared" si="446"/>
        <v>0</v>
      </c>
      <c r="BF1647" s="82"/>
      <c r="BG1647" s="80"/>
      <c r="BH1647" s="81">
        <f t="shared" si="447"/>
        <v>0</v>
      </c>
      <c r="BI1647" s="82"/>
      <c r="BJ1647" s="80"/>
      <c r="BK1647" s="81">
        <f t="shared" si="448"/>
        <v>0</v>
      </c>
      <c r="BL1647" s="82"/>
      <c r="BM1647" s="80"/>
      <c r="BN1647" s="81">
        <f t="shared" si="449"/>
        <v>0</v>
      </c>
      <c r="BO1647" s="82"/>
    </row>
    <row r="1648" spans="1:67" s="130" customFormat="1" ht="33" hidden="1" customHeight="1" thickBot="1">
      <c r="A1648" s="71">
        <v>86831</v>
      </c>
      <c r="B1648" s="71" t="s">
        <v>2242</v>
      </c>
      <c r="C1648" s="221" t="str">
        <f ca="1">IF(V1648&gt;0,IF($C$12=B1648,COUNT($C$12:C1647,1),""),"")</f>
        <v/>
      </c>
      <c r="D1648" s="221" t="str">
        <f ca="1">IF(V1648&gt;0,IF($D$12=B1648,COUNT($D$12:D1647,1),""),"")</f>
        <v/>
      </c>
      <c r="E1648" s="221" t="str">
        <f ca="1">IF(V1648&gt;0,IF($E$12=B1648,COUNT($E$12:E1647,1),""),"")</f>
        <v/>
      </c>
      <c r="F1648" s="221" t="str">
        <f ca="1">IF(V1648&gt;0,IF($F$12=B1648,COUNT($F$12:F1647,1),""),"")</f>
        <v/>
      </c>
      <c r="G1648" s="126"/>
      <c r="H1648" s="72" t="s">
        <v>1901</v>
      </c>
      <c r="I1648" s="216" t="s">
        <v>2280</v>
      </c>
      <c r="J1648" s="323" t="s">
        <v>52</v>
      </c>
      <c r="K1648" s="324">
        <v>224405000</v>
      </c>
      <c r="L1648" s="129">
        <v>421306</v>
      </c>
      <c r="M1648" s="127" t="s">
        <v>1240</v>
      </c>
      <c r="N1648" s="127" t="s">
        <v>153</v>
      </c>
      <c r="O1648" s="324">
        <v>12630000</v>
      </c>
      <c r="P1648" s="77">
        <f ca="1">SUMIF($W$12:BO1648,$P$11,W1648:BO1648)</f>
        <v>0</v>
      </c>
      <c r="Q1648" s="77">
        <f ca="1">SUMIF($W$12:BP1648,$P$11,X1648:BP1648)</f>
        <v>0</v>
      </c>
      <c r="R1648" s="77">
        <f ca="1">SUMIF($W$12:BQ1648,$P$11,Y1648:BQ1648)</f>
        <v>0</v>
      </c>
      <c r="S1648" s="78">
        <f t="shared" ca="1" si="450"/>
        <v>0</v>
      </c>
      <c r="T1648" s="77">
        <f t="shared" ca="1" si="451"/>
        <v>0</v>
      </c>
      <c r="U1648" s="77">
        <f t="shared" ca="1" si="452"/>
        <v>0</v>
      </c>
      <c r="V1648" s="79">
        <f t="shared" ca="1" si="453"/>
        <v>0</v>
      </c>
      <c r="W1648" s="80"/>
      <c r="X1648" s="81">
        <f t="shared" si="437"/>
        <v>0</v>
      </c>
      <c r="Y1648" s="82"/>
      <c r="Z1648" s="80"/>
      <c r="AA1648" s="81">
        <f t="shared" si="438"/>
        <v>0</v>
      </c>
      <c r="AB1648" s="82"/>
      <c r="AC1648" s="80"/>
      <c r="AD1648" s="81">
        <f t="shared" si="439"/>
        <v>0</v>
      </c>
      <c r="AE1648" s="82"/>
      <c r="AF1648" s="80"/>
      <c r="AG1648" s="81">
        <f t="shared" si="440"/>
        <v>0</v>
      </c>
      <c r="AH1648" s="82"/>
      <c r="AI1648" s="80"/>
      <c r="AJ1648" s="81">
        <f t="shared" si="441"/>
        <v>0</v>
      </c>
      <c r="AK1648" s="82"/>
      <c r="AL1648" s="80"/>
      <c r="AM1648" s="81">
        <v>0</v>
      </c>
      <c r="AN1648" s="82"/>
      <c r="AO1648" s="80"/>
      <c r="AP1648" s="81">
        <v>0</v>
      </c>
      <c r="AQ1648" s="82"/>
      <c r="AR1648" s="80"/>
      <c r="AS1648" s="81">
        <f t="shared" si="442"/>
        <v>0</v>
      </c>
      <c r="AT1648" s="82"/>
      <c r="AU1648" s="80"/>
      <c r="AV1648" s="81">
        <f t="shared" si="443"/>
        <v>0</v>
      </c>
      <c r="AW1648" s="82"/>
      <c r="AX1648" s="80"/>
      <c r="AY1648" s="81">
        <f t="shared" si="444"/>
        <v>0</v>
      </c>
      <c r="AZ1648" s="82"/>
      <c r="BA1648" s="80"/>
      <c r="BB1648" s="81">
        <f t="shared" si="445"/>
        <v>0</v>
      </c>
      <c r="BC1648" s="82"/>
      <c r="BD1648" s="80"/>
      <c r="BE1648" s="81">
        <f t="shared" si="446"/>
        <v>0</v>
      </c>
      <c r="BF1648" s="82"/>
      <c r="BG1648" s="80"/>
      <c r="BH1648" s="81">
        <f t="shared" si="447"/>
        <v>0</v>
      </c>
      <c r="BI1648" s="82"/>
      <c r="BJ1648" s="80"/>
      <c r="BK1648" s="81">
        <f t="shared" si="448"/>
        <v>0</v>
      </c>
      <c r="BL1648" s="82"/>
      <c r="BM1648" s="80"/>
      <c r="BN1648" s="81">
        <f t="shared" si="449"/>
        <v>0</v>
      </c>
      <c r="BO1648" s="82"/>
    </row>
    <row r="1649" spans="1:67" s="130" customFormat="1" ht="33" hidden="1" customHeight="1" thickBot="1">
      <c r="A1649" s="71">
        <v>86832</v>
      </c>
      <c r="B1649" s="71" t="s">
        <v>2242</v>
      </c>
      <c r="C1649" s="221" t="str">
        <f ca="1">IF(V1649&gt;0,IF($C$12=B1649,COUNT($C$12:C1648,1),""),"")</f>
        <v/>
      </c>
      <c r="D1649" s="221" t="str">
        <f ca="1">IF(V1649&gt;0,IF($D$12=B1649,COUNT($D$12:D1648,1),""),"")</f>
        <v/>
      </c>
      <c r="E1649" s="221" t="str">
        <f ca="1">IF(V1649&gt;0,IF($E$12=B1649,COUNT($E$12:E1648,1),""),"")</f>
        <v/>
      </c>
      <c r="F1649" s="221" t="str">
        <f ca="1">IF(V1649&gt;0,IF($F$12=B1649,COUNT($F$12:F1648,1),""),"")</f>
        <v/>
      </c>
      <c r="G1649" s="126"/>
      <c r="H1649" s="72" t="s">
        <v>1901</v>
      </c>
      <c r="I1649" s="216" t="s">
        <v>2281</v>
      </c>
      <c r="J1649" s="323" t="s">
        <v>52</v>
      </c>
      <c r="K1649" s="324">
        <v>344662000</v>
      </c>
      <c r="L1649" s="129">
        <v>421307</v>
      </c>
      <c r="M1649" s="127" t="s">
        <v>1241</v>
      </c>
      <c r="N1649" s="127" t="s">
        <v>153</v>
      </c>
      <c r="O1649" s="324">
        <v>14718000</v>
      </c>
      <c r="P1649" s="77">
        <f ca="1">SUMIF($W$12:BO1649,$P$11,W1649:BO1649)</f>
        <v>0</v>
      </c>
      <c r="Q1649" s="77">
        <f ca="1">SUMIF($W$12:BP1649,$P$11,X1649:BP1649)</f>
        <v>0</v>
      </c>
      <c r="R1649" s="77">
        <f ca="1">SUMIF($W$12:BQ1649,$P$11,Y1649:BQ1649)</f>
        <v>0</v>
      </c>
      <c r="S1649" s="78">
        <f t="shared" ca="1" si="450"/>
        <v>0</v>
      </c>
      <c r="T1649" s="77">
        <f t="shared" ca="1" si="451"/>
        <v>0</v>
      </c>
      <c r="U1649" s="77">
        <f t="shared" ca="1" si="452"/>
        <v>0</v>
      </c>
      <c r="V1649" s="79">
        <f t="shared" ca="1" si="453"/>
        <v>0</v>
      </c>
      <c r="W1649" s="80"/>
      <c r="X1649" s="81">
        <f t="shared" si="437"/>
        <v>0</v>
      </c>
      <c r="Y1649" s="82"/>
      <c r="Z1649" s="80"/>
      <c r="AA1649" s="81">
        <f t="shared" si="438"/>
        <v>0</v>
      </c>
      <c r="AB1649" s="82"/>
      <c r="AC1649" s="80"/>
      <c r="AD1649" s="81">
        <f t="shared" si="439"/>
        <v>0</v>
      </c>
      <c r="AE1649" s="82"/>
      <c r="AF1649" s="80"/>
      <c r="AG1649" s="81">
        <f t="shared" si="440"/>
        <v>0</v>
      </c>
      <c r="AH1649" s="82"/>
      <c r="AI1649" s="80"/>
      <c r="AJ1649" s="81">
        <f t="shared" si="441"/>
        <v>0</v>
      </c>
      <c r="AK1649" s="82"/>
      <c r="AL1649" s="80"/>
      <c r="AM1649" s="81">
        <v>0</v>
      </c>
      <c r="AN1649" s="82"/>
      <c r="AO1649" s="80"/>
      <c r="AP1649" s="81">
        <v>0</v>
      </c>
      <c r="AQ1649" s="82"/>
      <c r="AR1649" s="80"/>
      <c r="AS1649" s="81">
        <f t="shared" si="442"/>
        <v>0</v>
      </c>
      <c r="AT1649" s="82"/>
      <c r="AU1649" s="80"/>
      <c r="AV1649" s="81">
        <f t="shared" si="443"/>
        <v>0</v>
      </c>
      <c r="AW1649" s="82"/>
      <c r="AX1649" s="80"/>
      <c r="AY1649" s="81">
        <f t="shared" si="444"/>
        <v>0</v>
      </c>
      <c r="AZ1649" s="82"/>
      <c r="BA1649" s="80"/>
      <c r="BB1649" s="81">
        <f t="shared" si="445"/>
        <v>0</v>
      </c>
      <c r="BC1649" s="82"/>
      <c r="BD1649" s="80"/>
      <c r="BE1649" s="81">
        <f t="shared" si="446"/>
        <v>0</v>
      </c>
      <c r="BF1649" s="82"/>
      <c r="BG1649" s="80"/>
      <c r="BH1649" s="81">
        <f t="shared" si="447"/>
        <v>0</v>
      </c>
      <c r="BI1649" s="82"/>
      <c r="BJ1649" s="80"/>
      <c r="BK1649" s="81">
        <f t="shared" si="448"/>
        <v>0</v>
      </c>
      <c r="BL1649" s="82"/>
      <c r="BM1649" s="80"/>
      <c r="BN1649" s="81">
        <f t="shared" si="449"/>
        <v>0</v>
      </c>
      <c r="BO1649" s="82"/>
    </row>
    <row r="1650" spans="1:67" s="130" customFormat="1" ht="33" customHeight="1" thickBot="1">
      <c r="A1650" s="71">
        <v>86833</v>
      </c>
      <c r="B1650" s="71" t="s">
        <v>2241</v>
      </c>
      <c r="C1650" s="221" t="str">
        <f ca="1">IF(V1650&gt;0,IF($C$12=B1650,COUNT($C$12:C1649,1),""),"")</f>
        <v/>
      </c>
      <c r="D1650" s="221" t="str">
        <f ca="1">IF(V1650&gt;0,IF($D$12=B1650,COUNT($D$12:D1649,1),""),"")</f>
        <v/>
      </c>
      <c r="E1650" s="221" t="str">
        <f ca="1">IF(V1650&gt;0,IF($E$12=B1650,COUNT($E$12:E1649,1),""),"")</f>
        <v/>
      </c>
      <c r="F1650" s="221" t="str">
        <f ca="1">IF(V1650&gt;0,IF($F$12=B1650,COUNT($F$12:F1649,1),""),"")</f>
        <v/>
      </c>
      <c r="G1650" s="126">
        <v>231001320</v>
      </c>
      <c r="H1650" s="325"/>
      <c r="I1650" s="216" t="s">
        <v>2282</v>
      </c>
      <c r="J1650" s="323" t="s">
        <v>153</v>
      </c>
      <c r="K1650" s="324">
        <v>676500</v>
      </c>
      <c r="L1650" s="129"/>
      <c r="M1650" s="127"/>
      <c r="N1650" s="127"/>
      <c r="O1650" s="216"/>
      <c r="P1650" s="77">
        <f ca="1">SUMIF($W$12:BO1650,$P$11,W1650:BO1650)</f>
        <v>0</v>
      </c>
      <c r="Q1650" s="77">
        <f ca="1">SUMIF($W$12:BP1650,$P$11,X1650:BP1650)</f>
        <v>0</v>
      </c>
      <c r="R1650" s="77">
        <f ca="1">SUMIF($W$12:BQ1650,$P$11,Y1650:BQ1650)</f>
        <v>0</v>
      </c>
      <c r="S1650" s="78">
        <f t="shared" ca="1" si="450"/>
        <v>0</v>
      </c>
      <c r="T1650" s="77">
        <f t="shared" ca="1" si="451"/>
        <v>0</v>
      </c>
      <c r="U1650" s="77">
        <f t="shared" ca="1" si="452"/>
        <v>0</v>
      </c>
      <c r="V1650" s="79">
        <f t="shared" ca="1" si="453"/>
        <v>0</v>
      </c>
      <c r="W1650" s="80"/>
      <c r="X1650" s="81"/>
      <c r="Y1650" s="82"/>
      <c r="Z1650" s="80"/>
      <c r="AA1650" s="81"/>
      <c r="AB1650" s="82"/>
      <c r="AC1650" s="80"/>
      <c r="AD1650" s="81"/>
      <c r="AE1650" s="82"/>
      <c r="AF1650" s="80"/>
      <c r="AG1650" s="81"/>
      <c r="AH1650" s="82"/>
      <c r="AI1650" s="80"/>
      <c r="AJ1650" s="81"/>
      <c r="AK1650" s="82"/>
      <c r="AL1650" s="80"/>
      <c r="AM1650" s="81"/>
      <c r="AN1650" s="82"/>
      <c r="AO1650" s="80"/>
      <c r="AP1650" s="81">
        <v>0</v>
      </c>
      <c r="AQ1650" s="82"/>
      <c r="AR1650" s="80"/>
      <c r="AS1650" s="81"/>
      <c r="AT1650" s="82"/>
      <c r="AU1650" s="80"/>
      <c r="AV1650" s="81"/>
      <c r="AW1650" s="82"/>
      <c r="AX1650" s="80"/>
      <c r="AY1650" s="81"/>
      <c r="AZ1650" s="82"/>
      <c r="BA1650" s="80"/>
      <c r="BB1650" s="81"/>
      <c r="BC1650" s="82"/>
      <c r="BD1650" s="80"/>
      <c r="BE1650" s="81"/>
      <c r="BF1650" s="82"/>
      <c r="BG1650" s="80"/>
      <c r="BH1650" s="81"/>
      <c r="BI1650" s="82"/>
      <c r="BJ1650" s="80"/>
      <c r="BK1650" s="81"/>
      <c r="BL1650" s="82"/>
      <c r="BM1650" s="80"/>
      <c r="BN1650" s="81"/>
      <c r="BO1650" s="82"/>
    </row>
    <row r="1651" spans="1:67" s="130" customFormat="1" ht="33" customHeight="1" thickBot="1">
      <c r="A1651" s="71">
        <v>86834</v>
      </c>
      <c r="B1651" s="71" t="s">
        <v>2241</v>
      </c>
      <c r="C1651" s="221" t="str">
        <f ca="1">IF(V1651&gt;0,IF($C$12=B1651,COUNT($C$12:C1650,1),""),"")</f>
        <v/>
      </c>
      <c r="D1651" s="221">
        <f ca="1">IF(V1651&gt;0,IF($D$12=B1651,COUNT($D$12:D1650,1),""),"")</f>
        <v>6</v>
      </c>
      <c r="E1651" s="221" t="str">
        <f ca="1">IF(V1651&gt;0,IF($E$12=B1651,COUNT($E$12:E1650,1),""),"")</f>
        <v/>
      </c>
      <c r="F1651" s="221" t="str">
        <f ca="1">IF(V1651&gt;0,IF($F$12=B1651,COUNT($F$12:F1650,1),""),"")</f>
        <v/>
      </c>
      <c r="G1651" s="126">
        <v>300004200</v>
      </c>
      <c r="H1651" s="325"/>
      <c r="I1651" s="216" t="s">
        <v>2283</v>
      </c>
      <c r="J1651" s="323" t="s">
        <v>240</v>
      </c>
      <c r="K1651" s="324">
        <v>850000</v>
      </c>
      <c r="L1651" s="129"/>
      <c r="M1651" s="127"/>
      <c r="N1651" s="127"/>
      <c r="O1651" s="216"/>
      <c r="P1651" s="77">
        <f ca="1">SUMIF($W$12:BO1651,$P$11,W1651:BO1651)</f>
        <v>1</v>
      </c>
      <c r="Q1651" s="77">
        <f ca="1">SUMIF($W$12:BP1651,$P$11,X1651:BP1651)</f>
        <v>1</v>
      </c>
      <c r="R1651" s="77">
        <f ca="1">SUMIF($W$12:BQ1651,$P$11,Y1651:BQ1651)</f>
        <v>0</v>
      </c>
      <c r="S1651" s="78">
        <f t="shared" ca="1" si="450"/>
        <v>850000</v>
      </c>
      <c r="T1651" s="77">
        <f t="shared" ca="1" si="451"/>
        <v>0</v>
      </c>
      <c r="U1651" s="77">
        <f t="shared" ca="1" si="452"/>
        <v>0</v>
      </c>
      <c r="V1651" s="79">
        <f t="shared" ca="1" si="453"/>
        <v>850000</v>
      </c>
      <c r="W1651" s="80"/>
      <c r="X1651" s="81"/>
      <c r="Y1651" s="82"/>
      <c r="Z1651" s="80"/>
      <c r="AA1651" s="81"/>
      <c r="AB1651" s="82"/>
      <c r="AC1651" s="80"/>
      <c r="AD1651" s="81"/>
      <c r="AE1651" s="82"/>
      <c r="AF1651" s="80"/>
      <c r="AG1651" s="81"/>
      <c r="AH1651" s="82"/>
      <c r="AI1651" s="80"/>
      <c r="AJ1651" s="81"/>
      <c r="AK1651" s="82"/>
      <c r="AL1651" s="80"/>
      <c r="AM1651" s="81"/>
      <c r="AN1651" s="82"/>
      <c r="AO1651" s="80">
        <v>1</v>
      </c>
      <c r="AP1651" s="81">
        <v>1</v>
      </c>
      <c r="AQ1651" s="82"/>
      <c r="AR1651" s="80"/>
      <c r="AS1651" s="81"/>
      <c r="AT1651" s="82"/>
      <c r="AU1651" s="80"/>
      <c r="AV1651" s="81"/>
      <c r="AW1651" s="82"/>
      <c r="AX1651" s="80"/>
      <c r="AY1651" s="81"/>
      <c r="AZ1651" s="82"/>
      <c r="BA1651" s="80"/>
      <c r="BB1651" s="81"/>
      <c r="BC1651" s="82"/>
      <c r="BD1651" s="80"/>
      <c r="BE1651" s="81"/>
      <c r="BF1651" s="82"/>
      <c r="BG1651" s="80"/>
      <c r="BH1651" s="81"/>
      <c r="BI1651" s="82"/>
      <c r="BJ1651" s="80"/>
      <c r="BK1651" s="81"/>
      <c r="BL1651" s="82"/>
      <c r="BM1651" s="80"/>
      <c r="BN1651" s="81"/>
      <c r="BO1651" s="82"/>
    </row>
    <row r="1652" spans="1:67" s="130" customFormat="1" ht="33" hidden="1" customHeight="1" thickBot="1">
      <c r="A1652" s="71">
        <v>86835</v>
      </c>
      <c r="B1652" s="71"/>
      <c r="C1652" s="221" t="str">
        <f ca="1">IF(V1652&gt;0,IF($C$12=B1652,COUNT($C$12:C1651,1),""),"")</f>
        <v/>
      </c>
      <c r="D1652" s="221" t="str">
        <f ca="1">IF(V1652&gt;0,IF($D$12=B1652,COUNT($D$12:D1651,1),""),"")</f>
        <v/>
      </c>
      <c r="E1652" s="221" t="str">
        <f ca="1">IF(V1652&gt;0,IF($E$12=B1652,COUNT($E$12:E1651,1),""),"")</f>
        <v/>
      </c>
      <c r="F1652" s="221" t="str">
        <f ca="1">IF(V1652&gt;0,IF($F$12=B1652,COUNT($F$12:F1651,1),""),"")</f>
        <v/>
      </c>
      <c r="G1652" s="126"/>
      <c r="H1652" s="325"/>
      <c r="I1652" s="216"/>
      <c r="J1652" s="323"/>
      <c r="K1652" s="128"/>
      <c r="L1652" s="129"/>
      <c r="M1652" s="127"/>
      <c r="N1652" s="127"/>
      <c r="O1652" s="216"/>
      <c r="P1652" s="77">
        <f ca="1">SUMIF($W$12:BO1652,$P$11,W1652:BO1652)</f>
        <v>0</v>
      </c>
      <c r="Q1652" s="77">
        <f ca="1">SUMIF($W$12:BP1652,$P$11,X1652:BP1652)</f>
        <v>0</v>
      </c>
      <c r="R1652" s="77">
        <f ca="1">SUMIF($W$12:BQ1652,$P$11,Y1652:BQ1652)</f>
        <v>0</v>
      </c>
      <c r="S1652" s="78">
        <f t="shared" ca="1" si="450"/>
        <v>0</v>
      </c>
      <c r="T1652" s="77">
        <f t="shared" ca="1" si="451"/>
        <v>0</v>
      </c>
      <c r="U1652" s="77">
        <f t="shared" ca="1" si="452"/>
        <v>0</v>
      </c>
      <c r="V1652" s="79">
        <f t="shared" ca="1" si="453"/>
        <v>0</v>
      </c>
      <c r="W1652" s="80"/>
      <c r="X1652" s="81">
        <f t="shared" si="437"/>
        <v>0</v>
      </c>
      <c r="Y1652" s="82"/>
      <c r="Z1652" s="80"/>
      <c r="AA1652" s="81">
        <f t="shared" si="438"/>
        <v>0</v>
      </c>
      <c r="AB1652" s="82"/>
      <c r="AC1652" s="80"/>
      <c r="AD1652" s="81">
        <f t="shared" si="439"/>
        <v>0</v>
      </c>
      <c r="AE1652" s="82"/>
      <c r="AF1652" s="80"/>
      <c r="AG1652" s="81">
        <f t="shared" si="440"/>
        <v>0</v>
      </c>
      <c r="AH1652" s="82"/>
      <c r="AI1652" s="80"/>
      <c r="AJ1652" s="81">
        <f t="shared" si="441"/>
        <v>0</v>
      </c>
      <c r="AK1652" s="82"/>
      <c r="AL1652" s="80"/>
      <c r="AM1652" s="81">
        <v>0</v>
      </c>
      <c r="AN1652" s="82"/>
      <c r="AO1652" s="80"/>
      <c r="AP1652" s="81">
        <v>0</v>
      </c>
      <c r="AQ1652" s="82"/>
      <c r="AR1652" s="80"/>
      <c r="AS1652" s="81">
        <f t="shared" si="442"/>
        <v>0</v>
      </c>
      <c r="AT1652" s="82"/>
      <c r="AU1652" s="80"/>
      <c r="AV1652" s="81">
        <f t="shared" si="443"/>
        <v>0</v>
      </c>
      <c r="AW1652" s="82"/>
      <c r="AX1652" s="80"/>
      <c r="AY1652" s="81">
        <f t="shared" si="444"/>
        <v>0</v>
      </c>
      <c r="AZ1652" s="82"/>
      <c r="BA1652" s="80"/>
      <c r="BB1652" s="81">
        <f t="shared" si="445"/>
        <v>0</v>
      </c>
      <c r="BC1652" s="82"/>
      <c r="BD1652" s="80"/>
      <c r="BE1652" s="81">
        <f t="shared" si="446"/>
        <v>0</v>
      </c>
      <c r="BF1652" s="82"/>
      <c r="BG1652" s="80"/>
      <c r="BH1652" s="81">
        <f t="shared" si="447"/>
        <v>0</v>
      </c>
      <c r="BI1652" s="82"/>
      <c r="BJ1652" s="80"/>
      <c r="BK1652" s="81">
        <f t="shared" si="448"/>
        <v>0</v>
      </c>
      <c r="BL1652" s="82"/>
      <c r="BM1652" s="80"/>
      <c r="BN1652" s="81">
        <f t="shared" si="449"/>
        <v>0</v>
      </c>
      <c r="BO1652" s="82"/>
    </row>
    <row r="1653" spans="1:67" s="130" customFormat="1" ht="33" hidden="1" customHeight="1" thickBot="1">
      <c r="A1653" s="71">
        <v>86836</v>
      </c>
      <c r="B1653" s="71"/>
      <c r="C1653" s="221" t="str">
        <f ca="1">IF(V1653&gt;0,IF($C$12=B1653,COUNT($C$12:C1652,1),""),"")</f>
        <v/>
      </c>
      <c r="D1653" s="221" t="str">
        <f ca="1">IF(V1653&gt;0,IF($D$12=B1653,COUNT($D$12:D1652,1),""),"")</f>
        <v/>
      </c>
      <c r="E1653" s="221" t="str">
        <f ca="1">IF(V1653&gt;0,IF($E$12=B1653,COUNT($E$12:E1652,1),""),"")</f>
        <v/>
      </c>
      <c r="F1653" s="221" t="str">
        <f ca="1">IF(V1653&gt;0,IF($F$12=B1653,COUNT($F$12:F1652,1),""),"")</f>
        <v/>
      </c>
      <c r="G1653" s="126"/>
      <c r="H1653" s="325"/>
      <c r="I1653" s="216"/>
      <c r="J1653" s="323"/>
      <c r="K1653" s="128"/>
      <c r="L1653" s="129"/>
      <c r="M1653" s="127"/>
      <c r="N1653" s="127"/>
      <c r="O1653" s="216"/>
      <c r="P1653" s="77">
        <f ca="1">SUMIF($W$12:BO1653,$P$11,W1653:BO1653)</f>
        <v>0</v>
      </c>
      <c r="Q1653" s="77">
        <f ca="1">SUMIF($W$12:BP1653,$P$11,X1653:BP1653)</f>
        <v>0</v>
      </c>
      <c r="R1653" s="77">
        <f ca="1">SUMIF($W$12:BQ1653,$P$11,Y1653:BQ1653)</f>
        <v>0</v>
      </c>
      <c r="S1653" s="78">
        <f t="shared" ca="1" si="450"/>
        <v>0</v>
      </c>
      <c r="T1653" s="77">
        <f t="shared" ca="1" si="451"/>
        <v>0</v>
      </c>
      <c r="U1653" s="77">
        <f t="shared" ca="1" si="452"/>
        <v>0</v>
      </c>
      <c r="V1653" s="79">
        <f t="shared" ca="1" si="453"/>
        <v>0</v>
      </c>
      <c r="W1653" s="80"/>
      <c r="X1653" s="81">
        <f t="shared" si="437"/>
        <v>0</v>
      </c>
      <c r="Y1653" s="82"/>
      <c r="Z1653" s="80"/>
      <c r="AA1653" s="81">
        <f t="shared" si="438"/>
        <v>0</v>
      </c>
      <c r="AB1653" s="82"/>
      <c r="AC1653" s="80"/>
      <c r="AD1653" s="81">
        <f t="shared" si="439"/>
        <v>0</v>
      </c>
      <c r="AE1653" s="82"/>
      <c r="AF1653" s="80"/>
      <c r="AG1653" s="81">
        <f t="shared" si="440"/>
        <v>0</v>
      </c>
      <c r="AH1653" s="82"/>
      <c r="AI1653" s="80"/>
      <c r="AJ1653" s="81">
        <f t="shared" si="441"/>
        <v>0</v>
      </c>
      <c r="AK1653" s="82"/>
      <c r="AL1653" s="80"/>
      <c r="AM1653" s="81">
        <v>0</v>
      </c>
      <c r="AN1653" s="82"/>
      <c r="AO1653" s="80"/>
      <c r="AP1653" s="81">
        <v>0</v>
      </c>
      <c r="AQ1653" s="82"/>
      <c r="AR1653" s="80"/>
      <c r="AS1653" s="81">
        <f t="shared" si="442"/>
        <v>0</v>
      </c>
      <c r="AT1653" s="82"/>
      <c r="AU1653" s="80"/>
      <c r="AV1653" s="81">
        <f t="shared" si="443"/>
        <v>0</v>
      </c>
      <c r="AW1653" s="82"/>
      <c r="AX1653" s="80"/>
      <c r="AY1653" s="81">
        <f t="shared" si="444"/>
        <v>0</v>
      </c>
      <c r="AZ1653" s="82"/>
      <c r="BA1653" s="80"/>
      <c r="BB1653" s="81">
        <f t="shared" si="445"/>
        <v>0</v>
      </c>
      <c r="BC1653" s="82"/>
      <c r="BD1653" s="80"/>
      <c r="BE1653" s="81">
        <f t="shared" si="446"/>
        <v>0</v>
      </c>
      <c r="BF1653" s="82"/>
      <c r="BG1653" s="80"/>
      <c r="BH1653" s="81">
        <f t="shared" si="447"/>
        <v>0</v>
      </c>
      <c r="BI1653" s="82"/>
      <c r="BJ1653" s="80"/>
      <c r="BK1653" s="81">
        <f t="shared" si="448"/>
        <v>0</v>
      </c>
      <c r="BL1653" s="82"/>
      <c r="BM1653" s="80"/>
      <c r="BN1653" s="81">
        <f t="shared" si="449"/>
        <v>0</v>
      </c>
      <c r="BO1653" s="82"/>
    </row>
    <row r="1654" spans="1:67" s="130" customFormat="1" ht="33" hidden="1" customHeight="1" thickBot="1">
      <c r="A1654" s="71">
        <v>86837</v>
      </c>
      <c r="B1654" s="71"/>
      <c r="C1654" s="221" t="str">
        <f ca="1">IF(V1654&gt;0,IF($C$12=B1654,COUNT($C$12:C1653,1),""),"")</f>
        <v/>
      </c>
      <c r="D1654" s="221" t="str">
        <f ca="1">IF(V1654&gt;0,IF($D$12=B1654,COUNT($D$12:D1653,1),""),"")</f>
        <v/>
      </c>
      <c r="E1654" s="221" t="str">
        <f ca="1">IF(V1654&gt;0,IF($E$12=B1654,COUNT($E$12:E1653,1),""),"")</f>
        <v/>
      </c>
      <c r="F1654" s="221" t="str">
        <f ca="1">IF(V1654&gt;0,IF($F$12=B1654,COUNT($F$12:F1653,1),""),"")</f>
        <v/>
      </c>
      <c r="G1654" s="126"/>
      <c r="H1654" s="325"/>
      <c r="I1654" s="216"/>
      <c r="J1654" s="323"/>
      <c r="K1654" s="128"/>
      <c r="L1654" s="129"/>
      <c r="M1654" s="127"/>
      <c r="N1654" s="127"/>
      <c r="O1654" s="216"/>
      <c r="P1654" s="77">
        <f ca="1">SUMIF($W$12:BO1654,$P$11,W1654:BO1654)</f>
        <v>0</v>
      </c>
      <c r="Q1654" s="77">
        <f ca="1">SUMIF($W$12:BP1654,$P$11,X1654:BP1654)</f>
        <v>0</v>
      </c>
      <c r="R1654" s="77">
        <f ca="1">SUMIF($W$12:BQ1654,$P$11,Y1654:BQ1654)</f>
        <v>0</v>
      </c>
      <c r="S1654" s="78">
        <f t="shared" ca="1" si="450"/>
        <v>0</v>
      </c>
      <c r="T1654" s="77">
        <f t="shared" ca="1" si="451"/>
        <v>0</v>
      </c>
      <c r="U1654" s="77">
        <f t="shared" ca="1" si="452"/>
        <v>0</v>
      </c>
      <c r="V1654" s="79">
        <f t="shared" ca="1" si="453"/>
        <v>0</v>
      </c>
      <c r="W1654" s="80"/>
      <c r="X1654" s="81">
        <f t="shared" si="437"/>
        <v>0</v>
      </c>
      <c r="Y1654" s="82"/>
      <c r="Z1654" s="80"/>
      <c r="AA1654" s="81">
        <f t="shared" si="438"/>
        <v>0</v>
      </c>
      <c r="AB1654" s="82"/>
      <c r="AC1654" s="80"/>
      <c r="AD1654" s="81">
        <f t="shared" si="439"/>
        <v>0</v>
      </c>
      <c r="AE1654" s="82"/>
      <c r="AF1654" s="80"/>
      <c r="AG1654" s="81">
        <f t="shared" si="440"/>
        <v>0</v>
      </c>
      <c r="AH1654" s="82"/>
      <c r="AI1654" s="80"/>
      <c r="AJ1654" s="81">
        <f t="shared" si="441"/>
        <v>0</v>
      </c>
      <c r="AK1654" s="82"/>
      <c r="AL1654" s="80"/>
      <c r="AM1654" s="81">
        <v>0</v>
      </c>
      <c r="AN1654" s="82"/>
      <c r="AO1654" s="80"/>
      <c r="AP1654" s="81">
        <f t="shared" ref="AP1654:AP1660" si="454">AO1654</f>
        <v>0</v>
      </c>
      <c r="AQ1654" s="82"/>
      <c r="AR1654" s="80"/>
      <c r="AS1654" s="81">
        <f t="shared" si="442"/>
        <v>0</v>
      </c>
      <c r="AT1654" s="82"/>
      <c r="AU1654" s="80"/>
      <c r="AV1654" s="81">
        <f t="shared" si="443"/>
        <v>0</v>
      </c>
      <c r="AW1654" s="82"/>
      <c r="AX1654" s="80"/>
      <c r="AY1654" s="81">
        <f t="shared" si="444"/>
        <v>0</v>
      </c>
      <c r="AZ1654" s="82"/>
      <c r="BA1654" s="80"/>
      <c r="BB1654" s="81">
        <f t="shared" si="445"/>
        <v>0</v>
      </c>
      <c r="BC1654" s="82"/>
      <c r="BD1654" s="80"/>
      <c r="BE1654" s="81">
        <f t="shared" si="446"/>
        <v>0</v>
      </c>
      <c r="BF1654" s="82"/>
      <c r="BG1654" s="80"/>
      <c r="BH1654" s="81">
        <f t="shared" si="447"/>
        <v>0</v>
      </c>
      <c r="BI1654" s="82"/>
      <c r="BJ1654" s="80"/>
      <c r="BK1654" s="81">
        <f t="shared" si="448"/>
        <v>0</v>
      </c>
      <c r="BL1654" s="82"/>
      <c r="BM1654" s="80"/>
      <c r="BN1654" s="81">
        <f t="shared" si="449"/>
        <v>0</v>
      </c>
      <c r="BO1654" s="82"/>
    </row>
    <row r="1655" spans="1:67" s="130" customFormat="1" ht="33" hidden="1" customHeight="1" thickBot="1">
      <c r="A1655" s="71">
        <v>86838</v>
      </c>
      <c r="B1655" s="71"/>
      <c r="C1655" s="221" t="str">
        <f ca="1">IF(V1655&gt;0,IF($C$12=B1655,COUNT($C$12:C1654,1),""),"")</f>
        <v/>
      </c>
      <c r="D1655" s="221" t="str">
        <f ca="1">IF(V1655&gt;0,IF($D$12=B1655,COUNT($D$12:D1654,1),""),"")</f>
        <v/>
      </c>
      <c r="E1655" s="221" t="str">
        <f ca="1">IF(V1655&gt;0,IF($E$12=B1655,COUNT($E$12:E1654,1),""),"")</f>
        <v/>
      </c>
      <c r="F1655" s="221" t="str">
        <f ca="1">IF(V1655&gt;0,IF($F$12=B1655,COUNT($F$12:F1654,1),""),"")</f>
        <v/>
      </c>
      <c r="G1655" s="126"/>
      <c r="H1655" s="325"/>
      <c r="I1655" s="216"/>
      <c r="J1655" s="323"/>
      <c r="K1655" s="128"/>
      <c r="L1655" s="129"/>
      <c r="M1655" s="127"/>
      <c r="N1655" s="127"/>
      <c r="O1655" s="216"/>
      <c r="P1655" s="77">
        <f ca="1">SUMIF($W$12:BO1655,$P$11,W1655:BO1655)</f>
        <v>0</v>
      </c>
      <c r="Q1655" s="77">
        <f ca="1">SUMIF($W$12:BP1655,$P$11,X1655:BP1655)</f>
        <v>0</v>
      </c>
      <c r="R1655" s="77">
        <f ca="1">SUMIF($W$12:BQ1655,$P$11,Y1655:BQ1655)</f>
        <v>0</v>
      </c>
      <c r="S1655" s="78">
        <f t="shared" ca="1" si="450"/>
        <v>0</v>
      </c>
      <c r="T1655" s="77">
        <f t="shared" ca="1" si="451"/>
        <v>0</v>
      </c>
      <c r="U1655" s="77">
        <f t="shared" ca="1" si="452"/>
        <v>0</v>
      </c>
      <c r="V1655" s="79">
        <f t="shared" ca="1" si="453"/>
        <v>0</v>
      </c>
      <c r="W1655" s="80"/>
      <c r="X1655" s="81">
        <f t="shared" si="437"/>
        <v>0</v>
      </c>
      <c r="Y1655" s="82"/>
      <c r="Z1655" s="80"/>
      <c r="AA1655" s="81">
        <f t="shared" si="438"/>
        <v>0</v>
      </c>
      <c r="AB1655" s="82"/>
      <c r="AC1655" s="80"/>
      <c r="AD1655" s="81">
        <f t="shared" si="439"/>
        <v>0</v>
      </c>
      <c r="AE1655" s="82"/>
      <c r="AF1655" s="80"/>
      <c r="AG1655" s="81">
        <f t="shared" si="440"/>
        <v>0</v>
      </c>
      <c r="AH1655" s="82"/>
      <c r="AI1655" s="80"/>
      <c r="AJ1655" s="81">
        <f t="shared" si="441"/>
        <v>0</v>
      </c>
      <c r="AK1655" s="82"/>
      <c r="AL1655" s="80"/>
      <c r="AM1655" s="81">
        <v>0</v>
      </c>
      <c r="AN1655" s="82"/>
      <c r="AO1655" s="80"/>
      <c r="AP1655" s="81">
        <f t="shared" si="454"/>
        <v>0</v>
      </c>
      <c r="AQ1655" s="82"/>
      <c r="AR1655" s="80"/>
      <c r="AS1655" s="81">
        <f t="shared" si="442"/>
        <v>0</v>
      </c>
      <c r="AT1655" s="82"/>
      <c r="AU1655" s="80"/>
      <c r="AV1655" s="81">
        <f t="shared" si="443"/>
        <v>0</v>
      </c>
      <c r="AW1655" s="82"/>
      <c r="AX1655" s="80"/>
      <c r="AY1655" s="81">
        <f t="shared" si="444"/>
        <v>0</v>
      </c>
      <c r="AZ1655" s="82"/>
      <c r="BA1655" s="80"/>
      <c r="BB1655" s="81">
        <f t="shared" si="445"/>
        <v>0</v>
      </c>
      <c r="BC1655" s="82"/>
      <c r="BD1655" s="80"/>
      <c r="BE1655" s="81">
        <f t="shared" si="446"/>
        <v>0</v>
      </c>
      <c r="BF1655" s="82"/>
      <c r="BG1655" s="80"/>
      <c r="BH1655" s="81">
        <f t="shared" si="447"/>
        <v>0</v>
      </c>
      <c r="BI1655" s="82"/>
      <c r="BJ1655" s="80"/>
      <c r="BK1655" s="81">
        <f t="shared" si="448"/>
        <v>0</v>
      </c>
      <c r="BL1655" s="82"/>
      <c r="BM1655" s="80"/>
      <c r="BN1655" s="81">
        <f t="shared" si="449"/>
        <v>0</v>
      </c>
      <c r="BO1655" s="82"/>
    </row>
    <row r="1656" spans="1:67" s="130" customFormat="1" ht="33" hidden="1" customHeight="1" thickBot="1">
      <c r="A1656" s="71">
        <v>86839</v>
      </c>
      <c r="B1656" s="71"/>
      <c r="C1656" s="221" t="str">
        <f ca="1">IF(V1656&gt;0,IF($C$12=B1656,COUNT($C$12:C1655,1),""),"")</f>
        <v/>
      </c>
      <c r="D1656" s="221" t="str">
        <f ca="1">IF(V1656&gt;0,IF($D$12=B1656,COUNT($D$12:D1655,1),""),"")</f>
        <v/>
      </c>
      <c r="E1656" s="221" t="str">
        <f ca="1">IF(V1656&gt;0,IF($E$12=B1656,COUNT($E$12:E1655,1),""),"")</f>
        <v/>
      </c>
      <c r="F1656" s="221" t="str">
        <f ca="1">IF(V1656&gt;0,IF($F$12=B1656,COUNT($F$12:F1655,1),""),"")</f>
        <v/>
      </c>
      <c r="G1656" s="126"/>
      <c r="H1656" s="325"/>
      <c r="I1656" s="216"/>
      <c r="J1656" s="323"/>
      <c r="K1656" s="128"/>
      <c r="L1656" s="129"/>
      <c r="M1656" s="127"/>
      <c r="N1656" s="127"/>
      <c r="O1656" s="216"/>
      <c r="P1656" s="77">
        <f ca="1">SUMIF($W$12:BO1656,$P$11,W1656:BO1656)</f>
        <v>0</v>
      </c>
      <c r="Q1656" s="77">
        <f ca="1">SUMIF($W$12:BP1656,$P$11,X1656:BP1656)</f>
        <v>0</v>
      </c>
      <c r="R1656" s="77">
        <f ca="1">SUMIF($W$12:BQ1656,$P$11,Y1656:BQ1656)</f>
        <v>0</v>
      </c>
      <c r="S1656" s="78">
        <f t="shared" ca="1" si="450"/>
        <v>0</v>
      </c>
      <c r="T1656" s="77">
        <f t="shared" ca="1" si="451"/>
        <v>0</v>
      </c>
      <c r="U1656" s="77">
        <f t="shared" ca="1" si="452"/>
        <v>0</v>
      </c>
      <c r="V1656" s="79">
        <f t="shared" ca="1" si="453"/>
        <v>0</v>
      </c>
      <c r="W1656" s="80"/>
      <c r="X1656" s="81">
        <f t="shared" si="437"/>
        <v>0</v>
      </c>
      <c r="Y1656" s="82"/>
      <c r="Z1656" s="80"/>
      <c r="AA1656" s="81">
        <f t="shared" si="438"/>
        <v>0</v>
      </c>
      <c r="AB1656" s="82"/>
      <c r="AC1656" s="80"/>
      <c r="AD1656" s="81">
        <f t="shared" si="439"/>
        <v>0</v>
      </c>
      <c r="AE1656" s="82"/>
      <c r="AF1656" s="80"/>
      <c r="AG1656" s="81">
        <f t="shared" si="440"/>
        <v>0</v>
      </c>
      <c r="AH1656" s="82"/>
      <c r="AI1656" s="80"/>
      <c r="AJ1656" s="81">
        <f t="shared" si="441"/>
        <v>0</v>
      </c>
      <c r="AK1656" s="82"/>
      <c r="AL1656" s="80"/>
      <c r="AM1656" s="81">
        <v>0</v>
      </c>
      <c r="AN1656" s="82"/>
      <c r="AO1656" s="80"/>
      <c r="AP1656" s="81">
        <f t="shared" si="454"/>
        <v>0</v>
      </c>
      <c r="AQ1656" s="82"/>
      <c r="AR1656" s="80"/>
      <c r="AS1656" s="81">
        <f t="shared" si="442"/>
        <v>0</v>
      </c>
      <c r="AT1656" s="82"/>
      <c r="AU1656" s="80"/>
      <c r="AV1656" s="81">
        <f t="shared" si="443"/>
        <v>0</v>
      </c>
      <c r="AW1656" s="82"/>
      <c r="AX1656" s="80"/>
      <c r="AY1656" s="81">
        <f t="shared" si="444"/>
        <v>0</v>
      </c>
      <c r="AZ1656" s="82"/>
      <c r="BA1656" s="80"/>
      <c r="BB1656" s="81">
        <f t="shared" si="445"/>
        <v>0</v>
      </c>
      <c r="BC1656" s="82"/>
      <c r="BD1656" s="80"/>
      <c r="BE1656" s="81">
        <f t="shared" si="446"/>
        <v>0</v>
      </c>
      <c r="BF1656" s="82"/>
      <c r="BG1656" s="80"/>
      <c r="BH1656" s="81">
        <f t="shared" si="447"/>
        <v>0</v>
      </c>
      <c r="BI1656" s="82"/>
      <c r="BJ1656" s="80"/>
      <c r="BK1656" s="81">
        <f t="shared" si="448"/>
        <v>0</v>
      </c>
      <c r="BL1656" s="82"/>
      <c r="BM1656" s="80"/>
      <c r="BN1656" s="81">
        <f t="shared" si="449"/>
        <v>0</v>
      </c>
      <c r="BO1656" s="82"/>
    </row>
    <row r="1657" spans="1:67" s="130" customFormat="1" ht="33" hidden="1" customHeight="1" thickBot="1">
      <c r="A1657" s="71">
        <v>86840</v>
      </c>
      <c r="B1657" s="71"/>
      <c r="C1657" s="221" t="str">
        <f ca="1">IF(V1657&gt;0,IF($C$12=B1657,COUNT($C$12:C1656,1),""),"")</f>
        <v/>
      </c>
      <c r="D1657" s="221" t="str">
        <f ca="1">IF(V1657&gt;0,IF($D$12=B1657,COUNT($D$12:D1656,1),""),"")</f>
        <v/>
      </c>
      <c r="E1657" s="221" t="str">
        <f ca="1">IF(V1657&gt;0,IF($E$12=B1657,COUNT($E$12:E1656,1),""),"")</f>
        <v/>
      </c>
      <c r="F1657" s="221" t="str">
        <f ca="1">IF(V1657&gt;0,IF($F$12=B1657,COUNT($F$12:F1656,1),""),"")</f>
        <v/>
      </c>
      <c r="G1657" s="126"/>
      <c r="H1657" s="325"/>
      <c r="I1657" s="216"/>
      <c r="J1657" s="323"/>
      <c r="K1657" s="128"/>
      <c r="L1657" s="129"/>
      <c r="M1657" s="127"/>
      <c r="N1657" s="127"/>
      <c r="O1657" s="216"/>
      <c r="P1657" s="77">
        <f ca="1">SUMIF($W$12:BO1657,$P$11,W1657:BO1657)</f>
        <v>0</v>
      </c>
      <c r="Q1657" s="77">
        <f ca="1">SUMIF($W$12:BP1657,$P$11,X1657:BP1657)</f>
        <v>0</v>
      </c>
      <c r="R1657" s="77">
        <f ca="1">SUMIF($W$12:BQ1657,$P$11,Y1657:BQ1657)</f>
        <v>0</v>
      </c>
      <c r="S1657" s="78">
        <f t="shared" ca="1" si="450"/>
        <v>0</v>
      </c>
      <c r="T1657" s="77">
        <f t="shared" ca="1" si="451"/>
        <v>0</v>
      </c>
      <c r="U1657" s="77">
        <f t="shared" ca="1" si="452"/>
        <v>0</v>
      </c>
      <c r="V1657" s="79">
        <f t="shared" ca="1" si="453"/>
        <v>0</v>
      </c>
      <c r="W1657" s="80"/>
      <c r="X1657" s="81">
        <f t="shared" si="437"/>
        <v>0</v>
      </c>
      <c r="Y1657" s="82"/>
      <c r="Z1657" s="80"/>
      <c r="AA1657" s="81">
        <f t="shared" si="438"/>
        <v>0</v>
      </c>
      <c r="AB1657" s="82"/>
      <c r="AC1657" s="80"/>
      <c r="AD1657" s="81">
        <f t="shared" si="439"/>
        <v>0</v>
      </c>
      <c r="AE1657" s="82"/>
      <c r="AF1657" s="80"/>
      <c r="AG1657" s="81">
        <f t="shared" si="440"/>
        <v>0</v>
      </c>
      <c r="AH1657" s="82"/>
      <c r="AI1657" s="80"/>
      <c r="AJ1657" s="81">
        <f t="shared" si="441"/>
        <v>0</v>
      </c>
      <c r="AK1657" s="82"/>
      <c r="AL1657" s="80"/>
      <c r="AM1657" s="81">
        <v>0</v>
      </c>
      <c r="AN1657" s="82"/>
      <c r="AO1657" s="80"/>
      <c r="AP1657" s="81">
        <f t="shared" si="454"/>
        <v>0</v>
      </c>
      <c r="AQ1657" s="82"/>
      <c r="AR1657" s="80"/>
      <c r="AS1657" s="81">
        <f t="shared" si="442"/>
        <v>0</v>
      </c>
      <c r="AT1657" s="82"/>
      <c r="AU1657" s="80"/>
      <c r="AV1657" s="81">
        <f t="shared" si="443"/>
        <v>0</v>
      </c>
      <c r="AW1657" s="82"/>
      <c r="AX1657" s="80"/>
      <c r="AY1657" s="81">
        <f t="shared" si="444"/>
        <v>0</v>
      </c>
      <c r="AZ1657" s="82"/>
      <c r="BA1657" s="80"/>
      <c r="BB1657" s="81">
        <f t="shared" si="445"/>
        <v>0</v>
      </c>
      <c r="BC1657" s="82"/>
      <c r="BD1657" s="80"/>
      <c r="BE1657" s="81">
        <f t="shared" si="446"/>
        <v>0</v>
      </c>
      <c r="BF1657" s="82"/>
      <c r="BG1657" s="80"/>
      <c r="BH1657" s="81">
        <f t="shared" si="447"/>
        <v>0</v>
      </c>
      <c r="BI1657" s="82"/>
      <c r="BJ1657" s="80"/>
      <c r="BK1657" s="81">
        <f t="shared" si="448"/>
        <v>0</v>
      </c>
      <c r="BL1657" s="82"/>
      <c r="BM1657" s="80"/>
      <c r="BN1657" s="81">
        <f t="shared" si="449"/>
        <v>0</v>
      </c>
      <c r="BO1657" s="82"/>
    </row>
    <row r="1658" spans="1:67" s="130" customFormat="1" ht="33" hidden="1" customHeight="1" thickBot="1">
      <c r="A1658" s="71">
        <v>86841</v>
      </c>
      <c r="B1658" s="71"/>
      <c r="C1658" s="221" t="str">
        <f ca="1">IF(V1658&gt;0,IF($C$12=B1658,COUNT($C$12:C1657,1),""),"")</f>
        <v/>
      </c>
      <c r="D1658" s="221" t="str">
        <f ca="1">IF(V1658&gt;0,IF($D$12=B1658,COUNT($D$12:D1657,1),""),"")</f>
        <v/>
      </c>
      <c r="E1658" s="221" t="str">
        <f ca="1">IF(V1658&gt;0,IF($E$12=B1658,COUNT($E$12:E1657,1),""),"")</f>
        <v/>
      </c>
      <c r="F1658" s="221" t="str">
        <f ca="1">IF(V1658&gt;0,IF($F$12=B1658,COUNT($F$12:F1657,1),""),"")</f>
        <v/>
      </c>
      <c r="G1658" s="126"/>
      <c r="H1658" s="325"/>
      <c r="I1658" s="216"/>
      <c r="J1658" s="323"/>
      <c r="K1658" s="128"/>
      <c r="L1658" s="129"/>
      <c r="M1658" s="127"/>
      <c r="N1658" s="127"/>
      <c r="O1658" s="216"/>
      <c r="P1658" s="77">
        <f ca="1">SUMIF($W$12:BO1658,$P$11,W1658:BO1658)</f>
        <v>0</v>
      </c>
      <c r="Q1658" s="77">
        <f ca="1">SUMIF($W$12:BP1658,$P$11,X1658:BP1658)</f>
        <v>0</v>
      </c>
      <c r="R1658" s="77">
        <f ca="1">SUMIF($W$12:BQ1658,$P$11,Y1658:BQ1658)</f>
        <v>0</v>
      </c>
      <c r="S1658" s="78">
        <f t="shared" ca="1" si="450"/>
        <v>0</v>
      </c>
      <c r="T1658" s="77">
        <f t="shared" ca="1" si="451"/>
        <v>0</v>
      </c>
      <c r="U1658" s="77">
        <f t="shared" ca="1" si="452"/>
        <v>0</v>
      </c>
      <c r="V1658" s="79">
        <f t="shared" ca="1" si="453"/>
        <v>0</v>
      </c>
      <c r="W1658" s="80"/>
      <c r="X1658" s="81">
        <f t="shared" si="437"/>
        <v>0</v>
      </c>
      <c r="Y1658" s="82"/>
      <c r="Z1658" s="80"/>
      <c r="AA1658" s="81">
        <f t="shared" si="438"/>
        <v>0</v>
      </c>
      <c r="AB1658" s="82"/>
      <c r="AC1658" s="80"/>
      <c r="AD1658" s="81">
        <f t="shared" si="439"/>
        <v>0</v>
      </c>
      <c r="AE1658" s="82"/>
      <c r="AF1658" s="80"/>
      <c r="AG1658" s="81">
        <f t="shared" si="440"/>
        <v>0</v>
      </c>
      <c r="AH1658" s="82"/>
      <c r="AI1658" s="80"/>
      <c r="AJ1658" s="81">
        <f t="shared" si="441"/>
        <v>0</v>
      </c>
      <c r="AK1658" s="82"/>
      <c r="AL1658" s="80"/>
      <c r="AM1658" s="81">
        <v>0</v>
      </c>
      <c r="AN1658" s="82"/>
      <c r="AO1658" s="80"/>
      <c r="AP1658" s="81">
        <f t="shared" si="454"/>
        <v>0</v>
      </c>
      <c r="AQ1658" s="82"/>
      <c r="AR1658" s="80"/>
      <c r="AS1658" s="81">
        <f t="shared" si="442"/>
        <v>0</v>
      </c>
      <c r="AT1658" s="82"/>
      <c r="AU1658" s="80"/>
      <c r="AV1658" s="81">
        <f t="shared" si="443"/>
        <v>0</v>
      </c>
      <c r="AW1658" s="82"/>
      <c r="AX1658" s="80"/>
      <c r="AY1658" s="81">
        <f t="shared" si="444"/>
        <v>0</v>
      </c>
      <c r="AZ1658" s="82"/>
      <c r="BA1658" s="80"/>
      <c r="BB1658" s="81">
        <f t="shared" si="445"/>
        <v>0</v>
      </c>
      <c r="BC1658" s="82"/>
      <c r="BD1658" s="80"/>
      <c r="BE1658" s="81">
        <f t="shared" si="446"/>
        <v>0</v>
      </c>
      <c r="BF1658" s="82"/>
      <c r="BG1658" s="80"/>
      <c r="BH1658" s="81">
        <f t="shared" si="447"/>
        <v>0</v>
      </c>
      <c r="BI1658" s="82"/>
      <c r="BJ1658" s="80"/>
      <c r="BK1658" s="81">
        <f t="shared" si="448"/>
        <v>0</v>
      </c>
      <c r="BL1658" s="82"/>
      <c r="BM1658" s="80"/>
      <c r="BN1658" s="81">
        <f t="shared" si="449"/>
        <v>0</v>
      </c>
      <c r="BO1658" s="82"/>
    </row>
    <row r="1659" spans="1:67" s="130" customFormat="1" ht="33" hidden="1" customHeight="1" thickBot="1">
      <c r="A1659" s="71">
        <v>86842</v>
      </c>
      <c r="B1659" s="71"/>
      <c r="C1659" s="221" t="str">
        <f ca="1">IF(V1659&gt;0,IF($C$12=B1659,COUNT($C$12:C1658,1),""),"")</f>
        <v/>
      </c>
      <c r="D1659" s="221" t="str">
        <f ca="1">IF(V1659&gt;0,IF($D$12=B1659,COUNT($D$12:D1658,1),""),"")</f>
        <v/>
      </c>
      <c r="E1659" s="221" t="str">
        <f ca="1">IF(V1659&gt;0,IF($E$12=B1659,COUNT($E$12:E1658,1),""),"")</f>
        <v/>
      </c>
      <c r="F1659" s="221" t="str">
        <f ca="1">IF(V1659&gt;0,IF($F$12=B1659,COUNT($F$12:F1658,1),""),"")</f>
        <v/>
      </c>
      <c r="G1659" s="126"/>
      <c r="H1659" s="325"/>
      <c r="I1659" s="216"/>
      <c r="J1659" s="323"/>
      <c r="K1659" s="128"/>
      <c r="L1659" s="129"/>
      <c r="M1659" s="127"/>
      <c r="N1659" s="127"/>
      <c r="O1659" s="216"/>
      <c r="P1659" s="77">
        <f ca="1">SUMIF($W$12:BO1659,$P$11,W1659:BO1659)</f>
        <v>0</v>
      </c>
      <c r="Q1659" s="77">
        <f ca="1">SUMIF($W$12:BP1659,$P$11,X1659:BP1659)</f>
        <v>0</v>
      </c>
      <c r="R1659" s="77">
        <f ca="1">SUMIF($W$12:BQ1659,$P$11,Y1659:BQ1659)</f>
        <v>0</v>
      </c>
      <c r="S1659" s="78">
        <f t="shared" ca="1" si="450"/>
        <v>0</v>
      </c>
      <c r="T1659" s="77">
        <f t="shared" ca="1" si="451"/>
        <v>0</v>
      </c>
      <c r="U1659" s="77">
        <f t="shared" ca="1" si="452"/>
        <v>0</v>
      </c>
      <c r="V1659" s="79">
        <f t="shared" ca="1" si="453"/>
        <v>0</v>
      </c>
      <c r="W1659" s="80"/>
      <c r="X1659" s="81">
        <f t="shared" si="437"/>
        <v>0</v>
      </c>
      <c r="Y1659" s="82"/>
      <c r="Z1659" s="80"/>
      <c r="AA1659" s="81">
        <f t="shared" si="438"/>
        <v>0</v>
      </c>
      <c r="AB1659" s="82"/>
      <c r="AC1659" s="80"/>
      <c r="AD1659" s="81">
        <f t="shared" si="439"/>
        <v>0</v>
      </c>
      <c r="AE1659" s="82"/>
      <c r="AF1659" s="80"/>
      <c r="AG1659" s="81">
        <f t="shared" si="440"/>
        <v>0</v>
      </c>
      <c r="AH1659" s="82"/>
      <c r="AI1659" s="80"/>
      <c r="AJ1659" s="81">
        <f t="shared" si="441"/>
        <v>0</v>
      </c>
      <c r="AK1659" s="82"/>
      <c r="AL1659" s="80"/>
      <c r="AM1659" s="81">
        <v>0</v>
      </c>
      <c r="AN1659" s="82"/>
      <c r="AO1659" s="80"/>
      <c r="AP1659" s="81">
        <f t="shared" si="454"/>
        <v>0</v>
      </c>
      <c r="AQ1659" s="82"/>
      <c r="AR1659" s="80"/>
      <c r="AS1659" s="81">
        <f t="shared" si="442"/>
        <v>0</v>
      </c>
      <c r="AT1659" s="82"/>
      <c r="AU1659" s="80"/>
      <c r="AV1659" s="81">
        <f t="shared" si="443"/>
        <v>0</v>
      </c>
      <c r="AW1659" s="82"/>
      <c r="AX1659" s="80"/>
      <c r="AY1659" s="81">
        <f t="shared" si="444"/>
        <v>0</v>
      </c>
      <c r="AZ1659" s="82"/>
      <c r="BA1659" s="80"/>
      <c r="BB1659" s="81">
        <f t="shared" si="445"/>
        <v>0</v>
      </c>
      <c r="BC1659" s="82"/>
      <c r="BD1659" s="80"/>
      <c r="BE1659" s="81">
        <f t="shared" si="446"/>
        <v>0</v>
      </c>
      <c r="BF1659" s="82"/>
      <c r="BG1659" s="80"/>
      <c r="BH1659" s="81">
        <f t="shared" si="447"/>
        <v>0</v>
      </c>
      <c r="BI1659" s="82"/>
      <c r="BJ1659" s="80"/>
      <c r="BK1659" s="81">
        <f t="shared" si="448"/>
        <v>0</v>
      </c>
      <c r="BL1659" s="82"/>
      <c r="BM1659" s="80"/>
      <c r="BN1659" s="81">
        <f t="shared" si="449"/>
        <v>0</v>
      </c>
      <c r="BO1659" s="82"/>
    </row>
    <row r="1660" spans="1:67" s="130" customFormat="1" ht="33" hidden="1" customHeight="1" thickBot="1">
      <c r="A1660" s="71">
        <v>86843</v>
      </c>
      <c r="B1660" s="71"/>
      <c r="C1660" s="221" t="str">
        <f ca="1">IF(V1660&gt;0,IF($C$12=B1660,COUNT($C$12:C1659,1),""),"")</f>
        <v/>
      </c>
      <c r="D1660" s="221" t="str">
        <f ca="1">IF(V1660&gt;0,IF($D$12=B1660,COUNT($D$12:D1659,1),""),"")</f>
        <v/>
      </c>
      <c r="E1660" s="221" t="str">
        <f ca="1">IF(V1660&gt;0,IF($E$12=B1660,COUNT($E$12:E1659,1),""),"")</f>
        <v/>
      </c>
      <c r="F1660" s="221" t="str">
        <f ca="1">IF(V1660&gt;0,IF($F$12=B1660,COUNT($F$12:F1659,1),""),"")</f>
        <v/>
      </c>
      <c r="G1660" s="126"/>
      <c r="H1660" s="325"/>
      <c r="I1660" s="216"/>
      <c r="J1660" s="323"/>
      <c r="K1660" s="128"/>
      <c r="L1660" s="129"/>
      <c r="M1660" s="127"/>
      <c r="N1660" s="127"/>
      <c r="O1660" s="216"/>
      <c r="P1660" s="77">
        <f ca="1">SUMIF($W$12:BO1660,$P$11,W1660:BO1660)</f>
        <v>0</v>
      </c>
      <c r="Q1660" s="77">
        <f ca="1">SUMIF($W$12:BP1660,$P$11,X1660:BP1660)</f>
        <v>0</v>
      </c>
      <c r="R1660" s="77">
        <f ca="1">SUMIF($W$12:BQ1660,$P$11,Y1660:BQ1660)</f>
        <v>0</v>
      </c>
      <c r="S1660" s="78">
        <f t="shared" ca="1" si="450"/>
        <v>0</v>
      </c>
      <c r="T1660" s="77">
        <f t="shared" ca="1" si="451"/>
        <v>0</v>
      </c>
      <c r="U1660" s="77">
        <f t="shared" ca="1" si="452"/>
        <v>0</v>
      </c>
      <c r="V1660" s="79">
        <f t="shared" ca="1" si="453"/>
        <v>0</v>
      </c>
      <c r="W1660" s="80"/>
      <c r="X1660" s="81">
        <f t="shared" si="437"/>
        <v>0</v>
      </c>
      <c r="Y1660" s="82"/>
      <c r="Z1660" s="80"/>
      <c r="AA1660" s="81">
        <f t="shared" si="438"/>
        <v>0</v>
      </c>
      <c r="AB1660" s="82"/>
      <c r="AC1660" s="80"/>
      <c r="AD1660" s="81">
        <f t="shared" si="439"/>
        <v>0</v>
      </c>
      <c r="AE1660" s="82"/>
      <c r="AF1660" s="80"/>
      <c r="AG1660" s="81">
        <f t="shared" si="440"/>
        <v>0</v>
      </c>
      <c r="AH1660" s="82"/>
      <c r="AI1660" s="80"/>
      <c r="AJ1660" s="81">
        <f t="shared" si="441"/>
        <v>0</v>
      </c>
      <c r="AK1660" s="82"/>
      <c r="AL1660" s="80"/>
      <c r="AM1660" s="81">
        <v>0</v>
      </c>
      <c r="AN1660" s="82"/>
      <c r="AO1660" s="80"/>
      <c r="AP1660" s="81">
        <f t="shared" si="454"/>
        <v>0</v>
      </c>
      <c r="AQ1660" s="82"/>
      <c r="AR1660" s="80"/>
      <c r="AS1660" s="81">
        <f t="shared" si="442"/>
        <v>0</v>
      </c>
      <c r="AT1660" s="82"/>
      <c r="AU1660" s="80"/>
      <c r="AV1660" s="81">
        <f t="shared" si="443"/>
        <v>0</v>
      </c>
      <c r="AW1660" s="82"/>
      <c r="AX1660" s="80"/>
      <c r="AY1660" s="81">
        <f t="shared" si="444"/>
        <v>0</v>
      </c>
      <c r="AZ1660" s="82"/>
      <c r="BA1660" s="80"/>
      <c r="BB1660" s="81">
        <f t="shared" si="445"/>
        <v>0</v>
      </c>
      <c r="BC1660" s="82"/>
      <c r="BD1660" s="80"/>
      <c r="BE1660" s="81">
        <f t="shared" si="446"/>
        <v>0</v>
      </c>
      <c r="BF1660" s="82"/>
      <c r="BG1660" s="80"/>
      <c r="BH1660" s="81">
        <f t="shared" si="447"/>
        <v>0</v>
      </c>
      <c r="BI1660" s="82"/>
      <c r="BJ1660" s="80"/>
      <c r="BK1660" s="81">
        <f t="shared" si="448"/>
        <v>0</v>
      </c>
      <c r="BL1660" s="82"/>
      <c r="BM1660" s="80"/>
      <c r="BN1660" s="81">
        <f t="shared" si="449"/>
        <v>0</v>
      </c>
      <c r="BO1660" s="82"/>
    </row>
    <row r="1661" spans="1:67" ht="46.5" customHeight="1" thickBot="1">
      <c r="A1661" s="71"/>
      <c r="B1661" s="71"/>
      <c r="C1661" s="71"/>
      <c r="D1661" s="71"/>
      <c r="E1661" s="71"/>
      <c r="F1661" s="131"/>
      <c r="G1661" s="132"/>
      <c r="H1661" s="800" t="s">
        <v>2257</v>
      </c>
      <c r="I1661" s="801"/>
      <c r="J1661" s="801"/>
      <c r="K1661" s="801"/>
      <c r="L1661" s="801"/>
      <c r="M1661" s="801"/>
      <c r="N1661" s="801"/>
      <c r="O1661" s="802"/>
      <c r="P1661" s="112"/>
      <c r="Q1661" s="112"/>
      <c r="R1661" s="112"/>
      <c r="S1661" s="133">
        <f ca="1">SUM(S13:S1660)</f>
        <v>167977000</v>
      </c>
      <c r="T1661" s="133">
        <f ca="1">SUM(T13:T1660)</f>
        <v>91769200</v>
      </c>
      <c r="U1661" s="133">
        <f ca="1">SUM(U13:U1660)</f>
        <v>0</v>
      </c>
      <c r="V1661" s="134">
        <f ca="1">SUM(V13:V1660)</f>
        <v>259746200</v>
      </c>
      <c r="W1661" s="135"/>
      <c r="X1661" s="136"/>
      <c r="Y1661" s="137"/>
      <c r="Z1661" s="135"/>
      <c r="AA1661" s="136"/>
      <c r="AB1661" s="137"/>
      <c r="AC1661" s="135"/>
      <c r="AD1661" s="136"/>
      <c r="AE1661" s="137"/>
      <c r="AF1661" s="135"/>
      <c r="AG1661" s="136"/>
      <c r="AH1661" s="137"/>
      <c r="AI1661" s="135"/>
      <c r="AJ1661" s="136"/>
      <c r="AK1661" s="137"/>
      <c r="AL1661" s="135"/>
      <c r="AM1661" s="136"/>
      <c r="AN1661" s="137"/>
      <c r="AO1661" s="135"/>
      <c r="AP1661" s="136"/>
      <c r="AQ1661" s="137"/>
      <c r="AR1661" s="135"/>
      <c r="AS1661" s="136"/>
      <c r="AT1661" s="137"/>
      <c r="AU1661" s="135"/>
      <c r="AV1661" s="136"/>
      <c r="AW1661" s="137"/>
      <c r="AX1661" s="135"/>
      <c r="AY1661" s="136"/>
      <c r="AZ1661" s="137"/>
      <c r="BA1661" s="135"/>
      <c r="BB1661" s="136"/>
      <c r="BC1661" s="137"/>
      <c r="BD1661" s="135"/>
      <c r="BE1661" s="136"/>
      <c r="BF1661" s="137"/>
      <c r="BG1661" s="135"/>
      <c r="BH1661" s="136"/>
      <c r="BI1661" s="137"/>
      <c r="BJ1661" s="135"/>
      <c r="BK1661" s="136"/>
      <c r="BL1661" s="137"/>
      <c r="BM1661" s="135"/>
      <c r="BN1661" s="136"/>
      <c r="BO1661" s="137"/>
    </row>
    <row r="1662" spans="1:67" ht="84.75" customHeight="1" thickBot="1">
      <c r="A1662" s="71"/>
      <c r="B1662" s="71"/>
      <c r="C1662" s="71"/>
      <c r="D1662" s="71"/>
      <c r="E1662" s="71"/>
      <c r="F1662" s="138"/>
      <c r="G1662" s="794" t="s">
        <v>2258</v>
      </c>
      <c r="H1662" s="795"/>
      <c r="I1662" s="139">
        <v>1.1399999999999999</v>
      </c>
      <c r="J1662" s="140">
        <v>1.41</v>
      </c>
      <c r="K1662" s="141" t="s">
        <v>2259</v>
      </c>
      <c r="L1662" s="142">
        <v>1.0900000000000001</v>
      </c>
      <c r="M1662" s="143" t="s">
        <v>2264</v>
      </c>
      <c r="N1662" s="144">
        <f>VLOOKUP(M1662,خلاصه!K2:L5,2,0)</f>
        <v>1.41</v>
      </c>
      <c r="O1662" s="145"/>
      <c r="P1662" s="146"/>
      <c r="Q1662" s="796" t="s">
        <v>1943</v>
      </c>
      <c r="R1662" s="797"/>
      <c r="S1662" s="222">
        <f ca="1">(SUMIF($B$13:$B$1660,$L$11,S13:S1660)*$I$1662)+(SUMIF($B$13:$B$1660,$N$11,S13:S1660)*$I$1662)+(SUMIF($B$13:$B$1660,$O$11,S13:S1660)*$I$1662)+(SUMIF($B$13:$B$1660,$M$11,S13:S1660)*I1662)</f>
        <v>191493780</v>
      </c>
      <c r="T1662" s="222">
        <f ca="1">(SUMIF($B$13:$B$1660,$L$11,T13:T1660)*$L$1662*$N$1662)+(SUMIF($B$13:$B$1660,$N$11,T13:T1660)*$L$1662*$N$1662)+(SUMIF($B$13:$B$1660,$O$11,T13:T1660))+(SUMIF($B$13:$B$1660,$M$11,T13:T1660))</f>
        <v>96487047.680000007</v>
      </c>
      <c r="U1662" s="222">
        <f ca="1">(SUMIF($B$13:$B$1660,$L$11,U13:U1660)*$L$1662*$N$1662)+(SUMIF($B$13:$B$1660,$N$11,U13:U1660)*$L$1662*$N$1662)+(SUMIF($B$13:$B$1660,$O$11,U13:U1660))+(SUMIF($B$13:$B$1660,$M$11,U13:U1660))</f>
        <v>0</v>
      </c>
      <c r="V1662" s="148">
        <f ca="1">U1662+T1662+S1662</f>
        <v>287980827.68000001</v>
      </c>
      <c r="W1662" s="149">
        <f t="array" ref="W1662">SUM(W13:W1660*$K$13:$K$1660)</f>
        <v>0</v>
      </c>
      <c r="X1662" s="150">
        <f t="array" ref="X1662">SUM(X13:X1660*$O$13:$O$1660)</f>
        <v>0</v>
      </c>
      <c r="Y1662" s="151">
        <f t="array" ref="Y1662">SUM(Y13:Y1660*$O$13:$O$1660)*0.6</f>
        <v>0</v>
      </c>
      <c r="Z1662" s="149">
        <f t="array" ref="Z1662">SUM(Z13:Z1660*$K$13:$K$1660)</f>
        <v>0</v>
      </c>
      <c r="AA1662" s="150">
        <f t="array" ref="AA1662">SUM(AA13:AA1660*$O$13:$O$1660)</f>
        <v>0</v>
      </c>
      <c r="AB1662" s="151">
        <f t="array" ref="AB1662">SUM(AB13:AB1660*$O$13:$O$1660)*0.6</f>
        <v>0</v>
      </c>
      <c r="AC1662" s="149">
        <f t="array" ref="AC1662">SUM(AC13:AC1660*$K$13:$K$1660)</f>
        <v>0</v>
      </c>
      <c r="AD1662" s="150">
        <f t="array" ref="AD1662">SUM(AD13:AD1660*$O$13:$O$1660)</f>
        <v>0</v>
      </c>
      <c r="AE1662" s="151">
        <f t="array" ref="AE1662">SUM(AE13:AE1660*$O$13:$O$1660)*0.6</f>
        <v>0</v>
      </c>
      <c r="AF1662" s="149">
        <f t="array" ref="AF1662">SUM(AF13:AF1660*$K$13:$K$1660)</f>
        <v>0</v>
      </c>
      <c r="AG1662" s="150">
        <f t="array" ref="AG1662">SUM(AG13:AG1660*$O$13:$O$1660)</f>
        <v>0</v>
      </c>
      <c r="AH1662" s="151">
        <f t="array" ref="AH1662">SUM(AH13:AH1660*$O$13:$O$1660)*0.6</f>
        <v>0</v>
      </c>
      <c r="AI1662" s="149">
        <f t="array" ref="AI1662">SUM(AI13:AI1660*$K$13:$K$1660)</f>
        <v>0</v>
      </c>
      <c r="AJ1662" s="150">
        <f t="array" ref="AJ1662">SUM(AJ13:AJ1660*$O$13:$O$1660)</f>
        <v>0</v>
      </c>
      <c r="AK1662" s="151">
        <f t="array" ref="AK1662">SUM(AK13:AK1660*$O$13:$O$1660)*0.6</f>
        <v>0</v>
      </c>
      <c r="AL1662" s="149">
        <f t="array" ref="AL1662">SUM(AL13:AL1660*$K$13:$K$1660)</f>
        <v>0</v>
      </c>
      <c r="AM1662" s="150">
        <f t="array" ref="AM1662">SUM(AM13:AM1660*$O$13:$O$1660)</f>
        <v>0</v>
      </c>
      <c r="AN1662" s="151">
        <f t="array" ref="AN1662">SUM(AN13:AN1660*$O$13:$O$1660)*0.6</f>
        <v>0</v>
      </c>
      <c r="AO1662" s="149">
        <f t="array" ref="AO1662">SUM(AO13:AO1660*$K$13:$K$1660)</f>
        <v>167977000</v>
      </c>
      <c r="AP1662" s="150">
        <f t="array" ref="AP1662">SUM(AP13:AP1660*$O$13:$O$1660)</f>
        <v>91769200</v>
      </c>
      <c r="AQ1662" s="151">
        <f t="array" ref="AQ1662">SUM(AQ13:AQ1660*$O$13:$O$1660)*0.6</f>
        <v>0</v>
      </c>
      <c r="AR1662" s="149">
        <f t="array" ref="AR1662">SUM(AR13:AR1660*$K$13:$K$1660)</f>
        <v>0</v>
      </c>
      <c r="AS1662" s="150">
        <f t="array" ref="AS1662">SUM(AS13:AS1660*$O$13:$O$1660)</f>
        <v>0</v>
      </c>
      <c r="AT1662" s="151">
        <f t="array" ref="AT1662">SUM(AT13:AT1660*$O$13:$O$1660)*0.6</f>
        <v>0</v>
      </c>
      <c r="AU1662" s="149">
        <f t="array" ref="AU1662">SUM(AU13:AU1660*$K$13:$K$1660)</f>
        <v>0</v>
      </c>
      <c r="AV1662" s="150">
        <f t="array" ref="AV1662">SUM(AV13:AV1660*$O$13:$O$1660)</f>
        <v>0</v>
      </c>
      <c r="AW1662" s="151">
        <f t="array" ref="AW1662">SUM(AW13:AW1660*$O$13:$O$1660)*0.6</f>
        <v>0</v>
      </c>
      <c r="AX1662" s="149">
        <f t="array" ref="AX1662">SUM(AX13:AX1660*$K$13:$K$1660)</f>
        <v>0</v>
      </c>
      <c r="AY1662" s="150">
        <f t="array" ref="AY1662">SUM(AY13:AY1660*$O$13:$O$1660)</f>
        <v>0</v>
      </c>
      <c r="AZ1662" s="151">
        <f t="array" ref="AZ1662">SUM(AZ13:AZ1660*$O$13:$O$1660)*0.6</f>
        <v>0</v>
      </c>
      <c r="BA1662" s="149">
        <f t="array" ref="BA1662">SUM(BA13:BA1660*$K$13:$K$1660)</f>
        <v>0</v>
      </c>
      <c r="BB1662" s="150">
        <f t="array" ref="BB1662">SUM(BB13:BB1660*$O$13:$O$1660)</f>
        <v>0</v>
      </c>
      <c r="BC1662" s="151">
        <f t="array" ref="BC1662">SUM(BC13:BC1660*$O$13:$O$1660)*0.6</f>
        <v>0</v>
      </c>
      <c r="BD1662" s="149">
        <f t="array" ref="BD1662">SUM(BD13:BD1660*$K$13:$K$1660)</f>
        <v>0</v>
      </c>
      <c r="BE1662" s="150">
        <f t="array" ref="BE1662">SUM(BE13:BE1660*$O$13:$O$1660)</f>
        <v>0</v>
      </c>
      <c r="BF1662" s="151">
        <f t="array" ref="BF1662">SUM(BF13:BF1660*$O$13:$O$1660)*0.6</f>
        <v>0</v>
      </c>
      <c r="BG1662" s="149">
        <f t="array" ref="BG1662">SUM(BG13:BG1660*$K$13:$K$1660)</f>
        <v>0</v>
      </c>
      <c r="BH1662" s="150">
        <f t="array" ref="BH1662">SUM(BH13:BH1660*$O$13:$O$1660)</f>
        <v>0</v>
      </c>
      <c r="BI1662" s="151">
        <f t="array" ref="BI1662">SUM(BI13:BI1660*$O$13:$O$1660)*0.6</f>
        <v>0</v>
      </c>
      <c r="BJ1662" s="149">
        <f t="array" ref="BJ1662">SUM(BJ13:BJ1660*$K$13:$K$1660)</f>
        <v>0</v>
      </c>
      <c r="BK1662" s="150">
        <f t="array" ref="BK1662">SUM(BK13:BK1660*$O$13:$O$1660)</f>
        <v>0</v>
      </c>
      <c r="BL1662" s="151">
        <f t="array" ref="BL1662">SUM(BL13:BL1660*$O$13:$O$1660)*0.6</f>
        <v>0</v>
      </c>
      <c r="BM1662" s="149">
        <f t="array" ref="BM1662">SUM(BM13:BM1660*$K$13:$K$1660)</f>
        <v>0</v>
      </c>
      <c r="BN1662" s="150">
        <f t="array" ref="BN1662">SUM(BN13:BN1660*$O$13:$O$1660)</f>
        <v>0</v>
      </c>
      <c r="BO1662" s="151">
        <f t="array" ref="BO1662">SUM(BO13:BO1660*$O$13:$O$1660)*0.6</f>
        <v>0</v>
      </c>
    </row>
    <row r="1663" spans="1:67" ht="46.5" customHeight="1" thickBot="1"/>
    <row r="1664" spans="1:67" ht="60.75" customHeight="1" thickBot="1">
      <c r="R1664" s="223" t="s">
        <v>2261</v>
      </c>
      <c r="S1664" s="147">
        <f ca="1">(SUMIF($B$13:$B$1660,$L$11,S13:S1660)*$I$1662)</f>
        <v>45417599.999999993</v>
      </c>
      <c r="T1664" s="147">
        <f ca="1">(SUMIF($B$13:$B$1660,$L$11,T13:T1660)*$L$1662*$N$1662)</f>
        <v>6966767.6999999993</v>
      </c>
      <c r="U1664" s="147">
        <f ca="1">(SUMIF($B$13:$B$1660,$L$11,U13:U1660)*$L$1662*$N$1662)</f>
        <v>0</v>
      </c>
      <c r="V1664" s="224"/>
      <c r="W1664" s="215" t="e">
        <f>SUM(W1355:W1660*$K$1355:$K$1660)</f>
        <v>#VALUE!</v>
      </c>
      <c r="X1664" s="215">
        <f t="array" ref="X1664">SUM(X1355:X1660*$O$1355:$O$1660)</f>
        <v>0</v>
      </c>
      <c r="Y1664" s="215">
        <f t="array" ref="Y1664">SUM(Y1355:Y1660*$O$1355:$O$1660)*0.6</f>
        <v>0</v>
      </c>
      <c r="Z1664" s="215">
        <f t="array" ref="Z1664">SUM(Z1355:Z1660*$K$1355:$K$1660)</f>
        <v>0</v>
      </c>
      <c r="AA1664" s="215">
        <f t="array" ref="AA1664">SUM(AA1355:AA1660*$O$1355:$O$1660)</f>
        <v>0</v>
      </c>
      <c r="AB1664" s="215">
        <f t="array" ref="AB1664">SUM(AB1355:AB1660*$O$1355:$O$1660)*0.6</f>
        <v>0</v>
      </c>
      <c r="AC1664" s="215">
        <f t="array" ref="AC1664">SUM(AC1355:AC1660*$K$1355:$K$1660)</f>
        <v>0</v>
      </c>
      <c r="AD1664" s="215">
        <f t="array" ref="AD1664">SUM(AD1355:AD1660*$O$1355:$O$1660)</f>
        <v>0</v>
      </c>
      <c r="AE1664" s="215">
        <f t="array" ref="AE1664">SUM(AE1355:AE1660*$O$1355:$O$1660)*0.6</f>
        <v>0</v>
      </c>
      <c r="AF1664" s="215">
        <f t="array" ref="AF1664">SUM(AF1355:AF1660*$K$1355:$K$1660)</f>
        <v>0</v>
      </c>
      <c r="AG1664" s="215">
        <f t="array" ref="AG1664">SUM(AG1355:AG1660*$O$1355:$O$1660)</f>
        <v>0</v>
      </c>
      <c r="AH1664" s="215">
        <f t="array" ref="AH1664">SUM(AH1355:AH1660*$O$1355:$O$1660)*0.6</f>
        <v>0</v>
      </c>
      <c r="AI1664" s="215">
        <f t="array" ref="AI1664">SUM(AI1355:AI1660*$K$1355:$K$1660)</f>
        <v>0</v>
      </c>
      <c r="AJ1664" s="215">
        <f t="array" ref="AJ1664">SUM(AJ1355:AJ1660*$O$1355:$O$1660)</f>
        <v>0</v>
      </c>
      <c r="AK1664" s="215">
        <f t="array" ref="AK1664">SUM(AK1355:AK1660*$O$1355:$O$1660)*0.6</f>
        <v>0</v>
      </c>
      <c r="AL1664" s="215">
        <f t="array" ref="AL1664">SUM(AL1355:AL1660*$K$1355:$K$1660)</f>
        <v>0</v>
      </c>
      <c r="AM1664" s="215">
        <f t="array" ref="AM1664">SUM(AM1355:AM1660*$O$1355:$O$1660)</f>
        <v>0</v>
      </c>
      <c r="AN1664" s="215">
        <f t="array" ref="AN1664">SUM(AN1355:AN1660*$O$1355:$O$1660)*0.6</f>
        <v>0</v>
      </c>
      <c r="AO1664" s="215">
        <f t="array" ref="AO1664">SUM(AO1355:AO1660*$K$1355:$K$1660)</f>
        <v>39840000</v>
      </c>
      <c r="AP1664" s="215">
        <f t="array" ref="AP1664">SUM(AP1355:AP1660*$O$1355:$O$1660)</f>
        <v>4533000</v>
      </c>
      <c r="AQ1664" s="215">
        <f t="array" ref="AQ1664">SUM(AQ1355:AQ1660*$O$1355:$O$1660)*0.6</f>
        <v>0</v>
      </c>
      <c r="AR1664" s="215">
        <f t="array" ref="AR1664">SUM(AR1355:AR1660*$K$1355:$K$1660)</f>
        <v>0</v>
      </c>
      <c r="AS1664" s="215">
        <f t="array" ref="AS1664">SUM(AS1355:AS1660*$O$1355:$O$1660)</f>
        <v>0</v>
      </c>
      <c r="AT1664" s="215">
        <f t="array" ref="AT1664">SUM(AT1355:AT1660*$O$1355:$O$1660)*0.6</f>
        <v>0</v>
      </c>
      <c r="AU1664" s="215">
        <f t="array" ref="AU1664">SUM(AU1355:AU1660*$K$1355:$K$1660)</f>
        <v>0</v>
      </c>
      <c r="AV1664" s="215">
        <f t="array" ref="AV1664">SUM(AV1355:AV1660*$O$1355:$O$1660)</f>
        <v>0</v>
      </c>
      <c r="AW1664" s="215">
        <f t="array" ref="AW1664">SUM(AW1355:AW1660*$O$1355:$O$1660)*0.6</f>
        <v>0</v>
      </c>
      <c r="AX1664" s="215">
        <f t="array" ref="AX1664">SUM(AX1355:AX1660*$K$1355:$K$1660)</f>
        <v>0</v>
      </c>
      <c r="AY1664" s="215">
        <f t="array" ref="AY1664">SUM(AY1355:AY1660*$O$1355:$O$1660)</f>
        <v>0</v>
      </c>
      <c r="AZ1664" s="215">
        <f t="array" ref="AZ1664">SUM(AZ1355:AZ1660*$O$1355:$O$1660)*0.6</f>
        <v>0</v>
      </c>
      <c r="BA1664" s="215">
        <f t="array" ref="BA1664">SUM(BA1355:BA1660*$K$1355:$K$1660)</f>
        <v>0</v>
      </c>
      <c r="BB1664" s="215">
        <f t="array" ref="BB1664">SUM(BB1355:BB1660*$O$1355:$O$1660)</f>
        <v>0</v>
      </c>
      <c r="BC1664" s="215">
        <f t="array" ref="BC1664">SUM(BC1355:BC1660*$O$1355:$O$1660)*0.6</f>
        <v>0</v>
      </c>
      <c r="BD1664" s="215">
        <f t="array" ref="BD1664">SUM(BD1355:BD1660*$K$1355:$K$1660)</f>
        <v>0</v>
      </c>
      <c r="BE1664" s="215">
        <f t="array" ref="BE1664">SUM(BE1355:BE1660*$O$1355:$O$1660)</f>
        <v>0</v>
      </c>
      <c r="BF1664" s="215">
        <f t="array" ref="BF1664">SUM(BF1355:BF1660*$O$1355:$O$1660)*0.6</f>
        <v>0</v>
      </c>
      <c r="BG1664" s="215">
        <f t="array" ref="BG1664">SUM(BG1355:BG1660*$K$1355:$K$1660)</f>
        <v>0</v>
      </c>
      <c r="BH1664" s="215">
        <f t="array" ref="BH1664">SUM(BH1355:BH1660*$O$1355:$O$1660)</f>
        <v>0</v>
      </c>
      <c r="BI1664" s="215">
        <f t="array" ref="BI1664">SUM(BI1355:BI1660*$O$1355:$O$1660)*0.6</f>
        <v>0</v>
      </c>
      <c r="BJ1664" s="215">
        <f t="array" ref="BJ1664">SUM(BJ1355:BJ1660*$K$1355:$K$1660)</f>
        <v>0</v>
      </c>
      <c r="BK1664" s="215">
        <f t="array" ref="BK1664">SUM(BK1355:BK1660*$O$1355:$O$1660)</f>
        <v>0</v>
      </c>
      <c r="BL1664" s="215">
        <f t="array" ref="BL1664">SUM(BL1355:BL1660*$O$1355:$O$1660)*0.6</f>
        <v>0</v>
      </c>
      <c r="BM1664" s="215">
        <f t="array" ref="BM1664">SUM(BM1355:BM1660*$K$1355:$K$1660)</f>
        <v>0</v>
      </c>
      <c r="BN1664" s="215">
        <f t="array" ref="BN1664">SUM(BN1355:BN1660*$O$1355:$O$1660)</f>
        <v>0</v>
      </c>
      <c r="BO1664" s="215">
        <f t="array" ref="BO1664">SUM(BO1355:BO1660*$O$1355:$O$1660)*0.6</f>
        <v>0</v>
      </c>
    </row>
    <row r="1665" spans="12:67" ht="60.75" customHeight="1" thickBot="1">
      <c r="R1665" s="223" t="s">
        <v>2262</v>
      </c>
      <c r="S1665" s="147">
        <f ca="1">(SUMIF($B$13:$B$1660,$N$11,S13:S1660)*$I$1662)</f>
        <v>145570020</v>
      </c>
      <c r="T1665" s="147">
        <f ca="1">(SUMIF($B$13:$B$1660,$N$11,T13:T1660)*$L$1662*$N$1662)</f>
        <v>6538279.9799999995</v>
      </c>
      <c r="U1665" s="147">
        <f ca="1">(SUMIF($B$13:$B$1660,$N$11,U13:U1660)*$L$1662*$N$1662)</f>
        <v>0</v>
      </c>
      <c r="V1665" s="224"/>
      <c r="W1665" s="215">
        <f t="array" ref="W1665">SUM(W13:W1322*$K$13:$K$1322)</f>
        <v>0</v>
      </c>
      <c r="X1665" s="215">
        <f t="array" ref="X1665">SUM(X13:X1322*$O$13:$O$1322)</f>
        <v>0</v>
      </c>
      <c r="Y1665" s="215">
        <f t="array" ref="Y1665">SUM(Y13:Y1322*$O$13:$O$1322)*0.6</f>
        <v>0</v>
      </c>
      <c r="Z1665" s="215">
        <f t="array" ref="Z1665">SUM(Z13:Z1322*$K$13:$K$1322)</f>
        <v>0</v>
      </c>
      <c r="AA1665" s="215">
        <f t="array" ref="AA1665">SUM(AA13:AA1322*$O$13:$O$1322)</f>
        <v>0</v>
      </c>
      <c r="AB1665" s="215">
        <f t="array" ref="AB1665">SUM(AB13:AB1322*$O$13:$O$1322)*0.6</f>
        <v>0</v>
      </c>
      <c r="AC1665" s="215">
        <f t="array" ref="AC1665">SUM(AC13:AC1322*$K$13:$K$1322)</f>
        <v>0</v>
      </c>
      <c r="AD1665" s="215">
        <f t="array" ref="AD1665">SUM(AD13:AD1322*$O$13:$O$1322)</f>
        <v>0</v>
      </c>
      <c r="AE1665" s="215">
        <f t="array" ref="AE1665">SUM(AE13:AE1322*$O$13:$O$1322)*0.6</f>
        <v>0</v>
      </c>
      <c r="AF1665" s="215">
        <f t="array" ref="AF1665">SUM(AF13:AF1322*$K$13:$K$1322)</f>
        <v>0</v>
      </c>
      <c r="AG1665" s="215">
        <f t="array" ref="AG1665">SUM(AG13:AG1322*$O$13:$O$1322)</f>
        <v>0</v>
      </c>
      <c r="AH1665" s="215">
        <f t="array" ref="AH1665">SUM(AH13:AH1322*$O$13:$O$1322)*0.6</f>
        <v>0</v>
      </c>
      <c r="AI1665" s="215">
        <f t="array" ref="AI1665">SUM(AI13:AI1322*$K$13:$K$1322)</f>
        <v>0</v>
      </c>
      <c r="AJ1665" s="215">
        <f t="array" ref="AJ1665">SUM(AJ13:AJ1322*$O$13:$O$1322)</f>
        <v>0</v>
      </c>
      <c r="AK1665" s="215">
        <f t="array" ref="AK1665">SUM(AK13:AK1322*$O$13:$O$1322)*0.6</f>
        <v>0</v>
      </c>
      <c r="AL1665" s="215">
        <f t="array" ref="AL1665">SUM(AL13:AL1322*$K$13:$K$1322)</f>
        <v>0</v>
      </c>
      <c r="AM1665" s="215">
        <f t="array" ref="AM1665">SUM(AM13:AM1322*$O$13:$O$1322)</f>
        <v>0</v>
      </c>
      <c r="AN1665" s="215">
        <f t="array" ref="AN1665">SUM(AN13:AN1322*$O$13:$O$1322)*0.6</f>
        <v>0</v>
      </c>
      <c r="AO1665" s="215">
        <f t="array" ref="AO1665">SUM(AO13:AO1322*$K$13:$K$1322)</f>
        <v>127693000</v>
      </c>
      <c r="AP1665" s="215">
        <f t="array" ref="AP1665">SUM(AP13:AP1322*$O$13:$O$1322)</f>
        <v>4254200</v>
      </c>
      <c r="AQ1665" s="215">
        <f t="array" ref="AQ1665">SUM(AQ13:AQ1322*$O$13:$O$1322)*0.6</f>
        <v>0</v>
      </c>
      <c r="AR1665" s="215">
        <f t="array" ref="AR1665">SUM(AR13:AR1322*$K$13:$K$1322)</f>
        <v>0</v>
      </c>
      <c r="AS1665" s="215">
        <f t="array" ref="AS1665">SUM(AS13:AS1322*$O$13:$O$1322)</f>
        <v>0</v>
      </c>
      <c r="AT1665" s="215">
        <f t="array" ref="AT1665">SUM(AT13:AT1322*$O$13:$O$1322)*0.6</f>
        <v>0</v>
      </c>
      <c r="AU1665" s="215">
        <f t="array" ref="AU1665">SUM(AU13:AU1322*$K$13:$K$1322)</f>
        <v>0</v>
      </c>
      <c r="AV1665" s="215">
        <f t="array" ref="AV1665">SUM(AV13:AV1322*$O$13:$O$1322)</f>
        <v>0</v>
      </c>
      <c r="AW1665" s="215">
        <f t="array" ref="AW1665">SUM(AW13:AW1322*$O$13:$O$1322)*0.6</f>
        <v>0</v>
      </c>
      <c r="AX1665" s="215">
        <f t="array" ref="AX1665">SUM(AX13:AX1322*$K$13:$K$1322)</f>
        <v>0</v>
      </c>
      <c r="AY1665" s="215">
        <f t="array" ref="AY1665">SUM(AY13:AY1322*$O$13:$O$1322)</f>
        <v>0</v>
      </c>
      <c r="AZ1665" s="215">
        <f t="array" ref="AZ1665">SUM(AZ13:AZ1322*$O$13:$O$1322)*0.6</f>
        <v>0</v>
      </c>
      <c r="BA1665" s="215">
        <f t="array" ref="BA1665">SUM(BA13:BA1322*$K$13:$K$1322)</f>
        <v>0</v>
      </c>
      <c r="BB1665" s="215">
        <f t="array" ref="BB1665">SUM(BB13:BB1322*$O$13:$O$1322)</f>
        <v>0</v>
      </c>
      <c r="BC1665" s="215">
        <f t="array" ref="BC1665">SUM(BC13:BC1322*$O$13:$O$1322)*0.6</f>
        <v>0</v>
      </c>
      <c r="BD1665" s="215">
        <f t="array" ref="BD1665">SUM(BD13:BD1322*$K$13:$K$1322)</f>
        <v>0</v>
      </c>
      <c r="BE1665" s="215">
        <f t="array" ref="BE1665">SUM(BE13:BE1322*$O$13:$O$1322)</f>
        <v>0</v>
      </c>
      <c r="BF1665" s="215">
        <f t="array" ref="BF1665">SUM(BF13:BF1322*$O$13:$O$1322)*0.6</f>
        <v>0</v>
      </c>
      <c r="BG1665" s="215">
        <f t="array" ref="BG1665">SUM(BG13:BG1322*$K$13:$K$1322)</f>
        <v>0</v>
      </c>
      <c r="BH1665" s="215">
        <f t="array" ref="BH1665">SUM(BH13:BH1322*$O$13:$O$1322)</f>
        <v>0</v>
      </c>
      <c r="BI1665" s="215">
        <f t="array" ref="BI1665">SUM(BI13:BI1322*$O$13:$O$1322)*0.6</f>
        <v>0</v>
      </c>
      <c r="BJ1665" s="215">
        <f t="array" ref="BJ1665">SUM(BJ13:BJ1322*$K$13:$K$1322)</f>
        <v>0</v>
      </c>
      <c r="BK1665" s="215">
        <f t="array" ref="BK1665">SUM(BK13:BK1322*$O$13:$O$1322)</f>
        <v>0</v>
      </c>
      <c r="BL1665" s="215">
        <f t="array" ref="BL1665">SUM(BL13:BL1322*$O$13:$O$1322)*0.6</f>
        <v>0</v>
      </c>
      <c r="BM1665" s="215">
        <f t="array" ref="BM1665">SUM(BM13:BM1322*$K$13:$K$1322)</f>
        <v>0</v>
      </c>
      <c r="BN1665" s="215">
        <f t="array" ref="BN1665">SUM(BN13:BN1322*$O$13:$O$1322)</f>
        <v>0</v>
      </c>
      <c r="BO1665" s="215">
        <f t="array" ref="BO1665">SUM(BO13:BO1322*$O$13:$O$1322)*0.6</f>
        <v>0</v>
      </c>
    </row>
    <row r="1666" spans="12:67" ht="60.75" customHeight="1" thickBot="1">
      <c r="R1666" s="223" t="s">
        <v>2243</v>
      </c>
      <c r="S1666" s="147">
        <f ca="1">(SUMIF($B$13:$B$1660,$O$11,S13:S1660)*$I$1662)</f>
        <v>0</v>
      </c>
      <c r="T1666" s="147">
        <f ca="1">(SUMIF($B$13:$B$1660,$O$11,T13:T1660))</f>
        <v>4458000</v>
      </c>
      <c r="U1666" s="147">
        <f>(SUMIF($B$13:$B$1660,$O$11,U13:U1660))</f>
        <v>0</v>
      </c>
      <c r="V1666" s="224"/>
      <c r="W1666" s="215">
        <f t="array" ref="W1666">SUM(W1323:W1331*$K$1323:$K$1331)</f>
        <v>0</v>
      </c>
      <c r="X1666" s="215">
        <f t="array" ref="X1666">SUM(X1323:X1331*$O$1323:$O$1331)</f>
        <v>0</v>
      </c>
      <c r="Y1666" s="215">
        <f t="array" ref="Y1666">SUM(Y1323:Y1331*$O$1323:$O$1331)*0.6</f>
        <v>0</v>
      </c>
      <c r="Z1666" s="215">
        <f t="array" ref="Z1666">SUM(Z1323:Z1331*$K$1323:$K$1331)</f>
        <v>0</v>
      </c>
      <c r="AA1666" s="215">
        <f t="array" ref="AA1666">SUM(AA1323:AA1331*$O$1323:$O$1331)</f>
        <v>0</v>
      </c>
      <c r="AB1666" s="215">
        <f t="array" ref="AB1666">SUM(AB1323:AB1331*$O$1323:$O$1331)*0.6</f>
        <v>0</v>
      </c>
      <c r="AC1666" s="215">
        <f t="array" ref="AC1666">SUM(AC1323:AC1331*$K$1323:$K$1331)</f>
        <v>0</v>
      </c>
      <c r="AD1666" s="215">
        <f t="array" ref="AD1666">SUM(AD1323:AD1331*$O$1323:$O$1331)</f>
        <v>0</v>
      </c>
      <c r="AE1666" s="215">
        <f t="array" ref="AE1666">SUM(AE1323:AE1331*$O$1323:$O$1331)*0.6</f>
        <v>0</v>
      </c>
      <c r="AF1666" s="215">
        <f t="array" ref="AF1666">SUM(AF1323:AF1331*$K$1323:$K$1331)</f>
        <v>0</v>
      </c>
      <c r="AG1666" s="215">
        <f t="array" ref="AG1666">SUM(AG1323:AG1331*$O$1323:$O$1331)</f>
        <v>0</v>
      </c>
      <c r="AH1666" s="215">
        <f t="array" ref="AH1666">SUM(AH1323:AH1331*$O$1323:$O$1331)*0.6</f>
        <v>0</v>
      </c>
      <c r="AI1666" s="215">
        <f t="array" ref="AI1666">SUM(AI1323:AI1331*$K$1323:$K$1331)</f>
        <v>0</v>
      </c>
      <c r="AJ1666" s="215">
        <f t="array" ref="AJ1666">SUM(AJ1323:AJ1331*$O$1323:$O$1331)</f>
        <v>0</v>
      </c>
      <c r="AK1666" s="215">
        <f t="array" ref="AK1666">SUM(AK1323:AK1331*$O$1323:$O$1331)*0.6</f>
        <v>0</v>
      </c>
      <c r="AL1666" s="215">
        <f t="array" ref="AL1666">SUM(AL1323:AL1331*$K$1323:$K$1331)</f>
        <v>0</v>
      </c>
      <c r="AM1666" s="215">
        <f t="array" ref="AM1666">SUM(AM1323:AM1331*$O$1323:$O$1331)</f>
        <v>0</v>
      </c>
      <c r="AN1666" s="215">
        <f t="array" ref="AN1666">SUM(AN1323:AN1331*$O$1323:$O$1331)*0.6</f>
        <v>0</v>
      </c>
      <c r="AO1666" s="215">
        <f t="array" ref="AO1666">SUM(AO1323:AO1331*$K$1323:$K$1331)</f>
        <v>0</v>
      </c>
      <c r="AP1666" s="215">
        <f t="array" ref="AP1666">SUM(AP1323:AP1331*$O$1323:$O$1331)</f>
        <v>4458000</v>
      </c>
      <c r="AQ1666" s="215">
        <f t="array" ref="AQ1666">SUM(AQ1323:AQ1331*$O$1323:$O$1331)*0.6</f>
        <v>0</v>
      </c>
      <c r="AR1666" s="215">
        <f t="array" ref="AR1666">SUM(AR1323:AR1331*$K$1323:$K$1331)</f>
        <v>0</v>
      </c>
      <c r="AS1666" s="215">
        <f t="array" ref="AS1666">SUM(AS1323:AS1331*$O$1323:$O$1331)</f>
        <v>0</v>
      </c>
      <c r="AT1666" s="215">
        <f t="array" ref="AT1666">SUM(AT1323:AT1331*$O$1323:$O$1331)*0.6</f>
        <v>0</v>
      </c>
      <c r="AU1666" s="215">
        <f t="array" ref="AU1666">SUM(AU1323:AU1331*$K$1323:$K$1331)</f>
        <v>0</v>
      </c>
      <c r="AV1666" s="215">
        <f t="array" ref="AV1666">SUM(AV1323:AV1331*$O$1323:$O$1331)</f>
        <v>0</v>
      </c>
      <c r="AW1666" s="215">
        <f t="array" ref="AW1666">SUM(AW1323:AW1331*$O$1323:$O$1331)*0.6</f>
        <v>0</v>
      </c>
      <c r="AX1666" s="215">
        <f t="array" ref="AX1666">SUM(AX1323:AX1331*$K$1323:$K$1331)</f>
        <v>0</v>
      </c>
      <c r="AY1666" s="215">
        <f t="array" ref="AY1666">SUM(AY1323:AY1331*$O$1323:$O$1331)</f>
        <v>0</v>
      </c>
      <c r="AZ1666" s="215">
        <f t="array" ref="AZ1666">SUM(AZ1323:AZ1331*$O$1323:$O$1331)*0.6</f>
        <v>0</v>
      </c>
      <c r="BA1666" s="215">
        <f t="array" ref="BA1666">SUM(BA1323:BA1331*$K$1323:$K$1331)</f>
        <v>0</v>
      </c>
      <c r="BB1666" s="215">
        <f t="array" ref="BB1666">SUM(BB1323:BB1331*$O$1323:$O$1331)</f>
        <v>0</v>
      </c>
      <c r="BC1666" s="215">
        <f t="array" ref="BC1666">SUM(BC1323:BC1331*$O$1323:$O$1331)*0.6</f>
        <v>0</v>
      </c>
      <c r="BD1666" s="215">
        <f t="array" ref="BD1666">SUM(BD1323:BD1331*$K$1323:$K$1331)</f>
        <v>0</v>
      </c>
      <c r="BE1666" s="215">
        <f t="array" ref="BE1666">SUM(BE1323:BE1331*$O$1323:$O$1331)</f>
        <v>0</v>
      </c>
      <c r="BF1666" s="215">
        <f t="array" ref="BF1666">SUM(BF1323:BF1331*$O$1323:$O$1331)*0.6</f>
        <v>0</v>
      </c>
      <c r="BG1666" s="215">
        <f t="array" ref="BG1666">SUM(BG1323:BG1331*$K$1323:$K$1331)</f>
        <v>0</v>
      </c>
      <c r="BH1666" s="215">
        <f t="array" ref="BH1666">SUM(BH1323:BH1331*$O$1323:$O$1331)</f>
        <v>0</v>
      </c>
      <c r="BI1666" s="215">
        <f t="array" ref="BI1666">SUM(BI1323:BI1331*$O$1323:$O$1331)*0.6</f>
        <v>0</v>
      </c>
      <c r="BJ1666" s="215">
        <f t="array" ref="BJ1666">SUM(BJ1323:BJ1331*$K$1323:$K$1331)</f>
        <v>0</v>
      </c>
      <c r="BK1666" s="215">
        <f t="array" ref="BK1666">SUM(BK1323:BK1331*$O$1323:$O$1331)</f>
        <v>0</v>
      </c>
      <c r="BL1666" s="215">
        <f t="array" ref="BL1666">SUM(BL1323:BL1331*$O$1323:$O$1331)*0.6</f>
        <v>0</v>
      </c>
      <c r="BM1666" s="215">
        <f t="array" ref="BM1666">SUM(BM1323:BM1331*$K$1323:$K$1331)</f>
        <v>0</v>
      </c>
      <c r="BN1666" s="215">
        <f t="array" ref="BN1666">SUM(BN1323:BN1331*$O$1323:$O$1331)</f>
        <v>0</v>
      </c>
      <c r="BO1666" s="215">
        <f t="array" ref="BO1666">SUM(BO1323:BO1331*$O$1323:$O$1331)*0.6</f>
        <v>0</v>
      </c>
    </row>
    <row r="1667" spans="12:67" ht="60.75" customHeight="1" thickBot="1">
      <c r="R1667" s="223" t="s">
        <v>2042</v>
      </c>
      <c r="S1667" s="147">
        <f ca="1">(SUMIF($B$13:$B$1660,$M$11,S13:S1660)*J1662)</f>
        <v>626040</v>
      </c>
      <c r="T1667" s="147">
        <f ca="1">(SUMIF($B$13:$B$1660,$M$11,T13:T1660))</f>
        <v>78524000</v>
      </c>
      <c r="U1667" s="147">
        <f>(SUMIF($B$13:$B$1660,$M$11,U13:U1660))</f>
        <v>0</v>
      </c>
      <c r="V1667" s="224"/>
      <c r="W1667" s="215">
        <f t="array" ref="W1667">SUM(W1332:W1354*$K$1332:$K$1354)</f>
        <v>0</v>
      </c>
      <c r="X1667" s="215">
        <f t="array" ref="X1667">SUM(X1332:X1354*$O$1332:$O$1354)</f>
        <v>0</v>
      </c>
      <c r="Y1667" s="215">
        <f t="array" ref="Y1667">SUM(Y1332:Y1354*$O$1332:$O$1354)*0.6</f>
        <v>0</v>
      </c>
      <c r="Z1667" s="215">
        <f t="array" ref="Z1667">SUM(Z1332:Z1354*$K$1332:$K$1354)</f>
        <v>0</v>
      </c>
      <c r="AA1667" s="215">
        <f t="array" ref="AA1667">SUM(AA1332:AA1354*$O$1332:$O$1354)</f>
        <v>0</v>
      </c>
      <c r="AB1667" s="215">
        <f t="array" ref="AB1667">SUM(AB1332:AB1354*$O$1332:$O$1354)*0.6</f>
        <v>0</v>
      </c>
      <c r="AC1667" s="215">
        <f t="array" ref="AC1667">SUM(AC1332:AC1354*$K$1332:$K$1354)</f>
        <v>0</v>
      </c>
      <c r="AD1667" s="215">
        <f t="array" ref="AD1667">SUM(AD1332:AD1354*$O$1332:$O$1354)</f>
        <v>0</v>
      </c>
      <c r="AE1667" s="215">
        <f t="array" ref="AE1667">SUM(AE1332:AE1354*$O$1332:$O$1354)*0.6</f>
        <v>0</v>
      </c>
      <c r="AF1667" s="215">
        <f t="array" ref="AF1667">SUM(AF1332:AF1354*$K$1332:$K$1354)</f>
        <v>0</v>
      </c>
      <c r="AG1667" s="215">
        <f t="array" ref="AG1667">SUM(AG1332:AG1354*$O$1332:$O$1354)</f>
        <v>0</v>
      </c>
      <c r="AH1667" s="215">
        <f t="array" ref="AH1667">SUM(AH1332:AH1354*$O$1332:$O$1354)*0.6</f>
        <v>0</v>
      </c>
      <c r="AI1667" s="215">
        <f t="array" ref="AI1667">SUM(AI1332:AI1354*$K$1332:$K$1354)</f>
        <v>0</v>
      </c>
      <c r="AJ1667" s="215">
        <f t="array" ref="AJ1667">SUM(AJ1332:AJ1354*$O$1332:$O$1354)</f>
        <v>0</v>
      </c>
      <c r="AK1667" s="215">
        <f t="array" ref="AK1667">SUM(AK1332:AK1354*$O$1332:$O$1354)*0.6</f>
        <v>0</v>
      </c>
      <c r="AL1667" s="215">
        <f t="array" ref="AL1667">SUM(AL1332:AL1354*$K$1332:$K$1354)</f>
        <v>0</v>
      </c>
      <c r="AM1667" s="215">
        <f t="array" ref="AM1667">SUM(AM1332:AM1354*$O$1332:$O$1354)</f>
        <v>0</v>
      </c>
      <c r="AN1667" s="215">
        <f t="array" ref="AN1667">SUM(AN1332:AN1354*$O$1332:$O$1354)*0.6</f>
        <v>0</v>
      </c>
      <c r="AO1667" s="215">
        <f t="array" ref="AO1667">SUM(AO1332:AO1354*$K$1332:$K$1354)</f>
        <v>444000</v>
      </c>
      <c r="AP1667" s="215">
        <f t="array" ref="AP1667">SUM(AP1332:AP1354*$O$1332:$O$1354)</f>
        <v>78524000</v>
      </c>
      <c r="AQ1667" s="215">
        <f t="array" ref="AQ1667">SUM(AQ1332:AQ1354*$O$1332:$O$1354)*0.6</f>
        <v>0</v>
      </c>
      <c r="AR1667" s="215">
        <f t="array" ref="AR1667">SUM(AR1332:AR1354*$K$1332:$K$1354)</f>
        <v>0</v>
      </c>
      <c r="AS1667" s="215">
        <f t="array" ref="AS1667">SUM(AS1332:AS1354*$O$1332:$O$1354)</f>
        <v>0</v>
      </c>
      <c r="AT1667" s="215">
        <f t="array" ref="AT1667">SUM(AT1332:AT1354*$O$1332:$O$1354)*0.6</f>
        <v>0</v>
      </c>
      <c r="AU1667" s="215">
        <f t="array" ref="AU1667">SUM(AU1332:AU1354*$K$1332:$K$1354)</f>
        <v>0</v>
      </c>
      <c r="AV1667" s="215">
        <f t="array" ref="AV1667">SUM(AV1332:AV1354*$O$1332:$O$1354)</f>
        <v>0</v>
      </c>
      <c r="AW1667" s="215">
        <f t="array" ref="AW1667">SUM(AW1332:AW1354*$O$1332:$O$1354)*0.6</f>
        <v>0</v>
      </c>
      <c r="AX1667" s="215">
        <f t="array" ref="AX1667">SUM(AX1332:AX1354*$K$1332:$K$1354)</f>
        <v>0</v>
      </c>
      <c r="AY1667" s="215">
        <f t="array" ref="AY1667">SUM(AY1332:AY1354*$O$1332:$O$1354)</f>
        <v>0</v>
      </c>
      <c r="AZ1667" s="215">
        <f t="array" ref="AZ1667">SUM(AZ1332:AZ1354*$O$1332:$O$1354)*0.6</f>
        <v>0</v>
      </c>
      <c r="BA1667" s="215">
        <f t="array" ref="BA1667">SUM(BA1332:BA1354*$K$1332:$K$1354)</f>
        <v>0</v>
      </c>
      <c r="BB1667" s="215">
        <f t="array" ref="BB1667">SUM(BB1332:BB1354*$O$1332:$O$1354)</f>
        <v>0</v>
      </c>
      <c r="BC1667" s="215">
        <f t="array" ref="BC1667">SUM(BC1332:BC1354*$O$1332:$O$1354)*0.6</f>
        <v>0</v>
      </c>
      <c r="BD1667" s="215">
        <f t="array" ref="BD1667">SUM(BD1332:BD1354*$K$1332:$K$1354)</f>
        <v>0</v>
      </c>
      <c r="BE1667" s="215">
        <f t="array" ref="BE1667">SUM(BE1332:BE1354*$O$1332:$O$1354)</f>
        <v>0</v>
      </c>
      <c r="BF1667" s="215">
        <f t="array" ref="BF1667">SUM(BF1332:BF1354*$O$1332:$O$1354)*0.6</f>
        <v>0</v>
      </c>
      <c r="BG1667" s="215">
        <f t="array" ref="BG1667">SUM(BG1332:BG1354*$K$1332:$K$1354)</f>
        <v>0</v>
      </c>
      <c r="BH1667" s="215">
        <f t="array" ref="BH1667">SUM(BH1332:BH1354*$O$1332:$O$1354)</f>
        <v>0</v>
      </c>
      <c r="BI1667" s="215">
        <f t="array" ref="BI1667">SUM(BI1332:BI1354*$O$1332:$O$1354)*0.6</f>
        <v>0</v>
      </c>
      <c r="BJ1667" s="215">
        <f t="array" ref="BJ1667">SUM(BJ1332:BJ1354*$K$1332:$K$1354)</f>
        <v>0</v>
      </c>
      <c r="BK1667" s="215">
        <f t="array" ref="BK1667">SUM(BK1332:BK1354*$O$1332:$O$1354)</f>
        <v>0</v>
      </c>
      <c r="BL1667" s="215">
        <f t="array" ref="BL1667">SUM(BL1332:BL1354*$O$1332:$O$1354)*0.6</f>
        <v>0</v>
      </c>
      <c r="BM1667" s="215">
        <f t="array" ref="BM1667">SUM(BM1332:BM1354*$K$1332:$K$1354)</f>
        <v>0</v>
      </c>
      <c r="BN1667" s="215">
        <f t="array" ref="BN1667">SUM(BN1332:BN1354*$O$1332:$O$1354)</f>
        <v>0</v>
      </c>
      <c r="BO1667" s="215">
        <f t="array" ref="BO1667">SUM(BO1332:BO1354*$O$1332:$O$1354)*0.6</f>
        <v>0</v>
      </c>
    </row>
    <row r="1668" spans="12:67" ht="48.75" customHeight="1" thickBot="1">
      <c r="R1668" s="154"/>
      <c r="S1668" s="154"/>
      <c r="T1668" s="154"/>
      <c r="U1668" s="154"/>
      <c r="V1668" s="224" t="s">
        <v>2267</v>
      </c>
      <c r="W1668" s="215" t="e">
        <f>SUM(W1664:W1667)</f>
        <v>#VALUE!</v>
      </c>
      <c r="X1668" s="215">
        <f t="shared" ref="X1668:BO1668" si="455">SUM(X1664:X1667)</f>
        <v>0</v>
      </c>
      <c r="Y1668" s="215">
        <f t="shared" si="455"/>
        <v>0</v>
      </c>
      <c r="Z1668" s="215">
        <f t="shared" si="455"/>
        <v>0</v>
      </c>
      <c r="AA1668" s="215">
        <f t="shared" si="455"/>
        <v>0</v>
      </c>
      <c r="AB1668" s="215">
        <f t="shared" si="455"/>
        <v>0</v>
      </c>
      <c r="AC1668" s="215">
        <f t="shared" si="455"/>
        <v>0</v>
      </c>
      <c r="AD1668" s="215">
        <f t="shared" si="455"/>
        <v>0</v>
      </c>
      <c r="AE1668" s="215">
        <f t="shared" si="455"/>
        <v>0</v>
      </c>
      <c r="AF1668" s="215">
        <f t="shared" si="455"/>
        <v>0</v>
      </c>
      <c r="AG1668" s="215">
        <f t="shared" si="455"/>
        <v>0</v>
      </c>
      <c r="AH1668" s="215">
        <f t="shared" si="455"/>
        <v>0</v>
      </c>
      <c r="AI1668" s="215">
        <f t="shared" si="455"/>
        <v>0</v>
      </c>
      <c r="AJ1668" s="215">
        <f t="shared" si="455"/>
        <v>0</v>
      </c>
      <c r="AK1668" s="215">
        <f t="shared" si="455"/>
        <v>0</v>
      </c>
      <c r="AL1668" s="215">
        <f t="shared" si="455"/>
        <v>0</v>
      </c>
      <c r="AM1668" s="215">
        <f t="shared" si="455"/>
        <v>0</v>
      </c>
      <c r="AN1668" s="215">
        <f t="shared" si="455"/>
        <v>0</v>
      </c>
      <c r="AO1668" s="215">
        <f t="shared" si="455"/>
        <v>167977000</v>
      </c>
      <c r="AP1668" s="215">
        <f t="shared" si="455"/>
        <v>91769200</v>
      </c>
      <c r="AQ1668" s="215">
        <f t="shared" si="455"/>
        <v>0</v>
      </c>
      <c r="AR1668" s="215">
        <f t="shared" si="455"/>
        <v>0</v>
      </c>
      <c r="AS1668" s="215">
        <f t="shared" si="455"/>
        <v>0</v>
      </c>
      <c r="AT1668" s="215">
        <f t="shared" si="455"/>
        <v>0</v>
      </c>
      <c r="AU1668" s="215">
        <f t="shared" si="455"/>
        <v>0</v>
      </c>
      <c r="AV1668" s="215">
        <f t="shared" si="455"/>
        <v>0</v>
      </c>
      <c r="AW1668" s="215">
        <f t="shared" si="455"/>
        <v>0</v>
      </c>
      <c r="AX1668" s="215">
        <f t="shared" si="455"/>
        <v>0</v>
      </c>
      <c r="AY1668" s="215">
        <f t="shared" si="455"/>
        <v>0</v>
      </c>
      <c r="AZ1668" s="215">
        <f t="shared" si="455"/>
        <v>0</v>
      </c>
      <c r="BA1668" s="215">
        <f t="shared" si="455"/>
        <v>0</v>
      </c>
      <c r="BB1668" s="215">
        <f t="shared" si="455"/>
        <v>0</v>
      </c>
      <c r="BC1668" s="215">
        <f t="shared" si="455"/>
        <v>0</v>
      </c>
      <c r="BD1668" s="215">
        <f t="shared" si="455"/>
        <v>0</v>
      </c>
      <c r="BE1668" s="215">
        <f t="shared" si="455"/>
        <v>0</v>
      </c>
      <c r="BF1668" s="215">
        <f t="shared" si="455"/>
        <v>0</v>
      </c>
      <c r="BG1668" s="215">
        <f t="shared" si="455"/>
        <v>0</v>
      </c>
      <c r="BH1668" s="215">
        <f t="shared" si="455"/>
        <v>0</v>
      </c>
      <c r="BI1668" s="215">
        <f t="shared" si="455"/>
        <v>0</v>
      </c>
      <c r="BJ1668" s="215">
        <f t="shared" si="455"/>
        <v>0</v>
      </c>
      <c r="BK1668" s="215">
        <f t="shared" si="455"/>
        <v>0</v>
      </c>
      <c r="BL1668" s="215">
        <f t="shared" si="455"/>
        <v>0</v>
      </c>
      <c r="BM1668" s="215">
        <f t="shared" si="455"/>
        <v>0</v>
      </c>
      <c r="BN1668" s="215">
        <f t="shared" si="455"/>
        <v>0</v>
      </c>
      <c r="BO1668" s="215">
        <f t="shared" si="455"/>
        <v>0</v>
      </c>
    </row>
    <row r="1669" spans="12:67" ht="39.75" customHeight="1" thickBot="1">
      <c r="R1669" s="154"/>
      <c r="S1669" s="154"/>
      <c r="T1669" s="154"/>
      <c r="U1669" s="154"/>
      <c r="V1669" s="224" t="s">
        <v>2268</v>
      </c>
      <c r="W1669" s="786" t="e">
        <f>W1668+X1668+Y1668</f>
        <v>#VALUE!</v>
      </c>
      <c r="X1669" s="787"/>
      <c r="Y1669" s="788"/>
      <c r="Z1669" s="786">
        <f>Z1668+AA1668+AB1668</f>
        <v>0</v>
      </c>
      <c r="AA1669" s="787"/>
      <c r="AB1669" s="788"/>
      <c r="AC1669" s="786">
        <f t="shared" ref="AC1669" si="456">AC1668+AD1668+AE1668</f>
        <v>0</v>
      </c>
      <c r="AD1669" s="787"/>
      <c r="AE1669" s="788"/>
      <c r="AF1669" s="786">
        <f t="shared" ref="AF1669" si="457">AF1668+AG1668+AH1668</f>
        <v>0</v>
      </c>
      <c r="AG1669" s="787"/>
      <c r="AH1669" s="788"/>
      <c r="AI1669" s="786">
        <f t="shared" ref="AI1669" si="458">AI1668+AJ1668+AK1668</f>
        <v>0</v>
      </c>
      <c r="AJ1669" s="787"/>
      <c r="AK1669" s="788"/>
      <c r="AL1669" s="786">
        <f t="shared" ref="AL1669" si="459">AL1668+AM1668+AN1668</f>
        <v>0</v>
      </c>
      <c r="AM1669" s="787"/>
      <c r="AN1669" s="788"/>
      <c r="AO1669" s="786">
        <f t="shared" ref="AO1669" si="460">AO1668+AP1668+AQ1668</f>
        <v>259746200</v>
      </c>
      <c r="AP1669" s="787"/>
      <c r="AQ1669" s="788"/>
      <c r="AR1669" s="786">
        <f t="shared" ref="AR1669" si="461">AR1668+AS1668+AT1668</f>
        <v>0</v>
      </c>
      <c r="AS1669" s="787"/>
      <c r="AT1669" s="788"/>
      <c r="AU1669" s="786">
        <f t="shared" ref="AU1669" si="462">AU1668+AV1668+AW1668</f>
        <v>0</v>
      </c>
      <c r="AV1669" s="787"/>
      <c r="AW1669" s="788"/>
      <c r="AX1669" s="786">
        <f t="shared" ref="AX1669" si="463">AX1668+AY1668+AZ1668</f>
        <v>0</v>
      </c>
      <c r="AY1669" s="787"/>
      <c r="AZ1669" s="788"/>
      <c r="BA1669" s="786">
        <f t="shared" ref="BA1669" si="464">BA1668+BB1668+BC1668</f>
        <v>0</v>
      </c>
      <c r="BB1669" s="787"/>
      <c r="BC1669" s="788"/>
      <c r="BD1669" s="786">
        <f t="shared" ref="BD1669" si="465">BD1668+BE1668+BF1668</f>
        <v>0</v>
      </c>
      <c r="BE1669" s="787"/>
      <c r="BF1669" s="788"/>
      <c r="BG1669" s="786">
        <f t="shared" ref="BG1669" si="466">BG1668+BH1668+BI1668</f>
        <v>0</v>
      </c>
      <c r="BH1669" s="787"/>
      <c r="BI1669" s="788"/>
      <c r="BJ1669" s="786">
        <f t="shared" ref="BJ1669" si="467">BJ1668+BK1668+BL1668</f>
        <v>0</v>
      </c>
      <c r="BK1669" s="787"/>
      <c r="BL1669" s="788"/>
      <c r="BM1669" s="786">
        <f t="shared" ref="BM1669" si="468">BM1668+BN1668+BO1668</f>
        <v>0</v>
      </c>
      <c r="BN1669" s="787"/>
      <c r="BO1669" s="788"/>
    </row>
    <row r="1670" spans="12:67" ht="36.75" hidden="1" customHeight="1" thickBot="1">
      <c r="L1670" s="47"/>
      <c r="O1670" s="49"/>
      <c r="V1670" s="218" t="s">
        <v>2271</v>
      </c>
      <c r="W1670" s="789">
        <v>1</v>
      </c>
      <c r="X1670" s="790"/>
      <c r="Y1670" s="790"/>
      <c r="Z1670" s="789">
        <v>1</v>
      </c>
      <c r="AA1670" s="790"/>
      <c r="AB1670" s="790"/>
      <c r="AC1670" s="789">
        <v>1</v>
      </c>
      <c r="AD1670" s="790"/>
      <c r="AE1670" s="790"/>
      <c r="AF1670" s="789">
        <v>1</v>
      </c>
      <c r="AG1670" s="790"/>
      <c r="AH1670" s="790"/>
      <c r="AI1670" s="789">
        <v>1</v>
      </c>
      <c r="AJ1670" s="790"/>
      <c r="AK1670" s="790"/>
      <c r="AL1670" s="789">
        <v>1</v>
      </c>
      <c r="AM1670" s="790"/>
      <c r="AN1670" s="790"/>
      <c r="AO1670" s="789">
        <v>1</v>
      </c>
      <c r="AP1670" s="790"/>
      <c r="AQ1670" s="790"/>
      <c r="AR1670" s="789">
        <v>1</v>
      </c>
      <c r="AS1670" s="790"/>
      <c r="AT1670" s="790"/>
      <c r="AU1670" s="789">
        <v>1</v>
      </c>
      <c r="AV1670" s="790"/>
      <c r="AW1670" s="790"/>
      <c r="AX1670" s="789">
        <v>1</v>
      </c>
      <c r="AY1670" s="790"/>
      <c r="AZ1670" s="790"/>
      <c r="BA1670" s="789">
        <v>1</v>
      </c>
      <c r="BB1670" s="790"/>
      <c r="BC1670" s="790"/>
      <c r="BD1670" s="789">
        <v>1</v>
      </c>
      <c r="BE1670" s="790"/>
      <c r="BF1670" s="790"/>
      <c r="BG1670" s="789">
        <v>1</v>
      </c>
      <c r="BH1670" s="790"/>
      <c r="BI1670" s="790"/>
      <c r="BJ1670" s="789">
        <v>1</v>
      </c>
      <c r="BK1670" s="790"/>
      <c r="BL1670" s="790"/>
      <c r="BM1670" s="789">
        <v>1</v>
      </c>
      <c r="BN1670" s="790"/>
      <c r="BO1670" s="790"/>
    </row>
    <row r="1671" spans="12:67" ht="74.25" hidden="1" customHeight="1" thickBot="1">
      <c r="L1671" s="47"/>
      <c r="O1671" s="49"/>
      <c r="U1671" s="59" t="s">
        <v>2266</v>
      </c>
      <c r="V1671" s="156" t="s">
        <v>2261</v>
      </c>
      <c r="W1671" s="225" t="e">
        <f>W1664*$I$1662</f>
        <v>#VALUE!</v>
      </c>
      <c r="X1671" s="225">
        <f>X1664*$W$1670*$N$1662</f>
        <v>0</v>
      </c>
      <c r="Y1671" s="225">
        <f>Y1664*$W$1670*$N$1662</f>
        <v>0</v>
      </c>
      <c r="Z1671" s="225">
        <f t="shared" ref="Z1671" si="469">Z1664*$I$1662</f>
        <v>0</v>
      </c>
      <c r="AA1671" s="225">
        <f t="shared" ref="AA1671:AB1671" si="470">AA1664*$W$1670*$N$1662</f>
        <v>0</v>
      </c>
      <c r="AB1671" s="225">
        <f t="shared" si="470"/>
        <v>0</v>
      </c>
      <c r="AC1671" s="225">
        <f t="shared" ref="AC1671" si="471">AC1664*$I$1662</f>
        <v>0</v>
      </c>
      <c r="AD1671" s="225">
        <f t="shared" ref="AD1671:AE1671" si="472">AD1664*$W$1670*$N$1662</f>
        <v>0</v>
      </c>
      <c r="AE1671" s="225">
        <f t="shared" si="472"/>
        <v>0</v>
      </c>
      <c r="AF1671" s="225">
        <f t="shared" ref="AF1671" si="473">AF1664*$I$1662</f>
        <v>0</v>
      </c>
      <c r="AG1671" s="225">
        <f t="shared" ref="AG1671:AH1671" si="474">AG1664*$W$1670*$N$1662</f>
        <v>0</v>
      </c>
      <c r="AH1671" s="225">
        <f t="shared" si="474"/>
        <v>0</v>
      </c>
      <c r="AI1671" s="225">
        <f t="shared" ref="AI1671" si="475">AI1664*$I$1662</f>
        <v>0</v>
      </c>
      <c r="AJ1671" s="225">
        <f t="shared" ref="AJ1671:AK1671" si="476">AJ1664*$W$1670*$N$1662</f>
        <v>0</v>
      </c>
      <c r="AK1671" s="225">
        <f t="shared" si="476"/>
        <v>0</v>
      </c>
      <c r="AL1671" s="225">
        <f t="shared" ref="AL1671" si="477">AL1664*$I$1662</f>
        <v>0</v>
      </c>
      <c r="AM1671" s="225">
        <f t="shared" ref="AM1671:AN1671" si="478">AM1664*$W$1670*$N$1662</f>
        <v>0</v>
      </c>
      <c r="AN1671" s="225">
        <f t="shared" si="478"/>
        <v>0</v>
      </c>
      <c r="AO1671" s="225">
        <f t="shared" ref="AO1671" si="479">AO1664*$I$1662</f>
        <v>45417599.999999993</v>
      </c>
      <c r="AP1671" s="225">
        <f t="shared" ref="AP1671:AQ1671" si="480">AP1664*$W$1670*$N$1662</f>
        <v>6391530</v>
      </c>
      <c r="AQ1671" s="225">
        <f t="shared" si="480"/>
        <v>0</v>
      </c>
      <c r="AR1671" s="225">
        <f t="shared" ref="AR1671" si="481">AR1664*$I$1662</f>
        <v>0</v>
      </c>
      <c r="AS1671" s="225">
        <f t="shared" ref="AS1671:AT1671" si="482">AS1664*$W$1670*$N$1662</f>
        <v>0</v>
      </c>
      <c r="AT1671" s="225">
        <f t="shared" si="482"/>
        <v>0</v>
      </c>
      <c r="AU1671" s="225">
        <f t="shared" ref="AU1671" si="483">AU1664*$I$1662</f>
        <v>0</v>
      </c>
      <c r="AV1671" s="225">
        <f t="shared" ref="AV1671:AW1671" si="484">AV1664*$W$1670*$N$1662</f>
        <v>0</v>
      </c>
      <c r="AW1671" s="225">
        <f t="shared" si="484"/>
        <v>0</v>
      </c>
      <c r="AX1671" s="225">
        <f t="shared" ref="AX1671" si="485">AX1664*$I$1662</f>
        <v>0</v>
      </c>
      <c r="AY1671" s="225">
        <f t="shared" ref="AY1671:AZ1671" si="486">AY1664*$W$1670*$N$1662</f>
        <v>0</v>
      </c>
      <c r="AZ1671" s="225">
        <f t="shared" si="486"/>
        <v>0</v>
      </c>
      <c r="BA1671" s="225">
        <f t="shared" ref="BA1671" si="487">BA1664*$I$1662</f>
        <v>0</v>
      </c>
      <c r="BB1671" s="225">
        <f t="shared" ref="BB1671:BC1671" si="488">BB1664*$W$1670*$N$1662</f>
        <v>0</v>
      </c>
      <c r="BC1671" s="225">
        <f t="shared" si="488"/>
        <v>0</v>
      </c>
      <c r="BD1671" s="225">
        <f t="shared" ref="BD1671" si="489">BD1664*$I$1662</f>
        <v>0</v>
      </c>
      <c r="BE1671" s="225">
        <f t="shared" ref="BE1671:BF1671" si="490">BE1664*$W$1670*$N$1662</f>
        <v>0</v>
      </c>
      <c r="BF1671" s="225">
        <f t="shared" si="490"/>
        <v>0</v>
      </c>
      <c r="BG1671" s="225">
        <f t="shared" ref="BG1671" si="491">BG1664*$I$1662</f>
        <v>0</v>
      </c>
      <c r="BH1671" s="225">
        <f t="shared" ref="BH1671:BI1671" si="492">BH1664*$W$1670*$N$1662</f>
        <v>0</v>
      </c>
      <c r="BI1671" s="225">
        <f t="shared" si="492"/>
        <v>0</v>
      </c>
      <c r="BJ1671" s="225">
        <f t="shared" ref="BJ1671" si="493">BJ1664*$I$1662</f>
        <v>0</v>
      </c>
      <c r="BK1671" s="225">
        <f t="shared" ref="BK1671:BL1671" si="494">BK1664*$W$1670*$N$1662</f>
        <v>0</v>
      </c>
      <c r="BL1671" s="225">
        <f t="shared" si="494"/>
        <v>0</v>
      </c>
      <c r="BM1671" s="225">
        <f t="shared" ref="BM1671" si="495">BM1664*$I$1662</f>
        <v>0</v>
      </c>
      <c r="BN1671" s="225">
        <f t="shared" ref="BN1671:BO1671" si="496">BN1664*$W$1670*$N$1662</f>
        <v>0</v>
      </c>
      <c r="BO1671" s="225">
        <f t="shared" si="496"/>
        <v>0</v>
      </c>
    </row>
    <row r="1672" spans="12:67" ht="78" hidden="1" customHeight="1" thickBot="1">
      <c r="L1672" s="47"/>
      <c r="O1672" s="49"/>
      <c r="U1672" s="59"/>
      <c r="V1672" s="156" t="s">
        <v>2262</v>
      </c>
      <c r="W1672" s="225">
        <f>W1665*$I$1662</f>
        <v>0</v>
      </c>
      <c r="X1672" s="225">
        <f>X1665*$W$1670*$N$1662</f>
        <v>0</v>
      </c>
      <c r="Y1672" s="225">
        <f>Y1665*$W$1670*$N$1662</f>
        <v>0</v>
      </c>
      <c r="Z1672" s="225">
        <f t="shared" ref="Z1672" si="497">Z1665*$I$1662</f>
        <v>0</v>
      </c>
      <c r="AA1672" s="225">
        <f t="shared" ref="AA1672:AB1672" si="498">AA1665*$W$1670*$N$1662</f>
        <v>0</v>
      </c>
      <c r="AB1672" s="225">
        <f t="shared" si="498"/>
        <v>0</v>
      </c>
      <c r="AC1672" s="225">
        <f t="shared" ref="AC1672" si="499">AC1665*$I$1662</f>
        <v>0</v>
      </c>
      <c r="AD1672" s="225">
        <f t="shared" ref="AD1672:AE1672" si="500">AD1665*$W$1670*$N$1662</f>
        <v>0</v>
      </c>
      <c r="AE1672" s="225">
        <f t="shared" si="500"/>
        <v>0</v>
      </c>
      <c r="AF1672" s="225">
        <f t="shared" ref="AF1672" si="501">AF1665*$I$1662</f>
        <v>0</v>
      </c>
      <c r="AG1672" s="225">
        <f t="shared" ref="AG1672:AH1672" si="502">AG1665*$W$1670*$N$1662</f>
        <v>0</v>
      </c>
      <c r="AH1672" s="225">
        <f t="shared" si="502"/>
        <v>0</v>
      </c>
      <c r="AI1672" s="225">
        <f t="shared" ref="AI1672" si="503">AI1665*$I$1662</f>
        <v>0</v>
      </c>
      <c r="AJ1672" s="225">
        <f t="shared" ref="AJ1672:AK1672" si="504">AJ1665*$W$1670*$N$1662</f>
        <v>0</v>
      </c>
      <c r="AK1672" s="225">
        <f t="shared" si="504"/>
        <v>0</v>
      </c>
      <c r="AL1672" s="225">
        <f t="shared" ref="AL1672" si="505">AL1665*$I$1662</f>
        <v>0</v>
      </c>
      <c r="AM1672" s="225">
        <f t="shared" ref="AM1672:AN1672" si="506">AM1665*$W$1670*$N$1662</f>
        <v>0</v>
      </c>
      <c r="AN1672" s="225">
        <f t="shared" si="506"/>
        <v>0</v>
      </c>
      <c r="AO1672" s="225">
        <f t="shared" ref="AO1672" si="507">AO1665*$I$1662</f>
        <v>145570020</v>
      </c>
      <c r="AP1672" s="225">
        <f t="shared" ref="AP1672:AQ1672" si="508">AP1665*$W$1670*$N$1662</f>
        <v>5998422</v>
      </c>
      <c r="AQ1672" s="225">
        <f t="shared" si="508"/>
        <v>0</v>
      </c>
      <c r="AR1672" s="225">
        <f t="shared" ref="AR1672" si="509">AR1665*$I$1662</f>
        <v>0</v>
      </c>
      <c r="AS1672" s="225">
        <f t="shared" ref="AS1672:AT1672" si="510">AS1665*$W$1670*$N$1662</f>
        <v>0</v>
      </c>
      <c r="AT1672" s="225">
        <f t="shared" si="510"/>
        <v>0</v>
      </c>
      <c r="AU1672" s="225">
        <f t="shared" ref="AU1672" si="511">AU1665*$I$1662</f>
        <v>0</v>
      </c>
      <c r="AV1672" s="225">
        <f t="shared" ref="AV1672:AW1672" si="512">AV1665*$W$1670*$N$1662</f>
        <v>0</v>
      </c>
      <c r="AW1672" s="225">
        <f t="shared" si="512"/>
        <v>0</v>
      </c>
      <c r="AX1672" s="225">
        <f t="shared" ref="AX1672" si="513">AX1665*$I$1662</f>
        <v>0</v>
      </c>
      <c r="AY1672" s="225">
        <f t="shared" ref="AY1672:AZ1672" si="514">AY1665*$W$1670*$N$1662</f>
        <v>0</v>
      </c>
      <c r="AZ1672" s="225">
        <f t="shared" si="514"/>
        <v>0</v>
      </c>
      <c r="BA1672" s="225">
        <f t="shared" ref="BA1672" si="515">BA1665*$I$1662</f>
        <v>0</v>
      </c>
      <c r="BB1672" s="225">
        <f t="shared" ref="BB1672:BC1672" si="516">BB1665*$W$1670*$N$1662</f>
        <v>0</v>
      </c>
      <c r="BC1672" s="225">
        <f t="shared" si="516"/>
        <v>0</v>
      </c>
      <c r="BD1672" s="225">
        <f t="shared" ref="BD1672" si="517">BD1665*$I$1662</f>
        <v>0</v>
      </c>
      <c r="BE1672" s="225">
        <f t="shared" ref="BE1672:BF1672" si="518">BE1665*$W$1670*$N$1662</f>
        <v>0</v>
      </c>
      <c r="BF1672" s="225">
        <f t="shared" si="518"/>
        <v>0</v>
      </c>
      <c r="BG1672" s="225">
        <f t="shared" ref="BG1672" si="519">BG1665*$I$1662</f>
        <v>0</v>
      </c>
      <c r="BH1672" s="225">
        <f t="shared" ref="BH1672:BI1672" si="520">BH1665*$W$1670*$N$1662</f>
        <v>0</v>
      </c>
      <c r="BI1672" s="225">
        <f t="shared" si="520"/>
        <v>0</v>
      </c>
      <c r="BJ1672" s="225">
        <f t="shared" ref="BJ1672" si="521">BJ1665*$I$1662</f>
        <v>0</v>
      </c>
      <c r="BK1672" s="225">
        <f t="shared" ref="BK1672:BL1672" si="522">BK1665*$W$1670*$N$1662</f>
        <v>0</v>
      </c>
      <c r="BL1672" s="225">
        <f t="shared" si="522"/>
        <v>0</v>
      </c>
      <c r="BM1672" s="225">
        <f t="shared" ref="BM1672" si="523">BM1665*$I$1662</f>
        <v>0</v>
      </c>
      <c r="BN1672" s="225">
        <f t="shared" ref="BN1672:BO1672" si="524">BN1665*$W$1670*$N$1662</f>
        <v>0</v>
      </c>
      <c r="BO1672" s="225">
        <f t="shared" si="524"/>
        <v>0</v>
      </c>
    </row>
    <row r="1673" spans="12:67" ht="58.5" hidden="1" customHeight="1" thickBot="1">
      <c r="L1673" s="47"/>
      <c r="O1673" s="49"/>
      <c r="U1673" s="59"/>
      <c r="V1673" s="156" t="s">
        <v>2243</v>
      </c>
      <c r="W1673" s="225">
        <f>W1666*$J$1662</f>
        <v>0</v>
      </c>
      <c r="X1673" s="225">
        <f>X1666*$W$1670</f>
        <v>0</v>
      </c>
      <c r="Y1673" s="225">
        <f>Y1666*$W$1670</f>
        <v>0</v>
      </c>
      <c r="Z1673" s="225">
        <f t="shared" ref="Z1673" si="525">Z1666*$J$1662</f>
        <v>0</v>
      </c>
      <c r="AA1673" s="225">
        <f t="shared" ref="AA1673:AB1673" si="526">AA1666*$W$1670</f>
        <v>0</v>
      </c>
      <c r="AB1673" s="225">
        <f t="shared" si="526"/>
        <v>0</v>
      </c>
      <c r="AC1673" s="225">
        <f t="shared" ref="AC1673" si="527">AC1666*$J$1662</f>
        <v>0</v>
      </c>
      <c r="AD1673" s="225">
        <f t="shared" ref="AD1673:AE1673" si="528">AD1666*$W$1670</f>
        <v>0</v>
      </c>
      <c r="AE1673" s="225">
        <f t="shared" si="528"/>
        <v>0</v>
      </c>
      <c r="AF1673" s="225">
        <f t="shared" ref="AF1673" si="529">AF1666*$J$1662</f>
        <v>0</v>
      </c>
      <c r="AG1673" s="225">
        <f t="shared" ref="AG1673:AH1673" si="530">AG1666*$W$1670</f>
        <v>0</v>
      </c>
      <c r="AH1673" s="225">
        <f t="shared" si="530"/>
        <v>0</v>
      </c>
      <c r="AI1673" s="225">
        <f t="shared" ref="AI1673" si="531">AI1666*$J$1662</f>
        <v>0</v>
      </c>
      <c r="AJ1673" s="225">
        <f t="shared" ref="AJ1673:AK1673" si="532">AJ1666*$W$1670</f>
        <v>0</v>
      </c>
      <c r="AK1673" s="225">
        <f t="shared" si="532"/>
        <v>0</v>
      </c>
      <c r="AL1673" s="225">
        <f t="shared" ref="AL1673" si="533">AL1666*$J$1662</f>
        <v>0</v>
      </c>
      <c r="AM1673" s="225">
        <f t="shared" ref="AM1673:AN1673" si="534">AM1666*$W$1670</f>
        <v>0</v>
      </c>
      <c r="AN1673" s="225">
        <f t="shared" si="534"/>
        <v>0</v>
      </c>
      <c r="AO1673" s="225">
        <f t="shared" ref="AO1673" si="535">AO1666*$J$1662</f>
        <v>0</v>
      </c>
      <c r="AP1673" s="225">
        <f t="shared" ref="AP1673:AQ1673" si="536">AP1666*$W$1670</f>
        <v>4458000</v>
      </c>
      <c r="AQ1673" s="225">
        <f t="shared" si="536"/>
        <v>0</v>
      </c>
      <c r="AR1673" s="225">
        <f t="shared" ref="AR1673" si="537">AR1666*$J$1662</f>
        <v>0</v>
      </c>
      <c r="AS1673" s="225">
        <f t="shared" ref="AS1673:AT1673" si="538">AS1666*$W$1670</f>
        <v>0</v>
      </c>
      <c r="AT1673" s="225">
        <f t="shared" si="538"/>
        <v>0</v>
      </c>
      <c r="AU1673" s="225">
        <f t="shared" ref="AU1673" si="539">AU1666*$J$1662</f>
        <v>0</v>
      </c>
      <c r="AV1673" s="225">
        <f t="shared" ref="AV1673:AW1673" si="540">AV1666*$W$1670</f>
        <v>0</v>
      </c>
      <c r="AW1673" s="225">
        <f t="shared" si="540"/>
        <v>0</v>
      </c>
      <c r="AX1673" s="225">
        <f t="shared" ref="AX1673" si="541">AX1666*$J$1662</f>
        <v>0</v>
      </c>
      <c r="AY1673" s="225">
        <f t="shared" ref="AY1673:AZ1673" si="542">AY1666*$W$1670</f>
        <v>0</v>
      </c>
      <c r="AZ1673" s="225">
        <f t="shared" si="542"/>
        <v>0</v>
      </c>
      <c r="BA1673" s="225">
        <f t="shared" ref="BA1673" si="543">BA1666*$J$1662</f>
        <v>0</v>
      </c>
      <c r="BB1673" s="225">
        <f t="shared" ref="BB1673:BC1673" si="544">BB1666*$W$1670</f>
        <v>0</v>
      </c>
      <c r="BC1673" s="225">
        <f t="shared" si="544"/>
        <v>0</v>
      </c>
      <c r="BD1673" s="225">
        <f t="shared" ref="BD1673" si="545">BD1666*$J$1662</f>
        <v>0</v>
      </c>
      <c r="BE1673" s="225">
        <f t="shared" ref="BE1673:BF1673" si="546">BE1666*$W$1670</f>
        <v>0</v>
      </c>
      <c r="BF1673" s="225">
        <f t="shared" si="546"/>
        <v>0</v>
      </c>
      <c r="BG1673" s="225">
        <f t="shared" ref="BG1673" si="547">BG1666*$J$1662</f>
        <v>0</v>
      </c>
      <c r="BH1673" s="225">
        <f t="shared" ref="BH1673:BI1673" si="548">BH1666*$W$1670</f>
        <v>0</v>
      </c>
      <c r="BI1673" s="225">
        <f t="shared" si="548"/>
        <v>0</v>
      </c>
      <c r="BJ1673" s="225">
        <f t="shared" ref="BJ1673" si="549">BJ1666*$J$1662</f>
        <v>0</v>
      </c>
      <c r="BK1673" s="225">
        <f t="shared" ref="BK1673:BL1673" si="550">BK1666*$W$1670</f>
        <v>0</v>
      </c>
      <c r="BL1673" s="225">
        <f t="shared" si="550"/>
        <v>0</v>
      </c>
      <c r="BM1673" s="225">
        <f t="shared" ref="BM1673" si="551">BM1666*$J$1662</f>
        <v>0</v>
      </c>
      <c r="BN1673" s="225">
        <f t="shared" ref="BN1673:BO1673" si="552">BN1666*$W$1670</f>
        <v>0</v>
      </c>
      <c r="BO1673" s="225">
        <f t="shared" si="552"/>
        <v>0</v>
      </c>
    </row>
    <row r="1674" spans="12:67" ht="57.75" hidden="1" customHeight="1" thickBot="1">
      <c r="L1674" s="47"/>
      <c r="O1674" s="49"/>
      <c r="U1674" s="59"/>
      <c r="V1674" s="156" t="s">
        <v>2042</v>
      </c>
      <c r="W1674" s="225">
        <f>W1667*$I$1662</f>
        <v>0</v>
      </c>
      <c r="X1674" s="225">
        <f>X1667*$W$1670</f>
        <v>0</v>
      </c>
      <c r="Y1674" s="225">
        <f>Y1667*$W$1670</f>
        <v>0</v>
      </c>
      <c r="Z1674" s="225">
        <f t="shared" ref="Z1674" si="553">Z1667*$I$1662</f>
        <v>0</v>
      </c>
      <c r="AA1674" s="225">
        <f t="shared" ref="AA1674:AB1674" si="554">AA1667*$W$1670</f>
        <v>0</v>
      </c>
      <c r="AB1674" s="225">
        <f t="shared" si="554"/>
        <v>0</v>
      </c>
      <c r="AC1674" s="225">
        <f t="shared" ref="AC1674" si="555">AC1667*$I$1662</f>
        <v>0</v>
      </c>
      <c r="AD1674" s="225">
        <f t="shared" ref="AD1674:AE1674" si="556">AD1667*$W$1670</f>
        <v>0</v>
      </c>
      <c r="AE1674" s="225">
        <f t="shared" si="556"/>
        <v>0</v>
      </c>
      <c r="AF1674" s="225">
        <f t="shared" ref="AF1674" si="557">AF1667*$I$1662</f>
        <v>0</v>
      </c>
      <c r="AG1674" s="225">
        <f t="shared" ref="AG1674:AH1674" si="558">AG1667*$W$1670</f>
        <v>0</v>
      </c>
      <c r="AH1674" s="225">
        <f t="shared" si="558"/>
        <v>0</v>
      </c>
      <c r="AI1674" s="225">
        <f t="shared" ref="AI1674" si="559">AI1667*$I$1662</f>
        <v>0</v>
      </c>
      <c r="AJ1674" s="225">
        <f t="shared" ref="AJ1674:AK1674" si="560">AJ1667*$W$1670</f>
        <v>0</v>
      </c>
      <c r="AK1674" s="225">
        <f t="shared" si="560"/>
        <v>0</v>
      </c>
      <c r="AL1674" s="225">
        <f t="shared" ref="AL1674" si="561">AL1667*$I$1662</f>
        <v>0</v>
      </c>
      <c r="AM1674" s="225">
        <f t="shared" ref="AM1674:AN1674" si="562">AM1667*$W$1670</f>
        <v>0</v>
      </c>
      <c r="AN1674" s="225">
        <f t="shared" si="562"/>
        <v>0</v>
      </c>
      <c r="AO1674" s="225">
        <f t="shared" ref="AO1674" si="563">AO1667*$I$1662</f>
        <v>506159.99999999994</v>
      </c>
      <c r="AP1674" s="225">
        <f t="shared" ref="AP1674:AQ1674" si="564">AP1667*$W$1670</f>
        <v>78524000</v>
      </c>
      <c r="AQ1674" s="225">
        <f t="shared" si="564"/>
        <v>0</v>
      </c>
      <c r="AR1674" s="225">
        <f t="shared" ref="AR1674" si="565">AR1667*$I$1662</f>
        <v>0</v>
      </c>
      <c r="AS1674" s="225">
        <f t="shared" ref="AS1674:AT1674" si="566">AS1667*$W$1670</f>
        <v>0</v>
      </c>
      <c r="AT1674" s="225">
        <f t="shared" si="566"/>
        <v>0</v>
      </c>
      <c r="AU1674" s="225">
        <f t="shared" ref="AU1674" si="567">AU1667*$I$1662</f>
        <v>0</v>
      </c>
      <c r="AV1674" s="225">
        <f t="shared" ref="AV1674:AW1674" si="568">AV1667*$W$1670</f>
        <v>0</v>
      </c>
      <c r="AW1674" s="225">
        <f t="shared" si="568"/>
        <v>0</v>
      </c>
      <c r="AX1674" s="225">
        <f t="shared" ref="AX1674" si="569">AX1667*$I$1662</f>
        <v>0</v>
      </c>
      <c r="AY1674" s="225">
        <f t="shared" ref="AY1674:AZ1674" si="570">AY1667*$W$1670</f>
        <v>0</v>
      </c>
      <c r="AZ1674" s="225">
        <f t="shared" si="570"/>
        <v>0</v>
      </c>
      <c r="BA1674" s="225">
        <f t="shared" ref="BA1674" si="571">BA1667*$I$1662</f>
        <v>0</v>
      </c>
      <c r="BB1674" s="225">
        <f t="shared" ref="BB1674:BC1674" si="572">BB1667*$W$1670</f>
        <v>0</v>
      </c>
      <c r="BC1674" s="225">
        <f t="shared" si="572"/>
        <v>0</v>
      </c>
      <c r="BD1674" s="225">
        <f t="shared" ref="BD1674" si="573">BD1667*$I$1662</f>
        <v>0</v>
      </c>
      <c r="BE1674" s="225">
        <f t="shared" ref="BE1674:BF1674" si="574">BE1667*$W$1670</f>
        <v>0</v>
      </c>
      <c r="BF1674" s="225">
        <f t="shared" si="574"/>
        <v>0</v>
      </c>
      <c r="BG1674" s="225">
        <f t="shared" ref="BG1674" si="575">BG1667*$I$1662</f>
        <v>0</v>
      </c>
      <c r="BH1674" s="225">
        <f t="shared" ref="BH1674:BI1674" si="576">BH1667*$W$1670</f>
        <v>0</v>
      </c>
      <c r="BI1674" s="225">
        <f t="shared" si="576"/>
        <v>0</v>
      </c>
      <c r="BJ1674" s="225">
        <f t="shared" ref="BJ1674" si="577">BJ1667*$I$1662</f>
        <v>0</v>
      </c>
      <c r="BK1674" s="225">
        <f t="shared" ref="BK1674:BL1674" si="578">BK1667*$W$1670</f>
        <v>0</v>
      </c>
      <c r="BL1674" s="225">
        <f t="shared" si="578"/>
        <v>0</v>
      </c>
      <c r="BM1674" s="225">
        <f t="shared" ref="BM1674" si="579">BM1667*$I$1662</f>
        <v>0</v>
      </c>
      <c r="BN1674" s="225">
        <f t="shared" ref="BN1674:BO1674" si="580">BN1667*$W$1670</f>
        <v>0</v>
      </c>
      <c r="BO1674" s="225">
        <f t="shared" si="580"/>
        <v>0</v>
      </c>
    </row>
    <row r="1675" spans="12:67" ht="71.25" hidden="1" customHeight="1" thickBot="1">
      <c r="L1675" s="47"/>
      <c r="O1675" s="49"/>
      <c r="U1675" s="59"/>
      <c r="V1675" s="155" t="s">
        <v>2269</v>
      </c>
      <c r="W1675" s="225" t="e">
        <f>SUM(W1671:W1674)</f>
        <v>#VALUE!</v>
      </c>
      <c r="X1675" s="225">
        <f t="shared" ref="X1675" si="581">SUM(X1671:X1674)</f>
        <v>0</v>
      </c>
      <c r="Y1675" s="225">
        <f t="shared" ref="Y1675" si="582">SUM(Y1671:Y1674)</f>
        <v>0</v>
      </c>
      <c r="Z1675" s="225">
        <f t="shared" ref="Z1675" si="583">SUM(Z1671:Z1674)</f>
        <v>0</v>
      </c>
      <c r="AA1675" s="225">
        <f t="shared" ref="AA1675" si="584">SUM(AA1671:AA1674)</f>
        <v>0</v>
      </c>
      <c r="AB1675" s="225">
        <f t="shared" ref="AB1675" si="585">SUM(AB1671:AB1674)</f>
        <v>0</v>
      </c>
      <c r="AC1675" s="225">
        <f t="shared" ref="AC1675" si="586">SUM(AC1671:AC1674)</f>
        <v>0</v>
      </c>
      <c r="AD1675" s="225">
        <f t="shared" ref="AD1675" si="587">SUM(AD1671:AD1674)</f>
        <v>0</v>
      </c>
      <c r="AE1675" s="225">
        <f t="shared" ref="AE1675" si="588">SUM(AE1671:AE1674)</f>
        <v>0</v>
      </c>
      <c r="AF1675" s="225">
        <f t="shared" ref="AF1675" si="589">SUM(AF1671:AF1674)</f>
        <v>0</v>
      </c>
      <c r="AG1675" s="225">
        <f t="shared" ref="AG1675" si="590">SUM(AG1671:AG1674)</f>
        <v>0</v>
      </c>
      <c r="AH1675" s="225">
        <f t="shared" ref="AH1675" si="591">SUM(AH1671:AH1674)</f>
        <v>0</v>
      </c>
      <c r="AI1675" s="225">
        <f t="shared" ref="AI1675" si="592">SUM(AI1671:AI1674)</f>
        <v>0</v>
      </c>
      <c r="AJ1675" s="225">
        <f t="shared" ref="AJ1675" si="593">SUM(AJ1671:AJ1674)</f>
        <v>0</v>
      </c>
      <c r="AK1675" s="225">
        <f t="shared" ref="AK1675" si="594">SUM(AK1671:AK1674)</f>
        <v>0</v>
      </c>
      <c r="AL1675" s="225">
        <f t="shared" ref="AL1675" si="595">SUM(AL1671:AL1674)</f>
        <v>0</v>
      </c>
      <c r="AM1675" s="225">
        <f t="shared" ref="AM1675" si="596">SUM(AM1671:AM1674)</f>
        <v>0</v>
      </c>
      <c r="AN1675" s="225">
        <f t="shared" ref="AN1675" si="597">SUM(AN1671:AN1674)</f>
        <v>0</v>
      </c>
      <c r="AO1675" s="225">
        <f t="shared" ref="AO1675" si="598">SUM(AO1671:AO1674)</f>
        <v>191493780</v>
      </c>
      <c r="AP1675" s="225">
        <f t="shared" ref="AP1675" si="599">SUM(AP1671:AP1674)</f>
        <v>95371952</v>
      </c>
      <c r="AQ1675" s="225">
        <f t="shared" ref="AQ1675" si="600">SUM(AQ1671:AQ1674)</f>
        <v>0</v>
      </c>
      <c r="AR1675" s="225">
        <f t="shared" ref="AR1675" si="601">SUM(AR1671:AR1674)</f>
        <v>0</v>
      </c>
      <c r="AS1675" s="225">
        <f t="shared" ref="AS1675" si="602">SUM(AS1671:AS1674)</f>
        <v>0</v>
      </c>
      <c r="AT1675" s="225">
        <f t="shared" ref="AT1675" si="603">SUM(AT1671:AT1674)</f>
        <v>0</v>
      </c>
      <c r="AU1675" s="225">
        <f t="shared" ref="AU1675" si="604">SUM(AU1671:AU1674)</f>
        <v>0</v>
      </c>
      <c r="AV1675" s="225">
        <f t="shared" ref="AV1675" si="605">SUM(AV1671:AV1674)</f>
        <v>0</v>
      </c>
      <c r="AW1675" s="225">
        <f t="shared" ref="AW1675" si="606">SUM(AW1671:AW1674)</f>
        <v>0</v>
      </c>
      <c r="AX1675" s="225">
        <f t="shared" ref="AX1675" si="607">SUM(AX1671:AX1674)</f>
        <v>0</v>
      </c>
      <c r="AY1675" s="225">
        <f t="shared" ref="AY1675" si="608">SUM(AY1671:AY1674)</f>
        <v>0</v>
      </c>
      <c r="AZ1675" s="225">
        <f t="shared" ref="AZ1675" si="609">SUM(AZ1671:AZ1674)</f>
        <v>0</v>
      </c>
      <c r="BA1675" s="225">
        <f t="shared" ref="BA1675" si="610">SUM(BA1671:BA1674)</f>
        <v>0</v>
      </c>
      <c r="BB1675" s="225">
        <f t="shared" ref="BB1675" si="611">SUM(BB1671:BB1674)</f>
        <v>0</v>
      </c>
      <c r="BC1675" s="225">
        <f t="shared" ref="BC1675" si="612">SUM(BC1671:BC1674)</f>
        <v>0</v>
      </c>
      <c r="BD1675" s="225">
        <f t="shared" ref="BD1675" si="613">SUM(BD1671:BD1674)</f>
        <v>0</v>
      </c>
      <c r="BE1675" s="225">
        <f t="shared" ref="BE1675" si="614">SUM(BE1671:BE1674)</f>
        <v>0</v>
      </c>
      <c r="BF1675" s="225">
        <f t="shared" ref="BF1675" si="615">SUM(BF1671:BF1674)</f>
        <v>0</v>
      </c>
      <c r="BG1675" s="225">
        <f t="shared" ref="BG1675" si="616">SUM(BG1671:BG1674)</f>
        <v>0</v>
      </c>
      <c r="BH1675" s="225">
        <f t="shared" ref="BH1675" si="617">SUM(BH1671:BH1674)</f>
        <v>0</v>
      </c>
      <c r="BI1675" s="225">
        <f t="shared" ref="BI1675" si="618">SUM(BI1671:BI1674)</f>
        <v>0</v>
      </c>
      <c r="BJ1675" s="225">
        <f t="shared" ref="BJ1675" si="619">SUM(BJ1671:BJ1674)</f>
        <v>0</v>
      </c>
      <c r="BK1675" s="225">
        <f t="shared" ref="BK1675" si="620">SUM(BK1671:BK1674)</f>
        <v>0</v>
      </c>
      <c r="BL1675" s="225">
        <f t="shared" ref="BL1675" si="621">SUM(BL1671:BL1674)</f>
        <v>0</v>
      </c>
      <c r="BM1675" s="225">
        <f t="shared" ref="BM1675" si="622">SUM(BM1671:BM1674)</f>
        <v>0</v>
      </c>
      <c r="BN1675" s="225">
        <f t="shared" ref="BN1675" si="623">SUM(BN1671:BN1674)</f>
        <v>0</v>
      </c>
      <c r="BO1675" s="225">
        <f t="shared" ref="BO1675" si="624">SUM(BO1671:BO1674)</f>
        <v>0</v>
      </c>
    </row>
    <row r="1676" spans="12:67" ht="26.25" hidden="1" customHeight="1" thickBot="1">
      <c r="L1676" s="47"/>
      <c r="O1676" s="49"/>
      <c r="U1676" s="59"/>
      <c r="V1676" s="155" t="s">
        <v>2270</v>
      </c>
      <c r="W1676" s="806" t="e">
        <f>W1675+X1675+Y1675</f>
        <v>#VALUE!</v>
      </c>
      <c r="X1676" s="807"/>
      <c r="Y1676" s="808"/>
      <c r="Z1676" s="806">
        <f>Z1675+AA1675+AB1675</f>
        <v>0</v>
      </c>
      <c r="AA1676" s="807"/>
      <c r="AB1676" s="808"/>
      <c r="AC1676" s="806">
        <f t="shared" ref="AC1676" si="625">AC1675+AD1675+AE1675</f>
        <v>0</v>
      </c>
      <c r="AD1676" s="807"/>
      <c r="AE1676" s="808"/>
      <c r="AF1676" s="806">
        <f t="shared" ref="AF1676" si="626">AF1675+AG1675+AH1675</f>
        <v>0</v>
      </c>
      <c r="AG1676" s="807"/>
      <c r="AH1676" s="808"/>
      <c r="AI1676" s="806">
        <f t="shared" ref="AI1676" si="627">AI1675+AJ1675+AK1675</f>
        <v>0</v>
      </c>
      <c r="AJ1676" s="807"/>
      <c r="AK1676" s="808"/>
      <c r="AL1676" s="806">
        <f t="shared" ref="AL1676" si="628">AL1675+AM1675+AN1675</f>
        <v>0</v>
      </c>
      <c r="AM1676" s="807"/>
      <c r="AN1676" s="808"/>
      <c r="AO1676" s="806">
        <f t="shared" ref="AO1676" si="629">AO1675+AP1675+AQ1675</f>
        <v>286865732</v>
      </c>
      <c r="AP1676" s="807"/>
      <c r="AQ1676" s="808"/>
      <c r="AR1676" s="806">
        <f t="shared" ref="AR1676" si="630">AR1675+AS1675+AT1675</f>
        <v>0</v>
      </c>
      <c r="AS1676" s="807"/>
      <c r="AT1676" s="808"/>
      <c r="AU1676" s="806">
        <f t="shared" ref="AU1676" si="631">AU1675+AV1675+AW1675</f>
        <v>0</v>
      </c>
      <c r="AV1676" s="807"/>
      <c r="AW1676" s="808"/>
      <c r="AX1676" s="806">
        <f t="shared" ref="AX1676" si="632">AX1675+AY1675+AZ1675</f>
        <v>0</v>
      </c>
      <c r="AY1676" s="807"/>
      <c r="AZ1676" s="808"/>
      <c r="BA1676" s="806">
        <f t="shared" ref="BA1676" si="633">BA1675+BB1675+BC1675</f>
        <v>0</v>
      </c>
      <c r="BB1676" s="807"/>
      <c r="BC1676" s="808"/>
      <c r="BD1676" s="806">
        <f t="shared" ref="BD1676" si="634">BD1675+BE1675+BF1675</f>
        <v>0</v>
      </c>
      <c r="BE1676" s="807"/>
      <c r="BF1676" s="808"/>
      <c r="BG1676" s="806">
        <f t="shared" ref="BG1676" si="635">BG1675+BH1675+BI1675</f>
        <v>0</v>
      </c>
      <c r="BH1676" s="807"/>
      <c r="BI1676" s="808"/>
      <c r="BJ1676" s="806">
        <f t="shared" ref="BJ1676" si="636">BJ1675+BK1675+BL1675</f>
        <v>0</v>
      </c>
      <c r="BK1676" s="807"/>
      <c r="BL1676" s="808"/>
      <c r="BM1676" s="806">
        <f t="shared" ref="BM1676" si="637">BM1675+BN1675+BO1675</f>
        <v>0</v>
      </c>
      <c r="BN1676" s="807"/>
      <c r="BO1676" s="808"/>
    </row>
    <row r="1677" spans="12:67" ht="46.5" hidden="1" customHeight="1">
      <c r="L1677" s="47"/>
      <c r="O1677" s="49"/>
    </row>
    <row r="1678" spans="12:67" ht="46.5" hidden="1" customHeight="1">
      <c r="L1678" s="47"/>
      <c r="O1678" s="49"/>
    </row>
    <row r="1679" spans="12:67" ht="46.5" hidden="1" customHeight="1">
      <c r="L1679" s="47"/>
      <c r="O1679" s="49"/>
    </row>
    <row r="1680" spans="12:67" ht="46.5" hidden="1" customHeight="1">
      <c r="L1680" s="47"/>
      <c r="O1680" s="49"/>
    </row>
    <row r="1681" ht="39.75" customHeight="1"/>
  </sheetData>
  <sheetProtection password="E73F" sheet="1" objects="1" scenarios="1" formatCells="0" formatColumns="0" formatRows="0" insertColumns="0" insertHyperlinks="0" deleteColumns="0" sort="0" autoFilter="0" pivotTables="0"/>
  <autoFilter ref="A12:BS1662">
    <filterColumn colId="21">
      <filters>
        <filter val="1,185,190"/>
        <filter val="1,253,600"/>
        <filter val="1,263,300"/>
        <filter val="1,347,500"/>
        <filter val="1,353,000"/>
        <filter val="1,472,871,480"/>
        <filter val="1,696,000"/>
        <filter val="1,717,205,991"/>
        <filter val="1,760,800"/>
        <filter val="1,946,000"/>
        <filter val="108,624,000"/>
        <filter val="12,414,000"/>
        <filter val="120,000"/>
        <filter val="121,033,200"/>
        <filter val="13,909,000"/>
        <filter val="17,766,000"/>
        <filter val="2,244,000"/>
        <filter val="2,793,600"/>
        <filter val="2,925,480"/>
        <filter val="20,000"/>
        <filter val="20,552,000"/>
        <filter val="231,724,000"/>
        <filter val="24,212,000"/>
        <filter val="25,690,000"/>
        <filter val="26,748,000"/>
        <filter val="28,155,000"/>
        <filter val="29,625,600"/>
        <filter val="3,091,000"/>
        <filter val="3,216,000"/>
        <filter val="3,400,000"/>
        <filter val="315,042"/>
        <filter val="32,229,900"/>
        <filter val="34,590,000"/>
        <filter val="380,000"/>
        <filter val="4,170,728"/>
        <filter val="4,802,000"/>
        <filter val="438,268,000"/>
        <filter val="444,000"/>
        <filter val="480,000"/>
        <filter val="7,032,000"/>
        <filter val="70,000"/>
        <filter val="72,546,000"/>
        <filter val="735,554"/>
        <filter val="820,000"/>
        <filter val="828,386"/>
        <filter val="850,000"/>
        <filter val="91,180,000"/>
        <filter val="91,808,000"/>
      </filters>
    </filterColumn>
  </autoFilter>
  <mergeCells count="90">
    <mergeCell ref="BJ1676:BL1676"/>
    <mergeCell ref="BM1676:BO1676"/>
    <mergeCell ref="W1670:Y1670"/>
    <mergeCell ref="Z1670:AB1670"/>
    <mergeCell ref="AC1670:AE1670"/>
    <mergeCell ref="AF1670:AH1670"/>
    <mergeCell ref="AI1670:AK1670"/>
    <mergeCell ref="W1676:Y1676"/>
    <mergeCell ref="Z1676:AB1676"/>
    <mergeCell ref="AC1676:AE1676"/>
    <mergeCell ref="AF1676:AH1676"/>
    <mergeCell ref="AI1676:AK1676"/>
    <mergeCell ref="AL1676:AN1676"/>
    <mergeCell ref="AO1676:AQ1676"/>
    <mergeCell ref="AR1676:AT1676"/>
    <mergeCell ref="AU1676:AW1676"/>
    <mergeCell ref="AL1669:AN1669"/>
    <mergeCell ref="AX1676:AZ1676"/>
    <mergeCell ref="BA1676:BC1676"/>
    <mergeCell ref="BD1676:BF1676"/>
    <mergeCell ref="BG1676:BI1676"/>
    <mergeCell ref="AL1670:AN1670"/>
    <mergeCell ref="AO1670:AQ1670"/>
    <mergeCell ref="AR1670:AT1670"/>
    <mergeCell ref="W1669:Y1669"/>
    <mergeCell ref="Z1669:AB1669"/>
    <mergeCell ref="AC1669:AE1669"/>
    <mergeCell ref="AF1669:AH1669"/>
    <mergeCell ref="AI1669:AK1669"/>
    <mergeCell ref="I966:I967"/>
    <mergeCell ref="BD11:BF11"/>
    <mergeCell ref="BG11:BI11"/>
    <mergeCell ref="BJ11:BL11"/>
    <mergeCell ref="W11:Y11"/>
    <mergeCell ref="Z11:AB11"/>
    <mergeCell ref="AC11:AE11"/>
    <mergeCell ref="AF11:AH11"/>
    <mergeCell ref="AI11:AK11"/>
    <mergeCell ref="BM11:BO11"/>
    <mergeCell ref="AL11:AN11"/>
    <mergeCell ref="AO11:AQ11"/>
    <mergeCell ref="AR11:AT11"/>
    <mergeCell ref="AU11:AW11"/>
    <mergeCell ref="AX11:AZ11"/>
    <mergeCell ref="BA11:BC11"/>
    <mergeCell ref="I978:I979"/>
    <mergeCell ref="I968:I969"/>
    <mergeCell ref="I970:I971"/>
    <mergeCell ref="I972:I973"/>
    <mergeCell ref="I974:I975"/>
    <mergeCell ref="I976:I977"/>
    <mergeCell ref="G1662:H1662"/>
    <mergeCell ref="Q1662:R1662"/>
    <mergeCell ref="I980:I981"/>
    <mergeCell ref="I982:I983"/>
    <mergeCell ref="I984:I985"/>
    <mergeCell ref="I986:I987"/>
    <mergeCell ref="I988:I989"/>
    <mergeCell ref="H1661:O1661"/>
    <mergeCell ref="W3:Y3"/>
    <mergeCell ref="Z3:AB3"/>
    <mergeCell ref="AC3:AE3"/>
    <mergeCell ref="AF3:AH3"/>
    <mergeCell ref="AI3:AK3"/>
    <mergeCell ref="BM3:BO3"/>
    <mergeCell ref="AL3:AN3"/>
    <mergeCell ref="AO3:AQ3"/>
    <mergeCell ref="AR3:AT3"/>
    <mergeCell ref="AU3:AW3"/>
    <mergeCell ref="AX3:AZ3"/>
    <mergeCell ref="BA3:BC3"/>
    <mergeCell ref="BD3:BF3"/>
    <mergeCell ref="BG3:BI3"/>
    <mergeCell ref="BJ3:BL3"/>
    <mergeCell ref="BM1669:BO1669"/>
    <mergeCell ref="AO1669:AQ1669"/>
    <mergeCell ref="AR1669:AT1669"/>
    <mergeCell ref="AU1669:AW1669"/>
    <mergeCell ref="AU1670:AW1670"/>
    <mergeCell ref="AX1670:AZ1670"/>
    <mergeCell ref="AX1669:AZ1669"/>
    <mergeCell ref="BA1669:BC1669"/>
    <mergeCell ref="BD1669:BF1669"/>
    <mergeCell ref="BG1669:BI1669"/>
    <mergeCell ref="BJ1669:BL1669"/>
    <mergeCell ref="BA1670:BC1670"/>
    <mergeCell ref="BD1670:BF1670"/>
    <mergeCell ref="BG1670:BI1670"/>
    <mergeCell ref="BJ1670:BL1670"/>
    <mergeCell ref="BM1670:BO1670"/>
  </mergeCells>
  <conditionalFormatting sqref="H1:H1048576">
    <cfRule type="duplicateValues" dxfId="0" priority="1"/>
  </conditionalFormatting>
  <dataValidations count="1">
    <dataValidation type="list" allowBlank="1" showInputMessage="1" showErrorMessage="1" sqref="I1663">
      <formula1>$I$1665+$I$1663:$I$1666</formula1>
    </dataValidation>
  </dataValidations>
  <printOptions horizontalCentered="1" verticalCentered="1"/>
  <pageMargins left="0" right="0" top="0" bottom="0.59055118110236227" header="0.31496062992125984" footer="0.31496062992125984"/>
  <pageSetup paperSize="9" scale="18" orientation="portrait" r:id="rId1"/>
  <headerFooter scaleWithDoc="0">
    <oddFooter>&amp;L&amp;"-,Bold"&amp;9تصویب کننده: معاون برنامه ریزی&amp;C&amp;"-,Bold"&amp;9تایید کننده: مدیر دفتر برنامه ریزی وبودجه&amp;R&amp;"-,Bold"&amp;9تهیه کننده:کارشناس برنامه ریزی وبودجه</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خلاصه!$H$10:$H$13</xm:f>
          </x14:formula1>
          <xm:sqref>M1662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09"/>
  <sheetViews>
    <sheetView rightToLeft="1" view="pageBreakPreview" topLeftCell="A4" zoomScale="40" zoomScaleNormal="50" zoomScaleSheetLayoutView="40" workbookViewId="0">
      <selection activeCell="A4" sqref="A4"/>
    </sheetView>
  </sheetViews>
  <sheetFormatPr defaultColWidth="9.140625" defaultRowHeight="46.5" customHeight="1"/>
  <cols>
    <col min="1" max="1" width="12.7109375" style="343" bestFit="1" customWidth="1"/>
    <col min="2" max="2" width="17.7109375" style="343" customWidth="1"/>
    <col min="3" max="3" width="23.28515625" style="371" customWidth="1"/>
    <col min="4" max="4" width="89" style="372" customWidth="1"/>
    <col min="5" max="5" width="22.140625" style="343" customWidth="1"/>
    <col min="6" max="6" width="28" style="373" customWidth="1"/>
    <col min="7" max="7" width="26.42578125" style="343" customWidth="1"/>
    <col min="8" max="8" width="63.5703125" style="343" customWidth="1"/>
    <col min="9" max="9" width="18.140625" style="343" customWidth="1"/>
    <col min="10" max="10" width="25.5703125" style="343" customWidth="1"/>
    <col min="11" max="16384" width="9.140625" style="343"/>
  </cols>
  <sheetData>
    <row r="1" spans="1:10" ht="84" customHeight="1" thickBot="1">
      <c r="A1" s="902" t="s">
        <v>2284</v>
      </c>
      <c r="B1" s="903"/>
      <c r="C1" s="903"/>
      <c r="D1" s="903"/>
      <c r="E1" s="903"/>
      <c r="F1" s="903"/>
      <c r="G1" s="903"/>
      <c r="H1" s="904"/>
      <c r="I1" s="902"/>
      <c r="J1" s="904"/>
    </row>
    <row r="2" spans="1:10" ht="72" customHeight="1" thickBot="1">
      <c r="A2" s="905" t="s">
        <v>1624</v>
      </c>
      <c r="B2" s="906"/>
      <c r="C2" s="906"/>
      <c r="D2" s="906"/>
      <c r="E2" s="906"/>
      <c r="F2" s="907"/>
      <c r="G2" s="908" t="s">
        <v>1625</v>
      </c>
      <c r="H2" s="909"/>
      <c r="I2" s="909"/>
      <c r="J2" s="910"/>
    </row>
    <row r="3" spans="1:10" s="349" customFormat="1" ht="182.25" customHeight="1" thickBot="1">
      <c r="A3" s="344" t="s">
        <v>1419</v>
      </c>
      <c r="B3" s="345" t="s">
        <v>1478</v>
      </c>
      <c r="C3" s="345" t="s">
        <v>1640</v>
      </c>
      <c r="D3" s="346" t="s">
        <v>2</v>
      </c>
      <c r="E3" s="346" t="s">
        <v>1</v>
      </c>
      <c r="F3" s="347" t="s">
        <v>0</v>
      </c>
      <c r="G3" s="348" t="s">
        <v>2285</v>
      </c>
      <c r="H3" s="346" t="s">
        <v>2</v>
      </c>
      <c r="I3" s="346" t="s">
        <v>1</v>
      </c>
      <c r="J3" s="347" t="s">
        <v>0</v>
      </c>
    </row>
    <row r="4" spans="1:10" s="358" customFormat="1" ht="154.5" customHeight="1">
      <c r="A4" s="350">
        <v>1</v>
      </c>
      <c r="B4" s="351"/>
      <c r="C4" s="352">
        <v>50101</v>
      </c>
      <c r="D4" s="353" t="s">
        <v>2040</v>
      </c>
      <c r="E4" s="354" t="s">
        <v>238</v>
      </c>
      <c r="F4" s="355">
        <v>1345000</v>
      </c>
      <c r="G4" s="356">
        <v>420705</v>
      </c>
      <c r="H4" s="357" t="s">
        <v>1177</v>
      </c>
      <c r="I4" s="357" t="s">
        <v>154</v>
      </c>
      <c r="J4" s="355">
        <v>61900</v>
      </c>
    </row>
    <row r="5" spans="1:10" s="358" customFormat="1" ht="154.5" customHeight="1">
      <c r="A5" s="359">
        <v>2</v>
      </c>
      <c r="B5" s="360"/>
      <c r="C5" s="361">
        <v>50101</v>
      </c>
      <c r="D5" s="362" t="s">
        <v>2041</v>
      </c>
      <c r="E5" s="363" t="s">
        <v>238</v>
      </c>
      <c r="F5" s="355">
        <v>1345000</v>
      </c>
      <c r="G5" s="364">
        <v>420705</v>
      </c>
      <c r="H5" s="365" t="s">
        <v>1177</v>
      </c>
      <c r="I5" s="365" t="s">
        <v>154</v>
      </c>
      <c r="J5" s="355">
        <v>61900</v>
      </c>
    </row>
    <row r="6" spans="1:10" s="358" customFormat="1" ht="154.5" customHeight="1">
      <c r="A6" s="359">
        <v>3</v>
      </c>
      <c r="B6" s="360"/>
      <c r="C6" s="361">
        <v>50102</v>
      </c>
      <c r="D6" s="362" t="s">
        <v>1902</v>
      </c>
      <c r="E6" s="363" t="s">
        <v>238</v>
      </c>
      <c r="F6" s="355">
        <v>1338000</v>
      </c>
      <c r="G6" s="364">
        <v>420705</v>
      </c>
      <c r="H6" s="365" t="s">
        <v>1177</v>
      </c>
      <c r="I6" s="365" t="s">
        <v>154</v>
      </c>
      <c r="J6" s="355">
        <v>61900</v>
      </c>
    </row>
    <row r="7" spans="1:10" s="358" customFormat="1" ht="154.5" customHeight="1">
      <c r="A7" s="359">
        <v>4</v>
      </c>
      <c r="B7" s="360"/>
      <c r="C7" s="361">
        <v>160204</v>
      </c>
      <c r="D7" s="362" t="s">
        <v>1921</v>
      </c>
      <c r="E7" s="363" t="s">
        <v>153</v>
      </c>
      <c r="F7" s="355">
        <v>304000000</v>
      </c>
      <c r="G7" s="364"/>
      <c r="H7" s="365"/>
      <c r="I7" s="365"/>
      <c r="J7" s="355"/>
    </row>
    <row r="8" spans="1:10" s="358" customFormat="1" ht="262.5" customHeight="1">
      <c r="A8" s="359">
        <v>5</v>
      </c>
      <c r="B8" s="360"/>
      <c r="C8" s="361"/>
      <c r="D8" s="362"/>
      <c r="E8" s="363"/>
      <c r="F8" s="355"/>
      <c r="G8" s="364">
        <v>160309</v>
      </c>
      <c r="H8" s="365" t="s">
        <v>1920</v>
      </c>
      <c r="I8" s="365" t="s">
        <v>1900</v>
      </c>
      <c r="J8" s="355">
        <v>1096000</v>
      </c>
    </row>
    <row r="9" spans="1:10" s="358" customFormat="1" ht="252" customHeight="1">
      <c r="A9" s="359">
        <v>6</v>
      </c>
      <c r="B9" s="360"/>
      <c r="C9" s="361"/>
      <c r="D9" s="362"/>
      <c r="E9" s="363"/>
      <c r="F9" s="355"/>
      <c r="G9" s="364">
        <v>160301</v>
      </c>
      <c r="H9" s="365" t="s">
        <v>1917</v>
      </c>
      <c r="I9" s="365" t="s">
        <v>1918</v>
      </c>
      <c r="J9" s="355">
        <v>1322000</v>
      </c>
    </row>
    <row r="10" spans="1:10" s="358" customFormat="1" ht="307.5" customHeight="1">
      <c r="A10" s="359">
        <v>7</v>
      </c>
      <c r="B10" s="360"/>
      <c r="C10" s="361"/>
      <c r="D10" s="362"/>
      <c r="E10" s="363"/>
      <c r="F10" s="355"/>
      <c r="G10" s="364">
        <v>160306</v>
      </c>
      <c r="H10" s="365" t="s">
        <v>1919</v>
      </c>
      <c r="I10" s="365" t="s">
        <v>1900</v>
      </c>
      <c r="J10" s="355">
        <v>9748000</v>
      </c>
    </row>
    <row r="11" spans="1:10" s="358" customFormat="1" ht="237.75" customHeight="1">
      <c r="A11" s="359">
        <v>8</v>
      </c>
      <c r="B11" s="360"/>
      <c r="C11" s="361"/>
      <c r="D11" s="362"/>
      <c r="E11" s="363"/>
      <c r="F11" s="355"/>
      <c r="G11" s="366">
        <v>160303</v>
      </c>
      <c r="H11" s="365" t="s">
        <v>1903</v>
      </c>
      <c r="I11" s="365" t="s">
        <v>1900</v>
      </c>
      <c r="J11" s="355">
        <v>4458000</v>
      </c>
    </row>
    <row r="12" spans="1:10" s="367" customFormat="1" ht="189" customHeight="1">
      <c r="A12" s="359">
        <v>9</v>
      </c>
      <c r="B12" s="360"/>
      <c r="C12" s="360"/>
      <c r="D12" s="362"/>
      <c r="E12" s="363"/>
      <c r="F12" s="355"/>
      <c r="G12" s="366">
        <v>280105</v>
      </c>
      <c r="H12" s="365" t="s">
        <v>1929</v>
      </c>
      <c r="I12" s="365" t="s">
        <v>546</v>
      </c>
      <c r="J12" s="355">
        <v>101500</v>
      </c>
    </row>
    <row r="13" spans="1:10" s="367" customFormat="1" ht="46.5" customHeight="1">
      <c r="C13" s="368"/>
      <c r="D13" s="369"/>
      <c r="F13" s="370"/>
    </row>
    <row r="14" spans="1:10" s="367" customFormat="1" ht="46.5" customHeight="1">
      <c r="C14" s="368"/>
      <c r="D14" s="369"/>
      <c r="F14" s="370"/>
    </row>
    <row r="15" spans="1:10" s="367" customFormat="1" ht="46.5" customHeight="1">
      <c r="C15" s="368"/>
      <c r="D15" s="369"/>
      <c r="F15" s="370"/>
    </row>
    <row r="16" spans="1:10" s="367" customFormat="1" ht="46.5" customHeight="1">
      <c r="C16" s="368"/>
      <c r="D16" s="369"/>
      <c r="F16" s="370"/>
    </row>
    <row r="17" spans="3:6" s="367" customFormat="1" ht="46.5" customHeight="1">
      <c r="C17" s="368"/>
      <c r="D17" s="369"/>
      <c r="F17" s="370"/>
    </row>
    <row r="18" spans="3:6" s="367" customFormat="1" ht="46.5" customHeight="1">
      <c r="C18" s="368"/>
      <c r="D18" s="369"/>
      <c r="F18" s="370"/>
    </row>
    <row r="19" spans="3:6" s="367" customFormat="1" ht="46.5" customHeight="1">
      <c r="C19" s="368"/>
      <c r="D19" s="369"/>
      <c r="F19" s="370"/>
    </row>
    <row r="20" spans="3:6" s="367" customFormat="1" ht="46.5" customHeight="1">
      <c r="C20" s="368"/>
      <c r="D20" s="369"/>
      <c r="F20" s="370"/>
    </row>
    <row r="21" spans="3:6" s="367" customFormat="1" ht="46.5" customHeight="1">
      <c r="C21" s="368"/>
      <c r="D21" s="369"/>
      <c r="F21" s="370"/>
    </row>
    <row r="22" spans="3:6" s="367" customFormat="1" ht="46.5" customHeight="1">
      <c r="C22" s="368"/>
      <c r="D22" s="369"/>
      <c r="F22" s="370"/>
    </row>
    <row r="23" spans="3:6" s="367" customFormat="1" ht="46.5" customHeight="1">
      <c r="C23" s="368"/>
      <c r="D23" s="369"/>
      <c r="F23" s="370"/>
    </row>
    <row r="24" spans="3:6" s="367" customFormat="1" ht="46.5" customHeight="1">
      <c r="C24" s="368"/>
      <c r="D24" s="369"/>
      <c r="F24" s="370"/>
    </row>
    <row r="25" spans="3:6" s="367" customFormat="1" ht="46.5" customHeight="1">
      <c r="C25" s="368"/>
      <c r="D25" s="369"/>
      <c r="F25" s="370"/>
    </row>
    <row r="26" spans="3:6" s="367" customFormat="1" ht="46.5" customHeight="1">
      <c r="C26" s="368"/>
      <c r="D26" s="369"/>
      <c r="F26" s="370"/>
    </row>
    <row r="27" spans="3:6" s="367" customFormat="1" ht="46.5" customHeight="1">
      <c r="C27" s="368"/>
      <c r="D27" s="369"/>
      <c r="F27" s="370"/>
    </row>
    <row r="28" spans="3:6" s="367" customFormat="1" ht="46.5" customHeight="1">
      <c r="C28" s="368"/>
      <c r="D28" s="369"/>
      <c r="F28" s="370"/>
    </row>
    <row r="29" spans="3:6" s="367" customFormat="1" ht="46.5" customHeight="1">
      <c r="C29" s="368"/>
      <c r="D29" s="369"/>
      <c r="F29" s="370"/>
    </row>
    <row r="30" spans="3:6" s="367" customFormat="1" ht="46.5" customHeight="1">
      <c r="C30" s="368"/>
      <c r="D30" s="369"/>
      <c r="F30" s="370"/>
    </row>
    <row r="31" spans="3:6" s="367" customFormat="1" ht="46.5" customHeight="1">
      <c r="C31" s="368"/>
      <c r="D31" s="369"/>
      <c r="F31" s="370"/>
    </row>
    <row r="32" spans="3:6" s="367" customFormat="1" ht="46.5" customHeight="1">
      <c r="C32" s="368"/>
      <c r="D32" s="369"/>
      <c r="F32" s="370"/>
    </row>
    <row r="33" spans="3:6" s="367" customFormat="1" ht="46.5" customHeight="1">
      <c r="C33" s="368"/>
      <c r="D33" s="369"/>
      <c r="F33" s="370"/>
    </row>
    <row r="34" spans="3:6" s="367" customFormat="1" ht="46.5" customHeight="1">
      <c r="C34" s="368"/>
      <c r="D34" s="369"/>
      <c r="F34" s="370"/>
    </row>
    <row r="35" spans="3:6" s="367" customFormat="1" ht="46.5" customHeight="1">
      <c r="C35" s="368"/>
      <c r="D35" s="369"/>
      <c r="F35" s="370"/>
    </row>
    <row r="36" spans="3:6" s="367" customFormat="1" ht="46.5" customHeight="1">
      <c r="C36" s="368"/>
      <c r="D36" s="369"/>
      <c r="F36" s="370"/>
    </row>
    <row r="37" spans="3:6" s="367" customFormat="1" ht="46.5" customHeight="1">
      <c r="C37" s="368"/>
      <c r="D37" s="369"/>
      <c r="F37" s="370"/>
    </row>
    <row r="38" spans="3:6" s="367" customFormat="1" ht="46.5" customHeight="1">
      <c r="C38" s="368"/>
      <c r="D38" s="369"/>
      <c r="F38" s="370"/>
    </row>
    <row r="39" spans="3:6" s="367" customFormat="1" ht="46.5" customHeight="1">
      <c r="C39" s="368"/>
      <c r="D39" s="369"/>
      <c r="F39" s="370"/>
    </row>
    <row r="40" spans="3:6" s="367" customFormat="1" ht="46.5" customHeight="1">
      <c r="C40" s="368"/>
      <c r="D40" s="369"/>
      <c r="F40" s="370"/>
    </row>
    <row r="41" spans="3:6" s="367" customFormat="1" ht="46.5" customHeight="1">
      <c r="C41" s="368"/>
      <c r="D41" s="369"/>
      <c r="F41" s="370"/>
    </row>
    <row r="42" spans="3:6" s="367" customFormat="1" ht="46.5" customHeight="1">
      <c r="C42" s="368"/>
      <c r="D42" s="369"/>
      <c r="F42" s="370"/>
    </row>
    <row r="43" spans="3:6" s="367" customFormat="1" ht="46.5" customHeight="1">
      <c r="C43" s="368"/>
      <c r="D43" s="369"/>
      <c r="F43" s="370"/>
    </row>
    <row r="44" spans="3:6" s="367" customFormat="1" ht="46.5" customHeight="1">
      <c r="C44" s="368"/>
      <c r="D44" s="369"/>
      <c r="F44" s="370"/>
    </row>
    <row r="45" spans="3:6" s="367" customFormat="1" ht="46.5" customHeight="1">
      <c r="C45" s="368"/>
      <c r="D45" s="369"/>
      <c r="F45" s="370"/>
    </row>
    <row r="46" spans="3:6" s="367" customFormat="1" ht="46.5" customHeight="1">
      <c r="C46" s="368"/>
      <c r="D46" s="369"/>
      <c r="F46" s="370"/>
    </row>
    <row r="47" spans="3:6" s="367" customFormat="1" ht="46.5" customHeight="1">
      <c r="C47" s="368"/>
      <c r="D47" s="369"/>
      <c r="F47" s="370"/>
    </row>
    <row r="48" spans="3:6" s="367" customFormat="1" ht="46.5" customHeight="1">
      <c r="C48" s="368"/>
      <c r="D48" s="369"/>
      <c r="F48" s="370"/>
    </row>
    <row r="49" spans="3:6" s="367" customFormat="1" ht="46.5" customHeight="1">
      <c r="C49" s="368"/>
      <c r="D49" s="369"/>
      <c r="F49" s="370"/>
    </row>
    <row r="50" spans="3:6" s="367" customFormat="1" ht="46.5" customHeight="1">
      <c r="C50" s="368"/>
      <c r="D50" s="369"/>
      <c r="F50" s="370"/>
    </row>
    <row r="51" spans="3:6" s="367" customFormat="1" ht="46.5" customHeight="1">
      <c r="C51" s="368"/>
      <c r="D51" s="369"/>
      <c r="F51" s="370"/>
    </row>
    <row r="52" spans="3:6" s="367" customFormat="1" ht="46.5" customHeight="1">
      <c r="C52" s="368"/>
      <c r="D52" s="369"/>
      <c r="F52" s="370"/>
    </row>
    <row r="53" spans="3:6" s="367" customFormat="1" ht="46.5" customHeight="1">
      <c r="C53" s="368"/>
      <c r="D53" s="369"/>
      <c r="F53" s="370"/>
    </row>
    <row r="54" spans="3:6" s="367" customFormat="1" ht="46.5" customHeight="1">
      <c r="C54" s="368"/>
      <c r="D54" s="369"/>
      <c r="F54" s="370"/>
    </row>
    <row r="55" spans="3:6" s="367" customFormat="1" ht="46.5" customHeight="1">
      <c r="C55" s="368"/>
      <c r="D55" s="369"/>
      <c r="F55" s="370"/>
    </row>
    <row r="56" spans="3:6" s="367" customFormat="1" ht="46.5" customHeight="1">
      <c r="C56" s="368"/>
      <c r="D56" s="369"/>
      <c r="F56" s="370"/>
    </row>
    <row r="57" spans="3:6" s="367" customFormat="1" ht="46.5" customHeight="1">
      <c r="C57" s="368"/>
      <c r="D57" s="369"/>
      <c r="F57" s="370"/>
    </row>
    <row r="58" spans="3:6" s="367" customFormat="1" ht="46.5" customHeight="1">
      <c r="C58" s="368"/>
      <c r="D58" s="369"/>
      <c r="F58" s="370"/>
    </row>
    <row r="59" spans="3:6" s="367" customFormat="1" ht="46.5" customHeight="1">
      <c r="C59" s="368"/>
      <c r="D59" s="369"/>
      <c r="F59" s="370"/>
    </row>
    <row r="60" spans="3:6" s="367" customFormat="1" ht="46.5" customHeight="1">
      <c r="C60" s="368"/>
      <c r="D60" s="369"/>
      <c r="F60" s="370"/>
    </row>
    <row r="61" spans="3:6" s="367" customFormat="1" ht="46.5" customHeight="1">
      <c r="C61" s="368"/>
      <c r="D61" s="369"/>
      <c r="F61" s="370"/>
    </row>
    <row r="62" spans="3:6" s="367" customFormat="1" ht="46.5" customHeight="1">
      <c r="C62" s="368"/>
      <c r="D62" s="369"/>
      <c r="F62" s="370"/>
    </row>
    <row r="63" spans="3:6" s="367" customFormat="1" ht="46.5" customHeight="1">
      <c r="C63" s="368"/>
      <c r="D63" s="369"/>
      <c r="F63" s="370"/>
    </row>
    <row r="64" spans="3:6" s="367" customFormat="1" ht="46.5" customHeight="1">
      <c r="C64" s="368"/>
      <c r="D64" s="369"/>
      <c r="F64" s="370"/>
    </row>
    <row r="65" spans="3:6" s="367" customFormat="1" ht="46.5" customHeight="1">
      <c r="C65" s="368"/>
      <c r="D65" s="369"/>
      <c r="F65" s="370"/>
    </row>
    <row r="66" spans="3:6" s="367" customFormat="1" ht="46.5" customHeight="1">
      <c r="C66" s="368"/>
      <c r="D66" s="369"/>
      <c r="F66" s="370"/>
    </row>
    <row r="67" spans="3:6" s="367" customFormat="1" ht="46.5" customHeight="1">
      <c r="C67" s="368"/>
      <c r="D67" s="369"/>
      <c r="F67" s="370"/>
    </row>
    <row r="68" spans="3:6" s="367" customFormat="1" ht="46.5" customHeight="1">
      <c r="C68" s="368"/>
      <c r="D68" s="369"/>
      <c r="F68" s="370"/>
    </row>
    <row r="69" spans="3:6" s="367" customFormat="1" ht="46.5" customHeight="1">
      <c r="C69" s="368"/>
      <c r="D69" s="369"/>
      <c r="F69" s="370"/>
    </row>
    <row r="70" spans="3:6" s="367" customFormat="1" ht="46.5" customHeight="1">
      <c r="C70" s="368"/>
      <c r="D70" s="369"/>
      <c r="F70" s="370"/>
    </row>
    <row r="71" spans="3:6" s="367" customFormat="1" ht="46.5" customHeight="1">
      <c r="C71" s="368"/>
      <c r="D71" s="369"/>
      <c r="F71" s="370"/>
    </row>
    <row r="72" spans="3:6" s="367" customFormat="1" ht="46.5" customHeight="1">
      <c r="C72" s="368"/>
      <c r="D72" s="369"/>
      <c r="F72" s="370"/>
    </row>
    <row r="73" spans="3:6" s="367" customFormat="1" ht="46.5" customHeight="1">
      <c r="C73" s="368"/>
      <c r="D73" s="369"/>
      <c r="F73" s="370"/>
    </row>
    <row r="74" spans="3:6" s="367" customFormat="1" ht="46.5" customHeight="1">
      <c r="C74" s="368"/>
      <c r="D74" s="369"/>
      <c r="F74" s="370"/>
    </row>
    <row r="75" spans="3:6" s="367" customFormat="1" ht="46.5" customHeight="1">
      <c r="C75" s="368"/>
      <c r="D75" s="369"/>
      <c r="F75" s="370"/>
    </row>
    <row r="76" spans="3:6" s="367" customFormat="1" ht="46.5" customHeight="1">
      <c r="C76" s="368"/>
      <c r="D76" s="369"/>
      <c r="F76" s="370"/>
    </row>
    <row r="77" spans="3:6" s="367" customFormat="1" ht="46.5" customHeight="1">
      <c r="C77" s="368"/>
      <c r="D77" s="369"/>
      <c r="F77" s="370"/>
    </row>
    <row r="78" spans="3:6" s="367" customFormat="1" ht="46.5" customHeight="1">
      <c r="C78" s="368"/>
      <c r="D78" s="369"/>
      <c r="F78" s="370"/>
    </row>
    <row r="79" spans="3:6" s="367" customFormat="1" ht="46.5" customHeight="1">
      <c r="C79" s="368"/>
      <c r="D79" s="369"/>
      <c r="F79" s="370"/>
    </row>
    <row r="80" spans="3:6" s="367" customFormat="1" ht="46.5" customHeight="1">
      <c r="C80" s="368"/>
      <c r="D80" s="369"/>
      <c r="F80" s="370"/>
    </row>
    <row r="81" spans="3:6" s="367" customFormat="1" ht="46.5" customHeight="1">
      <c r="C81" s="368"/>
      <c r="D81" s="369"/>
      <c r="F81" s="370"/>
    </row>
    <row r="82" spans="3:6" s="367" customFormat="1" ht="46.5" customHeight="1">
      <c r="C82" s="368"/>
      <c r="D82" s="369"/>
      <c r="F82" s="370"/>
    </row>
    <row r="83" spans="3:6" s="367" customFormat="1" ht="46.5" customHeight="1">
      <c r="C83" s="368"/>
      <c r="D83" s="369"/>
      <c r="F83" s="370"/>
    </row>
    <row r="84" spans="3:6" s="367" customFormat="1" ht="46.5" customHeight="1">
      <c r="C84" s="368"/>
      <c r="D84" s="369"/>
      <c r="F84" s="370"/>
    </row>
    <row r="85" spans="3:6" s="367" customFormat="1" ht="46.5" customHeight="1">
      <c r="C85" s="368"/>
      <c r="D85" s="369"/>
      <c r="F85" s="370"/>
    </row>
    <row r="86" spans="3:6" s="367" customFormat="1" ht="46.5" customHeight="1">
      <c r="C86" s="368"/>
      <c r="D86" s="369"/>
      <c r="F86" s="370"/>
    </row>
    <row r="87" spans="3:6" s="367" customFormat="1" ht="46.5" customHeight="1">
      <c r="C87" s="368"/>
      <c r="D87" s="369"/>
      <c r="F87" s="370"/>
    </row>
    <row r="88" spans="3:6" s="367" customFormat="1" ht="46.5" customHeight="1">
      <c r="C88" s="368"/>
      <c r="D88" s="369"/>
      <c r="F88" s="370"/>
    </row>
    <row r="89" spans="3:6" s="367" customFormat="1" ht="46.5" customHeight="1">
      <c r="C89" s="368"/>
      <c r="D89" s="369"/>
      <c r="F89" s="370"/>
    </row>
    <row r="90" spans="3:6" s="367" customFormat="1" ht="46.5" customHeight="1">
      <c r="C90" s="368"/>
      <c r="D90" s="369"/>
      <c r="F90" s="370"/>
    </row>
    <row r="91" spans="3:6" s="367" customFormat="1" ht="46.5" customHeight="1">
      <c r="C91" s="368"/>
      <c r="D91" s="369"/>
      <c r="F91" s="370"/>
    </row>
    <row r="92" spans="3:6" s="367" customFormat="1" ht="46.5" customHeight="1">
      <c r="C92" s="368"/>
      <c r="D92" s="369"/>
      <c r="F92" s="370"/>
    </row>
    <row r="93" spans="3:6" s="367" customFormat="1" ht="46.5" customHeight="1">
      <c r="C93" s="368"/>
      <c r="D93" s="369"/>
      <c r="F93" s="370"/>
    </row>
    <row r="94" spans="3:6" s="367" customFormat="1" ht="46.5" customHeight="1">
      <c r="C94" s="368"/>
      <c r="D94" s="369"/>
      <c r="F94" s="370"/>
    </row>
    <row r="95" spans="3:6" s="367" customFormat="1" ht="46.5" customHeight="1">
      <c r="C95" s="368"/>
      <c r="D95" s="369"/>
      <c r="F95" s="370"/>
    </row>
    <row r="96" spans="3:6" s="367" customFormat="1" ht="46.5" customHeight="1">
      <c r="C96" s="368"/>
      <c r="D96" s="369"/>
      <c r="F96" s="370"/>
    </row>
    <row r="97" spans="3:6" s="367" customFormat="1" ht="46.5" customHeight="1">
      <c r="C97" s="368"/>
      <c r="D97" s="369"/>
      <c r="F97" s="370"/>
    </row>
    <row r="98" spans="3:6" s="367" customFormat="1" ht="46.5" customHeight="1">
      <c r="C98" s="368"/>
      <c r="D98" s="369"/>
      <c r="F98" s="370"/>
    </row>
    <row r="99" spans="3:6" s="367" customFormat="1" ht="46.5" customHeight="1">
      <c r="C99" s="368"/>
      <c r="D99" s="369"/>
      <c r="F99" s="370"/>
    </row>
    <row r="100" spans="3:6" s="367" customFormat="1" ht="46.5" customHeight="1">
      <c r="C100" s="368"/>
      <c r="D100" s="369"/>
      <c r="F100" s="370"/>
    </row>
    <row r="101" spans="3:6" s="367" customFormat="1" ht="46.5" customHeight="1">
      <c r="C101" s="368"/>
      <c r="D101" s="369"/>
      <c r="F101" s="370"/>
    </row>
    <row r="102" spans="3:6" s="367" customFormat="1" ht="46.5" customHeight="1">
      <c r="C102" s="368"/>
      <c r="D102" s="369"/>
      <c r="F102" s="370"/>
    </row>
    <row r="103" spans="3:6" s="367" customFormat="1" ht="46.5" customHeight="1">
      <c r="C103" s="368"/>
      <c r="D103" s="369"/>
      <c r="F103" s="370"/>
    </row>
    <row r="104" spans="3:6" s="367" customFormat="1" ht="46.5" customHeight="1">
      <c r="C104" s="368"/>
      <c r="D104" s="369"/>
      <c r="F104" s="370"/>
    </row>
    <row r="105" spans="3:6" s="367" customFormat="1" ht="46.5" customHeight="1">
      <c r="C105" s="368"/>
      <c r="D105" s="369"/>
      <c r="F105" s="370"/>
    </row>
    <row r="106" spans="3:6" s="367" customFormat="1" ht="46.5" customHeight="1">
      <c r="C106" s="368"/>
      <c r="D106" s="369"/>
      <c r="F106" s="370"/>
    </row>
    <row r="107" spans="3:6" s="367" customFormat="1" ht="46.5" customHeight="1">
      <c r="C107" s="368"/>
      <c r="D107" s="369"/>
      <c r="F107" s="370"/>
    </row>
    <row r="108" spans="3:6" s="367" customFormat="1" ht="46.5" customHeight="1">
      <c r="C108" s="368"/>
      <c r="D108" s="369"/>
      <c r="F108" s="370"/>
    </row>
    <row r="109" spans="3:6" s="367" customFormat="1" ht="46.5" customHeight="1">
      <c r="C109" s="368"/>
      <c r="D109" s="369"/>
      <c r="F109" s="370"/>
    </row>
    <row r="110" spans="3:6" s="367" customFormat="1" ht="46.5" customHeight="1">
      <c r="C110" s="368"/>
      <c r="D110" s="369"/>
      <c r="F110" s="370"/>
    </row>
    <row r="111" spans="3:6" s="367" customFormat="1" ht="46.5" customHeight="1">
      <c r="C111" s="368"/>
      <c r="D111" s="369"/>
      <c r="F111" s="370"/>
    </row>
    <row r="112" spans="3:6" s="367" customFormat="1" ht="46.5" customHeight="1">
      <c r="C112" s="368"/>
      <c r="D112" s="369"/>
      <c r="F112" s="370"/>
    </row>
    <row r="113" spans="3:6" s="367" customFormat="1" ht="46.5" customHeight="1">
      <c r="C113" s="368"/>
      <c r="D113" s="369"/>
      <c r="F113" s="370"/>
    </row>
    <row r="114" spans="3:6" s="367" customFormat="1" ht="46.5" customHeight="1">
      <c r="C114" s="368"/>
      <c r="D114" s="369"/>
      <c r="F114" s="370"/>
    </row>
    <row r="115" spans="3:6" s="367" customFormat="1" ht="46.5" customHeight="1">
      <c r="C115" s="368"/>
      <c r="D115" s="369"/>
      <c r="F115" s="370"/>
    </row>
    <row r="116" spans="3:6" s="367" customFormat="1" ht="46.5" customHeight="1">
      <c r="C116" s="368"/>
      <c r="D116" s="369"/>
      <c r="F116" s="370"/>
    </row>
    <row r="117" spans="3:6" s="367" customFormat="1" ht="46.5" customHeight="1">
      <c r="C117" s="368"/>
      <c r="D117" s="369"/>
      <c r="F117" s="370"/>
    </row>
    <row r="118" spans="3:6" s="367" customFormat="1" ht="46.5" customHeight="1">
      <c r="C118" s="368"/>
      <c r="D118" s="369"/>
      <c r="F118" s="370"/>
    </row>
    <row r="119" spans="3:6" s="367" customFormat="1" ht="46.5" customHeight="1">
      <c r="C119" s="368"/>
      <c r="D119" s="369"/>
      <c r="F119" s="370"/>
    </row>
    <row r="120" spans="3:6" s="367" customFormat="1" ht="46.5" customHeight="1">
      <c r="C120" s="368"/>
      <c r="D120" s="369"/>
      <c r="F120" s="370"/>
    </row>
    <row r="121" spans="3:6" s="367" customFormat="1" ht="46.5" customHeight="1">
      <c r="C121" s="368"/>
      <c r="D121" s="369"/>
      <c r="F121" s="370"/>
    </row>
    <row r="122" spans="3:6" s="367" customFormat="1" ht="46.5" customHeight="1">
      <c r="C122" s="368"/>
      <c r="D122" s="369"/>
      <c r="F122" s="370"/>
    </row>
    <row r="123" spans="3:6" s="367" customFormat="1" ht="46.5" customHeight="1">
      <c r="C123" s="368"/>
      <c r="D123" s="369"/>
      <c r="F123" s="370"/>
    </row>
    <row r="124" spans="3:6" s="367" customFormat="1" ht="46.5" customHeight="1">
      <c r="C124" s="368"/>
      <c r="D124" s="369"/>
      <c r="F124" s="370"/>
    </row>
    <row r="125" spans="3:6" s="367" customFormat="1" ht="46.5" customHeight="1">
      <c r="C125" s="368"/>
      <c r="D125" s="369"/>
      <c r="F125" s="370"/>
    </row>
    <row r="126" spans="3:6" s="367" customFormat="1" ht="46.5" customHeight="1">
      <c r="C126" s="368"/>
      <c r="D126" s="369"/>
      <c r="F126" s="370"/>
    </row>
    <row r="127" spans="3:6" s="367" customFormat="1" ht="46.5" customHeight="1">
      <c r="C127" s="368"/>
      <c r="D127" s="369"/>
      <c r="F127" s="370"/>
    </row>
    <row r="128" spans="3:6" s="367" customFormat="1" ht="46.5" customHeight="1">
      <c r="C128" s="368"/>
      <c r="D128" s="369"/>
      <c r="F128" s="370"/>
    </row>
    <row r="129" spans="3:6" s="367" customFormat="1" ht="46.5" customHeight="1">
      <c r="C129" s="368"/>
      <c r="D129" s="369"/>
      <c r="F129" s="370"/>
    </row>
    <row r="130" spans="3:6" s="367" customFormat="1" ht="46.5" customHeight="1">
      <c r="C130" s="368"/>
      <c r="D130" s="369"/>
      <c r="F130" s="370"/>
    </row>
    <row r="131" spans="3:6" s="367" customFormat="1" ht="46.5" customHeight="1">
      <c r="C131" s="368"/>
      <c r="D131" s="369"/>
      <c r="F131" s="370"/>
    </row>
    <row r="132" spans="3:6" s="367" customFormat="1" ht="46.5" customHeight="1">
      <c r="C132" s="368"/>
      <c r="D132" s="369"/>
      <c r="F132" s="370"/>
    </row>
    <row r="133" spans="3:6" s="367" customFormat="1" ht="46.5" customHeight="1">
      <c r="C133" s="368"/>
      <c r="D133" s="369"/>
      <c r="F133" s="370"/>
    </row>
    <row r="134" spans="3:6" s="367" customFormat="1" ht="46.5" customHeight="1">
      <c r="C134" s="368"/>
      <c r="D134" s="369"/>
      <c r="F134" s="370"/>
    </row>
    <row r="135" spans="3:6" s="367" customFormat="1" ht="46.5" customHeight="1">
      <c r="C135" s="368"/>
      <c r="D135" s="369"/>
      <c r="F135" s="370"/>
    </row>
    <row r="136" spans="3:6" s="367" customFormat="1" ht="46.5" customHeight="1">
      <c r="C136" s="368"/>
      <c r="D136" s="369"/>
      <c r="F136" s="370"/>
    </row>
    <row r="137" spans="3:6" s="367" customFormat="1" ht="46.5" customHeight="1">
      <c r="C137" s="368"/>
      <c r="D137" s="369"/>
      <c r="F137" s="370"/>
    </row>
    <row r="138" spans="3:6" s="367" customFormat="1" ht="46.5" customHeight="1">
      <c r="C138" s="368"/>
      <c r="D138" s="369"/>
      <c r="F138" s="370"/>
    </row>
    <row r="139" spans="3:6" s="367" customFormat="1" ht="46.5" customHeight="1">
      <c r="C139" s="368"/>
      <c r="D139" s="369"/>
      <c r="F139" s="370"/>
    </row>
    <row r="140" spans="3:6" s="367" customFormat="1" ht="46.5" customHeight="1">
      <c r="C140" s="368"/>
      <c r="D140" s="369"/>
      <c r="F140" s="370"/>
    </row>
    <row r="141" spans="3:6" s="367" customFormat="1" ht="46.5" customHeight="1">
      <c r="C141" s="368"/>
      <c r="D141" s="369"/>
      <c r="F141" s="370"/>
    </row>
    <row r="142" spans="3:6" s="367" customFormat="1" ht="46.5" customHeight="1">
      <c r="C142" s="368"/>
      <c r="D142" s="369"/>
      <c r="F142" s="370"/>
    </row>
    <row r="143" spans="3:6" s="367" customFormat="1" ht="46.5" customHeight="1">
      <c r="C143" s="368"/>
      <c r="D143" s="369"/>
      <c r="F143" s="370"/>
    </row>
    <row r="144" spans="3:6" s="367" customFormat="1" ht="46.5" customHeight="1">
      <c r="C144" s="368"/>
      <c r="D144" s="369"/>
      <c r="F144" s="370"/>
    </row>
    <row r="145" spans="3:6" s="367" customFormat="1" ht="46.5" customHeight="1">
      <c r="C145" s="368"/>
      <c r="D145" s="369"/>
      <c r="F145" s="370"/>
    </row>
    <row r="146" spans="3:6" s="367" customFormat="1" ht="46.5" customHeight="1">
      <c r="C146" s="368"/>
      <c r="D146" s="369"/>
      <c r="F146" s="370"/>
    </row>
    <row r="147" spans="3:6" s="367" customFormat="1" ht="46.5" customHeight="1">
      <c r="C147" s="368"/>
      <c r="D147" s="369"/>
      <c r="F147" s="370"/>
    </row>
    <row r="148" spans="3:6" s="367" customFormat="1" ht="46.5" customHeight="1">
      <c r="C148" s="368"/>
      <c r="D148" s="369"/>
      <c r="F148" s="370"/>
    </row>
    <row r="149" spans="3:6" s="367" customFormat="1" ht="46.5" customHeight="1">
      <c r="C149" s="368"/>
      <c r="D149" s="369"/>
      <c r="F149" s="370"/>
    </row>
    <row r="150" spans="3:6" s="367" customFormat="1" ht="46.5" customHeight="1">
      <c r="C150" s="368"/>
      <c r="D150" s="369"/>
      <c r="F150" s="370"/>
    </row>
    <row r="151" spans="3:6" s="367" customFormat="1" ht="46.5" customHeight="1">
      <c r="C151" s="368"/>
      <c r="D151" s="369"/>
      <c r="F151" s="370"/>
    </row>
    <row r="152" spans="3:6" s="367" customFormat="1" ht="46.5" customHeight="1">
      <c r="C152" s="368"/>
      <c r="D152" s="369"/>
      <c r="F152" s="370"/>
    </row>
    <row r="153" spans="3:6" s="367" customFormat="1" ht="46.5" customHeight="1">
      <c r="C153" s="368"/>
      <c r="D153" s="369"/>
      <c r="F153" s="370"/>
    </row>
    <row r="154" spans="3:6" s="367" customFormat="1" ht="46.5" customHeight="1">
      <c r="C154" s="368"/>
      <c r="D154" s="369"/>
      <c r="F154" s="370"/>
    </row>
    <row r="155" spans="3:6" s="367" customFormat="1" ht="46.5" customHeight="1">
      <c r="C155" s="368"/>
      <c r="D155" s="369"/>
      <c r="F155" s="370"/>
    </row>
    <row r="156" spans="3:6" s="367" customFormat="1" ht="46.5" customHeight="1">
      <c r="C156" s="368"/>
      <c r="D156" s="369"/>
      <c r="F156" s="370"/>
    </row>
    <row r="157" spans="3:6" s="367" customFormat="1" ht="46.5" customHeight="1">
      <c r="C157" s="368"/>
      <c r="D157" s="369"/>
      <c r="F157" s="370"/>
    </row>
    <row r="158" spans="3:6" s="367" customFormat="1" ht="46.5" customHeight="1">
      <c r="C158" s="368"/>
      <c r="D158" s="369"/>
      <c r="F158" s="370"/>
    </row>
    <row r="159" spans="3:6" s="367" customFormat="1" ht="46.5" customHeight="1">
      <c r="C159" s="368"/>
      <c r="D159" s="369"/>
      <c r="F159" s="370"/>
    </row>
    <row r="160" spans="3:6" s="367" customFormat="1" ht="46.5" customHeight="1">
      <c r="C160" s="368"/>
      <c r="D160" s="369"/>
      <c r="F160" s="370"/>
    </row>
    <row r="161" spans="3:6" s="367" customFormat="1" ht="46.5" customHeight="1">
      <c r="C161" s="368"/>
      <c r="D161" s="369"/>
      <c r="F161" s="370"/>
    </row>
    <row r="162" spans="3:6" s="367" customFormat="1" ht="46.5" customHeight="1">
      <c r="C162" s="368"/>
      <c r="D162" s="369"/>
      <c r="F162" s="370"/>
    </row>
    <row r="163" spans="3:6" s="367" customFormat="1" ht="46.5" customHeight="1">
      <c r="C163" s="368"/>
      <c r="D163" s="369"/>
      <c r="F163" s="370"/>
    </row>
    <row r="164" spans="3:6" s="367" customFormat="1" ht="46.5" customHeight="1">
      <c r="C164" s="368"/>
      <c r="D164" s="369"/>
      <c r="F164" s="370"/>
    </row>
    <row r="165" spans="3:6" s="367" customFormat="1" ht="46.5" customHeight="1">
      <c r="C165" s="368"/>
      <c r="D165" s="369"/>
      <c r="F165" s="370"/>
    </row>
    <row r="166" spans="3:6" s="367" customFormat="1" ht="46.5" customHeight="1">
      <c r="C166" s="368"/>
      <c r="D166" s="369"/>
      <c r="F166" s="370"/>
    </row>
    <row r="167" spans="3:6" s="367" customFormat="1" ht="46.5" customHeight="1">
      <c r="C167" s="368"/>
      <c r="D167" s="369"/>
      <c r="F167" s="370"/>
    </row>
    <row r="168" spans="3:6" s="367" customFormat="1" ht="46.5" customHeight="1">
      <c r="C168" s="368"/>
      <c r="D168" s="369"/>
      <c r="F168" s="370"/>
    </row>
    <row r="169" spans="3:6" s="367" customFormat="1" ht="46.5" customHeight="1">
      <c r="C169" s="368"/>
      <c r="D169" s="369"/>
      <c r="F169" s="370"/>
    </row>
    <row r="170" spans="3:6" s="367" customFormat="1" ht="46.5" customHeight="1">
      <c r="C170" s="368"/>
      <c r="D170" s="369"/>
      <c r="F170" s="370"/>
    </row>
    <row r="171" spans="3:6" s="367" customFormat="1" ht="46.5" customHeight="1">
      <c r="C171" s="368"/>
      <c r="D171" s="369"/>
      <c r="F171" s="370"/>
    </row>
    <row r="172" spans="3:6" s="367" customFormat="1" ht="46.5" customHeight="1">
      <c r="C172" s="368"/>
      <c r="D172" s="369"/>
      <c r="F172" s="370"/>
    </row>
    <row r="173" spans="3:6" s="367" customFormat="1" ht="46.5" customHeight="1">
      <c r="C173" s="368"/>
      <c r="D173" s="369"/>
      <c r="F173" s="370"/>
    </row>
    <row r="174" spans="3:6" s="367" customFormat="1" ht="46.5" customHeight="1">
      <c r="C174" s="368"/>
      <c r="D174" s="369"/>
      <c r="F174" s="370"/>
    </row>
    <row r="175" spans="3:6" s="367" customFormat="1" ht="46.5" customHeight="1">
      <c r="C175" s="368"/>
      <c r="D175" s="369"/>
      <c r="F175" s="370"/>
    </row>
    <row r="176" spans="3:6" s="367" customFormat="1" ht="46.5" customHeight="1">
      <c r="C176" s="368"/>
      <c r="D176" s="369"/>
      <c r="F176" s="370"/>
    </row>
    <row r="177" spans="3:6" s="367" customFormat="1" ht="46.5" customHeight="1">
      <c r="C177" s="368"/>
      <c r="D177" s="369"/>
      <c r="F177" s="370"/>
    </row>
    <row r="178" spans="3:6" s="367" customFormat="1" ht="46.5" customHeight="1">
      <c r="C178" s="368"/>
      <c r="D178" s="369"/>
      <c r="F178" s="370"/>
    </row>
    <row r="179" spans="3:6" s="367" customFormat="1" ht="46.5" customHeight="1">
      <c r="C179" s="368"/>
      <c r="D179" s="369"/>
      <c r="F179" s="370"/>
    </row>
    <row r="180" spans="3:6" s="367" customFormat="1" ht="46.5" customHeight="1">
      <c r="C180" s="368"/>
      <c r="D180" s="369"/>
      <c r="F180" s="370"/>
    </row>
    <row r="181" spans="3:6" s="367" customFormat="1" ht="46.5" customHeight="1">
      <c r="C181" s="368"/>
      <c r="D181" s="369"/>
      <c r="F181" s="370"/>
    </row>
    <row r="182" spans="3:6" s="367" customFormat="1" ht="46.5" customHeight="1">
      <c r="C182" s="368"/>
      <c r="D182" s="369"/>
      <c r="F182" s="370"/>
    </row>
    <row r="183" spans="3:6" s="367" customFormat="1" ht="46.5" customHeight="1">
      <c r="C183" s="368"/>
      <c r="D183" s="369"/>
      <c r="F183" s="370"/>
    </row>
    <row r="184" spans="3:6" s="367" customFormat="1" ht="46.5" customHeight="1">
      <c r="C184" s="368"/>
      <c r="D184" s="369"/>
      <c r="F184" s="370"/>
    </row>
    <row r="185" spans="3:6" s="367" customFormat="1" ht="46.5" customHeight="1">
      <c r="C185" s="368"/>
      <c r="D185" s="369"/>
      <c r="F185" s="370"/>
    </row>
    <row r="186" spans="3:6" s="367" customFormat="1" ht="46.5" customHeight="1">
      <c r="C186" s="368"/>
      <c r="D186" s="369"/>
      <c r="F186" s="370"/>
    </row>
    <row r="187" spans="3:6" s="367" customFormat="1" ht="46.5" customHeight="1">
      <c r="C187" s="368"/>
      <c r="D187" s="369"/>
      <c r="F187" s="370"/>
    </row>
    <row r="188" spans="3:6" s="367" customFormat="1" ht="46.5" customHeight="1">
      <c r="C188" s="368"/>
      <c r="D188" s="369"/>
      <c r="F188" s="370"/>
    </row>
    <row r="189" spans="3:6" s="367" customFormat="1" ht="46.5" customHeight="1">
      <c r="C189" s="368"/>
      <c r="D189" s="369"/>
      <c r="F189" s="370"/>
    </row>
    <row r="190" spans="3:6" s="367" customFormat="1" ht="46.5" customHeight="1">
      <c r="C190" s="368"/>
      <c r="D190" s="369"/>
      <c r="F190" s="370"/>
    </row>
    <row r="191" spans="3:6" s="367" customFormat="1" ht="46.5" customHeight="1">
      <c r="C191" s="368"/>
      <c r="D191" s="369"/>
      <c r="F191" s="370"/>
    </row>
    <row r="192" spans="3:6" s="367" customFormat="1" ht="46.5" customHeight="1">
      <c r="C192" s="368"/>
      <c r="D192" s="369"/>
      <c r="F192" s="370"/>
    </row>
    <row r="193" spans="3:6" s="367" customFormat="1" ht="46.5" customHeight="1">
      <c r="C193" s="368"/>
      <c r="D193" s="369"/>
      <c r="F193" s="370"/>
    </row>
    <row r="194" spans="3:6" s="367" customFormat="1" ht="46.5" customHeight="1">
      <c r="C194" s="368"/>
      <c r="D194" s="369"/>
      <c r="F194" s="370"/>
    </row>
    <row r="195" spans="3:6" s="367" customFormat="1" ht="46.5" customHeight="1">
      <c r="C195" s="368"/>
      <c r="D195" s="369"/>
      <c r="F195" s="370"/>
    </row>
    <row r="196" spans="3:6" s="367" customFormat="1" ht="46.5" customHeight="1">
      <c r="C196" s="368"/>
      <c r="D196" s="369"/>
      <c r="F196" s="370"/>
    </row>
    <row r="197" spans="3:6" s="367" customFormat="1" ht="46.5" customHeight="1">
      <c r="C197" s="368"/>
      <c r="D197" s="369"/>
      <c r="F197" s="370"/>
    </row>
    <row r="198" spans="3:6" s="367" customFormat="1" ht="46.5" customHeight="1">
      <c r="C198" s="368"/>
      <c r="D198" s="369"/>
      <c r="F198" s="370"/>
    </row>
    <row r="199" spans="3:6" s="367" customFormat="1" ht="46.5" customHeight="1">
      <c r="C199" s="368"/>
      <c r="D199" s="369"/>
      <c r="F199" s="370"/>
    </row>
    <row r="200" spans="3:6" s="367" customFormat="1" ht="46.5" customHeight="1">
      <c r="C200" s="368"/>
      <c r="D200" s="369"/>
      <c r="F200" s="370"/>
    </row>
    <row r="201" spans="3:6" s="367" customFormat="1" ht="46.5" customHeight="1">
      <c r="C201" s="368"/>
      <c r="D201" s="369"/>
      <c r="F201" s="370"/>
    </row>
    <row r="202" spans="3:6" s="367" customFormat="1" ht="46.5" customHeight="1">
      <c r="C202" s="368"/>
      <c r="D202" s="369"/>
      <c r="F202" s="370"/>
    </row>
    <row r="203" spans="3:6" s="367" customFormat="1" ht="46.5" customHeight="1">
      <c r="C203" s="368"/>
      <c r="D203" s="369"/>
      <c r="F203" s="370"/>
    </row>
    <row r="204" spans="3:6" s="367" customFormat="1" ht="46.5" customHeight="1">
      <c r="C204" s="368"/>
      <c r="D204" s="369"/>
      <c r="F204" s="370"/>
    </row>
    <row r="205" spans="3:6" s="367" customFormat="1" ht="46.5" customHeight="1">
      <c r="C205" s="368"/>
      <c r="D205" s="369"/>
      <c r="F205" s="370"/>
    </row>
    <row r="206" spans="3:6" s="367" customFormat="1" ht="46.5" customHeight="1">
      <c r="C206" s="368"/>
      <c r="D206" s="369"/>
      <c r="F206" s="370"/>
    </row>
    <row r="207" spans="3:6" s="367" customFormat="1" ht="46.5" customHeight="1">
      <c r="C207" s="368"/>
      <c r="D207" s="369"/>
      <c r="F207" s="370"/>
    </row>
    <row r="208" spans="3:6" s="367" customFormat="1" ht="46.5" customHeight="1">
      <c r="C208" s="368"/>
      <c r="D208" s="369"/>
      <c r="F208" s="370"/>
    </row>
    <row r="209" spans="3:6" s="367" customFormat="1" ht="46.5" customHeight="1">
      <c r="C209" s="368"/>
      <c r="D209" s="369"/>
      <c r="F209" s="370"/>
    </row>
    <row r="210" spans="3:6" s="367" customFormat="1" ht="46.5" customHeight="1">
      <c r="C210" s="368"/>
      <c r="D210" s="369"/>
      <c r="F210" s="370"/>
    </row>
    <row r="211" spans="3:6" s="367" customFormat="1" ht="46.5" customHeight="1">
      <c r="C211" s="368"/>
      <c r="D211" s="369"/>
      <c r="F211" s="370"/>
    </row>
    <row r="212" spans="3:6" s="367" customFormat="1" ht="46.5" customHeight="1">
      <c r="C212" s="368"/>
      <c r="D212" s="369"/>
      <c r="F212" s="370"/>
    </row>
    <row r="213" spans="3:6" s="367" customFormat="1" ht="46.5" customHeight="1">
      <c r="C213" s="368"/>
      <c r="D213" s="369"/>
      <c r="F213" s="370"/>
    </row>
    <row r="214" spans="3:6" s="367" customFormat="1" ht="46.5" customHeight="1">
      <c r="C214" s="368"/>
      <c r="D214" s="369"/>
      <c r="F214" s="370"/>
    </row>
    <row r="215" spans="3:6" s="367" customFormat="1" ht="46.5" customHeight="1">
      <c r="C215" s="368"/>
      <c r="D215" s="369"/>
      <c r="F215" s="370"/>
    </row>
    <row r="216" spans="3:6" s="367" customFormat="1" ht="46.5" customHeight="1">
      <c r="C216" s="368"/>
      <c r="D216" s="369"/>
      <c r="F216" s="370"/>
    </row>
    <row r="217" spans="3:6" s="367" customFormat="1" ht="46.5" customHeight="1">
      <c r="C217" s="368"/>
      <c r="D217" s="369"/>
      <c r="F217" s="370"/>
    </row>
    <row r="218" spans="3:6" s="367" customFormat="1" ht="46.5" customHeight="1">
      <c r="C218" s="368"/>
      <c r="D218" s="369"/>
      <c r="F218" s="370"/>
    </row>
    <row r="219" spans="3:6" s="367" customFormat="1" ht="46.5" customHeight="1">
      <c r="C219" s="368"/>
      <c r="D219" s="369"/>
      <c r="F219" s="370"/>
    </row>
    <row r="220" spans="3:6" s="367" customFormat="1" ht="46.5" customHeight="1">
      <c r="C220" s="368"/>
      <c r="D220" s="369"/>
      <c r="F220" s="370"/>
    </row>
    <row r="221" spans="3:6" s="367" customFormat="1" ht="46.5" customHeight="1">
      <c r="C221" s="368"/>
      <c r="D221" s="369"/>
      <c r="F221" s="370"/>
    </row>
    <row r="222" spans="3:6" s="367" customFormat="1" ht="46.5" customHeight="1">
      <c r="C222" s="368"/>
      <c r="D222" s="369"/>
      <c r="F222" s="370"/>
    </row>
    <row r="223" spans="3:6" s="367" customFormat="1" ht="46.5" customHeight="1">
      <c r="C223" s="368"/>
      <c r="D223" s="369"/>
      <c r="F223" s="370"/>
    </row>
    <row r="224" spans="3:6" s="367" customFormat="1" ht="46.5" customHeight="1">
      <c r="C224" s="368"/>
      <c r="D224" s="369"/>
      <c r="F224" s="370"/>
    </row>
    <row r="225" spans="3:6" s="367" customFormat="1" ht="46.5" customHeight="1">
      <c r="C225" s="368"/>
      <c r="D225" s="369"/>
      <c r="F225" s="370"/>
    </row>
    <row r="226" spans="3:6" s="367" customFormat="1" ht="46.5" customHeight="1">
      <c r="C226" s="368"/>
      <c r="D226" s="369"/>
      <c r="F226" s="370"/>
    </row>
    <row r="227" spans="3:6" s="367" customFormat="1" ht="46.5" customHeight="1">
      <c r="C227" s="368"/>
      <c r="D227" s="369"/>
      <c r="F227" s="370"/>
    </row>
    <row r="228" spans="3:6" s="367" customFormat="1" ht="46.5" customHeight="1">
      <c r="C228" s="368"/>
      <c r="D228" s="369"/>
      <c r="F228" s="370"/>
    </row>
    <row r="229" spans="3:6" s="367" customFormat="1" ht="46.5" customHeight="1">
      <c r="C229" s="368"/>
      <c r="D229" s="369"/>
      <c r="F229" s="370"/>
    </row>
    <row r="230" spans="3:6" s="367" customFormat="1" ht="46.5" customHeight="1">
      <c r="C230" s="368"/>
      <c r="D230" s="369"/>
      <c r="F230" s="370"/>
    </row>
    <row r="231" spans="3:6" s="367" customFormat="1" ht="46.5" customHeight="1">
      <c r="C231" s="368"/>
      <c r="D231" s="369"/>
      <c r="F231" s="370"/>
    </row>
    <row r="232" spans="3:6" s="367" customFormat="1" ht="46.5" customHeight="1">
      <c r="C232" s="368"/>
      <c r="D232" s="369"/>
      <c r="F232" s="370"/>
    </row>
    <row r="233" spans="3:6" s="367" customFormat="1" ht="46.5" customHeight="1">
      <c r="C233" s="368"/>
      <c r="D233" s="369"/>
      <c r="F233" s="370"/>
    </row>
    <row r="234" spans="3:6" s="367" customFormat="1" ht="46.5" customHeight="1">
      <c r="C234" s="368"/>
      <c r="D234" s="369"/>
      <c r="F234" s="370"/>
    </row>
    <row r="235" spans="3:6" s="367" customFormat="1" ht="46.5" customHeight="1">
      <c r="C235" s="368"/>
      <c r="D235" s="369"/>
      <c r="F235" s="370"/>
    </row>
    <row r="236" spans="3:6" s="367" customFormat="1" ht="46.5" customHeight="1">
      <c r="C236" s="368"/>
      <c r="D236" s="369"/>
      <c r="F236" s="370"/>
    </row>
    <row r="237" spans="3:6" s="367" customFormat="1" ht="46.5" customHeight="1">
      <c r="C237" s="368"/>
      <c r="D237" s="369"/>
      <c r="F237" s="370"/>
    </row>
    <row r="238" spans="3:6" s="367" customFormat="1" ht="46.5" customHeight="1">
      <c r="C238" s="368"/>
      <c r="D238" s="369"/>
      <c r="F238" s="370"/>
    </row>
    <row r="239" spans="3:6" s="367" customFormat="1" ht="46.5" customHeight="1">
      <c r="C239" s="368"/>
      <c r="D239" s="369"/>
      <c r="F239" s="370"/>
    </row>
    <row r="240" spans="3:6" s="367" customFormat="1" ht="46.5" customHeight="1">
      <c r="C240" s="368"/>
      <c r="D240" s="369"/>
      <c r="F240" s="370"/>
    </row>
    <row r="241" spans="3:6" s="367" customFormat="1" ht="46.5" customHeight="1">
      <c r="C241" s="368"/>
      <c r="D241" s="369"/>
      <c r="F241" s="370"/>
    </row>
    <row r="242" spans="3:6" s="367" customFormat="1" ht="46.5" customHeight="1">
      <c r="C242" s="368"/>
      <c r="D242" s="369"/>
      <c r="F242" s="370"/>
    </row>
    <row r="243" spans="3:6" s="367" customFormat="1" ht="46.5" customHeight="1">
      <c r="C243" s="368"/>
      <c r="D243" s="369"/>
      <c r="F243" s="370"/>
    </row>
    <row r="244" spans="3:6" s="367" customFormat="1" ht="46.5" customHeight="1">
      <c r="C244" s="368"/>
      <c r="D244" s="369"/>
      <c r="F244" s="370"/>
    </row>
    <row r="245" spans="3:6" s="367" customFormat="1" ht="46.5" customHeight="1">
      <c r="C245" s="368"/>
      <c r="D245" s="369"/>
      <c r="F245" s="370"/>
    </row>
    <row r="246" spans="3:6" s="367" customFormat="1" ht="46.5" customHeight="1">
      <c r="C246" s="368"/>
      <c r="D246" s="369"/>
      <c r="F246" s="370"/>
    </row>
    <row r="247" spans="3:6" s="367" customFormat="1" ht="46.5" customHeight="1">
      <c r="C247" s="368"/>
      <c r="D247" s="369"/>
      <c r="F247" s="370"/>
    </row>
    <row r="248" spans="3:6" s="367" customFormat="1" ht="46.5" customHeight="1">
      <c r="C248" s="368"/>
      <c r="D248" s="369"/>
      <c r="F248" s="370"/>
    </row>
    <row r="249" spans="3:6" s="367" customFormat="1" ht="46.5" customHeight="1">
      <c r="C249" s="368"/>
      <c r="D249" s="369"/>
      <c r="F249" s="370"/>
    </row>
    <row r="250" spans="3:6" s="367" customFormat="1" ht="46.5" customHeight="1">
      <c r="C250" s="368"/>
      <c r="D250" s="369"/>
      <c r="F250" s="370"/>
    </row>
    <row r="251" spans="3:6" s="367" customFormat="1" ht="46.5" customHeight="1">
      <c r="C251" s="368"/>
      <c r="D251" s="369"/>
      <c r="F251" s="370"/>
    </row>
    <row r="252" spans="3:6" s="367" customFormat="1" ht="46.5" customHeight="1">
      <c r="C252" s="368"/>
      <c r="D252" s="369"/>
      <c r="F252" s="370"/>
    </row>
    <row r="253" spans="3:6" s="367" customFormat="1" ht="46.5" customHeight="1">
      <c r="C253" s="368"/>
      <c r="D253" s="369"/>
      <c r="F253" s="370"/>
    </row>
    <row r="254" spans="3:6" s="367" customFormat="1" ht="46.5" customHeight="1">
      <c r="C254" s="368"/>
      <c r="D254" s="369"/>
      <c r="F254" s="370"/>
    </row>
    <row r="255" spans="3:6" s="367" customFormat="1" ht="46.5" customHeight="1">
      <c r="C255" s="368"/>
      <c r="D255" s="369"/>
      <c r="F255" s="370"/>
    </row>
    <row r="256" spans="3:6" s="367" customFormat="1" ht="46.5" customHeight="1">
      <c r="C256" s="368"/>
      <c r="D256" s="369"/>
      <c r="F256" s="370"/>
    </row>
    <row r="257" spans="3:6" s="367" customFormat="1" ht="46.5" customHeight="1">
      <c r="C257" s="368"/>
      <c r="D257" s="369"/>
      <c r="F257" s="370"/>
    </row>
    <row r="258" spans="3:6" s="367" customFormat="1" ht="46.5" customHeight="1">
      <c r="C258" s="368"/>
      <c r="D258" s="369"/>
      <c r="F258" s="370"/>
    </row>
    <row r="259" spans="3:6" s="367" customFormat="1" ht="46.5" customHeight="1">
      <c r="C259" s="368"/>
      <c r="D259" s="369"/>
      <c r="F259" s="370"/>
    </row>
    <row r="260" spans="3:6" s="367" customFormat="1" ht="46.5" customHeight="1">
      <c r="C260" s="368"/>
      <c r="D260" s="369"/>
      <c r="F260" s="370"/>
    </row>
    <row r="261" spans="3:6" s="367" customFormat="1" ht="46.5" customHeight="1">
      <c r="C261" s="368"/>
      <c r="D261" s="369"/>
      <c r="F261" s="370"/>
    </row>
    <row r="262" spans="3:6" s="367" customFormat="1" ht="46.5" customHeight="1">
      <c r="C262" s="368"/>
      <c r="D262" s="369"/>
      <c r="F262" s="370"/>
    </row>
    <row r="263" spans="3:6" s="367" customFormat="1" ht="46.5" customHeight="1">
      <c r="C263" s="368"/>
      <c r="D263" s="369"/>
      <c r="F263" s="370"/>
    </row>
    <row r="264" spans="3:6" s="367" customFormat="1" ht="46.5" customHeight="1">
      <c r="C264" s="368"/>
      <c r="D264" s="369"/>
      <c r="F264" s="370"/>
    </row>
    <row r="265" spans="3:6" s="367" customFormat="1" ht="46.5" customHeight="1">
      <c r="C265" s="368"/>
      <c r="D265" s="369"/>
      <c r="F265" s="370"/>
    </row>
    <row r="266" spans="3:6" s="367" customFormat="1" ht="46.5" customHeight="1">
      <c r="C266" s="368"/>
      <c r="D266" s="369"/>
      <c r="F266" s="370"/>
    </row>
    <row r="267" spans="3:6" s="367" customFormat="1" ht="46.5" customHeight="1">
      <c r="C267" s="368"/>
      <c r="D267" s="369"/>
      <c r="F267" s="370"/>
    </row>
    <row r="268" spans="3:6" s="367" customFormat="1" ht="46.5" customHeight="1">
      <c r="C268" s="368"/>
      <c r="D268" s="369"/>
      <c r="F268" s="370"/>
    </row>
    <row r="269" spans="3:6" s="367" customFormat="1" ht="46.5" customHeight="1">
      <c r="C269" s="368"/>
      <c r="D269" s="369"/>
      <c r="F269" s="370"/>
    </row>
    <row r="270" spans="3:6" s="367" customFormat="1" ht="46.5" customHeight="1">
      <c r="C270" s="368"/>
      <c r="D270" s="369"/>
      <c r="F270" s="370"/>
    </row>
    <row r="271" spans="3:6" s="367" customFormat="1" ht="46.5" customHeight="1">
      <c r="C271" s="368"/>
      <c r="D271" s="369"/>
      <c r="F271" s="370"/>
    </row>
    <row r="272" spans="3:6" s="367" customFormat="1" ht="46.5" customHeight="1">
      <c r="C272" s="368"/>
      <c r="D272" s="369"/>
      <c r="F272" s="370"/>
    </row>
    <row r="273" spans="3:6" s="367" customFormat="1" ht="46.5" customHeight="1">
      <c r="C273" s="368"/>
      <c r="D273" s="369"/>
      <c r="F273" s="370"/>
    </row>
    <row r="274" spans="3:6" s="367" customFormat="1" ht="46.5" customHeight="1">
      <c r="C274" s="368"/>
      <c r="D274" s="369"/>
      <c r="F274" s="370"/>
    </row>
    <row r="275" spans="3:6" s="367" customFormat="1" ht="46.5" customHeight="1">
      <c r="C275" s="368"/>
      <c r="D275" s="369"/>
      <c r="F275" s="370"/>
    </row>
    <row r="276" spans="3:6" s="367" customFormat="1" ht="46.5" customHeight="1">
      <c r="C276" s="368"/>
      <c r="D276" s="369"/>
      <c r="F276" s="370"/>
    </row>
    <row r="277" spans="3:6" s="367" customFormat="1" ht="46.5" customHeight="1">
      <c r="C277" s="368"/>
      <c r="D277" s="369"/>
      <c r="F277" s="370"/>
    </row>
    <row r="278" spans="3:6" s="367" customFormat="1" ht="46.5" customHeight="1">
      <c r="C278" s="368"/>
      <c r="D278" s="369"/>
      <c r="F278" s="370"/>
    </row>
    <row r="279" spans="3:6" s="367" customFormat="1" ht="46.5" customHeight="1">
      <c r="C279" s="368"/>
      <c r="D279" s="369"/>
      <c r="F279" s="370"/>
    </row>
    <row r="280" spans="3:6" s="367" customFormat="1" ht="46.5" customHeight="1">
      <c r="C280" s="368"/>
      <c r="D280" s="369"/>
      <c r="F280" s="370"/>
    </row>
    <row r="281" spans="3:6" s="367" customFormat="1" ht="46.5" customHeight="1">
      <c r="C281" s="368"/>
      <c r="D281" s="369"/>
      <c r="F281" s="370"/>
    </row>
    <row r="282" spans="3:6" s="367" customFormat="1" ht="46.5" customHeight="1">
      <c r="C282" s="368"/>
      <c r="D282" s="369"/>
      <c r="F282" s="370"/>
    </row>
    <row r="283" spans="3:6" s="367" customFormat="1" ht="46.5" customHeight="1">
      <c r="C283" s="368"/>
      <c r="D283" s="369"/>
      <c r="F283" s="370"/>
    </row>
    <row r="284" spans="3:6" s="367" customFormat="1" ht="46.5" customHeight="1">
      <c r="C284" s="368"/>
      <c r="D284" s="369"/>
      <c r="F284" s="370"/>
    </row>
    <row r="285" spans="3:6" s="367" customFormat="1" ht="46.5" customHeight="1">
      <c r="C285" s="368"/>
      <c r="D285" s="369"/>
      <c r="F285" s="370"/>
    </row>
    <row r="286" spans="3:6" s="367" customFormat="1" ht="46.5" customHeight="1">
      <c r="C286" s="368"/>
      <c r="D286" s="369"/>
      <c r="F286" s="370"/>
    </row>
    <row r="287" spans="3:6" s="367" customFormat="1" ht="46.5" customHeight="1">
      <c r="C287" s="368"/>
      <c r="D287" s="369"/>
      <c r="F287" s="370"/>
    </row>
    <row r="288" spans="3:6" s="367" customFormat="1" ht="46.5" customHeight="1">
      <c r="C288" s="368"/>
      <c r="D288" s="369"/>
      <c r="F288" s="370"/>
    </row>
    <row r="289" spans="3:6" s="367" customFormat="1" ht="46.5" customHeight="1">
      <c r="C289" s="368"/>
      <c r="D289" s="369"/>
      <c r="F289" s="370"/>
    </row>
    <row r="290" spans="3:6" s="367" customFormat="1" ht="46.5" customHeight="1">
      <c r="C290" s="368"/>
      <c r="D290" s="369"/>
      <c r="F290" s="370"/>
    </row>
    <row r="291" spans="3:6" s="367" customFormat="1" ht="46.5" customHeight="1">
      <c r="C291" s="368"/>
      <c r="D291" s="369"/>
      <c r="F291" s="370"/>
    </row>
    <row r="292" spans="3:6" s="367" customFormat="1" ht="46.5" customHeight="1">
      <c r="C292" s="368"/>
      <c r="D292" s="369"/>
      <c r="F292" s="370"/>
    </row>
    <row r="293" spans="3:6" s="367" customFormat="1" ht="46.5" customHeight="1">
      <c r="C293" s="368"/>
      <c r="D293" s="369"/>
      <c r="F293" s="370"/>
    </row>
    <row r="294" spans="3:6" s="367" customFormat="1" ht="46.5" customHeight="1">
      <c r="C294" s="368"/>
      <c r="D294" s="369"/>
      <c r="F294" s="370"/>
    </row>
    <row r="295" spans="3:6" s="367" customFormat="1" ht="46.5" customHeight="1">
      <c r="C295" s="368"/>
      <c r="D295" s="369"/>
      <c r="F295" s="370"/>
    </row>
    <row r="296" spans="3:6" s="367" customFormat="1" ht="46.5" customHeight="1">
      <c r="C296" s="368"/>
      <c r="D296" s="369"/>
      <c r="F296" s="370"/>
    </row>
    <row r="297" spans="3:6" s="367" customFormat="1" ht="46.5" customHeight="1">
      <c r="C297" s="368"/>
      <c r="D297" s="369"/>
      <c r="F297" s="370"/>
    </row>
    <row r="298" spans="3:6" s="367" customFormat="1" ht="46.5" customHeight="1">
      <c r="C298" s="368"/>
      <c r="D298" s="369"/>
      <c r="F298" s="370"/>
    </row>
    <row r="299" spans="3:6" s="367" customFormat="1" ht="46.5" customHeight="1">
      <c r="C299" s="368"/>
      <c r="D299" s="369"/>
      <c r="F299" s="370"/>
    </row>
    <row r="300" spans="3:6" s="367" customFormat="1" ht="46.5" customHeight="1">
      <c r="C300" s="368"/>
      <c r="D300" s="369"/>
      <c r="F300" s="370"/>
    </row>
    <row r="301" spans="3:6" s="367" customFormat="1" ht="46.5" customHeight="1">
      <c r="C301" s="368"/>
      <c r="D301" s="369"/>
      <c r="F301" s="370"/>
    </row>
    <row r="302" spans="3:6" s="367" customFormat="1" ht="46.5" customHeight="1">
      <c r="C302" s="368"/>
      <c r="D302" s="369"/>
      <c r="F302" s="370"/>
    </row>
    <row r="303" spans="3:6" s="367" customFormat="1" ht="46.5" customHeight="1">
      <c r="C303" s="368"/>
      <c r="D303" s="369"/>
      <c r="F303" s="370"/>
    </row>
    <row r="304" spans="3:6" s="367" customFormat="1" ht="46.5" customHeight="1">
      <c r="C304" s="368"/>
      <c r="D304" s="369"/>
      <c r="F304" s="370"/>
    </row>
    <row r="305" spans="3:6" s="367" customFormat="1" ht="46.5" customHeight="1">
      <c r="C305" s="368"/>
      <c r="D305" s="369"/>
      <c r="F305" s="370"/>
    </row>
    <row r="306" spans="3:6" s="367" customFormat="1" ht="46.5" customHeight="1">
      <c r="C306" s="368"/>
      <c r="D306" s="369"/>
      <c r="F306" s="370"/>
    </row>
    <row r="307" spans="3:6" s="367" customFormat="1" ht="46.5" customHeight="1">
      <c r="C307" s="368"/>
      <c r="D307" s="369"/>
      <c r="F307" s="370"/>
    </row>
    <row r="308" spans="3:6" s="367" customFormat="1" ht="46.5" customHeight="1">
      <c r="C308" s="368"/>
      <c r="D308" s="369"/>
      <c r="F308" s="370"/>
    </row>
    <row r="309" spans="3:6" s="367" customFormat="1" ht="46.5" customHeight="1">
      <c r="C309" s="368"/>
      <c r="D309" s="369"/>
      <c r="F309" s="370"/>
    </row>
    <row r="310" spans="3:6" s="367" customFormat="1" ht="46.5" customHeight="1">
      <c r="C310" s="368"/>
      <c r="D310" s="369"/>
      <c r="F310" s="370"/>
    </row>
    <row r="311" spans="3:6" s="367" customFormat="1" ht="46.5" customHeight="1">
      <c r="C311" s="368"/>
      <c r="D311" s="369"/>
      <c r="F311" s="370"/>
    </row>
    <row r="312" spans="3:6" s="367" customFormat="1" ht="46.5" customHeight="1">
      <c r="C312" s="368"/>
      <c r="D312" s="369"/>
      <c r="F312" s="370"/>
    </row>
    <row r="313" spans="3:6" s="367" customFormat="1" ht="46.5" customHeight="1">
      <c r="C313" s="368"/>
      <c r="D313" s="369"/>
      <c r="F313" s="370"/>
    </row>
    <row r="314" spans="3:6" s="367" customFormat="1" ht="46.5" customHeight="1">
      <c r="C314" s="368"/>
      <c r="D314" s="369"/>
      <c r="F314" s="370"/>
    </row>
    <row r="315" spans="3:6" s="367" customFormat="1" ht="46.5" customHeight="1">
      <c r="C315" s="368"/>
      <c r="D315" s="369"/>
      <c r="F315" s="370"/>
    </row>
    <row r="316" spans="3:6" s="367" customFormat="1" ht="46.5" customHeight="1">
      <c r="C316" s="368"/>
      <c r="D316" s="369"/>
      <c r="F316" s="370"/>
    </row>
    <row r="317" spans="3:6" s="367" customFormat="1" ht="46.5" customHeight="1">
      <c r="C317" s="368"/>
      <c r="D317" s="369"/>
      <c r="F317" s="370"/>
    </row>
    <row r="318" spans="3:6" s="367" customFormat="1" ht="46.5" customHeight="1">
      <c r="C318" s="368"/>
      <c r="D318" s="369"/>
      <c r="F318" s="370"/>
    </row>
    <row r="319" spans="3:6" s="367" customFormat="1" ht="46.5" customHeight="1">
      <c r="C319" s="368"/>
      <c r="D319" s="369"/>
      <c r="F319" s="370"/>
    </row>
    <row r="320" spans="3:6" s="367" customFormat="1" ht="46.5" customHeight="1">
      <c r="C320" s="368"/>
      <c r="D320" s="369"/>
      <c r="F320" s="370"/>
    </row>
    <row r="321" spans="3:6" s="367" customFormat="1" ht="46.5" customHeight="1">
      <c r="C321" s="368"/>
      <c r="D321" s="369"/>
      <c r="F321" s="370"/>
    </row>
    <row r="322" spans="3:6" s="367" customFormat="1" ht="46.5" customHeight="1">
      <c r="C322" s="368"/>
      <c r="D322" s="369"/>
      <c r="F322" s="370"/>
    </row>
    <row r="323" spans="3:6" s="367" customFormat="1" ht="46.5" customHeight="1">
      <c r="C323" s="368"/>
      <c r="D323" s="369"/>
      <c r="F323" s="370"/>
    </row>
    <row r="324" spans="3:6" s="367" customFormat="1" ht="46.5" customHeight="1">
      <c r="C324" s="368"/>
      <c r="D324" s="369"/>
      <c r="F324" s="370"/>
    </row>
    <row r="325" spans="3:6" s="367" customFormat="1" ht="46.5" customHeight="1">
      <c r="C325" s="368"/>
      <c r="D325" s="369"/>
      <c r="F325" s="370"/>
    </row>
    <row r="326" spans="3:6" s="367" customFormat="1" ht="46.5" customHeight="1">
      <c r="C326" s="368"/>
      <c r="D326" s="369"/>
      <c r="F326" s="370"/>
    </row>
    <row r="327" spans="3:6" s="367" customFormat="1" ht="46.5" customHeight="1">
      <c r="C327" s="368"/>
      <c r="D327" s="369"/>
      <c r="F327" s="370"/>
    </row>
    <row r="328" spans="3:6" s="367" customFormat="1" ht="46.5" customHeight="1">
      <c r="C328" s="368"/>
      <c r="D328" s="369"/>
      <c r="F328" s="370"/>
    </row>
    <row r="329" spans="3:6" s="367" customFormat="1" ht="46.5" customHeight="1">
      <c r="C329" s="368"/>
      <c r="D329" s="369"/>
      <c r="F329" s="370"/>
    </row>
    <row r="330" spans="3:6" s="367" customFormat="1" ht="46.5" customHeight="1">
      <c r="C330" s="368"/>
      <c r="D330" s="369"/>
      <c r="F330" s="370"/>
    </row>
    <row r="331" spans="3:6" s="367" customFormat="1" ht="46.5" customHeight="1">
      <c r="C331" s="368"/>
      <c r="D331" s="369"/>
      <c r="F331" s="370"/>
    </row>
    <row r="332" spans="3:6" s="367" customFormat="1" ht="46.5" customHeight="1">
      <c r="C332" s="368"/>
      <c r="D332" s="369"/>
      <c r="F332" s="370"/>
    </row>
    <row r="333" spans="3:6" s="367" customFormat="1" ht="46.5" customHeight="1">
      <c r="C333" s="368"/>
      <c r="D333" s="369"/>
      <c r="F333" s="370"/>
    </row>
    <row r="334" spans="3:6" s="367" customFormat="1" ht="46.5" customHeight="1">
      <c r="C334" s="368"/>
      <c r="D334" s="369"/>
      <c r="F334" s="370"/>
    </row>
    <row r="335" spans="3:6" s="367" customFormat="1" ht="46.5" customHeight="1">
      <c r="C335" s="368"/>
      <c r="D335" s="369"/>
      <c r="F335" s="370"/>
    </row>
    <row r="336" spans="3:6" s="367" customFormat="1" ht="46.5" customHeight="1">
      <c r="C336" s="368"/>
      <c r="D336" s="369"/>
      <c r="F336" s="370"/>
    </row>
    <row r="337" spans="3:6" s="367" customFormat="1" ht="46.5" customHeight="1">
      <c r="C337" s="368"/>
      <c r="D337" s="369"/>
      <c r="F337" s="370"/>
    </row>
    <row r="338" spans="3:6" s="367" customFormat="1" ht="46.5" customHeight="1">
      <c r="C338" s="368"/>
      <c r="D338" s="369"/>
      <c r="F338" s="370"/>
    </row>
    <row r="339" spans="3:6" s="367" customFormat="1" ht="46.5" customHeight="1">
      <c r="C339" s="368"/>
      <c r="D339" s="369"/>
      <c r="F339" s="370"/>
    </row>
    <row r="340" spans="3:6" s="367" customFormat="1" ht="46.5" customHeight="1">
      <c r="C340" s="368"/>
      <c r="D340" s="369"/>
      <c r="F340" s="370"/>
    </row>
    <row r="341" spans="3:6" s="367" customFormat="1" ht="46.5" customHeight="1">
      <c r="C341" s="368"/>
      <c r="D341" s="369"/>
      <c r="F341" s="370"/>
    </row>
    <row r="342" spans="3:6" s="367" customFormat="1" ht="46.5" customHeight="1">
      <c r="C342" s="368"/>
      <c r="D342" s="369"/>
      <c r="F342" s="370"/>
    </row>
    <row r="343" spans="3:6" s="367" customFormat="1" ht="46.5" customHeight="1">
      <c r="C343" s="368"/>
      <c r="D343" s="369"/>
      <c r="F343" s="370"/>
    </row>
    <row r="344" spans="3:6" s="367" customFormat="1" ht="46.5" customHeight="1">
      <c r="C344" s="368"/>
      <c r="D344" s="369"/>
      <c r="F344" s="370"/>
    </row>
    <row r="345" spans="3:6" s="367" customFormat="1" ht="46.5" customHeight="1">
      <c r="C345" s="368"/>
      <c r="D345" s="369"/>
      <c r="F345" s="370"/>
    </row>
    <row r="346" spans="3:6" s="367" customFormat="1" ht="46.5" customHeight="1">
      <c r="C346" s="368"/>
      <c r="D346" s="369"/>
      <c r="F346" s="370"/>
    </row>
    <row r="347" spans="3:6" s="367" customFormat="1" ht="46.5" customHeight="1">
      <c r="C347" s="368"/>
      <c r="D347" s="369"/>
      <c r="F347" s="370"/>
    </row>
    <row r="348" spans="3:6" s="367" customFormat="1" ht="46.5" customHeight="1">
      <c r="C348" s="368"/>
      <c r="D348" s="369"/>
      <c r="F348" s="370"/>
    </row>
    <row r="350" spans="3:6" s="367" customFormat="1" ht="46.5" customHeight="1">
      <c r="C350" s="368"/>
      <c r="D350" s="369"/>
      <c r="F350" s="370"/>
    </row>
    <row r="351" spans="3:6" s="367" customFormat="1" ht="46.5" customHeight="1">
      <c r="C351" s="368"/>
      <c r="D351" s="369"/>
      <c r="F351" s="370"/>
    </row>
    <row r="352" spans="3:6" s="367" customFormat="1" ht="46.5" customHeight="1">
      <c r="C352" s="368"/>
      <c r="D352" s="369"/>
      <c r="F352" s="370"/>
    </row>
    <row r="353" spans="3:6" s="367" customFormat="1" ht="46.5" customHeight="1">
      <c r="C353" s="368"/>
      <c r="D353" s="369"/>
      <c r="F353" s="370"/>
    </row>
    <row r="355" spans="3:6" s="367" customFormat="1" ht="46.5" customHeight="1">
      <c r="C355" s="368"/>
      <c r="D355" s="369"/>
      <c r="F355" s="370"/>
    </row>
    <row r="356" spans="3:6" s="367" customFormat="1" ht="46.5" customHeight="1">
      <c r="C356" s="368"/>
      <c r="D356" s="369"/>
      <c r="F356" s="370"/>
    </row>
    <row r="357" spans="3:6" s="367" customFormat="1" ht="46.5" customHeight="1">
      <c r="C357" s="368"/>
      <c r="D357" s="369"/>
      <c r="F357" s="370"/>
    </row>
    <row r="358" spans="3:6" s="367" customFormat="1" ht="46.5" customHeight="1">
      <c r="C358" s="368"/>
      <c r="D358" s="369"/>
      <c r="F358" s="370"/>
    </row>
    <row r="359" spans="3:6" s="367" customFormat="1" ht="46.5" customHeight="1">
      <c r="C359" s="368"/>
      <c r="D359" s="369"/>
      <c r="F359" s="370"/>
    </row>
    <row r="360" spans="3:6" s="367" customFormat="1" ht="46.5" customHeight="1">
      <c r="C360" s="368"/>
      <c r="D360" s="369"/>
      <c r="F360" s="370"/>
    </row>
    <row r="361" spans="3:6" s="367" customFormat="1" ht="46.5" customHeight="1">
      <c r="C361" s="368"/>
      <c r="D361" s="369"/>
      <c r="F361" s="370"/>
    </row>
    <row r="362" spans="3:6" s="367" customFormat="1" ht="46.5" customHeight="1">
      <c r="C362" s="368"/>
      <c r="D362" s="369"/>
      <c r="F362" s="370"/>
    </row>
    <row r="363" spans="3:6" s="367" customFormat="1" ht="46.5" customHeight="1">
      <c r="C363" s="368"/>
      <c r="D363" s="369"/>
      <c r="F363" s="370"/>
    </row>
    <row r="364" spans="3:6" s="367" customFormat="1" ht="46.5" customHeight="1">
      <c r="C364" s="368"/>
      <c r="D364" s="369"/>
      <c r="F364" s="370"/>
    </row>
    <row r="365" spans="3:6" s="367" customFormat="1" ht="46.5" customHeight="1">
      <c r="C365" s="368"/>
      <c r="D365" s="369"/>
      <c r="F365" s="370"/>
    </row>
    <row r="366" spans="3:6" s="367" customFormat="1" ht="46.5" customHeight="1">
      <c r="C366" s="368"/>
      <c r="D366" s="369"/>
      <c r="F366" s="370"/>
    </row>
    <row r="367" spans="3:6" s="367" customFormat="1" ht="46.5" customHeight="1">
      <c r="C367" s="368"/>
      <c r="D367" s="369"/>
      <c r="F367" s="370"/>
    </row>
    <row r="368" spans="3:6" s="367" customFormat="1" ht="46.5" customHeight="1">
      <c r="C368" s="368"/>
      <c r="D368" s="369"/>
      <c r="F368" s="370"/>
    </row>
    <row r="369" spans="3:6" s="367" customFormat="1" ht="46.5" customHeight="1">
      <c r="C369" s="368"/>
      <c r="D369" s="369"/>
      <c r="F369" s="370"/>
    </row>
    <row r="370" spans="3:6" s="367" customFormat="1" ht="46.5" customHeight="1">
      <c r="C370" s="368"/>
      <c r="D370" s="369"/>
      <c r="F370" s="370"/>
    </row>
    <row r="371" spans="3:6" s="367" customFormat="1" ht="46.5" customHeight="1">
      <c r="C371" s="368"/>
      <c r="D371" s="369"/>
      <c r="F371" s="370"/>
    </row>
    <row r="372" spans="3:6" s="367" customFormat="1" ht="46.5" customHeight="1">
      <c r="C372" s="368"/>
      <c r="D372" s="369"/>
      <c r="F372" s="370"/>
    </row>
    <row r="373" spans="3:6" s="367" customFormat="1" ht="46.5" customHeight="1">
      <c r="C373" s="368"/>
      <c r="D373" s="369"/>
      <c r="F373" s="370"/>
    </row>
    <row r="374" spans="3:6" s="367" customFormat="1" ht="46.5" customHeight="1">
      <c r="C374" s="368"/>
      <c r="D374" s="369"/>
      <c r="F374" s="370"/>
    </row>
    <row r="375" spans="3:6" s="367" customFormat="1" ht="46.5" customHeight="1">
      <c r="C375" s="368"/>
      <c r="D375" s="369"/>
      <c r="F375" s="370"/>
    </row>
    <row r="376" spans="3:6" s="367" customFormat="1" ht="46.5" customHeight="1">
      <c r="C376" s="368"/>
      <c r="D376" s="369"/>
      <c r="F376" s="370"/>
    </row>
    <row r="377" spans="3:6" s="367" customFormat="1" ht="46.5" customHeight="1">
      <c r="C377" s="368"/>
      <c r="D377" s="369"/>
      <c r="F377" s="370"/>
    </row>
    <row r="378" spans="3:6" s="367" customFormat="1" ht="46.5" customHeight="1">
      <c r="C378" s="368"/>
      <c r="D378" s="369"/>
      <c r="F378" s="370"/>
    </row>
    <row r="379" spans="3:6" s="367" customFormat="1" ht="46.5" customHeight="1">
      <c r="C379" s="368"/>
      <c r="D379" s="369"/>
      <c r="F379" s="370"/>
    </row>
    <row r="380" spans="3:6" s="367" customFormat="1" ht="46.5" customHeight="1">
      <c r="C380" s="368"/>
      <c r="D380" s="369"/>
      <c r="F380" s="370"/>
    </row>
    <row r="381" spans="3:6" s="367" customFormat="1" ht="46.5" customHeight="1">
      <c r="C381" s="368"/>
      <c r="D381" s="369"/>
      <c r="F381" s="370"/>
    </row>
    <row r="382" spans="3:6" s="367" customFormat="1" ht="46.5" customHeight="1">
      <c r="C382" s="368"/>
      <c r="D382" s="369"/>
      <c r="F382" s="370"/>
    </row>
    <row r="383" spans="3:6" s="367" customFormat="1" ht="46.5" customHeight="1">
      <c r="C383" s="368"/>
      <c r="D383" s="369"/>
      <c r="F383" s="370"/>
    </row>
    <row r="384" spans="3:6" s="367" customFormat="1" ht="46.5" customHeight="1">
      <c r="C384" s="368"/>
      <c r="D384" s="369"/>
      <c r="F384" s="370"/>
    </row>
    <row r="385" spans="3:6" s="367" customFormat="1" ht="46.5" customHeight="1">
      <c r="C385" s="368"/>
      <c r="D385" s="369"/>
      <c r="F385" s="370"/>
    </row>
    <row r="386" spans="3:6" s="367" customFormat="1" ht="46.5" customHeight="1">
      <c r="C386" s="368"/>
      <c r="D386" s="369"/>
      <c r="F386" s="370"/>
    </row>
    <row r="387" spans="3:6" s="367" customFormat="1" ht="46.5" customHeight="1">
      <c r="C387" s="368"/>
      <c r="D387" s="369"/>
      <c r="F387" s="370"/>
    </row>
    <row r="388" spans="3:6" s="367" customFormat="1" ht="46.5" customHeight="1">
      <c r="C388" s="368"/>
      <c r="D388" s="369"/>
      <c r="F388" s="370"/>
    </row>
    <row r="389" spans="3:6" s="367" customFormat="1" ht="46.5" customHeight="1">
      <c r="C389" s="368"/>
      <c r="D389" s="369"/>
      <c r="F389" s="370"/>
    </row>
    <row r="390" spans="3:6" s="367" customFormat="1" ht="46.5" customHeight="1">
      <c r="C390" s="368"/>
      <c r="D390" s="369"/>
      <c r="F390" s="370"/>
    </row>
    <row r="391" spans="3:6" s="367" customFormat="1" ht="46.5" customHeight="1">
      <c r="C391" s="368"/>
      <c r="D391" s="369"/>
      <c r="F391" s="370"/>
    </row>
    <row r="392" spans="3:6" s="367" customFormat="1" ht="46.5" customHeight="1">
      <c r="C392" s="368"/>
      <c r="D392" s="369"/>
      <c r="F392" s="370"/>
    </row>
    <row r="393" spans="3:6" s="367" customFormat="1" ht="46.5" customHeight="1">
      <c r="C393" s="368"/>
      <c r="D393" s="369"/>
      <c r="F393" s="370"/>
    </row>
    <row r="394" spans="3:6" s="367" customFormat="1" ht="46.5" customHeight="1">
      <c r="C394" s="368"/>
      <c r="D394" s="369"/>
      <c r="F394" s="370"/>
    </row>
    <row r="395" spans="3:6" s="367" customFormat="1" ht="46.5" customHeight="1">
      <c r="C395" s="368"/>
      <c r="D395" s="369"/>
      <c r="F395" s="370"/>
    </row>
    <row r="396" spans="3:6" s="367" customFormat="1" ht="46.5" customHeight="1">
      <c r="C396" s="368"/>
      <c r="D396" s="369"/>
      <c r="F396" s="370"/>
    </row>
    <row r="397" spans="3:6" s="367" customFormat="1" ht="46.5" customHeight="1">
      <c r="C397" s="368"/>
      <c r="D397" s="369"/>
      <c r="F397" s="370"/>
    </row>
    <row r="398" spans="3:6" s="367" customFormat="1" ht="46.5" customHeight="1">
      <c r="C398" s="368"/>
      <c r="D398" s="369"/>
      <c r="F398" s="370"/>
    </row>
    <row r="399" spans="3:6" s="367" customFormat="1" ht="46.5" customHeight="1">
      <c r="C399" s="368"/>
      <c r="D399" s="369"/>
      <c r="F399" s="370"/>
    </row>
    <row r="400" spans="3:6" s="367" customFormat="1" ht="46.5" customHeight="1">
      <c r="C400" s="368"/>
      <c r="D400" s="369"/>
      <c r="F400" s="370"/>
    </row>
    <row r="401" spans="3:6" s="367" customFormat="1" ht="46.5" customHeight="1">
      <c r="C401" s="368"/>
      <c r="D401" s="369"/>
      <c r="F401" s="370"/>
    </row>
    <row r="402" spans="3:6" s="367" customFormat="1" ht="46.5" customHeight="1">
      <c r="C402" s="368"/>
      <c r="D402" s="369"/>
      <c r="F402" s="370"/>
    </row>
    <row r="403" spans="3:6" s="367" customFormat="1" ht="46.5" customHeight="1">
      <c r="C403" s="368"/>
      <c r="D403" s="369"/>
      <c r="F403" s="370"/>
    </row>
    <row r="404" spans="3:6" s="367" customFormat="1" ht="46.5" customHeight="1">
      <c r="C404" s="368"/>
      <c r="D404" s="369"/>
      <c r="F404" s="370"/>
    </row>
    <row r="405" spans="3:6" s="367" customFormat="1" ht="46.5" customHeight="1">
      <c r="C405" s="368"/>
      <c r="D405" s="369"/>
      <c r="F405" s="370"/>
    </row>
    <row r="406" spans="3:6" s="367" customFormat="1" ht="46.5" customHeight="1">
      <c r="C406" s="368"/>
      <c r="D406" s="369"/>
      <c r="F406" s="370"/>
    </row>
    <row r="407" spans="3:6" s="367" customFormat="1" ht="46.5" customHeight="1">
      <c r="C407" s="368"/>
      <c r="D407" s="369"/>
      <c r="F407" s="370"/>
    </row>
    <row r="408" spans="3:6" s="367" customFormat="1" ht="46.5" customHeight="1">
      <c r="C408" s="368"/>
      <c r="D408" s="369"/>
      <c r="F408" s="370"/>
    </row>
    <row r="409" spans="3:6" s="367" customFormat="1" ht="46.5" customHeight="1">
      <c r="C409" s="368"/>
      <c r="D409" s="369"/>
      <c r="F409" s="370"/>
    </row>
  </sheetData>
  <autoFilter ref="A3:F11"/>
  <mergeCells count="4">
    <mergeCell ref="A1:H1"/>
    <mergeCell ref="I1:J1"/>
    <mergeCell ref="A2:F2"/>
    <mergeCell ref="G2:J2"/>
  </mergeCells>
  <printOptions horizontalCentered="1"/>
  <pageMargins left="0" right="0" top="0" bottom="1.1811023622047245" header="0.31496062992125984" footer="0.31496062992125984"/>
  <pageSetup paperSize="9" scale="29" orientation="portrait" r:id="rId1"/>
  <headerFooter scaleWithDoc="0">
    <oddFooter>&amp;Lصفحه  &amp;P از &amp;N&amp;C&amp;"-,Bold"&amp;12سیداحمد موسوی  احمد اقبالی  خانم سارا مقصودلو  &amp;R&amp;"-,Bold"&amp;12اعضای کار گروه
جمال کمیلی فر  شهرام شاهی  حجت ا... اکبری نسرکانی  اباذردماوندی حسین کرمی رضا حصاری محمدعلی رجبی محمد تقی اتحاد حسین آقایی نژاد
  اعضای هیئت مدیره</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17"/>
  <sheetViews>
    <sheetView rightToLeft="1" topLeftCell="A2" zoomScale="50" zoomScaleNormal="50" workbookViewId="0">
      <selection activeCell="A4" sqref="A4"/>
    </sheetView>
  </sheetViews>
  <sheetFormatPr defaultColWidth="9.140625" defaultRowHeight="46.5" customHeight="1"/>
  <cols>
    <col min="1" max="1" width="12.7109375" style="343" bestFit="1" customWidth="1"/>
    <col min="2" max="2" width="27" style="343" customWidth="1"/>
    <col min="3" max="3" width="23.28515625" style="371" customWidth="1"/>
    <col min="4" max="4" width="73.5703125" style="372" customWidth="1"/>
    <col min="5" max="5" width="24.140625" style="343" customWidth="1"/>
    <col min="6" max="6" width="28" style="373" customWidth="1"/>
    <col min="7" max="7" width="26.42578125" style="343" customWidth="1"/>
    <col min="8" max="8" width="86.140625" style="402" customWidth="1"/>
    <col min="9" max="9" width="18.140625" style="343" customWidth="1"/>
    <col min="10" max="10" width="25.5703125" style="343" customWidth="1"/>
    <col min="11" max="11" width="9.140625" style="343" customWidth="1"/>
    <col min="12" max="16384" width="9.140625" style="343"/>
  </cols>
  <sheetData>
    <row r="1" spans="1:10" ht="84" customHeight="1" thickBot="1">
      <c r="A1" s="902" t="s">
        <v>2286</v>
      </c>
      <c r="B1" s="903"/>
      <c r="C1" s="903"/>
      <c r="D1" s="903"/>
      <c r="E1" s="903"/>
      <c r="F1" s="903"/>
      <c r="G1" s="903"/>
      <c r="H1" s="904"/>
      <c r="I1" s="902"/>
      <c r="J1" s="904"/>
    </row>
    <row r="2" spans="1:10" ht="72" customHeight="1" thickBot="1">
      <c r="A2" s="905" t="s">
        <v>1624</v>
      </c>
      <c r="B2" s="906"/>
      <c r="C2" s="906"/>
      <c r="D2" s="906"/>
      <c r="E2" s="906"/>
      <c r="F2" s="907"/>
      <c r="G2" s="908" t="s">
        <v>1625</v>
      </c>
      <c r="H2" s="909"/>
      <c r="I2" s="909"/>
      <c r="J2" s="910"/>
    </row>
    <row r="3" spans="1:10" s="367" customFormat="1" ht="182.25" customHeight="1" thickBot="1">
      <c r="A3" s="374" t="s">
        <v>1419</v>
      </c>
      <c r="B3" s="375" t="s">
        <v>1478</v>
      </c>
      <c r="C3" s="375" t="s">
        <v>1640</v>
      </c>
      <c r="D3" s="376" t="s">
        <v>2</v>
      </c>
      <c r="E3" s="376" t="s">
        <v>1</v>
      </c>
      <c r="F3" s="377" t="s">
        <v>0</v>
      </c>
      <c r="G3" s="378" t="s">
        <v>2285</v>
      </c>
      <c r="H3" s="376" t="s">
        <v>2</v>
      </c>
      <c r="I3" s="376" t="s">
        <v>1</v>
      </c>
      <c r="J3" s="377" t="s">
        <v>0</v>
      </c>
    </row>
    <row r="4" spans="1:10" s="358" customFormat="1" ht="118.5" customHeight="1">
      <c r="A4" s="350">
        <v>1</v>
      </c>
      <c r="B4" s="379"/>
      <c r="C4" s="380">
        <v>410901</v>
      </c>
      <c r="D4" s="381" t="s">
        <v>1930</v>
      </c>
      <c r="E4" s="382" t="s">
        <v>238</v>
      </c>
      <c r="F4" s="383">
        <v>273000</v>
      </c>
      <c r="G4" s="384"/>
      <c r="H4" s="385"/>
      <c r="I4" s="386"/>
      <c r="J4" s="383"/>
    </row>
    <row r="5" spans="1:10" s="358" customFormat="1" ht="118.5" customHeight="1">
      <c r="A5" s="350">
        <v>2</v>
      </c>
      <c r="B5" s="387"/>
      <c r="C5" s="388">
        <v>410904</v>
      </c>
      <c r="D5" s="389" t="s">
        <v>1931</v>
      </c>
      <c r="E5" s="390" t="s">
        <v>238</v>
      </c>
      <c r="F5" s="383">
        <v>242000</v>
      </c>
      <c r="G5" s="391"/>
      <c r="H5" s="392"/>
      <c r="I5" s="393"/>
      <c r="J5" s="383"/>
    </row>
    <row r="6" spans="1:10" s="358" customFormat="1" ht="118.5" customHeight="1">
      <c r="A6" s="350">
        <v>3</v>
      </c>
      <c r="B6" s="387"/>
      <c r="C6" s="388">
        <v>411202</v>
      </c>
      <c r="D6" s="389" t="s">
        <v>1932</v>
      </c>
      <c r="E6" s="390" t="s">
        <v>238</v>
      </c>
      <c r="F6" s="383">
        <v>451000</v>
      </c>
      <c r="G6" s="391"/>
      <c r="H6" s="392"/>
      <c r="I6" s="393"/>
      <c r="J6" s="383"/>
    </row>
    <row r="7" spans="1:10" s="358" customFormat="1" ht="118.5" customHeight="1">
      <c r="A7" s="350">
        <v>4</v>
      </c>
      <c r="B7" s="387"/>
      <c r="C7" s="388">
        <v>410701</v>
      </c>
      <c r="D7" s="389" t="s">
        <v>1566</v>
      </c>
      <c r="E7" s="390" t="s">
        <v>1567</v>
      </c>
      <c r="F7" s="383">
        <v>14800</v>
      </c>
      <c r="G7" s="391"/>
      <c r="H7" s="392"/>
      <c r="I7" s="393"/>
      <c r="J7" s="383"/>
    </row>
    <row r="8" spans="1:10" s="358" customFormat="1" ht="118.5" customHeight="1">
      <c r="A8" s="350">
        <v>5</v>
      </c>
      <c r="B8" s="387"/>
      <c r="C8" s="388"/>
      <c r="D8" s="389"/>
      <c r="E8" s="390"/>
      <c r="F8" s="383"/>
      <c r="G8" s="391">
        <v>10405</v>
      </c>
      <c r="H8" s="392" t="s">
        <v>2001</v>
      </c>
      <c r="I8" s="393" t="s">
        <v>1900</v>
      </c>
      <c r="J8" s="383">
        <v>11836000</v>
      </c>
    </row>
    <row r="9" spans="1:10" s="358" customFormat="1" ht="118.5" customHeight="1">
      <c r="A9" s="350">
        <v>6</v>
      </c>
      <c r="B9" s="387"/>
      <c r="C9" s="388"/>
      <c r="D9" s="389"/>
      <c r="E9" s="390"/>
      <c r="F9" s="383"/>
      <c r="G9" s="391">
        <v>10406</v>
      </c>
      <c r="H9" s="392" t="s">
        <v>2002</v>
      </c>
      <c r="I9" s="393" t="s">
        <v>1900</v>
      </c>
      <c r="J9" s="383">
        <v>17245000</v>
      </c>
    </row>
    <row r="10" spans="1:10" s="358" customFormat="1" ht="118.5" customHeight="1">
      <c r="A10" s="350">
        <v>7</v>
      </c>
      <c r="B10" s="387"/>
      <c r="C10" s="388"/>
      <c r="D10" s="389"/>
      <c r="E10" s="390"/>
      <c r="F10" s="383"/>
      <c r="G10" s="391">
        <v>10502</v>
      </c>
      <c r="H10" s="392" t="s">
        <v>2003</v>
      </c>
      <c r="I10" s="393" t="s">
        <v>1477</v>
      </c>
      <c r="J10" s="383">
        <v>256000</v>
      </c>
    </row>
    <row r="11" spans="1:10" s="358" customFormat="1" ht="180" customHeight="1">
      <c r="A11" s="350">
        <v>8</v>
      </c>
      <c r="B11" s="387"/>
      <c r="C11" s="388"/>
      <c r="D11" s="389"/>
      <c r="E11" s="390"/>
      <c r="F11" s="383"/>
      <c r="G11" s="394">
        <v>10913</v>
      </c>
      <c r="H11" s="392" t="s">
        <v>2004</v>
      </c>
      <c r="I11" s="393" t="s">
        <v>1477</v>
      </c>
      <c r="J11" s="383">
        <v>45700</v>
      </c>
    </row>
    <row r="12" spans="1:10" s="367" customFormat="1" ht="199.5" customHeight="1">
      <c r="A12" s="350">
        <v>9</v>
      </c>
      <c r="B12" s="387"/>
      <c r="C12" s="387"/>
      <c r="D12" s="389"/>
      <c r="E12" s="390"/>
      <c r="F12" s="383"/>
      <c r="G12" s="394">
        <v>10914</v>
      </c>
      <c r="H12" s="392" t="s">
        <v>2005</v>
      </c>
      <c r="I12" s="393" t="s">
        <v>1477</v>
      </c>
      <c r="J12" s="383">
        <v>16700</v>
      </c>
    </row>
    <row r="13" spans="1:10" s="367" customFormat="1" ht="165" customHeight="1">
      <c r="A13" s="350">
        <v>10</v>
      </c>
      <c r="B13" s="387"/>
      <c r="C13" s="387"/>
      <c r="D13" s="389"/>
      <c r="E13" s="390"/>
      <c r="F13" s="383"/>
      <c r="G13" s="394">
        <v>20401</v>
      </c>
      <c r="H13" s="392" t="s">
        <v>2006</v>
      </c>
      <c r="I13" s="393" t="s">
        <v>1900</v>
      </c>
      <c r="J13" s="383">
        <v>711500</v>
      </c>
    </row>
    <row r="14" spans="1:10" s="367" customFormat="1" ht="166.5" customHeight="1">
      <c r="A14" s="350">
        <v>11</v>
      </c>
      <c r="B14" s="387"/>
      <c r="C14" s="387"/>
      <c r="D14" s="389"/>
      <c r="E14" s="390"/>
      <c r="F14" s="383"/>
      <c r="G14" s="394">
        <v>30701</v>
      </c>
      <c r="H14" s="392" t="s">
        <v>2007</v>
      </c>
      <c r="I14" s="393" t="s">
        <v>1900</v>
      </c>
      <c r="J14" s="383">
        <v>161000</v>
      </c>
    </row>
    <row r="15" spans="1:10" s="367" customFormat="1" ht="130.5" customHeight="1">
      <c r="A15" s="350">
        <v>12</v>
      </c>
      <c r="B15" s="387"/>
      <c r="C15" s="387"/>
      <c r="D15" s="389"/>
      <c r="E15" s="390"/>
      <c r="F15" s="383"/>
      <c r="G15" s="394">
        <v>30702</v>
      </c>
      <c r="H15" s="392" t="s">
        <v>2287</v>
      </c>
      <c r="I15" s="393" t="s">
        <v>1900</v>
      </c>
      <c r="J15" s="383">
        <v>6200</v>
      </c>
    </row>
    <row r="16" spans="1:10" s="367" customFormat="1" ht="259.5" customHeight="1">
      <c r="A16" s="350">
        <v>13</v>
      </c>
      <c r="B16" s="387"/>
      <c r="C16" s="387"/>
      <c r="D16" s="389"/>
      <c r="E16" s="390"/>
      <c r="F16" s="383"/>
      <c r="G16" s="394">
        <v>30703</v>
      </c>
      <c r="H16" s="392" t="s">
        <v>2009</v>
      </c>
      <c r="I16" s="393" t="s">
        <v>2010</v>
      </c>
      <c r="J16" s="383">
        <v>31700</v>
      </c>
    </row>
    <row r="17" spans="1:10" s="367" customFormat="1" ht="94.5" customHeight="1">
      <c r="A17" s="350">
        <v>14</v>
      </c>
      <c r="B17" s="387"/>
      <c r="C17" s="387"/>
      <c r="D17" s="389"/>
      <c r="E17" s="390"/>
      <c r="F17" s="383"/>
      <c r="G17" s="394">
        <v>10905</v>
      </c>
      <c r="H17" s="392" t="s">
        <v>1922</v>
      </c>
      <c r="I17" s="393" t="s">
        <v>1441</v>
      </c>
      <c r="J17" s="383">
        <v>325500</v>
      </c>
    </row>
    <row r="18" spans="1:10" s="367" customFormat="1" ht="124.5" customHeight="1">
      <c r="A18" s="350">
        <v>15</v>
      </c>
      <c r="B18" s="387"/>
      <c r="C18" s="387"/>
      <c r="D18" s="389"/>
      <c r="E18" s="390"/>
      <c r="F18" s="383"/>
      <c r="G18" s="394">
        <v>10907</v>
      </c>
      <c r="H18" s="392" t="s">
        <v>1923</v>
      </c>
      <c r="I18" s="393" t="s">
        <v>1441</v>
      </c>
      <c r="J18" s="383">
        <v>110000</v>
      </c>
    </row>
    <row r="19" spans="1:10" s="367" customFormat="1" ht="111" customHeight="1">
      <c r="A19" s="350">
        <v>16</v>
      </c>
      <c r="B19" s="387"/>
      <c r="C19" s="387"/>
      <c r="D19" s="389"/>
      <c r="E19" s="390"/>
      <c r="F19" s="383"/>
      <c r="G19" s="394">
        <v>10909</v>
      </c>
      <c r="H19" s="392" t="s">
        <v>1924</v>
      </c>
      <c r="I19" s="393" t="s">
        <v>546</v>
      </c>
      <c r="J19" s="383">
        <v>212500</v>
      </c>
    </row>
    <row r="20" spans="1:10" s="367" customFormat="1" ht="154.5" customHeight="1" thickBot="1">
      <c r="A20" s="350">
        <v>17</v>
      </c>
      <c r="B20" s="395"/>
      <c r="C20" s="395"/>
      <c r="D20" s="396"/>
      <c r="E20" s="397"/>
      <c r="F20" s="383"/>
      <c r="G20" s="398">
        <v>20102</v>
      </c>
      <c r="H20" s="399" t="s">
        <v>1925</v>
      </c>
      <c r="I20" s="400" t="s">
        <v>1918</v>
      </c>
      <c r="J20" s="383">
        <v>1040000</v>
      </c>
    </row>
    <row r="21" spans="1:10" s="367" customFormat="1" ht="178.5" customHeight="1" thickBot="1">
      <c r="A21" s="350">
        <v>18</v>
      </c>
      <c r="B21" s="395"/>
      <c r="C21" s="395"/>
      <c r="D21" s="396"/>
      <c r="E21" s="397"/>
      <c r="F21" s="383"/>
      <c r="G21" s="398">
        <v>20104</v>
      </c>
      <c r="H21" s="399" t="s">
        <v>1926</v>
      </c>
      <c r="I21" s="400" t="s">
        <v>1918</v>
      </c>
      <c r="J21" s="383">
        <v>12106000</v>
      </c>
    </row>
    <row r="22" spans="1:10" s="367" customFormat="1" ht="184.5" customHeight="1" thickBot="1">
      <c r="A22" s="350">
        <v>19</v>
      </c>
      <c r="B22" s="395"/>
      <c r="C22" s="395"/>
      <c r="D22" s="396"/>
      <c r="E22" s="397"/>
      <c r="F22" s="383"/>
      <c r="G22" s="398">
        <v>20504</v>
      </c>
      <c r="H22" s="399" t="s">
        <v>1927</v>
      </c>
      <c r="I22" s="400" t="s">
        <v>1918</v>
      </c>
      <c r="J22" s="383">
        <v>343000</v>
      </c>
    </row>
    <row r="23" spans="1:10" s="367" customFormat="1" ht="160.5" customHeight="1" thickBot="1">
      <c r="A23" s="350">
        <v>20</v>
      </c>
      <c r="B23" s="395"/>
      <c r="C23" s="395"/>
      <c r="D23" s="396"/>
      <c r="E23" s="397"/>
      <c r="F23" s="383"/>
      <c r="G23" s="398">
        <v>80104</v>
      </c>
      <c r="H23" s="399" t="s">
        <v>1933</v>
      </c>
      <c r="I23" s="400" t="s">
        <v>1918</v>
      </c>
      <c r="J23" s="383">
        <v>12940000</v>
      </c>
    </row>
    <row r="24" spans="1:10" s="367" customFormat="1" ht="144" customHeight="1" thickBot="1">
      <c r="A24" s="350">
        <v>21</v>
      </c>
      <c r="B24" s="395"/>
      <c r="C24" s="395"/>
      <c r="D24" s="396"/>
      <c r="E24" s="397"/>
      <c r="F24" s="383"/>
      <c r="G24" s="398">
        <v>80106</v>
      </c>
      <c r="H24" s="399" t="s">
        <v>1934</v>
      </c>
      <c r="I24" s="400" t="s">
        <v>1918</v>
      </c>
      <c r="J24" s="383">
        <v>13608000</v>
      </c>
    </row>
    <row r="25" spans="1:10" s="367" customFormat="1" ht="130.5" customHeight="1" thickBot="1">
      <c r="A25" s="350">
        <v>22</v>
      </c>
      <c r="B25" s="395"/>
      <c r="C25" s="395"/>
      <c r="D25" s="396"/>
      <c r="E25" s="397"/>
      <c r="F25" s="383"/>
      <c r="G25" s="398">
        <v>40208</v>
      </c>
      <c r="H25" s="399" t="s">
        <v>2176</v>
      </c>
      <c r="I25" s="400" t="s">
        <v>1918</v>
      </c>
      <c r="J25" s="383">
        <v>9052000</v>
      </c>
    </row>
    <row r="26" spans="1:10" s="367" customFormat="1" ht="180" customHeight="1" thickBot="1">
      <c r="A26" s="350">
        <v>23</v>
      </c>
      <c r="B26" s="395"/>
      <c r="C26" s="395"/>
      <c r="D26" s="396"/>
      <c r="E26" s="397"/>
      <c r="F26" s="383"/>
      <c r="G26" s="398">
        <v>40506</v>
      </c>
      <c r="H26" s="399" t="s">
        <v>1928</v>
      </c>
      <c r="I26" s="400" t="s">
        <v>1918</v>
      </c>
      <c r="J26" s="383">
        <v>2740000</v>
      </c>
    </row>
    <row r="27" spans="1:10" s="367" customFormat="1" ht="46.5" customHeight="1">
      <c r="C27" s="368"/>
      <c r="D27" s="369"/>
      <c r="F27" s="370"/>
      <c r="H27" s="401"/>
    </row>
    <row r="28" spans="1:10" s="367" customFormat="1" ht="46.5" customHeight="1">
      <c r="C28" s="368"/>
      <c r="D28" s="369"/>
      <c r="F28" s="370"/>
      <c r="H28" s="401"/>
    </row>
    <row r="29" spans="1:10" s="367" customFormat="1" ht="46.5" customHeight="1">
      <c r="C29" s="368"/>
      <c r="D29" s="369"/>
      <c r="F29" s="370"/>
      <c r="H29" s="401"/>
    </row>
    <row r="30" spans="1:10" s="367" customFormat="1" ht="46.5" customHeight="1">
      <c r="C30" s="368"/>
      <c r="D30" s="369"/>
      <c r="F30" s="370"/>
      <c r="H30" s="401"/>
    </row>
    <row r="31" spans="1:10" s="367" customFormat="1" ht="46.5" customHeight="1">
      <c r="C31" s="368"/>
      <c r="D31" s="369"/>
      <c r="F31" s="370"/>
      <c r="H31" s="401"/>
    </row>
    <row r="32" spans="1:10" s="367" customFormat="1" ht="46.5" customHeight="1">
      <c r="C32" s="368"/>
      <c r="D32" s="369"/>
      <c r="F32" s="370"/>
      <c r="H32" s="401"/>
    </row>
    <row r="33" spans="3:8" s="367" customFormat="1" ht="46.5" customHeight="1">
      <c r="C33" s="368"/>
      <c r="D33" s="369"/>
      <c r="F33" s="370"/>
      <c r="H33" s="401"/>
    </row>
    <row r="34" spans="3:8" s="367" customFormat="1" ht="46.5" customHeight="1">
      <c r="C34" s="368"/>
      <c r="D34" s="369"/>
      <c r="F34" s="370"/>
      <c r="H34" s="401"/>
    </row>
    <row r="35" spans="3:8" s="367" customFormat="1" ht="46.5" customHeight="1">
      <c r="C35" s="368"/>
      <c r="D35" s="369"/>
      <c r="F35" s="370"/>
      <c r="H35" s="401"/>
    </row>
    <row r="36" spans="3:8" s="367" customFormat="1" ht="46.5" customHeight="1">
      <c r="C36" s="368"/>
      <c r="D36" s="369"/>
      <c r="F36" s="370"/>
      <c r="H36" s="401"/>
    </row>
    <row r="37" spans="3:8" s="367" customFormat="1" ht="46.5" customHeight="1">
      <c r="C37" s="368"/>
      <c r="D37" s="369"/>
      <c r="F37" s="370"/>
      <c r="H37" s="401"/>
    </row>
    <row r="38" spans="3:8" s="367" customFormat="1" ht="46.5" customHeight="1">
      <c r="C38" s="368"/>
      <c r="D38" s="369"/>
      <c r="F38" s="370"/>
      <c r="H38" s="401"/>
    </row>
    <row r="39" spans="3:8" s="367" customFormat="1" ht="46.5" customHeight="1">
      <c r="C39" s="368"/>
      <c r="D39" s="369"/>
      <c r="F39" s="370"/>
      <c r="H39" s="401"/>
    </row>
    <row r="40" spans="3:8" s="367" customFormat="1" ht="46.5" customHeight="1">
      <c r="C40" s="368"/>
      <c r="D40" s="369"/>
      <c r="F40" s="370"/>
      <c r="H40" s="401"/>
    </row>
    <row r="41" spans="3:8" s="367" customFormat="1" ht="46.5" customHeight="1">
      <c r="C41" s="368"/>
      <c r="D41" s="369"/>
      <c r="F41" s="370"/>
      <c r="H41" s="401"/>
    </row>
    <row r="42" spans="3:8" s="367" customFormat="1" ht="46.5" customHeight="1">
      <c r="C42" s="368"/>
      <c r="D42" s="369"/>
      <c r="F42" s="370"/>
      <c r="H42" s="401"/>
    </row>
    <row r="43" spans="3:8" s="367" customFormat="1" ht="46.5" customHeight="1">
      <c r="C43" s="368"/>
      <c r="D43" s="369"/>
      <c r="F43" s="370"/>
      <c r="H43" s="401"/>
    </row>
    <row r="44" spans="3:8" s="367" customFormat="1" ht="46.5" customHeight="1">
      <c r="C44" s="368"/>
      <c r="D44" s="369"/>
      <c r="F44" s="370"/>
      <c r="H44" s="401"/>
    </row>
    <row r="45" spans="3:8" s="367" customFormat="1" ht="46.5" customHeight="1">
      <c r="C45" s="368"/>
      <c r="D45" s="369"/>
      <c r="F45" s="370"/>
      <c r="H45" s="401"/>
    </row>
    <row r="46" spans="3:8" s="367" customFormat="1" ht="46.5" customHeight="1">
      <c r="C46" s="368"/>
      <c r="D46" s="369"/>
      <c r="F46" s="370"/>
      <c r="H46" s="401"/>
    </row>
    <row r="47" spans="3:8" s="367" customFormat="1" ht="46.5" customHeight="1">
      <c r="C47" s="368"/>
      <c r="D47" s="369"/>
      <c r="F47" s="370"/>
      <c r="H47" s="401"/>
    </row>
    <row r="48" spans="3:8" s="367" customFormat="1" ht="46.5" customHeight="1">
      <c r="C48" s="368"/>
      <c r="D48" s="369"/>
      <c r="F48" s="370"/>
      <c r="H48" s="401"/>
    </row>
    <row r="49" spans="3:8" s="367" customFormat="1" ht="46.5" customHeight="1">
      <c r="C49" s="368"/>
      <c r="D49" s="369"/>
      <c r="F49" s="370"/>
      <c r="H49" s="401"/>
    </row>
    <row r="50" spans="3:8" s="367" customFormat="1" ht="46.5" customHeight="1">
      <c r="C50" s="368"/>
      <c r="D50" s="369"/>
      <c r="F50" s="370"/>
      <c r="H50" s="401"/>
    </row>
    <row r="51" spans="3:8" s="367" customFormat="1" ht="46.5" customHeight="1">
      <c r="C51" s="368"/>
      <c r="D51" s="369"/>
      <c r="F51" s="370"/>
      <c r="H51" s="401"/>
    </row>
    <row r="52" spans="3:8" s="367" customFormat="1" ht="46.5" customHeight="1">
      <c r="C52" s="368"/>
      <c r="D52" s="369"/>
      <c r="F52" s="370"/>
      <c r="H52" s="401"/>
    </row>
    <row r="53" spans="3:8" s="367" customFormat="1" ht="46.5" customHeight="1">
      <c r="C53" s="368"/>
      <c r="D53" s="369"/>
      <c r="F53" s="370"/>
      <c r="H53" s="401"/>
    </row>
    <row r="54" spans="3:8" s="367" customFormat="1" ht="46.5" customHeight="1">
      <c r="C54" s="368"/>
      <c r="D54" s="369"/>
      <c r="F54" s="370"/>
      <c r="H54" s="401"/>
    </row>
    <row r="55" spans="3:8" s="367" customFormat="1" ht="46.5" customHeight="1">
      <c r="C55" s="368"/>
      <c r="D55" s="369"/>
      <c r="F55" s="370"/>
      <c r="H55" s="401"/>
    </row>
    <row r="56" spans="3:8" s="367" customFormat="1" ht="46.5" customHeight="1">
      <c r="C56" s="368"/>
      <c r="D56" s="369"/>
      <c r="F56" s="370"/>
      <c r="H56" s="401"/>
    </row>
    <row r="57" spans="3:8" s="367" customFormat="1" ht="46.5" customHeight="1">
      <c r="C57" s="368"/>
      <c r="D57" s="369"/>
      <c r="F57" s="370"/>
      <c r="H57" s="401"/>
    </row>
    <row r="58" spans="3:8" s="367" customFormat="1" ht="46.5" customHeight="1">
      <c r="C58" s="368"/>
      <c r="D58" s="369"/>
      <c r="F58" s="370"/>
      <c r="H58" s="401"/>
    </row>
    <row r="59" spans="3:8" s="367" customFormat="1" ht="46.5" customHeight="1">
      <c r="C59" s="368"/>
      <c r="D59" s="369"/>
      <c r="F59" s="370"/>
      <c r="H59" s="401"/>
    </row>
    <row r="60" spans="3:8" s="367" customFormat="1" ht="46.5" customHeight="1">
      <c r="C60" s="368"/>
      <c r="D60" s="369"/>
      <c r="F60" s="370"/>
      <c r="H60" s="401"/>
    </row>
    <row r="61" spans="3:8" s="367" customFormat="1" ht="46.5" customHeight="1">
      <c r="C61" s="368"/>
      <c r="D61" s="369"/>
      <c r="F61" s="370"/>
      <c r="H61" s="401"/>
    </row>
    <row r="62" spans="3:8" s="367" customFormat="1" ht="46.5" customHeight="1">
      <c r="C62" s="368"/>
      <c r="D62" s="369"/>
      <c r="F62" s="370"/>
      <c r="H62" s="401"/>
    </row>
    <row r="63" spans="3:8" s="367" customFormat="1" ht="46.5" customHeight="1">
      <c r="C63" s="368"/>
      <c r="D63" s="369"/>
      <c r="F63" s="370"/>
      <c r="H63" s="401"/>
    </row>
    <row r="64" spans="3:8" s="367" customFormat="1" ht="46.5" customHeight="1">
      <c r="C64" s="368"/>
      <c r="D64" s="369"/>
      <c r="F64" s="370"/>
      <c r="H64" s="401"/>
    </row>
    <row r="65" spans="3:8" s="367" customFormat="1" ht="46.5" customHeight="1">
      <c r="C65" s="368"/>
      <c r="D65" s="369"/>
      <c r="F65" s="370"/>
      <c r="H65" s="401"/>
    </row>
    <row r="66" spans="3:8" s="367" customFormat="1" ht="46.5" customHeight="1">
      <c r="C66" s="368"/>
      <c r="D66" s="369"/>
      <c r="F66" s="370"/>
      <c r="H66" s="401"/>
    </row>
    <row r="67" spans="3:8" s="367" customFormat="1" ht="46.5" customHeight="1">
      <c r="C67" s="368"/>
      <c r="D67" s="369"/>
      <c r="F67" s="370"/>
      <c r="H67" s="401"/>
    </row>
    <row r="68" spans="3:8" s="367" customFormat="1" ht="46.5" customHeight="1">
      <c r="C68" s="368"/>
      <c r="D68" s="369"/>
      <c r="F68" s="370"/>
      <c r="H68" s="401"/>
    </row>
    <row r="69" spans="3:8" s="367" customFormat="1" ht="46.5" customHeight="1">
      <c r="C69" s="368"/>
      <c r="D69" s="369"/>
      <c r="F69" s="370"/>
      <c r="H69" s="401"/>
    </row>
    <row r="70" spans="3:8" s="367" customFormat="1" ht="46.5" customHeight="1">
      <c r="C70" s="368"/>
      <c r="D70" s="369"/>
      <c r="F70" s="370"/>
      <c r="H70" s="401"/>
    </row>
    <row r="71" spans="3:8" s="367" customFormat="1" ht="46.5" customHeight="1">
      <c r="C71" s="368"/>
      <c r="D71" s="369"/>
      <c r="F71" s="370"/>
      <c r="H71" s="401"/>
    </row>
    <row r="72" spans="3:8" s="367" customFormat="1" ht="46.5" customHeight="1">
      <c r="C72" s="368"/>
      <c r="D72" s="369"/>
      <c r="F72" s="370"/>
      <c r="H72" s="401"/>
    </row>
    <row r="73" spans="3:8" s="367" customFormat="1" ht="46.5" customHeight="1">
      <c r="C73" s="368"/>
      <c r="D73" s="369"/>
      <c r="F73" s="370"/>
      <c r="H73" s="401"/>
    </row>
    <row r="74" spans="3:8" s="367" customFormat="1" ht="46.5" customHeight="1">
      <c r="C74" s="368"/>
      <c r="D74" s="369"/>
      <c r="F74" s="370"/>
      <c r="H74" s="401"/>
    </row>
    <row r="75" spans="3:8" s="367" customFormat="1" ht="46.5" customHeight="1">
      <c r="C75" s="368"/>
      <c r="D75" s="369"/>
      <c r="F75" s="370"/>
      <c r="H75" s="401"/>
    </row>
    <row r="76" spans="3:8" s="367" customFormat="1" ht="46.5" customHeight="1">
      <c r="C76" s="368"/>
      <c r="D76" s="369"/>
      <c r="F76" s="370"/>
      <c r="H76" s="401"/>
    </row>
    <row r="77" spans="3:8" s="367" customFormat="1" ht="46.5" customHeight="1">
      <c r="C77" s="368"/>
      <c r="D77" s="369"/>
      <c r="F77" s="370"/>
      <c r="H77" s="401"/>
    </row>
    <row r="78" spans="3:8" s="367" customFormat="1" ht="46.5" customHeight="1">
      <c r="C78" s="368"/>
      <c r="D78" s="369"/>
      <c r="F78" s="370"/>
      <c r="H78" s="401"/>
    </row>
    <row r="79" spans="3:8" s="367" customFormat="1" ht="46.5" customHeight="1">
      <c r="C79" s="368"/>
      <c r="D79" s="369"/>
      <c r="F79" s="370"/>
      <c r="H79" s="401"/>
    </row>
    <row r="80" spans="3:8" s="367" customFormat="1" ht="46.5" customHeight="1">
      <c r="C80" s="368"/>
      <c r="D80" s="369"/>
      <c r="F80" s="370"/>
      <c r="H80" s="401"/>
    </row>
    <row r="81" spans="3:8" s="367" customFormat="1" ht="46.5" customHeight="1">
      <c r="C81" s="368"/>
      <c r="D81" s="369"/>
      <c r="F81" s="370"/>
      <c r="H81" s="401"/>
    </row>
    <row r="82" spans="3:8" s="367" customFormat="1" ht="46.5" customHeight="1">
      <c r="C82" s="368"/>
      <c r="D82" s="369"/>
      <c r="F82" s="370"/>
      <c r="H82" s="401"/>
    </row>
    <row r="83" spans="3:8" s="367" customFormat="1" ht="46.5" customHeight="1">
      <c r="C83" s="368"/>
      <c r="D83" s="369"/>
      <c r="F83" s="370"/>
      <c r="H83" s="401"/>
    </row>
    <row r="84" spans="3:8" s="367" customFormat="1" ht="46.5" customHeight="1">
      <c r="C84" s="368"/>
      <c r="D84" s="369"/>
      <c r="F84" s="370"/>
      <c r="H84" s="401"/>
    </row>
    <row r="85" spans="3:8" s="367" customFormat="1" ht="46.5" customHeight="1">
      <c r="C85" s="368"/>
      <c r="D85" s="369"/>
      <c r="F85" s="370"/>
      <c r="H85" s="401"/>
    </row>
    <row r="86" spans="3:8" s="367" customFormat="1" ht="46.5" customHeight="1">
      <c r="C86" s="368"/>
      <c r="D86" s="369"/>
      <c r="F86" s="370"/>
      <c r="H86" s="401"/>
    </row>
    <row r="87" spans="3:8" s="367" customFormat="1" ht="46.5" customHeight="1">
      <c r="C87" s="368"/>
      <c r="D87" s="369"/>
      <c r="F87" s="370"/>
      <c r="H87" s="401"/>
    </row>
    <row r="88" spans="3:8" s="367" customFormat="1" ht="46.5" customHeight="1">
      <c r="C88" s="368"/>
      <c r="D88" s="369"/>
      <c r="F88" s="370"/>
      <c r="H88" s="401"/>
    </row>
    <row r="89" spans="3:8" s="367" customFormat="1" ht="46.5" customHeight="1">
      <c r="C89" s="368"/>
      <c r="D89" s="369"/>
      <c r="F89" s="370"/>
      <c r="H89" s="401"/>
    </row>
    <row r="90" spans="3:8" s="367" customFormat="1" ht="46.5" customHeight="1">
      <c r="C90" s="368"/>
      <c r="D90" s="369"/>
      <c r="F90" s="370"/>
      <c r="H90" s="401"/>
    </row>
    <row r="91" spans="3:8" s="367" customFormat="1" ht="46.5" customHeight="1">
      <c r="C91" s="368"/>
      <c r="D91" s="369"/>
      <c r="F91" s="370"/>
      <c r="H91" s="401"/>
    </row>
    <row r="92" spans="3:8" s="367" customFormat="1" ht="46.5" customHeight="1">
      <c r="C92" s="368"/>
      <c r="D92" s="369"/>
      <c r="F92" s="370"/>
      <c r="H92" s="401"/>
    </row>
    <row r="93" spans="3:8" s="367" customFormat="1" ht="46.5" customHeight="1">
      <c r="C93" s="368"/>
      <c r="D93" s="369"/>
      <c r="F93" s="370"/>
      <c r="H93" s="401"/>
    </row>
    <row r="94" spans="3:8" s="367" customFormat="1" ht="46.5" customHeight="1">
      <c r="C94" s="368"/>
      <c r="D94" s="369"/>
      <c r="F94" s="370"/>
      <c r="H94" s="401"/>
    </row>
    <row r="95" spans="3:8" s="367" customFormat="1" ht="46.5" customHeight="1">
      <c r="C95" s="368"/>
      <c r="D95" s="369"/>
      <c r="F95" s="370"/>
      <c r="H95" s="401"/>
    </row>
    <row r="96" spans="3:8" s="367" customFormat="1" ht="46.5" customHeight="1">
      <c r="C96" s="368"/>
      <c r="D96" s="369"/>
      <c r="F96" s="370"/>
      <c r="H96" s="401"/>
    </row>
    <row r="97" spans="3:8" s="367" customFormat="1" ht="46.5" customHeight="1">
      <c r="C97" s="368"/>
      <c r="D97" s="369"/>
      <c r="F97" s="370"/>
      <c r="H97" s="401"/>
    </row>
    <row r="98" spans="3:8" s="367" customFormat="1" ht="46.5" customHeight="1">
      <c r="C98" s="368"/>
      <c r="D98" s="369"/>
      <c r="F98" s="370"/>
      <c r="H98" s="401"/>
    </row>
    <row r="99" spans="3:8" s="367" customFormat="1" ht="46.5" customHeight="1">
      <c r="C99" s="368"/>
      <c r="D99" s="369"/>
      <c r="F99" s="370"/>
      <c r="H99" s="401"/>
    </row>
    <row r="100" spans="3:8" s="367" customFormat="1" ht="46.5" customHeight="1">
      <c r="C100" s="368"/>
      <c r="D100" s="369"/>
      <c r="F100" s="370"/>
      <c r="H100" s="401"/>
    </row>
    <row r="101" spans="3:8" s="367" customFormat="1" ht="46.5" customHeight="1">
      <c r="C101" s="368"/>
      <c r="D101" s="369"/>
      <c r="F101" s="370"/>
      <c r="H101" s="401"/>
    </row>
    <row r="102" spans="3:8" s="367" customFormat="1" ht="46.5" customHeight="1">
      <c r="C102" s="368"/>
      <c r="D102" s="369"/>
      <c r="F102" s="370"/>
      <c r="H102" s="401"/>
    </row>
    <row r="103" spans="3:8" s="367" customFormat="1" ht="46.5" customHeight="1">
      <c r="C103" s="368"/>
      <c r="D103" s="369"/>
      <c r="F103" s="370"/>
      <c r="H103" s="401"/>
    </row>
    <row r="104" spans="3:8" s="367" customFormat="1" ht="46.5" customHeight="1">
      <c r="C104" s="368"/>
      <c r="D104" s="369"/>
      <c r="F104" s="370"/>
      <c r="H104" s="401"/>
    </row>
    <row r="105" spans="3:8" s="367" customFormat="1" ht="46.5" customHeight="1">
      <c r="C105" s="368"/>
      <c r="D105" s="369"/>
      <c r="F105" s="370"/>
      <c r="H105" s="401"/>
    </row>
    <row r="106" spans="3:8" s="367" customFormat="1" ht="46.5" customHeight="1">
      <c r="C106" s="368"/>
      <c r="D106" s="369"/>
      <c r="F106" s="370"/>
      <c r="H106" s="401"/>
    </row>
    <row r="107" spans="3:8" s="367" customFormat="1" ht="46.5" customHeight="1">
      <c r="C107" s="368"/>
      <c r="D107" s="369"/>
      <c r="F107" s="370"/>
      <c r="H107" s="401"/>
    </row>
    <row r="108" spans="3:8" s="367" customFormat="1" ht="46.5" customHeight="1">
      <c r="C108" s="368"/>
      <c r="D108" s="369"/>
      <c r="F108" s="370"/>
      <c r="H108" s="401"/>
    </row>
    <row r="109" spans="3:8" s="367" customFormat="1" ht="46.5" customHeight="1">
      <c r="C109" s="368"/>
      <c r="D109" s="369"/>
      <c r="F109" s="370"/>
      <c r="H109" s="401"/>
    </row>
    <row r="110" spans="3:8" s="367" customFormat="1" ht="46.5" customHeight="1">
      <c r="C110" s="368"/>
      <c r="D110" s="369"/>
      <c r="F110" s="370"/>
      <c r="H110" s="401"/>
    </row>
    <row r="111" spans="3:8" s="367" customFormat="1" ht="46.5" customHeight="1">
      <c r="C111" s="368"/>
      <c r="D111" s="369"/>
      <c r="F111" s="370"/>
      <c r="H111" s="401"/>
    </row>
    <row r="112" spans="3:8" s="367" customFormat="1" ht="46.5" customHeight="1">
      <c r="C112" s="368"/>
      <c r="D112" s="369"/>
      <c r="F112" s="370"/>
      <c r="H112" s="401"/>
    </row>
    <row r="113" spans="3:8" s="367" customFormat="1" ht="46.5" customHeight="1">
      <c r="C113" s="368"/>
      <c r="D113" s="369"/>
      <c r="F113" s="370"/>
      <c r="H113" s="401"/>
    </row>
    <row r="114" spans="3:8" s="367" customFormat="1" ht="46.5" customHeight="1">
      <c r="C114" s="368"/>
      <c r="D114" s="369"/>
      <c r="F114" s="370"/>
      <c r="H114" s="401"/>
    </row>
    <row r="115" spans="3:8" s="367" customFormat="1" ht="46.5" customHeight="1">
      <c r="C115" s="368"/>
      <c r="D115" s="369"/>
      <c r="F115" s="370"/>
      <c r="H115" s="401"/>
    </row>
    <row r="116" spans="3:8" s="367" customFormat="1" ht="46.5" customHeight="1">
      <c r="C116" s="368"/>
      <c r="D116" s="369"/>
      <c r="F116" s="370"/>
      <c r="H116" s="401"/>
    </row>
    <row r="117" spans="3:8" s="367" customFormat="1" ht="46.5" customHeight="1">
      <c r="C117" s="368"/>
      <c r="D117" s="369"/>
      <c r="F117" s="370"/>
      <c r="H117" s="401"/>
    </row>
    <row r="118" spans="3:8" s="367" customFormat="1" ht="46.5" customHeight="1">
      <c r="C118" s="368"/>
      <c r="D118" s="369"/>
      <c r="F118" s="370"/>
      <c r="H118" s="401"/>
    </row>
    <row r="119" spans="3:8" s="367" customFormat="1" ht="46.5" customHeight="1">
      <c r="C119" s="368"/>
      <c r="D119" s="369"/>
      <c r="F119" s="370"/>
      <c r="H119" s="401"/>
    </row>
    <row r="120" spans="3:8" s="367" customFormat="1" ht="46.5" customHeight="1">
      <c r="C120" s="368"/>
      <c r="D120" s="369"/>
      <c r="F120" s="370"/>
      <c r="H120" s="401"/>
    </row>
    <row r="121" spans="3:8" s="367" customFormat="1" ht="46.5" customHeight="1">
      <c r="C121" s="368"/>
      <c r="D121" s="369"/>
      <c r="F121" s="370"/>
      <c r="H121" s="401"/>
    </row>
    <row r="122" spans="3:8" s="367" customFormat="1" ht="46.5" customHeight="1">
      <c r="C122" s="368"/>
      <c r="D122" s="369"/>
      <c r="F122" s="370"/>
      <c r="H122" s="401"/>
    </row>
    <row r="123" spans="3:8" s="367" customFormat="1" ht="46.5" customHeight="1">
      <c r="C123" s="368"/>
      <c r="D123" s="369"/>
      <c r="F123" s="370"/>
      <c r="H123" s="401"/>
    </row>
    <row r="124" spans="3:8" s="367" customFormat="1" ht="46.5" customHeight="1">
      <c r="C124" s="368"/>
      <c r="D124" s="369"/>
      <c r="F124" s="370"/>
      <c r="H124" s="401"/>
    </row>
    <row r="125" spans="3:8" s="367" customFormat="1" ht="46.5" customHeight="1">
      <c r="C125" s="368"/>
      <c r="D125" s="369"/>
      <c r="F125" s="370"/>
      <c r="H125" s="401"/>
    </row>
    <row r="126" spans="3:8" s="367" customFormat="1" ht="46.5" customHeight="1">
      <c r="C126" s="368"/>
      <c r="D126" s="369"/>
      <c r="F126" s="370"/>
      <c r="H126" s="401"/>
    </row>
    <row r="127" spans="3:8" s="367" customFormat="1" ht="46.5" customHeight="1">
      <c r="C127" s="368"/>
      <c r="D127" s="369"/>
      <c r="F127" s="370"/>
      <c r="H127" s="401"/>
    </row>
    <row r="128" spans="3:8" s="367" customFormat="1" ht="46.5" customHeight="1">
      <c r="C128" s="368"/>
      <c r="D128" s="369"/>
      <c r="F128" s="370"/>
      <c r="H128" s="401"/>
    </row>
    <row r="129" spans="3:8" s="367" customFormat="1" ht="46.5" customHeight="1">
      <c r="C129" s="368"/>
      <c r="D129" s="369"/>
      <c r="F129" s="370"/>
      <c r="H129" s="401"/>
    </row>
    <row r="130" spans="3:8" s="367" customFormat="1" ht="46.5" customHeight="1">
      <c r="C130" s="368"/>
      <c r="D130" s="369"/>
      <c r="F130" s="370"/>
      <c r="H130" s="401"/>
    </row>
    <row r="131" spans="3:8" s="367" customFormat="1" ht="46.5" customHeight="1">
      <c r="C131" s="368"/>
      <c r="D131" s="369"/>
      <c r="F131" s="370"/>
      <c r="H131" s="401"/>
    </row>
    <row r="132" spans="3:8" s="367" customFormat="1" ht="46.5" customHeight="1">
      <c r="C132" s="368"/>
      <c r="D132" s="369"/>
      <c r="F132" s="370"/>
      <c r="H132" s="401"/>
    </row>
    <row r="133" spans="3:8" s="367" customFormat="1" ht="46.5" customHeight="1">
      <c r="C133" s="368"/>
      <c r="D133" s="369"/>
      <c r="F133" s="370"/>
      <c r="H133" s="401"/>
    </row>
    <row r="134" spans="3:8" s="367" customFormat="1" ht="46.5" customHeight="1">
      <c r="C134" s="368"/>
      <c r="D134" s="369"/>
      <c r="F134" s="370"/>
      <c r="H134" s="401"/>
    </row>
    <row r="135" spans="3:8" s="367" customFormat="1" ht="46.5" customHeight="1">
      <c r="C135" s="368"/>
      <c r="D135" s="369"/>
      <c r="F135" s="370"/>
      <c r="H135" s="401"/>
    </row>
    <row r="136" spans="3:8" s="367" customFormat="1" ht="46.5" customHeight="1">
      <c r="C136" s="368"/>
      <c r="D136" s="369"/>
      <c r="F136" s="370"/>
      <c r="H136" s="401"/>
    </row>
    <row r="137" spans="3:8" s="367" customFormat="1" ht="46.5" customHeight="1">
      <c r="C137" s="368"/>
      <c r="D137" s="369"/>
      <c r="F137" s="370"/>
      <c r="H137" s="401"/>
    </row>
    <row r="138" spans="3:8" s="367" customFormat="1" ht="46.5" customHeight="1">
      <c r="C138" s="368"/>
      <c r="D138" s="369"/>
      <c r="F138" s="370"/>
      <c r="H138" s="401"/>
    </row>
    <row r="139" spans="3:8" s="367" customFormat="1" ht="46.5" customHeight="1">
      <c r="C139" s="368"/>
      <c r="D139" s="369"/>
      <c r="F139" s="370"/>
      <c r="H139" s="401"/>
    </row>
    <row r="140" spans="3:8" s="367" customFormat="1" ht="46.5" customHeight="1">
      <c r="C140" s="368"/>
      <c r="D140" s="369"/>
      <c r="F140" s="370"/>
      <c r="H140" s="401"/>
    </row>
    <row r="141" spans="3:8" s="367" customFormat="1" ht="46.5" customHeight="1">
      <c r="C141" s="368"/>
      <c r="D141" s="369"/>
      <c r="F141" s="370"/>
      <c r="H141" s="401"/>
    </row>
    <row r="142" spans="3:8" s="367" customFormat="1" ht="46.5" customHeight="1">
      <c r="C142" s="368"/>
      <c r="D142" s="369"/>
      <c r="F142" s="370"/>
      <c r="H142" s="401"/>
    </row>
    <row r="143" spans="3:8" s="367" customFormat="1" ht="46.5" customHeight="1">
      <c r="C143" s="368"/>
      <c r="D143" s="369"/>
      <c r="F143" s="370"/>
      <c r="H143" s="401"/>
    </row>
    <row r="144" spans="3:8" s="367" customFormat="1" ht="46.5" customHeight="1">
      <c r="C144" s="368"/>
      <c r="D144" s="369"/>
      <c r="F144" s="370"/>
      <c r="H144" s="401"/>
    </row>
    <row r="145" spans="3:8" s="367" customFormat="1" ht="46.5" customHeight="1">
      <c r="C145" s="368"/>
      <c r="D145" s="369"/>
      <c r="F145" s="370"/>
      <c r="H145" s="401"/>
    </row>
    <row r="146" spans="3:8" s="367" customFormat="1" ht="46.5" customHeight="1">
      <c r="C146" s="368"/>
      <c r="D146" s="369"/>
      <c r="F146" s="370"/>
      <c r="H146" s="401"/>
    </row>
    <row r="147" spans="3:8" s="367" customFormat="1" ht="46.5" customHeight="1">
      <c r="C147" s="368"/>
      <c r="D147" s="369"/>
      <c r="F147" s="370"/>
      <c r="H147" s="401"/>
    </row>
    <row r="148" spans="3:8" s="367" customFormat="1" ht="46.5" customHeight="1">
      <c r="C148" s="368"/>
      <c r="D148" s="369"/>
      <c r="F148" s="370"/>
      <c r="H148" s="401"/>
    </row>
    <row r="149" spans="3:8" s="367" customFormat="1" ht="46.5" customHeight="1">
      <c r="C149" s="368"/>
      <c r="D149" s="369"/>
      <c r="F149" s="370"/>
      <c r="H149" s="401"/>
    </row>
    <row r="150" spans="3:8" s="367" customFormat="1" ht="46.5" customHeight="1">
      <c r="C150" s="368"/>
      <c r="D150" s="369"/>
      <c r="F150" s="370"/>
      <c r="H150" s="401"/>
    </row>
    <row r="151" spans="3:8" s="367" customFormat="1" ht="46.5" customHeight="1">
      <c r="C151" s="368"/>
      <c r="D151" s="369"/>
      <c r="F151" s="370"/>
      <c r="H151" s="401"/>
    </row>
    <row r="152" spans="3:8" s="367" customFormat="1" ht="46.5" customHeight="1">
      <c r="C152" s="368"/>
      <c r="D152" s="369"/>
      <c r="F152" s="370"/>
      <c r="H152" s="401"/>
    </row>
    <row r="153" spans="3:8" s="367" customFormat="1" ht="46.5" customHeight="1">
      <c r="C153" s="368"/>
      <c r="D153" s="369"/>
      <c r="F153" s="370"/>
      <c r="H153" s="401"/>
    </row>
    <row r="154" spans="3:8" s="367" customFormat="1" ht="46.5" customHeight="1">
      <c r="C154" s="368"/>
      <c r="D154" s="369"/>
      <c r="F154" s="370"/>
      <c r="H154" s="401"/>
    </row>
    <row r="155" spans="3:8" s="367" customFormat="1" ht="46.5" customHeight="1">
      <c r="C155" s="368"/>
      <c r="D155" s="369"/>
      <c r="F155" s="370"/>
      <c r="H155" s="401"/>
    </row>
    <row r="156" spans="3:8" s="367" customFormat="1" ht="46.5" customHeight="1">
      <c r="C156" s="368"/>
      <c r="D156" s="369"/>
      <c r="F156" s="370"/>
      <c r="H156" s="401"/>
    </row>
    <row r="157" spans="3:8" s="367" customFormat="1" ht="46.5" customHeight="1">
      <c r="C157" s="368"/>
      <c r="D157" s="369"/>
      <c r="F157" s="370"/>
      <c r="H157" s="401"/>
    </row>
    <row r="158" spans="3:8" s="367" customFormat="1" ht="46.5" customHeight="1">
      <c r="C158" s="368"/>
      <c r="D158" s="369"/>
      <c r="F158" s="370"/>
      <c r="H158" s="401"/>
    </row>
    <row r="159" spans="3:8" s="367" customFormat="1" ht="46.5" customHeight="1">
      <c r="C159" s="368"/>
      <c r="D159" s="369"/>
      <c r="F159" s="370"/>
      <c r="H159" s="401"/>
    </row>
    <row r="160" spans="3:8" s="367" customFormat="1" ht="46.5" customHeight="1">
      <c r="C160" s="368"/>
      <c r="D160" s="369"/>
      <c r="F160" s="370"/>
      <c r="H160" s="401"/>
    </row>
    <row r="161" spans="3:8" s="367" customFormat="1" ht="46.5" customHeight="1">
      <c r="C161" s="368"/>
      <c r="D161" s="369"/>
      <c r="F161" s="370"/>
      <c r="H161" s="401"/>
    </row>
    <row r="162" spans="3:8" s="367" customFormat="1" ht="46.5" customHeight="1">
      <c r="C162" s="368"/>
      <c r="D162" s="369"/>
      <c r="F162" s="370"/>
      <c r="H162" s="401"/>
    </row>
    <row r="163" spans="3:8" s="367" customFormat="1" ht="46.5" customHeight="1">
      <c r="C163" s="368"/>
      <c r="D163" s="369"/>
      <c r="F163" s="370"/>
      <c r="H163" s="401"/>
    </row>
    <row r="164" spans="3:8" s="367" customFormat="1" ht="46.5" customHeight="1">
      <c r="C164" s="368"/>
      <c r="D164" s="369"/>
      <c r="F164" s="370"/>
      <c r="H164" s="401"/>
    </row>
    <row r="165" spans="3:8" s="367" customFormat="1" ht="46.5" customHeight="1">
      <c r="C165" s="368"/>
      <c r="D165" s="369"/>
      <c r="F165" s="370"/>
      <c r="H165" s="401"/>
    </row>
    <row r="166" spans="3:8" s="367" customFormat="1" ht="46.5" customHeight="1">
      <c r="C166" s="368"/>
      <c r="D166" s="369"/>
      <c r="F166" s="370"/>
      <c r="H166" s="401"/>
    </row>
    <row r="167" spans="3:8" s="367" customFormat="1" ht="46.5" customHeight="1">
      <c r="C167" s="368"/>
      <c r="D167" s="369"/>
      <c r="F167" s="370"/>
      <c r="H167" s="401"/>
    </row>
    <row r="168" spans="3:8" s="367" customFormat="1" ht="46.5" customHeight="1">
      <c r="C168" s="368"/>
      <c r="D168" s="369"/>
      <c r="F168" s="370"/>
      <c r="H168" s="401"/>
    </row>
    <row r="169" spans="3:8" s="367" customFormat="1" ht="46.5" customHeight="1">
      <c r="C169" s="368"/>
      <c r="D169" s="369"/>
      <c r="F169" s="370"/>
      <c r="H169" s="401"/>
    </row>
    <row r="170" spans="3:8" s="367" customFormat="1" ht="46.5" customHeight="1">
      <c r="C170" s="368"/>
      <c r="D170" s="369"/>
      <c r="F170" s="370"/>
      <c r="H170" s="401"/>
    </row>
    <row r="171" spans="3:8" s="367" customFormat="1" ht="46.5" customHeight="1">
      <c r="C171" s="368"/>
      <c r="D171" s="369"/>
      <c r="F171" s="370"/>
      <c r="H171" s="401"/>
    </row>
    <row r="172" spans="3:8" s="367" customFormat="1" ht="46.5" customHeight="1">
      <c r="C172" s="368"/>
      <c r="D172" s="369"/>
      <c r="F172" s="370"/>
      <c r="H172" s="401"/>
    </row>
    <row r="173" spans="3:8" s="367" customFormat="1" ht="46.5" customHeight="1">
      <c r="C173" s="368"/>
      <c r="D173" s="369"/>
      <c r="F173" s="370"/>
      <c r="H173" s="401"/>
    </row>
    <row r="174" spans="3:8" s="367" customFormat="1" ht="46.5" customHeight="1">
      <c r="C174" s="368"/>
      <c r="D174" s="369"/>
      <c r="F174" s="370"/>
      <c r="H174" s="401"/>
    </row>
    <row r="175" spans="3:8" s="367" customFormat="1" ht="46.5" customHeight="1">
      <c r="C175" s="368"/>
      <c r="D175" s="369"/>
      <c r="F175" s="370"/>
      <c r="H175" s="401"/>
    </row>
    <row r="176" spans="3:8" s="367" customFormat="1" ht="46.5" customHeight="1">
      <c r="C176" s="368"/>
      <c r="D176" s="369"/>
      <c r="F176" s="370"/>
      <c r="H176" s="401"/>
    </row>
    <row r="177" spans="3:8" s="367" customFormat="1" ht="46.5" customHeight="1">
      <c r="C177" s="368"/>
      <c r="D177" s="369"/>
      <c r="F177" s="370"/>
      <c r="H177" s="401"/>
    </row>
    <row r="178" spans="3:8" s="367" customFormat="1" ht="46.5" customHeight="1">
      <c r="C178" s="368"/>
      <c r="D178" s="369"/>
      <c r="F178" s="370"/>
      <c r="H178" s="401"/>
    </row>
    <row r="179" spans="3:8" s="367" customFormat="1" ht="46.5" customHeight="1">
      <c r="C179" s="368"/>
      <c r="D179" s="369"/>
      <c r="F179" s="370"/>
      <c r="H179" s="401"/>
    </row>
    <row r="180" spans="3:8" s="367" customFormat="1" ht="46.5" customHeight="1">
      <c r="C180" s="368"/>
      <c r="D180" s="369"/>
      <c r="F180" s="370"/>
      <c r="H180" s="401"/>
    </row>
    <row r="181" spans="3:8" s="367" customFormat="1" ht="46.5" customHeight="1">
      <c r="C181" s="368"/>
      <c r="D181" s="369"/>
      <c r="F181" s="370"/>
      <c r="H181" s="401"/>
    </row>
    <row r="182" spans="3:8" s="367" customFormat="1" ht="46.5" customHeight="1">
      <c r="C182" s="368"/>
      <c r="D182" s="369"/>
      <c r="F182" s="370"/>
      <c r="H182" s="401"/>
    </row>
    <row r="183" spans="3:8" s="367" customFormat="1" ht="46.5" customHeight="1">
      <c r="C183" s="368"/>
      <c r="D183" s="369"/>
      <c r="F183" s="370"/>
      <c r="H183" s="401"/>
    </row>
    <row r="184" spans="3:8" s="367" customFormat="1" ht="46.5" customHeight="1">
      <c r="C184" s="368"/>
      <c r="D184" s="369"/>
      <c r="F184" s="370"/>
      <c r="H184" s="401"/>
    </row>
    <row r="185" spans="3:8" s="367" customFormat="1" ht="46.5" customHeight="1">
      <c r="C185" s="368"/>
      <c r="D185" s="369"/>
      <c r="F185" s="370"/>
      <c r="H185" s="401"/>
    </row>
    <row r="186" spans="3:8" s="367" customFormat="1" ht="46.5" customHeight="1">
      <c r="C186" s="368"/>
      <c r="D186" s="369"/>
      <c r="F186" s="370"/>
      <c r="H186" s="401"/>
    </row>
    <row r="187" spans="3:8" s="367" customFormat="1" ht="46.5" customHeight="1">
      <c r="C187" s="368"/>
      <c r="D187" s="369"/>
      <c r="F187" s="370"/>
      <c r="H187" s="401"/>
    </row>
    <row r="188" spans="3:8" s="367" customFormat="1" ht="46.5" customHeight="1">
      <c r="C188" s="368"/>
      <c r="D188" s="369"/>
      <c r="F188" s="370"/>
      <c r="H188" s="401"/>
    </row>
    <row r="189" spans="3:8" s="367" customFormat="1" ht="46.5" customHeight="1">
      <c r="C189" s="368"/>
      <c r="D189" s="369"/>
      <c r="F189" s="370"/>
      <c r="H189" s="401"/>
    </row>
    <row r="190" spans="3:8" s="367" customFormat="1" ht="46.5" customHeight="1">
      <c r="C190" s="368"/>
      <c r="D190" s="369"/>
      <c r="F190" s="370"/>
      <c r="H190" s="401"/>
    </row>
    <row r="191" spans="3:8" s="367" customFormat="1" ht="46.5" customHeight="1">
      <c r="C191" s="368"/>
      <c r="D191" s="369"/>
      <c r="F191" s="370"/>
      <c r="H191" s="401"/>
    </row>
    <row r="192" spans="3:8" s="367" customFormat="1" ht="46.5" customHeight="1">
      <c r="C192" s="368"/>
      <c r="D192" s="369"/>
      <c r="F192" s="370"/>
      <c r="H192" s="401"/>
    </row>
    <row r="193" spans="3:8" s="367" customFormat="1" ht="46.5" customHeight="1">
      <c r="C193" s="368"/>
      <c r="D193" s="369"/>
      <c r="F193" s="370"/>
      <c r="H193" s="401"/>
    </row>
    <row r="194" spans="3:8" s="367" customFormat="1" ht="46.5" customHeight="1">
      <c r="C194" s="368"/>
      <c r="D194" s="369"/>
      <c r="F194" s="370"/>
      <c r="H194" s="401"/>
    </row>
    <row r="195" spans="3:8" s="367" customFormat="1" ht="46.5" customHeight="1">
      <c r="C195" s="368"/>
      <c r="D195" s="369"/>
      <c r="F195" s="370"/>
      <c r="H195" s="401"/>
    </row>
    <row r="196" spans="3:8" s="367" customFormat="1" ht="46.5" customHeight="1">
      <c r="C196" s="368"/>
      <c r="D196" s="369"/>
      <c r="F196" s="370"/>
      <c r="H196" s="401"/>
    </row>
    <row r="197" spans="3:8" s="367" customFormat="1" ht="46.5" customHeight="1">
      <c r="C197" s="368"/>
      <c r="D197" s="369"/>
      <c r="F197" s="370"/>
      <c r="H197" s="401"/>
    </row>
    <row r="198" spans="3:8" s="367" customFormat="1" ht="46.5" customHeight="1">
      <c r="C198" s="368"/>
      <c r="D198" s="369"/>
      <c r="F198" s="370"/>
      <c r="H198" s="401"/>
    </row>
    <row r="199" spans="3:8" s="367" customFormat="1" ht="46.5" customHeight="1">
      <c r="C199" s="368"/>
      <c r="D199" s="369"/>
      <c r="F199" s="370"/>
      <c r="H199" s="401"/>
    </row>
    <row r="200" spans="3:8" s="367" customFormat="1" ht="46.5" customHeight="1">
      <c r="C200" s="368"/>
      <c r="D200" s="369"/>
      <c r="F200" s="370"/>
      <c r="H200" s="401"/>
    </row>
    <row r="201" spans="3:8" s="367" customFormat="1" ht="46.5" customHeight="1">
      <c r="C201" s="368"/>
      <c r="D201" s="369"/>
      <c r="F201" s="370"/>
      <c r="H201" s="401"/>
    </row>
    <row r="202" spans="3:8" s="367" customFormat="1" ht="46.5" customHeight="1">
      <c r="C202" s="368"/>
      <c r="D202" s="369"/>
      <c r="F202" s="370"/>
      <c r="H202" s="401"/>
    </row>
    <row r="203" spans="3:8" s="367" customFormat="1" ht="46.5" customHeight="1">
      <c r="C203" s="368"/>
      <c r="D203" s="369"/>
      <c r="F203" s="370"/>
      <c r="H203" s="401"/>
    </row>
    <row r="204" spans="3:8" s="367" customFormat="1" ht="46.5" customHeight="1">
      <c r="C204" s="368"/>
      <c r="D204" s="369"/>
      <c r="F204" s="370"/>
      <c r="H204" s="401"/>
    </row>
    <row r="205" spans="3:8" s="367" customFormat="1" ht="46.5" customHeight="1">
      <c r="C205" s="368"/>
      <c r="D205" s="369"/>
      <c r="F205" s="370"/>
      <c r="H205" s="401"/>
    </row>
    <row r="206" spans="3:8" s="367" customFormat="1" ht="46.5" customHeight="1">
      <c r="C206" s="368"/>
      <c r="D206" s="369"/>
      <c r="F206" s="370"/>
      <c r="H206" s="401"/>
    </row>
    <row r="207" spans="3:8" s="367" customFormat="1" ht="46.5" customHeight="1">
      <c r="C207" s="368"/>
      <c r="D207" s="369"/>
      <c r="F207" s="370"/>
      <c r="H207" s="401"/>
    </row>
    <row r="208" spans="3:8" s="367" customFormat="1" ht="46.5" customHeight="1">
      <c r="C208" s="368"/>
      <c r="D208" s="369"/>
      <c r="F208" s="370"/>
      <c r="H208" s="401"/>
    </row>
    <row r="209" spans="3:8" s="367" customFormat="1" ht="46.5" customHeight="1">
      <c r="C209" s="368"/>
      <c r="D209" s="369"/>
      <c r="F209" s="370"/>
      <c r="H209" s="401"/>
    </row>
    <row r="210" spans="3:8" s="367" customFormat="1" ht="46.5" customHeight="1">
      <c r="C210" s="368"/>
      <c r="D210" s="369"/>
      <c r="F210" s="370"/>
      <c r="H210" s="401"/>
    </row>
    <row r="211" spans="3:8" s="367" customFormat="1" ht="46.5" customHeight="1">
      <c r="C211" s="368"/>
      <c r="D211" s="369"/>
      <c r="F211" s="370"/>
      <c r="H211" s="401"/>
    </row>
    <row r="212" spans="3:8" s="367" customFormat="1" ht="46.5" customHeight="1">
      <c r="C212" s="368"/>
      <c r="D212" s="369"/>
      <c r="F212" s="370"/>
      <c r="H212" s="401"/>
    </row>
    <row r="213" spans="3:8" s="367" customFormat="1" ht="46.5" customHeight="1">
      <c r="C213" s="368"/>
      <c r="D213" s="369"/>
      <c r="F213" s="370"/>
      <c r="H213" s="401"/>
    </row>
    <row r="214" spans="3:8" s="367" customFormat="1" ht="46.5" customHeight="1">
      <c r="C214" s="368"/>
      <c r="D214" s="369"/>
      <c r="F214" s="370"/>
      <c r="H214" s="401"/>
    </row>
    <row r="215" spans="3:8" s="367" customFormat="1" ht="46.5" customHeight="1">
      <c r="C215" s="368"/>
      <c r="D215" s="369"/>
      <c r="F215" s="370"/>
      <c r="H215" s="401"/>
    </row>
    <row r="216" spans="3:8" s="367" customFormat="1" ht="46.5" customHeight="1">
      <c r="C216" s="368"/>
      <c r="D216" s="369"/>
      <c r="F216" s="370"/>
      <c r="H216" s="401"/>
    </row>
    <row r="217" spans="3:8" s="367" customFormat="1" ht="46.5" customHeight="1">
      <c r="C217" s="368"/>
      <c r="D217" s="369"/>
      <c r="F217" s="370"/>
      <c r="H217" s="401"/>
    </row>
    <row r="218" spans="3:8" s="367" customFormat="1" ht="46.5" customHeight="1">
      <c r="C218" s="368"/>
      <c r="D218" s="369"/>
      <c r="F218" s="370"/>
      <c r="H218" s="401"/>
    </row>
    <row r="219" spans="3:8" s="367" customFormat="1" ht="46.5" customHeight="1">
      <c r="C219" s="368"/>
      <c r="D219" s="369"/>
      <c r="F219" s="370"/>
      <c r="H219" s="401"/>
    </row>
    <row r="220" spans="3:8" s="367" customFormat="1" ht="46.5" customHeight="1">
      <c r="C220" s="368"/>
      <c r="D220" s="369"/>
      <c r="F220" s="370"/>
      <c r="H220" s="401"/>
    </row>
    <row r="221" spans="3:8" s="367" customFormat="1" ht="46.5" customHeight="1">
      <c r="C221" s="368"/>
      <c r="D221" s="369"/>
      <c r="F221" s="370"/>
      <c r="H221" s="401"/>
    </row>
    <row r="222" spans="3:8" s="367" customFormat="1" ht="46.5" customHeight="1">
      <c r="C222" s="368"/>
      <c r="D222" s="369"/>
      <c r="F222" s="370"/>
      <c r="H222" s="401"/>
    </row>
    <row r="223" spans="3:8" s="367" customFormat="1" ht="46.5" customHeight="1">
      <c r="C223" s="368"/>
      <c r="D223" s="369"/>
      <c r="F223" s="370"/>
      <c r="H223" s="401"/>
    </row>
    <row r="224" spans="3:8" s="367" customFormat="1" ht="46.5" customHeight="1">
      <c r="C224" s="368"/>
      <c r="D224" s="369"/>
      <c r="F224" s="370"/>
      <c r="H224" s="401"/>
    </row>
    <row r="225" spans="3:8" s="367" customFormat="1" ht="46.5" customHeight="1">
      <c r="C225" s="368"/>
      <c r="D225" s="369"/>
      <c r="F225" s="370"/>
      <c r="H225" s="401"/>
    </row>
    <row r="226" spans="3:8" s="367" customFormat="1" ht="46.5" customHeight="1">
      <c r="C226" s="368"/>
      <c r="D226" s="369"/>
      <c r="F226" s="370"/>
      <c r="H226" s="401"/>
    </row>
    <row r="227" spans="3:8" s="367" customFormat="1" ht="46.5" customHeight="1">
      <c r="C227" s="368"/>
      <c r="D227" s="369"/>
      <c r="F227" s="370"/>
      <c r="H227" s="401"/>
    </row>
    <row r="228" spans="3:8" s="367" customFormat="1" ht="46.5" customHeight="1">
      <c r="C228" s="368"/>
      <c r="D228" s="369"/>
      <c r="F228" s="370"/>
      <c r="H228" s="401"/>
    </row>
    <row r="229" spans="3:8" s="367" customFormat="1" ht="46.5" customHeight="1">
      <c r="C229" s="368"/>
      <c r="D229" s="369"/>
      <c r="F229" s="370"/>
      <c r="H229" s="401"/>
    </row>
    <row r="230" spans="3:8" s="367" customFormat="1" ht="46.5" customHeight="1">
      <c r="C230" s="368"/>
      <c r="D230" s="369"/>
      <c r="F230" s="370"/>
      <c r="H230" s="401"/>
    </row>
    <row r="231" spans="3:8" s="367" customFormat="1" ht="46.5" customHeight="1">
      <c r="C231" s="368"/>
      <c r="D231" s="369"/>
      <c r="F231" s="370"/>
      <c r="H231" s="401"/>
    </row>
    <row r="232" spans="3:8" s="367" customFormat="1" ht="46.5" customHeight="1">
      <c r="C232" s="368"/>
      <c r="D232" s="369"/>
      <c r="F232" s="370"/>
      <c r="H232" s="401"/>
    </row>
    <row r="233" spans="3:8" s="367" customFormat="1" ht="46.5" customHeight="1">
      <c r="C233" s="368"/>
      <c r="D233" s="369"/>
      <c r="F233" s="370"/>
      <c r="H233" s="401"/>
    </row>
    <row r="234" spans="3:8" s="367" customFormat="1" ht="46.5" customHeight="1">
      <c r="C234" s="368"/>
      <c r="D234" s="369"/>
      <c r="F234" s="370"/>
      <c r="H234" s="401"/>
    </row>
    <row r="235" spans="3:8" s="367" customFormat="1" ht="46.5" customHeight="1">
      <c r="C235" s="368"/>
      <c r="D235" s="369"/>
      <c r="F235" s="370"/>
      <c r="H235" s="401"/>
    </row>
    <row r="236" spans="3:8" s="367" customFormat="1" ht="46.5" customHeight="1">
      <c r="C236" s="368"/>
      <c r="D236" s="369"/>
      <c r="F236" s="370"/>
      <c r="H236" s="401"/>
    </row>
    <row r="237" spans="3:8" s="367" customFormat="1" ht="46.5" customHeight="1">
      <c r="C237" s="368"/>
      <c r="D237" s="369"/>
      <c r="F237" s="370"/>
      <c r="H237" s="401"/>
    </row>
    <row r="238" spans="3:8" s="367" customFormat="1" ht="46.5" customHeight="1">
      <c r="C238" s="368"/>
      <c r="D238" s="369"/>
      <c r="F238" s="370"/>
      <c r="H238" s="401"/>
    </row>
    <row r="239" spans="3:8" s="367" customFormat="1" ht="46.5" customHeight="1">
      <c r="C239" s="368"/>
      <c r="D239" s="369"/>
      <c r="F239" s="370"/>
      <c r="H239" s="401"/>
    </row>
    <row r="240" spans="3:8" s="367" customFormat="1" ht="46.5" customHeight="1">
      <c r="C240" s="368"/>
      <c r="D240" s="369"/>
      <c r="F240" s="370"/>
      <c r="H240" s="401"/>
    </row>
    <row r="241" spans="3:8" s="367" customFormat="1" ht="46.5" customHeight="1">
      <c r="C241" s="368"/>
      <c r="D241" s="369"/>
      <c r="F241" s="370"/>
      <c r="H241" s="401"/>
    </row>
    <row r="242" spans="3:8" s="367" customFormat="1" ht="46.5" customHeight="1">
      <c r="C242" s="368"/>
      <c r="D242" s="369"/>
      <c r="F242" s="370"/>
      <c r="H242" s="401"/>
    </row>
    <row r="243" spans="3:8" s="367" customFormat="1" ht="46.5" customHeight="1">
      <c r="C243" s="368"/>
      <c r="D243" s="369"/>
      <c r="F243" s="370"/>
      <c r="H243" s="401"/>
    </row>
    <row r="244" spans="3:8" s="367" customFormat="1" ht="46.5" customHeight="1">
      <c r="C244" s="368"/>
      <c r="D244" s="369"/>
      <c r="F244" s="370"/>
      <c r="H244" s="401"/>
    </row>
    <row r="245" spans="3:8" s="367" customFormat="1" ht="46.5" customHeight="1">
      <c r="C245" s="368"/>
      <c r="D245" s="369"/>
      <c r="F245" s="370"/>
      <c r="H245" s="401"/>
    </row>
    <row r="246" spans="3:8" s="367" customFormat="1" ht="46.5" customHeight="1">
      <c r="C246" s="368"/>
      <c r="D246" s="369"/>
      <c r="F246" s="370"/>
      <c r="H246" s="401"/>
    </row>
    <row r="247" spans="3:8" s="367" customFormat="1" ht="46.5" customHeight="1">
      <c r="C247" s="368"/>
      <c r="D247" s="369"/>
      <c r="F247" s="370"/>
      <c r="H247" s="401"/>
    </row>
    <row r="248" spans="3:8" s="367" customFormat="1" ht="46.5" customHeight="1">
      <c r="C248" s="368"/>
      <c r="D248" s="369"/>
      <c r="F248" s="370"/>
      <c r="H248" s="401"/>
    </row>
    <row r="249" spans="3:8" s="367" customFormat="1" ht="46.5" customHeight="1">
      <c r="C249" s="368"/>
      <c r="D249" s="369"/>
      <c r="F249" s="370"/>
      <c r="H249" s="401"/>
    </row>
    <row r="250" spans="3:8" s="367" customFormat="1" ht="46.5" customHeight="1">
      <c r="C250" s="368"/>
      <c r="D250" s="369"/>
      <c r="F250" s="370"/>
      <c r="H250" s="401"/>
    </row>
    <row r="251" spans="3:8" s="367" customFormat="1" ht="46.5" customHeight="1">
      <c r="C251" s="368"/>
      <c r="D251" s="369"/>
      <c r="F251" s="370"/>
      <c r="H251" s="401"/>
    </row>
    <row r="252" spans="3:8" s="367" customFormat="1" ht="46.5" customHeight="1">
      <c r="C252" s="368"/>
      <c r="D252" s="369"/>
      <c r="F252" s="370"/>
      <c r="H252" s="401"/>
    </row>
    <row r="253" spans="3:8" s="367" customFormat="1" ht="46.5" customHeight="1">
      <c r="C253" s="368"/>
      <c r="D253" s="369"/>
      <c r="F253" s="370"/>
      <c r="H253" s="401"/>
    </row>
    <row r="254" spans="3:8" s="367" customFormat="1" ht="46.5" customHeight="1">
      <c r="C254" s="368"/>
      <c r="D254" s="369"/>
      <c r="F254" s="370"/>
      <c r="H254" s="401"/>
    </row>
    <row r="255" spans="3:8" s="367" customFormat="1" ht="46.5" customHeight="1">
      <c r="C255" s="368"/>
      <c r="D255" s="369"/>
      <c r="F255" s="370"/>
      <c r="H255" s="401"/>
    </row>
    <row r="256" spans="3:8" s="367" customFormat="1" ht="46.5" customHeight="1">
      <c r="C256" s="368"/>
      <c r="D256" s="369"/>
      <c r="F256" s="370"/>
      <c r="H256" s="401"/>
    </row>
    <row r="257" spans="3:8" s="367" customFormat="1" ht="46.5" customHeight="1">
      <c r="C257" s="368"/>
      <c r="D257" s="369"/>
      <c r="F257" s="370"/>
      <c r="H257" s="401"/>
    </row>
    <row r="258" spans="3:8" s="367" customFormat="1" ht="46.5" customHeight="1">
      <c r="C258" s="368"/>
      <c r="D258" s="369"/>
      <c r="F258" s="370"/>
      <c r="H258" s="401"/>
    </row>
    <row r="259" spans="3:8" s="367" customFormat="1" ht="46.5" customHeight="1">
      <c r="C259" s="368"/>
      <c r="D259" s="369"/>
      <c r="F259" s="370"/>
      <c r="H259" s="401"/>
    </row>
    <row r="260" spans="3:8" s="367" customFormat="1" ht="46.5" customHeight="1">
      <c r="C260" s="368"/>
      <c r="D260" s="369"/>
      <c r="F260" s="370"/>
      <c r="H260" s="401"/>
    </row>
    <row r="261" spans="3:8" s="367" customFormat="1" ht="46.5" customHeight="1">
      <c r="C261" s="368"/>
      <c r="D261" s="369"/>
      <c r="F261" s="370"/>
      <c r="H261" s="401"/>
    </row>
    <row r="262" spans="3:8" s="367" customFormat="1" ht="46.5" customHeight="1">
      <c r="C262" s="368"/>
      <c r="D262" s="369"/>
      <c r="F262" s="370"/>
      <c r="H262" s="401"/>
    </row>
    <row r="263" spans="3:8" s="367" customFormat="1" ht="46.5" customHeight="1">
      <c r="C263" s="368"/>
      <c r="D263" s="369"/>
      <c r="F263" s="370"/>
      <c r="H263" s="401"/>
    </row>
    <row r="264" spans="3:8" s="367" customFormat="1" ht="46.5" customHeight="1">
      <c r="C264" s="368"/>
      <c r="D264" s="369"/>
      <c r="F264" s="370"/>
      <c r="H264" s="401"/>
    </row>
    <row r="265" spans="3:8" s="367" customFormat="1" ht="46.5" customHeight="1">
      <c r="C265" s="368"/>
      <c r="D265" s="369"/>
      <c r="F265" s="370"/>
      <c r="H265" s="401"/>
    </row>
    <row r="266" spans="3:8" s="367" customFormat="1" ht="46.5" customHeight="1">
      <c r="C266" s="368"/>
      <c r="D266" s="369"/>
      <c r="F266" s="370"/>
      <c r="H266" s="401"/>
    </row>
    <row r="267" spans="3:8" s="367" customFormat="1" ht="46.5" customHeight="1">
      <c r="C267" s="368"/>
      <c r="D267" s="369"/>
      <c r="F267" s="370"/>
      <c r="H267" s="401"/>
    </row>
    <row r="268" spans="3:8" s="367" customFormat="1" ht="46.5" customHeight="1">
      <c r="C268" s="368"/>
      <c r="D268" s="369"/>
      <c r="F268" s="370"/>
      <c r="H268" s="401"/>
    </row>
    <row r="269" spans="3:8" s="367" customFormat="1" ht="46.5" customHeight="1">
      <c r="C269" s="368"/>
      <c r="D269" s="369"/>
      <c r="F269" s="370"/>
      <c r="H269" s="401"/>
    </row>
    <row r="270" spans="3:8" s="367" customFormat="1" ht="46.5" customHeight="1">
      <c r="C270" s="368"/>
      <c r="D270" s="369"/>
      <c r="F270" s="370"/>
      <c r="H270" s="401"/>
    </row>
    <row r="271" spans="3:8" s="367" customFormat="1" ht="46.5" customHeight="1">
      <c r="C271" s="368"/>
      <c r="D271" s="369"/>
      <c r="F271" s="370"/>
      <c r="H271" s="401"/>
    </row>
    <row r="272" spans="3:8" s="367" customFormat="1" ht="46.5" customHeight="1">
      <c r="C272" s="368"/>
      <c r="D272" s="369"/>
      <c r="F272" s="370"/>
      <c r="H272" s="401"/>
    </row>
    <row r="273" spans="3:8" s="367" customFormat="1" ht="46.5" customHeight="1">
      <c r="C273" s="368"/>
      <c r="D273" s="369"/>
      <c r="F273" s="370"/>
      <c r="H273" s="401"/>
    </row>
    <row r="274" spans="3:8" s="367" customFormat="1" ht="46.5" customHeight="1">
      <c r="C274" s="368"/>
      <c r="D274" s="369"/>
      <c r="F274" s="370"/>
      <c r="H274" s="401"/>
    </row>
    <row r="275" spans="3:8" s="367" customFormat="1" ht="46.5" customHeight="1">
      <c r="C275" s="368"/>
      <c r="D275" s="369"/>
      <c r="F275" s="370"/>
      <c r="H275" s="401"/>
    </row>
    <row r="276" spans="3:8" s="367" customFormat="1" ht="46.5" customHeight="1">
      <c r="C276" s="368"/>
      <c r="D276" s="369"/>
      <c r="F276" s="370"/>
      <c r="H276" s="401"/>
    </row>
    <row r="277" spans="3:8" s="367" customFormat="1" ht="46.5" customHeight="1">
      <c r="C277" s="368"/>
      <c r="D277" s="369"/>
      <c r="F277" s="370"/>
      <c r="H277" s="401"/>
    </row>
    <row r="278" spans="3:8" s="367" customFormat="1" ht="46.5" customHeight="1">
      <c r="C278" s="368"/>
      <c r="D278" s="369"/>
      <c r="F278" s="370"/>
      <c r="H278" s="401"/>
    </row>
    <row r="279" spans="3:8" s="367" customFormat="1" ht="46.5" customHeight="1">
      <c r="C279" s="368"/>
      <c r="D279" s="369"/>
      <c r="F279" s="370"/>
      <c r="H279" s="401"/>
    </row>
    <row r="280" spans="3:8" s="367" customFormat="1" ht="46.5" customHeight="1">
      <c r="C280" s="368"/>
      <c r="D280" s="369"/>
      <c r="F280" s="370"/>
      <c r="H280" s="401"/>
    </row>
    <row r="281" spans="3:8" s="367" customFormat="1" ht="46.5" customHeight="1">
      <c r="C281" s="368"/>
      <c r="D281" s="369"/>
      <c r="F281" s="370"/>
      <c r="H281" s="401"/>
    </row>
    <row r="282" spans="3:8" s="367" customFormat="1" ht="46.5" customHeight="1">
      <c r="C282" s="368"/>
      <c r="D282" s="369"/>
      <c r="F282" s="370"/>
      <c r="H282" s="401"/>
    </row>
    <row r="283" spans="3:8" s="367" customFormat="1" ht="46.5" customHeight="1">
      <c r="C283" s="368"/>
      <c r="D283" s="369"/>
      <c r="F283" s="370"/>
      <c r="H283" s="401"/>
    </row>
    <row r="284" spans="3:8" s="367" customFormat="1" ht="46.5" customHeight="1">
      <c r="C284" s="368"/>
      <c r="D284" s="369"/>
      <c r="F284" s="370"/>
      <c r="H284" s="401"/>
    </row>
    <row r="285" spans="3:8" s="367" customFormat="1" ht="46.5" customHeight="1">
      <c r="C285" s="368"/>
      <c r="D285" s="369"/>
      <c r="F285" s="370"/>
      <c r="H285" s="401"/>
    </row>
    <row r="286" spans="3:8" s="367" customFormat="1" ht="46.5" customHeight="1">
      <c r="C286" s="368"/>
      <c r="D286" s="369"/>
      <c r="F286" s="370"/>
      <c r="H286" s="401"/>
    </row>
    <row r="287" spans="3:8" s="367" customFormat="1" ht="46.5" customHeight="1">
      <c r="C287" s="368"/>
      <c r="D287" s="369"/>
      <c r="F287" s="370"/>
      <c r="H287" s="401"/>
    </row>
    <row r="288" spans="3:8" s="367" customFormat="1" ht="46.5" customHeight="1">
      <c r="C288" s="368"/>
      <c r="D288" s="369"/>
      <c r="F288" s="370"/>
      <c r="H288" s="401"/>
    </row>
    <row r="289" spans="3:8" s="367" customFormat="1" ht="46.5" customHeight="1">
      <c r="C289" s="368"/>
      <c r="D289" s="369"/>
      <c r="F289" s="370"/>
      <c r="H289" s="401"/>
    </row>
    <row r="290" spans="3:8" s="367" customFormat="1" ht="46.5" customHeight="1">
      <c r="C290" s="368"/>
      <c r="D290" s="369"/>
      <c r="F290" s="370"/>
      <c r="H290" s="401"/>
    </row>
    <row r="291" spans="3:8" s="367" customFormat="1" ht="46.5" customHeight="1">
      <c r="C291" s="368"/>
      <c r="D291" s="369"/>
      <c r="F291" s="370"/>
      <c r="H291" s="401"/>
    </row>
    <row r="292" spans="3:8" s="367" customFormat="1" ht="46.5" customHeight="1">
      <c r="C292" s="368"/>
      <c r="D292" s="369"/>
      <c r="F292" s="370"/>
      <c r="H292" s="401"/>
    </row>
    <row r="293" spans="3:8" s="367" customFormat="1" ht="46.5" customHeight="1">
      <c r="C293" s="368"/>
      <c r="D293" s="369"/>
      <c r="F293" s="370"/>
      <c r="H293" s="401"/>
    </row>
    <row r="294" spans="3:8" s="367" customFormat="1" ht="46.5" customHeight="1">
      <c r="C294" s="368"/>
      <c r="D294" s="369"/>
      <c r="F294" s="370"/>
      <c r="H294" s="401"/>
    </row>
    <row r="295" spans="3:8" s="367" customFormat="1" ht="46.5" customHeight="1">
      <c r="C295" s="368"/>
      <c r="D295" s="369"/>
      <c r="F295" s="370"/>
      <c r="H295" s="401"/>
    </row>
    <row r="296" spans="3:8" s="367" customFormat="1" ht="46.5" customHeight="1">
      <c r="C296" s="368"/>
      <c r="D296" s="369"/>
      <c r="F296" s="370"/>
      <c r="H296" s="401"/>
    </row>
    <row r="297" spans="3:8" s="367" customFormat="1" ht="46.5" customHeight="1">
      <c r="C297" s="368"/>
      <c r="D297" s="369"/>
      <c r="F297" s="370"/>
      <c r="H297" s="401"/>
    </row>
    <row r="298" spans="3:8" s="367" customFormat="1" ht="46.5" customHeight="1">
      <c r="C298" s="368"/>
      <c r="D298" s="369"/>
      <c r="F298" s="370"/>
      <c r="H298" s="401"/>
    </row>
    <row r="299" spans="3:8" s="367" customFormat="1" ht="46.5" customHeight="1">
      <c r="C299" s="368"/>
      <c r="D299" s="369"/>
      <c r="F299" s="370"/>
      <c r="H299" s="401"/>
    </row>
    <row r="300" spans="3:8" s="367" customFormat="1" ht="46.5" customHeight="1">
      <c r="C300" s="368"/>
      <c r="D300" s="369"/>
      <c r="F300" s="370"/>
      <c r="H300" s="401"/>
    </row>
    <row r="301" spans="3:8" s="367" customFormat="1" ht="46.5" customHeight="1">
      <c r="C301" s="368"/>
      <c r="D301" s="369"/>
      <c r="F301" s="370"/>
      <c r="H301" s="401"/>
    </row>
    <row r="302" spans="3:8" s="367" customFormat="1" ht="46.5" customHeight="1">
      <c r="C302" s="368"/>
      <c r="D302" s="369"/>
      <c r="F302" s="370"/>
      <c r="H302" s="401"/>
    </row>
    <row r="303" spans="3:8" s="367" customFormat="1" ht="46.5" customHeight="1">
      <c r="C303" s="368"/>
      <c r="D303" s="369"/>
      <c r="F303" s="370"/>
      <c r="H303" s="401"/>
    </row>
    <row r="304" spans="3:8" s="367" customFormat="1" ht="46.5" customHeight="1">
      <c r="C304" s="368"/>
      <c r="D304" s="369"/>
      <c r="F304" s="370"/>
      <c r="H304" s="401"/>
    </row>
    <row r="305" spans="3:8" s="367" customFormat="1" ht="46.5" customHeight="1">
      <c r="C305" s="368"/>
      <c r="D305" s="369"/>
      <c r="F305" s="370"/>
      <c r="H305" s="401"/>
    </row>
    <row r="306" spans="3:8" s="367" customFormat="1" ht="46.5" customHeight="1">
      <c r="C306" s="368"/>
      <c r="D306" s="369"/>
      <c r="F306" s="370"/>
      <c r="H306" s="401"/>
    </row>
    <row r="307" spans="3:8" s="367" customFormat="1" ht="46.5" customHeight="1">
      <c r="C307" s="368"/>
      <c r="D307" s="369"/>
      <c r="F307" s="370"/>
      <c r="H307" s="401"/>
    </row>
    <row r="308" spans="3:8" s="367" customFormat="1" ht="46.5" customHeight="1">
      <c r="C308" s="368"/>
      <c r="D308" s="369"/>
      <c r="F308" s="370"/>
      <c r="H308" s="401"/>
    </row>
    <row r="309" spans="3:8" s="367" customFormat="1" ht="46.5" customHeight="1">
      <c r="C309" s="368"/>
      <c r="D309" s="369"/>
      <c r="F309" s="370"/>
      <c r="H309" s="401"/>
    </row>
    <row r="310" spans="3:8" s="367" customFormat="1" ht="46.5" customHeight="1">
      <c r="C310" s="368"/>
      <c r="D310" s="369"/>
      <c r="F310" s="370"/>
      <c r="H310" s="401"/>
    </row>
    <row r="311" spans="3:8" s="367" customFormat="1" ht="46.5" customHeight="1">
      <c r="C311" s="368"/>
      <c r="D311" s="369"/>
      <c r="F311" s="370"/>
      <c r="H311" s="401"/>
    </row>
    <row r="312" spans="3:8" s="367" customFormat="1" ht="46.5" customHeight="1">
      <c r="C312" s="368"/>
      <c r="D312" s="369"/>
      <c r="F312" s="370"/>
      <c r="H312" s="401"/>
    </row>
    <row r="313" spans="3:8" s="367" customFormat="1" ht="46.5" customHeight="1">
      <c r="C313" s="368"/>
      <c r="D313" s="369"/>
      <c r="F313" s="370"/>
      <c r="H313" s="401"/>
    </row>
    <row r="314" spans="3:8" s="367" customFormat="1" ht="46.5" customHeight="1">
      <c r="C314" s="368"/>
      <c r="D314" s="369"/>
      <c r="F314" s="370"/>
      <c r="H314" s="401"/>
    </row>
    <row r="315" spans="3:8" s="367" customFormat="1" ht="46.5" customHeight="1">
      <c r="C315" s="368"/>
      <c r="D315" s="369"/>
      <c r="F315" s="370"/>
      <c r="H315" s="401"/>
    </row>
    <row r="316" spans="3:8" s="367" customFormat="1" ht="46.5" customHeight="1">
      <c r="C316" s="368"/>
      <c r="D316" s="369"/>
      <c r="F316" s="370"/>
      <c r="H316" s="401"/>
    </row>
    <row r="317" spans="3:8" s="367" customFormat="1" ht="46.5" customHeight="1">
      <c r="C317" s="368"/>
      <c r="D317" s="369"/>
      <c r="F317" s="370"/>
      <c r="H317" s="401"/>
    </row>
    <row r="318" spans="3:8" s="367" customFormat="1" ht="46.5" customHeight="1">
      <c r="C318" s="368"/>
      <c r="D318" s="369"/>
      <c r="F318" s="370"/>
      <c r="H318" s="401"/>
    </row>
    <row r="319" spans="3:8" s="367" customFormat="1" ht="46.5" customHeight="1">
      <c r="C319" s="368"/>
      <c r="D319" s="369"/>
      <c r="F319" s="370"/>
      <c r="H319" s="401"/>
    </row>
    <row r="320" spans="3:8" s="367" customFormat="1" ht="46.5" customHeight="1">
      <c r="C320" s="368"/>
      <c r="D320" s="369"/>
      <c r="F320" s="370"/>
      <c r="H320" s="401"/>
    </row>
    <row r="321" spans="3:8" s="367" customFormat="1" ht="46.5" customHeight="1">
      <c r="C321" s="368"/>
      <c r="D321" s="369"/>
      <c r="F321" s="370"/>
      <c r="H321" s="401"/>
    </row>
    <row r="322" spans="3:8" s="367" customFormat="1" ht="46.5" customHeight="1">
      <c r="C322" s="368"/>
      <c r="D322" s="369"/>
      <c r="F322" s="370"/>
      <c r="H322" s="401"/>
    </row>
    <row r="323" spans="3:8" s="367" customFormat="1" ht="46.5" customHeight="1">
      <c r="C323" s="368"/>
      <c r="D323" s="369"/>
      <c r="F323" s="370"/>
      <c r="H323" s="401"/>
    </row>
    <row r="324" spans="3:8" s="367" customFormat="1" ht="46.5" customHeight="1">
      <c r="C324" s="368"/>
      <c r="D324" s="369"/>
      <c r="F324" s="370"/>
      <c r="H324" s="401"/>
    </row>
    <row r="325" spans="3:8" s="367" customFormat="1" ht="46.5" customHeight="1">
      <c r="C325" s="368"/>
      <c r="D325" s="369"/>
      <c r="F325" s="370"/>
      <c r="H325" s="401"/>
    </row>
    <row r="326" spans="3:8" s="367" customFormat="1" ht="46.5" customHeight="1">
      <c r="C326" s="368"/>
      <c r="D326" s="369"/>
      <c r="F326" s="370"/>
      <c r="H326" s="401"/>
    </row>
    <row r="327" spans="3:8" s="367" customFormat="1" ht="46.5" customHeight="1">
      <c r="C327" s="368"/>
      <c r="D327" s="369"/>
      <c r="F327" s="370"/>
      <c r="H327" s="401"/>
    </row>
    <row r="328" spans="3:8" s="367" customFormat="1" ht="46.5" customHeight="1">
      <c r="C328" s="368"/>
      <c r="D328" s="369"/>
      <c r="F328" s="370"/>
      <c r="H328" s="401"/>
    </row>
    <row r="329" spans="3:8" s="367" customFormat="1" ht="46.5" customHeight="1">
      <c r="C329" s="368"/>
      <c r="D329" s="369"/>
      <c r="F329" s="370"/>
      <c r="H329" s="401"/>
    </row>
    <row r="330" spans="3:8" s="367" customFormat="1" ht="46.5" customHeight="1">
      <c r="C330" s="368"/>
      <c r="D330" s="369"/>
      <c r="F330" s="370"/>
      <c r="H330" s="401"/>
    </row>
    <row r="331" spans="3:8" s="367" customFormat="1" ht="46.5" customHeight="1">
      <c r="C331" s="368"/>
      <c r="D331" s="369"/>
      <c r="F331" s="370"/>
      <c r="H331" s="401"/>
    </row>
    <row r="332" spans="3:8" s="367" customFormat="1" ht="46.5" customHeight="1">
      <c r="C332" s="368"/>
      <c r="D332" s="369"/>
      <c r="F332" s="370"/>
      <c r="H332" s="401"/>
    </row>
    <row r="333" spans="3:8" s="367" customFormat="1" ht="46.5" customHeight="1">
      <c r="C333" s="368"/>
      <c r="D333" s="369"/>
      <c r="F333" s="370"/>
      <c r="H333" s="401"/>
    </row>
    <row r="334" spans="3:8" s="367" customFormat="1" ht="46.5" customHeight="1">
      <c r="C334" s="368"/>
      <c r="D334" s="369"/>
      <c r="F334" s="370"/>
      <c r="H334" s="401"/>
    </row>
    <row r="335" spans="3:8" s="367" customFormat="1" ht="46.5" customHeight="1">
      <c r="C335" s="368"/>
      <c r="D335" s="369"/>
      <c r="F335" s="370"/>
      <c r="H335" s="401"/>
    </row>
    <row r="336" spans="3:8" s="367" customFormat="1" ht="46.5" customHeight="1">
      <c r="C336" s="368"/>
      <c r="D336" s="369"/>
      <c r="F336" s="370"/>
      <c r="H336" s="401"/>
    </row>
    <row r="337" spans="3:8" s="367" customFormat="1" ht="46.5" customHeight="1">
      <c r="C337" s="368"/>
      <c r="D337" s="369"/>
      <c r="F337" s="370"/>
      <c r="H337" s="401"/>
    </row>
    <row r="338" spans="3:8" s="367" customFormat="1" ht="46.5" customHeight="1">
      <c r="C338" s="368"/>
      <c r="D338" s="369"/>
      <c r="F338" s="370"/>
      <c r="H338" s="401"/>
    </row>
    <row r="339" spans="3:8" s="367" customFormat="1" ht="46.5" customHeight="1">
      <c r="C339" s="368"/>
      <c r="D339" s="369"/>
      <c r="F339" s="370"/>
      <c r="H339" s="401"/>
    </row>
    <row r="340" spans="3:8" s="367" customFormat="1" ht="46.5" customHeight="1">
      <c r="C340" s="368"/>
      <c r="D340" s="369"/>
      <c r="F340" s="370"/>
      <c r="H340" s="401"/>
    </row>
    <row r="341" spans="3:8" s="367" customFormat="1" ht="46.5" customHeight="1">
      <c r="C341" s="368"/>
      <c r="D341" s="369"/>
      <c r="F341" s="370"/>
      <c r="H341" s="401"/>
    </row>
    <row r="342" spans="3:8" s="367" customFormat="1" ht="46.5" customHeight="1">
      <c r="C342" s="368"/>
      <c r="D342" s="369"/>
      <c r="F342" s="370"/>
      <c r="H342" s="401"/>
    </row>
    <row r="343" spans="3:8" s="367" customFormat="1" ht="46.5" customHeight="1">
      <c r="C343" s="368"/>
      <c r="D343" s="369"/>
      <c r="F343" s="370"/>
      <c r="H343" s="401"/>
    </row>
    <row r="344" spans="3:8" s="367" customFormat="1" ht="46.5" customHeight="1">
      <c r="C344" s="368"/>
      <c r="D344" s="369"/>
      <c r="F344" s="370"/>
      <c r="H344" s="401"/>
    </row>
    <row r="345" spans="3:8" s="367" customFormat="1" ht="46.5" customHeight="1">
      <c r="C345" s="368"/>
      <c r="D345" s="369"/>
      <c r="F345" s="370"/>
      <c r="H345" s="401"/>
    </row>
    <row r="346" spans="3:8" s="367" customFormat="1" ht="46.5" customHeight="1">
      <c r="C346" s="368"/>
      <c r="D346" s="369"/>
      <c r="F346" s="370"/>
      <c r="H346" s="401"/>
    </row>
    <row r="347" spans="3:8" s="367" customFormat="1" ht="46.5" customHeight="1">
      <c r="C347" s="368"/>
      <c r="D347" s="369"/>
      <c r="F347" s="370"/>
      <c r="H347" s="401"/>
    </row>
    <row r="348" spans="3:8" s="367" customFormat="1" ht="46.5" customHeight="1">
      <c r="C348" s="368"/>
      <c r="D348" s="369"/>
      <c r="F348" s="370"/>
      <c r="H348" s="401"/>
    </row>
    <row r="349" spans="3:8" s="367" customFormat="1" ht="46.5" customHeight="1">
      <c r="C349" s="368"/>
      <c r="D349" s="369"/>
      <c r="F349" s="370"/>
      <c r="H349" s="401"/>
    </row>
    <row r="350" spans="3:8" s="367" customFormat="1" ht="46.5" customHeight="1">
      <c r="C350" s="368"/>
      <c r="D350" s="369"/>
      <c r="F350" s="370"/>
      <c r="H350" s="401"/>
    </row>
    <row r="351" spans="3:8" s="367" customFormat="1" ht="46.5" customHeight="1">
      <c r="C351" s="368"/>
      <c r="D351" s="369"/>
      <c r="F351" s="370"/>
      <c r="H351" s="401"/>
    </row>
    <row r="352" spans="3:8" s="367" customFormat="1" ht="46.5" customHeight="1">
      <c r="C352" s="368"/>
      <c r="D352" s="369"/>
      <c r="F352" s="370"/>
      <c r="H352" s="401"/>
    </row>
    <row r="353" spans="3:8" s="367" customFormat="1" ht="46.5" customHeight="1">
      <c r="C353" s="368"/>
      <c r="D353" s="369"/>
      <c r="F353" s="370"/>
      <c r="H353" s="401"/>
    </row>
    <row r="354" spans="3:8" s="367" customFormat="1" ht="46.5" customHeight="1">
      <c r="C354" s="368"/>
      <c r="D354" s="369"/>
      <c r="F354" s="370"/>
      <c r="H354" s="401"/>
    </row>
    <row r="355" spans="3:8" s="367" customFormat="1" ht="46.5" customHeight="1">
      <c r="C355" s="368"/>
      <c r="D355" s="369"/>
      <c r="F355" s="370"/>
      <c r="H355" s="401"/>
    </row>
    <row r="356" spans="3:8" s="367" customFormat="1" ht="46.5" customHeight="1">
      <c r="C356" s="368"/>
      <c r="D356" s="369"/>
      <c r="F356" s="370"/>
      <c r="H356" s="401"/>
    </row>
    <row r="358" spans="3:8" s="367" customFormat="1" ht="46.5" customHeight="1">
      <c r="C358" s="368"/>
      <c r="D358" s="369"/>
      <c r="F358" s="370"/>
      <c r="H358" s="401"/>
    </row>
    <row r="359" spans="3:8" s="367" customFormat="1" ht="46.5" customHeight="1">
      <c r="C359" s="368"/>
      <c r="D359" s="369"/>
      <c r="F359" s="370"/>
      <c r="H359" s="401"/>
    </row>
    <row r="360" spans="3:8" s="367" customFormat="1" ht="46.5" customHeight="1">
      <c r="C360" s="368"/>
      <c r="D360" s="369"/>
      <c r="F360" s="370"/>
      <c r="H360" s="401"/>
    </row>
    <row r="361" spans="3:8" s="367" customFormat="1" ht="46.5" customHeight="1">
      <c r="C361" s="368"/>
      <c r="D361" s="369"/>
      <c r="F361" s="370"/>
      <c r="H361" s="401"/>
    </row>
    <row r="363" spans="3:8" s="367" customFormat="1" ht="46.5" customHeight="1">
      <c r="C363" s="368"/>
      <c r="D363" s="369"/>
      <c r="F363" s="370"/>
      <c r="H363" s="401"/>
    </row>
    <row r="364" spans="3:8" s="367" customFormat="1" ht="46.5" customHeight="1">
      <c r="C364" s="368"/>
      <c r="D364" s="369"/>
      <c r="F364" s="370"/>
      <c r="H364" s="401"/>
    </row>
    <row r="365" spans="3:8" s="367" customFormat="1" ht="46.5" customHeight="1">
      <c r="C365" s="368"/>
      <c r="D365" s="369"/>
      <c r="F365" s="370"/>
      <c r="H365" s="401"/>
    </row>
    <row r="366" spans="3:8" s="367" customFormat="1" ht="46.5" customHeight="1">
      <c r="C366" s="368"/>
      <c r="D366" s="369"/>
      <c r="F366" s="370"/>
      <c r="H366" s="401"/>
    </row>
    <row r="367" spans="3:8" s="367" customFormat="1" ht="46.5" customHeight="1">
      <c r="C367" s="368"/>
      <c r="D367" s="369"/>
      <c r="F367" s="370"/>
      <c r="H367" s="401"/>
    </row>
    <row r="368" spans="3:8" s="367" customFormat="1" ht="46.5" customHeight="1">
      <c r="C368" s="368"/>
      <c r="D368" s="369"/>
      <c r="F368" s="370"/>
      <c r="H368" s="401"/>
    </row>
    <row r="369" spans="3:8" s="367" customFormat="1" ht="46.5" customHeight="1">
      <c r="C369" s="368"/>
      <c r="D369" s="369"/>
      <c r="F369" s="370"/>
      <c r="H369" s="401"/>
    </row>
    <row r="370" spans="3:8" s="367" customFormat="1" ht="46.5" customHeight="1">
      <c r="C370" s="368"/>
      <c r="D370" s="369"/>
      <c r="F370" s="370"/>
      <c r="H370" s="401"/>
    </row>
    <row r="371" spans="3:8" s="367" customFormat="1" ht="46.5" customHeight="1">
      <c r="C371" s="368"/>
      <c r="D371" s="369"/>
      <c r="F371" s="370"/>
      <c r="H371" s="401"/>
    </row>
    <row r="372" spans="3:8" s="367" customFormat="1" ht="46.5" customHeight="1">
      <c r="C372" s="368"/>
      <c r="D372" s="369"/>
      <c r="F372" s="370"/>
      <c r="H372" s="401"/>
    </row>
    <row r="373" spans="3:8" s="367" customFormat="1" ht="46.5" customHeight="1">
      <c r="C373" s="368"/>
      <c r="D373" s="369"/>
      <c r="F373" s="370"/>
      <c r="H373" s="401"/>
    </row>
    <row r="374" spans="3:8" s="367" customFormat="1" ht="46.5" customHeight="1">
      <c r="C374" s="368"/>
      <c r="D374" s="369"/>
      <c r="F374" s="370"/>
      <c r="H374" s="401"/>
    </row>
    <row r="375" spans="3:8" s="367" customFormat="1" ht="46.5" customHeight="1">
      <c r="C375" s="368"/>
      <c r="D375" s="369"/>
      <c r="F375" s="370"/>
      <c r="H375" s="401"/>
    </row>
    <row r="376" spans="3:8" s="367" customFormat="1" ht="46.5" customHeight="1">
      <c r="C376" s="368"/>
      <c r="D376" s="369"/>
      <c r="F376" s="370"/>
      <c r="H376" s="401"/>
    </row>
    <row r="377" spans="3:8" s="367" customFormat="1" ht="46.5" customHeight="1">
      <c r="C377" s="368"/>
      <c r="D377" s="369"/>
      <c r="F377" s="370"/>
      <c r="H377" s="401"/>
    </row>
    <row r="378" spans="3:8" s="367" customFormat="1" ht="46.5" customHeight="1">
      <c r="C378" s="368"/>
      <c r="D378" s="369"/>
      <c r="F378" s="370"/>
      <c r="H378" s="401"/>
    </row>
    <row r="379" spans="3:8" s="367" customFormat="1" ht="46.5" customHeight="1">
      <c r="C379" s="368"/>
      <c r="D379" s="369"/>
      <c r="F379" s="370"/>
      <c r="H379" s="401"/>
    </row>
    <row r="380" spans="3:8" s="367" customFormat="1" ht="46.5" customHeight="1">
      <c r="C380" s="368"/>
      <c r="D380" s="369"/>
      <c r="F380" s="370"/>
      <c r="H380" s="401"/>
    </row>
    <row r="381" spans="3:8" s="367" customFormat="1" ht="46.5" customHeight="1">
      <c r="C381" s="368"/>
      <c r="D381" s="369"/>
      <c r="F381" s="370"/>
      <c r="H381" s="401"/>
    </row>
    <row r="382" spans="3:8" s="367" customFormat="1" ht="46.5" customHeight="1">
      <c r="C382" s="368"/>
      <c r="D382" s="369"/>
      <c r="F382" s="370"/>
      <c r="H382" s="401"/>
    </row>
    <row r="383" spans="3:8" s="367" customFormat="1" ht="46.5" customHeight="1">
      <c r="C383" s="368"/>
      <c r="D383" s="369"/>
      <c r="F383" s="370"/>
      <c r="H383" s="401"/>
    </row>
    <row r="384" spans="3:8" s="367" customFormat="1" ht="46.5" customHeight="1">
      <c r="C384" s="368"/>
      <c r="D384" s="369"/>
      <c r="F384" s="370"/>
      <c r="H384" s="401"/>
    </row>
    <row r="385" spans="3:8" s="367" customFormat="1" ht="46.5" customHeight="1">
      <c r="C385" s="368"/>
      <c r="D385" s="369"/>
      <c r="F385" s="370"/>
      <c r="H385" s="401"/>
    </row>
    <row r="386" spans="3:8" s="367" customFormat="1" ht="46.5" customHeight="1">
      <c r="C386" s="368"/>
      <c r="D386" s="369"/>
      <c r="F386" s="370"/>
      <c r="H386" s="401"/>
    </row>
    <row r="387" spans="3:8" s="367" customFormat="1" ht="46.5" customHeight="1">
      <c r="C387" s="368"/>
      <c r="D387" s="369"/>
      <c r="F387" s="370"/>
      <c r="H387" s="401"/>
    </row>
    <row r="388" spans="3:8" s="367" customFormat="1" ht="46.5" customHeight="1">
      <c r="C388" s="368"/>
      <c r="D388" s="369"/>
      <c r="F388" s="370"/>
      <c r="H388" s="401"/>
    </row>
    <row r="389" spans="3:8" s="367" customFormat="1" ht="46.5" customHeight="1">
      <c r="C389" s="368"/>
      <c r="D389" s="369"/>
      <c r="F389" s="370"/>
      <c r="H389" s="401"/>
    </row>
    <row r="390" spans="3:8" s="367" customFormat="1" ht="46.5" customHeight="1">
      <c r="C390" s="368"/>
      <c r="D390" s="369"/>
      <c r="F390" s="370"/>
      <c r="H390" s="401"/>
    </row>
    <row r="391" spans="3:8" s="367" customFormat="1" ht="46.5" customHeight="1">
      <c r="C391" s="368"/>
      <c r="D391" s="369"/>
      <c r="F391" s="370"/>
      <c r="H391" s="401"/>
    </row>
    <row r="392" spans="3:8" s="367" customFormat="1" ht="46.5" customHeight="1">
      <c r="C392" s="368"/>
      <c r="D392" s="369"/>
      <c r="F392" s="370"/>
      <c r="H392" s="401"/>
    </row>
    <row r="393" spans="3:8" s="367" customFormat="1" ht="46.5" customHeight="1">
      <c r="C393" s="368"/>
      <c r="D393" s="369"/>
      <c r="F393" s="370"/>
      <c r="H393" s="401"/>
    </row>
    <row r="394" spans="3:8" s="367" customFormat="1" ht="46.5" customHeight="1">
      <c r="C394" s="368"/>
      <c r="D394" s="369"/>
      <c r="F394" s="370"/>
      <c r="H394" s="401"/>
    </row>
    <row r="395" spans="3:8" s="367" customFormat="1" ht="46.5" customHeight="1">
      <c r="C395" s="368"/>
      <c r="D395" s="369"/>
      <c r="F395" s="370"/>
      <c r="H395" s="401"/>
    </row>
    <row r="396" spans="3:8" s="367" customFormat="1" ht="46.5" customHeight="1">
      <c r="C396" s="368"/>
      <c r="D396" s="369"/>
      <c r="F396" s="370"/>
      <c r="H396" s="401"/>
    </row>
    <row r="397" spans="3:8" s="367" customFormat="1" ht="46.5" customHeight="1">
      <c r="C397" s="368"/>
      <c r="D397" s="369"/>
      <c r="F397" s="370"/>
      <c r="H397" s="401"/>
    </row>
    <row r="398" spans="3:8" s="367" customFormat="1" ht="46.5" customHeight="1">
      <c r="C398" s="368"/>
      <c r="D398" s="369"/>
      <c r="F398" s="370"/>
      <c r="H398" s="401"/>
    </row>
    <row r="399" spans="3:8" s="367" customFormat="1" ht="46.5" customHeight="1">
      <c r="C399" s="368"/>
      <c r="D399" s="369"/>
      <c r="F399" s="370"/>
      <c r="H399" s="401"/>
    </row>
    <row r="400" spans="3:8" s="367" customFormat="1" ht="46.5" customHeight="1">
      <c r="C400" s="368"/>
      <c r="D400" s="369"/>
      <c r="F400" s="370"/>
      <c r="H400" s="401"/>
    </row>
    <row r="401" spans="3:8" s="367" customFormat="1" ht="46.5" customHeight="1">
      <c r="C401" s="368"/>
      <c r="D401" s="369"/>
      <c r="F401" s="370"/>
      <c r="H401" s="401"/>
    </row>
    <row r="402" spans="3:8" s="367" customFormat="1" ht="46.5" customHeight="1">
      <c r="C402" s="368"/>
      <c r="D402" s="369"/>
      <c r="F402" s="370"/>
      <c r="H402" s="401"/>
    </row>
    <row r="403" spans="3:8" s="367" customFormat="1" ht="46.5" customHeight="1">
      <c r="C403" s="368"/>
      <c r="D403" s="369"/>
      <c r="F403" s="370"/>
      <c r="H403" s="401"/>
    </row>
    <row r="404" spans="3:8" s="367" customFormat="1" ht="46.5" customHeight="1">
      <c r="C404" s="368"/>
      <c r="D404" s="369"/>
      <c r="F404" s="370"/>
      <c r="H404" s="401"/>
    </row>
    <row r="405" spans="3:8" s="367" customFormat="1" ht="46.5" customHeight="1">
      <c r="C405" s="368"/>
      <c r="D405" s="369"/>
      <c r="F405" s="370"/>
      <c r="H405" s="401"/>
    </row>
    <row r="406" spans="3:8" s="367" customFormat="1" ht="46.5" customHeight="1">
      <c r="C406" s="368"/>
      <c r="D406" s="369"/>
      <c r="F406" s="370"/>
      <c r="H406" s="401"/>
    </row>
    <row r="407" spans="3:8" s="367" customFormat="1" ht="46.5" customHeight="1">
      <c r="C407" s="368"/>
      <c r="D407" s="369"/>
      <c r="F407" s="370"/>
      <c r="H407" s="401"/>
    </row>
    <row r="408" spans="3:8" s="367" customFormat="1" ht="46.5" customHeight="1">
      <c r="C408" s="368"/>
      <c r="D408" s="369"/>
      <c r="F408" s="370"/>
      <c r="H408" s="401"/>
    </row>
    <row r="409" spans="3:8" s="367" customFormat="1" ht="46.5" customHeight="1">
      <c r="C409" s="368"/>
      <c r="D409" s="369"/>
      <c r="F409" s="370"/>
      <c r="H409" s="401"/>
    </row>
    <row r="410" spans="3:8" s="367" customFormat="1" ht="46.5" customHeight="1">
      <c r="C410" s="368"/>
      <c r="D410" s="369"/>
      <c r="F410" s="370"/>
      <c r="H410" s="401"/>
    </row>
    <row r="411" spans="3:8" s="367" customFormat="1" ht="46.5" customHeight="1">
      <c r="C411" s="368"/>
      <c r="D411" s="369"/>
      <c r="F411" s="370"/>
      <c r="H411" s="401"/>
    </row>
    <row r="412" spans="3:8" s="367" customFormat="1" ht="46.5" customHeight="1">
      <c r="C412" s="368"/>
      <c r="D412" s="369"/>
      <c r="F412" s="370"/>
      <c r="H412" s="401"/>
    </row>
    <row r="413" spans="3:8" s="367" customFormat="1" ht="46.5" customHeight="1">
      <c r="C413" s="368"/>
      <c r="D413" s="369"/>
      <c r="F413" s="370"/>
      <c r="H413" s="401"/>
    </row>
    <row r="414" spans="3:8" s="367" customFormat="1" ht="46.5" customHeight="1">
      <c r="C414" s="368"/>
      <c r="D414" s="369"/>
      <c r="F414" s="370"/>
      <c r="H414" s="401"/>
    </row>
    <row r="415" spans="3:8" s="367" customFormat="1" ht="46.5" customHeight="1">
      <c r="C415" s="368"/>
      <c r="D415" s="369"/>
      <c r="F415" s="370"/>
      <c r="H415" s="401"/>
    </row>
    <row r="416" spans="3:8" s="367" customFormat="1" ht="46.5" customHeight="1">
      <c r="C416" s="368"/>
      <c r="D416" s="369"/>
      <c r="F416" s="370"/>
      <c r="H416" s="401"/>
    </row>
    <row r="417" spans="3:8" s="367" customFormat="1" ht="46.5" customHeight="1">
      <c r="C417" s="368"/>
      <c r="D417" s="369"/>
      <c r="F417" s="370"/>
      <c r="H417" s="401"/>
    </row>
  </sheetData>
  <autoFilter ref="A3:F11"/>
  <mergeCells count="4">
    <mergeCell ref="A1:H1"/>
    <mergeCell ref="I1:J1"/>
    <mergeCell ref="A2:F2"/>
    <mergeCell ref="G2:J2"/>
  </mergeCells>
  <printOptions horizontalCentered="1"/>
  <pageMargins left="0" right="0" top="0" bottom="1.1811023622047245" header="0.31496062992125984" footer="0.31496062992125984"/>
  <pageSetup paperSize="9" scale="29" orientation="portrait" r:id="rId1"/>
  <headerFooter scaleWithDoc="0">
    <oddFooter xml:space="preserve">&amp;Lصفحه  &amp;P از &amp;N&amp;C&amp;"-,Bold"&amp;12سیداحمد موسوی  احمد اقبالی  خانم سارا مقصودلو  &amp;R&amp;"-,Bold"&amp;12اعضای کار گروه
جمال کمیلی فر  شهرام شاهی  حجت ا... اکبری نسرکانی  اباذردماوندی حسین کرمی رضا حصاری محمدعلی رجبی محمد تقی اتحاد حسین آقایی نژاد
  اعضای هیئت مدیره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30"/>
  <sheetViews>
    <sheetView rightToLeft="1" view="pageBreakPreview" topLeftCell="D13" zoomScale="60" zoomScaleNormal="40" workbookViewId="0">
      <selection activeCell="I27" sqref="I27"/>
    </sheetView>
  </sheetViews>
  <sheetFormatPr defaultColWidth="9.140625" defaultRowHeight="33"/>
  <cols>
    <col min="1" max="1" width="15.42578125" style="404" customWidth="1"/>
    <col min="2" max="2" width="34.5703125" style="404" customWidth="1"/>
    <col min="3" max="3" width="28.7109375" style="404" customWidth="1"/>
    <col min="4" max="4" width="21.28515625" style="422" customWidth="1"/>
    <col min="5" max="5" width="29.42578125" style="404" customWidth="1"/>
    <col min="6" max="6" width="24.5703125" style="423" customWidth="1"/>
    <col min="7" max="7" width="27.140625" style="404" customWidth="1"/>
    <col min="8" max="8" width="25.5703125" style="404" customWidth="1"/>
    <col min="9" max="9" width="28.140625" style="404" customWidth="1"/>
    <col min="10" max="10" width="25.5703125" style="404" customWidth="1"/>
    <col min="11" max="11" width="30" style="404" customWidth="1"/>
    <col min="12" max="12" width="25.5703125" style="404" customWidth="1"/>
    <col min="13" max="13" width="29.42578125" style="404" customWidth="1"/>
    <col min="14" max="14" width="25.5703125" style="404" customWidth="1"/>
    <col min="15" max="15" width="30.42578125" style="404" customWidth="1"/>
    <col min="16" max="16" width="32.140625" style="403" customWidth="1"/>
    <col min="17" max="16384" width="9.140625" style="404"/>
  </cols>
  <sheetData>
    <row r="1" spans="1:16" ht="125.25" customHeight="1">
      <c r="A1" s="916" t="s">
        <v>2288</v>
      </c>
      <c r="B1" s="916"/>
      <c r="C1" s="916"/>
      <c r="D1" s="916"/>
      <c r="E1" s="916"/>
      <c r="F1" s="916"/>
      <c r="G1" s="916"/>
      <c r="H1" s="916"/>
      <c r="I1" s="916"/>
      <c r="J1" s="916"/>
      <c r="K1" s="916"/>
      <c r="L1" s="916"/>
      <c r="M1" s="916"/>
      <c r="N1" s="916"/>
      <c r="O1" s="916"/>
    </row>
    <row r="2" spans="1:16" ht="51" customHeight="1">
      <c r="A2" s="911" t="s">
        <v>1419</v>
      </c>
      <c r="B2" s="911" t="s">
        <v>2289</v>
      </c>
      <c r="C2" s="911"/>
      <c r="D2" s="911" t="s">
        <v>1</v>
      </c>
      <c r="E2" s="913" t="s">
        <v>2290</v>
      </c>
      <c r="F2" s="913" t="s">
        <v>2291</v>
      </c>
      <c r="G2" s="913" t="s">
        <v>2292</v>
      </c>
      <c r="H2" s="911" t="s">
        <v>2293</v>
      </c>
      <c r="I2" s="911"/>
      <c r="J2" s="911"/>
      <c r="K2" s="911"/>
      <c r="L2" s="911"/>
      <c r="M2" s="911"/>
      <c r="N2" s="911"/>
      <c r="O2" s="911"/>
      <c r="P2" s="915" t="s">
        <v>2294</v>
      </c>
    </row>
    <row r="3" spans="1:16" ht="40.5" customHeight="1">
      <c r="A3" s="911"/>
      <c r="B3" s="911"/>
      <c r="C3" s="911"/>
      <c r="D3" s="911"/>
      <c r="E3" s="913"/>
      <c r="F3" s="913"/>
      <c r="G3" s="913"/>
      <c r="H3" s="911" t="s">
        <v>2295</v>
      </c>
      <c r="I3" s="911"/>
      <c r="J3" s="911"/>
      <c r="K3" s="911"/>
      <c r="L3" s="911"/>
      <c r="M3" s="911"/>
      <c r="N3" s="911"/>
      <c r="O3" s="911"/>
      <c r="P3" s="915"/>
    </row>
    <row r="4" spans="1:16" ht="130.5" customHeight="1">
      <c r="A4" s="911"/>
      <c r="B4" s="911"/>
      <c r="C4" s="911"/>
      <c r="D4" s="911"/>
      <c r="E4" s="913"/>
      <c r="F4" s="913"/>
      <c r="G4" s="913"/>
      <c r="H4" s="405" t="s">
        <v>2296</v>
      </c>
      <c r="I4" s="406" t="s">
        <v>2297</v>
      </c>
      <c r="J4" s="405" t="s">
        <v>2298</v>
      </c>
      <c r="K4" s="406" t="s">
        <v>2297</v>
      </c>
      <c r="L4" s="405" t="s">
        <v>2299</v>
      </c>
      <c r="M4" s="406" t="s">
        <v>2297</v>
      </c>
      <c r="N4" s="405" t="s">
        <v>2300</v>
      </c>
      <c r="O4" s="406" t="s">
        <v>2297</v>
      </c>
      <c r="P4" s="915"/>
    </row>
    <row r="5" spans="1:16" ht="46.5" customHeight="1">
      <c r="A5" s="911"/>
      <c r="B5" s="911"/>
      <c r="C5" s="911"/>
      <c r="D5" s="911"/>
      <c r="E5" s="913"/>
      <c r="F5" s="913"/>
      <c r="G5" s="913"/>
      <c r="H5" s="914">
        <v>667012990</v>
      </c>
      <c r="I5" s="914"/>
      <c r="J5" s="914">
        <v>667013010</v>
      </c>
      <c r="K5" s="914"/>
      <c r="L5" s="914">
        <v>667013020</v>
      </c>
      <c r="M5" s="914"/>
      <c r="N5" s="914">
        <v>667013030</v>
      </c>
      <c r="O5" s="914"/>
      <c r="P5" s="915"/>
    </row>
    <row r="6" spans="1:16" ht="69" customHeight="1">
      <c r="A6" s="407">
        <v>1</v>
      </c>
      <c r="B6" s="914" t="s">
        <v>2301</v>
      </c>
      <c r="C6" s="914"/>
      <c r="D6" s="408" t="s">
        <v>52</v>
      </c>
      <c r="E6" s="407">
        <v>632000116</v>
      </c>
      <c r="F6" s="409">
        <v>150602</v>
      </c>
      <c r="G6" s="410">
        <f>VLOOKUP(F6,'[4]فایل اصلی'!$C$4:$G$1608,4,0)</f>
        <v>54000000</v>
      </c>
      <c r="H6" s="411">
        <v>1</v>
      </c>
      <c r="I6" s="411">
        <f t="shared" ref="I6:I25" si="0">H6*G6</f>
        <v>54000000</v>
      </c>
      <c r="J6" s="411">
        <v>0</v>
      </c>
      <c r="K6" s="411">
        <f t="shared" ref="K6:K25" si="1">J6*G6</f>
        <v>0</v>
      </c>
      <c r="L6" s="411">
        <v>0</v>
      </c>
      <c r="M6" s="411">
        <f t="shared" ref="M6:M25" si="2">L6*G6</f>
        <v>0</v>
      </c>
      <c r="N6" s="411">
        <v>0</v>
      </c>
      <c r="O6" s="411">
        <f t="shared" ref="O6:O25" si="3">N6*G6</f>
        <v>0</v>
      </c>
      <c r="P6" s="412" t="s">
        <v>2302</v>
      </c>
    </row>
    <row r="7" spans="1:16" ht="77.25" customHeight="1">
      <c r="A7" s="407">
        <v>2</v>
      </c>
      <c r="B7" s="914" t="s">
        <v>2303</v>
      </c>
      <c r="C7" s="914"/>
      <c r="D7" s="408" t="s">
        <v>52</v>
      </c>
      <c r="E7" s="407">
        <v>63200105</v>
      </c>
      <c r="F7" s="409">
        <v>150701</v>
      </c>
      <c r="G7" s="410">
        <f>VLOOKUP(F7,'[4]فایل اصلی'!$C$4:$G$1608,4,0)</f>
        <v>21576000</v>
      </c>
      <c r="H7" s="411">
        <v>0</v>
      </c>
      <c r="I7" s="411">
        <f t="shared" si="0"/>
        <v>0</v>
      </c>
      <c r="J7" s="411">
        <v>1</v>
      </c>
      <c r="K7" s="411">
        <f t="shared" si="1"/>
        <v>21576000</v>
      </c>
      <c r="L7" s="411">
        <v>1</v>
      </c>
      <c r="M7" s="411">
        <f t="shared" si="2"/>
        <v>21576000</v>
      </c>
      <c r="N7" s="411">
        <v>1</v>
      </c>
      <c r="O7" s="411">
        <f t="shared" si="3"/>
        <v>21576000</v>
      </c>
      <c r="P7" s="412" t="s">
        <v>2302</v>
      </c>
    </row>
    <row r="8" spans="1:16" ht="72" customHeight="1">
      <c r="A8" s="407">
        <v>3</v>
      </c>
      <c r="B8" s="408" t="s">
        <v>2304</v>
      </c>
      <c r="C8" s="405" t="s">
        <v>2305</v>
      </c>
      <c r="D8" s="408" t="s">
        <v>52</v>
      </c>
      <c r="E8" s="407">
        <v>670001760</v>
      </c>
      <c r="F8" s="407">
        <v>120573</v>
      </c>
      <c r="G8" s="410">
        <f>VLOOKUP(F8,'[4]فایل اصلی'!$C$4:$G$1608,4,0)</f>
        <v>2583000</v>
      </c>
      <c r="H8" s="411">
        <v>1</v>
      </c>
      <c r="I8" s="411">
        <f t="shared" si="0"/>
        <v>2583000</v>
      </c>
      <c r="J8" s="411">
        <v>0</v>
      </c>
      <c r="K8" s="411">
        <f t="shared" si="1"/>
        <v>0</v>
      </c>
      <c r="L8" s="411">
        <v>0</v>
      </c>
      <c r="M8" s="411">
        <f t="shared" si="2"/>
        <v>0</v>
      </c>
      <c r="N8" s="411">
        <v>0</v>
      </c>
      <c r="O8" s="411">
        <f t="shared" si="3"/>
        <v>0</v>
      </c>
      <c r="P8" s="413"/>
    </row>
    <row r="9" spans="1:16" s="415" customFormat="1" ht="39.950000000000003" customHeight="1">
      <c r="A9" s="407">
        <v>4</v>
      </c>
      <c r="B9" s="913" t="s">
        <v>2306</v>
      </c>
      <c r="C9" s="405">
        <v>80</v>
      </c>
      <c r="D9" s="408" t="s">
        <v>52</v>
      </c>
      <c r="E9" s="409">
        <v>662008050</v>
      </c>
      <c r="F9" s="407">
        <v>121003</v>
      </c>
      <c r="G9" s="410">
        <f>VLOOKUP(F9,'[4]فایل اصلی'!$C$4:$G$1608,4,0)</f>
        <v>20815000</v>
      </c>
      <c r="H9" s="411">
        <v>0</v>
      </c>
      <c r="I9" s="411">
        <f t="shared" si="0"/>
        <v>0</v>
      </c>
      <c r="J9" s="411">
        <v>0</v>
      </c>
      <c r="K9" s="411">
        <f t="shared" si="1"/>
        <v>0</v>
      </c>
      <c r="L9" s="411">
        <v>0</v>
      </c>
      <c r="M9" s="411">
        <f t="shared" si="2"/>
        <v>0</v>
      </c>
      <c r="N9" s="411">
        <v>0</v>
      </c>
      <c r="O9" s="411">
        <f t="shared" si="3"/>
        <v>0</v>
      </c>
      <c r="P9" s="414"/>
    </row>
    <row r="10" spans="1:16" s="416" customFormat="1" ht="39.950000000000003" customHeight="1">
      <c r="A10" s="407">
        <v>5</v>
      </c>
      <c r="B10" s="913"/>
      <c r="C10" s="405">
        <v>100</v>
      </c>
      <c r="D10" s="408" t="s">
        <v>52</v>
      </c>
      <c r="E10" s="409">
        <v>662008050</v>
      </c>
      <c r="F10" s="409">
        <v>121004</v>
      </c>
      <c r="G10" s="410">
        <f>VLOOKUP(F10,'[4]فایل اصلی'!$C$4:$G$1608,4,0)</f>
        <v>20815000</v>
      </c>
      <c r="H10" s="411">
        <v>0</v>
      </c>
      <c r="I10" s="411">
        <f t="shared" si="0"/>
        <v>0</v>
      </c>
      <c r="J10" s="411">
        <v>1</v>
      </c>
      <c r="K10" s="411">
        <f t="shared" si="1"/>
        <v>20815000</v>
      </c>
      <c r="L10" s="411">
        <v>0</v>
      </c>
      <c r="M10" s="411">
        <f t="shared" si="2"/>
        <v>0</v>
      </c>
      <c r="N10" s="411">
        <v>0</v>
      </c>
      <c r="O10" s="411">
        <f t="shared" si="3"/>
        <v>0</v>
      </c>
      <c r="P10" s="414"/>
    </row>
    <row r="11" spans="1:16" s="416" customFormat="1" ht="39.950000000000003" customHeight="1">
      <c r="A11" s="407">
        <v>6</v>
      </c>
      <c r="B11" s="913"/>
      <c r="C11" s="405">
        <v>125</v>
      </c>
      <c r="D11" s="408" t="s">
        <v>52</v>
      </c>
      <c r="E11" s="409">
        <v>662008150</v>
      </c>
      <c r="F11" s="409">
        <v>121006</v>
      </c>
      <c r="G11" s="410">
        <f>VLOOKUP(F11,'[4]فایل اصلی'!$C$4:$G$1608,4,0)</f>
        <v>21344000</v>
      </c>
      <c r="H11" s="411">
        <v>0</v>
      </c>
      <c r="I11" s="411">
        <f t="shared" si="0"/>
        <v>0</v>
      </c>
      <c r="J11" s="411">
        <v>0</v>
      </c>
      <c r="K11" s="411">
        <f t="shared" si="1"/>
        <v>0</v>
      </c>
      <c r="L11" s="411">
        <v>1</v>
      </c>
      <c r="M11" s="411">
        <f t="shared" si="2"/>
        <v>21344000</v>
      </c>
      <c r="N11" s="411">
        <v>0</v>
      </c>
      <c r="O11" s="411">
        <f t="shared" si="3"/>
        <v>0</v>
      </c>
      <c r="P11" s="414"/>
    </row>
    <row r="12" spans="1:16" s="416" customFormat="1" ht="39.950000000000003" customHeight="1">
      <c r="A12" s="407">
        <v>7</v>
      </c>
      <c r="B12" s="913"/>
      <c r="C12" s="405">
        <v>160</v>
      </c>
      <c r="D12" s="408" t="s">
        <v>52</v>
      </c>
      <c r="E12" s="409">
        <v>662008150</v>
      </c>
      <c r="F12" s="409">
        <v>121006</v>
      </c>
      <c r="G12" s="410">
        <f>VLOOKUP(F12,'[4]فایل اصلی'!$C$4:$G$1608,4,0)</f>
        <v>21344000</v>
      </c>
      <c r="H12" s="411">
        <v>0</v>
      </c>
      <c r="I12" s="411">
        <f t="shared" si="0"/>
        <v>0</v>
      </c>
      <c r="J12" s="411">
        <v>0</v>
      </c>
      <c r="K12" s="411">
        <f t="shared" si="1"/>
        <v>0</v>
      </c>
      <c r="L12" s="411">
        <v>0</v>
      </c>
      <c r="M12" s="411">
        <f t="shared" si="2"/>
        <v>0</v>
      </c>
      <c r="N12" s="411">
        <v>1</v>
      </c>
      <c r="O12" s="411">
        <f t="shared" si="3"/>
        <v>21344000</v>
      </c>
      <c r="P12" s="414"/>
    </row>
    <row r="13" spans="1:16" s="415" customFormat="1" ht="39.950000000000003" customHeight="1">
      <c r="A13" s="407">
        <v>8</v>
      </c>
      <c r="B13" s="913" t="s">
        <v>2307</v>
      </c>
      <c r="C13" s="405">
        <v>63</v>
      </c>
      <c r="D13" s="408" t="s">
        <v>52</v>
      </c>
      <c r="E13" s="407">
        <v>664006300</v>
      </c>
      <c r="F13" s="409">
        <v>121401</v>
      </c>
      <c r="G13" s="410">
        <f>VLOOKUP(F13,'[4]فایل اصلی'!$C$4:$G$1608,4,0)</f>
        <v>14440000</v>
      </c>
      <c r="H13" s="411">
        <v>0</v>
      </c>
      <c r="I13" s="411">
        <f t="shared" si="0"/>
        <v>0</v>
      </c>
      <c r="J13" s="411">
        <v>0</v>
      </c>
      <c r="K13" s="411">
        <f t="shared" si="1"/>
        <v>0</v>
      </c>
      <c r="L13" s="411">
        <v>0</v>
      </c>
      <c r="M13" s="411">
        <f t="shared" si="2"/>
        <v>0</v>
      </c>
      <c r="N13" s="411">
        <v>0</v>
      </c>
      <c r="O13" s="411">
        <f t="shared" si="3"/>
        <v>0</v>
      </c>
      <c r="P13" s="414"/>
    </row>
    <row r="14" spans="1:16" s="416" customFormat="1" ht="39.950000000000003" customHeight="1">
      <c r="A14" s="407">
        <v>9</v>
      </c>
      <c r="B14" s="913"/>
      <c r="C14" s="405">
        <v>80</v>
      </c>
      <c r="D14" s="408" t="s">
        <v>52</v>
      </c>
      <c r="E14" s="407">
        <v>664005100</v>
      </c>
      <c r="F14" s="409">
        <v>121402</v>
      </c>
      <c r="G14" s="410">
        <f>VLOOKUP(F14,'[4]فایل اصلی'!$C$4:$G$1608,4,0)</f>
        <v>17404000</v>
      </c>
      <c r="H14" s="411">
        <v>0</v>
      </c>
      <c r="I14" s="411">
        <f t="shared" si="0"/>
        <v>0</v>
      </c>
      <c r="J14" s="411">
        <v>1</v>
      </c>
      <c r="K14" s="411">
        <f t="shared" si="1"/>
        <v>17404000</v>
      </c>
      <c r="L14" s="411">
        <v>0</v>
      </c>
      <c r="M14" s="411">
        <f t="shared" si="2"/>
        <v>0</v>
      </c>
      <c r="N14" s="411">
        <v>0</v>
      </c>
      <c r="O14" s="411">
        <f t="shared" si="3"/>
        <v>0</v>
      </c>
      <c r="P14" s="414"/>
    </row>
    <row r="15" spans="1:16" s="416" customFormat="1" ht="39.950000000000003" customHeight="1">
      <c r="A15" s="407">
        <v>10</v>
      </c>
      <c r="B15" s="913"/>
      <c r="C15" s="405">
        <v>115</v>
      </c>
      <c r="D15" s="408" t="s">
        <v>52</v>
      </c>
      <c r="E15" s="407">
        <v>664005300</v>
      </c>
      <c r="F15" s="409">
        <v>121406</v>
      </c>
      <c r="G15" s="410">
        <f>VLOOKUP(F15,'[4]فایل اصلی'!$C$4:$G$1608,4,0)</f>
        <v>42750000</v>
      </c>
      <c r="H15" s="411">
        <v>0</v>
      </c>
      <c r="I15" s="411">
        <f t="shared" si="0"/>
        <v>0</v>
      </c>
      <c r="J15" s="411">
        <v>0</v>
      </c>
      <c r="K15" s="411">
        <f t="shared" si="1"/>
        <v>0</v>
      </c>
      <c r="L15" s="411">
        <v>1</v>
      </c>
      <c r="M15" s="411">
        <f t="shared" si="2"/>
        <v>42750000</v>
      </c>
      <c r="N15" s="411">
        <v>1</v>
      </c>
      <c r="O15" s="411">
        <f t="shared" si="3"/>
        <v>42750000</v>
      </c>
      <c r="P15" s="414"/>
    </row>
    <row r="16" spans="1:16" s="415" customFormat="1" ht="39.950000000000003" customHeight="1">
      <c r="A16" s="407">
        <v>11</v>
      </c>
      <c r="B16" s="408" t="s">
        <v>2308</v>
      </c>
      <c r="C16" s="405" t="s">
        <v>2309</v>
      </c>
      <c r="D16" s="408" t="s">
        <v>153</v>
      </c>
      <c r="E16" s="407">
        <v>653000100</v>
      </c>
      <c r="F16" s="407">
        <v>132201</v>
      </c>
      <c r="G16" s="410">
        <f>VLOOKUP(F16,'[4]فایل اصلی'!$C$4:$G$1608,4,0)</f>
        <v>2463000</v>
      </c>
      <c r="H16" s="411">
        <v>0</v>
      </c>
      <c r="I16" s="411">
        <f t="shared" si="0"/>
        <v>0</v>
      </c>
      <c r="J16" s="411">
        <v>3</v>
      </c>
      <c r="K16" s="411">
        <f t="shared" si="1"/>
        <v>7389000</v>
      </c>
      <c r="L16" s="411">
        <v>3</v>
      </c>
      <c r="M16" s="411">
        <f t="shared" si="2"/>
        <v>7389000</v>
      </c>
      <c r="N16" s="411">
        <v>3</v>
      </c>
      <c r="O16" s="411">
        <f t="shared" si="3"/>
        <v>7389000</v>
      </c>
      <c r="P16" s="414"/>
    </row>
    <row r="17" spans="1:16" s="416" customFormat="1" ht="39.950000000000003" customHeight="1">
      <c r="A17" s="407">
        <v>12</v>
      </c>
      <c r="B17" s="913" t="s">
        <v>2310</v>
      </c>
      <c r="C17" s="913"/>
      <c r="D17" s="408" t="s">
        <v>153</v>
      </c>
      <c r="E17" s="407">
        <v>691000710</v>
      </c>
      <c r="F17" s="407">
        <v>250301</v>
      </c>
      <c r="G17" s="410">
        <f>VLOOKUP(F17,'[4]فایل اصلی'!$C$4:$G$1608,4,0)</f>
        <v>259000</v>
      </c>
      <c r="H17" s="411">
        <v>4</v>
      </c>
      <c r="I17" s="411">
        <f t="shared" si="0"/>
        <v>1036000</v>
      </c>
      <c r="J17" s="411">
        <v>4</v>
      </c>
      <c r="K17" s="411">
        <f t="shared" si="1"/>
        <v>1036000</v>
      </c>
      <c r="L17" s="411">
        <v>4</v>
      </c>
      <c r="M17" s="411">
        <f t="shared" si="2"/>
        <v>1036000</v>
      </c>
      <c r="N17" s="411">
        <v>4</v>
      </c>
      <c r="O17" s="411">
        <f t="shared" si="3"/>
        <v>1036000</v>
      </c>
      <c r="P17" s="414"/>
    </row>
    <row r="18" spans="1:16" s="415" customFormat="1" ht="39.950000000000003" customHeight="1">
      <c r="A18" s="407">
        <v>13</v>
      </c>
      <c r="B18" s="913" t="s">
        <v>2311</v>
      </c>
      <c r="C18" s="408" t="s">
        <v>2312</v>
      </c>
      <c r="D18" s="408" t="s">
        <v>2313</v>
      </c>
      <c r="E18" s="407">
        <v>323002600</v>
      </c>
      <c r="F18" s="409">
        <v>250201</v>
      </c>
      <c r="G18" s="410">
        <f>VLOOKUP(F18,'[4]فایل اصلی'!$C$4:$G$1608,4,0)</f>
        <v>3910000</v>
      </c>
      <c r="H18" s="417">
        <v>0.1</v>
      </c>
      <c r="I18" s="411">
        <f t="shared" si="0"/>
        <v>391000</v>
      </c>
      <c r="J18" s="417">
        <v>2.23</v>
      </c>
      <c r="K18" s="411">
        <f t="shared" si="1"/>
        <v>8719300</v>
      </c>
      <c r="L18" s="417">
        <v>2.23</v>
      </c>
      <c r="M18" s="411">
        <f t="shared" si="2"/>
        <v>8719300</v>
      </c>
      <c r="N18" s="417">
        <v>0.13</v>
      </c>
      <c r="O18" s="411">
        <f t="shared" si="3"/>
        <v>508300</v>
      </c>
      <c r="P18" s="414"/>
    </row>
    <row r="19" spans="1:16" s="416" customFormat="1" ht="39.950000000000003" customHeight="1">
      <c r="A19" s="407">
        <v>14</v>
      </c>
      <c r="B19" s="913"/>
      <c r="C19" s="408" t="s">
        <v>2314</v>
      </c>
      <c r="D19" s="408" t="s">
        <v>2313</v>
      </c>
      <c r="E19" s="407">
        <v>323002600</v>
      </c>
      <c r="F19" s="409">
        <v>250201</v>
      </c>
      <c r="G19" s="410">
        <f>VLOOKUP(F19,'[4]فایل اصلی'!$C$4:$G$1608,4,0)</f>
        <v>3910000</v>
      </c>
      <c r="H19" s="417">
        <v>0</v>
      </c>
      <c r="I19" s="411">
        <f t="shared" si="0"/>
        <v>0</v>
      </c>
      <c r="J19" s="417">
        <v>0</v>
      </c>
      <c r="K19" s="411">
        <f t="shared" si="1"/>
        <v>0</v>
      </c>
      <c r="L19" s="417">
        <v>0</v>
      </c>
      <c r="M19" s="411">
        <f t="shared" si="2"/>
        <v>0</v>
      </c>
      <c r="N19" s="417">
        <v>2.8</v>
      </c>
      <c r="O19" s="411">
        <f t="shared" si="3"/>
        <v>10948000</v>
      </c>
      <c r="P19" s="414"/>
    </row>
    <row r="20" spans="1:16" s="416" customFormat="1" ht="39.950000000000003" customHeight="1">
      <c r="A20" s="407">
        <v>15</v>
      </c>
      <c r="B20" s="913" t="s">
        <v>2315</v>
      </c>
      <c r="C20" s="913"/>
      <c r="D20" s="405" t="s">
        <v>153</v>
      </c>
      <c r="E20" s="407">
        <v>664006800</v>
      </c>
      <c r="F20" s="409">
        <v>170504</v>
      </c>
      <c r="G20" s="410">
        <f>VLOOKUP(F20,'[4]فایل اصلی'!$C$4:$G$1608,4,0)</f>
        <v>5040000</v>
      </c>
      <c r="H20" s="407">
        <v>0</v>
      </c>
      <c r="I20" s="418">
        <f t="shared" si="0"/>
        <v>0</v>
      </c>
      <c r="J20" s="407">
        <v>1</v>
      </c>
      <c r="K20" s="411">
        <f t="shared" si="1"/>
        <v>5040000</v>
      </c>
      <c r="L20" s="407">
        <v>1</v>
      </c>
      <c r="M20" s="411">
        <f t="shared" si="2"/>
        <v>5040000</v>
      </c>
      <c r="N20" s="407">
        <v>1</v>
      </c>
      <c r="O20" s="411">
        <f t="shared" si="3"/>
        <v>5040000</v>
      </c>
      <c r="P20" s="412" t="s">
        <v>2302</v>
      </c>
    </row>
    <row r="21" spans="1:16" s="416" customFormat="1" ht="39.950000000000003" customHeight="1">
      <c r="A21" s="407">
        <v>16</v>
      </c>
      <c r="B21" s="913" t="s">
        <v>2316</v>
      </c>
      <c r="C21" s="913"/>
      <c r="D21" s="405" t="s">
        <v>153</v>
      </c>
      <c r="E21" s="407">
        <v>670001210</v>
      </c>
      <c r="F21" s="407">
        <v>120566</v>
      </c>
      <c r="G21" s="410">
        <f>VLOOKUP(F21,'[4]فایل اصلی'!$C$4:$G$1608,4,0)</f>
        <v>943000</v>
      </c>
      <c r="H21" s="407">
        <v>0</v>
      </c>
      <c r="I21" s="418">
        <f t="shared" si="0"/>
        <v>0</v>
      </c>
      <c r="J21" s="407">
        <v>2</v>
      </c>
      <c r="K21" s="411">
        <f t="shared" si="1"/>
        <v>1886000</v>
      </c>
      <c r="L21" s="407">
        <v>2</v>
      </c>
      <c r="M21" s="411">
        <f t="shared" si="2"/>
        <v>1886000</v>
      </c>
      <c r="N21" s="407">
        <v>2</v>
      </c>
      <c r="O21" s="411">
        <f t="shared" si="3"/>
        <v>1886000</v>
      </c>
      <c r="P21" s="414"/>
    </row>
    <row r="22" spans="1:16" s="416" customFormat="1" ht="39.950000000000003" customHeight="1">
      <c r="A22" s="407">
        <v>17</v>
      </c>
      <c r="B22" s="913" t="s">
        <v>1889</v>
      </c>
      <c r="C22" s="913"/>
      <c r="D22" s="405" t="s">
        <v>153</v>
      </c>
      <c r="E22" s="407" t="s">
        <v>1628</v>
      </c>
      <c r="F22" s="407" t="s">
        <v>1628</v>
      </c>
      <c r="G22" s="419">
        <f>'[4]اقلام ستاره دار 1403 '!F299</f>
        <v>8300000</v>
      </c>
      <c r="H22" s="407">
        <v>0</v>
      </c>
      <c r="I22" s="418">
        <f t="shared" si="0"/>
        <v>0</v>
      </c>
      <c r="J22" s="407">
        <v>1</v>
      </c>
      <c r="K22" s="411">
        <f t="shared" si="1"/>
        <v>8300000</v>
      </c>
      <c r="L22" s="407">
        <v>1</v>
      </c>
      <c r="M22" s="411">
        <f t="shared" si="2"/>
        <v>8300000</v>
      </c>
      <c r="N22" s="407">
        <v>1</v>
      </c>
      <c r="O22" s="411">
        <f t="shared" si="3"/>
        <v>8300000</v>
      </c>
      <c r="P22" s="414"/>
    </row>
    <row r="23" spans="1:16" s="416" customFormat="1" ht="39.950000000000003" customHeight="1">
      <c r="A23" s="407">
        <v>18</v>
      </c>
      <c r="B23" s="913" t="s">
        <v>2317</v>
      </c>
      <c r="C23" s="913"/>
      <c r="D23" s="405" t="s">
        <v>154</v>
      </c>
      <c r="E23" s="407">
        <v>682002500</v>
      </c>
      <c r="F23" s="407">
        <v>61004</v>
      </c>
      <c r="G23" s="410">
        <f>VLOOKUP(F23,'[4]فایل اصلی'!$C$4:$G$1608,4,0)</f>
        <v>318000</v>
      </c>
      <c r="H23" s="407">
        <v>0</v>
      </c>
      <c r="I23" s="418">
        <f t="shared" si="0"/>
        <v>0</v>
      </c>
      <c r="J23" s="407">
        <v>3</v>
      </c>
      <c r="K23" s="411">
        <f t="shared" si="1"/>
        <v>954000</v>
      </c>
      <c r="L23" s="407">
        <v>3</v>
      </c>
      <c r="M23" s="411">
        <f t="shared" si="2"/>
        <v>954000</v>
      </c>
      <c r="N23" s="407">
        <v>3</v>
      </c>
      <c r="O23" s="411">
        <f t="shared" si="3"/>
        <v>954000</v>
      </c>
      <c r="P23" s="414"/>
    </row>
    <row r="24" spans="1:16" s="416" customFormat="1" ht="39.950000000000003" customHeight="1">
      <c r="A24" s="407">
        <v>19</v>
      </c>
      <c r="B24" s="913" t="s">
        <v>2318</v>
      </c>
      <c r="C24" s="913"/>
      <c r="D24" s="405" t="s">
        <v>154</v>
      </c>
      <c r="E24" s="407" t="s">
        <v>1448</v>
      </c>
      <c r="F24" s="409">
        <v>61002</v>
      </c>
      <c r="G24" s="410">
        <f>VLOOKUP(F24,'[4]فایل اصلی'!$C$4:$G$1608,4,0)</f>
        <v>128000</v>
      </c>
      <c r="H24" s="407">
        <v>0</v>
      </c>
      <c r="I24" s="418">
        <f t="shared" si="0"/>
        <v>0</v>
      </c>
      <c r="J24" s="407">
        <v>7</v>
      </c>
      <c r="K24" s="411">
        <f t="shared" si="1"/>
        <v>896000</v>
      </c>
      <c r="L24" s="407">
        <v>7</v>
      </c>
      <c r="M24" s="411">
        <f t="shared" si="2"/>
        <v>896000</v>
      </c>
      <c r="N24" s="407">
        <v>7</v>
      </c>
      <c r="O24" s="411">
        <f t="shared" si="3"/>
        <v>896000</v>
      </c>
      <c r="P24" s="414"/>
    </row>
    <row r="25" spans="1:16" s="416" customFormat="1" ht="39.950000000000003" customHeight="1">
      <c r="A25" s="407">
        <v>20</v>
      </c>
      <c r="B25" s="913" t="s">
        <v>2319</v>
      </c>
      <c r="C25" s="913"/>
      <c r="D25" s="405" t="s">
        <v>240</v>
      </c>
      <c r="E25" s="407"/>
      <c r="F25" s="409">
        <v>220201</v>
      </c>
      <c r="G25" s="410">
        <f>VLOOKUP(F25,'[4]فایل اصلی'!$C$4:$G$1608,4,0)</f>
        <v>2724000</v>
      </c>
      <c r="H25" s="407">
        <v>5</v>
      </c>
      <c r="I25" s="418">
        <f t="shared" si="0"/>
        <v>13620000</v>
      </c>
      <c r="J25" s="407">
        <v>14</v>
      </c>
      <c r="K25" s="411">
        <f t="shared" si="1"/>
        <v>38136000</v>
      </c>
      <c r="L25" s="407">
        <v>14</v>
      </c>
      <c r="M25" s="411">
        <f t="shared" si="2"/>
        <v>38136000</v>
      </c>
      <c r="N25" s="407">
        <v>14</v>
      </c>
      <c r="O25" s="411">
        <f t="shared" si="3"/>
        <v>38136000</v>
      </c>
      <c r="P25" s="414"/>
    </row>
    <row r="26" spans="1:16" ht="39.950000000000003" customHeight="1">
      <c r="A26" s="911" t="s">
        <v>2320</v>
      </c>
      <c r="B26" s="911"/>
      <c r="C26" s="911"/>
      <c r="D26" s="911"/>
      <c r="E26" s="911"/>
      <c r="F26" s="911"/>
      <c r="G26" s="911"/>
      <c r="H26" s="411"/>
      <c r="I26" s="411">
        <f>SUM(I6:I25)</f>
        <v>71630000</v>
      </c>
      <c r="J26" s="411"/>
      <c r="K26" s="411">
        <f>SUM(K6:K25)</f>
        <v>132151300</v>
      </c>
      <c r="L26" s="411"/>
      <c r="M26" s="411">
        <f>SUM(M6:M25)</f>
        <v>158026300</v>
      </c>
      <c r="N26" s="411"/>
      <c r="O26" s="411">
        <f>SUM(O6:O25)</f>
        <v>160763300</v>
      </c>
      <c r="P26" s="413"/>
    </row>
    <row r="27" spans="1:16" ht="39.950000000000003" customHeight="1">
      <c r="A27" s="911" t="s">
        <v>2321</v>
      </c>
      <c r="B27" s="911"/>
      <c r="C27" s="911"/>
      <c r="D27" s="911"/>
      <c r="E27" s="911"/>
      <c r="F27" s="911">
        <v>421302</v>
      </c>
      <c r="G27" s="911"/>
      <c r="H27" s="411"/>
      <c r="I27" s="411">
        <v>12630000</v>
      </c>
      <c r="J27" s="411"/>
      <c r="K27" s="411">
        <v>12630000</v>
      </c>
      <c r="L27" s="411"/>
      <c r="M27" s="411">
        <v>12630000</v>
      </c>
      <c r="N27" s="411"/>
      <c r="O27" s="411">
        <v>12630000</v>
      </c>
      <c r="P27" s="413"/>
    </row>
    <row r="28" spans="1:16" ht="39.950000000000003" customHeight="1">
      <c r="A28" s="911" t="s">
        <v>1480</v>
      </c>
      <c r="B28" s="911"/>
      <c r="C28" s="911"/>
      <c r="D28" s="911"/>
      <c r="E28" s="911"/>
      <c r="F28" s="911"/>
      <c r="G28" s="911"/>
      <c r="H28" s="911"/>
      <c r="I28" s="411">
        <f>SUM(I26:I27)</f>
        <v>84260000</v>
      </c>
      <c r="J28" s="411"/>
      <c r="K28" s="411">
        <f t="shared" ref="K28:O28" si="4">SUM(K26:K27)</f>
        <v>144781300</v>
      </c>
      <c r="L28" s="411"/>
      <c r="M28" s="411">
        <f t="shared" si="4"/>
        <v>170656300</v>
      </c>
      <c r="N28" s="411"/>
      <c r="O28" s="411">
        <f t="shared" si="4"/>
        <v>173393300</v>
      </c>
      <c r="P28" s="413"/>
    </row>
    <row r="29" spans="1:16" ht="51">
      <c r="A29" s="420"/>
      <c r="B29" s="420"/>
      <c r="C29" s="420"/>
      <c r="D29" s="420"/>
      <c r="E29" s="420"/>
      <c r="F29" s="420"/>
      <c r="G29" s="420"/>
      <c r="H29" s="420"/>
      <c r="I29" s="421"/>
      <c r="J29" s="421"/>
      <c r="K29" s="421"/>
      <c r="L29" s="421"/>
      <c r="M29" s="421"/>
      <c r="N29" s="421"/>
      <c r="O29" s="421"/>
    </row>
    <row r="30" spans="1:16" ht="105" customHeight="1" thickBot="1">
      <c r="A30" s="912" t="s">
        <v>2322</v>
      </c>
      <c r="B30" s="912"/>
      <c r="C30" s="912"/>
      <c r="D30" s="912"/>
      <c r="E30" s="912"/>
      <c r="F30" s="912"/>
      <c r="G30" s="912"/>
      <c r="H30" s="912"/>
      <c r="I30" s="912"/>
      <c r="J30" s="912"/>
      <c r="K30" s="912"/>
      <c r="L30" s="912"/>
      <c r="M30" s="912"/>
      <c r="N30" s="912"/>
      <c r="O30" s="912"/>
    </row>
  </sheetData>
  <sheetProtection formatCells="0" formatColumns="0" formatRows="0" insertColumns="0" insertRows="0" deleteColumns="0" deleteRows="0" sort="0" autoFilter="0" pivotTables="0"/>
  <autoFilter ref="A5:O28">
    <filterColumn colId="7" showButton="0"/>
    <filterColumn colId="9" showButton="0"/>
    <filterColumn colId="11" showButton="0"/>
    <filterColumn colId="13" showButton="0"/>
  </autoFilter>
  <mergeCells count="32">
    <mergeCell ref="A1:O1"/>
    <mergeCell ref="A2:A5"/>
    <mergeCell ref="B2:C5"/>
    <mergeCell ref="D2:D5"/>
    <mergeCell ref="E2:E5"/>
    <mergeCell ref="F2:F5"/>
    <mergeCell ref="G2:G5"/>
    <mergeCell ref="H2:O2"/>
    <mergeCell ref="P2:P5"/>
    <mergeCell ref="H3:I3"/>
    <mergeCell ref="J3:O3"/>
    <mergeCell ref="H5:I5"/>
    <mergeCell ref="J5:K5"/>
    <mergeCell ref="L5:M5"/>
    <mergeCell ref="N5:O5"/>
    <mergeCell ref="B25:C25"/>
    <mergeCell ref="B6:C6"/>
    <mergeCell ref="B7:C7"/>
    <mergeCell ref="B9:B12"/>
    <mergeCell ref="B13:B15"/>
    <mergeCell ref="B17:C17"/>
    <mergeCell ref="B18:B19"/>
    <mergeCell ref="B20:C20"/>
    <mergeCell ref="B21:C21"/>
    <mergeCell ref="B22:C22"/>
    <mergeCell ref="B23:C23"/>
    <mergeCell ref="B24:C24"/>
    <mergeCell ref="A26:G26"/>
    <mergeCell ref="A27:E27"/>
    <mergeCell ref="F27:G27"/>
    <mergeCell ref="A28:H28"/>
    <mergeCell ref="A30:O30"/>
  </mergeCells>
  <printOptions horizontalCentered="1"/>
  <pageMargins left="0" right="0" top="0" bottom="1.1811023622047245" header="0.39370078740157483" footer="0.39370078740157483"/>
  <pageSetup paperSize="9" scale="31" fitToWidth="2" fitToHeight="2" orientation="landscape" r:id="rId1"/>
  <headerFooter scaleWithDoc="0">
    <oddFooter>&amp;L&amp;14صفحه  &amp;P از &amp;N&amp;C&amp;"-,Bold"سیداحمد موسوی  احمد اقبالی  خانم سارا مقصودلو  &amp;R&amp;"-,Bold"اعضای کار گروه
جمال کمیلی فر  شهرام شاهی  حجت ا... اکبری نسرکانی  اباذردماوندی   حسین کرمی   رضا حصاری  محمدعلی رجبی محمد تقی اتحاد
  اعضای هیئت مدیره</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41"/>
  <sheetViews>
    <sheetView rightToLeft="1" view="pageBreakPreview" zoomScale="60" zoomScaleNormal="30" workbookViewId="0">
      <selection activeCell="K37" sqref="K37"/>
    </sheetView>
  </sheetViews>
  <sheetFormatPr defaultColWidth="9.140625" defaultRowHeight="34.5"/>
  <cols>
    <col min="1" max="1" width="10.28515625" style="424" customWidth="1"/>
    <col min="2" max="2" width="20.7109375" style="424" customWidth="1"/>
    <col min="3" max="3" width="21.42578125" style="424" customWidth="1"/>
    <col min="4" max="4" width="19.7109375" style="472" customWidth="1"/>
    <col min="5" max="5" width="23.7109375" style="424" customWidth="1"/>
    <col min="6" max="6" width="18.5703125" style="473" customWidth="1"/>
    <col min="7" max="7" width="22.42578125" style="424" customWidth="1"/>
    <col min="8" max="9" width="18.5703125" style="474" customWidth="1"/>
    <col min="10" max="13" width="18.5703125" style="475" customWidth="1"/>
    <col min="14" max="15" width="18.5703125" style="424" customWidth="1"/>
    <col min="16" max="17" width="18.5703125" style="475" customWidth="1"/>
    <col min="18" max="19" width="18.5703125" style="424" customWidth="1"/>
    <col min="20" max="21" width="18.5703125" style="475" customWidth="1"/>
    <col min="22" max="23" width="18.5703125" style="424" customWidth="1"/>
    <col min="24" max="25" width="18.5703125" style="475" customWidth="1"/>
    <col min="26" max="30" width="18.5703125" style="424" customWidth="1"/>
    <col min="31" max="16384" width="9.140625" style="424"/>
  </cols>
  <sheetData>
    <row r="1" spans="1:31" ht="66.75" customHeight="1" thickBot="1">
      <c r="A1" s="916" t="s">
        <v>2323</v>
      </c>
      <c r="B1" s="916"/>
      <c r="C1" s="916"/>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row>
    <row r="2" spans="1:31" ht="51" customHeight="1">
      <c r="A2" s="933" t="s">
        <v>1419</v>
      </c>
      <c r="B2" s="936" t="s">
        <v>2289</v>
      </c>
      <c r="C2" s="937"/>
      <c r="D2" s="933" t="s">
        <v>1</v>
      </c>
      <c r="E2" s="942" t="s">
        <v>2290</v>
      </c>
      <c r="F2" s="942" t="s">
        <v>2291</v>
      </c>
      <c r="G2" s="945" t="s">
        <v>2292</v>
      </c>
      <c r="H2" s="948" t="s">
        <v>2324</v>
      </c>
      <c r="I2" s="948"/>
      <c r="J2" s="948"/>
      <c r="K2" s="948"/>
      <c r="L2" s="948"/>
      <c r="M2" s="948"/>
      <c r="N2" s="948"/>
      <c r="O2" s="948"/>
      <c r="P2" s="948"/>
      <c r="Q2" s="948"/>
      <c r="R2" s="948"/>
      <c r="S2" s="948"/>
      <c r="T2" s="948"/>
      <c r="U2" s="948"/>
      <c r="V2" s="948"/>
      <c r="W2" s="948"/>
      <c r="X2" s="948"/>
      <c r="Y2" s="948"/>
      <c r="Z2" s="948"/>
      <c r="AA2" s="948"/>
      <c r="AB2" s="949"/>
      <c r="AC2" s="949"/>
      <c r="AD2" s="950" t="s">
        <v>2294</v>
      </c>
      <c r="AE2" s="425"/>
    </row>
    <row r="3" spans="1:31" ht="40.5" customHeight="1">
      <c r="A3" s="934"/>
      <c r="B3" s="938"/>
      <c r="C3" s="939"/>
      <c r="D3" s="934"/>
      <c r="E3" s="943"/>
      <c r="F3" s="943"/>
      <c r="G3" s="946"/>
      <c r="H3" s="948" t="s">
        <v>2325</v>
      </c>
      <c r="I3" s="948"/>
      <c r="J3" s="948"/>
      <c r="K3" s="948"/>
      <c r="L3" s="948"/>
      <c r="M3" s="948"/>
      <c r="N3" s="948"/>
      <c r="O3" s="948"/>
      <c r="P3" s="948"/>
      <c r="Q3" s="948"/>
      <c r="R3" s="948"/>
      <c r="S3" s="948"/>
      <c r="T3" s="426"/>
      <c r="U3" s="426"/>
      <c r="V3" s="426"/>
      <c r="W3" s="426"/>
      <c r="X3" s="948" t="s">
        <v>2326</v>
      </c>
      <c r="Y3" s="948"/>
      <c r="Z3" s="948" t="s">
        <v>2326</v>
      </c>
      <c r="AA3" s="948"/>
      <c r="AB3" s="948" t="s">
        <v>2327</v>
      </c>
      <c r="AC3" s="948"/>
      <c r="AD3" s="951"/>
      <c r="AE3" s="425"/>
    </row>
    <row r="4" spans="1:31" ht="99" customHeight="1">
      <c r="A4" s="934"/>
      <c r="B4" s="938"/>
      <c r="C4" s="939"/>
      <c r="D4" s="934"/>
      <c r="E4" s="943"/>
      <c r="F4" s="943"/>
      <c r="G4" s="946"/>
      <c r="H4" s="427" t="s">
        <v>2328</v>
      </c>
      <c r="I4" s="426" t="s">
        <v>2297</v>
      </c>
      <c r="J4" s="427" t="s">
        <v>2329</v>
      </c>
      <c r="K4" s="426" t="s">
        <v>2297</v>
      </c>
      <c r="L4" s="427" t="s">
        <v>2330</v>
      </c>
      <c r="M4" s="426" t="s">
        <v>2297</v>
      </c>
      <c r="N4" s="427" t="s">
        <v>2331</v>
      </c>
      <c r="O4" s="426" t="s">
        <v>2297</v>
      </c>
      <c r="P4" s="427" t="s">
        <v>2332</v>
      </c>
      <c r="Q4" s="426" t="s">
        <v>2297</v>
      </c>
      <c r="R4" s="427" t="s">
        <v>2333</v>
      </c>
      <c r="S4" s="426" t="s">
        <v>2297</v>
      </c>
      <c r="T4" s="427" t="s">
        <v>2334</v>
      </c>
      <c r="U4" s="426" t="s">
        <v>2297</v>
      </c>
      <c r="V4" s="427" t="s">
        <v>2335</v>
      </c>
      <c r="W4" s="426" t="s">
        <v>2297</v>
      </c>
      <c r="X4" s="427" t="s">
        <v>2336</v>
      </c>
      <c r="Y4" s="426" t="s">
        <v>2297</v>
      </c>
      <c r="Z4" s="427" t="s">
        <v>2337</v>
      </c>
      <c r="AA4" s="426" t="s">
        <v>2297</v>
      </c>
      <c r="AB4" s="427" t="s">
        <v>2338</v>
      </c>
      <c r="AC4" s="426" t="s">
        <v>2297</v>
      </c>
      <c r="AD4" s="952"/>
      <c r="AE4" s="425"/>
    </row>
    <row r="5" spans="1:31" ht="50.1" customHeight="1" thickBot="1">
      <c r="A5" s="935"/>
      <c r="B5" s="940"/>
      <c r="C5" s="941"/>
      <c r="D5" s="935"/>
      <c r="E5" s="944"/>
      <c r="F5" s="944"/>
      <c r="G5" s="947"/>
      <c r="H5" s="926">
        <v>667013040</v>
      </c>
      <c r="I5" s="926"/>
      <c r="J5" s="428"/>
      <c r="K5" s="428"/>
      <c r="L5" s="428"/>
      <c r="M5" s="428"/>
      <c r="N5" s="926">
        <v>667013050</v>
      </c>
      <c r="O5" s="926"/>
      <c r="P5" s="926"/>
      <c r="Q5" s="926"/>
      <c r="R5" s="926">
        <v>667013060</v>
      </c>
      <c r="S5" s="926"/>
      <c r="T5" s="926"/>
      <c r="U5" s="926"/>
      <c r="V5" s="926">
        <v>667013065</v>
      </c>
      <c r="W5" s="926"/>
      <c r="X5" s="926"/>
      <c r="Y5" s="926"/>
      <c r="Z5" s="926">
        <v>667013070</v>
      </c>
      <c r="AA5" s="926"/>
      <c r="AB5" s="926">
        <v>667013080</v>
      </c>
      <c r="AC5" s="926"/>
      <c r="AD5" s="429"/>
      <c r="AE5" s="425"/>
    </row>
    <row r="6" spans="1:31" ht="66" customHeight="1" thickBot="1">
      <c r="A6" s="430">
        <v>1</v>
      </c>
      <c r="B6" s="927" t="s">
        <v>2301</v>
      </c>
      <c r="C6" s="927"/>
      <c r="D6" s="431" t="s">
        <v>52</v>
      </c>
      <c r="E6" s="432">
        <v>632000116</v>
      </c>
      <c r="F6" s="433">
        <v>150602</v>
      </c>
      <c r="G6" s="434">
        <f>VLOOKUP(F6,'[4]فایل اصلی'!$C$4:$G$1608,4,0)</f>
        <v>54000000</v>
      </c>
      <c r="H6" s="435">
        <v>0</v>
      </c>
      <c r="I6" s="435">
        <f t="shared" ref="I6:I36" si="0">H6*G6</f>
        <v>0</v>
      </c>
      <c r="J6" s="435"/>
      <c r="K6" s="435">
        <f t="shared" ref="K6:K36" si="1">J6*G6</f>
        <v>0</v>
      </c>
      <c r="L6" s="435"/>
      <c r="M6" s="435">
        <f t="shared" ref="M6:M36" si="2">L6*G6</f>
        <v>0</v>
      </c>
      <c r="N6" s="435">
        <v>0</v>
      </c>
      <c r="O6" s="435">
        <f t="shared" ref="O6:O36" si="3">N6*G6</f>
        <v>0</v>
      </c>
      <c r="P6" s="435">
        <v>0</v>
      </c>
      <c r="Q6" s="435">
        <f t="shared" ref="Q6:Q36" si="4">P6*G6</f>
        <v>0</v>
      </c>
      <c r="R6" s="435">
        <v>0</v>
      </c>
      <c r="S6" s="435">
        <f t="shared" ref="S6:S36" si="5">R6*G6</f>
        <v>0</v>
      </c>
      <c r="T6" s="435">
        <v>0</v>
      </c>
      <c r="U6" s="435">
        <f t="shared" ref="U6:U36" si="6">T6*G6</f>
        <v>0</v>
      </c>
      <c r="V6" s="435">
        <v>0</v>
      </c>
      <c r="W6" s="435">
        <f t="shared" ref="W6:W36" si="7">V6*G6</f>
        <v>0</v>
      </c>
      <c r="X6" s="435">
        <v>0</v>
      </c>
      <c r="Y6" s="435">
        <f t="shared" ref="Y6:Y36" si="8">X6*G6</f>
        <v>0</v>
      </c>
      <c r="Z6" s="435">
        <v>0</v>
      </c>
      <c r="AA6" s="435">
        <f t="shared" ref="AA6:AA36" si="9">Z6*G6</f>
        <v>0</v>
      </c>
      <c r="AB6" s="435">
        <v>0</v>
      </c>
      <c r="AC6" s="435">
        <f t="shared" ref="AC6:AC36" si="10">AB6*G6</f>
        <v>0</v>
      </c>
      <c r="AD6" s="435" t="s">
        <v>2302</v>
      </c>
      <c r="AE6" s="425"/>
    </row>
    <row r="7" spans="1:31" ht="66.75" customHeight="1" thickBot="1">
      <c r="A7" s="430">
        <v>2</v>
      </c>
      <c r="B7" s="927" t="s">
        <v>2303</v>
      </c>
      <c r="C7" s="927"/>
      <c r="D7" s="431" t="s">
        <v>52</v>
      </c>
      <c r="E7" s="432">
        <v>63200105</v>
      </c>
      <c r="F7" s="433">
        <v>150701</v>
      </c>
      <c r="G7" s="434">
        <f>VLOOKUP(F7,'[4]فایل اصلی'!$C$4:$G$1608,4,0)</f>
        <v>21576000</v>
      </c>
      <c r="H7" s="435">
        <v>1</v>
      </c>
      <c r="I7" s="435">
        <f t="shared" si="0"/>
        <v>21576000</v>
      </c>
      <c r="J7" s="435">
        <v>1</v>
      </c>
      <c r="K7" s="435">
        <f t="shared" si="1"/>
        <v>21576000</v>
      </c>
      <c r="L7" s="435">
        <v>1</v>
      </c>
      <c r="M7" s="435">
        <f t="shared" si="2"/>
        <v>21576000</v>
      </c>
      <c r="N7" s="435">
        <v>1</v>
      </c>
      <c r="O7" s="435">
        <f t="shared" si="3"/>
        <v>21576000</v>
      </c>
      <c r="P7" s="435">
        <v>1</v>
      </c>
      <c r="Q7" s="435">
        <f t="shared" si="4"/>
        <v>21576000</v>
      </c>
      <c r="R7" s="435">
        <v>1</v>
      </c>
      <c r="S7" s="435">
        <f t="shared" si="5"/>
        <v>21576000</v>
      </c>
      <c r="T7" s="435">
        <v>1</v>
      </c>
      <c r="U7" s="435">
        <f t="shared" si="6"/>
        <v>21576000</v>
      </c>
      <c r="V7" s="435">
        <v>1</v>
      </c>
      <c r="W7" s="435">
        <f t="shared" si="7"/>
        <v>21576000</v>
      </c>
      <c r="X7" s="435">
        <v>1</v>
      </c>
      <c r="Y7" s="435">
        <f t="shared" si="8"/>
        <v>21576000</v>
      </c>
      <c r="Z7" s="435">
        <v>1</v>
      </c>
      <c r="AA7" s="435">
        <f t="shared" si="9"/>
        <v>21576000</v>
      </c>
      <c r="AB7" s="435">
        <v>1</v>
      </c>
      <c r="AC7" s="435">
        <f t="shared" si="10"/>
        <v>21576000</v>
      </c>
      <c r="AD7" s="435" t="s">
        <v>2302</v>
      </c>
      <c r="AE7" s="425"/>
    </row>
    <row r="8" spans="1:31" s="416" customFormat="1" ht="50.1" customHeight="1" thickBot="1">
      <c r="A8" s="430">
        <v>3</v>
      </c>
      <c r="B8" s="921" t="s">
        <v>2306</v>
      </c>
      <c r="C8" s="436">
        <v>160</v>
      </c>
      <c r="D8" s="437" t="s">
        <v>52</v>
      </c>
      <c r="E8" s="438">
        <v>662008150</v>
      </c>
      <c r="F8" s="438">
        <v>121006</v>
      </c>
      <c r="G8" s="434">
        <f>VLOOKUP(F8,'[4]فایل اصلی'!$C$4:$G$1608,4,0)</f>
        <v>21344000</v>
      </c>
      <c r="H8" s="435">
        <v>1</v>
      </c>
      <c r="I8" s="435">
        <f t="shared" si="0"/>
        <v>21344000</v>
      </c>
      <c r="J8" s="435"/>
      <c r="K8" s="435">
        <f t="shared" si="1"/>
        <v>0</v>
      </c>
      <c r="L8" s="435"/>
      <c r="M8" s="435">
        <f t="shared" si="2"/>
        <v>0</v>
      </c>
      <c r="N8" s="435">
        <v>0</v>
      </c>
      <c r="O8" s="435">
        <f t="shared" si="3"/>
        <v>0</v>
      </c>
      <c r="P8" s="435">
        <v>0</v>
      </c>
      <c r="Q8" s="435">
        <f t="shared" si="4"/>
        <v>0</v>
      </c>
      <c r="R8" s="435">
        <v>0</v>
      </c>
      <c r="S8" s="435">
        <f t="shared" si="5"/>
        <v>0</v>
      </c>
      <c r="T8" s="435">
        <v>0</v>
      </c>
      <c r="U8" s="435">
        <f t="shared" si="6"/>
        <v>0</v>
      </c>
      <c r="V8" s="435">
        <v>0</v>
      </c>
      <c r="W8" s="435">
        <f t="shared" si="7"/>
        <v>0</v>
      </c>
      <c r="X8" s="435">
        <v>0</v>
      </c>
      <c r="Y8" s="435">
        <f t="shared" si="8"/>
        <v>0</v>
      </c>
      <c r="Z8" s="435">
        <v>0</v>
      </c>
      <c r="AA8" s="435">
        <f t="shared" si="9"/>
        <v>0</v>
      </c>
      <c r="AB8" s="435">
        <v>0</v>
      </c>
      <c r="AC8" s="435">
        <f t="shared" si="10"/>
        <v>0</v>
      </c>
      <c r="AD8" s="435"/>
      <c r="AE8" s="439"/>
    </row>
    <row r="9" spans="1:31" s="416" customFormat="1" ht="50.1" customHeight="1" thickBot="1">
      <c r="A9" s="430">
        <v>4</v>
      </c>
      <c r="B9" s="928"/>
      <c r="C9" s="436">
        <v>200</v>
      </c>
      <c r="D9" s="437" t="s">
        <v>52</v>
      </c>
      <c r="E9" s="438">
        <v>662008200</v>
      </c>
      <c r="F9" s="438">
        <v>121007</v>
      </c>
      <c r="G9" s="434">
        <f>VLOOKUP(F9,'[4]فایل اصلی'!$C$4:$G$1608,4,0)</f>
        <v>31884000</v>
      </c>
      <c r="H9" s="435">
        <v>0</v>
      </c>
      <c r="I9" s="435">
        <f t="shared" si="0"/>
        <v>0</v>
      </c>
      <c r="J9" s="435">
        <v>1</v>
      </c>
      <c r="K9" s="435">
        <f t="shared" si="1"/>
        <v>31884000</v>
      </c>
      <c r="L9" s="435">
        <v>1</v>
      </c>
      <c r="M9" s="435">
        <f t="shared" si="2"/>
        <v>31884000</v>
      </c>
      <c r="N9" s="435">
        <v>0</v>
      </c>
      <c r="O9" s="435">
        <f t="shared" si="3"/>
        <v>0</v>
      </c>
      <c r="P9" s="435">
        <v>0</v>
      </c>
      <c r="Q9" s="435">
        <f t="shared" si="4"/>
        <v>0</v>
      </c>
      <c r="R9" s="435">
        <v>0</v>
      </c>
      <c r="S9" s="435">
        <f t="shared" si="5"/>
        <v>0</v>
      </c>
      <c r="T9" s="435">
        <v>0</v>
      </c>
      <c r="U9" s="435">
        <f t="shared" si="6"/>
        <v>0</v>
      </c>
      <c r="V9" s="435">
        <v>0</v>
      </c>
      <c r="W9" s="435">
        <f t="shared" si="7"/>
        <v>0</v>
      </c>
      <c r="X9" s="435">
        <v>0</v>
      </c>
      <c r="Y9" s="435">
        <f t="shared" si="8"/>
        <v>0</v>
      </c>
      <c r="Z9" s="435">
        <v>0</v>
      </c>
      <c r="AA9" s="435">
        <f t="shared" si="9"/>
        <v>0</v>
      </c>
      <c r="AB9" s="435">
        <v>0</v>
      </c>
      <c r="AC9" s="435">
        <f t="shared" si="10"/>
        <v>0</v>
      </c>
      <c r="AD9" s="435"/>
      <c r="AE9" s="439"/>
    </row>
    <row r="10" spans="1:31" s="416" customFormat="1" ht="50.1" customHeight="1" thickBot="1">
      <c r="A10" s="430">
        <v>5</v>
      </c>
      <c r="B10" s="928"/>
      <c r="C10" s="436">
        <v>250</v>
      </c>
      <c r="D10" s="437" t="s">
        <v>52</v>
      </c>
      <c r="E10" s="438">
        <v>662008250</v>
      </c>
      <c r="F10" s="438">
        <v>121008</v>
      </c>
      <c r="G10" s="434">
        <f>VLOOKUP(F10,'[4]فایل اصلی'!$C$4:$G$1608,4,0)</f>
        <v>31884000</v>
      </c>
      <c r="H10" s="435">
        <v>0</v>
      </c>
      <c r="I10" s="435">
        <f t="shared" si="0"/>
        <v>0</v>
      </c>
      <c r="J10" s="435"/>
      <c r="K10" s="435">
        <f t="shared" si="1"/>
        <v>0</v>
      </c>
      <c r="L10" s="435"/>
      <c r="M10" s="435">
        <f t="shared" si="2"/>
        <v>0</v>
      </c>
      <c r="N10" s="435">
        <v>1</v>
      </c>
      <c r="O10" s="435">
        <f t="shared" si="3"/>
        <v>31884000</v>
      </c>
      <c r="P10" s="435">
        <v>1</v>
      </c>
      <c r="Q10" s="435">
        <f t="shared" si="4"/>
        <v>31884000</v>
      </c>
      <c r="R10" s="435">
        <v>0</v>
      </c>
      <c r="S10" s="435">
        <f t="shared" si="5"/>
        <v>0</v>
      </c>
      <c r="T10" s="435">
        <v>0</v>
      </c>
      <c r="U10" s="435">
        <f t="shared" si="6"/>
        <v>0</v>
      </c>
      <c r="V10" s="435">
        <v>0</v>
      </c>
      <c r="W10" s="435">
        <f t="shared" si="7"/>
        <v>0</v>
      </c>
      <c r="X10" s="435">
        <v>0</v>
      </c>
      <c r="Y10" s="435">
        <f t="shared" si="8"/>
        <v>0</v>
      </c>
      <c r="Z10" s="435">
        <v>0</v>
      </c>
      <c r="AA10" s="435">
        <f t="shared" si="9"/>
        <v>0</v>
      </c>
      <c r="AB10" s="435">
        <v>0</v>
      </c>
      <c r="AC10" s="435">
        <f t="shared" si="10"/>
        <v>0</v>
      </c>
      <c r="AD10" s="435"/>
      <c r="AE10" s="439"/>
    </row>
    <row r="11" spans="1:31" s="416" customFormat="1" ht="50.1" customHeight="1" thickBot="1">
      <c r="A11" s="430">
        <v>6</v>
      </c>
      <c r="B11" s="928"/>
      <c r="C11" s="436">
        <v>315</v>
      </c>
      <c r="D11" s="437" t="s">
        <v>52</v>
      </c>
      <c r="E11" s="440" t="s">
        <v>1628</v>
      </c>
      <c r="F11" s="440" t="s">
        <v>1628</v>
      </c>
      <c r="G11" s="441">
        <f>'[4]اقلام ستاره دار 1403 '!F298</f>
        <v>64560000</v>
      </c>
      <c r="H11" s="435">
        <v>0</v>
      </c>
      <c r="I11" s="435">
        <f t="shared" si="0"/>
        <v>0</v>
      </c>
      <c r="J11" s="435"/>
      <c r="K11" s="435">
        <f t="shared" si="1"/>
        <v>0</v>
      </c>
      <c r="L11" s="435"/>
      <c r="M11" s="435">
        <f t="shared" si="2"/>
        <v>0</v>
      </c>
      <c r="N11" s="435">
        <v>0</v>
      </c>
      <c r="O11" s="435">
        <f t="shared" si="3"/>
        <v>0</v>
      </c>
      <c r="P11" s="435">
        <v>0</v>
      </c>
      <c r="Q11" s="435">
        <f t="shared" si="4"/>
        <v>0</v>
      </c>
      <c r="R11" s="435">
        <v>1</v>
      </c>
      <c r="S11" s="435">
        <f t="shared" si="5"/>
        <v>64560000</v>
      </c>
      <c r="T11" s="435">
        <v>1</v>
      </c>
      <c r="U11" s="435">
        <f t="shared" si="6"/>
        <v>64560000</v>
      </c>
      <c r="V11" s="435">
        <v>0</v>
      </c>
      <c r="W11" s="435">
        <f t="shared" si="7"/>
        <v>0</v>
      </c>
      <c r="X11" s="435">
        <v>0</v>
      </c>
      <c r="Y11" s="435">
        <f t="shared" si="8"/>
        <v>0</v>
      </c>
      <c r="Z11" s="435">
        <v>0</v>
      </c>
      <c r="AA11" s="435">
        <f t="shared" si="9"/>
        <v>0</v>
      </c>
      <c r="AB11" s="435">
        <v>0</v>
      </c>
      <c r="AC11" s="435">
        <f t="shared" si="10"/>
        <v>0</v>
      </c>
      <c r="AD11" s="435"/>
      <c r="AE11" s="439"/>
    </row>
    <row r="12" spans="1:31" s="416" customFormat="1" ht="50.1" customHeight="1" thickBot="1">
      <c r="A12" s="430">
        <v>7</v>
      </c>
      <c r="B12" s="928"/>
      <c r="C12" s="436">
        <v>400</v>
      </c>
      <c r="D12" s="437" t="s">
        <v>52</v>
      </c>
      <c r="E12" s="438">
        <v>662008300</v>
      </c>
      <c r="F12" s="438">
        <v>121009</v>
      </c>
      <c r="G12" s="434">
        <f>VLOOKUP(F12,'[4]فایل اصلی'!$C$4:$G$1608,4,0)</f>
        <v>74970000</v>
      </c>
      <c r="H12" s="435">
        <v>0</v>
      </c>
      <c r="I12" s="435">
        <f t="shared" si="0"/>
        <v>0</v>
      </c>
      <c r="J12" s="435"/>
      <c r="K12" s="435">
        <f t="shared" si="1"/>
        <v>0</v>
      </c>
      <c r="L12" s="435"/>
      <c r="M12" s="435">
        <f t="shared" si="2"/>
        <v>0</v>
      </c>
      <c r="N12" s="435">
        <v>0</v>
      </c>
      <c r="O12" s="435">
        <f t="shared" si="3"/>
        <v>0</v>
      </c>
      <c r="P12" s="435">
        <v>0</v>
      </c>
      <c r="Q12" s="435">
        <f t="shared" si="4"/>
        <v>0</v>
      </c>
      <c r="R12" s="435">
        <v>0</v>
      </c>
      <c r="S12" s="435">
        <f t="shared" si="5"/>
        <v>0</v>
      </c>
      <c r="T12" s="435">
        <v>0</v>
      </c>
      <c r="U12" s="435">
        <f t="shared" si="6"/>
        <v>0</v>
      </c>
      <c r="V12" s="435">
        <v>1</v>
      </c>
      <c r="W12" s="435">
        <f t="shared" si="7"/>
        <v>74970000</v>
      </c>
      <c r="X12" s="435">
        <v>1</v>
      </c>
      <c r="Y12" s="435">
        <f t="shared" si="8"/>
        <v>74970000</v>
      </c>
      <c r="Z12" s="435">
        <v>0</v>
      </c>
      <c r="AA12" s="435">
        <f t="shared" si="9"/>
        <v>0</v>
      </c>
      <c r="AB12" s="435">
        <v>0</v>
      </c>
      <c r="AC12" s="435">
        <f t="shared" si="10"/>
        <v>0</v>
      </c>
      <c r="AD12" s="435"/>
      <c r="AE12" s="439"/>
    </row>
    <row r="13" spans="1:31" s="416" customFormat="1" ht="50.1" customHeight="1" thickBot="1">
      <c r="A13" s="430">
        <v>8</v>
      </c>
      <c r="B13" s="929"/>
      <c r="C13" s="442">
        <v>500</v>
      </c>
      <c r="D13" s="443" t="s">
        <v>52</v>
      </c>
      <c r="E13" s="444">
        <v>662002230</v>
      </c>
      <c r="F13" s="444" t="s">
        <v>1628</v>
      </c>
      <c r="G13" s="441">
        <f>VLOOKUP(E13,'[4]اقلام ستاره دار 1403 '!$B$4:$F$338,5,0)</f>
        <v>88630000</v>
      </c>
      <c r="H13" s="435">
        <v>0</v>
      </c>
      <c r="I13" s="435">
        <f t="shared" si="0"/>
        <v>0</v>
      </c>
      <c r="J13" s="435"/>
      <c r="K13" s="435">
        <f t="shared" si="1"/>
        <v>0</v>
      </c>
      <c r="L13" s="435"/>
      <c r="M13" s="435">
        <f t="shared" si="2"/>
        <v>0</v>
      </c>
      <c r="N13" s="435">
        <v>0</v>
      </c>
      <c r="O13" s="435">
        <f t="shared" si="3"/>
        <v>0</v>
      </c>
      <c r="P13" s="435">
        <v>0</v>
      </c>
      <c r="Q13" s="435">
        <f t="shared" si="4"/>
        <v>0</v>
      </c>
      <c r="R13" s="435">
        <v>0</v>
      </c>
      <c r="S13" s="435">
        <f t="shared" si="5"/>
        <v>0</v>
      </c>
      <c r="T13" s="435">
        <v>0</v>
      </c>
      <c r="U13" s="435">
        <f t="shared" si="6"/>
        <v>0</v>
      </c>
      <c r="V13" s="435">
        <v>0</v>
      </c>
      <c r="W13" s="435">
        <f t="shared" si="7"/>
        <v>0</v>
      </c>
      <c r="X13" s="435">
        <v>0</v>
      </c>
      <c r="Y13" s="435">
        <f t="shared" si="8"/>
        <v>0</v>
      </c>
      <c r="Z13" s="435">
        <v>1</v>
      </c>
      <c r="AA13" s="435">
        <f t="shared" si="9"/>
        <v>88630000</v>
      </c>
      <c r="AB13" s="435">
        <v>1</v>
      </c>
      <c r="AC13" s="435">
        <f t="shared" si="10"/>
        <v>88630000</v>
      </c>
      <c r="AD13" s="435"/>
      <c r="AE13" s="439"/>
    </row>
    <row r="14" spans="1:31" s="416" customFormat="1" ht="50.1" customHeight="1" thickBot="1">
      <c r="A14" s="430">
        <v>9</v>
      </c>
      <c r="B14" s="921" t="s">
        <v>2307</v>
      </c>
      <c r="C14" s="436">
        <v>185</v>
      </c>
      <c r="D14" s="437" t="s">
        <v>52</v>
      </c>
      <c r="E14" s="440">
        <v>664005312</v>
      </c>
      <c r="F14" s="438">
        <v>121408</v>
      </c>
      <c r="G14" s="434">
        <f>VLOOKUP(F14,'[4]فایل اصلی'!$C$4:$G$1608,4,0)</f>
        <v>59920000</v>
      </c>
      <c r="H14" s="435">
        <v>1</v>
      </c>
      <c r="I14" s="435">
        <f t="shared" si="0"/>
        <v>59920000</v>
      </c>
      <c r="J14" s="435">
        <v>1</v>
      </c>
      <c r="K14" s="435">
        <f t="shared" si="1"/>
        <v>59920000</v>
      </c>
      <c r="L14" s="435"/>
      <c r="M14" s="435">
        <f t="shared" si="2"/>
        <v>0</v>
      </c>
      <c r="N14" s="435">
        <v>0</v>
      </c>
      <c r="O14" s="435">
        <f t="shared" si="3"/>
        <v>0</v>
      </c>
      <c r="P14" s="435">
        <v>0</v>
      </c>
      <c r="Q14" s="435">
        <f t="shared" si="4"/>
        <v>0</v>
      </c>
      <c r="R14" s="435">
        <v>0</v>
      </c>
      <c r="S14" s="435">
        <f t="shared" si="5"/>
        <v>0</v>
      </c>
      <c r="T14" s="435">
        <v>0</v>
      </c>
      <c r="U14" s="435">
        <f t="shared" si="6"/>
        <v>0</v>
      </c>
      <c r="V14" s="435">
        <v>0</v>
      </c>
      <c r="W14" s="435">
        <f t="shared" si="7"/>
        <v>0</v>
      </c>
      <c r="X14" s="435">
        <v>0</v>
      </c>
      <c r="Y14" s="435">
        <f t="shared" si="8"/>
        <v>0</v>
      </c>
      <c r="Z14" s="435">
        <v>0</v>
      </c>
      <c r="AA14" s="435">
        <f t="shared" si="9"/>
        <v>0</v>
      </c>
      <c r="AB14" s="435">
        <v>0</v>
      </c>
      <c r="AC14" s="435">
        <f t="shared" si="10"/>
        <v>0</v>
      </c>
      <c r="AD14" s="435"/>
      <c r="AE14" s="439"/>
    </row>
    <row r="15" spans="1:31" s="416" customFormat="1" ht="50.1" customHeight="1" thickBot="1">
      <c r="A15" s="430">
        <v>10</v>
      </c>
      <c r="B15" s="928"/>
      <c r="C15" s="436">
        <v>225</v>
      </c>
      <c r="D15" s="437" t="s">
        <v>52</v>
      </c>
      <c r="E15" s="440">
        <v>664005325</v>
      </c>
      <c r="F15" s="437" t="s">
        <v>1628</v>
      </c>
      <c r="G15" s="434">
        <f>VLOOKUP(E15,'[4]اقلام ستاره دار 1403 '!$B$4:$F$338,5,0)</f>
        <v>80800000</v>
      </c>
      <c r="H15" s="435">
        <v>0</v>
      </c>
      <c r="I15" s="435">
        <f t="shared" si="0"/>
        <v>0</v>
      </c>
      <c r="J15" s="435"/>
      <c r="K15" s="435">
        <f t="shared" si="1"/>
        <v>0</v>
      </c>
      <c r="L15" s="435">
        <v>1</v>
      </c>
      <c r="M15" s="435">
        <f t="shared" si="2"/>
        <v>80800000</v>
      </c>
      <c r="N15" s="435">
        <v>1</v>
      </c>
      <c r="O15" s="435">
        <f t="shared" si="3"/>
        <v>80800000</v>
      </c>
      <c r="P15" s="435">
        <v>0</v>
      </c>
      <c r="Q15" s="435">
        <f t="shared" si="4"/>
        <v>0</v>
      </c>
      <c r="R15" s="435">
        <v>0</v>
      </c>
      <c r="S15" s="435">
        <f t="shared" si="5"/>
        <v>0</v>
      </c>
      <c r="T15" s="435">
        <v>0</v>
      </c>
      <c r="U15" s="435">
        <f t="shared" si="6"/>
        <v>0</v>
      </c>
      <c r="V15" s="435">
        <v>0</v>
      </c>
      <c r="W15" s="435">
        <f t="shared" si="7"/>
        <v>0</v>
      </c>
      <c r="X15" s="435">
        <v>0</v>
      </c>
      <c r="Y15" s="435">
        <f t="shared" si="8"/>
        <v>0</v>
      </c>
      <c r="Z15" s="435">
        <v>0</v>
      </c>
      <c r="AA15" s="435">
        <f t="shared" si="9"/>
        <v>0</v>
      </c>
      <c r="AB15" s="435">
        <v>0</v>
      </c>
      <c r="AC15" s="435">
        <f t="shared" si="10"/>
        <v>0</v>
      </c>
      <c r="AD15" s="435"/>
      <c r="AE15" s="439"/>
    </row>
    <row r="16" spans="1:31" s="416" customFormat="1" ht="50.1" customHeight="1" thickBot="1">
      <c r="A16" s="430">
        <v>11</v>
      </c>
      <c r="B16" s="928"/>
      <c r="C16" s="436">
        <v>280</v>
      </c>
      <c r="D16" s="437" t="s">
        <v>52</v>
      </c>
      <c r="E16" s="440">
        <v>664006650</v>
      </c>
      <c r="F16" s="437" t="s">
        <v>1628</v>
      </c>
      <c r="G16" s="434">
        <f>VLOOKUP(E16,'[4]اقلام ستاره دار 1403 '!$B$4:$F$338,5,0)</f>
        <v>84500000</v>
      </c>
      <c r="H16" s="435">
        <v>0</v>
      </c>
      <c r="I16" s="435">
        <f t="shared" si="0"/>
        <v>0</v>
      </c>
      <c r="J16" s="435"/>
      <c r="K16" s="435">
        <f t="shared" si="1"/>
        <v>0</v>
      </c>
      <c r="L16" s="435"/>
      <c r="M16" s="435">
        <f t="shared" si="2"/>
        <v>0</v>
      </c>
      <c r="N16" s="435">
        <v>0</v>
      </c>
      <c r="O16" s="435">
        <f t="shared" si="3"/>
        <v>0</v>
      </c>
      <c r="P16" s="435">
        <v>1</v>
      </c>
      <c r="Q16" s="435">
        <f t="shared" si="4"/>
        <v>84500000</v>
      </c>
      <c r="R16" s="435">
        <v>1</v>
      </c>
      <c r="S16" s="435">
        <f t="shared" si="5"/>
        <v>84500000</v>
      </c>
      <c r="T16" s="435">
        <v>0</v>
      </c>
      <c r="U16" s="435">
        <f t="shared" si="6"/>
        <v>0</v>
      </c>
      <c r="V16" s="435">
        <v>0</v>
      </c>
      <c r="W16" s="435">
        <f t="shared" si="7"/>
        <v>0</v>
      </c>
      <c r="X16" s="435">
        <v>0</v>
      </c>
      <c r="Y16" s="435">
        <f t="shared" si="8"/>
        <v>0</v>
      </c>
      <c r="Z16" s="435">
        <v>0</v>
      </c>
      <c r="AA16" s="435">
        <f t="shared" si="9"/>
        <v>0</v>
      </c>
      <c r="AB16" s="435">
        <v>0</v>
      </c>
      <c r="AC16" s="435">
        <f t="shared" si="10"/>
        <v>0</v>
      </c>
      <c r="AD16" s="435"/>
      <c r="AE16" s="439"/>
    </row>
    <row r="17" spans="1:31" s="416" customFormat="1" ht="50.1" customHeight="1" thickBot="1">
      <c r="A17" s="430">
        <v>12</v>
      </c>
      <c r="B17" s="928"/>
      <c r="C17" s="436">
        <v>400</v>
      </c>
      <c r="D17" s="437" t="s">
        <v>52</v>
      </c>
      <c r="E17" s="437" t="s">
        <v>1628</v>
      </c>
      <c r="F17" s="437" t="s">
        <v>1628</v>
      </c>
      <c r="G17" s="441">
        <f>'[4]اقلام ستاره دار 1403 '!F259</f>
        <v>172100000</v>
      </c>
      <c r="H17" s="435">
        <v>0</v>
      </c>
      <c r="I17" s="435">
        <f t="shared" si="0"/>
        <v>0</v>
      </c>
      <c r="J17" s="435"/>
      <c r="K17" s="435">
        <f t="shared" si="1"/>
        <v>0</v>
      </c>
      <c r="L17" s="435"/>
      <c r="M17" s="435">
        <f t="shared" si="2"/>
        <v>0</v>
      </c>
      <c r="N17" s="435">
        <v>0</v>
      </c>
      <c r="O17" s="435">
        <f t="shared" si="3"/>
        <v>0</v>
      </c>
      <c r="P17" s="435">
        <v>0</v>
      </c>
      <c r="Q17" s="435">
        <f t="shared" si="4"/>
        <v>0</v>
      </c>
      <c r="R17" s="435">
        <v>0</v>
      </c>
      <c r="S17" s="435">
        <f t="shared" si="5"/>
        <v>0</v>
      </c>
      <c r="T17" s="435">
        <v>1</v>
      </c>
      <c r="U17" s="435">
        <f t="shared" si="6"/>
        <v>172100000</v>
      </c>
      <c r="V17" s="435">
        <v>1</v>
      </c>
      <c r="W17" s="435">
        <f t="shared" si="7"/>
        <v>172100000</v>
      </c>
      <c r="X17" s="435">
        <v>1</v>
      </c>
      <c r="Y17" s="435">
        <f t="shared" si="8"/>
        <v>172100000</v>
      </c>
      <c r="Z17" s="435">
        <v>1</v>
      </c>
      <c r="AA17" s="435">
        <f t="shared" si="9"/>
        <v>172100000</v>
      </c>
      <c r="AB17" s="435">
        <v>0</v>
      </c>
      <c r="AC17" s="435">
        <f t="shared" si="10"/>
        <v>0</v>
      </c>
      <c r="AD17" s="435"/>
      <c r="AE17" s="439"/>
    </row>
    <row r="18" spans="1:31" s="416" customFormat="1" ht="50.1" customHeight="1" thickBot="1">
      <c r="A18" s="430">
        <v>13</v>
      </c>
      <c r="B18" s="929"/>
      <c r="C18" s="442">
        <v>500</v>
      </c>
      <c r="D18" s="443" t="s">
        <v>52</v>
      </c>
      <c r="E18" s="443" t="s">
        <v>1628</v>
      </c>
      <c r="F18" s="443" t="s">
        <v>1628</v>
      </c>
      <c r="G18" s="441">
        <f>'[4]اقلام ستاره دار 1403 '!F260</f>
        <v>185300000</v>
      </c>
      <c r="H18" s="435">
        <v>0</v>
      </c>
      <c r="I18" s="435">
        <f t="shared" si="0"/>
        <v>0</v>
      </c>
      <c r="J18" s="435"/>
      <c r="K18" s="435">
        <f t="shared" si="1"/>
        <v>0</v>
      </c>
      <c r="L18" s="435"/>
      <c r="M18" s="435">
        <f t="shared" si="2"/>
        <v>0</v>
      </c>
      <c r="N18" s="435">
        <v>0</v>
      </c>
      <c r="O18" s="435">
        <f t="shared" si="3"/>
        <v>0</v>
      </c>
      <c r="P18" s="435">
        <v>0</v>
      </c>
      <c r="Q18" s="435">
        <f t="shared" si="4"/>
        <v>0</v>
      </c>
      <c r="R18" s="435">
        <v>0</v>
      </c>
      <c r="S18" s="435">
        <f t="shared" si="5"/>
        <v>0</v>
      </c>
      <c r="T18" s="435">
        <v>0</v>
      </c>
      <c r="U18" s="435">
        <f t="shared" si="6"/>
        <v>0</v>
      </c>
      <c r="V18" s="435">
        <v>0</v>
      </c>
      <c r="W18" s="435">
        <f t="shared" si="7"/>
        <v>0</v>
      </c>
      <c r="X18" s="435">
        <v>0</v>
      </c>
      <c r="Y18" s="435">
        <f t="shared" si="8"/>
        <v>0</v>
      </c>
      <c r="Z18" s="435">
        <v>0</v>
      </c>
      <c r="AA18" s="435">
        <f t="shared" si="9"/>
        <v>0</v>
      </c>
      <c r="AB18" s="435">
        <v>1</v>
      </c>
      <c r="AC18" s="435">
        <f t="shared" si="10"/>
        <v>185300000</v>
      </c>
      <c r="AD18" s="435"/>
      <c r="AE18" s="439"/>
    </row>
    <row r="19" spans="1:31" s="449" customFormat="1" ht="50.1" customHeight="1" thickBot="1">
      <c r="A19" s="430">
        <v>14</v>
      </c>
      <c r="B19" s="930" t="s">
        <v>2308</v>
      </c>
      <c r="C19" s="445" t="s">
        <v>2309</v>
      </c>
      <c r="D19" s="446" t="s">
        <v>153</v>
      </c>
      <c r="E19" s="447">
        <v>653000100</v>
      </c>
      <c r="F19" s="447">
        <v>132201</v>
      </c>
      <c r="G19" s="434">
        <f>VLOOKUP(F19,'[4]فایل اصلی'!$C$4:$G$1608,4,0)</f>
        <v>2463000</v>
      </c>
      <c r="H19" s="435">
        <v>0</v>
      </c>
      <c r="I19" s="435">
        <f t="shared" si="0"/>
        <v>0</v>
      </c>
      <c r="J19" s="435"/>
      <c r="K19" s="435">
        <f t="shared" si="1"/>
        <v>0</v>
      </c>
      <c r="L19" s="435"/>
      <c r="M19" s="435">
        <f t="shared" si="2"/>
        <v>0</v>
      </c>
      <c r="N19" s="435">
        <v>0</v>
      </c>
      <c r="O19" s="435">
        <f t="shared" si="3"/>
        <v>0</v>
      </c>
      <c r="P19" s="435">
        <v>0</v>
      </c>
      <c r="Q19" s="435">
        <f t="shared" si="4"/>
        <v>0</v>
      </c>
      <c r="R19" s="435">
        <v>0</v>
      </c>
      <c r="S19" s="435">
        <f t="shared" si="5"/>
        <v>0</v>
      </c>
      <c r="T19" s="435">
        <v>0</v>
      </c>
      <c r="U19" s="435">
        <f t="shared" si="6"/>
        <v>0</v>
      </c>
      <c r="V19" s="435">
        <v>0</v>
      </c>
      <c r="W19" s="435">
        <f t="shared" si="7"/>
        <v>0</v>
      </c>
      <c r="X19" s="435">
        <v>0</v>
      </c>
      <c r="Y19" s="435">
        <f t="shared" si="8"/>
        <v>0</v>
      </c>
      <c r="Z19" s="435">
        <v>0</v>
      </c>
      <c r="AA19" s="435">
        <f t="shared" si="9"/>
        <v>0</v>
      </c>
      <c r="AB19" s="435">
        <v>0</v>
      </c>
      <c r="AC19" s="435">
        <f t="shared" si="10"/>
        <v>0</v>
      </c>
      <c r="AD19" s="435"/>
      <c r="AE19" s="448"/>
    </row>
    <row r="20" spans="1:31" s="416" customFormat="1" ht="50.1" customHeight="1" thickBot="1">
      <c r="A20" s="430">
        <v>15</v>
      </c>
      <c r="B20" s="931"/>
      <c r="C20" s="436" t="s">
        <v>2339</v>
      </c>
      <c r="D20" s="437" t="s">
        <v>153</v>
      </c>
      <c r="E20" s="440">
        <v>653000200</v>
      </c>
      <c r="F20" s="440">
        <v>132201</v>
      </c>
      <c r="G20" s="434">
        <f>VLOOKUP(F20,'[4]فایل اصلی'!$C$4:$G$1608,4,0)</f>
        <v>2463000</v>
      </c>
      <c r="H20" s="435">
        <v>3</v>
      </c>
      <c r="I20" s="435">
        <f t="shared" si="0"/>
        <v>7389000</v>
      </c>
      <c r="J20" s="435">
        <v>3</v>
      </c>
      <c r="K20" s="435">
        <f t="shared" si="1"/>
        <v>7389000</v>
      </c>
      <c r="L20" s="435"/>
      <c r="M20" s="435">
        <f t="shared" si="2"/>
        <v>0</v>
      </c>
      <c r="N20" s="435">
        <v>0</v>
      </c>
      <c r="O20" s="435">
        <f t="shared" si="3"/>
        <v>0</v>
      </c>
      <c r="P20" s="435">
        <v>0</v>
      </c>
      <c r="Q20" s="435">
        <f t="shared" si="4"/>
        <v>0</v>
      </c>
      <c r="R20" s="435">
        <v>0</v>
      </c>
      <c r="S20" s="435">
        <f t="shared" si="5"/>
        <v>0</v>
      </c>
      <c r="T20" s="435">
        <v>0</v>
      </c>
      <c r="U20" s="435">
        <f t="shared" si="6"/>
        <v>0</v>
      </c>
      <c r="V20" s="435">
        <v>0</v>
      </c>
      <c r="W20" s="435">
        <f t="shared" si="7"/>
        <v>0</v>
      </c>
      <c r="X20" s="435">
        <v>0</v>
      </c>
      <c r="Y20" s="435">
        <f t="shared" si="8"/>
        <v>0</v>
      </c>
      <c r="Z20" s="435">
        <v>0</v>
      </c>
      <c r="AA20" s="435">
        <f t="shared" si="9"/>
        <v>0</v>
      </c>
      <c r="AB20" s="435">
        <v>0</v>
      </c>
      <c r="AC20" s="435">
        <f t="shared" si="10"/>
        <v>0</v>
      </c>
      <c r="AD20" s="435"/>
      <c r="AE20" s="439"/>
    </row>
    <row r="21" spans="1:31" s="416" customFormat="1" ht="50.1" customHeight="1" thickBot="1">
      <c r="A21" s="430">
        <v>16</v>
      </c>
      <c r="B21" s="931"/>
      <c r="C21" s="436" t="s">
        <v>2340</v>
      </c>
      <c r="D21" s="437" t="s">
        <v>153</v>
      </c>
      <c r="E21" s="440">
        <v>653000300</v>
      </c>
      <c r="F21" s="440">
        <v>132201</v>
      </c>
      <c r="G21" s="434">
        <f>VLOOKUP(F21,'[4]فایل اصلی'!$C$4:$G$1608,4,0)</f>
        <v>2463000</v>
      </c>
      <c r="H21" s="435">
        <v>0</v>
      </c>
      <c r="I21" s="435">
        <f t="shared" si="0"/>
        <v>0</v>
      </c>
      <c r="J21" s="435"/>
      <c r="K21" s="435">
        <f t="shared" si="1"/>
        <v>0</v>
      </c>
      <c r="L21" s="435">
        <v>3</v>
      </c>
      <c r="M21" s="435">
        <f t="shared" si="2"/>
        <v>7389000</v>
      </c>
      <c r="N21" s="435">
        <v>3</v>
      </c>
      <c r="O21" s="435">
        <f t="shared" si="3"/>
        <v>7389000</v>
      </c>
      <c r="P21" s="435">
        <v>0</v>
      </c>
      <c r="Q21" s="435">
        <f t="shared" si="4"/>
        <v>0</v>
      </c>
      <c r="R21" s="435">
        <v>0</v>
      </c>
      <c r="S21" s="435">
        <f t="shared" si="5"/>
        <v>0</v>
      </c>
      <c r="T21" s="435">
        <v>0</v>
      </c>
      <c r="U21" s="435">
        <f t="shared" si="6"/>
        <v>0</v>
      </c>
      <c r="V21" s="435">
        <v>0</v>
      </c>
      <c r="W21" s="435">
        <f t="shared" si="7"/>
        <v>0</v>
      </c>
      <c r="X21" s="435">
        <v>0</v>
      </c>
      <c r="Y21" s="435">
        <f t="shared" si="8"/>
        <v>0</v>
      </c>
      <c r="Z21" s="435">
        <v>0</v>
      </c>
      <c r="AA21" s="435">
        <f t="shared" si="9"/>
        <v>0</v>
      </c>
      <c r="AB21" s="435">
        <v>0</v>
      </c>
      <c r="AC21" s="435">
        <f t="shared" si="10"/>
        <v>0</v>
      </c>
      <c r="AD21" s="435"/>
      <c r="AE21" s="439"/>
    </row>
    <row r="22" spans="1:31" s="416" customFormat="1" ht="50.1" customHeight="1" thickBot="1">
      <c r="A22" s="430">
        <v>17</v>
      </c>
      <c r="B22" s="931"/>
      <c r="C22" s="436" t="s">
        <v>2341</v>
      </c>
      <c r="D22" s="437" t="s">
        <v>153</v>
      </c>
      <c r="E22" s="440">
        <v>653000400</v>
      </c>
      <c r="F22" s="440">
        <v>132202</v>
      </c>
      <c r="G22" s="434">
        <f>VLOOKUP(F22,'[4]فایل اصلی'!$C$4:$G$1608,4,0)</f>
        <v>1501000</v>
      </c>
      <c r="H22" s="435">
        <v>0</v>
      </c>
      <c r="I22" s="435">
        <f t="shared" si="0"/>
        <v>0</v>
      </c>
      <c r="J22" s="435"/>
      <c r="K22" s="435">
        <f t="shared" si="1"/>
        <v>0</v>
      </c>
      <c r="L22" s="435"/>
      <c r="M22" s="435">
        <f t="shared" si="2"/>
        <v>0</v>
      </c>
      <c r="N22" s="435">
        <v>0</v>
      </c>
      <c r="O22" s="435">
        <f t="shared" si="3"/>
        <v>0</v>
      </c>
      <c r="P22" s="435">
        <v>3</v>
      </c>
      <c r="Q22" s="435">
        <f t="shared" si="4"/>
        <v>4503000</v>
      </c>
      <c r="R22" s="435">
        <v>3</v>
      </c>
      <c r="S22" s="435">
        <f t="shared" si="5"/>
        <v>4503000</v>
      </c>
      <c r="T22" s="435">
        <v>0</v>
      </c>
      <c r="U22" s="435">
        <f t="shared" si="6"/>
        <v>0</v>
      </c>
      <c r="V22" s="435">
        <v>0</v>
      </c>
      <c r="W22" s="435">
        <f t="shared" si="7"/>
        <v>0</v>
      </c>
      <c r="X22" s="435">
        <v>0</v>
      </c>
      <c r="Y22" s="435">
        <f t="shared" si="8"/>
        <v>0</v>
      </c>
      <c r="Z22" s="435">
        <v>0</v>
      </c>
      <c r="AA22" s="435">
        <f t="shared" si="9"/>
        <v>0</v>
      </c>
      <c r="AB22" s="435">
        <v>0</v>
      </c>
      <c r="AC22" s="435">
        <f t="shared" si="10"/>
        <v>0</v>
      </c>
      <c r="AD22" s="435"/>
      <c r="AE22" s="439"/>
    </row>
    <row r="23" spans="1:31" s="416" customFormat="1" ht="50.1" customHeight="1" thickBot="1">
      <c r="A23" s="430">
        <v>18</v>
      </c>
      <c r="B23" s="931"/>
      <c r="C23" s="436" t="s">
        <v>2342</v>
      </c>
      <c r="D23" s="437" t="s">
        <v>153</v>
      </c>
      <c r="E23" s="440">
        <v>653000400</v>
      </c>
      <c r="F23" s="440">
        <v>132202</v>
      </c>
      <c r="G23" s="434">
        <f>VLOOKUP(F23,'[4]فایل اصلی'!$C$4:$G$1608,4,0)</f>
        <v>1501000</v>
      </c>
      <c r="H23" s="435">
        <v>0</v>
      </c>
      <c r="I23" s="435">
        <f t="shared" si="0"/>
        <v>0</v>
      </c>
      <c r="J23" s="435"/>
      <c r="K23" s="435">
        <f t="shared" si="1"/>
        <v>0</v>
      </c>
      <c r="L23" s="435"/>
      <c r="M23" s="435">
        <f t="shared" si="2"/>
        <v>0</v>
      </c>
      <c r="N23" s="435">
        <v>0</v>
      </c>
      <c r="O23" s="435">
        <f t="shared" si="3"/>
        <v>0</v>
      </c>
      <c r="P23" s="435">
        <v>0</v>
      </c>
      <c r="Q23" s="435">
        <f t="shared" si="4"/>
        <v>0</v>
      </c>
      <c r="R23" s="435">
        <v>0</v>
      </c>
      <c r="S23" s="435">
        <f t="shared" si="5"/>
        <v>0</v>
      </c>
      <c r="T23" s="435">
        <v>3</v>
      </c>
      <c r="U23" s="435">
        <f t="shared" si="6"/>
        <v>4503000</v>
      </c>
      <c r="V23" s="435">
        <v>3</v>
      </c>
      <c r="W23" s="435">
        <f t="shared" si="7"/>
        <v>4503000</v>
      </c>
      <c r="X23" s="435">
        <v>3</v>
      </c>
      <c r="Y23" s="435">
        <f t="shared" si="8"/>
        <v>4503000</v>
      </c>
      <c r="Z23" s="435">
        <v>3</v>
      </c>
      <c r="AA23" s="435">
        <f t="shared" si="9"/>
        <v>4503000</v>
      </c>
      <c r="AB23" s="435">
        <v>0</v>
      </c>
      <c r="AC23" s="435">
        <f t="shared" si="10"/>
        <v>0</v>
      </c>
      <c r="AD23" s="435"/>
      <c r="AE23" s="439"/>
    </row>
    <row r="24" spans="1:31" s="416" customFormat="1" ht="50.1" customHeight="1" thickBot="1">
      <c r="A24" s="430">
        <v>19</v>
      </c>
      <c r="B24" s="932"/>
      <c r="C24" s="450" t="s">
        <v>2343</v>
      </c>
      <c r="D24" s="451" t="s">
        <v>153</v>
      </c>
      <c r="E24" s="452">
        <v>653000700</v>
      </c>
      <c r="F24" s="453">
        <v>132203</v>
      </c>
      <c r="G24" s="434">
        <f>VLOOKUP(F24,'[4]فایل اصلی'!$C$4:$G$1608,4,0)</f>
        <v>1304000</v>
      </c>
      <c r="H24" s="435">
        <v>0</v>
      </c>
      <c r="I24" s="435">
        <f t="shared" si="0"/>
        <v>0</v>
      </c>
      <c r="J24" s="435"/>
      <c r="K24" s="435">
        <f t="shared" si="1"/>
        <v>0</v>
      </c>
      <c r="L24" s="435"/>
      <c r="M24" s="435">
        <f t="shared" si="2"/>
        <v>0</v>
      </c>
      <c r="N24" s="435">
        <v>0</v>
      </c>
      <c r="O24" s="435">
        <f t="shared" si="3"/>
        <v>0</v>
      </c>
      <c r="P24" s="435">
        <v>0</v>
      </c>
      <c r="Q24" s="435">
        <f t="shared" si="4"/>
        <v>0</v>
      </c>
      <c r="R24" s="435">
        <v>0</v>
      </c>
      <c r="S24" s="435">
        <f t="shared" si="5"/>
        <v>0</v>
      </c>
      <c r="T24" s="435">
        <v>0</v>
      </c>
      <c r="U24" s="435">
        <f t="shared" si="6"/>
        <v>0</v>
      </c>
      <c r="V24" s="435">
        <v>0</v>
      </c>
      <c r="W24" s="435">
        <f t="shared" si="7"/>
        <v>0</v>
      </c>
      <c r="X24" s="435">
        <v>0</v>
      </c>
      <c r="Y24" s="435">
        <f t="shared" si="8"/>
        <v>0</v>
      </c>
      <c r="Z24" s="435">
        <v>0</v>
      </c>
      <c r="AA24" s="435">
        <f t="shared" si="9"/>
        <v>0</v>
      </c>
      <c r="AB24" s="435">
        <v>3</v>
      </c>
      <c r="AC24" s="435">
        <f t="shared" si="10"/>
        <v>3912000</v>
      </c>
      <c r="AD24" s="435"/>
      <c r="AE24" s="439"/>
    </row>
    <row r="25" spans="1:31" s="416" customFormat="1" ht="50.1" customHeight="1" thickBot="1">
      <c r="A25" s="430">
        <v>20</v>
      </c>
      <c r="B25" s="921" t="s">
        <v>2310</v>
      </c>
      <c r="C25" s="921"/>
      <c r="D25" s="454" t="s">
        <v>153</v>
      </c>
      <c r="E25" s="455">
        <v>691000710</v>
      </c>
      <c r="F25" s="455">
        <v>250301</v>
      </c>
      <c r="G25" s="434">
        <f>VLOOKUP(F25,'[4]فایل اصلی'!$C$4:$G$1608,4,0)</f>
        <v>259000</v>
      </c>
      <c r="H25" s="435">
        <v>6</v>
      </c>
      <c r="I25" s="435">
        <f t="shared" si="0"/>
        <v>1554000</v>
      </c>
      <c r="J25" s="435">
        <v>6</v>
      </c>
      <c r="K25" s="435">
        <f t="shared" si="1"/>
        <v>1554000</v>
      </c>
      <c r="L25" s="435">
        <v>6</v>
      </c>
      <c r="M25" s="435">
        <f t="shared" si="2"/>
        <v>1554000</v>
      </c>
      <c r="N25" s="435">
        <v>6</v>
      </c>
      <c r="O25" s="435">
        <f t="shared" si="3"/>
        <v>1554000</v>
      </c>
      <c r="P25" s="435">
        <v>6</v>
      </c>
      <c r="Q25" s="435">
        <f t="shared" si="4"/>
        <v>1554000</v>
      </c>
      <c r="R25" s="435">
        <v>6</v>
      </c>
      <c r="S25" s="435">
        <f t="shared" si="5"/>
        <v>1554000</v>
      </c>
      <c r="T25" s="435">
        <v>6</v>
      </c>
      <c r="U25" s="435">
        <f t="shared" si="6"/>
        <v>1554000</v>
      </c>
      <c r="V25" s="435">
        <v>6</v>
      </c>
      <c r="W25" s="435">
        <f t="shared" si="7"/>
        <v>1554000</v>
      </c>
      <c r="X25" s="435">
        <v>6</v>
      </c>
      <c r="Y25" s="435">
        <f t="shared" si="8"/>
        <v>1554000</v>
      </c>
      <c r="Z25" s="435">
        <v>6</v>
      </c>
      <c r="AA25" s="435">
        <f t="shared" si="9"/>
        <v>1554000</v>
      </c>
      <c r="AB25" s="435">
        <v>6</v>
      </c>
      <c r="AC25" s="435">
        <f t="shared" si="10"/>
        <v>1554000</v>
      </c>
      <c r="AD25" s="435"/>
      <c r="AE25" s="439"/>
    </row>
    <row r="26" spans="1:31" s="416" customFormat="1" ht="50.1" customHeight="1" thickBot="1">
      <c r="A26" s="430">
        <v>21</v>
      </c>
      <c r="B26" s="930" t="s">
        <v>2311</v>
      </c>
      <c r="C26" s="446" t="s">
        <v>2312</v>
      </c>
      <c r="D26" s="446" t="s">
        <v>2313</v>
      </c>
      <c r="E26" s="447">
        <v>323002600</v>
      </c>
      <c r="F26" s="456">
        <v>250201</v>
      </c>
      <c r="G26" s="434">
        <f>VLOOKUP(F26,'[4]فایل اصلی'!$C$4:$G$1608,4,0)</f>
        <v>3910000</v>
      </c>
      <c r="H26" s="457">
        <v>0.13</v>
      </c>
      <c r="I26" s="435">
        <f t="shared" si="0"/>
        <v>508300</v>
      </c>
      <c r="J26" s="457">
        <v>0.13</v>
      </c>
      <c r="K26" s="435">
        <f t="shared" si="1"/>
        <v>508300</v>
      </c>
      <c r="L26" s="457">
        <v>0.13</v>
      </c>
      <c r="M26" s="435">
        <f t="shared" si="2"/>
        <v>508300</v>
      </c>
      <c r="N26" s="457">
        <v>0.13</v>
      </c>
      <c r="O26" s="435">
        <f t="shared" si="3"/>
        <v>508300</v>
      </c>
      <c r="P26" s="457">
        <v>0.13</v>
      </c>
      <c r="Q26" s="435">
        <f t="shared" si="4"/>
        <v>508300</v>
      </c>
      <c r="R26" s="457">
        <v>0.13</v>
      </c>
      <c r="S26" s="435">
        <f t="shared" si="5"/>
        <v>508300</v>
      </c>
      <c r="T26" s="435">
        <v>0</v>
      </c>
      <c r="U26" s="435">
        <f t="shared" si="6"/>
        <v>0</v>
      </c>
      <c r="V26" s="435">
        <v>0</v>
      </c>
      <c r="W26" s="435">
        <f t="shared" si="7"/>
        <v>0</v>
      </c>
      <c r="X26" s="457">
        <v>0</v>
      </c>
      <c r="Y26" s="435">
        <f t="shared" si="8"/>
        <v>0</v>
      </c>
      <c r="Z26" s="457">
        <v>0</v>
      </c>
      <c r="AA26" s="435">
        <f t="shared" si="9"/>
        <v>0</v>
      </c>
      <c r="AB26" s="457">
        <v>0</v>
      </c>
      <c r="AC26" s="435">
        <f t="shared" si="10"/>
        <v>0</v>
      </c>
      <c r="AD26" s="458"/>
      <c r="AE26" s="439"/>
    </row>
    <row r="27" spans="1:31" s="416" customFormat="1" ht="50.1" customHeight="1" thickBot="1">
      <c r="A27" s="430">
        <v>22</v>
      </c>
      <c r="B27" s="931"/>
      <c r="C27" s="437" t="s">
        <v>2314</v>
      </c>
      <c r="D27" s="437" t="s">
        <v>2313</v>
      </c>
      <c r="E27" s="440">
        <v>323002600</v>
      </c>
      <c r="F27" s="438">
        <v>250201</v>
      </c>
      <c r="G27" s="434">
        <f>VLOOKUP(F27,'[4]فایل اصلی'!$C$4:$G$1608,4,0)</f>
        <v>3910000</v>
      </c>
      <c r="H27" s="457">
        <v>2.8</v>
      </c>
      <c r="I27" s="435">
        <f t="shared" si="0"/>
        <v>10948000</v>
      </c>
      <c r="J27" s="457">
        <v>2.8</v>
      </c>
      <c r="K27" s="435">
        <f t="shared" si="1"/>
        <v>10948000</v>
      </c>
      <c r="L27" s="457">
        <v>2.8</v>
      </c>
      <c r="M27" s="435">
        <f t="shared" si="2"/>
        <v>10948000</v>
      </c>
      <c r="N27" s="457">
        <v>2.8</v>
      </c>
      <c r="O27" s="435">
        <f t="shared" si="3"/>
        <v>10948000</v>
      </c>
      <c r="P27" s="457">
        <v>2.8</v>
      </c>
      <c r="Q27" s="435">
        <f t="shared" si="4"/>
        <v>10948000</v>
      </c>
      <c r="R27" s="457">
        <v>2.8</v>
      </c>
      <c r="S27" s="435">
        <f t="shared" si="5"/>
        <v>10948000</v>
      </c>
      <c r="T27" s="435">
        <v>0</v>
      </c>
      <c r="U27" s="435">
        <f t="shared" si="6"/>
        <v>0</v>
      </c>
      <c r="V27" s="435">
        <v>0</v>
      </c>
      <c r="W27" s="435">
        <f t="shared" si="7"/>
        <v>0</v>
      </c>
      <c r="X27" s="457">
        <v>0</v>
      </c>
      <c r="Y27" s="435">
        <f t="shared" si="8"/>
        <v>0</v>
      </c>
      <c r="Z27" s="457">
        <v>0</v>
      </c>
      <c r="AA27" s="435">
        <f t="shared" si="9"/>
        <v>0</v>
      </c>
      <c r="AB27" s="457">
        <v>0</v>
      </c>
      <c r="AC27" s="435">
        <f t="shared" si="10"/>
        <v>0</v>
      </c>
      <c r="AD27" s="458"/>
      <c r="AE27" s="439"/>
    </row>
    <row r="28" spans="1:31" s="416" customFormat="1" ht="50.1" customHeight="1" thickBot="1">
      <c r="A28" s="430">
        <v>23</v>
      </c>
      <c r="B28" s="931"/>
      <c r="C28" s="437" t="s">
        <v>2344</v>
      </c>
      <c r="D28" s="437" t="s">
        <v>2313</v>
      </c>
      <c r="E28" s="440">
        <v>323002600</v>
      </c>
      <c r="F28" s="438">
        <v>250201</v>
      </c>
      <c r="G28" s="434">
        <f>VLOOKUP(F28,'[4]فایل اصلی'!$C$4:$G$1608,4,0)</f>
        <v>3910000</v>
      </c>
      <c r="H28" s="457">
        <v>0</v>
      </c>
      <c r="I28" s="435">
        <f t="shared" si="0"/>
        <v>0</v>
      </c>
      <c r="J28" s="457">
        <v>0</v>
      </c>
      <c r="K28" s="435">
        <f t="shared" si="1"/>
        <v>0</v>
      </c>
      <c r="L28" s="457">
        <v>0</v>
      </c>
      <c r="M28" s="435">
        <f t="shared" si="2"/>
        <v>0</v>
      </c>
      <c r="N28" s="457">
        <v>0</v>
      </c>
      <c r="O28" s="435">
        <f t="shared" si="3"/>
        <v>0</v>
      </c>
      <c r="P28" s="457">
        <v>0</v>
      </c>
      <c r="Q28" s="435">
        <f t="shared" si="4"/>
        <v>0</v>
      </c>
      <c r="R28" s="457">
        <v>0</v>
      </c>
      <c r="S28" s="435">
        <f t="shared" si="5"/>
        <v>0</v>
      </c>
      <c r="T28" s="435">
        <v>0.2</v>
      </c>
      <c r="U28" s="435">
        <f t="shared" si="6"/>
        <v>782000</v>
      </c>
      <c r="V28" s="435">
        <v>0.2</v>
      </c>
      <c r="W28" s="435">
        <f t="shared" si="7"/>
        <v>782000</v>
      </c>
      <c r="X28" s="457">
        <v>0.2</v>
      </c>
      <c r="Y28" s="435">
        <f t="shared" si="8"/>
        <v>782000</v>
      </c>
      <c r="Z28" s="457">
        <v>0.2</v>
      </c>
      <c r="AA28" s="435">
        <f t="shared" si="9"/>
        <v>782000</v>
      </c>
      <c r="AB28" s="457">
        <v>0</v>
      </c>
      <c r="AC28" s="435">
        <f t="shared" si="10"/>
        <v>0</v>
      </c>
      <c r="AD28" s="458"/>
      <c r="AE28" s="439"/>
    </row>
    <row r="29" spans="1:31" s="416" customFormat="1" ht="50.1" customHeight="1" thickBot="1">
      <c r="A29" s="430">
        <v>24</v>
      </c>
      <c r="B29" s="931"/>
      <c r="C29" s="437" t="s">
        <v>2345</v>
      </c>
      <c r="D29" s="437" t="s">
        <v>2313</v>
      </c>
      <c r="E29" s="440">
        <v>323002600</v>
      </c>
      <c r="F29" s="438">
        <v>250201</v>
      </c>
      <c r="G29" s="434">
        <f>VLOOKUP(F29,'[4]فایل اصلی'!$C$4:$G$1608,4,0)</f>
        <v>3910000</v>
      </c>
      <c r="H29" s="457">
        <v>0</v>
      </c>
      <c r="I29" s="435">
        <f t="shared" si="0"/>
        <v>0</v>
      </c>
      <c r="J29" s="457"/>
      <c r="K29" s="435">
        <f t="shared" si="1"/>
        <v>0</v>
      </c>
      <c r="L29" s="457"/>
      <c r="M29" s="435">
        <f t="shared" si="2"/>
        <v>0</v>
      </c>
      <c r="N29" s="457">
        <v>0</v>
      </c>
      <c r="O29" s="435">
        <f t="shared" si="3"/>
        <v>0</v>
      </c>
      <c r="P29" s="457">
        <v>0</v>
      </c>
      <c r="Q29" s="435">
        <f t="shared" si="4"/>
        <v>0</v>
      </c>
      <c r="R29" s="457">
        <v>0</v>
      </c>
      <c r="S29" s="435">
        <f t="shared" si="5"/>
        <v>0</v>
      </c>
      <c r="T29" s="435">
        <v>4.3</v>
      </c>
      <c r="U29" s="435">
        <f t="shared" si="6"/>
        <v>16813000</v>
      </c>
      <c r="V29" s="435">
        <v>4.3</v>
      </c>
      <c r="W29" s="435">
        <f t="shared" si="7"/>
        <v>16813000</v>
      </c>
      <c r="X29" s="457">
        <v>4.3</v>
      </c>
      <c r="Y29" s="435">
        <f t="shared" si="8"/>
        <v>16813000</v>
      </c>
      <c r="Z29" s="457">
        <v>4.3</v>
      </c>
      <c r="AA29" s="435">
        <f t="shared" si="9"/>
        <v>16813000</v>
      </c>
      <c r="AB29" s="457">
        <v>0.34</v>
      </c>
      <c r="AC29" s="435">
        <f t="shared" si="10"/>
        <v>1329400</v>
      </c>
      <c r="AD29" s="458"/>
      <c r="AE29" s="439"/>
    </row>
    <row r="30" spans="1:31" s="416" customFormat="1" ht="50.1" customHeight="1" thickBot="1">
      <c r="A30" s="430">
        <v>25</v>
      </c>
      <c r="B30" s="932"/>
      <c r="C30" s="451" t="s">
        <v>2346</v>
      </c>
      <c r="D30" s="451" t="s">
        <v>2313</v>
      </c>
      <c r="E30" s="452">
        <v>323002600</v>
      </c>
      <c r="F30" s="453">
        <v>250201</v>
      </c>
      <c r="G30" s="434">
        <f>VLOOKUP(F30,'[4]فایل اصلی'!$C$4:$G$1608,4,0)</f>
        <v>3910000</v>
      </c>
      <c r="H30" s="457">
        <v>0</v>
      </c>
      <c r="I30" s="435">
        <f t="shared" si="0"/>
        <v>0</v>
      </c>
      <c r="J30" s="457"/>
      <c r="K30" s="435">
        <f t="shared" si="1"/>
        <v>0</v>
      </c>
      <c r="L30" s="457"/>
      <c r="M30" s="435">
        <f t="shared" si="2"/>
        <v>0</v>
      </c>
      <c r="N30" s="457">
        <v>0</v>
      </c>
      <c r="O30" s="435">
        <f t="shared" si="3"/>
        <v>0</v>
      </c>
      <c r="P30" s="457">
        <v>0</v>
      </c>
      <c r="Q30" s="435">
        <f t="shared" si="4"/>
        <v>0</v>
      </c>
      <c r="R30" s="457">
        <v>0</v>
      </c>
      <c r="S30" s="435">
        <f t="shared" si="5"/>
        <v>0</v>
      </c>
      <c r="T30" s="435">
        <v>0</v>
      </c>
      <c r="U30" s="435">
        <f t="shared" si="6"/>
        <v>0</v>
      </c>
      <c r="V30" s="435">
        <v>0</v>
      </c>
      <c r="W30" s="435">
        <f t="shared" si="7"/>
        <v>0</v>
      </c>
      <c r="X30" s="457">
        <v>0</v>
      </c>
      <c r="Y30" s="435">
        <f t="shared" si="8"/>
        <v>0</v>
      </c>
      <c r="Z30" s="457">
        <v>0</v>
      </c>
      <c r="AA30" s="435">
        <f t="shared" si="9"/>
        <v>0</v>
      </c>
      <c r="AB30" s="457">
        <v>7.1</v>
      </c>
      <c r="AC30" s="435">
        <f t="shared" si="10"/>
        <v>27761000</v>
      </c>
      <c r="AD30" s="458"/>
      <c r="AE30" s="439"/>
    </row>
    <row r="31" spans="1:31" s="416" customFormat="1" ht="50.1" customHeight="1" thickBot="1">
      <c r="A31" s="430">
        <v>26</v>
      </c>
      <c r="B31" s="928" t="s">
        <v>2315</v>
      </c>
      <c r="C31" s="928"/>
      <c r="D31" s="459" t="s">
        <v>153</v>
      </c>
      <c r="E31" s="460">
        <v>664006800</v>
      </c>
      <c r="F31" s="461">
        <v>170504</v>
      </c>
      <c r="G31" s="434">
        <f>VLOOKUP(F31,'[4]فایل اصلی'!$C$4:$G$1608,4,0)</f>
        <v>5040000</v>
      </c>
      <c r="H31" s="462">
        <v>1</v>
      </c>
      <c r="I31" s="435">
        <f t="shared" si="0"/>
        <v>5040000</v>
      </c>
      <c r="J31" s="462">
        <v>1</v>
      </c>
      <c r="K31" s="435">
        <f t="shared" si="1"/>
        <v>5040000</v>
      </c>
      <c r="L31" s="462">
        <v>1</v>
      </c>
      <c r="M31" s="435">
        <f t="shared" si="2"/>
        <v>5040000</v>
      </c>
      <c r="N31" s="462">
        <v>1</v>
      </c>
      <c r="O31" s="435">
        <f t="shared" si="3"/>
        <v>5040000</v>
      </c>
      <c r="P31" s="462">
        <v>1</v>
      </c>
      <c r="Q31" s="435">
        <f t="shared" si="4"/>
        <v>5040000</v>
      </c>
      <c r="R31" s="462">
        <v>1</v>
      </c>
      <c r="S31" s="435">
        <f t="shared" si="5"/>
        <v>5040000</v>
      </c>
      <c r="T31" s="435">
        <v>1</v>
      </c>
      <c r="U31" s="435">
        <f t="shared" si="6"/>
        <v>5040000</v>
      </c>
      <c r="V31" s="435">
        <v>1</v>
      </c>
      <c r="W31" s="435">
        <f t="shared" si="7"/>
        <v>5040000</v>
      </c>
      <c r="X31" s="462">
        <v>1</v>
      </c>
      <c r="Y31" s="435">
        <f t="shared" si="8"/>
        <v>5040000</v>
      </c>
      <c r="Z31" s="462">
        <v>1</v>
      </c>
      <c r="AA31" s="435">
        <f t="shared" si="9"/>
        <v>5040000</v>
      </c>
      <c r="AB31" s="462">
        <v>1</v>
      </c>
      <c r="AC31" s="435">
        <f t="shared" si="10"/>
        <v>5040000</v>
      </c>
      <c r="AD31" s="463" t="s">
        <v>2302</v>
      </c>
      <c r="AE31" s="439"/>
    </row>
    <row r="32" spans="1:31" s="416" customFormat="1" ht="50.1" customHeight="1" thickBot="1">
      <c r="A32" s="430">
        <v>27</v>
      </c>
      <c r="B32" s="920" t="s">
        <v>2316</v>
      </c>
      <c r="C32" s="920"/>
      <c r="D32" s="464" t="s">
        <v>153</v>
      </c>
      <c r="E32" s="432">
        <v>670001210</v>
      </c>
      <c r="F32" s="432">
        <v>120566</v>
      </c>
      <c r="G32" s="434">
        <f>VLOOKUP(F32,'[4]فایل اصلی'!$C$4:$G$1608,4,0)</f>
        <v>943000</v>
      </c>
      <c r="H32" s="462">
        <v>2</v>
      </c>
      <c r="I32" s="435">
        <f t="shared" si="0"/>
        <v>1886000</v>
      </c>
      <c r="J32" s="462">
        <v>2</v>
      </c>
      <c r="K32" s="435">
        <f t="shared" si="1"/>
        <v>1886000</v>
      </c>
      <c r="L32" s="462">
        <v>2</v>
      </c>
      <c r="M32" s="435">
        <f t="shared" si="2"/>
        <v>1886000</v>
      </c>
      <c r="N32" s="462">
        <v>2</v>
      </c>
      <c r="O32" s="435">
        <f t="shared" si="3"/>
        <v>1886000</v>
      </c>
      <c r="P32" s="462">
        <v>2</v>
      </c>
      <c r="Q32" s="435">
        <f t="shared" si="4"/>
        <v>1886000</v>
      </c>
      <c r="R32" s="462">
        <v>2</v>
      </c>
      <c r="S32" s="435">
        <f t="shared" si="5"/>
        <v>1886000</v>
      </c>
      <c r="T32" s="435">
        <v>2</v>
      </c>
      <c r="U32" s="435">
        <f t="shared" si="6"/>
        <v>1886000</v>
      </c>
      <c r="V32" s="435">
        <v>2</v>
      </c>
      <c r="W32" s="435">
        <f t="shared" si="7"/>
        <v>1886000</v>
      </c>
      <c r="X32" s="462">
        <v>2</v>
      </c>
      <c r="Y32" s="435">
        <f t="shared" si="8"/>
        <v>1886000</v>
      </c>
      <c r="Z32" s="462">
        <v>2</v>
      </c>
      <c r="AA32" s="435">
        <f t="shared" si="9"/>
        <v>1886000</v>
      </c>
      <c r="AB32" s="462">
        <v>2</v>
      </c>
      <c r="AC32" s="435">
        <f t="shared" si="10"/>
        <v>1886000</v>
      </c>
      <c r="AD32" s="458"/>
      <c r="AE32" s="439"/>
    </row>
    <row r="33" spans="1:31" s="416" customFormat="1" ht="50.1" customHeight="1" thickBot="1">
      <c r="A33" s="430">
        <v>28</v>
      </c>
      <c r="B33" s="920" t="s">
        <v>1889</v>
      </c>
      <c r="C33" s="920"/>
      <c r="D33" s="464" t="s">
        <v>153</v>
      </c>
      <c r="E33" s="432" t="s">
        <v>1628</v>
      </c>
      <c r="F33" s="432" t="s">
        <v>1628</v>
      </c>
      <c r="G33" s="441">
        <f>'تابلو سنجش هوشمند  اصلی 125'!G22</f>
        <v>8300000</v>
      </c>
      <c r="H33" s="462">
        <v>1</v>
      </c>
      <c r="I33" s="435">
        <f t="shared" si="0"/>
        <v>8300000</v>
      </c>
      <c r="J33" s="462">
        <v>1</v>
      </c>
      <c r="K33" s="435">
        <f t="shared" si="1"/>
        <v>8300000</v>
      </c>
      <c r="L33" s="462">
        <v>1</v>
      </c>
      <c r="M33" s="435">
        <f t="shared" si="2"/>
        <v>8300000</v>
      </c>
      <c r="N33" s="462">
        <v>1</v>
      </c>
      <c r="O33" s="435">
        <f t="shared" si="3"/>
        <v>8300000</v>
      </c>
      <c r="P33" s="462">
        <v>1</v>
      </c>
      <c r="Q33" s="435">
        <f t="shared" si="4"/>
        <v>8300000</v>
      </c>
      <c r="R33" s="462">
        <v>1</v>
      </c>
      <c r="S33" s="435">
        <f t="shared" si="5"/>
        <v>8300000</v>
      </c>
      <c r="T33" s="435">
        <v>1</v>
      </c>
      <c r="U33" s="435">
        <f t="shared" si="6"/>
        <v>8300000</v>
      </c>
      <c r="V33" s="435">
        <v>1</v>
      </c>
      <c r="W33" s="435">
        <f t="shared" si="7"/>
        <v>8300000</v>
      </c>
      <c r="X33" s="462">
        <v>1</v>
      </c>
      <c r="Y33" s="435">
        <f t="shared" si="8"/>
        <v>8300000</v>
      </c>
      <c r="Z33" s="462">
        <v>1</v>
      </c>
      <c r="AA33" s="435">
        <f t="shared" si="9"/>
        <v>8300000</v>
      </c>
      <c r="AB33" s="462">
        <v>1</v>
      </c>
      <c r="AC33" s="435">
        <f t="shared" si="10"/>
        <v>8300000</v>
      </c>
      <c r="AD33" s="458"/>
      <c r="AE33" s="439"/>
    </row>
    <row r="34" spans="1:31" s="416" customFormat="1" ht="50.1" customHeight="1" thickBot="1">
      <c r="A34" s="430">
        <v>29</v>
      </c>
      <c r="B34" s="920" t="s">
        <v>2317</v>
      </c>
      <c r="C34" s="920"/>
      <c r="D34" s="464" t="s">
        <v>154</v>
      </c>
      <c r="E34" s="432">
        <v>682002500</v>
      </c>
      <c r="F34" s="432">
        <v>61004</v>
      </c>
      <c r="G34" s="434">
        <f>VLOOKUP(F34,'[4]فایل اصلی'!$C$4:$G$1608,4,0)</f>
        <v>318000</v>
      </c>
      <c r="H34" s="462">
        <v>3</v>
      </c>
      <c r="I34" s="435">
        <f t="shared" si="0"/>
        <v>954000</v>
      </c>
      <c r="J34" s="462">
        <v>3</v>
      </c>
      <c r="K34" s="435">
        <f t="shared" si="1"/>
        <v>954000</v>
      </c>
      <c r="L34" s="462">
        <v>3</v>
      </c>
      <c r="M34" s="435">
        <f t="shared" si="2"/>
        <v>954000</v>
      </c>
      <c r="N34" s="462">
        <v>3</v>
      </c>
      <c r="O34" s="435">
        <f t="shared" si="3"/>
        <v>954000</v>
      </c>
      <c r="P34" s="462">
        <v>3</v>
      </c>
      <c r="Q34" s="435">
        <f t="shared" si="4"/>
        <v>954000</v>
      </c>
      <c r="R34" s="462">
        <v>3</v>
      </c>
      <c r="S34" s="435">
        <f t="shared" si="5"/>
        <v>954000</v>
      </c>
      <c r="T34" s="435">
        <v>3</v>
      </c>
      <c r="U34" s="435">
        <f t="shared" si="6"/>
        <v>954000</v>
      </c>
      <c r="V34" s="435">
        <v>3</v>
      </c>
      <c r="W34" s="435">
        <f t="shared" si="7"/>
        <v>954000</v>
      </c>
      <c r="X34" s="462">
        <v>3</v>
      </c>
      <c r="Y34" s="435">
        <f t="shared" si="8"/>
        <v>954000</v>
      </c>
      <c r="Z34" s="462">
        <v>3</v>
      </c>
      <c r="AA34" s="435">
        <f t="shared" si="9"/>
        <v>954000</v>
      </c>
      <c r="AB34" s="462">
        <v>3</v>
      </c>
      <c r="AC34" s="435">
        <f t="shared" si="10"/>
        <v>954000</v>
      </c>
      <c r="AD34" s="458"/>
      <c r="AE34" s="439"/>
    </row>
    <row r="35" spans="1:31" s="416" customFormat="1" ht="50.1" customHeight="1" thickBot="1">
      <c r="A35" s="430">
        <v>30</v>
      </c>
      <c r="B35" s="920" t="s">
        <v>2318</v>
      </c>
      <c r="C35" s="920"/>
      <c r="D35" s="464" t="s">
        <v>154</v>
      </c>
      <c r="E35" s="432" t="s">
        <v>1448</v>
      </c>
      <c r="F35" s="433">
        <v>61002</v>
      </c>
      <c r="G35" s="434">
        <f>VLOOKUP(F35,'[4]فایل اصلی'!$C$4:$G$1608,4,0)</f>
        <v>128000</v>
      </c>
      <c r="H35" s="462">
        <v>7</v>
      </c>
      <c r="I35" s="435">
        <f t="shared" si="0"/>
        <v>896000</v>
      </c>
      <c r="J35" s="462">
        <v>7</v>
      </c>
      <c r="K35" s="435">
        <f t="shared" si="1"/>
        <v>896000</v>
      </c>
      <c r="L35" s="462">
        <v>7</v>
      </c>
      <c r="M35" s="435">
        <f t="shared" si="2"/>
        <v>896000</v>
      </c>
      <c r="N35" s="462">
        <v>7</v>
      </c>
      <c r="O35" s="435">
        <f t="shared" si="3"/>
        <v>896000</v>
      </c>
      <c r="P35" s="462">
        <v>7</v>
      </c>
      <c r="Q35" s="435">
        <f t="shared" si="4"/>
        <v>896000</v>
      </c>
      <c r="R35" s="462">
        <v>7</v>
      </c>
      <c r="S35" s="435">
        <f t="shared" si="5"/>
        <v>896000</v>
      </c>
      <c r="T35" s="435">
        <v>8</v>
      </c>
      <c r="U35" s="435">
        <f t="shared" si="6"/>
        <v>1024000</v>
      </c>
      <c r="V35" s="435">
        <v>8</v>
      </c>
      <c r="W35" s="435">
        <f t="shared" si="7"/>
        <v>1024000</v>
      </c>
      <c r="X35" s="462">
        <v>8</v>
      </c>
      <c r="Y35" s="435">
        <f t="shared" si="8"/>
        <v>1024000</v>
      </c>
      <c r="Z35" s="462">
        <v>8</v>
      </c>
      <c r="AA35" s="435">
        <f t="shared" si="9"/>
        <v>1024000</v>
      </c>
      <c r="AB35" s="462">
        <v>8</v>
      </c>
      <c r="AC35" s="435">
        <f t="shared" si="10"/>
        <v>1024000</v>
      </c>
      <c r="AD35" s="458"/>
      <c r="AE35" s="439"/>
    </row>
    <row r="36" spans="1:31" s="416" customFormat="1" ht="50.1" customHeight="1" thickBot="1">
      <c r="A36" s="430">
        <v>31</v>
      </c>
      <c r="B36" s="921" t="s">
        <v>2347</v>
      </c>
      <c r="C36" s="921"/>
      <c r="D36" s="465" t="s">
        <v>240</v>
      </c>
      <c r="E36" s="455">
        <v>667000450</v>
      </c>
      <c r="F36" s="466">
        <v>230101</v>
      </c>
      <c r="G36" s="434">
        <f>VLOOKUP(F36,'[4]فایل اصلی'!$C$4:$G$1608,4,0)</f>
        <v>2025000</v>
      </c>
      <c r="H36" s="462">
        <v>36</v>
      </c>
      <c r="I36" s="435">
        <f t="shared" si="0"/>
        <v>72900000</v>
      </c>
      <c r="J36" s="462">
        <v>36</v>
      </c>
      <c r="K36" s="435">
        <f t="shared" si="1"/>
        <v>72900000</v>
      </c>
      <c r="L36" s="462">
        <v>36</v>
      </c>
      <c r="M36" s="435">
        <f t="shared" si="2"/>
        <v>72900000</v>
      </c>
      <c r="N36" s="462">
        <v>36</v>
      </c>
      <c r="O36" s="435">
        <f t="shared" si="3"/>
        <v>72900000</v>
      </c>
      <c r="P36" s="462">
        <v>36</v>
      </c>
      <c r="Q36" s="435">
        <f t="shared" si="4"/>
        <v>72900000</v>
      </c>
      <c r="R36" s="462">
        <v>36</v>
      </c>
      <c r="S36" s="435">
        <f t="shared" si="5"/>
        <v>72900000</v>
      </c>
      <c r="T36" s="435">
        <v>45</v>
      </c>
      <c r="U36" s="435">
        <f t="shared" si="6"/>
        <v>91125000</v>
      </c>
      <c r="V36" s="435">
        <v>45</v>
      </c>
      <c r="W36" s="435">
        <f t="shared" si="7"/>
        <v>91125000</v>
      </c>
      <c r="X36" s="462">
        <v>45</v>
      </c>
      <c r="Y36" s="435">
        <f t="shared" si="8"/>
        <v>91125000</v>
      </c>
      <c r="Z36" s="462">
        <v>45</v>
      </c>
      <c r="AA36" s="435">
        <f t="shared" si="9"/>
        <v>91125000</v>
      </c>
      <c r="AB36" s="462">
        <v>48</v>
      </c>
      <c r="AC36" s="435">
        <f t="shared" si="10"/>
        <v>97200000</v>
      </c>
      <c r="AD36" s="458"/>
      <c r="AE36" s="439"/>
    </row>
    <row r="37" spans="1:31" ht="50.1" customHeight="1">
      <c r="A37" s="922" t="s">
        <v>2320</v>
      </c>
      <c r="B37" s="923"/>
      <c r="C37" s="923"/>
      <c r="D37" s="923"/>
      <c r="E37" s="923"/>
      <c r="F37" s="923"/>
      <c r="G37" s="924"/>
      <c r="H37" s="435"/>
      <c r="I37" s="435">
        <f>SUM(I6:I36)</f>
        <v>213215300</v>
      </c>
      <c r="J37" s="435"/>
      <c r="K37" s="435">
        <f>SUM(K6:K36)</f>
        <v>223755300</v>
      </c>
      <c r="L37" s="435"/>
      <c r="M37" s="435">
        <f>SUM(M6:M36)</f>
        <v>244635300</v>
      </c>
      <c r="N37" s="435"/>
      <c r="O37" s="435">
        <f>SUM(O6:O36)</f>
        <v>244635300</v>
      </c>
      <c r="P37" s="435"/>
      <c r="Q37" s="435">
        <f>SUM(Q6:Q36)</f>
        <v>245449300</v>
      </c>
      <c r="R37" s="435"/>
      <c r="S37" s="435">
        <f>SUM(S6:S36)</f>
        <v>278125300</v>
      </c>
      <c r="T37" s="435"/>
      <c r="U37" s="435">
        <f>SUM(U6:U36)</f>
        <v>390217000</v>
      </c>
      <c r="V37" s="435"/>
      <c r="W37" s="435">
        <f>SUM(W6:W36)</f>
        <v>400627000</v>
      </c>
      <c r="X37" s="435"/>
      <c r="Y37" s="435">
        <f>SUM(Y6:Y36)</f>
        <v>400627000</v>
      </c>
      <c r="Z37" s="435"/>
      <c r="AA37" s="435">
        <f>SUM(AA6:AA36)</f>
        <v>414287000</v>
      </c>
      <c r="AB37" s="435"/>
      <c r="AC37" s="435">
        <f>SUM(AC6:AC36)</f>
        <v>444466400</v>
      </c>
      <c r="AD37" s="467"/>
      <c r="AE37" s="425"/>
    </row>
    <row r="38" spans="1:31" ht="50.1" customHeight="1">
      <c r="A38" s="925" t="s">
        <v>2321</v>
      </c>
      <c r="B38" s="917"/>
      <c r="C38" s="917"/>
      <c r="D38" s="917"/>
      <c r="E38" s="917"/>
      <c r="F38" s="917">
        <v>421302</v>
      </c>
      <c r="G38" s="918"/>
      <c r="H38" s="435"/>
      <c r="I38" s="435">
        <v>12630000</v>
      </c>
      <c r="J38" s="435"/>
      <c r="K38" s="435">
        <v>12630000</v>
      </c>
      <c r="L38" s="435"/>
      <c r="M38" s="435">
        <v>12630000</v>
      </c>
      <c r="N38" s="435"/>
      <c r="O38" s="435">
        <v>12630000</v>
      </c>
      <c r="P38" s="435"/>
      <c r="Q38" s="435">
        <v>12630000</v>
      </c>
      <c r="R38" s="435"/>
      <c r="S38" s="435">
        <v>12630000</v>
      </c>
      <c r="T38" s="435"/>
      <c r="U38" s="435">
        <v>12630000</v>
      </c>
      <c r="V38" s="435"/>
      <c r="W38" s="435">
        <v>12630000</v>
      </c>
      <c r="X38" s="435"/>
      <c r="Y38" s="435">
        <v>12630000</v>
      </c>
      <c r="Z38" s="435"/>
      <c r="AA38" s="435">
        <v>12630000</v>
      </c>
      <c r="AB38" s="435"/>
      <c r="AC38" s="435">
        <v>12630000</v>
      </c>
      <c r="AD38" s="467"/>
      <c r="AE38" s="425"/>
    </row>
    <row r="39" spans="1:31" ht="50.1" customHeight="1">
      <c r="A39" s="917" t="s">
        <v>1480</v>
      </c>
      <c r="B39" s="917"/>
      <c r="C39" s="917"/>
      <c r="D39" s="917"/>
      <c r="E39" s="917"/>
      <c r="F39" s="917"/>
      <c r="G39" s="918"/>
      <c r="H39" s="435"/>
      <c r="I39" s="435">
        <f t="shared" ref="I39:AC39" si="11">SUM(I37:I38)</f>
        <v>225845300</v>
      </c>
      <c r="J39" s="435"/>
      <c r="K39" s="435">
        <f t="shared" si="11"/>
        <v>236385300</v>
      </c>
      <c r="L39" s="435"/>
      <c r="M39" s="435">
        <f t="shared" si="11"/>
        <v>257265300</v>
      </c>
      <c r="N39" s="435"/>
      <c r="O39" s="435">
        <f t="shared" si="11"/>
        <v>257265300</v>
      </c>
      <c r="P39" s="435"/>
      <c r="Q39" s="435">
        <f t="shared" si="11"/>
        <v>258079300</v>
      </c>
      <c r="R39" s="435"/>
      <c r="S39" s="435">
        <f t="shared" si="11"/>
        <v>290755300</v>
      </c>
      <c r="T39" s="435"/>
      <c r="U39" s="435">
        <f>U37+U38</f>
        <v>402847000</v>
      </c>
      <c r="V39" s="435"/>
      <c r="W39" s="435">
        <f>W37+W38</f>
        <v>413257000</v>
      </c>
      <c r="X39" s="435"/>
      <c r="Y39" s="435">
        <f t="shared" ref="Y39" si="12">SUM(Y37:Y38)</f>
        <v>413257000</v>
      </c>
      <c r="Z39" s="435"/>
      <c r="AA39" s="435">
        <f t="shared" si="11"/>
        <v>426917000</v>
      </c>
      <c r="AB39" s="435"/>
      <c r="AC39" s="435">
        <f t="shared" si="11"/>
        <v>457096400</v>
      </c>
      <c r="AD39" s="467"/>
      <c r="AE39" s="425"/>
    </row>
    <row r="40" spans="1:31" ht="54.75">
      <c r="A40" s="468"/>
      <c r="B40" s="468"/>
      <c r="C40" s="468"/>
      <c r="D40" s="468"/>
      <c r="E40" s="468"/>
      <c r="F40" s="468"/>
      <c r="G40" s="468"/>
      <c r="H40" s="469"/>
      <c r="I40" s="469"/>
      <c r="J40" s="469"/>
      <c r="K40" s="469"/>
      <c r="L40" s="469"/>
      <c r="M40" s="469"/>
      <c r="N40" s="469"/>
      <c r="O40" s="469"/>
      <c r="P40" s="469"/>
      <c r="Q40" s="469"/>
      <c r="R40" s="469"/>
      <c r="S40" s="469"/>
      <c r="T40" s="469"/>
      <c r="U40" s="469"/>
      <c r="V40" s="469"/>
      <c r="W40" s="469"/>
      <c r="X40" s="469"/>
      <c r="Y40" s="469"/>
      <c r="Z40" s="469"/>
      <c r="AA40" s="469"/>
      <c r="AB40" s="469"/>
      <c r="AC40" s="469"/>
      <c r="AD40" s="470"/>
      <c r="AE40" s="425"/>
    </row>
    <row r="41" spans="1:31" ht="105" customHeight="1" thickBot="1">
      <c r="A41" s="919" t="s">
        <v>2322</v>
      </c>
      <c r="B41" s="919"/>
      <c r="C41" s="919"/>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471"/>
      <c r="AD41" s="470"/>
      <c r="AE41" s="425"/>
    </row>
  </sheetData>
  <sheetProtection formatCells="0" formatColumns="0" formatRows="0" insertColumns="0" insertRows="0" deleteColumns="0" deleteRows="0" sort="0" autoFilter="0" pivotTables="0"/>
  <autoFilter ref="A5:AE39">
    <filterColumn colId="7" showButton="0"/>
    <filterColumn colId="13" showButton="0"/>
    <filterColumn colId="17" showButton="0"/>
    <filterColumn colId="21" showButton="0"/>
    <filterColumn colId="25" showButton="0"/>
    <filterColumn colId="27" showButton="0"/>
  </autoFilter>
  <mergeCells count="41">
    <mergeCell ref="A1:AD1"/>
    <mergeCell ref="A2:A5"/>
    <mergeCell ref="B2:C5"/>
    <mergeCell ref="D2:D5"/>
    <mergeCell ref="E2:E5"/>
    <mergeCell ref="F2:F5"/>
    <mergeCell ref="G2:G5"/>
    <mergeCell ref="H2:AA2"/>
    <mergeCell ref="AB2:AC2"/>
    <mergeCell ref="AD2:AD4"/>
    <mergeCell ref="H3:S3"/>
    <mergeCell ref="X3:Y3"/>
    <mergeCell ref="Z3:AA3"/>
    <mergeCell ref="AB3:AC3"/>
    <mergeCell ref="H5:I5"/>
    <mergeCell ref="N5:O5"/>
    <mergeCell ref="B32:C32"/>
    <mergeCell ref="B8:B13"/>
    <mergeCell ref="B14:B18"/>
    <mergeCell ref="B19:B24"/>
    <mergeCell ref="B25:C25"/>
    <mergeCell ref="B26:B30"/>
    <mergeCell ref="B31:C31"/>
    <mergeCell ref="X5:Y5"/>
    <mergeCell ref="Z5:AA5"/>
    <mergeCell ref="AB5:AC5"/>
    <mergeCell ref="B6:C6"/>
    <mergeCell ref="B7:C7"/>
    <mergeCell ref="P5:Q5"/>
    <mergeCell ref="R5:S5"/>
    <mergeCell ref="T5:U5"/>
    <mergeCell ref="V5:W5"/>
    <mergeCell ref="A39:G39"/>
    <mergeCell ref="A41:AB41"/>
    <mergeCell ref="B33:C33"/>
    <mergeCell ref="B34:C34"/>
    <mergeCell ref="B35:C35"/>
    <mergeCell ref="B36:C36"/>
    <mergeCell ref="A37:G37"/>
    <mergeCell ref="A38:E38"/>
    <mergeCell ref="F38:G38"/>
  </mergeCells>
  <printOptions horizontalCentered="1"/>
  <pageMargins left="0" right="0" top="0" bottom="1.1811023622047245" header="0.39370078740157483" footer="0.39370078740157483"/>
  <pageSetup paperSize="9" scale="23" fitToWidth="2" fitToHeight="2" orientation="landscape" r:id="rId1"/>
  <headerFooter scaleWithDoc="0">
    <oddFooter>&amp;L&amp;14صفحه  &amp;P از &amp;N&amp;C&amp;"-,Bold"سیداحمد موسوی  احمد اقبالی  خانم سارا مقصودلو  &amp;R&amp;"-,Bold"اعضای کار گروه
جمال کمیلی فر  شهرام شاهی  حجت ا... اکبری نسرکانی  اباذردماوندی   حسین کرمی   رضا حصاری  محمدعلی رجبی محمد تقی اتحاد
  اعضای هیئت مدیره</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21"/>
  <sheetViews>
    <sheetView rightToLeft="1" view="pageBreakPreview" topLeftCell="A13" zoomScale="50" zoomScaleNormal="50" zoomScaleSheetLayoutView="50" workbookViewId="0">
      <selection activeCell="Q19" sqref="Q19"/>
    </sheetView>
  </sheetViews>
  <sheetFormatPr defaultColWidth="9.140625" defaultRowHeight="27"/>
  <cols>
    <col min="1" max="1" width="14.7109375" style="476" customWidth="1"/>
    <col min="2" max="2" width="20.28515625" style="476" customWidth="1"/>
    <col min="3" max="3" width="24.5703125" style="476" customWidth="1"/>
    <col min="4" max="4" width="23.42578125" style="494" customWidth="1"/>
    <col min="5" max="5" width="23.42578125" style="476" customWidth="1"/>
    <col min="6" max="6" width="24.5703125" style="487" customWidth="1"/>
    <col min="7" max="7" width="24.42578125" style="476" customWidth="1"/>
    <col min="8" max="8" width="20.5703125" style="476" customWidth="1"/>
    <col min="9" max="9" width="25.7109375" style="476" customWidth="1"/>
    <col min="10" max="17" width="20.5703125" style="476" customWidth="1"/>
    <col min="18" max="18" width="9.140625" style="476"/>
    <col min="19" max="19" width="18.85546875" style="476" bestFit="1" customWidth="1"/>
    <col min="20" max="16384" width="9.140625" style="476"/>
  </cols>
  <sheetData>
    <row r="1" spans="1:19" ht="123" customHeight="1" thickBot="1">
      <c r="A1" s="916" t="s">
        <v>2348</v>
      </c>
      <c r="B1" s="916"/>
      <c r="C1" s="916"/>
      <c r="D1" s="916"/>
      <c r="E1" s="916"/>
      <c r="F1" s="916"/>
      <c r="G1" s="916"/>
      <c r="H1" s="916"/>
      <c r="I1" s="916"/>
      <c r="J1" s="916"/>
      <c r="K1" s="916"/>
      <c r="L1" s="916"/>
      <c r="M1" s="916"/>
      <c r="N1" s="916"/>
      <c r="O1" s="916"/>
      <c r="P1" s="916"/>
      <c r="Q1" s="916"/>
    </row>
    <row r="2" spans="1:19" ht="50.25" customHeight="1">
      <c r="A2" s="960" t="s">
        <v>1419</v>
      </c>
      <c r="B2" s="962" t="s">
        <v>2289</v>
      </c>
      <c r="C2" s="962"/>
      <c r="D2" s="962" t="s">
        <v>1</v>
      </c>
      <c r="E2" s="962" t="s">
        <v>2290</v>
      </c>
      <c r="F2" s="962" t="s">
        <v>2291</v>
      </c>
      <c r="G2" s="962" t="s">
        <v>2292</v>
      </c>
      <c r="H2" s="964" t="s">
        <v>2293</v>
      </c>
      <c r="I2" s="964"/>
      <c r="J2" s="964"/>
      <c r="K2" s="964"/>
      <c r="L2" s="964"/>
      <c r="M2" s="964"/>
      <c r="N2" s="964"/>
      <c r="O2" s="964"/>
      <c r="P2" s="964"/>
      <c r="Q2" s="965"/>
    </row>
    <row r="3" spans="1:19" ht="63.75" customHeight="1">
      <c r="A3" s="961"/>
      <c r="B3" s="963"/>
      <c r="C3" s="963"/>
      <c r="D3" s="963"/>
      <c r="E3" s="963"/>
      <c r="F3" s="963"/>
      <c r="G3" s="963"/>
      <c r="H3" s="954" t="s">
        <v>2349</v>
      </c>
      <c r="I3" s="954"/>
      <c r="J3" s="954"/>
      <c r="K3" s="954"/>
      <c r="L3" s="954"/>
      <c r="M3" s="954"/>
      <c r="N3" s="954"/>
      <c r="O3" s="954"/>
      <c r="P3" s="954"/>
      <c r="Q3" s="966"/>
    </row>
    <row r="4" spans="1:19" ht="122.25" customHeight="1">
      <c r="A4" s="961"/>
      <c r="B4" s="963"/>
      <c r="C4" s="963"/>
      <c r="D4" s="963"/>
      <c r="E4" s="963"/>
      <c r="F4" s="963"/>
      <c r="G4" s="963"/>
      <c r="H4" s="477" t="s">
        <v>2350</v>
      </c>
      <c r="I4" s="478" t="s">
        <v>2297</v>
      </c>
      <c r="J4" s="479" t="s">
        <v>2351</v>
      </c>
      <c r="K4" s="478" t="s">
        <v>2297</v>
      </c>
      <c r="L4" s="479" t="s">
        <v>2352</v>
      </c>
      <c r="M4" s="478" t="s">
        <v>2297</v>
      </c>
      <c r="N4" s="479" t="s">
        <v>2353</v>
      </c>
      <c r="O4" s="478" t="s">
        <v>2297</v>
      </c>
      <c r="P4" s="479" t="s">
        <v>2354</v>
      </c>
      <c r="Q4" s="480" t="s">
        <v>2297</v>
      </c>
    </row>
    <row r="5" spans="1:19" ht="43.5" customHeight="1">
      <c r="A5" s="961"/>
      <c r="B5" s="963"/>
      <c r="C5" s="963"/>
      <c r="D5" s="963"/>
      <c r="E5" s="963"/>
      <c r="F5" s="963"/>
      <c r="G5" s="963"/>
      <c r="H5" s="963">
        <v>667030990</v>
      </c>
      <c r="I5" s="963"/>
      <c r="J5" s="963">
        <v>667031010</v>
      </c>
      <c r="K5" s="963"/>
      <c r="L5" s="963">
        <v>667031020</v>
      </c>
      <c r="M5" s="963"/>
      <c r="N5" s="963">
        <v>667031030</v>
      </c>
      <c r="O5" s="963"/>
      <c r="P5" s="963">
        <v>667031040</v>
      </c>
      <c r="Q5" s="967"/>
    </row>
    <row r="6" spans="1:19" ht="104.25" customHeight="1">
      <c r="A6" s="481">
        <v>1</v>
      </c>
      <c r="B6" s="482" t="s">
        <v>2304</v>
      </c>
      <c r="C6" s="477" t="s">
        <v>2305</v>
      </c>
      <c r="D6" s="483" t="s">
        <v>52</v>
      </c>
      <c r="E6" s="484">
        <v>670001760</v>
      </c>
      <c r="F6" s="484">
        <v>120573</v>
      </c>
      <c r="G6" s="434">
        <f>VLOOKUP(F6,'[4]فایل اصلی'!$C$4:$G$1608,4,0)</f>
        <v>2583000</v>
      </c>
      <c r="H6" s="485">
        <v>1</v>
      </c>
      <c r="I6" s="485">
        <f t="shared" ref="I6:I16" si="0">H6*G6</f>
        <v>2583000</v>
      </c>
      <c r="J6" s="485">
        <v>0</v>
      </c>
      <c r="K6" s="485">
        <f t="shared" ref="K6:K16" si="1">J6*G6</f>
        <v>0</v>
      </c>
      <c r="L6" s="485">
        <v>0</v>
      </c>
      <c r="M6" s="485">
        <f t="shared" ref="M6:M16" si="2">L6*G6</f>
        <v>0</v>
      </c>
      <c r="N6" s="485">
        <v>0</v>
      </c>
      <c r="O6" s="485">
        <f t="shared" ref="O6:O16" si="3">N6*G6</f>
        <v>0</v>
      </c>
      <c r="P6" s="485">
        <v>0</v>
      </c>
      <c r="Q6" s="486">
        <f t="shared" ref="Q6:Q16" si="4">P6*G6</f>
        <v>0</v>
      </c>
      <c r="S6" s="487">
        <f t="shared" ref="S6:S20" si="5">SUM(H6:Q6)</f>
        <v>2583001</v>
      </c>
    </row>
    <row r="7" spans="1:19" ht="80.099999999999994" customHeight="1">
      <c r="A7" s="481">
        <v>2</v>
      </c>
      <c r="B7" s="959" t="s">
        <v>2355</v>
      </c>
      <c r="C7" s="477">
        <v>63</v>
      </c>
      <c r="D7" s="483" t="s">
        <v>52</v>
      </c>
      <c r="E7" s="484">
        <v>662001650</v>
      </c>
      <c r="F7" s="488">
        <v>121002</v>
      </c>
      <c r="G7" s="434">
        <f>VLOOKUP(F7,'[4]فایل اصلی'!$C$4:$G$1608,4,0)</f>
        <v>20815000</v>
      </c>
      <c r="H7" s="485">
        <v>0</v>
      </c>
      <c r="I7" s="485">
        <f t="shared" si="0"/>
        <v>0</v>
      </c>
      <c r="J7" s="485">
        <v>0</v>
      </c>
      <c r="K7" s="485">
        <f t="shared" si="1"/>
        <v>0</v>
      </c>
      <c r="L7" s="485">
        <v>0</v>
      </c>
      <c r="M7" s="485">
        <f t="shared" si="2"/>
        <v>0</v>
      </c>
      <c r="N7" s="485">
        <v>0</v>
      </c>
      <c r="O7" s="485">
        <f t="shared" si="3"/>
        <v>0</v>
      </c>
      <c r="P7" s="485">
        <v>0</v>
      </c>
      <c r="Q7" s="486">
        <f t="shared" si="4"/>
        <v>0</v>
      </c>
      <c r="S7" s="487">
        <f t="shared" si="5"/>
        <v>0</v>
      </c>
    </row>
    <row r="8" spans="1:19" ht="80.099999999999994" customHeight="1">
      <c r="A8" s="481">
        <v>3</v>
      </c>
      <c r="B8" s="959"/>
      <c r="C8" s="477">
        <v>80</v>
      </c>
      <c r="D8" s="483" t="s">
        <v>52</v>
      </c>
      <c r="E8" s="484" t="s">
        <v>2356</v>
      </c>
      <c r="F8" s="484">
        <v>121003</v>
      </c>
      <c r="G8" s="434">
        <f>VLOOKUP(F8,'[4]فایل اصلی'!$C$4:$G$1608,4,0)</f>
        <v>20815000</v>
      </c>
      <c r="H8" s="485">
        <v>0</v>
      </c>
      <c r="I8" s="485">
        <f t="shared" si="0"/>
        <v>0</v>
      </c>
      <c r="J8" s="485">
        <v>1</v>
      </c>
      <c r="K8" s="485">
        <f t="shared" si="1"/>
        <v>20815000</v>
      </c>
      <c r="L8" s="485">
        <v>0</v>
      </c>
      <c r="M8" s="485">
        <f t="shared" si="2"/>
        <v>0</v>
      </c>
      <c r="N8" s="485">
        <v>0</v>
      </c>
      <c r="O8" s="485">
        <f t="shared" si="3"/>
        <v>0</v>
      </c>
      <c r="P8" s="485">
        <v>0</v>
      </c>
      <c r="Q8" s="486">
        <f t="shared" si="4"/>
        <v>0</v>
      </c>
      <c r="S8" s="487">
        <f t="shared" si="5"/>
        <v>20815001</v>
      </c>
    </row>
    <row r="9" spans="1:19" ht="80.099999999999994" customHeight="1">
      <c r="A9" s="481">
        <v>4</v>
      </c>
      <c r="B9" s="959"/>
      <c r="C9" s="477">
        <v>100</v>
      </c>
      <c r="D9" s="483" t="s">
        <v>52</v>
      </c>
      <c r="E9" s="484" t="s">
        <v>2356</v>
      </c>
      <c r="F9" s="488">
        <v>121004</v>
      </c>
      <c r="G9" s="434">
        <f>VLOOKUP(F9,'[4]فایل اصلی'!$C$4:$G$1608,4,0)</f>
        <v>20815000</v>
      </c>
      <c r="H9" s="485">
        <v>0</v>
      </c>
      <c r="I9" s="485">
        <f t="shared" si="0"/>
        <v>0</v>
      </c>
      <c r="J9" s="485">
        <v>0</v>
      </c>
      <c r="K9" s="485">
        <f t="shared" si="1"/>
        <v>0</v>
      </c>
      <c r="L9" s="485">
        <v>1</v>
      </c>
      <c r="M9" s="485">
        <f t="shared" si="2"/>
        <v>20815000</v>
      </c>
      <c r="N9" s="485">
        <v>0</v>
      </c>
      <c r="O9" s="485">
        <f t="shared" si="3"/>
        <v>0</v>
      </c>
      <c r="P9" s="485">
        <v>0</v>
      </c>
      <c r="Q9" s="486">
        <f t="shared" si="4"/>
        <v>0</v>
      </c>
      <c r="S9" s="487">
        <f t="shared" si="5"/>
        <v>20815001</v>
      </c>
    </row>
    <row r="10" spans="1:19" ht="80.099999999999994" customHeight="1">
      <c r="A10" s="481">
        <v>5</v>
      </c>
      <c r="B10" s="959"/>
      <c r="C10" s="477">
        <v>125</v>
      </c>
      <c r="D10" s="483" t="s">
        <v>52</v>
      </c>
      <c r="E10" s="484" t="s">
        <v>2357</v>
      </c>
      <c r="F10" s="488">
        <v>121006</v>
      </c>
      <c r="G10" s="434">
        <f>VLOOKUP(F10,'[4]فایل اصلی'!$C$4:$G$1608,4,0)</f>
        <v>21344000</v>
      </c>
      <c r="H10" s="485">
        <v>0</v>
      </c>
      <c r="I10" s="485">
        <f t="shared" si="0"/>
        <v>0</v>
      </c>
      <c r="J10" s="485">
        <v>0</v>
      </c>
      <c r="K10" s="485">
        <f t="shared" si="1"/>
        <v>0</v>
      </c>
      <c r="L10" s="485">
        <v>0</v>
      </c>
      <c r="M10" s="485">
        <f t="shared" si="2"/>
        <v>0</v>
      </c>
      <c r="N10" s="485">
        <v>1</v>
      </c>
      <c r="O10" s="485">
        <f t="shared" si="3"/>
        <v>21344000</v>
      </c>
      <c r="P10" s="485">
        <v>0</v>
      </c>
      <c r="Q10" s="486">
        <f t="shared" si="4"/>
        <v>0</v>
      </c>
      <c r="S10" s="487">
        <f t="shared" si="5"/>
        <v>21344001</v>
      </c>
    </row>
    <row r="11" spans="1:19" ht="80.099999999999994" customHeight="1">
      <c r="A11" s="481">
        <v>6</v>
      </c>
      <c r="B11" s="959"/>
      <c r="C11" s="477">
        <v>160</v>
      </c>
      <c r="D11" s="483" t="s">
        <v>52</v>
      </c>
      <c r="E11" s="484" t="s">
        <v>2357</v>
      </c>
      <c r="F11" s="488">
        <v>121006</v>
      </c>
      <c r="G11" s="434">
        <f>VLOOKUP(F11,'[4]فایل اصلی'!$C$4:$G$1608,4,0)</f>
        <v>21344000</v>
      </c>
      <c r="H11" s="485">
        <v>0</v>
      </c>
      <c r="I11" s="485">
        <f t="shared" si="0"/>
        <v>0</v>
      </c>
      <c r="J11" s="485">
        <v>0</v>
      </c>
      <c r="K11" s="485">
        <f t="shared" si="1"/>
        <v>0</v>
      </c>
      <c r="L11" s="485">
        <v>0</v>
      </c>
      <c r="M11" s="485">
        <f t="shared" si="2"/>
        <v>0</v>
      </c>
      <c r="N11" s="485">
        <v>0</v>
      </c>
      <c r="O11" s="485">
        <f t="shared" si="3"/>
        <v>0</v>
      </c>
      <c r="P11" s="485">
        <v>1</v>
      </c>
      <c r="Q11" s="486">
        <f t="shared" si="4"/>
        <v>21344000</v>
      </c>
      <c r="S11" s="487">
        <f t="shared" si="5"/>
        <v>21344001</v>
      </c>
    </row>
    <row r="12" spans="1:19" ht="80.099999999999994" customHeight="1">
      <c r="A12" s="481">
        <v>7</v>
      </c>
      <c r="B12" s="958" t="s">
        <v>2358</v>
      </c>
      <c r="C12" s="483" t="s">
        <v>2312</v>
      </c>
      <c r="D12" s="483" t="s">
        <v>2313</v>
      </c>
      <c r="E12" s="489">
        <v>323002600</v>
      </c>
      <c r="F12" s="488">
        <v>250201</v>
      </c>
      <c r="G12" s="434">
        <f>VLOOKUP(F12,'[4]فایل اصلی'!$C$4:$G$1608,4,0)</f>
        <v>3910000</v>
      </c>
      <c r="H12" s="484">
        <v>0</v>
      </c>
      <c r="I12" s="490">
        <f t="shared" si="0"/>
        <v>0</v>
      </c>
      <c r="J12" s="491">
        <v>0.6</v>
      </c>
      <c r="K12" s="485">
        <f t="shared" si="1"/>
        <v>2346000</v>
      </c>
      <c r="L12" s="491">
        <v>0.6</v>
      </c>
      <c r="M12" s="485">
        <f t="shared" si="2"/>
        <v>2346000</v>
      </c>
      <c r="N12" s="491">
        <v>0.2</v>
      </c>
      <c r="O12" s="485">
        <f t="shared" si="3"/>
        <v>782000</v>
      </c>
      <c r="P12" s="491">
        <v>0.2</v>
      </c>
      <c r="Q12" s="486">
        <f t="shared" si="4"/>
        <v>782000</v>
      </c>
      <c r="S12" s="487">
        <f t="shared" si="5"/>
        <v>6256001.6000000006</v>
      </c>
    </row>
    <row r="13" spans="1:19" ht="80.099999999999994" customHeight="1">
      <c r="A13" s="481">
        <v>8</v>
      </c>
      <c r="B13" s="958"/>
      <c r="C13" s="483" t="s">
        <v>2314</v>
      </c>
      <c r="D13" s="483" t="s">
        <v>2313</v>
      </c>
      <c r="E13" s="489">
        <v>323002600</v>
      </c>
      <c r="F13" s="488">
        <v>250201</v>
      </c>
      <c r="G13" s="434">
        <f>VLOOKUP(F13,'[4]فایل اصلی'!$C$4:$G$1608,4,0)</f>
        <v>3910000</v>
      </c>
      <c r="H13" s="484">
        <v>0</v>
      </c>
      <c r="I13" s="490">
        <f t="shared" si="0"/>
        <v>0</v>
      </c>
      <c r="J13" s="491">
        <v>0</v>
      </c>
      <c r="K13" s="485">
        <f t="shared" si="1"/>
        <v>0</v>
      </c>
      <c r="L13" s="491">
        <v>0</v>
      </c>
      <c r="M13" s="485">
        <f t="shared" si="2"/>
        <v>0</v>
      </c>
      <c r="N13" s="491">
        <v>0.8</v>
      </c>
      <c r="O13" s="485">
        <f t="shared" si="3"/>
        <v>3128000</v>
      </c>
      <c r="P13" s="491">
        <v>0.8</v>
      </c>
      <c r="Q13" s="486">
        <f t="shared" si="4"/>
        <v>3128000</v>
      </c>
      <c r="S13" s="487">
        <f t="shared" si="5"/>
        <v>6256001.5999999996</v>
      </c>
    </row>
    <row r="14" spans="1:19" ht="80.099999999999994" customHeight="1">
      <c r="A14" s="481">
        <v>9</v>
      </c>
      <c r="B14" s="958" t="s">
        <v>2359</v>
      </c>
      <c r="C14" s="958"/>
      <c r="D14" s="483" t="s">
        <v>153</v>
      </c>
      <c r="E14" s="479"/>
      <c r="F14" s="479"/>
      <c r="G14" s="434">
        <v>0</v>
      </c>
      <c r="H14" s="490">
        <v>0</v>
      </c>
      <c r="I14" s="490">
        <f t="shared" si="0"/>
        <v>0</v>
      </c>
      <c r="J14" s="490">
        <v>1</v>
      </c>
      <c r="K14" s="485">
        <f t="shared" si="1"/>
        <v>0</v>
      </c>
      <c r="L14" s="490">
        <v>1</v>
      </c>
      <c r="M14" s="485">
        <f t="shared" si="2"/>
        <v>0</v>
      </c>
      <c r="N14" s="490">
        <v>1</v>
      </c>
      <c r="O14" s="485">
        <f t="shared" si="3"/>
        <v>0</v>
      </c>
      <c r="P14" s="490">
        <v>1</v>
      </c>
      <c r="Q14" s="486">
        <f t="shared" si="4"/>
        <v>0</v>
      </c>
      <c r="S14" s="487">
        <f t="shared" si="5"/>
        <v>4</v>
      </c>
    </row>
    <row r="15" spans="1:19" ht="80.099999999999994" customHeight="1">
      <c r="A15" s="481">
        <v>10</v>
      </c>
      <c r="B15" s="958" t="s">
        <v>2316</v>
      </c>
      <c r="C15" s="958"/>
      <c r="D15" s="483" t="s">
        <v>153</v>
      </c>
      <c r="E15" s="489">
        <v>670001210</v>
      </c>
      <c r="F15" s="484">
        <v>120566</v>
      </c>
      <c r="G15" s="434">
        <f>VLOOKUP(F15,'[4]فایل اصلی'!$C$4:$G$1608,4,0)</f>
        <v>943000</v>
      </c>
      <c r="H15" s="490">
        <v>0</v>
      </c>
      <c r="I15" s="490">
        <f t="shared" si="0"/>
        <v>0</v>
      </c>
      <c r="J15" s="490">
        <v>1</v>
      </c>
      <c r="K15" s="485">
        <f t="shared" si="1"/>
        <v>943000</v>
      </c>
      <c r="L15" s="490">
        <v>1</v>
      </c>
      <c r="M15" s="485">
        <f t="shared" si="2"/>
        <v>943000</v>
      </c>
      <c r="N15" s="490">
        <v>1</v>
      </c>
      <c r="O15" s="485">
        <f t="shared" si="3"/>
        <v>943000</v>
      </c>
      <c r="P15" s="490">
        <v>1</v>
      </c>
      <c r="Q15" s="486">
        <f t="shared" si="4"/>
        <v>943000</v>
      </c>
      <c r="S15" s="487">
        <f t="shared" si="5"/>
        <v>3772004</v>
      </c>
    </row>
    <row r="16" spans="1:19" ht="80.099999999999994" customHeight="1">
      <c r="A16" s="481">
        <v>11</v>
      </c>
      <c r="B16" s="958" t="s">
        <v>2319</v>
      </c>
      <c r="C16" s="958"/>
      <c r="D16" s="483" t="s">
        <v>240</v>
      </c>
      <c r="E16" s="479"/>
      <c r="F16" s="488">
        <v>220201</v>
      </c>
      <c r="G16" s="434">
        <f>VLOOKUP(F16,'[4]فایل اصلی'!$C$4:$G$1608,4,0)</f>
        <v>2724000</v>
      </c>
      <c r="H16" s="490">
        <v>5</v>
      </c>
      <c r="I16" s="490">
        <f t="shared" si="0"/>
        <v>13620000</v>
      </c>
      <c r="J16" s="490">
        <v>5</v>
      </c>
      <c r="K16" s="485">
        <f t="shared" si="1"/>
        <v>13620000</v>
      </c>
      <c r="L16" s="490">
        <v>5</v>
      </c>
      <c r="M16" s="485">
        <f t="shared" si="2"/>
        <v>13620000</v>
      </c>
      <c r="N16" s="490">
        <v>5</v>
      </c>
      <c r="O16" s="485">
        <f t="shared" si="3"/>
        <v>13620000</v>
      </c>
      <c r="P16" s="490">
        <v>5</v>
      </c>
      <c r="Q16" s="486">
        <f t="shared" si="4"/>
        <v>13620000</v>
      </c>
      <c r="S16" s="487">
        <f t="shared" si="5"/>
        <v>68100025</v>
      </c>
    </row>
    <row r="17" spans="1:19" ht="80.099999999999994" customHeight="1">
      <c r="A17" s="481">
        <v>12</v>
      </c>
      <c r="B17" s="958" t="s">
        <v>2347</v>
      </c>
      <c r="C17" s="958"/>
      <c r="D17" s="483" t="s">
        <v>240</v>
      </c>
      <c r="E17" s="489">
        <v>667000450</v>
      </c>
      <c r="F17" s="484">
        <v>230101</v>
      </c>
      <c r="G17" s="434">
        <f>VLOOKUP(F17,'[4]فایل اصلی'!$C$4:$G$1608,4,0)</f>
        <v>2025000</v>
      </c>
      <c r="H17" s="490"/>
      <c r="I17" s="490"/>
      <c r="J17" s="490"/>
      <c r="K17" s="485"/>
      <c r="L17" s="490"/>
      <c r="M17" s="485"/>
      <c r="N17" s="490"/>
      <c r="O17" s="485"/>
      <c r="P17" s="490"/>
      <c r="Q17" s="486"/>
      <c r="S17" s="487">
        <f t="shared" si="5"/>
        <v>0</v>
      </c>
    </row>
    <row r="18" spans="1:19" ht="80.099999999999994" customHeight="1">
      <c r="A18" s="953" t="s">
        <v>2320</v>
      </c>
      <c r="B18" s="954"/>
      <c r="C18" s="954"/>
      <c r="D18" s="954"/>
      <c r="E18" s="954"/>
      <c r="F18" s="954"/>
      <c r="G18" s="954"/>
      <c r="H18" s="485"/>
      <c r="I18" s="485">
        <f>SUM(I6:I17)</f>
        <v>16203000</v>
      </c>
      <c r="J18" s="485"/>
      <c r="K18" s="485">
        <f>SUM(K6:K17)</f>
        <v>37724000</v>
      </c>
      <c r="L18" s="485"/>
      <c r="M18" s="485">
        <f>SUM(M6:M17)</f>
        <v>37724000</v>
      </c>
      <c r="N18" s="485"/>
      <c r="O18" s="485">
        <f>SUM(O6:O17)</f>
        <v>39817000</v>
      </c>
      <c r="P18" s="485"/>
      <c r="Q18" s="485">
        <f>SUM(Q6:Q17)</f>
        <v>39817000</v>
      </c>
      <c r="S18" s="487">
        <f t="shared" si="5"/>
        <v>171285000</v>
      </c>
    </row>
    <row r="19" spans="1:19" ht="80.099999999999994" customHeight="1">
      <c r="A19" s="953" t="s">
        <v>2321</v>
      </c>
      <c r="B19" s="954"/>
      <c r="C19" s="954"/>
      <c r="D19" s="954"/>
      <c r="E19" s="954"/>
      <c r="F19" s="954">
        <v>421305</v>
      </c>
      <c r="G19" s="954"/>
      <c r="H19" s="485"/>
      <c r="I19" s="485">
        <v>12630000</v>
      </c>
      <c r="J19" s="485"/>
      <c r="K19" s="485">
        <v>12630000</v>
      </c>
      <c r="L19" s="485"/>
      <c r="M19" s="485">
        <v>12630000</v>
      </c>
      <c r="N19" s="485"/>
      <c r="O19" s="485">
        <v>12630000</v>
      </c>
      <c r="P19" s="485"/>
      <c r="Q19" s="486">
        <v>12630000</v>
      </c>
      <c r="S19" s="487">
        <f t="shared" si="5"/>
        <v>63150000</v>
      </c>
    </row>
    <row r="20" spans="1:19" ht="80.099999999999994" customHeight="1" thickBot="1">
      <c r="A20" s="955" t="s">
        <v>1480</v>
      </c>
      <c r="B20" s="956"/>
      <c r="C20" s="956"/>
      <c r="D20" s="956"/>
      <c r="E20" s="956"/>
      <c r="F20" s="956"/>
      <c r="G20" s="956"/>
      <c r="H20" s="956"/>
      <c r="I20" s="492">
        <f>SUM(I18:I19)</f>
        <v>28833000</v>
      </c>
      <c r="J20" s="492">
        <f t="shared" ref="J20:Q20" si="6">SUM(J18:J19)</f>
        <v>0</v>
      </c>
      <c r="K20" s="492">
        <f t="shared" si="6"/>
        <v>50354000</v>
      </c>
      <c r="L20" s="492">
        <f t="shared" si="6"/>
        <v>0</v>
      </c>
      <c r="M20" s="492">
        <f t="shared" si="6"/>
        <v>50354000</v>
      </c>
      <c r="N20" s="492">
        <f t="shared" si="6"/>
        <v>0</v>
      </c>
      <c r="O20" s="492">
        <f t="shared" si="6"/>
        <v>52447000</v>
      </c>
      <c r="P20" s="492">
        <f t="shared" si="6"/>
        <v>0</v>
      </c>
      <c r="Q20" s="493">
        <f t="shared" si="6"/>
        <v>52447000</v>
      </c>
      <c r="S20" s="487">
        <f t="shared" si="5"/>
        <v>234435000</v>
      </c>
    </row>
    <row r="21" spans="1:19" ht="101.25" customHeight="1">
      <c r="A21" s="957" t="s">
        <v>2322</v>
      </c>
      <c r="B21" s="957"/>
      <c r="C21" s="957"/>
      <c r="D21" s="957"/>
      <c r="E21" s="957"/>
      <c r="F21" s="957"/>
      <c r="G21" s="957"/>
      <c r="H21" s="957"/>
      <c r="I21" s="957"/>
      <c r="J21" s="957"/>
      <c r="K21" s="957"/>
      <c r="L21" s="957"/>
      <c r="M21" s="957"/>
      <c r="N21" s="957"/>
      <c r="O21" s="957"/>
      <c r="P21" s="957"/>
      <c r="Q21" s="957"/>
    </row>
  </sheetData>
  <sheetProtection formatCells="0" formatColumns="0" formatRows="0" insertColumns="0" insertRows="0" deleteColumns="0" deleteRows="0" sort="0" autoFilter="0" pivotTables="0"/>
  <mergeCells count="26">
    <mergeCell ref="B7:B11"/>
    <mergeCell ref="A1:Q1"/>
    <mergeCell ref="A2:A5"/>
    <mergeCell ref="B2:C5"/>
    <mergeCell ref="D2:D5"/>
    <mergeCell ref="E2:E5"/>
    <mergeCell ref="F2:F5"/>
    <mergeCell ref="G2:G5"/>
    <mergeCell ref="H2:Q2"/>
    <mergeCell ref="H3:I3"/>
    <mergeCell ref="J3:Q3"/>
    <mergeCell ref="H5:I5"/>
    <mergeCell ref="J5:K5"/>
    <mergeCell ref="L5:M5"/>
    <mergeCell ref="N5:O5"/>
    <mergeCell ref="P5:Q5"/>
    <mergeCell ref="A19:E19"/>
    <mergeCell ref="F19:G19"/>
    <mergeCell ref="A20:H20"/>
    <mergeCell ref="A21:Q21"/>
    <mergeCell ref="B12:B13"/>
    <mergeCell ref="B14:C14"/>
    <mergeCell ref="B15:C15"/>
    <mergeCell ref="B16:C16"/>
    <mergeCell ref="B17:C17"/>
    <mergeCell ref="A18:G18"/>
  </mergeCells>
  <printOptions horizontalCentered="1"/>
  <pageMargins left="0" right="0" top="0" bottom="1.1811023622047245" header="0.39370078740157483" footer="0.39370078740157483"/>
  <pageSetup paperSize="9" scale="26" fitToWidth="2" fitToHeight="2" orientation="landscape" r:id="rId1"/>
  <headerFooter scaleWithDoc="0">
    <oddFooter>&amp;L&amp;14صفحه  &amp;P از &amp;N&amp;C&amp;"-,Bold"سیداحمد موسوی  احمد اقبالی  خانم سارا مقصودلو  &amp;R&amp;"-,Bold"اعضای کار گروه
جمال کمیلی فر  شهرام شاهی  حجت ا... اکبری نسرکانی  اباذردماوندی   حسین کرمی   رضا حصاری  محمدعلی رجبی محمد تقی اتحاد
  اعضای هیئت مدیره</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23"/>
  <sheetViews>
    <sheetView rightToLeft="1" view="pageBreakPreview" topLeftCell="B16" zoomScale="50" zoomScaleNormal="50" zoomScaleSheetLayoutView="50" workbookViewId="0">
      <selection activeCell="G28" sqref="G28"/>
    </sheetView>
  </sheetViews>
  <sheetFormatPr defaultColWidth="9.140625" defaultRowHeight="27"/>
  <cols>
    <col min="1" max="1" width="14.7109375" style="476" customWidth="1"/>
    <col min="2" max="2" width="35.5703125" style="476" customWidth="1"/>
    <col min="3" max="3" width="34.42578125" style="476" customWidth="1"/>
    <col min="4" max="4" width="23.42578125" style="494" customWidth="1"/>
    <col min="5" max="5" width="23.42578125" style="476" customWidth="1"/>
    <col min="6" max="6" width="24.5703125" style="487" customWidth="1"/>
    <col min="7" max="7" width="32.5703125" style="476" customWidth="1"/>
    <col min="8" max="9" width="25.5703125" style="476" customWidth="1"/>
    <col min="10" max="13" width="25.5703125" style="507" customWidth="1"/>
    <col min="14" max="17" width="25.5703125" style="476" customWidth="1"/>
    <col min="18" max="16384" width="9.140625" style="476"/>
  </cols>
  <sheetData>
    <row r="1" spans="1:17" ht="123" customHeight="1" thickBot="1">
      <c r="A1" s="977" t="s">
        <v>2360</v>
      </c>
      <c r="B1" s="977"/>
      <c r="C1" s="977"/>
      <c r="D1" s="977"/>
      <c r="E1" s="977"/>
      <c r="F1" s="977"/>
      <c r="G1" s="977"/>
      <c r="H1" s="977"/>
      <c r="I1" s="977"/>
      <c r="J1" s="977"/>
      <c r="K1" s="977"/>
      <c r="L1" s="977"/>
      <c r="M1" s="977"/>
      <c r="N1" s="977"/>
      <c r="O1" s="977"/>
      <c r="P1" s="977"/>
      <c r="Q1" s="977"/>
    </row>
    <row r="2" spans="1:17" ht="50.25" customHeight="1">
      <c r="A2" s="978" t="s">
        <v>1419</v>
      </c>
      <c r="B2" s="980" t="s">
        <v>2289</v>
      </c>
      <c r="C2" s="980"/>
      <c r="D2" s="980" t="s">
        <v>1</v>
      </c>
      <c r="E2" s="980" t="s">
        <v>2290</v>
      </c>
      <c r="F2" s="980" t="s">
        <v>2291</v>
      </c>
      <c r="G2" s="980" t="s">
        <v>2292</v>
      </c>
      <c r="H2" s="982"/>
      <c r="I2" s="982"/>
      <c r="J2" s="982"/>
      <c r="K2" s="982"/>
      <c r="L2" s="982"/>
      <c r="M2" s="982"/>
      <c r="N2" s="982"/>
      <c r="O2" s="982"/>
      <c r="P2" s="982"/>
      <c r="Q2" s="982"/>
    </row>
    <row r="3" spans="1:17" ht="76.5" customHeight="1">
      <c r="A3" s="979"/>
      <c r="B3" s="981"/>
      <c r="C3" s="981"/>
      <c r="D3" s="981"/>
      <c r="E3" s="981"/>
      <c r="F3" s="981"/>
      <c r="G3" s="981"/>
      <c r="H3" s="969" t="s">
        <v>2361</v>
      </c>
      <c r="I3" s="969"/>
      <c r="J3" s="969"/>
      <c r="K3" s="969"/>
      <c r="L3" s="495"/>
      <c r="M3" s="495"/>
      <c r="N3" s="983"/>
      <c r="O3" s="983"/>
      <c r="P3" s="983"/>
      <c r="Q3" s="984"/>
    </row>
    <row r="4" spans="1:17" ht="79.5" customHeight="1">
      <c r="A4" s="979"/>
      <c r="B4" s="981"/>
      <c r="C4" s="981"/>
      <c r="D4" s="981"/>
      <c r="E4" s="981"/>
      <c r="F4" s="981"/>
      <c r="G4" s="981"/>
      <c r="H4" s="496" t="s">
        <v>2362</v>
      </c>
      <c r="I4" s="495" t="s">
        <v>2297</v>
      </c>
      <c r="J4" s="496" t="s">
        <v>2363</v>
      </c>
      <c r="K4" s="495" t="s">
        <v>2297</v>
      </c>
      <c r="L4" s="496" t="s">
        <v>2364</v>
      </c>
      <c r="M4" s="495" t="s">
        <v>2297</v>
      </c>
      <c r="N4" s="496" t="s">
        <v>2365</v>
      </c>
      <c r="O4" s="495" t="s">
        <v>2297</v>
      </c>
      <c r="P4" s="496" t="s">
        <v>2366</v>
      </c>
      <c r="Q4" s="495" t="s">
        <v>2297</v>
      </c>
    </row>
    <row r="5" spans="1:17" ht="43.5" customHeight="1">
      <c r="A5" s="979"/>
      <c r="B5" s="981"/>
      <c r="C5" s="981"/>
      <c r="D5" s="981"/>
      <c r="E5" s="981"/>
      <c r="F5" s="981"/>
      <c r="G5" s="981"/>
      <c r="H5" s="985">
        <v>667031050</v>
      </c>
      <c r="I5" s="985"/>
      <c r="J5" s="985">
        <v>667031060</v>
      </c>
      <c r="K5" s="985"/>
      <c r="L5" s="985">
        <v>667031065</v>
      </c>
      <c r="M5" s="985"/>
      <c r="N5" s="985">
        <v>667031070</v>
      </c>
      <c r="O5" s="985"/>
      <c r="P5" s="985">
        <v>667031080</v>
      </c>
      <c r="Q5" s="985"/>
    </row>
    <row r="6" spans="1:17" ht="84.95" customHeight="1">
      <c r="A6" s="497">
        <v>1</v>
      </c>
      <c r="B6" s="974" t="s">
        <v>2355</v>
      </c>
      <c r="C6" s="498">
        <v>200</v>
      </c>
      <c r="D6" s="499" t="s">
        <v>52</v>
      </c>
      <c r="E6" s="500" t="s">
        <v>2367</v>
      </c>
      <c r="F6" s="501">
        <v>121007</v>
      </c>
      <c r="G6" s="434">
        <f>VLOOKUP(F6,'[4]فایل اصلی'!$C$4:$G$1608,4,0)</f>
        <v>31884000</v>
      </c>
      <c r="H6" s="502">
        <v>0</v>
      </c>
      <c r="I6" s="502">
        <f>H6*G6</f>
        <v>0</v>
      </c>
      <c r="J6" s="502">
        <v>0</v>
      </c>
      <c r="K6" s="502">
        <f t="shared" ref="K6:K19" si="0">J6*G6</f>
        <v>0</v>
      </c>
      <c r="L6" s="502">
        <v>0</v>
      </c>
      <c r="M6" s="502">
        <f t="shared" ref="M6:M19" si="1">L6*G6</f>
        <v>0</v>
      </c>
      <c r="N6" s="502">
        <v>0</v>
      </c>
      <c r="O6" s="502">
        <f>N6*G6</f>
        <v>0</v>
      </c>
      <c r="P6" s="502">
        <v>0</v>
      </c>
      <c r="Q6" s="502">
        <f>P6*G6</f>
        <v>0</v>
      </c>
    </row>
    <row r="7" spans="1:17" ht="84.95" customHeight="1">
      <c r="A7" s="497">
        <v>2</v>
      </c>
      <c r="B7" s="975"/>
      <c r="C7" s="498">
        <v>250</v>
      </c>
      <c r="D7" s="499" t="s">
        <v>52</v>
      </c>
      <c r="E7" s="500" t="s">
        <v>2368</v>
      </c>
      <c r="F7" s="501">
        <v>121008</v>
      </c>
      <c r="G7" s="434">
        <f>VLOOKUP(F7,'[4]فایل اصلی'!$C$4:$G$1608,4,0)</f>
        <v>31884000</v>
      </c>
      <c r="H7" s="502">
        <v>1</v>
      </c>
      <c r="I7" s="502">
        <f>H7*G7</f>
        <v>31884000</v>
      </c>
      <c r="J7" s="502">
        <v>0</v>
      </c>
      <c r="K7" s="502">
        <f t="shared" si="0"/>
        <v>0</v>
      </c>
      <c r="L7" s="502">
        <v>0</v>
      </c>
      <c r="M7" s="502">
        <f t="shared" si="1"/>
        <v>0</v>
      </c>
      <c r="N7" s="502">
        <v>0</v>
      </c>
      <c r="O7" s="502">
        <f>N7*G7</f>
        <v>0</v>
      </c>
      <c r="P7" s="502">
        <v>0</v>
      </c>
      <c r="Q7" s="502">
        <f>P7*G7</f>
        <v>0</v>
      </c>
    </row>
    <row r="8" spans="1:17" ht="84.95" customHeight="1">
      <c r="A8" s="497">
        <v>3</v>
      </c>
      <c r="B8" s="975"/>
      <c r="C8" s="498">
        <v>315</v>
      </c>
      <c r="D8" s="499" t="s">
        <v>52</v>
      </c>
      <c r="E8" s="500"/>
      <c r="F8" s="500" t="s">
        <v>1628</v>
      </c>
      <c r="G8" s="434">
        <f>'تابلو سنجش هوشمند اصلی 160تا500'!G11</f>
        <v>64560000</v>
      </c>
      <c r="H8" s="502"/>
      <c r="I8" s="502"/>
      <c r="J8" s="502">
        <v>1</v>
      </c>
      <c r="K8" s="502">
        <f t="shared" si="0"/>
        <v>64560000</v>
      </c>
      <c r="L8" s="502">
        <v>0</v>
      </c>
      <c r="M8" s="502">
        <f t="shared" si="1"/>
        <v>0</v>
      </c>
      <c r="N8" s="502"/>
      <c r="O8" s="502"/>
      <c r="P8" s="502"/>
      <c r="Q8" s="502"/>
    </row>
    <row r="9" spans="1:17" ht="84.95" customHeight="1">
      <c r="A9" s="497">
        <v>4</v>
      </c>
      <c r="B9" s="975"/>
      <c r="C9" s="498">
        <v>400</v>
      </c>
      <c r="D9" s="499" t="s">
        <v>52</v>
      </c>
      <c r="E9" s="500" t="s">
        <v>2369</v>
      </c>
      <c r="F9" s="501">
        <v>121009</v>
      </c>
      <c r="G9" s="434">
        <f>VLOOKUP(F9,'[4]فایل اصلی'!$C$4:$G$1608,4,0)</f>
        <v>74970000</v>
      </c>
      <c r="H9" s="502">
        <v>0</v>
      </c>
      <c r="I9" s="502">
        <f t="shared" ref="I9:I18" si="2">H9*G9</f>
        <v>0</v>
      </c>
      <c r="J9" s="502">
        <v>0</v>
      </c>
      <c r="K9" s="502">
        <f t="shared" si="0"/>
        <v>0</v>
      </c>
      <c r="L9" s="502">
        <v>1</v>
      </c>
      <c r="M9" s="502">
        <f t="shared" si="1"/>
        <v>74970000</v>
      </c>
      <c r="N9" s="502">
        <v>0</v>
      </c>
      <c r="O9" s="502">
        <f t="shared" ref="O9:O18" si="3">N9*G9</f>
        <v>0</v>
      </c>
      <c r="P9" s="502">
        <v>0</v>
      </c>
      <c r="Q9" s="502">
        <f t="shared" ref="Q9:Q18" si="4">P9*G9</f>
        <v>0</v>
      </c>
    </row>
    <row r="10" spans="1:17" ht="84.95" customHeight="1">
      <c r="A10" s="497">
        <v>5</v>
      </c>
      <c r="B10" s="976"/>
      <c r="C10" s="498">
        <v>500</v>
      </c>
      <c r="D10" s="499" t="s">
        <v>52</v>
      </c>
      <c r="E10" s="500">
        <v>662002230</v>
      </c>
      <c r="F10" s="500" t="s">
        <v>1628</v>
      </c>
      <c r="G10" s="434">
        <f>'تابلو سنجش هوشمند اصلی 160تا500'!G13</f>
        <v>88630000</v>
      </c>
      <c r="H10" s="502">
        <v>0</v>
      </c>
      <c r="I10" s="502">
        <f t="shared" si="2"/>
        <v>0</v>
      </c>
      <c r="J10" s="502">
        <v>0</v>
      </c>
      <c r="K10" s="502">
        <f t="shared" si="0"/>
        <v>0</v>
      </c>
      <c r="L10" s="502">
        <v>0</v>
      </c>
      <c r="M10" s="502">
        <f t="shared" si="1"/>
        <v>0</v>
      </c>
      <c r="N10" s="502">
        <v>1</v>
      </c>
      <c r="O10" s="502">
        <f t="shared" si="3"/>
        <v>88630000</v>
      </c>
      <c r="P10" s="502">
        <v>1</v>
      </c>
      <c r="Q10" s="502">
        <f t="shared" si="4"/>
        <v>88630000</v>
      </c>
    </row>
    <row r="11" spans="1:17" ht="84.95" customHeight="1">
      <c r="A11" s="497">
        <v>6</v>
      </c>
      <c r="B11" s="973" t="s">
        <v>2358</v>
      </c>
      <c r="C11" s="499" t="s">
        <v>2312</v>
      </c>
      <c r="D11" s="499" t="s">
        <v>2313</v>
      </c>
      <c r="E11" s="503">
        <v>323002600</v>
      </c>
      <c r="F11" s="501">
        <v>250201</v>
      </c>
      <c r="G11" s="434">
        <f>VLOOKUP(F11,'[4]فایل اصلی'!$C$4:$G$1608,4,0)</f>
        <v>3910000</v>
      </c>
      <c r="H11" s="504">
        <v>0.2</v>
      </c>
      <c r="I11" s="502">
        <f t="shared" si="2"/>
        <v>782000</v>
      </c>
      <c r="J11" s="504">
        <v>0.2</v>
      </c>
      <c r="K11" s="502">
        <f t="shared" si="0"/>
        <v>782000</v>
      </c>
      <c r="L11" s="502">
        <v>0</v>
      </c>
      <c r="M11" s="502">
        <f t="shared" si="1"/>
        <v>0</v>
      </c>
      <c r="N11" s="504">
        <v>0</v>
      </c>
      <c r="O11" s="502">
        <f t="shared" si="3"/>
        <v>0</v>
      </c>
      <c r="P11" s="504">
        <v>0</v>
      </c>
      <c r="Q11" s="502">
        <f t="shared" si="4"/>
        <v>0</v>
      </c>
    </row>
    <row r="12" spans="1:17" ht="84.95" customHeight="1">
      <c r="A12" s="497">
        <v>7</v>
      </c>
      <c r="B12" s="973"/>
      <c r="C12" s="499" t="s">
        <v>2314</v>
      </c>
      <c r="D12" s="499" t="s">
        <v>2313</v>
      </c>
      <c r="E12" s="503">
        <v>323002600</v>
      </c>
      <c r="F12" s="501">
        <v>250201</v>
      </c>
      <c r="G12" s="434">
        <f>VLOOKUP(F12,'[4]فایل اصلی'!$C$4:$G$1608,4,0)</f>
        <v>3910000</v>
      </c>
      <c r="H12" s="504">
        <v>0.8</v>
      </c>
      <c r="I12" s="502">
        <f t="shared" si="2"/>
        <v>3128000</v>
      </c>
      <c r="J12" s="504">
        <v>0.8</v>
      </c>
      <c r="K12" s="502">
        <f t="shared" si="0"/>
        <v>3128000</v>
      </c>
      <c r="L12" s="502">
        <v>0</v>
      </c>
      <c r="M12" s="502">
        <f t="shared" si="1"/>
        <v>0</v>
      </c>
      <c r="N12" s="504">
        <v>0</v>
      </c>
      <c r="O12" s="502">
        <f t="shared" si="3"/>
        <v>0</v>
      </c>
      <c r="P12" s="504">
        <v>0</v>
      </c>
      <c r="Q12" s="502">
        <f t="shared" si="4"/>
        <v>0</v>
      </c>
    </row>
    <row r="13" spans="1:17" ht="84.95" customHeight="1">
      <c r="A13" s="497">
        <v>8</v>
      </c>
      <c r="B13" s="973"/>
      <c r="C13" s="499" t="s">
        <v>2344</v>
      </c>
      <c r="D13" s="499" t="s">
        <v>2313</v>
      </c>
      <c r="E13" s="503">
        <v>323002600</v>
      </c>
      <c r="F13" s="501">
        <v>250201</v>
      </c>
      <c r="G13" s="434">
        <f>VLOOKUP(F13,'[4]فایل اصلی'!$C$4:$G$1608,4,0)</f>
        <v>3910000</v>
      </c>
      <c r="H13" s="504">
        <v>0</v>
      </c>
      <c r="I13" s="502">
        <f t="shared" si="2"/>
        <v>0</v>
      </c>
      <c r="J13" s="504">
        <v>0</v>
      </c>
      <c r="K13" s="502">
        <f t="shared" si="0"/>
        <v>0</v>
      </c>
      <c r="L13" s="504">
        <v>0.3</v>
      </c>
      <c r="M13" s="502">
        <f t="shared" si="1"/>
        <v>1173000</v>
      </c>
      <c r="N13" s="504">
        <v>0.3</v>
      </c>
      <c r="O13" s="502">
        <f t="shared" si="3"/>
        <v>1173000</v>
      </c>
      <c r="P13" s="504">
        <v>0.3</v>
      </c>
      <c r="Q13" s="502">
        <f t="shared" si="4"/>
        <v>1173000</v>
      </c>
    </row>
    <row r="14" spans="1:17" ht="84.95" customHeight="1">
      <c r="A14" s="497">
        <v>9</v>
      </c>
      <c r="B14" s="973"/>
      <c r="C14" s="499" t="s">
        <v>2345</v>
      </c>
      <c r="D14" s="499" t="s">
        <v>2313</v>
      </c>
      <c r="E14" s="503">
        <v>323002600</v>
      </c>
      <c r="F14" s="501">
        <v>250201</v>
      </c>
      <c r="G14" s="434">
        <f>VLOOKUP(F14,'[4]فایل اصلی'!$C$4:$G$1608,4,0)</f>
        <v>3910000</v>
      </c>
      <c r="H14" s="504">
        <v>0</v>
      </c>
      <c r="I14" s="502">
        <f t="shared" si="2"/>
        <v>0</v>
      </c>
      <c r="J14" s="504">
        <v>0</v>
      </c>
      <c r="K14" s="502">
        <f t="shared" si="0"/>
        <v>0</v>
      </c>
      <c r="L14" s="502">
        <v>1</v>
      </c>
      <c r="M14" s="502">
        <f t="shared" si="1"/>
        <v>3910000</v>
      </c>
      <c r="N14" s="504">
        <v>1</v>
      </c>
      <c r="O14" s="502">
        <f t="shared" si="3"/>
        <v>3910000</v>
      </c>
      <c r="P14" s="504">
        <v>0</v>
      </c>
      <c r="Q14" s="502">
        <f t="shared" si="4"/>
        <v>0</v>
      </c>
    </row>
    <row r="15" spans="1:17" ht="84.95" customHeight="1">
      <c r="A15" s="497">
        <v>10</v>
      </c>
      <c r="B15" s="973"/>
      <c r="C15" s="499" t="s">
        <v>2346</v>
      </c>
      <c r="D15" s="499" t="s">
        <v>2313</v>
      </c>
      <c r="E15" s="503">
        <v>323002600</v>
      </c>
      <c r="F15" s="501">
        <v>250201</v>
      </c>
      <c r="G15" s="434">
        <f>VLOOKUP(F15,'[4]فایل اصلی'!$C$4:$G$1608,4,0)</f>
        <v>3910000</v>
      </c>
      <c r="H15" s="504">
        <v>0</v>
      </c>
      <c r="I15" s="502">
        <f t="shared" si="2"/>
        <v>0</v>
      </c>
      <c r="J15" s="504">
        <v>0</v>
      </c>
      <c r="K15" s="502">
        <f t="shared" si="0"/>
        <v>0</v>
      </c>
      <c r="L15" s="502">
        <v>0</v>
      </c>
      <c r="M15" s="502">
        <f t="shared" si="1"/>
        <v>0</v>
      </c>
      <c r="N15" s="504">
        <v>0</v>
      </c>
      <c r="O15" s="502">
        <f t="shared" si="3"/>
        <v>0</v>
      </c>
      <c r="P15" s="504">
        <v>2</v>
      </c>
      <c r="Q15" s="502">
        <f t="shared" si="4"/>
        <v>7820000</v>
      </c>
    </row>
    <row r="16" spans="1:17" ht="84.95" customHeight="1">
      <c r="A16" s="497">
        <v>11</v>
      </c>
      <c r="B16" s="973" t="s">
        <v>2359</v>
      </c>
      <c r="C16" s="973"/>
      <c r="D16" s="499" t="s">
        <v>153</v>
      </c>
      <c r="E16" s="496"/>
      <c r="F16" s="496"/>
      <c r="G16" s="434"/>
      <c r="H16" s="505">
        <v>1</v>
      </c>
      <c r="I16" s="502">
        <f t="shared" si="2"/>
        <v>0</v>
      </c>
      <c r="J16" s="505">
        <v>1</v>
      </c>
      <c r="K16" s="502">
        <f t="shared" si="0"/>
        <v>0</v>
      </c>
      <c r="L16" s="502">
        <v>1</v>
      </c>
      <c r="M16" s="502">
        <f t="shared" si="1"/>
        <v>0</v>
      </c>
      <c r="N16" s="505">
        <v>1</v>
      </c>
      <c r="O16" s="502">
        <f t="shared" si="3"/>
        <v>0</v>
      </c>
      <c r="P16" s="505">
        <v>1</v>
      </c>
      <c r="Q16" s="502">
        <f t="shared" si="4"/>
        <v>0</v>
      </c>
    </row>
    <row r="17" spans="1:17" ht="84.95" customHeight="1">
      <c r="A17" s="497">
        <v>12</v>
      </c>
      <c r="B17" s="973" t="s">
        <v>2316</v>
      </c>
      <c r="C17" s="973"/>
      <c r="D17" s="499" t="s">
        <v>153</v>
      </c>
      <c r="E17" s="503">
        <v>670001210</v>
      </c>
      <c r="F17" s="500">
        <v>120566</v>
      </c>
      <c r="G17" s="434">
        <f>VLOOKUP(F17,'[4]فایل اصلی'!$C$4:$G$1608,4,0)</f>
        <v>943000</v>
      </c>
      <c r="H17" s="505">
        <v>1</v>
      </c>
      <c r="I17" s="502">
        <f t="shared" si="2"/>
        <v>943000</v>
      </c>
      <c r="J17" s="505">
        <v>1</v>
      </c>
      <c r="K17" s="502">
        <f t="shared" si="0"/>
        <v>943000</v>
      </c>
      <c r="L17" s="502">
        <v>1</v>
      </c>
      <c r="M17" s="502">
        <f t="shared" si="1"/>
        <v>943000</v>
      </c>
      <c r="N17" s="505">
        <v>1</v>
      </c>
      <c r="O17" s="502">
        <f t="shared" si="3"/>
        <v>943000</v>
      </c>
      <c r="P17" s="505">
        <v>1</v>
      </c>
      <c r="Q17" s="502">
        <f t="shared" si="4"/>
        <v>943000</v>
      </c>
    </row>
    <row r="18" spans="1:17" ht="84.95" customHeight="1">
      <c r="A18" s="497">
        <v>13</v>
      </c>
      <c r="B18" s="973" t="s">
        <v>2319</v>
      </c>
      <c r="C18" s="973"/>
      <c r="D18" s="499" t="s">
        <v>240</v>
      </c>
      <c r="E18" s="496"/>
      <c r="F18" s="501">
        <v>220201</v>
      </c>
      <c r="G18" s="434">
        <f>VLOOKUP(F18,'[4]فایل اصلی'!$C$4:$G$1608,4,0)</f>
        <v>2724000</v>
      </c>
      <c r="H18" s="505">
        <v>7</v>
      </c>
      <c r="I18" s="502">
        <f t="shared" si="2"/>
        <v>19068000</v>
      </c>
      <c r="J18" s="505">
        <v>7</v>
      </c>
      <c r="K18" s="502">
        <f t="shared" si="0"/>
        <v>19068000</v>
      </c>
      <c r="L18" s="502">
        <v>10</v>
      </c>
      <c r="M18" s="502">
        <f t="shared" si="1"/>
        <v>27240000</v>
      </c>
      <c r="N18" s="505">
        <v>10</v>
      </c>
      <c r="O18" s="502">
        <f t="shared" si="3"/>
        <v>27240000</v>
      </c>
      <c r="P18" s="505">
        <v>10</v>
      </c>
      <c r="Q18" s="502">
        <f t="shared" si="4"/>
        <v>27240000</v>
      </c>
    </row>
    <row r="19" spans="1:17" ht="84.95" customHeight="1">
      <c r="A19" s="497">
        <v>14</v>
      </c>
      <c r="B19" s="973" t="s">
        <v>2347</v>
      </c>
      <c r="C19" s="973"/>
      <c r="D19" s="499" t="s">
        <v>240</v>
      </c>
      <c r="E19" s="503">
        <v>667000450</v>
      </c>
      <c r="F19" s="500">
        <v>230101</v>
      </c>
      <c r="G19" s="434">
        <f>VLOOKUP(F19,'[4]فایل اصلی'!$C$4:$G$1608,4,0)</f>
        <v>2025000</v>
      </c>
      <c r="H19" s="505"/>
      <c r="I19" s="502"/>
      <c r="J19" s="505"/>
      <c r="K19" s="502">
        <f t="shared" si="0"/>
        <v>0</v>
      </c>
      <c r="L19" s="502"/>
      <c r="M19" s="502">
        <f t="shared" si="1"/>
        <v>0</v>
      </c>
      <c r="N19" s="505"/>
      <c r="O19" s="502"/>
      <c r="P19" s="505"/>
      <c r="Q19" s="502"/>
    </row>
    <row r="20" spans="1:17" ht="84.95" customHeight="1">
      <c r="A20" s="968" t="s">
        <v>2320</v>
      </c>
      <c r="B20" s="969"/>
      <c r="C20" s="969"/>
      <c r="D20" s="969"/>
      <c r="E20" s="969"/>
      <c r="F20" s="969"/>
      <c r="G20" s="969"/>
      <c r="H20" s="502"/>
      <c r="I20" s="502">
        <f>SUM(I6:I18)</f>
        <v>55805000</v>
      </c>
      <c r="J20" s="502"/>
      <c r="K20" s="502">
        <f>SUM(K6:K18)</f>
        <v>88481000</v>
      </c>
      <c r="L20" s="502"/>
      <c r="M20" s="502">
        <f>SUM(M6:M18)</f>
        <v>108236000</v>
      </c>
      <c r="N20" s="502"/>
      <c r="O20" s="502">
        <f>SUM(O6:O18)</f>
        <v>121896000</v>
      </c>
      <c r="P20" s="502"/>
      <c r="Q20" s="502">
        <f>SUM(Q6:Q18)</f>
        <v>125806000</v>
      </c>
    </row>
    <row r="21" spans="1:17" ht="84.95" customHeight="1">
      <c r="A21" s="968" t="s">
        <v>2321</v>
      </c>
      <c r="B21" s="969"/>
      <c r="C21" s="969"/>
      <c r="D21" s="969"/>
      <c r="E21" s="969"/>
      <c r="F21" s="969">
        <v>421305</v>
      </c>
      <c r="G21" s="969"/>
      <c r="H21" s="502"/>
      <c r="I21" s="502">
        <v>12630000</v>
      </c>
      <c r="J21" s="502"/>
      <c r="K21" s="502">
        <v>12630000</v>
      </c>
      <c r="L21" s="502"/>
      <c r="M21" s="502">
        <v>12630000</v>
      </c>
      <c r="N21" s="502"/>
      <c r="O21" s="502">
        <v>12630000</v>
      </c>
      <c r="P21" s="502"/>
      <c r="Q21" s="502">
        <v>12630000</v>
      </c>
    </row>
    <row r="22" spans="1:17" ht="84.95" customHeight="1" thickBot="1">
      <c r="A22" s="970" t="s">
        <v>1480</v>
      </c>
      <c r="B22" s="971"/>
      <c r="C22" s="971"/>
      <c r="D22" s="971"/>
      <c r="E22" s="971"/>
      <c r="F22" s="971"/>
      <c r="G22" s="971"/>
      <c r="H22" s="506"/>
      <c r="I22" s="506">
        <f t="shared" ref="I22:Q22" si="5">SUM(I20:I21)</f>
        <v>68435000</v>
      </c>
      <c r="J22" s="506"/>
      <c r="K22" s="506">
        <f t="shared" si="5"/>
        <v>101111000</v>
      </c>
      <c r="L22" s="506"/>
      <c r="M22" s="506">
        <f>M20+M21</f>
        <v>120866000</v>
      </c>
      <c r="N22" s="506"/>
      <c r="O22" s="506">
        <f t="shared" si="5"/>
        <v>134526000</v>
      </c>
      <c r="P22" s="506"/>
      <c r="Q22" s="506">
        <f t="shared" si="5"/>
        <v>138436000</v>
      </c>
    </row>
    <row r="23" spans="1:17" ht="101.25" customHeight="1">
      <c r="A23" s="972" t="s">
        <v>2322</v>
      </c>
      <c r="B23" s="972"/>
      <c r="C23" s="972"/>
      <c r="D23" s="972"/>
      <c r="E23" s="972"/>
      <c r="F23" s="972"/>
      <c r="G23" s="972"/>
      <c r="H23" s="972"/>
      <c r="I23" s="972"/>
      <c r="J23" s="972"/>
      <c r="K23" s="972"/>
      <c r="L23" s="972"/>
      <c r="M23" s="972"/>
      <c r="N23" s="972"/>
      <c r="O23" s="972"/>
      <c r="P23" s="972"/>
      <c r="Q23" s="972"/>
    </row>
  </sheetData>
  <sheetProtection formatCells="0" formatColumns="0" formatRows="0" insertColumns="0" insertRows="0" deleteColumns="0" deleteRows="0" sort="0" autoFilter="0" pivotTables="0"/>
  <mergeCells count="26">
    <mergeCell ref="B6:B10"/>
    <mergeCell ref="A1:Q1"/>
    <mergeCell ref="A2:A5"/>
    <mergeCell ref="B2:C5"/>
    <mergeCell ref="D2:D5"/>
    <mergeCell ref="E2:E5"/>
    <mergeCell ref="F2:F5"/>
    <mergeCell ref="G2:G5"/>
    <mergeCell ref="H2:Q2"/>
    <mergeCell ref="H3:K3"/>
    <mergeCell ref="N3:Q3"/>
    <mergeCell ref="H5:I5"/>
    <mergeCell ref="J5:K5"/>
    <mergeCell ref="L5:M5"/>
    <mergeCell ref="N5:O5"/>
    <mergeCell ref="P5:Q5"/>
    <mergeCell ref="A21:E21"/>
    <mergeCell ref="F21:G21"/>
    <mergeCell ref="A22:G22"/>
    <mergeCell ref="A23:Q23"/>
    <mergeCell ref="B11:B15"/>
    <mergeCell ref="B16:C16"/>
    <mergeCell ref="B17:C17"/>
    <mergeCell ref="B18:C18"/>
    <mergeCell ref="B19:C19"/>
    <mergeCell ref="A20:G20"/>
  </mergeCells>
  <printOptions horizontalCentered="1"/>
  <pageMargins left="0" right="0" top="0" bottom="1.1811023622047245" header="0.39370078740157483" footer="0.39370078740157483"/>
  <pageSetup paperSize="9" scale="22" fitToWidth="2" fitToHeight="2" orientation="landscape" r:id="rId1"/>
  <headerFooter scaleWithDoc="0">
    <oddFooter>&amp;L&amp;14صفحه  &amp;P از &amp;N&amp;C&amp;"-,Bold"سیداحمد موسوی  احمد اقبالی  خانم سارا مقصودلو  &amp;R&amp;"-,Bold"اعضای کار گروه
جمال کمیلی فر  شهرام شاهی  حجت ا... اکبری نسرکانی  اباذردماوندی   حسین کرمی   رضا حصاری  محمدعلی رجبی محمد تقی اتحاد
  اعضای هیئت مدیره</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41"/>
  <sheetViews>
    <sheetView rightToLeft="1" view="pageBreakPreview" topLeftCell="A13" zoomScale="50" zoomScaleNormal="100" zoomScaleSheetLayoutView="50" workbookViewId="0">
      <selection activeCell="I25" sqref="I25"/>
    </sheetView>
  </sheetViews>
  <sheetFormatPr defaultColWidth="9.140625" defaultRowHeight="15"/>
  <cols>
    <col min="1" max="1" width="24.140625" style="508" bestFit="1" customWidth="1"/>
    <col min="2" max="2" width="33.28515625" style="508" customWidth="1"/>
    <col min="3" max="3" width="34.5703125" style="508" customWidth="1"/>
    <col min="4" max="4" width="18" style="508" bestFit="1" customWidth="1"/>
    <col min="5" max="5" width="36" style="508" customWidth="1"/>
    <col min="6" max="6" width="11.28515625" style="508" customWidth="1"/>
    <col min="7" max="7" width="23.42578125" style="508" customWidth="1"/>
    <col min="8" max="8" width="16.28515625" style="508" customWidth="1"/>
    <col min="9" max="9" width="21.7109375" style="508" customWidth="1"/>
    <col min="10" max="10" width="16.28515625" style="508" customWidth="1"/>
    <col min="11" max="11" width="27.42578125" style="508" customWidth="1"/>
    <col min="12" max="12" width="18.140625" style="508" customWidth="1"/>
    <col min="13" max="13" width="26" style="508" customWidth="1"/>
    <col min="14" max="14" width="11.140625" style="508" customWidth="1"/>
    <col min="15" max="15" width="25.28515625" style="508" customWidth="1"/>
    <col min="16" max="16" width="10.5703125" style="508" customWidth="1"/>
    <col min="17" max="17" width="28.140625" style="508" customWidth="1"/>
    <col min="18" max="18" width="11.85546875" style="508" customWidth="1"/>
    <col min="19" max="19" width="27.7109375" style="508" customWidth="1"/>
    <col min="20" max="16384" width="9.140625" style="508"/>
  </cols>
  <sheetData>
    <row r="1" spans="1:19" ht="87.75" thickBot="1">
      <c r="A1" s="902" t="s">
        <v>2370</v>
      </c>
      <c r="B1" s="903"/>
      <c r="C1" s="903"/>
      <c r="D1" s="903"/>
      <c r="E1" s="903"/>
      <c r="F1" s="903"/>
      <c r="G1" s="903"/>
      <c r="H1" s="903"/>
      <c r="I1" s="903"/>
      <c r="J1" s="903"/>
      <c r="K1" s="903"/>
      <c r="L1" s="903"/>
      <c r="M1" s="903"/>
      <c r="N1" s="903"/>
      <c r="O1" s="903"/>
      <c r="P1" s="903"/>
      <c r="Q1" s="903"/>
      <c r="R1" s="903"/>
      <c r="S1" s="904"/>
    </row>
    <row r="2" spans="1:19" ht="67.5" customHeight="1">
      <c r="A2" s="1009" t="s">
        <v>2</v>
      </c>
      <c r="B2" s="1010"/>
      <c r="C2" s="1015" t="s">
        <v>2371</v>
      </c>
      <c r="D2" s="1015" t="s">
        <v>1</v>
      </c>
      <c r="E2" s="1015" t="s">
        <v>2372</v>
      </c>
      <c r="F2" s="998" t="s">
        <v>2373</v>
      </c>
      <c r="G2" s="999"/>
      <c r="H2" s="998" t="s">
        <v>2374</v>
      </c>
      <c r="I2" s="999"/>
      <c r="J2" s="998" t="s">
        <v>2375</v>
      </c>
      <c r="K2" s="999"/>
      <c r="L2" s="998" t="s">
        <v>2376</v>
      </c>
      <c r="M2" s="999"/>
      <c r="N2" s="998" t="s">
        <v>2377</v>
      </c>
      <c r="O2" s="999"/>
      <c r="P2" s="998" t="s">
        <v>2378</v>
      </c>
      <c r="Q2" s="999"/>
      <c r="R2" s="998" t="s">
        <v>2379</v>
      </c>
      <c r="S2" s="999"/>
    </row>
    <row r="3" spans="1:19" ht="58.5" customHeight="1">
      <c r="A3" s="1011"/>
      <c r="B3" s="1012"/>
      <c r="C3" s="1016"/>
      <c r="D3" s="1016"/>
      <c r="E3" s="1016"/>
      <c r="F3" s="1000">
        <v>667030000</v>
      </c>
      <c r="G3" s="1001"/>
      <c r="H3" s="1000">
        <v>667030010</v>
      </c>
      <c r="I3" s="1001"/>
      <c r="J3" s="1000">
        <v>667030030</v>
      </c>
      <c r="K3" s="1001"/>
      <c r="L3" s="1000">
        <v>667030050</v>
      </c>
      <c r="M3" s="1001"/>
      <c r="N3" s="1000">
        <v>667030060</v>
      </c>
      <c r="O3" s="1001"/>
      <c r="P3" s="1000">
        <v>667030070</v>
      </c>
      <c r="Q3" s="1001"/>
      <c r="R3" s="1000">
        <v>667030080</v>
      </c>
      <c r="S3" s="1001"/>
    </row>
    <row r="4" spans="1:19" ht="60.75" customHeight="1">
      <c r="A4" s="1013"/>
      <c r="B4" s="1014"/>
      <c r="C4" s="1017"/>
      <c r="D4" s="1017"/>
      <c r="E4" s="1017"/>
      <c r="F4" s="509" t="s">
        <v>2380</v>
      </c>
      <c r="G4" s="509" t="s">
        <v>2381</v>
      </c>
      <c r="H4" s="509" t="s">
        <v>2380</v>
      </c>
      <c r="I4" s="509" t="s">
        <v>2381</v>
      </c>
      <c r="J4" s="509" t="s">
        <v>2380</v>
      </c>
      <c r="K4" s="509" t="s">
        <v>2381</v>
      </c>
      <c r="L4" s="509" t="s">
        <v>2380</v>
      </c>
      <c r="M4" s="509" t="s">
        <v>2381</v>
      </c>
      <c r="N4" s="509" t="s">
        <v>2380</v>
      </c>
      <c r="O4" s="509" t="s">
        <v>2381</v>
      </c>
      <c r="P4" s="509" t="s">
        <v>2380</v>
      </c>
      <c r="Q4" s="509" t="s">
        <v>2381</v>
      </c>
      <c r="R4" s="509" t="s">
        <v>2380</v>
      </c>
      <c r="S4" s="509" t="s">
        <v>2381</v>
      </c>
    </row>
    <row r="5" spans="1:19" ht="47.25">
      <c r="A5" s="1002" t="s">
        <v>2382</v>
      </c>
      <c r="B5" s="510" t="s">
        <v>2383</v>
      </c>
      <c r="C5" s="511">
        <v>121004</v>
      </c>
      <c r="D5" s="510" t="s">
        <v>52</v>
      </c>
      <c r="E5" s="383">
        <f>VLOOKUP(C5,'[4]فایل اصلی'!$C$4:$G$1608,4,0)</f>
        <v>20815000</v>
      </c>
      <c r="F5" s="512">
        <v>1</v>
      </c>
      <c r="G5" s="512">
        <f t="shared" ref="G5:G23" si="0">F5*E5</f>
        <v>20815000</v>
      </c>
      <c r="H5" s="512">
        <v>1</v>
      </c>
      <c r="I5" s="512">
        <f t="shared" ref="I5:I23" si="1">H5*E5</f>
        <v>20815000</v>
      </c>
      <c r="J5" s="513">
        <v>0</v>
      </c>
      <c r="K5" s="513">
        <f t="shared" ref="K5:K23" si="2">J5*E5</f>
        <v>0</v>
      </c>
      <c r="L5" s="513">
        <v>0</v>
      </c>
      <c r="M5" s="513">
        <f t="shared" ref="M5:M23" si="3">L5*E5</f>
        <v>0</v>
      </c>
      <c r="N5" s="513">
        <v>0</v>
      </c>
      <c r="O5" s="513">
        <f t="shared" ref="O5:O23" si="4">N5*E5</f>
        <v>0</v>
      </c>
      <c r="P5" s="513">
        <v>0</v>
      </c>
      <c r="Q5" s="513">
        <f t="shared" ref="Q5:Q23" si="5">P5*E5</f>
        <v>0</v>
      </c>
      <c r="R5" s="513">
        <v>0</v>
      </c>
      <c r="S5" s="513">
        <f t="shared" ref="S5:S23" si="6">R5*E5</f>
        <v>0</v>
      </c>
    </row>
    <row r="6" spans="1:19" ht="47.25">
      <c r="A6" s="1003"/>
      <c r="B6" s="510" t="s">
        <v>2384</v>
      </c>
      <c r="C6" s="511">
        <v>121006</v>
      </c>
      <c r="D6" s="510" t="s">
        <v>52</v>
      </c>
      <c r="E6" s="383">
        <f>VLOOKUP(C6,'[4]فایل اصلی'!$C$4:$G$1608,4,0)</f>
        <v>21344000</v>
      </c>
      <c r="F6" s="512">
        <v>0</v>
      </c>
      <c r="G6" s="512">
        <f t="shared" si="0"/>
        <v>0</v>
      </c>
      <c r="H6" s="512">
        <v>0</v>
      </c>
      <c r="I6" s="512">
        <f t="shared" si="1"/>
        <v>0</v>
      </c>
      <c r="J6" s="513">
        <v>1</v>
      </c>
      <c r="K6" s="513">
        <f t="shared" si="2"/>
        <v>21344000</v>
      </c>
      <c r="L6" s="513">
        <v>1</v>
      </c>
      <c r="M6" s="513">
        <f t="shared" si="3"/>
        <v>21344000</v>
      </c>
      <c r="N6" s="513">
        <v>0</v>
      </c>
      <c r="O6" s="513">
        <f t="shared" si="4"/>
        <v>0</v>
      </c>
      <c r="P6" s="513">
        <v>0</v>
      </c>
      <c r="Q6" s="513">
        <f t="shared" si="5"/>
        <v>0</v>
      </c>
      <c r="R6" s="513">
        <v>0</v>
      </c>
      <c r="S6" s="513">
        <f t="shared" si="6"/>
        <v>0</v>
      </c>
    </row>
    <row r="7" spans="1:19" ht="47.25">
      <c r="A7" s="1003"/>
      <c r="B7" s="510" t="s">
        <v>2385</v>
      </c>
      <c r="C7" s="514">
        <v>121009</v>
      </c>
      <c r="D7" s="510" t="s">
        <v>52</v>
      </c>
      <c r="E7" s="383">
        <f>VLOOKUP(C7,'[4]فایل اصلی'!$C$4:$G$1608,4,0)</f>
        <v>74970000</v>
      </c>
      <c r="F7" s="512">
        <v>0</v>
      </c>
      <c r="G7" s="512">
        <f t="shared" si="0"/>
        <v>0</v>
      </c>
      <c r="H7" s="512">
        <v>0</v>
      </c>
      <c r="I7" s="512">
        <f t="shared" si="1"/>
        <v>0</v>
      </c>
      <c r="J7" s="513">
        <v>0</v>
      </c>
      <c r="K7" s="513">
        <f t="shared" si="2"/>
        <v>0</v>
      </c>
      <c r="L7" s="513">
        <v>0</v>
      </c>
      <c r="M7" s="513">
        <f t="shared" si="3"/>
        <v>0</v>
      </c>
      <c r="N7" s="513">
        <v>1</v>
      </c>
      <c r="O7" s="513">
        <f t="shared" si="4"/>
        <v>74970000</v>
      </c>
      <c r="P7" s="513">
        <v>0</v>
      </c>
      <c r="Q7" s="513">
        <f t="shared" si="5"/>
        <v>0</v>
      </c>
      <c r="R7" s="513">
        <v>0</v>
      </c>
      <c r="S7" s="513">
        <f t="shared" si="6"/>
        <v>0</v>
      </c>
    </row>
    <row r="8" spans="1:19" ht="47.25">
      <c r="A8" s="1004"/>
      <c r="B8" s="510" t="s">
        <v>2386</v>
      </c>
      <c r="C8" s="514">
        <v>121010</v>
      </c>
      <c r="D8" s="510" t="s">
        <v>52</v>
      </c>
      <c r="E8" s="383">
        <f>VLOOKUP(C8,'[4]فایل اصلی'!$C$4:$G$1608,4,0)</f>
        <v>104076000</v>
      </c>
      <c r="F8" s="512">
        <v>0</v>
      </c>
      <c r="G8" s="512">
        <f t="shared" si="0"/>
        <v>0</v>
      </c>
      <c r="H8" s="512">
        <v>0</v>
      </c>
      <c r="I8" s="512">
        <f t="shared" si="1"/>
        <v>0</v>
      </c>
      <c r="J8" s="513">
        <v>0</v>
      </c>
      <c r="K8" s="513">
        <f t="shared" si="2"/>
        <v>0</v>
      </c>
      <c r="L8" s="513">
        <v>0</v>
      </c>
      <c r="M8" s="513">
        <f t="shared" si="3"/>
        <v>0</v>
      </c>
      <c r="N8" s="513">
        <v>0</v>
      </c>
      <c r="O8" s="513">
        <f t="shared" si="4"/>
        <v>0</v>
      </c>
      <c r="P8" s="513">
        <v>1</v>
      </c>
      <c r="Q8" s="513">
        <f t="shared" si="5"/>
        <v>104076000</v>
      </c>
      <c r="R8" s="513">
        <v>1</v>
      </c>
      <c r="S8" s="513">
        <f t="shared" si="6"/>
        <v>104076000</v>
      </c>
    </row>
    <row r="9" spans="1:19" ht="47.25">
      <c r="A9" s="1005" t="s">
        <v>2387</v>
      </c>
      <c r="B9" s="515" t="s">
        <v>2354</v>
      </c>
      <c r="C9" s="511">
        <v>200801</v>
      </c>
      <c r="D9" s="510" t="s">
        <v>52</v>
      </c>
      <c r="E9" s="383">
        <f>VLOOKUP(C9,'[4]فایل اصلی'!$C$4:$G$1608,4,0)</f>
        <v>11340000</v>
      </c>
      <c r="F9" s="516">
        <v>4</v>
      </c>
      <c r="G9" s="512">
        <f t="shared" si="0"/>
        <v>45360000</v>
      </c>
      <c r="H9" s="516">
        <v>4</v>
      </c>
      <c r="I9" s="512">
        <f t="shared" si="1"/>
        <v>45360000</v>
      </c>
      <c r="J9" s="517">
        <v>4</v>
      </c>
      <c r="K9" s="513">
        <f t="shared" si="2"/>
        <v>45360000</v>
      </c>
      <c r="L9" s="516">
        <v>4</v>
      </c>
      <c r="M9" s="513">
        <f t="shared" si="3"/>
        <v>45360000</v>
      </c>
      <c r="N9" s="516">
        <v>1</v>
      </c>
      <c r="O9" s="513">
        <f t="shared" si="4"/>
        <v>11340000</v>
      </c>
      <c r="P9" s="517">
        <v>1</v>
      </c>
      <c r="Q9" s="513">
        <f t="shared" si="5"/>
        <v>11340000</v>
      </c>
      <c r="R9" s="517">
        <v>1</v>
      </c>
      <c r="S9" s="513">
        <f t="shared" si="6"/>
        <v>11340000</v>
      </c>
    </row>
    <row r="10" spans="1:19" ht="47.25">
      <c r="A10" s="1006"/>
      <c r="B10" s="515" t="s">
        <v>2363</v>
      </c>
      <c r="C10" s="514">
        <v>200802</v>
      </c>
      <c r="D10" s="510" t="s">
        <v>52</v>
      </c>
      <c r="E10" s="383">
        <f>VLOOKUP(C10,'[4]فایل اصلی'!$C$4:$G$1608,4,0)</f>
        <v>19080000</v>
      </c>
      <c r="F10" s="516">
        <v>0</v>
      </c>
      <c r="G10" s="512">
        <f t="shared" si="0"/>
        <v>0</v>
      </c>
      <c r="H10" s="516">
        <v>0</v>
      </c>
      <c r="I10" s="512">
        <f t="shared" si="1"/>
        <v>0</v>
      </c>
      <c r="J10" s="517">
        <v>0</v>
      </c>
      <c r="K10" s="513">
        <f t="shared" si="2"/>
        <v>0</v>
      </c>
      <c r="L10" s="516">
        <v>0</v>
      </c>
      <c r="M10" s="513">
        <f t="shared" si="3"/>
        <v>0</v>
      </c>
      <c r="N10" s="516">
        <v>4</v>
      </c>
      <c r="O10" s="513">
        <f t="shared" si="4"/>
        <v>76320000</v>
      </c>
      <c r="P10" s="517">
        <v>4</v>
      </c>
      <c r="Q10" s="513">
        <f t="shared" si="5"/>
        <v>76320000</v>
      </c>
      <c r="R10" s="517">
        <v>5</v>
      </c>
      <c r="S10" s="513">
        <f t="shared" si="6"/>
        <v>95400000</v>
      </c>
    </row>
    <row r="11" spans="1:19" ht="47.25">
      <c r="A11" s="1005" t="s">
        <v>2388</v>
      </c>
      <c r="B11" s="515" t="s">
        <v>2389</v>
      </c>
      <c r="C11" s="511">
        <v>200902</v>
      </c>
      <c r="D11" s="515" t="s">
        <v>153</v>
      </c>
      <c r="E11" s="383">
        <f>VLOOKUP(C11,'[4]فایل اصلی'!$C$4:$G$1608,4,0)</f>
        <v>891000</v>
      </c>
      <c r="F11" s="516">
        <v>12</v>
      </c>
      <c r="G11" s="512">
        <f t="shared" si="0"/>
        <v>10692000</v>
      </c>
      <c r="H11" s="516">
        <v>12</v>
      </c>
      <c r="I11" s="512">
        <f t="shared" si="1"/>
        <v>10692000</v>
      </c>
      <c r="J11" s="517">
        <v>12</v>
      </c>
      <c r="K11" s="513">
        <f t="shared" si="2"/>
        <v>10692000</v>
      </c>
      <c r="L11" s="516">
        <v>12</v>
      </c>
      <c r="M11" s="513">
        <f t="shared" si="3"/>
        <v>10692000</v>
      </c>
      <c r="N11" s="516">
        <v>3</v>
      </c>
      <c r="O11" s="513">
        <f t="shared" si="4"/>
        <v>2673000</v>
      </c>
      <c r="P11" s="517">
        <v>3</v>
      </c>
      <c r="Q11" s="513">
        <f t="shared" si="5"/>
        <v>2673000</v>
      </c>
      <c r="R11" s="517">
        <v>3</v>
      </c>
      <c r="S11" s="513">
        <f t="shared" si="6"/>
        <v>2673000</v>
      </c>
    </row>
    <row r="12" spans="1:19" ht="47.25">
      <c r="A12" s="1005"/>
      <c r="B12" s="515" t="s">
        <v>2390</v>
      </c>
      <c r="C12" s="514">
        <v>200904</v>
      </c>
      <c r="D12" s="515" t="s">
        <v>153</v>
      </c>
      <c r="E12" s="383">
        <f>VLOOKUP(C12,'[4]فایل اصلی'!$C$4:$G$1608,4,0)</f>
        <v>1044000</v>
      </c>
      <c r="F12" s="516">
        <v>0</v>
      </c>
      <c r="G12" s="512">
        <f t="shared" si="0"/>
        <v>0</v>
      </c>
      <c r="H12" s="516">
        <v>0</v>
      </c>
      <c r="I12" s="512">
        <f t="shared" si="1"/>
        <v>0</v>
      </c>
      <c r="J12" s="517">
        <v>0</v>
      </c>
      <c r="K12" s="513">
        <f t="shared" si="2"/>
        <v>0</v>
      </c>
      <c r="L12" s="516">
        <v>0</v>
      </c>
      <c r="M12" s="513">
        <f t="shared" si="3"/>
        <v>0</v>
      </c>
      <c r="N12" s="516">
        <v>12</v>
      </c>
      <c r="O12" s="513">
        <f t="shared" si="4"/>
        <v>12528000</v>
      </c>
      <c r="P12" s="517">
        <v>12</v>
      </c>
      <c r="Q12" s="513">
        <f t="shared" si="5"/>
        <v>12528000</v>
      </c>
      <c r="R12" s="517">
        <v>15</v>
      </c>
      <c r="S12" s="513">
        <f t="shared" si="6"/>
        <v>15660000</v>
      </c>
    </row>
    <row r="13" spans="1:19" ht="47.25">
      <c r="A13" s="1005" t="s">
        <v>2391</v>
      </c>
      <c r="B13" s="518" t="s">
        <v>2392</v>
      </c>
      <c r="C13" s="511">
        <v>121401</v>
      </c>
      <c r="D13" s="518" t="s">
        <v>52</v>
      </c>
      <c r="E13" s="383">
        <f>VLOOKUP(C13,'[4]فایل اصلی'!$C$4:$G$1608,4,0)</f>
        <v>14440000</v>
      </c>
      <c r="F13" s="516">
        <v>1</v>
      </c>
      <c r="G13" s="512">
        <f t="shared" si="0"/>
        <v>14440000</v>
      </c>
      <c r="H13" s="516">
        <v>1</v>
      </c>
      <c r="I13" s="512">
        <f t="shared" si="1"/>
        <v>14440000</v>
      </c>
      <c r="J13" s="517">
        <v>1</v>
      </c>
      <c r="K13" s="513">
        <f t="shared" si="2"/>
        <v>14440000</v>
      </c>
      <c r="L13" s="517">
        <v>1</v>
      </c>
      <c r="M13" s="513">
        <f t="shared" si="3"/>
        <v>14440000</v>
      </c>
      <c r="N13" s="517">
        <v>0</v>
      </c>
      <c r="O13" s="513">
        <f t="shared" si="4"/>
        <v>0</v>
      </c>
      <c r="P13" s="517">
        <v>0</v>
      </c>
      <c r="Q13" s="513">
        <f t="shared" si="5"/>
        <v>0</v>
      </c>
      <c r="R13" s="517">
        <v>0</v>
      </c>
      <c r="S13" s="513">
        <f t="shared" si="6"/>
        <v>0</v>
      </c>
    </row>
    <row r="14" spans="1:19" ht="47.25">
      <c r="A14" s="1005"/>
      <c r="B14" s="518" t="s">
        <v>2393</v>
      </c>
      <c r="C14" s="514">
        <v>121403</v>
      </c>
      <c r="D14" s="518" t="s">
        <v>52</v>
      </c>
      <c r="E14" s="383">
        <f>VLOOKUP(C14,'[4]فایل اصلی'!$C$4:$G$1608,4,0)</f>
        <v>19569000</v>
      </c>
      <c r="F14" s="516">
        <v>0</v>
      </c>
      <c r="G14" s="512">
        <f t="shared" si="0"/>
        <v>0</v>
      </c>
      <c r="H14" s="516">
        <v>0</v>
      </c>
      <c r="I14" s="512">
        <f t="shared" si="1"/>
        <v>0</v>
      </c>
      <c r="J14" s="517">
        <v>0</v>
      </c>
      <c r="K14" s="513">
        <f t="shared" si="2"/>
        <v>0</v>
      </c>
      <c r="L14" s="517">
        <v>0</v>
      </c>
      <c r="M14" s="513">
        <f t="shared" si="3"/>
        <v>0</v>
      </c>
      <c r="N14" s="517">
        <v>1</v>
      </c>
      <c r="O14" s="513">
        <f t="shared" si="4"/>
        <v>19569000</v>
      </c>
      <c r="P14" s="517">
        <v>1</v>
      </c>
      <c r="Q14" s="513">
        <f t="shared" si="5"/>
        <v>19569000</v>
      </c>
      <c r="R14" s="517">
        <v>1</v>
      </c>
      <c r="S14" s="513">
        <f t="shared" si="6"/>
        <v>19569000</v>
      </c>
    </row>
    <row r="15" spans="1:19" ht="47.25">
      <c r="A15" s="1007" t="s">
        <v>2394</v>
      </c>
      <c r="B15" s="1008"/>
      <c r="C15" s="518">
        <v>170803</v>
      </c>
      <c r="D15" s="518" t="s">
        <v>52</v>
      </c>
      <c r="E15" s="383">
        <f>VLOOKUP(C15,'[4]فایل اصلی'!$C$4:$G$1608,4,0)</f>
        <v>6840000</v>
      </c>
      <c r="F15" s="516">
        <v>1</v>
      </c>
      <c r="G15" s="512">
        <f t="shared" si="0"/>
        <v>6840000</v>
      </c>
      <c r="H15" s="516">
        <v>1</v>
      </c>
      <c r="I15" s="512">
        <f t="shared" si="1"/>
        <v>6840000</v>
      </c>
      <c r="J15" s="516">
        <v>1</v>
      </c>
      <c r="K15" s="513">
        <f t="shared" si="2"/>
        <v>6840000</v>
      </c>
      <c r="L15" s="516">
        <v>1</v>
      </c>
      <c r="M15" s="513">
        <f t="shared" si="3"/>
        <v>6840000</v>
      </c>
      <c r="N15" s="516">
        <v>1</v>
      </c>
      <c r="O15" s="513">
        <f t="shared" si="4"/>
        <v>6840000</v>
      </c>
      <c r="P15" s="516">
        <v>1</v>
      </c>
      <c r="Q15" s="513">
        <f t="shared" si="5"/>
        <v>6840000</v>
      </c>
      <c r="R15" s="516">
        <v>1</v>
      </c>
      <c r="S15" s="513">
        <f t="shared" si="6"/>
        <v>6840000</v>
      </c>
    </row>
    <row r="16" spans="1:19" ht="47.25">
      <c r="A16" s="988" t="s">
        <v>2311</v>
      </c>
      <c r="B16" s="988"/>
      <c r="C16" s="511">
        <v>250201</v>
      </c>
      <c r="D16" s="518" t="s">
        <v>240</v>
      </c>
      <c r="E16" s="383">
        <f>VLOOKUP(C16,'[4]فایل اصلی'!$C$4:$G$1608,4,0)</f>
        <v>3910000</v>
      </c>
      <c r="F16" s="516">
        <v>4</v>
      </c>
      <c r="G16" s="512">
        <f t="shared" si="0"/>
        <v>15640000</v>
      </c>
      <c r="H16" s="516">
        <v>4</v>
      </c>
      <c r="I16" s="512">
        <f t="shared" si="1"/>
        <v>15640000</v>
      </c>
      <c r="J16" s="516">
        <v>5</v>
      </c>
      <c r="K16" s="513">
        <f t="shared" si="2"/>
        <v>19550000</v>
      </c>
      <c r="L16" s="516">
        <v>5.2</v>
      </c>
      <c r="M16" s="513">
        <f t="shared" si="3"/>
        <v>20332000</v>
      </c>
      <c r="N16" s="516">
        <v>11.3</v>
      </c>
      <c r="O16" s="513">
        <f t="shared" si="4"/>
        <v>44183000</v>
      </c>
      <c r="P16" s="517">
        <v>16</v>
      </c>
      <c r="Q16" s="513">
        <f t="shared" si="5"/>
        <v>62560000</v>
      </c>
      <c r="R16" s="517">
        <v>17</v>
      </c>
      <c r="S16" s="513">
        <f t="shared" si="6"/>
        <v>66470000</v>
      </c>
    </row>
    <row r="17" spans="1:19" ht="47.25">
      <c r="A17" s="988" t="s">
        <v>2395</v>
      </c>
      <c r="B17" s="988"/>
      <c r="C17" s="514">
        <v>120568</v>
      </c>
      <c r="D17" s="518" t="s">
        <v>153</v>
      </c>
      <c r="E17" s="383">
        <f>VLOOKUP(C17,'[4]فایل اصلی'!$C$4:$G$1608,4,0)</f>
        <v>943000</v>
      </c>
      <c r="F17" s="516">
        <v>3</v>
      </c>
      <c r="G17" s="512">
        <f t="shared" si="0"/>
        <v>2829000</v>
      </c>
      <c r="H17" s="516">
        <v>3</v>
      </c>
      <c r="I17" s="512">
        <f t="shared" si="1"/>
        <v>2829000</v>
      </c>
      <c r="J17" s="517">
        <v>3</v>
      </c>
      <c r="K17" s="513">
        <f t="shared" si="2"/>
        <v>2829000</v>
      </c>
      <c r="L17" s="516">
        <v>3</v>
      </c>
      <c r="M17" s="513">
        <f t="shared" si="3"/>
        <v>2829000</v>
      </c>
      <c r="N17" s="516">
        <v>4</v>
      </c>
      <c r="O17" s="513">
        <f t="shared" si="4"/>
        <v>3772000</v>
      </c>
      <c r="P17" s="517">
        <v>4</v>
      </c>
      <c r="Q17" s="513">
        <f t="shared" si="5"/>
        <v>3772000</v>
      </c>
      <c r="R17" s="517">
        <v>5</v>
      </c>
      <c r="S17" s="513">
        <f t="shared" si="6"/>
        <v>4715000</v>
      </c>
    </row>
    <row r="18" spans="1:19" ht="47.25">
      <c r="A18" s="988" t="s">
        <v>2396</v>
      </c>
      <c r="B18" s="988"/>
      <c r="C18" s="511">
        <v>120566</v>
      </c>
      <c r="D18" s="518" t="s">
        <v>153</v>
      </c>
      <c r="E18" s="383">
        <f>VLOOKUP(C18,'[4]فایل اصلی'!$C$4:$G$1608,4,0)</f>
        <v>943000</v>
      </c>
      <c r="F18" s="516">
        <v>2</v>
      </c>
      <c r="G18" s="512">
        <f t="shared" si="0"/>
        <v>1886000</v>
      </c>
      <c r="H18" s="516">
        <v>2</v>
      </c>
      <c r="I18" s="512">
        <f t="shared" si="1"/>
        <v>1886000</v>
      </c>
      <c r="J18" s="517">
        <v>2</v>
      </c>
      <c r="K18" s="513">
        <f t="shared" si="2"/>
        <v>1886000</v>
      </c>
      <c r="L18" s="516">
        <v>2</v>
      </c>
      <c r="M18" s="513">
        <f t="shared" si="3"/>
        <v>1886000</v>
      </c>
      <c r="N18" s="516">
        <v>2</v>
      </c>
      <c r="O18" s="513">
        <f t="shared" si="4"/>
        <v>1886000</v>
      </c>
      <c r="P18" s="517">
        <v>2</v>
      </c>
      <c r="Q18" s="513">
        <f t="shared" si="5"/>
        <v>1886000</v>
      </c>
      <c r="R18" s="517">
        <v>2</v>
      </c>
      <c r="S18" s="513">
        <f t="shared" si="6"/>
        <v>1886000</v>
      </c>
    </row>
    <row r="19" spans="1:19" ht="47.25">
      <c r="A19" s="988" t="s">
        <v>2310</v>
      </c>
      <c r="B19" s="988"/>
      <c r="C19" s="514">
        <v>250301</v>
      </c>
      <c r="D19" s="518" t="s">
        <v>153</v>
      </c>
      <c r="E19" s="383">
        <f>VLOOKUP(C19,'[4]فایل اصلی'!$C$4:$G$1608,4,0)</f>
        <v>259000</v>
      </c>
      <c r="F19" s="516">
        <v>8</v>
      </c>
      <c r="G19" s="512">
        <f t="shared" si="0"/>
        <v>2072000</v>
      </c>
      <c r="H19" s="516">
        <v>8</v>
      </c>
      <c r="I19" s="512">
        <f t="shared" si="1"/>
        <v>2072000</v>
      </c>
      <c r="J19" s="517">
        <v>8</v>
      </c>
      <c r="K19" s="513">
        <f t="shared" si="2"/>
        <v>2072000</v>
      </c>
      <c r="L19" s="517">
        <v>8</v>
      </c>
      <c r="M19" s="513">
        <f t="shared" si="3"/>
        <v>2072000</v>
      </c>
      <c r="N19" s="517">
        <v>19</v>
      </c>
      <c r="O19" s="513">
        <f t="shared" si="4"/>
        <v>4921000</v>
      </c>
      <c r="P19" s="517">
        <v>19</v>
      </c>
      <c r="Q19" s="513">
        <f t="shared" si="5"/>
        <v>4921000</v>
      </c>
      <c r="R19" s="517">
        <v>19</v>
      </c>
      <c r="S19" s="513">
        <f t="shared" si="6"/>
        <v>4921000</v>
      </c>
    </row>
    <row r="20" spans="1:19" ht="47.25">
      <c r="A20" s="988" t="s">
        <v>2397</v>
      </c>
      <c r="B20" s="988"/>
      <c r="C20" s="511">
        <v>61002</v>
      </c>
      <c r="D20" s="518" t="s">
        <v>154</v>
      </c>
      <c r="E20" s="383">
        <f>VLOOKUP(C20,'[4]فایل اصلی'!$C$4:$G$1608,4,0)</f>
        <v>128000</v>
      </c>
      <c r="F20" s="516">
        <v>10</v>
      </c>
      <c r="G20" s="512">
        <f t="shared" si="0"/>
        <v>1280000</v>
      </c>
      <c r="H20" s="516">
        <v>10</v>
      </c>
      <c r="I20" s="512">
        <f t="shared" si="1"/>
        <v>1280000</v>
      </c>
      <c r="J20" s="517">
        <v>10</v>
      </c>
      <c r="K20" s="513">
        <f t="shared" si="2"/>
        <v>1280000</v>
      </c>
      <c r="L20" s="517">
        <v>10</v>
      </c>
      <c r="M20" s="513">
        <f t="shared" si="3"/>
        <v>1280000</v>
      </c>
      <c r="N20" s="517">
        <v>14</v>
      </c>
      <c r="O20" s="513">
        <f t="shared" si="4"/>
        <v>1792000</v>
      </c>
      <c r="P20" s="517">
        <v>14</v>
      </c>
      <c r="Q20" s="513">
        <f t="shared" si="5"/>
        <v>1792000</v>
      </c>
      <c r="R20" s="517">
        <v>14</v>
      </c>
      <c r="S20" s="513">
        <f t="shared" si="6"/>
        <v>1792000</v>
      </c>
    </row>
    <row r="21" spans="1:19" ht="47.25">
      <c r="A21" s="988" t="s">
        <v>2398</v>
      </c>
      <c r="B21" s="988"/>
      <c r="C21" s="511">
        <v>61006</v>
      </c>
      <c r="D21" s="518" t="s">
        <v>154</v>
      </c>
      <c r="E21" s="383">
        <f>VLOOKUP(C21,'[4]فایل اصلی'!$C$4:$G$1608,4,0)</f>
        <v>836000</v>
      </c>
      <c r="F21" s="516">
        <v>6</v>
      </c>
      <c r="G21" s="512">
        <f t="shared" si="0"/>
        <v>5016000</v>
      </c>
      <c r="H21" s="516">
        <v>6</v>
      </c>
      <c r="I21" s="512">
        <f t="shared" si="1"/>
        <v>5016000</v>
      </c>
      <c r="J21" s="517">
        <v>6</v>
      </c>
      <c r="K21" s="513">
        <f t="shared" si="2"/>
        <v>5016000</v>
      </c>
      <c r="L21" s="517">
        <v>6</v>
      </c>
      <c r="M21" s="513">
        <f t="shared" si="3"/>
        <v>5016000</v>
      </c>
      <c r="N21" s="517">
        <v>8</v>
      </c>
      <c r="O21" s="513">
        <f t="shared" si="4"/>
        <v>6688000</v>
      </c>
      <c r="P21" s="517">
        <v>8</v>
      </c>
      <c r="Q21" s="513">
        <f t="shared" si="5"/>
        <v>6688000</v>
      </c>
      <c r="R21" s="517">
        <v>8</v>
      </c>
      <c r="S21" s="513">
        <f t="shared" si="6"/>
        <v>6688000</v>
      </c>
    </row>
    <row r="22" spans="1:19" ht="47.25">
      <c r="A22" s="989" t="s">
        <v>2399</v>
      </c>
      <c r="B22" s="989"/>
      <c r="C22" s="511">
        <v>230101</v>
      </c>
      <c r="D22" s="519" t="s">
        <v>238</v>
      </c>
      <c r="E22" s="383">
        <f>VLOOKUP(C22,'[4]فایل اصلی'!$C$4:$G$1608,4,0)</f>
        <v>2025000</v>
      </c>
      <c r="F22" s="516">
        <v>76</v>
      </c>
      <c r="G22" s="512">
        <f t="shared" si="0"/>
        <v>153900000</v>
      </c>
      <c r="H22" s="516">
        <v>76</v>
      </c>
      <c r="I22" s="512">
        <f t="shared" si="1"/>
        <v>153900000</v>
      </c>
      <c r="J22" s="516">
        <v>76</v>
      </c>
      <c r="K22" s="513">
        <f t="shared" si="2"/>
        <v>153900000</v>
      </c>
      <c r="L22" s="516">
        <v>76</v>
      </c>
      <c r="M22" s="513">
        <f t="shared" si="3"/>
        <v>153900000</v>
      </c>
      <c r="N22" s="516">
        <v>110</v>
      </c>
      <c r="O22" s="513">
        <f t="shared" si="4"/>
        <v>222750000</v>
      </c>
      <c r="P22" s="516">
        <v>110</v>
      </c>
      <c r="Q22" s="513">
        <f t="shared" si="5"/>
        <v>222750000</v>
      </c>
      <c r="R22" s="516">
        <v>110</v>
      </c>
      <c r="S22" s="513">
        <f t="shared" si="6"/>
        <v>222750000</v>
      </c>
    </row>
    <row r="23" spans="1:19" ht="71.25" customHeight="1">
      <c r="A23" s="990" t="s">
        <v>2301</v>
      </c>
      <c r="B23" s="991"/>
      <c r="C23" s="514">
        <v>150602</v>
      </c>
      <c r="D23" s="514" t="s">
        <v>52</v>
      </c>
      <c r="E23" s="383">
        <f>VLOOKUP(C23,'[4]فایل اصلی'!$C$4:$G$1608,4,0)</f>
        <v>54000000</v>
      </c>
      <c r="F23" s="516">
        <v>1</v>
      </c>
      <c r="G23" s="512">
        <f t="shared" si="0"/>
        <v>54000000</v>
      </c>
      <c r="H23" s="516">
        <v>1</v>
      </c>
      <c r="I23" s="512">
        <f t="shared" si="1"/>
        <v>54000000</v>
      </c>
      <c r="J23" s="517">
        <v>1</v>
      </c>
      <c r="K23" s="513">
        <f t="shared" si="2"/>
        <v>54000000</v>
      </c>
      <c r="L23" s="517">
        <v>1</v>
      </c>
      <c r="M23" s="513">
        <f t="shared" si="3"/>
        <v>54000000</v>
      </c>
      <c r="N23" s="517">
        <v>1</v>
      </c>
      <c r="O23" s="513">
        <f t="shared" si="4"/>
        <v>54000000</v>
      </c>
      <c r="P23" s="517">
        <v>1</v>
      </c>
      <c r="Q23" s="513">
        <f t="shared" si="5"/>
        <v>54000000</v>
      </c>
      <c r="R23" s="517">
        <v>1</v>
      </c>
      <c r="S23" s="513">
        <f t="shared" si="6"/>
        <v>54000000</v>
      </c>
    </row>
    <row r="24" spans="1:19" ht="51.75" customHeight="1">
      <c r="A24" s="986" t="s">
        <v>1890</v>
      </c>
      <c r="B24" s="987"/>
      <c r="C24" s="987"/>
      <c r="D24" s="992"/>
      <c r="E24" s="520"/>
      <c r="F24" s="512"/>
      <c r="G24" s="520">
        <f>SUM(G5:G23)</f>
        <v>334770000</v>
      </c>
      <c r="H24" s="512"/>
      <c r="I24" s="520">
        <f>SUM(I5:I23)</f>
        <v>334770000</v>
      </c>
      <c r="J24" s="512"/>
      <c r="K24" s="520">
        <f>SUM(K5:K23)</f>
        <v>339209000</v>
      </c>
      <c r="L24" s="512"/>
      <c r="M24" s="520">
        <f>SUM(M5:M23)</f>
        <v>339991000</v>
      </c>
      <c r="N24" s="512"/>
      <c r="O24" s="520">
        <f>SUM(O5:O23)</f>
        <v>544232000</v>
      </c>
      <c r="P24" s="512"/>
      <c r="Q24" s="520">
        <f>SUM(Q5:Q23)</f>
        <v>591715000</v>
      </c>
      <c r="R24" s="512"/>
      <c r="S24" s="520">
        <f>SUM(S5:S23)</f>
        <v>618780000</v>
      </c>
    </row>
    <row r="25" spans="1:19" ht="68.25" customHeight="1">
      <c r="A25" s="993" t="s">
        <v>2400</v>
      </c>
      <c r="B25" s="994"/>
      <c r="C25" s="520">
        <v>421306</v>
      </c>
      <c r="D25" s="520"/>
      <c r="E25" s="520"/>
      <c r="F25" s="512"/>
      <c r="G25" s="521">
        <f>VLOOKUP($C$25,'[4]فایل اصلی'!$C$4:$G$1608,4,0)</f>
        <v>12630000</v>
      </c>
      <c r="H25" s="512"/>
      <c r="I25" s="521">
        <f>VLOOKUP($C$25,'[4]فایل اصلی'!$C$4:$G$1608,4,0)</f>
        <v>12630000</v>
      </c>
      <c r="J25" s="512"/>
      <c r="K25" s="521">
        <f>VLOOKUP($C$25,'[4]فایل اصلی'!$C$4:$G$1608,4,0)</f>
        <v>12630000</v>
      </c>
      <c r="L25" s="512"/>
      <c r="M25" s="521">
        <f>VLOOKUP($C$25,'[4]فایل اصلی'!$C$4:$G$1608,4,0)</f>
        <v>12630000</v>
      </c>
      <c r="N25" s="512"/>
      <c r="O25" s="521"/>
      <c r="P25" s="512"/>
      <c r="Q25" s="521"/>
      <c r="R25" s="512"/>
      <c r="S25" s="521"/>
    </row>
    <row r="26" spans="1:19" ht="39" hidden="1">
      <c r="A26" s="995" t="s">
        <v>2401</v>
      </c>
      <c r="B26" s="522" t="s">
        <v>2402</v>
      </c>
      <c r="C26" s="518"/>
      <c r="D26" s="518" t="s">
        <v>154</v>
      </c>
      <c r="E26" s="516"/>
      <c r="F26" s="514">
        <v>1</v>
      </c>
      <c r="G26" s="523"/>
      <c r="H26" s="514">
        <v>1</v>
      </c>
      <c r="I26" s="512"/>
      <c r="J26" s="524"/>
      <c r="K26" s="524"/>
      <c r="L26" s="524"/>
      <c r="M26" s="524"/>
      <c r="N26" s="524">
        <v>1.5</v>
      </c>
      <c r="O26" s="521" t="e">
        <f>VLOOKUP($D$25,'[4]فایل اصلی'!$C$4:$G$1608,4,0)</f>
        <v>#N/A</v>
      </c>
      <c r="P26" s="524">
        <v>1.5</v>
      </c>
      <c r="Q26" s="521" t="e">
        <f>VLOOKUP($D$25,'[4]فایل اصلی'!$C$4:$G$1608,4,0)</f>
        <v>#N/A</v>
      </c>
      <c r="R26" s="524">
        <v>1.5</v>
      </c>
      <c r="S26" s="521" t="e">
        <f>VLOOKUP($D$25,'[4]فایل اصلی'!$C$4:$G$1608,4,0)</f>
        <v>#N/A</v>
      </c>
    </row>
    <row r="27" spans="1:19" ht="78" hidden="1">
      <c r="A27" s="996"/>
      <c r="B27" s="522" t="s">
        <v>2403</v>
      </c>
      <c r="C27" s="518"/>
      <c r="D27" s="518" t="s">
        <v>153</v>
      </c>
      <c r="E27" s="516"/>
      <c r="F27" s="514">
        <v>1</v>
      </c>
      <c r="G27" s="512"/>
      <c r="H27" s="514">
        <v>1</v>
      </c>
      <c r="I27" s="512"/>
      <c r="J27" s="524"/>
      <c r="K27" s="524"/>
      <c r="L27" s="524"/>
      <c r="M27" s="524"/>
      <c r="N27" s="524">
        <v>1</v>
      </c>
      <c r="O27" s="521" t="e">
        <f>VLOOKUP($D$25,'[4]فایل اصلی'!$C$4:$G$1608,4,0)</f>
        <v>#N/A</v>
      </c>
      <c r="P27" s="524">
        <v>1</v>
      </c>
      <c r="Q27" s="521" t="e">
        <f>VLOOKUP($D$25,'[4]فایل اصلی'!$C$4:$G$1608,4,0)</f>
        <v>#N/A</v>
      </c>
      <c r="R27" s="524">
        <v>1</v>
      </c>
      <c r="S27" s="521" t="e">
        <f>VLOOKUP($D$25,'[4]فایل اصلی'!$C$4:$G$1608,4,0)</f>
        <v>#N/A</v>
      </c>
    </row>
    <row r="28" spans="1:19" ht="78" hidden="1">
      <c r="A28" s="996"/>
      <c r="B28" s="522" t="s">
        <v>2404</v>
      </c>
      <c r="C28" s="518"/>
      <c r="D28" s="518" t="s">
        <v>153</v>
      </c>
      <c r="E28" s="516"/>
      <c r="F28" s="514">
        <v>1</v>
      </c>
      <c r="G28" s="512"/>
      <c r="H28" s="514">
        <v>1</v>
      </c>
      <c r="I28" s="512"/>
      <c r="J28" s="524"/>
      <c r="K28" s="524"/>
      <c r="L28" s="524"/>
      <c r="M28" s="524"/>
      <c r="N28" s="524">
        <v>1</v>
      </c>
      <c r="O28" s="521" t="e">
        <f>VLOOKUP($D$25,'[4]فایل اصلی'!$C$4:$G$1608,4,0)</f>
        <v>#N/A</v>
      </c>
      <c r="P28" s="524">
        <v>1</v>
      </c>
      <c r="Q28" s="521" t="e">
        <f>VLOOKUP($D$25,'[4]فایل اصلی'!$C$4:$G$1608,4,0)</f>
        <v>#N/A</v>
      </c>
      <c r="R28" s="524">
        <v>1</v>
      </c>
      <c r="S28" s="521" t="e">
        <f>VLOOKUP($D$25,'[4]فایل اصلی'!$C$4:$G$1608,4,0)</f>
        <v>#N/A</v>
      </c>
    </row>
    <row r="29" spans="1:19" ht="39" hidden="1">
      <c r="A29" s="996"/>
      <c r="B29" s="522" t="s">
        <v>2405</v>
      </c>
      <c r="C29" s="518"/>
      <c r="D29" s="518" t="s">
        <v>153</v>
      </c>
      <c r="E29" s="516"/>
      <c r="F29" s="514">
        <v>1</v>
      </c>
      <c r="G29" s="512"/>
      <c r="H29" s="514">
        <v>1</v>
      </c>
      <c r="I29" s="512"/>
      <c r="J29" s="514"/>
      <c r="K29" s="514"/>
      <c r="L29" s="514"/>
      <c r="M29" s="514"/>
      <c r="N29" s="514">
        <v>1</v>
      </c>
      <c r="O29" s="521" t="e">
        <f>VLOOKUP($D$25,'[4]فایل اصلی'!$C$4:$G$1608,4,0)</f>
        <v>#N/A</v>
      </c>
      <c r="P29" s="514">
        <v>1</v>
      </c>
      <c r="Q29" s="521" t="e">
        <f>VLOOKUP($D$25,'[4]فایل اصلی'!$C$4:$G$1608,4,0)</f>
        <v>#N/A</v>
      </c>
      <c r="R29" s="514">
        <v>1</v>
      </c>
      <c r="S29" s="521" t="e">
        <f>VLOOKUP($D$25,'[4]فایل اصلی'!$C$4:$G$1608,4,0)</f>
        <v>#N/A</v>
      </c>
    </row>
    <row r="30" spans="1:19" ht="39" hidden="1">
      <c r="A30" s="996"/>
      <c r="B30" s="522" t="s">
        <v>2406</v>
      </c>
      <c r="C30" s="518"/>
      <c r="D30" s="518" t="s">
        <v>153</v>
      </c>
      <c r="E30" s="516"/>
      <c r="F30" s="514">
        <v>1</v>
      </c>
      <c r="G30" s="512"/>
      <c r="H30" s="514">
        <v>1</v>
      </c>
      <c r="I30" s="512"/>
      <c r="J30" s="514"/>
      <c r="K30" s="514"/>
      <c r="L30" s="514"/>
      <c r="M30" s="514"/>
      <c r="N30" s="514">
        <v>1</v>
      </c>
      <c r="O30" s="521" t="e">
        <f>VLOOKUP($D$25,'[4]فایل اصلی'!$C$4:$G$1608,4,0)</f>
        <v>#N/A</v>
      </c>
      <c r="P30" s="514">
        <v>1</v>
      </c>
      <c r="Q30" s="521" t="e">
        <f>VLOOKUP($D$25,'[4]فایل اصلی'!$C$4:$G$1608,4,0)</f>
        <v>#N/A</v>
      </c>
      <c r="R30" s="514">
        <v>1</v>
      </c>
      <c r="S30" s="521" t="e">
        <f>VLOOKUP($D$25,'[4]فایل اصلی'!$C$4:$G$1608,4,0)</f>
        <v>#N/A</v>
      </c>
    </row>
    <row r="31" spans="1:19" ht="39" hidden="1">
      <c r="A31" s="996"/>
      <c r="B31" s="522" t="s">
        <v>2407</v>
      </c>
      <c r="C31" s="518"/>
      <c r="D31" s="518" t="s">
        <v>153</v>
      </c>
      <c r="E31" s="516"/>
      <c r="F31" s="514">
        <v>1</v>
      </c>
      <c r="G31" s="512"/>
      <c r="H31" s="514">
        <v>1</v>
      </c>
      <c r="I31" s="512"/>
      <c r="J31" s="524"/>
      <c r="K31" s="524"/>
      <c r="L31" s="524"/>
      <c r="M31" s="524"/>
      <c r="N31" s="524">
        <v>1</v>
      </c>
      <c r="O31" s="521" t="e">
        <f>VLOOKUP($D$25,'[4]فایل اصلی'!$C$4:$G$1608,4,0)</f>
        <v>#N/A</v>
      </c>
      <c r="P31" s="524">
        <v>1</v>
      </c>
      <c r="Q31" s="521" t="e">
        <f>VLOOKUP($D$25,'[4]فایل اصلی'!$C$4:$G$1608,4,0)</f>
        <v>#N/A</v>
      </c>
      <c r="R31" s="524">
        <v>1</v>
      </c>
      <c r="S31" s="521" t="e">
        <f>VLOOKUP($D$25,'[4]فایل اصلی'!$C$4:$G$1608,4,0)</f>
        <v>#N/A</v>
      </c>
    </row>
    <row r="32" spans="1:19" ht="39" hidden="1">
      <c r="A32" s="996"/>
      <c r="B32" s="522" t="s">
        <v>2408</v>
      </c>
      <c r="C32" s="518"/>
      <c r="D32" s="518" t="s">
        <v>153</v>
      </c>
      <c r="E32" s="516"/>
      <c r="F32" s="514">
        <v>8</v>
      </c>
      <c r="G32" s="512"/>
      <c r="H32" s="514">
        <v>8</v>
      </c>
      <c r="I32" s="512"/>
      <c r="J32" s="524"/>
      <c r="K32" s="524"/>
      <c r="L32" s="514"/>
      <c r="M32" s="514"/>
      <c r="N32" s="514">
        <v>11</v>
      </c>
      <c r="O32" s="521" t="e">
        <f>VLOOKUP($D$25,'[4]فایل اصلی'!$C$4:$G$1608,4,0)</f>
        <v>#N/A</v>
      </c>
      <c r="P32" s="524">
        <v>11</v>
      </c>
      <c r="Q32" s="521" t="e">
        <f>VLOOKUP($D$25,'[4]فایل اصلی'!$C$4:$G$1608,4,0)</f>
        <v>#N/A</v>
      </c>
      <c r="R32" s="524">
        <v>14</v>
      </c>
      <c r="S32" s="521" t="e">
        <f>VLOOKUP($D$25,'[4]فایل اصلی'!$C$4:$G$1608,4,0)</f>
        <v>#N/A</v>
      </c>
    </row>
    <row r="33" spans="1:19" ht="78" hidden="1">
      <c r="A33" s="996"/>
      <c r="B33" s="522" t="s">
        <v>2409</v>
      </c>
      <c r="C33" s="518"/>
      <c r="D33" s="518" t="s">
        <v>154</v>
      </c>
      <c r="E33" s="517"/>
      <c r="F33" s="524">
        <v>0.2</v>
      </c>
      <c r="G33" s="512"/>
      <c r="H33" s="524">
        <v>0.2</v>
      </c>
      <c r="I33" s="512"/>
      <c r="J33" s="524"/>
      <c r="K33" s="524"/>
      <c r="L33" s="524"/>
      <c r="M33" s="524"/>
      <c r="N33" s="524">
        <v>0.4</v>
      </c>
      <c r="O33" s="521" t="e">
        <f>VLOOKUP($D$25,'[4]فایل اصلی'!$C$4:$G$1608,4,0)</f>
        <v>#N/A</v>
      </c>
      <c r="P33" s="524">
        <v>0.4</v>
      </c>
      <c r="Q33" s="521" t="e">
        <f>VLOOKUP($D$25,'[4]فایل اصلی'!$C$4:$G$1608,4,0)</f>
        <v>#N/A</v>
      </c>
      <c r="R33" s="524">
        <v>0.4</v>
      </c>
      <c r="S33" s="521" t="e">
        <f>VLOOKUP($D$25,'[4]فایل اصلی'!$C$4:$G$1608,4,0)</f>
        <v>#N/A</v>
      </c>
    </row>
    <row r="34" spans="1:19" ht="78" hidden="1">
      <c r="A34" s="996"/>
      <c r="B34" s="522" t="s">
        <v>2410</v>
      </c>
      <c r="C34" s="518"/>
      <c r="D34" s="518" t="s">
        <v>154</v>
      </c>
      <c r="E34" s="517"/>
      <c r="F34" s="524">
        <v>0.2</v>
      </c>
      <c r="G34" s="512"/>
      <c r="H34" s="524">
        <v>0.2</v>
      </c>
      <c r="I34" s="512"/>
      <c r="J34" s="524"/>
      <c r="K34" s="524"/>
      <c r="L34" s="524"/>
      <c r="M34" s="524"/>
      <c r="N34" s="524">
        <v>0.4</v>
      </c>
      <c r="O34" s="521" t="e">
        <f>VLOOKUP($D$25,'[4]فایل اصلی'!$C$4:$G$1608,4,0)</f>
        <v>#N/A</v>
      </c>
      <c r="P34" s="524">
        <v>0.4</v>
      </c>
      <c r="Q34" s="521" t="e">
        <f>VLOOKUP($D$25,'[4]فایل اصلی'!$C$4:$G$1608,4,0)</f>
        <v>#N/A</v>
      </c>
      <c r="R34" s="524">
        <v>0.4</v>
      </c>
      <c r="S34" s="521" t="e">
        <f>VLOOKUP($D$25,'[4]فایل اصلی'!$C$4:$G$1608,4,0)</f>
        <v>#N/A</v>
      </c>
    </row>
    <row r="35" spans="1:19" ht="39" hidden="1">
      <c r="A35" s="996"/>
      <c r="B35" s="525" t="s">
        <v>2411</v>
      </c>
      <c r="C35" s="519"/>
      <c r="D35" s="519" t="s">
        <v>153</v>
      </c>
      <c r="E35" s="516"/>
      <c r="F35" s="514">
        <v>3</v>
      </c>
      <c r="G35" s="512"/>
      <c r="H35" s="514">
        <v>3</v>
      </c>
      <c r="I35" s="512"/>
      <c r="J35" s="524"/>
      <c r="K35" s="524"/>
      <c r="L35" s="524"/>
      <c r="M35" s="524"/>
      <c r="N35" s="524">
        <v>6</v>
      </c>
      <c r="O35" s="521" t="e">
        <f>VLOOKUP($D$25,'[4]فایل اصلی'!$C$4:$G$1608,4,0)</f>
        <v>#N/A</v>
      </c>
      <c r="P35" s="524">
        <v>6</v>
      </c>
      <c r="Q35" s="521" t="e">
        <f>VLOOKUP($D$25,'[4]فایل اصلی'!$C$4:$G$1608,4,0)</f>
        <v>#N/A</v>
      </c>
      <c r="R35" s="524">
        <v>6</v>
      </c>
      <c r="S35" s="521" t="e">
        <f>VLOOKUP($D$25,'[4]فایل اصلی'!$C$4:$G$1608,4,0)</f>
        <v>#N/A</v>
      </c>
    </row>
    <row r="36" spans="1:19" ht="39" hidden="1">
      <c r="A36" s="996"/>
      <c r="B36" s="525" t="s">
        <v>2412</v>
      </c>
      <c r="C36" s="519"/>
      <c r="D36" s="519" t="s">
        <v>153</v>
      </c>
      <c r="E36" s="516"/>
      <c r="F36" s="514">
        <v>2</v>
      </c>
      <c r="G36" s="512"/>
      <c r="H36" s="514">
        <v>2</v>
      </c>
      <c r="I36" s="512"/>
      <c r="J36" s="524"/>
      <c r="K36" s="524"/>
      <c r="L36" s="524"/>
      <c r="M36" s="524"/>
      <c r="N36" s="524">
        <v>4</v>
      </c>
      <c r="O36" s="521" t="e">
        <f>VLOOKUP($D$25,'[4]فایل اصلی'!$C$4:$G$1608,4,0)</f>
        <v>#N/A</v>
      </c>
      <c r="P36" s="524">
        <v>4</v>
      </c>
      <c r="Q36" s="521" t="e">
        <f>VLOOKUP($D$25,'[4]فایل اصلی'!$C$4:$G$1608,4,0)</f>
        <v>#N/A</v>
      </c>
      <c r="R36" s="524">
        <v>4</v>
      </c>
      <c r="S36" s="521" t="e">
        <f>VLOOKUP($D$25,'[4]فایل اصلی'!$C$4:$G$1608,4,0)</f>
        <v>#N/A</v>
      </c>
    </row>
    <row r="37" spans="1:19" ht="39" hidden="1">
      <c r="A37" s="996"/>
      <c r="B37" s="525" t="s">
        <v>2413</v>
      </c>
      <c r="C37" s="519"/>
      <c r="D37" s="519" t="s">
        <v>153</v>
      </c>
      <c r="E37" s="516"/>
      <c r="F37" s="514">
        <v>1</v>
      </c>
      <c r="G37" s="512"/>
      <c r="H37" s="514">
        <v>1</v>
      </c>
      <c r="I37" s="512"/>
      <c r="J37" s="524"/>
      <c r="K37" s="524"/>
      <c r="L37" s="524"/>
      <c r="M37" s="524"/>
      <c r="N37" s="524">
        <v>2</v>
      </c>
      <c r="O37" s="521" t="e">
        <f>VLOOKUP($D$25,'[4]فایل اصلی'!$C$4:$G$1608,4,0)</f>
        <v>#N/A</v>
      </c>
      <c r="P37" s="524">
        <v>2</v>
      </c>
      <c r="Q37" s="521" t="e">
        <f>VLOOKUP($D$25,'[4]فایل اصلی'!$C$4:$G$1608,4,0)</f>
        <v>#N/A</v>
      </c>
      <c r="R37" s="524">
        <v>2</v>
      </c>
      <c r="S37" s="521" t="e">
        <f>VLOOKUP($D$25,'[4]فایل اصلی'!$C$4:$G$1608,4,0)</f>
        <v>#N/A</v>
      </c>
    </row>
    <row r="38" spans="1:19" ht="39" hidden="1">
      <c r="A38" s="996"/>
      <c r="B38" s="525" t="s">
        <v>2414</v>
      </c>
      <c r="C38" s="519"/>
      <c r="D38" s="519" t="s">
        <v>154</v>
      </c>
      <c r="E38" s="516"/>
      <c r="F38" s="514">
        <v>3.8</v>
      </c>
      <c r="G38" s="512"/>
      <c r="H38" s="514">
        <v>3.8</v>
      </c>
      <c r="I38" s="512"/>
      <c r="J38" s="514"/>
      <c r="K38" s="514"/>
      <c r="L38" s="514"/>
      <c r="M38" s="514"/>
      <c r="N38" s="524">
        <v>8.8000000000000007</v>
      </c>
      <c r="O38" s="521" t="e">
        <f>VLOOKUP($D$25,'[4]فایل اصلی'!$C$4:$G$1608,4,0)</f>
        <v>#N/A</v>
      </c>
      <c r="P38" s="524">
        <v>8.8000000000000007</v>
      </c>
      <c r="Q38" s="521" t="e">
        <f>VLOOKUP($D$25,'[4]فایل اصلی'!$C$4:$G$1608,4,0)</f>
        <v>#N/A</v>
      </c>
      <c r="R38" s="524">
        <v>8.8000000000000007</v>
      </c>
      <c r="S38" s="521" t="e">
        <f>VLOOKUP($D$25,'[4]فایل اصلی'!$C$4:$G$1608,4,0)</f>
        <v>#N/A</v>
      </c>
    </row>
    <row r="39" spans="1:19" ht="78" hidden="1">
      <c r="A39" s="997"/>
      <c r="B39" s="526" t="s">
        <v>2415</v>
      </c>
      <c r="C39" s="518"/>
      <c r="D39" s="518" t="s">
        <v>153</v>
      </c>
      <c r="E39" s="516"/>
      <c r="F39" s="514">
        <v>1</v>
      </c>
      <c r="G39" s="512">
        <f>F39*E39</f>
        <v>0</v>
      </c>
      <c r="H39" s="514">
        <v>1</v>
      </c>
      <c r="I39" s="512">
        <f>H39*G39</f>
        <v>0</v>
      </c>
      <c r="J39" s="527"/>
      <c r="K39" s="527"/>
      <c r="L39" s="527"/>
      <c r="M39" s="527"/>
      <c r="N39" s="524">
        <v>1</v>
      </c>
      <c r="O39" s="521" t="e">
        <f>VLOOKUP($D$25,'[4]فایل اصلی'!$C$4:$G$1608,4,0)</f>
        <v>#N/A</v>
      </c>
      <c r="P39" s="524">
        <v>1</v>
      </c>
      <c r="Q39" s="521" t="e">
        <f>VLOOKUP($D$25,'[4]فایل اصلی'!$C$4:$G$1608,4,0)</f>
        <v>#N/A</v>
      </c>
      <c r="R39" s="524">
        <v>1</v>
      </c>
      <c r="S39" s="521" t="e">
        <f>VLOOKUP($D$25,'[4]فایل اصلی'!$C$4:$G$1608,4,0)</f>
        <v>#N/A</v>
      </c>
    </row>
    <row r="40" spans="1:19" ht="50.25" customHeight="1">
      <c r="A40" s="993" t="s">
        <v>2416</v>
      </c>
      <c r="B40" s="994"/>
      <c r="C40" s="520">
        <v>421307</v>
      </c>
      <c r="D40" s="518"/>
      <c r="E40" s="516"/>
      <c r="F40" s="514"/>
      <c r="G40" s="528"/>
      <c r="H40" s="529"/>
      <c r="I40" s="528"/>
      <c r="J40" s="530"/>
      <c r="K40" s="530"/>
      <c r="L40" s="530"/>
      <c r="M40" s="530"/>
      <c r="N40" s="531"/>
      <c r="O40" s="521">
        <f>VLOOKUP($C$40,'[4]فایل اصلی'!$C$4:$G$1608,4,0)</f>
        <v>14718000</v>
      </c>
      <c r="P40" s="531"/>
      <c r="Q40" s="521">
        <f>VLOOKUP($C$40,'[4]فایل اصلی'!$C$4:$G$1608,4,0)</f>
        <v>14718000</v>
      </c>
      <c r="R40" s="531"/>
      <c r="S40" s="521">
        <f>VLOOKUP($C$40,'[4]فایل اصلی'!$C$4:$G$1608,4,0)</f>
        <v>14718000</v>
      </c>
    </row>
    <row r="41" spans="1:19" ht="64.5" customHeight="1">
      <c r="A41" s="986" t="s">
        <v>1480</v>
      </c>
      <c r="B41" s="987"/>
      <c r="C41" s="532"/>
      <c r="D41" s="520"/>
      <c r="E41" s="520"/>
      <c r="F41" s="512"/>
      <c r="G41" s="521">
        <f>G25+G24</f>
        <v>347400000</v>
      </c>
      <c r="H41" s="521"/>
      <c r="I41" s="521">
        <f>I25+I24</f>
        <v>347400000</v>
      </c>
      <c r="J41" s="521"/>
      <c r="K41" s="521">
        <f>K25+K24</f>
        <v>351839000</v>
      </c>
      <c r="L41" s="521"/>
      <c r="M41" s="521">
        <f>M25+M24</f>
        <v>352621000</v>
      </c>
      <c r="N41" s="521"/>
      <c r="O41" s="521">
        <f>O25+O24</f>
        <v>544232000</v>
      </c>
      <c r="P41" s="521"/>
      <c r="Q41" s="521">
        <f>Q25+Q24</f>
        <v>591715000</v>
      </c>
      <c r="R41" s="521"/>
      <c r="S41" s="521">
        <f>S25+S24</f>
        <v>618780000</v>
      </c>
    </row>
  </sheetData>
  <mergeCells count="37">
    <mergeCell ref="A1:S1"/>
    <mergeCell ref="A2:B4"/>
    <mergeCell ref="C2:C4"/>
    <mergeCell ref="D2:D4"/>
    <mergeCell ref="E2:E4"/>
    <mergeCell ref="F2:G2"/>
    <mergeCell ref="H2:I2"/>
    <mergeCell ref="J2:K2"/>
    <mergeCell ref="L2:M2"/>
    <mergeCell ref="N2:O2"/>
    <mergeCell ref="A16:B16"/>
    <mergeCell ref="P2:Q2"/>
    <mergeCell ref="R2:S2"/>
    <mergeCell ref="F3:G3"/>
    <mergeCell ref="H3:I3"/>
    <mergeCell ref="J3:K3"/>
    <mergeCell ref="L3:M3"/>
    <mergeCell ref="N3:O3"/>
    <mergeCell ref="P3:Q3"/>
    <mergeCell ref="R3:S3"/>
    <mergeCell ref="A5:A8"/>
    <mergeCell ref="A9:A10"/>
    <mergeCell ref="A11:A12"/>
    <mergeCell ref="A13:A14"/>
    <mergeCell ref="A15:B15"/>
    <mergeCell ref="A41:B41"/>
    <mergeCell ref="A17:B17"/>
    <mergeCell ref="A18:B18"/>
    <mergeCell ref="A19:B19"/>
    <mergeCell ref="A20:B20"/>
    <mergeCell ref="A21:B21"/>
    <mergeCell ref="A22:B22"/>
    <mergeCell ref="A23:B23"/>
    <mergeCell ref="A24:D24"/>
    <mergeCell ref="A25:B25"/>
    <mergeCell ref="A26:A39"/>
    <mergeCell ref="A40:B40"/>
  </mergeCells>
  <printOptions horizontalCentered="1"/>
  <pageMargins left="0" right="0" top="0" bottom="1.3779527559055118" header="0.31496062992125984" footer="0.31496062992125984"/>
  <pageSetup scale="30" orientation="landscape" r:id="rId1"/>
  <headerFooter scaleWithDoc="0">
    <oddFooter xml:space="preserve">&amp;Lصفحه  &amp;P از &amp;N&amp;C&amp;"-,Bold"&amp;12سیداحمد موسوی  احمد اقبالی  خانم سارا مقصودلو  &amp;R&amp;"-,Bold"&amp;12اعضای کار گروه
جمال کمیلی فر  شهرام شاهی  حجت ا... اکبری نسرکانی  اباذردماوندی   حسین کرمی   رضا حصاری  محمدعلی رجبی محمد تقی اتحاد
  اعضای هیئت مدیره
</oddFooter>
  </headerFooter>
  <rowBreaks count="1" manualBreakCount="1">
    <brk id="2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R34"/>
  <sheetViews>
    <sheetView rightToLeft="1" topLeftCell="A26" zoomScale="70" zoomScaleNormal="70" workbookViewId="0">
      <selection activeCell="I33" sqref="I33"/>
    </sheetView>
  </sheetViews>
  <sheetFormatPr defaultColWidth="9.140625" defaultRowHeight="20.25"/>
  <cols>
    <col min="1" max="1" width="9.140625" style="533"/>
    <col min="2" max="2" width="18.7109375" style="533" customWidth="1"/>
    <col min="3" max="3" width="16.28515625" style="533" customWidth="1"/>
    <col min="4" max="4" width="24.28515625" style="533" customWidth="1"/>
    <col min="5" max="5" width="17.7109375" style="533" customWidth="1"/>
    <col min="6" max="6" width="14.140625" style="533" customWidth="1"/>
    <col min="7" max="7" width="27.140625" style="533" customWidth="1"/>
    <col min="8" max="8" width="11.5703125" style="533" customWidth="1"/>
    <col min="9" max="9" width="21.85546875" style="533" customWidth="1"/>
    <col min="10" max="10" width="10.7109375" style="533" customWidth="1"/>
    <col min="11" max="11" width="20.85546875" style="533" customWidth="1"/>
    <col min="12" max="12" width="12.140625" style="533" customWidth="1"/>
    <col min="13" max="13" width="22.5703125" style="533" customWidth="1"/>
    <col min="14" max="14" width="11" style="533" customWidth="1"/>
    <col min="15" max="15" width="22.5703125" style="533" customWidth="1"/>
    <col min="16" max="16" width="11.5703125" style="533" customWidth="1"/>
    <col min="17" max="17" width="23.5703125" style="533" customWidth="1"/>
    <col min="18" max="18" width="13.85546875" style="533" customWidth="1"/>
    <col min="19" max="19" width="22.140625" style="533" customWidth="1"/>
    <col min="20" max="20" width="11.5703125" style="533" customWidth="1"/>
    <col min="21" max="21" width="22.42578125" style="533" customWidth="1"/>
    <col min="22" max="22" width="6.7109375" style="533" bestFit="1" customWidth="1"/>
    <col min="23" max="23" width="23.28515625" style="533" bestFit="1" customWidth="1"/>
    <col min="24" max="24" width="12.7109375" style="533" customWidth="1"/>
    <col min="25" max="25" width="21.85546875" style="533" bestFit="1" customWidth="1"/>
    <col min="26" max="16384" width="9.140625" style="533"/>
  </cols>
  <sheetData>
    <row r="2" spans="1:18" ht="30.75" thickBot="1">
      <c r="B2" s="1044" t="s">
        <v>2417</v>
      </c>
      <c r="C2" s="1044"/>
      <c r="D2" s="1044"/>
      <c r="E2" s="1044"/>
      <c r="F2" s="1044"/>
      <c r="G2" s="1044"/>
      <c r="H2" s="1044"/>
      <c r="I2" s="1044"/>
      <c r="J2" s="1044"/>
      <c r="K2" s="1044"/>
      <c r="L2" s="1044"/>
      <c r="M2" s="1044"/>
      <c r="N2" s="1044"/>
      <c r="O2" s="1044"/>
      <c r="P2" s="1044"/>
      <c r="Q2" s="1044"/>
      <c r="R2" s="1044"/>
    </row>
    <row r="3" spans="1:18" ht="21" thickBot="1"/>
    <row r="4" spans="1:18" ht="30.75" thickBot="1">
      <c r="A4" s="1036" t="s">
        <v>1419</v>
      </c>
      <c r="B4" s="1039" t="s">
        <v>2289</v>
      </c>
      <c r="C4" s="1040"/>
      <c r="D4" s="1030" t="s">
        <v>1</v>
      </c>
      <c r="E4" s="1030" t="s">
        <v>2290</v>
      </c>
      <c r="F4" s="1030" t="s">
        <v>2291</v>
      </c>
      <c r="G4" s="1030" t="s">
        <v>2292</v>
      </c>
      <c r="H4" s="1026" t="s">
        <v>2418</v>
      </c>
      <c r="I4" s="1027"/>
      <c r="J4" s="1027"/>
      <c r="K4" s="1028"/>
      <c r="L4" s="1029" t="s">
        <v>2419</v>
      </c>
      <c r="M4" s="1029"/>
      <c r="N4" s="1029"/>
      <c r="O4" s="1029"/>
      <c r="P4" s="1030"/>
      <c r="Q4" s="1031"/>
    </row>
    <row r="5" spans="1:18" ht="60">
      <c r="A5" s="1037"/>
      <c r="B5" s="1041"/>
      <c r="C5" s="1042"/>
      <c r="D5" s="1043"/>
      <c r="E5" s="1034"/>
      <c r="F5" s="1034"/>
      <c r="G5" s="1034"/>
      <c r="H5" s="534" t="s">
        <v>2420</v>
      </c>
      <c r="I5" s="535" t="s">
        <v>2297</v>
      </c>
      <c r="J5" s="534" t="s">
        <v>2421</v>
      </c>
      <c r="K5" s="535" t="s">
        <v>2297</v>
      </c>
      <c r="L5" s="534" t="s">
        <v>2422</v>
      </c>
      <c r="M5" s="535" t="s">
        <v>2297</v>
      </c>
      <c r="N5" s="534" t="s">
        <v>2420</v>
      </c>
      <c r="O5" s="535" t="s">
        <v>2297</v>
      </c>
      <c r="P5" s="534" t="s">
        <v>2421</v>
      </c>
      <c r="Q5" s="535" t="s">
        <v>2297</v>
      </c>
    </row>
    <row r="6" spans="1:18" ht="30.75" thickBot="1">
      <c r="A6" s="1053"/>
      <c r="B6" s="1054"/>
      <c r="C6" s="1055"/>
      <c r="D6" s="536" t="s">
        <v>1420</v>
      </c>
      <c r="E6" s="1056"/>
      <c r="F6" s="1056"/>
      <c r="G6" s="1056"/>
      <c r="H6" s="1032">
        <v>667005420</v>
      </c>
      <c r="I6" s="1033"/>
      <c r="J6" s="1032">
        <v>667003072</v>
      </c>
      <c r="K6" s="1033"/>
      <c r="L6" s="1032">
        <v>667003320</v>
      </c>
      <c r="M6" s="1033"/>
      <c r="N6" s="1032">
        <v>667003070</v>
      </c>
      <c r="O6" s="1033"/>
      <c r="P6" s="1032">
        <v>667003080</v>
      </c>
      <c r="Q6" s="1033"/>
    </row>
    <row r="7" spans="1:18" ht="43.5" customHeight="1">
      <c r="A7" s="537">
        <v>1</v>
      </c>
      <c r="B7" s="1057" t="s">
        <v>2311</v>
      </c>
      <c r="C7" s="1057"/>
      <c r="D7" s="538" t="s">
        <v>238</v>
      </c>
      <c r="E7" s="539">
        <v>323002600</v>
      </c>
      <c r="F7" s="540">
        <v>250201</v>
      </c>
      <c r="G7" s="541">
        <f>VLOOKUP(F7,'[4]فایل اصلی'!$C$4:$G$1608,4,0)</f>
        <v>3910000</v>
      </c>
      <c r="H7" s="542">
        <v>0.1</v>
      </c>
      <c r="I7" s="543">
        <f t="shared" ref="I7:I15" si="0">G7*H7</f>
        <v>391000</v>
      </c>
      <c r="J7" s="544">
        <v>0.1</v>
      </c>
      <c r="K7" s="543">
        <f t="shared" ref="K7:K15" si="1">J7*G7</f>
        <v>391000</v>
      </c>
      <c r="L7" s="544">
        <v>0.1</v>
      </c>
      <c r="M7" s="543">
        <f t="shared" ref="M7:M15" si="2">L7*G7</f>
        <v>391000</v>
      </c>
      <c r="N7" s="544">
        <v>0.1</v>
      </c>
      <c r="O7" s="543">
        <f t="shared" ref="O7:O15" si="3">N7*G7</f>
        <v>391000</v>
      </c>
      <c r="P7" s="544">
        <v>0.1</v>
      </c>
      <c r="Q7" s="543">
        <f t="shared" ref="Q7:Q15" si="4">P7*G7</f>
        <v>391000</v>
      </c>
    </row>
    <row r="8" spans="1:18" ht="43.5" customHeight="1">
      <c r="A8" s="545">
        <v>2</v>
      </c>
      <c r="B8" s="1045" t="s">
        <v>2423</v>
      </c>
      <c r="C8" s="1045"/>
      <c r="D8" s="546" t="s">
        <v>153</v>
      </c>
      <c r="E8" s="547">
        <v>0</v>
      </c>
      <c r="F8" s="548">
        <v>120570</v>
      </c>
      <c r="G8" s="541">
        <f>VLOOKUP(F8,'[4]فایل اصلی'!$C$4:$G$1608,4,0)</f>
        <v>1750000</v>
      </c>
      <c r="H8" s="549">
        <v>1</v>
      </c>
      <c r="I8" s="550">
        <f t="shared" si="0"/>
        <v>1750000</v>
      </c>
      <c r="J8" s="551">
        <v>0</v>
      </c>
      <c r="K8" s="550">
        <f t="shared" si="1"/>
        <v>0</v>
      </c>
      <c r="L8" s="551">
        <v>0</v>
      </c>
      <c r="M8" s="550">
        <f t="shared" si="2"/>
        <v>0</v>
      </c>
      <c r="N8" s="551">
        <v>0</v>
      </c>
      <c r="O8" s="550">
        <f t="shared" si="3"/>
        <v>0</v>
      </c>
      <c r="P8" s="551">
        <v>0</v>
      </c>
      <c r="Q8" s="550">
        <f t="shared" si="4"/>
        <v>0</v>
      </c>
    </row>
    <row r="9" spans="1:18" ht="43.5" customHeight="1">
      <c r="A9" s="545">
        <v>3</v>
      </c>
      <c r="B9" s="1045" t="s">
        <v>2424</v>
      </c>
      <c r="C9" s="1045"/>
      <c r="D9" s="546" t="s">
        <v>153</v>
      </c>
      <c r="E9" s="547">
        <v>0</v>
      </c>
      <c r="F9" s="548">
        <v>120570</v>
      </c>
      <c r="G9" s="541">
        <f>VLOOKUP(F9,'[4]فایل اصلی'!$C$4:$G$1608,4,0)</f>
        <v>1750000</v>
      </c>
      <c r="H9" s="549">
        <v>0</v>
      </c>
      <c r="I9" s="550">
        <f t="shared" si="0"/>
        <v>0</v>
      </c>
      <c r="J9" s="551">
        <v>1</v>
      </c>
      <c r="K9" s="550">
        <f t="shared" si="1"/>
        <v>1750000</v>
      </c>
      <c r="L9" s="551">
        <v>0</v>
      </c>
      <c r="M9" s="550">
        <f t="shared" si="2"/>
        <v>0</v>
      </c>
      <c r="N9" s="551">
        <v>0</v>
      </c>
      <c r="O9" s="550">
        <f t="shared" si="3"/>
        <v>0</v>
      </c>
      <c r="P9" s="551">
        <v>0</v>
      </c>
      <c r="Q9" s="550">
        <f t="shared" si="4"/>
        <v>0</v>
      </c>
    </row>
    <row r="10" spans="1:18" ht="43.5" customHeight="1">
      <c r="A10" s="545">
        <v>4</v>
      </c>
      <c r="B10" s="1045" t="s">
        <v>2425</v>
      </c>
      <c r="C10" s="1045"/>
      <c r="D10" s="546" t="s">
        <v>153</v>
      </c>
      <c r="E10" s="552">
        <v>670001760</v>
      </c>
      <c r="F10" s="548">
        <v>120573</v>
      </c>
      <c r="G10" s="541">
        <f>VLOOKUP(F10,'[4]فایل اصلی'!$C$4:$G$1608,4,0)</f>
        <v>2583000</v>
      </c>
      <c r="H10" s="549">
        <v>0</v>
      </c>
      <c r="I10" s="550">
        <f t="shared" si="0"/>
        <v>0</v>
      </c>
      <c r="J10" s="551">
        <v>0</v>
      </c>
      <c r="K10" s="550">
        <f t="shared" si="1"/>
        <v>0</v>
      </c>
      <c r="L10" s="551">
        <v>1</v>
      </c>
      <c r="M10" s="550">
        <f t="shared" si="2"/>
        <v>2583000</v>
      </c>
      <c r="N10" s="551">
        <v>0</v>
      </c>
      <c r="O10" s="550">
        <f t="shared" si="3"/>
        <v>0</v>
      </c>
      <c r="P10" s="551">
        <v>0</v>
      </c>
      <c r="Q10" s="550">
        <f t="shared" si="4"/>
        <v>0</v>
      </c>
    </row>
    <row r="11" spans="1:18" ht="43.5" customHeight="1">
      <c r="A11" s="545">
        <v>5</v>
      </c>
      <c r="B11" s="1045" t="s">
        <v>2426</v>
      </c>
      <c r="C11" s="1045"/>
      <c r="D11" s="546" t="s">
        <v>153</v>
      </c>
      <c r="E11" s="552">
        <v>670001760</v>
      </c>
      <c r="F11" s="548">
        <v>120573</v>
      </c>
      <c r="G11" s="541">
        <f>VLOOKUP(F11,'[4]فایل اصلی'!$C$4:$G$1608,4,0)</f>
        <v>2583000</v>
      </c>
      <c r="H11" s="549">
        <v>0</v>
      </c>
      <c r="I11" s="550">
        <f t="shared" si="0"/>
        <v>0</v>
      </c>
      <c r="J11" s="551">
        <v>0</v>
      </c>
      <c r="K11" s="550">
        <f t="shared" si="1"/>
        <v>0</v>
      </c>
      <c r="L11" s="551">
        <v>0</v>
      </c>
      <c r="M11" s="550">
        <f t="shared" si="2"/>
        <v>0</v>
      </c>
      <c r="N11" s="551">
        <v>1</v>
      </c>
      <c r="O11" s="550">
        <f t="shared" si="3"/>
        <v>2583000</v>
      </c>
      <c r="P11" s="551">
        <v>0</v>
      </c>
      <c r="Q11" s="550">
        <f t="shared" si="4"/>
        <v>0</v>
      </c>
    </row>
    <row r="12" spans="1:18" ht="43.5" customHeight="1">
      <c r="A12" s="545">
        <v>6</v>
      </c>
      <c r="B12" s="1045" t="s">
        <v>2427</v>
      </c>
      <c r="C12" s="1045"/>
      <c r="D12" s="546" t="s">
        <v>153</v>
      </c>
      <c r="E12" s="552">
        <v>670001760</v>
      </c>
      <c r="F12" s="548">
        <v>120573</v>
      </c>
      <c r="G12" s="541">
        <f>VLOOKUP(F12,'[4]فایل اصلی'!$C$4:$G$1608,4,0)</f>
        <v>2583000</v>
      </c>
      <c r="H12" s="549">
        <v>0</v>
      </c>
      <c r="I12" s="550">
        <f t="shared" si="0"/>
        <v>0</v>
      </c>
      <c r="J12" s="551">
        <v>0</v>
      </c>
      <c r="K12" s="550">
        <f t="shared" si="1"/>
        <v>0</v>
      </c>
      <c r="L12" s="551">
        <v>0</v>
      </c>
      <c r="M12" s="550">
        <f t="shared" si="2"/>
        <v>0</v>
      </c>
      <c r="N12" s="551">
        <v>0</v>
      </c>
      <c r="O12" s="550">
        <f t="shared" si="3"/>
        <v>0</v>
      </c>
      <c r="P12" s="551">
        <v>1</v>
      </c>
      <c r="Q12" s="550">
        <f t="shared" si="4"/>
        <v>2583000</v>
      </c>
    </row>
    <row r="13" spans="1:18" ht="43.5" customHeight="1">
      <c r="A13" s="545">
        <v>7</v>
      </c>
      <c r="B13" s="1045" t="s">
        <v>2399</v>
      </c>
      <c r="C13" s="1045"/>
      <c r="D13" s="546" t="s">
        <v>238</v>
      </c>
      <c r="E13" s="547">
        <v>667000450</v>
      </c>
      <c r="F13" s="548">
        <v>230101</v>
      </c>
      <c r="G13" s="541">
        <f>VLOOKUP(F13,'[4]فایل اصلی'!$C$4:$G$1608,4,0)</f>
        <v>2025000</v>
      </c>
      <c r="H13" s="553">
        <v>7</v>
      </c>
      <c r="I13" s="550">
        <f t="shared" si="0"/>
        <v>14175000</v>
      </c>
      <c r="J13" s="554">
        <v>7</v>
      </c>
      <c r="K13" s="550">
        <f t="shared" si="1"/>
        <v>14175000</v>
      </c>
      <c r="L13" s="554">
        <v>11</v>
      </c>
      <c r="M13" s="550">
        <f t="shared" si="2"/>
        <v>22275000</v>
      </c>
      <c r="N13" s="554">
        <v>11</v>
      </c>
      <c r="O13" s="550">
        <f t="shared" si="3"/>
        <v>22275000</v>
      </c>
      <c r="P13" s="554">
        <v>11</v>
      </c>
      <c r="Q13" s="550">
        <f t="shared" si="4"/>
        <v>22275000</v>
      </c>
    </row>
    <row r="14" spans="1:18" ht="43.5" customHeight="1">
      <c r="A14" s="545">
        <v>8</v>
      </c>
      <c r="B14" s="1045" t="s">
        <v>2428</v>
      </c>
      <c r="C14" s="1045"/>
      <c r="D14" s="546" t="s">
        <v>153</v>
      </c>
      <c r="E14" s="547">
        <v>670003400</v>
      </c>
      <c r="F14" s="555">
        <v>0</v>
      </c>
      <c r="G14" s="556">
        <v>260000</v>
      </c>
      <c r="H14" s="549">
        <v>1</v>
      </c>
      <c r="I14" s="550">
        <f t="shared" si="0"/>
        <v>260000</v>
      </c>
      <c r="J14" s="551">
        <v>1</v>
      </c>
      <c r="K14" s="550">
        <f t="shared" si="1"/>
        <v>260000</v>
      </c>
      <c r="L14" s="551">
        <v>0</v>
      </c>
      <c r="M14" s="550">
        <f t="shared" si="2"/>
        <v>0</v>
      </c>
      <c r="N14" s="551">
        <v>0</v>
      </c>
      <c r="O14" s="550">
        <f t="shared" si="3"/>
        <v>0</v>
      </c>
      <c r="P14" s="551">
        <v>0</v>
      </c>
      <c r="Q14" s="550">
        <f t="shared" si="4"/>
        <v>0</v>
      </c>
    </row>
    <row r="15" spans="1:18" ht="43.5" customHeight="1" thickBot="1">
      <c r="A15" s="557">
        <v>9</v>
      </c>
      <c r="B15" s="1046" t="s">
        <v>2429</v>
      </c>
      <c r="C15" s="1046"/>
      <c r="D15" s="558" t="s">
        <v>153</v>
      </c>
      <c r="E15" s="559">
        <v>370003410</v>
      </c>
      <c r="F15" s="560">
        <v>0</v>
      </c>
      <c r="G15" s="556">
        <v>260000</v>
      </c>
      <c r="H15" s="561">
        <v>0</v>
      </c>
      <c r="I15" s="562">
        <f t="shared" si="0"/>
        <v>0</v>
      </c>
      <c r="J15" s="563">
        <v>0</v>
      </c>
      <c r="K15" s="562">
        <f t="shared" si="1"/>
        <v>0</v>
      </c>
      <c r="L15" s="563">
        <v>1</v>
      </c>
      <c r="M15" s="562">
        <f t="shared" si="2"/>
        <v>260000</v>
      </c>
      <c r="N15" s="563">
        <v>1</v>
      </c>
      <c r="O15" s="562">
        <f t="shared" si="3"/>
        <v>260000</v>
      </c>
      <c r="P15" s="563">
        <v>1</v>
      </c>
      <c r="Q15" s="562">
        <f t="shared" si="4"/>
        <v>260000</v>
      </c>
    </row>
    <row r="16" spans="1:18" ht="43.5" customHeight="1" thickBot="1">
      <c r="A16" s="1047" t="s">
        <v>2430</v>
      </c>
      <c r="B16" s="1047"/>
      <c r="C16" s="1047"/>
      <c r="D16" s="1047"/>
      <c r="E16" s="1047"/>
      <c r="F16" s="1047"/>
      <c r="G16" s="1047"/>
      <c r="H16" s="564"/>
      <c r="I16" s="565">
        <f>SUM(I7:I15)</f>
        <v>16576000</v>
      </c>
      <c r="J16" s="564"/>
      <c r="K16" s="565">
        <f>SUM(K7:K15)</f>
        <v>16576000</v>
      </c>
      <c r="L16" s="564"/>
      <c r="M16" s="565">
        <f>SUM(M7:M15)</f>
        <v>25509000</v>
      </c>
      <c r="N16" s="564"/>
      <c r="O16" s="565">
        <f>SUM(O7:O15)</f>
        <v>25509000</v>
      </c>
      <c r="P16" s="564"/>
      <c r="Q16" s="565">
        <f>SUM(Q7:Q15)</f>
        <v>25509000</v>
      </c>
    </row>
    <row r="17" spans="1:17" ht="43.5" customHeight="1" thickBot="1">
      <c r="A17" s="1048" t="s">
        <v>2321</v>
      </c>
      <c r="B17" s="1049"/>
      <c r="C17" s="1049"/>
      <c r="D17" s="1049"/>
      <c r="E17" s="1049"/>
      <c r="F17" s="1050">
        <v>421301</v>
      </c>
      <c r="G17" s="1051"/>
      <c r="H17" s="564"/>
      <c r="I17" s="565">
        <v>1954000</v>
      </c>
      <c r="J17" s="564"/>
      <c r="K17" s="565">
        <v>1954000</v>
      </c>
      <c r="L17" s="564"/>
      <c r="M17" s="565">
        <v>1954000</v>
      </c>
      <c r="N17" s="564"/>
      <c r="O17" s="565">
        <v>1954000</v>
      </c>
      <c r="P17" s="564"/>
      <c r="Q17" s="565">
        <v>1954000</v>
      </c>
    </row>
    <row r="18" spans="1:17" ht="43.5" customHeight="1" thickBot="1">
      <c r="A18" s="1052" t="s">
        <v>2431</v>
      </c>
      <c r="B18" s="1052"/>
      <c r="C18" s="1052"/>
      <c r="D18" s="1052"/>
      <c r="E18" s="1052"/>
      <c r="F18" s="1052"/>
      <c r="G18" s="1052"/>
      <c r="H18" s="564"/>
      <c r="I18" s="565">
        <f>SUM(I16:I17)</f>
        <v>18530000</v>
      </c>
      <c r="J18" s="564"/>
      <c r="K18" s="565">
        <f>SUM(K16:K17)</f>
        <v>18530000</v>
      </c>
      <c r="L18" s="564"/>
      <c r="M18" s="565">
        <f>SUM(M16:M17)</f>
        <v>27463000</v>
      </c>
      <c r="N18" s="564"/>
      <c r="O18" s="565">
        <f>SUM(O16:O17)</f>
        <v>27463000</v>
      </c>
      <c r="P18" s="564"/>
      <c r="Q18" s="565">
        <f>SUM(Q16:Q17)</f>
        <v>27463000</v>
      </c>
    </row>
    <row r="19" spans="1:17" ht="43.5" customHeight="1" thickBot="1">
      <c r="A19" s="1044" t="s">
        <v>2432</v>
      </c>
      <c r="B19" s="1044"/>
      <c r="C19" s="1044"/>
      <c r="D19" s="1044"/>
      <c r="E19" s="1044"/>
      <c r="F19" s="1044"/>
      <c r="G19" s="1044"/>
      <c r="H19" s="1044"/>
      <c r="I19" s="1044"/>
      <c r="J19" s="1044"/>
      <c r="K19" s="1044"/>
      <c r="L19" s="1044"/>
      <c r="M19" s="1044"/>
      <c r="N19" s="1044"/>
      <c r="O19" s="1044"/>
      <c r="P19" s="1044"/>
      <c r="Q19" s="1044"/>
    </row>
    <row r="20" spans="1:17" ht="43.5" customHeight="1" thickBot="1">
      <c r="A20" s="1036" t="s">
        <v>1419</v>
      </c>
      <c r="B20" s="1039" t="s">
        <v>2289</v>
      </c>
      <c r="C20" s="1040"/>
      <c r="D20" s="1030" t="s">
        <v>1</v>
      </c>
      <c r="E20" s="1030" t="s">
        <v>2290</v>
      </c>
      <c r="F20" s="1030" t="s">
        <v>2291</v>
      </c>
      <c r="G20" s="1030" t="s">
        <v>2292</v>
      </c>
      <c r="H20" s="1026" t="s">
        <v>2418</v>
      </c>
      <c r="I20" s="1027"/>
      <c r="J20" s="1027"/>
      <c r="K20" s="1028"/>
      <c r="L20" s="1029" t="s">
        <v>2419</v>
      </c>
      <c r="M20" s="1029"/>
      <c r="N20" s="1029"/>
      <c r="O20" s="1029"/>
      <c r="P20" s="1030"/>
      <c r="Q20" s="1031"/>
    </row>
    <row r="21" spans="1:17" ht="43.5" customHeight="1">
      <c r="A21" s="1037"/>
      <c r="B21" s="1041"/>
      <c r="C21" s="1042"/>
      <c r="D21" s="1043"/>
      <c r="E21" s="1034"/>
      <c r="F21" s="1034"/>
      <c r="G21" s="1034"/>
      <c r="H21" s="534" t="s">
        <v>2420</v>
      </c>
      <c r="I21" s="535" t="s">
        <v>2297</v>
      </c>
      <c r="J21" s="534" t="s">
        <v>2421</v>
      </c>
      <c r="K21" s="535" t="s">
        <v>2297</v>
      </c>
      <c r="L21" s="534" t="s">
        <v>2433</v>
      </c>
      <c r="M21" s="535" t="s">
        <v>2297</v>
      </c>
      <c r="N21" s="534" t="s">
        <v>2420</v>
      </c>
      <c r="O21" s="535" t="s">
        <v>2297</v>
      </c>
      <c r="P21" s="534" t="s">
        <v>2421</v>
      </c>
      <c r="Q21" s="535" t="s">
        <v>2297</v>
      </c>
    </row>
    <row r="22" spans="1:17" ht="43.5" customHeight="1" thickBot="1">
      <c r="A22" s="1038"/>
      <c r="B22" s="1041"/>
      <c r="C22" s="1042"/>
      <c r="D22" s="566" t="s">
        <v>1420</v>
      </c>
      <c r="E22" s="1034"/>
      <c r="F22" s="1034"/>
      <c r="G22" s="1034"/>
      <c r="H22" s="1032">
        <v>667005450</v>
      </c>
      <c r="I22" s="1033"/>
      <c r="J22" s="1032">
        <v>667005460</v>
      </c>
      <c r="K22" s="1033"/>
      <c r="L22" s="1032">
        <v>667005407</v>
      </c>
      <c r="M22" s="1033"/>
      <c r="N22" s="1032">
        <v>66705408</v>
      </c>
      <c r="O22" s="1033"/>
      <c r="P22" s="1032">
        <v>667005409</v>
      </c>
      <c r="Q22" s="1033"/>
    </row>
    <row r="23" spans="1:17" ht="43.5" customHeight="1">
      <c r="A23" s="567">
        <v>1</v>
      </c>
      <c r="B23" s="1035" t="s">
        <v>2311</v>
      </c>
      <c r="C23" s="1035"/>
      <c r="D23" s="568" t="s">
        <v>238</v>
      </c>
      <c r="E23" s="569">
        <v>323002600</v>
      </c>
      <c r="F23" s="570">
        <v>250201</v>
      </c>
      <c r="G23" s="521">
        <f>VLOOKUP(F23,'[4]فایل اصلی'!$C$4:$G$1608,4,0)</f>
        <v>3910000</v>
      </c>
      <c r="H23" s="571">
        <v>0.1</v>
      </c>
      <c r="I23" s="572">
        <f t="shared" ref="I23:I31" si="5">G23*H23</f>
        <v>391000</v>
      </c>
      <c r="J23" s="573">
        <v>0.1</v>
      </c>
      <c r="K23" s="572">
        <f t="shared" ref="K23:K31" si="6">J23*G23</f>
        <v>391000</v>
      </c>
      <c r="L23" s="573">
        <v>0.1</v>
      </c>
      <c r="M23" s="572">
        <f t="shared" ref="M23:M31" si="7">L23*G23</f>
        <v>391000</v>
      </c>
      <c r="N23" s="573">
        <v>0.1</v>
      </c>
      <c r="O23" s="572">
        <f t="shared" ref="O23:O31" si="8">N23*G23</f>
        <v>391000</v>
      </c>
      <c r="P23" s="573">
        <v>0.1</v>
      </c>
      <c r="Q23" s="572">
        <f t="shared" ref="Q23:Q31" si="9">P23*G23</f>
        <v>391000</v>
      </c>
    </row>
    <row r="24" spans="1:17" ht="43.5" customHeight="1">
      <c r="A24" s="574">
        <v>2</v>
      </c>
      <c r="B24" s="1019" t="s">
        <v>2423</v>
      </c>
      <c r="C24" s="1019"/>
      <c r="D24" s="575" t="s">
        <v>153</v>
      </c>
      <c r="E24" s="576">
        <v>0</v>
      </c>
      <c r="F24" s="577">
        <v>120570</v>
      </c>
      <c r="G24" s="521">
        <f>VLOOKUP(F24,'[4]فایل اصلی'!$C$4:$G$1608,4,0)</f>
        <v>1750000</v>
      </c>
      <c r="H24" s="578">
        <v>1</v>
      </c>
      <c r="I24" s="579">
        <f t="shared" si="5"/>
        <v>1750000</v>
      </c>
      <c r="J24" s="580">
        <v>0</v>
      </c>
      <c r="K24" s="579">
        <f t="shared" si="6"/>
        <v>0</v>
      </c>
      <c r="L24" s="580">
        <v>0</v>
      </c>
      <c r="M24" s="579">
        <f t="shared" si="7"/>
        <v>0</v>
      </c>
      <c r="N24" s="580">
        <v>0</v>
      </c>
      <c r="O24" s="579">
        <f t="shared" si="8"/>
        <v>0</v>
      </c>
      <c r="P24" s="580">
        <v>0</v>
      </c>
      <c r="Q24" s="579">
        <f t="shared" si="9"/>
        <v>0</v>
      </c>
    </row>
    <row r="25" spans="1:17" ht="43.5" customHeight="1">
      <c r="A25" s="574">
        <v>3</v>
      </c>
      <c r="B25" s="1019" t="s">
        <v>2424</v>
      </c>
      <c r="C25" s="1019"/>
      <c r="D25" s="575" t="s">
        <v>153</v>
      </c>
      <c r="E25" s="576">
        <v>0</v>
      </c>
      <c r="F25" s="581">
        <v>120570</v>
      </c>
      <c r="G25" s="521">
        <f>VLOOKUP(F25,'[4]فایل اصلی'!$C$4:$G$1608,4,0)</f>
        <v>1750000</v>
      </c>
      <c r="H25" s="578">
        <v>0</v>
      </c>
      <c r="I25" s="579">
        <f t="shared" si="5"/>
        <v>0</v>
      </c>
      <c r="J25" s="580">
        <v>1</v>
      </c>
      <c r="K25" s="579">
        <f t="shared" si="6"/>
        <v>1750000</v>
      </c>
      <c r="L25" s="580">
        <v>0</v>
      </c>
      <c r="M25" s="579">
        <f t="shared" si="7"/>
        <v>0</v>
      </c>
      <c r="N25" s="580">
        <v>0</v>
      </c>
      <c r="O25" s="579">
        <f t="shared" si="8"/>
        <v>0</v>
      </c>
      <c r="P25" s="580">
        <v>0</v>
      </c>
      <c r="Q25" s="579">
        <f t="shared" si="9"/>
        <v>0</v>
      </c>
    </row>
    <row r="26" spans="1:17" ht="43.5" customHeight="1">
      <c r="A26" s="574">
        <v>4</v>
      </c>
      <c r="B26" s="1019" t="s">
        <v>2425</v>
      </c>
      <c r="C26" s="1019"/>
      <c r="D26" s="575" t="s">
        <v>153</v>
      </c>
      <c r="E26" s="576" t="s">
        <v>1469</v>
      </c>
      <c r="F26" s="581">
        <v>120573</v>
      </c>
      <c r="G26" s="521">
        <f>VLOOKUP(F26,'[4]فایل اصلی'!$C$4:$G$1608,4,0)</f>
        <v>2583000</v>
      </c>
      <c r="H26" s="578">
        <v>0</v>
      </c>
      <c r="I26" s="579">
        <f t="shared" si="5"/>
        <v>0</v>
      </c>
      <c r="J26" s="580">
        <v>0</v>
      </c>
      <c r="K26" s="579">
        <f t="shared" si="6"/>
        <v>0</v>
      </c>
      <c r="L26" s="580">
        <v>1</v>
      </c>
      <c r="M26" s="579">
        <f t="shared" si="7"/>
        <v>2583000</v>
      </c>
      <c r="N26" s="580">
        <v>0</v>
      </c>
      <c r="O26" s="579">
        <f t="shared" si="8"/>
        <v>0</v>
      </c>
      <c r="P26" s="580">
        <v>0</v>
      </c>
      <c r="Q26" s="579">
        <f t="shared" si="9"/>
        <v>0</v>
      </c>
    </row>
    <row r="27" spans="1:17" ht="43.5" customHeight="1">
      <c r="A27" s="574">
        <v>5</v>
      </c>
      <c r="B27" s="1019" t="s">
        <v>2426</v>
      </c>
      <c r="C27" s="1019"/>
      <c r="D27" s="575" t="s">
        <v>153</v>
      </c>
      <c r="E27" s="576" t="s">
        <v>1469</v>
      </c>
      <c r="F27" s="581">
        <v>120573</v>
      </c>
      <c r="G27" s="521">
        <f>VLOOKUP(F27,'[4]فایل اصلی'!$C$4:$G$1608,4,0)</f>
        <v>2583000</v>
      </c>
      <c r="H27" s="578">
        <v>0</v>
      </c>
      <c r="I27" s="579">
        <f t="shared" si="5"/>
        <v>0</v>
      </c>
      <c r="J27" s="580">
        <v>0</v>
      </c>
      <c r="K27" s="579">
        <f t="shared" si="6"/>
        <v>0</v>
      </c>
      <c r="L27" s="580">
        <v>0</v>
      </c>
      <c r="M27" s="579">
        <f t="shared" si="7"/>
        <v>0</v>
      </c>
      <c r="N27" s="580">
        <v>1</v>
      </c>
      <c r="O27" s="579">
        <f t="shared" si="8"/>
        <v>2583000</v>
      </c>
      <c r="P27" s="580">
        <v>0</v>
      </c>
      <c r="Q27" s="579">
        <f t="shared" si="9"/>
        <v>0</v>
      </c>
    </row>
    <row r="28" spans="1:17" ht="43.5" customHeight="1">
      <c r="A28" s="574">
        <v>6</v>
      </c>
      <c r="B28" s="1019" t="s">
        <v>2427</v>
      </c>
      <c r="C28" s="1019"/>
      <c r="D28" s="575" t="s">
        <v>153</v>
      </c>
      <c r="E28" s="576" t="s">
        <v>1469</v>
      </c>
      <c r="F28" s="581">
        <v>120573</v>
      </c>
      <c r="G28" s="521">
        <f>VLOOKUP(F28,'[4]فایل اصلی'!$C$4:$G$1608,4,0)</f>
        <v>2583000</v>
      </c>
      <c r="H28" s="578">
        <v>0</v>
      </c>
      <c r="I28" s="579">
        <f t="shared" si="5"/>
        <v>0</v>
      </c>
      <c r="J28" s="580">
        <v>0</v>
      </c>
      <c r="K28" s="579">
        <f t="shared" si="6"/>
        <v>0</v>
      </c>
      <c r="L28" s="580">
        <v>0</v>
      </c>
      <c r="M28" s="579">
        <f t="shared" si="7"/>
        <v>0</v>
      </c>
      <c r="N28" s="580">
        <v>0</v>
      </c>
      <c r="O28" s="579">
        <f t="shared" si="8"/>
        <v>0</v>
      </c>
      <c r="P28" s="580">
        <v>1</v>
      </c>
      <c r="Q28" s="579">
        <f t="shared" si="9"/>
        <v>2583000</v>
      </c>
    </row>
    <row r="29" spans="1:17" ht="43.5" customHeight="1">
      <c r="A29" s="574">
        <v>7</v>
      </c>
      <c r="B29" s="1019" t="s">
        <v>2434</v>
      </c>
      <c r="C29" s="1019"/>
      <c r="D29" s="575" t="s">
        <v>238</v>
      </c>
      <c r="E29" s="576"/>
      <c r="F29" s="577">
        <v>220201</v>
      </c>
      <c r="G29" s="521">
        <f>VLOOKUP(F29,'[4]فایل اصلی'!$C$4:$G$1608,4,0)</f>
        <v>2724000</v>
      </c>
      <c r="H29" s="582">
        <v>5</v>
      </c>
      <c r="I29" s="579">
        <f t="shared" si="5"/>
        <v>13620000</v>
      </c>
      <c r="J29" s="583">
        <v>5</v>
      </c>
      <c r="K29" s="579">
        <f t="shared" si="6"/>
        <v>13620000</v>
      </c>
      <c r="L29" s="583">
        <v>5</v>
      </c>
      <c r="M29" s="579">
        <f t="shared" si="7"/>
        <v>13620000</v>
      </c>
      <c r="N29" s="583">
        <v>5</v>
      </c>
      <c r="O29" s="579">
        <f t="shared" si="8"/>
        <v>13620000</v>
      </c>
      <c r="P29" s="583">
        <v>5</v>
      </c>
      <c r="Q29" s="579">
        <f t="shared" si="9"/>
        <v>13620000</v>
      </c>
    </row>
    <row r="30" spans="1:17" ht="43.5" customHeight="1">
      <c r="A30" s="574">
        <v>8</v>
      </c>
      <c r="B30" s="1019" t="s">
        <v>2428</v>
      </c>
      <c r="C30" s="1019"/>
      <c r="D30" s="575" t="s">
        <v>153</v>
      </c>
      <c r="E30" s="576">
        <v>670003400</v>
      </c>
      <c r="F30" s="577">
        <v>0</v>
      </c>
      <c r="G30" s="521"/>
      <c r="H30" s="578">
        <v>1</v>
      </c>
      <c r="I30" s="579">
        <f t="shared" si="5"/>
        <v>0</v>
      </c>
      <c r="J30" s="580">
        <v>1</v>
      </c>
      <c r="K30" s="579">
        <f t="shared" si="6"/>
        <v>0</v>
      </c>
      <c r="L30" s="580">
        <v>0</v>
      </c>
      <c r="M30" s="579">
        <f t="shared" si="7"/>
        <v>0</v>
      </c>
      <c r="N30" s="580">
        <v>0</v>
      </c>
      <c r="O30" s="579">
        <f t="shared" si="8"/>
        <v>0</v>
      </c>
      <c r="P30" s="580">
        <v>0</v>
      </c>
      <c r="Q30" s="579">
        <f t="shared" si="9"/>
        <v>0</v>
      </c>
    </row>
    <row r="31" spans="1:17" ht="43.5" customHeight="1" thickBot="1">
      <c r="A31" s="584">
        <v>9</v>
      </c>
      <c r="B31" s="1020" t="s">
        <v>2429</v>
      </c>
      <c r="C31" s="1020"/>
      <c r="D31" s="585" t="s">
        <v>153</v>
      </c>
      <c r="E31" s="586">
        <v>370003410</v>
      </c>
      <c r="F31" s="587">
        <v>0</v>
      </c>
      <c r="G31" s="521"/>
      <c r="H31" s="588">
        <v>0</v>
      </c>
      <c r="I31" s="589">
        <f t="shared" si="5"/>
        <v>0</v>
      </c>
      <c r="J31" s="590">
        <v>0</v>
      </c>
      <c r="K31" s="589">
        <f t="shared" si="6"/>
        <v>0</v>
      </c>
      <c r="L31" s="590">
        <v>1</v>
      </c>
      <c r="M31" s="589">
        <f t="shared" si="7"/>
        <v>0</v>
      </c>
      <c r="N31" s="590">
        <v>1</v>
      </c>
      <c r="O31" s="589">
        <f t="shared" si="8"/>
        <v>0</v>
      </c>
      <c r="P31" s="590">
        <v>1</v>
      </c>
      <c r="Q31" s="589">
        <f t="shared" si="9"/>
        <v>0</v>
      </c>
    </row>
    <row r="32" spans="1:17" ht="43.5" customHeight="1" thickBot="1">
      <c r="A32" s="1021" t="s">
        <v>2430</v>
      </c>
      <c r="B32" s="1021"/>
      <c r="C32" s="1021"/>
      <c r="D32" s="1021"/>
      <c r="E32" s="1021"/>
      <c r="F32" s="1021"/>
      <c r="G32" s="1021"/>
      <c r="H32" s="591"/>
      <c r="I32" s="592">
        <f>SUM(I23:I31)</f>
        <v>15761000</v>
      </c>
      <c r="J32" s="591"/>
      <c r="K32" s="592">
        <f>SUM(K23:K31)</f>
        <v>15761000</v>
      </c>
      <c r="L32" s="591"/>
      <c r="M32" s="592">
        <f>SUM(M23:M31)</f>
        <v>16594000</v>
      </c>
      <c r="N32" s="591"/>
      <c r="O32" s="592">
        <f>SUM(O23:O31)</f>
        <v>16594000</v>
      </c>
      <c r="P32" s="591"/>
      <c r="Q32" s="592">
        <f>SUM(Q23:Q31)</f>
        <v>16594000</v>
      </c>
    </row>
    <row r="33" spans="1:17" ht="43.5" customHeight="1" thickBot="1">
      <c r="A33" s="1022" t="s">
        <v>2321</v>
      </c>
      <c r="B33" s="1023"/>
      <c r="C33" s="1023"/>
      <c r="D33" s="1023"/>
      <c r="E33" s="1023"/>
      <c r="F33" s="1024">
        <v>421301</v>
      </c>
      <c r="G33" s="1025"/>
      <c r="H33" s="591"/>
      <c r="I33" s="521">
        <f>VLOOKUP(F33,'[4]فایل اصلی'!$C$4:$G$1608,4,0)</f>
        <v>2590000</v>
      </c>
      <c r="J33" s="591"/>
      <c r="K33" s="592">
        <f>I33</f>
        <v>2590000</v>
      </c>
      <c r="L33" s="591"/>
      <c r="M33" s="592">
        <f>K33</f>
        <v>2590000</v>
      </c>
      <c r="N33" s="591"/>
      <c r="O33" s="592">
        <f>M33</f>
        <v>2590000</v>
      </c>
      <c r="P33" s="591"/>
      <c r="Q33" s="592">
        <f>O33</f>
        <v>2590000</v>
      </c>
    </row>
    <row r="34" spans="1:17" ht="43.5" customHeight="1" thickBot="1">
      <c r="A34" s="1018" t="s">
        <v>2431</v>
      </c>
      <c r="B34" s="1018"/>
      <c r="C34" s="1018"/>
      <c r="D34" s="1018"/>
      <c r="E34" s="1018"/>
      <c r="F34" s="1018"/>
      <c r="G34" s="1018"/>
      <c r="H34" s="591"/>
      <c r="I34" s="592">
        <f>SUM(I32:I33)</f>
        <v>18351000</v>
      </c>
      <c r="J34" s="591"/>
      <c r="K34" s="592">
        <f>SUM(K32:K33)</f>
        <v>18351000</v>
      </c>
      <c r="L34" s="591"/>
      <c r="M34" s="592">
        <f>SUM(M32:M33)</f>
        <v>19184000</v>
      </c>
      <c r="N34" s="591"/>
      <c r="O34" s="592">
        <f>SUM(O32:O33)</f>
        <v>19184000</v>
      </c>
      <c r="P34" s="591"/>
      <c r="Q34" s="592">
        <f>SUM(Q32:Q33)</f>
        <v>19184000</v>
      </c>
    </row>
  </sheetData>
  <mergeCells count="54">
    <mergeCell ref="B8:C8"/>
    <mergeCell ref="B2:R2"/>
    <mergeCell ref="A4:A6"/>
    <mergeCell ref="B4:C6"/>
    <mergeCell ref="D4:D5"/>
    <mergeCell ref="E4:E6"/>
    <mergeCell ref="F4:F6"/>
    <mergeCell ref="G4:G6"/>
    <mergeCell ref="H4:K4"/>
    <mergeCell ref="L4:Q4"/>
    <mergeCell ref="H6:I6"/>
    <mergeCell ref="J6:K6"/>
    <mergeCell ref="L6:M6"/>
    <mergeCell ref="N6:O6"/>
    <mergeCell ref="P6:Q6"/>
    <mergeCell ref="B7:C7"/>
    <mergeCell ref="A19:Q19"/>
    <mergeCell ref="B9:C9"/>
    <mergeCell ref="B10:C10"/>
    <mergeCell ref="B11:C11"/>
    <mergeCell ref="B12:C12"/>
    <mergeCell ref="B13:C13"/>
    <mergeCell ref="B14:C14"/>
    <mergeCell ref="B15:C15"/>
    <mergeCell ref="A16:G16"/>
    <mergeCell ref="A17:E17"/>
    <mergeCell ref="F17:G17"/>
    <mergeCell ref="A18:G18"/>
    <mergeCell ref="A20:A22"/>
    <mergeCell ref="B20:C22"/>
    <mergeCell ref="D20:D21"/>
    <mergeCell ref="E20:E22"/>
    <mergeCell ref="F20:F22"/>
    <mergeCell ref="B28:C28"/>
    <mergeCell ref="H20:K20"/>
    <mergeCell ref="L20:Q20"/>
    <mergeCell ref="H22:I22"/>
    <mergeCell ref="J22:K22"/>
    <mergeCell ref="L22:M22"/>
    <mergeCell ref="N22:O22"/>
    <mergeCell ref="P22:Q22"/>
    <mergeCell ref="G20:G22"/>
    <mergeCell ref="B23:C23"/>
    <mergeCell ref="B24:C24"/>
    <mergeCell ref="B25:C25"/>
    <mergeCell ref="B26:C26"/>
    <mergeCell ref="B27:C27"/>
    <mergeCell ref="A34:G34"/>
    <mergeCell ref="B29:C29"/>
    <mergeCell ref="B30:C30"/>
    <mergeCell ref="B31:C31"/>
    <mergeCell ref="A32:G32"/>
    <mergeCell ref="A33:E33"/>
    <mergeCell ref="F33:G33"/>
  </mergeCells>
  <printOptions horizontalCentered="1"/>
  <pageMargins left="0" right="0" top="0" bottom="1.37795275590551" header="0.39370078740157499" footer="0.39370078740157499"/>
  <pageSetup scale="37" orientation="landscape" r:id="rId1"/>
  <headerFooter scaleWithDoc="0">
    <oddFooter xml:space="preserve">&amp;L&amp;9صفحه  &amp;P از &amp;N&amp;C&amp;"Arial,Bold"&amp;12سیداحمد موسوی  احمد اقبالی  خانم سارا مقصودلو  &amp;R&amp;"Arial,Bold"اعضای کار گروه
جمال کمیلی فر  شهرام شاهی  حجت ا... اکبری نسرکانی  اباذردماوندی   حسین کرمی   رضا حصاری  محمدعلی رجبی محمد تقی اتحاد
  اعضای هیئت مدیره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9"/>
  <sheetViews>
    <sheetView rightToLeft="1" topLeftCell="A7" zoomScale="70" zoomScaleNormal="70" workbookViewId="0">
      <selection activeCell="A4" sqref="A4"/>
    </sheetView>
  </sheetViews>
  <sheetFormatPr defaultColWidth="9.140625" defaultRowHeight="12.75"/>
  <cols>
    <col min="1" max="1" width="9.140625" style="593"/>
    <col min="2" max="2" width="40.140625" style="593" customWidth="1"/>
    <col min="3" max="3" width="25.85546875" style="593" customWidth="1"/>
    <col min="4" max="4" width="23.7109375" style="593" customWidth="1"/>
    <col min="5" max="5" width="17.28515625" style="593" customWidth="1"/>
    <col min="6" max="6" width="16.7109375" style="593" customWidth="1"/>
    <col min="7" max="7" width="20.28515625" style="593" bestFit="1" customWidth="1"/>
    <col min="8" max="8" width="21.140625" style="593" customWidth="1"/>
    <col min="9" max="9" width="30.7109375" style="593" customWidth="1"/>
    <col min="10" max="16384" width="9.140625" style="593"/>
  </cols>
  <sheetData>
    <row r="1" spans="1:9" ht="78.75" customHeight="1" thickBot="1">
      <c r="A1" s="1065" t="s">
        <v>2435</v>
      </c>
      <c r="B1" s="1066"/>
      <c r="C1" s="1066"/>
      <c r="D1" s="1066"/>
      <c r="E1" s="1066"/>
      <c r="F1" s="1066"/>
      <c r="G1" s="1066"/>
      <c r="H1" s="1066"/>
      <c r="I1" s="1067"/>
    </row>
    <row r="2" spans="1:9" ht="67.5">
      <c r="A2" s="1068" t="s">
        <v>1419</v>
      </c>
      <c r="B2" s="1070" t="s">
        <v>2289</v>
      </c>
      <c r="C2" s="1070"/>
      <c r="D2" s="1070" t="s">
        <v>2290</v>
      </c>
      <c r="E2" s="1070" t="s">
        <v>2436</v>
      </c>
      <c r="F2" s="594" t="s">
        <v>1</v>
      </c>
      <c r="G2" s="1072" t="s">
        <v>2292</v>
      </c>
      <c r="H2" s="594" t="s">
        <v>2437</v>
      </c>
      <c r="I2" s="1074" t="s">
        <v>2438</v>
      </c>
    </row>
    <row r="3" spans="1:9" ht="34.5" thickBot="1">
      <c r="A3" s="1069"/>
      <c r="B3" s="1071"/>
      <c r="C3" s="1071"/>
      <c r="D3" s="1071"/>
      <c r="E3" s="1071"/>
      <c r="F3" s="595" t="s">
        <v>1420</v>
      </c>
      <c r="G3" s="1073"/>
      <c r="H3" s="595">
        <v>667003110</v>
      </c>
      <c r="I3" s="1075"/>
    </row>
    <row r="4" spans="1:9" ht="45.75" customHeight="1">
      <c r="A4" s="596">
        <v>1</v>
      </c>
      <c r="B4" s="597" t="s">
        <v>2439</v>
      </c>
      <c r="C4" s="598">
        <v>63</v>
      </c>
      <c r="D4" s="599">
        <v>662001650</v>
      </c>
      <c r="E4" s="599">
        <v>121002</v>
      </c>
      <c r="F4" s="600" t="s">
        <v>52</v>
      </c>
      <c r="G4" s="601">
        <f>VLOOKUP(E4,'[4]فایل اصلی'!$C$4:$F$1608,4,0)</f>
        <v>20815000</v>
      </c>
      <c r="H4" s="602">
        <v>1</v>
      </c>
      <c r="I4" s="355">
        <f>H4*G4</f>
        <v>20815000</v>
      </c>
    </row>
    <row r="5" spans="1:9" ht="43.5">
      <c r="A5" s="603">
        <v>2</v>
      </c>
      <c r="B5" s="1064" t="s">
        <v>2311</v>
      </c>
      <c r="C5" s="1064"/>
      <c r="D5" s="604">
        <v>323002600</v>
      </c>
      <c r="E5" s="605">
        <v>250201</v>
      </c>
      <c r="F5" s="606" t="s">
        <v>2313</v>
      </c>
      <c r="G5" s="601">
        <f>VLOOKUP(E5,'[4]فایل اصلی'!$C$4:$F$1608,4,0)</f>
        <v>3910000</v>
      </c>
      <c r="H5" s="607">
        <v>0.1</v>
      </c>
      <c r="I5" s="355">
        <f t="shared" ref="I5:I16" si="0">H5*G5</f>
        <v>391000</v>
      </c>
    </row>
    <row r="6" spans="1:9" ht="43.5">
      <c r="A6" s="603">
        <v>5</v>
      </c>
      <c r="B6" s="1064" t="s">
        <v>2310</v>
      </c>
      <c r="C6" s="1064"/>
      <c r="D6" s="608">
        <v>691000710</v>
      </c>
      <c r="E6" s="608">
        <v>250301</v>
      </c>
      <c r="F6" s="606" t="s">
        <v>153</v>
      </c>
      <c r="G6" s="601">
        <f>VLOOKUP(E6,'[4]فایل اصلی'!$C$4:$F$1608,4,0)</f>
        <v>259000</v>
      </c>
      <c r="H6" s="607">
        <v>3</v>
      </c>
      <c r="I6" s="355">
        <f t="shared" si="0"/>
        <v>777000</v>
      </c>
    </row>
    <row r="7" spans="1:9" ht="43.5">
      <c r="A7" s="603">
        <v>6</v>
      </c>
      <c r="B7" s="1064" t="s">
        <v>2440</v>
      </c>
      <c r="C7" s="1064"/>
      <c r="D7" s="608">
        <v>691001500</v>
      </c>
      <c r="E7" s="608">
        <v>250301</v>
      </c>
      <c r="F7" s="606" t="s">
        <v>153</v>
      </c>
      <c r="G7" s="601">
        <f>VLOOKUP(E7,'[4]فایل اصلی'!$C$4:$F$1608,4,0)</f>
        <v>259000</v>
      </c>
      <c r="H7" s="607">
        <v>2</v>
      </c>
      <c r="I7" s="355">
        <f t="shared" si="0"/>
        <v>518000</v>
      </c>
    </row>
    <row r="8" spans="1:9" ht="43.5">
      <c r="A8" s="603">
        <v>7</v>
      </c>
      <c r="B8" s="1064" t="s">
        <v>2441</v>
      </c>
      <c r="C8" s="1064"/>
      <c r="D8" s="608">
        <v>691001500</v>
      </c>
      <c r="E8" s="608">
        <v>250301</v>
      </c>
      <c r="F8" s="606" t="s">
        <v>153</v>
      </c>
      <c r="G8" s="601">
        <f>VLOOKUP(E8,'[4]فایل اصلی'!$C$4:$F$1608,4,0)</f>
        <v>259000</v>
      </c>
      <c r="H8" s="607">
        <v>9</v>
      </c>
      <c r="I8" s="355">
        <f t="shared" si="0"/>
        <v>2331000</v>
      </c>
    </row>
    <row r="9" spans="1:9" ht="43.5">
      <c r="A9" s="603">
        <v>11</v>
      </c>
      <c r="B9" s="1064" t="s">
        <v>2397</v>
      </c>
      <c r="C9" s="1064"/>
      <c r="D9" s="608" t="s">
        <v>1448</v>
      </c>
      <c r="E9" s="605">
        <v>61002</v>
      </c>
      <c r="F9" s="606" t="s">
        <v>154</v>
      </c>
      <c r="G9" s="601">
        <f>VLOOKUP(E9,'[4]فایل اصلی'!$C$4:$F$1608,4,0)</f>
        <v>128000</v>
      </c>
      <c r="H9" s="607">
        <v>4</v>
      </c>
      <c r="I9" s="355">
        <f t="shared" si="0"/>
        <v>512000</v>
      </c>
    </row>
    <row r="10" spans="1:9" ht="43.5">
      <c r="A10" s="603">
        <v>12</v>
      </c>
      <c r="B10" s="1064" t="s">
        <v>2442</v>
      </c>
      <c r="C10" s="1064"/>
      <c r="D10" s="608">
        <v>682002500</v>
      </c>
      <c r="E10" s="608">
        <v>61004</v>
      </c>
      <c r="F10" s="608" t="s">
        <v>154</v>
      </c>
      <c r="G10" s="601">
        <f>VLOOKUP(E10,'[4]فایل اصلی'!$C$4:$F$1608,4,0)</f>
        <v>318000</v>
      </c>
      <c r="H10" s="607">
        <v>1.4</v>
      </c>
      <c r="I10" s="355">
        <f t="shared" si="0"/>
        <v>445200</v>
      </c>
    </row>
    <row r="11" spans="1:9" ht="43.5">
      <c r="A11" s="603">
        <v>13</v>
      </c>
      <c r="B11" s="1064" t="s">
        <v>2443</v>
      </c>
      <c r="C11" s="1064"/>
      <c r="D11" s="608">
        <v>682002700</v>
      </c>
      <c r="E11" s="608">
        <v>61006</v>
      </c>
      <c r="F11" s="606" t="s">
        <v>154</v>
      </c>
      <c r="G11" s="601">
        <f>VLOOKUP(E11,'[4]فایل اصلی'!$C$4:$F$1608,4,0)</f>
        <v>836000</v>
      </c>
      <c r="H11" s="607">
        <v>6</v>
      </c>
      <c r="I11" s="355">
        <f t="shared" si="0"/>
        <v>5016000</v>
      </c>
    </row>
    <row r="12" spans="1:9" ht="43.5">
      <c r="A12" s="603">
        <v>16</v>
      </c>
      <c r="B12" s="1064" t="s">
        <v>2399</v>
      </c>
      <c r="C12" s="1064"/>
      <c r="D12" s="608">
        <v>667000450</v>
      </c>
      <c r="E12" s="605">
        <v>230101</v>
      </c>
      <c r="F12" s="606" t="s">
        <v>240</v>
      </c>
      <c r="G12" s="601">
        <f>VLOOKUP(E12,'[4]فایل اصلی'!$C$4:$F$1608,4,0)</f>
        <v>2025000</v>
      </c>
      <c r="H12" s="607">
        <v>38</v>
      </c>
      <c r="I12" s="355">
        <f t="shared" si="0"/>
        <v>76950000</v>
      </c>
    </row>
    <row r="13" spans="1:9" ht="43.5">
      <c r="A13" s="603">
        <v>17</v>
      </c>
      <c r="B13" s="1064" t="s">
        <v>2444</v>
      </c>
      <c r="C13" s="1064"/>
      <c r="D13" s="608">
        <v>664005500</v>
      </c>
      <c r="E13" s="608">
        <v>0</v>
      </c>
      <c r="F13" s="606" t="s">
        <v>52</v>
      </c>
      <c r="G13" s="609">
        <v>10434000</v>
      </c>
      <c r="H13" s="607">
        <v>1</v>
      </c>
      <c r="I13" s="355">
        <f t="shared" si="0"/>
        <v>10434000</v>
      </c>
    </row>
    <row r="14" spans="1:9" ht="43.5">
      <c r="A14" s="603">
        <v>18</v>
      </c>
      <c r="B14" s="1064" t="s">
        <v>2445</v>
      </c>
      <c r="C14" s="1064"/>
      <c r="D14" s="608">
        <v>670001770</v>
      </c>
      <c r="E14" s="608">
        <v>120579</v>
      </c>
      <c r="F14" s="606" t="s">
        <v>153</v>
      </c>
      <c r="G14" s="601">
        <f>VLOOKUP(E14,'[4]فایل اصلی'!$C$4:$F$1608,4,0)</f>
        <v>1034000</v>
      </c>
      <c r="H14" s="607">
        <v>9</v>
      </c>
      <c r="I14" s="355">
        <f t="shared" si="0"/>
        <v>9306000</v>
      </c>
    </row>
    <row r="15" spans="1:9" ht="43.5">
      <c r="A15" s="603">
        <v>19</v>
      </c>
      <c r="B15" s="1064" t="s">
        <v>2446</v>
      </c>
      <c r="C15" s="1064"/>
      <c r="D15" s="608">
        <v>670001210</v>
      </c>
      <c r="E15" s="608">
        <v>120566</v>
      </c>
      <c r="F15" s="606" t="s">
        <v>153</v>
      </c>
      <c r="G15" s="601">
        <f>VLOOKUP(E15,'[4]فایل اصلی'!$C$4:$F$1608,4,0)</f>
        <v>943000</v>
      </c>
      <c r="H15" s="607">
        <v>2</v>
      </c>
      <c r="I15" s="355">
        <f t="shared" si="0"/>
        <v>1886000</v>
      </c>
    </row>
    <row r="16" spans="1:9" ht="44.25" thickBot="1">
      <c r="A16" s="603">
        <v>20</v>
      </c>
      <c r="B16" s="1064" t="s">
        <v>2394</v>
      </c>
      <c r="C16" s="1064"/>
      <c r="D16" s="608">
        <v>890001800</v>
      </c>
      <c r="E16" s="608">
        <v>170803</v>
      </c>
      <c r="F16" s="606" t="s">
        <v>52</v>
      </c>
      <c r="G16" s="601">
        <f>VLOOKUP(E16,'[4]فایل اصلی'!$C$4:$F$1608,4,0)</f>
        <v>6840000</v>
      </c>
      <c r="H16" s="607">
        <v>1</v>
      </c>
      <c r="I16" s="355">
        <f t="shared" si="0"/>
        <v>6840000</v>
      </c>
    </row>
    <row r="17" spans="1:9" ht="66" customHeight="1" thickBot="1">
      <c r="A17" s="1058" t="s">
        <v>1480</v>
      </c>
      <c r="B17" s="1059"/>
      <c r="C17" s="1059"/>
      <c r="D17" s="610"/>
      <c r="E17" s="610"/>
      <c r="F17" s="610"/>
      <c r="G17" s="610"/>
      <c r="H17" s="610"/>
      <c r="I17" s="611">
        <f>SUM(I4:I16)</f>
        <v>136221200</v>
      </c>
    </row>
    <row r="18" spans="1:9" ht="44.25" thickBot="1">
      <c r="A18" s="1060" t="s">
        <v>2321</v>
      </c>
      <c r="B18" s="1061"/>
      <c r="C18" s="1061"/>
      <c r="D18" s="612"/>
      <c r="E18" s="613">
        <v>421305</v>
      </c>
      <c r="F18" s="612"/>
      <c r="G18" s="614"/>
      <c r="H18" s="610"/>
      <c r="I18" s="601">
        <f>VLOOKUP(E18,'[4]فایل اصلی'!$C$4:$F$1608,4,0)</f>
        <v>12630000</v>
      </c>
    </row>
    <row r="19" spans="1:9" ht="44.25" thickBot="1">
      <c r="A19" s="1062" t="s">
        <v>2431</v>
      </c>
      <c r="B19" s="1063"/>
      <c r="C19" s="1063"/>
      <c r="D19" s="1063"/>
      <c r="E19" s="1063"/>
      <c r="F19" s="1063"/>
      <c r="G19" s="1063"/>
      <c r="H19" s="615"/>
      <c r="I19" s="611">
        <f>SUM(I17:I18)</f>
        <v>148851200</v>
      </c>
    </row>
  </sheetData>
  <mergeCells count="22">
    <mergeCell ref="B10:C10"/>
    <mergeCell ref="A1:I1"/>
    <mergeCell ref="A2:A3"/>
    <mergeCell ref="B2:C3"/>
    <mergeCell ref="D2:D3"/>
    <mergeCell ref="E2:E3"/>
    <mergeCell ref="G2:G3"/>
    <mergeCell ref="I2:I3"/>
    <mergeCell ref="B5:C5"/>
    <mergeCell ref="B6:C6"/>
    <mergeCell ref="B7:C7"/>
    <mergeCell ref="B8:C8"/>
    <mergeCell ref="B9:C9"/>
    <mergeCell ref="A17:C17"/>
    <mergeCell ref="A18:C18"/>
    <mergeCell ref="A19:G19"/>
    <mergeCell ref="B11:C11"/>
    <mergeCell ref="B12:C12"/>
    <mergeCell ref="B13:C13"/>
    <mergeCell ref="B14:C14"/>
    <mergeCell ref="B15:C15"/>
    <mergeCell ref="B16:C16"/>
  </mergeCells>
  <printOptions horizontalCentered="1" verticalCentered="1"/>
  <pageMargins left="0" right="0" top="0" bottom="1.3385826771653544" header="0.31496062992125984" footer="0.70866141732283472"/>
  <pageSetup scale="50" orientation="landscape" r:id="rId1"/>
  <headerFooter scaleWithDoc="0">
    <oddFooter xml:space="preserve">&amp;Lصفحه  &amp;P از &amp;N&amp;C&amp;"Calibri,Bold"&amp;12سیداحمد موسوی  احمد اقبالی  خانم سارا مقصودلو  &amp;R&amp;"Calibri,Bold"&amp;12اعضای کار گروه
جمال کمیلی فر  شهرام شاهی  حجت ا... اکبری نسرکانی  اباذردماوندی   حسین کرمی   رضا حصاری  محمدعلی رجبی محمد تقی اتحاد
  اعضای هیئت مدیره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50"/>
  <sheetViews>
    <sheetView rightToLeft="1" topLeftCell="A17" zoomScale="90" zoomScaleNormal="90" workbookViewId="0">
      <selection activeCell="E49" sqref="E49"/>
    </sheetView>
  </sheetViews>
  <sheetFormatPr defaultColWidth="9.140625" defaultRowHeight="12.75"/>
  <cols>
    <col min="1" max="1" width="12.7109375" style="616" customWidth="1"/>
    <col min="2" max="2" width="14.7109375" style="616" customWidth="1"/>
    <col min="3" max="3" width="11" style="616" customWidth="1"/>
    <col min="4" max="4" width="13.85546875" style="616" customWidth="1"/>
    <col min="5" max="5" width="10" style="616" customWidth="1"/>
    <col min="6" max="6" width="12.7109375" style="616" customWidth="1"/>
    <col min="7" max="7" width="6.85546875" style="616" customWidth="1"/>
    <col min="8" max="8" width="12.7109375" style="616" customWidth="1"/>
    <col min="9" max="9" width="6.7109375" style="616" customWidth="1"/>
    <col min="10" max="10" width="17.28515625" style="616" customWidth="1"/>
    <col min="11" max="11" width="6.28515625" style="616" customWidth="1"/>
    <col min="12" max="12" width="15" style="616" customWidth="1"/>
    <col min="13" max="13" width="6.42578125" style="616" customWidth="1"/>
    <col min="14" max="14" width="14" style="616" customWidth="1"/>
    <col min="15" max="15" width="6.140625" style="616" hidden="1" customWidth="1"/>
    <col min="16" max="16" width="12.140625" style="616" hidden="1" customWidth="1"/>
    <col min="17" max="16384" width="9.140625" style="616"/>
  </cols>
  <sheetData>
    <row r="1" spans="1:17" ht="44.25" customHeight="1" thickBot="1">
      <c r="A1" s="1099" t="s">
        <v>2447</v>
      </c>
      <c r="B1" s="1100"/>
      <c r="C1" s="1100"/>
      <c r="D1" s="1100"/>
      <c r="E1" s="1100"/>
      <c r="F1" s="1100"/>
      <c r="G1" s="1100"/>
      <c r="H1" s="1100"/>
      <c r="I1" s="1100"/>
      <c r="J1" s="1100"/>
      <c r="K1" s="1100"/>
      <c r="L1" s="1100"/>
      <c r="M1" s="1100"/>
      <c r="N1" s="1100"/>
      <c r="O1" s="1100"/>
      <c r="P1" s="1101"/>
    </row>
    <row r="2" spans="1:17" ht="39" customHeight="1">
      <c r="A2" s="1102" t="s">
        <v>2289</v>
      </c>
      <c r="B2" s="1103"/>
      <c r="C2" s="1106" t="s">
        <v>1</v>
      </c>
      <c r="D2" s="1106" t="s">
        <v>2290</v>
      </c>
      <c r="E2" s="1106" t="s">
        <v>2291</v>
      </c>
      <c r="F2" s="1106" t="s">
        <v>2448</v>
      </c>
      <c r="G2" s="1108" t="s">
        <v>2449</v>
      </c>
      <c r="H2" s="1109"/>
      <c r="I2" s="1108" t="s">
        <v>2450</v>
      </c>
      <c r="J2" s="1109"/>
      <c r="K2" s="1108" t="s">
        <v>2451</v>
      </c>
      <c r="L2" s="1109"/>
      <c r="M2" s="1108" t="s">
        <v>2452</v>
      </c>
      <c r="N2" s="1110"/>
      <c r="O2" s="1089" t="s">
        <v>2453</v>
      </c>
      <c r="P2" s="1090"/>
    </row>
    <row r="3" spans="1:17" ht="34.5" customHeight="1" thickBot="1">
      <c r="A3" s="1104"/>
      <c r="B3" s="1105"/>
      <c r="C3" s="1107"/>
      <c r="D3" s="1107"/>
      <c r="E3" s="1107"/>
      <c r="F3" s="1107"/>
      <c r="G3" s="1091">
        <v>667003150</v>
      </c>
      <c r="H3" s="1092"/>
      <c r="I3" s="1091">
        <v>667003160</v>
      </c>
      <c r="J3" s="1092"/>
      <c r="K3" s="1091">
        <v>667003170</v>
      </c>
      <c r="L3" s="1092"/>
      <c r="M3" s="1091">
        <v>667003180</v>
      </c>
      <c r="N3" s="1093"/>
      <c r="O3" s="1094">
        <v>667003190</v>
      </c>
      <c r="P3" s="1095"/>
    </row>
    <row r="4" spans="1:17" ht="30.75" customHeight="1">
      <c r="A4" s="1096" t="s">
        <v>2439</v>
      </c>
      <c r="B4" s="617">
        <v>800</v>
      </c>
      <c r="C4" s="618" t="s">
        <v>52</v>
      </c>
      <c r="D4" s="619">
        <v>662002150</v>
      </c>
      <c r="E4" s="620">
        <v>121011</v>
      </c>
      <c r="F4" s="621">
        <f>VLOOKUP(E4,'[4]فایل اصلی'!$C$4:$G$1608,4,0)</f>
        <v>190757000</v>
      </c>
      <c r="G4" s="617">
        <v>1</v>
      </c>
      <c r="H4" s="622">
        <f>F4*G4</f>
        <v>190757000</v>
      </c>
      <c r="I4" s="617">
        <v>0</v>
      </c>
      <c r="J4" s="622">
        <f>I4*F4</f>
        <v>0</v>
      </c>
      <c r="K4" s="617">
        <v>0</v>
      </c>
      <c r="L4" s="622">
        <f>K4*F4</f>
        <v>0</v>
      </c>
      <c r="M4" s="617">
        <v>0</v>
      </c>
      <c r="N4" s="622">
        <f>M4*F4</f>
        <v>0</v>
      </c>
      <c r="O4" s="623">
        <v>0</v>
      </c>
      <c r="P4" s="624">
        <f>O4*F4</f>
        <v>0</v>
      </c>
    </row>
    <row r="5" spans="1:17" ht="30.75" customHeight="1">
      <c r="A5" s="1097"/>
      <c r="B5" s="625">
        <v>1000</v>
      </c>
      <c r="C5" s="626" t="s">
        <v>52</v>
      </c>
      <c r="D5" s="627">
        <v>662002170</v>
      </c>
      <c r="E5" s="628">
        <v>121012</v>
      </c>
      <c r="F5" s="621">
        <f>VLOOKUP(E5,'[4]فایل اصلی'!$C$4:$G$1608,4,0)</f>
        <v>388178000</v>
      </c>
      <c r="G5" s="625">
        <v>0</v>
      </c>
      <c r="H5" s="629">
        <f t="shared" ref="H5:H47" si="0">F5*G5</f>
        <v>0</v>
      </c>
      <c r="I5" s="625">
        <v>1</v>
      </c>
      <c r="J5" s="629">
        <f t="shared" ref="J5:J47" si="1">I5*F5</f>
        <v>388178000</v>
      </c>
      <c r="K5" s="625">
        <v>0</v>
      </c>
      <c r="L5" s="629">
        <f t="shared" ref="L5:L47" si="2">K5*F5</f>
        <v>0</v>
      </c>
      <c r="M5" s="625">
        <v>0</v>
      </c>
      <c r="N5" s="629">
        <f t="shared" ref="N5:N47" si="3">M5*F5</f>
        <v>0</v>
      </c>
      <c r="O5" s="630">
        <v>0</v>
      </c>
      <c r="P5" s="631">
        <f t="shared" ref="P5:P47" si="4">O5*F5</f>
        <v>0</v>
      </c>
    </row>
    <row r="6" spans="1:17" ht="30.75" customHeight="1">
      <c r="A6" s="1097"/>
      <c r="B6" s="625">
        <v>1250</v>
      </c>
      <c r="C6" s="626" t="s">
        <v>52</v>
      </c>
      <c r="D6" s="627">
        <v>662002180</v>
      </c>
      <c r="E6" s="628" t="s">
        <v>1628</v>
      </c>
      <c r="F6" s="621">
        <v>414540000</v>
      </c>
      <c r="G6" s="626"/>
      <c r="H6" s="629">
        <f t="shared" si="0"/>
        <v>0</v>
      </c>
      <c r="I6" s="625">
        <v>0</v>
      </c>
      <c r="J6" s="629">
        <f t="shared" si="1"/>
        <v>0</v>
      </c>
      <c r="K6" s="625">
        <v>1</v>
      </c>
      <c r="L6" s="629">
        <f t="shared" si="2"/>
        <v>414540000</v>
      </c>
      <c r="M6" s="625">
        <v>0</v>
      </c>
      <c r="N6" s="629">
        <f t="shared" si="3"/>
        <v>0</v>
      </c>
      <c r="O6" s="630">
        <v>0</v>
      </c>
      <c r="P6" s="631">
        <f t="shared" si="4"/>
        <v>0</v>
      </c>
      <c r="Q6" s="616">
        <v>121013</v>
      </c>
    </row>
    <row r="7" spans="1:17" ht="30.75" customHeight="1">
      <c r="A7" s="1097"/>
      <c r="B7" s="625">
        <v>1600</v>
      </c>
      <c r="C7" s="626" t="s">
        <v>52</v>
      </c>
      <c r="D7" s="627">
        <v>662002190</v>
      </c>
      <c r="E7" s="628" t="s">
        <v>1628</v>
      </c>
      <c r="F7" s="621">
        <v>519021000</v>
      </c>
      <c r="G7" s="625">
        <v>0</v>
      </c>
      <c r="H7" s="629">
        <f t="shared" si="0"/>
        <v>0</v>
      </c>
      <c r="I7" s="625">
        <v>0</v>
      </c>
      <c r="J7" s="629">
        <f t="shared" si="1"/>
        <v>0</v>
      </c>
      <c r="K7" s="625">
        <v>0</v>
      </c>
      <c r="L7" s="629">
        <f t="shared" si="2"/>
        <v>0</v>
      </c>
      <c r="M7" s="625">
        <v>1</v>
      </c>
      <c r="N7" s="629">
        <f>M7*F7</f>
        <v>519021000</v>
      </c>
      <c r="O7" s="630">
        <v>0</v>
      </c>
      <c r="P7" s="631">
        <f t="shared" si="4"/>
        <v>0</v>
      </c>
      <c r="Q7" s="616">
        <v>121014</v>
      </c>
    </row>
    <row r="8" spans="1:17" ht="30.75" customHeight="1">
      <c r="A8" s="1097"/>
      <c r="B8" s="625">
        <v>2000</v>
      </c>
      <c r="C8" s="626" t="s">
        <v>52</v>
      </c>
      <c r="D8" s="632"/>
      <c r="E8" s="632"/>
      <c r="F8" s="621"/>
      <c r="G8" s="625">
        <v>0</v>
      </c>
      <c r="H8" s="629">
        <f t="shared" si="0"/>
        <v>0</v>
      </c>
      <c r="I8" s="625">
        <v>0</v>
      </c>
      <c r="J8" s="629">
        <f t="shared" si="1"/>
        <v>0</v>
      </c>
      <c r="K8" s="625">
        <v>0</v>
      </c>
      <c r="L8" s="629">
        <f t="shared" si="2"/>
        <v>0</v>
      </c>
      <c r="M8" s="625">
        <v>0</v>
      </c>
      <c r="N8" s="629">
        <f t="shared" si="3"/>
        <v>0</v>
      </c>
      <c r="O8" s="630">
        <v>1</v>
      </c>
      <c r="P8" s="631">
        <f t="shared" si="4"/>
        <v>0</v>
      </c>
    </row>
    <row r="9" spans="1:17" ht="30.75" customHeight="1">
      <c r="A9" s="1097" t="s">
        <v>2454</v>
      </c>
      <c r="B9" s="626" t="s">
        <v>2354</v>
      </c>
      <c r="C9" s="626" t="s">
        <v>52</v>
      </c>
      <c r="D9" s="627">
        <v>679001000</v>
      </c>
      <c r="E9" s="628">
        <v>200801</v>
      </c>
      <c r="F9" s="621">
        <f>VLOOKUP(E9,'[4]فایل اصلی'!$C$4:$G$1608,4,0)</f>
        <v>11340000</v>
      </c>
      <c r="G9" s="625">
        <v>1</v>
      </c>
      <c r="H9" s="629">
        <f t="shared" si="0"/>
        <v>11340000</v>
      </c>
      <c r="I9" s="625">
        <v>1</v>
      </c>
      <c r="J9" s="629">
        <f t="shared" si="1"/>
        <v>11340000</v>
      </c>
      <c r="K9" s="625">
        <v>1</v>
      </c>
      <c r="L9" s="629">
        <f t="shared" si="2"/>
        <v>11340000</v>
      </c>
      <c r="M9" s="625">
        <v>1</v>
      </c>
      <c r="N9" s="629">
        <f t="shared" si="3"/>
        <v>11340000</v>
      </c>
      <c r="O9" s="630">
        <v>1</v>
      </c>
      <c r="P9" s="631">
        <f t="shared" si="4"/>
        <v>11340000</v>
      </c>
    </row>
    <row r="10" spans="1:17" ht="30.75" customHeight="1">
      <c r="A10" s="1097"/>
      <c r="B10" s="626" t="s">
        <v>2363</v>
      </c>
      <c r="C10" s="626" t="s">
        <v>52</v>
      </c>
      <c r="D10" s="633">
        <v>679001100</v>
      </c>
      <c r="E10" s="628">
        <v>200802</v>
      </c>
      <c r="F10" s="621">
        <f>VLOOKUP(E10,'[4]فایل اصلی'!$C$4:$G$1608,4,0)</f>
        <v>19080000</v>
      </c>
      <c r="G10" s="625">
        <v>6</v>
      </c>
      <c r="H10" s="629">
        <f t="shared" si="0"/>
        <v>114480000</v>
      </c>
      <c r="I10" s="625">
        <v>0</v>
      </c>
      <c r="J10" s="629">
        <f t="shared" si="1"/>
        <v>0</v>
      </c>
      <c r="K10" s="625">
        <v>0</v>
      </c>
      <c r="L10" s="629">
        <f t="shared" si="2"/>
        <v>0</v>
      </c>
      <c r="M10" s="625">
        <v>0</v>
      </c>
      <c r="N10" s="629">
        <f t="shared" si="3"/>
        <v>0</v>
      </c>
      <c r="O10" s="630">
        <v>0</v>
      </c>
      <c r="P10" s="631">
        <f t="shared" si="4"/>
        <v>0</v>
      </c>
    </row>
    <row r="11" spans="1:17" ht="30.75" customHeight="1">
      <c r="A11" s="1097"/>
      <c r="B11" s="626" t="s">
        <v>2365</v>
      </c>
      <c r="C11" s="626" t="s">
        <v>52</v>
      </c>
      <c r="D11" s="633">
        <v>679001200</v>
      </c>
      <c r="E11" s="628">
        <v>200803</v>
      </c>
      <c r="F11" s="621">
        <f>VLOOKUP(E11,'[4]فایل اصلی'!$C$4:$G$1608,4,0)</f>
        <v>23400000</v>
      </c>
      <c r="G11" s="625">
        <v>0</v>
      </c>
      <c r="H11" s="629">
        <f t="shared" si="0"/>
        <v>0</v>
      </c>
      <c r="I11" s="625">
        <v>8</v>
      </c>
      <c r="J11" s="629">
        <f t="shared" si="1"/>
        <v>187200000</v>
      </c>
      <c r="K11" s="625">
        <v>10</v>
      </c>
      <c r="L11" s="629">
        <f t="shared" si="2"/>
        <v>234000000</v>
      </c>
      <c r="M11" s="625">
        <v>6</v>
      </c>
      <c r="N11" s="629">
        <f t="shared" si="3"/>
        <v>140400000</v>
      </c>
      <c r="O11" s="630">
        <v>6</v>
      </c>
      <c r="P11" s="631">
        <f t="shared" si="4"/>
        <v>140400000</v>
      </c>
    </row>
    <row r="12" spans="1:17" ht="30.75" customHeight="1">
      <c r="A12" s="1097"/>
      <c r="B12" s="626" t="s">
        <v>2455</v>
      </c>
      <c r="C12" s="626" t="s">
        <v>52</v>
      </c>
      <c r="D12" s="633">
        <v>679001300</v>
      </c>
      <c r="E12" s="628">
        <v>200804</v>
      </c>
      <c r="F12" s="621">
        <f>VLOOKUP(E12,'[4]فایل اصلی'!$C$4:$G$1608,4,0)</f>
        <v>43200000</v>
      </c>
      <c r="G12" s="625">
        <v>0</v>
      </c>
      <c r="H12" s="629">
        <f t="shared" si="0"/>
        <v>0</v>
      </c>
      <c r="I12" s="625">
        <v>0</v>
      </c>
      <c r="J12" s="629">
        <f t="shared" si="1"/>
        <v>0</v>
      </c>
      <c r="K12" s="625">
        <v>0</v>
      </c>
      <c r="L12" s="629">
        <f t="shared" si="2"/>
        <v>0</v>
      </c>
      <c r="M12" s="625">
        <v>4</v>
      </c>
      <c r="N12" s="629">
        <f t="shared" si="3"/>
        <v>172800000</v>
      </c>
      <c r="O12" s="630">
        <v>4</v>
      </c>
      <c r="P12" s="631">
        <f t="shared" si="4"/>
        <v>172800000</v>
      </c>
    </row>
    <row r="13" spans="1:17" ht="42">
      <c r="A13" s="1098" t="s">
        <v>2456</v>
      </c>
      <c r="B13" s="626" t="s">
        <v>2389</v>
      </c>
      <c r="C13" s="626" t="s">
        <v>153</v>
      </c>
      <c r="D13" s="634" t="s">
        <v>1616</v>
      </c>
      <c r="E13" s="628">
        <v>200902</v>
      </c>
      <c r="F13" s="621">
        <f>VLOOKUP(E13,'[4]فایل اصلی'!$C$4:$G$1608,4,0)</f>
        <v>891000</v>
      </c>
      <c r="G13" s="625">
        <v>3</v>
      </c>
      <c r="H13" s="629">
        <f t="shared" si="0"/>
        <v>2673000</v>
      </c>
      <c r="I13" s="625">
        <v>3</v>
      </c>
      <c r="J13" s="629">
        <f t="shared" si="1"/>
        <v>2673000</v>
      </c>
      <c r="K13" s="625">
        <v>3</v>
      </c>
      <c r="L13" s="629">
        <f t="shared" si="2"/>
        <v>2673000</v>
      </c>
      <c r="M13" s="625">
        <v>3</v>
      </c>
      <c r="N13" s="629">
        <f t="shared" si="3"/>
        <v>2673000</v>
      </c>
      <c r="O13" s="630">
        <v>3</v>
      </c>
      <c r="P13" s="631">
        <f t="shared" si="4"/>
        <v>2673000</v>
      </c>
    </row>
    <row r="14" spans="1:17" ht="42">
      <c r="A14" s="1098"/>
      <c r="B14" s="626" t="s">
        <v>2457</v>
      </c>
      <c r="C14" s="626" t="s">
        <v>153</v>
      </c>
      <c r="D14" s="634" t="s">
        <v>1619</v>
      </c>
      <c r="E14" s="628">
        <v>200905</v>
      </c>
      <c r="F14" s="621">
        <f>VLOOKUP(E14,'[4]فایل اصلی'!$C$4:$G$1608,4,0)</f>
        <v>1395000</v>
      </c>
      <c r="G14" s="625">
        <v>18</v>
      </c>
      <c r="H14" s="629">
        <f t="shared" si="0"/>
        <v>25110000</v>
      </c>
      <c r="I14" s="625">
        <v>24</v>
      </c>
      <c r="J14" s="629">
        <f t="shared" si="1"/>
        <v>33480000</v>
      </c>
      <c r="K14" s="625">
        <v>30</v>
      </c>
      <c r="L14" s="629">
        <f t="shared" si="2"/>
        <v>41850000</v>
      </c>
      <c r="M14" s="625">
        <v>0</v>
      </c>
      <c r="N14" s="629">
        <f t="shared" si="3"/>
        <v>0</v>
      </c>
      <c r="O14" s="630">
        <v>0</v>
      </c>
      <c r="P14" s="631">
        <f t="shared" si="4"/>
        <v>0</v>
      </c>
    </row>
    <row r="15" spans="1:17" ht="42">
      <c r="A15" s="1098"/>
      <c r="B15" s="626" t="s">
        <v>2458</v>
      </c>
      <c r="C15" s="626" t="s">
        <v>153</v>
      </c>
      <c r="D15" s="634" t="s">
        <v>1620</v>
      </c>
      <c r="E15" s="628">
        <v>200906</v>
      </c>
      <c r="F15" s="621">
        <f>VLOOKUP(E15,'[4]فایل اصلی'!$C$4:$G$1608,4,0)</f>
        <v>1962000</v>
      </c>
      <c r="G15" s="625">
        <v>0</v>
      </c>
      <c r="H15" s="629">
        <f t="shared" si="0"/>
        <v>0</v>
      </c>
      <c r="I15" s="625">
        <v>0</v>
      </c>
      <c r="J15" s="629">
        <f t="shared" si="1"/>
        <v>0</v>
      </c>
      <c r="K15" s="625">
        <v>0</v>
      </c>
      <c r="L15" s="629">
        <f t="shared" si="2"/>
        <v>0</v>
      </c>
      <c r="M15" s="625">
        <v>18</v>
      </c>
      <c r="N15" s="629">
        <f t="shared" si="3"/>
        <v>35316000</v>
      </c>
      <c r="O15" s="630">
        <v>18</v>
      </c>
      <c r="P15" s="631">
        <f t="shared" si="4"/>
        <v>35316000</v>
      </c>
    </row>
    <row r="16" spans="1:17" ht="42">
      <c r="A16" s="1098"/>
      <c r="B16" s="626" t="s">
        <v>2459</v>
      </c>
      <c r="C16" s="626" t="s">
        <v>153</v>
      </c>
      <c r="D16" s="634" t="s">
        <v>1621</v>
      </c>
      <c r="E16" s="628">
        <v>200907</v>
      </c>
      <c r="F16" s="621">
        <f>VLOOKUP(E16,'[4]فایل اصلی'!$C$4:$G$1608,4,0)</f>
        <v>2745000</v>
      </c>
      <c r="G16" s="625">
        <v>0</v>
      </c>
      <c r="H16" s="629">
        <f t="shared" si="0"/>
        <v>0</v>
      </c>
      <c r="I16" s="625">
        <v>0</v>
      </c>
      <c r="J16" s="629">
        <f t="shared" si="1"/>
        <v>0</v>
      </c>
      <c r="K16" s="625">
        <v>0</v>
      </c>
      <c r="L16" s="629">
        <f t="shared" si="2"/>
        <v>0</v>
      </c>
      <c r="M16" s="625">
        <v>12</v>
      </c>
      <c r="N16" s="629">
        <f t="shared" si="3"/>
        <v>32940000</v>
      </c>
      <c r="O16" s="630">
        <v>12</v>
      </c>
      <c r="P16" s="631">
        <f t="shared" si="4"/>
        <v>32940000</v>
      </c>
    </row>
    <row r="17" spans="1:16" ht="24">
      <c r="A17" s="635" t="s">
        <v>2391</v>
      </c>
      <c r="B17" s="626" t="s">
        <v>2460</v>
      </c>
      <c r="C17" s="626" t="s">
        <v>52</v>
      </c>
      <c r="D17" s="627">
        <v>664007000</v>
      </c>
      <c r="E17" s="628">
        <v>121403</v>
      </c>
      <c r="F17" s="621">
        <f>VLOOKUP(E17,'[4]فایل اصلی'!$C$4:$G$1608,4,0)</f>
        <v>19569000</v>
      </c>
      <c r="G17" s="625">
        <v>1</v>
      </c>
      <c r="H17" s="629">
        <f t="shared" si="0"/>
        <v>19569000</v>
      </c>
      <c r="I17" s="625">
        <v>1</v>
      </c>
      <c r="J17" s="629">
        <f t="shared" si="1"/>
        <v>19569000</v>
      </c>
      <c r="K17" s="625">
        <v>1</v>
      </c>
      <c r="L17" s="629">
        <f t="shared" si="2"/>
        <v>19569000</v>
      </c>
      <c r="M17" s="625">
        <v>1</v>
      </c>
      <c r="N17" s="629">
        <f t="shared" si="3"/>
        <v>19569000</v>
      </c>
      <c r="O17" s="630">
        <v>1</v>
      </c>
      <c r="P17" s="631">
        <f t="shared" si="4"/>
        <v>19569000</v>
      </c>
    </row>
    <row r="18" spans="1:16" ht="25.5" customHeight="1">
      <c r="A18" s="1076" t="s">
        <v>2311</v>
      </c>
      <c r="B18" s="1077"/>
      <c r="C18" s="626" t="s">
        <v>238</v>
      </c>
      <c r="D18" s="627">
        <v>323002600</v>
      </c>
      <c r="E18" s="628">
        <v>250201</v>
      </c>
      <c r="F18" s="621">
        <f>VLOOKUP(E18,'[4]فایل اصلی'!$C$4:$G$1608,4,0)</f>
        <v>3910000</v>
      </c>
      <c r="G18" s="625">
        <v>45</v>
      </c>
      <c r="H18" s="629">
        <f t="shared" si="0"/>
        <v>175950000</v>
      </c>
      <c r="I18" s="625">
        <v>65</v>
      </c>
      <c r="J18" s="629">
        <f t="shared" si="1"/>
        <v>254150000</v>
      </c>
      <c r="K18" s="625">
        <v>90</v>
      </c>
      <c r="L18" s="629">
        <f t="shared" si="2"/>
        <v>351900000</v>
      </c>
      <c r="M18" s="625">
        <v>135</v>
      </c>
      <c r="N18" s="629">
        <f t="shared" si="3"/>
        <v>527850000</v>
      </c>
      <c r="O18" s="630">
        <v>140</v>
      </c>
      <c r="P18" s="631">
        <f t="shared" si="4"/>
        <v>547400000</v>
      </c>
    </row>
    <row r="19" spans="1:16" ht="24" hidden="1">
      <c r="A19" s="1076" t="s">
        <v>2461</v>
      </c>
      <c r="B19" s="1077"/>
      <c r="C19" s="626" t="s">
        <v>153</v>
      </c>
      <c r="D19" s="627"/>
      <c r="E19" s="628"/>
      <c r="F19" s="621"/>
      <c r="G19" s="625">
        <v>12</v>
      </c>
      <c r="H19" s="629">
        <f t="shared" si="0"/>
        <v>0</v>
      </c>
      <c r="I19" s="625">
        <v>15</v>
      </c>
      <c r="J19" s="629">
        <f t="shared" si="1"/>
        <v>0</v>
      </c>
      <c r="K19" s="625">
        <v>18</v>
      </c>
      <c r="L19" s="629">
        <f t="shared" si="2"/>
        <v>0</v>
      </c>
      <c r="M19" s="625">
        <v>18</v>
      </c>
      <c r="N19" s="629">
        <f t="shared" si="3"/>
        <v>0</v>
      </c>
      <c r="O19" s="630">
        <v>18</v>
      </c>
      <c r="P19" s="631">
        <f t="shared" si="4"/>
        <v>0</v>
      </c>
    </row>
    <row r="20" spans="1:16" ht="24" hidden="1">
      <c r="A20" s="1076" t="s">
        <v>2462</v>
      </c>
      <c r="B20" s="1077"/>
      <c r="C20" s="626" t="s">
        <v>153</v>
      </c>
      <c r="D20" s="627"/>
      <c r="E20" s="628"/>
      <c r="F20" s="621"/>
      <c r="G20" s="625">
        <v>9</v>
      </c>
      <c r="H20" s="629">
        <f t="shared" si="0"/>
        <v>0</v>
      </c>
      <c r="I20" s="625">
        <v>9</v>
      </c>
      <c r="J20" s="629">
        <f t="shared" si="1"/>
        <v>0</v>
      </c>
      <c r="K20" s="625">
        <v>9</v>
      </c>
      <c r="L20" s="629">
        <f t="shared" si="2"/>
        <v>0</v>
      </c>
      <c r="M20" s="625">
        <v>9</v>
      </c>
      <c r="N20" s="629">
        <f t="shared" si="3"/>
        <v>0</v>
      </c>
      <c r="O20" s="630">
        <v>9</v>
      </c>
      <c r="P20" s="631">
        <f t="shared" si="4"/>
        <v>0</v>
      </c>
    </row>
    <row r="21" spans="1:16" ht="33" customHeight="1">
      <c r="A21" s="1076" t="s">
        <v>2463</v>
      </c>
      <c r="B21" s="1077"/>
      <c r="C21" s="626" t="s">
        <v>153</v>
      </c>
      <c r="D21" s="627">
        <v>670003700</v>
      </c>
      <c r="E21" s="628">
        <v>120568</v>
      </c>
      <c r="F21" s="621">
        <f>VLOOKUP(E21,'[4]فایل اصلی'!$C$4:$G$1608,4,0)</f>
        <v>943000</v>
      </c>
      <c r="G21" s="625">
        <v>6</v>
      </c>
      <c r="H21" s="629">
        <f t="shared" si="0"/>
        <v>5658000</v>
      </c>
      <c r="I21" s="625">
        <v>6</v>
      </c>
      <c r="J21" s="629">
        <f t="shared" si="1"/>
        <v>5658000</v>
      </c>
      <c r="K21" s="625">
        <v>6</v>
      </c>
      <c r="L21" s="629">
        <f t="shared" si="2"/>
        <v>5658000</v>
      </c>
      <c r="M21" s="625">
        <v>8</v>
      </c>
      <c r="N21" s="629">
        <f t="shared" si="3"/>
        <v>7544000</v>
      </c>
      <c r="O21" s="630">
        <v>8</v>
      </c>
      <c r="P21" s="631">
        <f t="shared" si="4"/>
        <v>7544000</v>
      </c>
    </row>
    <row r="22" spans="1:16" ht="34.5" customHeight="1">
      <c r="A22" s="1076" t="s">
        <v>2464</v>
      </c>
      <c r="B22" s="1077"/>
      <c r="C22" s="626" t="s">
        <v>153</v>
      </c>
      <c r="D22" s="627">
        <v>670001210</v>
      </c>
      <c r="E22" s="628">
        <v>120566</v>
      </c>
      <c r="F22" s="621">
        <f>VLOOKUP(E22,'[4]فایل اصلی'!$C$4:$G$1608,4,0)</f>
        <v>943000</v>
      </c>
      <c r="G22" s="625">
        <v>4</v>
      </c>
      <c r="H22" s="629">
        <f t="shared" si="0"/>
        <v>3772000</v>
      </c>
      <c r="I22" s="625">
        <v>4</v>
      </c>
      <c r="J22" s="629">
        <f t="shared" si="1"/>
        <v>3772000</v>
      </c>
      <c r="K22" s="625">
        <v>4</v>
      </c>
      <c r="L22" s="629">
        <f t="shared" si="2"/>
        <v>3772000</v>
      </c>
      <c r="M22" s="625">
        <v>4</v>
      </c>
      <c r="N22" s="629">
        <f t="shared" si="3"/>
        <v>3772000</v>
      </c>
      <c r="O22" s="630">
        <v>4</v>
      </c>
      <c r="P22" s="631">
        <f t="shared" si="4"/>
        <v>3772000</v>
      </c>
    </row>
    <row r="23" spans="1:16" ht="24" hidden="1">
      <c r="A23" s="1076" t="s">
        <v>2465</v>
      </c>
      <c r="B23" s="1077"/>
      <c r="C23" s="626" t="s">
        <v>2466</v>
      </c>
      <c r="D23" s="627"/>
      <c r="E23" s="628"/>
      <c r="F23" s="621"/>
      <c r="G23" s="625">
        <v>6</v>
      </c>
      <c r="H23" s="629">
        <f t="shared" si="0"/>
        <v>0</v>
      </c>
      <c r="I23" s="625">
        <v>6</v>
      </c>
      <c r="J23" s="629">
        <f t="shared" si="1"/>
        <v>0</v>
      </c>
      <c r="K23" s="625">
        <v>6</v>
      </c>
      <c r="L23" s="629">
        <f t="shared" si="2"/>
        <v>0</v>
      </c>
      <c r="M23" s="625">
        <v>8</v>
      </c>
      <c r="N23" s="629">
        <f t="shared" si="3"/>
        <v>0</v>
      </c>
      <c r="O23" s="630">
        <v>8</v>
      </c>
      <c r="P23" s="631">
        <f t="shared" si="4"/>
        <v>0</v>
      </c>
    </row>
    <row r="24" spans="1:16" ht="30.75" customHeight="1">
      <c r="A24" s="1076" t="s">
        <v>2310</v>
      </c>
      <c r="B24" s="1077"/>
      <c r="C24" s="626" t="s">
        <v>153</v>
      </c>
      <c r="D24" s="627">
        <v>691001500</v>
      </c>
      <c r="E24" s="628">
        <v>250301</v>
      </c>
      <c r="F24" s="621">
        <f>VLOOKUP(E24,'[4]فایل اصلی'!$C$4:$G$1608,4,0)</f>
        <v>259000</v>
      </c>
      <c r="G24" s="625">
        <v>23</v>
      </c>
      <c r="H24" s="629">
        <f t="shared" si="0"/>
        <v>5957000</v>
      </c>
      <c r="I24" s="625">
        <v>27</v>
      </c>
      <c r="J24" s="629">
        <f t="shared" si="1"/>
        <v>6993000</v>
      </c>
      <c r="K24" s="625">
        <v>29</v>
      </c>
      <c r="L24" s="629">
        <f t="shared" si="2"/>
        <v>7511000</v>
      </c>
      <c r="M24" s="625">
        <v>29</v>
      </c>
      <c r="N24" s="629">
        <f t="shared" si="3"/>
        <v>7511000</v>
      </c>
      <c r="O24" s="630">
        <v>29</v>
      </c>
      <c r="P24" s="631">
        <f t="shared" si="4"/>
        <v>7511000</v>
      </c>
    </row>
    <row r="25" spans="1:16" ht="30.75" customHeight="1">
      <c r="A25" s="1076" t="s">
        <v>2440</v>
      </c>
      <c r="B25" s="1077"/>
      <c r="C25" s="626" t="s">
        <v>153</v>
      </c>
      <c r="D25" s="627">
        <v>691001500</v>
      </c>
      <c r="E25" s="628">
        <v>250301</v>
      </c>
      <c r="F25" s="621">
        <f>VLOOKUP(E25,'[4]فایل اصلی'!$C$4:$G$1608,4,0)</f>
        <v>259000</v>
      </c>
      <c r="G25" s="625">
        <v>6</v>
      </c>
      <c r="H25" s="629">
        <f t="shared" si="0"/>
        <v>1554000</v>
      </c>
      <c r="I25" s="625">
        <v>6</v>
      </c>
      <c r="J25" s="629">
        <f t="shared" si="1"/>
        <v>1554000</v>
      </c>
      <c r="K25" s="625">
        <v>6</v>
      </c>
      <c r="L25" s="629">
        <f t="shared" si="2"/>
        <v>1554000</v>
      </c>
      <c r="M25" s="625">
        <v>6</v>
      </c>
      <c r="N25" s="629">
        <f t="shared" si="3"/>
        <v>1554000</v>
      </c>
      <c r="O25" s="630">
        <v>6</v>
      </c>
      <c r="P25" s="631">
        <f t="shared" si="4"/>
        <v>1554000</v>
      </c>
    </row>
    <row r="26" spans="1:16" ht="22.5" hidden="1" customHeight="1">
      <c r="A26" s="1076" t="s">
        <v>2467</v>
      </c>
      <c r="B26" s="1077"/>
      <c r="C26" s="626" t="s">
        <v>153</v>
      </c>
      <c r="D26" s="627"/>
      <c r="E26" s="628"/>
      <c r="F26" s="621"/>
      <c r="G26" s="625">
        <v>47</v>
      </c>
      <c r="H26" s="629">
        <f t="shared" si="0"/>
        <v>0</v>
      </c>
      <c r="I26" s="625">
        <v>49</v>
      </c>
      <c r="J26" s="629">
        <f t="shared" si="1"/>
        <v>0</v>
      </c>
      <c r="K26" s="625">
        <v>51</v>
      </c>
      <c r="L26" s="629">
        <f t="shared" si="2"/>
        <v>0</v>
      </c>
      <c r="M26" s="625">
        <v>51</v>
      </c>
      <c r="N26" s="629">
        <f t="shared" si="3"/>
        <v>0</v>
      </c>
      <c r="O26" s="630">
        <v>51</v>
      </c>
      <c r="P26" s="631">
        <f t="shared" si="4"/>
        <v>0</v>
      </c>
    </row>
    <row r="27" spans="1:16" ht="24" hidden="1">
      <c r="A27" s="1076" t="s">
        <v>2468</v>
      </c>
      <c r="B27" s="1077"/>
      <c r="C27" s="626" t="s">
        <v>153</v>
      </c>
      <c r="D27" s="627"/>
      <c r="E27" s="628"/>
      <c r="F27" s="621"/>
      <c r="G27" s="625">
        <v>24</v>
      </c>
      <c r="H27" s="629">
        <f t="shared" si="0"/>
        <v>0</v>
      </c>
      <c r="I27" s="625">
        <v>28</v>
      </c>
      <c r="J27" s="629">
        <f t="shared" si="1"/>
        <v>0</v>
      </c>
      <c r="K27" s="625">
        <v>32</v>
      </c>
      <c r="L27" s="629">
        <f t="shared" si="2"/>
        <v>0</v>
      </c>
      <c r="M27" s="625">
        <v>32</v>
      </c>
      <c r="N27" s="629">
        <f t="shared" si="3"/>
        <v>0</v>
      </c>
      <c r="O27" s="630">
        <v>32</v>
      </c>
      <c r="P27" s="631">
        <f t="shared" si="4"/>
        <v>0</v>
      </c>
    </row>
    <row r="28" spans="1:16" ht="33" customHeight="1">
      <c r="A28" s="1076" t="s">
        <v>2397</v>
      </c>
      <c r="B28" s="1077"/>
      <c r="C28" s="626" t="s">
        <v>154</v>
      </c>
      <c r="D28" s="627">
        <v>682000400</v>
      </c>
      <c r="E28" s="628">
        <v>61002</v>
      </c>
      <c r="F28" s="621">
        <f>VLOOKUP(E28,'[4]فایل اصلی'!$C$4:$G$1608,4,0)</f>
        <v>128000</v>
      </c>
      <c r="G28" s="625">
        <v>20</v>
      </c>
      <c r="H28" s="629">
        <f t="shared" si="0"/>
        <v>2560000</v>
      </c>
      <c r="I28" s="625">
        <v>20</v>
      </c>
      <c r="J28" s="629">
        <f t="shared" si="1"/>
        <v>2560000</v>
      </c>
      <c r="K28" s="625">
        <v>20</v>
      </c>
      <c r="L28" s="629">
        <f t="shared" si="2"/>
        <v>2560000</v>
      </c>
      <c r="M28" s="625">
        <v>20</v>
      </c>
      <c r="N28" s="629">
        <f t="shared" si="3"/>
        <v>2560000</v>
      </c>
      <c r="O28" s="630">
        <v>20</v>
      </c>
      <c r="P28" s="631">
        <f t="shared" si="4"/>
        <v>2560000</v>
      </c>
    </row>
    <row r="29" spans="1:16" ht="22.5" customHeight="1">
      <c r="A29" s="1076" t="s">
        <v>2443</v>
      </c>
      <c r="B29" s="1077"/>
      <c r="C29" s="626" t="s">
        <v>154</v>
      </c>
      <c r="D29" s="627">
        <v>682003700</v>
      </c>
      <c r="E29" s="628">
        <v>61006</v>
      </c>
      <c r="F29" s="621">
        <f>VLOOKUP(E29,'[4]فایل اصلی'!$C$4:$G$1608,4,0)</f>
        <v>836000</v>
      </c>
      <c r="G29" s="625">
        <v>12</v>
      </c>
      <c r="H29" s="629">
        <f t="shared" si="0"/>
        <v>10032000</v>
      </c>
      <c r="I29" s="625">
        <v>13</v>
      </c>
      <c r="J29" s="629">
        <f t="shared" si="1"/>
        <v>10868000</v>
      </c>
      <c r="K29" s="625">
        <v>15</v>
      </c>
      <c r="L29" s="629">
        <f t="shared" si="2"/>
        <v>12540000</v>
      </c>
      <c r="M29" s="625">
        <v>15</v>
      </c>
      <c r="N29" s="629">
        <f t="shared" si="3"/>
        <v>12540000</v>
      </c>
      <c r="O29" s="630">
        <v>15</v>
      </c>
      <c r="P29" s="631">
        <f t="shared" si="4"/>
        <v>12540000</v>
      </c>
    </row>
    <row r="30" spans="1:16" ht="22.5" hidden="1" customHeight="1">
      <c r="A30" s="1076" t="s">
        <v>2403</v>
      </c>
      <c r="B30" s="1077"/>
      <c r="C30" s="626" t="s">
        <v>153</v>
      </c>
      <c r="D30" s="627">
        <v>670003400</v>
      </c>
      <c r="E30" s="628">
        <v>0</v>
      </c>
      <c r="F30" s="621"/>
      <c r="G30" s="625">
        <v>1</v>
      </c>
      <c r="H30" s="629">
        <f t="shared" si="0"/>
        <v>0</v>
      </c>
      <c r="I30" s="625">
        <v>1</v>
      </c>
      <c r="J30" s="629">
        <f t="shared" si="1"/>
        <v>0</v>
      </c>
      <c r="K30" s="625">
        <v>1</v>
      </c>
      <c r="L30" s="629">
        <f t="shared" si="2"/>
        <v>0</v>
      </c>
      <c r="M30" s="625">
        <v>1</v>
      </c>
      <c r="N30" s="629">
        <f t="shared" si="3"/>
        <v>0</v>
      </c>
      <c r="O30" s="630">
        <v>1</v>
      </c>
      <c r="P30" s="631">
        <f t="shared" si="4"/>
        <v>0</v>
      </c>
    </row>
    <row r="31" spans="1:16" ht="22.5" hidden="1" customHeight="1">
      <c r="A31" s="1076" t="s">
        <v>2404</v>
      </c>
      <c r="B31" s="1077"/>
      <c r="C31" s="626" t="s">
        <v>153</v>
      </c>
      <c r="D31" s="627">
        <v>370003410</v>
      </c>
      <c r="E31" s="628">
        <v>0</v>
      </c>
      <c r="F31" s="621"/>
      <c r="G31" s="625">
        <v>1</v>
      </c>
      <c r="H31" s="629">
        <f t="shared" si="0"/>
        <v>0</v>
      </c>
      <c r="I31" s="625">
        <v>1</v>
      </c>
      <c r="J31" s="629">
        <f t="shared" si="1"/>
        <v>0</v>
      </c>
      <c r="K31" s="625">
        <v>1</v>
      </c>
      <c r="L31" s="629">
        <f t="shared" si="2"/>
        <v>0</v>
      </c>
      <c r="M31" s="625">
        <v>1</v>
      </c>
      <c r="N31" s="629">
        <f t="shared" si="3"/>
        <v>0</v>
      </c>
      <c r="O31" s="630">
        <v>1</v>
      </c>
      <c r="P31" s="631">
        <f t="shared" si="4"/>
        <v>0</v>
      </c>
    </row>
    <row r="32" spans="1:16" ht="63">
      <c r="A32" s="1076" t="s">
        <v>2394</v>
      </c>
      <c r="B32" s="1077"/>
      <c r="C32" s="626" t="s">
        <v>52</v>
      </c>
      <c r="D32" s="634" t="s">
        <v>1726</v>
      </c>
      <c r="E32" s="628">
        <v>170803</v>
      </c>
      <c r="F32" s="621">
        <f>VLOOKUP(E32,'[4]فایل اصلی'!$C$4:$G$1608,4,0)</f>
        <v>6840000</v>
      </c>
      <c r="G32" s="625">
        <v>1</v>
      </c>
      <c r="H32" s="629">
        <f t="shared" si="0"/>
        <v>6840000</v>
      </c>
      <c r="I32" s="625">
        <v>1</v>
      </c>
      <c r="J32" s="629">
        <f t="shared" si="1"/>
        <v>6840000</v>
      </c>
      <c r="K32" s="625">
        <v>1</v>
      </c>
      <c r="L32" s="629">
        <f t="shared" si="2"/>
        <v>6840000</v>
      </c>
      <c r="M32" s="625">
        <v>1</v>
      </c>
      <c r="N32" s="629">
        <f t="shared" si="3"/>
        <v>6840000</v>
      </c>
      <c r="O32" s="630">
        <v>1</v>
      </c>
      <c r="P32" s="631">
        <f t="shared" si="4"/>
        <v>6840000</v>
      </c>
    </row>
    <row r="33" spans="1:16" ht="24" hidden="1">
      <c r="A33" s="1076" t="s">
        <v>2469</v>
      </c>
      <c r="B33" s="1077"/>
      <c r="C33" s="626" t="s">
        <v>153</v>
      </c>
      <c r="D33" s="627"/>
      <c r="E33" s="628"/>
      <c r="F33" s="621"/>
      <c r="G33" s="625">
        <v>1</v>
      </c>
      <c r="H33" s="629">
        <f t="shared" si="0"/>
        <v>0</v>
      </c>
      <c r="I33" s="625">
        <v>1</v>
      </c>
      <c r="J33" s="629">
        <f t="shared" si="1"/>
        <v>0</v>
      </c>
      <c r="K33" s="625">
        <v>1</v>
      </c>
      <c r="L33" s="629">
        <f t="shared" si="2"/>
        <v>0</v>
      </c>
      <c r="M33" s="625">
        <v>1</v>
      </c>
      <c r="N33" s="629">
        <f t="shared" si="3"/>
        <v>0</v>
      </c>
      <c r="O33" s="630">
        <v>1</v>
      </c>
      <c r="P33" s="631">
        <f t="shared" si="4"/>
        <v>0</v>
      </c>
    </row>
    <row r="34" spans="1:16" ht="22.5" hidden="1" customHeight="1">
      <c r="A34" s="1076" t="s">
        <v>2470</v>
      </c>
      <c r="B34" s="1077"/>
      <c r="C34" s="626" t="s">
        <v>153</v>
      </c>
      <c r="D34" s="627">
        <v>665002500</v>
      </c>
      <c r="E34" s="628">
        <v>0</v>
      </c>
      <c r="F34" s="621"/>
      <c r="G34" s="625">
        <v>2</v>
      </c>
      <c r="H34" s="629">
        <f t="shared" si="0"/>
        <v>0</v>
      </c>
      <c r="I34" s="625">
        <v>3</v>
      </c>
      <c r="J34" s="629">
        <f t="shared" si="1"/>
        <v>0</v>
      </c>
      <c r="K34" s="625">
        <v>3</v>
      </c>
      <c r="L34" s="629">
        <f t="shared" si="2"/>
        <v>0</v>
      </c>
      <c r="M34" s="625">
        <v>3</v>
      </c>
      <c r="N34" s="629">
        <f t="shared" si="3"/>
        <v>0</v>
      </c>
      <c r="O34" s="630">
        <v>3</v>
      </c>
      <c r="P34" s="631">
        <f t="shared" si="4"/>
        <v>0</v>
      </c>
    </row>
    <row r="35" spans="1:16" ht="22.5" hidden="1" customHeight="1">
      <c r="A35" s="1076" t="s">
        <v>2407</v>
      </c>
      <c r="B35" s="1077"/>
      <c r="C35" s="626" t="s">
        <v>153</v>
      </c>
      <c r="D35" s="627"/>
      <c r="E35" s="628"/>
      <c r="F35" s="621"/>
      <c r="G35" s="625">
        <v>1</v>
      </c>
      <c r="H35" s="629">
        <f t="shared" si="0"/>
        <v>0</v>
      </c>
      <c r="I35" s="625">
        <v>1</v>
      </c>
      <c r="J35" s="629">
        <f t="shared" si="1"/>
        <v>0</v>
      </c>
      <c r="K35" s="625">
        <v>1</v>
      </c>
      <c r="L35" s="629">
        <f t="shared" si="2"/>
        <v>0</v>
      </c>
      <c r="M35" s="625">
        <v>1</v>
      </c>
      <c r="N35" s="629">
        <f t="shared" si="3"/>
        <v>0</v>
      </c>
      <c r="O35" s="630">
        <v>1</v>
      </c>
      <c r="P35" s="631">
        <f t="shared" si="4"/>
        <v>0</v>
      </c>
    </row>
    <row r="36" spans="1:16" ht="22.5" hidden="1" customHeight="1">
      <c r="A36" s="1076" t="s">
        <v>2409</v>
      </c>
      <c r="B36" s="1077"/>
      <c r="C36" s="626" t="s">
        <v>154</v>
      </c>
      <c r="D36" s="627"/>
      <c r="E36" s="628"/>
      <c r="F36" s="621"/>
      <c r="G36" s="625">
        <v>0.7</v>
      </c>
      <c r="H36" s="629">
        <f t="shared" si="0"/>
        <v>0</v>
      </c>
      <c r="I36" s="625">
        <v>1</v>
      </c>
      <c r="J36" s="629">
        <f t="shared" si="1"/>
        <v>0</v>
      </c>
      <c r="K36" s="625">
        <v>1</v>
      </c>
      <c r="L36" s="629">
        <f t="shared" si="2"/>
        <v>0</v>
      </c>
      <c r="M36" s="625">
        <v>1</v>
      </c>
      <c r="N36" s="629">
        <f t="shared" si="3"/>
        <v>0</v>
      </c>
      <c r="O36" s="630">
        <v>1</v>
      </c>
      <c r="P36" s="631">
        <f t="shared" si="4"/>
        <v>0</v>
      </c>
    </row>
    <row r="37" spans="1:16" ht="22.5" hidden="1" customHeight="1">
      <c r="A37" s="1076" t="s">
        <v>2471</v>
      </c>
      <c r="B37" s="1077"/>
      <c r="C37" s="625" t="s">
        <v>153</v>
      </c>
      <c r="D37" s="627"/>
      <c r="E37" s="628"/>
      <c r="F37" s="621"/>
      <c r="G37" s="625">
        <v>6</v>
      </c>
      <c r="H37" s="629">
        <f t="shared" si="0"/>
        <v>0</v>
      </c>
      <c r="I37" s="625">
        <v>9</v>
      </c>
      <c r="J37" s="629">
        <f t="shared" si="1"/>
        <v>0</v>
      </c>
      <c r="K37" s="625">
        <v>9</v>
      </c>
      <c r="L37" s="629">
        <f t="shared" si="2"/>
        <v>0</v>
      </c>
      <c r="M37" s="625">
        <v>9</v>
      </c>
      <c r="N37" s="629">
        <f t="shared" si="3"/>
        <v>0</v>
      </c>
      <c r="O37" s="630">
        <v>9</v>
      </c>
      <c r="P37" s="631">
        <f t="shared" si="4"/>
        <v>0</v>
      </c>
    </row>
    <row r="38" spans="1:16" ht="22.5" hidden="1" customHeight="1">
      <c r="A38" s="1076" t="s">
        <v>2412</v>
      </c>
      <c r="B38" s="1077"/>
      <c r="C38" s="625" t="s">
        <v>153</v>
      </c>
      <c r="D38" s="627"/>
      <c r="E38" s="628"/>
      <c r="F38" s="621"/>
      <c r="G38" s="625">
        <v>4</v>
      </c>
      <c r="H38" s="629">
        <f t="shared" si="0"/>
        <v>0</v>
      </c>
      <c r="I38" s="625">
        <v>6</v>
      </c>
      <c r="J38" s="629">
        <f t="shared" si="1"/>
        <v>0</v>
      </c>
      <c r="K38" s="625">
        <v>6</v>
      </c>
      <c r="L38" s="629">
        <f t="shared" si="2"/>
        <v>0</v>
      </c>
      <c r="M38" s="625">
        <v>6</v>
      </c>
      <c r="N38" s="629">
        <f t="shared" si="3"/>
        <v>0</v>
      </c>
      <c r="O38" s="630">
        <v>6</v>
      </c>
      <c r="P38" s="631">
        <f t="shared" si="4"/>
        <v>0</v>
      </c>
    </row>
    <row r="39" spans="1:16" ht="22.5" hidden="1" customHeight="1">
      <c r="A39" s="1076" t="s">
        <v>2472</v>
      </c>
      <c r="B39" s="1077"/>
      <c r="C39" s="625" t="s">
        <v>153</v>
      </c>
      <c r="D39" s="627"/>
      <c r="E39" s="628"/>
      <c r="F39" s="621"/>
      <c r="G39" s="625">
        <v>2</v>
      </c>
      <c r="H39" s="629">
        <f t="shared" si="0"/>
        <v>0</v>
      </c>
      <c r="I39" s="625">
        <v>2</v>
      </c>
      <c r="J39" s="629">
        <f t="shared" si="1"/>
        <v>0</v>
      </c>
      <c r="K39" s="625">
        <v>2</v>
      </c>
      <c r="L39" s="629">
        <f t="shared" si="2"/>
        <v>0</v>
      </c>
      <c r="M39" s="625">
        <v>2</v>
      </c>
      <c r="N39" s="629">
        <f t="shared" si="3"/>
        <v>0</v>
      </c>
      <c r="O39" s="630">
        <v>2</v>
      </c>
      <c r="P39" s="631">
        <f t="shared" si="4"/>
        <v>0</v>
      </c>
    </row>
    <row r="40" spans="1:16" ht="22.5" hidden="1" customHeight="1">
      <c r="A40" s="1076" t="s">
        <v>2413</v>
      </c>
      <c r="B40" s="1077"/>
      <c r="C40" s="625" t="s">
        <v>153</v>
      </c>
      <c r="D40" s="627"/>
      <c r="E40" s="628"/>
      <c r="F40" s="621"/>
      <c r="G40" s="625">
        <v>2</v>
      </c>
      <c r="H40" s="629">
        <f t="shared" si="0"/>
        <v>0</v>
      </c>
      <c r="I40" s="625">
        <v>3</v>
      </c>
      <c r="J40" s="629">
        <f t="shared" si="1"/>
        <v>0</v>
      </c>
      <c r="K40" s="625">
        <v>3</v>
      </c>
      <c r="L40" s="629">
        <f t="shared" si="2"/>
        <v>0</v>
      </c>
      <c r="M40" s="625">
        <v>3</v>
      </c>
      <c r="N40" s="629">
        <f t="shared" si="3"/>
        <v>0</v>
      </c>
      <c r="O40" s="630">
        <v>3</v>
      </c>
      <c r="P40" s="631">
        <f t="shared" si="4"/>
        <v>0</v>
      </c>
    </row>
    <row r="41" spans="1:16" ht="22.5" hidden="1" customHeight="1">
      <c r="A41" s="1076" t="s">
        <v>2473</v>
      </c>
      <c r="B41" s="1077"/>
      <c r="C41" s="625" t="s">
        <v>154</v>
      </c>
      <c r="D41" s="627"/>
      <c r="E41" s="628"/>
      <c r="F41" s="621"/>
      <c r="G41" s="625">
        <v>12</v>
      </c>
      <c r="H41" s="629">
        <f t="shared" si="0"/>
        <v>0</v>
      </c>
      <c r="I41" s="625">
        <v>14</v>
      </c>
      <c r="J41" s="629">
        <f t="shared" si="1"/>
        <v>0</v>
      </c>
      <c r="K41" s="625">
        <v>14</v>
      </c>
      <c r="L41" s="629">
        <f t="shared" si="2"/>
        <v>0</v>
      </c>
      <c r="M41" s="625">
        <v>14</v>
      </c>
      <c r="N41" s="629">
        <f t="shared" si="3"/>
        <v>0</v>
      </c>
      <c r="O41" s="630">
        <v>14</v>
      </c>
      <c r="P41" s="631">
        <f t="shared" si="4"/>
        <v>0</v>
      </c>
    </row>
    <row r="42" spans="1:16" ht="22.5" hidden="1" customHeight="1">
      <c r="A42" s="1076" t="s">
        <v>2474</v>
      </c>
      <c r="B42" s="1077"/>
      <c r="C42" s="625" t="s">
        <v>153</v>
      </c>
      <c r="D42" s="627"/>
      <c r="E42" s="628"/>
      <c r="F42" s="621"/>
      <c r="G42" s="625">
        <v>12</v>
      </c>
      <c r="H42" s="629">
        <f t="shared" si="0"/>
        <v>0</v>
      </c>
      <c r="I42" s="625">
        <v>16</v>
      </c>
      <c r="J42" s="629">
        <f t="shared" si="1"/>
        <v>0</v>
      </c>
      <c r="K42" s="625">
        <v>18</v>
      </c>
      <c r="L42" s="629">
        <f t="shared" si="2"/>
        <v>0</v>
      </c>
      <c r="M42" s="625">
        <v>18</v>
      </c>
      <c r="N42" s="629">
        <f t="shared" si="3"/>
        <v>0</v>
      </c>
      <c r="O42" s="630">
        <v>18</v>
      </c>
      <c r="P42" s="631">
        <f t="shared" si="4"/>
        <v>0</v>
      </c>
    </row>
    <row r="43" spans="1:16" ht="22.5" hidden="1" customHeight="1">
      <c r="A43" s="1076" t="s">
        <v>2475</v>
      </c>
      <c r="B43" s="1077"/>
      <c r="C43" s="625" t="s">
        <v>153</v>
      </c>
      <c r="D43" s="627"/>
      <c r="E43" s="628"/>
      <c r="F43" s="621"/>
      <c r="G43" s="625">
        <v>25</v>
      </c>
      <c r="H43" s="629">
        <f t="shared" si="0"/>
        <v>0</v>
      </c>
      <c r="I43" s="625">
        <v>32</v>
      </c>
      <c r="J43" s="629">
        <f t="shared" si="1"/>
        <v>0</v>
      </c>
      <c r="K43" s="625">
        <v>40</v>
      </c>
      <c r="L43" s="629">
        <f t="shared" si="2"/>
        <v>0</v>
      </c>
      <c r="M43" s="625">
        <v>40</v>
      </c>
      <c r="N43" s="629">
        <f t="shared" si="3"/>
        <v>0</v>
      </c>
      <c r="O43" s="630">
        <v>40</v>
      </c>
      <c r="P43" s="631">
        <f t="shared" si="4"/>
        <v>0</v>
      </c>
    </row>
    <row r="44" spans="1:16" ht="22.5" hidden="1" customHeight="1">
      <c r="A44" s="1076" t="s">
        <v>2476</v>
      </c>
      <c r="B44" s="1077"/>
      <c r="C44" s="625" t="s">
        <v>153</v>
      </c>
      <c r="D44" s="627"/>
      <c r="E44" s="628"/>
      <c r="F44" s="621"/>
      <c r="G44" s="625">
        <v>8</v>
      </c>
      <c r="H44" s="629">
        <f t="shared" si="0"/>
        <v>0</v>
      </c>
      <c r="I44" s="625">
        <v>10</v>
      </c>
      <c r="J44" s="629">
        <f t="shared" si="1"/>
        <v>0</v>
      </c>
      <c r="K44" s="625">
        <v>10</v>
      </c>
      <c r="L44" s="629">
        <f t="shared" si="2"/>
        <v>0</v>
      </c>
      <c r="M44" s="625">
        <v>12</v>
      </c>
      <c r="N44" s="629">
        <f t="shared" si="3"/>
        <v>0</v>
      </c>
      <c r="O44" s="630">
        <v>12</v>
      </c>
      <c r="P44" s="631">
        <f t="shared" si="4"/>
        <v>0</v>
      </c>
    </row>
    <row r="45" spans="1:16" ht="37.5" customHeight="1" thickBot="1">
      <c r="A45" s="1076" t="s">
        <v>2399</v>
      </c>
      <c r="B45" s="1077"/>
      <c r="C45" s="636" t="s">
        <v>238</v>
      </c>
      <c r="D45" s="627">
        <v>667000450</v>
      </c>
      <c r="E45" s="628">
        <v>230101</v>
      </c>
      <c r="F45" s="621">
        <f>VLOOKUP(E45,'[4]فایل اصلی'!$C$4:$G$1608,4,0)</f>
        <v>2025000</v>
      </c>
      <c r="G45" s="625">
        <v>200</v>
      </c>
      <c r="H45" s="629">
        <f t="shared" si="0"/>
        <v>405000000</v>
      </c>
      <c r="I45" s="625">
        <v>250</v>
      </c>
      <c r="J45" s="629">
        <f t="shared" si="1"/>
        <v>506250000</v>
      </c>
      <c r="K45" s="625">
        <v>275</v>
      </c>
      <c r="L45" s="629">
        <f t="shared" si="2"/>
        <v>556875000</v>
      </c>
      <c r="M45" s="625">
        <v>300</v>
      </c>
      <c r="N45" s="629">
        <f t="shared" si="3"/>
        <v>607500000</v>
      </c>
      <c r="O45" s="630">
        <v>320</v>
      </c>
      <c r="P45" s="631">
        <f t="shared" si="4"/>
        <v>648000000</v>
      </c>
    </row>
    <row r="46" spans="1:16" ht="22.5" hidden="1" customHeight="1" thickBot="1">
      <c r="A46" s="1078" t="s">
        <v>2477</v>
      </c>
      <c r="B46" s="1079"/>
      <c r="C46" s="637" t="s">
        <v>153</v>
      </c>
      <c r="D46" s="638"/>
      <c r="E46" s="639"/>
      <c r="F46" s="640"/>
      <c r="G46" s="641">
        <v>1</v>
      </c>
      <c r="H46" s="640">
        <f t="shared" si="0"/>
        <v>0</v>
      </c>
      <c r="I46" s="641">
        <v>1</v>
      </c>
      <c r="J46" s="640">
        <f t="shared" si="1"/>
        <v>0</v>
      </c>
      <c r="K46" s="641">
        <v>1</v>
      </c>
      <c r="L46" s="640">
        <f t="shared" si="2"/>
        <v>0</v>
      </c>
      <c r="M46" s="641">
        <v>1</v>
      </c>
      <c r="N46" s="640">
        <f t="shared" si="3"/>
        <v>0</v>
      </c>
      <c r="O46" s="642">
        <v>1</v>
      </c>
      <c r="P46" s="643">
        <f t="shared" si="4"/>
        <v>0</v>
      </c>
    </row>
    <row r="47" spans="1:16" ht="22.5" hidden="1" customHeight="1" thickBot="1">
      <c r="A47" s="644"/>
      <c r="B47" s="644"/>
      <c r="C47" s="645">
        <v>1</v>
      </c>
      <c r="D47" s="645"/>
      <c r="E47" s="645"/>
      <c r="F47" s="645"/>
      <c r="G47" s="646">
        <v>1</v>
      </c>
      <c r="H47" s="646">
        <f t="shared" si="0"/>
        <v>0</v>
      </c>
      <c r="I47" s="646">
        <v>1</v>
      </c>
      <c r="J47" s="646">
        <f t="shared" si="1"/>
        <v>0</v>
      </c>
      <c r="K47" s="646">
        <v>1</v>
      </c>
      <c r="L47" s="646">
        <f t="shared" si="2"/>
        <v>0</v>
      </c>
      <c r="M47" s="646">
        <v>1</v>
      </c>
      <c r="N47" s="646">
        <f t="shared" si="3"/>
        <v>0</v>
      </c>
      <c r="O47" s="645">
        <v>1</v>
      </c>
      <c r="P47" s="647">
        <f t="shared" si="4"/>
        <v>0</v>
      </c>
    </row>
    <row r="48" spans="1:16" ht="47.25" customHeight="1">
      <c r="A48" s="1080" t="s">
        <v>2478</v>
      </c>
      <c r="B48" s="1081"/>
      <c r="C48" s="1081"/>
      <c r="D48" s="1082"/>
      <c r="E48" s="648"/>
      <c r="F48" s="648"/>
      <c r="G48" s="649"/>
      <c r="H48" s="650">
        <f>SUM(H4:H47)</f>
        <v>981252000</v>
      </c>
      <c r="I48" s="651"/>
      <c r="J48" s="650">
        <f>SUM(J4:J47)</f>
        <v>1441085000</v>
      </c>
      <c r="K48" s="651"/>
      <c r="L48" s="650">
        <f t="shared" ref="L48:P48" si="5">SUM(L4:L47)</f>
        <v>1673182000</v>
      </c>
      <c r="M48" s="651"/>
      <c r="N48" s="650">
        <f t="shared" si="5"/>
        <v>2111730000</v>
      </c>
      <c r="O48" s="623"/>
      <c r="P48" s="624">
        <f t="shared" si="5"/>
        <v>1652759000</v>
      </c>
    </row>
    <row r="49" spans="1:16" ht="53.25" customHeight="1">
      <c r="A49" s="1083" t="s">
        <v>2416</v>
      </c>
      <c r="B49" s="1084"/>
      <c r="C49" s="1084"/>
      <c r="D49" s="1085"/>
      <c r="E49" s="652">
        <v>421307</v>
      </c>
      <c r="F49" s="653"/>
      <c r="G49" s="654"/>
      <c r="H49" s="621">
        <f>VLOOKUP(E49,'[4]فایل اصلی'!$C$4:$G$1608,4,0)</f>
        <v>14718000</v>
      </c>
      <c r="I49" s="654"/>
      <c r="J49" s="655">
        <f>H49</f>
        <v>14718000</v>
      </c>
      <c r="K49" s="654"/>
      <c r="L49" s="655">
        <f>J49</f>
        <v>14718000</v>
      </c>
      <c r="M49" s="654"/>
      <c r="N49" s="655">
        <f>L49</f>
        <v>14718000</v>
      </c>
      <c r="O49" s="656"/>
      <c r="P49" s="631">
        <v>7678000</v>
      </c>
    </row>
    <row r="50" spans="1:16" ht="28.5" customHeight="1" thickBot="1">
      <c r="A50" s="1086" t="s">
        <v>2431</v>
      </c>
      <c r="B50" s="1087"/>
      <c r="C50" s="1087"/>
      <c r="D50" s="1088"/>
      <c r="E50" s="657"/>
      <c r="F50" s="657"/>
      <c r="G50" s="658"/>
      <c r="H50" s="659">
        <f>SUM(H48:H49)</f>
        <v>995970000</v>
      </c>
      <c r="I50" s="658"/>
      <c r="J50" s="659">
        <f t="shared" ref="J50:P50" si="6">SUM(J48:J49)</f>
        <v>1455803000</v>
      </c>
      <c r="K50" s="658"/>
      <c r="L50" s="659">
        <f t="shared" si="6"/>
        <v>1687900000</v>
      </c>
      <c r="M50" s="658"/>
      <c r="N50" s="659">
        <f t="shared" si="6"/>
        <v>2126448000</v>
      </c>
      <c r="O50" s="660"/>
      <c r="P50" s="643">
        <f t="shared" si="6"/>
        <v>1660437000</v>
      </c>
    </row>
  </sheetData>
  <mergeCells count="51">
    <mergeCell ref="A1:P1"/>
    <mergeCell ref="A2:B3"/>
    <mergeCell ref="C2:C3"/>
    <mergeCell ref="D2:D3"/>
    <mergeCell ref="E2:E3"/>
    <mergeCell ref="F2:F3"/>
    <mergeCell ref="G2:H2"/>
    <mergeCell ref="I2:J2"/>
    <mergeCell ref="K2:L2"/>
    <mergeCell ref="M2:N2"/>
    <mergeCell ref="A20:B20"/>
    <mergeCell ref="O2:P2"/>
    <mergeCell ref="G3:H3"/>
    <mergeCell ref="I3:J3"/>
    <mergeCell ref="K3:L3"/>
    <mergeCell ref="M3:N3"/>
    <mergeCell ref="O3:P3"/>
    <mergeCell ref="A4:A8"/>
    <mergeCell ref="A9:A12"/>
    <mergeCell ref="A13:A16"/>
    <mergeCell ref="A18:B18"/>
    <mergeCell ref="A19:B19"/>
    <mergeCell ref="A32:B32"/>
    <mergeCell ref="A21:B21"/>
    <mergeCell ref="A22:B22"/>
    <mergeCell ref="A23:B23"/>
    <mergeCell ref="A24:B24"/>
    <mergeCell ref="A25:B25"/>
    <mergeCell ref="A26:B26"/>
    <mergeCell ref="A27:B27"/>
    <mergeCell ref="A28:B28"/>
    <mergeCell ref="A29:B29"/>
    <mergeCell ref="A30:B30"/>
    <mergeCell ref="A31:B31"/>
    <mergeCell ref="A44:B44"/>
    <mergeCell ref="A33:B33"/>
    <mergeCell ref="A34:B34"/>
    <mergeCell ref="A35:B35"/>
    <mergeCell ref="A36:B36"/>
    <mergeCell ref="A37:B37"/>
    <mergeCell ref="A38:B38"/>
    <mergeCell ref="A39:B39"/>
    <mergeCell ref="A40:B40"/>
    <mergeCell ref="A41:B41"/>
    <mergeCell ref="A42:B42"/>
    <mergeCell ref="A43:B43"/>
    <mergeCell ref="A45:B45"/>
    <mergeCell ref="A46:B46"/>
    <mergeCell ref="A48:D48"/>
    <mergeCell ref="A49:D49"/>
    <mergeCell ref="A50:D50"/>
  </mergeCells>
  <printOptions horizontalCentered="1"/>
  <pageMargins left="0" right="0" top="0" bottom="0" header="0.31496062992126" footer="0.31496062992126"/>
  <pageSetup scale="60" orientation="portrait" r:id="rId1"/>
  <headerFooter scaleWithDoc="0">
    <oddFooter xml:space="preserve">&amp;Lصفحه  &amp;P از &amp;N&amp;C&amp;"-,Bold"سیداحمد موسوی  احمد اقبالی  خانم سارا مقصودلو  &amp;R&amp;"-,Bold"اعضای کار گروه
جمال کمیلی فر  شهرام شاهی  حجت ا... اکبری نسرکانی  اباذردماوندی   حسین کرمی   رضا حصاری  محمدعلی رجبی محمد تقی اتحاد
  اعضای هیئت مدیره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P502"/>
  <sheetViews>
    <sheetView rightToLeft="1" zoomScale="50" zoomScaleNormal="50" workbookViewId="0">
      <selection activeCell="Y498" sqref="Y498"/>
    </sheetView>
  </sheetViews>
  <sheetFormatPr defaultColWidth="9.140625" defaultRowHeight="46.5" customHeight="1"/>
  <cols>
    <col min="1" max="1" width="11.140625" style="226" customWidth="1"/>
    <col min="2" max="2" width="17.5703125" style="261" customWidth="1"/>
    <col min="3" max="3" width="17.140625" style="262" customWidth="1"/>
    <col min="4" max="4" width="72.7109375" style="263" customWidth="1"/>
    <col min="5" max="5" width="11.85546875" style="226" customWidth="1"/>
    <col min="6" max="6" width="29.42578125" style="264" customWidth="1"/>
    <col min="7" max="21" width="8.85546875" style="264" customWidth="1"/>
    <col min="22" max="22" width="16.28515625" style="264" customWidth="1"/>
    <col min="23" max="23" width="22.85546875" style="264" customWidth="1"/>
    <col min="24" max="24" width="16.7109375" style="226" customWidth="1"/>
    <col min="25" max="25" width="68.5703125" style="263" customWidth="1"/>
    <col min="26" max="26" width="15.140625" style="226" customWidth="1"/>
    <col min="27" max="27" width="26" style="226" customWidth="1"/>
    <col min="28" max="28" width="28.7109375" style="226" customWidth="1"/>
    <col min="29" max="43" width="8.5703125" style="226" customWidth="1"/>
    <col min="44" max="44" width="17.42578125" style="226" customWidth="1"/>
    <col min="45" max="45" width="10.7109375" style="226" customWidth="1"/>
    <col min="46" max="59" width="7" style="226" customWidth="1"/>
    <col min="60" max="60" width="16.7109375" style="226" customWidth="1"/>
    <col min="61" max="61" width="22.42578125" style="226" customWidth="1"/>
    <col min="62" max="62" width="22.28515625" style="226" customWidth="1"/>
    <col min="63" max="63" width="22.85546875" style="226" customWidth="1"/>
    <col min="64" max="16384" width="9.140625" style="226"/>
  </cols>
  <sheetData>
    <row r="1" spans="1:68" ht="35.25" customHeight="1">
      <c r="A1" s="812" t="s">
        <v>2546</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812"/>
      <c r="AV1" s="812"/>
      <c r="AW1" s="812"/>
      <c r="AX1" s="812"/>
      <c r="AY1" s="812"/>
      <c r="AZ1" s="812"/>
      <c r="BA1" s="812"/>
      <c r="BB1" s="812"/>
      <c r="BC1" s="812"/>
      <c r="BD1" s="812"/>
      <c r="BE1" s="812"/>
      <c r="BF1" s="812"/>
      <c r="BG1" s="812"/>
      <c r="BH1" s="812"/>
      <c r="BI1" s="812"/>
      <c r="BJ1" s="812"/>
      <c r="BK1" s="812"/>
    </row>
    <row r="2" spans="1:68" ht="35.25" customHeight="1">
      <c r="A2" s="227"/>
      <c r="B2" s="228"/>
      <c r="C2" s="229"/>
      <c r="D2" s="227"/>
      <c r="E2" s="227"/>
      <c r="F2" s="230" t="s">
        <v>2092</v>
      </c>
      <c r="G2" s="230"/>
      <c r="H2" s="230"/>
      <c r="I2" s="230"/>
      <c r="J2" s="230"/>
      <c r="K2" s="230"/>
      <c r="L2" s="230"/>
      <c r="M2" s="230"/>
      <c r="N2" s="230"/>
      <c r="O2" s="230"/>
      <c r="P2" s="230"/>
      <c r="Q2" s="230"/>
      <c r="R2" s="230"/>
      <c r="S2" s="230"/>
      <c r="T2" s="230"/>
      <c r="U2" s="230"/>
      <c r="V2" s="230" t="s">
        <v>1480</v>
      </c>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row>
    <row r="3" spans="1:68" ht="35.25" customHeight="1">
      <c r="A3" s="227"/>
      <c r="B3" s="228"/>
      <c r="C3" s="229"/>
      <c r="D3" s="227"/>
      <c r="E3" s="227"/>
      <c r="F3" s="230" t="s">
        <v>2093</v>
      </c>
      <c r="G3" s="231"/>
      <c r="H3" s="231"/>
      <c r="I3" s="231"/>
      <c r="J3" s="231"/>
      <c r="K3" s="231"/>
      <c r="L3" s="231"/>
      <c r="M3" s="231"/>
      <c r="N3" s="231"/>
      <c r="O3" s="231"/>
      <c r="P3" s="231"/>
      <c r="Q3" s="231"/>
      <c r="R3" s="231"/>
      <c r="S3" s="231"/>
      <c r="T3" s="231"/>
      <c r="U3" s="231"/>
      <c r="V3" s="230">
        <f>COUNTA(G3:U3)</f>
        <v>0</v>
      </c>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row>
    <row r="4" spans="1:68" ht="35.25" customHeight="1">
      <c r="A4" s="227"/>
      <c r="B4" s="228"/>
      <c r="C4" s="229"/>
      <c r="D4" s="227"/>
      <c r="E4" s="227"/>
      <c r="F4" s="230" t="s">
        <v>2094</v>
      </c>
      <c r="G4" s="231"/>
      <c r="H4" s="231"/>
      <c r="I4" s="231"/>
      <c r="J4" s="231"/>
      <c r="K4" s="231"/>
      <c r="L4" s="231"/>
      <c r="M4" s="231"/>
      <c r="N4" s="231"/>
      <c r="O4" s="231"/>
      <c r="P4" s="231"/>
      <c r="Q4" s="231"/>
      <c r="R4" s="231"/>
      <c r="S4" s="231"/>
      <c r="T4" s="231"/>
      <c r="U4" s="231"/>
      <c r="V4" s="230">
        <f>SUM(G4:U4)</f>
        <v>0</v>
      </c>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row>
    <row r="5" spans="1:68" ht="35.25" customHeight="1">
      <c r="A5" s="227"/>
      <c r="B5" s="228"/>
      <c r="C5" s="229"/>
      <c r="D5" s="227"/>
      <c r="E5" s="227"/>
      <c r="F5" s="230" t="s">
        <v>2095</v>
      </c>
      <c r="G5" s="231"/>
      <c r="H5" s="231"/>
      <c r="I5" s="231"/>
      <c r="J5" s="231"/>
      <c r="K5" s="231"/>
      <c r="L5" s="231"/>
      <c r="M5" s="231"/>
      <c r="N5" s="231"/>
      <c r="O5" s="231"/>
      <c r="P5" s="231"/>
      <c r="Q5" s="231"/>
      <c r="R5" s="231"/>
      <c r="S5" s="231"/>
      <c r="T5" s="231"/>
      <c r="U5" s="231"/>
      <c r="V5" s="230">
        <f>SUM(G5:U5)</f>
        <v>0</v>
      </c>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row>
    <row r="6" spans="1:68" ht="35.25" customHeight="1">
      <c r="A6" s="227"/>
      <c r="B6" s="228"/>
      <c r="C6" s="229"/>
      <c r="D6" s="227"/>
      <c r="E6" s="227"/>
      <c r="F6" s="230" t="s">
        <v>2096</v>
      </c>
      <c r="G6" s="231"/>
      <c r="H6" s="231"/>
      <c r="I6" s="231"/>
      <c r="J6" s="231"/>
      <c r="K6" s="231"/>
      <c r="L6" s="231"/>
      <c r="M6" s="231"/>
      <c r="N6" s="231"/>
      <c r="O6" s="231"/>
      <c r="P6" s="231"/>
      <c r="Q6" s="231"/>
      <c r="R6" s="231"/>
      <c r="S6" s="231"/>
      <c r="T6" s="231"/>
      <c r="U6" s="231"/>
      <c r="V6" s="230">
        <f>SUM(G6:U6)</f>
        <v>0</v>
      </c>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row>
    <row r="7" spans="1:68" ht="35.25" customHeight="1">
      <c r="A7" s="227"/>
      <c r="B7" s="228"/>
      <c r="C7" s="229"/>
      <c r="D7" s="227"/>
      <c r="E7" s="227"/>
      <c r="F7" s="230" t="s">
        <v>2097</v>
      </c>
      <c r="G7" s="231"/>
      <c r="H7" s="231"/>
      <c r="I7" s="231"/>
      <c r="J7" s="231"/>
      <c r="K7" s="231"/>
      <c r="L7" s="231"/>
      <c r="M7" s="231"/>
      <c r="N7" s="231"/>
      <c r="O7" s="231"/>
      <c r="P7" s="231"/>
      <c r="Q7" s="231"/>
      <c r="R7" s="231"/>
      <c r="S7" s="231"/>
      <c r="T7" s="231"/>
      <c r="U7" s="231"/>
      <c r="V7" s="230">
        <f>SUM(G7:U7)</f>
        <v>0</v>
      </c>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row>
    <row r="8" spans="1:68" ht="35.25" customHeight="1">
      <c r="A8" s="227"/>
      <c r="B8" s="228"/>
      <c r="C8" s="229"/>
      <c r="D8" s="227"/>
      <c r="E8" s="227"/>
      <c r="F8" s="230" t="s">
        <v>2098</v>
      </c>
      <c r="G8" s="231"/>
      <c r="H8" s="231"/>
      <c r="I8" s="231"/>
      <c r="J8" s="231"/>
      <c r="K8" s="231"/>
      <c r="L8" s="231"/>
      <c r="M8" s="231"/>
      <c r="N8" s="231"/>
      <c r="O8" s="231"/>
      <c r="P8" s="231"/>
      <c r="Q8" s="231"/>
      <c r="R8" s="231"/>
      <c r="S8" s="231"/>
      <c r="T8" s="231"/>
      <c r="U8" s="231"/>
      <c r="V8" s="230" t="e">
        <f ca="1">(V65*10+V66*15+V67*25+V68*25+V69*50+V70*75+V71*100+V72*125+V73*160+V74*200+V75*250+V76*315+V77*400+V78*500+V79*630+V80*800+V81*1000+V82*1250+V83*1600+V84*2000+V85*2500+V86*25+V87*50+V88*75+V89*100+V90*125+V91*160+V92*200+V93*250+V94*315+V95*400+V96*500+V97*630+V98*800+V99*1000+V100*1250+V101*1600+V102*2000+V103*2500+V105*160+V106*200+V107*250+V108*315+V109*400+V110*500+V111*630+V112*800+V113*1000+V114*1250+V115*1600+V116*2000+V117*2500+V118*50+V119*100+V120*125+V121*160+V122*200+V123*250+V124*315+V125*400+V126*500+V127*630+V128*800+V129*1000+V130*1250+V131*50+V132*100+V133*125+V134*160+V135*200+V136*250+V137*315+V138*400+V139*500+V140*630+V141*800+V142*1000+V143*1250+V144*50+V145*100+V146*125+V147*160+V148*200+V149*250+V150*315+V151*400+V152*500+V153*630+V154*800+V155*1000+V156*1250)/(SUM(V4:V6))</f>
        <v>#DIV/0!</v>
      </c>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row>
    <row r="9" spans="1:68" ht="35.25" customHeight="1">
      <c r="A9" s="227"/>
      <c r="B9" s="228"/>
      <c r="C9" s="229"/>
      <c r="D9" s="227"/>
      <c r="E9" s="227"/>
      <c r="F9" s="230" t="s">
        <v>2099</v>
      </c>
      <c r="G9" s="231"/>
      <c r="H9" s="231"/>
      <c r="I9" s="231"/>
      <c r="J9" s="231"/>
      <c r="K9" s="231"/>
      <c r="L9" s="231"/>
      <c r="M9" s="231"/>
      <c r="N9" s="231"/>
      <c r="O9" s="231"/>
      <c r="P9" s="231"/>
      <c r="Q9" s="231"/>
      <c r="R9" s="231"/>
      <c r="S9" s="231"/>
      <c r="T9" s="231"/>
      <c r="U9" s="231"/>
      <c r="V9" s="230" t="e">
        <f ca="1">(V297+V311+V312+V325+V353+V363+V364+V374+V386+V392+V393+V394)/(SUM(V4:V6))</f>
        <v>#DIV/0!</v>
      </c>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row>
    <row r="10" spans="1:68" ht="35.25" customHeight="1" thickBot="1">
      <c r="A10" s="227"/>
      <c r="B10" s="228"/>
      <c r="C10" s="229"/>
      <c r="D10" s="227"/>
      <c r="E10" s="227"/>
      <c r="F10" s="230" t="s">
        <v>2100</v>
      </c>
      <c r="G10" s="231"/>
      <c r="H10" s="231"/>
      <c r="I10" s="231"/>
      <c r="J10" s="231"/>
      <c r="K10" s="231"/>
      <c r="L10" s="231"/>
      <c r="M10" s="231"/>
      <c r="N10" s="231"/>
      <c r="O10" s="231"/>
      <c r="P10" s="231"/>
      <c r="Q10" s="231"/>
      <c r="R10" s="231"/>
      <c r="S10" s="231"/>
      <c r="T10" s="231"/>
      <c r="U10" s="231"/>
      <c r="V10" s="230" t="e">
        <f ca="1">((BK502+'سایر فهرست بها'!AS17+ابنیه!AS28+'اقلام ستاره دار  '!BK242)/(SUM(#REF!))/1000000)</f>
        <v>#REF!</v>
      </c>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7"/>
      <c r="BN10" s="227"/>
      <c r="BO10" s="227"/>
      <c r="BP10" s="227"/>
    </row>
    <row r="11" spans="1:68" ht="35.25" customHeight="1">
      <c r="A11" s="817" t="s">
        <v>1624</v>
      </c>
      <c r="B11" s="814"/>
      <c r="C11" s="814"/>
      <c r="D11" s="814"/>
      <c r="E11" s="814"/>
      <c r="F11" s="814"/>
      <c r="G11" s="814"/>
      <c r="H11" s="814"/>
      <c r="I11" s="814"/>
      <c r="J11" s="814"/>
      <c r="K11" s="814"/>
      <c r="L11" s="814"/>
      <c r="M11" s="814"/>
      <c r="N11" s="814"/>
      <c r="O11" s="814"/>
      <c r="P11" s="814"/>
      <c r="Q11" s="814"/>
      <c r="R11" s="814"/>
      <c r="S11" s="814"/>
      <c r="T11" s="814"/>
      <c r="U11" s="814"/>
      <c r="V11" s="814"/>
      <c r="W11" s="815"/>
      <c r="X11" s="813" t="s">
        <v>1625</v>
      </c>
      <c r="Y11" s="814"/>
      <c r="Z11" s="814"/>
      <c r="AA11" s="814"/>
      <c r="AB11" s="814"/>
      <c r="AC11" s="814"/>
      <c r="AD11" s="814"/>
      <c r="AE11" s="814"/>
      <c r="AF11" s="814"/>
      <c r="AG11" s="814"/>
      <c r="AH11" s="814"/>
      <c r="AI11" s="814"/>
      <c r="AJ11" s="814"/>
      <c r="AK11" s="814"/>
      <c r="AL11" s="814"/>
      <c r="AM11" s="814"/>
      <c r="AN11" s="814"/>
      <c r="AO11" s="814"/>
      <c r="AP11" s="814"/>
      <c r="AQ11" s="814"/>
      <c r="AR11" s="814"/>
      <c r="AS11" s="814"/>
      <c r="AT11" s="814"/>
      <c r="AU11" s="814"/>
      <c r="AV11" s="814"/>
      <c r="AW11" s="814"/>
      <c r="AX11" s="814"/>
      <c r="AY11" s="814"/>
      <c r="AZ11" s="814"/>
      <c r="BA11" s="814"/>
      <c r="BB11" s="814"/>
      <c r="BC11" s="814"/>
      <c r="BD11" s="814"/>
      <c r="BE11" s="814"/>
      <c r="BF11" s="814"/>
      <c r="BG11" s="814"/>
      <c r="BH11" s="814"/>
      <c r="BI11" s="814"/>
      <c r="BJ11" s="815"/>
      <c r="BK11" s="816" t="s">
        <v>1480</v>
      </c>
    </row>
    <row r="12" spans="1:68" s="240" customFormat="1" ht="86.25" customHeight="1">
      <c r="A12" s="232" t="s">
        <v>1419</v>
      </c>
      <c r="B12" s="233" t="s">
        <v>1478</v>
      </c>
      <c r="C12" s="233" t="s">
        <v>1640</v>
      </c>
      <c r="D12" s="234" t="s">
        <v>2</v>
      </c>
      <c r="E12" s="234" t="s">
        <v>1</v>
      </c>
      <c r="F12" s="235" t="s">
        <v>0</v>
      </c>
      <c r="G12" s="236">
        <f>'فهرست بها کلی'!W11</f>
        <v>0</v>
      </c>
      <c r="H12" s="236">
        <f>'فهرست بها کلی'!Z11</f>
        <v>0</v>
      </c>
      <c r="I12" s="236">
        <f>'فهرست بها کلی'!AC11</f>
        <v>0</v>
      </c>
      <c r="J12" s="236">
        <f>'فهرست بها کلی'!AF11</f>
        <v>0</v>
      </c>
      <c r="K12" s="236">
        <f>'فهرست بها کلی'!AI11</f>
        <v>0</v>
      </c>
      <c r="L12" s="236">
        <f>'فهرست بها کلی'!AL11</f>
        <v>0</v>
      </c>
      <c r="M12" s="236">
        <f>'فهرست بها کلی'!AO11</f>
        <v>0</v>
      </c>
      <c r="N12" s="236">
        <f>'فهرست بها کلی'!AR11</f>
        <v>0</v>
      </c>
      <c r="O12" s="236">
        <f>'فهرست بها کلی'!AU11</f>
        <v>0</v>
      </c>
      <c r="P12" s="236">
        <f>'فهرست بها کلی'!AX11</f>
        <v>0</v>
      </c>
      <c r="Q12" s="236">
        <f>'فهرست بها کلی'!BA11</f>
        <v>0</v>
      </c>
      <c r="R12" s="236">
        <f>'فهرست بها کلی'!BD11</f>
        <v>0</v>
      </c>
      <c r="S12" s="236">
        <f>'فهرست بها کلی'!BG11</f>
        <v>0</v>
      </c>
      <c r="T12" s="236">
        <f>'فهرست بها کلی'!BJ11</f>
        <v>0</v>
      </c>
      <c r="U12" s="236">
        <f>'فهرست بها کلی'!BM11</f>
        <v>0</v>
      </c>
      <c r="V12" s="235" t="s">
        <v>1895</v>
      </c>
      <c r="W12" s="237" t="s">
        <v>1899</v>
      </c>
      <c r="X12" s="238" t="s">
        <v>1893</v>
      </c>
      <c r="Y12" s="234" t="s">
        <v>2</v>
      </c>
      <c r="Z12" s="234" t="s">
        <v>1</v>
      </c>
      <c r="AA12" s="235" t="s">
        <v>1838</v>
      </c>
      <c r="AB12" s="235" t="s">
        <v>1894</v>
      </c>
      <c r="AC12" s="315">
        <f>G12</f>
        <v>0</v>
      </c>
      <c r="AD12" s="315">
        <f t="shared" ref="AD12:AQ12" si="0">H12</f>
        <v>0</v>
      </c>
      <c r="AE12" s="315">
        <f t="shared" si="0"/>
        <v>0</v>
      </c>
      <c r="AF12" s="315">
        <f t="shared" si="0"/>
        <v>0</v>
      </c>
      <c r="AG12" s="315">
        <f t="shared" si="0"/>
        <v>0</v>
      </c>
      <c r="AH12" s="315">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235" t="s">
        <v>1895</v>
      </c>
      <c r="AS12" s="314">
        <f>AC12</f>
        <v>0</v>
      </c>
      <c r="AT12" s="314">
        <f t="shared" ref="AT12:BG12" si="1">AD12</f>
        <v>0</v>
      </c>
      <c r="AU12" s="314">
        <f t="shared" si="1"/>
        <v>0</v>
      </c>
      <c r="AV12" s="314">
        <f t="shared" si="1"/>
        <v>0</v>
      </c>
      <c r="AW12" s="314">
        <f t="shared" si="1"/>
        <v>0</v>
      </c>
      <c r="AX12" s="314">
        <f t="shared" si="1"/>
        <v>0</v>
      </c>
      <c r="AY12" s="314">
        <f t="shared" si="1"/>
        <v>0</v>
      </c>
      <c r="AZ12" s="314">
        <f t="shared" si="1"/>
        <v>0</v>
      </c>
      <c r="BA12" s="314">
        <f t="shared" si="1"/>
        <v>0</v>
      </c>
      <c r="BB12" s="314">
        <f t="shared" si="1"/>
        <v>0</v>
      </c>
      <c r="BC12" s="314">
        <f t="shared" si="1"/>
        <v>0</v>
      </c>
      <c r="BD12" s="314">
        <f t="shared" si="1"/>
        <v>0</v>
      </c>
      <c r="BE12" s="314">
        <f t="shared" si="1"/>
        <v>0</v>
      </c>
      <c r="BF12" s="314">
        <f t="shared" si="1"/>
        <v>0</v>
      </c>
      <c r="BG12" s="314">
        <f t="shared" si="1"/>
        <v>0</v>
      </c>
      <c r="BH12" s="235" t="s">
        <v>1896</v>
      </c>
      <c r="BI12" s="235" t="s">
        <v>1897</v>
      </c>
      <c r="BJ12" s="237" t="s">
        <v>1898</v>
      </c>
      <c r="BK12" s="816"/>
    </row>
    <row r="13" spans="1:68" s="246" customFormat="1" ht="47.25" customHeight="1">
      <c r="A13" s="174">
        <f ca="1">IFERROR(VLOOKUP(ROW(A1),'فهرست بها کلی'!$C$13:$BO$1660,1,0),"")</f>
        <v>1</v>
      </c>
      <c r="B13" s="174">
        <f ca="1">IFERROR(VLOOKUP(ROW(B1),'فهرست بها کلی'!$C$13:$BO$1660,5,0),"")</f>
        <v>120000200</v>
      </c>
      <c r="C13" s="174">
        <f ca="1">IFERROR(VLOOKUP(ROW(C1),'فهرست بها کلی'!$C$13:$BO$1660,6,0),"")</f>
        <v>10102</v>
      </c>
      <c r="D13" s="174" t="str">
        <f ca="1">IFERROR(VLOOKUP(ROW(D1),'فهرست بها کلی'!$C$13:$BO$1660,7,0),"")</f>
        <v>پایه بتنی چهار گوش مسلح به ارتفاع ۹ متر و قدرت نامی ۴۰۰ کیلوگرم نیرو.</v>
      </c>
      <c r="E13" s="174" t="str">
        <f ca="1">IFERROR(VLOOKUP(ROW(E1),'فهرست بها کلی'!$C$13:$BO$1660,8,0),"")</f>
        <v>اصله</v>
      </c>
      <c r="F13" s="174">
        <f ca="1">IFERROR(VLOOKUP(ROW(F1),'فهرست بها کلی'!$C$13:$BO$1660,9,0),"")</f>
        <v>48925000</v>
      </c>
      <c r="G13" s="174">
        <f ca="1">IFERROR(VLOOKUP(ROW(G1),'فهرست بها کلی'!$C$13:$BO$1660,21,0),"")</f>
        <v>0</v>
      </c>
      <c r="H13" s="174">
        <f ca="1">IFERROR(VLOOKUP(ROW(H1),'فهرست بها کلی'!$C$13:$BO$1660,24,0),"")</f>
        <v>0</v>
      </c>
      <c r="I13" s="174">
        <f ca="1">IFERROR(VLOOKUP(ROW(I1),'فهرست بها کلی'!$C$13:$BO$1660,27,0),"")</f>
        <v>0</v>
      </c>
      <c r="J13" s="174">
        <f ca="1">IFERROR(VLOOKUP(ROW(J1),'فهرست بها کلی'!$C$13:$BO$1660,30,0),"")</f>
        <v>0</v>
      </c>
      <c r="K13" s="174">
        <f ca="1">IFERROR(VLOOKUP(ROW(K1),'فهرست بها کلی'!$C$13:$BO$1660,33,0),"")</f>
        <v>0</v>
      </c>
      <c r="L13" s="174">
        <f ca="1">IFERROR(VLOOKUP(ROW(L1),'فهرست بها کلی'!$C$13:$BO$1660,36,0),"")</f>
        <v>0</v>
      </c>
      <c r="M13" s="174">
        <f ca="1">IFERROR(VLOOKUP(ROW(M1),'فهرست بها کلی'!$C$13:$BO$1660,39,0),"")</f>
        <v>1</v>
      </c>
      <c r="N13" s="174">
        <f ca="1">IFERROR(VLOOKUP(ROW(N1),'فهرست بها کلی'!$C$13:$BO$1660,42,0),"")</f>
        <v>0</v>
      </c>
      <c r="O13" s="174">
        <f ca="1">IFERROR(VLOOKUP(ROW(O1),'فهرست بها کلی'!$C$13:$BO$1660,45,0),"")</f>
        <v>0</v>
      </c>
      <c r="P13" s="174">
        <f ca="1">IFERROR(VLOOKUP(ROW(P1),'فهرست بها کلی'!$C$13:$BO$1660,48,0),"")</f>
        <v>0</v>
      </c>
      <c r="Q13" s="174">
        <f ca="1">IFERROR(VLOOKUP(ROW(Q1),'فهرست بها کلی'!$C$13:$BO$1660,51,0),"")</f>
        <v>0</v>
      </c>
      <c r="R13" s="174">
        <f ca="1">IFERROR(VLOOKUP(ROW(R1),'فهرست بها کلی'!$C$13:$BO$1660,54,0),"")</f>
        <v>0</v>
      </c>
      <c r="S13" s="174">
        <f ca="1">IFERROR(VLOOKUP(ROW(S1),'فهرست بها کلی'!$C$13:$BO$1660,57,0),"")</f>
        <v>0</v>
      </c>
      <c r="T13" s="174">
        <f ca="1">IFERROR(VLOOKUP(ROW(T1),'فهرست بها کلی'!$C$13:$BO$1660,60,0),"")</f>
        <v>0</v>
      </c>
      <c r="U13" s="174">
        <f ca="1">IFERROR(VLOOKUP(ROW(U1),'فهرست بها کلی'!$C$13:$BO$1660,63,0),"")</f>
        <v>0</v>
      </c>
      <c r="V13" s="241">
        <f ca="1">SUM(G13:U13)</f>
        <v>1</v>
      </c>
      <c r="W13" s="242">
        <f ca="1">IFERROR(V13*F13,"")</f>
        <v>48925000</v>
      </c>
      <c r="X13" s="174">
        <f ca="1">IFERROR(VLOOKUP(ROW(X1),'فهرست بها کلی'!$C$13:$BO$1660,10,0),"")</f>
        <v>420101</v>
      </c>
      <c r="Y13" s="174" t="str">
        <f ca="1">IFERROR(VLOOKUP(ROW(Y1),'فهرست بها کلی'!$C$13:$BO$1660,11,0),"")</f>
        <v xml:space="preserve">نصب پایه بتنی برق تا ارتفاع ۹ متر و قدرت نامی با حداکثر ۴۰۰ کیلوگرم نیرو. </v>
      </c>
      <c r="Z13" s="174" t="str">
        <f ca="1">IFERROR(VLOOKUP(ROW(Z1),'فهرست بها کلی'!$C$13:$BO$1660,12,0),"")</f>
        <v>اصله</v>
      </c>
      <c r="AA13" s="174">
        <f ca="1">IFERROR(VLOOKUP(ROW(AA1),'فهرست بها کلی'!$C$13:$BO$1660,13,0),"")</f>
        <v>12008000</v>
      </c>
      <c r="AB13" s="243">
        <f ca="1">IFERROR(AA13*0.6,"")</f>
        <v>7204800</v>
      </c>
      <c r="AC13" s="174">
        <f ca="1">IFERROR(VLOOKUP(ROW(AC1),'فهرست بها کلی'!$C$13:$BO$1660,22,0),"")</f>
        <v>0</v>
      </c>
      <c r="AD13" s="174">
        <f ca="1">IFERROR(VLOOKUP(ROW(AD1),'فهرست بها کلی'!$C$13:$BO$1660,25,0),"")</f>
        <v>0</v>
      </c>
      <c r="AE13" s="174">
        <f ca="1">IFERROR(VLOOKUP(ROW(AE1),'فهرست بها کلی'!$C$13:$BO$1660,28,0),"")</f>
        <v>0</v>
      </c>
      <c r="AF13" s="174">
        <f ca="1">IFERROR(VLOOKUP(ROW(AF1),'فهرست بها کلی'!$C$13:$BO$1660,31,0),"")</f>
        <v>0</v>
      </c>
      <c r="AG13" s="174">
        <f ca="1">IFERROR(VLOOKUP(ROW(AG1),'فهرست بها کلی'!$C$13:$BO$1660,34,0),"")</f>
        <v>0</v>
      </c>
      <c r="AH13" s="174">
        <f ca="1">IFERROR(VLOOKUP(ROW(AH1),'فهرست بها کلی'!$C$13:$BO$1660,37,0),"")</f>
        <v>0</v>
      </c>
      <c r="AI13" s="174">
        <f ca="1">IFERROR(VLOOKUP(ROW(AI1),'فهرست بها کلی'!$C$13:$BO$1660,40,0),"")</f>
        <v>0</v>
      </c>
      <c r="AJ13" s="174">
        <f ca="1">IFERROR(VLOOKUP(ROW(AJ1),'فهرست بها کلی'!$C$13:$BO$1660,43,0),"")</f>
        <v>0</v>
      </c>
      <c r="AK13" s="174">
        <f ca="1">IFERROR(VLOOKUP(ROW(AK1),'فهرست بها کلی'!$C$13:$BO$1660,46,0),"")</f>
        <v>0</v>
      </c>
      <c r="AL13" s="174">
        <f ca="1">IFERROR(VLOOKUP(ROW(AL1),'فهرست بها کلی'!$C$13:$BO$1660,49,0),"")</f>
        <v>0</v>
      </c>
      <c r="AM13" s="174">
        <f ca="1">IFERROR(VLOOKUP(ROW(AM1),'فهرست بها کلی'!$C$13:$BO$1660,52,0),"")</f>
        <v>0</v>
      </c>
      <c r="AN13" s="174">
        <f ca="1">IFERROR(VLOOKUP(ROW(AN1),'فهرست بها کلی'!$C$13:$BO$1660,55,0),"")</f>
        <v>0</v>
      </c>
      <c r="AO13" s="174">
        <f ca="1">IFERROR(VLOOKUP(ROW(AO1),'فهرست بها کلی'!$C$13:$BO$1660,58,0),"")</f>
        <v>0</v>
      </c>
      <c r="AP13" s="174">
        <f ca="1">IFERROR(VLOOKUP(ROW(AP1),'فهرست بها کلی'!$C$13:$BO$1660,61,0),"")</f>
        <v>0</v>
      </c>
      <c r="AQ13" s="174">
        <f ca="1">IFERROR(VLOOKUP(ROW(AQ1),'فهرست بها کلی'!$C$13:$BO$1660,64,0),"")</f>
        <v>0</v>
      </c>
      <c r="AR13" s="244">
        <f ca="1">SUM(AC13:AQ13)</f>
        <v>0</v>
      </c>
      <c r="AS13" s="174">
        <f ca="1">IFERROR(VLOOKUP(ROW(AS1),'فهرست بها کلی'!$C$13:$BO$1660,23,0),"")</f>
        <v>0</v>
      </c>
      <c r="AT13" s="174">
        <f ca="1">IFERROR(VLOOKUP(ROW(AT1),'فهرست بها کلی'!$C$13:$BO$1660,26,0),"")</f>
        <v>0</v>
      </c>
      <c r="AU13" s="174">
        <f ca="1">IFERROR(VLOOKUP(ROW(AU1),'فهرست بها کلی'!$C$13:$BO$1660,29,0),"")</f>
        <v>0</v>
      </c>
      <c r="AV13" s="174">
        <f ca="1">IFERROR(VLOOKUP(ROW(AV1),'فهرست بها کلی'!$C$13:$BO$1660,32,0),"")</f>
        <v>0</v>
      </c>
      <c r="AW13" s="174">
        <f ca="1">IFERROR(VLOOKUP(ROW(AW1),'فهرست بها کلی'!$C$13:$BO$1660,35,0),"")</f>
        <v>0</v>
      </c>
      <c r="AX13" s="174">
        <f ca="1">IFERROR(VLOOKUP(ROW(AX1),'فهرست بها کلی'!$C$13:$BO$1660,38,0),"")</f>
        <v>0</v>
      </c>
      <c r="AY13" s="174">
        <f ca="1">IFERROR(VLOOKUP(ROW(AY1),'فهرست بها کلی'!$C$13:$BO$1660,41,0),"")</f>
        <v>0</v>
      </c>
      <c r="AZ13" s="174">
        <f ca="1">IFERROR(VLOOKUP(ROW(AZ1),'فهرست بها کلی'!$C$13:$BO$1660,44,0),"")</f>
        <v>0</v>
      </c>
      <c r="BA13" s="174">
        <f ca="1">IFERROR(VLOOKUP(ROW(BA1),'فهرست بها کلی'!$C$13:$BO$1660,47,0),"")</f>
        <v>0</v>
      </c>
      <c r="BB13" s="174">
        <f ca="1">IFERROR(VLOOKUP(ROW(BB1),'فهرست بها کلی'!$C$13:$BO$1660,50,0),"")</f>
        <v>0</v>
      </c>
      <c r="BC13" s="174">
        <f ca="1">IFERROR(VLOOKUP(ROW(BC1),'فهرست بها کلی'!$C$13:$BO$1660,53,0),"")</f>
        <v>0</v>
      </c>
      <c r="BD13" s="174">
        <f ca="1">IFERROR(VLOOKUP(ROW(BD1),'فهرست بها کلی'!$C$13:$BO$1660,56,0),"")</f>
        <v>0</v>
      </c>
      <c r="BE13" s="174">
        <f ca="1">IFERROR(VLOOKUP(ROW(BE1),'فهرست بها کلی'!$C$13:$BO$1660,59,0),"")</f>
        <v>0</v>
      </c>
      <c r="BF13" s="174">
        <f ca="1">IFERROR(VLOOKUP(ROW(BF1),'فهرست بها کلی'!$C$13:$BO$1660,62,0),"")</f>
        <v>0</v>
      </c>
      <c r="BG13" s="174">
        <f ca="1">IFERROR(VLOOKUP(ROW(BG1),'فهرست بها کلی'!$C$13:$BO$1660,65,0),"")</f>
        <v>0</v>
      </c>
      <c r="BH13" s="174">
        <f ca="1">IFERROR(VLOOKUP(ROW(BH1),'فهرست بها کلی'!$C$13:$BO$1660,16,0),"")</f>
        <v>0</v>
      </c>
      <c r="BI13" s="245">
        <f ca="1">IFERROR(AR13*AA13," ")</f>
        <v>0</v>
      </c>
      <c r="BJ13" s="245">
        <f ca="1">IFERROR(AB13*BH13,"")</f>
        <v>0</v>
      </c>
      <c r="BK13" s="245">
        <f ca="1">IFERROR(BJ13+BI13+W13,"")</f>
        <v>48925000</v>
      </c>
    </row>
    <row r="14" spans="1:68" s="246" customFormat="1" ht="47.25" customHeight="1">
      <c r="A14" s="174">
        <f ca="1">IFERROR(VLOOKUP(ROW(A2),'فهرست بها کلی'!$C$13:$BO$1660,1,0),"")</f>
        <v>2</v>
      </c>
      <c r="B14" s="174" t="str">
        <f ca="1">IFERROR(VLOOKUP(ROW(B2),'فهرست بها کلی'!$C$13:$BO$1660,5,0),"")</f>
        <v>683003800</v>
      </c>
      <c r="C14" s="174">
        <f ca="1">IFERROR(VLOOKUP(ROW(C2),'فهرست بها کلی'!$C$13:$BO$1660,6,0),"")</f>
        <v>60705</v>
      </c>
      <c r="D14" s="174" t="str">
        <f ca="1">IFERROR(VLOOKUP(ROW(D2),'فهرست بها کلی'!$C$13:$BO$1660,7,0),"")</f>
        <v>کابل مسی چهاررشته با عایق و روکـش PVC از نوع NYY با سطح مقطع ۱۰×۴ میلی‌متر مربع.</v>
      </c>
      <c r="E14" s="174" t="str">
        <f ca="1">IFERROR(VLOOKUP(ROW(E2),'فهرست بها کلی'!$C$13:$BO$1660,8,0),"")</f>
        <v>متر</v>
      </c>
      <c r="F14" s="174">
        <f ca="1">IFERROR(VLOOKUP(ROW(F2),'فهرست بها کلی'!$C$13:$BO$1660,9,0),"")</f>
        <v>2280000</v>
      </c>
      <c r="G14" s="174">
        <f ca="1">IFERROR(VLOOKUP(ROW(G2),'فهرست بها کلی'!$C$13:$BO$1660,21,0),"")</f>
        <v>0</v>
      </c>
      <c r="H14" s="174">
        <f ca="1">IFERROR(VLOOKUP(ROW(H2),'فهرست بها کلی'!$C$13:$BO$1660,24,0),"")</f>
        <v>0</v>
      </c>
      <c r="I14" s="174">
        <f ca="1">IFERROR(VLOOKUP(ROW(I2),'فهرست بها کلی'!$C$13:$BO$1660,27,0),"")</f>
        <v>0</v>
      </c>
      <c r="J14" s="174">
        <f ca="1">IFERROR(VLOOKUP(ROW(J2),'فهرست بها کلی'!$C$13:$BO$1660,30,0),"")</f>
        <v>0</v>
      </c>
      <c r="K14" s="174">
        <f ca="1">IFERROR(VLOOKUP(ROW(K2),'فهرست بها کلی'!$C$13:$BO$1660,33,0),"")</f>
        <v>0</v>
      </c>
      <c r="L14" s="174">
        <f ca="1">IFERROR(VLOOKUP(ROW(L2),'فهرست بها کلی'!$C$13:$BO$1660,36,0),"")</f>
        <v>0</v>
      </c>
      <c r="M14" s="174">
        <f ca="1">IFERROR(VLOOKUP(ROW(M2),'فهرست بها کلی'!$C$13:$BO$1660,39,0),"")</f>
        <v>16</v>
      </c>
      <c r="N14" s="174">
        <f ca="1">IFERROR(VLOOKUP(ROW(N2),'فهرست بها کلی'!$C$13:$BO$1660,42,0),"")</f>
        <v>0</v>
      </c>
      <c r="O14" s="174">
        <f ca="1">IFERROR(VLOOKUP(ROW(O2),'فهرست بها کلی'!$C$13:$BO$1660,45,0),"")</f>
        <v>0</v>
      </c>
      <c r="P14" s="174">
        <f ca="1">IFERROR(VLOOKUP(ROW(P2),'فهرست بها کلی'!$C$13:$BO$1660,48,0),"")</f>
        <v>0</v>
      </c>
      <c r="Q14" s="174">
        <f ca="1">IFERROR(VLOOKUP(ROW(Q2),'فهرست بها کلی'!$C$13:$BO$1660,51,0),"")</f>
        <v>0</v>
      </c>
      <c r="R14" s="174">
        <f ca="1">IFERROR(VLOOKUP(ROW(R2),'فهرست بها کلی'!$C$13:$BO$1660,54,0),"")</f>
        <v>0</v>
      </c>
      <c r="S14" s="174">
        <f ca="1">IFERROR(VLOOKUP(ROW(S2),'فهرست بها کلی'!$C$13:$BO$1660,57,0),"")</f>
        <v>0</v>
      </c>
      <c r="T14" s="174">
        <f ca="1">IFERROR(VLOOKUP(ROW(T2),'فهرست بها کلی'!$C$13:$BO$1660,60,0),"")</f>
        <v>0</v>
      </c>
      <c r="U14" s="174">
        <f ca="1">IFERROR(VLOOKUP(ROW(U2),'فهرست بها کلی'!$C$13:$BO$1660,63,0),"")</f>
        <v>0</v>
      </c>
      <c r="V14" s="241">
        <f t="shared" ref="V14:V77" ca="1" si="2">SUM(G14:U14)</f>
        <v>16</v>
      </c>
      <c r="W14" s="242">
        <f t="shared" ref="W14:W77" ca="1" si="3">IFERROR(V14*F14,"")</f>
        <v>36480000</v>
      </c>
      <c r="X14" s="174">
        <f ca="1">IFERROR(VLOOKUP(ROW(X2),'فهرست بها کلی'!$C$13:$BO$1660,10,0),"")</f>
        <v>420818</v>
      </c>
      <c r="Y14" s="174" t="str">
        <f ca="1">IFERROR(VLOOKUP(ROW(Y2),'فهرست بها کلی'!$C$13:$BO$1660,11,0),"")</f>
        <v>نصب کابل مسی چهار یا پنج‌رشته از نوع NYY با سطح مقطع ۱۰ تا ۱۶ میلی‌متر مربع.</v>
      </c>
      <c r="Z14" s="174" t="str">
        <f ca="1">IFERROR(VLOOKUP(ROW(Z2),'فهرست بها کلی'!$C$13:$BO$1660,12,0),"")</f>
        <v>متر</v>
      </c>
      <c r="AA14" s="174">
        <f ca="1">IFERROR(VLOOKUP(ROW(AA2),'فهرست بها کلی'!$C$13:$BO$1660,13,0),"")</f>
        <v>93200</v>
      </c>
      <c r="AB14" s="243">
        <f t="shared" ref="AB14:AB77" ca="1" si="4">IFERROR(AA14*0.6,"")</f>
        <v>55920</v>
      </c>
      <c r="AC14" s="174">
        <f ca="1">IFERROR(VLOOKUP(ROW(AC2),'فهرست بها کلی'!$C$13:$BO$1660,22,0),"")</f>
        <v>0</v>
      </c>
      <c r="AD14" s="174">
        <f ca="1">IFERROR(VLOOKUP(ROW(AD2),'فهرست بها کلی'!$C$13:$BO$1660,25,0),"")</f>
        <v>0</v>
      </c>
      <c r="AE14" s="174">
        <f ca="1">IFERROR(VLOOKUP(ROW(AE2),'فهرست بها کلی'!$C$13:$BO$1660,28,0),"")</f>
        <v>0</v>
      </c>
      <c r="AF14" s="174">
        <f ca="1">IFERROR(VLOOKUP(ROW(AF2),'فهرست بها کلی'!$C$13:$BO$1660,31,0),"")</f>
        <v>0</v>
      </c>
      <c r="AG14" s="174">
        <f ca="1">IFERROR(VLOOKUP(ROW(AG2),'فهرست بها کلی'!$C$13:$BO$1660,34,0),"")</f>
        <v>0</v>
      </c>
      <c r="AH14" s="174">
        <f ca="1">IFERROR(VLOOKUP(ROW(AH2),'فهرست بها کلی'!$C$13:$BO$1660,37,0),"")</f>
        <v>0</v>
      </c>
      <c r="AI14" s="174">
        <f ca="1">IFERROR(VLOOKUP(ROW(AI2),'فهرست بها کلی'!$C$13:$BO$1660,40,0),"")</f>
        <v>16</v>
      </c>
      <c r="AJ14" s="174">
        <f ca="1">IFERROR(VLOOKUP(ROW(AJ2),'فهرست بها کلی'!$C$13:$BO$1660,43,0),"")</f>
        <v>0</v>
      </c>
      <c r="AK14" s="174">
        <f ca="1">IFERROR(VLOOKUP(ROW(AK2),'فهرست بها کلی'!$C$13:$BO$1660,46,0),"")</f>
        <v>0</v>
      </c>
      <c r="AL14" s="174">
        <f ca="1">IFERROR(VLOOKUP(ROW(AL2),'فهرست بها کلی'!$C$13:$BO$1660,49,0),"")</f>
        <v>0</v>
      </c>
      <c r="AM14" s="174">
        <f ca="1">IFERROR(VLOOKUP(ROW(AM2),'فهرست بها کلی'!$C$13:$BO$1660,52,0),"")</f>
        <v>0</v>
      </c>
      <c r="AN14" s="174">
        <f ca="1">IFERROR(VLOOKUP(ROW(AN2),'فهرست بها کلی'!$C$13:$BO$1660,55,0),"")</f>
        <v>0</v>
      </c>
      <c r="AO14" s="174">
        <f ca="1">IFERROR(VLOOKUP(ROW(AO2),'فهرست بها کلی'!$C$13:$BO$1660,58,0),"")</f>
        <v>0</v>
      </c>
      <c r="AP14" s="174">
        <f ca="1">IFERROR(VLOOKUP(ROW(AP2),'فهرست بها کلی'!$C$13:$BO$1660,61,0),"")</f>
        <v>0</v>
      </c>
      <c r="AQ14" s="174">
        <f ca="1">IFERROR(VLOOKUP(ROW(AQ2),'فهرست بها کلی'!$C$13:$BO$1660,64,0),"")</f>
        <v>0</v>
      </c>
      <c r="AR14" s="244">
        <f t="shared" ref="AR14:AR77" ca="1" si="5">SUM(AC14:AQ14)</f>
        <v>16</v>
      </c>
      <c r="AS14" s="174">
        <f ca="1">IFERROR(VLOOKUP(ROW(AS2),'فهرست بها کلی'!$C$13:$BO$1660,23,0),"")</f>
        <v>0</v>
      </c>
      <c r="AT14" s="174">
        <f ca="1">IFERROR(VLOOKUP(ROW(AT2),'فهرست بها کلی'!$C$13:$BO$1660,26,0),"")</f>
        <v>0</v>
      </c>
      <c r="AU14" s="174">
        <f ca="1">IFERROR(VLOOKUP(ROW(AU2),'فهرست بها کلی'!$C$13:$BO$1660,29,0),"")</f>
        <v>0</v>
      </c>
      <c r="AV14" s="174">
        <f ca="1">IFERROR(VLOOKUP(ROW(AV2),'فهرست بها کلی'!$C$13:$BO$1660,32,0),"")</f>
        <v>0</v>
      </c>
      <c r="AW14" s="174">
        <f ca="1">IFERROR(VLOOKUP(ROW(AW2),'فهرست بها کلی'!$C$13:$BO$1660,35,0),"")</f>
        <v>0</v>
      </c>
      <c r="AX14" s="174">
        <f ca="1">IFERROR(VLOOKUP(ROW(AX2),'فهرست بها کلی'!$C$13:$BO$1660,38,0),"")</f>
        <v>0</v>
      </c>
      <c r="AY14" s="174">
        <f ca="1">IFERROR(VLOOKUP(ROW(AY2),'فهرست بها کلی'!$C$13:$BO$1660,41,0),"")</f>
        <v>0</v>
      </c>
      <c r="AZ14" s="174">
        <f ca="1">IFERROR(VLOOKUP(ROW(AZ2),'فهرست بها کلی'!$C$13:$BO$1660,44,0),"")</f>
        <v>0</v>
      </c>
      <c r="BA14" s="174">
        <f ca="1">IFERROR(VLOOKUP(ROW(BA2),'فهرست بها کلی'!$C$13:$BO$1660,47,0),"")</f>
        <v>0</v>
      </c>
      <c r="BB14" s="174">
        <f ca="1">IFERROR(VLOOKUP(ROW(BB2),'فهرست بها کلی'!$C$13:$BO$1660,50,0),"")</f>
        <v>0</v>
      </c>
      <c r="BC14" s="174">
        <f ca="1">IFERROR(VLOOKUP(ROW(BC2),'فهرست بها کلی'!$C$13:$BO$1660,53,0),"")</f>
        <v>0</v>
      </c>
      <c r="BD14" s="174">
        <f ca="1">IFERROR(VLOOKUP(ROW(BD2),'فهرست بها کلی'!$C$13:$BO$1660,56,0),"")</f>
        <v>0</v>
      </c>
      <c r="BE14" s="174">
        <f ca="1">IFERROR(VLOOKUP(ROW(BE2),'فهرست بها کلی'!$C$13:$BO$1660,59,0),"")</f>
        <v>0</v>
      </c>
      <c r="BF14" s="174">
        <f ca="1">IFERROR(VLOOKUP(ROW(BF2),'فهرست بها کلی'!$C$13:$BO$1660,62,0),"")</f>
        <v>0</v>
      </c>
      <c r="BG14" s="174">
        <f ca="1">IFERROR(VLOOKUP(ROW(BG2),'فهرست بها کلی'!$C$13:$BO$1660,65,0),"")</f>
        <v>0</v>
      </c>
      <c r="BH14" s="174">
        <f ca="1">IFERROR(VLOOKUP(ROW(BH2),'فهرست بها کلی'!$C$13:$BO$1660,16,0),"")</f>
        <v>0</v>
      </c>
      <c r="BI14" s="245">
        <f t="shared" ref="BI14:BI77" ca="1" si="6">IFERROR(AR14*AA14," ")</f>
        <v>1491200</v>
      </c>
      <c r="BJ14" s="245">
        <f t="shared" ref="BJ14:BJ77" ca="1" si="7">IFERROR(AB14*BH14,"")</f>
        <v>0</v>
      </c>
      <c r="BK14" s="245">
        <f t="shared" ref="BK14:BK77" ca="1" si="8">IFERROR(BJ14+BI14+W14,"")</f>
        <v>37971200</v>
      </c>
    </row>
    <row r="15" spans="1:68" s="246" customFormat="1" ht="47.25" customHeight="1">
      <c r="A15" s="174">
        <f ca="1">IFERROR(VLOOKUP(ROW(A3),'فهرست بها کلی'!$C$13:$BO$1660,1,0),"")</f>
        <v>3</v>
      </c>
      <c r="B15" s="174" t="str">
        <f ca="1">IFERROR(VLOOKUP(ROW(B3),'فهرست بها کلی'!$C$13:$BO$1660,5,0),"")</f>
        <v>683007400</v>
      </c>
      <c r="C15" s="174">
        <f ca="1">IFERROR(VLOOKUP(ROW(C3),'فهرست بها کلی'!$C$13:$BO$1660,6,0),"")</f>
        <v>70904</v>
      </c>
      <c r="D15" s="174" t="str">
        <f ca="1">IFERROR(VLOOKUP(ROW(D3),'فهرست بها کلی'!$C$13:$BO$1660,7,0),"")</f>
        <v>کابل خودنگهدار فشار ضعیف آلومینیوم سه‌فاز با نول و مسنجر جدا از هم به سطح مقطع 25+25+70+70*3.</v>
      </c>
      <c r="E15" s="174" t="str">
        <f ca="1">IFERROR(VLOOKUP(ROW(E3),'فهرست بها کلی'!$C$13:$BO$1660,8,0),"")</f>
        <v>متر</v>
      </c>
      <c r="F15" s="174">
        <f ca="1">IFERROR(VLOOKUP(ROW(F3),'فهرست بها کلی'!$C$13:$BO$1660,9,0),"")</f>
        <v>1850000</v>
      </c>
      <c r="G15" s="174">
        <f ca="1">IFERROR(VLOOKUP(ROW(G3),'فهرست بها کلی'!$C$13:$BO$1660,21,0),"")</f>
        <v>0</v>
      </c>
      <c r="H15" s="174">
        <f ca="1">IFERROR(VLOOKUP(ROW(H3),'فهرست بها کلی'!$C$13:$BO$1660,24,0),"")</f>
        <v>0</v>
      </c>
      <c r="I15" s="174">
        <f ca="1">IFERROR(VLOOKUP(ROW(I3),'فهرست بها کلی'!$C$13:$BO$1660,27,0),"")</f>
        <v>0</v>
      </c>
      <c r="J15" s="174">
        <f ca="1">IFERROR(VLOOKUP(ROW(J3),'فهرست بها کلی'!$C$13:$BO$1660,30,0),"")</f>
        <v>0</v>
      </c>
      <c r="K15" s="174">
        <f ca="1">IFERROR(VLOOKUP(ROW(K3),'فهرست بها کلی'!$C$13:$BO$1660,33,0),"")</f>
        <v>0</v>
      </c>
      <c r="L15" s="174">
        <f ca="1">IFERROR(VLOOKUP(ROW(L3),'فهرست بها کلی'!$C$13:$BO$1660,36,0),"")</f>
        <v>0</v>
      </c>
      <c r="M15" s="174">
        <f ca="1">IFERROR(VLOOKUP(ROW(M3),'فهرست بها کلی'!$C$13:$BO$1660,39,0),"")</f>
        <v>17</v>
      </c>
      <c r="N15" s="174">
        <f ca="1">IFERROR(VLOOKUP(ROW(N3),'فهرست بها کلی'!$C$13:$BO$1660,42,0),"")</f>
        <v>0</v>
      </c>
      <c r="O15" s="174">
        <f ca="1">IFERROR(VLOOKUP(ROW(O3),'فهرست بها کلی'!$C$13:$BO$1660,45,0),"")</f>
        <v>0</v>
      </c>
      <c r="P15" s="174">
        <f ca="1">IFERROR(VLOOKUP(ROW(P3),'فهرست بها کلی'!$C$13:$BO$1660,48,0),"")</f>
        <v>0</v>
      </c>
      <c r="Q15" s="174">
        <f ca="1">IFERROR(VLOOKUP(ROW(Q3),'فهرست بها کلی'!$C$13:$BO$1660,51,0),"")</f>
        <v>0</v>
      </c>
      <c r="R15" s="174">
        <f ca="1">IFERROR(VLOOKUP(ROW(R3),'فهرست بها کلی'!$C$13:$BO$1660,54,0),"")</f>
        <v>0</v>
      </c>
      <c r="S15" s="174">
        <f ca="1">IFERROR(VLOOKUP(ROW(S3),'فهرست بها کلی'!$C$13:$BO$1660,57,0),"")</f>
        <v>0</v>
      </c>
      <c r="T15" s="174">
        <f ca="1">IFERROR(VLOOKUP(ROW(T3),'فهرست بها کلی'!$C$13:$BO$1660,60,0),"")</f>
        <v>0</v>
      </c>
      <c r="U15" s="174">
        <f ca="1">IFERROR(VLOOKUP(ROW(U3),'فهرست بها کلی'!$C$13:$BO$1660,63,0),"")</f>
        <v>0</v>
      </c>
      <c r="V15" s="241">
        <f t="shared" ca="1" si="2"/>
        <v>17</v>
      </c>
      <c r="W15" s="242">
        <f t="shared" ca="1" si="3"/>
        <v>31450000</v>
      </c>
      <c r="X15" s="174">
        <f ca="1">IFERROR(VLOOKUP(ROW(X3),'فهرست بها کلی'!$C$13:$BO$1660,10,0),"")</f>
        <v>420913</v>
      </c>
      <c r="Y15" s="174" t="str">
        <f ca="1">IFERROR(VLOOKUP(ROW(Y3),'فهرست بها کلی'!$C$13:$BO$1660,11,0),"")</f>
        <v>نصب کابل خودنگهدار فشار ضعیف سه‌فاز با سطح مقطع فاز ۳۵ تا ۷۰ میلی‌متر مربع.</v>
      </c>
      <c r="Z15" s="174" t="str">
        <f ca="1">IFERROR(VLOOKUP(ROW(Z3),'فهرست بها کلی'!$C$13:$BO$1660,12,0),"")</f>
        <v>متر</v>
      </c>
      <c r="AA15" s="174">
        <f ca="1">IFERROR(VLOOKUP(ROW(AA3),'فهرست بها کلی'!$C$13:$BO$1660,13,0),"")</f>
        <v>247000</v>
      </c>
      <c r="AB15" s="243">
        <f t="shared" ca="1" si="4"/>
        <v>148200</v>
      </c>
      <c r="AC15" s="174">
        <f ca="1">IFERROR(VLOOKUP(ROW(AC3),'فهرست بها کلی'!$C$13:$BO$1660,22,0),"")</f>
        <v>0</v>
      </c>
      <c r="AD15" s="174">
        <f ca="1">IFERROR(VLOOKUP(ROW(AD3),'فهرست بها کلی'!$C$13:$BO$1660,25,0),"")</f>
        <v>0</v>
      </c>
      <c r="AE15" s="174">
        <f ca="1">IFERROR(VLOOKUP(ROW(AE3),'فهرست بها کلی'!$C$13:$BO$1660,28,0),"")</f>
        <v>0</v>
      </c>
      <c r="AF15" s="174">
        <f ca="1">IFERROR(VLOOKUP(ROW(AF3),'فهرست بها کلی'!$C$13:$BO$1660,31,0),"")</f>
        <v>0</v>
      </c>
      <c r="AG15" s="174">
        <f ca="1">IFERROR(VLOOKUP(ROW(AG3),'فهرست بها کلی'!$C$13:$BO$1660,34,0),"")</f>
        <v>0</v>
      </c>
      <c r="AH15" s="174">
        <f ca="1">IFERROR(VLOOKUP(ROW(AH3),'فهرست بها کلی'!$C$13:$BO$1660,37,0),"")</f>
        <v>0</v>
      </c>
      <c r="AI15" s="174">
        <f ca="1">IFERROR(VLOOKUP(ROW(AI3),'فهرست بها کلی'!$C$13:$BO$1660,40,0),"")</f>
        <v>0</v>
      </c>
      <c r="AJ15" s="174">
        <f ca="1">IFERROR(VLOOKUP(ROW(AJ3),'فهرست بها کلی'!$C$13:$BO$1660,43,0),"")</f>
        <v>0</v>
      </c>
      <c r="AK15" s="174">
        <f ca="1">IFERROR(VLOOKUP(ROW(AK3),'فهرست بها کلی'!$C$13:$BO$1660,46,0),"")</f>
        <v>0</v>
      </c>
      <c r="AL15" s="174">
        <f ca="1">IFERROR(VLOOKUP(ROW(AL3),'فهرست بها کلی'!$C$13:$BO$1660,49,0),"")</f>
        <v>0</v>
      </c>
      <c r="AM15" s="174">
        <f ca="1">IFERROR(VLOOKUP(ROW(AM3),'فهرست بها کلی'!$C$13:$BO$1660,52,0),"")</f>
        <v>0</v>
      </c>
      <c r="AN15" s="174">
        <f ca="1">IFERROR(VLOOKUP(ROW(AN3),'فهرست بها کلی'!$C$13:$BO$1660,55,0),"")</f>
        <v>0</v>
      </c>
      <c r="AO15" s="174">
        <f ca="1">IFERROR(VLOOKUP(ROW(AO3),'فهرست بها کلی'!$C$13:$BO$1660,58,0),"")</f>
        <v>0</v>
      </c>
      <c r="AP15" s="174">
        <f ca="1">IFERROR(VLOOKUP(ROW(AP3),'فهرست بها کلی'!$C$13:$BO$1660,61,0),"")</f>
        <v>0</v>
      </c>
      <c r="AQ15" s="174">
        <f ca="1">IFERROR(VLOOKUP(ROW(AQ3),'فهرست بها کلی'!$C$13:$BO$1660,64,0),"")</f>
        <v>0</v>
      </c>
      <c r="AR15" s="244">
        <f t="shared" ca="1" si="5"/>
        <v>0</v>
      </c>
      <c r="AS15" s="174">
        <f ca="1">IFERROR(VLOOKUP(ROW(AS3),'فهرست بها کلی'!$C$13:$BO$1660,23,0),"")</f>
        <v>0</v>
      </c>
      <c r="AT15" s="174">
        <f ca="1">IFERROR(VLOOKUP(ROW(AT3),'فهرست بها کلی'!$C$13:$BO$1660,26,0),"")</f>
        <v>0</v>
      </c>
      <c r="AU15" s="174">
        <f ca="1">IFERROR(VLOOKUP(ROW(AU3),'فهرست بها کلی'!$C$13:$BO$1660,29,0),"")</f>
        <v>0</v>
      </c>
      <c r="AV15" s="174">
        <f ca="1">IFERROR(VLOOKUP(ROW(AV3),'فهرست بها کلی'!$C$13:$BO$1660,32,0),"")</f>
        <v>0</v>
      </c>
      <c r="AW15" s="174">
        <f ca="1">IFERROR(VLOOKUP(ROW(AW3),'فهرست بها کلی'!$C$13:$BO$1660,35,0),"")</f>
        <v>0</v>
      </c>
      <c r="AX15" s="174">
        <f ca="1">IFERROR(VLOOKUP(ROW(AX3),'فهرست بها کلی'!$C$13:$BO$1660,38,0),"")</f>
        <v>0</v>
      </c>
      <c r="AY15" s="174">
        <f ca="1">IFERROR(VLOOKUP(ROW(AY3),'فهرست بها کلی'!$C$13:$BO$1660,41,0),"")</f>
        <v>0</v>
      </c>
      <c r="AZ15" s="174">
        <f ca="1">IFERROR(VLOOKUP(ROW(AZ3),'فهرست بها کلی'!$C$13:$BO$1660,44,0),"")</f>
        <v>0</v>
      </c>
      <c r="BA15" s="174">
        <f ca="1">IFERROR(VLOOKUP(ROW(BA3),'فهرست بها کلی'!$C$13:$BO$1660,47,0),"")</f>
        <v>0</v>
      </c>
      <c r="BB15" s="174">
        <f ca="1">IFERROR(VLOOKUP(ROW(BB3),'فهرست بها کلی'!$C$13:$BO$1660,50,0),"")</f>
        <v>0</v>
      </c>
      <c r="BC15" s="174">
        <f ca="1">IFERROR(VLOOKUP(ROW(BC3),'فهرست بها کلی'!$C$13:$BO$1660,53,0),"")</f>
        <v>0</v>
      </c>
      <c r="BD15" s="174">
        <f ca="1">IFERROR(VLOOKUP(ROW(BD3),'فهرست بها کلی'!$C$13:$BO$1660,56,0),"")</f>
        <v>0</v>
      </c>
      <c r="BE15" s="174">
        <f ca="1">IFERROR(VLOOKUP(ROW(BE3),'فهرست بها کلی'!$C$13:$BO$1660,59,0),"")</f>
        <v>0</v>
      </c>
      <c r="BF15" s="174">
        <f ca="1">IFERROR(VLOOKUP(ROW(BF3),'فهرست بها کلی'!$C$13:$BO$1660,62,0),"")</f>
        <v>0</v>
      </c>
      <c r="BG15" s="174">
        <f ca="1">IFERROR(VLOOKUP(ROW(BG3),'فهرست بها کلی'!$C$13:$BO$1660,65,0),"")</f>
        <v>0</v>
      </c>
      <c r="BH15" s="174">
        <f ca="1">IFERROR(VLOOKUP(ROW(BH3),'فهرست بها کلی'!$C$13:$BO$1660,16,0),"")</f>
        <v>0</v>
      </c>
      <c r="BI15" s="245">
        <f t="shared" ca="1" si="6"/>
        <v>0</v>
      </c>
      <c r="BJ15" s="245">
        <f t="shared" ca="1" si="7"/>
        <v>0</v>
      </c>
      <c r="BK15" s="245">
        <f t="shared" ca="1" si="8"/>
        <v>31450000</v>
      </c>
    </row>
    <row r="16" spans="1:68" s="246" customFormat="1" ht="47.25" customHeight="1">
      <c r="A16" s="174">
        <f ca="1">IFERROR(VLOOKUP(ROW(A4),'فهرست بها کلی'!$C$13:$BO$1660,1,0),"")</f>
        <v>4</v>
      </c>
      <c r="B16" s="174">
        <f ca="1">IFERROR(VLOOKUP(ROW(B4),'فهرست بها کلی'!$C$13:$BO$1660,5,0),"")</f>
        <v>752013510</v>
      </c>
      <c r="C16" s="174">
        <f ca="1">IFERROR(VLOOKUP(ROW(C4),'فهرست بها کلی'!$C$13:$BO$1660,6,0),"")</f>
        <v>91619</v>
      </c>
      <c r="D16" s="174" t="str">
        <f ca="1">IFERROR(VLOOKUP(ROW(D4),'فهرست بها کلی'!$C$13:$BO$1660,7,0),"")</f>
        <v>نوار هشدار خطر جهت استفاده در کانال کابل.</v>
      </c>
      <c r="E16" s="174" t="str">
        <f ca="1">IFERROR(VLOOKUP(ROW(E4),'فهرست بها کلی'!$C$13:$BO$1660,8,0),"")</f>
        <v>متر</v>
      </c>
      <c r="F16" s="174">
        <f ca="1">IFERROR(VLOOKUP(ROW(F4),'فهرست بها کلی'!$C$13:$BO$1660,9,0),"")</f>
        <v>7000</v>
      </c>
      <c r="G16" s="174">
        <f ca="1">IFERROR(VLOOKUP(ROW(G4),'فهرست بها کلی'!$C$13:$BO$1660,21,0),"")</f>
        <v>0</v>
      </c>
      <c r="H16" s="174">
        <f ca="1">IFERROR(VLOOKUP(ROW(H4),'فهرست بها کلی'!$C$13:$BO$1660,24,0),"")</f>
        <v>0</v>
      </c>
      <c r="I16" s="174">
        <f ca="1">IFERROR(VLOOKUP(ROW(I4),'فهرست بها کلی'!$C$13:$BO$1660,27,0),"")</f>
        <v>0</v>
      </c>
      <c r="J16" s="174">
        <f ca="1">IFERROR(VLOOKUP(ROW(J4),'فهرست بها کلی'!$C$13:$BO$1660,30,0),"")</f>
        <v>0</v>
      </c>
      <c r="K16" s="174">
        <f ca="1">IFERROR(VLOOKUP(ROW(K4),'فهرست بها کلی'!$C$13:$BO$1660,33,0),"")</f>
        <v>0</v>
      </c>
      <c r="L16" s="174">
        <f ca="1">IFERROR(VLOOKUP(ROW(L4),'فهرست بها کلی'!$C$13:$BO$1660,36,0),"")</f>
        <v>0</v>
      </c>
      <c r="M16" s="174">
        <f ca="1">IFERROR(VLOOKUP(ROW(M4),'فهرست بها کلی'!$C$13:$BO$1660,39,0),"")</f>
        <v>10</v>
      </c>
      <c r="N16" s="174">
        <f ca="1">IFERROR(VLOOKUP(ROW(N4),'فهرست بها کلی'!$C$13:$BO$1660,42,0),"")</f>
        <v>0</v>
      </c>
      <c r="O16" s="174">
        <f ca="1">IFERROR(VLOOKUP(ROW(O4),'فهرست بها کلی'!$C$13:$BO$1660,45,0),"")</f>
        <v>0</v>
      </c>
      <c r="P16" s="174">
        <f ca="1">IFERROR(VLOOKUP(ROW(P4),'فهرست بها کلی'!$C$13:$BO$1660,48,0),"")</f>
        <v>0</v>
      </c>
      <c r="Q16" s="174">
        <f ca="1">IFERROR(VLOOKUP(ROW(Q4),'فهرست بها کلی'!$C$13:$BO$1660,51,0),"")</f>
        <v>0</v>
      </c>
      <c r="R16" s="174">
        <f ca="1">IFERROR(VLOOKUP(ROW(R4),'فهرست بها کلی'!$C$13:$BO$1660,54,0),"")</f>
        <v>0</v>
      </c>
      <c r="S16" s="174">
        <f ca="1">IFERROR(VLOOKUP(ROW(S4),'فهرست بها کلی'!$C$13:$BO$1660,57,0),"")</f>
        <v>0</v>
      </c>
      <c r="T16" s="174">
        <f ca="1">IFERROR(VLOOKUP(ROW(T4),'فهرست بها کلی'!$C$13:$BO$1660,60,0),"")</f>
        <v>0</v>
      </c>
      <c r="U16" s="174">
        <f ca="1">IFERROR(VLOOKUP(ROW(U4),'فهرست بها کلی'!$C$13:$BO$1660,63,0),"")</f>
        <v>0</v>
      </c>
      <c r="V16" s="241">
        <f t="shared" ca="1" si="2"/>
        <v>10</v>
      </c>
      <c r="W16" s="242">
        <f t="shared" ca="1" si="3"/>
        <v>70000</v>
      </c>
      <c r="X16" s="174">
        <f ca="1">IFERROR(VLOOKUP(ROW(X4),'فهرست بها کلی'!$C$13:$BO$1660,10,0),"")</f>
        <v>0</v>
      </c>
      <c r="Y16" s="174">
        <f ca="1">IFERROR(VLOOKUP(ROW(Y4),'فهرست بها کلی'!$C$13:$BO$1660,11,0),"")</f>
        <v>0</v>
      </c>
      <c r="Z16" s="174">
        <f ca="1">IFERROR(VLOOKUP(ROW(Z4),'فهرست بها کلی'!$C$13:$BO$1660,12,0),"")</f>
        <v>0</v>
      </c>
      <c r="AA16" s="174">
        <f ca="1">IFERROR(VLOOKUP(ROW(AA4),'فهرست بها کلی'!$C$13:$BO$1660,13,0),"")</f>
        <v>0</v>
      </c>
      <c r="AB16" s="243">
        <f t="shared" ca="1" si="4"/>
        <v>0</v>
      </c>
      <c r="AC16" s="174">
        <f ca="1">IFERROR(VLOOKUP(ROW(AC4),'فهرست بها کلی'!$C$13:$BO$1660,22,0),"")</f>
        <v>0</v>
      </c>
      <c r="AD16" s="174">
        <f ca="1">IFERROR(VLOOKUP(ROW(AD4),'فهرست بها کلی'!$C$13:$BO$1660,25,0),"")</f>
        <v>0</v>
      </c>
      <c r="AE16" s="174">
        <f ca="1">IFERROR(VLOOKUP(ROW(AE4),'فهرست بها کلی'!$C$13:$BO$1660,28,0),"")</f>
        <v>0</v>
      </c>
      <c r="AF16" s="174">
        <f ca="1">IFERROR(VLOOKUP(ROW(AF4),'فهرست بها کلی'!$C$13:$BO$1660,31,0),"")</f>
        <v>0</v>
      </c>
      <c r="AG16" s="174">
        <f ca="1">IFERROR(VLOOKUP(ROW(AG4),'فهرست بها کلی'!$C$13:$BO$1660,34,0),"")</f>
        <v>0</v>
      </c>
      <c r="AH16" s="174">
        <f ca="1">IFERROR(VLOOKUP(ROW(AH4),'فهرست بها کلی'!$C$13:$BO$1660,37,0),"")</f>
        <v>0</v>
      </c>
      <c r="AI16" s="174">
        <f ca="1">IFERROR(VLOOKUP(ROW(AI4),'فهرست بها کلی'!$C$13:$BO$1660,40,0),"")</f>
        <v>10</v>
      </c>
      <c r="AJ16" s="174">
        <f ca="1">IFERROR(VLOOKUP(ROW(AJ4),'فهرست بها کلی'!$C$13:$BO$1660,43,0),"")</f>
        <v>0</v>
      </c>
      <c r="AK16" s="174">
        <f ca="1">IFERROR(VLOOKUP(ROW(AK4),'فهرست بها کلی'!$C$13:$BO$1660,46,0),"")</f>
        <v>0</v>
      </c>
      <c r="AL16" s="174">
        <f ca="1">IFERROR(VLOOKUP(ROW(AL4),'فهرست بها کلی'!$C$13:$BO$1660,49,0),"")</f>
        <v>0</v>
      </c>
      <c r="AM16" s="174">
        <f ca="1">IFERROR(VLOOKUP(ROW(AM4),'فهرست بها کلی'!$C$13:$BO$1660,52,0),"")</f>
        <v>0</v>
      </c>
      <c r="AN16" s="174">
        <f ca="1">IFERROR(VLOOKUP(ROW(AN4),'فهرست بها کلی'!$C$13:$BO$1660,55,0),"")</f>
        <v>0</v>
      </c>
      <c r="AO16" s="174">
        <f ca="1">IFERROR(VLOOKUP(ROW(AO4),'فهرست بها کلی'!$C$13:$BO$1660,58,0),"")</f>
        <v>0</v>
      </c>
      <c r="AP16" s="174">
        <f ca="1">IFERROR(VLOOKUP(ROW(AP4),'فهرست بها کلی'!$C$13:$BO$1660,61,0),"")</f>
        <v>0</v>
      </c>
      <c r="AQ16" s="174">
        <f ca="1">IFERROR(VLOOKUP(ROW(AQ4),'فهرست بها کلی'!$C$13:$BO$1660,64,0),"")</f>
        <v>0</v>
      </c>
      <c r="AR16" s="244">
        <f t="shared" ca="1" si="5"/>
        <v>10</v>
      </c>
      <c r="AS16" s="174">
        <f ca="1">IFERROR(VLOOKUP(ROW(AS4),'فهرست بها کلی'!$C$13:$BO$1660,23,0),"")</f>
        <v>0</v>
      </c>
      <c r="AT16" s="174">
        <f ca="1">IFERROR(VLOOKUP(ROW(AT4),'فهرست بها کلی'!$C$13:$BO$1660,26,0),"")</f>
        <v>0</v>
      </c>
      <c r="AU16" s="174">
        <f ca="1">IFERROR(VLOOKUP(ROW(AU4),'فهرست بها کلی'!$C$13:$BO$1660,29,0),"")</f>
        <v>0</v>
      </c>
      <c r="AV16" s="174">
        <f ca="1">IFERROR(VLOOKUP(ROW(AV4),'فهرست بها کلی'!$C$13:$BO$1660,32,0),"")</f>
        <v>0</v>
      </c>
      <c r="AW16" s="174">
        <f ca="1">IFERROR(VLOOKUP(ROW(AW4),'فهرست بها کلی'!$C$13:$BO$1660,35,0),"")</f>
        <v>0</v>
      </c>
      <c r="AX16" s="174">
        <f ca="1">IFERROR(VLOOKUP(ROW(AX4),'فهرست بها کلی'!$C$13:$BO$1660,38,0),"")</f>
        <v>0</v>
      </c>
      <c r="AY16" s="174">
        <f ca="1">IFERROR(VLOOKUP(ROW(AY4),'فهرست بها کلی'!$C$13:$BO$1660,41,0),"")</f>
        <v>0</v>
      </c>
      <c r="AZ16" s="174">
        <f ca="1">IFERROR(VLOOKUP(ROW(AZ4),'فهرست بها کلی'!$C$13:$BO$1660,44,0),"")</f>
        <v>0</v>
      </c>
      <c r="BA16" s="174">
        <f ca="1">IFERROR(VLOOKUP(ROW(BA4),'فهرست بها کلی'!$C$13:$BO$1660,47,0),"")</f>
        <v>0</v>
      </c>
      <c r="BB16" s="174">
        <f ca="1">IFERROR(VLOOKUP(ROW(BB4),'فهرست بها کلی'!$C$13:$BO$1660,50,0),"")</f>
        <v>0</v>
      </c>
      <c r="BC16" s="174">
        <f ca="1">IFERROR(VLOOKUP(ROW(BC4),'فهرست بها کلی'!$C$13:$BO$1660,53,0),"")</f>
        <v>0</v>
      </c>
      <c r="BD16" s="174">
        <f ca="1">IFERROR(VLOOKUP(ROW(BD4),'فهرست بها کلی'!$C$13:$BO$1660,56,0),"")</f>
        <v>0</v>
      </c>
      <c r="BE16" s="174">
        <f ca="1">IFERROR(VLOOKUP(ROW(BE4),'فهرست بها کلی'!$C$13:$BO$1660,59,0),"")</f>
        <v>0</v>
      </c>
      <c r="BF16" s="174">
        <f ca="1">IFERROR(VLOOKUP(ROW(BF4),'فهرست بها کلی'!$C$13:$BO$1660,62,0),"")</f>
        <v>0</v>
      </c>
      <c r="BG16" s="174">
        <f ca="1">IFERROR(VLOOKUP(ROW(BG4),'فهرست بها کلی'!$C$13:$BO$1660,65,0),"")</f>
        <v>0</v>
      </c>
      <c r="BH16" s="174">
        <f ca="1">IFERROR(VLOOKUP(ROW(BH4),'فهرست بها کلی'!$C$13:$BO$1660,16,0),"")</f>
        <v>0</v>
      </c>
      <c r="BI16" s="245">
        <f t="shared" ca="1" si="6"/>
        <v>0</v>
      </c>
      <c r="BJ16" s="245">
        <f t="shared" ca="1" si="7"/>
        <v>0</v>
      </c>
      <c r="BK16" s="245">
        <f t="shared" ca="1" si="8"/>
        <v>70000</v>
      </c>
    </row>
    <row r="17" spans="1:63" s="246" customFormat="1" ht="76.5" customHeight="1">
      <c r="A17" s="174">
        <f ca="1">IFERROR(VLOOKUP(ROW(A5),'فهرست بها کلی'!$C$13:$BO$1660,1,0),"")</f>
        <v>5</v>
      </c>
      <c r="B17" s="174">
        <f ca="1">IFERROR(VLOOKUP(ROW(B5),'فهرست بها کلی'!$C$13:$BO$1660,5,0),"")</f>
        <v>417000310</v>
      </c>
      <c r="C17" s="174">
        <f ca="1">IFERROR(VLOOKUP(ROW(C5),'فهرست بها کلی'!$C$13:$BO$1660,6,0),"")</f>
        <v>91713</v>
      </c>
      <c r="D17" s="174" t="str">
        <f ca="1">IFERROR(VLOOKUP(ROW(D5),'فهرست بها کلی'!$C$13:$BO$1660,7,0),"")</f>
        <v>لوله پلی‌اتیلن به قطر ۵۰ میلی‌متر.</v>
      </c>
      <c r="E17" s="174" t="str">
        <f ca="1">IFERROR(VLOOKUP(ROW(E5),'فهرست بها کلی'!$C$13:$BO$1660,8,0),"")</f>
        <v>متر</v>
      </c>
      <c r="F17" s="174">
        <f ca="1">IFERROR(VLOOKUP(ROW(F5),'فهرست بها کلی'!$C$13:$BO$1660,9,0),"")</f>
        <v>216000</v>
      </c>
      <c r="G17" s="174">
        <f ca="1">IFERROR(VLOOKUP(ROW(G5),'فهرست بها کلی'!$C$13:$BO$1660,21,0),"")</f>
        <v>0</v>
      </c>
      <c r="H17" s="174">
        <f ca="1">IFERROR(VLOOKUP(ROW(H5),'فهرست بها کلی'!$C$13:$BO$1660,24,0),"")</f>
        <v>0</v>
      </c>
      <c r="I17" s="174">
        <f ca="1">IFERROR(VLOOKUP(ROW(I5),'فهرست بها کلی'!$C$13:$BO$1660,27,0),"")</f>
        <v>0</v>
      </c>
      <c r="J17" s="174">
        <f ca="1">IFERROR(VLOOKUP(ROW(J5),'فهرست بها کلی'!$C$13:$BO$1660,30,0),"")</f>
        <v>0</v>
      </c>
      <c r="K17" s="174">
        <f ca="1">IFERROR(VLOOKUP(ROW(K5),'فهرست بها کلی'!$C$13:$BO$1660,33,0),"")</f>
        <v>0</v>
      </c>
      <c r="L17" s="174">
        <f ca="1">IFERROR(VLOOKUP(ROW(L5),'فهرست بها کلی'!$C$13:$BO$1660,36,0),"")</f>
        <v>0</v>
      </c>
      <c r="M17" s="174">
        <f ca="1">IFERROR(VLOOKUP(ROW(M5),'فهرست بها کلی'!$C$13:$BO$1660,39,0),"")</f>
        <v>10</v>
      </c>
      <c r="N17" s="174">
        <f ca="1">IFERROR(VLOOKUP(ROW(N5),'فهرست بها کلی'!$C$13:$BO$1660,42,0),"")</f>
        <v>0</v>
      </c>
      <c r="O17" s="174">
        <f ca="1">IFERROR(VLOOKUP(ROW(O5),'فهرست بها کلی'!$C$13:$BO$1660,45,0),"")</f>
        <v>0</v>
      </c>
      <c r="P17" s="174">
        <f ca="1">IFERROR(VLOOKUP(ROW(P5),'فهرست بها کلی'!$C$13:$BO$1660,48,0),"")</f>
        <v>0</v>
      </c>
      <c r="Q17" s="174">
        <f ca="1">IFERROR(VLOOKUP(ROW(Q5),'فهرست بها کلی'!$C$13:$BO$1660,51,0),"")</f>
        <v>0</v>
      </c>
      <c r="R17" s="174">
        <f ca="1">IFERROR(VLOOKUP(ROW(R5),'فهرست بها کلی'!$C$13:$BO$1660,54,0),"")</f>
        <v>0</v>
      </c>
      <c r="S17" s="174">
        <f ca="1">IFERROR(VLOOKUP(ROW(S5),'فهرست بها کلی'!$C$13:$BO$1660,57,0),"")</f>
        <v>0</v>
      </c>
      <c r="T17" s="174">
        <f ca="1">IFERROR(VLOOKUP(ROW(T5),'فهرست بها کلی'!$C$13:$BO$1660,60,0),"")</f>
        <v>0</v>
      </c>
      <c r="U17" s="174">
        <f ca="1">IFERROR(VLOOKUP(ROW(U5),'فهرست بها کلی'!$C$13:$BO$1660,63,0),"")</f>
        <v>0</v>
      </c>
      <c r="V17" s="241">
        <f t="shared" ca="1" si="2"/>
        <v>10</v>
      </c>
      <c r="W17" s="242">
        <f t="shared" ca="1" si="3"/>
        <v>2160000</v>
      </c>
      <c r="X17" s="174">
        <f ca="1">IFERROR(VLOOKUP(ROW(X5),'فهرست بها کلی'!$C$13:$BO$1660,10,0),"")</f>
        <v>421009</v>
      </c>
      <c r="Y17" s="174" t="str">
        <f ca="1">IFERROR(VLOOKUP(ROW(Y5),'فهرست بها کلی'!$C$13:$BO$1660,11,0),"")</f>
        <v>نصب لوله غیرفلزی تا قطر ۷۵ میلی‌متر.</v>
      </c>
      <c r="Z17" s="174" t="str">
        <f ca="1">IFERROR(VLOOKUP(ROW(Z5),'فهرست بها کلی'!$C$13:$BO$1660,12,0),"")</f>
        <v>متر</v>
      </c>
      <c r="AA17" s="174">
        <f ca="1">IFERROR(VLOOKUP(ROW(AA5),'فهرست بها کلی'!$C$13:$BO$1660,13,0),"")</f>
        <v>93100</v>
      </c>
      <c r="AB17" s="243">
        <f t="shared" ca="1" si="4"/>
        <v>55860</v>
      </c>
      <c r="AC17" s="174">
        <f ca="1">IFERROR(VLOOKUP(ROW(AC5),'فهرست بها کلی'!$C$13:$BO$1660,22,0),"")</f>
        <v>0</v>
      </c>
      <c r="AD17" s="174">
        <f ca="1">IFERROR(VLOOKUP(ROW(AD5),'فهرست بها کلی'!$C$13:$BO$1660,25,0),"")</f>
        <v>0</v>
      </c>
      <c r="AE17" s="174">
        <f ca="1">IFERROR(VLOOKUP(ROW(AE5),'فهرست بها کلی'!$C$13:$BO$1660,28,0),"")</f>
        <v>0</v>
      </c>
      <c r="AF17" s="174">
        <f ca="1">IFERROR(VLOOKUP(ROW(AF5),'فهرست بها کلی'!$C$13:$BO$1660,31,0),"")</f>
        <v>0</v>
      </c>
      <c r="AG17" s="174">
        <f ca="1">IFERROR(VLOOKUP(ROW(AG5),'فهرست بها کلی'!$C$13:$BO$1660,34,0),"")</f>
        <v>0</v>
      </c>
      <c r="AH17" s="174">
        <f ca="1">IFERROR(VLOOKUP(ROW(AH5),'فهرست بها کلی'!$C$13:$BO$1660,37,0),"")</f>
        <v>0</v>
      </c>
      <c r="AI17" s="174">
        <f ca="1">IFERROR(VLOOKUP(ROW(AI5),'فهرست بها کلی'!$C$13:$BO$1660,40,0),"")</f>
        <v>10</v>
      </c>
      <c r="AJ17" s="174">
        <f ca="1">IFERROR(VLOOKUP(ROW(AJ5),'فهرست بها کلی'!$C$13:$BO$1660,43,0),"")</f>
        <v>0</v>
      </c>
      <c r="AK17" s="174">
        <f ca="1">IFERROR(VLOOKUP(ROW(AK5),'فهرست بها کلی'!$C$13:$BO$1660,46,0),"")</f>
        <v>0</v>
      </c>
      <c r="AL17" s="174">
        <f ca="1">IFERROR(VLOOKUP(ROW(AL5),'فهرست بها کلی'!$C$13:$BO$1660,49,0),"")</f>
        <v>0</v>
      </c>
      <c r="AM17" s="174">
        <f ca="1">IFERROR(VLOOKUP(ROW(AM5),'فهرست بها کلی'!$C$13:$BO$1660,52,0),"")</f>
        <v>0</v>
      </c>
      <c r="AN17" s="174">
        <f ca="1">IFERROR(VLOOKUP(ROW(AN5),'فهرست بها کلی'!$C$13:$BO$1660,55,0),"")</f>
        <v>0</v>
      </c>
      <c r="AO17" s="174">
        <f ca="1">IFERROR(VLOOKUP(ROW(AO5),'فهرست بها کلی'!$C$13:$BO$1660,58,0),"")</f>
        <v>0</v>
      </c>
      <c r="AP17" s="174">
        <f ca="1">IFERROR(VLOOKUP(ROW(AP5),'فهرست بها کلی'!$C$13:$BO$1660,61,0),"")</f>
        <v>0</v>
      </c>
      <c r="AQ17" s="174">
        <f ca="1">IFERROR(VLOOKUP(ROW(AQ5),'فهرست بها کلی'!$C$13:$BO$1660,64,0),"")</f>
        <v>0</v>
      </c>
      <c r="AR17" s="244">
        <f t="shared" ca="1" si="5"/>
        <v>10</v>
      </c>
      <c r="AS17" s="174">
        <f ca="1">IFERROR(VLOOKUP(ROW(AS5),'فهرست بها کلی'!$C$13:$BO$1660,23,0),"")</f>
        <v>0</v>
      </c>
      <c r="AT17" s="174">
        <f ca="1">IFERROR(VLOOKUP(ROW(AT5),'فهرست بها کلی'!$C$13:$BO$1660,26,0),"")</f>
        <v>0</v>
      </c>
      <c r="AU17" s="174">
        <f ca="1">IFERROR(VLOOKUP(ROW(AU5),'فهرست بها کلی'!$C$13:$BO$1660,29,0),"")</f>
        <v>0</v>
      </c>
      <c r="AV17" s="174">
        <f ca="1">IFERROR(VLOOKUP(ROW(AV5),'فهرست بها کلی'!$C$13:$BO$1660,32,0),"")</f>
        <v>0</v>
      </c>
      <c r="AW17" s="174">
        <f ca="1">IFERROR(VLOOKUP(ROW(AW5),'فهرست بها کلی'!$C$13:$BO$1660,35,0),"")</f>
        <v>0</v>
      </c>
      <c r="AX17" s="174">
        <f ca="1">IFERROR(VLOOKUP(ROW(AX5),'فهرست بها کلی'!$C$13:$BO$1660,38,0),"")</f>
        <v>0</v>
      </c>
      <c r="AY17" s="174">
        <f ca="1">IFERROR(VLOOKUP(ROW(AY5),'فهرست بها کلی'!$C$13:$BO$1660,41,0),"")</f>
        <v>0</v>
      </c>
      <c r="AZ17" s="174">
        <f ca="1">IFERROR(VLOOKUP(ROW(AZ5),'فهرست بها کلی'!$C$13:$BO$1660,44,0),"")</f>
        <v>0</v>
      </c>
      <c r="BA17" s="174">
        <f ca="1">IFERROR(VLOOKUP(ROW(BA5),'فهرست بها کلی'!$C$13:$BO$1660,47,0),"")</f>
        <v>0</v>
      </c>
      <c r="BB17" s="174">
        <f ca="1">IFERROR(VLOOKUP(ROW(BB5),'فهرست بها کلی'!$C$13:$BO$1660,50,0),"")</f>
        <v>0</v>
      </c>
      <c r="BC17" s="174">
        <f ca="1">IFERROR(VLOOKUP(ROW(BC5),'فهرست بها کلی'!$C$13:$BO$1660,53,0),"")</f>
        <v>0</v>
      </c>
      <c r="BD17" s="174">
        <f ca="1">IFERROR(VLOOKUP(ROW(BD5),'فهرست بها کلی'!$C$13:$BO$1660,56,0),"")</f>
        <v>0</v>
      </c>
      <c r="BE17" s="174">
        <f ca="1">IFERROR(VLOOKUP(ROW(BE5),'فهرست بها کلی'!$C$13:$BO$1660,59,0),"")</f>
        <v>0</v>
      </c>
      <c r="BF17" s="174">
        <f ca="1">IFERROR(VLOOKUP(ROW(BF5),'فهرست بها کلی'!$C$13:$BO$1660,62,0),"")</f>
        <v>0</v>
      </c>
      <c r="BG17" s="174">
        <f ca="1">IFERROR(VLOOKUP(ROW(BG5),'فهرست بها کلی'!$C$13:$BO$1660,65,0),"")</f>
        <v>0</v>
      </c>
      <c r="BH17" s="174">
        <f ca="1">IFERROR(VLOOKUP(ROW(BH5),'فهرست بها کلی'!$C$13:$BO$1660,16,0),"")</f>
        <v>0</v>
      </c>
      <c r="BI17" s="245">
        <f t="shared" ca="1" si="6"/>
        <v>931000</v>
      </c>
      <c r="BJ17" s="245">
        <f t="shared" ca="1" si="7"/>
        <v>0</v>
      </c>
      <c r="BK17" s="245">
        <f t="shared" ca="1" si="8"/>
        <v>3091000</v>
      </c>
    </row>
    <row r="18" spans="1:63" s="246" customFormat="1" ht="47.25" customHeight="1">
      <c r="A18" s="174">
        <f ca="1">IFERROR(VLOOKUP(ROW(A6),'فهرست بها کلی'!$C$13:$BO$1660,1,0),"")</f>
        <v>6</v>
      </c>
      <c r="B18" s="174">
        <f ca="1">IFERROR(VLOOKUP(ROW(B6),'فهرست بها کلی'!$C$13:$BO$1660,5,0),"")</f>
        <v>231001300</v>
      </c>
      <c r="C18" s="174">
        <f ca="1">IFERROR(VLOOKUP(ROW(C6),'فهرست بها کلی'!$C$13:$BO$1660,6,0),"")</f>
        <v>141158</v>
      </c>
      <c r="D18" s="174" t="str">
        <f ca="1">IFERROR(VLOOKUP(ROW(D6),'فهرست بها کلی'!$C$13:$BO$1660,7,0),"")</f>
        <v>پیچ دم خوکی یا یکسر چشمی 250×16</v>
      </c>
      <c r="E18" s="174" t="str">
        <f ca="1">IFERROR(VLOOKUP(ROW(E6),'فهرست بها کلی'!$C$13:$BO$1660,8,0),"")</f>
        <v>عدد</v>
      </c>
      <c r="F18" s="174">
        <f ca="1">IFERROR(VLOOKUP(ROW(F6),'فهرست بها کلی'!$C$13:$BO$1660,9,0),"")</f>
        <v>374000</v>
      </c>
      <c r="G18" s="174">
        <f ca="1">IFERROR(VLOOKUP(ROW(G6),'فهرست بها کلی'!$C$13:$BO$1660,21,0),"")</f>
        <v>0</v>
      </c>
      <c r="H18" s="174">
        <f ca="1">IFERROR(VLOOKUP(ROW(H6),'فهرست بها کلی'!$C$13:$BO$1660,24,0),"")</f>
        <v>0</v>
      </c>
      <c r="I18" s="174">
        <f ca="1">IFERROR(VLOOKUP(ROW(I6),'فهرست بها کلی'!$C$13:$BO$1660,27,0),"")</f>
        <v>0</v>
      </c>
      <c r="J18" s="174">
        <f ca="1">IFERROR(VLOOKUP(ROW(J6),'فهرست بها کلی'!$C$13:$BO$1660,30,0),"")</f>
        <v>0</v>
      </c>
      <c r="K18" s="174">
        <f ca="1">IFERROR(VLOOKUP(ROW(K6),'فهرست بها کلی'!$C$13:$BO$1660,33,0),"")</f>
        <v>0</v>
      </c>
      <c r="L18" s="174">
        <f ca="1">IFERROR(VLOOKUP(ROW(L6),'فهرست بها کلی'!$C$13:$BO$1660,36,0),"")</f>
        <v>0</v>
      </c>
      <c r="M18" s="174">
        <f ca="1">IFERROR(VLOOKUP(ROW(M6),'فهرست بها کلی'!$C$13:$BO$1660,39,0),"")</f>
        <v>1</v>
      </c>
      <c r="N18" s="174">
        <f ca="1">IFERROR(VLOOKUP(ROW(N6),'فهرست بها کلی'!$C$13:$BO$1660,42,0),"")</f>
        <v>0</v>
      </c>
      <c r="O18" s="174">
        <f ca="1">IFERROR(VLOOKUP(ROW(O6),'فهرست بها کلی'!$C$13:$BO$1660,45,0),"")</f>
        <v>0</v>
      </c>
      <c r="P18" s="174">
        <f ca="1">IFERROR(VLOOKUP(ROW(P6),'فهرست بها کلی'!$C$13:$BO$1660,48,0),"")</f>
        <v>0</v>
      </c>
      <c r="Q18" s="174">
        <f ca="1">IFERROR(VLOOKUP(ROW(Q6),'فهرست بها کلی'!$C$13:$BO$1660,51,0),"")</f>
        <v>0</v>
      </c>
      <c r="R18" s="174">
        <f ca="1">IFERROR(VLOOKUP(ROW(R6),'فهرست بها کلی'!$C$13:$BO$1660,54,0),"")</f>
        <v>0</v>
      </c>
      <c r="S18" s="174">
        <f ca="1">IFERROR(VLOOKUP(ROW(S6),'فهرست بها کلی'!$C$13:$BO$1660,57,0),"")</f>
        <v>0</v>
      </c>
      <c r="T18" s="174">
        <f ca="1">IFERROR(VLOOKUP(ROW(T6),'فهرست بها کلی'!$C$13:$BO$1660,60,0),"")</f>
        <v>0</v>
      </c>
      <c r="U18" s="174">
        <f ca="1">IFERROR(VLOOKUP(ROW(U6),'فهرست بها کلی'!$C$13:$BO$1660,63,0),"")</f>
        <v>0</v>
      </c>
      <c r="V18" s="241">
        <f t="shared" ca="1" si="2"/>
        <v>1</v>
      </c>
      <c r="W18" s="242">
        <f t="shared" ca="1" si="3"/>
        <v>374000</v>
      </c>
      <c r="X18" s="174">
        <f ca="1">IFERROR(VLOOKUP(ROW(X6),'فهرست بها کلی'!$C$13:$BO$1660,10,0),"")</f>
        <v>0</v>
      </c>
      <c r="Y18" s="174">
        <f ca="1">IFERROR(VLOOKUP(ROW(Y6),'فهرست بها کلی'!$C$13:$BO$1660,11,0),"")</f>
        <v>0</v>
      </c>
      <c r="Z18" s="174">
        <f ca="1">IFERROR(VLOOKUP(ROW(Z6),'فهرست بها کلی'!$C$13:$BO$1660,12,0),"")</f>
        <v>0</v>
      </c>
      <c r="AA18" s="174">
        <f ca="1">IFERROR(VLOOKUP(ROW(AA6),'فهرست بها کلی'!$C$13:$BO$1660,13,0),"")</f>
        <v>0</v>
      </c>
      <c r="AB18" s="243">
        <f t="shared" ca="1" si="4"/>
        <v>0</v>
      </c>
      <c r="AC18" s="174">
        <f ca="1">IFERROR(VLOOKUP(ROW(AC6),'فهرست بها کلی'!$C$13:$BO$1660,22,0),"")</f>
        <v>0</v>
      </c>
      <c r="AD18" s="174">
        <f ca="1">IFERROR(VLOOKUP(ROW(AD6),'فهرست بها کلی'!$C$13:$BO$1660,25,0),"")</f>
        <v>0</v>
      </c>
      <c r="AE18" s="174">
        <f ca="1">IFERROR(VLOOKUP(ROW(AE6),'فهرست بها کلی'!$C$13:$BO$1660,28,0),"")</f>
        <v>0</v>
      </c>
      <c r="AF18" s="174">
        <f ca="1">IFERROR(VLOOKUP(ROW(AF6),'فهرست بها کلی'!$C$13:$BO$1660,31,0),"")</f>
        <v>0</v>
      </c>
      <c r="AG18" s="174">
        <f ca="1">IFERROR(VLOOKUP(ROW(AG6),'فهرست بها کلی'!$C$13:$BO$1660,34,0),"")</f>
        <v>0</v>
      </c>
      <c r="AH18" s="174">
        <f ca="1">IFERROR(VLOOKUP(ROW(AH6),'فهرست بها کلی'!$C$13:$BO$1660,37,0),"")</f>
        <v>0</v>
      </c>
      <c r="AI18" s="174">
        <f ca="1">IFERROR(VLOOKUP(ROW(AI6),'فهرست بها کلی'!$C$13:$BO$1660,40,0),"")</f>
        <v>1</v>
      </c>
      <c r="AJ18" s="174">
        <f ca="1">IFERROR(VLOOKUP(ROW(AJ6),'فهرست بها کلی'!$C$13:$BO$1660,43,0),"")</f>
        <v>0</v>
      </c>
      <c r="AK18" s="174">
        <f ca="1">IFERROR(VLOOKUP(ROW(AK6),'فهرست بها کلی'!$C$13:$BO$1660,46,0),"")</f>
        <v>0</v>
      </c>
      <c r="AL18" s="174">
        <f ca="1">IFERROR(VLOOKUP(ROW(AL6),'فهرست بها کلی'!$C$13:$BO$1660,49,0),"")</f>
        <v>0</v>
      </c>
      <c r="AM18" s="174">
        <f ca="1">IFERROR(VLOOKUP(ROW(AM6),'فهرست بها کلی'!$C$13:$BO$1660,52,0),"")</f>
        <v>0</v>
      </c>
      <c r="AN18" s="174">
        <f ca="1">IFERROR(VLOOKUP(ROW(AN6),'فهرست بها کلی'!$C$13:$BO$1660,55,0),"")</f>
        <v>0</v>
      </c>
      <c r="AO18" s="174">
        <f ca="1">IFERROR(VLOOKUP(ROW(AO6),'فهرست بها کلی'!$C$13:$BO$1660,58,0),"")</f>
        <v>0</v>
      </c>
      <c r="AP18" s="174">
        <f ca="1">IFERROR(VLOOKUP(ROW(AP6),'فهرست بها کلی'!$C$13:$BO$1660,61,0),"")</f>
        <v>0</v>
      </c>
      <c r="AQ18" s="174">
        <f ca="1">IFERROR(VLOOKUP(ROW(AQ6),'فهرست بها کلی'!$C$13:$BO$1660,64,0),"")</f>
        <v>0</v>
      </c>
      <c r="AR18" s="244">
        <f t="shared" ca="1" si="5"/>
        <v>1</v>
      </c>
      <c r="AS18" s="174">
        <f ca="1">IFERROR(VLOOKUP(ROW(AS6),'فهرست بها کلی'!$C$13:$BO$1660,23,0),"")</f>
        <v>0</v>
      </c>
      <c r="AT18" s="174">
        <f ca="1">IFERROR(VLOOKUP(ROW(AT6),'فهرست بها کلی'!$C$13:$BO$1660,26,0),"")</f>
        <v>0</v>
      </c>
      <c r="AU18" s="174">
        <f ca="1">IFERROR(VLOOKUP(ROW(AU6),'فهرست بها کلی'!$C$13:$BO$1660,29,0),"")</f>
        <v>0</v>
      </c>
      <c r="AV18" s="174">
        <f ca="1">IFERROR(VLOOKUP(ROW(AV6),'فهرست بها کلی'!$C$13:$BO$1660,32,0),"")</f>
        <v>0</v>
      </c>
      <c r="AW18" s="174">
        <f ca="1">IFERROR(VLOOKUP(ROW(AW6),'فهرست بها کلی'!$C$13:$BO$1660,35,0),"")</f>
        <v>0</v>
      </c>
      <c r="AX18" s="174">
        <f ca="1">IFERROR(VLOOKUP(ROW(AX6),'فهرست بها کلی'!$C$13:$BO$1660,38,0),"")</f>
        <v>0</v>
      </c>
      <c r="AY18" s="174">
        <f ca="1">IFERROR(VLOOKUP(ROW(AY6),'فهرست بها کلی'!$C$13:$BO$1660,41,0),"")</f>
        <v>0</v>
      </c>
      <c r="AZ18" s="174">
        <f ca="1">IFERROR(VLOOKUP(ROW(AZ6),'فهرست بها کلی'!$C$13:$BO$1660,44,0),"")</f>
        <v>0</v>
      </c>
      <c r="BA18" s="174">
        <f ca="1">IFERROR(VLOOKUP(ROW(BA6),'فهرست بها کلی'!$C$13:$BO$1660,47,0),"")</f>
        <v>0</v>
      </c>
      <c r="BB18" s="174">
        <f ca="1">IFERROR(VLOOKUP(ROW(BB6),'فهرست بها کلی'!$C$13:$BO$1660,50,0),"")</f>
        <v>0</v>
      </c>
      <c r="BC18" s="174">
        <f ca="1">IFERROR(VLOOKUP(ROW(BC6),'فهرست بها کلی'!$C$13:$BO$1660,53,0),"")</f>
        <v>0</v>
      </c>
      <c r="BD18" s="174">
        <f ca="1">IFERROR(VLOOKUP(ROW(BD6),'فهرست بها کلی'!$C$13:$BO$1660,56,0),"")</f>
        <v>0</v>
      </c>
      <c r="BE18" s="174">
        <f ca="1">IFERROR(VLOOKUP(ROW(BE6),'فهرست بها کلی'!$C$13:$BO$1660,59,0),"")</f>
        <v>0</v>
      </c>
      <c r="BF18" s="174">
        <f ca="1">IFERROR(VLOOKUP(ROW(BF6),'فهرست بها کلی'!$C$13:$BO$1660,62,0),"")</f>
        <v>0</v>
      </c>
      <c r="BG18" s="174">
        <f ca="1">IFERROR(VLOOKUP(ROW(BG6),'فهرست بها کلی'!$C$13:$BO$1660,65,0),"")</f>
        <v>0</v>
      </c>
      <c r="BH18" s="174">
        <f ca="1">IFERROR(VLOOKUP(ROW(BH6),'فهرست بها کلی'!$C$13:$BO$1660,16,0),"")</f>
        <v>0</v>
      </c>
      <c r="BI18" s="245">
        <f t="shared" ca="1" si="6"/>
        <v>0</v>
      </c>
      <c r="BJ18" s="245">
        <f t="shared" ca="1" si="7"/>
        <v>0</v>
      </c>
      <c r="BK18" s="245">
        <f t="shared" ca="1" si="8"/>
        <v>374000</v>
      </c>
    </row>
    <row r="19" spans="1:63" s="246" customFormat="1" ht="47.25" customHeight="1">
      <c r="A19" s="174">
        <f ca="1">IFERROR(VLOOKUP(ROW(A7),'فهرست بها کلی'!$C$13:$BO$1660,1,0),"")</f>
        <v>7</v>
      </c>
      <c r="B19" s="174">
        <f ca="1">IFERROR(VLOOKUP(ROW(B7),'فهرست بها کلی'!$C$13:$BO$1660,5,0),"")</f>
        <v>269040005</v>
      </c>
      <c r="C19" s="174">
        <f ca="1">IFERROR(VLOOKUP(ROW(C7),'فهرست بها کلی'!$C$13:$BO$1660,6,0),"")</f>
        <v>260103</v>
      </c>
      <c r="D19" s="174" t="str">
        <f ca="1">IFERROR(VLOOKUP(ROW(D7),'فهرست بها کلی'!$C$13:$BO$1660,7,0),"")</f>
        <v>کانکتور عایقی دندانه‌دار جهت کابل خودنگهدار فشار ضعیف ۱۶ تا ۱۲۰ میلی‌متر مربع و هادی انشعاب ۱۶ تا ۱۲۰ میلی‌متر مربع با مهره سربر.</v>
      </c>
      <c r="E19" s="174" t="str">
        <f ca="1">IFERROR(VLOOKUP(ROW(E7),'فهرست بها کلی'!$C$13:$BO$1660,8,0),"")</f>
        <v>عدد</v>
      </c>
      <c r="F19" s="174">
        <f ca="1">IFERROR(VLOOKUP(ROW(F7),'فهرست بها کلی'!$C$13:$BO$1660,9,0),"")</f>
        <v>970000</v>
      </c>
      <c r="G19" s="174">
        <f ca="1">IFERROR(VLOOKUP(ROW(G7),'فهرست بها کلی'!$C$13:$BO$1660,21,0),"")</f>
        <v>0</v>
      </c>
      <c r="H19" s="174">
        <f ca="1">IFERROR(VLOOKUP(ROW(H7),'فهرست بها کلی'!$C$13:$BO$1660,24,0),"")</f>
        <v>0</v>
      </c>
      <c r="I19" s="174">
        <f ca="1">IFERROR(VLOOKUP(ROW(I7),'فهرست بها کلی'!$C$13:$BO$1660,27,0),"")</f>
        <v>0</v>
      </c>
      <c r="J19" s="174">
        <f ca="1">IFERROR(VLOOKUP(ROW(J7),'فهرست بها کلی'!$C$13:$BO$1660,30,0),"")</f>
        <v>0</v>
      </c>
      <c r="K19" s="174">
        <f ca="1">IFERROR(VLOOKUP(ROW(K7),'فهرست بها کلی'!$C$13:$BO$1660,33,0),"")</f>
        <v>0</v>
      </c>
      <c r="L19" s="174">
        <f ca="1">IFERROR(VLOOKUP(ROW(L7),'فهرست بها کلی'!$C$13:$BO$1660,36,0),"")</f>
        <v>0</v>
      </c>
      <c r="M19" s="174">
        <f ca="1">IFERROR(VLOOKUP(ROW(M7),'فهرست بها کلی'!$C$13:$BO$1660,39,0),"")</f>
        <v>5</v>
      </c>
      <c r="N19" s="174">
        <f ca="1">IFERROR(VLOOKUP(ROW(N7),'فهرست بها کلی'!$C$13:$BO$1660,42,0),"")</f>
        <v>0</v>
      </c>
      <c r="O19" s="174">
        <f ca="1">IFERROR(VLOOKUP(ROW(O7),'فهرست بها کلی'!$C$13:$BO$1660,45,0),"")</f>
        <v>0</v>
      </c>
      <c r="P19" s="174">
        <f ca="1">IFERROR(VLOOKUP(ROW(P7),'فهرست بها کلی'!$C$13:$BO$1660,48,0),"")</f>
        <v>0</v>
      </c>
      <c r="Q19" s="174">
        <f ca="1">IFERROR(VLOOKUP(ROW(Q7),'فهرست بها کلی'!$C$13:$BO$1660,51,0),"")</f>
        <v>0</v>
      </c>
      <c r="R19" s="174">
        <f ca="1">IFERROR(VLOOKUP(ROW(R7),'فهرست بها کلی'!$C$13:$BO$1660,54,0),"")</f>
        <v>0</v>
      </c>
      <c r="S19" s="174">
        <f ca="1">IFERROR(VLOOKUP(ROW(S7),'فهرست بها کلی'!$C$13:$BO$1660,57,0),"")</f>
        <v>0</v>
      </c>
      <c r="T19" s="174">
        <f ca="1">IFERROR(VLOOKUP(ROW(T7),'فهرست بها کلی'!$C$13:$BO$1660,60,0),"")</f>
        <v>0</v>
      </c>
      <c r="U19" s="174">
        <f ca="1">IFERROR(VLOOKUP(ROW(U7),'فهرست بها کلی'!$C$13:$BO$1660,63,0),"")</f>
        <v>0</v>
      </c>
      <c r="V19" s="241">
        <f t="shared" ca="1" si="2"/>
        <v>5</v>
      </c>
      <c r="W19" s="242">
        <f t="shared" ca="1" si="3"/>
        <v>4850000</v>
      </c>
      <c r="X19" s="174">
        <f ca="1">IFERROR(VLOOKUP(ROW(X7),'فهرست بها کلی'!$C$13:$BO$1660,10,0),"")</f>
        <v>421508</v>
      </c>
      <c r="Y19" s="174" t="str">
        <f ca="1">IFERROR(VLOOKUP(ROW(Y7),'فهرست بها کلی'!$C$13:$BO$1660,11,0),"")</f>
        <v>نصب کانکتور دندانه‌دار یا کلمپ بی‌متال کابل خودنگهدار فشار ضعیف.</v>
      </c>
      <c r="Z19" s="174" t="str">
        <f ca="1">IFERROR(VLOOKUP(ROW(Z7),'فهرست بها کلی'!$C$13:$BO$1660,12,0),"")</f>
        <v>عدد</v>
      </c>
      <c r="AA19" s="174">
        <f ca="1">IFERROR(VLOOKUP(ROW(AA7),'فهرست بها کلی'!$C$13:$BO$1660,13,0),"")</f>
        <v>202000</v>
      </c>
      <c r="AB19" s="243">
        <f t="shared" ca="1" si="4"/>
        <v>121200</v>
      </c>
      <c r="AC19" s="174">
        <f ca="1">IFERROR(VLOOKUP(ROW(AC7),'فهرست بها کلی'!$C$13:$BO$1660,22,0),"")</f>
        <v>0</v>
      </c>
      <c r="AD19" s="174">
        <f ca="1">IFERROR(VLOOKUP(ROW(AD7),'فهرست بها کلی'!$C$13:$BO$1660,25,0),"")</f>
        <v>0</v>
      </c>
      <c r="AE19" s="174">
        <f ca="1">IFERROR(VLOOKUP(ROW(AE7),'فهرست بها کلی'!$C$13:$BO$1660,28,0),"")</f>
        <v>0</v>
      </c>
      <c r="AF19" s="174">
        <f ca="1">IFERROR(VLOOKUP(ROW(AF7),'فهرست بها کلی'!$C$13:$BO$1660,31,0),"")</f>
        <v>0</v>
      </c>
      <c r="AG19" s="174">
        <f ca="1">IFERROR(VLOOKUP(ROW(AG7),'فهرست بها کلی'!$C$13:$BO$1660,34,0),"")</f>
        <v>0</v>
      </c>
      <c r="AH19" s="174">
        <f ca="1">IFERROR(VLOOKUP(ROW(AH7),'فهرست بها کلی'!$C$13:$BO$1660,37,0),"")</f>
        <v>0</v>
      </c>
      <c r="AI19" s="174">
        <f ca="1">IFERROR(VLOOKUP(ROW(AI7),'فهرست بها کلی'!$C$13:$BO$1660,40,0),"")</f>
        <v>5</v>
      </c>
      <c r="AJ19" s="174">
        <f ca="1">IFERROR(VLOOKUP(ROW(AJ7),'فهرست بها کلی'!$C$13:$BO$1660,43,0),"")</f>
        <v>0</v>
      </c>
      <c r="AK19" s="174">
        <f ca="1">IFERROR(VLOOKUP(ROW(AK7),'فهرست بها کلی'!$C$13:$BO$1660,46,0),"")</f>
        <v>0</v>
      </c>
      <c r="AL19" s="174">
        <f ca="1">IFERROR(VLOOKUP(ROW(AL7),'فهرست بها کلی'!$C$13:$BO$1660,49,0),"")</f>
        <v>0</v>
      </c>
      <c r="AM19" s="174">
        <f ca="1">IFERROR(VLOOKUP(ROW(AM7),'فهرست بها کلی'!$C$13:$BO$1660,52,0),"")</f>
        <v>0</v>
      </c>
      <c r="AN19" s="174">
        <f ca="1">IFERROR(VLOOKUP(ROW(AN7),'فهرست بها کلی'!$C$13:$BO$1660,55,0),"")</f>
        <v>0</v>
      </c>
      <c r="AO19" s="174">
        <f ca="1">IFERROR(VLOOKUP(ROW(AO7),'فهرست بها کلی'!$C$13:$BO$1660,58,0),"")</f>
        <v>0</v>
      </c>
      <c r="AP19" s="174">
        <f ca="1">IFERROR(VLOOKUP(ROW(AP7),'فهرست بها کلی'!$C$13:$BO$1660,61,0),"")</f>
        <v>0</v>
      </c>
      <c r="AQ19" s="174">
        <f ca="1">IFERROR(VLOOKUP(ROW(AQ7),'فهرست بها کلی'!$C$13:$BO$1660,64,0),"")</f>
        <v>0</v>
      </c>
      <c r="AR19" s="244">
        <f t="shared" ca="1" si="5"/>
        <v>5</v>
      </c>
      <c r="AS19" s="174">
        <f ca="1">IFERROR(VLOOKUP(ROW(AS7),'فهرست بها کلی'!$C$13:$BO$1660,23,0),"")</f>
        <v>0</v>
      </c>
      <c r="AT19" s="174">
        <f ca="1">IFERROR(VLOOKUP(ROW(AT7),'فهرست بها کلی'!$C$13:$BO$1660,26,0),"")</f>
        <v>0</v>
      </c>
      <c r="AU19" s="174">
        <f ca="1">IFERROR(VLOOKUP(ROW(AU7),'فهرست بها کلی'!$C$13:$BO$1660,29,0),"")</f>
        <v>0</v>
      </c>
      <c r="AV19" s="174">
        <f ca="1">IFERROR(VLOOKUP(ROW(AV7),'فهرست بها کلی'!$C$13:$BO$1660,32,0),"")</f>
        <v>0</v>
      </c>
      <c r="AW19" s="174">
        <f ca="1">IFERROR(VLOOKUP(ROW(AW7),'فهرست بها کلی'!$C$13:$BO$1660,35,0),"")</f>
        <v>0</v>
      </c>
      <c r="AX19" s="174">
        <f ca="1">IFERROR(VLOOKUP(ROW(AX7),'فهرست بها کلی'!$C$13:$BO$1660,38,0),"")</f>
        <v>0</v>
      </c>
      <c r="AY19" s="174">
        <f ca="1">IFERROR(VLOOKUP(ROW(AY7),'فهرست بها کلی'!$C$13:$BO$1660,41,0),"")</f>
        <v>0</v>
      </c>
      <c r="AZ19" s="174">
        <f ca="1">IFERROR(VLOOKUP(ROW(AZ7),'فهرست بها کلی'!$C$13:$BO$1660,44,0),"")</f>
        <v>0</v>
      </c>
      <c r="BA19" s="174">
        <f ca="1">IFERROR(VLOOKUP(ROW(BA7),'فهرست بها کلی'!$C$13:$BO$1660,47,0),"")</f>
        <v>0</v>
      </c>
      <c r="BB19" s="174">
        <f ca="1">IFERROR(VLOOKUP(ROW(BB7),'فهرست بها کلی'!$C$13:$BO$1660,50,0),"")</f>
        <v>0</v>
      </c>
      <c r="BC19" s="174">
        <f ca="1">IFERROR(VLOOKUP(ROW(BC7),'فهرست بها کلی'!$C$13:$BO$1660,53,0),"")</f>
        <v>0</v>
      </c>
      <c r="BD19" s="174">
        <f ca="1">IFERROR(VLOOKUP(ROW(BD7),'فهرست بها کلی'!$C$13:$BO$1660,56,0),"")</f>
        <v>0</v>
      </c>
      <c r="BE19" s="174">
        <f ca="1">IFERROR(VLOOKUP(ROW(BE7),'فهرست بها کلی'!$C$13:$BO$1660,59,0),"")</f>
        <v>0</v>
      </c>
      <c r="BF19" s="174">
        <f ca="1">IFERROR(VLOOKUP(ROW(BF7),'فهرست بها کلی'!$C$13:$BO$1660,62,0),"")</f>
        <v>0</v>
      </c>
      <c r="BG19" s="174">
        <f ca="1">IFERROR(VLOOKUP(ROW(BG7),'فهرست بها کلی'!$C$13:$BO$1660,65,0),"")</f>
        <v>0</v>
      </c>
      <c r="BH19" s="174">
        <f ca="1">IFERROR(VLOOKUP(ROW(BH7),'فهرست بها کلی'!$C$13:$BO$1660,16,0),"")</f>
        <v>0</v>
      </c>
      <c r="BI19" s="245">
        <f t="shared" ca="1" si="6"/>
        <v>1010000</v>
      </c>
      <c r="BJ19" s="245">
        <f t="shared" ca="1" si="7"/>
        <v>0</v>
      </c>
      <c r="BK19" s="245">
        <f t="shared" ca="1" si="8"/>
        <v>5860000</v>
      </c>
    </row>
    <row r="20" spans="1:63" s="246" customFormat="1" ht="47.25" customHeight="1">
      <c r="A20" s="174">
        <f ca="1">IFERROR(VLOOKUP(ROW(A8),'فهرست بها کلی'!$C$13:$BO$1660,1,0),"")</f>
        <v>8</v>
      </c>
      <c r="B20" s="174">
        <f ca="1">IFERROR(VLOOKUP(ROW(B8),'فهرست بها کلی'!$C$13:$BO$1660,5,0),"")</f>
        <v>269000615</v>
      </c>
      <c r="C20" s="174">
        <f ca="1">IFERROR(VLOOKUP(ROW(C8),'فهرست بها کلی'!$C$13:$BO$1660,6,0),"")</f>
        <v>260111</v>
      </c>
      <c r="D20" s="174" t="str">
        <f ca="1">IFERROR(VLOOKUP(ROW(D8),'فهرست بها کلی'!$C$13:$BO$1660,7,0),"")</f>
        <v>کلمپ انتهایی کابل خودنگهدار فشار ضعیف از نوع گوه‌ای با بدنه آلومینیوم جهت مسنجر ۱۶ و ۲۵.</v>
      </c>
      <c r="E20" s="174" t="str">
        <f ca="1">IFERROR(VLOOKUP(ROW(E8),'فهرست بها کلی'!$C$13:$BO$1660,8,0),"")</f>
        <v>عدد</v>
      </c>
      <c r="F20" s="174">
        <f ca="1">IFERROR(VLOOKUP(ROW(F8),'فهرست بها کلی'!$C$13:$BO$1660,9,0),"")</f>
        <v>1567000</v>
      </c>
      <c r="G20" s="174">
        <f ca="1">IFERROR(VLOOKUP(ROW(G8),'فهرست بها کلی'!$C$13:$BO$1660,21,0),"")</f>
        <v>0</v>
      </c>
      <c r="H20" s="174">
        <f ca="1">IFERROR(VLOOKUP(ROW(H8),'فهرست بها کلی'!$C$13:$BO$1660,24,0),"")</f>
        <v>0</v>
      </c>
      <c r="I20" s="174">
        <f ca="1">IFERROR(VLOOKUP(ROW(I8),'فهرست بها کلی'!$C$13:$BO$1660,27,0),"")</f>
        <v>0</v>
      </c>
      <c r="J20" s="174">
        <f ca="1">IFERROR(VLOOKUP(ROW(J8),'فهرست بها کلی'!$C$13:$BO$1660,30,0),"")</f>
        <v>0</v>
      </c>
      <c r="K20" s="174">
        <f ca="1">IFERROR(VLOOKUP(ROW(K8),'فهرست بها کلی'!$C$13:$BO$1660,33,0),"")</f>
        <v>0</v>
      </c>
      <c r="L20" s="174">
        <f ca="1">IFERROR(VLOOKUP(ROW(L8),'فهرست بها کلی'!$C$13:$BO$1660,36,0),"")</f>
        <v>0</v>
      </c>
      <c r="M20" s="174">
        <f ca="1">IFERROR(VLOOKUP(ROW(M8),'فهرست بها کلی'!$C$13:$BO$1660,39,0),"")</f>
        <v>2</v>
      </c>
      <c r="N20" s="174">
        <f ca="1">IFERROR(VLOOKUP(ROW(N8),'فهرست بها کلی'!$C$13:$BO$1660,42,0),"")</f>
        <v>0</v>
      </c>
      <c r="O20" s="174">
        <f ca="1">IFERROR(VLOOKUP(ROW(O8),'فهرست بها کلی'!$C$13:$BO$1660,45,0),"")</f>
        <v>0</v>
      </c>
      <c r="P20" s="174">
        <f ca="1">IFERROR(VLOOKUP(ROW(P8),'فهرست بها کلی'!$C$13:$BO$1660,48,0),"")</f>
        <v>0</v>
      </c>
      <c r="Q20" s="174">
        <f ca="1">IFERROR(VLOOKUP(ROW(Q8),'فهرست بها کلی'!$C$13:$BO$1660,51,0),"")</f>
        <v>0</v>
      </c>
      <c r="R20" s="174">
        <f ca="1">IFERROR(VLOOKUP(ROW(R8),'فهرست بها کلی'!$C$13:$BO$1660,54,0),"")</f>
        <v>0</v>
      </c>
      <c r="S20" s="174">
        <f ca="1">IFERROR(VLOOKUP(ROW(S8),'فهرست بها کلی'!$C$13:$BO$1660,57,0),"")</f>
        <v>0</v>
      </c>
      <c r="T20" s="174">
        <f ca="1">IFERROR(VLOOKUP(ROW(T8),'فهرست بها کلی'!$C$13:$BO$1660,60,0),"")</f>
        <v>0</v>
      </c>
      <c r="U20" s="174">
        <f ca="1">IFERROR(VLOOKUP(ROW(U8),'فهرست بها کلی'!$C$13:$BO$1660,63,0),"")</f>
        <v>0</v>
      </c>
      <c r="V20" s="241">
        <f t="shared" ca="1" si="2"/>
        <v>2</v>
      </c>
      <c r="W20" s="242">
        <f t="shared" ca="1" si="3"/>
        <v>3134000</v>
      </c>
      <c r="X20" s="174">
        <f ca="1">IFERROR(VLOOKUP(ROW(X8),'فهرست بها کلی'!$C$13:$BO$1660,10,0),"")</f>
        <v>421510</v>
      </c>
      <c r="Y20" s="174" t="str">
        <f ca="1">IFERROR(VLOOKUP(ROW(Y8),'فهرست بها کلی'!$C$13:$BO$1660,11,0),"")</f>
        <v>نصب کلمپ انتهایی کابل خودنگهدار فشار ضعیف.</v>
      </c>
      <c r="Z20" s="174" t="str">
        <f ca="1">IFERROR(VLOOKUP(ROW(Z8),'فهرست بها کلی'!$C$13:$BO$1660,12,0),"")</f>
        <v>عدد</v>
      </c>
      <c r="AA20" s="174">
        <f ca="1">IFERROR(VLOOKUP(ROW(AA8),'فهرست بها کلی'!$C$13:$BO$1660,13,0),"")</f>
        <v>268000</v>
      </c>
      <c r="AB20" s="243">
        <f t="shared" ca="1" si="4"/>
        <v>160800</v>
      </c>
      <c r="AC20" s="174">
        <f ca="1">IFERROR(VLOOKUP(ROW(AC8),'فهرست بها کلی'!$C$13:$BO$1660,22,0),"")</f>
        <v>0</v>
      </c>
      <c r="AD20" s="174">
        <f ca="1">IFERROR(VLOOKUP(ROW(AD8),'فهرست بها کلی'!$C$13:$BO$1660,25,0),"")</f>
        <v>0</v>
      </c>
      <c r="AE20" s="174">
        <f ca="1">IFERROR(VLOOKUP(ROW(AE8),'فهرست بها کلی'!$C$13:$BO$1660,28,0),"")</f>
        <v>0</v>
      </c>
      <c r="AF20" s="174">
        <f ca="1">IFERROR(VLOOKUP(ROW(AF8),'فهرست بها کلی'!$C$13:$BO$1660,31,0),"")</f>
        <v>0</v>
      </c>
      <c r="AG20" s="174">
        <f ca="1">IFERROR(VLOOKUP(ROW(AG8),'فهرست بها کلی'!$C$13:$BO$1660,34,0),"")</f>
        <v>0</v>
      </c>
      <c r="AH20" s="174">
        <f ca="1">IFERROR(VLOOKUP(ROW(AH8),'فهرست بها کلی'!$C$13:$BO$1660,37,0),"")</f>
        <v>0</v>
      </c>
      <c r="AI20" s="174">
        <f ca="1">IFERROR(VLOOKUP(ROW(AI8),'فهرست بها کلی'!$C$13:$BO$1660,40,0),"")</f>
        <v>2</v>
      </c>
      <c r="AJ20" s="174">
        <f ca="1">IFERROR(VLOOKUP(ROW(AJ8),'فهرست بها کلی'!$C$13:$BO$1660,43,0),"")</f>
        <v>0</v>
      </c>
      <c r="AK20" s="174">
        <f ca="1">IFERROR(VLOOKUP(ROW(AK8),'فهرست بها کلی'!$C$13:$BO$1660,46,0),"")</f>
        <v>0</v>
      </c>
      <c r="AL20" s="174">
        <f ca="1">IFERROR(VLOOKUP(ROW(AL8),'فهرست بها کلی'!$C$13:$BO$1660,49,0),"")</f>
        <v>0</v>
      </c>
      <c r="AM20" s="174">
        <f ca="1">IFERROR(VLOOKUP(ROW(AM8),'فهرست بها کلی'!$C$13:$BO$1660,52,0),"")</f>
        <v>0</v>
      </c>
      <c r="AN20" s="174">
        <f ca="1">IFERROR(VLOOKUP(ROW(AN8),'فهرست بها کلی'!$C$13:$BO$1660,55,0),"")</f>
        <v>0</v>
      </c>
      <c r="AO20" s="174">
        <f ca="1">IFERROR(VLOOKUP(ROW(AO8),'فهرست بها کلی'!$C$13:$BO$1660,58,0),"")</f>
        <v>0</v>
      </c>
      <c r="AP20" s="174">
        <f ca="1">IFERROR(VLOOKUP(ROW(AP8),'فهرست بها کلی'!$C$13:$BO$1660,61,0),"")</f>
        <v>0</v>
      </c>
      <c r="AQ20" s="174">
        <f ca="1">IFERROR(VLOOKUP(ROW(AQ8),'فهرست بها کلی'!$C$13:$BO$1660,64,0),"")</f>
        <v>0</v>
      </c>
      <c r="AR20" s="244">
        <f t="shared" ca="1" si="5"/>
        <v>2</v>
      </c>
      <c r="AS20" s="174">
        <f ca="1">IFERROR(VLOOKUP(ROW(AS8),'فهرست بها کلی'!$C$13:$BO$1660,23,0),"")</f>
        <v>0</v>
      </c>
      <c r="AT20" s="174">
        <f ca="1">IFERROR(VLOOKUP(ROW(AT8),'فهرست بها کلی'!$C$13:$BO$1660,26,0),"")</f>
        <v>0</v>
      </c>
      <c r="AU20" s="174">
        <f ca="1">IFERROR(VLOOKUP(ROW(AU8),'فهرست بها کلی'!$C$13:$BO$1660,29,0),"")</f>
        <v>0</v>
      </c>
      <c r="AV20" s="174">
        <f ca="1">IFERROR(VLOOKUP(ROW(AV8),'فهرست بها کلی'!$C$13:$BO$1660,32,0),"")</f>
        <v>0</v>
      </c>
      <c r="AW20" s="174">
        <f ca="1">IFERROR(VLOOKUP(ROW(AW8),'فهرست بها کلی'!$C$13:$BO$1660,35,0),"")</f>
        <v>0</v>
      </c>
      <c r="AX20" s="174">
        <f ca="1">IFERROR(VLOOKUP(ROW(AX8),'فهرست بها کلی'!$C$13:$BO$1660,38,0),"")</f>
        <v>0</v>
      </c>
      <c r="AY20" s="174">
        <f ca="1">IFERROR(VLOOKUP(ROW(AY8),'فهرست بها کلی'!$C$13:$BO$1660,41,0),"")</f>
        <v>0</v>
      </c>
      <c r="AZ20" s="174">
        <f ca="1">IFERROR(VLOOKUP(ROW(AZ8),'فهرست بها کلی'!$C$13:$BO$1660,44,0),"")</f>
        <v>0</v>
      </c>
      <c r="BA20" s="174">
        <f ca="1">IFERROR(VLOOKUP(ROW(BA8),'فهرست بها کلی'!$C$13:$BO$1660,47,0),"")</f>
        <v>0</v>
      </c>
      <c r="BB20" s="174">
        <f ca="1">IFERROR(VLOOKUP(ROW(BB8),'فهرست بها کلی'!$C$13:$BO$1660,50,0),"")</f>
        <v>0</v>
      </c>
      <c r="BC20" s="174">
        <f ca="1">IFERROR(VLOOKUP(ROW(BC8),'فهرست بها کلی'!$C$13:$BO$1660,53,0),"")</f>
        <v>0</v>
      </c>
      <c r="BD20" s="174">
        <f ca="1">IFERROR(VLOOKUP(ROW(BD8),'فهرست بها کلی'!$C$13:$BO$1660,56,0),"")</f>
        <v>0</v>
      </c>
      <c r="BE20" s="174">
        <f ca="1">IFERROR(VLOOKUP(ROW(BE8),'فهرست بها کلی'!$C$13:$BO$1660,59,0),"")</f>
        <v>0</v>
      </c>
      <c r="BF20" s="174">
        <f ca="1">IFERROR(VLOOKUP(ROW(BF8),'فهرست بها کلی'!$C$13:$BO$1660,62,0),"")</f>
        <v>0</v>
      </c>
      <c r="BG20" s="174">
        <f ca="1">IFERROR(VLOOKUP(ROW(BG8),'فهرست بها کلی'!$C$13:$BO$1660,65,0),"")</f>
        <v>0</v>
      </c>
      <c r="BH20" s="174">
        <f ca="1">IFERROR(VLOOKUP(ROW(BH8),'فهرست بها کلی'!$C$13:$BO$1660,16,0),"")</f>
        <v>0</v>
      </c>
      <c r="BI20" s="245">
        <f t="shared" ca="1" si="6"/>
        <v>536000</v>
      </c>
      <c r="BJ20" s="245">
        <f t="shared" ca="1" si="7"/>
        <v>0</v>
      </c>
      <c r="BK20" s="245">
        <f t="shared" ca="1" si="8"/>
        <v>3670000</v>
      </c>
    </row>
    <row r="21" spans="1:63" s="246" customFormat="1" ht="47.25" customHeight="1">
      <c r="A21" s="174">
        <f ca="1">IFERROR(VLOOKUP(ROW(A9),'فهرست بها کلی'!$C$13:$BO$1660,1,0),"")</f>
        <v>9</v>
      </c>
      <c r="B21" s="174">
        <f ca="1">IFERROR(VLOOKUP(ROW(B9),'فهرست بها کلی'!$C$13:$BO$1660,5,0),"")</f>
        <v>669000100</v>
      </c>
      <c r="C21" s="174">
        <f ca="1">IFERROR(VLOOKUP(ROW(C9),'فهرست بها کلی'!$C$13:$BO$1660,6,0),"")</f>
        <v>260114</v>
      </c>
      <c r="D21" s="174" t="str">
        <f ca="1">IFERROR(VLOOKUP(ROW(D9),'فهرست بها کلی'!$C$13:$BO$1660,7,0),"")</f>
        <v>وینچ کلمپ.</v>
      </c>
      <c r="E21" s="174" t="str">
        <f ca="1">IFERROR(VLOOKUP(ROW(E9),'فهرست بها کلی'!$C$13:$BO$1660,8,0),"")</f>
        <v>عدد</v>
      </c>
      <c r="F21" s="174">
        <f ca="1">IFERROR(VLOOKUP(ROW(F9),'فهرست بها کلی'!$C$13:$BO$1660,9,0),"")</f>
        <v>250000</v>
      </c>
      <c r="G21" s="174">
        <f ca="1">IFERROR(VLOOKUP(ROW(G9),'فهرست بها کلی'!$C$13:$BO$1660,21,0),"")</f>
        <v>0</v>
      </c>
      <c r="H21" s="174">
        <f ca="1">IFERROR(VLOOKUP(ROW(H9),'فهرست بها کلی'!$C$13:$BO$1660,24,0),"")</f>
        <v>0</v>
      </c>
      <c r="I21" s="174">
        <f ca="1">IFERROR(VLOOKUP(ROW(I9),'فهرست بها کلی'!$C$13:$BO$1660,27,0),"")</f>
        <v>0</v>
      </c>
      <c r="J21" s="174">
        <f ca="1">IFERROR(VLOOKUP(ROW(J9),'فهرست بها کلی'!$C$13:$BO$1660,30,0),"")</f>
        <v>0</v>
      </c>
      <c r="K21" s="174">
        <f ca="1">IFERROR(VLOOKUP(ROW(K9),'فهرست بها کلی'!$C$13:$BO$1660,33,0),"")</f>
        <v>0</v>
      </c>
      <c r="L21" s="174">
        <f ca="1">IFERROR(VLOOKUP(ROW(L9),'فهرست بها کلی'!$C$13:$BO$1660,36,0),"")</f>
        <v>0</v>
      </c>
      <c r="M21" s="174">
        <f ca="1">IFERROR(VLOOKUP(ROW(M9),'فهرست بها کلی'!$C$13:$BO$1660,39,0),"")</f>
        <v>1</v>
      </c>
      <c r="N21" s="174">
        <f ca="1">IFERROR(VLOOKUP(ROW(N9),'فهرست بها کلی'!$C$13:$BO$1660,42,0),"")</f>
        <v>0</v>
      </c>
      <c r="O21" s="174">
        <f ca="1">IFERROR(VLOOKUP(ROW(O9),'فهرست بها کلی'!$C$13:$BO$1660,45,0),"")</f>
        <v>0</v>
      </c>
      <c r="P21" s="174">
        <f ca="1">IFERROR(VLOOKUP(ROW(P9),'فهرست بها کلی'!$C$13:$BO$1660,48,0),"")</f>
        <v>0</v>
      </c>
      <c r="Q21" s="174">
        <f ca="1">IFERROR(VLOOKUP(ROW(Q9),'فهرست بها کلی'!$C$13:$BO$1660,51,0),"")</f>
        <v>0</v>
      </c>
      <c r="R21" s="174">
        <f ca="1">IFERROR(VLOOKUP(ROW(R9),'فهرست بها کلی'!$C$13:$BO$1660,54,0),"")</f>
        <v>0</v>
      </c>
      <c r="S21" s="174">
        <f ca="1">IFERROR(VLOOKUP(ROW(S9),'فهرست بها کلی'!$C$13:$BO$1660,57,0),"")</f>
        <v>0</v>
      </c>
      <c r="T21" s="174">
        <f ca="1">IFERROR(VLOOKUP(ROW(T9),'فهرست بها کلی'!$C$13:$BO$1660,60,0),"")</f>
        <v>0</v>
      </c>
      <c r="U21" s="174">
        <f ca="1">IFERROR(VLOOKUP(ROW(U9),'فهرست بها کلی'!$C$13:$BO$1660,63,0),"")</f>
        <v>0</v>
      </c>
      <c r="V21" s="241">
        <f t="shared" ca="1" si="2"/>
        <v>1</v>
      </c>
      <c r="W21" s="242">
        <f t="shared" ca="1" si="3"/>
        <v>250000</v>
      </c>
      <c r="X21" s="174">
        <f ca="1">IFERROR(VLOOKUP(ROW(X9),'فهرست بها کلی'!$C$13:$BO$1660,10,0),"")</f>
        <v>421502</v>
      </c>
      <c r="Y21" s="174" t="str">
        <f ca="1">IFERROR(VLOOKUP(ROW(Y9),'فهرست بها کلی'!$C$13:$BO$1660,11,0),"")</f>
        <v>نصب وینچ کلمپ.</v>
      </c>
      <c r="Z21" s="174" t="str">
        <f ca="1">IFERROR(VLOOKUP(ROW(Z9),'فهرست بها کلی'!$C$13:$BO$1660,12,0),"")</f>
        <v>عدد</v>
      </c>
      <c r="AA21" s="174">
        <f ca="1">IFERROR(VLOOKUP(ROW(AA9),'فهرست بها کلی'!$C$13:$BO$1660,13,0),"")</f>
        <v>286000</v>
      </c>
      <c r="AB21" s="243">
        <f t="shared" ca="1" si="4"/>
        <v>171600</v>
      </c>
      <c r="AC21" s="174">
        <f ca="1">IFERROR(VLOOKUP(ROW(AC9),'فهرست بها کلی'!$C$13:$BO$1660,22,0),"")</f>
        <v>0</v>
      </c>
      <c r="AD21" s="174">
        <f ca="1">IFERROR(VLOOKUP(ROW(AD9),'فهرست بها کلی'!$C$13:$BO$1660,25,0),"")</f>
        <v>0</v>
      </c>
      <c r="AE21" s="174">
        <f ca="1">IFERROR(VLOOKUP(ROW(AE9),'فهرست بها کلی'!$C$13:$BO$1660,28,0),"")</f>
        <v>0</v>
      </c>
      <c r="AF21" s="174">
        <f ca="1">IFERROR(VLOOKUP(ROW(AF9),'فهرست بها کلی'!$C$13:$BO$1660,31,0),"")</f>
        <v>0</v>
      </c>
      <c r="AG21" s="174">
        <f ca="1">IFERROR(VLOOKUP(ROW(AG9),'فهرست بها کلی'!$C$13:$BO$1660,34,0),"")</f>
        <v>0</v>
      </c>
      <c r="AH21" s="174">
        <f ca="1">IFERROR(VLOOKUP(ROW(AH9),'فهرست بها کلی'!$C$13:$BO$1660,37,0),"")</f>
        <v>0</v>
      </c>
      <c r="AI21" s="174">
        <f ca="1">IFERROR(VLOOKUP(ROW(AI9),'فهرست بها کلی'!$C$13:$BO$1660,40,0),"")</f>
        <v>1</v>
      </c>
      <c r="AJ21" s="174">
        <f ca="1">IFERROR(VLOOKUP(ROW(AJ9),'فهرست بها کلی'!$C$13:$BO$1660,43,0),"")</f>
        <v>0</v>
      </c>
      <c r="AK21" s="174">
        <f ca="1">IFERROR(VLOOKUP(ROW(AK9),'فهرست بها کلی'!$C$13:$BO$1660,46,0),"")</f>
        <v>0</v>
      </c>
      <c r="AL21" s="174">
        <f ca="1">IFERROR(VLOOKUP(ROW(AL9),'فهرست بها کلی'!$C$13:$BO$1660,49,0),"")</f>
        <v>0</v>
      </c>
      <c r="AM21" s="174">
        <f ca="1">IFERROR(VLOOKUP(ROW(AM9),'فهرست بها کلی'!$C$13:$BO$1660,52,0),"")</f>
        <v>0</v>
      </c>
      <c r="AN21" s="174">
        <f ca="1">IFERROR(VLOOKUP(ROW(AN9),'فهرست بها کلی'!$C$13:$BO$1660,55,0),"")</f>
        <v>0</v>
      </c>
      <c r="AO21" s="174">
        <f ca="1">IFERROR(VLOOKUP(ROW(AO9),'فهرست بها کلی'!$C$13:$BO$1660,58,0),"")</f>
        <v>0</v>
      </c>
      <c r="AP21" s="174">
        <f ca="1">IFERROR(VLOOKUP(ROW(AP9),'فهرست بها کلی'!$C$13:$BO$1660,61,0),"")</f>
        <v>0</v>
      </c>
      <c r="AQ21" s="174">
        <f ca="1">IFERROR(VLOOKUP(ROW(AQ9),'فهرست بها کلی'!$C$13:$BO$1660,64,0),"")</f>
        <v>0</v>
      </c>
      <c r="AR21" s="244">
        <f t="shared" ca="1" si="5"/>
        <v>1</v>
      </c>
      <c r="AS21" s="174">
        <f ca="1">IFERROR(VLOOKUP(ROW(AS9),'فهرست بها کلی'!$C$13:$BO$1660,23,0),"")</f>
        <v>0</v>
      </c>
      <c r="AT21" s="174">
        <f ca="1">IFERROR(VLOOKUP(ROW(AT9),'فهرست بها کلی'!$C$13:$BO$1660,26,0),"")</f>
        <v>0</v>
      </c>
      <c r="AU21" s="174">
        <f ca="1">IFERROR(VLOOKUP(ROW(AU9),'فهرست بها کلی'!$C$13:$BO$1660,29,0),"")</f>
        <v>0</v>
      </c>
      <c r="AV21" s="174">
        <f ca="1">IFERROR(VLOOKUP(ROW(AV9),'فهرست بها کلی'!$C$13:$BO$1660,32,0),"")</f>
        <v>0</v>
      </c>
      <c r="AW21" s="174">
        <f ca="1">IFERROR(VLOOKUP(ROW(AW9),'فهرست بها کلی'!$C$13:$BO$1660,35,0),"")</f>
        <v>0</v>
      </c>
      <c r="AX21" s="174">
        <f ca="1">IFERROR(VLOOKUP(ROW(AX9),'فهرست بها کلی'!$C$13:$BO$1660,38,0),"")</f>
        <v>0</v>
      </c>
      <c r="AY21" s="174">
        <f ca="1">IFERROR(VLOOKUP(ROW(AY9),'فهرست بها کلی'!$C$13:$BO$1660,41,0),"")</f>
        <v>0</v>
      </c>
      <c r="AZ21" s="174">
        <f ca="1">IFERROR(VLOOKUP(ROW(AZ9),'فهرست بها کلی'!$C$13:$BO$1660,44,0),"")</f>
        <v>0</v>
      </c>
      <c r="BA21" s="174">
        <f ca="1">IFERROR(VLOOKUP(ROW(BA9),'فهرست بها کلی'!$C$13:$BO$1660,47,0),"")</f>
        <v>0</v>
      </c>
      <c r="BB21" s="174">
        <f ca="1">IFERROR(VLOOKUP(ROW(BB9),'فهرست بها کلی'!$C$13:$BO$1660,50,0),"")</f>
        <v>0</v>
      </c>
      <c r="BC21" s="174">
        <f ca="1">IFERROR(VLOOKUP(ROW(BC9),'فهرست بها کلی'!$C$13:$BO$1660,53,0),"")</f>
        <v>0</v>
      </c>
      <c r="BD21" s="174">
        <f ca="1">IFERROR(VLOOKUP(ROW(BD9),'فهرست بها کلی'!$C$13:$BO$1660,56,0),"")</f>
        <v>0</v>
      </c>
      <c r="BE21" s="174">
        <f ca="1">IFERROR(VLOOKUP(ROW(BE9),'فهرست بها کلی'!$C$13:$BO$1660,59,0),"")</f>
        <v>0</v>
      </c>
      <c r="BF21" s="174">
        <f ca="1">IFERROR(VLOOKUP(ROW(BF9),'فهرست بها کلی'!$C$13:$BO$1660,62,0),"")</f>
        <v>0</v>
      </c>
      <c r="BG21" s="174">
        <f ca="1">IFERROR(VLOOKUP(ROW(BG9),'فهرست بها کلی'!$C$13:$BO$1660,65,0),"")</f>
        <v>0</v>
      </c>
      <c r="BH21" s="174">
        <f ca="1">IFERROR(VLOOKUP(ROW(BH9),'فهرست بها کلی'!$C$13:$BO$1660,16,0),"")</f>
        <v>0</v>
      </c>
      <c r="BI21" s="245">
        <f t="shared" ca="1" si="6"/>
        <v>286000</v>
      </c>
      <c r="BJ21" s="245">
        <f t="shared" ca="1" si="7"/>
        <v>0</v>
      </c>
      <c r="BK21" s="245">
        <f t="shared" ca="1" si="8"/>
        <v>536000</v>
      </c>
    </row>
    <row r="22" spans="1:63" s="246" customFormat="1" ht="47.25" customHeight="1">
      <c r="A22" s="174" t="str">
        <f ca="1">IFERROR(VLOOKUP(ROW(A10),'فهرست بها کلی'!$C$13:$BO$1660,1,0),"")</f>
        <v/>
      </c>
      <c r="B22" s="174" t="str">
        <f ca="1">IFERROR(VLOOKUP(ROW(B10),'فهرست بها کلی'!$C$13:$BO$1660,5,0),"")</f>
        <v/>
      </c>
      <c r="C22" s="174" t="str">
        <f ca="1">IFERROR(VLOOKUP(ROW(C10),'فهرست بها کلی'!$C$13:$BO$1660,6,0),"")</f>
        <v/>
      </c>
      <c r="D22" s="174" t="str">
        <f ca="1">IFERROR(VLOOKUP(ROW(D10),'فهرست بها کلی'!$C$13:$BO$1660,7,0),"")</f>
        <v/>
      </c>
      <c r="E22" s="174" t="str">
        <f ca="1">IFERROR(VLOOKUP(ROW(E10),'فهرست بها کلی'!$C$13:$BO$1660,8,0),"")</f>
        <v/>
      </c>
      <c r="F22" s="174" t="str">
        <f ca="1">IFERROR(VLOOKUP(ROW(F10),'فهرست بها کلی'!$C$13:$BO$1660,9,0),"")</f>
        <v/>
      </c>
      <c r="G22" s="174" t="str">
        <f ca="1">IFERROR(VLOOKUP(ROW(G10),'فهرست بها کلی'!$C$13:$BO$1660,21,0),"")</f>
        <v/>
      </c>
      <c r="H22" s="174" t="str">
        <f ca="1">IFERROR(VLOOKUP(ROW(H10),'فهرست بها کلی'!$C$13:$BO$1660,24,0),"")</f>
        <v/>
      </c>
      <c r="I22" s="174" t="str">
        <f ca="1">IFERROR(VLOOKUP(ROW(I10),'فهرست بها کلی'!$C$13:$BO$1660,27,0),"")</f>
        <v/>
      </c>
      <c r="J22" s="174" t="str">
        <f ca="1">IFERROR(VLOOKUP(ROW(J10),'فهرست بها کلی'!$C$13:$BO$1660,30,0),"")</f>
        <v/>
      </c>
      <c r="K22" s="174" t="str">
        <f ca="1">IFERROR(VLOOKUP(ROW(K10),'فهرست بها کلی'!$C$13:$BO$1660,33,0),"")</f>
        <v/>
      </c>
      <c r="L22" s="174" t="str">
        <f ca="1">IFERROR(VLOOKUP(ROW(L10),'فهرست بها کلی'!$C$13:$BO$1660,36,0),"")</f>
        <v/>
      </c>
      <c r="M22" s="174" t="str">
        <f ca="1">IFERROR(VLOOKUP(ROW(M10),'فهرست بها کلی'!$C$13:$BO$1660,39,0),"")</f>
        <v/>
      </c>
      <c r="N22" s="174" t="str">
        <f ca="1">IFERROR(VLOOKUP(ROW(N10),'فهرست بها کلی'!$C$13:$BO$1660,42,0),"")</f>
        <v/>
      </c>
      <c r="O22" s="174" t="str">
        <f ca="1">IFERROR(VLOOKUP(ROW(O10),'فهرست بها کلی'!$C$13:$BO$1660,45,0),"")</f>
        <v/>
      </c>
      <c r="P22" s="174" t="str">
        <f ca="1">IFERROR(VLOOKUP(ROW(P10),'فهرست بها کلی'!$C$13:$BO$1660,48,0),"")</f>
        <v/>
      </c>
      <c r="Q22" s="174" t="str">
        <f ca="1">IFERROR(VLOOKUP(ROW(Q10),'فهرست بها کلی'!$C$13:$BO$1660,51,0),"")</f>
        <v/>
      </c>
      <c r="R22" s="174" t="str">
        <f ca="1">IFERROR(VLOOKUP(ROW(R10),'فهرست بها کلی'!$C$13:$BO$1660,54,0),"")</f>
        <v/>
      </c>
      <c r="S22" s="174" t="str">
        <f ca="1">IFERROR(VLOOKUP(ROW(S10),'فهرست بها کلی'!$C$13:$BO$1660,57,0),"")</f>
        <v/>
      </c>
      <c r="T22" s="174" t="str">
        <f ca="1">IFERROR(VLOOKUP(ROW(T10),'فهرست بها کلی'!$C$13:$BO$1660,60,0),"")</f>
        <v/>
      </c>
      <c r="U22" s="174" t="str">
        <f ca="1">IFERROR(VLOOKUP(ROW(U10),'فهرست بها کلی'!$C$13:$BO$1660,63,0),"")</f>
        <v/>
      </c>
      <c r="V22" s="241">
        <f t="shared" ca="1" si="2"/>
        <v>0</v>
      </c>
      <c r="W22" s="242" t="str">
        <f t="shared" ca="1" si="3"/>
        <v/>
      </c>
      <c r="X22" s="174" t="str">
        <f ca="1">IFERROR(VLOOKUP(ROW(X10),'فهرست بها کلی'!$C$13:$BO$1660,10,0),"")</f>
        <v/>
      </c>
      <c r="Y22" s="174" t="str">
        <f ca="1">IFERROR(VLOOKUP(ROW(Y10),'فهرست بها کلی'!$C$13:$BO$1660,11,0),"")</f>
        <v/>
      </c>
      <c r="Z22" s="174" t="str">
        <f ca="1">IFERROR(VLOOKUP(ROW(Z10),'فهرست بها کلی'!$C$13:$BO$1660,12,0),"")</f>
        <v/>
      </c>
      <c r="AA22" s="174" t="str">
        <f ca="1">IFERROR(VLOOKUP(ROW(AA10),'فهرست بها کلی'!$C$13:$BO$1660,13,0),"")</f>
        <v/>
      </c>
      <c r="AB22" s="243" t="str">
        <f t="shared" ca="1" si="4"/>
        <v/>
      </c>
      <c r="AC22" s="174" t="str">
        <f ca="1">IFERROR(VLOOKUP(ROW(AC10),'فهرست بها کلی'!$C$13:$BO$1660,22,0),"")</f>
        <v/>
      </c>
      <c r="AD22" s="174" t="str">
        <f ca="1">IFERROR(VLOOKUP(ROW(AD10),'فهرست بها کلی'!$C$13:$BO$1660,25,0),"")</f>
        <v/>
      </c>
      <c r="AE22" s="174" t="str">
        <f ca="1">IFERROR(VLOOKUP(ROW(AE10),'فهرست بها کلی'!$C$13:$BO$1660,28,0),"")</f>
        <v/>
      </c>
      <c r="AF22" s="174" t="str">
        <f ca="1">IFERROR(VLOOKUP(ROW(AF10),'فهرست بها کلی'!$C$13:$BO$1660,31,0),"")</f>
        <v/>
      </c>
      <c r="AG22" s="174" t="str">
        <f ca="1">IFERROR(VLOOKUP(ROW(AG10),'فهرست بها کلی'!$C$13:$BO$1660,34,0),"")</f>
        <v/>
      </c>
      <c r="AH22" s="174" t="str">
        <f ca="1">IFERROR(VLOOKUP(ROW(AH10),'فهرست بها کلی'!$C$13:$BO$1660,37,0),"")</f>
        <v/>
      </c>
      <c r="AI22" s="174" t="str">
        <f ca="1">IFERROR(VLOOKUP(ROW(AI10),'فهرست بها کلی'!$C$13:$BO$1660,40,0),"")</f>
        <v/>
      </c>
      <c r="AJ22" s="174" t="str">
        <f ca="1">IFERROR(VLOOKUP(ROW(AJ10),'فهرست بها کلی'!$C$13:$BO$1660,43,0),"")</f>
        <v/>
      </c>
      <c r="AK22" s="174" t="str">
        <f ca="1">IFERROR(VLOOKUP(ROW(AK10),'فهرست بها کلی'!$C$13:$BO$1660,46,0),"")</f>
        <v/>
      </c>
      <c r="AL22" s="174" t="str">
        <f ca="1">IFERROR(VLOOKUP(ROW(AL10),'فهرست بها کلی'!$C$13:$BO$1660,49,0),"")</f>
        <v/>
      </c>
      <c r="AM22" s="174" t="str">
        <f ca="1">IFERROR(VLOOKUP(ROW(AM10),'فهرست بها کلی'!$C$13:$BO$1660,52,0),"")</f>
        <v/>
      </c>
      <c r="AN22" s="174" t="str">
        <f ca="1">IFERROR(VLOOKUP(ROW(AN10),'فهرست بها کلی'!$C$13:$BO$1660,55,0),"")</f>
        <v/>
      </c>
      <c r="AO22" s="174" t="str">
        <f ca="1">IFERROR(VLOOKUP(ROW(AO10),'فهرست بها کلی'!$C$13:$BO$1660,58,0),"")</f>
        <v/>
      </c>
      <c r="AP22" s="174" t="str">
        <f ca="1">IFERROR(VLOOKUP(ROW(AP10),'فهرست بها کلی'!$C$13:$BO$1660,61,0),"")</f>
        <v/>
      </c>
      <c r="AQ22" s="174" t="str">
        <f ca="1">IFERROR(VLOOKUP(ROW(AQ10),'فهرست بها کلی'!$C$13:$BO$1660,64,0),"")</f>
        <v/>
      </c>
      <c r="AR22" s="244">
        <f t="shared" ca="1" si="5"/>
        <v>0</v>
      </c>
      <c r="AS22" s="174" t="str">
        <f ca="1">IFERROR(VLOOKUP(ROW(AS10),'فهرست بها کلی'!$C$13:$BO$1660,23,0),"")</f>
        <v/>
      </c>
      <c r="AT22" s="174" t="str">
        <f ca="1">IFERROR(VLOOKUP(ROW(AT10),'فهرست بها کلی'!$C$13:$BO$1660,26,0),"")</f>
        <v/>
      </c>
      <c r="AU22" s="174" t="str">
        <f ca="1">IFERROR(VLOOKUP(ROW(AU10),'فهرست بها کلی'!$C$13:$BO$1660,29,0),"")</f>
        <v/>
      </c>
      <c r="AV22" s="174" t="str">
        <f ca="1">IFERROR(VLOOKUP(ROW(AV10),'فهرست بها کلی'!$C$13:$BO$1660,32,0),"")</f>
        <v/>
      </c>
      <c r="AW22" s="174" t="str">
        <f ca="1">IFERROR(VLOOKUP(ROW(AW10),'فهرست بها کلی'!$C$13:$BO$1660,35,0),"")</f>
        <v/>
      </c>
      <c r="AX22" s="174" t="str">
        <f ca="1">IFERROR(VLOOKUP(ROW(AX10),'فهرست بها کلی'!$C$13:$BO$1660,38,0),"")</f>
        <v/>
      </c>
      <c r="AY22" s="174" t="str">
        <f ca="1">IFERROR(VLOOKUP(ROW(AY10),'فهرست بها کلی'!$C$13:$BO$1660,41,0),"")</f>
        <v/>
      </c>
      <c r="AZ22" s="174" t="str">
        <f ca="1">IFERROR(VLOOKUP(ROW(AZ10),'فهرست بها کلی'!$C$13:$BO$1660,44,0),"")</f>
        <v/>
      </c>
      <c r="BA22" s="174" t="str">
        <f ca="1">IFERROR(VLOOKUP(ROW(BA10),'فهرست بها کلی'!$C$13:$BO$1660,47,0),"")</f>
        <v/>
      </c>
      <c r="BB22" s="174" t="str">
        <f ca="1">IFERROR(VLOOKUP(ROW(BB10),'فهرست بها کلی'!$C$13:$BO$1660,50,0),"")</f>
        <v/>
      </c>
      <c r="BC22" s="174" t="str">
        <f ca="1">IFERROR(VLOOKUP(ROW(BC10),'فهرست بها کلی'!$C$13:$BO$1660,53,0),"")</f>
        <v/>
      </c>
      <c r="BD22" s="174" t="str">
        <f ca="1">IFERROR(VLOOKUP(ROW(BD10),'فهرست بها کلی'!$C$13:$BO$1660,56,0),"")</f>
        <v/>
      </c>
      <c r="BE22" s="174" t="str">
        <f ca="1">IFERROR(VLOOKUP(ROW(BE10),'فهرست بها کلی'!$C$13:$BO$1660,59,0),"")</f>
        <v/>
      </c>
      <c r="BF22" s="174" t="str">
        <f ca="1">IFERROR(VLOOKUP(ROW(BF10),'فهرست بها کلی'!$C$13:$BO$1660,62,0),"")</f>
        <v/>
      </c>
      <c r="BG22" s="174" t="str">
        <f ca="1">IFERROR(VLOOKUP(ROW(BG10),'فهرست بها کلی'!$C$13:$BO$1660,65,0),"")</f>
        <v/>
      </c>
      <c r="BH22" s="174" t="str">
        <f ca="1">IFERROR(VLOOKUP(ROW(BH10),'فهرست بها کلی'!$C$13:$BO$1660,16,0),"")</f>
        <v/>
      </c>
      <c r="BI22" s="245" t="str">
        <f t="shared" ca="1" si="6"/>
        <v xml:space="preserve"> </v>
      </c>
      <c r="BJ22" s="245" t="str">
        <f t="shared" ca="1" si="7"/>
        <v/>
      </c>
      <c r="BK22" s="245" t="str">
        <f t="shared" ca="1" si="8"/>
        <v/>
      </c>
    </row>
    <row r="23" spans="1:63" s="246" customFormat="1" ht="47.25" customHeight="1">
      <c r="A23" s="174" t="str">
        <f ca="1">IFERROR(VLOOKUP(ROW(A11),'فهرست بها کلی'!$C$13:$BO$1660,1,0),"")</f>
        <v/>
      </c>
      <c r="B23" s="174" t="str">
        <f ca="1">IFERROR(VLOOKUP(ROW(B11),'فهرست بها کلی'!$C$13:$BO$1660,5,0),"")</f>
        <v/>
      </c>
      <c r="C23" s="174" t="str">
        <f ca="1">IFERROR(VLOOKUP(ROW(C11),'فهرست بها کلی'!$C$13:$BO$1660,6,0),"")</f>
        <v/>
      </c>
      <c r="D23" s="174" t="str">
        <f ca="1">IFERROR(VLOOKUP(ROW(D11),'فهرست بها کلی'!$C$13:$BO$1660,7,0),"")</f>
        <v/>
      </c>
      <c r="E23" s="174" t="str">
        <f ca="1">IFERROR(VLOOKUP(ROW(E11),'فهرست بها کلی'!$C$13:$BO$1660,8,0),"")</f>
        <v/>
      </c>
      <c r="F23" s="174" t="str">
        <f ca="1">IFERROR(VLOOKUP(ROW(F11),'فهرست بها کلی'!$C$13:$BO$1660,9,0),"")</f>
        <v/>
      </c>
      <c r="G23" s="174" t="str">
        <f ca="1">IFERROR(VLOOKUP(ROW(G11),'فهرست بها کلی'!$C$13:$BO$1660,21,0),"")</f>
        <v/>
      </c>
      <c r="H23" s="174" t="str">
        <f ca="1">IFERROR(VLOOKUP(ROW(H11),'فهرست بها کلی'!$C$13:$BO$1660,24,0),"")</f>
        <v/>
      </c>
      <c r="I23" s="174" t="str">
        <f ca="1">IFERROR(VLOOKUP(ROW(I11),'فهرست بها کلی'!$C$13:$BO$1660,27,0),"")</f>
        <v/>
      </c>
      <c r="J23" s="174" t="str">
        <f ca="1">IFERROR(VLOOKUP(ROW(J11),'فهرست بها کلی'!$C$13:$BO$1660,30,0),"")</f>
        <v/>
      </c>
      <c r="K23" s="174" t="str">
        <f ca="1">IFERROR(VLOOKUP(ROW(K11),'فهرست بها کلی'!$C$13:$BO$1660,33,0),"")</f>
        <v/>
      </c>
      <c r="L23" s="174" t="str">
        <f ca="1">IFERROR(VLOOKUP(ROW(L11),'فهرست بها کلی'!$C$13:$BO$1660,36,0),"")</f>
        <v/>
      </c>
      <c r="M23" s="174" t="str">
        <f ca="1">IFERROR(VLOOKUP(ROW(M11),'فهرست بها کلی'!$C$13:$BO$1660,39,0),"")</f>
        <v/>
      </c>
      <c r="N23" s="174" t="str">
        <f ca="1">IFERROR(VLOOKUP(ROW(N11),'فهرست بها کلی'!$C$13:$BO$1660,42,0),"")</f>
        <v/>
      </c>
      <c r="O23" s="174" t="str">
        <f ca="1">IFERROR(VLOOKUP(ROW(O11),'فهرست بها کلی'!$C$13:$BO$1660,45,0),"")</f>
        <v/>
      </c>
      <c r="P23" s="174" t="str">
        <f ca="1">IFERROR(VLOOKUP(ROW(P11),'فهرست بها کلی'!$C$13:$BO$1660,48,0),"")</f>
        <v/>
      </c>
      <c r="Q23" s="174" t="str">
        <f ca="1">IFERROR(VLOOKUP(ROW(Q11),'فهرست بها کلی'!$C$13:$BO$1660,51,0),"")</f>
        <v/>
      </c>
      <c r="R23" s="174" t="str">
        <f ca="1">IFERROR(VLOOKUP(ROW(R11),'فهرست بها کلی'!$C$13:$BO$1660,54,0),"")</f>
        <v/>
      </c>
      <c r="S23" s="174" t="str">
        <f ca="1">IFERROR(VLOOKUP(ROW(S11),'فهرست بها کلی'!$C$13:$BO$1660,57,0),"")</f>
        <v/>
      </c>
      <c r="T23" s="174" t="str">
        <f ca="1">IFERROR(VLOOKUP(ROW(T11),'فهرست بها کلی'!$C$13:$BO$1660,60,0),"")</f>
        <v/>
      </c>
      <c r="U23" s="174" t="str">
        <f ca="1">IFERROR(VLOOKUP(ROW(U11),'فهرست بها کلی'!$C$13:$BO$1660,63,0),"")</f>
        <v/>
      </c>
      <c r="V23" s="241">
        <f t="shared" ca="1" si="2"/>
        <v>0</v>
      </c>
      <c r="W23" s="242" t="str">
        <f t="shared" ca="1" si="3"/>
        <v/>
      </c>
      <c r="X23" s="174" t="str">
        <f ca="1">IFERROR(VLOOKUP(ROW(X11),'فهرست بها کلی'!$C$13:$BO$1660,10,0),"")</f>
        <v/>
      </c>
      <c r="Y23" s="174" t="str">
        <f ca="1">IFERROR(VLOOKUP(ROW(Y11),'فهرست بها کلی'!$C$13:$BO$1660,11,0),"")</f>
        <v/>
      </c>
      <c r="Z23" s="174" t="str">
        <f ca="1">IFERROR(VLOOKUP(ROW(Z11),'فهرست بها کلی'!$C$13:$BO$1660,12,0),"")</f>
        <v/>
      </c>
      <c r="AA23" s="174" t="str">
        <f ca="1">IFERROR(VLOOKUP(ROW(AA11),'فهرست بها کلی'!$C$13:$BO$1660,13,0),"")</f>
        <v/>
      </c>
      <c r="AB23" s="243" t="str">
        <f t="shared" ca="1" si="4"/>
        <v/>
      </c>
      <c r="AC23" s="174" t="str">
        <f ca="1">IFERROR(VLOOKUP(ROW(AC11),'فهرست بها کلی'!$C$13:$BO$1660,22,0),"")</f>
        <v/>
      </c>
      <c r="AD23" s="174" t="str">
        <f ca="1">IFERROR(VLOOKUP(ROW(AD11),'فهرست بها کلی'!$C$13:$BO$1660,25,0),"")</f>
        <v/>
      </c>
      <c r="AE23" s="174" t="str">
        <f ca="1">IFERROR(VLOOKUP(ROW(AE11),'فهرست بها کلی'!$C$13:$BO$1660,28,0),"")</f>
        <v/>
      </c>
      <c r="AF23" s="174" t="str">
        <f ca="1">IFERROR(VLOOKUP(ROW(AF11),'فهرست بها کلی'!$C$13:$BO$1660,31,0),"")</f>
        <v/>
      </c>
      <c r="AG23" s="174" t="str">
        <f ca="1">IFERROR(VLOOKUP(ROW(AG11),'فهرست بها کلی'!$C$13:$BO$1660,34,0),"")</f>
        <v/>
      </c>
      <c r="AH23" s="174" t="str">
        <f ca="1">IFERROR(VLOOKUP(ROW(AH11),'فهرست بها کلی'!$C$13:$BO$1660,37,0),"")</f>
        <v/>
      </c>
      <c r="AI23" s="174" t="str">
        <f ca="1">IFERROR(VLOOKUP(ROW(AI11),'فهرست بها کلی'!$C$13:$BO$1660,40,0),"")</f>
        <v/>
      </c>
      <c r="AJ23" s="174" t="str">
        <f ca="1">IFERROR(VLOOKUP(ROW(AJ11),'فهرست بها کلی'!$C$13:$BO$1660,43,0),"")</f>
        <v/>
      </c>
      <c r="AK23" s="174" t="str">
        <f ca="1">IFERROR(VLOOKUP(ROW(AK11),'فهرست بها کلی'!$C$13:$BO$1660,46,0),"")</f>
        <v/>
      </c>
      <c r="AL23" s="174" t="str">
        <f ca="1">IFERROR(VLOOKUP(ROW(AL11),'فهرست بها کلی'!$C$13:$BO$1660,49,0),"")</f>
        <v/>
      </c>
      <c r="AM23" s="174" t="str">
        <f ca="1">IFERROR(VLOOKUP(ROW(AM11),'فهرست بها کلی'!$C$13:$BO$1660,52,0),"")</f>
        <v/>
      </c>
      <c r="AN23" s="174" t="str">
        <f ca="1">IFERROR(VLOOKUP(ROW(AN11),'فهرست بها کلی'!$C$13:$BO$1660,55,0),"")</f>
        <v/>
      </c>
      <c r="AO23" s="174" t="str">
        <f ca="1">IFERROR(VLOOKUP(ROW(AO11),'فهرست بها کلی'!$C$13:$BO$1660,58,0),"")</f>
        <v/>
      </c>
      <c r="AP23" s="174" t="str">
        <f ca="1">IFERROR(VLOOKUP(ROW(AP11),'فهرست بها کلی'!$C$13:$BO$1660,61,0),"")</f>
        <v/>
      </c>
      <c r="AQ23" s="174" t="str">
        <f ca="1">IFERROR(VLOOKUP(ROW(AQ11),'فهرست بها کلی'!$C$13:$BO$1660,64,0),"")</f>
        <v/>
      </c>
      <c r="AR23" s="244">
        <f t="shared" ca="1" si="5"/>
        <v>0</v>
      </c>
      <c r="AS23" s="174" t="str">
        <f ca="1">IFERROR(VLOOKUP(ROW(AS11),'فهرست بها کلی'!$C$13:$BO$1660,23,0),"")</f>
        <v/>
      </c>
      <c r="AT23" s="174" t="str">
        <f ca="1">IFERROR(VLOOKUP(ROW(AT11),'فهرست بها کلی'!$C$13:$BO$1660,26,0),"")</f>
        <v/>
      </c>
      <c r="AU23" s="174" t="str">
        <f ca="1">IFERROR(VLOOKUP(ROW(AU11),'فهرست بها کلی'!$C$13:$BO$1660,29,0),"")</f>
        <v/>
      </c>
      <c r="AV23" s="174" t="str">
        <f ca="1">IFERROR(VLOOKUP(ROW(AV11),'فهرست بها کلی'!$C$13:$BO$1660,32,0),"")</f>
        <v/>
      </c>
      <c r="AW23" s="174" t="str">
        <f ca="1">IFERROR(VLOOKUP(ROW(AW11),'فهرست بها کلی'!$C$13:$BO$1660,35,0),"")</f>
        <v/>
      </c>
      <c r="AX23" s="174" t="str">
        <f ca="1">IFERROR(VLOOKUP(ROW(AX11),'فهرست بها کلی'!$C$13:$BO$1660,38,0),"")</f>
        <v/>
      </c>
      <c r="AY23" s="174" t="str">
        <f ca="1">IFERROR(VLOOKUP(ROW(AY11),'فهرست بها کلی'!$C$13:$BO$1660,41,0),"")</f>
        <v/>
      </c>
      <c r="AZ23" s="174" t="str">
        <f ca="1">IFERROR(VLOOKUP(ROW(AZ11),'فهرست بها کلی'!$C$13:$BO$1660,44,0),"")</f>
        <v/>
      </c>
      <c r="BA23" s="174" t="str">
        <f ca="1">IFERROR(VLOOKUP(ROW(BA11),'فهرست بها کلی'!$C$13:$BO$1660,47,0),"")</f>
        <v/>
      </c>
      <c r="BB23" s="174" t="str">
        <f ca="1">IFERROR(VLOOKUP(ROW(BB11),'فهرست بها کلی'!$C$13:$BO$1660,50,0),"")</f>
        <v/>
      </c>
      <c r="BC23" s="174" t="str">
        <f ca="1">IFERROR(VLOOKUP(ROW(BC11),'فهرست بها کلی'!$C$13:$BO$1660,53,0),"")</f>
        <v/>
      </c>
      <c r="BD23" s="174" t="str">
        <f ca="1">IFERROR(VLOOKUP(ROW(BD11),'فهرست بها کلی'!$C$13:$BO$1660,56,0),"")</f>
        <v/>
      </c>
      <c r="BE23" s="174" t="str">
        <f ca="1">IFERROR(VLOOKUP(ROW(BE11),'فهرست بها کلی'!$C$13:$BO$1660,59,0),"")</f>
        <v/>
      </c>
      <c r="BF23" s="174" t="str">
        <f ca="1">IFERROR(VLOOKUP(ROW(BF11),'فهرست بها کلی'!$C$13:$BO$1660,62,0),"")</f>
        <v/>
      </c>
      <c r="BG23" s="174" t="str">
        <f ca="1">IFERROR(VLOOKUP(ROW(BG11),'فهرست بها کلی'!$C$13:$BO$1660,65,0),"")</f>
        <v/>
      </c>
      <c r="BH23" s="174" t="str">
        <f ca="1">IFERROR(VLOOKUP(ROW(BH11),'فهرست بها کلی'!$C$13:$BO$1660,16,0),"")</f>
        <v/>
      </c>
      <c r="BI23" s="245" t="str">
        <f t="shared" ca="1" si="6"/>
        <v xml:space="preserve"> </v>
      </c>
      <c r="BJ23" s="245" t="str">
        <f t="shared" ca="1" si="7"/>
        <v/>
      </c>
      <c r="BK23" s="245" t="str">
        <f t="shared" ca="1" si="8"/>
        <v/>
      </c>
    </row>
    <row r="24" spans="1:63" s="246" customFormat="1" ht="47.25" customHeight="1">
      <c r="A24" s="174" t="str">
        <f ca="1">IFERROR(VLOOKUP(ROW(A12),'فهرست بها کلی'!$C$13:$BO$1660,1,0),"")</f>
        <v/>
      </c>
      <c r="B24" s="174" t="str">
        <f ca="1">IFERROR(VLOOKUP(ROW(B12),'فهرست بها کلی'!$C$13:$BO$1660,5,0),"")</f>
        <v/>
      </c>
      <c r="C24" s="174" t="str">
        <f ca="1">IFERROR(VLOOKUP(ROW(C12),'فهرست بها کلی'!$C$13:$BO$1660,6,0),"")</f>
        <v/>
      </c>
      <c r="D24" s="174" t="str">
        <f ca="1">IFERROR(VLOOKUP(ROW(D12),'فهرست بها کلی'!$C$13:$BO$1660,7,0),"")</f>
        <v/>
      </c>
      <c r="E24" s="174" t="str">
        <f ca="1">IFERROR(VLOOKUP(ROW(E12),'فهرست بها کلی'!$C$13:$BO$1660,8,0),"")</f>
        <v/>
      </c>
      <c r="F24" s="174" t="str">
        <f ca="1">IFERROR(VLOOKUP(ROW(F12),'فهرست بها کلی'!$C$13:$BO$1660,9,0),"")</f>
        <v/>
      </c>
      <c r="G24" s="174" t="str">
        <f ca="1">IFERROR(VLOOKUP(ROW(G12),'فهرست بها کلی'!$C$13:$BO$1660,21,0),"")</f>
        <v/>
      </c>
      <c r="H24" s="174" t="str">
        <f ca="1">IFERROR(VLOOKUP(ROW(H12),'فهرست بها کلی'!$C$13:$BO$1660,24,0),"")</f>
        <v/>
      </c>
      <c r="I24" s="174" t="str">
        <f ca="1">IFERROR(VLOOKUP(ROW(I12),'فهرست بها کلی'!$C$13:$BO$1660,27,0),"")</f>
        <v/>
      </c>
      <c r="J24" s="174" t="str">
        <f ca="1">IFERROR(VLOOKUP(ROW(J12),'فهرست بها کلی'!$C$13:$BO$1660,30,0),"")</f>
        <v/>
      </c>
      <c r="K24" s="174" t="str">
        <f ca="1">IFERROR(VLOOKUP(ROW(K12),'فهرست بها کلی'!$C$13:$BO$1660,33,0),"")</f>
        <v/>
      </c>
      <c r="L24" s="174" t="str">
        <f ca="1">IFERROR(VLOOKUP(ROW(L12),'فهرست بها کلی'!$C$13:$BO$1660,36,0),"")</f>
        <v/>
      </c>
      <c r="M24" s="174" t="str">
        <f ca="1">IFERROR(VLOOKUP(ROW(M12),'فهرست بها کلی'!$C$13:$BO$1660,39,0),"")</f>
        <v/>
      </c>
      <c r="N24" s="174" t="str">
        <f ca="1">IFERROR(VLOOKUP(ROW(N12),'فهرست بها کلی'!$C$13:$BO$1660,42,0),"")</f>
        <v/>
      </c>
      <c r="O24" s="174" t="str">
        <f ca="1">IFERROR(VLOOKUP(ROW(O12),'فهرست بها کلی'!$C$13:$BO$1660,45,0),"")</f>
        <v/>
      </c>
      <c r="P24" s="174" t="str">
        <f ca="1">IFERROR(VLOOKUP(ROW(P12),'فهرست بها کلی'!$C$13:$BO$1660,48,0),"")</f>
        <v/>
      </c>
      <c r="Q24" s="174" t="str">
        <f ca="1">IFERROR(VLOOKUP(ROW(Q12),'فهرست بها کلی'!$C$13:$BO$1660,51,0),"")</f>
        <v/>
      </c>
      <c r="R24" s="174" t="str">
        <f ca="1">IFERROR(VLOOKUP(ROW(R12),'فهرست بها کلی'!$C$13:$BO$1660,54,0),"")</f>
        <v/>
      </c>
      <c r="S24" s="174" t="str">
        <f ca="1">IFERROR(VLOOKUP(ROW(S12),'فهرست بها کلی'!$C$13:$BO$1660,57,0),"")</f>
        <v/>
      </c>
      <c r="T24" s="174" t="str">
        <f ca="1">IFERROR(VLOOKUP(ROW(T12),'فهرست بها کلی'!$C$13:$BO$1660,60,0),"")</f>
        <v/>
      </c>
      <c r="U24" s="174" t="str">
        <f ca="1">IFERROR(VLOOKUP(ROW(U12),'فهرست بها کلی'!$C$13:$BO$1660,63,0),"")</f>
        <v/>
      </c>
      <c r="V24" s="241">
        <f t="shared" ca="1" si="2"/>
        <v>0</v>
      </c>
      <c r="W24" s="242" t="str">
        <f t="shared" ca="1" si="3"/>
        <v/>
      </c>
      <c r="X24" s="174" t="str">
        <f ca="1">IFERROR(VLOOKUP(ROW(X12),'فهرست بها کلی'!$C$13:$BO$1660,10,0),"")</f>
        <v/>
      </c>
      <c r="Y24" s="174" t="str">
        <f ca="1">IFERROR(VLOOKUP(ROW(Y12),'فهرست بها کلی'!$C$13:$BO$1660,11,0),"")</f>
        <v/>
      </c>
      <c r="Z24" s="174" t="str">
        <f ca="1">IFERROR(VLOOKUP(ROW(Z12),'فهرست بها کلی'!$C$13:$BO$1660,12,0),"")</f>
        <v/>
      </c>
      <c r="AA24" s="174" t="str">
        <f ca="1">IFERROR(VLOOKUP(ROW(AA12),'فهرست بها کلی'!$C$13:$BO$1660,13,0),"")</f>
        <v/>
      </c>
      <c r="AB24" s="243" t="str">
        <f t="shared" ca="1" si="4"/>
        <v/>
      </c>
      <c r="AC24" s="174" t="str">
        <f ca="1">IFERROR(VLOOKUP(ROW(AC12),'فهرست بها کلی'!$C$13:$BO$1660,22,0),"")</f>
        <v/>
      </c>
      <c r="AD24" s="174" t="str">
        <f ca="1">IFERROR(VLOOKUP(ROW(AD12),'فهرست بها کلی'!$C$13:$BO$1660,25,0),"")</f>
        <v/>
      </c>
      <c r="AE24" s="174" t="str">
        <f ca="1">IFERROR(VLOOKUP(ROW(AE12),'فهرست بها کلی'!$C$13:$BO$1660,28,0),"")</f>
        <v/>
      </c>
      <c r="AF24" s="174" t="str">
        <f ca="1">IFERROR(VLOOKUP(ROW(AF12),'فهرست بها کلی'!$C$13:$BO$1660,31,0),"")</f>
        <v/>
      </c>
      <c r="AG24" s="174" t="str">
        <f ca="1">IFERROR(VLOOKUP(ROW(AG12),'فهرست بها کلی'!$C$13:$BO$1660,34,0),"")</f>
        <v/>
      </c>
      <c r="AH24" s="174" t="str">
        <f ca="1">IFERROR(VLOOKUP(ROW(AH12),'فهرست بها کلی'!$C$13:$BO$1660,37,0),"")</f>
        <v/>
      </c>
      <c r="AI24" s="174" t="str">
        <f ca="1">IFERROR(VLOOKUP(ROW(AI12),'فهرست بها کلی'!$C$13:$BO$1660,40,0),"")</f>
        <v/>
      </c>
      <c r="AJ24" s="174" t="str">
        <f ca="1">IFERROR(VLOOKUP(ROW(AJ12),'فهرست بها کلی'!$C$13:$BO$1660,43,0),"")</f>
        <v/>
      </c>
      <c r="AK24" s="174" t="str">
        <f ca="1">IFERROR(VLOOKUP(ROW(AK12),'فهرست بها کلی'!$C$13:$BO$1660,46,0),"")</f>
        <v/>
      </c>
      <c r="AL24" s="174" t="str">
        <f ca="1">IFERROR(VLOOKUP(ROW(AL12),'فهرست بها کلی'!$C$13:$BO$1660,49,0),"")</f>
        <v/>
      </c>
      <c r="AM24" s="174" t="str">
        <f ca="1">IFERROR(VLOOKUP(ROW(AM12),'فهرست بها کلی'!$C$13:$BO$1660,52,0),"")</f>
        <v/>
      </c>
      <c r="AN24" s="174" t="str">
        <f ca="1">IFERROR(VLOOKUP(ROW(AN12),'فهرست بها کلی'!$C$13:$BO$1660,55,0),"")</f>
        <v/>
      </c>
      <c r="AO24" s="174" t="str">
        <f ca="1">IFERROR(VLOOKUP(ROW(AO12),'فهرست بها کلی'!$C$13:$BO$1660,58,0),"")</f>
        <v/>
      </c>
      <c r="AP24" s="174" t="str">
        <f ca="1">IFERROR(VLOOKUP(ROW(AP12),'فهرست بها کلی'!$C$13:$BO$1660,61,0),"")</f>
        <v/>
      </c>
      <c r="AQ24" s="174" t="str">
        <f ca="1">IFERROR(VLOOKUP(ROW(AQ12),'فهرست بها کلی'!$C$13:$BO$1660,64,0),"")</f>
        <v/>
      </c>
      <c r="AR24" s="244">
        <f t="shared" ca="1" si="5"/>
        <v>0</v>
      </c>
      <c r="AS24" s="174" t="str">
        <f ca="1">IFERROR(VLOOKUP(ROW(AS12),'فهرست بها کلی'!$C$13:$BO$1660,23,0),"")</f>
        <v/>
      </c>
      <c r="AT24" s="174" t="str">
        <f ca="1">IFERROR(VLOOKUP(ROW(AT12),'فهرست بها کلی'!$C$13:$BO$1660,26,0),"")</f>
        <v/>
      </c>
      <c r="AU24" s="174" t="str">
        <f ca="1">IFERROR(VLOOKUP(ROW(AU12),'فهرست بها کلی'!$C$13:$BO$1660,29,0),"")</f>
        <v/>
      </c>
      <c r="AV24" s="174" t="str">
        <f ca="1">IFERROR(VLOOKUP(ROW(AV12),'فهرست بها کلی'!$C$13:$BO$1660,32,0),"")</f>
        <v/>
      </c>
      <c r="AW24" s="174" t="str">
        <f ca="1">IFERROR(VLOOKUP(ROW(AW12),'فهرست بها کلی'!$C$13:$BO$1660,35,0),"")</f>
        <v/>
      </c>
      <c r="AX24" s="174" t="str">
        <f ca="1">IFERROR(VLOOKUP(ROW(AX12),'فهرست بها کلی'!$C$13:$BO$1660,38,0),"")</f>
        <v/>
      </c>
      <c r="AY24" s="174" t="str">
        <f ca="1">IFERROR(VLOOKUP(ROW(AY12),'فهرست بها کلی'!$C$13:$BO$1660,41,0),"")</f>
        <v/>
      </c>
      <c r="AZ24" s="174" t="str">
        <f ca="1">IFERROR(VLOOKUP(ROW(AZ12),'فهرست بها کلی'!$C$13:$BO$1660,44,0),"")</f>
        <v/>
      </c>
      <c r="BA24" s="174" t="str">
        <f ca="1">IFERROR(VLOOKUP(ROW(BA12),'فهرست بها کلی'!$C$13:$BO$1660,47,0),"")</f>
        <v/>
      </c>
      <c r="BB24" s="174" t="str">
        <f ca="1">IFERROR(VLOOKUP(ROW(BB12),'فهرست بها کلی'!$C$13:$BO$1660,50,0),"")</f>
        <v/>
      </c>
      <c r="BC24" s="174" t="str">
        <f ca="1">IFERROR(VLOOKUP(ROW(BC12),'فهرست بها کلی'!$C$13:$BO$1660,53,0),"")</f>
        <v/>
      </c>
      <c r="BD24" s="174" t="str">
        <f ca="1">IFERROR(VLOOKUP(ROW(BD12),'فهرست بها کلی'!$C$13:$BO$1660,56,0),"")</f>
        <v/>
      </c>
      <c r="BE24" s="174" t="str">
        <f ca="1">IFERROR(VLOOKUP(ROW(BE12),'فهرست بها کلی'!$C$13:$BO$1660,59,0),"")</f>
        <v/>
      </c>
      <c r="BF24" s="174" t="str">
        <f ca="1">IFERROR(VLOOKUP(ROW(BF12),'فهرست بها کلی'!$C$13:$BO$1660,62,0),"")</f>
        <v/>
      </c>
      <c r="BG24" s="174" t="str">
        <f ca="1">IFERROR(VLOOKUP(ROW(BG12),'فهرست بها کلی'!$C$13:$BO$1660,65,0),"")</f>
        <v/>
      </c>
      <c r="BH24" s="174" t="str">
        <f ca="1">IFERROR(VLOOKUP(ROW(BH12),'فهرست بها کلی'!$C$13:$BO$1660,16,0),"")</f>
        <v/>
      </c>
      <c r="BI24" s="245" t="str">
        <f t="shared" ca="1" si="6"/>
        <v xml:space="preserve"> </v>
      </c>
      <c r="BJ24" s="245" t="str">
        <f t="shared" ca="1" si="7"/>
        <v/>
      </c>
      <c r="BK24" s="245" t="str">
        <f t="shared" ca="1" si="8"/>
        <v/>
      </c>
    </row>
    <row r="25" spans="1:63" s="246" customFormat="1" ht="47.25" customHeight="1">
      <c r="A25" s="174" t="str">
        <f ca="1">IFERROR(VLOOKUP(ROW(A13),'فهرست بها کلی'!$C$13:$BO$1660,1,0),"")</f>
        <v/>
      </c>
      <c r="B25" s="174" t="str">
        <f ca="1">IFERROR(VLOOKUP(ROW(B13),'فهرست بها کلی'!$C$13:$BO$1660,5,0),"")</f>
        <v/>
      </c>
      <c r="C25" s="174" t="str">
        <f ca="1">IFERROR(VLOOKUP(ROW(C13),'فهرست بها کلی'!$C$13:$BO$1660,6,0),"")</f>
        <v/>
      </c>
      <c r="D25" s="174" t="str">
        <f ca="1">IFERROR(VLOOKUP(ROW(D13),'فهرست بها کلی'!$C$13:$BO$1660,7,0),"")</f>
        <v/>
      </c>
      <c r="E25" s="174" t="str">
        <f ca="1">IFERROR(VLOOKUP(ROW(E13),'فهرست بها کلی'!$C$13:$BO$1660,8,0),"")</f>
        <v/>
      </c>
      <c r="F25" s="174" t="str">
        <f ca="1">IFERROR(VLOOKUP(ROW(F13),'فهرست بها کلی'!$C$13:$BO$1660,9,0),"")</f>
        <v/>
      </c>
      <c r="G25" s="174" t="str">
        <f ca="1">IFERROR(VLOOKUP(ROW(G13),'فهرست بها کلی'!$C$13:$BO$1660,21,0),"")</f>
        <v/>
      </c>
      <c r="H25" s="174" t="str">
        <f ca="1">IFERROR(VLOOKUP(ROW(H13),'فهرست بها کلی'!$C$13:$BO$1660,24,0),"")</f>
        <v/>
      </c>
      <c r="I25" s="174" t="str">
        <f ca="1">IFERROR(VLOOKUP(ROW(I13),'فهرست بها کلی'!$C$13:$BO$1660,27,0),"")</f>
        <v/>
      </c>
      <c r="J25" s="174" t="str">
        <f ca="1">IFERROR(VLOOKUP(ROW(J13),'فهرست بها کلی'!$C$13:$BO$1660,30,0),"")</f>
        <v/>
      </c>
      <c r="K25" s="174" t="str">
        <f ca="1">IFERROR(VLOOKUP(ROW(K13),'فهرست بها کلی'!$C$13:$BO$1660,33,0),"")</f>
        <v/>
      </c>
      <c r="L25" s="174" t="str">
        <f ca="1">IFERROR(VLOOKUP(ROW(L13),'فهرست بها کلی'!$C$13:$BO$1660,36,0),"")</f>
        <v/>
      </c>
      <c r="M25" s="174" t="str">
        <f ca="1">IFERROR(VLOOKUP(ROW(M13),'فهرست بها کلی'!$C$13:$BO$1660,39,0),"")</f>
        <v/>
      </c>
      <c r="N25" s="174" t="str">
        <f ca="1">IFERROR(VLOOKUP(ROW(N13),'فهرست بها کلی'!$C$13:$BO$1660,42,0),"")</f>
        <v/>
      </c>
      <c r="O25" s="174" t="str">
        <f ca="1">IFERROR(VLOOKUP(ROW(O13),'فهرست بها کلی'!$C$13:$BO$1660,45,0),"")</f>
        <v/>
      </c>
      <c r="P25" s="174" t="str">
        <f ca="1">IFERROR(VLOOKUP(ROW(P13),'فهرست بها کلی'!$C$13:$BO$1660,48,0),"")</f>
        <v/>
      </c>
      <c r="Q25" s="174" t="str">
        <f ca="1">IFERROR(VLOOKUP(ROW(Q13),'فهرست بها کلی'!$C$13:$BO$1660,51,0),"")</f>
        <v/>
      </c>
      <c r="R25" s="174" t="str">
        <f ca="1">IFERROR(VLOOKUP(ROW(R13),'فهرست بها کلی'!$C$13:$BO$1660,54,0),"")</f>
        <v/>
      </c>
      <c r="S25" s="174" t="str">
        <f ca="1">IFERROR(VLOOKUP(ROW(S13),'فهرست بها کلی'!$C$13:$BO$1660,57,0),"")</f>
        <v/>
      </c>
      <c r="T25" s="174" t="str">
        <f ca="1">IFERROR(VLOOKUP(ROW(T13),'فهرست بها کلی'!$C$13:$BO$1660,60,0),"")</f>
        <v/>
      </c>
      <c r="U25" s="174" t="str">
        <f ca="1">IFERROR(VLOOKUP(ROW(U13),'فهرست بها کلی'!$C$13:$BO$1660,63,0),"")</f>
        <v/>
      </c>
      <c r="V25" s="241">
        <f t="shared" ca="1" si="2"/>
        <v>0</v>
      </c>
      <c r="W25" s="242" t="str">
        <f t="shared" ca="1" si="3"/>
        <v/>
      </c>
      <c r="X25" s="174" t="str">
        <f ca="1">IFERROR(VLOOKUP(ROW(X13),'فهرست بها کلی'!$C$13:$BO$1660,10,0),"")</f>
        <v/>
      </c>
      <c r="Y25" s="174" t="str">
        <f ca="1">IFERROR(VLOOKUP(ROW(Y13),'فهرست بها کلی'!$C$13:$BO$1660,11,0),"")</f>
        <v/>
      </c>
      <c r="Z25" s="174" t="str">
        <f ca="1">IFERROR(VLOOKUP(ROW(Z13),'فهرست بها کلی'!$C$13:$BO$1660,12,0),"")</f>
        <v/>
      </c>
      <c r="AA25" s="174" t="str">
        <f ca="1">IFERROR(VLOOKUP(ROW(AA13),'فهرست بها کلی'!$C$13:$BO$1660,13,0),"")</f>
        <v/>
      </c>
      <c r="AB25" s="243" t="str">
        <f t="shared" ca="1" si="4"/>
        <v/>
      </c>
      <c r="AC25" s="174" t="str">
        <f ca="1">IFERROR(VLOOKUP(ROW(AC13),'فهرست بها کلی'!$C$13:$BO$1660,22,0),"")</f>
        <v/>
      </c>
      <c r="AD25" s="174" t="str">
        <f ca="1">IFERROR(VLOOKUP(ROW(AD13),'فهرست بها کلی'!$C$13:$BO$1660,25,0),"")</f>
        <v/>
      </c>
      <c r="AE25" s="174" t="str">
        <f ca="1">IFERROR(VLOOKUP(ROW(AE13),'فهرست بها کلی'!$C$13:$BO$1660,28,0),"")</f>
        <v/>
      </c>
      <c r="AF25" s="174" t="str">
        <f ca="1">IFERROR(VLOOKUP(ROW(AF13),'فهرست بها کلی'!$C$13:$BO$1660,31,0),"")</f>
        <v/>
      </c>
      <c r="AG25" s="174" t="str">
        <f ca="1">IFERROR(VLOOKUP(ROW(AG13),'فهرست بها کلی'!$C$13:$BO$1660,34,0),"")</f>
        <v/>
      </c>
      <c r="AH25" s="174" t="str">
        <f ca="1">IFERROR(VLOOKUP(ROW(AH13),'فهرست بها کلی'!$C$13:$BO$1660,37,0),"")</f>
        <v/>
      </c>
      <c r="AI25" s="174" t="str">
        <f ca="1">IFERROR(VLOOKUP(ROW(AI13),'فهرست بها کلی'!$C$13:$BO$1660,40,0),"")</f>
        <v/>
      </c>
      <c r="AJ25" s="174" t="str">
        <f ca="1">IFERROR(VLOOKUP(ROW(AJ13),'فهرست بها کلی'!$C$13:$BO$1660,43,0),"")</f>
        <v/>
      </c>
      <c r="AK25" s="174" t="str">
        <f ca="1">IFERROR(VLOOKUP(ROW(AK13),'فهرست بها کلی'!$C$13:$BO$1660,46,0),"")</f>
        <v/>
      </c>
      <c r="AL25" s="174" t="str">
        <f ca="1">IFERROR(VLOOKUP(ROW(AL13),'فهرست بها کلی'!$C$13:$BO$1660,49,0),"")</f>
        <v/>
      </c>
      <c r="AM25" s="174" t="str">
        <f ca="1">IFERROR(VLOOKUP(ROW(AM13),'فهرست بها کلی'!$C$13:$BO$1660,52,0),"")</f>
        <v/>
      </c>
      <c r="AN25" s="174" t="str">
        <f ca="1">IFERROR(VLOOKUP(ROW(AN13),'فهرست بها کلی'!$C$13:$BO$1660,55,0),"")</f>
        <v/>
      </c>
      <c r="AO25" s="174" t="str">
        <f ca="1">IFERROR(VLOOKUP(ROW(AO13),'فهرست بها کلی'!$C$13:$BO$1660,58,0),"")</f>
        <v/>
      </c>
      <c r="AP25" s="174" t="str">
        <f ca="1">IFERROR(VLOOKUP(ROW(AP13),'فهرست بها کلی'!$C$13:$BO$1660,61,0),"")</f>
        <v/>
      </c>
      <c r="AQ25" s="174" t="str">
        <f ca="1">IFERROR(VLOOKUP(ROW(AQ13),'فهرست بها کلی'!$C$13:$BO$1660,64,0),"")</f>
        <v/>
      </c>
      <c r="AR25" s="244">
        <f t="shared" ca="1" si="5"/>
        <v>0</v>
      </c>
      <c r="AS25" s="174" t="str">
        <f ca="1">IFERROR(VLOOKUP(ROW(AS13),'فهرست بها کلی'!$C$13:$BO$1660,23,0),"")</f>
        <v/>
      </c>
      <c r="AT25" s="174" t="str">
        <f ca="1">IFERROR(VLOOKUP(ROW(AT13),'فهرست بها کلی'!$C$13:$BO$1660,26,0),"")</f>
        <v/>
      </c>
      <c r="AU25" s="174" t="str">
        <f ca="1">IFERROR(VLOOKUP(ROW(AU13),'فهرست بها کلی'!$C$13:$BO$1660,29,0),"")</f>
        <v/>
      </c>
      <c r="AV25" s="174" t="str">
        <f ca="1">IFERROR(VLOOKUP(ROW(AV13),'فهرست بها کلی'!$C$13:$BO$1660,32,0),"")</f>
        <v/>
      </c>
      <c r="AW25" s="174" t="str">
        <f ca="1">IFERROR(VLOOKUP(ROW(AW13),'فهرست بها کلی'!$C$13:$BO$1660,35,0),"")</f>
        <v/>
      </c>
      <c r="AX25" s="174" t="str">
        <f ca="1">IFERROR(VLOOKUP(ROW(AX13),'فهرست بها کلی'!$C$13:$BO$1660,38,0),"")</f>
        <v/>
      </c>
      <c r="AY25" s="174" t="str">
        <f ca="1">IFERROR(VLOOKUP(ROW(AY13),'فهرست بها کلی'!$C$13:$BO$1660,41,0),"")</f>
        <v/>
      </c>
      <c r="AZ25" s="174" t="str">
        <f ca="1">IFERROR(VLOOKUP(ROW(AZ13),'فهرست بها کلی'!$C$13:$BO$1660,44,0),"")</f>
        <v/>
      </c>
      <c r="BA25" s="174" t="str">
        <f ca="1">IFERROR(VLOOKUP(ROW(BA13),'فهرست بها کلی'!$C$13:$BO$1660,47,0),"")</f>
        <v/>
      </c>
      <c r="BB25" s="174" t="str">
        <f ca="1">IFERROR(VLOOKUP(ROW(BB13),'فهرست بها کلی'!$C$13:$BO$1660,50,0),"")</f>
        <v/>
      </c>
      <c r="BC25" s="174" t="str">
        <f ca="1">IFERROR(VLOOKUP(ROW(BC13),'فهرست بها کلی'!$C$13:$BO$1660,53,0),"")</f>
        <v/>
      </c>
      <c r="BD25" s="174" t="str">
        <f ca="1">IFERROR(VLOOKUP(ROW(BD13),'فهرست بها کلی'!$C$13:$BO$1660,56,0),"")</f>
        <v/>
      </c>
      <c r="BE25" s="174" t="str">
        <f ca="1">IFERROR(VLOOKUP(ROW(BE13),'فهرست بها کلی'!$C$13:$BO$1660,59,0),"")</f>
        <v/>
      </c>
      <c r="BF25" s="174" t="str">
        <f ca="1">IFERROR(VLOOKUP(ROW(BF13),'فهرست بها کلی'!$C$13:$BO$1660,62,0),"")</f>
        <v/>
      </c>
      <c r="BG25" s="174" t="str">
        <f ca="1">IFERROR(VLOOKUP(ROW(BG13),'فهرست بها کلی'!$C$13:$BO$1660,65,0),"")</f>
        <v/>
      </c>
      <c r="BH25" s="174" t="str">
        <f ca="1">IFERROR(VLOOKUP(ROW(BH13),'فهرست بها کلی'!$C$13:$BO$1660,16,0),"")</f>
        <v/>
      </c>
      <c r="BI25" s="245" t="str">
        <f t="shared" ca="1" si="6"/>
        <v xml:space="preserve"> </v>
      </c>
      <c r="BJ25" s="245" t="str">
        <f t="shared" ca="1" si="7"/>
        <v/>
      </c>
      <c r="BK25" s="245" t="str">
        <f t="shared" ca="1" si="8"/>
        <v/>
      </c>
    </row>
    <row r="26" spans="1:63" s="246" customFormat="1" ht="47.25" customHeight="1">
      <c r="A26" s="174" t="str">
        <f ca="1">IFERROR(VLOOKUP(ROW(A14),'فهرست بها کلی'!$C$13:$BO$1660,1,0),"")</f>
        <v/>
      </c>
      <c r="B26" s="174" t="str">
        <f ca="1">IFERROR(VLOOKUP(ROW(B14),'فهرست بها کلی'!$C$13:$BO$1660,5,0),"")</f>
        <v/>
      </c>
      <c r="C26" s="174" t="str">
        <f ca="1">IFERROR(VLOOKUP(ROW(C14),'فهرست بها کلی'!$C$13:$BO$1660,6,0),"")</f>
        <v/>
      </c>
      <c r="D26" s="174" t="str">
        <f ca="1">IFERROR(VLOOKUP(ROW(D14),'فهرست بها کلی'!$C$13:$BO$1660,7,0),"")</f>
        <v/>
      </c>
      <c r="E26" s="174" t="str">
        <f ca="1">IFERROR(VLOOKUP(ROW(E14),'فهرست بها کلی'!$C$13:$BO$1660,8,0),"")</f>
        <v/>
      </c>
      <c r="F26" s="174" t="str">
        <f ca="1">IFERROR(VLOOKUP(ROW(F14),'فهرست بها کلی'!$C$13:$BO$1660,9,0),"")</f>
        <v/>
      </c>
      <c r="G26" s="174" t="str">
        <f ca="1">IFERROR(VLOOKUP(ROW(G14),'فهرست بها کلی'!$C$13:$BO$1660,21,0),"")</f>
        <v/>
      </c>
      <c r="H26" s="174" t="str">
        <f ca="1">IFERROR(VLOOKUP(ROW(H14),'فهرست بها کلی'!$C$13:$BO$1660,24,0),"")</f>
        <v/>
      </c>
      <c r="I26" s="174" t="str">
        <f ca="1">IFERROR(VLOOKUP(ROW(I14),'فهرست بها کلی'!$C$13:$BO$1660,27,0),"")</f>
        <v/>
      </c>
      <c r="J26" s="174" t="str">
        <f ca="1">IFERROR(VLOOKUP(ROW(J14),'فهرست بها کلی'!$C$13:$BO$1660,30,0),"")</f>
        <v/>
      </c>
      <c r="K26" s="174" t="str">
        <f ca="1">IFERROR(VLOOKUP(ROW(K14),'فهرست بها کلی'!$C$13:$BO$1660,33,0),"")</f>
        <v/>
      </c>
      <c r="L26" s="174" t="str">
        <f ca="1">IFERROR(VLOOKUP(ROW(L14),'فهرست بها کلی'!$C$13:$BO$1660,36,0),"")</f>
        <v/>
      </c>
      <c r="M26" s="174" t="str">
        <f ca="1">IFERROR(VLOOKUP(ROW(M14),'فهرست بها کلی'!$C$13:$BO$1660,39,0),"")</f>
        <v/>
      </c>
      <c r="N26" s="174" t="str">
        <f ca="1">IFERROR(VLOOKUP(ROW(N14),'فهرست بها کلی'!$C$13:$BO$1660,42,0),"")</f>
        <v/>
      </c>
      <c r="O26" s="174" t="str">
        <f ca="1">IFERROR(VLOOKUP(ROW(O14),'فهرست بها کلی'!$C$13:$BO$1660,45,0),"")</f>
        <v/>
      </c>
      <c r="P26" s="174" t="str">
        <f ca="1">IFERROR(VLOOKUP(ROW(P14),'فهرست بها کلی'!$C$13:$BO$1660,48,0),"")</f>
        <v/>
      </c>
      <c r="Q26" s="174" t="str">
        <f ca="1">IFERROR(VLOOKUP(ROW(Q14),'فهرست بها کلی'!$C$13:$BO$1660,51,0),"")</f>
        <v/>
      </c>
      <c r="R26" s="174" t="str">
        <f ca="1">IFERROR(VLOOKUP(ROW(R14),'فهرست بها کلی'!$C$13:$BO$1660,54,0),"")</f>
        <v/>
      </c>
      <c r="S26" s="174" t="str">
        <f ca="1">IFERROR(VLOOKUP(ROW(S14),'فهرست بها کلی'!$C$13:$BO$1660,57,0),"")</f>
        <v/>
      </c>
      <c r="T26" s="174" t="str">
        <f ca="1">IFERROR(VLOOKUP(ROW(T14),'فهرست بها کلی'!$C$13:$BO$1660,60,0),"")</f>
        <v/>
      </c>
      <c r="U26" s="174" t="str">
        <f ca="1">IFERROR(VLOOKUP(ROW(U14),'فهرست بها کلی'!$C$13:$BO$1660,63,0),"")</f>
        <v/>
      </c>
      <c r="V26" s="241">
        <f t="shared" ca="1" si="2"/>
        <v>0</v>
      </c>
      <c r="W26" s="242" t="str">
        <f t="shared" ca="1" si="3"/>
        <v/>
      </c>
      <c r="X26" s="174" t="str">
        <f ca="1">IFERROR(VLOOKUP(ROW(X14),'فهرست بها کلی'!$C$13:$BO$1660,10,0),"")</f>
        <v/>
      </c>
      <c r="Y26" s="174" t="str">
        <f ca="1">IFERROR(VLOOKUP(ROW(Y14),'فهرست بها کلی'!$C$13:$BO$1660,11,0),"")</f>
        <v/>
      </c>
      <c r="Z26" s="174" t="str">
        <f ca="1">IFERROR(VLOOKUP(ROW(Z14),'فهرست بها کلی'!$C$13:$BO$1660,12,0),"")</f>
        <v/>
      </c>
      <c r="AA26" s="174" t="str">
        <f ca="1">IFERROR(VLOOKUP(ROW(AA14),'فهرست بها کلی'!$C$13:$BO$1660,13,0),"")</f>
        <v/>
      </c>
      <c r="AB26" s="243" t="str">
        <f t="shared" ca="1" si="4"/>
        <v/>
      </c>
      <c r="AC26" s="174" t="str">
        <f ca="1">IFERROR(VLOOKUP(ROW(AC14),'فهرست بها کلی'!$C$13:$BO$1660,22,0),"")</f>
        <v/>
      </c>
      <c r="AD26" s="174" t="str">
        <f ca="1">IFERROR(VLOOKUP(ROW(AD14),'فهرست بها کلی'!$C$13:$BO$1660,25,0),"")</f>
        <v/>
      </c>
      <c r="AE26" s="174" t="str">
        <f ca="1">IFERROR(VLOOKUP(ROW(AE14),'فهرست بها کلی'!$C$13:$BO$1660,28,0),"")</f>
        <v/>
      </c>
      <c r="AF26" s="174" t="str">
        <f ca="1">IFERROR(VLOOKUP(ROW(AF14),'فهرست بها کلی'!$C$13:$BO$1660,31,0),"")</f>
        <v/>
      </c>
      <c r="AG26" s="174" t="str">
        <f ca="1">IFERROR(VLOOKUP(ROW(AG14),'فهرست بها کلی'!$C$13:$BO$1660,34,0),"")</f>
        <v/>
      </c>
      <c r="AH26" s="174" t="str">
        <f ca="1">IFERROR(VLOOKUP(ROW(AH14),'فهرست بها کلی'!$C$13:$BO$1660,37,0),"")</f>
        <v/>
      </c>
      <c r="AI26" s="174" t="str">
        <f ca="1">IFERROR(VLOOKUP(ROW(AI14),'فهرست بها کلی'!$C$13:$BO$1660,40,0),"")</f>
        <v/>
      </c>
      <c r="AJ26" s="174" t="str">
        <f ca="1">IFERROR(VLOOKUP(ROW(AJ14),'فهرست بها کلی'!$C$13:$BO$1660,43,0),"")</f>
        <v/>
      </c>
      <c r="AK26" s="174" t="str">
        <f ca="1">IFERROR(VLOOKUP(ROW(AK14),'فهرست بها کلی'!$C$13:$BO$1660,46,0),"")</f>
        <v/>
      </c>
      <c r="AL26" s="174" t="str">
        <f ca="1">IFERROR(VLOOKUP(ROW(AL14),'فهرست بها کلی'!$C$13:$BO$1660,49,0),"")</f>
        <v/>
      </c>
      <c r="AM26" s="174" t="str">
        <f ca="1">IFERROR(VLOOKUP(ROW(AM14),'فهرست بها کلی'!$C$13:$BO$1660,52,0),"")</f>
        <v/>
      </c>
      <c r="AN26" s="174" t="str">
        <f ca="1">IFERROR(VLOOKUP(ROW(AN14),'فهرست بها کلی'!$C$13:$BO$1660,55,0),"")</f>
        <v/>
      </c>
      <c r="AO26" s="174" t="str">
        <f ca="1">IFERROR(VLOOKUP(ROW(AO14),'فهرست بها کلی'!$C$13:$BO$1660,58,0),"")</f>
        <v/>
      </c>
      <c r="AP26" s="174" t="str">
        <f ca="1">IFERROR(VLOOKUP(ROW(AP14),'فهرست بها کلی'!$C$13:$BO$1660,61,0),"")</f>
        <v/>
      </c>
      <c r="AQ26" s="174" t="str">
        <f ca="1">IFERROR(VLOOKUP(ROW(AQ14),'فهرست بها کلی'!$C$13:$BO$1660,64,0),"")</f>
        <v/>
      </c>
      <c r="AR26" s="244">
        <f t="shared" ca="1" si="5"/>
        <v>0</v>
      </c>
      <c r="AS26" s="174" t="str">
        <f ca="1">IFERROR(VLOOKUP(ROW(AS14),'فهرست بها کلی'!$C$13:$BO$1660,23,0),"")</f>
        <v/>
      </c>
      <c r="AT26" s="174" t="str">
        <f ca="1">IFERROR(VLOOKUP(ROW(AT14),'فهرست بها کلی'!$C$13:$BO$1660,26,0),"")</f>
        <v/>
      </c>
      <c r="AU26" s="174" t="str">
        <f ca="1">IFERROR(VLOOKUP(ROW(AU14),'فهرست بها کلی'!$C$13:$BO$1660,29,0),"")</f>
        <v/>
      </c>
      <c r="AV26" s="174" t="str">
        <f ca="1">IFERROR(VLOOKUP(ROW(AV14),'فهرست بها کلی'!$C$13:$BO$1660,32,0),"")</f>
        <v/>
      </c>
      <c r="AW26" s="174" t="str">
        <f ca="1">IFERROR(VLOOKUP(ROW(AW14),'فهرست بها کلی'!$C$13:$BO$1660,35,0),"")</f>
        <v/>
      </c>
      <c r="AX26" s="174" t="str">
        <f ca="1">IFERROR(VLOOKUP(ROW(AX14),'فهرست بها کلی'!$C$13:$BO$1660,38,0),"")</f>
        <v/>
      </c>
      <c r="AY26" s="174" t="str">
        <f ca="1">IFERROR(VLOOKUP(ROW(AY14),'فهرست بها کلی'!$C$13:$BO$1660,41,0),"")</f>
        <v/>
      </c>
      <c r="AZ26" s="174" t="str">
        <f ca="1">IFERROR(VLOOKUP(ROW(AZ14),'فهرست بها کلی'!$C$13:$BO$1660,44,0),"")</f>
        <v/>
      </c>
      <c r="BA26" s="174" t="str">
        <f ca="1">IFERROR(VLOOKUP(ROW(BA14),'فهرست بها کلی'!$C$13:$BO$1660,47,0),"")</f>
        <v/>
      </c>
      <c r="BB26" s="174" t="str">
        <f ca="1">IFERROR(VLOOKUP(ROW(BB14),'فهرست بها کلی'!$C$13:$BO$1660,50,0),"")</f>
        <v/>
      </c>
      <c r="BC26" s="174" t="str">
        <f ca="1">IFERROR(VLOOKUP(ROW(BC14),'فهرست بها کلی'!$C$13:$BO$1660,53,0),"")</f>
        <v/>
      </c>
      <c r="BD26" s="174" t="str">
        <f ca="1">IFERROR(VLOOKUP(ROW(BD14),'فهرست بها کلی'!$C$13:$BO$1660,56,0),"")</f>
        <v/>
      </c>
      <c r="BE26" s="174" t="str">
        <f ca="1">IFERROR(VLOOKUP(ROW(BE14),'فهرست بها کلی'!$C$13:$BO$1660,59,0),"")</f>
        <v/>
      </c>
      <c r="BF26" s="174" t="str">
        <f ca="1">IFERROR(VLOOKUP(ROW(BF14),'فهرست بها کلی'!$C$13:$BO$1660,62,0),"")</f>
        <v/>
      </c>
      <c r="BG26" s="174" t="str">
        <f ca="1">IFERROR(VLOOKUP(ROW(BG14),'فهرست بها کلی'!$C$13:$BO$1660,65,0),"")</f>
        <v/>
      </c>
      <c r="BH26" s="174" t="str">
        <f ca="1">IFERROR(VLOOKUP(ROW(BH14),'فهرست بها کلی'!$C$13:$BO$1660,16,0),"")</f>
        <v/>
      </c>
      <c r="BI26" s="245" t="str">
        <f t="shared" ca="1" si="6"/>
        <v xml:space="preserve"> </v>
      </c>
      <c r="BJ26" s="245" t="str">
        <f t="shared" ca="1" si="7"/>
        <v/>
      </c>
      <c r="BK26" s="245" t="str">
        <f t="shared" ca="1" si="8"/>
        <v/>
      </c>
    </row>
    <row r="27" spans="1:63" s="246" customFormat="1" ht="47.25" customHeight="1">
      <c r="A27" s="174" t="str">
        <f ca="1">IFERROR(VLOOKUP(ROW(A15),'فهرست بها کلی'!$C$13:$BO$1660,1,0),"")</f>
        <v/>
      </c>
      <c r="B27" s="174" t="str">
        <f ca="1">IFERROR(VLOOKUP(ROW(B15),'فهرست بها کلی'!$C$13:$BO$1660,5,0),"")</f>
        <v/>
      </c>
      <c r="C27" s="174" t="str">
        <f ca="1">IFERROR(VLOOKUP(ROW(C15),'فهرست بها کلی'!$C$13:$BO$1660,6,0),"")</f>
        <v/>
      </c>
      <c r="D27" s="174" t="str">
        <f ca="1">IFERROR(VLOOKUP(ROW(D15),'فهرست بها کلی'!$C$13:$BO$1660,7,0),"")</f>
        <v/>
      </c>
      <c r="E27" s="174" t="str">
        <f ca="1">IFERROR(VLOOKUP(ROW(E15),'فهرست بها کلی'!$C$13:$BO$1660,8,0),"")</f>
        <v/>
      </c>
      <c r="F27" s="174" t="str">
        <f ca="1">IFERROR(VLOOKUP(ROW(F15),'فهرست بها کلی'!$C$13:$BO$1660,9,0),"")</f>
        <v/>
      </c>
      <c r="G27" s="174" t="str">
        <f ca="1">IFERROR(VLOOKUP(ROW(G15),'فهرست بها کلی'!$C$13:$BO$1660,21,0),"")</f>
        <v/>
      </c>
      <c r="H27" s="174" t="str">
        <f ca="1">IFERROR(VLOOKUP(ROW(H15),'فهرست بها کلی'!$C$13:$BO$1660,24,0),"")</f>
        <v/>
      </c>
      <c r="I27" s="174" t="str">
        <f ca="1">IFERROR(VLOOKUP(ROW(I15),'فهرست بها کلی'!$C$13:$BO$1660,27,0),"")</f>
        <v/>
      </c>
      <c r="J27" s="174" t="str">
        <f ca="1">IFERROR(VLOOKUP(ROW(J15),'فهرست بها کلی'!$C$13:$BO$1660,30,0),"")</f>
        <v/>
      </c>
      <c r="K27" s="174" t="str">
        <f ca="1">IFERROR(VLOOKUP(ROW(K15),'فهرست بها کلی'!$C$13:$BO$1660,33,0),"")</f>
        <v/>
      </c>
      <c r="L27" s="174" t="str">
        <f ca="1">IFERROR(VLOOKUP(ROW(L15),'فهرست بها کلی'!$C$13:$BO$1660,36,0),"")</f>
        <v/>
      </c>
      <c r="M27" s="174" t="str">
        <f ca="1">IFERROR(VLOOKUP(ROW(M15),'فهرست بها کلی'!$C$13:$BO$1660,39,0),"")</f>
        <v/>
      </c>
      <c r="N27" s="174" t="str">
        <f ca="1">IFERROR(VLOOKUP(ROW(N15),'فهرست بها کلی'!$C$13:$BO$1660,42,0),"")</f>
        <v/>
      </c>
      <c r="O27" s="174" t="str">
        <f ca="1">IFERROR(VLOOKUP(ROW(O15),'فهرست بها کلی'!$C$13:$BO$1660,45,0),"")</f>
        <v/>
      </c>
      <c r="P27" s="174" t="str">
        <f ca="1">IFERROR(VLOOKUP(ROW(P15),'فهرست بها کلی'!$C$13:$BO$1660,48,0),"")</f>
        <v/>
      </c>
      <c r="Q27" s="174" t="str">
        <f ca="1">IFERROR(VLOOKUP(ROW(Q15),'فهرست بها کلی'!$C$13:$BO$1660,51,0),"")</f>
        <v/>
      </c>
      <c r="R27" s="174" t="str">
        <f ca="1">IFERROR(VLOOKUP(ROW(R15),'فهرست بها کلی'!$C$13:$BO$1660,54,0),"")</f>
        <v/>
      </c>
      <c r="S27" s="174" t="str">
        <f ca="1">IFERROR(VLOOKUP(ROW(S15),'فهرست بها کلی'!$C$13:$BO$1660,57,0),"")</f>
        <v/>
      </c>
      <c r="T27" s="174" t="str">
        <f ca="1">IFERROR(VLOOKUP(ROW(T15),'فهرست بها کلی'!$C$13:$BO$1660,60,0),"")</f>
        <v/>
      </c>
      <c r="U27" s="174" t="str">
        <f ca="1">IFERROR(VLOOKUP(ROW(U15),'فهرست بها کلی'!$C$13:$BO$1660,63,0),"")</f>
        <v/>
      </c>
      <c r="V27" s="241">
        <f t="shared" ca="1" si="2"/>
        <v>0</v>
      </c>
      <c r="W27" s="242" t="str">
        <f t="shared" ca="1" si="3"/>
        <v/>
      </c>
      <c r="X27" s="174" t="str">
        <f ca="1">IFERROR(VLOOKUP(ROW(X15),'فهرست بها کلی'!$C$13:$BO$1660,10,0),"")</f>
        <v/>
      </c>
      <c r="Y27" s="174" t="str">
        <f ca="1">IFERROR(VLOOKUP(ROW(Y15),'فهرست بها کلی'!$C$13:$BO$1660,11,0),"")</f>
        <v/>
      </c>
      <c r="Z27" s="174" t="str">
        <f ca="1">IFERROR(VLOOKUP(ROW(Z15),'فهرست بها کلی'!$C$13:$BO$1660,12,0),"")</f>
        <v/>
      </c>
      <c r="AA27" s="174" t="str">
        <f ca="1">IFERROR(VLOOKUP(ROW(AA15),'فهرست بها کلی'!$C$13:$BO$1660,13,0),"")</f>
        <v/>
      </c>
      <c r="AB27" s="243" t="str">
        <f t="shared" ca="1" si="4"/>
        <v/>
      </c>
      <c r="AC27" s="174" t="str">
        <f ca="1">IFERROR(VLOOKUP(ROW(AC15),'فهرست بها کلی'!$C$13:$BO$1660,22,0),"")</f>
        <v/>
      </c>
      <c r="AD27" s="174" t="str">
        <f ca="1">IFERROR(VLOOKUP(ROW(AD15),'فهرست بها کلی'!$C$13:$BO$1660,25,0),"")</f>
        <v/>
      </c>
      <c r="AE27" s="174" t="str">
        <f ca="1">IFERROR(VLOOKUP(ROW(AE15),'فهرست بها کلی'!$C$13:$BO$1660,28,0),"")</f>
        <v/>
      </c>
      <c r="AF27" s="174" t="str">
        <f ca="1">IFERROR(VLOOKUP(ROW(AF15),'فهرست بها کلی'!$C$13:$BO$1660,31,0),"")</f>
        <v/>
      </c>
      <c r="AG27" s="174" t="str">
        <f ca="1">IFERROR(VLOOKUP(ROW(AG15),'فهرست بها کلی'!$C$13:$BO$1660,34,0),"")</f>
        <v/>
      </c>
      <c r="AH27" s="174" t="str">
        <f ca="1">IFERROR(VLOOKUP(ROW(AH15),'فهرست بها کلی'!$C$13:$BO$1660,37,0),"")</f>
        <v/>
      </c>
      <c r="AI27" s="174" t="str">
        <f ca="1">IFERROR(VLOOKUP(ROW(AI15),'فهرست بها کلی'!$C$13:$BO$1660,40,0),"")</f>
        <v/>
      </c>
      <c r="AJ27" s="174" t="str">
        <f ca="1">IFERROR(VLOOKUP(ROW(AJ15),'فهرست بها کلی'!$C$13:$BO$1660,43,0),"")</f>
        <v/>
      </c>
      <c r="AK27" s="174" t="str">
        <f ca="1">IFERROR(VLOOKUP(ROW(AK15),'فهرست بها کلی'!$C$13:$BO$1660,46,0),"")</f>
        <v/>
      </c>
      <c r="AL27" s="174" t="str">
        <f ca="1">IFERROR(VLOOKUP(ROW(AL15),'فهرست بها کلی'!$C$13:$BO$1660,49,0),"")</f>
        <v/>
      </c>
      <c r="AM27" s="174" t="str">
        <f ca="1">IFERROR(VLOOKUP(ROW(AM15),'فهرست بها کلی'!$C$13:$BO$1660,52,0),"")</f>
        <v/>
      </c>
      <c r="AN27" s="174" t="str">
        <f ca="1">IFERROR(VLOOKUP(ROW(AN15),'فهرست بها کلی'!$C$13:$BO$1660,55,0),"")</f>
        <v/>
      </c>
      <c r="AO27" s="174" t="str">
        <f ca="1">IFERROR(VLOOKUP(ROW(AO15),'فهرست بها کلی'!$C$13:$BO$1660,58,0),"")</f>
        <v/>
      </c>
      <c r="AP27" s="174" t="str">
        <f ca="1">IFERROR(VLOOKUP(ROW(AP15),'فهرست بها کلی'!$C$13:$BO$1660,61,0),"")</f>
        <v/>
      </c>
      <c r="AQ27" s="174" t="str">
        <f ca="1">IFERROR(VLOOKUP(ROW(AQ15),'فهرست بها کلی'!$C$13:$BO$1660,64,0),"")</f>
        <v/>
      </c>
      <c r="AR27" s="244">
        <f t="shared" ca="1" si="5"/>
        <v>0</v>
      </c>
      <c r="AS27" s="174" t="str">
        <f ca="1">IFERROR(VLOOKUP(ROW(AS15),'فهرست بها کلی'!$C$13:$BO$1660,23,0),"")</f>
        <v/>
      </c>
      <c r="AT27" s="174" t="str">
        <f ca="1">IFERROR(VLOOKUP(ROW(AT15),'فهرست بها کلی'!$C$13:$BO$1660,26,0),"")</f>
        <v/>
      </c>
      <c r="AU27" s="174" t="str">
        <f ca="1">IFERROR(VLOOKUP(ROW(AU15),'فهرست بها کلی'!$C$13:$BO$1660,29,0),"")</f>
        <v/>
      </c>
      <c r="AV27" s="174" t="str">
        <f ca="1">IFERROR(VLOOKUP(ROW(AV15),'فهرست بها کلی'!$C$13:$BO$1660,32,0),"")</f>
        <v/>
      </c>
      <c r="AW27" s="174" t="str">
        <f ca="1">IFERROR(VLOOKUP(ROW(AW15),'فهرست بها کلی'!$C$13:$BO$1660,35,0),"")</f>
        <v/>
      </c>
      <c r="AX27" s="174" t="str">
        <f ca="1">IFERROR(VLOOKUP(ROW(AX15),'فهرست بها کلی'!$C$13:$BO$1660,38,0),"")</f>
        <v/>
      </c>
      <c r="AY27" s="174" t="str">
        <f ca="1">IFERROR(VLOOKUP(ROW(AY15),'فهرست بها کلی'!$C$13:$BO$1660,41,0),"")</f>
        <v/>
      </c>
      <c r="AZ27" s="174" t="str">
        <f ca="1">IFERROR(VLOOKUP(ROW(AZ15),'فهرست بها کلی'!$C$13:$BO$1660,44,0),"")</f>
        <v/>
      </c>
      <c r="BA27" s="174" t="str">
        <f ca="1">IFERROR(VLOOKUP(ROW(BA15),'فهرست بها کلی'!$C$13:$BO$1660,47,0),"")</f>
        <v/>
      </c>
      <c r="BB27" s="174" t="str">
        <f ca="1">IFERROR(VLOOKUP(ROW(BB15),'فهرست بها کلی'!$C$13:$BO$1660,50,0),"")</f>
        <v/>
      </c>
      <c r="BC27" s="174" t="str">
        <f ca="1">IFERROR(VLOOKUP(ROW(BC15),'فهرست بها کلی'!$C$13:$BO$1660,53,0),"")</f>
        <v/>
      </c>
      <c r="BD27" s="174" t="str">
        <f ca="1">IFERROR(VLOOKUP(ROW(BD15),'فهرست بها کلی'!$C$13:$BO$1660,56,0),"")</f>
        <v/>
      </c>
      <c r="BE27" s="174" t="str">
        <f ca="1">IFERROR(VLOOKUP(ROW(BE15),'فهرست بها کلی'!$C$13:$BO$1660,59,0),"")</f>
        <v/>
      </c>
      <c r="BF27" s="174" t="str">
        <f ca="1">IFERROR(VLOOKUP(ROW(BF15),'فهرست بها کلی'!$C$13:$BO$1660,62,0),"")</f>
        <v/>
      </c>
      <c r="BG27" s="174" t="str">
        <f ca="1">IFERROR(VLOOKUP(ROW(BG15),'فهرست بها کلی'!$C$13:$BO$1660,65,0),"")</f>
        <v/>
      </c>
      <c r="BH27" s="174" t="str">
        <f ca="1">IFERROR(VLOOKUP(ROW(BH15),'فهرست بها کلی'!$C$13:$BO$1660,16,0),"")</f>
        <v/>
      </c>
      <c r="BI27" s="245" t="str">
        <f t="shared" ca="1" si="6"/>
        <v xml:space="preserve"> </v>
      </c>
      <c r="BJ27" s="245" t="str">
        <f t="shared" ca="1" si="7"/>
        <v/>
      </c>
      <c r="BK27" s="245" t="str">
        <f t="shared" ca="1" si="8"/>
        <v/>
      </c>
    </row>
    <row r="28" spans="1:63" s="246" customFormat="1" ht="47.25" customHeight="1">
      <c r="A28" s="174" t="str">
        <f ca="1">IFERROR(VLOOKUP(ROW(A16),'فهرست بها کلی'!$C$13:$BO$1660,1,0),"")</f>
        <v/>
      </c>
      <c r="B28" s="174" t="str">
        <f ca="1">IFERROR(VLOOKUP(ROW(B16),'فهرست بها کلی'!$C$13:$BO$1660,5,0),"")</f>
        <v/>
      </c>
      <c r="C28" s="174" t="str">
        <f ca="1">IFERROR(VLOOKUP(ROW(C16),'فهرست بها کلی'!$C$13:$BO$1660,6,0),"")</f>
        <v/>
      </c>
      <c r="D28" s="174" t="str">
        <f ca="1">IFERROR(VLOOKUP(ROW(D16),'فهرست بها کلی'!$C$13:$BO$1660,7,0),"")</f>
        <v/>
      </c>
      <c r="E28" s="174" t="str">
        <f ca="1">IFERROR(VLOOKUP(ROW(E16),'فهرست بها کلی'!$C$13:$BO$1660,8,0),"")</f>
        <v/>
      </c>
      <c r="F28" s="174" t="str">
        <f ca="1">IFERROR(VLOOKUP(ROW(F16),'فهرست بها کلی'!$C$13:$BO$1660,9,0),"")</f>
        <v/>
      </c>
      <c r="G28" s="174" t="str">
        <f ca="1">IFERROR(VLOOKUP(ROW(G16),'فهرست بها کلی'!$C$13:$BO$1660,21,0),"")</f>
        <v/>
      </c>
      <c r="H28" s="174" t="str">
        <f ca="1">IFERROR(VLOOKUP(ROW(H16),'فهرست بها کلی'!$C$13:$BO$1660,24,0),"")</f>
        <v/>
      </c>
      <c r="I28" s="174" t="str">
        <f ca="1">IFERROR(VLOOKUP(ROW(I16),'فهرست بها کلی'!$C$13:$BO$1660,27,0),"")</f>
        <v/>
      </c>
      <c r="J28" s="174" t="str">
        <f ca="1">IFERROR(VLOOKUP(ROW(J16),'فهرست بها کلی'!$C$13:$BO$1660,30,0),"")</f>
        <v/>
      </c>
      <c r="K28" s="174" t="str">
        <f ca="1">IFERROR(VLOOKUP(ROW(K16),'فهرست بها کلی'!$C$13:$BO$1660,33,0),"")</f>
        <v/>
      </c>
      <c r="L28" s="174" t="str">
        <f ca="1">IFERROR(VLOOKUP(ROW(L16),'فهرست بها کلی'!$C$13:$BO$1660,36,0),"")</f>
        <v/>
      </c>
      <c r="M28" s="174" t="str">
        <f ca="1">IFERROR(VLOOKUP(ROW(M16),'فهرست بها کلی'!$C$13:$BO$1660,39,0),"")</f>
        <v/>
      </c>
      <c r="N28" s="174" t="str">
        <f ca="1">IFERROR(VLOOKUP(ROW(N16),'فهرست بها کلی'!$C$13:$BO$1660,42,0),"")</f>
        <v/>
      </c>
      <c r="O28" s="174" t="str">
        <f ca="1">IFERROR(VLOOKUP(ROW(O16),'فهرست بها کلی'!$C$13:$BO$1660,45,0),"")</f>
        <v/>
      </c>
      <c r="P28" s="174" t="str">
        <f ca="1">IFERROR(VLOOKUP(ROW(P16),'فهرست بها کلی'!$C$13:$BO$1660,48,0),"")</f>
        <v/>
      </c>
      <c r="Q28" s="174" t="str">
        <f ca="1">IFERROR(VLOOKUP(ROW(Q16),'فهرست بها کلی'!$C$13:$BO$1660,51,0),"")</f>
        <v/>
      </c>
      <c r="R28" s="174" t="str">
        <f ca="1">IFERROR(VLOOKUP(ROW(R16),'فهرست بها کلی'!$C$13:$BO$1660,54,0),"")</f>
        <v/>
      </c>
      <c r="S28" s="174" t="str">
        <f ca="1">IFERROR(VLOOKUP(ROW(S16),'فهرست بها کلی'!$C$13:$BO$1660,57,0),"")</f>
        <v/>
      </c>
      <c r="T28" s="174" t="str">
        <f ca="1">IFERROR(VLOOKUP(ROW(T16),'فهرست بها کلی'!$C$13:$BO$1660,60,0),"")</f>
        <v/>
      </c>
      <c r="U28" s="174" t="str">
        <f ca="1">IFERROR(VLOOKUP(ROW(U16),'فهرست بها کلی'!$C$13:$BO$1660,63,0),"")</f>
        <v/>
      </c>
      <c r="V28" s="241">
        <f t="shared" ca="1" si="2"/>
        <v>0</v>
      </c>
      <c r="W28" s="242" t="str">
        <f t="shared" ca="1" si="3"/>
        <v/>
      </c>
      <c r="X28" s="174" t="str">
        <f ca="1">IFERROR(VLOOKUP(ROW(X16),'فهرست بها کلی'!$C$13:$BO$1660,10,0),"")</f>
        <v/>
      </c>
      <c r="Y28" s="174" t="str">
        <f ca="1">IFERROR(VLOOKUP(ROW(Y16),'فهرست بها کلی'!$C$13:$BO$1660,11,0),"")</f>
        <v/>
      </c>
      <c r="Z28" s="174" t="str">
        <f ca="1">IFERROR(VLOOKUP(ROW(Z16),'فهرست بها کلی'!$C$13:$BO$1660,12,0),"")</f>
        <v/>
      </c>
      <c r="AA28" s="174" t="str">
        <f ca="1">IFERROR(VLOOKUP(ROW(AA16),'فهرست بها کلی'!$C$13:$BO$1660,13,0),"")</f>
        <v/>
      </c>
      <c r="AB28" s="243" t="str">
        <f t="shared" ca="1" si="4"/>
        <v/>
      </c>
      <c r="AC28" s="174" t="str">
        <f ca="1">IFERROR(VLOOKUP(ROW(AC16),'فهرست بها کلی'!$C$13:$BO$1660,22,0),"")</f>
        <v/>
      </c>
      <c r="AD28" s="174" t="str">
        <f ca="1">IFERROR(VLOOKUP(ROW(AD16),'فهرست بها کلی'!$C$13:$BO$1660,25,0),"")</f>
        <v/>
      </c>
      <c r="AE28" s="174" t="str">
        <f ca="1">IFERROR(VLOOKUP(ROW(AE16),'فهرست بها کلی'!$C$13:$BO$1660,28,0),"")</f>
        <v/>
      </c>
      <c r="AF28" s="174" t="str">
        <f ca="1">IFERROR(VLOOKUP(ROW(AF16),'فهرست بها کلی'!$C$13:$BO$1660,31,0),"")</f>
        <v/>
      </c>
      <c r="AG28" s="174" t="str">
        <f ca="1">IFERROR(VLOOKUP(ROW(AG16),'فهرست بها کلی'!$C$13:$BO$1660,34,0),"")</f>
        <v/>
      </c>
      <c r="AH28" s="174" t="str">
        <f ca="1">IFERROR(VLOOKUP(ROW(AH16),'فهرست بها کلی'!$C$13:$BO$1660,37,0),"")</f>
        <v/>
      </c>
      <c r="AI28" s="174" t="str">
        <f ca="1">IFERROR(VLOOKUP(ROW(AI16),'فهرست بها کلی'!$C$13:$BO$1660,40,0),"")</f>
        <v/>
      </c>
      <c r="AJ28" s="174" t="str">
        <f ca="1">IFERROR(VLOOKUP(ROW(AJ16),'فهرست بها کلی'!$C$13:$BO$1660,43,0),"")</f>
        <v/>
      </c>
      <c r="AK28" s="174" t="str">
        <f ca="1">IFERROR(VLOOKUP(ROW(AK16),'فهرست بها کلی'!$C$13:$BO$1660,46,0),"")</f>
        <v/>
      </c>
      <c r="AL28" s="174" t="str">
        <f ca="1">IFERROR(VLOOKUP(ROW(AL16),'فهرست بها کلی'!$C$13:$BO$1660,49,0),"")</f>
        <v/>
      </c>
      <c r="AM28" s="174" t="str">
        <f ca="1">IFERROR(VLOOKUP(ROW(AM16),'فهرست بها کلی'!$C$13:$BO$1660,52,0),"")</f>
        <v/>
      </c>
      <c r="AN28" s="174" t="str">
        <f ca="1">IFERROR(VLOOKUP(ROW(AN16),'فهرست بها کلی'!$C$13:$BO$1660,55,0),"")</f>
        <v/>
      </c>
      <c r="AO28" s="174" t="str">
        <f ca="1">IFERROR(VLOOKUP(ROW(AO16),'فهرست بها کلی'!$C$13:$BO$1660,58,0),"")</f>
        <v/>
      </c>
      <c r="AP28" s="174" t="str">
        <f ca="1">IFERROR(VLOOKUP(ROW(AP16),'فهرست بها کلی'!$C$13:$BO$1660,61,0),"")</f>
        <v/>
      </c>
      <c r="AQ28" s="174" t="str">
        <f ca="1">IFERROR(VLOOKUP(ROW(AQ16),'فهرست بها کلی'!$C$13:$BO$1660,64,0),"")</f>
        <v/>
      </c>
      <c r="AR28" s="244">
        <f t="shared" ca="1" si="5"/>
        <v>0</v>
      </c>
      <c r="AS28" s="174" t="str">
        <f ca="1">IFERROR(VLOOKUP(ROW(AS16),'فهرست بها کلی'!$C$13:$BO$1660,23,0),"")</f>
        <v/>
      </c>
      <c r="AT28" s="174" t="str">
        <f ca="1">IFERROR(VLOOKUP(ROW(AT16),'فهرست بها کلی'!$C$13:$BO$1660,26,0),"")</f>
        <v/>
      </c>
      <c r="AU28" s="174" t="str">
        <f ca="1">IFERROR(VLOOKUP(ROW(AU16),'فهرست بها کلی'!$C$13:$BO$1660,29,0),"")</f>
        <v/>
      </c>
      <c r="AV28" s="174" t="str">
        <f ca="1">IFERROR(VLOOKUP(ROW(AV16),'فهرست بها کلی'!$C$13:$BO$1660,32,0),"")</f>
        <v/>
      </c>
      <c r="AW28" s="174" t="str">
        <f ca="1">IFERROR(VLOOKUP(ROW(AW16),'فهرست بها کلی'!$C$13:$BO$1660,35,0),"")</f>
        <v/>
      </c>
      <c r="AX28" s="174" t="str">
        <f ca="1">IFERROR(VLOOKUP(ROW(AX16),'فهرست بها کلی'!$C$13:$BO$1660,38,0),"")</f>
        <v/>
      </c>
      <c r="AY28" s="174" t="str">
        <f ca="1">IFERROR(VLOOKUP(ROW(AY16),'فهرست بها کلی'!$C$13:$BO$1660,41,0),"")</f>
        <v/>
      </c>
      <c r="AZ28" s="174" t="str">
        <f ca="1">IFERROR(VLOOKUP(ROW(AZ16),'فهرست بها کلی'!$C$13:$BO$1660,44,0),"")</f>
        <v/>
      </c>
      <c r="BA28" s="174" t="str">
        <f ca="1">IFERROR(VLOOKUP(ROW(BA16),'فهرست بها کلی'!$C$13:$BO$1660,47,0),"")</f>
        <v/>
      </c>
      <c r="BB28" s="174" t="str">
        <f ca="1">IFERROR(VLOOKUP(ROW(BB16),'فهرست بها کلی'!$C$13:$BO$1660,50,0),"")</f>
        <v/>
      </c>
      <c r="BC28" s="174" t="str">
        <f ca="1">IFERROR(VLOOKUP(ROW(BC16),'فهرست بها کلی'!$C$13:$BO$1660,53,0),"")</f>
        <v/>
      </c>
      <c r="BD28" s="174" t="str">
        <f ca="1">IFERROR(VLOOKUP(ROW(BD16),'فهرست بها کلی'!$C$13:$BO$1660,56,0),"")</f>
        <v/>
      </c>
      <c r="BE28" s="174" t="str">
        <f ca="1">IFERROR(VLOOKUP(ROW(BE16),'فهرست بها کلی'!$C$13:$BO$1660,59,0),"")</f>
        <v/>
      </c>
      <c r="BF28" s="174" t="str">
        <f ca="1">IFERROR(VLOOKUP(ROW(BF16),'فهرست بها کلی'!$C$13:$BO$1660,62,0),"")</f>
        <v/>
      </c>
      <c r="BG28" s="174" t="str">
        <f ca="1">IFERROR(VLOOKUP(ROW(BG16),'فهرست بها کلی'!$C$13:$BO$1660,65,0),"")</f>
        <v/>
      </c>
      <c r="BH28" s="174" t="str">
        <f ca="1">IFERROR(VLOOKUP(ROW(BH16),'فهرست بها کلی'!$C$13:$BO$1660,16,0),"")</f>
        <v/>
      </c>
      <c r="BI28" s="245" t="str">
        <f t="shared" ca="1" si="6"/>
        <v xml:space="preserve"> </v>
      </c>
      <c r="BJ28" s="245" t="str">
        <f t="shared" ca="1" si="7"/>
        <v/>
      </c>
      <c r="BK28" s="245" t="str">
        <f t="shared" ca="1" si="8"/>
        <v/>
      </c>
    </row>
    <row r="29" spans="1:63" s="246" customFormat="1" ht="47.25" customHeight="1">
      <c r="A29" s="174" t="str">
        <f ca="1">IFERROR(VLOOKUP(ROW(A17),'فهرست بها کلی'!$C$13:$BO$1660,1,0),"")</f>
        <v/>
      </c>
      <c r="B29" s="174" t="str">
        <f ca="1">IFERROR(VLOOKUP(ROW(B17),'فهرست بها کلی'!$C$13:$BO$1660,5,0),"")</f>
        <v/>
      </c>
      <c r="C29" s="174" t="str">
        <f ca="1">IFERROR(VLOOKUP(ROW(C17),'فهرست بها کلی'!$C$13:$BO$1660,6,0),"")</f>
        <v/>
      </c>
      <c r="D29" s="174" t="str">
        <f ca="1">IFERROR(VLOOKUP(ROW(D17),'فهرست بها کلی'!$C$13:$BO$1660,7,0),"")</f>
        <v/>
      </c>
      <c r="E29" s="174" t="str">
        <f ca="1">IFERROR(VLOOKUP(ROW(E17),'فهرست بها کلی'!$C$13:$BO$1660,8,0),"")</f>
        <v/>
      </c>
      <c r="F29" s="174" t="str">
        <f ca="1">IFERROR(VLOOKUP(ROW(F17),'فهرست بها کلی'!$C$13:$BO$1660,9,0),"")</f>
        <v/>
      </c>
      <c r="G29" s="174" t="str">
        <f ca="1">IFERROR(VLOOKUP(ROW(G17),'فهرست بها کلی'!$C$13:$BO$1660,21,0),"")</f>
        <v/>
      </c>
      <c r="H29" s="174" t="str">
        <f ca="1">IFERROR(VLOOKUP(ROW(H17),'فهرست بها کلی'!$C$13:$BO$1660,24,0),"")</f>
        <v/>
      </c>
      <c r="I29" s="174" t="str">
        <f ca="1">IFERROR(VLOOKUP(ROW(I17),'فهرست بها کلی'!$C$13:$BO$1660,27,0),"")</f>
        <v/>
      </c>
      <c r="J29" s="174" t="str">
        <f ca="1">IFERROR(VLOOKUP(ROW(J17),'فهرست بها کلی'!$C$13:$BO$1660,30,0),"")</f>
        <v/>
      </c>
      <c r="K29" s="174" t="str">
        <f ca="1">IFERROR(VLOOKUP(ROW(K17),'فهرست بها کلی'!$C$13:$BO$1660,33,0),"")</f>
        <v/>
      </c>
      <c r="L29" s="174" t="str">
        <f ca="1">IFERROR(VLOOKUP(ROW(L17),'فهرست بها کلی'!$C$13:$BO$1660,36,0),"")</f>
        <v/>
      </c>
      <c r="M29" s="174" t="str">
        <f ca="1">IFERROR(VLOOKUP(ROW(M17),'فهرست بها کلی'!$C$13:$BO$1660,39,0),"")</f>
        <v/>
      </c>
      <c r="N29" s="174" t="str">
        <f ca="1">IFERROR(VLOOKUP(ROW(N17),'فهرست بها کلی'!$C$13:$BO$1660,42,0),"")</f>
        <v/>
      </c>
      <c r="O29" s="174" t="str">
        <f ca="1">IFERROR(VLOOKUP(ROW(O17),'فهرست بها کلی'!$C$13:$BO$1660,45,0),"")</f>
        <v/>
      </c>
      <c r="P29" s="174" t="str">
        <f ca="1">IFERROR(VLOOKUP(ROW(P17),'فهرست بها کلی'!$C$13:$BO$1660,48,0),"")</f>
        <v/>
      </c>
      <c r="Q29" s="174" t="str">
        <f ca="1">IFERROR(VLOOKUP(ROW(Q17),'فهرست بها کلی'!$C$13:$BO$1660,51,0),"")</f>
        <v/>
      </c>
      <c r="R29" s="174" t="str">
        <f ca="1">IFERROR(VLOOKUP(ROW(R17),'فهرست بها کلی'!$C$13:$BO$1660,54,0),"")</f>
        <v/>
      </c>
      <c r="S29" s="174" t="str">
        <f ca="1">IFERROR(VLOOKUP(ROW(S17),'فهرست بها کلی'!$C$13:$BO$1660,57,0),"")</f>
        <v/>
      </c>
      <c r="T29" s="174" t="str">
        <f ca="1">IFERROR(VLOOKUP(ROW(T17),'فهرست بها کلی'!$C$13:$BO$1660,60,0),"")</f>
        <v/>
      </c>
      <c r="U29" s="174" t="str">
        <f ca="1">IFERROR(VLOOKUP(ROW(U17),'فهرست بها کلی'!$C$13:$BO$1660,63,0),"")</f>
        <v/>
      </c>
      <c r="V29" s="241">
        <f t="shared" ca="1" si="2"/>
        <v>0</v>
      </c>
      <c r="W29" s="242" t="str">
        <f t="shared" ca="1" si="3"/>
        <v/>
      </c>
      <c r="X29" s="174" t="str">
        <f ca="1">IFERROR(VLOOKUP(ROW(X17),'فهرست بها کلی'!$C$13:$BO$1660,10,0),"")</f>
        <v/>
      </c>
      <c r="Y29" s="174" t="str">
        <f ca="1">IFERROR(VLOOKUP(ROW(Y17),'فهرست بها کلی'!$C$13:$BO$1660,11,0),"")</f>
        <v/>
      </c>
      <c r="Z29" s="174" t="str">
        <f ca="1">IFERROR(VLOOKUP(ROW(Z17),'فهرست بها کلی'!$C$13:$BO$1660,12,0),"")</f>
        <v/>
      </c>
      <c r="AA29" s="174" t="str">
        <f ca="1">IFERROR(VLOOKUP(ROW(AA17),'فهرست بها کلی'!$C$13:$BO$1660,13,0),"")</f>
        <v/>
      </c>
      <c r="AB29" s="243" t="str">
        <f t="shared" ca="1" si="4"/>
        <v/>
      </c>
      <c r="AC29" s="174" t="str">
        <f ca="1">IFERROR(VLOOKUP(ROW(AC17),'فهرست بها کلی'!$C$13:$BO$1660,22,0),"")</f>
        <v/>
      </c>
      <c r="AD29" s="174" t="str">
        <f ca="1">IFERROR(VLOOKUP(ROW(AD17),'فهرست بها کلی'!$C$13:$BO$1660,25,0),"")</f>
        <v/>
      </c>
      <c r="AE29" s="174" t="str">
        <f ca="1">IFERROR(VLOOKUP(ROW(AE17),'فهرست بها کلی'!$C$13:$BO$1660,28,0),"")</f>
        <v/>
      </c>
      <c r="AF29" s="174" t="str">
        <f ca="1">IFERROR(VLOOKUP(ROW(AF17),'فهرست بها کلی'!$C$13:$BO$1660,31,0),"")</f>
        <v/>
      </c>
      <c r="AG29" s="174" t="str">
        <f ca="1">IFERROR(VLOOKUP(ROW(AG17),'فهرست بها کلی'!$C$13:$BO$1660,34,0),"")</f>
        <v/>
      </c>
      <c r="AH29" s="174" t="str">
        <f ca="1">IFERROR(VLOOKUP(ROW(AH17),'فهرست بها کلی'!$C$13:$BO$1660,37,0),"")</f>
        <v/>
      </c>
      <c r="AI29" s="174" t="str">
        <f ca="1">IFERROR(VLOOKUP(ROW(AI17),'فهرست بها کلی'!$C$13:$BO$1660,40,0),"")</f>
        <v/>
      </c>
      <c r="AJ29" s="174" t="str">
        <f ca="1">IFERROR(VLOOKUP(ROW(AJ17),'فهرست بها کلی'!$C$13:$BO$1660,43,0),"")</f>
        <v/>
      </c>
      <c r="AK29" s="174" t="str">
        <f ca="1">IFERROR(VLOOKUP(ROW(AK17),'فهرست بها کلی'!$C$13:$BO$1660,46,0),"")</f>
        <v/>
      </c>
      <c r="AL29" s="174" t="str">
        <f ca="1">IFERROR(VLOOKUP(ROW(AL17),'فهرست بها کلی'!$C$13:$BO$1660,49,0),"")</f>
        <v/>
      </c>
      <c r="AM29" s="174" t="str">
        <f ca="1">IFERROR(VLOOKUP(ROW(AM17),'فهرست بها کلی'!$C$13:$BO$1660,52,0),"")</f>
        <v/>
      </c>
      <c r="AN29" s="174" t="str">
        <f ca="1">IFERROR(VLOOKUP(ROW(AN17),'فهرست بها کلی'!$C$13:$BO$1660,55,0),"")</f>
        <v/>
      </c>
      <c r="AO29" s="174" t="str">
        <f ca="1">IFERROR(VLOOKUP(ROW(AO17),'فهرست بها کلی'!$C$13:$BO$1660,58,0),"")</f>
        <v/>
      </c>
      <c r="AP29" s="174" t="str">
        <f ca="1">IFERROR(VLOOKUP(ROW(AP17),'فهرست بها کلی'!$C$13:$BO$1660,61,0),"")</f>
        <v/>
      </c>
      <c r="AQ29" s="174" t="str">
        <f ca="1">IFERROR(VLOOKUP(ROW(AQ17),'فهرست بها کلی'!$C$13:$BO$1660,64,0),"")</f>
        <v/>
      </c>
      <c r="AR29" s="244">
        <f t="shared" ca="1" si="5"/>
        <v>0</v>
      </c>
      <c r="AS29" s="174" t="str">
        <f ca="1">IFERROR(VLOOKUP(ROW(AS17),'فهرست بها کلی'!$C$13:$BO$1660,23,0),"")</f>
        <v/>
      </c>
      <c r="AT29" s="174" t="str">
        <f ca="1">IFERROR(VLOOKUP(ROW(AT17),'فهرست بها کلی'!$C$13:$BO$1660,26,0),"")</f>
        <v/>
      </c>
      <c r="AU29" s="174" t="str">
        <f ca="1">IFERROR(VLOOKUP(ROW(AU17),'فهرست بها کلی'!$C$13:$BO$1660,29,0),"")</f>
        <v/>
      </c>
      <c r="AV29" s="174" t="str">
        <f ca="1">IFERROR(VLOOKUP(ROW(AV17),'فهرست بها کلی'!$C$13:$BO$1660,32,0),"")</f>
        <v/>
      </c>
      <c r="AW29" s="174" t="str">
        <f ca="1">IFERROR(VLOOKUP(ROW(AW17),'فهرست بها کلی'!$C$13:$BO$1660,35,0),"")</f>
        <v/>
      </c>
      <c r="AX29" s="174" t="str">
        <f ca="1">IFERROR(VLOOKUP(ROW(AX17),'فهرست بها کلی'!$C$13:$BO$1660,38,0),"")</f>
        <v/>
      </c>
      <c r="AY29" s="174" t="str">
        <f ca="1">IFERROR(VLOOKUP(ROW(AY17),'فهرست بها کلی'!$C$13:$BO$1660,41,0),"")</f>
        <v/>
      </c>
      <c r="AZ29" s="174" t="str">
        <f ca="1">IFERROR(VLOOKUP(ROW(AZ17),'فهرست بها کلی'!$C$13:$BO$1660,44,0),"")</f>
        <v/>
      </c>
      <c r="BA29" s="174" t="str">
        <f ca="1">IFERROR(VLOOKUP(ROW(BA17),'فهرست بها کلی'!$C$13:$BO$1660,47,0),"")</f>
        <v/>
      </c>
      <c r="BB29" s="174" t="str">
        <f ca="1">IFERROR(VLOOKUP(ROW(BB17),'فهرست بها کلی'!$C$13:$BO$1660,50,0),"")</f>
        <v/>
      </c>
      <c r="BC29" s="174" t="str">
        <f ca="1">IFERROR(VLOOKUP(ROW(BC17),'فهرست بها کلی'!$C$13:$BO$1660,53,0),"")</f>
        <v/>
      </c>
      <c r="BD29" s="174" t="str">
        <f ca="1">IFERROR(VLOOKUP(ROW(BD17),'فهرست بها کلی'!$C$13:$BO$1660,56,0),"")</f>
        <v/>
      </c>
      <c r="BE29" s="174" t="str">
        <f ca="1">IFERROR(VLOOKUP(ROW(BE17),'فهرست بها کلی'!$C$13:$BO$1660,59,0),"")</f>
        <v/>
      </c>
      <c r="BF29" s="174" t="str">
        <f ca="1">IFERROR(VLOOKUP(ROW(BF17),'فهرست بها کلی'!$C$13:$BO$1660,62,0),"")</f>
        <v/>
      </c>
      <c r="BG29" s="174" t="str">
        <f ca="1">IFERROR(VLOOKUP(ROW(BG17),'فهرست بها کلی'!$C$13:$BO$1660,65,0),"")</f>
        <v/>
      </c>
      <c r="BH29" s="174" t="str">
        <f ca="1">IFERROR(VLOOKUP(ROW(BH17),'فهرست بها کلی'!$C$13:$BO$1660,16,0),"")</f>
        <v/>
      </c>
      <c r="BI29" s="245" t="str">
        <f t="shared" ca="1" si="6"/>
        <v xml:space="preserve"> </v>
      </c>
      <c r="BJ29" s="245" t="str">
        <f t="shared" ca="1" si="7"/>
        <v/>
      </c>
      <c r="BK29" s="245" t="str">
        <f t="shared" ca="1" si="8"/>
        <v/>
      </c>
    </row>
    <row r="30" spans="1:63" s="246" customFormat="1" ht="47.25" customHeight="1">
      <c r="A30" s="174" t="str">
        <f ca="1">IFERROR(VLOOKUP(ROW(A18),'فهرست بها کلی'!$C$13:$BO$1660,1,0),"")</f>
        <v/>
      </c>
      <c r="B30" s="174" t="str">
        <f ca="1">IFERROR(VLOOKUP(ROW(B18),'فهرست بها کلی'!$C$13:$BO$1660,5,0),"")</f>
        <v/>
      </c>
      <c r="C30" s="174" t="str">
        <f ca="1">IFERROR(VLOOKUP(ROW(C18),'فهرست بها کلی'!$C$13:$BO$1660,6,0),"")</f>
        <v/>
      </c>
      <c r="D30" s="174" t="str">
        <f ca="1">IFERROR(VLOOKUP(ROW(D18),'فهرست بها کلی'!$C$13:$BO$1660,7,0),"")</f>
        <v/>
      </c>
      <c r="E30" s="174" t="str">
        <f ca="1">IFERROR(VLOOKUP(ROW(E18),'فهرست بها کلی'!$C$13:$BO$1660,8,0),"")</f>
        <v/>
      </c>
      <c r="F30" s="174" t="str">
        <f ca="1">IFERROR(VLOOKUP(ROW(F18),'فهرست بها کلی'!$C$13:$BO$1660,9,0),"")</f>
        <v/>
      </c>
      <c r="G30" s="174" t="str">
        <f ca="1">IFERROR(VLOOKUP(ROW(G18),'فهرست بها کلی'!$C$13:$BO$1660,21,0),"")</f>
        <v/>
      </c>
      <c r="H30" s="174" t="str">
        <f ca="1">IFERROR(VLOOKUP(ROW(H18),'فهرست بها کلی'!$C$13:$BO$1660,24,0),"")</f>
        <v/>
      </c>
      <c r="I30" s="174" t="str">
        <f ca="1">IFERROR(VLOOKUP(ROW(I18),'فهرست بها کلی'!$C$13:$BO$1660,27,0),"")</f>
        <v/>
      </c>
      <c r="J30" s="174" t="str">
        <f ca="1">IFERROR(VLOOKUP(ROW(J18),'فهرست بها کلی'!$C$13:$BO$1660,30,0),"")</f>
        <v/>
      </c>
      <c r="K30" s="174" t="str">
        <f ca="1">IFERROR(VLOOKUP(ROW(K18),'فهرست بها کلی'!$C$13:$BO$1660,33,0),"")</f>
        <v/>
      </c>
      <c r="L30" s="174" t="str">
        <f ca="1">IFERROR(VLOOKUP(ROW(L18),'فهرست بها کلی'!$C$13:$BO$1660,36,0),"")</f>
        <v/>
      </c>
      <c r="M30" s="174" t="str">
        <f ca="1">IFERROR(VLOOKUP(ROW(M18),'فهرست بها کلی'!$C$13:$BO$1660,39,0),"")</f>
        <v/>
      </c>
      <c r="N30" s="174" t="str">
        <f ca="1">IFERROR(VLOOKUP(ROW(N18),'فهرست بها کلی'!$C$13:$BO$1660,42,0),"")</f>
        <v/>
      </c>
      <c r="O30" s="174" t="str">
        <f ca="1">IFERROR(VLOOKUP(ROW(O18),'فهرست بها کلی'!$C$13:$BO$1660,45,0),"")</f>
        <v/>
      </c>
      <c r="P30" s="174" t="str">
        <f ca="1">IFERROR(VLOOKUP(ROW(P18),'فهرست بها کلی'!$C$13:$BO$1660,48,0),"")</f>
        <v/>
      </c>
      <c r="Q30" s="174" t="str">
        <f ca="1">IFERROR(VLOOKUP(ROW(Q18),'فهرست بها کلی'!$C$13:$BO$1660,51,0),"")</f>
        <v/>
      </c>
      <c r="R30" s="174" t="str">
        <f ca="1">IFERROR(VLOOKUP(ROW(R18),'فهرست بها کلی'!$C$13:$BO$1660,54,0),"")</f>
        <v/>
      </c>
      <c r="S30" s="174" t="str">
        <f ca="1">IFERROR(VLOOKUP(ROW(S18),'فهرست بها کلی'!$C$13:$BO$1660,57,0),"")</f>
        <v/>
      </c>
      <c r="T30" s="174" t="str">
        <f ca="1">IFERROR(VLOOKUP(ROW(T18),'فهرست بها کلی'!$C$13:$BO$1660,60,0),"")</f>
        <v/>
      </c>
      <c r="U30" s="174" t="str">
        <f ca="1">IFERROR(VLOOKUP(ROW(U18),'فهرست بها کلی'!$C$13:$BO$1660,63,0),"")</f>
        <v/>
      </c>
      <c r="V30" s="241">
        <f t="shared" ca="1" si="2"/>
        <v>0</v>
      </c>
      <c r="W30" s="242" t="str">
        <f t="shared" ca="1" si="3"/>
        <v/>
      </c>
      <c r="X30" s="174" t="str">
        <f ca="1">IFERROR(VLOOKUP(ROW(X18),'فهرست بها کلی'!$C$13:$BO$1660,10,0),"")</f>
        <v/>
      </c>
      <c r="Y30" s="174" t="str">
        <f ca="1">IFERROR(VLOOKUP(ROW(Y18),'فهرست بها کلی'!$C$13:$BO$1660,11,0),"")</f>
        <v/>
      </c>
      <c r="Z30" s="174" t="str">
        <f ca="1">IFERROR(VLOOKUP(ROW(Z18),'فهرست بها کلی'!$C$13:$BO$1660,12,0),"")</f>
        <v/>
      </c>
      <c r="AA30" s="174" t="str">
        <f ca="1">IFERROR(VLOOKUP(ROW(AA18),'فهرست بها کلی'!$C$13:$BO$1660,13,0),"")</f>
        <v/>
      </c>
      <c r="AB30" s="243" t="str">
        <f t="shared" ca="1" si="4"/>
        <v/>
      </c>
      <c r="AC30" s="174" t="str">
        <f ca="1">IFERROR(VLOOKUP(ROW(AC18),'فهرست بها کلی'!$C$13:$BO$1660,22,0),"")</f>
        <v/>
      </c>
      <c r="AD30" s="174" t="str">
        <f ca="1">IFERROR(VLOOKUP(ROW(AD18),'فهرست بها کلی'!$C$13:$BO$1660,25,0),"")</f>
        <v/>
      </c>
      <c r="AE30" s="174" t="str">
        <f ca="1">IFERROR(VLOOKUP(ROW(AE18),'فهرست بها کلی'!$C$13:$BO$1660,28,0),"")</f>
        <v/>
      </c>
      <c r="AF30" s="174" t="str">
        <f ca="1">IFERROR(VLOOKUP(ROW(AF18),'فهرست بها کلی'!$C$13:$BO$1660,31,0),"")</f>
        <v/>
      </c>
      <c r="AG30" s="174" t="str">
        <f ca="1">IFERROR(VLOOKUP(ROW(AG18),'فهرست بها کلی'!$C$13:$BO$1660,34,0),"")</f>
        <v/>
      </c>
      <c r="AH30" s="174" t="str">
        <f ca="1">IFERROR(VLOOKUP(ROW(AH18),'فهرست بها کلی'!$C$13:$BO$1660,37,0),"")</f>
        <v/>
      </c>
      <c r="AI30" s="174" t="str">
        <f ca="1">IFERROR(VLOOKUP(ROW(AI18),'فهرست بها کلی'!$C$13:$BO$1660,40,0),"")</f>
        <v/>
      </c>
      <c r="AJ30" s="174" t="str">
        <f ca="1">IFERROR(VLOOKUP(ROW(AJ18),'فهرست بها کلی'!$C$13:$BO$1660,43,0),"")</f>
        <v/>
      </c>
      <c r="AK30" s="174" t="str">
        <f ca="1">IFERROR(VLOOKUP(ROW(AK18),'فهرست بها کلی'!$C$13:$BO$1660,46,0),"")</f>
        <v/>
      </c>
      <c r="AL30" s="174" t="str">
        <f ca="1">IFERROR(VLOOKUP(ROW(AL18),'فهرست بها کلی'!$C$13:$BO$1660,49,0),"")</f>
        <v/>
      </c>
      <c r="AM30" s="174" t="str">
        <f ca="1">IFERROR(VLOOKUP(ROW(AM18),'فهرست بها کلی'!$C$13:$BO$1660,52,0),"")</f>
        <v/>
      </c>
      <c r="AN30" s="174" t="str">
        <f ca="1">IFERROR(VLOOKUP(ROW(AN18),'فهرست بها کلی'!$C$13:$BO$1660,55,0),"")</f>
        <v/>
      </c>
      <c r="AO30" s="174" t="str">
        <f ca="1">IFERROR(VLOOKUP(ROW(AO18),'فهرست بها کلی'!$C$13:$BO$1660,58,0),"")</f>
        <v/>
      </c>
      <c r="AP30" s="174" t="str">
        <f ca="1">IFERROR(VLOOKUP(ROW(AP18),'فهرست بها کلی'!$C$13:$BO$1660,61,0),"")</f>
        <v/>
      </c>
      <c r="AQ30" s="174" t="str">
        <f ca="1">IFERROR(VLOOKUP(ROW(AQ18),'فهرست بها کلی'!$C$13:$BO$1660,64,0),"")</f>
        <v/>
      </c>
      <c r="AR30" s="244">
        <f t="shared" ca="1" si="5"/>
        <v>0</v>
      </c>
      <c r="AS30" s="174" t="str">
        <f ca="1">IFERROR(VLOOKUP(ROW(AS18),'فهرست بها کلی'!$C$13:$BO$1660,23,0),"")</f>
        <v/>
      </c>
      <c r="AT30" s="174" t="str">
        <f ca="1">IFERROR(VLOOKUP(ROW(AT18),'فهرست بها کلی'!$C$13:$BO$1660,26,0),"")</f>
        <v/>
      </c>
      <c r="AU30" s="174" t="str">
        <f ca="1">IFERROR(VLOOKUP(ROW(AU18),'فهرست بها کلی'!$C$13:$BO$1660,29,0),"")</f>
        <v/>
      </c>
      <c r="AV30" s="174" t="str">
        <f ca="1">IFERROR(VLOOKUP(ROW(AV18),'فهرست بها کلی'!$C$13:$BO$1660,32,0),"")</f>
        <v/>
      </c>
      <c r="AW30" s="174" t="str">
        <f ca="1">IFERROR(VLOOKUP(ROW(AW18),'فهرست بها کلی'!$C$13:$BO$1660,35,0),"")</f>
        <v/>
      </c>
      <c r="AX30" s="174" t="str">
        <f ca="1">IFERROR(VLOOKUP(ROW(AX18),'فهرست بها کلی'!$C$13:$BO$1660,38,0),"")</f>
        <v/>
      </c>
      <c r="AY30" s="174" t="str">
        <f ca="1">IFERROR(VLOOKUP(ROW(AY18),'فهرست بها کلی'!$C$13:$BO$1660,41,0),"")</f>
        <v/>
      </c>
      <c r="AZ30" s="174" t="str">
        <f ca="1">IFERROR(VLOOKUP(ROW(AZ18),'فهرست بها کلی'!$C$13:$BO$1660,44,0),"")</f>
        <v/>
      </c>
      <c r="BA30" s="174" t="str">
        <f ca="1">IFERROR(VLOOKUP(ROW(BA18),'فهرست بها کلی'!$C$13:$BO$1660,47,0),"")</f>
        <v/>
      </c>
      <c r="BB30" s="174" t="str">
        <f ca="1">IFERROR(VLOOKUP(ROW(BB18),'فهرست بها کلی'!$C$13:$BO$1660,50,0),"")</f>
        <v/>
      </c>
      <c r="BC30" s="174" t="str">
        <f ca="1">IFERROR(VLOOKUP(ROW(BC18),'فهرست بها کلی'!$C$13:$BO$1660,53,0),"")</f>
        <v/>
      </c>
      <c r="BD30" s="174" t="str">
        <f ca="1">IFERROR(VLOOKUP(ROW(BD18),'فهرست بها کلی'!$C$13:$BO$1660,56,0),"")</f>
        <v/>
      </c>
      <c r="BE30" s="174" t="str">
        <f ca="1">IFERROR(VLOOKUP(ROW(BE18),'فهرست بها کلی'!$C$13:$BO$1660,59,0),"")</f>
        <v/>
      </c>
      <c r="BF30" s="174" t="str">
        <f ca="1">IFERROR(VLOOKUP(ROW(BF18),'فهرست بها کلی'!$C$13:$BO$1660,62,0),"")</f>
        <v/>
      </c>
      <c r="BG30" s="174" t="str">
        <f ca="1">IFERROR(VLOOKUP(ROW(BG18),'فهرست بها کلی'!$C$13:$BO$1660,65,0),"")</f>
        <v/>
      </c>
      <c r="BH30" s="174" t="str">
        <f ca="1">IFERROR(VLOOKUP(ROW(BH18),'فهرست بها کلی'!$C$13:$BO$1660,16,0),"")</f>
        <v/>
      </c>
      <c r="BI30" s="245" t="str">
        <f t="shared" ca="1" si="6"/>
        <v xml:space="preserve"> </v>
      </c>
      <c r="BJ30" s="245" t="str">
        <f t="shared" ca="1" si="7"/>
        <v/>
      </c>
      <c r="BK30" s="245" t="str">
        <f t="shared" ca="1" si="8"/>
        <v/>
      </c>
    </row>
    <row r="31" spans="1:63" s="246" customFormat="1" ht="47.25" customHeight="1">
      <c r="A31" s="174" t="str">
        <f ca="1">IFERROR(VLOOKUP(ROW(A19),'فهرست بها کلی'!$C$13:$BO$1660,1,0),"")</f>
        <v/>
      </c>
      <c r="B31" s="174" t="str">
        <f ca="1">IFERROR(VLOOKUP(ROW(B19),'فهرست بها کلی'!$C$13:$BO$1660,5,0),"")</f>
        <v/>
      </c>
      <c r="C31" s="174" t="str">
        <f ca="1">IFERROR(VLOOKUP(ROW(C19),'فهرست بها کلی'!$C$13:$BO$1660,6,0),"")</f>
        <v/>
      </c>
      <c r="D31" s="174" t="str">
        <f ca="1">IFERROR(VLOOKUP(ROW(D19),'فهرست بها کلی'!$C$13:$BO$1660,7,0),"")</f>
        <v/>
      </c>
      <c r="E31" s="174" t="str">
        <f ca="1">IFERROR(VLOOKUP(ROW(E19),'فهرست بها کلی'!$C$13:$BO$1660,8,0),"")</f>
        <v/>
      </c>
      <c r="F31" s="174" t="str">
        <f ca="1">IFERROR(VLOOKUP(ROW(F19),'فهرست بها کلی'!$C$13:$BO$1660,9,0),"")</f>
        <v/>
      </c>
      <c r="G31" s="174" t="str">
        <f ca="1">IFERROR(VLOOKUP(ROW(G19),'فهرست بها کلی'!$C$13:$BO$1660,21,0),"")</f>
        <v/>
      </c>
      <c r="H31" s="174" t="str">
        <f ca="1">IFERROR(VLOOKUP(ROW(H19),'فهرست بها کلی'!$C$13:$BO$1660,24,0),"")</f>
        <v/>
      </c>
      <c r="I31" s="174" t="str">
        <f ca="1">IFERROR(VLOOKUP(ROW(I19),'فهرست بها کلی'!$C$13:$BO$1660,27,0),"")</f>
        <v/>
      </c>
      <c r="J31" s="174" t="str">
        <f ca="1">IFERROR(VLOOKUP(ROW(J19),'فهرست بها کلی'!$C$13:$BO$1660,30,0),"")</f>
        <v/>
      </c>
      <c r="K31" s="174" t="str">
        <f ca="1">IFERROR(VLOOKUP(ROW(K19),'فهرست بها کلی'!$C$13:$BO$1660,33,0),"")</f>
        <v/>
      </c>
      <c r="L31" s="174" t="str">
        <f ca="1">IFERROR(VLOOKUP(ROW(L19),'فهرست بها کلی'!$C$13:$BO$1660,36,0),"")</f>
        <v/>
      </c>
      <c r="M31" s="174" t="str">
        <f ca="1">IFERROR(VLOOKUP(ROW(M19),'فهرست بها کلی'!$C$13:$BO$1660,39,0),"")</f>
        <v/>
      </c>
      <c r="N31" s="174" t="str">
        <f ca="1">IFERROR(VLOOKUP(ROW(N19),'فهرست بها کلی'!$C$13:$BO$1660,42,0),"")</f>
        <v/>
      </c>
      <c r="O31" s="174" t="str">
        <f ca="1">IFERROR(VLOOKUP(ROW(O19),'فهرست بها کلی'!$C$13:$BO$1660,45,0),"")</f>
        <v/>
      </c>
      <c r="P31" s="174" t="str">
        <f ca="1">IFERROR(VLOOKUP(ROW(P19),'فهرست بها کلی'!$C$13:$BO$1660,48,0),"")</f>
        <v/>
      </c>
      <c r="Q31" s="174" t="str">
        <f ca="1">IFERROR(VLOOKUP(ROW(Q19),'فهرست بها کلی'!$C$13:$BO$1660,51,0),"")</f>
        <v/>
      </c>
      <c r="R31" s="174" t="str">
        <f ca="1">IFERROR(VLOOKUP(ROW(R19),'فهرست بها کلی'!$C$13:$BO$1660,54,0),"")</f>
        <v/>
      </c>
      <c r="S31" s="174" t="str">
        <f ca="1">IFERROR(VLOOKUP(ROW(S19),'فهرست بها کلی'!$C$13:$BO$1660,57,0),"")</f>
        <v/>
      </c>
      <c r="T31" s="174" t="str">
        <f ca="1">IFERROR(VLOOKUP(ROW(T19),'فهرست بها کلی'!$C$13:$BO$1660,60,0),"")</f>
        <v/>
      </c>
      <c r="U31" s="174" t="str">
        <f ca="1">IFERROR(VLOOKUP(ROW(U19),'فهرست بها کلی'!$C$13:$BO$1660,63,0),"")</f>
        <v/>
      </c>
      <c r="V31" s="241">
        <f t="shared" ca="1" si="2"/>
        <v>0</v>
      </c>
      <c r="W31" s="242" t="str">
        <f t="shared" ca="1" si="3"/>
        <v/>
      </c>
      <c r="X31" s="174" t="str">
        <f ca="1">IFERROR(VLOOKUP(ROW(X19),'فهرست بها کلی'!$C$13:$BO$1660,10,0),"")</f>
        <v/>
      </c>
      <c r="Y31" s="174" t="str">
        <f ca="1">IFERROR(VLOOKUP(ROW(Y19),'فهرست بها کلی'!$C$13:$BO$1660,11,0),"")</f>
        <v/>
      </c>
      <c r="Z31" s="174" t="str">
        <f ca="1">IFERROR(VLOOKUP(ROW(Z19),'فهرست بها کلی'!$C$13:$BO$1660,12,0),"")</f>
        <v/>
      </c>
      <c r="AA31" s="174" t="str">
        <f ca="1">IFERROR(VLOOKUP(ROW(AA19),'فهرست بها کلی'!$C$13:$BO$1660,13,0),"")</f>
        <v/>
      </c>
      <c r="AB31" s="243" t="str">
        <f t="shared" ca="1" si="4"/>
        <v/>
      </c>
      <c r="AC31" s="174" t="str">
        <f ca="1">IFERROR(VLOOKUP(ROW(AC19),'فهرست بها کلی'!$C$13:$BO$1660,22,0),"")</f>
        <v/>
      </c>
      <c r="AD31" s="174" t="str">
        <f ca="1">IFERROR(VLOOKUP(ROW(AD19),'فهرست بها کلی'!$C$13:$BO$1660,25,0),"")</f>
        <v/>
      </c>
      <c r="AE31" s="174" t="str">
        <f ca="1">IFERROR(VLOOKUP(ROW(AE19),'فهرست بها کلی'!$C$13:$BO$1660,28,0),"")</f>
        <v/>
      </c>
      <c r="AF31" s="174" t="str">
        <f ca="1">IFERROR(VLOOKUP(ROW(AF19),'فهرست بها کلی'!$C$13:$BO$1660,31,0),"")</f>
        <v/>
      </c>
      <c r="AG31" s="174" t="str">
        <f ca="1">IFERROR(VLOOKUP(ROW(AG19),'فهرست بها کلی'!$C$13:$BO$1660,34,0),"")</f>
        <v/>
      </c>
      <c r="AH31" s="174" t="str">
        <f ca="1">IFERROR(VLOOKUP(ROW(AH19),'فهرست بها کلی'!$C$13:$BO$1660,37,0),"")</f>
        <v/>
      </c>
      <c r="AI31" s="174" t="str">
        <f ca="1">IFERROR(VLOOKUP(ROW(AI19),'فهرست بها کلی'!$C$13:$BO$1660,40,0),"")</f>
        <v/>
      </c>
      <c r="AJ31" s="174" t="str">
        <f ca="1">IFERROR(VLOOKUP(ROW(AJ19),'فهرست بها کلی'!$C$13:$BO$1660,43,0),"")</f>
        <v/>
      </c>
      <c r="AK31" s="174" t="str">
        <f ca="1">IFERROR(VLOOKUP(ROW(AK19),'فهرست بها کلی'!$C$13:$BO$1660,46,0),"")</f>
        <v/>
      </c>
      <c r="AL31" s="174" t="str">
        <f ca="1">IFERROR(VLOOKUP(ROW(AL19),'فهرست بها کلی'!$C$13:$BO$1660,49,0),"")</f>
        <v/>
      </c>
      <c r="AM31" s="174" t="str">
        <f ca="1">IFERROR(VLOOKUP(ROW(AM19),'فهرست بها کلی'!$C$13:$BO$1660,52,0),"")</f>
        <v/>
      </c>
      <c r="AN31" s="174" t="str">
        <f ca="1">IFERROR(VLOOKUP(ROW(AN19),'فهرست بها کلی'!$C$13:$BO$1660,55,0),"")</f>
        <v/>
      </c>
      <c r="AO31" s="174" t="str">
        <f ca="1">IFERROR(VLOOKUP(ROW(AO19),'فهرست بها کلی'!$C$13:$BO$1660,58,0),"")</f>
        <v/>
      </c>
      <c r="AP31" s="174" t="str">
        <f ca="1">IFERROR(VLOOKUP(ROW(AP19),'فهرست بها کلی'!$C$13:$BO$1660,61,0),"")</f>
        <v/>
      </c>
      <c r="AQ31" s="174" t="str">
        <f ca="1">IFERROR(VLOOKUP(ROW(AQ19),'فهرست بها کلی'!$C$13:$BO$1660,64,0),"")</f>
        <v/>
      </c>
      <c r="AR31" s="244">
        <f t="shared" ca="1" si="5"/>
        <v>0</v>
      </c>
      <c r="AS31" s="174" t="str">
        <f ca="1">IFERROR(VLOOKUP(ROW(AS19),'فهرست بها کلی'!$C$13:$BO$1660,23,0),"")</f>
        <v/>
      </c>
      <c r="AT31" s="174" t="str">
        <f ca="1">IFERROR(VLOOKUP(ROW(AT19),'فهرست بها کلی'!$C$13:$BO$1660,26,0),"")</f>
        <v/>
      </c>
      <c r="AU31" s="174" t="str">
        <f ca="1">IFERROR(VLOOKUP(ROW(AU19),'فهرست بها کلی'!$C$13:$BO$1660,29,0),"")</f>
        <v/>
      </c>
      <c r="AV31" s="174" t="str">
        <f ca="1">IFERROR(VLOOKUP(ROW(AV19),'فهرست بها کلی'!$C$13:$BO$1660,32,0),"")</f>
        <v/>
      </c>
      <c r="AW31" s="174" t="str">
        <f ca="1">IFERROR(VLOOKUP(ROW(AW19),'فهرست بها کلی'!$C$13:$BO$1660,35,0),"")</f>
        <v/>
      </c>
      <c r="AX31" s="174" t="str">
        <f ca="1">IFERROR(VLOOKUP(ROW(AX19),'فهرست بها کلی'!$C$13:$BO$1660,38,0),"")</f>
        <v/>
      </c>
      <c r="AY31" s="174" t="str">
        <f ca="1">IFERROR(VLOOKUP(ROW(AY19),'فهرست بها کلی'!$C$13:$BO$1660,41,0),"")</f>
        <v/>
      </c>
      <c r="AZ31" s="174" t="str">
        <f ca="1">IFERROR(VLOOKUP(ROW(AZ19),'فهرست بها کلی'!$C$13:$BO$1660,44,0),"")</f>
        <v/>
      </c>
      <c r="BA31" s="174" t="str">
        <f ca="1">IFERROR(VLOOKUP(ROW(BA19),'فهرست بها کلی'!$C$13:$BO$1660,47,0),"")</f>
        <v/>
      </c>
      <c r="BB31" s="174" t="str">
        <f ca="1">IFERROR(VLOOKUP(ROW(BB19),'فهرست بها کلی'!$C$13:$BO$1660,50,0),"")</f>
        <v/>
      </c>
      <c r="BC31" s="174" t="str">
        <f ca="1">IFERROR(VLOOKUP(ROW(BC19),'فهرست بها کلی'!$C$13:$BO$1660,53,0),"")</f>
        <v/>
      </c>
      <c r="BD31" s="174" t="str">
        <f ca="1">IFERROR(VLOOKUP(ROW(BD19),'فهرست بها کلی'!$C$13:$BO$1660,56,0),"")</f>
        <v/>
      </c>
      <c r="BE31" s="174" t="str">
        <f ca="1">IFERROR(VLOOKUP(ROW(BE19),'فهرست بها کلی'!$C$13:$BO$1660,59,0),"")</f>
        <v/>
      </c>
      <c r="BF31" s="174" t="str">
        <f ca="1">IFERROR(VLOOKUP(ROW(BF19),'فهرست بها کلی'!$C$13:$BO$1660,62,0),"")</f>
        <v/>
      </c>
      <c r="BG31" s="174" t="str">
        <f ca="1">IFERROR(VLOOKUP(ROW(BG19),'فهرست بها کلی'!$C$13:$BO$1660,65,0),"")</f>
        <v/>
      </c>
      <c r="BH31" s="174" t="str">
        <f ca="1">IFERROR(VLOOKUP(ROW(BH19),'فهرست بها کلی'!$C$13:$BO$1660,16,0),"")</f>
        <v/>
      </c>
      <c r="BI31" s="245" t="str">
        <f t="shared" ca="1" si="6"/>
        <v xml:space="preserve"> </v>
      </c>
      <c r="BJ31" s="245" t="str">
        <f t="shared" ca="1" si="7"/>
        <v/>
      </c>
      <c r="BK31" s="245" t="str">
        <f t="shared" ca="1" si="8"/>
        <v/>
      </c>
    </row>
    <row r="32" spans="1:63" s="246" customFormat="1" ht="47.25" customHeight="1">
      <c r="A32" s="174" t="str">
        <f ca="1">IFERROR(VLOOKUP(ROW(A20),'فهرست بها کلی'!$C$13:$BO$1660,1,0),"")</f>
        <v/>
      </c>
      <c r="B32" s="174" t="str">
        <f ca="1">IFERROR(VLOOKUP(ROW(B20),'فهرست بها کلی'!$C$13:$BO$1660,5,0),"")</f>
        <v/>
      </c>
      <c r="C32" s="174" t="str">
        <f ca="1">IFERROR(VLOOKUP(ROW(C20),'فهرست بها کلی'!$C$13:$BO$1660,6,0),"")</f>
        <v/>
      </c>
      <c r="D32" s="174" t="str">
        <f ca="1">IFERROR(VLOOKUP(ROW(D20),'فهرست بها کلی'!$C$13:$BO$1660,7,0),"")</f>
        <v/>
      </c>
      <c r="E32" s="174" t="str">
        <f ca="1">IFERROR(VLOOKUP(ROW(E20),'فهرست بها کلی'!$C$13:$BO$1660,8,0),"")</f>
        <v/>
      </c>
      <c r="F32" s="174" t="str">
        <f ca="1">IFERROR(VLOOKUP(ROW(F20),'فهرست بها کلی'!$C$13:$BO$1660,9,0),"")</f>
        <v/>
      </c>
      <c r="G32" s="174" t="str">
        <f ca="1">IFERROR(VLOOKUP(ROW(G20),'فهرست بها کلی'!$C$13:$BO$1660,21,0),"")</f>
        <v/>
      </c>
      <c r="H32" s="174" t="str">
        <f ca="1">IFERROR(VLOOKUP(ROW(H20),'فهرست بها کلی'!$C$13:$BO$1660,24,0),"")</f>
        <v/>
      </c>
      <c r="I32" s="174" t="str">
        <f ca="1">IFERROR(VLOOKUP(ROW(I20),'فهرست بها کلی'!$C$13:$BO$1660,27,0),"")</f>
        <v/>
      </c>
      <c r="J32" s="174" t="str">
        <f ca="1">IFERROR(VLOOKUP(ROW(J20),'فهرست بها کلی'!$C$13:$BO$1660,30,0),"")</f>
        <v/>
      </c>
      <c r="K32" s="174" t="str">
        <f ca="1">IFERROR(VLOOKUP(ROW(K20),'فهرست بها کلی'!$C$13:$BO$1660,33,0),"")</f>
        <v/>
      </c>
      <c r="L32" s="174" t="str">
        <f ca="1">IFERROR(VLOOKUP(ROW(L20),'فهرست بها کلی'!$C$13:$BO$1660,36,0),"")</f>
        <v/>
      </c>
      <c r="M32" s="174" t="str">
        <f ca="1">IFERROR(VLOOKUP(ROW(M20),'فهرست بها کلی'!$C$13:$BO$1660,39,0),"")</f>
        <v/>
      </c>
      <c r="N32" s="174" t="str">
        <f ca="1">IFERROR(VLOOKUP(ROW(N20),'فهرست بها کلی'!$C$13:$BO$1660,42,0),"")</f>
        <v/>
      </c>
      <c r="O32" s="174" t="str">
        <f ca="1">IFERROR(VLOOKUP(ROW(O20),'فهرست بها کلی'!$C$13:$BO$1660,45,0),"")</f>
        <v/>
      </c>
      <c r="P32" s="174" t="str">
        <f ca="1">IFERROR(VLOOKUP(ROW(P20),'فهرست بها کلی'!$C$13:$BO$1660,48,0),"")</f>
        <v/>
      </c>
      <c r="Q32" s="174" t="str">
        <f ca="1">IFERROR(VLOOKUP(ROW(Q20),'فهرست بها کلی'!$C$13:$BO$1660,51,0),"")</f>
        <v/>
      </c>
      <c r="R32" s="174" t="str">
        <f ca="1">IFERROR(VLOOKUP(ROW(R20),'فهرست بها کلی'!$C$13:$BO$1660,54,0),"")</f>
        <v/>
      </c>
      <c r="S32" s="174" t="str">
        <f ca="1">IFERROR(VLOOKUP(ROW(S20),'فهرست بها کلی'!$C$13:$BO$1660,57,0),"")</f>
        <v/>
      </c>
      <c r="T32" s="174" t="str">
        <f ca="1">IFERROR(VLOOKUP(ROW(T20),'فهرست بها کلی'!$C$13:$BO$1660,60,0),"")</f>
        <v/>
      </c>
      <c r="U32" s="174" t="str">
        <f ca="1">IFERROR(VLOOKUP(ROW(U20),'فهرست بها کلی'!$C$13:$BO$1660,63,0),"")</f>
        <v/>
      </c>
      <c r="V32" s="241">
        <f t="shared" ca="1" si="2"/>
        <v>0</v>
      </c>
      <c r="W32" s="242" t="str">
        <f t="shared" ca="1" si="3"/>
        <v/>
      </c>
      <c r="X32" s="174" t="str">
        <f ca="1">IFERROR(VLOOKUP(ROW(X20),'فهرست بها کلی'!$C$13:$BO$1660,10,0),"")</f>
        <v/>
      </c>
      <c r="Y32" s="174" t="str">
        <f ca="1">IFERROR(VLOOKUP(ROW(Y20),'فهرست بها کلی'!$C$13:$BO$1660,11,0),"")</f>
        <v/>
      </c>
      <c r="Z32" s="174" t="str">
        <f ca="1">IFERROR(VLOOKUP(ROW(Z20),'فهرست بها کلی'!$C$13:$BO$1660,12,0),"")</f>
        <v/>
      </c>
      <c r="AA32" s="174" t="str">
        <f ca="1">IFERROR(VLOOKUP(ROW(AA20),'فهرست بها کلی'!$C$13:$BO$1660,13,0),"")</f>
        <v/>
      </c>
      <c r="AB32" s="243" t="str">
        <f t="shared" ca="1" si="4"/>
        <v/>
      </c>
      <c r="AC32" s="174" t="str">
        <f ca="1">IFERROR(VLOOKUP(ROW(AC20),'فهرست بها کلی'!$C$13:$BO$1660,22,0),"")</f>
        <v/>
      </c>
      <c r="AD32" s="174" t="str">
        <f ca="1">IFERROR(VLOOKUP(ROW(AD20),'فهرست بها کلی'!$C$13:$BO$1660,25,0),"")</f>
        <v/>
      </c>
      <c r="AE32" s="174" t="str">
        <f ca="1">IFERROR(VLOOKUP(ROW(AE20),'فهرست بها کلی'!$C$13:$BO$1660,28,0),"")</f>
        <v/>
      </c>
      <c r="AF32" s="174" t="str">
        <f ca="1">IFERROR(VLOOKUP(ROW(AF20),'فهرست بها کلی'!$C$13:$BO$1660,31,0),"")</f>
        <v/>
      </c>
      <c r="AG32" s="174" t="str">
        <f ca="1">IFERROR(VLOOKUP(ROW(AG20),'فهرست بها کلی'!$C$13:$BO$1660,34,0),"")</f>
        <v/>
      </c>
      <c r="AH32" s="174" t="str">
        <f ca="1">IFERROR(VLOOKUP(ROW(AH20),'فهرست بها کلی'!$C$13:$BO$1660,37,0),"")</f>
        <v/>
      </c>
      <c r="AI32" s="174" t="str">
        <f ca="1">IFERROR(VLOOKUP(ROW(AI20),'فهرست بها کلی'!$C$13:$BO$1660,40,0),"")</f>
        <v/>
      </c>
      <c r="AJ32" s="174" t="str">
        <f ca="1">IFERROR(VLOOKUP(ROW(AJ20),'فهرست بها کلی'!$C$13:$BO$1660,43,0),"")</f>
        <v/>
      </c>
      <c r="AK32" s="174" t="str">
        <f ca="1">IFERROR(VLOOKUP(ROW(AK20),'فهرست بها کلی'!$C$13:$BO$1660,46,0),"")</f>
        <v/>
      </c>
      <c r="AL32" s="174" t="str">
        <f ca="1">IFERROR(VLOOKUP(ROW(AL20),'فهرست بها کلی'!$C$13:$BO$1660,49,0),"")</f>
        <v/>
      </c>
      <c r="AM32" s="174" t="str">
        <f ca="1">IFERROR(VLOOKUP(ROW(AM20),'فهرست بها کلی'!$C$13:$BO$1660,52,0),"")</f>
        <v/>
      </c>
      <c r="AN32" s="174" t="str">
        <f ca="1">IFERROR(VLOOKUP(ROW(AN20),'فهرست بها کلی'!$C$13:$BO$1660,55,0),"")</f>
        <v/>
      </c>
      <c r="AO32" s="174" t="str">
        <f ca="1">IFERROR(VLOOKUP(ROW(AO20),'فهرست بها کلی'!$C$13:$BO$1660,58,0),"")</f>
        <v/>
      </c>
      <c r="AP32" s="174" t="str">
        <f ca="1">IFERROR(VLOOKUP(ROW(AP20),'فهرست بها کلی'!$C$13:$BO$1660,61,0),"")</f>
        <v/>
      </c>
      <c r="AQ32" s="174" t="str">
        <f ca="1">IFERROR(VLOOKUP(ROW(AQ20),'فهرست بها کلی'!$C$13:$BO$1660,64,0),"")</f>
        <v/>
      </c>
      <c r="AR32" s="244">
        <f t="shared" ca="1" si="5"/>
        <v>0</v>
      </c>
      <c r="AS32" s="174" t="str">
        <f ca="1">IFERROR(VLOOKUP(ROW(AS20),'فهرست بها کلی'!$C$13:$BO$1660,23,0),"")</f>
        <v/>
      </c>
      <c r="AT32" s="174" t="str">
        <f ca="1">IFERROR(VLOOKUP(ROW(AT20),'فهرست بها کلی'!$C$13:$BO$1660,26,0),"")</f>
        <v/>
      </c>
      <c r="AU32" s="174" t="str">
        <f ca="1">IFERROR(VLOOKUP(ROW(AU20),'فهرست بها کلی'!$C$13:$BO$1660,29,0),"")</f>
        <v/>
      </c>
      <c r="AV32" s="174" t="str">
        <f ca="1">IFERROR(VLOOKUP(ROW(AV20),'فهرست بها کلی'!$C$13:$BO$1660,32,0),"")</f>
        <v/>
      </c>
      <c r="AW32" s="174" t="str">
        <f ca="1">IFERROR(VLOOKUP(ROW(AW20),'فهرست بها کلی'!$C$13:$BO$1660,35,0),"")</f>
        <v/>
      </c>
      <c r="AX32" s="174" t="str">
        <f ca="1">IFERROR(VLOOKUP(ROW(AX20),'فهرست بها کلی'!$C$13:$BO$1660,38,0),"")</f>
        <v/>
      </c>
      <c r="AY32" s="174" t="str">
        <f ca="1">IFERROR(VLOOKUP(ROW(AY20),'فهرست بها کلی'!$C$13:$BO$1660,41,0),"")</f>
        <v/>
      </c>
      <c r="AZ32" s="174" t="str">
        <f ca="1">IFERROR(VLOOKUP(ROW(AZ20),'فهرست بها کلی'!$C$13:$BO$1660,44,0),"")</f>
        <v/>
      </c>
      <c r="BA32" s="174" t="str">
        <f ca="1">IFERROR(VLOOKUP(ROW(BA20),'فهرست بها کلی'!$C$13:$BO$1660,47,0),"")</f>
        <v/>
      </c>
      <c r="BB32" s="174" t="str">
        <f ca="1">IFERROR(VLOOKUP(ROW(BB20),'فهرست بها کلی'!$C$13:$BO$1660,50,0),"")</f>
        <v/>
      </c>
      <c r="BC32" s="174" t="str">
        <f ca="1">IFERROR(VLOOKUP(ROW(BC20),'فهرست بها کلی'!$C$13:$BO$1660,53,0),"")</f>
        <v/>
      </c>
      <c r="BD32" s="174" t="str">
        <f ca="1">IFERROR(VLOOKUP(ROW(BD20),'فهرست بها کلی'!$C$13:$BO$1660,56,0),"")</f>
        <v/>
      </c>
      <c r="BE32" s="174" t="str">
        <f ca="1">IFERROR(VLOOKUP(ROW(BE20),'فهرست بها کلی'!$C$13:$BO$1660,59,0),"")</f>
        <v/>
      </c>
      <c r="BF32" s="174" t="str">
        <f ca="1">IFERROR(VLOOKUP(ROW(BF20),'فهرست بها کلی'!$C$13:$BO$1660,62,0),"")</f>
        <v/>
      </c>
      <c r="BG32" s="174" t="str">
        <f ca="1">IFERROR(VLOOKUP(ROW(BG20),'فهرست بها کلی'!$C$13:$BO$1660,65,0),"")</f>
        <v/>
      </c>
      <c r="BH32" s="174" t="str">
        <f ca="1">IFERROR(VLOOKUP(ROW(BH20),'فهرست بها کلی'!$C$13:$BO$1660,16,0),"")</f>
        <v/>
      </c>
      <c r="BI32" s="245" t="str">
        <f t="shared" ca="1" si="6"/>
        <v xml:space="preserve"> </v>
      </c>
      <c r="BJ32" s="245" t="str">
        <f t="shared" ca="1" si="7"/>
        <v/>
      </c>
      <c r="BK32" s="245" t="str">
        <f t="shared" ca="1" si="8"/>
        <v/>
      </c>
    </row>
    <row r="33" spans="1:63" s="246" customFormat="1" ht="47.25" customHeight="1">
      <c r="A33" s="174" t="str">
        <f ca="1">IFERROR(VLOOKUP(ROW(A21),'فهرست بها کلی'!$C$13:$BO$1660,1,0),"")</f>
        <v/>
      </c>
      <c r="B33" s="174" t="str">
        <f ca="1">IFERROR(VLOOKUP(ROW(B21),'فهرست بها کلی'!$C$13:$BO$1660,5,0),"")</f>
        <v/>
      </c>
      <c r="C33" s="174" t="str">
        <f ca="1">IFERROR(VLOOKUP(ROW(C21),'فهرست بها کلی'!$C$13:$BO$1660,6,0),"")</f>
        <v/>
      </c>
      <c r="D33" s="174" t="str">
        <f ca="1">IFERROR(VLOOKUP(ROW(D21),'فهرست بها کلی'!$C$13:$BO$1660,7,0),"")</f>
        <v/>
      </c>
      <c r="E33" s="174" t="str">
        <f ca="1">IFERROR(VLOOKUP(ROW(E21),'فهرست بها کلی'!$C$13:$BO$1660,8,0),"")</f>
        <v/>
      </c>
      <c r="F33" s="174" t="str">
        <f ca="1">IFERROR(VLOOKUP(ROW(F21),'فهرست بها کلی'!$C$13:$BO$1660,9,0),"")</f>
        <v/>
      </c>
      <c r="G33" s="174" t="str">
        <f ca="1">IFERROR(VLOOKUP(ROW(G21),'فهرست بها کلی'!$C$13:$BO$1660,21,0),"")</f>
        <v/>
      </c>
      <c r="H33" s="174" t="str">
        <f ca="1">IFERROR(VLOOKUP(ROW(H21),'فهرست بها کلی'!$C$13:$BO$1660,24,0),"")</f>
        <v/>
      </c>
      <c r="I33" s="174" t="str">
        <f ca="1">IFERROR(VLOOKUP(ROW(I21),'فهرست بها کلی'!$C$13:$BO$1660,27,0),"")</f>
        <v/>
      </c>
      <c r="J33" s="174" t="str">
        <f ca="1">IFERROR(VLOOKUP(ROW(J21),'فهرست بها کلی'!$C$13:$BO$1660,30,0),"")</f>
        <v/>
      </c>
      <c r="K33" s="174" t="str">
        <f ca="1">IFERROR(VLOOKUP(ROW(K21),'فهرست بها کلی'!$C$13:$BO$1660,33,0),"")</f>
        <v/>
      </c>
      <c r="L33" s="174" t="str">
        <f ca="1">IFERROR(VLOOKUP(ROW(L21),'فهرست بها کلی'!$C$13:$BO$1660,36,0),"")</f>
        <v/>
      </c>
      <c r="M33" s="174" t="str">
        <f ca="1">IFERROR(VLOOKUP(ROW(M21),'فهرست بها کلی'!$C$13:$BO$1660,39,0),"")</f>
        <v/>
      </c>
      <c r="N33" s="174" t="str">
        <f ca="1">IFERROR(VLOOKUP(ROW(N21),'فهرست بها کلی'!$C$13:$BO$1660,42,0),"")</f>
        <v/>
      </c>
      <c r="O33" s="174" t="str">
        <f ca="1">IFERROR(VLOOKUP(ROW(O21),'فهرست بها کلی'!$C$13:$BO$1660,45,0),"")</f>
        <v/>
      </c>
      <c r="P33" s="174" t="str">
        <f ca="1">IFERROR(VLOOKUP(ROW(P21),'فهرست بها کلی'!$C$13:$BO$1660,48,0),"")</f>
        <v/>
      </c>
      <c r="Q33" s="174" t="str">
        <f ca="1">IFERROR(VLOOKUP(ROW(Q21),'فهرست بها کلی'!$C$13:$BO$1660,51,0),"")</f>
        <v/>
      </c>
      <c r="R33" s="174" t="str">
        <f ca="1">IFERROR(VLOOKUP(ROW(R21),'فهرست بها کلی'!$C$13:$BO$1660,54,0),"")</f>
        <v/>
      </c>
      <c r="S33" s="174" t="str">
        <f ca="1">IFERROR(VLOOKUP(ROW(S21),'فهرست بها کلی'!$C$13:$BO$1660,57,0),"")</f>
        <v/>
      </c>
      <c r="T33" s="174" t="str">
        <f ca="1">IFERROR(VLOOKUP(ROW(T21),'فهرست بها کلی'!$C$13:$BO$1660,60,0),"")</f>
        <v/>
      </c>
      <c r="U33" s="174" t="str">
        <f ca="1">IFERROR(VLOOKUP(ROW(U21),'فهرست بها کلی'!$C$13:$BO$1660,63,0),"")</f>
        <v/>
      </c>
      <c r="V33" s="241">
        <f t="shared" ca="1" si="2"/>
        <v>0</v>
      </c>
      <c r="W33" s="242" t="str">
        <f t="shared" ca="1" si="3"/>
        <v/>
      </c>
      <c r="X33" s="174" t="str">
        <f ca="1">IFERROR(VLOOKUP(ROW(X21),'فهرست بها کلی'!$C$13:$BO$1660,10,0),"")</f>
        <v/>
      </c>
      <c r="Y33" s="174" t="str">
        <f ca="1">IFERROR(VLOOKUP(ROW(Y21),'فهرست بها کلی'!$C$13:$BO$1660,11,0),"")</f>
        <v/>
      </c>
      <c r="Z33" s="174" t="str">
        <f ca="1">IFERROR(VLOOKUP(ROW(Z21),'فهرست بها کلی'!$C$13:$BO$1660,12,0),"")</f>
        <v/>
      </c>
      <c r="AA33" s="174" t="str">
        <f ca="1">IFERROR(VLOOKUP(ROW(AA21),'فهرست بها کلی'!$C$13:$BO$1660,13,0),"")</f>
        <v/>
      </c>
      <c r="AB33" s="243" t="str">
        <f t="shared" ca="1" si="4"/>
        <v/>
      </c>
      <c r="AC33" s="174" t="str">
        <f ca="1">IFERROR(VLOOKUP(ROW(AC21),'فهرست بها کلی'!$C$13:$BO$1660,22,0),"")</f>
        <v/>
      </c>
      <c r="AD33" s="174" t="str">
        <f ca="1">IFERROR(VLOOKUP(ROW(AD21),'فهرست بها کلی'!$C$13:$BO$1660,25,0),"")</f>
        <v/>
      </c>
      <c r="AE33" s="174" t="str">
        <f ca="1">IFERROR(VLOOKUP(ROW(AE21),'فهرست بها کلی'!$C$13:$BO$1660,28,0),"")</f>
        <v/>
      </c>
      <c r="AF33" s="174" t="str">
        <f ca="1">IFERROR(VLOOKUP(ROW(AF21),'فهرست بها کلی'!$C$13:$BO$1660,31,0),"")</f>
        <v/>
      </c>
      <c r="AG33" s="174" t="str">
        <f ca="1">IFERROR(VLOOKUP(ROW(AG21),'فهرست بها کلی'!$C$13:$BO$1660,34,0),"")</f>
        <v/>
      </c>
      <c r="AH33" s="174" t="str">
        <f ca="1">IFERROR(VLOOKUP(ROW(AH21),'فهرست بها کلی'!$C$13:$BO$1660,37,0),"")</f>
        <v/>
      </c>
      <c r="AI33" s="174" t="str">
        <f ca="1">IFERROR(VLOOKUP(ROW(AI21),'فهرست بها کلی'!$C$13:$BO$1660,40,0),"")</f>
        <v/>
      </c>
      <c r="AJ33" s="174" t="str">
        <f ca="1">IFERROR(VLOOKUP(ROW(AJ21),'فهرست بها کلی'!$C$13:$BO$1660,43,0),"")</f>
        <v/>
      </c>
      <c r="AK33" s="174" t="str">
        <f ca="1">IFERROR(VLOOKUP(ROW(AK21),'فهرست بها کلی'!$C$13:$BO$1660,46,0),"")</f>
        <v/>
      </c>
      <c r="AL33" s="174" t="str">
        <f ca="1">IFERROR(VLOOKUP(ROW(AL21),'فهرست بها کلی'!$C$13:$BO$1660,49,0),"")</f>
        <v/>
      </c>
      <c r="AM33" s="174" t="str">
        <f ca="1">IFERROR(VLOOKUP(ROW(AM21),'فهرست بها کلی'!$C$13:$BO$1660,52,0),"")</f>
        <v/>
      </c>
      <c r="AN33" s="174" t="str">
        <f ca="1">IFERROR(VLOOKUP(ROW(AN21),'فهرست بها کلی'!$C$13:$BO$1660,55,0),"")</f>
        <v/>
      </c>
      <c r="AO33" s="174" t="str">
        <f ca="1">IFERROR(VLOOKUP(ROW(AO21),'فهرست بها کلی'!$C$13:$BO$1660,58,0),"")</f>
        <v/>
      </c>
      <c r="AP33" s="174" t="str">
        <f ca="1">IFERROR(VLOOKUP(ROW(AP21),'فهرست بها کلی'!$C$13:$BO$1660,61,0),"")</f>
        <v/>
      </c>
      <c r="AQ33" s="174" t="str">
        <f ca="1">IFERROR(VLOOKUP(ROW(AQ21),'فهرست بها کلی'!$C$13:$BO$1660,64,0),"")</f>
        <v/>
      </c>
      <c r="AR33" s="244">
        <f t="shared" ca="1" si="5"/>
        <v>0</v>
      </c>
      <c r="AS33" s="174" t="str">
        <f ca="1">IFERROR(VLOOKUP(ROW(AS21),'فهرست بها کلی'!$C$13:$BO$1660,23,0),"")</f>
        <v/>
      </c>
      <c r="AT33" s="174" t="str">
        <f ca="1">IFERROR(VLOOKUP(ROW(AT21),'فهرست بها کلی'!$C$13:$BO$1660,26,0),"")</f>
        <v/>
      </c>
      <c r="AU33" s="174" t="str">
        <f ca="1">IFERROR(VLOOKUP(ROW(AU21),'فهرست بها کلی'!$C$13:$BO$1660,29,0),"")</f>
        <v/>
      </c>
      <c r="AV33" s="174" t="str">
        <f ca="1">IFERROR(VLOOKUP(ROW(AV21),'فهرست بها کلی'!$C$13:$BO$1660,32,0),"")</f>
        <v/>
      </c>
      <c r="AW33" s="174" t="str">
        <f ca="1">IFERROR(VLOOKUP(ROW(AW21),'فهرست بها کلی'!$C$13:$BO$1660,35,0),"")</f>
        <v/>
      </c>
      <c r="AX33" s="174" t="str">
        <f ca="1">IFERROR(VLOOKUP(ROW(AX21),'فهرست بها کلی'!$C$13:$BO$1660,38,0),"")</f>
        <v/>
      </c>
      <c r="AY33" s="174" t="str">
        <f ca="1">IFERROR(VLOOKUP(ROW(AY21),'فهرست بها کلی'!$C$13:$BO$1660,41,0),"")</f>
        <v/>
      </c>
      <c r="AZ33" s="174" t="str">
        <f ca="1">IFERROR(VLOOKUP(ROW(AZ21),'فهرست بها کلی'!$C$13:$BO$1660,44,0),"")</f>
        <v/>
      </c>
      <c r="BA33" s="174" t="str">
        <f ca="1">IFERROR(VLOOKUP(ROW(BA21),'فهرست بها کلی'!$C$13:$BO$1660,47,0),"")</f>
        <v/>
      </c>
      <c r="BB33" s="174" t="str">
        <f ca="1">IFERROR(VLOOKUP(ROW(BB21),'فهرست بها کلی'!$C$13:$BO$1660,50,0),"")</f>
        <v/>
      </c>
      <c r="BC33" s="174" t="str">
        <f ca="1">IFERROR(VLOOKUP(ROW(BC21),'فهرست بها کلی'!$C$13:$BO$1660,53,0),"")</f>
        <v/>
      </c>
      <c r="BD33" s="174" t="str">
        <f ca="1">IFERROR(VLOOKUP(ROW(BD21),'فهرست بها کلی'!$C$13:$BO$1660,56,0),"")</f>
        <v/>
      </c>
      <c r="BE33" s="174" t="str">
        <f ca="1">IFERROR(VLOOKUP(ROW(BE21),'فهرست بها کلی'!$C$13:$BO$1660,59,0),"")</f>
        <v/>
      </c>
      <c r="BF33" s="174" t="str">
        <f ca="1">IFERROR(VLOOKUP(ROW(BF21),'فهرست بها کلی'!$C$13:$BO$1660,62,0),"")</f>
        <v/>
      </c>
      <c r="BG33" s="174" t="str">
        <f ca="1">IFERROR(VLOOKUP(ROW(BG21),'فهرست بها کلی'!$C$13:$BO$1660,65,0),"")</f>
        <v/>
      </c>
      <c r="BH33" s="174" t="str">
        <f ca="1">IFERROR(VLOOKUP(ROW(BH21),'فهرست بها کلی'!$C$13:$BO$1660,16,0),"")</f>
        <v/>
      </c>
      <c r="BI33" s="245" t="str">
        <f t="shared" ca="1" si="6"/>
        <v xml:space="preserve"> </v>
      </c>
      <c r="BJ33" s="245" t="str">
        <f t="shared" ca="1" si="7"/>
        <v/>
      </c>
      <c r="BK33" s="245" t="str">
        <f t="shared" ca="1" si="8"/>
        <v/>
      </c>
    </row>
    <row r="34" spans="1:63" s="246" customFormat="1" ht="47.25" customHeight="1">
      <c r="A34" s="174" t="str">
        <f ca="1">IFERROR(VLOOKUP(ROW(A22),'فهرست بها کلی'!$C$13:$BO$1660,1,0),"")</f>
        <v/>
      </c>
      <c r="B34" s="174" t="str">
        <f ca="1">IFERROR(VLOOKUP(ROW(B22),'فهرست بها کلی'!$C$13:$BO$1660,5,0),"")</f>
        <v/>
      </c>
      <c r="C34" s="174" t="str">
        <f ca="1">IFERROR(VLOOKUP(ROW(C22),'فهرست بها کلی'!$C$13:$BO$1660,6,0),"")</f>
        <v/>
      </c>
      <c r="D34" s="174" t="str">
        <f ca="1">IFERROR(VLOOKUP(ROW(D22),'فهرست بها کلی'!$C$13:$BO$1660,7,0),"")</f>
        <v/>
      </c>
      <c r="E34" s="174" t="str">
        <f ca="1">IFERROR(VLOOKUP(ROW(E22),'فهرست بها کلی'!$C$13:$BO$1660,8,0),"")</f>
        <v/>
      </c>
      <c r="F34" s="174" t="str">
        <f ca="1">IFERROR(VLOOKUP(ROW(F22),'فهرست بها کلی'!$C$13:$BO$1660,9,0),"")</f>
        <v/>
      </c>
      <c r="G34" s="174" t="str">
        <f ca="1">IFERROR(VLOOKUP(ROW(G22),'فهرست بها کلی'!$C$13:$BO$1660,21,0),"")</f>
        <v/>
      </c>
      <c r="H34" s="174" t="str">
        <f ca="1">IFERROR(VLOOKUP(ROW(H22),'فهرست بها کلی'!$C$13:$BO$1660,24,0),"")</f>
        <v/>
      </c>
      <c r="I34" s="174" t="str">
        <f ca="1">IFERROR(VLOOKUP(ROW(I22),'فهرست بها کلی'!$C$13:$BO$1660,27,0),"")</f>
        <v/>
      </c>
      <c r="J34" s="174" t="str">
        <f ca="1">IFERROR(VLOOKUP(ROW(J22),'فهرست بها کلی'!$C$13:$BO$1660,30,0),"")</f>
        <v/>
      </c>
      <c r="K34" s="174" t="str">
        <f ca="1">IFERROR(VLOOKUP(ROW(K22),'فهرست بها کلی'!$C$13:$BO$1660,33,0),"")</f>
        <v/>
      </c>
      <c r="L34" s="174" t="str">
        <f ca="1">IFERROR(VLOOKUP(ROW(L22),'فهرست بها کلی'!$C$13:$BO$1660,36,0),"")</f>
        <v/>
      </c>
      <c r="M34" s="174" t="str">
        <f ca="1">IFERROR(VLOOKUP(ROW(M22),'فهرست بها کلی'!$C$13:$BO$1660,39,0),"")</f>
        <v/>
      </c>
      <c r="N34" s="174" t="str">
        <f ca="1">IFERROR(VLOOKUP(ROW(N22),'فهرست بها کلی'!$C$13:$BO$1660,42,0),"")</f>
        <v/>
      </c>
      <c r="O34" s="174" t="str">
        <f ca="1">IFERROR(VLOOKUP(ROW(O22),'فهرست بها کلی'!$C$13:$BO$1660,45,0),"")</f>
        <v/>
      </c>
      <c r="P34" s="174" t="str">
        <f ca="1">IFERROR(VLOOKUP(ROW(P22),'فهرست بها کلی'!$C$13:$BO$1660,48,0),"")</f>
        <v/>
      </c>
      <c r="Q34" s="174" t="str">
        <f ca="1">IFERROR(VLOOKUP(ROW(Q22),'فهرست بها کلی'!$C$13:$BO$1660,51,0),"")</f>
        <v/>
      </c>
      <c r="R34" s="174" t="str">
        <f ca="1">IFERROR(VLOOKUP(ROW(R22),'فهرست بها کلی'!$C$13:$BO$1660,54,0),"")</f>
        <v/>
      </c>
      <c r="S34" s="174" t="str">
        <f ca="1">IFERROR(VLOOKUP(ROW(S22),'فهرست بها کلی'!$C$13:$BO$1660,57,0),"")</f>
        <v/>
      </c>
      <c r="T34" s="174" t="str">
        <f ca="1">IFERROR(VLOOKUP(ROW(T22),'فهرست بها کلی'!$C$13:$BO$1660,60,0),"")</f>
        <v/>
      </c>
      <c r="U34" s="174" t="str">
        <f ca="1">IFERROR(VLOOKUP(ROW(U22),'فهرست بها کلی'!$C$13:$BO$1660,63,0),"")</f>
        <v/>
      </c>
      <c r="V34" s="241">
        <f t="shared" ca="1" si="2"/>
        <v>0</v>
      </c>
      <c r="W34" s="242" t="str">
        <f t="shared" ca="1" si="3"/>
        <v/>
      </c>
      <c r="X34" s="174" t="str">
        <f ca="1">IFERROR(VLOOKUP(ROW(X22),'فهرست بها کلی'!$C$13:$BO$1660,10,0),"")</f>
        <v/>
      </c>
      <c r="Y34" s="174" t="str">
        <f ca="1">IFERROR(VLOOKUP(ROW(Y22),'فهرست بها کلی'!$C$13:$BO$1660,11,0),"")</f>
        <v/>
      </c>
      <c r="Z34" s="174" t="str">
        <f ca="1">IFERROR(VLOOKUP(ROW(Z22),'فهرست بها کلی'!$C$13:$BO$1660,12,0),"")</f>
        <v/>
      </c>
      <c r="AA34" s="174" t="str">
        <f ca="1">IFERROR(VLOOKUP(ROW(AA22),'فهرست بها کلی'!$C$13:$BO$1660,13,0),"")</f>
        <v/>
      </c>
      <c r="AB34" s="243" t="str">
        <f t="shared" ca="1" si="4"/>
        <v/>
      </c>
      <c r="AC34" s="174" t="str">
        <f ca="1">IFERROR(VLOOKUP(ROW(AC22),'فهرست بها کلی'!$C$13:$BO$1660,22,0),"")</f>
        <v/>
      </c>
      <c r="AD34" s="174" t="str">
        <f ca="1">IFERROR(VLOOKUP(ROW(AD22),'فهرست بها کلی'!$C$13:$BO$1660,25,0),"")</f>
        <v/>
      </c>
      <c r="AE34" s="174" t="str">
        <f ca="1">IFERROR(VLOOKUP(ROW(AE22),'فهرست بها کلی'!$C$13:$BO$1660,28,0),"")</f>
        <v/>
      </c>
      <c r="AF34" s="174" t="str">
        <f ca="1">IFERROR(VLOOKUP(ROW(AF22),'فهرست بها کلی'!$C$13:$BO$1660,31,0),"")</f>
        <v/>
      </c>
      <c r="AG34" s="174" t="str">
        <f ca="1">IFERROR(VLOOKUP(ROW(AG22),'فهرست بها کلی'!$C$13:$BO$1660,34,0),"")</f>
        <v/>
      </c>
      <c r="AH34" s="174" t="str">
        <f ca="1">IFERROR(VLOOKUP(ROW(AH22),'فهرست بها کلی'!$C$13:$BO$1660,37,0),"")</f>
        <v/>
      </c>
      <c r="AI34" s="174" t="str">
        <f ca="1">IFERROR(VLOOKUP(ROW(AI22),'فهرست بها کلی'!$C$13:$BO$1660,40,0),"")</f>
        <v/>
      </c>
      <c r="AJ34" s="174" t="str">
        <f ca="1">IFERROR(VLOOKUP(ROW(AJ22),'فهرست بها کلی'!$C$13:$BO$1660,43,0),"")</f>
        <v/>
      </c>
      <c r="AK34" s="174" t="str">
        <f ca="1">IFERROR(VLOOKUP(ROW(AK22),'فهرست بها کلی'!$C$13:$BO$1660,46,0),"")</f>
        <v/>
      </c>
      <c r="AL34" s="174" t="str">
        <f ca="1">IFERROR(VLOOKUP(ROW(AL22),'فهرست بها کلی'!$C$13:$BO$1660,49,0),"")</f>
        <v/>
      </c>
      <c r="AM34" s="174" t="str">
        <f ca="1">IFERROR(VLOOKUP(ROW(AM22),'فهرست بها کلی'!$C$13:$BO$1660,52,0),"")</f>
        <v/>
      </c>
      <c r="AN34" s="174" t="str">
        <f ca="1">IFERROR(VLOOKUP(ROW(AN22),'فهرست بها کلی'!$C$13:$BO$1660,55,0),"")</f>
        <v/>
      </c>
      <c r="AO34" s="174" t="str">
        <f ca="1">IFERROR(VLOOKUP(ROW(AO22),'فهرست بها کلی'!$C$13:$BO$1660,58,0),"")</f>
        <v/>
      </c>
      <c r="AP34" s="174" t="str">
        <f ca="1">IFERROR(VLOOKUP(ROW(AP22),'فهرست بها کلی'!$C$13:$BO$1660,61,0),"")</f>
        <v/>
      </c>
      <c r="AQ34" s="174" t="str">
        <f ca="1">IFERROR(VLOOKUP(ROW(AQ22),'فهرست بها کلی'!$C$13:$BO$1660,64,0),"")</f>
        <v/>
      </c>
      <c r="AR34" s="244">
        <f t="shared" ca="1" si="5"/>
        <v>0</v>
      </c>
      <c r="AS34" s="174" t="str">
        <f ca="1">IFERROR(VLOOKUP(ROW(AS22),'فهرست بها کلی'!$C$13:$BO$1660,23,0),"")</f>
        <v/>
      </c>
      <c r="AT34" s="174" t="str">
        <f ca="1">IFERROR(VLOOKUP(ROW(AT22),'فهرست بها کلی'!$C$13:$BO$1660,26,0),"")</f>
        <v/>
      </c>
      <c r="AU34" s="174" t="str">
        <f ca="1">IFERROR(VLOOKUP(ROW(AU22),'فهرست بها کلی'!$C$13:$BO$1660,29,0),"")</f>
        <v/>
      </c>
      <c r="AV34" s="174" t="str">
        <f ca="1">IFERROR(VLOOKUP(ROW(AV22),'فهرست بها کلی'!$C$13:$BO$1660,32,0),"")</f>
        <v/>
      </c>
      <c r="AW34" s="174" t="str">
        <f ca="1">IFERROR(VLOOKUP(ROW(AW22),'فهرست بها کلی'!$C$13:$BO$1660,35,0),"")</f>
        <v/>
      </c>
      <c r="AX34" s="174" t="str">
        <f ca="1">IFERROR(VLOOKUP(ROW(AX22),'فهرست بها کلی'!$C$13:$BO$1660,38,0),"")</f>
        <v/>
      </c>
      <c r="AY34" s="174" t="str">
        <f ca="1">IFERROR(VLOOKUP(ROW(AY22),'فهرست بها کلی'!$C$13:$BO$1660,41,0),"")</f>
        <v/>
      </c>
      <c r="AZ34" s="174" t="str">
        <f ca="1">IFERROR(VLOOKUP(ROW(AZ22),'فهرست بها کلی'!$C$13:$BO$1660,44,0),"")</f>
        <v/>
      </c>
      <c r="BA34" s="174" t="str">
        <f ca="1">IFERROR(VLOOKUP(ROW(BA22),'فهرست بها کلی'!$C$13:$BO$1660,47,0),"")</f>
        <v/>
      </c>
      <c r="BB34" s="174" t="str">
        <f ca="1">IFERROR(VLOOKUP(ROW(BB22),'فهرست بها کلی'!$C$13:$BO$1660,50,0),"")</f>
        <v/>
      </c>
      <c r="BC34" s="174" t="str">
        <f ca="1">IFERROR(VLOOKUP(ROW(BC22),'فهرست بها کلی'!$C$13:$BO$1660,53,0),"")</f>
        <v/>
      </c>
      <c r="BD34" s="174" t="str">
        <f ca="1">IFERROR(VLOOKUP(ROW(BD22),'فهرست بها کلی'!$C$13:$BO$1660,56,0),"")</f>
        <v/>
      </c>
      <c r="BE34" s="174" t="str">
        <f ca="1">IFERROR(VLOOKUP(ROW(BE22),'فهرست بها کلی'!$C$13:$BO$1660,59,0),"")</f>
        <v/>
      </c>
      <c r="BF34" s="174" t="str">
        <f ca="1">IFERROR(VLOOKUP(ROW(BF22),'فهرست بها کلی'!$C$13:$BO$1660,62,0),"")</f>
        <v/>
      </c>
      <c r="BG34" s="174" t="str">
        <f ca="1">IFERROR(VLOOKUP(ROW(BG22),'فهرست بها کلی'!$C$13:$BO$1660,65,0),"")</f>
        <v/>
      </c>
      <c r="BH34" s="174" t="str">
        <f ca="1">IFERROR(VLOOKUP(ROW(BH22),'فهرست بها کلی'!$C$13:$BO$1660,16,0),"")</f>
        <v/>
      </c>
      <c r="BI34" s="245" t="str">
        <f t="shared" ca="1" si="6"/>
        <v xml:space="preserve"> </v>
      </c>
      <c r="BJ34" s="245" t="str">
        <f t="shared" ca="1" si="7"/>
        <v/>
      </c>
      <c r="BK34" s="245" t="str">
        <f t="shared" ca="1" si="8"/>
        <v/>
      </c>
    </row>
    <row r="35" spans="1:63" s="246" customFormat="1" ht="47.25" customHeight="1">
      <c r="A35" s="174" t="str">
        <f ca="1">IFERROR(VLOOKUP(ROW(A23),'فهرست بها کلی'!$C$13:$BO$1660,1,0),"")</f>
        <v/>
      </c>
      <c r="B35" s="174" t="str">
        <f ca="1">IFERROR(VLOOKUP(ROW(B23),'فهرست بها کلی'!$C$13:$BO$1660,5,0),"")</f>
        <v/>
      </c>
      <c r="C35" s="174" t="str">
        <f ca="1">IFERROR(VLOOKUP(ROW(C23),'فهرست بها کلی'!$C$13:$BO$1660,6,0),"")</f>
        <v/>
      </c>
      <c r="D35" s="174" t="str">
        <f ca="1">IFERROR(VLOOKUP(ROW(D23),'فهرست بها کلی'!$C$13:$BO$1660,7,0),"")</f>
        <v/>
      </c>
      <c r="E35" s="174" t="str">
        <f ca="1">IFERROR(VLOOKUP(ROW(E23),'فهرست بها کلی'!$C$13:$BO$1660,8,0),"")</f>
        <v/>
      </c>
      <c r="F35" s="174" t="str">
        <f ca="1">IFERROR(VLOOKUP(ROW(F23),'فهرست بها کلی'!$C$13:$BO$1660,9,0),"")</f>
        <v/>
      </c>
      <c r="G35" s="174" t="str">
        <f ca="1">IFERROR(VLOOKUP(ROW(G23),'فهرست بها کلی'!$C$13:$BO$1660,21,0),"")</f>
        <v/>
      </c>
      <c r="H35" s="174" t="str">
        <f ca="1">IFERROR(VLOOKUP(ROW(H23),'فهرست بها کلی'!$C$13:$BO$1660,24,0),"")</f>
        <v/>
      </c>
      <c r="I35" s="174" t="str">
        <f ca="1">IFERROR(VLOOKUP(ROW(I23),'فهرست بها کلی'!$C$13:$BO$1660,27,0),"")</f>
        <v/>
      </c>
      <c r="J35" s="174" t="str">
        <f ca="1">IFERROR(VLOOKUP(ROW(J23),'فهرست بها کلی'!$C$13:$BO$1660,30,0),"")</f>
        <v/>
      </c>
      <c r="K35" s="174" t="str">
        <f ca="1">IFERROR(VLOOKUP(ROW(K23),'فهرست بها کلی'!$C$13:$BO$1660,33,0),"")</f>
        <v/>
      </c>
      <c r="L35" s="174" t="str">
        <f ca="1">IFERROR(VLOOKUP(ROW(L23),'فهرست بها کلی'!$C$13:$BO$1660,36,0),"")</f>
        <v/>
      </c>
      <c r="M35" s="174" t="str">
        <f ca="1">IFERROR(VLOOKUP(ROW(M23),'فهرست بها کلی'!$C$13:$BO$1660,39,0),"")</f>
        <v/>
      </c>
      <c r="N35" s="174" t="str">
        <f ca="1">IFERROR(VLOOKUP(ROW(N23),'فهرست بها کلی'!$C$13:$BO$1660,42,0),"")</f>
        <v/>
      </c>
      <c r="O35" s="174" t="str">
        <f ca="1">IFERROR(VLOOKUP(ROW(O23),'فهرست بها کلی'!$C$13:$BO$1660,45,0),"")</f>
        <v/>
      </c>
      <c r="P35" s="174" t="str">
        <f ca="1">IFERROR(VLOOKUP(ROW(P23),'فهرست بها کلی'!$C$13:$BO$1660,48,0),"")</f>
        <v/>
      </c>
      <c r="Q35" s="174" t="str">
        <f ca="1">IFERROR(VLOOKUP(ROW(Q23),'فهرست بها کلی'!$C$13:$BO$1660,51,0),"")</f>
        <v/>
      </c>
      <c r="R35" s="174" t="str">
        <f ca="1">IFERROR(VLOOKUP(ROW(R23),'فهرست بها کلی'!$C$13:$BO$1660,54,0),"")</f>
        <v/>
      </c>
      <c r="S35" s="174" t="str">
        <f ca="1">IFERROR(VLOOKUP(ROW(S23),'فهرست بها کلی'!$C$13:$BO$1660,57,0),"")</f>
        <v/>
      </c>
      <c r="T35" s="174" t="str">
        <f ca="1">IFERROR(VLOOKUP(ROW(T23),'فهرست بها کلی'!$C$13:$BO$1660,60,0),"")</f>
        <v/>
      </c>
      <c r="U35" s="174" t="str">
        <f ca="1">IFERROR(VLOOKUP(ROW(U23),'فهرست بها کلی'!$C$13:$BO$1660,63,0),"")</f>
        <v/>
      </c>
      <c r="V35" s="241">
        <f t="shared" ca="1" si="2"/>
        <v>0</v>
      </c>
      <c r="W35" s="242" t="str">
        <f t="shared" ca="1" si="3"/>
        <v/>
      </c>
      <c r="X35" s="174" t="str">
        <f ca="1">IFERROR(VLOOKUP(ROW(X23),'فهرست بها کلی'!$C$13:$BO$1660,10,0),"")</f>
        <v/>
      </c>
      <c r="Y35" s="174" t="str">
        <f ca="1">IFERROR(VLOOKUP(ROW(Y23),'فهرست بها کلی'!$C$13:$BO$1660,11,0),"")</f>
        <v/>
      </c>
      <c r="Z35" s="174" t="str">
        <f ca="1">IFERROR(VLOOKUP(ROW(Z23),'فهرست بها کلی'!$C$13:$BO$1660,12,0),"")</f>
        <v/>
      </c>
      <c r="AA35" s="174" t="str">
        <f ca="1">IFERROR(VLOOKUP(ROW(AA23),'فهرست بها کلی'!$C$13:$BO$1660,13,0),"")</f>
        <v/>
      </c>
      <c r="AB35" s="243" t="str">
        <f t="shared" ca="1" si="4"/>
        <v/>
      </c>
      <c r="AC35" s="174" t="str">
        <f ca="1">IFERROR(VLOOKUP(ROW(AC23),'فهرست بها کلی'!$C$13:$BO$1660,22,0),"")</f>
        <v/>
      </c>
      <c r="AD35" s="174" t="str">
        <f ca="1">IFERROR(VLOOKUP(ROW(AD23),'فهرست بها کلی'!$C$13:$BO$1660,25,0),"")</f>
        <v/>
      </c>
      <c r="AE35" s="174" t="str">
        <f ca="1">IFERROR(VLOOKUP(ROW(AE23),'فهرست بها کلی'!$C$13:$BO$1660,28,0),"")</f>
        <v/>
      </c>
      <c r="AF35" s="174" t="str">
        <f ca="1">IFERROR(VLOOKUP(ROW(AF23),'فهرست بها کلی'!$C$13:$BO$1660,31,0),"")</f>
        <v/>
      </c>
      <c r="AG35" s="174" t="str">
        <f ca="1">IFERROR(VLOOKUP(ROW(AG23),'فهرست بها کلی'!$C$13:$BO$1660,34,0),"")</f>
        <v/>
      </c>
      <c r="AH35" s="174" t="str">
        <f ca="1">IFERROR(VLOOKUP(ROW(AH23),'فهرست بها کلی'!$C$13:$BO$1660,37,0),"")</f>
        <v/>
      </c>
      <c r="AI35" s="174" t="str">
        <f ca="1">IFERROR(VLOOKUP(ROW(AI23),'فهرست بها کلی'!$C$13:$BO$1660,40,0),"")</f>
        <v/>
      </c>
      <c r="AJ35" s="174" t="str">
        <f ca="1">IFERROR(VLOOKUP(ROW(AJ23),'فهرست بها کلی'!$C$13:$BO$1660,43,0),"")</f>
        <v/>
      </c>
      <c r="AK35" s="174" t="str">
        <f ca="1">IFERROR(VLOOKUP(ROW(AK23),'فهرست بها کلی'!$C$13:$BO$1660,46,0),"")</f>
        <v/>
      </c>
      <c r="AL35" s="174" t="str">
        <f ca="1">IFERROR(VLOOKUP(ROW(AL23),'فهرست بها کلی'!$C$13:$BO$1660,49,0),"")</f>
        <v/>
      </c>
      <c r="AM35" s="174" t="str">
        <f ca="1">IFERROR(VLOOKUP(ROW(AM23),'فهرست بها کلی'!$C$13:$BO$1660,52,0),"")</f>
        <v/>
      </c>
      <c r="AN35" s="174" t="str">
        <f ca="1">IFERROR(VLOOKUP(ROW(AN23),'فهرست بها کلی'!$C$13:$BO$1660,55,0),"")</f>
        <v/>
      </c>
      <c r="AO35" s="174" t="str">
        <f ca="1">IFERROR(VLOOKUP(ROW(AO23),'فهرست بها کلی'!$C$13:$BO$1660,58,0),"")</f>
        <v/>
      </c>
      <c r="AP35" s="174" t="str">
        <f ca="1">IFERROR(VLOOKUP(ROW(AP23),'فهرست بها کلی'!$C$13:$BO$1660,61,0),"")</f>
        <v/>
      </c>
      <c r="AQ35" s="174" t="str">
        <f ca="1">IFERROR(VLOOKUP(ROW(AQ23),'فهرست بها کلی'!$C$13:$BO$1660,64,0),"")</f>
        <v/>
      </c>
      <c r="AR35" s="244">
        <f t="shared" ca="1" si="5"/>
        <v>0</v>
      </c>
      <c r="AS35" s="174" t="str">
        <f ca="1">IFERROR(VLOOKUP(ROW(AS23),'فهرست بها کلی'!$C$13:$BO$1660,23,0),"")</f>
        <v/>
      </c>
      <c r="AT35" s="174" t="str">
        <f ca="1">IFERROR(VLOOKUP(ROW(AT23),'فهرست بها کلی'!$C$13:$BO$1660,26,0),"")</f>
        <v/>
      </c>
      <c r="AU35" s="174" t="str">
        <f ca="1">IFERROR(VLOOKUP(ROW(AU23),'فهرست بها کلی'!$C$13:$BO$1660,29,0),"")</f>
        <v/>
      </c>
      <c r="AV35" s="174" t="str">
        <f ca="1">IFERROR(VLOOKUP(ROW(AV23),'فهرست بها کلی'!$C$13:$BO$1660,32,0),"")</f>
        <v/>
      </c>
      <c r="AW35" s="174" t="str">
        <f ca="1">IFERROR(VLOOKUP(ROW(AW23),'فهرست بها کلی'!$C$13:$BO$1660,35,0),"")</f>
        <v/>
      </c>
      <c r="AX35" s="174" t="str">
        <f ca="1">IFERROR(VLOOKUP(ROW(AX23),'فهرست بها کلی'!$C$13:$BO$1660,38,0),"")</f>
        <v/>
      </c>
      <c r="AY35" s="174" t="str">
        <f ca="1">IFERROR(VLOOKUP(ROW(AY23),'فهرست بها کلی'!$C$13:$BO$1660,41,0),"")</f>
        <v/>
      </c>
      <c r="AZ35" s="174" t="str">
        <f ca="1">IFERROR(VLOOKUP(ROW(AZ23),'فهرست بها کلی'!$C$13:$BO$1660,44,0),"")</f>
        <v/>
      </c>
      <c r="BA35" s="174" t="str">
        <f ca="1">IFERROR(VLOOKUP(ROW(BA23),'فهرست بها کلی'!$C$13:$BO$1660,47,0),"")</f>
        <v/>
      </c>
      <c r="BB35" s="174" t="str">
        <f ca="1">IFERROR(VLOOKUP(ROW(BB23),'فهرست بها کلی'!$C$13:$BO$1660,50,0),"")</f>
        <v/>
      </c>
      <c r="BC35" s="174" t="str">
        <f ca="1">IFERROR(VLOOKUP(ROW(BC23),'فهرست بها کلی'!$C$13:$BO$1660,53,0),"")</f>
        <v/>
      </c>
      <c r="BD35" s="174" t="str">
        <f ca="1">IFERROR(VLOOKUP(ROW(BD23),'فهرست بها کلی'!$C$13:$BO$1660,56,0),"")</f>
        <v/>
      </c>
      <c r="BE35" s="174" t="str">
        <f ca="1">IFERROR(VLOOKUP(ROW(BE23),'فهرست بها کلی'!$C$13:$BO$1660,59,0),"")</f>
        <v/>
      </c>
      <c r="BF35" s="174" t="str">
        <f ca="1">IFERROR(VLOOKUP(ROW(BF23),'فهرست بها کلی'!$C$13:$BO$1660,62,0),"")</f>
        <v/>
      </c>
      <c r="BG35" s="174" t="str">
        <f ca="1">IFERROR(VLOOKUP(ROW(BG23),'فهرست بها کلی'!$C$13:$BO$1660,65,0),"")</f>
        <v/>
      </c>
      <c r="BH35" s="174" t="str">
        <f ca="1">IFERROR(VLOOKUP(ROW(BH23),'فهرست بها کلی'!$C$13:$BO$1660,16,0),"")</f>
        <v/>
      </c>
      <c r="BI35" s="245" t="str">
        <f t="shared" ca="1" si="6"/>
        <v xml:space="preserve"> </v>
      </c>
      <c r="BJ35" s="245" t="str">
        <f t="shared" ca="1" si="7"/>
        <v/>
      </c>
      <c r="BK35" s="245" t="str">
        <f t="shared" ca="1" si="8"/>
        <v/>
      </c>
    </row>
    <row r="36" spans="1:63" s="246" customFormat="1" ht="47.25" customHeight="1">
      <c r="A36" s="174" t="str">
        <f ca="1">IFERROR(VLOOKUP(ROW(A24),'فهرست بها کلی'!$C$13:$BO$1660,1,0),"")</f>
        <v/>
      </c>
      <c r="B36" s="174" t="str">
        <f ca="1">IFERROR(VLOOKUP(ROW(B24),'فهرست بها کلی'!$C$13:$BO$1660,5,0),"")</f>
        <v/>
      </c>
      <c r="C36" s="174" t="str">
        <f ca="1">IFERROR(VLOOKUP(ROW(C24),'فهرست بها کلی'!$C$13:$BO$1660,6,0),"")</f>
        <v/>
      </c>
      <c r="D36" s="174" t="str">
        <f ca="1">IFERROR(VLOOKUP(ROW(D24),'فهرست بها کلی'!$C$13:$BO$1660,7,0),"")</f>
        <v/>
      </c>
      <c r="E36" s="174" t="str">
        <f ca="1">IFERROR(VLOOKUP(ROW(E24),'فهرست بها کلی'!$C$13:$BO$1660,8,0),"")</f>
        <v/>
      </c>
      <c r="F36" s="174" t="str">
        <f ca="1">IFERROR(VLOOKUP(ROW(F24),'فهرست بها کلی'!$C$13:$BO$1660,9,0),"")</f>
        <v/>
      </c>
      <c r="G36" s="174" t="str">
        <f ca="1">IFERROR(VLOOKUP(ROW(G24),'فهرست بها کلی'!$C$13:$BO$1660,21,0),"")</f>
        <v/>
      </c>
      <c r="H36" s="174" t="str">
        <f ca="1">IFERROR(VLOOKUP(ROW(H24),'فهرست بها کلی'!$C$13:$BO$1660,24,0),"")</f>
        <v/>
      </c>
      <c r="I36" s="174" t="str">
        <f ca="1">IFERROR(VLOOKUP(ROW(I24),'فهرست بها کلی'!$C$13:$BO$1660,27,0),"")</f>
        <v/>
      </c>
      <c r="J36" s="174" t="str">
        <f ca="1">IFERROR(VLOOKUP(ROW(J24),'فهرست بها کلی'!$C$13:$BO$1660,30,0),"")</f>
        <v/>
      </c>
      <c r="K36" s="174" t="str">
        <f ca="1">IFERROR(VLOOKUP(ROW(K24),'فهرست بها کلی'!$C$13:$BO$1660,33,0),"")</f>
        <v/>
      </c>
      <c r="L36" s="174" t="str">
        <f ca="1">IFERROR(VLOOKUP(ROW(L24),'فهرست بها کلی'!$C$13:$BO$1660,36,0),"")</f>
        <v/>
      </c>
      <c r="M36" s="174" t="str">
        <f ca="1">IFERROR(VLOOKUP(ROW(M24),'فهرست بها کلی'!$C$13:$BO$1660,39,0),"")</f>
        <v/>
      </c>
      <c r="N36" s="174" t="str">
        <f ca="1">IFERROR(VLOOKUP(ROW(N24),'فهرست بها کلی'!$C$13:$BO$1660,42,0),"")</f>
        <v/>
      </c>
      <c r="O36" s="174" t="str">
        <f ca="1">IFERROR(VLOOKUP(ROW(O24),'فهرست بها کلی'!$C$13:$BO$1660,45,0),"")</f>
        <v/>
      </c>
      <c r="P36" s="174" t="str">
        <f ca="1">IFERROR(VLOOKUP(ROW(P24),'فهرست بها کلی'!$C$13:$BO$1660,48,0),"")</f>
        <v/>
      </c>
      <c r="Q36" s="174" t="str">
        <f ca="1">IFERROR(VLOOKUP(ROW(Q24),'فهرست بها کلی'!$C$13:$BO$1660,51,0),"")</f>
        <v/>
      </c>
      <c r="R36" s="174" t="str">
        <f ca="1">IFERROR(VLOOKUP(ROW(R24),'فهرست بها کلی'!$C$13:$BO$1660,54,0),"")</f>
        <v/>
      </c>
      <c r="S36" s="174" t="str">
        <f ca="1">IFERROR(VLOOKUP(ROW(S24),'فهرست بها کلی'!$C$13:$BO$1660,57,0),"")</f>
        <v/>
      </c>
      <c r="T36" s="174" t="str">
        <f ca="1">IFERROR(VLOOKUP(ROW(T24),'فهرست بها کلی'!$C$13:$BO$1660,60,0),"")</f>
        <v/>
      </c>
      <c r="U36" s="174" t="str">
        <f ca="1">IFERROR(VLOOKUP(ROW(U24),'فهرست بها کلی'!$C$13:$BO$1660,63,0),"")</f>
        <v/>
      </c>
      <c r="V36" s="241">
        <f t="shared" ca="1" si="2"/>
        <v>0</v>
      </c>
      <c r="W36" s="242" t="str">
        <f t="shared" ca="1" si="3"/>
        <v/>
      </c>
      <c r="X36" s="174" t="str">
        <f ca="1">IFERROR(VLOOKUP(ROW(X24),'فهرست بها کلی'!$C$13:$BO$1660,10,0),"")</f>
        <v/>
      </c>
      <c r="Y36" s="174" t="str">
        <f ca="1">IFERROR(VLOOKUP(ROW(Y24),'فهرست بها کلی'!$C$13:$BO$1660,11,0),"")</f>
        <v/>
      </c>
      <c r="Z36" s="174" t="str">
        <f ca="1">IFERROR(VLOOKUP(ROW(Z24),'فهرست بها کلی'!$C$13:$BO$1660,12,0),"")</f>
        <v/>
      </c>
      <c r="AA36" s="174" t="str">
        <f ca="1">IFERROR(VLOOKUP(ROW(AA24),'فهرست بها کلی'!$C$13:$BO$1660,13,0),"")</f>
        <v/>
      </c>
      <c r="AB36" s="243" t="str">
        <f t="shared" ca="1" si="4"/>
        <v/>
      </c>
      <c r="AC36" s="174" t="str">
        <f ca="1">IFERROR(VLOOKUP(ROW(AC24),'فهرست بها کلی'!$C$13:$BO$1660,22,0),"")</f>
        <v/>
      </c>
      <c r="AD36" s="174" t="str">
        <f ca="1">IFERROR(VLOOKUP(ROW(AD24),'فهرست بها کلی'!$C$13:$BO$1660,25,0),"")</f>
        <v/>
      </c>
      <c r="AE36" s="174" t="str">
        <f ca="1">IFERROR(VLOOKUP(ROW(AE24),'فهرست بها کلی'!$C$13:$BO$1660,28,0),"")</f>
        <v/>
      </c>
      <c r="AF36" s="174" t="str">
        <f ca="1">IFERROR(VLOOKUP(ROW(AF24),'فهرست بها کلی'!$C$13:$BO$1660,31,0),"")</f>
        <v/>
      </c>
      <c r="AG36" s="174" t="str">
        <f ca="1">IFERROR(VLOOKUP(ROW(AG24),'فهرست بها کلی'!$C$13:$BO$1660,34,0),"")</f>
        <v/>
      </c>
      <c r="AH36" s="174" t="str">
        <f ca="1">IFERROR(VLOOKUP(ROW(AH24),'فهرست بها کلی'!$C$13:$BO$1660,37,0),"")</f>
        <v/>
      </c>
      <c r="AI36" s="174" t="str">
        <f ca="1">IFERROR(VLOOKUP(ROW(AI24),'فهرست بها کلی'!$C$13:$BO$1660,40,0),"")</f>
        <v/>
      </c>
      <c r="AJ36" s="174" t="str">
        <f ca="1">IFERROR(VLOOKUP(ROW(AJ24),'فهرست بها کلی'!$C$13:$BO$1660,43,0),"")</f>
        <v/>
      </c>
      <c r="AK36" s="174" t="str">
        <f ca="1">IFERROR(VLOOKUP(ROW(AK24),'فهرست بها کلی'!$C$13:$BO$1660,46,0),"")</f>
        <v/>
      </c>
      <c r="AL36" s="174" t="str">
        <f ca="1">IFERROR(VLOOKUP(ROW(AL24),'فهرست بها کلی'!$C$13:$BO$1660,49,0),"")</f>
        <v/>
      </c>
      <c r="AM36" s="174" t="str">
        <f ca="1">IFERROR(VLOOKUP(ROW(AM24),'فهرست بها کلی'!$C$13:$BO$1660,52,0),"")</f>
        <v/>
      </c>
      <c r="AN36" s="174" t="str">
        <f ca="1">IFERROR(VLOOKUP(ROW(AN24),'فهرست بها کلی'!$C$13:$BO$1660,55,0),"")</f>
        <v/>
      </c>
      <c r="AO36" s="174" t="str">
        <f ca="1">IFERROR(VLOOKUP(ROW(AO24),'فهرست بها کلی'!$C$13:$BO$1660,58,0),"")</f>
        <v/>
      </c>
      <c r="AP36" s="174" t="str">
        <f ca="1">IFERROR(VLOOKUP(ROW(AP24),'فهرست بها کلی'!$C$13:$BO$1660,61,0),"")</f>
        <v/>
      </c>
      <c r="AQ36" s="174" t="str">
        <f ca="1">IFERROR(VLOOKUP(ROW(AQ24),'فهرست بها کلی'!$C$13:$BO$1660,64,0),"")</f>
        <v/>
      </c>
      <c r="AR36" s="244">
        <f t="shared" ca="1" si="5"/>
        <v>0</v>
      </c>
      <c r="AS36" s="174" t="str">
        <f ca="1">IFERROR(VLOOKUP(ROW(AS24),'فهرست بها کلی'!$C$13:$BO$1660,23,0),"")</f>
        <v/>
      </c>
      <c r="AT36" s="174" t="str">
        <f ca="1">IFERROR(VLOOKUP(ROW(AT24),'فهرست بها کلی'!$C$13:$BO$1660,26,0),"")</f>
        <v/>
      </c>
      <c r="AU36" s="174" t="str">
        <f ca="1">IFERROR(VLOOKUP(ROW(AU24),'فهرست بها کلی'!$C$13:$BO$1660,29,0),"")</f>
        <v/>
      </c>
      <c r="AV36" s="174" t="str">
        <f ca="1">IFERROR(VLOOKUP(ROW(AV24),'فهرست بها کلی'!$C$13:$BO$1660,32,0),"")</f>
        <v/>
      </c>
      <c r="AW36" s="174" t="str">
        <f ca="1">IFERROR(VLOOKUP(ROW(AW24),'فهرست بها کلی'!$C$13:$BO$1660,35,0),"")</f>
        <v/>
      </c>
      <c r="AX36" s="174" t="str">
        <f ca="1">IFERROR(VLOOKUP(ROW(AX24),'فهرست بها کلی'!$C$13:$BO$1660,38,0),"")</f>
        <v/>
      </c>
      <c r="AY36" s="174" t="str">
        <f ca="1">IFERROR(VLOOKUP(ROW(AY24),'فهرست بها کلی'!$C$13:$BO$1660,41,0),"")</f>
        <v/>
      </c>
      <c r="AZ36" s="174" t="str">
        <f ca="1">IFERROR(VLOOKUP(ROW(AZ24),'فهرست بها کلی'!$C$13:$BO$1660,44,0),"")</f>
        <v/>
      </c>
      <c r="BA36" s="174" t="str">
        <f ca="1">IFERROR(VLOOKUP(ROW(BA24),'فهرست بها کلی'!$C$13:$BO$1660,47,0),"")</f>
        <v/>
      </c>
      <c r="BB36" s="174" t="str">
        <f ca="1">IFERROR(VLOOKUP(ROW(BB24),'فهرست بها کلی'!$C$13:$BO$1660,50,0),"")</f>
        <v/>
      </c>
      <c r="BC36" s="174" t="str">
        <f ca="1">IFERROR(VLOOKUP(ROW(BC24),'فهرست بها کلی'!$C$13:$BO$1660,53,0),"")</f>
        <v/>
      </c>
      <c r="BD36" s="174" t="str">
        <f ca="1">IFERROR(VLOOKUP(ROW(BD24),'فهرست بها کلی'!$C$13:$BO$1660,56,0),"")</f>
        <v/>
      </c>
      <c r="BE36" s="174" t="str">
        <f ca="1">IFERROR(VLOOKUP(ROW(BE24),'فهرست بها کلی'!$C$13:$BO$1660,59,0),"")</f>
        <v/>
      </c>
      <c r="BF36" s="174" t="str">
        <f ca="1">IFERROR(VLOOKUP(ROW(BF24),'فهرست بها کلی'!$C$13:$BO$1660,62,0),"")</f>
        <v/>
      </c>
      <c r="BG36" s="174" t="str">
        <f ca="1">IFERROR(VLOOKUP(ROW(BG24),'فهرست بها کلی'!$C$13:$BO$1660,65,0),"")</f>
        <v/>
      </c>
      <c r="BH36" s="174" t="str">
        <f ca="1">IFERROR(VLOOKUP(ROW(BH24),'فهرست بها کلی'!$C$13:$BO$1660,16,0),"")</f>
        <v/>
      </c>
      <c r="BI36" s="245" t="str">
        <f t="shared" ca="1" si="6"/>
        <v xml:space="preserve"> </v>
      </c>
      <c r="BJ36" s="245" t="str">
        <f t="shared" ca="1" si="7"/>
        <v/>
      </c>
      <c r="BK36" s="245" t="str">
        <f t="shared" ca="1" si="8"/>
        <v/>
      </c>
    </row>
    <row r="37" spans="1:63" s="246" customFormat="1" ht="47.25" customHeight="1">
      <c r="A37" s="174" t="str">
        <f ca="1">IFERROR(VLOOKUP(ROW(A25),'فهرست بها کلی'!$C$13:$BO$1660,1,0),"")</f>
        <v/>
      </c>
      <c r="B37" s="174" t="str">
        <f ca="1">IFERROR(VLOOKUP(ROW(B25),'فهرست بها کلی'!$C$13:$BO$1660,5,0),"")</f>
        <v/>
      </c>
      <c r="C37" s="174" t="str">
        <f ca="1">IFERROR(VLOOKUP(ROW(C25),'فهرست بها کلی'!$C$13:$BO$1660,6,0),"")</f>
        <v/>
      </c>
      <c r="D37" s="174" t="str">
        <f ca="1">IFERROR(VLOOKUP(ROW(D25),'فهرست بها کلی'!$C$13:$BO$1660,7,0),"")</f>
        <v/>
      </c>
      <c r="E37" s="174" t="str">
        <f ca="1">IFERROR(VLOOKUP(ROW(E25),'فهرست بها کلی'!$C$13:$BO$1660,8,0),"")</f>
        <v/>
      </c>
      <c r="F37" s="174" t="str">
        <f ca="1">IFERROR(VLOOKUP(ROW(F25),'فهرست بها کلی'!$C$13:$BO$1660,9,0),"")</f>
        <v/>
      </c>
      <c r="G37" s="174" t="str">
        <f ca="1">IFERROR(VLOOKUP(ROW(G25),'فهرست بها کلی'!$C$13:$BO$1660,21,0),"")</f>
        <v/>
      </c>
      <c r="H37" s="174" t="str">
        <f ca="1">IFERROR(VLOOKUP(ROW(H25),'فهرست بها کلی'!$C$13:$BO$1660,24,0),"")</f>
        <v/>
      </c>
      <c r="I37" s="174" t="str">
        <f ca="1">IFERROR(VLOOKUP(ROW(I25),'فهرست بها کلی'!$C$13:$BO$1660,27,0),"")</f>
        <v/>
      </c>
      <c r="J37" s="174" t="str">
        <f ca="1">IFERROR(VLOOKUP(ROW(J25),'فهرست بها کلی'!$C$13:$BO$1660,30,0),"")</f>
        <v/>
      </c>
      <c r="K37" s="174" t="str">
        <f ca="1">IFERROR(VLOOKUP(ROW(K25),'فهرست بها کلی'!$C$13:$BO$1660,33,0),"")</f>
        <v/>
      </c>
      <c r="L37" s="174" t="str">
        <f ca="1">IFERROR(VLOOKUP(ROW(L25),'فهرست بها کلی'!$C$13:$BO$1660,36,0),"")</f>
        <v/>
      </c>
      <c r="M37" s="174" t="str">
        <f ca="1">IFERROR(VLOOKUP(ROW(M25),'فهرست بها کلی'!$C$13:$BO$1660,39,0),"")</f>
        <v/>
      </c>
      <c r="N37" s="174" t="str">
        <f ca="1">IFERROR(VLOOKUP(ROW(N25),'فهرست بها کلی'!$C$13:$BO$1660,42,0),"")</f>
        <v/>
      </c>
      <c r="O37" s="174" t="str">
        <f ca="1">IFERROR(VLOOKUP(ROW(O25),'فهرست بها کلی'!$C$13:$BO$1660,45,0),"")</f>
        <v/>
      </c>
      <c r="P37" s="174" t="str">
        <f ca="1">IFERROR(VLOOKUP(ROW(P25),'فهرست بها کلی'!$C$13:$BO$1660,48,0),"")</f>
        <v/>
      </c>
      <c r="Q37" s="174" t="str">
        <f ca="1">IFERROR(VLOOKUP(ROW(Q25),'فهرست بها کلی'!$C$13:$BO$1660,51,0),"")</f>
        <v/>
      </c>
      <c r="R37" s="174" t="str">
        <f ca="1">IFERROR(VLOOKUP(ROW(R25),'فهرست بها کلی'!$C$13:$BO$1660,54,0),"")</f>
        <v/>
      </c>
      <c r="S37" s="174" t="str">
        <f ca="1">IFERROR(VLOOKUP(ROW(S25),'فهرست بها کلی'!$C$13:$BO$1660,57,0),"")</f>
        <v/>
      </c>
      <c r="T37" s="174" t="str">
        <f ca="1">IFERROR(VLOOKUP(ROW(T25),'فهرست بها کلی'!$C$13:$BO$1660,60,0),"")</f>
        <v/>
      </c>
      <c r="U37" s="174" t="str">
        <f ca="1">IFERROR(VLOOKUP(ROW(U25),'فهرست بها کلی'!$C$13:$BO$1660,63,0),"")</f>
        <v/>
      </c>
      <c r="V37" s="241">
        <f t="shared" ca="1" si="2"/>
        <v>0</v>
      </c>
      <c r="W37" s="242" t="str">
        <f t="shared" ca="1" si="3"/>
        <v/>
      </c>
      <c r="X37" s="174" t="str">
        <f ca="1">IFERROR(VLOOKUP(ROW(X25),'فهرست بها کلی'!$C$13:$BO$1660,10,0),"")</f>
        <v/>
      </c>
      <c r="Y37" s="174" t="str">
        <f ca="1">IFERROR(VLOOKUP(ROW(Y25),'فهرست بها کلی'!$C$13:$BO$1660,11,0),"")</f>
        <v/>
      </c>
      <c r="Z37" s="174" t="str">
        <f ca="1">IFERROR(VLOOKUP(ROW(Z25),'فهرست بها کلی'!$C$13:$BO$1660,12,0),"")</f>
        <v/>
      </c>
      <c r="AA37" s="174" t="str">
        <f ca="1">IFERROR(VLOOKUP(ROW(AA25),'فهرست بها کلی'!$C$13:$BO$1660,13,0),"")</f>
        <v/>
      </c>
      <c r="AB37" s="243" t="str">
        <f t="shared" ca="1" si="4"/>
        <v/>
      </c>
      <c r="AC37" s="174" t="str">
        <f ca="1">IFERROR(VLOOKUP(ROW(AC25),'فهرست بها کلی'!$C$13:$BO$1660,22,0),"")</f>
        <v/>
      </c>
      <c r="AD37" s="174" t="str">
        <f ca="1">IFERROR(VLOOKUP(ROW(AD25),'فهرست بها کلی'!$C$13:$BO$1660,25,0),"")</f>
        <v/>
      </c>
      <c r="AE37" s="174" t="str">
        <f ca="1">IFERROR(VLOOKUP(ROW(AE25),'فهرست بها کلی'!$C$13:$BO$1660,28,0),"")</f>
        <v/>
      </c>
      <c r="AF37" s="174" t="str">
        <f ca="1">IFERROR(VLOOKUP(ROW(AF25),'فهرست بها کلی'!$C$13:$BO$1660,31,0),"")</f>
        <v/>
      </c>
      <c r="AG37" s="174" t="str">
        <f ca="1">IFERROR(VLOOKUP(ROW(AG25),'فهرست بها کلی'!$C$13:$BO$1660,34,0),"")</f>
        <v/>
      </c>
      <c r="AH37" s="174" t="str">
        <f ca="1">IFERROR(VLOOKUP(ROW(AH25),'فهرست بها کلی'!$C$13:$BO$1660,37,0),"")</f>
        <v/>
      </c>
      <c r="AI37" s="174" t="str">
        <f ca="1">IFERROR(VLOOKUP(ROW(AI25),'فهرست بها کلی'!$C$13:$BO$1660,40,0),"")</f>
        <v/>
      </c>
      <c r="AJ37" s="174" t="str">
        <f ca="1">IFERROR(VLOOKUP(ROW(AJ25),'فهرست بها کلی'!$C$13:$BO$1660,43,0),"")</f>
        <v/>
      </c>
      <c r="AK37" s="174" t="str">
        <f ca="1">IFERROR(VLOOKUP(ROW(AK25),'فهرست بها کلی'!$C$13:$BO$1660,46,0),"")</f>
        <v/>
      </c>
      <c r="AL37" s="174" t="str">
        <f ca="1">IFERROR(VLOOKUP(ROW(AL25),'فهرست بها کلی'!$C$13:$BO$1660,49,0),"")</f>
        <v/>
      </c>
      <c r="AM37" s="174" t="str">
        <f ca="1">IFERROR(VLOOKUP(ROW(AM25),'فهرست بها کلی'!$C$13:$BO$1660,52,0),"")</f>
        <v/>
      </c>
      <c r="AN37" s="174" t="str">
        <f ca="1">IFERROR(VLOOKUP(ROW(AN25),'فهرست بها کلی'!$C$13:$BO$1660,55,0),"")</f>
        <v/>
      </c>
      <c r="AO37" s="174" t="str">
        <f ca="1">IFERROR(VLOOKUP(ROW(AO25),'فهرست بها کلی'!$C$13:$BO$1660,58,0),"")</f>
        <v/>
      </c>
      <c r="AP37" s="174" t="str">
        <f ca="1">IFERROR(VLOOKUP(ROW(AP25),'فهرست بها کلی'!$C$13:$BO$1660,61,0),"")</f>
        <v/>
      </c>
      <c r="AQ37" s="174" t="str">
        <f ca="1">IFERROR(VLOOKUP(ROW(AQ25),'فهرست بها کلی'!$C$13:$BO$1660,64,0),"")</f>
        <v/>
      </c>
      <c r="AR37" s="244">
        <f t="shared" ca="1" si="5"/>
        <v>0</v>
      </c>
      <c r="AS37" s="174" t="str">
        <f ca="1">IFERROR(VLOOKUP(ROW(AS25),'فهرست بها کلی'!$C$13:$BO$1660,23,0),"")</f>
        <v/>
      </c>
      <c r="AT37" s="174" t="str">
        <f ca="1">IFERROR(VLOOKUP(ROW(AT25),'فهرست بها کلی'!$C$13:$BO$1660,26,0),"")</f>
        <v/>
      </c>
      <c r="AU37" s="174" t="str">
        <f ca="1">IFERROR(VLOOKUP(ROW(AU25),'فهرست بها کلی'!$C$13:$BO$1660,29,0),"")</f>
        <v/>
      </c>
      <c r="AV37" s="174" t="str">
        <f ca="1">IFERROR(VLOOKUP(ROW(AV25),'فهرست بها کلی'!$C$13:$BO$1660,32,0),"")</f>
        <v/>
      </c>
      <c r="AW37" s="174" t="str">
        <f ca="1">IFERROR(VLOOKUP(ROW(AW25),'فهرست بها کلی'!$C$13:$BO$1660,35,0),"")</f>
        <v/>
      </c>
      <c r="AX37" s="174" t="str">
        <f ca="1">IFERROR(VLOOKUP(ROW(AX25),'فهرست بها کلی'!$C$13:$BO$1660,38,0),"")</f>
        <v/>
      </c>
      <c r="AY37" s="174" t="str">
        <f ca="1">IFERROR(VLOOKUP(ROW(AY25),'فهرست بها کلی'!$C$13:$BO$1660,41,0),"")</f>
        <v/>
      </c>
      <c r="AZ37" s="174" t="str">
        <f ca="1">IFERROR(VLOOKUP(ROW(AZ25),'فهرست بها کلی'!$C$13:$BO$1660,44,0),"")</f>
        <v/>
      </c>
      <c r="BA37" s="174" t="str">
        <f ca="1">IFERROR(VLOOKUP(ROW(BA25),'فهرست بها کلی'!$C$13:$BO$1660,47,0),"")</f>
        <v/>
      </c>
      <c r="BB37" s="174" t="str">
        <f ca="1">IFERROR(VLOOKUP(ROW(BB25),'فهرست بها کلی'!$C$13:$BO$1660,50,0),"")</f>
        <v/>
      </c>
      <c r="BC37" s="174" t="str">
        <f ca="1">IFERROR(VLOOKUP(ROW(BC25),'فهرست بها کلی'!$C$13:$BO$1660,53,0),"")</f>
        <v/>
      </c>
      <c r="BD37" s="174" t="str">
        <f ca="1">IFERROR(VLOOKUP(ROW(BD25),'فهرست بها کلی'!$C$13:$BO$1660,56,0),"")</f>
        <v/>
      </c>
      <c r="BE37" s="174" t="str">
        <f ca="1">IFERROR(VLOOKUP(ROW(BE25),'فهرست بها کلی'!$C$13:$BO$1660,59,0),"")</f>
        <v/>
      </c>
      <c r="BF37" s="174" t="str">
        <f ca="1">IFERROR(VLOOKUP(ROW(BF25),'فهرست بها کلی'!$C$13:$BO$1660,62,0),"")</f>
        <v/>
      </c>
      <c r="BG37" s="174" t="str">
        <f ca="1">IFERROR(VLOOKUP(ROW(BG25),'فهرست بها کلی'!$C$13:$BO$1660,65,0),"")</f>
        <v/>
      </c>
      <c r="BH37" s="174" t="str">
        <f ca="1">IFERROR(VLOOKUP(ROW(BH25),'فهرست بها کلی'!$C$13:$BO$1660,16,0),"")</f>
        <v/>
      </c>
      <c r="BI37" s="245" t="str">
        <f t="shared" ca="1" si="6"/>
        <v xml:space="preserve"> </v>
      </c>
      <c r="BJ37" s="245" t="str">
        <f t="shared" ca="1" si="7"/>
        <v/>
      </c>
      <c r="BK37" s="245" t="str">
        <f t="shared" ca="1" si="8"/>
        <v/>
      </c>
    </row>
    <row r="38" spans="1:63" s="246" customFormat="1" ht="47.25" customHeight="1">
      <c r="A38" s="174" t="str">
        <f ca="1">IFERROR(VLOOKUP(ROW(A26),'فهرست بها کلی'!$C$13:$BO$1660,1,0),"")</f>
        <v/>
      </c>
      <c r="B38" s="174" t="str">
        <f ca="1">IFERROR(VLOOKUP(ROW(B26),'فهرست بها کلی'!$C$13:$BO$1660,5,0),"")</f>
        <v/>
      </c>
      <c r="C38" s="174" t="str">
        <f ca="1">IFERROR(VLOOKUP(ROW(C26),'فهرست بها کلی'!$C$13:$BO$1660,6,0),"")</f>
        <v/>
      </c>
      <c r="D38" s="174" t="str">
        <f ca="1">IFERROR(VLOOKUP(ROW(D26),'فهرست بها کلی'!$C$13:$BO$1660,7,0),"")</f>
        <v/>
      </c>
      <c r="E38" s="174" t="str">
        <f ca="1">IFERROR(VLOOKUP(ROW(E26),'فهرست بها کلی'!$C$13:$BO$1660,8,0),"")</f>
        <v/>
      </c>
      <c r="F38" s="174" t="str">
        <f ca="1">IFERROR(VLOOKUP(ROW(F26),'فهرست بها کلی'!$C$13:$BO$1660,9,0),"")</f>
        <v/>
      </c>
      <c r="G38" s="174" t="str">
        <f ca="1">IFERROR(VLOOKUP(ROW(G26),'فهرست بها کلی'!$C$13:$BO$1660,21,0),"")</f>
        <v/>
      </c>
      <c r="H38" s="174" t="str">
        <f ca="1">IFERROR(VLOOKUP(ROW(H26),'فهرست بها کلی'!$C$13:$BO$1660,24,0),"")</f>
        <v/>
      </c>
      <c r="I38" s="174" t="str">
        <f ca="1">IFERROR(VLOOKUP(ROW(I26),'فهرست بها کلی'!$C$13:$BO$1660,27,0),"")</f>
        <v/>
      </c>
      <c r="J38" s="174" t="str">
        <f ca="1">IFERROR(VLOOKUP(ROW(J26),'فهرست بها کلی'!$C$13:$BO$1660,30,0),"")</f>
        <v/>
      </c>
      <c r="K38" s="174" t="str">
        <f ca="1">IFERROR(VLOOKUP(ROW(K26),'فهرست بها کلی'!$C$13:$BO$1660,33,0),"")</f>
        <v/>
      </c>
      <c r="L38" s="174" t="str">
        <f ca="1">IFERROR(VLOOKUP(ROW(L26),'فهرست بها کلی'!$C$13:$BO$1660,36,0),"")</f>
        <v/>
      </c>
      <c r="M38" s="174" t="str">
        <f ca="1">IFERROR(VLOOKUP(ROW(M26),'فهرست بها کلی'!$C$13:$BO$1660,39,0),"")</f>
        <v/>
      </c>
      <c r="N38" s="174" t="str">
        <f ca="1">IFERROR(VLOOKUP(ROW(N26),'فهرست بها کلی'!$C$13:$BO$1660,42,0),"")</f>
        <v/>
      </c>
      <c r="O38" s="174" t="str">
        <f ca="1">IFERROR(VLOOKUP(ROW(O26),'فهرست بها کلی'!$C$13:$BO$1660,45,0),"")</f>
        <v/>
      </c>
      <c r="P38" s="174" t="str">
        <f ca="1">IFERROR(VLOOKUP(ROW(P26),'فهرست بها کلی'!$C$13:$BO$1660,48,0),"")</f>
        <v/>
      </c>
      <c r="Q38" s="174" t="str">
        <f ca="1">IFERROR(VLOOKUP(ROW(Q26),'فهرست بها کلی'!$C$13:$BO$1660,51,0),"")</f>
        <v/>
      </c>
      <c r="R38" s="174" t="str">
        <f ca="1">IFERROR(VLOOKUP(ROW(R26),'فهرست بها کلی'!$C$13:$BO$1660,54,0),"")</f>
        <v/>
      </c>
      <c r="S38" s="174" t="str">
        <f ca="1">IFERROR(VLOOKUP(ROW(S26),'فهرست بها کلی'!$C$13:$BO$1660,57,0),"")</f>
        <v/>
      </c>
      <c r="T38" s="174" t="str">
        <f ca="1">IFERROR(VLOOKUP(ROW(T26),'فهرست بها کلی'!$C$13:$BO$1660,60,0),"")</f>
        <v/>
      </c>
      <c r="U38" s="174" t="str">
        <f ca="1">IFERROR(VLOOKUP(ROW(U26),'فهرست بها کلی'!$C$13:$BO$1660,63,0),"")</f>
        <v/>
      </c>
      <c r="V38" s="241">
        <f t="shared" ca="1" si="2"/>
        <v>0</v>
      </c>
      <c r="W38" s="242" t="str">
        <f t="shared" ca="1" si="3"/>
        <v/>
      </c>
      <c r="X38" s="174" t="str">
        <f ca="1">IFERROR(VLOOKUP(ROW(X26),'فهرست بها کلی'!$C$13:$BO$1660,10,0),"")</f>
        <v/>
      </c>
      <c r="Y38" s="174" t="str">
        <f ca="1">IFERROR(VLOOKUP(ROW(Y26),'فهرست بها کلی'!$C$13:$BO$1660,11,0),"")</f>
        <v/>
      </c>
      <c r="Z38" s="174" t="str">
        <f ca="1">IFERROR(VLOOKUP(ROW(Z26),'فهرست بها کلی'!$C$13:$BO$1660,12,0),"")</f>
        <v/>
      </c>
      <c r="AA38" s="174" t="str">
        <f ca="1">IFERROR(VLOOKUP(ROW(AA26),'فهرست بها کلی'!$C$13:$BO$1660,13,0),"")</f>
        <v/>
      </c>
      <c r="AB38" s="243" t="str">
        <f t="shared" ca="1" si="4"/>
        <v/>
      </c>
      <c r="AC38" s="174" t="str">
        <f ca="1">IFERROR(VLOOKUP(ROW(AC26),'فهرست بها کلی'!$C$13:$BO$1660,22,0),"")</f>
        <v/>
      </c>
      <c r="AD38" s="174" t="str">
        <f ca="1">IFERROR(VLOOKUP(ROW(AD26),'فهرست بها کلی'!$C$13:$BO$1660,25,0),"")</f>
        <v/>
      </c>
      <c r="AE38" s="174" t="str">
        <f ca="1">IFERROR(VLOOKUP(ROW(AE26),'فهرست بها کلی'!$C$13:$BO$1660,28,0),"")</f>
        <v/>
      </c>
      <c r="AF38" s="174" t="str">
        <f ca="1">IFERROR(VLOOKUP(ROW(AF26),'فهرست بها کلی'!$C$13:$BO$1660,31,0),"")</f>
        <v/>
      </c>
      <c r="AG38" s="174" t="str">
        <f ca="1">IFERROR(VLOOKUP(ROW(AG26),'فهرست بها کلی'!$C$13:$BO$1660,34,0),"")</f>
        <v/>
      </c>
      <c r="AH38" s="174" t="str">
        <f ca="1">IFERROR(VLOOKUP(ROW(AH26),'فهرست بها کلی'!$C$13:$BO$1660,37,0),"")</f>
        <v/>
      </c>
      <c r="AI38" s="174" t="str">
        <f ca="1">IFERROR(VLOOKUP(ROW(AI26),'فهرست بها کلی'!$C$13:$BO$1660,40,0),"")</f>
        <v/>
      </c>
      <c r="AJ38" s="174" t="str">
        <f ca="1">IFERROR(VLOOKUP(ROW(AJ26),'فهرست بها کلی'!$C$13:$BO$1660,43,0),"")</f>
        <v/>
      </c>
      <c r="AK38" s="174" t="str">
        <f ca="1">IFERROR(VLOOKUP(ROW(AK26),'فهرست بها کلی'!$C$13:$BO$1660,46,0),"")</f>
        <v/>
      </c>
      <c r="AL38" s="174" t="str">
        <f ca="1">IFERROR(VLOOKUP(ROW(AL26),'فهرست بها کلی'!$C$13:$BO$1660,49,0),"")</f>
        <v/>
      </c>
      <c r="AM38" s="174" t="str">
        <f ca="1">IFERROR(VLOOKUP(ROW(AM26),'فهرست بها کلی'!$C$13:$BO$1660,52,0),"")</f>
        <v/>
      </c>
      <c r="AN38" s="174" t="str">
        <f ca="1">IFERROR(VLOOKUP(ROW(AN26),'فهرست بها کلی'!$C$13:$BO$1660,55,0),"")</f>
        <v/>
      </c>
      <c r="AO38" s="174" t="str">
        <f ca="1">IFERROR(VLOOKUP(ROW(AO26),'فهرست بها کلی'!$C$13:$BO$1660,58,0),"")</f>
        <v/>
      </c>
      <c r="AP38" s="174" t="str">
        <f ca="1">IFERROR(VLOOKUP(ROW(AP26),'فهرست بها کلی'!$C$13:$BO$1660,61,0),"")</f>
        <v/>
      </c>
      <c r="AQ38" s="174" t="str">
        <f ca="1">IFERROR(VLOOKUP(ROW(AQ26),'فهرست بها کلی'!$C$13:$BO$1660,64,0),"")</f>
        <v/>
      </c>
      <c r="AR38" s="244">
        <f t="shared" ca="1" si="5"/>
        <v>0</v>
      </c>
      <c r="AS38" s="174" t="str">
        <f ca="1">IFERROR(VLOOKUP(ROW(AS26),'فهرست بها کلی'!$C$13:$BO$1660,23,0),"")</f>
        <v/>
      </c>
      <c r="AT38" s="174" t="str">
        <f ca="1">IFERROR(VLOOKUP(ROW(AT26),'فهرست بها کلی'!$C$13:$BO$1660,26,0),"")</f>
        <v/>
      </c>
      <c r="AU38" s="174" t="str">
        <f ca="1">IFERROR(VLOOKUP(ROW(AU26),'فهرست بها کلی'!$C$13:$BO$1660,29,0),"")</f>
        <v/>
      </c>
      <c r="AV38" s="174" t="str">
        <f ca="1">IFERROR(VLOOKUP(ROW(AV26),'فهرست بها کلی'!$C$13:$BO$1660,32,0),"")</f>
        <v/>
      </c>
      <c r="AW38" s="174" t="str">
        <f ca="1">IFERROR(VLOOKUP(ROW(AW26),'فهرست بها کلی'!$C$13:$BO$1660,35,0),"")</f>
        <v/>
      </c>
      <c r="AX38" s="174" t="str">
        <f ca="1">IFERROR(VLOOKUP(ROW(AX26),'فهرست بها کلی'!$C$13:$BO$1660,38,0),"")</f>
        <v/>
      </c>
      <c r="AY38" s="174" t="str">
        <f ca="1">IFERROR(VLOOKUP(ROW(AY26),'فهرست بها کلی'!$C$13:$BO$1660,41,0),"")</f>
        <v/>
      </c>
      <c r="AZ38" s="174" t="str">
        <f ca="1">IFERROR(VLOOKUP(ROW(AZ26),'فهرست بها کلی'!$C$13:$BO$1660,44,0),"")</f>
        <v/>
      </c>
      <c r="BA38" s="174" t="str">
        <f ca="1">IFERROR(VLOOKUP(ROW(BA26),'فهرست بها کلی'!$C$13:$BO$1660,47,0),"")</f>
        <v/>
      </c>
      <c r="BB38" s="174" t="str">
        <f ca="1">IFERROR(VLOOKUP(ROW(BB26),'فهرست بها کلی'!$C$13:$BO$1660,50,0),"")</f>
        <v/>
      </c>
      <c r="BC38" s="174" t="str">
        <f ca="1">IFERROR(VLOOKUP(ROW(BC26),'فهرست بها کلی'!$C$13:$BO$1660,53,0),"")</f>
        <v/>
      </c>
      <c r="BD38" s="174" t="str">
        <f ca="1">IFERROR(VLOOKUP(ROW(BD26),'فهرست بها کلی'!$C$13:$BO$1660,56,0),"")</f>
        <v/>
      </c>
      <c r="BE38" s="174" t="str">
        <f ca="1">IFERROR(VLOOKUP(ROW(BE26),'فهرست بها کلی'!$C$13:$BO$1660,59,0),"")</f>
        <v/>
      </c>
      <c r="BF38" s="174" t="str">
        <f ca="1">IFERROR(VLOOKUP(ROW(BF26),'فهرست بها کلی'!$C$13:$BO$1660,62,0),"")</f>
        <v/>
      </c>
      <c r="BG38" s="174" t="str">
        <f ca="1">IFERROR(VLOOKUP(ROW(BG26),'فهرست بها کلی'!$C$13:$BO$1660,65,0),"")</f>
        <v/>
      </c>
      <c r="BH38" s="174" t="str">
        <f ca="1">IFERROR(VLOOKUP(ROW(BH26),'فهرست بها کلی'!$C$13:$BO$1660,16,0),"")</f>
        <v/>
      </c>
      <c r="BI38" s="245" t="str">
        <f t="shared" ca="1" si="6"/>
        <v xml:space="preserve"> </v>
      </c>
      <c r="BJ38" s="245" t="str">
        <f t="shared" ca="1" si="7"/>
        <v/>
      </c>
      <c r="BK38" s="245" t="str">
        <f t="shared" ca="1" si="8"/>
        <v/>
      </c>
    </row>
    <row r="39" spans="1:63" s="246" customFormat="1" ht="47.25" customHeight="1">
      <c r="A39" s="174" t="str">
        <f ca="1">IFERROR(VLOOKUP(ROW(A27),'فهرست بها کلی'!$C$13:$BO$1660,1,0),"")</f>
        <v/>
      </c>
      <c r="B39" s="174" t="str">
        <f ca="1">IFERROR(VLOOKUP(ROW(B27),'فهرست بها کلی'!$C$13:$BO$1660,5,0),"")</f>
        <v/>
      </c>
      <c r="C39" s="174" t="str">
        <f ca="1">IFERROR(VLOOKUP(ROW(C27),'فهرست بها کلی'!$C$13:$BO$1660,6,0),"")</f>
        <v/>
      </c>
      <c r="D39" s="174" t="str">
        <f ca="1">IFERROR(VLOOKUP(ROW(D27),'فهرست بها کلی'!$C$13:$BO$1660,7,0),"")</f>
        <v/>
      </c>
      <c r="E39" s="174" t="str">
        <f ca="1">IFERROR(VLOOKUP(ROW(E27),'فهرست بها کلی'!$C$13:$BO$1660,8,0),"")</f>
        <v/>
      </c>
      <c r="F39" s="174" t="str">
        <f ca="1">IFERROR(VLOOKUP(ROW(F27),'فهرست بها کلی'!$C$13:$BO$1660,9,0),"")</f>
        <v/>
      </c>
      <c r="G39" s="174" t="str">
        <f ca="1">IFERROR(VLOOKUP(ROW(G27),'فهرست بها کلی'!$C$13:$BO$1660,21,0),"")</f>
        <v/>
      </c>
      <c r="H39" s="174" t="str">
        <f ca="1">IFERROR(VLOOKUP(ROW(H27),'فهرست بها کلی'!$C$13:$BO$1660,24,0),"")</f>
        <v/>
      </c>
      <c r="I39" s="174" t="str">
        <f ca="1">IFERROR(VLOOKUP(ROW(I27),'فهرست بها کلی'!$C$13:$BO$1660,27,0),"")</f>
        <v/>
      </c>
      <c r="J39" s="174" t="str">
        <f ca="1">IFERROR(VLOOKUP(ROW(J27),'فهرست بها کلی'!$C$13:$BO$1660,30,0),"")</f>
        <v/>
      </c>
      <c r="K39" s="174" t="str">
        <f ca="1">IFERROR(VLOOKUP(ROW(K27),'فهرست بها کلی'!$C$13:$BO$1660,33,0),"")</f>
        <v/>
      </c>
      <c r="L39" s="174" t="str">
        <f ca="1">IFERROR(VLOOKUP(ROW(L27),'فهرست بها کلی'!$C$13:$BO$1660,36,0),"")</f>
        <v/>
      </c>
      <c r="M39" s="174" t="str">
        <f ca="1">IFERROR(VLOOKUP(ROW(M27),'فهرست بها کلی'!$C$13:$BO$1660,39,0),"")</f>
        <v/>
      </c>
      <c r="N39" s="174" t="str">
        <f ca="1">IFERROR(VLOOKUP(ROW(N27),'فهرست بها کلی'!$C$13:$BO$1660,42,0),"")</f>
        <v/>
      </c>
      <c r="O39" s="174" t="str">
        <f ca="1">IFERROR(VLOOKUP(ROW(O27),'فهرست بها کلی'!$C$13:$BO$1660,45,0),"")</f>
        <v/>
      </c>
      <c r="P39" s="174" t="str">
        <f ca="1">IFERROR(VLOOKUP(ROW(P27),'فهرست بها کلی'!$C$13:$BO$1660,48,0),"")</f>
        <v/>
      </c>
      <c r="Q39" s="174" t="str">
        <f ca="1">IFERROR(VLOOKUP(ROW(Q27),'فهرست بها کلی'!$C$13:$BO$1660,51,0),"")</f>
        <v/>
      </c>
      <c r="R39" s="174" t="str">
        <f ca="1">IFERROR(VLOOKUP(ROW(R27),'فهرست بها کلی'!$C$13:$BO$1660,54,0),"")</f>
        <v/>
      </c>
      <c r="S39" s="174" t="str">
        <f ca="1">IFERROR(VLOOKUP(ROW(S27),'فهرست بها کلی'!$C$13:$BO$1660,57,0),"")</f>
        <v/>
      </c>
      <c r="T39" s="174" t="str">
        <f ca="1">IFERROR(VLOOKUP(ROW(T27),'فهرست بها کلی'!$C$13:$BO$1660,60,0),"")</f>
        <v/>
      </c>
      <c r="U39" s="174" t="str">
        <f ca="1">IFERROR(VLOOKUP(ROW(U27),'فهرست بها کلی'!$C$13:$BO$1660,63,0),"")</f>
        <v/>
      </c>
      <c r="V39" s="241">
        <f t="shared" ca="1" si="2"/>
        <v>0</v>
      </c>
      <c r="W39" s="242" t="str">
        <f t="shared" ca="1" si="3"/>
        <v/>
      </c>
      <c r="X39" s="174" t="str">
        <f ca="1">IFERROR(VLOOKUP(ROW(X27),'فهرست بها کلی'!$C$13:$BO$1660,10,0),"")</f>
        <v/>
      </c>
      <c r="Y39" s="174" t="str">
        <f ca="1">IFERROR(VLOOKUP(ROW(Y27),'فهرست بها کلی'!$C$13:$BO$1660,11,0),"")</f>
        <v/>
      </c>
      <c r="Z39" s="174" t="str">
        <f ca="1">IFERROR(VLOOKUP(ROW(Z27),'فهرست بها کلی'!$C$13:$BO$1660,12,0),"")</f>
        <v/>
      </c>
      <c r="AA39" s="174" t="str">
        <f ca="1">IFERROR(VLOOKUP(ROW(AA27),'فهرست بها کلی'!$C$13:$BO$1660,13,0),"")</f>
        <v/>
      </c>
      <c r="AB39" s="243" t="str">
        <f t="shared" ca="1" si="4"/>
        <v/>
      </c>
      <c r="AC39" s="174" t="str">
        <f ca="1">IFERROR(VLOOKUP(ROW(AC27),'فهرست بها کلی'!$C$13:$BO$1660,22,0),"")</f>
        <v/>
      </c>
      <c r="AD39" s="174" t="str">
        <f ca="1">IFERROR(VLOOKUP(ROW(AD27),'فهرست بها کلی'!$C$13:$BO$1660,25,0),"")</f>
        <v/>
      </c>
      <c r="AE39" s="174" t="str">
        <f ca="1">IFERROR(VLOOKUP(ROW(AE27),'فهرست بها کلی'!$C$13:$BO$1660,28,0),"")</f>
        <v/>
      </c>
      <c r="AF39" s="174" t="str">
        <f ca="1">IFERROR(VLOOKUP(ROW(AF27),'فهرست بها کلی'!$C$13:$BO$1660,31,0),"")</f>
        <v/>
      </c>
      <c r="AG39" s="174" t="str">
        <f ca="1">IFERROR(VLOOKUP(ROW(AG27),'فهرست بها کلی'!$C$13:$BO$1660,34,0),"")</f>
        <v/>
      </c>
      <c r="AH39" s="174" t="str">
        <f ca="1">IFERROR(VLOOKUP(ROW(AH27),'فهرست بها کلی'!$C$13:$BO$1660,37,0),"")</f>
        <v/>
      </c>
      <c r="AI39" s="174" t="str">
        <f ca="1">IFERROR(VLOOKUP(ROW(AI27),'فهرست بها کلی'!$C$13:$BO$1660,40,0),"")</f>
        <v/>
      </c>
      <c r="AJ39" s="174" t="str">
        <f ca="1">IFERROR(VLOOKUP(ROW(AJ27),'فهرست بها کلی'!$C$13:$BO$1660,43,0),"")</f>
        <v/>
      </c>
      <c r="AK39" s="174" t="str">
        <f ca="1">IFERROR(VLOOKUP(ROW(AK27),'فهرست بها کلی'!$C$13:$BO$1660,46,0),"")</f>
        <v/>
      </c>
      <c r="AL39" s="174" t="str">
        <f ca="1">IFERROR(VLOOKUP(ROW(AL27),'فهرست بها کلی'!$C$13:$BO$1660,49,0),"")</f>
        <v/>
      </c>
      <c r="AM39" s="174" t="str">
        <f ca="1">IFERROR(VLOOKUP(ROW(AM27),'فهرست بها کلی'!$C$13:$BO$1660,52,0),"")</f>
        <v/>
      </c>
      <c r="AN39" s="174" t="str">
        <f ca="1">IFERROR(VLOOKUP(ROW(AN27),'فهرست بها کلی'!$C$13:$BO$1660,55,0),"")</f>
        <v/>
      </c>
      <c r="AO39" s="174" t="str">
        <f ca="1">IFERROR(VLOOKUP(ROW(AO27),'فهرست بها کلی'!$C$13:$BO$1660,58,0),"")</f>
        <v/>
      </c>
      <c r="AP39" s="174" t="str">
        <f ca="1">IFERROR(VLOOKUP(ROW(AP27),'فهرست بها کلی'!$C$13:$BO$1660,61,0),"")</f>
        <v/>
      </c>
      <c r="AQ39" s="174" t="str">
        <f ca="1">IFERROR(VLOOKUP(ROW(AQ27),'فهرست بها کلی'!$C$13:$BO$1660,64,0),"")</f>
        <v/>
      </c>
      <c r="AR39" s="244">
        <f t="shared" ca="1" si="5"/>
        <v>0</v>
      </c>
      <c r="AS39" s="174" t="str">
        <f ca="1">IFERROR(VLOOKUP(ROW(AS27),'فهرست بها کلی'!$C$13:$BO$1660,23,0),"")</f>
        <v/>
      </c>
      <c r="AT39" s="174" t="str">
        <f ca="1">IFERROR(VLOOKUP(ROW(AT27),'فهرست بها کلی'!$C$13:$BO$1660,26,0),"")</f>
        <v/>
      </c>
      <c r="AU39" s="174" t="str">
        <f ca="1">IFERROR(VLOOKUP(ROW(AU27),'فهرست بها کلی'!$C$13:$BO$1660,29,0),"")</f>
        <v/>
      </c>
      <c r="AV39" s="174" t="str">
        <f ca="1">IFERROR(VLOOKUP(ROW(AV27),'فهرست بها کلی'!$C$13:$BO$1660,32,0),"")</f>
        <v/>
      </c>
      <c r="AW39" s="174" t="str">
        <f ca="1">IFERROR(VLOOKUP(ROW(AW27),'فهرست بها کلی'!$C$13:$BO$1660,35,0),"")</f>
        <v/>
      </c>
      <c r="AX39" s="174" t="str">
        <f ca="1">IFERROR(VLOOKUP(ROW(AX27),'فهرست بها کلی'!$C$13:$BO$1660,38,0),"")</f>
        <v/>
      </c>
      <c r="AY39" s="174" t="str">
        <f ca="1">IFERROR(VLOOKUP(ROW(AY27),'فهرست بها کلی'!$C$13:$BO$1660,41,0),"")</f>
        <v/>
      </c>
      <c r="AZ39" s="174" t="str">
        <f ca="1">IFERROR(VLOOKUP(ROW(AZ27),'فهرست بها کلی'!$C$13:$BO$1660,44,0),"")</f>
        <v/>
      </c>
      <c r="BA39" s="174" t="str">
        <f ca="1">IFERROR(VLOOKUP(ROW(BA27),'فهرست بها کلی'!$C$13:$BO$1660,47,0),"")</f>
        <v/>
      </c>
      <c r="BB39" s="174" t="str">
        <f ca="1">IFERROR(VLOOKUP(ROW(BB27),'فهرست بها کلی'!$C$13:$BO$1660,50,0),"")</f>
        <v/>
      </c>
      <c r="BC39" s="174" t="str">
        <f ca="1">IFERROR(VLOOKUP(ROW(BC27),'فهرست بها کلی'!$C$13:$BO$1660,53,0),"")</f>
        <v/>
      </c>
      <c r="BD39" s="174" t="str">
        <f ca="1">IFERROR(VLOOKUP(ROW(BD27),'فهرست بها کلی'!$C$13:$BO$1660,56,0),"")</f>
        <v/>
      </c>
      <c r="BE39" s="174" t="str">
        <f ca="1">IFERROR(VLOOKUP(ROW(BE27),'فهرست بها کلی'!$C$13:$BO$1660,59,0),"")</f>
        <v/>
      </c>
      <c r="BF39" s="174" t="str">
        <f ca="1">IFERROR(VLOOKUP(ROW(BF27),'فهرست بها کلی'!$C$13:$BO$1660,62,0),"")</f>
        <v/>
      </c>
      <c r="BG39" s="174" t="str">
        <f ca="1">IFERROR(VLOOKUP(ROW(BG27),'فهرست بها کلی'!$C$13:$BO$1660,65,0),"")</f>
        <v/>
      </c>
      <c r="BH39" s="174" t="str">
        <f ca="1">IFERROR(VLOOKUP(ROW(BH27),'فهرست بها کلی'!$C$13:$BO$1660,16,0),"")</f>
        <v/>
      </c>
      <c r="BI39" s="245" t="str">
        <f t="shared" ca="1" si="6"/>
        <v xml:space="preserve"> </v>
      </c>
      <c r="BJ39" s="245" t="str">
        <f t="shared" ca="1" si="7"/>
        <v/>
      </c>
      <c r="BK39" s="245" t="str">
        <f t="shared" ca="1" si="8"/>
        <v/>
      </c>
    </row>
    <row r="40" spans="1:63" s="246" customFormat="1" ht="47.25" customHeight="1">
      <c r="A40" s="174" t="str">
        <f ca="1">IFERROR(VLOOKUP(ROW(A28),'فهرست بها کلی'!$C$13:$BO$1660,1,0),"")</f>
        <v/>
      </c>
      <c r="B40" s="174" t="str">
        <f ca="1">IFERROR(VLOOKUP(ROW(B28),'فهرست بها کلی'!$C$13:$BO$1660,5,0),"")</f>
        <v/>
      </c>
      <c r="C40" s="174" t="str">
        <f ca="1">IFERROR(VLOOKUP(ROW(C28),'فهرست بها کلی'!$C$13:$BO$1660,6,0),"")</f>
        <v/>
      </c>
      <c r="D40" s="174" t="str">
        <f ca="1">IFERROR(VLOOKUP(ROW(D28),'فهرست بها کلی'!$C$13:$BO$1660,7,0),"")</f>
        <v/>
      </c>
      <c r="E40" s="174" t="str">
        <f ca="1">IFERROR(VLOOKUP(ROW(E28),'فهرست بها کلی'!$C$13:$BO$1660,8,0),"")</f>
        <v/>
      </c>
      <c r="F40" s="174" t="str">
        <f ca="1">IFERROR(VLOOKUP(ROW(F28),'فهرست بها کلی'!$C$13:$BO$1660,9,0),"")</f>
        <v/>
      </c>
      <c r="G40" s="174" t="str">
        <f ca="1">IFERROR(VLOOKUP(ROW(G28),'فهرست بها کلی'!$C$13:$BO$1660,21,0),"")</f>
        <v/>
      </c>
      <c r="H40" s="174" t="str">
        <f ca="1">IFERROR(VLOOKUP(ROW(H28),'فهرست بها کلی'!$C$13:$BO$1660,24,0),"")</f>
        <v/>
      </c>
      <c r="I40" s="174" t="str">
        <f ca="1">IFERROR(VLOOKUP(ROW(I28),'فهرست بها کلی'!$C$13:$BO$1660,27,0),"")</f>
        <v/>
      </c>
      <c r="J40" s="174" t="str">
        <f ca="1">IFERROR(VLOOKUP(ROW(J28),'فهرست بها کلی'!$C$13:$BO$1660,30,0),"")</f>
        <v/>
      </c>
      <c r="K40" s="174" t="str">
        <f ca="1">IFERROR(VLOOKUP(ROW(K28),'فهرست بها کلی'!$C$13:$BO$1660,33,0),"")</f>
        <v/>
      </c>
      <c r="L40" s="174" t="str">
        <f ca="1">IFERROR(VLOOKUP(ROW(L28),'فهرست بها کلی'!$C$13:$BO$1660,36,0),"")</f>
        <v/>
      </c>
      <c r="M40" s="174" t="str">
        <f ca="1">IFERROR(VLOOKUP(ROW(M28),'فهرست بها کلی'!$C$13:$BO$1660,39,0),"")</f>
        <v/>
      </c>
      <c r="N40" s="174" t="str">
        <f ca="1">IFERROR(VLOOKUP(ROW(N28),'فهرست بها کلی'!$C$13:$BO$1660,42,0),"")</f>
        <v/>
      </c>
      <c r="O40" s="174" t="str">
        <f ca="1">IFERROR(VLOOKUP(ROW(O28),'فهرست بها کلی'!$C$13:$BO$1660,45,0),"")</f>
        <v/>
      </c>
      <c r="P40" s="174" t="str">
        <f ca="1">IFERROR(VLOOKUP(ROW(P28),'فهرست بها کلی'!$C$13:$BO$1660,48,0),"")</f>
        <v/>
      </c>
      <c r="Q40" s="174" t="str">
        <f ca="1">IFERROR(VLOOKUP(ROW(Q28),'فهرست بها کلی'!$C$13:$BO$1660,51,0),"")</f>
        <v/>
      </c>
      <c r="R40" s="174" t="str">
        <f ca="1">IFERROR(VLOOKUP(ROW(R28),'فهرست بها کلی'!$C$13:$BO$1660,54,0),"")</f>
        <v/>
      </c>
      <c r="S40" s="174" t="str">
        <f ca="1">IFERROR(VLOOKUP(ROW(S28),'فهرست بها کلی'!$C$13:$BO$1660,57,0),"")</f>
        <v/>
      </c>
      <c r="T40" s="174" t="str">
        <f ca="1">IFERROR(VLOOKUP(ROW(T28),'فهرست بها کلی'!$C$13:$BO$1660,60,0),"")</f>
        <v/>
      </c>
      <c r="U40" s="174" t="str">
        <f ca="1">IFERROR(VLOOKUP(ROW(U28),'فهرست بها کلی'!$C$13:$BO$1660,63,0),"")</f>
        <v/>
      </c>
      <c r="V40" s="241">
        <f t="shared" ca="1" si="2"/>
        <v>0</v>
      </c>
      <c r="W40" s="242" t="str">
        <f t="shared" ca="1" si="3"/>
        <v/>
      </c>
      <c r="X40" s="174" t="str">
        <f ca="1">IFERROR(VLOOKUP(ROW(X28),'فهرست بها کلی'!$C$13:$BO$1660,10,0),"")</f>
        <v/>
      </c>
      <c r="Y40" s="174" t="str">
        <f ca="1">IFERROR(VLOOKUP(ROW(Y28),'فهرست بها کلی'!$C$13:$BO$1660,11,0),"")</f>
        <v/>
      </c>
      <c r="Z40" s="174" t="str">
        <f ca="1">IFERROR(VLOOKUP(ROW(Z28),'فهرست بها کلی'!$C$13:$BO$1660,12,0),"")</f>
        <v/>
      </c>
      <c r="AA40" s="174" t="str">
        <f ca="1">IFERROR(VLOOKUP(ROW(AA28),'فهرست بها کلی'!$C$13:$BO$1660,13,0),"")</f>
        <v/>
      </c>
      <c r="AB40" s="243" t="str">
        <f t="shared" ca="1" si="4"/>
        <v/>
      </c>
      <c r="AC40" s="174" t="str">
        <f ca="1">IFERROR(VLOOKUP(ROW(AC28),'فهرست بها کلی'!$C$13:$BO$1660,22,0),"")</f>
        <v/>
      </c>
      <c r="AD40" s="174" t="str">
        <f ca="1">IFERROR(VLOOKUP(ROW(AD28),'فهرست بها کلی'!$C$13:$BO$1660,25,0),"")</f>
        <v/>
      </c>
      <c r="AE40" s="174" t="str">
        <f ca="1">IFERROR(VLOOKUP(ROW(AE28),'فهرست بها کلی'!$C$13:$BO$1660,28,0),"")</f>
        <v/>
      </c>
      <c r="AF40" s="174" t="str">
        <f ca="1">IFERROR(VLOOKUP(ROW(AF28),'فهرست بها کلی'!$C$13:$BO$1660,31,0),"")</f>
        <v/>
      </c>
      <c r="AG40" s="174" t="str">
        <f ca="1">IFERROR(VLOOKUP(ROW(AG28),'فهرست بها کلی'!$C$13:$BO$1660,34,0),"")</f>
        <v/>
      </c>
      <c r="AH40" s="174" t="str">
        <f ca="1">IFERROR(VLOOKUP(ROW(AH28),'فهرست بها کلی'!$C$13:$BO$1660,37,0),"")</f>
        <v/>
      </c>
      <c r="AI40" s="174" t="str">
        <f ca="1">IFERROR(VLOOKUP(ROW(AI28),'فهرست بها کلی'!$C$13:$BO$1660,40,0),"")</f>
        <v/>
      </c>
      <c r="AJ40" s="174" t="str">
        <f ca="1">IFERROR(VLOOKUP(ROW(AJ28),'فهرست بها کلی'!$C$13:$BO$1660,43,0),"")</f>
        <v/>
      </c>
      <c r="AK40" s="174" t="str">
        <f ca="1">IFERROR(VLOOKUP(ROW(AK28),'فهرست بها کلی'!$C$13:$BO$1660,46,0),"")</f>
        <v/>
      </c>
      <c r="AL40" s="174" t="str">
        <f ca="1">IFERROR(VLOOKUP(ROW(AL28),'فهرست بها کلی'!$C$13:$BO$1660,49,0),"")</f>
        <v/>
      </c>
      <c r="AM40" s="174" t="str">
        <f ca="1">IFERROR(VLOOKUP(ROW(AM28),'فهرست بها کلی'!$C$13:$BO$1660,52,0),"")</f>
        <v/>
      </c>
      <c r="AN40" s="174" t="str">
        <f ca="1">IFERROR(VLOOKUP(ROW(AN28),'فهرست بها کلی'!$C$13:$BO$1660,55,0),"")</f>
        <v/>
      </c>
      <c r="AO40" s="174" t="str">
        <f ca="1">IFERROR(VLOOKUP(ROW(AO28),'فهرست بها کلی'!$C$13:$BO$1660,58,0),"")</f>
        <v/>
      </c>
      <c r="AP40" s="174" t="str">
        <f ca="1">IFERROR(VLOOKUP(ROW(AP28),'فهرست بها کلی'!$C$13:$BO$1660,61,0),"")</f>
        <v/>
      </c>
      <c r="AQ40" s="174" t="str">
        <f ca="1">IFERROR(VLOOKUP(ROW(AQ28),'فهرست بها کلی'!$C$13:$BO$1660,64,0),"")</f>
        <v/>
      </c>
      <c r="AR40" s="244">
        <f t="shared" ca="1" si="5"/>
        <v>0</v>
      </c>
      <c r="AS40" s="174" t="str">
        <f ca="1">IFERROR(VLOOKUP(ROW(AS28),'فهرست بها کلی'!$C$13:$BO$1660,23,0),"")</f>
        <v/>
      </c>
      <c r="AT40" s="174" t="str">
        <f ca="1">IFERROR(VLOOKUP(ROW(AT28),'فهرست بها کلی'!$C$13:$BO$1660,26,0),"")</f>
        <v/>
      </c>
      <c r="AU40" s="174" t="str">
        <f ca="1">IFERROR(VLOOKUP(ROW(AU28),'فهرست بها کلی'!$C$13:$BO$1660,29,0),"")</f>
        <v/>
      </c>
      <c r="AV40" s="174" t="str">
        <f ca="1">IFERROR(VLOOKUP(ROW(AV28),'فهرست بها کلی'!$C$13:$BO$1660,32,0),"")</f>
        <v/>
      </c>
      <c r="AW40" s="174" t="str">
        <f ca="1">IFERROR(VLOOKUP(ROW(AW28),'فهرست بها کلی'!$C$13:$BO$1660,35,0),"")</f>
        <v/>
      </c>
      <c r="AX40" s="174" t="str">
        <f ca="1">IFERROR(VLOOKUP(ROW(AX28),'فهرست بها کلی'!$C$13:$BO$1660,38,0),"")</f>
        <v/>
      </c>
      <c r="AY40" s="174" t="str">
        <f ca="1">IFERROR(VLOOKUP(ROW(AY28),'فهرست بها کلی'!$C$13:$BO$1660,41,0),"")</f>
        <v/>
      </c>
      <c r="AZ40" s="174" t="str">
        <f ca="1">IFERROR(VLOOKUP(ROW(AZ28),'فهرست بها کلی'!$C$13:$BO$1660,44,0),"")</f>
        <v/>
      </c>
      <c r="BA40" s="174" t="str">
        <f ca="1">IFERROR(VLOOKUP(ROW(BA28),'فهرست بها کلی'!$C$13:$BO$1660,47,0),"")</f>
        <v/>
      </c>
      <c r="BB40" s="174" t="str">
        <f ca="1">IFERROR(VLOOKUP(ROW(BB28),'فهرست بها کلی'!$C$13:$BO$1660,50,0),"")</f>
        <v/>
      </c>
      <c r="BC40" s="174" t="str">
        <f ca="1">IFERROR(VLOOKUP(ROW(BC28),'فهرست بها کلی'!$C$13:$BO$1660,53,0),"")</f>
        <v/>
      </c>
      <c r="BD40" s="174" t="str">
        <f ca="1">IFERROR(VLOOKUP(ROW(BD28),'فهرست بها کلی'!$C$13:$BO$1660,56,0),"")</f>
        <v/>
      </c>
      <c r="BE40" s="174" t="str">
        <f ca="1">IFERROR(VLOOKUP(ROW(BE28),'فهرست بها کلی'!$C$13:$BO$1660,59,0),"")</f>
        <v/>
      </c>
      <c r="BF40" s="174" t="str">
        <f ca="1">IFERROR(VLOOKUP(ROW(BF28),'فهرست بها کلی'!$C$13:$BO$1660,62,0),"")</f>
        <v/>
      </c>
      <c r="BG40" s="174" t="str">
        <f ca="1">IFERROR(VLOOKUP(ROW(BG28),'فهرست بها کلی'!$C$13:$BO$1660,65,0),"")</f>
        <v/>
      </c>
      <c r="BH40" s="174" t="str">
        <f ca="1">IFERROR(VLOOKUP(ROW(BH28),'فهرست بها کلی'!$C$13:$BO$1660,16,0),"")</f>
        <v/>
      </c>
      <c r="BI40" s="245" t="str">
        <f t="shared" ca="1" si="6"/>
        <v xml:space="preserve"> </v>
      </c>
      <c r="BJ40" s="245" t="str">
        <f t="shared" ca="1" si="7"/>
        <v/>
      </c>
      <c r="BK40" s="245" t="str">
        <f t="shared" ca="1" si="8"/>
        <v/>
      </c>
    </row>
    <row r="41" spans="1:63" s="246" customFormat="1" ht="47.25" customHeight="1">
      <c r="A41" s="174" t="str">
        <f ca="1">IFERROR(VLOOKUP(ROW(A29),'فهرست بها کلی'!$C$13:$BO$1660,1,0),"")</f>
        <v/>
      </c>
      <c r="B41" s="174" t="str">
        <f ca="1">IFERROR(VLOOKUP(ROW(B29),'فهرست بها کلی'!$C$13:$BO$1660,5,0),"")</f>
        <v/>
      </c>
      <c r="C41" s="174" t="str">
        <f ca="1">IFERROR(VLOOKUP(ROW(C29),'فهرست بها کلی'!$C$13:$BO$1660,6,0),"")</f>
        <v/>
      </c>
      <c r="D41" s="174" t="str">
        <f ca="1">IFERROR(VLOOKUP(ROW(D29),'فهرست بها کلی'!$C$13:$BO$1660,7,0),"")</f>
        <v/>
      </c>
      <c r="E41" s="174" t="str">
        <f ca="1">IFERROR(VLOOKUP(ROW(E29),'فهرست بها کلی'!$C$13:$BO$1660,8,0),"")</f>
        <v/>
      </c>
      <c r="F41" s="174" t="str">
        <f ca="1">IFERROR(VLOOKUP(ROW(F29),'فهرست بها کلی'!$C$13:$BO$1660,9,0),"")</f>
        <v/>
      </c>
      <c r="G41" s="174" t="str">
        <f ca="1">IFERROR(VLOOKUP(ROW(G29),'فهرست بها کلی'!$C$13:$BO$1660,21,0),"")</f>
        <v/>
      </c>
      <c r="H41" s="174" t="str">
        <f ca="1">IFERROR(VLOOKUP(ROW(H29),'فهرست بها کلی'!$C$13:$BO$1660,24,0),"")</f>
        <v/>
      </c>
      <c r="I41" s="174" t="str">
        <f ca="1">IFERROR(VLOOKUP(ROW(I29),'فهرست بها کلی'!$C$13:$BO$1660,27,0),"")</f>
        <v/>
      </c>
      <c r="J41" s="174" t="str">
        <f ca="1">IFERROR(VLOOKUP(ROW(J29),'فهرست بها کلی'!$C$13:$BO$1660,30,0),"")</f>
        <v/>
      </c>
      <c r="K41" s="174" t="str">
        <f ca="1">IFERROR(VLOOKUP(ROW(K29),'فهرست بها کلی'!$C$13:$BO$1660,33,0),"")</f>
        <v/>
      </c>
      <c r="L41" s="174" t="str">
        <f ca="1">IFERROR(VLOOKUP(ROW(L29),'فهرست بها کلی'!$C$13:$BO$1660,36,0),"")</f>
        <v/>
      </c>
      <c r="M41" s="174" t="str">
        <f ca="1">IFERROR(VLOOKUP(ROW(M29),'فهرست بها کلی'!$C$13:$BO$1660,39,0),"")</f>
        <v/>
      </c>
      <c r="N41" s="174" t="str">
        <f ca="1">IFERROR(VLOOKUP(ROW(N29),'فهرست بها کلی'!$C$13:$BO$1660,42,0),"")</f>
        <v/>
      </c>
      <c r="O41" s="174" t="str">
        <f ca="1">IFERROR(VLOOKUP(ROW(O29),'فهرست بها کلی'!$C$13:$BO$1660,45,0),"")</f>
        <v/>
      </c>
      <c r="P41" s="174" t="str">
        <f ca="1">IFERROR(VLOOKUP(ROW(P29),'فهرست بها کلی'!$C$13:$BO$1660,48,0),"")</f>
        <v/>
      </c>
      <c r="Q41" s="174" t="str">
        <f ca="1">IFERROR(VLOOKUP(ROW(Q29),'فهرست بها کلی'!$C$13:$BO$1660,51,0),"")</f>
        <v/>
      </c>
      <c r="R41" s="174" t="str">
        <f ca="1">IFERROR(VLOOKUP(ROW(R29),'فهرست بها کلی'!$C$13:$BO$1660,54,0),"")</f>
        <v/>
      </c>
      <c r="S41" s="174" t="str">
        <f ca="1">IFERROR(VLOOKUP(ROW(S29),'فهرست بها کلی'!$C$13:$BO$1660,57,0),"")</f>
        <v/>
      </c>
      <c r="T41" s="174" t="str">
        <f ca="1">IFERROR(VLOOKUP(ROW(T29),'فهرست بها کلی'!$C$13:$BO$1660,60,0),"")</f>
        <v/>
      </c>
      <c r="U41" s="174" t="str">
        <f ca="1">IFERROR(VLOOKUP(ROW(U29),'فهرست بها کلی'!$C$13:$BO$1660,63,0),"")</f>
        <v/>
      </c>
      <c r="V41" s="241">
        <f t="shared" ca="1" si="2"/>
        <v>0</v>
      </c>
      <c r="W41" s="242" t="str">
        <f t="shared" ca="1" si="3"/>
        <v/>
      </c>
      <c r="X41" s="174" t="str">
        <f ca="1">IFERROR(VLOOKUP(ROW(X29),'فهرست بها کلی'!$C$13:$BO$1660,10,0),"")</f>
        <v/>
      </c>
      <c r="Y41" s="174" t="str">
        <f ca="1">IFERROR(VLOOKUP(ROW(Y29),'فهرست بها کلی'!$C$13:$BO$1660,11,0),"")</f>
        <v/>
      </c>
      <c r="Z41" s="174" t="str">
        <f ca="1">IFERROR(VLOOKUP(ROW(Z29),'فهرست بها کلی'!$C$13:$BO$1660,12,0),"")</f>
        <v/>
      </c>
      <c r="AA41" s="174" t="str">
        <f ca="1">IFERROR(VLOOKUP(ROW(AA29),'فهرست بها کلی'!$C$13:$BO$1660,13,0),"")</f>
        <v/>
      </c>
      <c r="AB41" s="243" t="str">
        <f t="shared" ca="1" si="4"/>
        <v/>
      </c>
      <c r="AC41" s="174" t="str">
        <f ca="1">IFERROR(VLOOKUP(ROW(AC29),'فهرست بها کلی'!$C$13:$BO$1660,22,0),"")</f>
        <v/>
      </c>
      <c r="AD41" s="174" t="str">
        <f ca="1">IFERROR(VLOOKUP(ROW(AD29),'فهرست بها کلی'!$C$13:$BO$1660,25,0),"")</f>
        <v/>
      </c>
      <c r="AE41" s="174" t="str">
        <f ca="1">IFERROR(VLOOKUP(ROW(AE29),'فهرست بها کلی'!$C$13:$BO$1660,28,0),"")</f>
        <v/>
      </c>
      <c r="AF41" s="174" t="str">
        <f ca="1">IFERROR(VLOOKUP(ROW(AF29),'فهرست بها کلی'!$C$13:$BO$1660,31,0),"")</f>
        <v/>
      </c>
      <c r="AG41" s="174" t="str">
        <f ca="1">IFERROR(VLOOKUP(ROW(AG29),'فهرست بها کلی'!$C$13:$BO$1660,34,0),"")</f>
        <v/>
      </c>
      <c r="AH41" s="174" t="str">
        <f ca="1">IFERROR(VLOOKUP(ROW(AH29),'فهرست بها کلی'!$C$13:$BO$1660,37,0),"")</f>
        <v/>
      </c>
      <c r="AI41" s="174" t="str">
        <f ca="1">IFERROR(VLOOKUP(ROW(AI29),'فهرست بها کلی'!$C$13:$BO$1660,40,0),"")</f>
        <v/>
      </c>
      <c r="AJ41" s="174" t="str">
        <f ca="1">IFERROR(VLOOKUP(ROW(AJ29),'فهرست بها کلی'!$C$13:$BO$1660,43,0),"")</f>
        <v/>
      </c>
      <c r="AK41" s="174" t="str">
        <f ca="1">IFERROR(VLOOKUP(ROW(AK29),'فهرست بها کلی'!$C$13:$BO$1660,46,0),"")</f>
        <v/>
      </c>
      <c r="AL41" s="174" t="str">
        <f ca="1">IFERROR(VLOOKUP(ROW(AL29),'فهرست بها کلی'!$C$13:$BO$1660,49,0),"")</f>
        <v/>
      </c>
      <c r="AM41" s="174" t="str">
        <f ca="1">IFERROR(VLOOKUP(ROW(AM29),'فهرست بها کلی'!$C$13:$BO$1660,52,0),"")</f>
        <v/>
      </c>
      <c r="AN41" s="174" t="str">
        <f ca="1">IFERROR(VLOOKUP(ROW(AN29),'فهرست بها کلی'!$C$13:$BO$1660,55,0),"")</f>
        <v/>
      </c>
      <c r="AO41" s="174" t="str">
        <f ca="1">IFERROR(VLOOKUP(ROW(AO29),'فهرست بها کلی'!$C$13:$BO$1660,58,0),"")</f>
        <v/>
      </c>
      <c r="AP41" s="174" t="str">
        <f ca="1">IFERROR(VLOOKUP(ROW(AP29),'فهرست بها کلی'!$C$13:$BO$1660,61,0),"")</f>
        <v/>
      </c>
      <c r="AQ41" s="174" t="str">
        <f ca="1">IFERROR(VLOOKUP(ROW(AQ29),'فهرست بها کلی'!$C$13:$BO$1660,64,0),"")</f>
        <v/>
      </c>
      <c r="AR41" s="244">
        <f t="shared" ca="1" si="5"/>
        <v>0</v>
      </c>
      <c r="AS41" s="174" t="str">
        <f ca="1">IFERROR(VLOOKUP(ROW(AS29),'فهرست بها کلی'!$C$13:$BO$1660,23,0),"")</f>
        <v/>
      </c>
      <c r="AT41" s="174" t="str">
        <f ca="1">IFERROR(VLOOKUP(ROW(AT29),'فهرست بها کلی'!$C$13:$BO$1660,26,0),"")</f>
        <v/>
      </c>
      <c r="AU41" s="174" t="str">
        <f ca="1">IFERROR(VLOOKUP(ROW(AU29),'فهرست بها کلی'!$C$13:$BO$1660,29,0),"")</f>
        <v/>
      </c>
      <c r="AV41" s="174" t="str">
        <f ca="1">IFERROR(VLOOKUP(ROW(AV29),'فهرست بها کلی'!$C$13:$BO$1660,32,0),"")</f>
        <v/>
      </c>
      <c r="AW41" s="174" t="str">
        <f ca="1">IFERROR(VLOOKUP(ROW(AW29),'فهرست بها کلی'!$C$13:$BO$1660,35,0),"")</f>
        <v/>
      </c>
      <c r="AX41" s="174" t="str">
        <f ca="1">IFERROR(VLOOKUP(ROW(AX29),'فهرست بها کلی'!$C$13:$BO$1660,38,0),"")</f>
        <v/>
      </c>
      <c r="AY41" s="174" t="str">
        <f ca="1">IFERROR(VLOOKUP(ROW(AY29),'فهرست بها کلی'!$C$13:$BO$1660,41,0),"")</f>
        <v/>
      </c>
      <c r="AZ41" s="174" t="str">
        <f ca="1">IFERROR(VLOOKUP(ROW(AZ29),'فهرست بها کلی'!$C$13:$BO$1660,44,0),"")</f>
        <v/>
      </c>
      <c r="BA41" s="174" t="str">
        <f ca="1">IFERROR(VLOOKUP(ROW(BA29),'فهرست بها کلی'!$C$13:$BO$1660,47,0),"")</f>
        <v/>
      </c>
      <c r="BB41" s="174" t="str">
        <f ca="1">IFERROR(VLOOKUP(ROW(BB29),'فهرست بها کلی'!$C$13:$BO$1660,50,0),"")</f>
        <v/>
      </c>
      <c r="BC41" s="174" t="str">
        <f ca="1">IFERROR(VLOOKUP(ROW(BC29),'فهرست بها کلی'!$C$13:$BO$1660,53,0),"")</f>
        <v/>
      </c>
      <c r="BD41" s="174" t="str">
        <f ca="1">IFERROR(VLOOKUP(ROW(BD29),'فهرست بها کلی'!$C$13:$BO$1660,56,0),"")</f>
        <v/>
      </c>
      <c r="BE41" s="174" t="str">
        <f ca="1">IFERROR(VLOOKUP(ROW(BE29),'فهرست بها کلی'!$C$13:$BO$1660,59,0),"")</f>
        <v/>
      </c>
      <c r="BF41" s="174" t="str">
        <f ca="1">IFERROR(VLOOKUP(ROW(BF29),'فهرست بها کلی'!$C$13:$BO$1660,62,0),"")</f>
        <v/>
      </c>
      <c r="BG41" s="174" t="str">
        <f ca="1">IFERROR(VLOOKUP(ROW(BG29),'فهرست بها کلی'!$C$13:$BO$1660,65,0),"")</f>
        <v/>
      </c>
      <c r="BH41" s="174" t="str">
        <f ca="1">IFERROR(VLOOKUP(ROW(BH29),'فهرست بها کلی'!$C$13:$BO$1660,16,0),"")</f>
        <v/>
      </c>
      <c r="BI41" s="245" t="str">
        <f t="shared" ca="1" si="6"/>
        <v xml:space="preserve"> </v>
      </c>
      <c r="BJ41" s="245" t="str">
        <f t="shared" ca="1" si="7"/>
        <v/>
      </c>
      <c r="BK41" s="245" t="str">
        <f t="shared" ca="1" si="8"/>
        <v/>
      </c>
    </row>
    <row r="42" spans="1:63" s="246" customFormat="1" ht="47.25" customHeight="1">
      <c r="A42" s="174" t="str">
        <f ca="1">IFERROR(VLOOKUP(ROW(A30),'فهرست بها کلی'!$C$13:$BO$1660,1,0),"")</f>
        <v/>
      </c>
      <c r="B42" s="174" t="str">
        <f ca="1">IFERROR(VLOOKUP(ROW(B30),'فهرست بها کلی'!$C$13:$BO$1660,5,0),"")</f>
        <v/>
      </c>
      <c r="C42" s="174" t="str">
        <f ca="1">IFERROR(VLOOKUP(ROW(C30),'فهرست بها کلی'!$C$13:$BO$1660,6,0),"")</f>
        <v/>
      </c>
      <c r="D42" s="174" t="str">
        <f ca="1">IFERROR(VLOOKUP(ROW(D30),'فهرست بها کلی'!$C$13:$BO$1660,7,0),"")</f>
        <v/>
      </c>
      <c r="E42" s="174" t="str">
        <f ca="1">IFERROR(VLOOKUP(ROW(E30),'فهرست بها کلی'!$C$13:$BO$1660,8,0),"")</f>
        <v/>
      </c>
      <c r="F42" s="174" t="str">
        <f ca="1">IFERROR(VLOOKUP(ROW(F30),'فهرست بها کلی'!$C$13:$BO$1660,9,0),"")</f>
        <v/>
      </c>
      <c r="G42" s="174" t="str">
        <f ca="1">IFERROR(VLOOKUP(ROW(G30),'فهرست بها کلی'!$C$13:$BO$1660,21,0),"")</f>
        <v/>
      </c>
      <c r="H42" s="174" t="str">
        <f ca="1">IFERROR(VLOOKUP(ROW(H30),'فهرست بها کلی'!$C$13:$BO$1660,24,0),"")</f>
        <v/>
      </c>
      <c r="I42" s="174" t="str">
        <f ca="1">IFERROR(VLOOKUP(ROW(I30),'فهرست بها کلی'!$C$13:$BO$1660,27,0),"")</f>
        <v/>
      </c>
      <c r="J42" s="174" t="str">
        <f ca="1">IFERROR(VLOOKUP(ROW(J30),'فهرست بها کلی'!$C$13:$BO$1660,30,0),"")</f>
        <v/>
      </c>
      <c r="K42" s="174" t="str">
        <f ca="1">IFERROR(VLOOKUP(ROW(K30),'فهرست بها کلی'!$C$13:$BO$1660,33,0),"")</f>
        <v/>
      </c>
      <c r="L42" s="174" t="str">
        <f ca="1">IFERROR(VLOOKUP(ROW(L30),'فهرست بها کلی'!$C$13:$BO$1660,36,0),"")</f>
        <v/>
      </c>
      <c r="M42" s="174" t="str">
        <f ca="1">IFERROR(VLOOKUP(ROW(M30),'فهرست بها کلی'!$C$13:$BO$1660,39,0),"")</f>
        <v/>
      </c>
      <c r="N42" s="174" t="str">
        <f ca="1">IFERROR(VLOOKUP(ROW(N30),'فهرست بها کلی'!$C$13:$BO$1660,42,0),"")</f>
        <v/>
      </c>
      <c r="O42" s="174" t="str">
        <f ca="1">IFERROR(VLOOKUP(ROW(O30),'فهرست بها کلی'!$C$13:$BO$1660,45,0),"")</f>
        <v/>
      </c>
      <c r="P42" s="174" t="str">
        <f ca="1">IFERROR(VLOOKUP(ROW(P30),'فهرست بها کلی'!$C$13:$BO$1660,48,0),"")</f>
        <v/>
      </c>
      <c r="Q42" s="174" t="str">
        <f ca="1">IFERROR(VLOOKUP(ROW(Q30),'فهرست بها کلی'!$C$13:$BO$1660,51,0),"")</f>
        <v/>
      </c>
      <c r="R42" s="174" t="str">
        <f ca="1">IFERROR(VLOOKUP(ROW(R30),'فهرست بها کلی'!$C$13:$BO$1660,54,0),"")</f>
        <v/>
      </c>
      <c r="S42" s="174" t="str">
        <f ca="1">IFERROR(VLOOKUP(ROW(S30),'فهرست بها کلی'!$C$13:$BO$1660,57,0),"")</f>
        <v/>
      </c>
      <c r="T42" s="174" t="str">
        <f ca="1">IFERROR(VLOOKUP(ROW(T30),'فهرست بها کلی'!$C$13:$BO$1660,60,0),"")</f>
        <v/>
      </c>
      <c r="U42" s="174" t="str">
        <f ca="1">IFERROR(VLOOKUP(ROW(U30),'فهرست بها کلی'!$C$13:$BO$1660,63,0),"")</f>
        <v/>
      </c>
      <c r="V42" s="241">
        <f t="shared" ca="1" si="2"/>
        <v>0</v>
      </c>
      <c r="W42" s="242" t="str">
        <f t="shared" ca="1" si="3"/>
        <v/>
      </c>
      <c r="X42" s="174" t="str">
        <f ca="1">IFERROR(VLOOKUP(ROW(X30),'فهرست بها کلی'!$C$13:$BO$1660,10,0),"")</f>
        <v/>
      </c>
      <c r="Y42" s="174" t="str">
        <f ca="1">IFERROR(VLOOKUP(ROW(Y30),'فهرست بها کلی'!$C$13:$BO$1660,11,0),"")</f>
        <v/>
      </c>
      <c r="Z42" s="174" t="str">
        <f ca="1">IFERROR(VLOOKUP(ROW(Z30),'فهرست بها کلی'!$C$13:$BO$1660,12,0),"")</f>
        <v/>
      </c>
      <c r="AA42" s="174" t="str">
        <f ca="1">IFERROR(VLOOKUP(ROW(AA30),'فهرست بها کلی'!$C$13:$BO$1660,13,0),"")</f>
        <v/>
      </c>
      <c r="AB42" s="243" t="str">
        <f t="shared" ca="1" si="4"/>
        <v/>
      </c>
      <c r="AC42" s="174" t="str">
        <f ca="1">IFERROR(VLOOKUP(ROW(AC30),'فهرست بها کلی'!$C$13:$BO$1660,22,0),"")</f>
        <v/>
      </c>
      <c r="AD42" s="174" t="str">
        <f ca="1">IFERROR(VLOOKUP(ROW(AD30),'فهرست بها کلی'!$C$13:$BO$1660,25,0),"")</f>
        <v/>
      </c>
      <c r="AE42" s="174" t="str">
        <f ca="1">IFERROR(VLOOKUP(ROW(AE30),'فهرست بها کلی'!$C$13:$BO$1660,28,0),"")</f>
        <v/>
      </c>
      <c r="AF42" s="174" t="str">
        <f ca="1">IFERROR(VLOOKUP(ROW(AF30),'فهرست بها کلی'!$C$13:$BO$1660,31,0),"")</f>
        <v/>
      </c>
      <c r="AG42" s="174" t="str">
        <f ca="1">IFERROR(VLOOKUP(ROW(AG30),'فهرست بها کلی'!$C$13:$BO$1660,34,0),"")</f>
        <v/>
      </c>
      <c r="AH42" s="174" t="str">
        <f ca="1">IFERROR(VLOOKUP(ROW(AH30),'فهرست بها کلی'!$C$13:$BO$1660,37,0),"")</f>
        <v/>
      </c>
      <c r="AI42" s="174" t="str">
        <f ca="1">IFERROR(VLOOKUP(ROW(AI30),'فهرست بها کلی'!$C$13:$BO$1660,40,0),"")</f>
        <v/>
      </c>
      <c r="AJ42" s="174" t="str">
        <f ca="1">IFERROR(VLOOKUP(ROW(AJ30),'فهرست بها کلی'!$C$13:$BO$1660,43,0),"")</f>
        <v/>
      </c>
      <c r="AK42" s="174" t="str">
        <f ca="1">IFERROR(VLOOKUP(ROW(AK30),'فهرست بها کلی'!$C$13:$BO$1660,46,0),"")</f>
        <v/>
      </c>
      <c r="AL42" s="174" t="str">
        <f ca="1">IFERROR(VLOOKUP(ROW(AL30),'فهرست بها کلی'!$C$13:$BO$1660,49,0),"")</f>
        <v/>
      </c>
      <c r="AM42" s="174" t="str">
        <f ca="1">IFERROR(VLOOKUP(ROW(AM30),'فهرست بها کلی'!$C$13:$BO$1660,52,0),"")</f>
        <v/>
      </c>
      <c r="AN42" s="174" t="str">
        <f ca="1">IFERROR(VLOOKUP(ROW(AN30),'فهرست بها کلی'!$C$13:$BO$1660,55,0),"")</f>
        <v/>
      </c>
      <c r="AO42" s="174" t="str">
        <f ca="1">IFERROR(VLOOKUP(ROW(AO30),'فهرست بها کلی'!$C$13:$BO$1660,58,0),"")</f>
        <v/>
      </c>
      <c r="AP42" s="174" t="str">
        <f ca="1">IFERROR(VLOOKUP(ROW(AP30),'فهرست بها کلی'!$C$13:$BO$1660,61,0),"")</f>
        <v/>
      </c>
      <c r="AQ42" s="174" t="str">
        <f ca="1">IFERROR(VLOOKUP(ROW(AQ30),'فهرست بها کلی'!$C$13:$BO$1660,64,0),"")</f>
        <v/>
      </c>
      <c r="AR42" s="244">
        <f t="shared" ca="1" si="5"/>
        <v>0</v>
      </c>
      <c r="AS42" s="174" t="str">
        <f ca="1">IFERROR(VLOOKUP(ROW(AS30),'فهرست بها کلی'!$C$13:$BO$1660,23,0),"")</f>
        <v/>
      </c>
      <c r="AT42" s="174" t="str">
        <f ca="1">IFERROR(VLOOKUP(ROW(AT30),'فهرست بها کلی'!$C$13:$BO$1660,26,0),"")</f>
        <v/>
      </c>
      <c r="AU42" s="174" t="str">
        <f ca="1">IFERROR(VLOOKUP(ROW(AU30),'فهرست بها کلی'!$C$13:$BO$1660,29,0),"")</f>
        <v/>
      </c>
      <c r="AV42" s="174" t="str">
        <f ca="1">IFERROR(VLOOKUP(ROW(AV30),'فهرست بها کلی'!$C$13:$BO$1660,32,0),"")</f>
        <v/>
      </c>
      <c r="AW42" s="174" t="str">
        <f ca="1">IFERROR(VLOOKUP(ROW(AW30),'فهرست بها کلی'!$C$13:$BO$1660,35,0),"")</f>
        <v/>
      </c>
      <c r="AX42" s="174" t="str">
        <f ca="1">IFERROR(VLOOKUP(ROW(AX30),'فهرست بها کلی'!$C$13:$BO$1660,38,0),"")</f>
        <v/>
      </c>
      <c r="AY42" s="174" t="str">
        <f ca="1">IFERROR(VLOOKUP(ROW(AY30),'فهرست بها کلی'!$C$13:$BO$1660,41,0),"")</f>
        <v/>
      </c>
      <c r="AZ42" s="174" t="str">
        <f ca="1">IFERROR(VLOOKUP(ROW(AZ30),'فهرست بها کلی'!$C$13:$BO$1660,44,0),"")</f>
        <v/>
      </c>
      <c r="BA42" s="174" t="str">
        <f ca="1">IFERROR(VLOOKUP(ROW(BA30),'فهرست بها کلی'!$C$13:$BO$1660,47,0),"")</f>
        <v/>
      </c>
      <c r="BB42" s="174" t="str">
        <f ca="1">IFERROR(VLOOKUP(ROW(BB30),'فهرست بها کلی'!$C$13:$BO$1660,50,0),"")</f>
        <v/>
      </c>
      <c r="BC42" s="174" t="str">
        <f ca="1">IFERROR(VLOOKUP(ROW(BC30),'فهرست بها کلی'!$C$13:$BO$1660,53,0),"")</f>
        <v/>
      </c>
      <c r="BD42" s="174" t="str">
        <f ca="1">IFERROR(VLOOKUP(ROW(BD30),'فهرست بها کلی'!$C$13:$BO$1660,56,0),"")</f>
        <v/>
      </c>
      <c r="BE42" s="174" t="str">
        <f ca="1">IFERROR(VLOOKUP(ROW(BE30),'فهرست بها کلی'!$C$13:$BO$1660,59,0),"")</f>
        <v/>
      </c>
      <c r="BF42" s="174" t="str">
        <f ca="1">IFERROR(VLOOKUP(ROW(BF30),'فهرست بها کلی'!$C$13:$BO$1660,62,0),"")</f>
        <v/>
      </c>
      <c r="BG42" s="174" t="str">
        <f ca="1">IFERROR(VLOOKUP(ROW(BG30),'فهرست بها کلی'!$C$13:$BO$1660,65,0),"")</f>
        <v/>
      </c>
      <c r="BH42" s="174" t="str">
        <f ca="1">IFERROR(VLOOKUP(ROW(BH30),'فهرست بها کلی'!$C$13:$BO$1660,16,0),"")</f>
        <v/>
      </c>
      <c r="BI42" s="245" t="str">
        <f t="shared" ca="1" si="6"/>
        <v xml:space="preserve"> </v>
      </c>
      <c r="BJ42" s="245" t="str">
        <f t="shared" ca="1" si="7"/>
        <v/>
      </c>
      <c r="BK42" s="245" t="str">
        <f t="shared" ca="1" si="8"/>
        <v/>
      </c>
    </row>
    <row r="43" spans="1:63" s="246" customFormat="1" ht="47.25" customHeight="1">
      <c r="A43" s="174" t="str">
        <f ca="1">IFERROR(VLOOKUP(ROW(A31),'فهرست بها کلی'!$C$13:$BO$1660,1,0),"")</f>
        <v/>
      </c>
      <c r="B43" s="174" t="str">
        <f ca="1">IFERROR(VLOOKUP(ROW(B31),'فهرست بها کلی'!$C$13:$BO$1660,5,0),"")</f>
        <v/>
      </c>
      <c r="C43" s="174" t="str">
        <f ca="1">IFERROR(VLOOKUP(ROW(C31),'فهرست بها کلی'!$C$13:$BO$1660,6,0),"")</f>
        <v/>
      </c>
      <c r="D43" s="174" t="str">
        <f ca="1">IFERROR(VLOOKUP(ROW(D31),'فهرست بها کلی'!$C$13:$BO$1660,7,0),"")</f>
        <v/>
      </c>
      <c r="E43" s="174" t="str">
        <f ca="1">IFERROR(VLOOKUP(ROW(E31),'فهرست بها کلی'!$C$13:$BO$1660,8,0),"")</f>
        <v/>
      </c>
      <c r="F43" s="174" t="str">
        <f ca="1">IFERROR(VLOOKUP(ROW(F31),'فهرست بها کلی'!$C$13:$BO$1660,9,0),"")</f>
        <v/>
      </c>
      <c r="G43" s="174" t="str">
        <f ca="1">IFERROR(VLOOKUP(ROW(G31),'فهرست بها کلی'!$C$13:$BO$1660,21,0),"")</f>
        <v/>
      </c>
      <c r="H43" s="174" t="str">
        <f ca="1">IFERROR(VLOOKUP(ROW(H31),'فهرست بها کلی'!$C$13:$BO$1660,24,0),"")</f>
        <v/>
      </c>
      <c r="I43" s="174" t="str">
        <f ca="1">IFERROR(VLOOKUP(ROW(I31),'فهرست بها کلی'!$C$13:$BO$1660,27,0),"")</f>
        <v/>
      </c>
      <c r="J43" s="174" t="str">
        <f ca="1">IFERROR(VLOOKUP(ROW(J31),'فهرست بها کلی'!$C$13:$BO$1660,30,0),"")</f>
        <v/>
      </c>
      <c r="K43" s="174" t="str">
        <f ca="1">IFERROR(VLOOKUP(ROW(K31),'فهرست بها کلی'!$C$13:$BO$1660,33,0),"")</f>
        <v/>
      </c>
      <c r="L43" s="174" t="str">
        <f ca="1">IFERROR(VLOOKUP(ROW(L31),'فهرست بها کلی'!$C$13:$BO$1660,36,0),"")</f>
        <v/>
      </c>
      <c r="M43" s="174" t="str">
        <f ca="1">IFERROR(VLOOKUP(ROW(M31),'فهرست بها کلی'!$C$13:$BO$1660,39,0),"")</f>
        <v/>
      </c>
      <c r="N43" s="174" t="str">
        <f ca="1">IFERROR(VLOOKUP(ROW(N31),'فهرست بها کلی'!$C$13:$BO$1660,42,0),"")</f>
        <v/>
      </c>
      <c r="O43" s="174" t="str">
        <f ca="1">IFERROR(VLOOKUP(ROW(O31),'فهرست بها کلی'!$C$13:$BO$1660,45,0),"")</f>
        <v/>
      </c>
      <c r="P43" s="174" t="str">
        <f ca="1">IFERROR(VLOOKUP(ROW(P31),'فهرست بها کلی'!$C$13:$BO$1660,48,0),"")</f>
        <v/>
      </c>
      <c r="Q43" s="174" t="str">
        <f ca="1">IFERROR(VLOOKUP(ROW(Q31),'فهرست بها کلی'!$C$13:$BO$1660,51,0),"")</f>
        <v/>
      </c>
      <c r="R43" s="174" t="str">
        <f ca="1">IFERROR(VLOOKUP(ROW(R31),'فهرست بها کلی'!$C$13:$BO$1660,54,0),"")</f>
        <v/>
      </c>
      <c r="S43" s="174" t="str">
        <f ca="1">IFERROR(VLOOKUP(ROW(S31),'فهرست بها کلی'!$C$13:$BO$1660,57,0),"")</f>
        <v/>
      </c>
      <c r="T43" s="174" t="str">
        <f ca="1">IFERROR(VLOOKUP(ROW(T31),'فهرست بها کلی'!$C$13:$BO$1660,60,0),"")</f>
        <v/>
      </c>
      <c r="U43" s="174" t="str">
        <f ca="1">IFERROR(VLOOKUP(ROW(U31),'فهرست بها کلی'!$C$13:$BO$1660,63,0),"")</f>
        <v/>
      </c>
      <c r="V43" s="241">
        <f t="shared" ca="1" si="2"/>
        <v>0</v>
      </c>
      <c r="W43" s="242" t="str">
        <f t="shared" ca="1" si="3"/>
        <v/>
      </c>
      <c r="X43" s="174" t="str">
        <f ca="1">IFERROR(VLOOKUP(ROW(X31),'فهرست بها کلی'!$C$13:$BO$1660,10,0),"")</f>
        <v/>
      </c>
      <c r="Y43" s="174" t="str">
        <f ca="1">IFERROR(VLOOKUP(ROW(Y31),'فهرست بها کلی'!$C$13:$BO$1660,11,0),"")</f>
        <v/>
      </c>
      <c r="Z43" s="174" t="str">
        <f ca="1">IFERROR(VLOOKUP(ROW(Z31),'فهرست بها کلی'!$C$13:$BO$1660,12,0),"")</f>
        <v/>
      </c>
      <c r="AA43" s="174" t="str">
        <f ca="1">IFERROR(VLOOKUP(ROW(AA31),'فهرست بها کلی'!$C$13:$BO$1660,13,0),"")</f>
        <v/>
      </c>
      <c r="AB43" s="243" t="str">
        <f t="shared" ca="1" si="4"/>
        <v/>
      </c>
      <c r="AC43" s="174" t="str">
        <f ca="1">IFERROR(VLOOKUP(ROW(AC31),'فهرست بها کلی'!$C$13:$BO$1660,22,0),"")</f>
        <v/>
      </c>
      <c r="AD43" s="174" t="str">
        <f ca="1">IFERROR(VLOOKUP(ROW(AD31),'فهرست بها کلی'!$C$13:$BO$1660,25,0),"")</f>
        <v/>
      </c>
      <c r="AE43" s="174" t="str">
        <f ca="1">IFERROR(VLOOKUP(ROW(AE31),'فهرست بها کلی'!$C$13:$BO$1660,28,0),"")</f>
        <v/>
      </c>
      <c r="AF43" s="174" t="str">
        <f ca="1">IFERROR(VLOOKUP(ROW(AF31),'فهرست بها کلی'!$C$13:$BO$1660,31,0),"")</f>
        <v/>
      </c>
      <c r="AG43" s="174" t="str">
        <f ca="1">IFERROR(VLOOKUP(ROW(AG31),'فهرست بها کلی'!$C$13:$BO$1660,34,0),"")</f>
        <v/>
      </c>
      <c r="AH43" s="174" t="str">
        <f ca="1">IFERROR(VLOOKUP(ROW(AH31),'فهرست بها کلی'!$C$13:$BO$1660,37,0),"")</f>
        <v/>
      </c>
      <c r="AI43" s="174" t="str">
        <f ca="1">IFERROR(VLOOKUP(ROW(AI31),'فهرست بها کلی'!$C$13:$BO$1660,40,0),"")</f>
        <v/>
      </c>
      <c r="AJ43" s="174" t="str">
        <f ca="1">IFERROR(VLOOKUP(ROW(AJ31),'فهرست بها کلی'!$C$13:$BO$1660,43,0),"")</f>
        <v/>
      </c>
      <c r="AK43" s="174" t="str">
        <f ca="1">IFERROR(VLOOKUP(ROW(AK31),'فهرست بها کلی'!$C$13:$BO$1660,46,0),"")</f>
        <v/>
      </c>
      <c r="AL43" s="174" t="str">
        <f ca="1">IFERROR(VLOOKUP(ROW(AL31),'فهرست بها کلی'!$C$13:$BO$1660,49,0),"")</f>
        <v/>
      </c>
      <c r="AM43" s="174" t="str">
        <f ca="1">IFERROR(VLOOKUP(ROW(AM31),'فهرست بها کلی'!$C$13:$BO$1660,52,0),"")</f>
        <v/>
      </c>
      <c r="AN43" s="174" t="str">
        <f ca="1">IFERROR(VLOOKUP(ROW(AN31),'فهرست بها کلی'!$C$13:$BO$1660,55,0),"")</f>
        <v/>
      </c>
      <c r="AO43" s="174" t="str">
        <f ca="1">IFERROR(VLOOKUP(ROW(AO31),'فهرست بها کلی'!$C$13:$BO$1660,58,0),"")</f>
        <v/>
      </c>
      <c r="AP43" s="174" t="str">
        <f ca="1">IFERROR(VLOOKUP(ROW(AP31),'فهرست بها کلی'!$C$13:$BO$1660,61,0),"")</f>
        <v/>
      </c>
      <c r="AQ43" s="174" t="str">
        <f ca="1">IFERROR(VLOOKUP(ROW(AQ31),'فهرست بها کلی'!$C$13:$BO$1660,64,0),"")</f>
        <v/>
      </c>
      <c r="AR43" s="244">
        <f t="shared" ca="1" si="5"/>
        <v>0</v>
      </c>
      <c r="AS43" s="174" t="str">
        <f ca="1">IFERROR(VLOOKUP(ROW(AS31),'فهرست بها کلی'!$C$13:$BO$1660,23,0),"")</f>
        <v/>
      </c>
      <c r="AT43" s="174" t="str">
        <f ca="1">IFERROR(VLOOKUP(ROW(AT31),'فهرست بها کلی'!$C$13:$BO$1660,26,0),"")</f>
        <v/>
      </c>
      <c r="AU43" s="174" t="str">
        <f ca="1">IFERROR(VLOOKUP(ROW(AU31),'فهرست بها کلی'!$C$13:$BO$1660,29,0),"")</f>
        <v/>
      </c>
      <c r="AV43" s="174" t="str">
        <f ca="1">IFERROR(VLOOKUP(ROW(AV31),'فهرست بها کلی'!$C$13:$BO$1660,32,0),"")</f>
        <v/>
      </c>
      <c r="AW43" s="174" t="str">
        <f ca="1">IFERROR(VLOOKUP(ROW(AW31),'فهرست بها کلی'!$C$13:$BO$1660,35,0),"")</f>
        <v/>
      </c>
      <c r="AX43" s="174" t="str">
        <f ca="1">IFERROR(VLOOKUP(ROW(AX31),'فهرست بها کلی'!$C$13:$BO$1660,38,0),"")</f>
        <v/>
      </c>
      <c r="AY43" s="174" t="str">
        <f ca="1">IFERROR(VLOOKUP(ROW(AY31),'فهرست بها کلی'!$C$13:$BO$1660,41,0),"")</f>
        <v/>
      </c>
      <c r="AZ43" s="174" t="str">
        <f ca="1">IFERROR(VLOOKUP(ROW(AZ31),'فهرست بها کلی'!$C$13:$BO$1660,44,0),"")</f>
        <v/>
      </c>
      <c r="BA43" s="174" t="str">
        <f ca="1">IFERROR(VLOOKUP(ROW(BA31),'فهرست بها کلی'!$C$13:$BO$1660,47,0),"")</f>
        <v/>
      </c>
      <c r="BB43" s="174" t="str">
        <f ca="1">IFERROR(VLOOKUP(ROW(BB31),'فهرست بها کلی'!$C$13:$BO$1660,50,0),"")</f>
        <v/>
      </c>
      <c r="BC43" s="174" t="str">
        <f ca="1">IFERROR(VLOOKUP(ROW(BC31),'فهرست بها کلی'!$C$13:$BO$1660,53,0),"")</f>
        <v/>
      </c>
      <c r="BD43" s="174" t="str">
        <f ca="1">IFERROR(VLOOKUP(ROW(BD31),'فهرست بها کلی'!$C$13:$BO$1660,56,0),"")</f>
        <v/>
      </c>
      <c r="BE43" s="174" t="str">
        <f ca="1">IFERROR(VLOOKUP(ROW(BE31),'فهرست بها کلی'!$C$13:$BO$1660,59,0),"")</f>
        <v/>
      </c>
      <c r="BF43" s="174" t="str">
        <f ca="1">IFERROR(VLOOKUP(ROW(BF31),'فهرست بها کلی'!$C$13:$BO$1660,62,0),"")</f>
        <v/>
      </c>
      <c r="BG43" s="174" t="str">
        <f ca="1">IFERROR(VLOOKUP(ROW(BG31),'فهرست بها کلی'!$C$13:$BO$1660,65,0),"")</f>
        <v/>
      </c>
      <c r="BH43" s="174" t="str">
        <f ca="1">IFERROR(VLOOKUP(ROW(BH31),'فهرست بها کلی'!$C$13:$BO$1660,16,0),"")</f>
        <v/>
      </c>
      <c r="BI43" s="245" t="str">
        <f t="shared" ca="1" si="6"/>
        <v xml:space="preserve"> </v>
      </c>
      <c r="BJ43" s="245" t="str">
        <f t="shared" ca="1" si="7"/>
        <v/>
      </c>
      <c r="BK43" s="245" t="str">
        <f t="shared" ca="1" si="8"/>
        <v/>
      </c>
    </row>
    <row r="44" spans="1:63" s="246" customFormat="1" ht="47.25" customHeight="1">
      <c r="A44" s="174" t="str">
        <f ca="1">IFERROR(VLOOKUP(ROW(A32),'فهرست بها کلی'!$C$13:$BO$1660,1,0),"")</f>
        <v/>
      </c>
      <c r="B44" s="174" t="str">
        <f ca="1">IFERROR(VLOOKUP(ROW(B32),'فهرست بها کلی'!$C$13:$BO$1660,5,0),"")</f>
        <v/>
      </c>
      <c r="C44" s="174" t="str">
        <f ca="1">IFERROR(VLOOKUP(ROW(C32),'فهرست بها کلی'!$C$13:$BO$1660,6,0),"")</f>
        <v/>
      </c>
      <c r="D44" s="174" t="str">
        <f ca="1">IFERROR(VLOOKUP(ROW(D32),'فهرست بها کلی'!$C$13:$BO$1660,7,0),"")</f>
        <v/>
      </c>
      <c r="E44" s="174" t="str">
        <f ca="1">IFERROR(VLOOKUP(ROW(E32),'فهرست بها کلی'!$C$13:$BO$1660,8,0),"")</f>
        <v/>
      </c>
      <c r="F44" s="174" t="str">
        <f ca="1">IFERROR(VLOOKUP(ROW(F32),'فهرست بها کلی'!$C$13:$BO$1660,9,0),"")</f>
        <v/>
      </c>
      <c r="G44" s="174" t="str">
        <f ca="1">IFERROR(VLOOKUP(ROW(G32),'فهرست بها کلی'!$C$13:$BO$1660,21,0),"")</f>
        <v/>
      </c>
      <c r="H44" s="174" t="str">
        <f ca="1">IFERROR(VLOOKUP(ROW(H32),'فهرست بها کلی'!$C$13:$BO$1660,24,0),"")</f>
        <v/>
      </c>
      <c r="I44" s="174" t="str">
        <f ca="1">IFERROR(VLOOKUP(ROW(I32),'فهرست بها کلی'!$C$13:$BO$1660,27,0),"")</f>
        <v/>
      </c>
      <c r="J44" s="174" t="str">
        <f ca="1">IFERROR(VLOOKUP(ROW(J32),'فهرست بها کلی'!$C$13:$BO$1660,30,0),"")</f>
        <v/>
      </c>
      <c r="K44" s="174" t="str">
        <f ca="1">IFERROR(VLOOKUP(ROW(K32),'فهرست بها کلی'!$C$13:$BO$1660,33,0),"")</f>
        <v/>
      </c>
      <c r="L44" s="174" t="str">
        <f ca="1">IFERROR(VLOOKUP(ROW(L32),'فهرست بها کلی'!$C$13:$BO$1660,36,0),"")</f>
        <v/>
      </c>
      <c r="M44" s="174" t="str">
        <f ca="1">IFERROR(VLOOKUP(ROW(M32),'فهرست بها کلی'!$C$13:$BO$1660,39,0),"")</f>
        <v/>
      </c>
      <c r="N44" s="174" t="str">
        <f ca="1">IFERROR(VLOOKUP(ROW(N32),'فهرست بها کلی'!$C$13:$BO$1660,42,0),"")</f>
        <v/>
      </c>
      <c r="O44" s="174" t="str">
        <f ca="1">IFERROR(VLOOKUP(ROW(O32),'فهرست بها کلی'!$C$13:$BO$1660,45,0),"")</f>
        <v/>
      </c>
      <c r="P44" s="174" t="str">
        <f ca="1">IFERROR(VLOOKUP(ROW(P32),'فهرست بها کلی'!$C$13:$BO$1660,48,0),"")</f>
        <v/>
      </c>
      <c r="Q44" s="174" t="str">
        <f ca="1">IFERROR(VLOOKUP(ROW(Q32),'فهرست بها کلی'!$C$13:$BO$1660,51,0),"")</f>
        <v/>
      </c>
      <c r="R44" s="174" t="str">
        <f ca="1">IFERROR(VLOOKUP(ROW(R32),'فهرست بها کلی'!$C$13:$BO$1660,54,0),"")</f>
        <v/>
      </c>
      <c r="S44" s="174" t="str">
        <f ca="1">IFERROR(VLOOKUP(ROW(S32),'فهرست بها کلی'!$C$13:$BO$1660,57,0),"")</f>
        <v/>
      </c>
      <c r="T44" s="174" t="str">
        <f ca="1">IFERROR(VLOOKUP(ROW(T32),'فهرست بها کلی'!$C$13:$BO$1660,60,0),"")</f>
        <v/>
      </c>
      <c r="U44" s="174" t="str">
        <f ca="1">IFERROR(VLOOKUP(ROW(U32),'فهرست بها کلی'!$C$13:$BO$1660,63,0),"")</f>
        <v/>
      </c>
      <c r="V44" s="241">
        <f t="shared" ca="1" si="2"/>
        <v>0</v>
      </c>
      <c r="W44" s="242" t="str">
        <f t="shared" ca="1" si="3"/>
        <v/>
      </c>
      <c r="X44" s="174" t="str">
        <f ca="1">IFERROR(VLOOKUP(ROW(X32),'فهرست بها کلی'!$C$13:$BO$1660,10,0),"")</f>
        <v/>
      </c>
      <c r="Y44" s="174" t="str">
        <f ca="1">IFERROR(VLOOKUP(ROW(Y32),'فهرست بها کلی'!$C$13:$BO$1660,11,0),"")</f>
        <v/>
      </c>
      <c r="Z44" s="174" t="str">
        <f ca="1">IFERROR(VLOOKUP(ROW(Z32),'فهرست بها کلی'!$C$13:$BO$1660,12,0),"")</f>
        <v/>
      </c>
      <c r="AA44" s="174" t="str">
        <f ca="1">IFERROR(VLOOKUP(ROW(AA32),'فهرست بها کلی'!$C$13:$BO$1660,13,0),"")</f>
        <v/>
      </c>
      <c r="AB44" s="243" t="str">
        <f t="shared" ca="1" si="4"/>
        <v/>
      </c>
      <c r="AC44" s="174" t="str">
        <f ca="1">IFERROR(VLOOKUP(ROW(AC32),'فهرست بها کلی'!$C$13:$BO$1660,22,0),"")</f>
        <v/>
      </c>
      <c r="AD44" s="174" t="str">
        <f ca="1">IFERROR(VLOOKUP(ROW(AD32),'فهرست بها کلی'!$C$13:$BO$1660,25,0),"")</f>
        <v/>
      </c>
      <c r="AE44" s="174" t="str">
        <f ca="1">IFERROR(VLOOKUP(ROW(AE32),'فهرست بها کلی'!$C$13:$BO$1660,28,0),"")</f>
        <v/>
      </c>
      <c r="AF44" s="174" t="str">
        <f ca="1">IFERROR(VLOOKUP(ROW(AF32),'فهرست بها کلی'!$C$13:$BO$1660,31,0),"")</f>
        <v/>
      </c>
      <c r="AG44" s="174" t="str">
        <f ca="1">IFERROR(VLOOKUP(ROW(AG32),'فهرست بها کلی'!$C$13:$BO$1660,34,0),"")</f>
        <v/>
      </c>
      <c r="AH44" s="174" t="str">
        <f ca="1">IFERROR(VLOOKUP(ROW(AH32),'فهرست بها کلی'!$C$13:$BO$1660,37,0),"")</f>
        <v/>
      </c>
      <c r="AI44" s="174" t="str">
        <f ca="1">IFERROR(VLOOKUP(ROW(AI32),'فهرست بها کلی'!$C$13:$BO$1660,40,0),"")</f>
        <v/>
      </c>
      <c r="AJ44" s="174" t="str">
        <f ca="1">IFERROR(VLOOKUP(ROW(AJ32),'فهرست بها کلی'!$C$13:$BO$1660,43,0),"")</f>
        <v/>
      </c>
      <c r="AK44" s="174" t="str">
        <f ca="1">IFERROR(VLOOKUP(ROW(AK32),'فهرست بها کلی'!$C$13:$BO$1660,46,0),"")</f>
        <v/>
      </c>
      <c r="AL44" s="174" t="str">
        <f ca="1">IFERROR(VLOOKUP(ROW(AL32),'فهرست بها کلی'!$C$13:$BO$1660,49,0),"")</f>
        <v/>
      </c>
      <c r="AM44" s="174" t="str">
        <f ca="1">IFERROR(VLOOKUP(ROW(AM32),'فهرست بها کلی'!$C$13:$BO$1660,52,0),"")</f>
        <v/>
      </c>
      <c r="AN44" s="174" t="str">
        <f ca="1">IFERROR(VLOOKUP(ROW(AN32),'فهرست بها کلی'!$C$13:$BO$1660,55,0),"")</f>
        <v/>
      </c>
      <c r="AO44" s="174" t="str">
        <f ca="1">IFERROR(VLOOKUP(ROW(AO32),'فهرست بها کلی'!$C$13:$BO$1660,58,0),"")</f>
        <v/>
      </c>
      <c r="AP44" s="174" t="str">
        <f ca="1">IFERROR(VLOOKUP(ROW(AP32),'فهرست بها کلی'!$C$13:$BO$1660,61,0),"")</f>
        <v/>
      </c>
      <c r="AQ44" s="174" t="str">
        <f ca="1">IFERROR(VLOOKUP(ROW(AQ32),'فهرست بها کلی'!$C$13:$BO$1660,64,0),"")</f>
        <v/>
      </c>
      <c r="AR44" s="244">
        <f t="shared" ca="1" si="5"/>
        <v>0</v>
      </c>
      <c r="AS44" s="174" t="str">
        <f ca="1">IFERROR(VLOOKUP(ROW(AS32),'فهرست بها کلی'!$C$13:$BO$1660,23,0),"")</f>
        <v/>
      </c>
      <c r="AT44" s="174" t="str">
        <f ca="1">IFERROR(VLOOKUP(ROW(AT32),'فهرست بها کلی'!$C$13:$BO$1660,26,0),"")</f>
        <v/>
      </c>
      <c r="AU44" s="174" t="str">
        <f ca="1">IFERROR(VLOOKUP(ROW(AU32),'فهرست بها کلی'!$C$13:$BO$1660,29,0),"")</f>
        <v/>
      </c>
      <c r="AV44" s="174" t="str">
        <f ca="1">IFERROR(VLOOKUP(ROW(AV32),'فهرست بها کلی'!$C$13:$BO$1660,32,0),"")</f>
        <v/>
      </c>
      <c r="AW44" s="174" t="str">
        <f ca="1">IFERROR(VLOOKUP(ROW(AW32),'فهرست بها کلی'!$C$13:$BO$1660,35,0),"")</f>
        <v/>
      </c>
      <c r="AX44" s="174" t="str">
        <f ca="1">IFERROR(VLOOKUP(ROW(AX32),'فهرست بها کلی'!$C$13:$BO$1660,38,0),"")</f>
        <v/>
      </c>
      <c r="AY44" s="174" t="str">
        <f ca="1">IFERROR(VLOOKUP(ROW(AY32),'فهرست بها کلی'!$C$13:$BO$1660,41,0),"")</f>
        <v/>
      </c>
      <c r="AZ44" s="174" t="str">
        <f ca="1">IFERROR(VLOOKUP(ROW(AZ32),'فهرست بها کلی'!$C$13:$BO$1660,44,0),"")</f>
        <v/>
      </c>
      <c r="BA44" s="174" t="str">
        <f ca="1">IFERROR(VLOOKUP(ROW(BA32),'فهرست بها کلی'!$C$13:$BO$1660,47,0),"")</f>
        <v/>
      </c>
      <c r="BB44" s="174" t="str">
        <f ca="1">IFERROR(VLOOKUP(ROW(BB32),'فهرست بها کلی'!$C$13:$BO$1660,50,0),"")</f>
        <v/>
      </c>
      <c r="BC44" s="174" t="str">
        <f ca="1">IFERROR(VLOOKUP(ROW(BC32),'فهرست بها کلی'!$C$13:$BO$1660,53,0),"")</f>
        <v/>
      </c>
      <c r="BD44" s="174" t="str">
        <f ca="1">IFERROR(VLOOKUP(ROW(BD32),'فهرست بها کلی'!$C$13:$BO$1660,56,0),"")</f>
        <v/>
      </c>
      <c r="BE44" s="174" t="str">
        <f ca="1">IFERROR(VLOOKUP(ROW(BE32),'فهرست بها کلی'!$C$13:$BO$1660,59,0),"")</f>
        <v/>
      </c>
      <c r="BF44" s="174" t="str">
        <f ca="1">IFERROR(VLOOKUP(ROW(BF32),'فهرست بها کلی'!$C$13:$BO$1660,62,0),"")</f>
        <v/>
      </c>
      <c r="BG44" s="174" t="str">
        <f ca="1">IFERROR(VLOOKUP(ROW(BG32),'فهرست بها کلی'!$C$13:$BO$1660,65,0),"")</f>
        <v/>
      </c>
      <c r="BH44" s="174" t="str">
        <f ca="1">IFERROR(VLOOKUP(ROW(BH32),'فهرست بها کلی'!$C$13:$BO$1660,16,0),"")</f>
        <v/>
      </c>
      <c r="BI44" s="245" t="str">
        <f t="shared" ca="1" si="6"/>
        <v xml:space="preserve"> </v>
      </c>
      <c r="BJ44" s="245" t="str">
        <f t="shared" ca="1" si="7"/>
        <v/>
      </c>
      <c r="BK44" s="245" t="str">
        <f t="shared" ca="1" si="8"/>
        <v/>
      </c>
    </row>
    <row r="45" spans="1:63" s="246" customFormat="1" ht="47.25" customHeight="1">
      <c r="A45" s="174" t="str">
        <f ca="1">IFERROR(VLOOKUP(ROW(A33),'فهرست بها کلی'!$C$13:$BO$1660,1,0),"")</f>
        <v/>
      </c>
      <c r="B45" s="174" t="str">
        <f ca="1">IFERROR(VLOOKUP(ROW(B33),'فهرست بها کلی'!$C$13:$BO$1660,5,0),"")</f>
        <v/>
      </c>
      <c r="C45" s="174" t="str">
        <f ca="1">IFERROR(VLOOKUP(ROW(C33),'فهرست بها کلی'!$C$13:$BO$1660,6,0),"")</f>
        <v/>
      </c>
      <c r="D45" s="174" t="str">
        <f ca="1">IFERROR(VLOOKUP(ROW(D33),'فهرست بها کلی'!$C$13:$BO$1660,7,0),"")</f>
        <v/>
      </c>
      <c r="E45" s="174" t="str">
        <f ca="1">IFERROR(VLOOKUP(ROW(E33),'فهرست بها کلی'!$C$13:$BO$1660,8,0),"")</f>
        <v/>
      </c>
      <c r="F45" s="174" t="str">
        <f ca="1">IFERROR(VLOOKUP(ROW(F33),'فهرست بها کلی'!$C$13:$BO$1660,9,0),"")</f>
        <v/>
      </c>
      <c r="G45" s="174" t="str">
        <f ca="1">IFERROR(VLOOKUP(ROW(G33),'فهرست بها کلی'!$C$13:$BO$1660,21,0),"")</f>
        <v/>
      </c>
      <c r="H45" s="174" t="str">
        <f ca="1">IFERROR(VLOOKUP(ROW(H33),'فهرست بها کلی'!$C$13:$BO$1660,24,0),"")</f>
        <v/>
      </c>
      <c r="I45" s="174" t="str">
        <f ca="1">IFERROR(VLOOKUP(ROW(I33),'فهرست بها کلی'!$C$13:$BO$1660,27,0),"")</f>
        <v/>
      </c>
      <c r="J45" s="174" t="str">
        <f ca="1">IFERROR(VLOOKUP(ROW(J33),'فهرست بها کلی'!$C$13:$BO$1660,30,0),"")</f>
        <v/>
      </c>
      <c r="K45" s="174" t="str">
        <f ca="1">IFERROR(VLOOKUP(ROW(K33),'فهرست بها کلی'!$C$13:$BO$1660,33,0),"")</f>
        <v/>
      </c>
      <c r="L45" s="174" t="str">
        <f ca="1">IFERROR(VLOOKUP(ROW(L33),'فهرست بها کلی'!$C$13:$BO$1660,36,0),"")</f>
        <v/>
      </c>
      <c r="M45" s="174" t="str">
        <f ca="1">IFERROR(VLOOKUP(ROW(M33),'فهرست بها کلی'!$C$13:$BO$1660,39,0),"")</f>
        <v/>
      </c>
      <c r="N45" s="174" t="str">
        <f ca="1">IFERROR(VLOOKUP(ROW(N33),'فهرست بها کلی'!$C$13:$BO$1660,42,0),"")</f>
        <v/>
      </c>
      <c r="O45" s="174" t="str">
        <f ca="1">IFERROR(VLOOKUP(ROW(O33),'فهرست بها کلی'!$C$13:$BO$1660,45,0),"")</f>
        <v/>
      </c>
      <c r="P45" s="174" t="str">
        <f ca="1">IFERROR(VLOOKUP(ROW(P33),'فهرست بها کلی'!$C$13:$BO$1660,48,0),"")</f>
        <v/>
      </c>
      <c r="Q45" s="174" t="str">
        <f ca="1">IFERROR(VLOOKUP(ROW(Q33),'فهرست بها کلی'!$C$13:$BO$1660,51,0),"")</f>
        <v/>
      </c>
      <c r="R45" s="174" t="str">
        <f ca="1">IFERROR(VLOOKUP(ROW(R33),'فهرست بها کلی'!$C$13:$BO$1660,54,0),"")</f>
        <v/>
      </c>
      <c r="S45" s="174" t="str">
        <f ca="1">IFERROR(VLOOKUP(ROW(S33),'فهرست بها کلی'!$C$13:$BO$1660,57,0),"")</f>
        <v/>
      </c>
      <c r="T45" s="174" t="str">
        <f ca="1">IFERROR(VLOOKUP(ROW(T33),'فهرست بها کلی'!$C$13:$BO$1660,60,0),"")</f>
        <v/>
      </c>
      <c r="U45" s="174" t="str">
        <f ca="1">IFERROR(VLOOKUP(ROW(U33),'فهرست بها کلی'!$C$13:$BO$1660,63,0),"")</f>
        <v/>
      </c>
      <c r="V45" s="241">
        <f t="shared" ca="1" si="2"/>
        <v>0</v>
      </c>
      <c r="W45" s="242" t="str">
        <f t="shared" ca="1" si="3"/>
        <v/>
      </c>
      <c r="X45" s="174" t="str">
        <f ca="1">IFERROR(VLOOKUP(ROW(X33),'فهرست بها کلی'!$C$13:$BO$1660,10,0),"")</f>
        <v/>
      </c>
      <c r="Y45" s="174" t="str">
        <f ca="1">IFERROR(VLOOKUP(ROW(Y33),'فهرست بها کلی'!$C$13:$BO$1660,11,0),"")</f>
        <v/>
      </c>
      <c r="Z45" s="174" t="str">
        <f ca="1">IFERROR(VLOOKUP(ROW(Z33),'فهرست بها کلی'!$C$13:$BO$1660,12,0),"")</f>
        <v/>
      </c>
      <c r="AA45" s="174" t="str">
        <f ca="1">IFERROR(VLOOKUP(ROW(AA33),'فهرست بها کلی'!$C$13:$BO$1660,13,0),"")</f>
        <v/>
      </c>
      <c r="AB45" s="243" t="str">
        <f t="shared" ca="1" si="4"/>
        <v/>
      </c>
      <c r="AC45" s="174" t="str">
        <f ca="1">IFERROR(VLOOKUP(ROW(AC33),'فهرست بها کلی'!$C$13:$BO$1660,22,0),"")</f>
        <v/>
      </c>
      <c r="AD45" s="174" t="str">
        <f ca="1">IFERROR(VLOOKUP(ROW(AD33),'فهرست بها کلی'!$C$13:$BO$1660,25,0),"")</f>
        <v/>
      </c>
      <c r="AE45" s="174" t="str">
        <f ca="1">IFERROR(VLOOKUP(ROW(AE33),'فهرست بها کلی'!$C$13:$BO$1660,28,0),"")</f>
        <v/>
      </c>
      <c r="AF45" s="174" t="str">
        <f ca="1">IFERROR(VLOOKUP(ROW(AF33),'فهرست بها کلی'!$C$13:$BO$1660,31,0),"")</f>
        <v/>
      </c>
      <c r="AG45" s="174" t="str">
        <f ca="1">IFERROR(VLOOKUP(ROW(AG33),'فهرست بها کلی'!$C$13:$BO$1660,34,0),"")</f>
        <v/>
      </c>
      <c r="AH45" s="174" t="str">
        <f ca="1">IFERROR(VLOOKUP(ROW(AH33),'فهرست بها کلی'!$C$13:$BO$1660,37,0),"")</f>
        <v/>
      </c>
      <c r="AI45" s="174" t="str">
        <f ca="1">IFERROR(VLOOKUP(ROW(AI33),'فهرست بها کلی'!$C$13:$BO$1660,40,0),"")</f>
        <v/>
      </c>
      <c r="AJ45" s="174" t="str">
        <f ca="1">IFERROR(VLOOKUP(ROW(AJ33),'فهرست بها کلی'!$C$13:$BO$1660,43,0),"")</f>
        <v/>
      </c>
      <c r="AK45" s="174" t="str">
        <f ca="1">IFERROR(VLOOKUP(ROW(AK33),'فهرست بها کلی'!$C$13:$BO$1660,46,0),"")</f>
        <v/>
      </c>
      <c r="AL45" s="174" t="str">
        <f ca="1">IFERROR(VLOOKUP(ROW(AL33),'فهرست بها کلی'!$C$13:$BO$1660,49,0),"")</f>
        <v/>
      </c>
      <c r="AM45" s="174" t="str">
        <f ca="1">IFERROR(VLOOKUP(ROW(AM33),'فهرست بها کلی'!$C$13:$BO$1660,52,0),"")</f>
        <v/>
      </c>
      <c r="AN45" s="174" t="str">
        <f ca="1">IFERROR(VLOOKUP(ROW(AN33),'فهرست بها کلی'!$C$13:$BO$1660,55,0),"")</f>
        <v/>
      </c>
      <c r="AO45" s="174" t="str">
        <f ca="1">IFERROR(VLOOKUP(ROW(AO33),'فهرست بها کلی'!$C$13:$BO$1660,58,0),"")</f>
        <v/>
      </c>
      <c r="AP45" s="174" t="str">
        <f ca="1">IFERROR(VLOOKUP(ROW(AP33),'فهرست بها کلی'!$C$13:$BO$1660,61,0),"")</f>
        <v/>
      </c>
      <c r="AQ45" s="174" t="str">
        <f ca="1">IFERROR(VLOOKUP(ROW(AQ33),'فهرست بها کلی'!$C$13:$BO$1660,64,0),"")</f>
        <v/>
      </c>
      <c r="AR45" s="244">
        <f t="shared" ca="1" si="5"/>
        <v>0</v>
      </c>
      <c r="AS45" s="174" t="str">
        <f ca="1">IFERROR(VLOOKUP(ROW(AS33),'فهرست بها کلی'!$C$13:$BO$1660,23,0),"")</f>
        <v/>
      </c>
      <c r="AT45" s="174" t="str">
        <f ca="1">IFERROR(VLOOKUP(ROW(AT33),'فهرست بها کلی'!$C$13:$BO$1660,26,0),"")</f>
        <v/>
      </c>
      <c r="AU45" s="174" t="str">
        <f ca="1">IFERROR(VLOOKUP(ROW(AU33),'فهرست بها کلی'!$C$13:$BO$1660,29,0),"")</f>
        <v/>
      </c>
      <c r="AV45" s="174" t="str">
        <f ca="1">IFERROR(VLOOKUP(ROW(AV33),'فهرست بها کلی'!$C$13:$BO$1660,32,0),"")</f>
        <v/>
      </c>
      <c r="AW45" s="174" t="str">
        <f ca="1">IFERROR(VLOOKUP(ROW(AW33),'فهرست بها کلی'!$C$13:$BO$1660,35,0),"")</f>
        <v/>
      </c>
      <c r="AX45" s="174" t="str">
        <f ca="1">IFERROR(VLOOKUP(ROW(AX33),'فهرست بها کلی'!$C$13:$BO$1660,38,0),"")</f>
        <v/>
      </c>
      <c r="AY45" s="174" t="str">
        <f ca="1">IFERROR(VLOOKUP(ROW(AY33),'فهرست بها کلی'!$C$13:$BO$1660,41,0),"")</f>
        <v/>
      </c>
      <c r="AZ45" s="174" t="str">
        <f ca="1">IFERROR(VLOOKUP(ROW(AZ33),'فهرست بها کلی'!$C$13:$BO$1660,44,0),"")</f>
        <v/>
      </c>
      <c r="BA45" s="174" t="str">
        <f ca="1">IFERROR(VLOOKUP(ROW(BA33),'فهرست بها کلی'!$C$13:$BO$1660,47,0),"")</f>
        <v/>
      </c>
      <c r="BB45" s="174" t="str">
        <f ca="1">IFERROR(VLOOKUP(ROW(BB33),'فهرست بها کلی'!$C$13:$BO$1660,50,0),"")</f>
        <v/>
      </c>
      <c r="BC45" s="174" t="str">
        <f ca="1">IFERROR(VLOOKUP(ROW(BC33),'فهرست بها کلی'!$C$13:$BO$1660,53,0),"")</f>
        <v/>
      </c>
      <c r="BD45" s="174" t="str">
        <f ca="1">IFERROR(VLOOKUP(ROW(BD33),'فهرست بها کلی'!$C$13:$BO$1660,56,0),"")</f>
        <v/>
      </c>
      <c r="BE45" s="174" t="str">
        <f ca="1">IFERROR(VLOOKUP(ROW(BE33),'فهرست بها کلی'!$C$13:$BO$1660,59,0),"")</f>
        <v/>
      </c>
      <c r="BF45" s="174" t="str">
        <f ca="1">IFERROR(VLOOKUP(ROW(BF33),'فهرست بها کلی'!$C$13:$BO$1660,62,0),"")</f>
        <v/>
      </c>
      <c r="BG45" s="174" t="str">
        <f ca="1">IFERROR(VLOOKUP(ROW(BG33),'فهرست بها کلی'!$C$13:$BO$1660,65,0),"")</f>
        <v/>
      </c>
      <c r="BH45" s="174" t="str">
        <f ca="1">IFERROR(VLOOKUP(ROW(BH33),'فهرست بها کلی'!$C$13:$BO$1660,16,0),"")</f>
        <v/>
      </c>
      <c r="BI45" s="245" t="str">
        <f t="shared" ca="1" si="6"/>
        <v xml:space="preserve"> </v>
      </c>
      <c r="BJ45" s="245" t="str">
        <f t="shared" ca="1" si="7"/>
        <v/>
      </c>
      <c r="BK45" s="245" t="str">
        <f t="shared" ca="1" si="8"/>
        <v/>
      </c>
    </row>
    <row r="46" spans="1:63" ht="47.25" customHeight="1">
      <c r="A46" s="174" t="str">
        <f ca="1">IFERROR(VLOOKUP(ROW(A34),'فهرست بها کلی'!$C$13:$BO$1660,1,0),"")</f>
        <v/>
      </c>
      <c r="B46" s="174" t="str">
        <f ca="1">IFERROR(VLOOKUP(ROW(B34),'فهرست بها کلی'!$C$13:$BO$1660,5,0),"")</f>
        <v/>
      </c>
      <c r="C46" s="174" t="str">
        <f ca="1">IFERROR(VLOOKUP(ROW(C34),'فهرست بها کلی'!$C$13:$BO$1660,6,0),"")</f>
        <v/>
      </c>
      <c r="D46" s="174" t="str">
        <f ca="1">IFERROR(VLOOKUP(ROW(D34),'فهرست بها کلی'!$C$13:$BO$1660,7,0),"")</f>
        <v/>
      </c>
      <c r="E46" s="174" t="str">
        <f ca="1">IFERROR(VLOOKUP(ROW(E34),'فهرست بها کلی'!$C$13:$BO$1660,8,0),"")</f>
        <v/>
      </c>
      <c r="F46" s="174" t="str">
        <f ca="1">IFERROR(VLOOKUP(ROW(F34),'فهرست بها کلی'!$C$13:$BO$1660,9,0),"")</f>
        <v/>
      </c>
      <c r="G46" s="174" t="str">
        <f ca="1">IFERROR(VLOOKUP(ROW(G34),'فهرست بها کلی'!$C$13:$BO$1660,21,0),"")</f>
        <v/>
      </c>
      <c r="H46" s="174" t="str">
        <f ca="1">IFERROR(VLOOKUP(ROW(H34),'فهرست بها کلی'!$C$13:$BO$1660,24,0),"")</f>
        <v/>
      </c>
      <c r="I46" s="174" t="str">
        <f ca="1">IFERROR(VLOOKUP(ROW(I34),'فهرست بها کلی'!$C$13:$BO$1660,27,0),"")</f>
        <v/>
      </c>
      <c r="J46" s="174" t="str">
        <f ca="1">IFERROR(VLOOKUP(ROW(J34),'فهرست بها کلی'!$C$13:$BO$1660,30,0),"")</f>
        <v/>
      </c>
      <c r="K46" s="174" t="str">
        <f ca="1">IFERROR(VLOOKUP(ROW(K34),'فهرست بها کلی'!$C$13:$BO$1660,33,0),"")</f>
        <v/>
      </c>
      <c r="L46" s="174" t="str">
        <f ca="1">IFERROR(VLOOKUP(ROW(L34),'فهرست بها کلی'!$C$13:$BO$1660,36,0),"")</f>
        <v/>
      </c>
      <c r="M46" s="174" t="str">
        <f ca="1">IFERROR(VLOOKUP(ROW(M34),'فهرست بها کلی'!$C$13:$BO$1660,39,0),"")</f>
        <v/>
      </c>
      <c r="N46" s="174" t="str">
        <f ca="1">IFERROR(VLOOKUP(ROW(N34),'فهرست بها کلی'!$C$13:$BO$1660,42,0),"")</f>
        <v/>
      </c>
      <c r="O46" s="174" t="str">
        <f ca="1">IFERROR(VLOOKUP(ROW(O34),'فهرست بها کلی'!$C$13:$BO$1660,45,0),"")</f>
        <v/>
      </c>
      <c r="P46" s="174" t="str">
        <f ca="1">IFERROR(VLOOKUP(ROW(P34),'فهرست بها کلی'!$C$13:$BO$1660,48,0),"")</f>
        <v/>
      </c>
      <c r="Q46" s="174" t="str">
        <f ca="1">IFERROR(VLOOKUP(ROW(Q34),'فهرست بها کلی'!$C$13:$BO$1660,51,0),"")</f>
        <v/>
      </c>
      <c r="R46" s="174" t="str">
        <f ca="1">IFERROR(VLOOKUP(ROW(R34),'فهرست بها کلی'!$C$13:$BO$1660,54,0),"")</f>
        <v/>
      </c>
      <c r="S46" s="174" t="str">
        <f ca="1">IFERROR(VLOOKUP(ROW(S34),'فهرست بها کلی'!$C$13:$BO$1660,57,0),"")</f>
        <v/>
      </c>
      <c r="T46" s="174" t="str">
        <f ca="1">IFERROR(VLOOKUP(ROW(T34),'فهرست بها کلی'!$C$13:$BO$1660,60,0),"")</f>
        <v/>
      </c>
      <c r="U46" s="174" t="str">
        <f ca="1">IFERROR(VLOOKUP(ROW(U34),'فهرست بها کلی'!$C$13:$BO$1660,63,0),"")</f>
        <v/>
      </c>
      <c r="V46" s="241">
        <f t="shared" ca="1" si="2"/>
        <v>0</v>
      </c>
      <c r="W46" s="242" t="str">
        <f t="shared" ca="1" si="3"/>
        <v/>
      </c>
      <c r="X46" s="174" t="str">
        <f ca="1">IFERROR(VLOOKUP(ROW(X34),'فهرست بها کلی'!$C$13:$BO$1660,10,0),"")</f>
        <v/>
      </c>
      <c r="Y46" s="174" t="str">
        <f ca="1">IFERROR(VLOOKUP(ROW(Y34),'فهرست بها کلی'!$C$13:$BO$1660,11,0),"")</f>
        <v/>
      </c>
      <c r="Z46" s="174" t="str">
        <f ca="1">IFERROR(VLOOKUP(ROW(Z34),'فهرست بها کلی'!$C$13:$BO$1660,12,0),"")</f>
        <v/>
      </c>
      <c r="AA46" s="174" t="str">
        <f ca="1">IFERROR(VLOOKUP(ROW(AA34),'فهرست بها کلی'!$C$13:$BO$1660,13,0),"")</f>
        <v/>
      </c>
      <c r="AB46" s="243" t="str">
        <f t="shared" ca="1" si="4"/>
        <v/>
      </c>
      <c r="AC46" s="174" t="str">
        <f ca="1">IFERROR(VLOOKUP(ROW(AC34),'فهرست بها کلی'!$C$13:$BO$1660,22,0),"")</f>
        <v/>
      </c>
      <c r="AD46" s="174" t="str">
        <f ca="1">IFERROR(VLOOKUP(ROW(AD34),'فهرست بها کلی'!$C$13:$BO$1660,25,0),"")</f>
        <v/>
      </c>
      <c r="AE46" s="174" t="str">
        <f ca="1">IFERROR(VLOOKUP(ROW(AE34),'فهرست بها کلی'!$C$13:$BO$1660,28,0),"")</f>
        <v/>
      </c>
      <c r="AF46" s="174" t="str">
        <f ca="1">IFERROR(VLOOKUP(ROW(AF34),'فهرست بها کلی'!$C$13:$BO$1660,31,0),"")</f>
        <v/>
      </c>
      <c r="AG46" s="174" t="str">
        <f ca="1">IFERROR(VLOOKUP(ROW(AG34),'فهرست بها کلی'!$C$13:$BO$1660,34,0),"")</f>
        <v/>
      </c>
      <c r="AH46" s="174" t="str">
        <f ca="1">IFERROR(VLOOKUP(ROW(AH34),'فهرست بها کلی'!$C$13:$BO$1660,37,0),"")</f>
        <v/>
      </c>
      <c r="AI46" s="174" t="str">
        <f ca="1">IFERROR(VLOOKUP(ROW(AI34),'فهرست بها کلی'!$C$13:$BO$1660,40,0),"")</f>
        <v/>
      </c>
      <c r="AJ46" s="174" t="str">
        <f ca="1">IFERROR(VLOOKUP(ROW(AJ34),'فهرست بها کلی'!$C$13:$BO$1660,43,0),"")</f>
        <v/>
      </c>
      <c r="AK46" s="174" t="str">
        <f ca="1">IFERROR(VLOOKUP(ROW(AK34),'فهرست بها کلی'!$C$13:$BO$1660,46,0),"")</f>
        <v/>
      </c>
      <c r="AL46" s="174" t="str">
        <f ca="1">IFERROR(VLOOKUP(ROW(AL34),'فهرست بها کلی'!$C$13:$BO$1660,49,0),"")</f>
        <v/>
      </c>
      <c r="AM46" s="174" t="str">
        <f ca="1">IFERROR(VLOOKUP(ROW(AM34),'فهرست بها کلی'!$C$13:$BO$1660,52,0),"")</f>
        <v/>
      </c>
      <c r="AN46" s="174" t="str">
        <f ca="1">IFERROR(VLOOKUP(ROW(AN34),'فهرست بها کلی'!$C$13:$BO$1660,55,0),"")</f>
        <v/>
      </c>
      <c r="AO46" s="174" t="str">
        <f ca="1">IFERROR(VLOOKUP(ROW(AO34),'فهرست بها کلی'!$C$13:$BO$1660,58,0),"")</f>
        <v/>
      </c>
      <c r="AP46" s="174" t="str">
        <f ca="1">IFERROR(VLOOKUP(ROW(AP34),'فهرست بها کلی'!$C$13:$BO$1660,61,0),"")</f>
        <v/>
      </c>
      <c r="AQ46" s="174" t="str">
        <f ca="1">IFERROR(VLOOKUP(ROW(AQ34),'فهرست بها کلی'!$C$13:$BO$1660,64,0),"")</f>
        <v/>
      </c>
      <c r="AR46" s="244">
        <f t="shared" ca="1" si="5"/>
        <v>0</v>
      </c>
      <c r="AS46" s="174" t="str">
        <f ca="1">IFERROR(VLOOKUP(ROW(AS34),'فهرست بها کلی'!$C$13:$BO$1660,23,0),"")</f>
        <v/>
      </c>
      <c r="AT46" s="174" t="str">
        <f ca="1">IFERROR(VLOOKUP(ROW(AT34),'فهرست بها کلی'!$C$13:$BO$1660,26,0),"")</f>
        <v/>
      </c>
      <c r="AU46" s="174" t="str">
        <f ca="1">IFERROR(VLOOKUP(ROW(AU34),'فهرست بها کلی'!$C$13:$BO$1660,29,0),"")</f>
        <v/>
      </c>
      <c r="AV46" s="174" t="str">
        <f ca="1">IFERROR(VLOOKUP(ROW(AV34),'فهرست بها کلی'!$C$13:$BO$1660,32,0),"")</f>
        <v/>
      </c>
      <c r="AW46" s="174" t="str">
        <f ca="1">IFERROR(VLOOKUP(ROW(AW34),'فهرست بها کلی'!$C$13:$BO$1660,35,0),"")</f>
        <v/>
      </c>
      <c r="AX46" s="174" t="str">
        <f ca="1">IFERROR(VLOOKUP(ROW(AX34),'فهرست بها کلی'!$C$13:$BO$1660,38,0),"")</f>
        <v/>
      </c>
      <c r="AY46" s="174" t="str">
        <f ca="1">IFERROR(VLOOKUP(ROW(AY34),'فهرست بها کلی'!$C$13:$BO$1660,41,0),"")</f>
        <v/>
      </c>
      <c r="AZ46" s="174" t="str">
        <f ca="1">IFERROR(VLOOKUP(ROW(AZ34),'فهرست بها کلی'!$C$13:$BO$1660,44,0),"")</f>
        <v/>
      </c>
      <c r="BA46" s="174" t="str">
        <f ca="1">IFERROR(VLOOKUP(ROW(BA34),'فهرست بها کلی'!$C$13:$BO$1660,47,0),"")</f>
        <v/>
      </c>
      <c r="BB46" s="174" t="str">
        <f ca="1">IFERROR(VLOOKUP(ROW(BB34),'فهرست بها کلی'!$C$13:$BO$1660,50,0),"")</f>
        <v/>
      </c>
      <c r="BC46" s="174" t="str">
        <f ca="1">IFERROR(VLOOKUP(ROW(BC34),'فهرست بها کلی'!$C$13:$BO$1660,53,0),"")</f>
        <v/>
      </c>
      <c r="BD46" s="174" t="str">
        <f ca="1">IFERROR(VLOOKUP(ROW(BD34),'فهرست بها کلی'!$C$13:$BO$1660,56,0),"")</f>
        <v/>
      </c>
      <c r="BE46" s="174" t="str">
        <f ca="1">IFERROR(VLOOKUP(ROW(BE34),'فهرست بها کلی'!$C$13:$BO$1660,59,0),"")</f>
        <v/>
      </c>
      <c r="BF46" s="174" t="str">
        <f ca="1">IFERROR(VLOOKUP(ROW(BF34),'فهرست بها کلی'!$C$13:$BO$1660,62,0),"")</f>
        <v/>
      </c>
      <c r="BG46" s="174" t="str">
        <f ca="1">IFERROR(VLOOKUP(ROW(BG34),'فهرست بها کلی'!$C$13:$BO$1660,65,0),"")</f>
        <v/>
      </c>
      <c r="BH46" s="174" t="str">
        <f ca="1">IFERROR(VLOOKUP(ROW(BH34),'فهرست بها کلی'!$C$13:$BO$1660,16,0),"")</f>
        <v/>
      </c>
      <c r="BI46" s="245" t="str">
        <f t="shared" ca="1" si="6"/>
        <v xml:space="preserve"> </v>
      </c>
      <c r="BJ46" s="245" t="str">
        <f t="shared" ca="1" si="7"/>
        <v/>
      </c>
      <c r="BK46" s="245" t="str">
        <f t="shared" ca="1" si="8"/>
        <v/>
      </c>
    </row>
    <row r="47" spans="1:63" ht="47.25" customHeight="1">
      <c r="A47" s="174" t="str">
        <f ca="1">IFERROR(VLOOKUP(ROW(A35),'فهرست بها کلی'!$C$13:$BO$1660,1,0),"")</f>
        <v/>
      </c>
      <c r="B47" s="174" t="str">
        <f ca="1">IFERROR(VLOOKUP(ROW(B35),'فهرست بها کلی'!$C$13:$BO$1660,5,0),"")</f>
        <v/>
      </c>
      <c r="C47" s="174" t="str">
        <f ca="1">IFERROR(VLOOKUP(ROW(C35),'فهرست بها کلی'!$C$13:$BO$1660,6,0),"")</f>
        <v/>
      </c>
      <c r="D47" s="174" t="str">
        <f ca="1">IFERROR(VLOOKUP(ROW(D35),'فهرست بها کلی'!$C$13:$BO$1660,7,0),"")</f>
        <v/>
      </c>
      <c r="E47" s="174" t="str">
        <f ca="1">IFERROR(VLOOKUP(ROW(E35),'فهرست بها کلی'!$C$13:$BO$1660,8,0),"")</f>
        <v/>
      </c>
      <c r="F47" s="174" t="str">
        <f ca="1">IFERROR(VLOOKUP(ROW(F35),'فهرست بها کلی'!$C$13:$BO$1660,9,0),"")</f>
        <v/>
      </c>
      <c r="G47" s="174" t="str">
        <f ca="1">IFERROR(VLOOKUP(ROW(G35),'فهرست بها کلی'!$C$13:$BO$1660,21,0),"")</f>
        <v/>
      </c>
      <c r="H47" s="174" t="str">
        <f ca="1">IFERROR(VLOOKUP(ROW(H35),'فهرست بها کلی'!$C$13:$BO$1660,24,0),"")</f>
        <v/>
      </c>
      <c r="I47" s="174" t="str">
        <f ca="1">IFERROR(VLOOKUP(ROW(I35),'فهرست بها کلی'!$C$13:$BO$1660,27,0),"")</f>
        <v/>
      </c>
      <c r="J47" s="174" t="str">
        <f ca="1">IFERROR(VLOOKUP(ROW(J35),'فهرست بها کلی'!$C$13:$BO$1660,30,0),"")</f>
        <v/>
      </c>
      <c r="K47" s="174" t="str">
        <f ca="1">IFERROR(VLOOKUP(ROW(K35),'فهرست بها کلی'!$C$13:$BO$1660,33,0),"")</f>
        <v/>
      </c>
      <c r="L47" s="174" t="str">
        <f ca="1">IFERROR(VLOOKUP(ROW(L35),'فهرست بها کلی'!$C$13:$BO$1660,36,0),"")</f>
        <v/>
      </c>
      <c r="M47" s="174" t="str">
        <f ca="1">IFERROR(VLOOKUP(ROW(M35),'فهرست بها کلی'!$C$13:$BO$1660,39,0),"")</f>
        <v/>
      </c>
      <c r="N47" s="174" t="str">
        <f ca="1">IFERROR(VLOOKUP(ROW(N35),'فهرست بها کلی'!$C$13:$BO$1660,42,0),"")</f>
        <v/>
      </c>
      <c r="O47" s="174" t="str">
        <f ca="1">IFERROR(VLOOKUP(ROW(O35),'فهرست بها کلی'!$C$13:$BO$1660,45,0),"")</f>
        <v/>
      </c>
      <c r="P47" s="174" t="str">
        <f ca="1">IFERROR(VLOOKUP(ROW(P35),'فهرست بها کلی'!$C$13:$BO$1660,48,0),"")</f>
        <v/>
      </c>
      <c r="Q47" s="174" t="str">
        <f ca="1">IFERROR(VLOOKUP(ROW(Q35),'فهرست بها کلی'!$C$13:$BO$1660,51,0),"")</f>
        <v/>
      </c>
      <c r="R47" s="174" t="str">
        <f ca="1">IFERROR(VLOOKUP(ROW(R35),'فهرست بها کلی'!$C$13:$BO$1660,54,0),"")</f>
        <v/>
      </c>
      <c r="S47" s="174" t="str">
        <f ca="1">IFERROR(VLOOKUP(ROW(S35),'فهرست بها کلی'!$C$13:$BO$1660,57,0),"")</f>
        <v/>
      </c>
      <c r="T47" s="174" t="str">
        <f ca="1">IFERROR(VLOOKUP(ROW(T35),'فهرست بها کلی'!$C$13:$BO$1660,60,0),"")</f>
        <v/>
      </c>
      <c r="U47" s="174" t="str">
        <f ca="1">IFERROR(VLOOKUP(ROW(U35),'فهرست بها کلی'!$C$13:$BO$1660,63,0),"")</f>
        <v/>
      </c>
      <c r="V47" s="241">
        <f t="shared" ca="1" si="2"/>
        <v>0</v>
      </c>
      <c r="W47" s="242" t="str">
        <f t="shared" ca="1" si="3"/>
        <v/>
      </c>
      <c r="X47" s="174" t="str">
        <f ca="1">IFERROR(VLOOKUP(ROW(X35),'فهرست بها کلی'!$C$13:$BO$1660,10,0),"")</f>
        <v/>
      </c>
      <c r="Y47" s="174" t="str">
        <f ca="1">IFERROR(VLOOKUP(ROW(Y35),'فهرست بها کلی'!$C$13:$BO$1660,11,0),"")</f>
        <v/>
      </c>
      <c r="Z47" s="174" t="str">
        <f ca="1">IFERROR(VLOOKUP(ROW(Z35),'فهرست بها کلی'!$C$13:$BO$1660,12,0),"")</f>
        <v/>
      </c>
      <c r="AA47" s="174" t="str">
        <f ca="1">IFERROR(VLOOKUP(ROW(AA35),'فهرست بها کلی'!$C$13:$BO$1660,13,0),"")</f>
        <v/>
      </c>
      <c r="AB47" s="243" t="str">
        <f t="shared" ca="1" si="4"/>
        <v/>
      </c>
      <c r="AC47" s="174" t="str">
        <f ca="1">IFERROR(VLOOKUP(ROW(AC35),'فهرست بها کلی'!$C$13:$BO$1660,22,0),"")</f>
        <v/>
      </c>
      <c r="AD47" s="174" t="str">
        <f ca="1">IFERROR(VLOOKUP(ROW(AD35),'فهرست بها کلی'!$C$13:$BO$1660,25,0),"")</f>
        <v/>
      </c>
      <c r="AE47" s="174" t="str">
        <f ca="1">IFERROR(VLOOKUP(ROW(AE35),'فهرست بها کلی'!$C$13:$BO$1660,28,0),"")</f>
        <v/>
      </c>
      <c r="AF47" s="174" t="str">
        <f ca="1">IFERROR(VLOOKUP(ROW(AF35),'فهرست بها کلی'!$C$13:$BO$1660,31,0),"")</f>
        <v/>
      </c>
      <c r="AG47" s="174" t="str">
        <f ca="1">IFERROR(VLOOKUP(ROW(AG35),'فهرست بها کلی'!$C$13:$BO$1660,34,0),"")</f>
        <v/>
      </c>
      <c r="AH47" s="174" t="str">
        <f ca="1">IFERROR(VLOOKUP(ROW(AH35),'فهرست بها کلی'!$C$13:$BO$1660,37,0),"")</f>
        <v/>
      </c>
      <c r="AI47" s="174" t="str">
        <f ca="1">IFERROR(VLOOKUP(ROW(AI35),'فهرست بها کلی'!$C$13:$BO$1660,40,0),"")</f>
        <v/>
      </c>
      <c r="AJ47" s="174" t="str">
        <f ca="1">IFERROR(VLOOKUP(ROW(AJ35),'فهرست بها کلی'!$C$13:$BO$1660,43,0),"")</f>
        <v/>
      </c>
      <c r="AK47" s="174" t="str">
        <f ca="1">IFERROR(VLOOKUP(ROW(AK35),'فهرست بها کلی'!$C$13:$BO$1660,46,0),"")</f>
        <v/>
      </c>
      <c r="AL47" s="174" t="str">
        <f ca="1">IFERROR(VLOOKUP(ROW(AL35),'فهرست بها کلی'!$C$13:$BO$1660,49,0),"")</f>
        <v/>
      </c>
      <c r="AM47" s="174" t="str">
        <f ca="1">IFERROR(VLOOKUP(ROW(AM35),'فهرست بها کلی'!$C$13:$BO$1660,52,0),"")</f>
        <v/>
      </c>
      <c r="AN47" s="174" t="str">
        <f ca="1">IFERROR(VLOOKUP(ROW(AN35),'فهرست بها کلی'!$C$13:$BO$1660,55,0),"")</f>
        <v/>
      </c>
      <c r="AO47" s="174" t="str">
        <f ca="1">IFERROR(VLOOKUP(ROW(AO35),'فهرست بها کلی'!$C$13:$BO$1660,58,0),"")</f>
        <v/>
      </c>
      <c r="AP47" s="174" t="str">
        <f ca="1">IFERROR(VLOOKUP(ROW(AP35),'فهرست بها کلی'!$C$13:$BO$1660,61,0),"")</f>
        <v/>
      </c>
      <c r="AQ47" s="174" t="str">
        <f ca="1">IFERROR(VLOOKUP(ROW(AQ35),'فهرست بها کلی'!$C$13:$BO$1660,64,0),"")</f>
        <v/>
      </c>
      <c r="AR47" s="244">
        <f t="shared" ca="1" si="5"/>
        <v>0</v>
      </c>
      <c r="AS47" s="174" t="str">
        <f ca="1">IFERROR(VLOOKUP(ROW(AS35),'فهرست بها کلی'!$C$13:$BO$1660,23,0),"")</f>
        <v/>
      </c>
      <c r="AT47" s="174" t="str">
        <f ca="1">IFERROR(VLOOKUP(ROW(AT35),'فهرست بها کلی'!$C$13:$BO$1660,26,0),"")</f>
        <v/>
      </c>
      <c r="AU47" s="174" t="str">
        <f ca="1">IFERROR(VLOOKUP(ROW(AU35),'فهرست بها کلی'!$C$13:$BO$1660,29,0),"")</f>
        <v/>
      </c>
      <c r="AV47" s="174" t="str">
        <f ca="1">IFERROR(VLOOKUP(ROW(AV35),'فهرست بها کلی'!$C$13:$BO$1660,32,0),"")</f>
        <v/>
      </c>
      <c r="AW47" s="174" t="str">
        <f ca="1">IFERROR(VLOOKUP(ROW(AW35),'فهرست بها کلی'!$C$13:$BO$1660,35,0),"")</f>
        <v/>
      </c>
      <c r="AX47" s="174" t="str">
        <f ca="1">IFERROR(VLOOKUP(ROW(AX35),'فهرست بها کلی'!$C$13:$BO$1660,38,0),"")</f>
        <v/>
      </c>
      <c r="AY47" s="174" t="str">
        <f ca="1">IFERROR(VLOOKUP(ROW(AY35),'فهرست بها کلی'!$C$13:$BO$1660,41,0),"")</f>
        <v/>
      </c>
      <c r="AZ47" s="174" t="str">
        <f ca="1">IFERROR(VLOOKUP(ROW(AZ35),'فهرست بها کلی'!$C$13:$BO$1660,44,0),"")</f>
        <v/>
      </c>
      <c r="BA47" s="174" t="str">
        <f ca="1">IFERROR(VLOOKUP(ROW(BA35),'فهرست بها کلی'!$C$13:$BO$1660,47,0),"")</f>
        <v/>
      </c>
      <c r="BB47" s="174" t="str">
        <f ca="1">IFERROR(VLOOKUP(ROW(BB35),'فهرست بها کلی'!$C$13:$BO$1660,50,0),"")</f>
        <v/>
      </c>
      <c r="BC47" s="174" t="str">
        <f ca="1">IFERROR(VLOOKUP(ROW(BC35),'فهرست بها کلی'!$C$13:$BO$1660,53,0),"")</f>
        <v/>
      </c>
      <c r="BD47" s="174" t="str">
        <f ca="1">IFERROR(VLOOKUP(ROW(BD35),'فهرست بها کلی'!$C$13:$BO$1660,56,0),"")</f>
        <v/>
      </c>
      <c r="BE47" s="174" t="str">
        <f ca="1">IFERROR(VLOOKUP(ROW(BE35),'فهرست بها کلی'!$C$13:$BO$1660,59,0),"")</f>
        <v/>
      </c>
      <c r="BF47" s="174" t="str">
        <f ca="1">IFERROR(VLOOKUP(ROW(BF35),'فهرست بها کلی'!$C$13:$BO$1660,62,0),"")</f>
        <v/>
      </c>
      <c r="BG47" s="174" t="str">
        <f ca="1">IFERROR(VLOOKUP(ROW(BG35),'فهرست بها کلی'!$C$13:$BO$1660,65,0),"")</f>
        <v/>
      </c>
      <c r="BH47" s="174" t="str">
        <f ca="1">IFERROR(VLOOKUP(ROW(BH35),'فهرست بها کلی'!$C$13:$BO$1660,16,0),"")</f>
        <v/>
      </c>
      <c r="BI47" s="245" t="str">
        <f t="shared" ca="1" si="6"/>
        <v xml:space="preserve"> </v>
      </c>
      <c r="BJ47" s="245" t="str">
        <f t="shared" ca="1" si="7"/>
        <v/>
      </c>
      <c r="BK47" s="245" t="str">
        <f t="shared" ca="1" si="8"/>
        <v/>
      </c>
    </row>
    <row r="48" spans="1:63" ht="47.25" customHeight="1">
      <c r="A48" s="174" t="str">
        <f ca="1">IFERROR(VLOOKUP(ROW(A36),'فهرست بها کلی'!$C$13:$BO$1660,1,0),"")</f>
        <v/>
      </c>
      <c r="B48" s="174" t="str">
        <f ca="1">IFERROR(VLOOKUP(ROW(B36),'فهرست بها کلی'!$C$13:$BO$1660,5,0),"")</f>
        <v/>
      </c>
      <c r="C48" s="174" t="str">
        <f ca="1">IFERROR(VLOOKUP(ROW(C36),'فهرست بها کلی'!$C$13:$BO$1660,6,0),"")</f>
        <v/>
      </c>
      <c r="D48" s="174" t="str">
        <f ca="1">IFERROR(VLOOKUP(ROW(D36),'فهرست بها کلی'!$C$13:$BO$1660,7,0),"")</f>
        <v/>
      </c>
      <c r="E48" s="174" t="str">
        <f ca="1">IFERROR(VLOOKUP(ROW(E36),'فهرست بها کلی'!$C$13:$BO$1660,8,0),"")</f>
        <v/>
      </c>
      <c r="F48" s="174" t="str">
        <f ca="1">IFERROR(VLOOKUP(ROW(F36),'فهرست بها کلی'!$C$13:$BO$1660,9,0),"")</f>
        <v/>
      </c>
      <c r="G48" s="174" t="str">
        <f ca="1">IFERROR(VLOOKUP(ROW(G36),'فهرست بها کلی'!$C$13:$BO$1660,21,0),"")</f>
        <v/>
      </c>
      <c r="H48" s="174" t="str">
        <f ca="1">IFERROR(VLOOKUP(ROW(H36),'فهرست بها کلی'!$C$13:$BO$1660,24,0),"")</f>
        <v/>
      </c>
      <c r="I48" s="174" t="str">
        <f ca="1">IFERROR(VLOOKUP(ROW(I36),'فهرست بها کلی'!$C$13:$BO$1660,27,0),"")</f>
        <v/>
      </c>
      <c r="J48" s="174" t="str">
        <f ca="1">IFERROR(VLOOKUP(ROW(J36),'فهرست بها کلی'!$C$13:$BO$1660,30,0),"")</f>
        <v/>
      </c>
      <c r="K48" s="174" t="str">
        <f ca="1">IFERROR(VLOOKUP(ROW(K36),'فهرست بها کلی'!$C$13:$BO$1660,33,0),"")</f>
        <v/>
      </c>
      <c r="L48" s="174" t="str">
        <f ca="1">IFERROR(VLOOKUP(ROW(L36),'فهرست بها کلی'!$C$13:$BO$1660,36,0),"")</f>
        <v/>
      </c>
      <c r="M48" s="174" t="str">
        <f ca="1">IFERROR(VLOOKUP(ROW(M36),'فهرست بها کلی'!$C$13:$BO$1660,39,0),"")</f>
        <v/>
      </c>
      <c r="N48" s="174" t="str">
        <f ca="1">IFERROR(VLOOKUP(ROW(N36),'فهرست بها کلی'!$C$13:$BO$1660,42,0),"")</f>
        <v/>
      </c>
      <c r="O48" s="174" t="str">
        <f ca="1">IFERROR(VLOOKUP(ROW(O36),'فهرست بها کلی'!$C$13:$BO$1660,45,0),"")</f>
        <v/>
      </c>
      <c r="P48" s="174" t="str">
        <f ca="1">IFERROR(VLOOKUP(ROW(P36),'فهرست بها کلی'!$C$13:$BO$1660,48,0),"")</f>
        <v/>
      </c>
      <c r="Q48" s="174" t="str">
        <f ca="1">IFERROR(VLOOKUP(ROW(Q36),'فهرست بها کلی'!$C$13:$BO$1660,51,0),"")</f>
        <v/>
      </c>
      <c r="R48" s="174" t="str">
        <f ca="1">IFERROR(VLOOKUP(ROW(R36),'فهرست بها کلی'!$C$13:$BO$1660,54,0),"")</f>
        <v/>
      </c>
      <c r="S48" s="174" t="str">
        <f ca="1">IFERROR(VLOOKUP(ROW(S36),'فهرست بها کلی'!$C$13:$BO$1660,57,0),"")</f>
        <v/>
      </c>
      <c r="T48" s="174" t="str">
        <f ca="1">IFERROR(VLOOKUP(ROW(T36),'فهرست بها کلی'!$C$13:$BO$1660,60,0),"")</f>
        <v/>
      </c>
      <c r="U48" s="174" t="str">
        <f ca="1">IFERROR(VLOOKUP(ROW(U36),'فهرست بها کلی'!$C$13:$BO$1660,63,0),"")</f>
        <v/>
      </c>
      <c r="V48" s="241">
        <f t="shared" ca="1" si="2"/>
        <v>0</v>
      </c>
      <c r="W48" s="242" t="str">
        <f t="shared" ca="1" si="3"/>
        <v/>
      </c>
      <c r="X48" s="174" t="str">
        <f ca="1">IFERROR(VLOOKUP(ROW(X36),'فهرست بها کلی'!$C$13:$BO$1660,10,0),"")</f>
        <v/>
      </c>
      <c r="Y48" s="174" t="str">
        <f ca="1">IFERROR(VLOOKUP(ROW(Y36),'فهرست بها کلی'!$C$13:$BO$1660,11,0),"")</f>
        <v/>
      </c>
      <c r="Z48" s="174" t="str">
        <f ca="1">IFERROR(VLOOKUP(ROW(Z36),'فهرست بها کلی'!$C$13:$BO$1660,12,0),"")</f>
        <v/>
      </c>
      <c r="AA48" s="174" t="str">
        <f ca="1">IFERROR(VLOOKUP(ROW(AA36),'فهرست بها کلی'!$C$13:$BO$1660,13,0),"")</f>
        <v/>
      </c>
      <c r="AB48" s="243" t="str">
        <f t="shared" ca="1" si="4"/>
        <v/>
      </c>
      <c r="AC48" s="174" t="str">
        <f ca="1">IFERROR(VLOOKUP(ROW(AC36),'فهرست بها کلی'!$C$13:$BO$1660,22,0),"")</f>
        <v/>
      </c>
      <c r="AD48" s="174" t="str">
        <f ca="1">IFERROR(VLOOKUP(ROW(AD36),'فهرست بها کلی'!$C$13:$BO$1660,25,0),"")</f>
        <v/>
      </c>
      <c r="AE48" s="174" t="str">
        <f ca="1">IFERROR(VLOOKUP(ROW(AE36),'فهرست بها کلی'!$C$13:$BO$1660,28,0),"")</f>
        <v/>
      </c>
      <c r="AF48" s="174" t="str">
        <f ca="1">IFERROR(VLOOKUP(ROW(AF36),'فهرست بها کلی'!$C$13:$BO$1660,31,0),"")</f>
        <v/>
      </c>
      <c r="AG48" s="174" t="str">
        <f ca="1">IFERROR(VLOOKUP(ROW(AG36),'فهرست بها کلی'!$C$13:$BO$1660,34,0),"")</f>
        <v/>
      </c>
      <c r="AH48" s="174" t="str">
        <f ca="1">IFERROR(VLOOKUP(ROW(AH36),'فهرست بها کلی'!$C$13:$BO$1660,37,0),"")</f>
        <v/>
      </c>
      <c r="AI48" s="174" t="str">
        <f ca="1">IFERROR(VLOOKUP(ROW(AI36),'فهرست بها کلی'!$C$13:$BO$1660,40,0),"")</f>
        <v/>
      </c>
      <c r="AJ48" s="174" t="str">
        <f ca="1">IFERROR(VLOOKUP(ROW(AJ36),'فهرست بها کلی'!$C$13:$BO$1660,43,0),"")</f>
        <v/>
      </c>
      <c r="AK48" s="174" t="str">
        <f ca="1">IFERROR(VLOOKUP(ROW(AK36),'فهرست بها کلی'!$C$13:$BO$1660,46,0),"")</f>
        <v/>
      </c>
      <c r="AL48" s="174" t="str">
        <f ca="1">IFERROR(VLOOKUP(ROW(AL36),'فهرست بها کلی'!$C$13:$BO$1660,49,0),"")</f>
        <v/>
      </c>
      <c r="AM48" s="174" t="str">
        <f ca="1">IFERROR(VLOOKUP(ROW(AM36),'فهرست بها کلی'!$C$13:$BO$1660,52,0),"")</f>
        <v/>
      </c>
      <c r="AN48" s="174" t="str">
        <f ca="1">IFERROR(VLOOKUP(ROW(AN36),'فهرست بها کلی'!$C$13:$BO$1660,55,0),"")</f>
        <v/>
      </c>
      <c r="AO48" s="174" t="str">
        <f ca="1">IFERROR(VLOOKUP(ROW(AO36),'فهرست بها کلی'!$C$13:$BO$1660,58,0),"")</f>
        <v/>
      </c>
      <c r="AP48" s="174" t="str">
        <f ca="1">IFERROR(VLOOKUP(ROW(AP36),'فهرست بها کلی'!$C$13:$BO$1660,61,0),"")</f>
        <v/>
      </c>
      <c r="AQ48" s="174" t="str">
        <f ca="1">IFERROR(VLOOKUP(ROW(AQ36),'فهرست بها کلی'!$C$13:$BO$1660,64,0),"")</f>
        <v/>
      </c>
      <c r="AR48" s="244">
        <f t="shared" ca="1" si="5"/>
        <v>0</v>
      </c>
      <c r="AS48" s="174" t="str">
        <f ca="1">IFERROR(VLOOKUP(ROW(AS36),'فهرست بها کلی'!$C$13:$BO$1660,23,0),"")</f>
        <v/>
      </c>
      <c r="AT48" s="174" t="str">
        <f ca="1">IFERROR(VLOOKUP(ROW(AT36),'فهرست بها کلی'!$C$13:$BO$1660,26,0),"")</f>
        <v/>
      </c>
      <c r="AU48" s="174" t="str">
        <f ca="1">IFERROR(VLOOKUP(ROW(AU36),'فهرست بها کلی'!$C$13:$BO$1660,29,0),"")</f>
        <v/>
      </c>
      <c r="AV48" s="174" t="str">
        <f ca="1">IFERROR(VLOOKUP(ROW(AV36),'فهرست بها کلی'!$C$13:$BO$1660,32,0),"")</f>
        <v/>
      </c>
      <c r="AW48" s="174" t="str">
        <f ca="1">IFERROR(VLOOKUP(ROW(AW36),'فهرست بها کلی'!$C$13:$BO$1660,35,0),"")</f>
        <v/>
      </c>
      <c r="AX48" s="174" t="str">
        <f ca="1">IFERROR(VLOOKUP(ROW(AX36),'فهرست بها کلی'!$C$13:$BO$1660,38,0),"")</f>
        <v/>
      </c>
      <c r="AY48" s="174" t="str">
        <f ca="1">IFERROR(VLOOKUP(ROW(AY36),'فهرست بها کلی'!$C$13:$BO$1660,41,0),"")</f>
        <v/>
      </c>
      <c r="AZ48" s="174" t="str">
        <f ca="1">IFERROR(VLOOKUP(ROW(AZ36),'فهرست بها کلی'!$C$13:$BO$1660,44,0),"")</f>
        <v/>
      </c>
      <c r="BA48" s="174" t="str">
        <f ca="1">IFERROR(VLOOKUP(ROW(BA36),'فهرست بها کلی'!$C$13:$BO$1660,47,0),"")</f>
        <v/>
      </c>
      <c r="BB48" s="174" t="str">
        <f ca="1">IFERROR(VLOOKUP(ROW(BB36),'فهرست بها کلی'!$C$13:$BO$1660,50,0),"")</f>
        <v/>
      </c>
      <c r="BC48" s="174" t="str">
        <f ca="1">IFERROR(VLOOKUP(ROW(BC36),'فهرست بها کلی'!$C$13:$BO$1660,53,0),"")</f>
        <v/>
      </c>
      <c r="BD48" s="174" t="str">
        <f ca="1">IFERROR(VLOOKUP(ROW(BD36),'فهرست بها کلی'!$C$13:$BO$1660,56,0),"")</f>
        <v/>
      </c>
      <c r="BE48" s="174" t="str">
        <f ca="1">IFERROR(VLOOKUP(ROW(BE36),'فهرست بها کلی'!$C$13:$BO$1660,59,0),"")</f>
        <v/>
      </c>
      <c r="BF48" s="174" t="str">
        <f ca="1">IFERROR(VLOOKUP(ROW(BF36),'فهرست بها کلی'!$C$13:$BO$1660,62,0),"")</f>
        <v/>
      </c>
      <c r="BG48" s="174" t="str">
        <f ca="1">IFERROR(VLOOKUP(ROW(BG36),'فهرست بها کلی'!$C$13:$BO$1660,65,0),"")</f>
        <v/>
      </c>
      <c r="BH48" s="174" t="str">
        <f ca="1">IFERROR(VLOOKUP(ROW(BH36),'فهرست بها کلی'!$C$13:$BO$1660,16,0),"")</f>
        <v/>
      </c>
      <c r="BI48" s="245" t="str">
        <f t="shared" ca="1" si="6"/>
        <v xml:space="preserve"> </v>
      </c>
      <c r="BJ48" s="245" t="str">
        <f t="shared" ca="1" si="7"/>
        <v/>
      </c>
      <c r="BK48" s="245" t="str">
        <f t="shared" ca="1" si="8"/>
        <v/>
      </c>
    </row>
    <row r="49" spans="1:63" ht="47.25" customHeight="1">
      <c r="A49" s="174" t="str">
        <f ca="1">IFERROR(VLOOKUP(ROW(A37),'فهرست بها کلی'!$C$13:$BO$1660,1,0),"")</f>
        <v/>
      </c>
      <c r="B49" s="174" t="str">
        <f ca="1">IFERROR(VLOOKUP(ROW(B37),'فهرست بها کلی'!$C$13:$BO$1660,5,0),"")</f>
        <v/>
      </c>
      <c r="C49" s="174" t="str">
        <f ca="1">IFERROR(VLOOKUP(ROW(C37),'فهرست بها کلی'!$C$13:$BO$1660,6,0),"")</f>
        <v/>
      </c>
      <c r="D49" s="174" t="str">
        <f ca="1">IFERROR(VLOOKUP(ROW(D37),'فهرست بها کلی'!$C$13:$BO$1660,7,0),"")</f>
        <v/>
      </c>
      <c r="E49" s="174" t="str">
        <f ca="1">IFERROR(VLOOKUP(ROW(E37),'فهرست بها کلی'!$C$13:$BO$1660,8,0),"")</f>
        <v/>
      </c>
      <c r="F49" s="174" t="str">
        <f ca="1">IFERROR(VLOOKUP(ROW(F37),'فهرست بها کلی'!$C$13:$BO$1660,9,0),"")</f>
        <v/>
      </c>
      <c r="G49" s="174" t="str">
        <f ca="1">IFERROR(VLOOKUP(ROW(G37),'فهرست بها کلی'!$C$13:$BO$1660,21,0),"")</f>
        <v/>
      </c>
      <c r="H49" s="174" t="str">
        <f ca="1">IFERROR(VLOOKUP(ROW(H37),'فهرست بها کلی'!$C$13:$BO$1660,24,0),"")</f>
        <v/>
      </c>
      <c r="I49" s="174" t="str">
        <f ca="1">IFERROR(VLOOKUP(ROW(I37),'فهرست بها کلی'!$C$13:$BO$1660,27,0),"")</f>
        <v/>
      </c>
      <c r="J49" s="174" t="str">
        <f ca="1">IFERROR(VLOOKUP(ROW(J37),'فهرست بها کلی'!$C$13:$BO$1660,30,0),"")</f>
        <v/>
      </c>
      <c r="K49" s="174" t="str">
        <f ca="1">IFERROR(VLOOKUP(ROW(K37),'فهرست بها کلی'!$C$13:$BO$1660,33,0),"")</f>
        <v/>
      </c>
      <c r="L49" s="174" t="str">
        <f ca="1">IFERROR(VLOOKUP(ROW(L37),'فهرست بها کلی'!$C$13:$BO$1660,36,0),"")</f>
        <v/>
      </c>
      <c r="M49" s="174" t="str">
        <f ca="1">IFERROR(VLOOKUP(ROW(M37),'فهرست بها کلی'!$C$13:$BO$1660,39,0),"")</f>
        <v/>
      </c>
      <c r="N49" s="174" t="str">
        <f ca="1">IFERROR(VLOOKUP(ROW(N37),'فهرست بها کلی'!$C$13:$BO$1660,42,0),"")</f>
        <v/>
      </c>
      <c r="O49" s="174" t="str">
        <f ca="1">IFERROR(VLOOKUP(ROW(O37),'فهرست بها کلی'!$C$13:$BO$1660,45,0),"")</f>
        <v/>
      </c>
      <c r="P49" s="174" t="str">
        <f ca="1">IFERROR(VLOOKUP(ROW(P37),'فهرست بها کلی'!$C$13:$BO$1660,48,0),"")</f>
        <v/>
      </c>
      <c r="Q49" s="174" t="str">
        <f ca="1">IFERROR(VLOOKUP(ROW(Q37),'فهرست بها کلی'!$C$13:$BO$1660,51,0),"")</f>
        <v/>
      </c>
      <c r="R49" s="174" t="str">
        <f ca="1">IFERROR(VLOOKUP(ROW(R37),'فهرست بها کلی'!$C$13:$BO$1660,54,0),"")</f>
        <v/>
      </c>
      <c r="S49" s="174" t="str">
        <f ca="1">IFERROR(VLOOKUP(ROW(S37),'فهرست بها کلی'!$C$13:$BO$1660,57,0),"")</f>
        <v/>
      </c>
      <c r="T49" s="174" t="str">
        <f ca="1">IFERROR(VLOOKUP(ROW(T37),'فهرست بها کلی'!$C$13:$BO$1660,60,0),"")</f>
        <v/>
      </c>
      <c r="U49" s="174" t="str">
        <f ca="1">IFERROR(VLOOKUP(ROW(U37),'فهرست بها کلی'!$C$13:$BO$1660,63,0),"")</f>
        <v/>
      </c>
      <c r="V49" s="241">
        <f t="shared" ca="1" si="2"/>
        <v>0</v>
      </c>
      <c r="W49" s="242" t="str">
        <f t="shared" ca="1" si="3"/>
        <v/>
      </c>
      <c r="X49" s="174" t="str">
        <f ca="1">IFERROR(VLOOKUP(ROW(X37),'فهرست بها کلی'!$C$13:$BO$1660,10,0),"")</f>
        <v/>
      </c>
      <c r="Y49" s="174" t="str">
        <f ca="1">IFERROR(VLOOKUP(ROW(Y37),'فهرست بها کلی'!$C$13:$BO$1660,11,0),"")</f>
        <v/>
      </c>
      <c r="Z49" s="174" t="str">
        <f ca="1">IFERROR(VLOOKUP(ROW(Z37),'فهرست بها کلی'!$C$13:$BO$1660,12,0),"")</f>
        <v/>
      </c>
      <c r="AA49" s="174" t="str">
        <f ca="1">IFERROR(VLOOKUP(ROW(AA37),'فهرست بها کلی'!$C$13:$BO$1660,13,0),"")</f>
        <v/>
      </c>
      <c r="AB49" s="243" t="str">
        <f t="shared" ca="1" si="4"/>
        <v/>
      </c>
      <c r="AC49" s="174" t="str">
        <f ca="1">IFERROR(VLOOKUP(ROW(AC37),'فهرست بها کلی'!$C$13:$BO$1660,22,0),"")</f>
        <v/>
      </c>
      <c r="AD49" s="174" t="str">
        <f ca="1">IFERROR(VLOOKUP(ROW(AD37),'فهرست بها کلی'!$C$13:$BO$1660,25,0),"")</f>
        <v/>
      </c>
      <c r="AE49" s="174" t="str">
        <f ca="1">IFERROR(VLOOKUP(ROW(AE37),'فهرست بها کلی'!$C$13:$BO$1660,28,0),"")</f>
        <v/>
      </c>
      <c r="AF49" s="174" t="str">
        <f ca="1">IFERROR(VLOOKUP(ROW(AF37),'فهرست بها کلی'!$C$13:$BO$1660,31,0),"")</f>
        <v/>
      </c>
      <c r="AG49" s="174" t="str">
        <f ca="1">IFERROR(VLOOKUP(ROW(AG37),'فهرست بها کلی'!$C$13:$BO$1660,34,0),"")</f>
        <v/>
      </c>
      <c r="AH49" s="174" t="str">
        <f ca="1">IFERROR(VLOOKUP(ROW(AH37),'فهرست بها کلی'!$C$13:$BO$1660,37,0),"")</f>
        <v/>
      </c>
      <c r="AI49" s="174" t="str">
        <f ca="1">IFERROR(VLOOKUP(ROW(AI37),'فهرست بها کلی'!$C$13:$BO$1660,40,0),"")</f>
        <v/>
      </c>
      <c r="AJ49" s="174" t="str">
        <f ca="1">IFERROR(VLOOKUP(ROW(AJ37),'فهرست بها کلی'!$C$13:$BO$1660,43,0),"")</f>
        <v/>
      </c>
      <c r="AK49" s="174" t="str">
        <f ca="1">IFERROR(VLOOKUP(ROW(AK37),'فهرست بها کلی'!$C$13:$BO$1660,46,0),"")</f>
        <v/>
      </c>
      <c r="AL49" s="174" t="str">
        <f ca="1">IFERROR(VLOOKUP(ROW(AL37),'فهرست بها کلی'!$C$13:$BO$1660,49,0),"")</f>
        <v/>
      </c>
      <c r="AM49" s="174" t="str">
        <f ca="1">IFERROR(VLOOKUP(ROW(AM37),'فهرست بها کلی'!$C$13:$BO$1660,52,0),"")</f>
        <v/>
      </c>
      <c r="AN49" s="174" t="str">
        <f ca="1">IFERROR(VLOOKUP(ROW(AN37),'فهرست بها کلی'!$C$13:$BO$1660,55,0),"")</f>
        <v/>
      </c>
      <c r="AO49" s="174" t="str">
        <f ca="1">IFERROR(VLOOKUP(ROW(AO37),'فهرست بها کلی'!$C$13:$BO$1660,58,0),"")</f>
        <v/>
      </c>
      <c r="AP49" s="174" t="str">
        <f ca="1">IFERROR(VLOOKUP(ROW(AP37),'فهرست بها کلی'!$C$13:$BO$1660,61,0),"")</f>
        <v/>
      </c>
      <c r="AQ49" s="174" t="str">
        <f ca="1">IFERROR(VLOOKUP(ROW(AQ37),'فهرست بها کلی'!$C$13:$BO$1660,64,0),"")</f>
        <v/>
      </c>
      <c r="AR49" s="244">
        <f t="shared" ca="1" si="5"/>
        <v>0</v>
      </c>
      <c r="AS49" s="174" t="str">
        <f ca="1">IFERROR(VLOOKUP(ROW(AS37),'فهرست بها کلی'!$C$13:$BO$1660,23,0),"")</f>
        <v/>
      </c>
      <c r="AT49" s="174" t="str">
        <f ca="1">IFERROR(VLOOKUP(ROW(AT37),'فهرست بها کلی'!$C$13:$BO$1660,26,0),"")</f>
        <v/>
      </c>
      <c r="AU49" s="174" t="str">
        <f ca="1">IFERROR(VLOOKUP(ROW(AU37),'فهرست بها کلی'!$C$13:$BO$1660,29,0),"")</f>
        <v/>
      </c>
      <c r="AV49" s="174" t="str">
        <f ca="1">IFERROR(VLOOKUP(ROW(AV37),'فهرست بها کلی'!$C$13:$BO$1660,32,0),"")</f>
        <v/>
      </c>
      <c r="AW49" s="174" t="str">
        <f ca="1">IFERROR(VLOOKUP(ROW(AW37),'فهرست بها کلی'!$C$13:$BO$1660,35,0),"")</f>
        <v/>
      </c>
      <c r="AX49" s="174" t="str">
        <f ca="1">IFERROR(VLOOKUP(ROW(AX37),'فهرست بها کلی'!$C$13:$BO$1660,38,0),"")</f>
        <v/>
      </c>
      <c r="AY49" s="174" t="str">
        <f ca="1">IFERROR(VLOOKUP(ROW(AY37),'فهرست بها کلی'!$C$13:$BO$1660,41,0),"")</f>
        <v/>
      </c>
      <c r="AZ49" s="174" t="str">
        <f ca="1">IFERROR(VLOOKUP(ROW(AZ37),'فهرست بها کلی'!$C$13:$BO$1660,44,0),"")</f>
        <v/>
      </c>
      <c r="BA49" s="174" t="str">
        <f ca="1">IFERROR(VLOOKUP(ROW(BA37),'فهرست بها کلی'!$C$13:$BO$1660,47,0),"")</f>
        <v/>
      </c>
      <c r="BB49" s="174" t="str">
        <f ca="1">IFERROR(VLOOKUP(ROW(BB37),'فهرست بها کلی'!$C$13:$BO$1660,50,0),"")</f>
        <v/>
      </c>
      <c r="BC49" s="174" t="str">
        <f ca="1">IFERROR(VLOOKUP(ROW(BC37),'فهرست بها کلی'!$C$13:$BO$1660,53,0),"")</f>
        <v/>
      </c>
      <c r="BD49" s="174" t="str">
        <f ca="1">IFERROR(VLOOKUP(ROW(BD37),'فهرست بها کلی'!$C$13:$BO$1660,56,0),"")</f>
        <v/>
      </c>
      <c r="BE49" s="174" t="str">
        <f ca="1">IFERROR(VLOOKUP(ROW(BE37),'فهرست بها کلی'!$C$13:$BO$1660,59,0),"")</f>
        <v/>
      </c>
      <c r="BF49" s="174" t="str">
        <f ca="1">IFERROR(VLOOKUP(ROW(BF37),'فهرست بها کلی'!$C$13:$BO$1660,62,0),"")</f>
        <v/>
      </c>
      <c r="BG49" s="174" t="str">
        <f ca="1">IFERROR(VLOOKUP(ROW(BG37),'فهرست بها کلی'!$C$13:$BO$1660,65,0),"")</f>
        <v/>
      </c>
      <c r="BH49" s="174" t="str">
        <f ca="1">IFERROR(VLOOKUP(ROW(BH37),'فهرست بها کلی'!$C$13:$BO$1660,16,0),"")</f>
        <v/>
      </c>
      <c r="BI49" s="245" t="str">
        <f t="shared" ca="1" si="6"/>
        <v xml:space="preserve"> </v>
      </c>
      <c r="BJ49" s="245" t="str">
        <f t="shared" ca="1" si="7"/>
        <v/>
      </c>
      <c r="BK49" s="245" t="str">
        <f t="shared" ca="1" si="8"/>
        <v/>
      </c>
    </row>
    <row r="50" spans="1:63" ht="47.25" customHeight="1">
      <c r="A50" s="174" t="str">
        <f ca="1">IFERROR(VLOOKUP(ROW(A38),'فهرست بها کلی'!$C$13:$BO$1660,1,0),"")</f>
        <v/>
      </c>
      <c r="B50" s="174" t="str">
        <f ca="1">IFERROR(VLOOKUP(ROW(B38),'فهرست بها کلی'!$C$13:$BO$1660,5,0),"")</f>
        <v/>
      </c>
      <c r="C50" s="174" t="str">
        <f ca="1">IFERROR(VLOOKUP(ROW(C38),'فهرست بها کلی'!$C$13:$BO$1660,6,0),"")</f>
        <v/>
      </c>
      <c r="D50" s="174" t="str">
        <f ca="1">IFERROR(VLOOKUP(ROW(D38),'فهرست بها کلی'!$C$13:$BO$1660,7,0),"")</f>
        <v/>
      </c>
      <c r="E50" s="174" t="str">
        <f ca="1">IFERROR(VLOOKUP(ROW(E38),'فهرست بها کلی'!$C$13:$BO$1660,8,0),"")</f>
        <v/>
      </c>
      <c r="F50" s="174" t="str">
        <f ca="1">IFERROR(VLOOKUP(ROW(F38),'فهرست بها کلی'!$C$13:$BO$1660,9,0),"")</f>
        <v/>
      </c>
      <c r="G50" s="174" t="str">
        <f ca="1">IFERROR(VLOOKUP(ROW(G38),'فهرست بها کلی'!$C$13:$BO$1660,21,0),"")</f>
        <v/>
      </c>
      <c r="H50" s="174" t="str">
        <f ca="1">IFERROR(VLOOKUP(ROW(H38),'فهرست بها کلی'!$C$13:$BO$1660,24,0),"")</f>
        <v/>
      </c>
      <c r="I50" s="174" t="str">
        <f ca="1">IFERROR(VLOOKUP(ROW(I38),'فهرست بها کلی'!$C$13:$BO$1660,27,0),"")</f>
        <v/>
      </c>
      <c r="J50" s="174" t="str">
        <f ca="1">IFERROR(VLOOKUP(ROW(J38),'فهرست بها کلی'!$C$13:$BO$1660,30,0),"")</f>
        <v/>
      </c>
      <c r="K50" s="174" t="str">
        <f ca="1">IFERROR(VLOOKUP(ROW(K38),'فهرست بها کلی'!$C$13:$BO$1660,33,0),"")</f>
        <v/>
      </c>
      <c r="L50" s="174" t="str">
        <f ca="1">IFERROR(VLOOKUP(ROW(L38),'فهرست بها کلی'!$C$13:$BO$1660,36,0),"")</f>
        <v/>
      </c>
      <c r="M50" s="174" t="str">
        <f ca="1">IFERROR(VLOOKUP(ROW(M38),'فهرست بها کلی'!$C$13:$BO$1660,39,0),"")</f>
        <v/>
      </c>
      <c r="N50" s="174" t="str">
        <f ca="1">IFERROR(VLOOKUP(ROW(N38),'فهرست بها کلی'!$C$13:$BO$1660,42,0),"")</f>
        <v/>
      </c>
      <c r="O50" s="174" t="str">
        <f ca="1">IFERROR(VLOOKUP(ROW(O38),'فهرست بها کلی'!$C$13:$BO$1660,45,0),"")</f>
        <v/>
      </c>
      <c r="P50" s="174" t="str">
        <f ca="1">IFERROR(VLOOKUP(ROW(P38),'فهرست بها کلی'!$C$13:$BO$1660,48,0),"")</f>
        <v/>
      </c>
      <c r="Q50" s="174" t="str">
        <f ca="1">IFERROR(VLOOKUP(ROW(Q38),'فهرست بها کلی'!$C$13:$BO$1660,51,0),"")</f>
        <v/>
      </c>
      <c r="R50" s="174" t="str">
        <f ca="1">IFERROR(VLOOKUP(ROW(R38),'فهرست بها کلی'!$C$13:$BO$1660,54,0),"")</f>
        <v/>
      </c>
      <c r="S50" s="174" t="str">
        <f ca="1">IFERROR(VLOOKUP(ROW(S38),'فهرست بها کلی'!$C$13:$BO$1660,57,0),"")</f>
        <v/>
      </c>
      <c r="T50" s="174" t="str">
        <f ca="1">IFERROR(VLOOKUP(ROW(T38),'فهرست بها کلی'!$C$13:$BO$1660,60,0),"")</f>
        <v/>
      </c>
      <c r="U50" s="174" t="str">
        <f ca="1">IFERROR(VLOOKUP(ROW(U38),'فهرست بها کلی'!$C$13:$BO$1660,63,0),"")</f>
        <v/>
      </c>
      <c r="V50" s="241">
        <f t="shared" ca="1" si="2"/>
        <v>0</v>
      </c>
      <c r="W50" s="242" t="str">
        <f t="shared" ca="1" si="3"/>
        <v/>
      </c>
      <c r="X50" s="174" t="str">
        <f ca="1">IFERROR(VLOOKUP(ROW(X38),'فهرست بها کلی'!$C$13:$BO$1660,10,0),"")</f>
        <v/>
      </c>
      <c r="Y50" s="174" t="str">
        <f ca="1">IFERROR(VLOOKUP(ROW(Y38),'فهرست بها کلی'!$C$13:$BO$1660,11,0),"")</f>
        <v/>
      </c>
      <c r="Z50" s="174" t="str">
        <f ca="1">IFERROR(VLOOKUP(ROW(Z38),'فهرست بها کلی'!$C$13:$BO$1660,12,0),"")</f>
        <v/>
      </c>
      <c r="AA50" s="174" t="str">
        <f ca="1">IFERROR(VLOOKUP(ROW(AA38),'فهرست بها کلی'!$C$13:$BO$1660,13,0),"")</f>
        <v/>
      </c>
      <c r="AB50" s="243" t="str">
        <f t="shared" ca="1" si="4"/>
        <v/>
      </c>
      <c r="AC50" s="174" t="str">
        <f ca="1">IFERROR(VLOOKUP(ROW(AC38),'فهرست بها کلی'!$C$13:$BO$1660,22,0),"")</f>
        <v/>
      </c>
      <c r="AD50" s="174" t="str">
        <f ca="1">IFERROR(VLOOKUP(ROW(AD38),'فهرست بها کلی'!$C$13:$BO$1660,25,0),"")</f>
        <v/>
      </c>
      <c r="AE50" s="174" t="str">
        <f ca="1">IFERROR(VLOOKUP(ROW(AE38),'فهرست بها کلی'!$C$13:$BO$1660,28,0),"")</f>
        <v/>
      </c>
      <c r="AF50" s="174" t="str">
        <f ca="1">IFERROR(VLOOKUP(ROW(AF38),'فهرست بها کلی'!$C$13:$BO$1660,31,0),"")</f>
        <v/>
      </c>
      <c r="AG50" s="174" t="str">
        <f ca="1">IFERROR(VLOOKUP(ROW(AG38),'فهرست بها کلی'!$C$13:$BO$1660,34,0),"")</f>
        <v/>
      </c>
      <c r="AH50" s="174" t="str">
        <f ca="1">IFERROR(VLOOKUP(ROW(AH38),'فهرست بها کلی'!$C$13:$BO$1660,37,0),"")</f>
        <v/>
      </c>
      <c r="AI50" s="174" t="str">
        <f ca="1">IFERROR(VLOOKUP(ROW(AI38),'فهرست بها کلی'!$C$13:$BO$1660,40,0),"")</f>
        <v/>
      </c>
      <c r="AJ50" s="174" t="str">
        <f ca="1">IFERROR(VLOOKUP(ROW(AJ38),'فهرست بها کلی'!$C$13:$BO$1660,43,0),"")</f>
        <v/>
      </c>
      <c r="AK50" s="174" t="str">
        <f ca="1">IFERROR(VLOOKUP(ROW(AK38),'فهرست بها کلی'!$C$13:$BO$1660,46,0),"")</f>
        <v/>
      </c>
      <c r="AL50" s="174" t="str">
        <f ca="1">IFERROR(VLOOKUP(ROW(AL38),'فهرست بها کلی'!$C$13:$BO$1660,49,0),"")</f>
        <v/>
      </c>
      <c r="AM50" s="174" t="str">
        <f ca="1">IFERROR(VLOOKUP(ROW(AM38),'فهرست بها کلی'!$C$13:$BO$1660,52,0),"")</f>
        <v/>
      </c>
      <c r="AN50" s="174" t="str">
        <f ca="1">IFERROR(VLOOKUP(ROW(AN38),'فهرست بها کلی'!$C$13:$BO$1660,55,0),"")</f>
        <v/>
      </c>
      <c r="AO50" s="174" t="str">
        <f ca="1">IFERROR(VLOOKUP(ROW(AO38),'فهرست بها کلی'!$C$13:$BO$1660,58,0),"")</f>
        <v/>
      </c>
      <c r="AP50" s="174" t="str">
        <f ca="1">IFERROR(VLOOKUP(ROW(AP38),'فهرست بها کلی'!$C$13:$BO$1660,61,0),"")</f>
        <v/>
      </c>
      <c r="AQ50" s="174" t="str">
        <f ca="1">IFERROR(VLOOKUP(ROW(AQ38),'فهرست بها کلی'!$C$13:$BO$1660,64,0),"")</f>
        <v/>
      </c>
      <c r="AR50" s="244">
        <f t="shared" ca="1" si="5"/>
        <v>0</v>
      </c>
      <c r="AS50" s="174" t="str">
        <f ca="1">IFERROR(VLOOKUP(ROW(AS38),'فهرست بها کلی'!$C$13:$BO$1660,23,0),"")</f>
        <v/>
      </c>
      <c r="AT50" s="174" t="str">
        <f ca="1">IFERROR(VLOOKUP(ROW(AT38),'فهرست بها کلی'!$C$13:$BO$1660,26,0),"")</f>
        <v/>
      </c>
      <c r="AU50" s="174" t="str">
        <f ca="1">IFERROR(VLOOKUP(ROW(AU38),'فهرست بها کلی'!$C$13:$BO$1660,29,0),"")</f>
        <v/>
      </c>
      <c r="AV50" s="174" t="str">
        <f ca="1">IFERROR(VLOOKUP(ROW(AV38),'فهرست بها کلی'!$C$13:$BO$1660,32,0),"")</f>
        <v/>
      </c>
      <c r="AW50" s="174" t="str">
        <f ca="1">IFERROR(VLOOKUP(ROW(AW38),'فهرست بها کلی'!$C$13:$BO$1660,35,0),"")</f>
        <v/>
      </c>
      <c r="AX50" s="174" t="str">
        <f ca="1">IFERROR(VLOOKUP(ROW(AX38),'فهرست بها کلی'!$C$13:$BO$1660,38,0),"")</f>
        <v/>
      </c>
      <c r="AY50" s="174" t="str">
        <f ca="1">IFERROR(VLOOKUP(ROW(AY38),'فهرست بها کلی'!$C$13:$BO$1660,41,0),"")</f>
        <v/>
      </c>
      <c r="AZ50" s="174" t="str">
        <f ca="1">IFERROR(VLOOKUP(ROW(AZ38),'فهرست بها کلی'!$C$13:$BO$1660,44,0),"")</f>
        <v/>
      </c>
      <c r="BA50" s="174" t="str">
        <f ca="1">IFERROR(VLOOKUP(ROW(BA38),'فهرست بها کلی'!$C$13:$BO$1660,47,0),"")</f>
        <v/>
      </c>
      <c r="BB50" s="174" t="str">
        <f ca="1">IFERROR(VLOOKUP(ROW(BB38),'فهرست بها کلی'!$C$13:$BO$1660,50,0),"")</f>
        <v/>
      </c>
      <c r="BC50" s="174" t="str">
        <f ca="1">IFERROR(VLOOKUP(ROW(BC38),'فهرست بها کلی'!$C$13:$BO$1660,53,0),"")</f>
        <v/>
      </c>
      <c r="BD50" s="174" t="str">
        <f ca="1">IFERROR(VLOOKUP(ROW(BD38),'فهرست بها کلی'!$C$13:$BO$1660,56,0),"")</f>
        <v/>
      </c>
      <c r="BE50" s="174" t="str">
        <f ca="1">IFERROR(VLOOKUP(ROW(BE38),'فهرست بها کلی'!$C$13:$BO$1660,59,0),"")</f>
        <v/>
      </c>
      <c r="BF50" s="174" t="str">
        <f ca="1">IFERROR(VLOOKUP(ROW(BF38),'فهرست بها کلی'!$C$13:$BO$1660,62,0),"")</f>
        <v/>
      </c>
      <c r="BG50" s="174" t="str">
        <f ca="1">IFERROR(VLOOKUP(ROW(BG38),'فهرست بها کلی'!$C$13:$BO$1660,65,0),"")</f>
        <v/>
      </c>
      <c r="BH50" s="174" t="str">
        <f ca="1">IFERROR(VLOOKUP(ROW(BH38),'فهرست بها کلی'!$C$13:$BO$1660,16,0),"")</f>
        <v/>
      </c>
      <c r="BI50" s="245" t="str">
        <f t="shared" ca="1" si="6"/>
        <v xml:space="preserve"> </v>
      </c>
      <c r="BJ50" s="245" t="str">
        <f t="shared" ca="1" si="7"/>
        <v/>
      </c>
      <c r="BK50" s="245" t="str">
        <f t="shared" ca="1" si="8"/>
        <v/>
      </c>
    </row>
    <row r="51" spans="1:63" ht="47.25" customHeight="1">
      <c r="A51" s="174" t="str">
        <f ca="1">IFERROR(VLOOKUP(ROW(A39),'فهرست بها کلی'!$C$13:$BO$1660,1,0),"")</f>
        <v/>
      </c>
      <c r="B51" s="174" t="str">
        <f ca="1">IFERROR(VLOOKUP(ROW(B39),'فهرست بها کلی'!$C$13:$BO$1660,5,0),"")</f>
        <v/>
      </c>
      <c r="C51" s="174" t="str">
        <f ca="1">IFERROR(VLOOKUP(ROW(C39),'فهرست بها کلی'!$C$13:$BO$1660,6,0),"")</f>
        <v/>
      </c>
      <c r="D51" s="174" t="str">
        <f ca="1">IFERROR(VLOOKUP(ROW(D39),'فهرست بها کلی'!$C$13:$BO$1660,7,0),"")</f>
        <v/>
      </c>
      <c r="E51" s="174" t="str">
        <f ca="1">IFERROR(VLOOKUP(ROW(E39),'فهرست بها کلی'!$C$13:$BO$1660,8,0),"")</f>
        <v/>
      </c>
      <c r="F51" s="174" t="str">
        <f ca="1">IFERROR(VLOOKUP(ROW(F39),'فهرست بها کلی'!$C$13:$BO$1660,9,0),"")</f>
        <v/>
      </c>
      <c r="G51" s="174" t="str">
        <f ca="1">IFERROR(VLOOKUP(ROW(G39),'فهرست بها کلی'!$C$13:$BO$1660,21,0),"")</f>
        <v/>
      </c>
      <c r="H51" s="174" t="str">
        <f ca="1">IFERROR(VLOOKUP(ROW(H39),'فهرست بها کلی'!$C$13:$BO$1660,24,0),"")</f>
        <v/>
      </c>
      <c r="I51" s="174" t="str">
        <f ca="1">IFERROR(VLOOKUP(ROW(I39),'فهرست بها کلی'!$C$13:$BO$1660,27,0),"")</f>
        <v/>
      </c>
      <c r="J51" s="174" t="str">
        <f ca="1">IFERROR(VLOOKUP(ROW(J39),'فهرست بها کلی'!$C$13:$BO$1660,30,0),"")</f>
        <v/>
      </c>
      <c r="K51" s="174" t="str">
        <f ca="1">IFERROR(VLOOKUP(ROW(K39),'فهرست بها کلی'!$C$13:$BO$1660,33,0),"")</f>
        <v/>
      </c>
      <c r="L51" s="174" t="str">
        <f ca="1">IFERROR(VLOOKUP(ROW(L39),'فهرست بها کلی'!$C$13:$BO$1660,36,0),"")</f>
        <v/>
      </c>
      <c r="M51" s="174" t="str">
        <f ca="1">IFERROR(VLOOKUP(ROW(M39),'فهرست بها کلی'!$C$13:$BO$1660,39,0),"")</f>
        <v/>
      </c>
      <c r="N51" s="174" t="str">
        <f ca="1">IFERROR(VLOOKUP(ROW(N39),'فهرست بها کلی'!$C$13:$BO$1660,42,0),"")</f>
        <v/>
      </c>
      <c r="O51" s="174" t="str">
        <f ca="1">IFERROR(VLOOKUP(ROW(O39),'فهرست بها کلی'!$C$13:$BO$1660,45,0),"")</f>
        <v/>
      </c>
      <c r="P51" s="174" t="str">
        <f ca="1">IFERROR(VLOOKUP(ROW(P39),'فهرست بها کلی'!$C$13:$BO$1660,48,0),"")</f>
        <v/>
      </c>
      <c r="Q51" s="174" t="str">
        <f ca="1">IFERROR(VLOOKUP(ROW(Q39),'فهرست بها کلی'!$C$13:$BO$1660,51,0),"")</f>
        <v/>
      </c>
      <c r="R51" s="174" t="str">
        <f ca="1">IFERROR(VLOOKUP(ROW(R39),'فهرست بها کلی'!$C$13:$BO$1660,54,0),"")</f>
        <v/>
      </c>
      <c r="S51" s="174" t="str">
        <f ca="1">IFERROR(VLOOKUP(ROW(S39),'فهرست بها کلی'!$C$13:$BO$1660,57,0),"")</f>
        <v/>
      </c>
      <c r="T51" s="174" t="str">
        <f ca="1">IFERROR(VLOOKUP(ROW(T39),'فهرست بها کلی'!$C$13:$BO$1660,60,0),"")</f>
        <v/>
      </c>
      <c r="U51" s="174" t="str">
        <f ca="1">IFERROR(VLOOKUP(ROW(U39),'فهرست بها کلی'!$C$13:$BO$1660,63,0),"")</f>
        <v/>
      </c>
      <c r="V51" s="241">
        <f t="shared" ca="1" si="2"/>
        <v>0</v>
      </c>
      <c r="W51" s="242" t="str">
        <f t="shared" ca="1" si="3"/>
        <v/>
      </c>
      <c r="X51" s="174" t="str">
        <f ca="1">IFERROR(VLOOKUP(ROW(X39),'فهرست بها کلی'!$C$13:$BO$1660,10,0),"")</f>
        <v/>
      </c>
      <c r="Y51" s="174" t="str">
        <f ca="1">IFERROR(VLOOKUP(ROW(Y39),'فهرست بها کلی'!$C$13:$BO$1660,11,0),"")</f>
        <v/>
      </c>
      <c r="Z51" s="174" t="str">
        <f ca="1">IFERROR(VLOOKUP(ROW(Z39),'فهرست بها کلی'!$C$13:$BO$1660,12,0),"")</f>
        <v/>
      </c>
      <c r="AA51" s="174" t="str">
        <f ca="1">IFERROR(VLOOKUP(ROW(AA39),'فهرست بها کلی'!$C$13:$BO$1660,13,0),"")</f>
        <v/>
      </c>
      <c r="AB51" s="243" t="str">
        <f t="shared" ca="1" si="4"/>
        <v/>
      </c>
      <c r="AC51" s="174" t="str">
        <f ca="1">IFERROR(VLOOKUP(ROW(AC39),'فهرست بها کلی'!$C$13:$BO$1660,22,0),"")</f>
        <v/>
      </c>
      <c r="AD51" s="174" t="str">
        <f ca="1">IFERROR(VLOOKUP(ROW(AD39),'فهرست بها کلی'!$C$13:$BO$1660,25,0),"")</f>
        <v/>
      </c>
      <c r="AE51" s="174" t="str">
        <f ca="1">IFERROR(VLOOKUP(ROW(AE39),'فهرست بها کلی'!$C$13:$BO$1660,28,0),"")</f>
        <v/>
      </c>
      <c r="AF51" s="174" t="str">
        <f ca="1">IFERROR(VLOOKUP(ROW(AF39),'فهرست بها کلی'!$C$13:$BO$1660,31,0),"")</f>
        <v/>
      </c>
      <c r="AG51" s="174" t="str">
        <f ca="1">IFERROR(VLOOKUP(ROW(AG39),'فهرست بها کلی'!$C$13:$BO$1660,34,0),"")</f>
        <v/>
      </c>
      <c r="AH51" s="174" t="str">
        <f ca="1">IFERROR(VLOOKUP(ROW(AH39),'فهرست بها کلی'!$C$13:$BO$1660,37,0),"")</f>
        <v/>
      </c>
      <c r="AI51" s="174" t="str">
        <f ca="1">IFERROR(VLOOKUP(ROW(AI39),'فهرست بها کلی'!$C$13:$BO$1660,40,0),"")</f>
        <v/>
      </c>
      <c r="AJ51" s="174" t="str">
        <f ca="1">IFERROR(VLOOKUP(ROW(AJ39),'فهرست بها کلی'!$C$13:$BO$1660,43,0),"")</f>
        <v/>
      </c>
      <c r="AK51" s="174" t="str">
        <f ca="1">IFERROR(VLOOKUP(ROW(AK39),'فهرست بها کلی'!$C$13:$BO$1660,46,0),"")</f>
        <v/>
      </c>
      <c r="AL51" s="174" t="str">
        <f ca="1">IFERROR(VLOOKUP(ROW(AL39),'فهرست بها کلی'!$C$13:$BO$1660,49,0),"")</f>
        <v/>
      </c>
      <c r="AM51" s="174" t="str">
        <f ca="1">IFERROR(VLOOKUP(ROW(AM39),'فهرست بها کلی'!$C$13:$BO$1660,52,0),"")</f>
        <v/>
      </c>
      <c r="AN51" s="174" t="str">
        <f ca="1">IFERROR(VLOOKUP(ROW(AN39),'فهرست بها کلی'!$C$13:$BO$1660,55,0),"")</f>
        <v/>
      </c>
      <c r="AO51" s="174" t="str">
        <f ca="1">IFERROR(VLOOKUP(ROW(AO39),'فهرست بها کلی'!$C$13:$BO$1660,58,0),"")</f>
        <v/>
      </c>
      <c r="AP51" s="174" t="str">
        <f ca="1">IFERROR(VLOOKUP(ROW(AP39),'فهرست بها کلی'!$C$13:$BO$1660,61,0),"")</f>
        <v/>
      </c>
      <c r="AQ51" s="174" t="str">
        <f ca="1">IFERROR(VLOOKUP(ROW(AQ39),'فهرست بها کلی'!$C$13:$BO$1660,64,0),"")</f>
        <v/>
      </c>
      <c r="AR51" s="244">
        <f t="shared" ca="1" si="5"/>
        <v>0</v>
      </c>
      <c r="AS51" s="174" t="str">
        <f ca="1">IFERROR(VLOOKUP(ROW(AS39),'فهرست بها کلی'!$C$13:$BO$1660,23,0),"")</f>
        <v/>
      </c>
      <c r="AT51" s="174" t="str">
        <f ca="1">IFERROR(VLOOKUP(ROW(AT39),'فهرست بها کلی'!$C$13:$BO$1660,26,0),"")</f>
        <v/>
      </c>
      <c r="AU51" s="174" t="str">
        <f ca="1">IFERROR(VLOOKUP(ROW(AU39),'فهرست بها کلی'!$C$13:$BO$1660,29,0),"")</f>
        <v/>
      </c>
      <c r="AV51" s="174" t="str">
        <f ca="1">IFERROR(VLOOKUP(ROW(AV39),'فهرست بها کلی'!$C$13:$BO$1660,32,0),"")</f>
        <v/>
      </c>
      <c r="AW51" s="174" t="str">
        <f ca="1">IFERROR(VLOOKUP(ROW(AW39),'فهرست بها کلی'!$C$13:$BO$1660,35,0),"")</f>
        <v/>
      </c>
      <c r="AX51" s="174" t="str">
        <f ca="1">IFERROR(VLOOKUP(ROW(AX39),'فهرست بها کلی'!$C$13:$BO$1660,38,0),"")</f>
        <v/>
      </c>
      <c r="AY51" s="174" t="str">
        <f ca="1">IFERROR(VLOOKUP(ROW(AY39),'فهرست بها کلی'!$C$13:$BO$1660,41,0),"")</f>
        <v/>
      </c>
      <c r="AZ51" s="174" t="str">
        <f ca="1">IFERROR(VLOOKUP(ROW(AZ39),'فهرست بها کلی'!$C$13:$BO$1660,44,0),"")</f>
        <v/>
      </c>
      <c r="BA51" s="174" t="str">
        <f ca="1">IFERROR(VLOOKUP(ROW(BA39),'فهرست بها کلی'!$C$13:$BO$1660,47,0),"")</f>
        <v/>
      </c>
      <c r="BB51" s="174" t="str">
        <f ca="1">IFERROR(VLOOKUP(ROW(BB39),'فهرست بها کلی'!$C$13:$BO$1660,50,0),"")</f>
        <v/>
      </c>
      <c r="BC51" s="174" t="str">
        <f ca="1">IFERROR(VLOOKUP(ROW(BC39),'فهرست بها کلی'!$C$13:$BO$1660,53,0),"")</f>
        <v/>
      </c>
      <c r="BD51" s="174" t="str">
        <f ca="1">IFERROR(VLOOKUP(ROW(BD39),'فهرست بها کلی'!$C$13:$BO$1660,56,0),"")</f>
        <v/>
      </c>
      <c r="BE51" s="174" t="str">
        <f ca="1">IFERROR(VLOOKUP(ROW(BE39),'فهرست بها کلی'!$C$13:$BO$1660,59,0),"")</f>
        <v/>
      </c>
      <c r="BF51" s="174" t="str">
        <f ca="1">IFERROR(VLOOKUP(ROW(BF39),'فهرست بها کلی'!$C$13:$BO$1660,62,0),"")</f>
        <v/>
      </c>
      <c r="BG51" s="174" t="str">
        <f ca="1">IFERROR(VLOOKUP(ROW(BG39),'فهرست بها کلی'!$C$13:$BO$1660,65,0),"")</f>
        <v/>
      </c>
      <c r="BH51" s="174" t="str">
        <f ca="1">IFERROR(VLOOKUP(ROW(BH39),'فهرست بها کلی'!$C$13:$BO$1660,16,0),"")</f>
        <v/>
      </c>
      <c r="BI51" s="245" t="str">
        <f t="shared" ca="1" si="6"/>
        <v xml:space="preserve"> </v>
      </c>
      <c r="BJ51" s="245" t="str">
        <f t="shared" ca="1" si="7"/>
        <v/>
      </c>
      <c r="BK51" s="245" t="str">
        <f t="shared" ca="1" si="8"/>
        <v/>
      </c>
    </row>
    <row r="52" spans="1:63" ht="47.25" customHeight="1">
      <c r="A52" s="174" t="str">
        <f ca="1">IFERROR(VLOOKUP(ROW(A40),'فهرست بها کلی'!$C$13:$BO$1660,1,0),"")</f>
        <v/>
      </c>
      <c r="B52" s="174" t="str">
        <f ca="1">IFERROR(VLOOKUP(ROW(B40),'فهرست بها کلی'!$C$13:$BO$1660,5,0),"")</f>
        <v/>
      </c>
      <c r="C52" s="174" t="str">
        <f ca="1">IFERROR(VLOOKUP(ROW(C40),'فهرست بها کلی'!$C$13:$BO$1660,6,0),"")</f>
        <v/>
      </c>
      <c r="D52" s="174" t="str">
        <f ca="1">IFERROR(VLOOKUP(ROW(D40),'فهرست بها کلی'!$C$13:$BO$1660,7,0),"")</f>
        <v/>
      </c>
      <c r="E52" s="174" t="str">
        <f ca="1">IFERROR(VLOOKUP(ROW(E40),'فهرست بها کلی'!$C$13:$BO$1660,8,0),"")</f>
        <v/>
      </c>
      <c r="F52" s="174" t="str">
        <f ca="1">IFERROR(VLOOKUP(ROW(F40),'فهرست بها کلی'!$C$13:$BO$1660,9,0),"")</f>
        <v/>
      </c>
      <c r="G52" s="174" t="str">
        <f ca="1">IFERROR(VLOOKUP(ROW(G40),'فهرست بها کلی'!$C$13:$BO$1660,21,0),"")</f>
        <v/>
      </c>
      <c r="H52" s="174" t="str">
        <f ca="1">IFERROR(VLOOKUP(ROW(H40),'فهرست بها کلی'!$C$13:$BO$1660,24,0),"")</f>
        <v/>
      </c>
      <c r="I52" s="174" t="str">
        <f ca="1">IFERROR(VLOOKUP(ROW(I40),'فهرست بها کلی'!$C$13:$BO$1660,27,0),"")</f>
        <v/>
      </c>
      <c r="J52" s="174" t="str">
        <f ca="1">IFERROR(VLOOKUP(ROW(J40),'فهرست بها کلی'!$C$13:$BO$1660,30,0),"")</f>
        <v/>
      </c>
      <c r="K52" s="174" t="str">
        <f ca="1">IFERROR(VLOOKUP(ROW(K40),'فهرست بها کلی'!$C$13:$BO$1660,33,0),"")</f>
        <v/>
      </c>
      <c r="L52" s="174" t="str">
        <f ca="1">IFERROR(VLOOKUP(ROW(L40),'فهرست بها کلی'!$C$13:$BO$1660,36,0),"")</f>
        <v/>
      </c>
      <c r="M52" s="174" t="str">
        <f ca="1">IFERROR(VLOOKUP(ROW(M40),'فهرست بها کلی'!$C$13:$BO$1660,39,0),"")</f>
        <v/>
      </c>
      <c r="N52" s="174" t="str">
        <f ca="1">IFERROR(VLOOKUP(ROW(N40),'فهرست بها کلی'!$C$13:$BO$1660,42,0),"")</f>
        <v/>
      </c>
      <c r="O52" s="174" t="str">
        <f ca="1">IFERROR(VLOOKUP(ROW(O40),'فهرست بها کلی'!$C$13:$BO$1660,45,0),"")</f>
        <v/>
      </c>
      <c r="P52" s="174" t="str">
        <f ca="1">IFERROR(VLOOKUP(ROW(P40),'فهرست بها کلی'!$C$13:$BO$1660,48,0),"")</f>
        <v/>
      </c>
      <c r="Q52" s="174" t="str">
        <f ca="1">IFERROR(VLOOKUP(ROW(Q40),'فهرست بها کلی'!$C$13:$BO$1660,51,0),"")</f>
        <v/>
      </c>
      <c r="R52" s="174" t="str">
        <f ca="1">IFERROR(VLOOKUP(ROW(R40),'فهرست بها کلی'!$C$13:$BO$1660,54,0),"")</f>
        <v/>
      </c>
      <c r="S52" s="174" t="str">
        <f ca="1">IFERROR(VLOOKUP(ROW(S40),'فهرست بها کلی'!$C$13:$BO$1660,57,0),"")</f>
        <v/>
      </c>
      <c r="T52" s="174" t="str">
        <f ca="1">IFERROR(VLOOKUP(ROW(T40),'فهرست بها کلی'!$C$13:$BO$1660,60,0),"")</f>
        <v/>
      </c>
      <c r="U52" s="174" t="str">
        <f ca="1">IFERROR(VLOOKUP(ROW(U40),'فهرست بها کلی'!$C$13:$BO$1660,63,0),"")</f>
        <v/>
      </c>
      <c r="V52" s="241">
        <f t="shared" ca="1" si="2"/>
        <v>0</v>
      </c>
      <c r="W52" s="242" t="str">
        <f t="shared" ca="1" si="3"/>
        <v/>
      </c>
      <c r="X52" s="174" t="str">
        <f ca="1">IFERROR(VLOOKUP(ROW(X40),'فهرست بها کلی'!$C$13:$BO$1660,10,0),"")</f>
        <v/>
      </c>
      <c r="Y52" s="174" t="str">
        <f ca="1">IFERROR(VLOOKUP(ROW(Y40),'فهرست بها کلی'!$C$13:$BO$1660,11,0),"")</f>
        <v/>
      </c>
      <c r="Z52" s="174" t="str">
        <f ca="1">IFERROR(VLOOKUP(ROW(Z40),'فهرست بها کلی'!$C$13:$BO$1660,12,0),"")</f>
        <v/>
      </c>
      <c r="AA52" s="174" t="str">
        <f ca="1">IFERROR(VLOOKUP(ROW(AA40),'فهرست بها کلی'!$C$13:$BO$1660,13,0),"")</f>
        <v/>
      </c>
      <c r="AB52" s="243" t="str">
        <f t="shared" ca="1" si="4"/>
        <v/>
      </c>
      <c r="AC52" s="174" t="str">
        <f ca="1">IFERROR(VLOOKUP(ROW(AC40),'فهرست بها کلی'!$C$13:$BO$1660,22,0),"")</f>
        <v/>
      </c>
      <c r="AD52" s="174" t="str">
        <f ca="1">IFERROR(VLOOKUP(ROW(AD40),'فهرست بها کلی'!$C$13:$BO$1660,25,0),"")</f>
        <v/>
      </c>
      <c r="AE52" s="174" t="str">
        <f ca="1">IFERROR(VLOOKUP(ROW(AE40),'فهرست بها کلی'!$C$13:$BO$1660,28,0),"")</f>
        <v/>
      </c>
      <c r="AF52" s="174" t="str">
        <f ca="1">IFERROR(VLOOKUP(ROW(AF40),'فهرست بها کلی'!$C$13:$BO$1660,31,0),"")</f>
        <v/>
      </c>
      <c r="AG52" s="174" t="str">
        <f ca="1">IFERROR(VLOOKUP(ROW(AG40),'فهرست بها کلی'!$C$13:$BO$1660,34,0),"")</f>
        <v/>
      </c>
      <c r="AH52" s="174" t="str">
        <f ca="1">IFERROR(VLOOKUP(ROW(AH40),'فهرست بها کلی'!$C$13:$BO$1660,37,0),"")</f>
        <v/>
      </c>
      <c r="AI52" s="174" t="str">
        <f ca="1">IFERROR(VLOOKUP(ROW(AI40),'فهرست بها کلی'!$C$13:$BO$1660,40,0),"")</f>
        <v/>
      </c>
      <c r="AJ52" s="174" t="str">
        <f ca="1">IFERROR(VLOOKUP(ROW(AJ40),'فهرست بها کلی'!$C$13:$BO$1660,43,0),"")</f>
        <v/>
      </c>
      <c r="AK52" s="174" t="str">
        <f ca="1">IFERROR(VLOOKUP(ROW(AK40),'فهرست بها کلی'!$C$13:$BO$1660,46,0),"")</f>
        <v/>
      </c>
      <c r="AL52" s="174" t="str">
        <f ca="1">IFERROR(VLOOKUP(ROW(AL40),'فهرست بها کلی'!$C$13:$BO$1660,49,0),"")</f>
        <v/>
      </c>
      <c r="AM52" s="174" t="str">
        <f ca="1">IFERROR(VLOOKUP(ROW(AM40),'فهرست بها کلی'!$C$13:$BO$1660,52,0),"")</f>
        <v/>
      </c>
      <c r="AN52" s="174" t="str">
        <f ca="1">IFERROR(VLOOKUP(ROW(AN40),'فهرست بها کلی'!$C$13:$BO$1660,55,0),"")</f>
        <v/>
      </c>
      <c r="AO52" s="174" t="str">
        <f ca="1">IFERROR(VLOOKUP(ROW(AO40),'فهرست بها کلی'!$C$13:$BO$1660,58,0),"")</f>
        <v/>
      </c>
      <c r="AP52" s="174" t="str">
        <f ca="1">IFERROR(VLOOKUP(ROW(AP40),'فهرست بها کلی'!$C$13:$BO$1660,61,0),"")</f>
        <v/>
      </c>
      <c r="AQ52" s="174" t="str">
        <f ca="1">IFERROR(VLOOKUP(ROW(AQ40),'فهرست بها کلی'!$C$13:$BO$1660,64,0),"")</f>
        <v/>
      </c>
      <c r="AR52" s="244">
        <f t="shared" ca="1" si="5"/>
        <v>0</v>
      </c>
      <c r="AS52" s="174" t="str">
        <f ca="1">IFERROR(VLOOKUP(ROW(AS40),'فهرست بها کلی'!$C$13:$BO$1660,23,0),"")</f>
        <v/>
      </c>
      <c r="AT52" s="174" t="str">
        <f ca="1">IFERROR(VLOOKUP(ROW(AT40),'فهرست بها کلی'!$C$13:$BO$1660,26,0),"")</f>
        <v/>
      </c>
      <c r="AU52" s="174" t="str">
        <f ca="1">IFERROR(VLOOKUP(ROW(AU40),'فهرست بها کلی'!$C$13:$BO$1660,29,0),"")</f>
        <v/>
      </c>
      <c r="AV52" s="174" t="str">
        <f ca="1">IFERROR(VLOOKUP(ROW(AV40),'فهرست بها کلی'!$C$13:$BO$1660,32,0),"")</f>
        <v/>
      </c>
      <c r="AW52" s="174" t="str">
        <f ca="1">IFERROR(VLOOKUP(ROW(AW40),'فهرست بها کلی'!$C$13:$BO$1660,35,0),"")</f>
        <v/>
      </c>
      <c r="AX52" s="174" t="str">
        <f ca="1">IFERROR(VLOOKUP(ROW(AX40),'فهرست بها کلی'!$C$13:$BO$1660,38,0),"")</f>
        <v/>
      </c>
      <c r="AY52" s="174" t="str">
        <f ca="1">IFERROR(VLOOKUP(ROW(AY40),'فهرست بها کلی'!$C$13:$BO$1660,41,0),"")</f>
        <v/>
      </c>
      <c r="AZ52" s="174" t="str">
        <f ca="1">IFERROR(VLOOKUP(ROW(AZ40),'فهرست بها کلی'!$C$13:$BO$1660,44,0),"")</f>
        <v/>
      </c>
      <c r="BA52" s="174" t="str">
        <f ca="1">IFERROR(VLOOKUP(ROW(BA40),'فهرست بها کلی'!$C$13:$BO$1660,47,0),"")</f>
        <v/>
      </c>
      <c r="BB52" s="174" t="str">
        <f ca="1">IFERROR(VLOOKUP(ROW(BB40),'فهرست بها کلی'!$C$13:$BO$1660,50,0),"")</f>
        <v/>
      </c>
      <c r="BC52" s="174" t="str">
        <f ca="1">IFERROR(VLOOKUP(ROW(BC40),'فهرست بها کلی'!$C$13:$BO$1660,53,0),"")</f>
        <v/>
      </c>
      <c r="BD52" s="174" t="str">
        <f ca="1">IFERROR(VLOOKUP(ROW(BD40),'فهرست بها کلی'!$C$13:$BO$1660,56,0),"")</f>
        <v/>
      </c>
      <c r="BE52" s="174" t="str">
        <f ca="1">IFERROR(VLOOKUP(ROW(BE40),'فهرست بها کلی'!$C$13:$BO$1660,59,0),"")</f>
        <v/>
      </c>
      <c r="BF52" s="174" t="str">
        <f ca="1">IFERROR(VLOOKUP(ROW(BF40),'فهرست بها کلی'!$C$13:$BO$1660,62,0),"")</f>
        <v/>
      </c>
      <c r="BG52" s="174" t="str">
        <f ca="1">IFERROR(VLOOKUP(ROW(BG40),'فهرست بها کلی'!$C$13:$BO$1660,65,0),"")</f>
        <v/>
      </c>
      <c r="BH52" s="174" t="str">
        <f ca="1">IFERROR(VLOOKUP(ROW(BH40),'فهرست بها کلی'!$C$13:$BO$1660,16,0),"")</f>
        <v/>
      </c>
      <c r="BI52" s="245" t="str">
        <f t="shared" ca="1" si="6"/>
        <v xml:space="preserve"> </v>
      </c>
      <c r="BJ52" s="245" t="str">
        <f t="shared" ca="1" si="7"/>
        <v/>
      </c>
      <c r="BK52" s="245" t="str">
        <f t="shared" ca="1" si="8"/>
        <v/>
      </c>
    </row>
    <row r="53" spans="1:63" ht="47.25" customHeight="1">
      <c r="A53" s="174" t="str">
        <f ca="1">IFERROR(VLOOKUP(ROW(A41),'فهرست بها کلی'!$C$13:$BO$1660,1,0),"")</f>
        <v/>
      </c>
      <c r="B53" s="174" t="str">
        <f ca="1">IFERROR(VLOOKUP(ROW(B41),'فهرست بها کلی'!$C$13:$BO$1660,5,0),"")</f>
        <v/>
      </c>
      <c r="C53" s="174" t="str">
        <f ca="1">IFERROR(VLOOKUP(ROW(C41),'فهرست بها کلی'!$C$13:$BO$1660,6,0),"")</f>
        <v/>
      </c>
      <c r="D53" s="174" t="str">
        <f ca="1">IFERROR(VLOOKUP(ROW(D41),'فهرست بها کلی'!$C$13:$BO$1660,7,0),"")</f>
        <v/>
      </c>
      <c r="E53" s="174" t="str">
        <f ca="1">IFERROR(VLOOKUP(ROW(E41),'فهرست بها کلی'!$C$13:$BO$1660,8,0),"")</f>
        <v/>
      </c>
      <c r="F53" s="174" t="str">
        <f ca="1">IFERROR(VLOOKUP(ROW(F41),'فهرست بها کلی'!$C$13:$BO$1660,9,0),"")</f>
        <v/>
      </c>
      <c r="G53" s="174" t="str">
        <f ca="1">IFERROR(VLOOKUP(ROW(G41),'فهرست بها کلی'!$C$13:$BO$1660,21,0),"")</f>
        <v/>
      </c>
      <c r="H53" s="174" t="str">
        <f ca="1">IFERROR(VLOOKUP(ROW(H41),'فهرست بها کلی'!$C$13:$BO$1660,24,0),"")</f>
        <v/>
      </c>
      <c r="I53" s="174" t="str">
        <f ca="1">IFERROR(VLOOKUP(ROW(I41),'فهرست بها کلی'!$C$13:$BO$1660,27,0),"")</f>
        <v/>
      </c>
      <c r="J53" s="174" t="str">
        <f ca="1">IFERROR(VLOOKUP(ROW(J41),'فهرست بها کلی'!$C$13:$BO$1660,30,0),"")</f>
        <v/>
      </c>
      <c r="K53" s="174" t="str">
        <f ca="1">IFERROR(VLOOKUP(ROW(K41),'فهرست بها کلی'!$C$13:$BO$1660,33,0),"")</f>
        <v/>
      </c>
      <c r="L53" s="174" t="str">
        <f ca="1">IFERROR(VLOOKUP(ROW(L41),'فهرست بها کلی'!$C$13:$BO$1660,36,0),"")</f>
        <v/>
      </c>
      <c r="M53" s="174" t="str">
        <f ca="1">IFERROR(VLOOKUP(ROW(M41),'فهرست بها کلی'!$C$13:$BO$1660,39,0),"")</f>
        <v/>
      </c>
      <c r="N53" s="174" t="str">
        <f ca="1">IFERROR(VLOOKUP(ROW(N41),'فهرست بها کلی'!$C$13:$BO$1660,42,0),"")</f>
        <v/>
      </c>
      <c r="O53" s="174" t="str">
        <f ca="1">IFERROR(VLOOKUP(ROW(O41),'فهرست بها کلی'!$C$13:$BO$1660,45,0),"")</f>
        <v/>
      </c>
      <c r="P53" s="174" t="str">
        <f ca="1">IFERROR(VLOOKUP(ROW(P41),'فهرست بها کلی'!$C$13:$BO$1660,48,0),"")</f>
        <v/>
      </c>
      <c r="Q53" s="174" t="str">
        <f ca="1">IFERROR(VLOOKUP(ROW(Q41),'فهرست بها کلی'!$C$13:$BO$1660,51,0),"")</f>
        <v/>
      </c>
      <c r="R53" s="174" t="str">
        <f ca="1">IFERROR(VLOOKUP(ROW(R41),'فهرست بها کلی'!$C$13:$BO$1660,54,0),"")</f>
        <v/>
      </c>
      <c r="S53" s="174" t="str">
        <f ca="1">IFERROR(VLOOKUP(ROW(S41),'فهرست بها کلی'!$C$13:$BO$1660,57,0),"")</f>
        <v/>
      </c>
      <c r="T53" s="174" t="str">
        <f ca="1">IFERROR(VLOOKUP(ROW(T41),'فهرست بها کلی'!$C$13:$BO$1660,60,0),"")</f>
        <v/>
      </c>
      <c r="U53" s="174" t="str">
        <f ca="1">IFERROR(VLOOKUP(ROW(U41),'فهرست بها کلی'!$C$13:$BO$1660,63,0),"")</f>
        <v/>
      </c>
      <c r="V53" s="241">
        <f t="shared" ca="1" si="2"/>
        <v>0</v>
      </c>
      <c r="W53" s="242" t="str">
        <f t="shared" ca="1" si="3"/>
        <v/>
      </c>
      <c r="X53" s="174" t="str">
        <f ca="1">IFERROR(VLOOKUP(ROW(X41),'فهرست بها کلی'!$C$13:$BO$1660,10,0),"")</f>
        <v/>
      </c>
      <c r="Y53" s="174" t="str">
        <f ca="1">IFERROR(VLOOKUP(ROW(Y41),'فهرست بها کلی'!$C$13:$BO$1660,11,0),"")</f>
        <v/>
      </c>
      <c r="Z53" s="174" t="str">
        <f ca="1">IFERROR(VLOOKUP(ROW(Z41),'فهرست بها کلی'!$C$13:$BO$1660,12,0),"")</f>
        <v/>
      </c>
      <c r="AA53" s="174" t="str">
        <f ca="1">IFERROR(VLOOKUP(ROW(AA41),'فهرست بها کلی'!$C$13:$BO$1660,13,0),"")</f>
        <v/>
      </c>
      <c r="AB53" s="243" t="str">
        <f t="shared" ca="1" si="4"/>
        <v/>
      </c>
      <c r="AC53" s="174" t="str">
        <f ca="1">IFERROR(VLOOKUP(ROW(AC41),'فهرست بها کلی'!$C$13:$BO$1660,22,0),"")</f>
        <v/>
      </c>
      <c r="AD53" s="174" t="str">
        <f ca="1">IFERROR(VLOOKUP(ROW(AD41),'فهرست بها کلی'!$C$13:$BO$1660,25,0),"")</f>
        <v/>
      </c>
      <c r="AE53" s="174" t="str">
        <f ca="1">IFERROR(VLOOKUP(ROW(AE41),'فهرست بها کلی'!$C$13:$BO$1660,28,0),"")</f>
        <v/>
      </c>
      <c r="AF53" s="174" t="str">
        <f ca="1">IFERROR(VLOOKUP(ROW(AF41),'فهرست بها کلی'!$C$13:$BO$1660,31,0),"")</f>
        <v/>
      </c>
      <c r="AG53" s="174" t="str">
        <f ca="1">IFERROR(VLOOKUP(ROW(AG41),'فهرست بها کلی'!$C$13:$BO$1660,34,0),"")</f>
        <v/>
      </c>
      <c r="AH53" s="174" t="str">
        <f ca="1">IFERROR(VLOOKUP(ROW(AH41),'فهرست بها کلی'!$C$13:$BO$1660,37,0),"")</f>
        <v/>
      </c>
      <c r="AI53" s="174" t="str">
        <f ca="1">IFERROR(VLOOKUP(ROW(AI41),'فهرست بها کلی'!$C$13:$BO$1660,40,0),"")</f>
        <v/>
      </c>
      <c r="AJ53" s="174" t="str">
        <f ca="1">IFERROR(VLOOKUP(ROW(AJ41),'فهرست بها کلی'!$C$13:$BO$1660,43,0),"")</f>
        <v/>
      </c>
      <c r="AK53" s="174" t="str">
        <f ca="1">IFERROR(VLOOKUP(ROW(AK41),'فهرست بها کلی'!$C$13:$BO$1660,46,0),"")</f>
        <v/>
      </c>
      <c r="AL53" s="174" t="str">
        <f ca="1">IFERROR(VLOOKUP(ROW(AL41),'فهرست بها کلی'!$C$13:$BO$1660,49,0),"")</f>
        <v/>
      </c>
      <c r="AM53" s="174" t="str">
        <f ca="1">IFERROR(VLOOKUP(ROW(AM41),'فهرست بها کلی'!$C$13:$BO$1660,52,0),"")</f>
        <v/>
      </c>
      <c r="AN53" s="174" t="str">
        <f ca="1">IFERROR(VLOOKUP(ROW(AN41),'فهرست بها کلی'!$C$13:$BO$1660,55,0),"")</f>
        <v/>
      </c>
      <c r="AO53" s="174" t="str">
        <f ca="1">IFERROR(VLOOKUP(ROW(AO41),'فهرست بها کلی'!$C$13:$BO$1660,58,0),"")</f>
        <v/>
      </c>
      <c r="AP53" s="174" t="str">
        <f ca="1">IFERROR(VLOOKUP(ROW(AP41),'فهرست بها کلی'!$C$13:$BO$1660,61,0),"")</f>
        <v/>
      </c>
      <c r="AQ53" s="174" t="str">
        <f ca="1">IFERROR(VLOOKUP(ROW(AQ41),'فهرست بها کلی'!$C$13:$BO$1660,64,0),"")</f>
        <v/>
      </c>
      <c r="AR53" s="244">
        <f t="shared" ca="1" si="5"/>
        <v>0</v>
      </c>
      <c r="AS53" s="174" t="str">
        <f ca="1">IFERROR(VLOOKUP(ROW(AS41),'فهرست بها کلی'!$C$13:$BO$1660,23,0),"")</f>
        <v/>
      </c>
      <c r="AT53" s="174" t="str">
        <f ca="1">IFERROR(VLOOKUP(ROW(AT41),'فهرست بها کلی'!$C$13:$BO$1660,26,0),"")</f>
        <v/>
      </c>
      <c r="AU53" s="174" t="str">
        <f ca="1">IFERROR(VLOOKUP(ROW(AU41),'فهرست بها کلی'!$C$13:$BO$1660,29,0),"")</f>
        <v/>
      </c>
      <c r="AV53" s="174" t="str">
        <f ca="1">IFERROR(VLOOKUP(ROW(AV41),'فهرست بها کلی'!$C$13:$BO$1660,32,0),"")</f>
        <v/>
      </c>
      <c r="AW53" s="174" t="str">
        <f ca="1">IFERROR(VLOOKUP(ROW(AW41),'فهرست بها کلی'!$C$13:$BO$1660,35,0),"")</f>
        <v/>
      </c>
      <c r="AX53" s="174" t="str">
        <f ca="1">IFERROR(VLOOKUP(ROW(AX41),'فهرست بها کلی'!$C$13:$BO$1660,38,0),"")</f>
        <v/>
      </c>
      <c r="AY53" s="174" t="str">
        <f ca="1">IFERROR(VLOOKUP(ROW(AY41),'فهرست بها کلی'!$C$13:$BO$1660,41,0),"")</f>
        <v/>
      </c>
      <c r="AZ53" s="174" t="str">
        <f ca="1">IFERROR(VLOOKUP(ROW(AZ41),'فهرست بها کلی'!$C$13:$BO$1660,44,0),"")</f>
        <v/>
      </c>
      <c r="BA53" s="174" t="str">
        <f ca="1">IFERROR(VLOOKUP(ROW(BA41),'فهرست بها کلی'!$C$13:$BO$1660,47,0),"")</f>
        <v/>
      </c>
      <c r="BB53" s="174" t="str">
        <f ca="1">IFERROR(VLOOKUP(ROW(BB41),'فهرست بها کلی'!$C$13:$BO$1660,50,0),"")</f>
        <v/>
      </c>
      <c r="BC53" s="174" t="str">
        <f ca="1">IFERROR(VLOOKUP(ROW(BC41),'فهرست بها کلی'!$C$13:$BO$1660,53,0),"")</f>
        <v/>
      </c>
      <c r="BD53" s="174" t="str">
        <f ca="1">IFERROR(VLOOKUP(ROW(BD41),'فهرست بها کلی'!$C$13:$BO$1660,56,0),"")</f>
        <v/>
      </c>
      <c r="BE53" s="174" t="str">
        <f ca="1">IFERROR(VLOOKUP(ROW(BE41),'فهرست بها کلی'!$C$13:$BO$1660,59,0),"")</f>
        <v/>
      </c>
      <c r="BF53" s="174" t="str">
        <f ca="1">IFERROR(VLOOKUP(ROW(BF41),'فهرست بها کلی'!$C$13:$BO$1660,62,0),"")</f>
        <v/>
      </c>
      <c r="BG53" s="174" t="str">
        <f ca="1">IFERROR(VLOOKUP(ROW(BG41),'فهرست بها کلی'!$C$13:$BO$1660,65,0),"")</f>
        <v/>
      </c>
      <c r="BH53" s="174" t="str">
        <f ca="1">IFERROR(VLOOKUP(ROW(BH41),'فهرست بها کلی'!$C$13:$BO$1660,16,0),"")</f>
        <v/>
      </c>
      <c r="BI53" s="245" t="str">
        <f t="shared" ca="1" si="6"/>
        <v xml:space="preserve"> </v>
      </c>
      <c r="BJ53" s="245" t="str">
        <f t="shared" ca="1" si="7"/>
        <v/>
      </c>
      <c r="BK53" s="245" t="str">
        <f t="shared" ca="1" si="8"/>
        <v/>
      </c>
    </row>
    <row r="54" spans="1:63" ht="47.25" customHeight="1">
      <c r="A54" s="174" t="str">
        <f ca="1">IFERROR(VLOOKUP(ROW(A42),'فهرست بها کلی'!$C$13:$BO$1660,1,0),"")</f>
        <v/>
      </c>
      <c r="B54" s="174" t="str">
        <f ca="1">IFERROR(VLOOKUP(ROW(B42),'فهرست بها کلی'!$C$13:$BO$1660,5,0),"")</f>
        <v/>
      </c>
      <c r="C54" s="174" t="str">
        <f ca="1">IFERROR(VLOOKUP(ROW(C42),'فهرست بها کلی'!$C$13:$BO$1660,6,0),"")</f>
        <v/>
      </c>
      <c r="D54" s="174" t="str">
        <f ca="1">IFERROR(VLOOKUP(ROW(D42),'فهرست بها کلی'!$C$13:$BO$1660,7,0),"")</f>
        <v/>
      </c>
      <c r="E54" s="174" t="str">
        <f ca="1">IFERROR(VLOOKUP(ROW(E42),'فهرست بها کلی'!$C$13:$BO$1660,8,0),"")</f>
        <v/>
      </c>
      <c r="F54" s="174" t="str">
        <f ca="1">IFERROR(VLOOKUP(ROW(F42),'فهرست بها کلی'!$C$13:$BO$1660,9,0),"")</f>
        <v/>
      </c>
      <c r="G54" s="174" t="str">
        <f ca="1">IFERROR(VLOOKUP(ROW(G42),'فهرست بها کلی'!$C$13:$BO$1660,21,0),"")</f>
        <v/>
      </c>
      <c r="H54" s="174" t="str">
        <f ca="1">IFERROR(VLOOKUP(ROW(H42),'فهرست بها کلی'!$C$13:$BO$1660,24,0),"")</f>
        <v/>
      </c>
      <c r="I54" s="174" t="str">
        <f ca="1">IFERROR(VLOOKUP(ROW(I42),'فهرست بها کلی'!$C$13:$BO$1660,27,0),"")</f>
        <v/>
      </c>
      <c r="J54" s="174" t="str">
        <f ca="1">IFERROR(VLOOKUP(ROW(J42),'فهرست بها کلی'!$C$13:$BO$1660,30,0),"")</f>
        <v/>
      </c>
      <c r="K54" s="174" t="str">
        <f ca="1">IFERROR(VLOOKUP(ROW(K42),'فهرست بها کلی'!$C$13:$BO$1660,33,0),"")</f>
        <v/>
      </c>
      <c r="L54" s="174" t="str">
        <f ca="1">IFERROR(VLOOKUP(ROW(L42),'فهرست بها کلی'!$C$13:$BO$1660,36,0),"")</f>
        <v/>
      </c>
      <c r="M54" s="174" t="str">
        <f ca="1">IFERROR(VLOOKUP(ROW(M42),'فهرست بها کلی'!$C$13:$BO$1660,39,0),"")</f>
        <v/>
      </c>
      <c r="N54" s="174" t="str">
        <f ca="1">IFERROR(VLOOKUP(ROW(N42),'فهرست بها کلی'!$C$13:$BO$1660,42,0),"")</f>
        <v/>
      </c>
      <c r="O54" s="174" t="str">
        <f ca="1">IFERROR(VLOOKUP(ROW(O42),'فهرست بها کلی'!$C$13:$BO$1660,45,0),"")</f>
        <v/>
      </c>
      <c r="P54" s="174" t="str">
        <f ca="1">IFERROR(VLOOKUP(ROW(P42),'فهرست بها کلی'!$C$13:$BO$1660,48,0),"")</f>
        <v/>
      </c>
      <c r="Q54" s="174" t="str">
        <f ca="1">IFERROR(VLOOKUP(ROW(Q42),'فهرست بها کلی'!$C$13:$BO$1660,51,0),"")</f>
        <v/>
      </c>
      <c r="R54" s="174" t="str">
        <f ca="1">IFERROR(VLOOKUP(ROW(R42),'فهرست بها کلی'!$C$13:$BO$1660,54,0),"")</f>
        <v/>
      </c>
      <c r="S54" s="174" t="str">
        <f ca="1">IFERROR(VLOOKUP(ROW(S42),'فهرست بها کلی'!$C$13:$BO$1660,57,0),"")</f>
        <v/>
      </c>
      <c r="T54" s="174" t="str">
        <f ca="1">IFERROR(VLOOKUP(ROW(T42),'فهرست بها کلی'!$C$13:$BO$1660,60,0),"")</f>
        <v/>
      </c>
      <c r="U54" s="174" t="str">
        <f ca="1">IFERROR(VLOOKUP(ROW(U42),'فهرست بها کلی'!$C$13:$BO$1660,63,0),"")</f>
        <v/>
      </c>
      <c r="V54" s="241">
        <f t="shared" ca="1" si="2"/>
        <v>0</v>
      </c>
      <c r="W54" s="242" t="str">
        <f t="shared" ca="1" si="3"/>
        <v/>
      </c>
      <c r="X54" s="174" t="str">
        <f ca="1">IFERROR(VLOOKUP(ROW(X42),'فهرست بها کلی'!$C$13:$BO$1660,10,0),"")</f>
        <v/>
      </c>
      <c r="Y54" s="174" t="str">
        <f ca="1">IFERROR(VLOOKUP(ROW(Y42),'فهرست بها کلی'!$C$13:$BO$1660,11,0),"")</f>
        <v/>
      </c>
      <c r="Z54" s="174" t="str">
        <f ca="1">IFERROR(VLOOKUP(ROW(Z42),'فهرست بها کلی'!$C$13:$BO$1660,12,0),"")</f>
        <v/>
      </c>
      <c r="AA54" s="174" t="str">
        <f ca="1">IFERROR(VLOOKUP(ROW(AA42),'فهرست بها کلی'!$C$13:$BO$1660,13,0),"")</f>
        <v/>
      </c>
      <c r="AB54" s="243" t="str">
        <f t="shared" ca="1" si="4"/>
        <v/>
      </c>
      <c r="AC54" s="174" t="str">
        <f ca="1">IFERROR(VLOOKUP(ROW(AC42),'فهرست بها کلی'!$C$13:$BO$1660,22,0),"")</f>
        <v/>
      </c>
      <c r="AD54" s="174" t="str">
        <f ca="1">IFERROR(VLOOKUP(ROW(AD42),'فهرست بها کلی'!$C$13:$BO$1660,25,0),"")</f>
        <v/>
      </c>
      <c r="AE54" s="174" t="str">
        <f ca="1">IFERROR(VLOOKUP(ROW(AE42),'فهرست بها کلی'!$C$13:$BO$1660,28,0),"")</f>
        <v/>
      </c>
      <c r="AF54" s="174" t="str">
        <f ca="1">IFERROR(VLOOKUP(ROW(AF42),'فهرست بها کلی'!$C$13:$BO$1660,31,0),"")</f>
        <v/>
      </c>
      <c r="AG54" s="174" t="str">
        <f ca="1">IFERROR(VLOOKUP(ROW(AG42),'فهرست بها کلی'!$C$13:$BO$1660,34,0),"")</f>
        <v/>
      </c>
      <c r="AH54" s="174" t="str">
        <f ca="1">IFERROR(VLOOKUP(ROW(AH42),'فهرست بها کلی'!$C$13:$BO$1660,37,0),"")</f>
        <v/>
      </c>
      <c r="AI54" s="174" t="str">
        <f ca="1">IFERROR(VLOOKUP(ROW(AI42),'فهرست بها کلی'!$C$13:$BO$1660,40,0),"")</f>
        <v/>
      </c>
      <c r="AJ54" s="174" t="str">
        <f ca="1">IFERROR(VLOOKUP(ROW(AJ42),'فهرست بها کلی'!$C$13:$BO$1660,43,0),"")</f>
        <v/>
      </c>
      <c r="AK54" s="174" t="str">
        <f ca="1">IFERROR(VLOOKUP(ROW(AK42),'فهرست بها کلی'!$C$13:$BO$1660,46,0),"")</f>
        <v/>
      </c>
      <c r="AL54" s="174" t="str">
        <f ca="1">IFERROR(VLOOKUP(ROW(AL42),'فهرست بها کلی'!$C$13:$BO$1660,49,0),"")</f>
        <v/>
      </c>
      <c r="AM54" s="174" t="str">
        <f ca="1">IFERROR(VLOOKUP(ROW(AM42),'فهرست بها کلی'!$C$13:$BO$1660,52,0),"")</f>
        <v/>
      </c>
      <c r="AN54" s="174" t="str">
        <f ca="1">IFERROR(VLOOKUP(ROW(AN42),'فهرست بها کلی'!$C$13:$BO$1660,55,0),"")</f>
        <v/>
      </c>
      <c r="AO54" s="174" t="str">
        <f ca="1">IFERROR(VLOOKUP(ROW(AO42),'فهرست بها کلی'!$C$13:$BO$1660,58,0),"")</f>
        <v/>
      </c>
      <c r="AP54" s="174" t="str">
        <f ca="1">IFERROR(VLOOKUP(ROW(AP42),'فهرست بها کلی'!$C$13:$BO$1660,61,0),"")</f>
        <v/>
      </c>
      <c r="AQ54" s="174" t="str">
        <f ca="1">IFERROR(VLOOKUP(ROW(AQ42),'فهرست بها کلی'!$C$13:$BO$1660,64,0),"")</f>
        <v/>
      </c>
      <c r="AR54" s="244">
        <f t="shared" ca="1" si="5"/>
        <v>0</v>
      </c>
      <c r="AS54" s="174" t="str">
        <f ca="1">IFERROR(VLOOKUP(ROW(AS42),'فهرست بها کلی'!$C$13:$BO$1660,23,0),"")</f>
        <v/>
      </c>
      <c r="AT54" s="174" t="str">
        <f ca="1">IFERROR(VLOOKUP(ROW(AT42),'فهرست بها کلی'!$C$13:$BO$1660,26,0),"")</f>
        <v/>
      </c>
      <c r="AU54" s="174" t="str">
        <f ca="1">IFERROR(VLOOKUP(ROW(AU42),'فهرست بها کلی'!$C$13:$BO$1660,29,0),"")</f>
        <v/>
      </c>
      <c r="AV54" s="174" t="str">
        <f ca="1">IFERROR(VLOOKUP(ROW(AV42),'فهرست بها کلی'!$C$13:$BO$1660,32,0),"")</f>
        <v/>
      </c>
      <c r="AW54" s="174" t="str">
        <f ca="1">IFERROR(VLOOKUP(ROW(AW42),'فهرست بها کلی'!$C$13:$BO$1660,35,0),"")</f>
        <v/>
      </c>
      <c r="AX54" s="174" t="str">
        <f ca="1">IFERROR(VLOOKUP(ROW(AX42),'فهرست بها کلی'!$C$13:$BO$1660,38,0),"")</f>
        <v/>
      </c>
      <c r="AY54" s="174" t="str">
        <f ca="1">IFERROR(VLOOKUP(ROW(AY42),'فهرست بها کلی'!$C$13:$BO$1660,41,0),"")</f>
        <v/>
      </c>
      <c r="AZ54" s="174" t="str">
        <f ca="1">IFERROR(VLOOKUP(ROW(AZ42),'فهرست بها کلی'!$C$13:$BO$1660,44,0),"")</f>
        <v/>
      </c>
      <c r="BA54" s="174" t="str">
        <f ca="1">IFERROR(VLOOKUP(ROW(BA42),'فهرست بها کلی'!$C$13:$BO$1660,47,0),"")</f>
        <v/>
      </c>
      <c r="BB54" s="174" t="str">
        <f ca="1">IFERROR(VLOOKUP(ROW(BB42),'فهرست بها کلی'!$C$13:$BO$1660,50,0),"")</f>
        <v/>
      </c>
      <c r="BC54" s="174" t="str">
        <f ca="1">IFERROR(VLOOKUP(ROW(BC42),'فهرست بها کلی'!$C$13:$BO$1660,53,0),"")</f>
        <v/>
      </c>
      <c r="BD54" s="174" t="str">
        <f ca="1">IFERROR(VLOOKUP(ROW(BD42),'فهرست بها کلی'!$C$13:$BO$1660,56,0),"")</f>
        <v/>
      </c>
      <c r="BE54" s="174" t="str">
        <f ca="1">IFERROR(VLOOKUP(ROW(BE42),'فهرست بها کلی'!$C$13:$BO$1660,59,0),"")</f>
        <v/>
      </c>
      <c r="BF54" s="174" t="str">
        <f ca="1">IFERROR(VLOOKUP(ROW(BF42),'فهرست بها کلی'!$C$13:$BO$1660,62,0),"")</f>
        <v/>
      </c>
      <c r="BG54" s="174" t="str">
        <f ca="1">IFERROR(VLOOKUP(ROW(BG42),'فهرست بها کلی'!$C$13:$BO$1660,65,0),"")</f>
        <v/>
      </c>
      <c r="BH54" s="174" t="str">
        <f ca="1">IFERROR(VLOOKUP(ROW(BH42),'فهرست بها کلی'!$C$13:$BO$1660,16,0),"")</f>
        <v/>
      </c>
      <c r="BI54" s="245" t="str">
        <f t="shared" ca="1" si="6"/>
        <v xml:space="preserve"> </v>
      </c>
      <c r="BJ54" s="245" t="str">
        <f t="shared" ca="1" si="7"/>
        <v/>
      </c>
      <c r="BK54" s="245" t="str">
        <f t="shared" ca="1" si="8"/>
        <v/>
      </c>
    </row>
    <row r="55" spans="1:63" ht="47.25" customHeight="1">
      <c r="A55" s="174" t="str">
        <f ca="1">IFERROR(VLOOKUP(ROW(A43),'فهرست بها کلی'!$C$13:$BO$1660,1,0),"")</f>
        <v/>
      </c>
      <c r="B55" s="174" t="str">
        <f ca="1">IFERROR(VLOOKUP(ROW(B43),'فهرست بها کلی'!$C$13:$BO$1660,5,0),"")</f>
        <v/>
      </c>
      <c r="C55" s="174" t="str">
        <f ca="1">IFERROR(VLOOKUP(ROW(C43),'فهرست بها کلی'!$C$13:$BO$1660,6,0),"")</f>
        <v/>
      </c>
      <c r="D55" s="174" t="str">
        <f ca="1">IFERROR(VLOOKUP(ROW(D43),'فهرست بها کلی'!$C$13:$BO$1660,7,0),"")</f>
        <v/>
      </c>
      <c r="E55" s="174" t="str">
        <f ca="1">IFERROR(VLOOKUP(ROW(E43),'فهرست بها کلی'!$C$13:$BO$1660,8,0),"")</f>
        <v/>
      </c>
      <c r="F55" s="174" t="str">
        <f ca="1">IFERROR(VLOOKUP(ROW(F43),'فهرست بها کلی'!$C$13:$BO$1660,9,0),"")</f>
        <v/>
      </c>
      <c r="G55" s="174" t="str">
        <f ca="1">IFERROR(VLOOKUP(ROW(G43),'فهرست بها کلی'!$C$13:$BO$1660,21,0),"")</f>
        <v/>
      </c>
      <c r="H55" s="174" t="str">
        <f ca="1">IFERROR(VLOOKUP(ROW(H43),'فهرست بها کلی'!$C$13:$BO$1660,24,0),"")</f>
        <v/>
      </c>
      <c r="I55" s="174" t="str">
        <f ca="1">IFERROR(VLOOKUP(ROW(I43),'فهرست بها کلی'!$C$13:$BO$1660,27,0),"")</f>
        <v/>
      </c>
      <c r="J55" s="174" t="str">
        <f ca="1">IFERROR(VLOOKUP(ROW(J43),'فهرست بها کلی'!$C$13:$BO$1660,30,0),"")</f>
        <v/>
      </c>
      <c r="K55" s="174" t="str">
        <f ca="1">IFERROR(VLOOKUP(ROW(K43),'فهرست بها کلی'!$C$13:$BO$1660,33,0),"")</f>
        <v/>
      </c>
      <c r="L55" s="174" t="str">
        <f ca="1">IFERROR(VLOOKUP(ROW(L43),'فهرست بها کلی'!$C$13:$BO$1660,36,0),"")</f>
        <v/>
      </c>
      <c r="M55" s="174" t="str">
        <f ca="1">IFERROR(VLOOKUP(ROW(M43),'فهرست بها کلی'!$C$13:$BO$1660,39,0),"")</f>
        <v/>
      </c>
      <c r="N55" s="174" t="str">
        <f ca="1">IFERROR(VLOOKUP(ROW(N43),'فهرست بها کلی'!$C$13:$BO$1660,42,0),"")</f>
        <v/>
      </c>
      <c r="O55" s="174" t="str">
        <f ca="1">IFERROR(VLOOKUP(ROW(O43),'فهرست بها کلی'!$C$13:$BO$1660,45,0),"")</f>
        <v/>
      </c>
      <c r="P55" s="174" t="str">
        <f ca="1">IFERROR(VLOOKUP(ROW(P43),'فهرست بها کلی'!$C$13:$BO$1660,48,0),"")</f>
        <v/>
      </c>
      <c r="Q55" s="174" t="str">
        <f ca="1">IFERROR(VLOOKUP(ROW(Q43),'فهرست بها کلی'!$C$13:$BO$1660,51,0),"")</f>
        <v/>
      </c>
      <c r="R55" s="174" t="str">
        <f ca="1">IFERROR(VLOOKUP(ROW(R43),'فهرست بها کلی'!$C$13:$BO$1660,54,0),"")</f>
        <v/>
      </c>
      <c r="S55" s="174" t="str">
        <f ca="1">IFERROR(VLOOKUP(ROW(S43),'فهرست بها کلی'!$C$13:$BO$1660,57,0),"")</f>
        <v/>
      </c>
      <c r="T55" s="174" t="str">
        <f ca="1">IFERROR(VLOOKUP(ROW(T43),'فهرست بها کلی'!$C$13:$BO$1660,60,0),"")</f>
        <v/>
      </c>
      <c r="U55" s="174" t="str">
        <f ca="1">IFERROR(VLOOKUP(ROW(U43),'فهرست بها کلی'!$C$13:$BO$1660,63,0),"")</f>
        <v/>
      </c>
      <c r="V55" s="241">
        <f t="shared" ca="1" si="2"/>
        <v>0</v>
      </c>
      <c r="W55" s="242" t="str">
        <f t="shared" ca="1" si="3"/>
        <v/>
      </c>
      <c r="X55" s="174" t="str">
        <f ca="1">IFERROR(VLOOKUP(ROW(X43),'فهرست بها کلی'!$C$13:$BO$1660,10,0),"")</f>
        <v/>
      </c>
      <c r="Y55" s="174" t="str">
        <f ca="1">IFERROR(VLOOKUP(ROW(Y43),'فهرست بها کلی'!$C$13:$BO$1660,11,0),"")</f>
        <v/>
      </c>
      <c r="Z55" s="174" t="str">
        <f ca="1">IFERROR(VLOOKUP(ROW(Z43),'فهرست بها کلی'!$C$13:$BO$1660,12,0),"")</f>
        <v/>
      </c>
      <c r="AA55" s="174" t="str">
        <f ca="1">IFERROR(VLOOKUP(ROW(AA43),'فهرست بها کلی'!$C$13:$BO$1660,13,0),"")</f>
        <v/>
      </c>
      <c r="AB55" s="243" t="str">
        <f t="shared" ca="1" si="4"/>
        <v/>
      </c>
      <c r="AC55" s="174" t="str">
        <f ca="1">IFERROR(VLOOKUP(ROW(AC43),'فهرست بها کلی'!$C$13:$BO$1660,22,0),"")</f>
        <v/>
      </c>
      <c r="AD55" s="174" t="str">
        <f ca="1">IFERROR(VLOOKUP(ROW(AD43),'فهرست بها کلی'!$C$13:$BO$1660,25,0),"")</f>
        <v/>
      </c>
      <c r="AE55" s="174" t="str">
        <f ca="1">IFERROR(VLOOKUP(ROW(AE43),'فهرست بها کلی'!$C$13:$BO$1660,28,0),"")</f>
        <v/>
      </c>
      <c r="AF55" s="174" t="str">
        <f ca="1">IFERROR(VLOOKUP(ROW(AF43),'فهرست بها کلی'!$C$13:$BO$1660,31,0),"")</f>
        <v/>
      </c>
      <c r="AG55" s="174" t="str">
        <f ca="1">IFERROR(VLOOKUP(ROW(AG43),'فهرست بها کلی'!$C$13:$BO$1660,34,0),"")</f>
        <v/>
      </c>
      <c r="AH55" s="174" t="str">
        <f ca="1">IFERROR(VLOOKUP(ROW(AH43),'فهرست بها کلی'!$C$13:$BO$1660,37,0),"")</f>
        <v/>
      </c>
      <c r="AI55" s="174" t="str">
        <f ca="1">IFERROR(VLOOKUP(ROW(AI43),'فهرست بها کلی'!$C$13:$BO$1660,40,0),"")</f>
        <v/>
      </c>
      <c r="AJ55" s="174" t="str">
        <f ca="1">IFERROR(VLOOKUP(ROW(AJ43),'فهرست بها کلی'!$C$13:$BO$1660,43,0),"")</f>
        <v/>
      </c>
      <c r="AK55" s="174" t="str">
        <f ca="1">IFERROR(VLOOKUP(ROW(AK43),'فهرست بها کلی'!$C$13:$BO$1660,46,0),"")</f>
        <v/>
      </c>
      <c r="AL55" s="174" t="str">
        <f ca="1">IFERROR(VLOOKUP(ROW(AL43),'فهرست بها کلی'!$C$13:$BO$1660,49,0),"")</f>
        <v/>
      </c>
      <c r="AM55" s="174" t="str">
        <f ca="1">IFERROR(VLOOKUP(ROW(AM43),'فهرست بها کلی'!$C$13:$BO$1660,52,0),"")</f>
        <v/>
      </c>
      <c r="AN55" s="174" t="str">
        <f ca="1">IFERROR(VLOOKUP(ROW(AN43),'فهرست بها کلی'!$C$13:$BO$1660,55,0),"")</f>
        <v/>
      </c>
      <c r="AO55" s="174" t="str">
        <f ca="1">IFERROR(VLOOKUP(ROW(AO43),'فهرست بها کلی'!$C$13:$BO$1660,58,0),"")</f>
        <v/>
      </c>
      <c r="AP55" s="174" t="str">
        <f ca="1">IFERROR(VLOOKUP(ROW(AP43),'فهرست بها کلی'!$C$13:$BO$1660,61,0),"")</f>
        <v/>
      </c>
      <c r="AQ55" s="174" t="str">
        <f ca="1">IFERROR(VLOOKUP(ROW(AQ43),'فهرست بها کلی'!$C$13:$BO$1660,64,0),"")</f>
        <v/>
      </c>
      <c r="AR55" s="244">
        <f t="shared" ca="1" si="5"/>
        <v>0</v>
      </c>
      <c r="AS55" s="174" t="str">
        <f ca="1">IFERROR(VLOOKUP(ROW(AS43),'فهرست بها کلی'!$C$13:$BO$1660,23,0),"")</f>
        <v/>
      </c>
      <c r="AT55" s="174" t="str">
        <f ca="1">IFERROR(VLOOKUP(ROW(AT43),'فهرست بها کلی'!$C$13:$BO$1660,26,0),"")</f>
        <v/>
      </c>
      <c r="AU55" s="174" t="str">
        <f ca="1">IFERROR(VLOOKUP(ROW(AU43),'فهرست بها کلی'!$C$13:$BO$1660,29,0),"")</f>
        <v/>
      </c>
      <c r="AV55" s="174" t="str">
        <f ca="1">IFERROR(VLOOKUP(ROW(AV43),'فهرست بها کلی'!$C$13:$BO$1660,32,0),"")</f>
        <v/>
      </c>
      <c r="AW55" s="174" t="str">
        <f ca="1">IFERROR(VLOOKUP(ROW(AW43),'فهرست بها کلی'!$C$13:$BO$1660,35,0),"")</f>
        <v/>
      </c>
      <c r="AX55" s="174" t="str">
        <f ca="1">IFERROR(VLOOKUP(ROW(AX43),'فهرست بها کلی'!$C$13:$BO$1660,38,0),"")</f>
        <v/>
      </c>
      <c r="AY55" s="174" t="str">
        <f ca="1">IFERROR(VLOOKUP(ROW(AY43),'فهرست بها کلی'!$C$13:$BO$1660,41,0),"")</f>
        <v/>
      </c>
      <c r="AZ55" s="174" t="str">
        <f ca="1">IFERROR(VLOOKUP(ROW(AZ43),'فهرست بها کلی'!$C$13:$BO$1660,44,0),"")</f>
        <v/>
      </c>
      <c r="BA55" s="174" t="str">
        <f ca="1">IFERROR(VLOOKUP(ROW(BA43),'فهرست بها کلی'!$C$13:$BO$1660,47,0),"")</f>
        <v/>
      </c>
      <c r="BB55" s="174" t="str">
        <f ca="1">IFERROR(VLOOKUP(ROW(BB43),'فهرست بها کلی'!$C$13:$BO$1660,50,0),"")</f>
        <v/>
      </c>
      <c r="BC55" s="174" t="str">
        <f ca="1">IFERROR(VLOOKUP(ROW(BC43),'فهرست بها کلی'!$C$13:$BO$1660,53,0),"")</f>
        <v/>
      </c>
      <c r="BD55" s="174" t="str">
        <f ca="1">IFERROR(VLOOKUP(ROW(BD43),'فهرست بها کلی'!$C$13:$BO$1660,56,0),"")</f>
        <v/>
      </c>
      <c r="BE55" s="174" t="str">
        <f ca="1">IFERROR(VLOOKUP(ROW(BE43),'فهرست بها کلی'!$C$13:$BO$1660,59,0),"")</f>
        <v/>
      </c>
      <c r="BF55" s="174" t="str">
        <f ca="1">IFERROR(VLOOKUP(ROW(BF43),'فهرست بها کلی'!$C$13:$BO$1660,62,0),"")</f>
        <v/>
      </c>
      <c r="BG55" s="174" t="str">
        <f ca="1">IFERROR(VLOOKUP(ROW(BG43),'فهرست بها کلی'!$C$13:$BO$1660,65,0),"")</f>
        <v/>
      </c>
      <c r="BH55" s="174" t="str">
        <f ca="1">IFERROR(VLOOKUP(ROW(BH43),'فهرست بها کلی'!$C$13:$BO$1660,16,0),"")</f>
        <v/>
      </c>
      <c r="BI55" s="245" t="str">
        <f t="shared" ca="1" si="6"/>
        <v xml:space="preserve"> </v>
      </c>
      <c r="BJ55" s="245" t="str">
        <f t="shared" ca="1" si="7"/>
        <v/>
      </c>
      <c r="BK55" s="245" t="str">
        <f t="shared" ca="1" si="8"/>
        <v/>
      </c>
    </row>
    <row r="56" spans="1:63" ht="47.25" customHeight="1">
      <c r="A56" s="174" t="str">
        <f ca="1">IFERROR(VLOOKUP(ROW(A44),'فهرست بها کلی'!$C$13:$BO$1660,1,0),"")</f>
        <v/>
      </c>
      <c r="B56" s="174" t="str">
        <f ca="1">IFERROR(VLOOKUP(ROW(B44),'فهرست بها کلی'!$C$13:$BO$1660,5,0),"")</f>
        <v/>
      </c>
      <c r="C56" s="174" t="str">
        <f ca="1">IFERROR(VLOOKUP(ROW(C44),'فهرست بها کلی'!$C$13:$BO$1660,6,0),"")</f>
        <v/>
      </c>
      <c r="D56" s="174" t="str">
        <f ca="1">IFERROR(VLOOKUP(ROW(D44),'فهرست بها کلی'!$C$13:$BO$1660,7,0),"")</f>
        <v/>
      </c>
      <c r="E56" s="174" t="str">
        <f ca="1">IFERROR(VLOOKUP(ROW(E44),'فهرست بها کلی'!$C$13:$BO$1660,8,0),"")</f>
        <v/>
      </c>
      <c r="F56" s="174" t="str">
        <f ca="1">IFERROR(VLOOKUP(ROW(F44),'فهرست بها کلی'!$C$13:$BO$1660,9,0),"")</f>
        <v/>
      </c>
      <c r="G56" s="174" t="str">
        <f ca="1">IFERROR(VLOOKUP(ROW(G44),'فهرست بها کلی'!$C$13:$BO$1660,21,0),"")</f>
        <v/>
      </c>
      <c r="H56" s="174" t="str">
        <f ca="1">IFERROR(VLOOKUP(ROW(H44),'فهرست بها کلی'!$C$13:$BO$1660,24,0),"")</f>
        <v/>
      </c>
      <c r="I56" s="174" t="str">
        <f ca="1">IFERROR(VLOOKUP(ROW(I44),'فهرست بها کلی'!$C$13:$BO$1660,27,0),"")</f>
        <v/>
      </c>
      <c r="J56" s="174" t="str">
        <f ca="1">IFERROR(VLOOKUP(ROW(J44),'فهرست بها کلی'!$C$13:$BO$1660,30,0),"")</f>
        <v/>
      </c>
      <c r="K56" s="174" t="str">
        <f ca="1">IFERROR(VLOOKUP(ROW(K44),'فهرست بها کلی'!$C$13:$BO$1660,33,0),"")</f>
        <v/>
      </c>
      <c r="L56" s="174" t="str">
        <f ca="1">IFERROR(VLOOKUP(ROW(L44),'فهرست بها کلی'!$C$13:$BO$1660,36,0),"")</f>
        <v/>
      </c>
      <c r="M56" s="174" t="str">
        <f ca="1">IFERROR(VLOOKUP(ROW(M44),'فهرست بها کلی'!$C$13:$BO$1660,39,0),"")</f>
        <v/>
      </c>
      <c r="N56" s="174" t="str">
        <f ca="1">IFERROR(VLOOKUP(ROW(N44),'فهرست بها کلی'!$C$13:$BO$1660,42,0),"")</f>
        <v/>
      </c>
      <c r="O56" s="174" t="str">
        <f ca="1">IFERROR(VLOOKUP(ROW(O44),'فهرست بها کلی'!$C$13:$BO$1660,45,0),"")</f>
        <v/>
      </c>
      <c r="P56" s="174" t="str">
        <f ca="1">IFERROR(VLOOKUP(ROW(P44),'فهرست بها کلی'!$C$13:$BO$1660,48,0),"")</f>
        <v/>
      </c>
      <c r="Q56" s="174" t="str">
        <f ca="1">IFERROR(VLOOKUP(ROW(Q44),'فهرست بها کلی'!$C$13:$BO$1660,51,0),"")</f>
        <v/>
      </c>
      <c r="R56" s="174" t="str">
        <f ca="1">IFERROR(VLOOKUP(ROW(R44),'فهرست بها کلی'!$C$13:$BO$1660,54,0),"")</f>
        <v/>
      </c>
      <c r="S56" s="174" t="str">
        <f ca="1">IFERROR(VLOOKUP(ROW(S44),'فهرست بها کلی'!$C$13:$BO$1660,57,0),"")</f>
        <v/>
      </c>
      <c r="T56" s="174" t="str">
        <f ca="1">IFERROR(VLOOKUP(ROW(T44),'فهرست بها کلی'!$C$13:$BO$1660,60,0),"")</f>
        <v/>
      </c>
      <c r="U56" s="174" t="str">
        <f ca="1">IFERROR(VLOOKUP(ROW(U44),'فهرست بها کلی'!$C$13:$BO$1660,63,0),"")</f>
        <v/>
      </c>
      <c r="V56" s="241">
        <f t="shared" ca="1" si="2"/>
        <v>0</v>
      </c>
      <c r="W56" s="242" t="str">
        <f t="shared" ca="1" si="3"/>
        <v/>
      </c>
      <c r="X56" s="174" t="str">
        <f ca="1">IFERROR(VLOOKUP(ROW(X44),'فهرست بها کلی'!$C$13:$BO$1660,10,0),"")</f>
        <v/>
      </c>
      <c r="Y56" s="174" t="str">
        <f ca="1">IFERROR(VLOOKUP(ROW(Y44),'فهرست بها کلی'!$C$13:$BO$1660,11,0),"")</f>
        <v/>
      </c>
      <c r="Z56" s="174" t="str">
        <f ca="1">IFERROR(VLOOKUP(ROW(Z44),'فهرست بها کلی'!$C$13:$BO$1660,12,0),"")</f>
        <v/>
      </c>
      <c r="AA56" s="174" t="str">
        <f ca="1">IFERROR(VLOOKUP(ROW(AA44),'فهرست بها کلی'!$C$13:$BO$1660,13,0),"")</f>
        <v/>
      </c>
      <c r="AB56" s="243" t="str">
        <f t="shared" ca="1" si="4"/>
        <v/>
      </c>
      <c r="AC56" s="174" t="str">
        <f ca="1">IFERROR(VLOOKUP(ROW(AC44),'فهرست بها کلی'!$C$13:$BO$1660,22,0),"")</f>
        <v/>
      </c>
      <c r="AD56" s="174" t="str">
        <f ca="1">IFERROR(VLOOKUP(ROW(AD44),'فهرست بها کلی'!$C$13:$BO$1660,25,0),"")</f>
        <v/>
      </c>
      <c r="AE56" s="174" t="str">
        <f ca="1">IFERROR(VLOOKUP(ROW(AE44),'فهرست بها کلی'!$C$13:$BO$1660,28,0),"")</f>
        <v/>
      </c>
      <c r="AF56" s="174" t="str">
        <f ca="1">IFERROR(VLOOKUP(ROW(AF44),'فهرست بها کلی'!$C$13:$BO$1660,31,0),"")</f>
        <v/>
      </c>
      <c r="AG56" s="174" t="str">
        <f ca="1">IFERROR(VLOOKUP(ROW(AG44),'فهرست بها کلی'!$C$13:$BO$1660,34,0),"")</f>
        <v/>
      </c>
      <c r="AH56" s="174" t="str">
        <f ca="1">IFERROR(VLOOKUP(ROW(AH44),'فهرست بها کلی'!$C$13:$BO$1660,37,0),"")</f>
        <v/>
      </c>
      <c r="AI56" s="174" t="str">
        <f ca="1">IFERROR(VLOOKUP(ROW(AI44),'فهرست بها کلی'!$C$13:$BO$1660,40,0),"")</f>
        <v/>
      </c>
      <c r="AJ56" s="174" t="str">
        <f ca="1">IFERROR(VLOOKUP(ROW(AJ44),'فهرست بها کلی'!$C$13:$BO$1660,43,0),"")</f>
        <v/>
      </c>
      <c r="AK56" s="174" t="str">
        <f ca="1">IFERROR(VLOOKUP(ROW(AK44),'فهرست بها کلی'!$C$13:$BO$1660,46,0),"")</f>
        <v/>
      </c>
      <c r="AL56" s="174" t="str">
        <f ca="1">IFERROR(VLOOKUP(ROW(AL44),'فهرست بها کلی'!$C$13:$BO$1660,49,0),"")</f>
        <v/>
      </c>
      <c r="AM56" s="174" t="str">
        <f ca="1">IFERROR(VLOOKUP(ROW(AM44),'فهرست بها کلی'!$C$13:$BO$1660,52,0),"")</f>
        <v/>
      </c>
      <c r="AN56" s="174" t="str">
        <f ca="1">IFERROR(VLOOKUP(ROW(AN44),'فهرست بها کلی'!$C$13:$BO$1660,55,0),"")</f>
        <v/>
      </c>
      <c r="AO56" s="174" t="str">
        <f ca="1">IFERROR(VLOOKUP(ROW(AO44),'فهرست بها کلی'!$C$13:$BO$1660,58,0),"")</f>
        <v/>
      </c>
      <c r="AP56" s="174" t="str">
        <f ca="1">IFERROR(VLOOKUP(ROW(AP44),'فهرست بها کلی'!$C$13:$BO$1660,61,0),"")</f>
        <v/>
      </c>
      <c r="AQ56" s="174" t="str">
        <f ca="1">IFERROR(VLOOKUP(ROW(AQ44),'فهرست بها کلی'!$C$13:$BO$1660,64,0),"")</f>
        <v/>
      </c>
      <c r="AR56" s="244">
        <f t="shared" ca="1" si="5"/>
        <v>0</v>
      </c>
      <c r="AS56" s="174" t="str">
        <f ca="1">IFERROR(VLOOKUP(ROW(AS44),'فهرست بها کلی'!$C$13:$BO$1660,23,0),"")</f>
        <v/>
      </c>
      <c r="AT56" s="174" t="str">
        <f ca="1">IFERROR(VLOOKUP(ROW(AT44),'فهرست بها کلی'!$C$13:$BO$1660,26,0),"")</f>
        <v/>
      </c>
      <c r="AU56" s="174" t="str">
        <f ca="1">IFERROR(VLOOKUP(ROW(AU44),'فهرست بها کلی'!$C$13:$BO$1660,29,0),"")</f>
        <v/>
      </c>
      <c r="AV56" s="174" t="str">
        <f ca="1">IFERROR(VLOOKUP(ROW(AV44),'فهرست بها کلی'!$C$13:$BO$1660,32,0),"")</f>
        <v/>
      </c>
      <c r="AW56" s="174" t="str">
        <f ca="1">IFERROR(VLOOKUP(ROW(AW44),'فهرست بها کلی'!$C$13:$BO$1660,35,0),"")</f>
        <v/>
      </c>
      <c r="AX56" s="174" t="str">
        <f ca="1">IFERROR(VLOOKUP(ROW(AX44),'فهرست بها کلی'!$C$13:$BO$1660,38,0),"")</f>
        <v/>
      </c>
      <c r="AY56" s="174" t="str">
        <f ca="1">IFERROR(VLOOKUP(ROW(AY44),'فهرست بها کلی'!$C$13:$BO$1660,41,0),"")</f>
        <v/>
      </c>
      <c r="AZ56" s="174" t="str">
        <f ca="1">IFERROR(VLOOKUP(ROW(AZ44),'فهرست بها کلی'!$C$13:$BO$1660,44,0),"")</f>
        <v/>
      </c>
      <c r="BA56" s="174" t="str">
        <f ca="1">IFERROR(VLOOKUP(ROW(BA44),'فهرست بها کلی'!$C$13:$BO$1660,47,0),"")</f>
        <v/>
      </c>
      <c r="BB56" s="174" t="str">
        <f ca="1">IFERROR(VLOOKUP(ROW(BB44),'فهرست بها کلی'!$C$13:$BO$1660,50,0),"")</f>
        <v/>
      </c>
      <c r="BC56" s="174" t="str">
        <f ca="1">IFERROR(VLOOKUP(ROW(BC44),'فهرست بها کلی'!$C$13:$BO$1660,53,0),"")</f>
        <v/>
      </c>
      <c r="BD56" s="174" t="str">
        <f ca="1">IFERROR(VLOOKUP(ROW(BD44),'فهرست بها کلی'!$C$13:$BO$1660,56,0),"")</f>
        <v/>
      </c>
      <c r="BE56" s="174" t="str">
        <f ca="1">IFERROR(VLOOKUP(ROW(BE44),'فهرست بها کلی'!$C$13:$BO$1660,59,0),"")</f>
        <v/>
      </c>
      <c r="BF56" s="174" t="str">
        <f ca="1">IFERROR(VLOOKUP(ROW(BF44),'فهرست بها کلی'!$C$13:$BO$1660,62,0),"")</f>
        <v/>
      </c>
      <c r="BG56" s="174" t="str">
        <f ca="1">IFERROR(VLOOKUP(ROW(BG44),'فهرست بها کلی'!$C$13:$BO$1660,65,0),"")</f>
        <v/>
      </c>
      <c r="BH56" s="174" t="str">
        <f ca="1">IFERROR(VLOOKUP(ROW(BH44),'فهرست بها کلی'!$C$13:$BO$1660,16,0),"")</f>
        <v/>
      </c>
      <c r="BI56" s="245" t="str">
        <f t="shared" ca="1" si="6"/>
        <v xml:space="preserve"> </v>
      </c>
      <c r="BJ56" s="245" t="str">
        <f t="shared" ca="1" si="7"/>
        <v/>
      </c>
      <c r="BK56" s="245" t="str">
        <f t="shared" ca="1" si="8"/>
        <v/>
      </c>
    </row>
    <row r="57" spans="1:63" ht="47.25" customHeight="1">
      <c r="A57" s="174" t="str">
        <f ca="1">IFERROR(VLOOKUP(ROW(A45),'فهرست بها کلی'!$C$13:$BO$1660,1,0),"")</f>
        <v/>
      </c>
      <c r="B57" s="174" t="str">
        <f ca="1">IFERROR(VLOOKUP(ROW(B45),'فهرست بها کلی'!$C$13:$BO$1660,5,0),"")</f>
        <v/>
      </c>
      <c r="C57" s="174" t="str">
        <f ca="1">IFERROR(VLOOKUP(ROW(C45),'فهرست بها کلی'!$C$13:$BO$1660,6,0),"")</f>
        <v/>
      </c>
      <c r="D57" s="174" t="str">
        <f ca="1">IFERROR(VLOOKUP(ROW(D45),'فهرست بها کلی'!$C$13:$BO$1660,7,0),"")</f>
        <v/>
      </c>
      <c r="E57" s="174" t="str">
        <f ca="1">IFERROR(VLOOKUP(ROW(E45),'فهرست بها کلی'!$C$13:$BO$1660,8,0),"")</f>
        <v/>
      </c>
      <c r="F57" s="174" t="str">
        <f ca="1">IFERROR(VLOOKUP(ROW(F45),'فهرست بها کلی'!$C$13:$BO$1660,9,0),"")</f>
        <v/>
      </c>
      <c r="G57" s="174" t="str">
        <f ca="1">IFERROR(VLOOKUP(ROW(G45),'فهرست بها کلی'!$C$13:$BO$1660,21,0),"")</f>
        <v/>
      </c>
      <c r="H57" s="174" t="str">
        <f ca="1">IFERROR(VLOOKUP(ROW(H45),'فهرست بها کلی'!$C$13:$BO$1660,24,0),"")</f>
        <v/>
      </c>
      <c r="I57" s="174" t="str">
        <f ca="1">IFERROR(VLOOKUP(ROW(I45),'فهرست بها کلی'!$C$13:$BO$1660,27,0),"")</f>
        <v/>
      </c>
      <c r="J57" s="174" t="str">
        <f ca="1">IFERROR(VLOOKUP(ROW(J45),'فهرست بها کلی'!$C$13:$BO$1660,30,0),"")</f>
        <v/>
      </c>
      <c r="K57" s="174" t="str">
        <f ca="1">IFERROR(VLOOKUP(ROW(K45),'فهرست بها کلی'!$C$13:$BO$1660,33,0),"")</f>
        <v/>
      </c>
      <c r="L57" s="174" t="str">
        <f ca="1">IFERROR(VLOOKUP(ROW(L45),'فهرست بها کلی'!$C$13:$BO$1660,36,0),"")</f>
        <v/>
      </c>
      <c r="M57" s="174" t="str">
        <f ca="1">IFERROR(VLOOKUP(ROW(M45),'فهرست بها کلی'!$C$13:$BO$1660,39,0),"")</f>
        <v/>
      </c>
      <c r="N57" s="174" t="str">
        <f ca="1">IFERROR(VLOOKUP(ROW(N45),'فهرست بها کلی'!$C$13:$BO$1660,42,0),"")</f>
        <v/>
      </c>
      <c r="O57" s="174" t="str">
        <f ca="1">IFERROR(VLOOKUP(ROW(O45),'فهرست بها کلی'!$C$13:$BO$1660,45,0),"")</f>
        <v/>
      </c>
      <c r="P57" s="174" t="str">
        <f ca="1">IFERROR(VLOOKUP(ROW(P45),'فهرست بها کلی'!$C$13:$BO$1660,48,0),"")</f>
        <v/>
      </c>
      <c r="Q57" s="174" t="str">
        <f ca="1">IFERROR(VLOOKUP(ROW(Q45),'فهرست بها کلی'!$C$13:$BO$1660,51,0),"")</f>
        <v/>
      </c>
      <c r="R57" s="174" t="str">
        <f ca="1">IFERROR(VLOOKUP(ROW(R45),'فهرست بها کلی'!$C$13:$BO$1660,54,0),"")</f>
        <v/>
      </c>
      <c r="S57" s="174" t="str">
        <f ca="1">IFERROR(VLOOKUP(ROW(S45),'فهرست بها کلی'!$C$13:$BO$1660,57,0),"")</f>
        <v/>
      </c>
      <c r="T57" s="174" t="str">
        <f ca="1">IFERROR(VLOOKUP(ROW(T45),'فهرست بها کلی'!$C$13:$BO$1660,60,0),"")</f>
        <v/>
      </c>
      <c r="U57" s="174" t="str">
        <f ca="1">IFERROR(VLOOKUP(ROW(U45),'فهرست بها کلی'!$C$13:$BO$1660,63,0),"")</f>
        <v/>
      </c>
      <c r="V57" s="241">
        <f t="shared" ca="1" si="2"/>
        <v>0</v>
      </c>
      <c r="W57" s="242" t="str">
        <f t="shared" ca="1" si="3"/>
        <v/>
      </c>
      <c r="X57" s="174" t="str">
        <f ca="1">IFERROR(VLOOKUP(ROW(X45),'فهرست بها کلی'!$C$13:$BO$1660,10,0),"")</f>
        <v/>
      </c>
      <c r="Y57" s="174" t="str">
        <f ca="1">IFERROR(VLOOKUP(ROW(Y45),'فهرست بها کلی'!$C$13:$BO$1660,11,0),"")</f>
        <v/>
      </c>
      <c r="Z57" s="174" t="str">
        <f ca="1">IFERROR(VLOOKUP(ROW(Z45),'فهرست بها کلی'!$C$13:$BO$1660,12,0),"")</f>
        <v/>
      </c>
      <c r="AA57" s="174" t="str">
        <f ca="1">IFERROR(VLOOKUP(ROW(AA45),'فهرست بها کلی'!$C$13:$BO$1660,13,0),"")</f>
        <v/>
      </c>
      <c r="AB57" s="243" t="str">
        <f t="shared" ca="1" si="4"/>
        <v/>
      </c>
      <c r="AC57" s="174" t="str">
        <f ca="1">IFERROR(VLOOKUP(ROW(AC45),'فهرست بها کلی'!$C$13:$BO$1660,22,0),"")</f>
        <v/>
      </c>
      <c r="AD57" s="174" t="str">
        <f ca="1">IFERROR(VLOOKUP(ROW(AD45),'فهرست بها کلی'!$C$13:$BO$1660,25,0),"")</f>
        <v/>
      </c>
      <c r="AE57" s="174" t="str">
        <f ca="1">IFERROR(VLOOKUP(ROW(AE45),'فهرست بها کلی'!$C$13:$BO$1660,28,0),"")</f>
        <v/>
      </c>
      <c r="AF57" s="174" t="str">
        <f ca="1">IFERROR(VLOOKUP(ROW(AF45),'فهرست بها کلی'!$C$13:$BO$1660,31,0),"")</f>
        <v/>
      </c>
      <c r="AG57" s="174" t="str">
        <f ca="1">IFERROR(VLOOKUP(ROW(AG45),'فهرست بها کلی'!$C$13:$BO$1660,34,0),"")</f>
        <v/>
      </c>
      <c r="AH57" s="174" t="str">
        <f ca="1">IFERROR(VLOOKUP(ROW(AH45),'فهرست بها کلی'!$C$13:$BO$1660,37,0),"")</f>
        <v/>
      </c>
      <c r="AI57" s="174" t="str">
        <f ca="1">IFERROR(VLOOKUP(ROW(AI45),'فهرست بها کلی'!$C$13:$BO$1660,40,0),"")</f>
        <v/>
      </c>
      <c r="AJ57" s="174" t="str">
        <f ca="1">IFERROR(VLOOKUP(ROW(AJ45),'فهرست بها کلی'!$C$13:$BO$1660,43,0),"")</f>
        <v/>
      </c>
      <c r="AK57" s="174" t="str">
        <f ca="1">IFERROR(VLOOKUP(ROW(AK45),'فهرست بها کلی'!$C$13:$BO$1660,46,0),"")</f>
        <v/>
      </c>
      <c r="AL57" s="174" t="str">
        <f ca="1">IFERROR(VLOOKUP(ROW(AL45),'فهرست بها کلی'!$C$13:$BO$1660,49,0),"")</f>
        <v/>
      </c>
      <c r="AM57" s="174" t="str">
        <f ca="1">IFERROR(VLOOKUP(ROW(AM45),'فهرست بها کلی'!$C$13:$BO$1660,52,0),"")</f>
        <v/>
      </c>
      <c r="AN57" s="174" t="str">
        <f ca="1">IFERROR(VLOOKUP(ROW(AN45),'فهرست بها کلی'!$C$13:$BO$1660,55,0),"")</f>
        <v/>
      </c>
      <c r="AO57" s="174" t="str">
        <f ca="1">IFERROR(VLOOKUP(ROW(AO45),'فهرست بها کلی'!$C$13:$BO$1660,58,0),"")</f>
        <v/>
      </c>
      <c r="AP57" s="174" t="str">
        <f ca="1">IFERROR(VLOOKUP(ROW(AP45),'فهرست بها کلی'!$C$13:$BO$1660,61,0),"")</f>
        <v/>
      </c>
      <c r="AQ57" s="174" t="str">
        <f ca="1">IFERROR(VLOOKUP(ROW(AQ45),'فهرست بها کلی'!$C$13:$BO$1660,64,0),"")</f>
        <v/>
      </c>
      <c r="AR57" s="244">
        <f t="shared" ca="1" si="5"/>
        <v>0</v>
      </c>
      <c r="AS57" s="174" t="str">
        <f ca="1">IFERROR(VLOOKUP(ROW(AS45),'فهرست بها کلی'!$C$13:$BO$1660,23,0),"")</f>
        <v/>
      </c>
      <c r="AT57" s="174" t="str">
        <f ca="1">IFERROR(VLOOKUP(ROW(AT45),'فهرست بها کلی'!$C$13:$BO$1660,26,0),"")</f>
        <v/>
      </c>
      <c r="AU57" s="174" t="str">
        <f ca="1">IFERROR(VLOOKUP(ROW(AU45),'فهرست بها کلی'!$C$13:$BO$1660,29,0),"")</f>
        <v/>
      </c>
      <c r="AV57" s="174" t="str">
        <f ca="1">IFERROR(VLOOKUP(ROW(AV45),'فهرست بها کلی'!$C$13:$BO$1660,32,0),"")</f>
        <v/>
      </c>
      <c r="AW57" s="174" t="str">
        <f ca="1">IFERROR(VLOOKUP(ROW(AW45),'فهرست بها کلی'!$C$13:$BO$1660,35,0),"")</f>
        <v/>
      </c>
      <c r="AX57" s="174" t="str">
        <f ca="1">IFERROR(VLOOKUP(ROW(AX45),'فهرست بها کلی'!$C$13:$BO$1660,38,0),"")</f>
        <v/>
      </c>
      <c r="AY57" s="174" t="str">
        <f ca="1">IFERROR(VLOOKUP(ROW(AY45),'فهرست بها کلی'!$C$13:$BO$1660,41,0),"")</f>
        <v/>
      </c>
      <c r="AZ57" s="174" t="str">
        <f ca="1">IFERROR(VLOOKUP(ROW(AZ45),'فهرست بها کلی'!$C$13:$BO$1660,44,0),"")</f>
        <v/>
      </c>
      <c r="BA57" s="174" t="str">
        <f ca="1">IFERROR(VLOOKUP(ROW(BA45),'فهرست بها کلی'!$C$13:$BO$1660,47,0),"")</f>
        <v/>
      </c>
      <c r="BB57" s="174" t="str">
        <f ca="1">IFERROR(VLOOKUP(ROW(BB45),'فهرست بها کلی'!$C$13:$BO$1660,50,0),"")</f>
        <v/>
      </c>
      <c r="BC57" s="174" t="str">
        <f ca="1">IFERROR(VLOOKUP(ROW(BC45),'فهرست بها کلی'!$C$13:$BO$1660,53,0),"")</f>
        <v/>
      </c>
      <c r="BD57" s="174" t="str">
        <f ca="1">IFERROR(VLOOKUP(ROW(BD45),'فهرست بها کلی'!$C$13:$BO$1660,56,0),"")</f>
        <v/>
      </c>
      <c r="BE57" s="174" t="str">
        <f ca="1">IFERROR(VLOOKUP(ROW(BE45),'فهرست بها کلی'!$C$13:$BO$1660,59,0),"")</f>
        <v/>
      </c>
      <c r="BF57" s="174" t="str">
        <f ca="1">IFERROR(VLOOKUP(ROW(BF45),'فهرست بها کلی'!$C$13:$BO$1660,62,0),"")</f>
        <v/>
      </c>
      <c r="BG57" s="174" t="str">
        <f ca="1">IFERROR(VLOOKUP(ROW(BG45),'فهرست بها کلی'!$C$13:$BO$1660,65,0),"")</f>
        <v/>
      </c>
      <c r="BH57" s="174" t="str">
        <f ca="1">IFERROR(VLOOKUP(ROW(BH45),'فهرست بها کلی'!$C$13:$BO$1660,16,0),"")</f>
        <v/>
      </c>
      <c r="BI57" s="245" t="str">
        <f t="shared" ca="1" si="6"/>
        <v xml:space="preserve"> </v>
      </c>
      <c r="BJ57" s="245" t="str">
        <f t="shared" ca="1" si="7"/>
        <v/>
      </c>
      <c r="BK57" s="245" t="str">
        <f t="shared" ca="1" si="8"/>
        <v/>
      </c>
    </row>
    <row r="58" spans="1:63" ht="47.25" customHeight="1">
      <c r="A58" s="174" t="str">
        <f ca="1">IFERROR(VLOOKUP(ROW(A46),'فهرست بها کلی'!$C$13:$BO$1660,1,0),"")</f>
        <v/>
      </c>
      <c r="B58" s="174" t="str">
        <f ca="1">IFERROR(VLOOKUP(ROW(B46),'فهرست بها کلی'!$C$13:$BO$1660,5,0),"")</f>
        <v/>
      </c>
      <c r="C58" s="174" t="str">
        <f ca="1">IFERROR(VLOOKUP(ROW(C46),'فهرست بها کلی'!$C$13:$BO$1660,6,0),"")</f>
        <v/>
      </c>
      <c r="D58" s="174" t="str">
        <f ca="1">IFERROR(VLOOKUP(ROW(D46),'فهرست بها کلی'!$C$13:$BO$1660,7,0),"")</f>
        <v/>
      </c>
      <c r="E58" s="174" t="str">
        <f ca="1">IFERROR(VLOOKUP(ROW(E46),'فهرست بها کلی'!$C$13:$BO$1660,8,0),"")</f>
        <v/>
      </c>
      <c r="F58" s="174" t="str">
        <f ca="1">IFERROR(VLOOKUP(ROW(F46),'فهرست بها کلی'!$C$13:$BO$1660,9,0),"")</f>
        <v/>
      </c>
      <c r="G58" s="174" t="str">
        <f ca="1">IFERROR(VLOOKUP(ROW(G46),'فهرست بها کلی'!$C$13:$BO$1660,21,0),"")</f>
        <v/>
      </c>
      <c r="H58" s="174" t="str">
        <f ca="1">IFERROR(VLOOKUP(ROW(H46),'فهرست بها کلی'!$C$13:$BO$1660,24,0),"")</f>
        <v/>
      </c>
      <c r="I58" s="174" t="str">
        <f ca="1">IFERROR(VLOOKUP(ROW(I46),'فهرست بها کلی'!$C$13:$BO$1660,27,0),"")</f>
        <v/>
      </c>
      <c r="J58" s="174" t="str">
        <f ca="1">IFERROR(VLOOKUP(ROW(J46),'فهرست بها کلی'!$C$13:$BO$1660,30,0),"")</f>
        <v/>
      </c>
      <c r="K58" s="174" t="str">
        <f ca="1">IFERROR(VLOOKUP(ROW(K46),'فهرست بها کلی'!$C$13:$BO$1660,33,0),"")</f>
        <v/>
      </c>
      <c r="L58" s="174" t="str">
        <f ca="1">IFERROR(VLOOKUP(ROW(L46),'فهرست بها کلی'!$C$13:$BO$1660,36,0),"")</f>
        <v/>
      </c>
      <c r="M58" s="174" t="str">
        <f ca="1">IFERROR(VLOOKUP(ROW(M46),'فهرست بها کلی'!$C$13:$BO$1660,39,0),"")</f>
        <v/>
      </c>
      <c r="N58" s="174" t="str">
        <f ca="1">IFERROR(VLOOKUP(ROW(N46),'فهرست بها کلی'!$C$13:$BO$1660,42,0),"")</f>
        <v/>
      </c>
      <c r="O58" s="174" t="str">
        <f ca="1">IFERROR(VLOOKUP(ROW(O46),'فهرست بها کلی'!$C$13:$BO$1660,45,0),"")</f>
        <v/>
      </c>
      <c r="P58" s="174" t="str">
        <f ca="1">IFERROR(VLOOKUP(ROW(P46),'فهرست بها کلی'!$C$13:$BO$1660,48,0),"")</f>
        <v/>
      </c>
      <c r="Q58" s="174" t="str">
        <f ca="1">IFERROR(VLOOKUP(ROW(Q46),'فهرست بها کلی'!$C$13:$BO$1660,51,0),"")</f>
        <v/>
      </c>
      <c r="R58" s="174" t="str">
        <f ca="1">IFERROR(VLOOKUP(ROW(R46),'فهرست بها کلی'!$C$13:$BO$1660,54,0),"")</f>
        <v/>
      </c>
      <c r="S58" s="174" t="str">
        <f ca="1">IFERROR(VLOOKUP(ROW(S46),'فهرست بها کلی'!$C$13:$BO$1660,57,0),"")</f>
        <v/>
      </c>
      <c r="T58" s="174" t="str">
        <f ca="1">IFERROR(VLOOKUP(ROW(T46),'فهرست بها کلی'!$C$13:$BO$1660,60,0),"")</f>
        <v/>
      </c>
      <c r="U58" s="174" t="str">
        <f ca="1">IFERROR(VLOOKUP(ROW(U46),'فهرست بها کلی'!$C$13:$BO$1660,63,0),"")</f>
        <v/>
      </c>
      <c r="V58" s="241">
        <f t="shared" ca="1" si="2"/>
        <v>0</v>
      </c>
      <c r="W58" s="242" t="str">
        <f t="shared" ca="1" si="3"/>
        <v/>
      </c>
      <c r="X58" s="174" t="str">
        <f ca="1">IFERROR(VLOOKUP(ROW(X46),'فهرست بها کلی'!$C$13:$BO$1660,10,0),"")</f>
        <v/>
      </c>
      <c r="Y58" s="174" t="str">
        <f ca="1">IFERROR(VLOOKUP(ROW(Y46),'فهرست بها کلی'!$C$13:$BO$1660,11,0),"")</f>
        <v/>
      </c>
      <c r="Z58" s="174" t="str">
        <f ca="1">IFERROR(VLOOKUP(ROW(Z46),'فهرست بها کلی'!$C$13:$BO$1660,12,0),"")</f>
        <v/>
      </c>
      <c r="AA58" s="174" t="str">
        <f ca="1">IFERROR(VLOOKUP(ROW(AA46),'فهرست بها کلی'!$C$13:$BO$1660,13,0),"")</f>
        <v/>
      </c>
      <c r="AB58" s="243" t="str">
        <f t="shared" ca="1" si="4"/>
        <v/>
      </c>
      <c r="AC58" s="174" t="str">
        <f ca="1">IFERROR(VLOOKUP(ROW(AC46),'فهرست بها کلی'!$C$13:$BO$1660,22,0),"")</f>
        <v/>
      </c>
      <c r="AD58" s="174" t="str">
        <f ca="1">IFERROR(VLOOKUP(ROW(AD46),'فهرست بها کلی'!$C$13:$BO$1660,25,0),"")</f>
        <v/>
      </c>
      <c r="AE58" s="174" t="str">
        <f ca="1">IFERROR(VLOOKUP(ROW(AE46),'فهرست بها کلی'!$C$13:$BO$1660,28,0),"")</f>
        <v/>
      </c>
      <c r="AF58" s="174" t="str">
        <f ca="1">IFERROR(VLOOKUP(ROW(AF46),'فهرست بها کلی'!$C$13:$BO$1660,31,0),"")</f>
        <v/>
      </c>
      <c r="AG58" s="174" t="str">
        <f ca="1">IFERROR(VLOOKUP(ROW(AG46),'فهرست بها کلی'!$C$13:$BO$1660,34,0),"")</f>
        <v/>
      </c>
      <c r="AH58" s="174" t="str">
        <f ca="1">IFERROR(VLOOKUP(ROW(AH46),'فهرست بها کلی'!$C$13:$BO$1660,37,0),"")</f>
        <v/>
      </c>
      <c r="AI58" s="174" t="str">
        <f ca="1">IFERROR(VLOOKUP(ROW(AI46),'فهرست بها کلی'!$C$13:$BO$1660,40,0),"")</f>
        <v/>
      </c>
      <c r="AJ58" s="174" t="str">
        <f ca="1">IFERROR(VLOOKUP(ROW(AJ46),'فهرست بها کلی'!$C$13:$BO$1660,43,0),"")</f>
        <v/>
      </c>
      <c r="AK58" s="174" t="str">
        <f ca="1">IFERROR(VLOOKUP(ROW(AK46),'فهرست بها کلی'!$C$13:$BO$1660,46,0),"")</f>
        <v/>
      </c>
      <c r="AL58" s="174" t="str">
        <f ca="1">IFERROR(VLOOKUP(ROW(AL46),'فهرست بها کلی'!$C$13:$BO$1660,49,0),"")</f>
        <v/>
      </c>
      <c r="AM58" s="174" t="str">
        <f ca="1">IFERROR(VLOOKUP(ROW(AM46),'فهرست بها کلی'!$C$13:$BO$1660,52,0),"")</f>
        <v/>
      </c>
      <c r="AN58" s="174" t="str">
        <f ca="1">IFERROR(VLOOKUP(ROW(AN46),'فهرست بها کلی'!$C$13:$BO$1660,55,0),"")</f>
        <v/>
      </c>
      <c r="AO58" s="174" t="str">
        <f ca="1">IFERROR(VLOOKUP(ROW(AO46),'فهرست بها کلی'!$C$13:$BO$1660,58,0),"")</f>
        <v/>
      </c>
      <c r="AP58" s="174" t="str">
        <f ca="1">IFERROR(VLOOKUP(ROW(AP46),'فهرست بها کلی'!$C$13:$BO$1660,61,0),"")</f>
        <v/>
      </c>
      <c r="AQ58" s="174" t="str">
        <f ca="1">IFERROR(VLOOKUP(ROW(AQ46),'فهرست بها کلی'!$C$13:$BO$1660,64,0),"")</f>
        <v/>
      </c>
      <c r="AR58" s="244">
        <f t="shared" ca="1" si="5"/>
        <v>0</v>
      </c>
      <c r="AS58" s="174" t="str">
        <f ca="1">IFERROR(VLOOKUP(ROW(AS46),'فهرست بها کلی'!$C$13:$BO$1660,23,0),"")</f>
        <v/>
      </c>
      <c r="AT58" s="174" t="str">
        <f ca="1">IFERROR(VLOOKUP(ROW(AT46),'فهرست بها کلی'!$C$13:$BO$1660,26,0),"")</f>
        <v/>
      </c>
      <c r="AU58" s="174" t="str">
        <f ca="1">IFERROR(VLOOKUP(ROW(AU46),'فهرست بها کلی'!$C$13:$BO$1660,29,0),"")</f>
        <v/>
      </c>
      <c r="AV58" s="174" t="str">
        <f ca="1">IFERROR(VLOOKUP(ROW(AV46),'فهرست بها کلی'!$C$13:$BO$1660,32,0),"")</f>
        <v/>
      </c>
      <c r="AW58" s="174" t="str">
        <f ca="1">IFERROR(VLOOKUP(ROW(AW46),'فهرست بها کلی'!$C$13:$BO$1660,35,0),"")</f>
        <v/>
      </c>
      <c r="AX58" s="174" t="str">
        <f ca="1">IFERROR(VLOOKUP(ROW(AX46),'فهرست بها کلی'!$C$13:$BO$1660,38,0),"")</f>
        <v/>
      </c>
      <c r="AY58" s="174" t="str">
        <f ca="1">IFERROR(VLOOKUP(ROW(AY46),'فهرست بها کلی'!$C$13:$BO$1660,41,0),"")</f>
        <v/>
      </c>
      <c r="AZ58" s="174" t="str">
        <f ca="1">IFERROR(VLOOKUP(ROW(AZ46),'فهرست بها کلی'!$C$13:$BO$1660,44,0),"")</f>
        <v/>
      </c>
      <c r="BA58" s="174" t="str">
        <f ca="1">IFERROR(VLOOKUP(ROW(BA46),'فهرست بها کلی'!$C$13:$BO$1660,47,0),"")</f>
        <v/>
      </c>
      <c r="BB58" s="174" t="str">
        <f ca="1">IFERROR(VLOOKUP(ROW(BB46),'فهرست بها کلی'!$C$13:$BO$1660,50,0),"")</f>
        <v/>
      </c>
      <c r="BC58" s="174" t="str">
        <f ca="1">IFERROR(VLOOKUP(ROW(BC46),'فهرست بها کلی'!$C$13:$BO$1660,53,0),"")</f>
        <v/>
      </c>
      <c r="BD58" s="174" t="str">
        <f ca="1">IFERROR(VLOOKUP(ROW(BD46),'فهرست بها کلی'!$C$13:$BO$1660,56,0),"")</f>
        <v/>
      </c>
      <c r="BE58" s="174" t="str">
        <f ca="1">IFERROR(VLOOKUP(ROW(BE46),'فهرست بها کلی'!$C$13:$BO$1660,59,0),"")</f>
        <v/>
      </c>
      <c r="BF58" s="174" t="str">
        <f ca="1">IFERROR(VLOOKUP(ROW(BF46),'فهرست بها کلی'!$C$13:$BO$1660,62,0),"")</f>
        <v/>
      </c>
      <c r="BG58" s="174" t="str">
        <f ca="1">IFERROR(VLOOKUP(ROW(BG46),'فهرست بها کلی'!$C$13:$BO$1660,65,0),"")</f>
        <v/>
      </c>
      <c r="BH58" s="174" t="str">
        <f ca="1">IFERROR(VLOOKUP(ROW(BH46),'فهرست بها کلی'!$C$13:$BO$1660,16,0),"")</f>
        <v/>
      </c>
      <c r="BI58" s="245" t="str">
        <f t="shared" ca="1" si="6"/>
        <v xml:space="preserve"> </v>
      </c>
      <c r="BJ58" s="245" t="str">
        <f t="shared" ca="1" si="7"/>
        <v/>
      </c>
      <c r="BK58" s="245" t="str">
        <f t="shared" ca="1" si="8"/>
        <v/>
      </c>
    </row>
    <row r="59" spans="1:63" ht="47.25" customHeight="1">
      <c r="A59" s="174" t="str">
        <f ca="1">IFERROR(VLOOKUP(ROW(A47),'فهرست بها کلی'!$C$13:$BO$1660,1,0),"")</f>
        <v/>
      </c>
      <c r="B59" s="174" t="str">
        <f ca="1">IFERROR(VLOOKUP(ROW(B47),'فهرست بها کلی'!$C$13:$BO$1660,5,0),"")</f>
        <v/>
      </c>
      <c r="C59" s="174" t="str">
        <f ca="1">IFERROR(VLOOKUP(ROW(C47),'فهرست بها کلی'!$C$13:$BO$1660,6,0),"")</f>
        <v/>
      </c>
      <c r="D59" s="174" t="str">
        <f ca="1">IFERROR(VLOOKUP(ROW(D47),'فهرست بها کلی'!$C$13:$BO$1660,7,0),"")</f>
        <v/>
      </c>
      <c r="E59" s="174" t="str">
        <f ca="1">IFERROR(VLOOKUP(ROW(E47),'فهرست بها کلی'!$C$13:$BO$1660,8,0),"")</f>
        <v/>
      </c>
      <c r="F59" s="174" t="str">
        <f ca="1">IFERROR(VLOOKUP(ROW(F47),'فهرست بها کلی'!$C$13:$BO$1660,9,0),"")</f>
        <v/>
      </c>
      <c r="G59" s="174" t="str">
        <f ca="1">IFERROR(VLOOKUP(ROW(G47),'فهرست بها کلی'!$C$13:$BO$1660,21,0),"")</f>
        <v/>
      </c>
      <c r="H59" s="174" t="str">
        <f ca="1">IFERROR(VLOOKUP(ROW(H47),'فهرست بها کلی'!$C$13:$BO$1660,24,0),"")</f>
        <v/>
      </c>
      <c r="I59" s="174" t="str">
        <f ca="1">IFERROR(VLOOKUP(ROW(I47),'فهرست بها کلی'!$C$13:$BO$1660,27,0),"")</f>
        <v/>
      </c>
      <c r="J59" s="174" t="str">
        <f ca="1">IFERROR(VLOOKUP(ROW(J47),'فهرست بها کلی'!$C$13:$BO$1660,30,0),"")</f>
        <v/>
      </c>
      <c r="K59" s="174" t="str">
        <f ca="1">IFERROR(VLOOKUP(ROW(K47),'فهرست بها کلی'!$C$13:$BO$1660,33,0),"")</f>
        <v/>
      </c>
      <c r="L59" s="174" t="str">
        <f ca="1">IFERROR(VLOOKUP(ROW(L47),'فهرست بها کلی'!$C$13:$BO$1660,36,0),"")</f>
        <v/>
      </c>
      <c r="M59" s="174" t="str">
        <f ca="1">IFERROR(VLOOKUP(ROW(M47),'فهرست بها کلی'!$C$13:$BO$1660,39,0),"")</f>
        <v/>
      </c>
      <c r="N59" s="174" t="str">
        <f ca="1">IFERROR(VLOOKUP(ROW(N47),'فهرست بها کلی'!$C$13:$BO$1660,42,0),"")</f>
        <v/>
      </c>
      <c r="O59" s="174" t="str">
        <f ca="1">IFERROR(VLOOKUP(ROW(O47),'فهرست بها کلی'!$C$13:$BO$1660,45,0),"")</f>
        <v/>
      </c>
      <c r="P59" s="174" t="str">
        <f ca="1">IFERROR(VLOOKUP(ROW(P47),'فهرست بها کلی'!$C$13:$BO$1660,48,0),"")</f>
        <v/>
      </c>
      <c r="Q59" s="174" t="str">
        <f ca="1">IFERROR(VLOOKUP(ROW(Q47),'فهرست بها کلی'!$C$13:$BO$1660,51,0),"")</f>
        <v/>
      </c>
      <c r="R59" s="174" t="str">
        <f ca="1">IFERROR(VLOOKUP(ROW(R47),'فهرست بها کلی'!$C$13:$BO$1660,54,0),"")</f>
        <v/>
      </c>
      <c r="S59" s="174" t="str">
        <f ca="1">IFERROR(VLOOKUP(ROW(S47),'فهرست بها کلی'!$C$13:$BO$1660,57,0),"")</f>
        <v/>
      </c>
      <c r="T59" s="174" t="str">
        <f ca="1">IFERROR(VLOOKUP(ROW(T47),'فهرست بها کلی'!$C$13:$BO$1660,60,0),"")</f>
        <v/>
      </c>
      <c r="U59" s="174" t="str">
        <f ca="1">IFERROR(VLOOKUP(ROW(U47),'فهرست بها کلی'!$C$13:$BO$1660,63,0),"")</f>
        <v/>
      </c>
      <c r="V59" s="241">
        <f t="shared" ca="1" si="2"/>
        <v>0</v>
      </c>
      <c r="W59" s="242" t="str">
        <f t="shared" ca="1" si="3"/>
        <v/>
      </c>
      <c r="X59" s="174" t="str">
        <f ca="1">IFERROR(VLOOKUP(ROW(X47),'فهرست بها کلی'!$C$13:$BO$1660,10,0),"")</f>
        <v/>
      </c>
      <c r="Y59" s="174" t="str">
        <f ca="1">IFERROR(VLOOKUP(ROW(Y47),'فهرست بها کلی'!$C$13:$BO$1660,11,0),"")</f>
        <v/>
      </c>
      <c r="Z59" s="174" t="str">
        <f ca="1">IFERROR(VLOOKUP(ROW(Z47),'فهرست بها کلی'!$C$13:$BO$1660,12,0),"")</f>
        <v/>
      </c>
      <c r="AA59" s="174" t="str">
        <f ca="1">IFERROR(VLOOKUP(ROW(AA47),'فهرست بها کلی'!$C$13:$BO$1660,13,0),"")</f>
        <v/>
      </c>
      <c r="AB59" s="243" t="str">
        <f t="shared" ca="1" si="4"/>
        <v/>
      </c>
      <c r="AC59" s="174" t="str">
        <f ca="1">IFERROR(VLOOKUP(ROW(AC47),'فهرست بها کلی'!$C$13:$BO$1660,22,0),"")</f>
        <v/>
      </c>
      <c r="AD59" s="174" t="str">
        <f ca="1">IFERROR(VLOOKUP(ROW(AD47),'فهرست بها کلی'!$C$13:$BO$1660,25,0),"")</f>
        <v/>
      </c>
      <c r="AE59" s="174" t="str">
        <f ca="1">IFERROR(VLOOKUP(ROW(AE47),'فهرست بها کلی'!$C$13:$BO$1660,28,0),"")</f>
        <v/>
      </c>
      <c r="AF59" s="174" t="str">
        <f ca="1">IFERROR(VLOOKUP(ROW(AF47),'فهرست بها کلی'!$C$13:$BO$1660,31,0),"")</f>
        <v/>
      </c>
      <c r="AG59" s="174" t="str">
        <f ca="1">IFERROR(VLOOKUP(ROW(AG47),'فهرست بها کلی'!$C$13:$BO$1660,34,0),"")</f>
        <v/>
      </c>
      <c r="AH59" s="174" t="str">
        <f ca="1">IFERROR(VLOOKUP(ROW(AH47),'فهرست بها کلی'!$C$13:$BO$1660,37,0),"")</f>
        <v/>
      </c>
      <c r="AI59" s="174" t="str">
        <f ca="1">IFERROR(VLOOKUP(ROW(AI47),'فهرست بها کلی'!$C$13:$BO$1660,40,0),"")</f>
        <v/>
      </c>
      <c r="AJ59" s="174" t="str">
        <f ca="1">IFERROR(VLOOKUP(ROW(AJ47),'فهرست بها کلی'!$C$13:$BO$1660,43,0),"")</f>
        <v/>
      </c>
      <c r="AK59" s="174" t="str">
        <f ca="1">IFERROR(VLOOKUP(ROW(AK47),'فهرست بها کلی'!$C$13:$BO$1660,46,0),"")</f>
        <v/>
      </c>
      <c r="AL59" s="174" t="str">
        <f ca="1">IFERROR(VLOOKUP(ROW(AL47),'فهرست بها کلی'!$C$13:$BO$1660,49,0),"")</f>
        <v/>
      </c>
      <c r="AM59" s="174" t="str">
        <f ca="1">IFERROR(VLOOKUP(ROW(AM47),'فهرست بها کلی'!$C$13:$BO$1660,52,0),"")</f>
        <v/>
      </c>
      <c r="AN59" s="174" t="str">
        <f ca="1">IFERROR(VLOOKUP(ROW(AN47),'فهرست بها کلی'!$C$13:$BO$1660,55,0),"")</f>
        <v/>
      </c>
      <c r="AO59" s="174" t="str">
        <f ca="1">IFERROR(VLOOKUP(ROW(AO47),'فهرست بها کلی'!$C$13:$BO$1660,58,0),"")</f>
        <v/>
      </c>
      <c r="AP59" s="174" t="str">
        <f ca="1">IFERROR(VLOOKUP(ROW(AP47),'فهرست بها کلی'!$C$13:$BO$1660,61,0),"")</f>
        <v/>
      </c>
      <c r="AQ59" s="174" t="str">
        <f ca="1">IFERROR(VLOOKUP(ROW(AQ47),'فهرست بها کلی'!$C$13:$BO$1660,64,0),"")</f>
        <v/>
      </c>
      <c r="AR59" s="244">
        <f t="shared" ca="1" si="5"/>
        <v>0</v>
      </c>
      <c r="AS59" s="174" t="str">
        <f ca="1">IFERROR(VLOOKUP(ROW(AS47),'فهرست بها کلی'!$C$13:$BO$1660,23,0),"")</f>
        <v/>
      </c>
      <c r="AT59" s="174" t="str">
        <f ca="1">IFERROR(VLOOKUP(ROW(AT47),'فهرست بها کلی'!$C$13:$BO$1660,26,0),"")</f>
        <v/>
      </c>
      <c r="AU59" s="174" t="str">
        <f ca="1">IFERROR(VLOOKUP(ROW(AU47),'فهرست بها کلی'!$C$13:$BO$1660,29,0),"")</f>
        <v/>
      </c>
      <c r="AV59" s="174" t="str">
        <f ca="1">IFERROR(VLOOKUP(ROW(AV47),'فهرست بها کلی'!$C$13:$BO$1660,32,0),"")</f>
        <v/>
      </c>
      <c r="AW59" s="174" t="str">
        <f ca="1">IFERROR(VLOOKUP(ROW(AW47),'فهرست بها کلی'!$C$13:$BO$1660,35,0),"")</f>
        <v/>
      </c>
      <c r="AX59" s="174" t="str">
        <f ca="1">IFERROR(VLOOKUP(ROW(AX47),'فهرست بها کلی'!$C$13:$BO$1660,38,0),"")</f>
        <v/>
      </c>
      <c r="AY59" s="174" t="str">
        <f ca="1">IFERROR(VLOOKUP(ROW(AY47),'فهرست بها کلی'!$C$13:$BO$1660,41,0),"")</f>
        <v/>
      </c>
      <c r="AZ59" s="174" t="str">
        <f ca="1">IFERROR(VLOOKUP(ROW(AZ47),'فهرست بها کلی'!$C$13:$BO$1660,44,0),"")</f>
        <v/>
      </c>
      <c r="BA59" s="174" t="str">
        <f ca="1">IFERROR(VLOOKUP(ROW(BA47),'فهرست بها کلی'!$C$13:$BO$1660,47,0),"")</f>
        <v/>
      </c>
      <c r="BB59" s="174" t="str">
        <f ca="1">IFERROR(VLOOKUP(ROW(BB47),'فهرست بها کلی'!$C$13:$BO$1660,50,0),"")</f>
        <v/>
      </c>
      <c r="BC59" s="174" t="str">
        <f ca="1">IFERROR(VLOOKUP(ROW(BC47),'فهرست بها کلی'!$C$13:$BO$1660,53,0),"")</f>
        <v/>
      </c>
      <c r="BD59" s="174" t="str">
        <f ca="1">IFERROR(VLOOKUP(ROW(BD47),'فهرست بها کلی'!$C$13:$BO$1660,56,0),"")</f>
        <v/>
      </c>
      <c r="BE59" s="174" t="str">
        <f ca="1">IFERROR(VLOOKUP(ROW(BE47),'فهرست بها کلی'!$C$13:$BO$1660,59,0),"")</f>
        <v/>
      </c>
      <c r="BF59" s="174" t="str">
        <f ca="1">IFERROR(VLOOKUP(ROW(BF47),'فهرست بها کلی'!$C$13:$BO$1660,62,0),"")</f>
        <v/>
      </c>
      <c r="BG59" s="174" t="str">
        <f ca="1">IFERROR(VLOOKUP(ROW(BG47),'فهرست بها کلی'!$C$13:$BO$1660,65,0),"")</f>
        <v/>
      </c>
      <c r="BH59" s="174" t="str">
        <f ca="1">IFERROR(VLOOKUP(ROW(BH47),'فهرست بها کلی'!$C$13:$BO$1660,16,0),"")</f>
        <v/>
      </c>
      <c r="BI59" s="245" t="str">
        <f t="shared" ca="1" si="6"/>
        <v xml:space="preserve"> </v>
      </c>
      <c r="BJ59" s="245" t="str">
        <f t="shared" ca="1" si="7"/>
        <v/>
      </c>
      <c r="BK59" s="245" t="str">
        <f t="shared" ca="1" si="8"/>
        <v/>
      </c>
    </row>
    <row r="60" spans="1:63" ht="47.25" customHeight="1">
      <c r="A60" s="174" t="str">
        <f ca="1">IFERROR(VLOOKUP(ROW(A48),'فهرست بها کلی'!$C$13:$BO$1660,1,0),"")</f>
        <v/>
      </c>
      <c r="B60" s="174" t="str">
        <f ca="1">IFERROR(VLOOKUP(ROW(B48),'فهرست بها کلی'!$C$13:$BO$1660,5,0),"")</f>
        <v/>
      </c>
      <c r="C60" s="174" t="str">
        <f ca="1">IFERROR(VLOOKUP(ROW(C48),'فهرست بها کلی'!$C$13:$BO$1660,6,0),"")</f>
        <v/>
      </c>
      <c r="D60" s="174" t="str">
        <f ca="1">IFERROR(VLOOKUP(ROW(D48),'فهرست بها کلی'!$C$13:$BO$1660,7,0),"")</f>
        <v/>
      </c>
      <c r="E60" s="174" t="str">
        <f ca="1">IFERROR(VLOOKUP(ROW(E48),'فهرست بها کلی'!$C$13:$BO$1660,8,0),"")</f>
        <v/>
      </c>
      <c r="F60" s="174" t="str">
        <f ca="1">IFERROR(VLOOKUP(ROW(F48),'فهرست بها کلی'!$C$13:$BO$1660,9,0),"")</f>
        <v/>
      </c>
      <c r="G60" s="174" t="str">
        <f ca="1">IFERROR(VLOOKUP(ROW(G48),'فهرست بها کلی'!$C$13:$BO$1660,21,0),"")</f>
        <v/>
      </c>
      <c r="H60" s="174" t="str">
        <f ca="1">IFERROR(VLOOKUP(ROW(H48),'فهرست بها کلی'!$C$13:$BO$1660,24,0),"")</f>
        <v/>
      </c>
      <c r="I60" s="174" t="str">
        <f ca="1">IFERROR(VLOOKUP(ROW(I48),'فهرست بها کلی'!$C$13:$BO$1660,27,0),"")</f>
        <v/>
      </c>
      <c r="J60" s="174" t="str">
        <f ca="1">IFERROR(VLOOKUP(ROW(J48),'فهرست بها کلی'!$C$13:$BO$1660,30,0),"")</f>
        <v/>
      </c>
      <c r="K60" s="174" t="str">
        <f ca="1">IFERROR(VLOOKUP(ROW(K48),'فهرست بها کلی'!$C$13:$BO$1660,33,0),"")</f>
        <v/>
      </c>
      <c r="L60" s="174" t="str">
        <f ca="1">IFERROR(VLOOKUP(ROW(L48),'فهرست بها کلی'!$C$13:$BO$1660,36,0),"")</f>
        <v/>
      </c>
      <c r="M60" s="174" t="str">
        <f ca="1">IFERROR(VLOOKUP(ROW(M48),'فهرست بها کلی'!$C$13:$BO$1660,39,0),"")</f>
        <v/>
      </c>
      <c r="N60" s="174" t="str">
        <f ca="1">IFERROR(VLOOKUP(ROW(N48),'فهرست بها کلی'!$C$13:$BO$1660,42,0),"")</f>
        <v/>
      </c>
      <c r="O60" s="174" t="str">
        <f ca="1">IFERROR(VLOOKUP(ROW(O48),'فهرست بها کلی'!$C$13:$BO$1660,45,0),"")</f>
        <v/>
      </c>
      <c r="P60" s="174" t="str">
        <f ca="1">IFERROR(VLOOKUP(ROW(P48),'فهرست بها کلی'!$C$13:$BO$1660,48,0),"")</f>
        <v/>
      </c>
      <c r="Q60" s="174" t="str">
        <f ca="1">IFERROR(VLOOKUP(ROW(Q48),'فهرست بها کلی'!$C$13:$BO$1660,51,0),"")</f>
        <v/>
      </c>
      <c r="R60" s="174" t="str">
        <f ca="1">IFERROR(VLOOKUP(ROW(R48),'فهرست بها کلی'!$C$13:$BO$1660,54,0),"")</f>
        <v/>
      </c>
      <c r="S60" s="174" t="str">
        <f ca="1">IFERROR(VLOOKUP(ROW(S48),'فهرست بها کلی'!$C$13:$BO$1660,57,0),"")</f>
        <v/>
      </c>
      <c r="T60" s="174" t="str">
        <f ca="1">IFERROR(VLOOKUP(ROW(T48),'فهرست بها کلی'!$C$13:$BO$1660,60,0),"")</f>
        <v/>
      </c>
      <c r="U60" s="174" t="str">
        <f ca="1">IFERROR(VLOOKUP(ROW(U48),'فهرست بها کلی'!$C$13:$BO$1660,63,0),"")</f>
        <v/>
      </c>
      <c r="V60" s="241">
        <f t="shared" ca="1" si="2"/>
        <v>0</v>
      </c>
      <c r="W60" s="242" t="str">
        <f t="shared" ca="1" si="3"/>
        <v/>
      </c>
      <c r="X60" s="174" t="str">
        <f ca="1">IFERROR(VLOOKUP(ROW(X48),'فهرست بها کلی'!$C$13:$BO$1660,10,0),"")</f>
        <v/>
      </c>
      <c r="Y60" s="174" t="str">
        <f ca="1">IFERROR(VLOOKUP(ROW(Y48),'فهرست بها کلی'!$C$13:$BO$1660,11,0),"")</f>
        <v/>
      </c>
      <c r="Z60" s="174" t="str">
        <f ca="1">IFERROR(VLOOKUP(ROW(Z48),'فهرست بها کلی'!$C$13:$BO$1660,12,0),"")</f>
        <v/>
      </c>
      <c r="AA60" s="174" t="str">
        <f ca="1">IFERROR(VLOOKUP(ROW(AA48),'فهرست بها کلی'!$C$13:$BO$1660,13,0),"")</f>
        <v/>
      </c>
      <c r="AB60" s="243" t="str">
        <f t="shared" ca="1" si="4"/>
        <v/>
      </c>
      <c r="AC60" s="174" t="str">
        <f ca="1">IFERROR(VLOOKUP(ROW(AC48),'فهرست بها کلی'!$C$13:$BO$1660,22,0),"")</f>
        <v/>
      </c>
      <c r="AD60" s="174" t="str">
        <f ca="1">IFERROR(VLOOKUP(ROW(AD48),'فهرست بها کلی'!$C$13:$BO$1660,25,0),"")</f>
        <v/>
      </c>
      <c r="AE60" s="174" t="str">
        <f ca="1">IFERROR(VLOOKUP(ROW(AE48),'فهرست بها کلی'!$C$13:$BO$1660,28,0),"")</f>
        <v/>
      </c>
      <c r="AF60" s="174" t="str">
        <f ca="1">IFERROR(VLOOKUP(ROW(AF48),'فهرست بها کلی'!$C$13:$BO$1660,31,0),"")</f>
        <v/>
      </c>
      <c r="AG60" s="174" t="str">
        <f ca="1">IFERROR(VLOOKUP(ROW(AG48),'فهرست بها کلی'!$C$13:$BO$1660,34,0),"")</f>
        <v/>
      </c>
      <c r="AH60" s="174" t="str">
        <f ca="1">IFERROR(VLOOKUP(ROW(AH48),'فهرست بها کلی'!$C$13:$BO$1660,37,0),"")</f>
        <v/>
      </c>
      <c r="AI60" s="174" t="str">
        <f ca="1">IFERROR(VLOOKUP(ROW(AI48),'فهرست بها کلی'!$C$13:$BO$1660,40,0),"")</f>
        <v/>
      </c>
      <c r="AJ60" s="174" t="str">
        <f ca="1">IFERROR(VLOOKUP(ROW(AJ48),'فهرست بها کلی'!$C$13:$BO$1660,43,0),"")</f>
        <v/>
      </c>
      <c r="AK60" s="174" t="str">
        <f ca="1">IFERROR(VLOOKUP(ROW(AK48),'فهرست بها کلی'!$C$13:$BO$1660,46,0),"")</f>
        <v/>
      </c>
      <c r="AL60" s="174" t="str">
        <f ca="1">IFERROR(VLOOKUP(ROW(AL48),'فهرست بها کلی'!$C$13:$BO$1660,49,0),"")</f>
        <v/>
      </c>
      <c r="AM60" s="174" t="str">
        <f ca="1">IFERROR(VLOOKUP(ROW(AM48),'فهرست بها کلی'!$C$13:$BO$1660,52,0),"")</f>
        <v/>
      </c>
      <c r="AN60" s="174" t="str">
        <f ca="1">IFERROR(VLOOKUP(ROW(AN48),'فهرست بها کلی'!$C$13:$BO$1660,55,0),"")</f>
        <v/>
      </c>
      <c r="AO60" s="174" t="str">
        <f ca="1">IFERROR(VLOOKUP(ROW(AO48),'فهرست بها کلی'!$C$13:$BO$1660,58,0),"")</f>
        <v/>
      </c>
      <c r="AP60" s="174" t="str">
        <f ca="1">IFERROR(VLOOKUP(ROW(AP48),'فهرست بها کلی'!$C$13:$BO$1660,61,0),"")</f>
        <v/>
      </c>
      <c r="AQ60" s="174" t="str">
        <f ca="1">IFERROR(VLOOKUP(ROW(AQ48),'فهرست بها کلی'!$C$13:$BO$1660,64,0),"")</f>
        <v/>
      </c>
      <c r="AR60" s="244">
        <f t="shared" ca="1" si="5"/>
        <v>0</v>
      </c>
      <c r="AS60" s="174" t="str">
        <f ca="1">IFERROR(VLOOKUP(ROW(AS48),'فهرست بها کلی'!$C$13:$BO$1660,23,0),"")</f>
        <v/>
      </c>
      <c r="AT60" s="174" t="str">
        <f ca="1">IFERROR(VLOOKUP(ROW(AT48),'فهرست بها کلی'!$C$13:$BO$1660,26,0),"")</f>
        <v/>
      </c>
      <c r="AU60" s="174" t="str">
        <f ca="1">IFERROR(VLOOKUP(ROW(AU48),'فهرست بها کلی'!$C$13:$BO$1660,29,0),"")</f>
        <v/>
      </c>
      <c r="AV60" s="174" t="str">
        <f ca="1">IFERROR(VLOOKUP(ROW(AV48),'فهرست بها کلی'!$C$13:$BO$1660,32,0),"")</f>
        <v/>
      </c>
      <c r="AW60" s="174" t="str">
        <f ca="1">IFERROR(VLOOKUP(ROW(AW48),'فهرست بها کلی'!$C$13:$BO$1660,35,0),"")</f>
        <v/>
      </c>
      <c r="AX60" s="174" t="str">
        <f ca="1">IFERROR(VLOOKUP(ROW(AX48),'فهرست بها کلی'!$C$13:$BO$1660,38,0),"")</f>
        <v/>
      </c>
      <c r="AY60" s="174" t="str">
        <f ca="1">IFERROR(VLOOKUP(ROW(AY48),'فهرست بها کلی'!$C$13:$BO$1660,41,0),"")</f>
        <v/>
      </c>
      <c r="AZ60" s="174" t="str">
        <f ca="1">IFERROR(VLOOKUP(ROW(AZ48),'فهرست بها کلی'!$C$13:$BO$1660,44,0),"")</f>
        <v/>
      </c>
      <c r="BA60" s="174" t="str">
        <f ca="1">IFERROR(VLOOKUP(ROW(BA48),'فهرست بها کلی'!$C$13:$BO$1660,47,0),"")</f>
        <v/>
      </c>
      <c r="BB60" s="174" t="str">
        <f ca="1">IFERROR(VLOOKUP(ROW(BB48),'فهرست بها کلی'!$C$13:$BO$1660,50,0),"")</f>
        <v/>
      </c>
      <c r="BC60" s="174" t="str">
        <f ca="1">IFERROR(VLOOKUP(ROW(BC48),'فهرست بها کلی'!$C$13:$BO$1660,53,0),"")</f>
        <v/>
      </c>
      <c r="BD60" s="174" t="str">
        <f ca="1">IFERROR(VLOOKUP(ROW(BD48),'فهرست بها کلی'!$C$13:$BO$1660,56,0),"")</f>
        <v/>
      </c>
      <c r="BE60" s="174" t="str">
        <f ca="1">IFERROR(VLOOKUP(ROW(BE48),'فهرست بها کلی'!$C$13:$BO$1660,59,0),"")</f>
        <v/>
      </c>
      <c r="BF60" s="174" t="str">
        <f ca="1">IFERROR(VLOOKUP(ROW(BF48),'فهرست بها کلی'!$C$13:$BO$1660,62,0),"")</f>
        <v/>
      </c>
      <c r="BG60" s="174" t="str">
        <f ca="1">IFERROR(VLOOKUP(ROW(BG48),'فهرست بها کلی'!$C$13:$BO$1660,65,0),"")</f>
        <v/>
      </c>
      <c r="BH60" s="174" t="str">
        <f ca="1">IFERROR(VLOOKUP(ROW(BH48),'فهرست بها کلی'!$C$13:$BO$1660,16,0),"")</f>
        <v/>
      </c>
      <c r="BI60" s="245" t="str">
        <f t="shared" ca="1" si="6"/>
        <v xml:space="preserve"> </v>
      </c>
      <c r="BJ60" s="245" t="str">
        <f t="shared" ca="1" si="7"/>
        <v/>
      </c>
      <c r="BK60" s="245" t="str">
        <f t="shared" ca="1" si="8"/>
        <v/>
      </c>
    </row>
    <row r="61" spans="1:63" ht="47.25" customHeight="1">
      <c r="A61" s="174" t="str">
        <f ca="1">IFERROR(VLOOKUP(ROW(A49),'فهرست بها کلی'!$C$13:$BO$1660,1,0),"")</f>
        <v/>
      </c>
      <c r="B61" s="174" t="str">
        <f ca="1">IFERROR(VLOOKUP(ROW(B49),'فهرست بها کلی'!$C$13:$BO$1660,5,0),"")</f>
        <v/>
      </c>
      <c r="C61" s="174" t="str">
        <f ca="1">IFERROR(VLOOKUP(ROW(C49),'فهرست بها کلی'!$C$13:$BO$1660,6,0),"")</f>
        <v/>
      </c>
      <c r="D61" s="174" t="str">
        <f ca="1">IFERROR(VLOOKUP(ROW(D49),'فهرست بها کلی'!$C$13:$BO$1660,7,0),"")</f>
        <v/>
      </c>
      <c r="E61" s="174" t="str">
        <f ca="1">IFERROR(VLOOKUP(ROW(E49),'فهرست بها کلی'!$C$13:$BO$1660,8,0),"")</f>
        <v/>
      </c>
      <c r="F61" s="174" t="str">
        <f ca="1">IFERROR(VLOOKUP(ROW(F49),'فهرست بها کلی'!$C$13:$BO$1660,9,0),"")</f>
        <v/>
      </c>
      <c r="G61" s="174" t="str">
        <f ca="1">IFERROR(VLOOKUP(ROW(G49),'فهرست بها کلی'!$C$13:$BO$1660,21,0),"")</f>
        <v/>
      </c>
      <c r="H61" s="174" t="str">
        <f ca="1">IFERROR(VLOOKUP(ROW(H49),'فهرست بها کلی'!$C$13:$BO$1660,24,0),"")</f>
        <v/>
      </c>
      <c r="I61" s="174" t="str">
        <f ca="1">IFERROR(VLOOKUP(ROW(I49),'فهرست بها کلی'!$C$13:$BO$1660,27,0),"")</f>
        <v/>
      </c>
      <c r="J61" s="174" t="str">
        <f ca="1">IFERROR(VLOOKUP(ROW(J49),'فهرست بها کلی'!$C$13:$BO$1660,30,0),"")</f>
        <v/>
      </c>
      <c r="K61" s="174" t="str">
        <f ca="1">IFERROR(VLOOKUP(ROW(K49),'فهرست بها کلی'!$C$13:$BO$1660,33,0),"")</f>
        <v/>
      </c>
      <c r="L61" s="174" t="str">
        <f ca="1">IFERROR(VLOOKUP(ROW(L49),'فهرست بها کلی'!$C$13:$BO$1660,36,0),"")</f>
        <v/>
      </c>
      <c r="M61" s="174" t="str">
        <f ca="1">IFERROR(VLOOKUP(ROW(M49),'فهرست بها کلی'!$C$13:$BO$1660,39,0),"")</f>
        <v/>
      </c>
      <c r="N61" s="174" t="str">
        <f ca="1">IFERROR(VLOOKUP(ROW(N49),'فهرست بها کلی'!$C$13:$BO$1660,42,0),"")</f>
        <v/>
      </c>
      <c r="O61" s="174" t="str">
        <f ca="1">IFERROR(VLOOKUP(ROW(O49),'فهرست بها کلی'!$C$13:$BO$1660,45,0),"")</f>
        <v/>
      </c>
      <c r="P61" s="174" t="str">
        <f ca="1">IFERROR(VLOOKUP(ROW(P49),'فهرست بها کلی'!$C$13:$BO$1660,48,0),"")</f>
        <v/>
      </c>
      <c r="Q61" s="174" t="str">
        <f ca="1">IFERROR(VLOOKUP(ROW(Q49),'فهرست بها کلی'!$C$13:$BO$1660,51,0),"")</f>
        <v/>
      </c>
      <c r="R61" s="174" t="str">
        <f ca="1">IFERROR(VLOOKUP(ROW(R49),'فهرست بها کلی'!$C$13:$BO$1660,54,0),"")</f>
        <v/>
      </c>
      <c r="S61" s="174" t="str">
        <f ca="1">IFERROR(VLOOKUP(ROW(S49),'فهرست بها کلی'!$C$13:$BO$1660,57,0),"")</f>
        <v/>
      </c>
      <c r="T61" s="174" t="str">
        <f ca="1">IFERROR(VLOOKUP(ROW(T49),'فهرست بها کلی'!$C$13:$BO$1660,60,0),"")</f>
        <v/>
      </c>
      <c r="U61" s="174" t="str">
        <f ca="1">IFERROR(VLOOKUP(ROW(U49),'فهرست بها کلی'!$C$13:$BO$1660,63,0),"")</f>
        <v/>
      </c>
      <c r="V61" s="241">
        <f t="shared" ca="1" si="2"/>
        <v>0</v>
      </c>
      <c r="W61" s="242" t="str">
        <f t="shared" ca="1" si="3"/>
        <v/>
      </c>
      <c r="X61" s="174" t="str">
        <f ca="1">IFERROR(VLOOKUP(ROW(X49),'فهرست بها کلی'!$C$13:$BO$1660,10,0),"")</f>
        <v/>
      </c>
      <c r="Y61" s="174" t="str">
        <f ca="1">IFERROR(VLOOKUP(ROW(Y49),'فهرست بها کلی'!$C$13:$BO$1660,11,0),"")</f>
        <v/>
      </c>
      <c r="Z61" s="174" t="str">
        <f ca="1">IFERROR(VLOOKUP(ROW(Z49),'فهرست بها کلی'!$C$13:$BO$1660,12,0),"")</f>
        <v/>
      </c>
      <c r="AA61" s="174" t="str">
        <f ca="1">IFERROR(VLOOKUP(ROW(AA49),'فهرست بها کلی'!$C$13:$BO$1660,13,0),"")</f>
        <v/>
      </c>
      <c r="AB61" s="243" t="str">
        <f t="shared" ca="1" si="4"/>
        <v/>
      </c>
      <c r="AC61" s="174" t="str">
        <f ca="1">IFERROR(VLOOKUP(ROW(AC49),'فهرست بها کلی'!$C$13:$BO$1660,22,0),"")</f>
        <v/>
      </c>
      <c r="AD61" s="174" t="str">
        <f ca="1">IFERROR(VLOOKUP(ROW(AD49),'فهرست بها کلی'!$C$13:$BO$1660,25,0),"")</f>
        <v/>
      </c>
      <c r="AE61" s="174" t="str">
        <f ca="1">IFERROR(VLOOKUP(ROW(AE49),'فهرست بها کلی'!$C$13:$BO$1660,28,0),"")</f>
        <v/>
      </c>
      <c r="AF61" s="174" t="str">
        <f ca="1">IFERROR(VLOOKUP(ROW(AF49),'فهرست بها کلی'!$C$13:$BO$1660,31,0),"")</f>
        <v/>
      </c>
      <c r="AG61" s="174" t="str">
        <f ca="1">IFERROR(VLOOKUP(ROW(AG49),'فهرست بها کلی'!$C$13:$BO$1660,34,0),"")</f>
        <v/>
      </c>
      <c r="AH61" s="174" t="str">
        <f ca="1">IFERROR(VLOOKUP(ROW(AH49),'فهرست بها کلی'!$C$13:$BO$1660,37,0),"")</f>
        <v/>
      </c>
      <c r="AI61" s="174" t="str">
        <f ca="1">IFERROR(VLOOKUP(ROW(AI49),'فهرست بها کلی'!$C$13:$BO$1660,40,0),"")</f>
        <v/>
      </c>
      <c r="AJ61" s="174" t="str">
        <f ca="1">IFERROR(VLOOKUP(ROW(AJ49),'فهرست بها کلی'!$C$13:$BO$1660,43,0),"")</f>
        <v/>
      </c>
      <c r="AK61" s="174" t="str">
        <f ca="1">IFERROR(VLOOKUP(ROW(AK49),'فهرست بها کلی'!$C$13:$BO$1660,46,0),"")</f>
        <v/>
      </c>
      <c r="AL61" s="174" t="str">
        <f ca="1">IFERROR(VLOOKUP(ROW(AL49),'فهرست بها کلی'!$C$13:$BO$1660,49,0),"")</f>
        <v/>
      </c>
      <c r="AM61" s="174" t="str">
        <f ca="1">IFERROR(VLOOKUP(ROW(AM49),'فهرست بها کلی'!$C$13:$BO$1660,52,0),"")</f>
        <v/>
      </c>
      <c r="AN61" s="174" t="str">
        <f ca="1">IFERROR(VLOOKUP(ROW(AN49),'فهرست بها کلی'!$C$13:$BO$1660,55,0),"")</f>
        <v/>
      </c>
      <c r="AO61" s="174" t="str">
        <f ca="1">IFERROR(VLOOKUP(ROW(AO49),'فهرست بها کلی'!$C$13:$BO$1660,58,0),"")</f>
        <v/>
      </c>
      <c r="AP61" s="174" t="str">
        <f ca="1">IFERROR(VLOOKUP(ROW(AP49),'فهرست بها کلی'!$C$13:$BO$1660,61,0),"")</f>
        <v/>
      </c>
      <c r="AQ61" s="174" t="str">
        <f ca="1">IFERROR(VLOOKUP(ROW(AQ49),'فهرست بها کلی'!$C$13:$BO$1660,64,0),"")</f>
        <v/>
      </c>
      <c r="AR61" s="244">
        <f t="shared" ca="1" si="5"/>
        <v>0</v>
      </c>
      <c r="AS61" s="174" t="str">
        <f ca="1">IFERROR(VLOOKUP(ROW(AS49),'فهرست بها کلی'!$C$13:$BO$1660,23,0),"")</f>
        <v/>
      </c>
      <c r="AT61" s="174" t="str">
        <f ca="1">IFERROR(VLOOKUP(ROW(AT49),'فهرست بها کلی'!$C$13:$BO$1660,26,0),"")</f>
        <v/>
      </c>
      <c r="AU61" s="174" t="str">
        <f ca="1">IFERROR(VLOOKUP(ROW(AU49),'فهرست بها کلی'!$C$13:$BO$1660,29,0),"")</f>
        <v/>
      </c>
      <c r="AV61" s="174" t="str">
        <f ca="1">IFERROR(VLOOKUP(ROW(AV49),'فهرست بها کلی'!$C$13:$BO$1660,32,0),"")</f>
        <v/>
      </c>
      <c r="AW61" s="174" t="str">
        <f ca="1">IFERROR(VLOOKUP(ROW(AW49),'فهرست بها کلی'!$C$13:$BO$1660,35,0),"")</f>
        <v/>
      </c>
      <c r="AX61" s="174" t="str">
        <f ca="1">IFERROR(VLOOKUP(ROW(AX49),'فهرست بها کلی'!$C$13:$BO$1660,38,0),"")</f>
        <v/>
      </c>
      <c r="AY61" s="174" t="str">
        <f ca="1">IFERROR(VLOOKUP(ROW(AY49),'فهرست بها کلی'!$C$13:$BO$1660,41,0),"")</f>
        <v/>
      </c>
      <c r="AZ61" s="174" t="str">
        <f ca="1">IFERROR(VLOOKUP(ROW(AZ49),'فهرست بها کلی'!$C$13:$BO$1660,44,0),"")</f>
        <v/>
      </c>
      <c r="BA61" s="174" t="str">
        <f ca="1">IFERROR(VLOOKUP(ROW(BA49),'فهرست بها کلی'!$C$13:$BO$1660,47,0),"")</f>
        <v/>
      </c>
      <c r="BB61" s="174" t="str">
        <f ca="1">IFERROR(VLOOKUP(ROW(BB49),'فهرست بها کلی'!$C$13:$BO$1660,50,0),"")</f>
        <v/>
      </c>
      <c r="BC61" s="174" t="str">
        <f ca="1">IFERROR(VLOOKUP(ROW(BC49),'فهرست بها کلی'!$C$13:$BO$1660,53,0),"")</f>
        <v/>
      </c>
      <c r="BD61" s="174" t="str">
        <f ca="1">IFERROR(VLOOKUP(ROW(BD49),'فهرست بها کلی'!$C$13:$BO$1660,56,0),"")</f>
        <v/>
      </c>
      <c r="BE61" s="174" t="str">
        <f ca="1">IFERROR(VLOOKUP(ROW(BE49),'فهرست بها کلی'!$C$13:$BO$1660,59,0),"")</f>
        <v/>
      </c>
      <c r="BF61" s="174" t="str">
        <f ca="1">IFERROR(VLOOKUP(ROW(BF49),'فهرست بها کلی'!$C$13:$BO$1660,62,0),"")</f>
        <v/>
      </c>
      <c r="BG61" s="174" t="str">
        <f ca="1">IFERROR(VLOOKUP(ROW(BG49),'فهرست بها کلی'!$C$13:$BO$1660,65,0),"")</f>
        <v/>
      </c>
      <c r="BH61" s="174" t="str">
        <f ca="1">IFERROR(VLOOKUP(ROW(BH49),'فهرست بها کلی'!$C$13:$BO$1660,16,0),"")</f>
        <v/>
      </c>
      <c r="BI61" s="245" t="str">
        <f t="shared" ca="1" si="6"/>
        <v xml:space="preserve"> </v>
      </c>
      <c r="BJ61" s="245" t="str">
        <f t="shared" ca="1" si="7"/>
        <v/>
      </c>
      <c r="BK61" s="245" t="str">
        <f t="shared" ca="1" si="8"/>
        <v/>
      </c>
    </row>
    <row r="62" spans="1:63" ht="47.25" customHeight="1">
      <c r="A62" s="174" t="str">
        <f ca="1">IFERROR(VLOOKUP(ROW(A50),'فهرست بها کلی'!$C$13:$BO$1660,1,0),"")</f>
        <v/>
      </c>
      <c r="B62" s="174" t="str">
        <f ca="1">IFERROR(VLOOKUP(ROW(B50),'فهرست بها کلی'!$C$13:$BO$1660,5,0),"")</f>
        <v/>
      </c>
      <c r="C62" s="174" t="str">
        <f ca="1">IFERROR(VLOOKUP(ROW(C50),'فهرست بها کلی'!$C$13:$BO$1660,6,0),"")</f>
        <v/>
      </c>
      <c r="D62" s="174" t="str">
        <f ca="1">IFERROR(VLOOKUP(ROW(D50),'فهرست بها کلی'!$C$13:$BO$1660,7,0),"")</f>
        <v/>
      </c>
      <c r="E62" s="174" t="str">
        <f ca="1">IFERROR(VLOOKUP(ROW(E50),'فهرست بها کلی'!$C$13:$BO$1660,8,0),"")</f>
        <v/>
      </c>
      <c r="F62" s="174" t="str">
        <f ca="1">IFERROR(VLOOKUP(ROW(F50),'فهرست بها کلی'!$C$13:$BO$1660,9,0),"")</f>
        <v/>
      </c>
      <c r="G62" s="174" t="str">
        <f ca="1">IFERROR(VLOOKUP(ROW(G50),'فهرست بها کلی'!$C$13:$BO$1660,21,0),"")</f>
        <v/>
      </c>
      <c r="H62" s="174" t="str">
        <f ca="1">IFERROR(VLOOKUP(ROW(H50),'فهرست بها کلی'!$C$13:$BO$1660,24,0),"")</f>
        <v/>
      </c>
      <c r="I62" s="174" t="str">
        <f ca="1">IFERROR(VLOOKUP(ROW(I50),'فهرست بها کلی'!$C$13:$BO$1660,27,0),"")</f>
        <v/>
      </c>
      <c r="J62" s="174" t="str">
        <f ca="1">IFERROR(VLOOKUP(ROW(J50),'فهرست بها کلی'!$C$13:$BO$1660,30,0),"")</f>
        <v/>
      </c>
      <c r="K62" s="174" t="str">
        <f ca="1">IFERROR(VLOOKUP(ROW(K50),'فهرست بها کلی'!$C$13:$BO$1660,33,0),"")</f>
        <v/>
      </c>
      <c r="L62" s="174" t="str">
        <f ca="1">IFERROR(VLOOKUP(ROW(L50),'فهرست بها کلی'!$C$13:$BO$1660,36,0),"")</f>
        <v/>
      </c>
      <c r="M62" s="174" t="str">
        <f ca="1">IFERROR(VLOOKUP(ROW(M50),'فهرست بها کلی'!$C$13:$BO$1660,39,0),"")</f>
        <v/>
      </c>
      <c r="N62" s="174" t="str">
        <f ca="1">IFERROR(VLOOKUP(ROW(N50),'فهرست بها کلی'!$C$13:$BO$1660,42,0),"")</f>
        <v/>
      </c>
      <c r="O62" s="174" t="str">
        <f ca="1">IFERROR(VLOOKUP(ROW(O50),'فهرست بها کلی'!$C$13:$BO$1660,45,0),"")</f>
        <v/>
      </c>
      <c r="P62" s="174" t="str">
        <f ca="1">IFERROR(VLOOKUP(ROW(P50),'فهرست بها کلی'!$C$13:$BO$1660,48,0),"")</f>
        <v/>
      </c>
      <c r="Q62" s="174" t="str">
        <f ca="1">IFERROR(VLOOKUP(ROW(Q50),'فهرست بها کلی'!$C$13:$BO$1660,51,0),"")</f>
        <v/>
      </c>
      <c r="R62" s="174" t="str">
        <f ca="1">IFERROR(VLOOKUP(ROW(R50),'فهرست بها کلی'!$C$13:$BO$1660,54,0),"")</f>
        <v/>
      </c>
      <c r="S62" s="174" t="str">
        <f ca="1">IFERROR(VLOOKUP(ROW(S50),'فهرست بها کلی'!$C$13:$BO$1660,57,0),"")</f>
        <v/>
      </c>
      <c r="T62" s="174" t="str">
        <f ca="1">IFERROR(VLOOKUP(ROW(T50),'فهرست بها کلی'!$C$13:$BO$1660,60,0),"")</f>
        <v/>
      </c>
      <c r="U62" s="174" t="str">
        <f ca="1">IFERROR(VLOOKUP(ROW(U50),'فهرست بها کلی'!$C$13:$BO$1660,63,0),"")</f>
        <v/>
      </c>
      <c r="V62" s="241">
        <f t="shared" ca="1" si="2"/>
        <v>0</v>
      </c>
      <c r="W62" s="242" t="str">
        <f t="shared" ca="1" si="3"/>
        <v/>
      </c>
      <c r="X62" s="174" t="str">
        <f ca="1">IFERROR(VLOOKUP(ROW(X50),'فهرست بها کلی'!$C$13:$BO$1660,10,0),"")</f>
        <v/>
      </c>
      <c r="Y62" s="174" t="str">
        <f ca="1">IFERROR(VLOOKUP(ROW(Y50),'فهرست بها کلی'!$C$13:$BO$1660,11,0),"")</f>
        <v/>
      </c>
      <c r="Z62" s="174" t="str">
        <f ca="1">IFERROR(VLOOKUP(ROW(Z50),'فهرست بها کلی'!$C$13:$BO$1660,12,0),"")</f>
        <v/>
      </c>
      <c r="AA62" s="174" t="str">
        <f ca="1">IFERROR(VLOOKUP(ROW(AA50),'فهرست بها کلی'!$C$13:$BO$1660,13,0),"")</f>
        <v/>
      </c>
      <c r="AB62" s="243" t="str">
        <f t="shared" ca="1" si="4"/>
        <v/>
      </c>
      <c r="AC62" s="174" t="str">
        <f ca="1">IFERROR(VLOOKUP(ROW(AC50),'فهرست بها کلی'!$C$13:$BO$1660,22,0),"")</f>
        <v/>
      </c>
      <c r="AD62" s="174" t="str">
        <f ca="1">IFERROR(VLOOKUP(ROW(AD50),'فهرست بها کلی'!$C$13:$BO$1660,25,0),"")</f>
        <v/>
      </c>
      <c r="AE62" s="174" t="str">
        <f ca="1">IFERROR(VLOOKUP(ROW(AE50),'فهرست بها کلی'!$C$13:$BO$1660,28,0),"")</f>
        <v/>
      </c>
      <c r="AF62" s="174" t="str">
        <f ca="1">IFERROR(VLOOKUP(ROW(AF50),'فهرست بها کلی'!$C$13:$BO$1660,31,0),"")</f>
        <v/>
      </c>
      <c r="AG62" s="174" t="str">
        <f ca="1">IFERROR(VLOOKUP(ROW(AG50),'فهرست بها کلی'!$C$13:$BO$1660,34,0),"")</f>
        <v/>
      </c>
      <c r="AH62" s="174" t="str">
        <f ca="1">IFERROR(VLOOKUP(ROW(AH50),'فهرست بها کلی'!$C$13:$BO$1660,37,0),"")</f>
        <v/>
      </c>
      <c r="AI62" s="174" t="str">
        <f ca="1">IFERROR(VLOOKUP(ROW(AI50),'فهرست بها کلی'!$C$13:$BO$1660,40,0),"")</f>
        <v/>
      </c>
      <c r="AJ62" s="174" t="str">
        <f ca="1">IFERROR(VLOOKUP(ROW(AJ50),'فهرست بها کلی'!$C$13:$BO$1660,43,0),"")</f>
        <v/>
      </c>
      <c r="AK62" s="174" t="str">
        <f ca="1">IFERROR(VLOOKUP(ROW(AK50),'فهرست بها کلی'!$C$13:$BO$1660,46,0),"")</f>
        <v/>
      </c>
      <c r="AL62" s="174" t="str">
        <f ca="1">IFERROR(VLOOKUP(ROW(AL50),'فهرست بها کلی'!$C$13:$BO$1660,49,0),"")</f>
        <v/>
      </c>
      <c r="AM62" s="174" t="str">
        <f ca="1">IFERROR(VLOOKUP(ROW(AM50),'فهرست بها کلی'!$C$13:$BO$1660,52,0),"")</f>
        <v/>
      </c>
      <c r="AN62" s="174" t="str">
        <f ca="1">IFERROR(VLOOKUP(ROW(AN50),'فهرست بها کلی'!$C$13:$BO$1660,55,0),"")</f>
        <v/>
      </c>
      <c r="AO62" s="174" t="str">
        <f ca="1">IFERROR(VLOOKUP(ROW(AO50),'فهرست بها کلی'!$C$13:$BO$1660,58,0),"")</f>
        <v/>
      </c>
      <c r="AP62" s="174" t="str">
        <f ca="1">IFERROR(VLOOKUP(ROW(AP50),'فهرست بها کلی'!$C$13:$BO$1660,61,0),"")</f>
        <v/>
      </c>
      <c r="AQ62" s="174" t="str">
        <f ca="1">IFERROR(VLOOKUP(ROW(AQ50),'فهرست بها کلی'!$C$13:$BO$1660,64,0),"")</f>
        <v/>
      </c>
      <c r="AR62" s="244">
        <f t="shared" ca="1" si="5"/>
        <v>0</v>
      </c>
      <c r="AS62" s="174" t="str">
        <f ca="1">IFERROR(VLOOKUP(ROW(AS50),'فهرست بها کلی'!$C$13:$BO$1660,23,0),"")</f>
        <v/>
      </c>
      <c r="AT62" s="174" t="str">
        <f ca="1">IFERROR(VLOOKUP(ROW(AT50),'فهرست بها کلی'!$C$13:$BO$1660,26,0),"")</f>
        <v/>
      </c>
      <c r="AU62" s="174" t="str">
        <f ca="1">IFERROR(VLOOKUP(ROW(AU50),'فهرست بها کلی'!$C$13:$BO$1660,29,0),"")</f>
        <v/>
      </c>
      <c r="AV62" s="174" t="str">
        <f ca="1">IFERROR(VLOOKUP(ROW(AV50),'فهرست بها کلی'!$C$13:$BO$1660,32,0),"")</f>
        <v/>
      </c>
      <c r="AW62" s="174" t="str">
        <f ca="1">IFERROR(VLOOKUP(ROW(AW50),'فهرست بها کلی'!$C$13:$BO$1660,35,0),"")</f>
        <v/>
      </c>
      <c r="AX62" s="174" t="str">
        <f ca="1">IFERROR(VLOOKUP(ROW(AX50),'فهرست بها کلی'!$C$13:$BO$1660,38,0),"")</f>
        <v/>
      </c>
      <c r="AY62" s="174" t="str">
        <f ca="1">IFERROR(VLOOKUP(ROW(AY50),'فهرست بها کلی'!$C$13:$BO$1660,41,0),"")</f>
        <v/>
      </c>
      <c r="AZ62" s="174" t="str">
        <f ca="1">IFERROR(VLOOKUP(ROW(AZ50),'فهرست بها کلی'!$C$13:$BO$1660,44,0),"")</f>
        <v/>
      </c>
      <c r="BA62" s="174" t="str">
        <f ca="1">IFERROR(VLOOKUP(ROW(BA50),'فهرست بها کلی'!$C$13:$BO$1660,47,0),"")</f>
        <v/>
      </c>
      <c r="BB62" s="174" t="str">
        <f ca="1">IFERROR(VLOOKUP(ROW(BB50),'فهرست بها کلی'!$C$13:$BO$1660,50,0),"")</f>
        <v/>
      </c>
      <c r="BC62" s="174" t="str">
        <f ca="1">IFERROR(VLOOKUP(ROW(BC50),'فهرست بها کلی'!$C$13:$BO$1660,53,0),"")</f>
        <v/>
      </c>
      <c r="BD62" s="174" t="str">
        <f ca="1">IFERROR(VLOOKUP(ROW(BD50),'فهرست بها کلی'!$C$13:$BO$1660,56,0),"")</f>
        <v/>
      </c>
      <c r="BE62" s="174" t="str">
        <f ca="1">IFERROR(VLOOKUP(ROW(BE50),'فهرست بها کلی'!$C$13:$BO$1660,59,0),"")</f>
        <v/>
      </c>
      <c r="BF62" s="174" t="str">
        <f ca="1">IFERROR(VLOOKUP(ROW(BF50),'فهرست بها کلی'!$C$13:$BO$1660,62,0),"")</f>
        <v/>
      </c>
      <c r="BG62" s="174" t="str">
        <f ca="1">IFERROR(VLOOKUP(ROW(BG50),'فهرست بها کلی'!$C$13:$BO$1660,65,0),"")</f>
        <v/>
      </c>
      <c r="BH62" s="174" t="str">
        <f ca="1">IFERROR(VLOOKUP(ROW(BH50),'فهرست بها کلی'!$C$13:$BO$1660,16,0),"")</f>
        <v/>
      </c>
      <c r="BI62" s="245" t="str">
        <f t="shared" ca="1" si="6"/>
        <v xml:space="preserve"> </v>
      </c>
      <c r="BJ62" s="245" t="str">
        <f t="shared" ca="1" si="7"/>
        <v/>
      </c>
      <c r="BK62" s="245" t="str">
        <f t="shared" ca="1" si="8"/>
        <v/>
      </c>
    </row>
    <row r="63" spans="1:63" ht="47.25" customHeight="1">
      <c r="A63" s="174" t="str">
        <f ca="1">IFERROR(VLOOKUP(ROW(A51),'فهرست بها کلی'!$C$13:$BO$1660,1,0),"")</f>
        <v/>
      </c>
      <c r="B63" s="174" t="str">
        <f ca="1">IFERROR(VLOOKUP(ROW(B51),'فهرست بها کلی'!$C$13:$BO$1660,5,0),"")</f>
        <v/>
      </c>
      <c r="C63" s="174" t="str">
        <f ca="1">IFERROR(VLOOKUP(ROW(C51),'فهرست بها کلی'!$C$13:$BO$1660,6,0),"")</f>
        <v/>
      </c>
      <c r="D63" s="174" t="str">
        <f ca="1">IFERROR(VLOOKUP(ROW(D51),'فهرست بها کلی'!$C$13:$BO$1660,7,0),"")</f>
        <v/>
      </c>
      <c r="E63" s="174" t="str">
        <f ca="1">IFERROR(VLOOKUP(ROW(E51),'فهرست بها کلی'!$C$13:$BO$1660,8,0),"")</f>
        <v/>
      </c>
      <c r="F63" s="174" t="str">
        <f ca="1">IFERROR(VLOOKUP(ROW(F51),'فهرست بها کلی'!$C$13:$BO$1660,9,0),"")</f>
        <v/>
      </c>
      <c r="G63" s="174" t="str">
        <f ca="1">IFERROR(VLOOKUP(ROW(G51),'فهرست بها کلی'!$C$13:$BO$1660,21,0),"")</f>
        <v/>
      </c>
      <c r="H63" s="174" t="str">
        <f ca="1">IFERROR(VLOOKUP(ROW(H51),'فهرست بها کلی'!$C$13:$BO$1660,24,0),"")</f>
        <v/>
      </c>
      <c r="I63" s="174" t="str">
        <f ca="1">IFERROR(VLOOKUP(ROW(I51),'فهرست بها کلی'!$C$13:$BO$1660,27,0),"")</f>
        <v/>
      </c>
      <c r="J63" s="174" t="str">
        <f ca="1">IFERROR(VLOOKUP(ROW(J51),'فهرست بها کلی'!$C$13:$BO$1660,30,0),"")</f>
        <v/>
      </c>
      <c r="K63" s="174" t="str">
        <f ca="1">IFERROR(VLOOKUP(ROW(K51),'فهرست بها کلی'!$C$13:$BO$1660,33,0),"")</f>
        <v/>
      </c>
      <c r="L63" s="174" t="str">
        <f ca="1">IFERROR(VLOOKUP(ROW(L51),'فهرست بها کلی'!$C$13:$BO$1660,36,0),"")</f>
        <v/>
      </c>
      <c r="M63" s="174" t="str">
        <f ca="1">IFERROR(VLOOKUP(ROW(M51),'فهرست بها کلی'!$C$13:$BO$1660,39,0),"")</f>
        <v/>
      </c>
      <c r="N63" s="174" t="str">
        <f ca="1">IFERROR(VLOOKUP(ROW(N51),'فهرست بها کلی'!$C$13:$BO$1660,42,0),"")</f>
        <v/>
      </c>
      <c r="O63" s="174" t="str">
        <f ca="1">IFERROR(VLOOKUP(ROW(O51),'فهرست بها کلی'!$C$13:$BO$1660,45,0),"")</f>
        <v/>
      </c>
      <c r="P63" s="174" t="str">
        <f ca="1">IFERROR(VLOOKUP(ROW(P51),'فهرست بها کلی'!$C$13:$BO$1660,48,0),"")</f>
        <v/>
      </c>
      <c r="Q63" s="174" t="str">
        <f ca="1">IFERROR(VLOOKUP(ROW(Q51),'فهرست بها کلی'!$C$13:$BO$1660,51,0),"")</f>
        <v/>
      </c>
      <c r="R63" s="174" t="str">
        <f ca="1">IFERROR(VLOOKUP(ROW(R51),'فهرست بها کلی'!$C$13:$BO$1660,54,0),"")</f>
        <v/>
      </c>
      <c r="S63" s="174" t="str">
        <f ca="1">IFERROR(VLOOKUP(ROW(S51),'فهرست بها کلی'!$C$13:$BO$1660,57,0),"")</f>
        <v/>
      </c>
      <c r="T63" s="174" t="str">
        <f ca="1">IFERROR(VLOOKUP(ROW(T51),'فهرست بها کلی'!$C$13:$BO$1660,60,0),"")</f>
        <v/>
      </c>
      <c r="U63" s="174" t="str">
        <f ca="1">IFERROR(VLOOKUP(ROW(U51),'فهرست بها کلی'!$C$13:$BO$1660,63,0),"")</f>
        <v/>
      </c>
      <c r="V63" s="241">
        <f t="shared" ca="1" si="2"/>
        <v>0</v>
      </c>
      <c r="W63" s="242" t="str">
        <f t="shared" ca="1" si="3"/>
        <v/>
      </c>
      <c r="X63" s="174" t="str">
        <f ca="1">IFERROR(VLOOKUP(ROW(X51),'فهرست بها کلی'!$C$13:$BO$1660,10,0),"")</f>
        <v/>
      </c>
      <c r="Y63" s="174" t="str">
        <f ca="1">IFERROR(VLOOKUP(ROW(Y51),'فهرست بها کلی'!$C$13:$BO$1660,11,0),"")</f>
        <v/>
      </c>
      <c r="Z63" s="174" t="str">
        <f ca="1">IFERROR(VLOOKUP(ROW(Z51),'فهرست بها کلی'!$C$13:$BO$1660,12,0),"")</f>
        <v/>
      </c>
      <c r="AA63" s="174" t="str">
        <f ca="1">IFERROR(VLOOKUP(ROW(AA51),'فهرست بها کلی'!$C$13:$BO$1660,13,0),"")</f>
        <v/>
      </c>
      <c r="AB63" s="243" t="str">
        <f t="shared" ca="1" si="4"/>
        <v/>
      </c>
      <c r="AC63" s="174" t="str">
        <f ca="1">IFERROR(VLOOKUP(ROW(AC51),'فهرست بها کلی'!$C$13:$BO$1660,22,0),"")</f>
        <v/>
      </c>
      <c r="AD63" s="174" t="str">
        <f ca="1">IFERROR(VLOOKUP(ROW(AD51),'فهرست بها کلی'!$C$13:$BO$1660,25,0),"")</f>
        <v/>
      </c>
      <c r="AE63" s="174" t="str">
        <f ca="1">IFERROR(VLOOKUP(ROW(AE51),'فهرست بها کلی'!$C$13:$BO$1660,28,0),"")</f>
        <v/>
      </c>
      <c r="AF63" s="174" t="str">
        <f ca="1">IFERROR(VLOOKUP(ROW(AF51),'فهرست بها کلی'!$C$13:$BO$1660,31,0),"")</f>
        <v/>
      </c>
      <c r="AG63" s="174" t="str">
        <f ca="1">IFERROR(VLOOKUP(ROW(AG51),'فهرست بها کلی'!$C$13:$BO$1660,34,0),"")</f>
        <v/>
      </c>
      <c r="AH63" s="174" t="str">
        <f ca="1">IFERROR(VLOOKUP(ROW(AH51),'فهرست بها کلی'!$C$13:$BO$1660,37,0),"")</f>
        <v/>
      </c>
      <c r="AI63" s="174" t="str">
        <f ca="1">IFERROR(VLOOKUP(ROW(AI51),'فهرست بها کلی'!$C$13:$BO$1660,40,0),"")</f>
        <v/>
      </c>
      <c r="AJ63" s="174" t="str">
        <f ca="1">IFERROR(VLOOKUP(ROW(AJ51),'فهرست بها کلی'!$C$13:$BO$1660,43,0),"")</f>
        <v/>
      </c>
      <c r="AK63" s="174" t="str">
        <f ca="1">IFERROR(VLOOKUP(ROW(AK51),'فهرست بها کلی'!$C$13:$BO$1660,46,0),"")</f>
        <v/>
      </c>
      <c r="AL63" s="174" t="str">
        <f ca="1">IFERROR(VLOOKUP(ROW(AL51),'فهرست بها کلی'!$C$13:$BO$1660,49,0),"")</f>
        <v/>
      </c>
      <c r="AM63" s="174" t="str">
        <f ca="1">IFERROR(VLOOKUP(ROW(AM51),'فهرست بها کلی'!$C$13:$BO$1660,52,0),"")</f>
        <v/>
      </c>
      <c r="AN63" s="174" t="str">
        <f ca="1">IFERROR(VLOOKUP(ROW(AN51),'فهرست بها کلی'!$C$13:$BO$1660,55,0),"")</f>
        <v/>
      </c>
      <c r="AO63" s="174" t="str">
        <f ca="1">IFERROR(VLOOKUP(ROW(AO51),'فهرست بها کلی'!$C$13:$BO$1660,58,0),"")</f>
        <v/>
      </c>
      <c r="AP63" s="174" t="str">
        <f ca="1">IFERROR(VLOOKUP(ROW(AP51),'فهرست بها کلی'!$C$13:$BO$1660,61,0),"")</f>
        <v/>
      </c>
      <c r="AQ63" s="174" t="str">
        <f ca="1">IFERROR(VLOOKUP(ROW(AQ51),'فهرست بها کلی'!$C$13:$BO$1660,64,0),"")</f>
        <v/>
      </c>
      <c r="AR63" s="244">
        <f t="shared" ca="1" si="5"/>
        <v>0</v>
      </c>
      <c r="AS63" s="174" t="str">
        <f ca="1">IFERROR(VLOOKUP(ROW(AS51),'فهرست بها کلی'!$C$13:$BO$1660,23,0),"")</f>
        <v/>
      </c>
      <c r="AT63" s="174" t="str">
        <f ca="1">IFERROR(VLOOKUP(ROW(AT51),'فهرست بها کلی'!$C$13:$BO$1660,26,0),"")</f>
        <v/>
      </c>
      <c r="AU63" s="174" t="str">
        <f ca="1">IFERROR(VLOOKUP(ROW(AU51),'فهرست بها کلی'!$C$13:$BO$1660,29,0),"")</f>
        <v/>
      </c>
      <c r="AV63" s="174" t="str">
        <f ca="1">IFERROR(VLOOKUP(ROW(AV51),'فهرست بها کلی'!$C$13:$BO$1660,32,0),"")</f>
        <v/>
      </c>
      <c r="AW63" s="174" t="str">
        <f ca="1">IFERROR(VLOOKUP(ROW(AW51),'فهرست بها کلی'!$C$13:$BO$1660,35,0),"")</f>
        <v/>
      </c>
      <c r="AX63" s="174" t="str">
        <f ca="1">IFERROR(VLOOKUP(ROW(AX51),'فهرست بها کلی'!$C$13:$BO$1660,38,0),"")</f>
        <v/>
      </c>
      <c r="AY63" s="174" t="str">
        <f ca="1">IFERROR(VLOOKUP(ROW(AY51),'فهرست بها کلی'!$C$13:$BO$1660,41,0),"")</f>
        <v/>
      </c>
      <c r="AZ63" s="174" t="str">
        <f ca="1">IFERROR(VLOOKUP(ROW(AZ51),'فهرست بها کلی'!$C$13:$BO$1660,44,0),"")</f>
        <v/>
      </c>
      <c r="BA63" s="174" t="str">
        <f ca="1">IFERROR(VLOOKUP(ROW(BA51),'فهرست بها کلی'!$C$13:$BO$1660,47,0),"")</f>
        <v/>
      </c>
      <c r="BB63" s="174" t="str">
        <f ca="1">IFERROR(VLOOKUP(ROW(BB51),'فهرست بها کلی'!$C$13:$BO$1660,50,0),"")</f>
        <v/>
      </c>
      <c r="BC63" s="174" t="str">
        <f ca="1">IFERROR(VLOOKUP(ROW(BC51),'فهرست بها کلی'!$C$13:$BO$1660,53,0),"")</f>
        <v/>
      </c>
      <c r="BD63" s="174" t="str">
        <f ca="1">IFERROR(VLOOKUP(ROW(BD51),'فهرست بها کلی'!$C$13:$BO$1660,56,0),"")</f>
        <v/>
      </c>
      <c r="BE63" s="174" t="str">
        <f ca="1">IFERROR(VLOOKUP(ROW(BE51),'فهرست بها کلی'!$C$13:$BO$1660,59,0),"")</f>
        <v/>
      </c>
      <c r="BF63" s="174" t="str">
        <f ca="1">IFERROR(VLOOKUP(ROW(BF51),'فهرست بها کلی'!$C$13:$BO$1660,62,0),"")</f>
        <v/>
      </c>
      <c r="BG63" s="174" t="str">
        <f ca="1">IFERROR(VLOOKUP(ROW(BG51),'فهرست بها کلی'!$C$13:$BO$1660,65,0),"")</f>
        <v/>
      </c>
      <c r="BH63" s="174" t="str">
        <f ca="1">IFERROR(VLOOKUP(ROW(BH51),'فهرست بها کلی'!$C$13:$BO$1660,16,0),"")</f>
        <v/>
      </c>
      <c r="BI63" s="245" t="str">
        <f t="shared" ca="1" si="6"/>
        <v xml:space="preserve"> </v>
      </c>
      <c r="BJ63" s="245" t="str">
        <f t="shared" ca="1" si="7"/>
        <v/>
      </c>
      <c r="BK63" s="245" t="str">
        <f t="shared" ca="1" si="8"/>
        <v/>
      </c>
    </row>
    <row r="64" spans="1:63" ht="47.25" customHeight="1">
      <c r="A64" s="174" t="str">
        <f ca="1">IFERROR(VLOOKUP(ROW(A52),'فهرست بها کلی'!$C$13:$BO$1660,1,0),"")</f>
        <v/>
      </c>
      <c r="B64" s="174" t="str">
        <f ca="1">IFERROR(VLOOKUP(ROW(B52),'فهرست بها کلی'!$C$13:$BO$1660,5,0),"")</f>
        <v/>
      </c>
      <c r="C64" s="174" t="str">
        <f ca="1">IFERROR(VLOOKUP(ROW(C52),'فهرست بها کلی'!$C$13:$BO$1660,6,0),"")</f>
        <v/>
      </c>
      <c r="D64" s="174" t="str">
        <f ca="1">IFERROR(VLOOKUP(ROW(D52),'فهرست بها کلی'!$C$13:$BO$1660,7,0),"")</f>
        <v/>
      </c>
      <c r="E64" s="174" t="str">
        <f ca="1">IFERROR(VLOOKUP(ROW(E52),'فهرست بها کلی'!$C$13:$BO$1660,8,0),"")</f>
        <v/>
      </c>
      <c r="F64" s="174" t="str">
        <f ca="1">IFERROR(VLOOKUP(ROW(F52),'فهرست بها کلی'!$C$13:$BO$1660,9,0),"")</f>
        <v/>
      </c>
      <c r="G64" s="174" t="str">
        <f ca="1">IFERROR(VLOOKUP(ROW(G52),'فهرست بها کلی'!$C$13:$BO$1660,21,0),"")</f>
        <v/>
      </c>
      <c r="H64" s="174" t="str">
        <f ca="1">IFERROR(VLOOKUP(ROW(H52),'فهرست بها کلی'!$C$13:$BO$1660,24,0),"")</f>
        <v/>
      </c>
      <c r="I64" s="174" t="str">
        <f ca="1">IFERROR(VLOOKUP(ROW(I52),'فهرست بها کلی'!$C$13:$BO$1660,27,0),"")</f>
        <v/>
      </c>
      <c r="J64" s="174" t="str">
        <f ca="1">IFERROR(VLOOKUP(ROW(J52),'فهرست بها کلی'!$C$13:$BO$1660,30,0),"")</f>
        <v/>
      </c>
      <c r="K64" s="174" t="str">
        <f ca="1">IFERROR(VLOOKUP(ROW(K52),'فهرست بها کلی'!$C$13:$BO$1660,33,0),"")</f>
        <v/>
      </c>
      <c r="L64" s="174" t="str">
        <f ca="1">IFERROR(VLOOKUP(ROW(L52),'فهرست بها کلی'!$C$13:$BO$1660,36,0),"")</f>
        <v/>
      </c>
      <c r="M64" s="174" t="str">
        <f ca="1">IFERROR(VLOOKUP(ROW(M52),'فهرست بها کلی'!$C$13:$BO$1660,39,0),"")</f>
        <v/>
      </c>
      <c r="N64" s="174" t="str">
        <f ca="1">IFERROR(VLOOKUP(ROW(N52),'فهرست بها کلی'!$C$13:$BO$1660,42,0),"")</f>
        <v/>
      </c>
      <c r="O64" s="174" t="str">
        <f ca="1">IFERROR(VLOOKUP(ROW(O52),'فهرست بها کلی'!$C$13:$BO$1660,45,0),"")</f>
        <v/>
      </c>
      <c r="P64" s="174" t="str">
        <f ca="1">IFERROR(VLOOKUP(ROW(P52),'فهرست بها کلی'!$C$13:$BO$1660,48,0),"")</f>
        <v/>
      </c>
      <c r="Q64" s="174" t="str">
        <f ca="1">IFERROR(VLOOKUP(ROW(Q52),'فهرست بها کلی'!$C$13:$BO$1660,51,0),"")</f>
        <v/>
      </c>
      <c r="R64" s="174" t="str">
        <f ca="1">IFERROR(VLOOKUP(ROW(R52),'فهرست بها کلی'!$C$13:$BO$1660,54,0),"")</f>
        <v/>
      </c>
      <c r="S64" s="174" t="str">
        <f ca="1">IFERROR(VLOOKUP(ROW(S52),'فهرست بها کلی'!$C$13:$BO$1660,57,0),"")</f>
        <v/>
      </c>
      <c r="T64" s="174" t="str">
        <f ca="1">IFERROR(VLOOKUP(ROW(T52),'فهرست بها کلی'!$C$13:$BO$1660,60,0),"")</f>
        <v/>
      </c>
      <c r="U64" s="174" t="str">
        <f ca="1">IFERROR(VLOOKUP(ROW(U52),'فهرست بها کلی'!$C$13:$BO$1660,63,0),"")</f>
        <v/>
      </c>
      <c r="V64" s="241">
        <f t="shared" ca="1" si="2"/>
        <v>0</v>
      </c>
      <c r="W64" s="242" t="str">
        <f t="shared" ca="1" si="3"/>
        <v/>
      </c>
      <c r="X64" s="174" t="str">
        <f ca="1">IFERROR(VLOOKUP(ROW(X52),'فهرست بها کلی'!$C$13:$BO$1660,10,0),"")</f>
        <v/>
      </c>
      <c r="Y64" s="174" t="str">
        <f ca="1">IFERROR(VLOOKUP(ROW(Y52),'فهرست بها کلی'!$C$13:$BO$1660,11,0),"")</f>
        <v/>
      </c>
      <c r="Z64" s="174" t="str">
        <f ca="1">IFERROR(VLOOKUP(ROW(Z52),'فهرست بها کلی'!$C$13:$BO$1660,12,0),"")</f>
        <v/>
      </c>
      <c r="AA64" s="174" t="str">
        <f ca="1">IFERROR(VLOOKUP(ROW(AA52),'فهرست بها کلی'!$C$13:$BO$1660,13,0),"")</f>
        <v/>
      </c>
      <c r="AB64" s="243" t="str">
        <f t="shared" ca="1" si="4"/>
        <v/>
      </c>
      <c r="AC64" s="174" t="str">
        <f ca="1">IFERROR(VLOOKUP(ROW(AC52),'فهرست بها کلی'!$C$13:$BO$1660,22,0),"")</f>
        <v/>
      </c>
      <c r="AD64" s="174" t="str">
        <f ca="1">IFERROR(VLOOKUP(ROW(AD52),'فهرست بها کلی'!$C$13:$BO$1660,25,0),"")</f>
        <v/>
      </c>
      <c r="AE64" s="174" t="str">
        <f ca="1">IFERROR(VLOOKUP(ROW(AE52),'فهرست بها کلی'!$C$13:$BO$1660,28,0),"")</f>
        <v/>
      </c>
      <c r="AF64" s="174" t="str">
        <f ca="1">IFERROR(VLOOKUP(ROW(AF52),'فهرست بها کلی'!$C$13:$BO$1660,31,0),"")</f>
        <v/>
      </c>
      <c r="AG64" s="174" t="str">
        <f ca="1">IFERROR(VLOOKUP(ROW(AG52),'فهرست بها کلی'!$C$13:$BO$1660,34,0),"")</f>
        <v/>
      </c>
      <c r="AH64" s="174" t="str">
        <f ca="1">IFERROR(VLOOKUP(ROW(AH52),'فهرست بها کلی'!$C$13:$BO$1660,37,0),"")</f>
        <v/>
      </c>
      <c r="AI64" s="174" t="str">
        <f ca="1">IFERROR(VLOOKUP(ROW(AI52),'فهرست بها کلی'!$C$13:$BO$1660,40,0),"")</f>
        <v/>
      </c>
      <c r="AJ64" s="174" t="str">
        <f ca="1">IFERROR(VLOOKUP(ROW(AJ52),'فهرست بها کلی'!$C$13:$BO$1660,43,0),"")</f>
        <v/>
      </c>
      <c r="AK64" s="174" t="str">
        <f ca="1">IFERROR(VLOOKUP(ROW(AK52),'فهرست بها کلی'!$C$13:$BO$1660,46,0),"")</f>
        <v/>
      </c>
      <c r="AL64" s="174" t="str">
        <f ca="1">IFERROR(VLOOKUP(ROW(AL52),'فهرست بها کلی'!$C$13:$BO$1660,49,0),"")</f>
        <v/>
      </c>
      <c r="AM64" s="174" t="str">
        <f ca="1">IFERROR(VLOOKUP(ROW(AM52),'فهرست بها کلی'!$C$13:$BO$1660,52,0),"")</f>
        <v/>
      </c>
      <c r="AN64" s="174" t="str">
        <f ca="1">IFERROR(VLOOKUP(ROW(AN52),'فهرست بها کلی'!$C$13:$BO$1660,55,0),"")</f>
        <v/>
      </c>
      <c r="AO64" s="174" t="str">
        <f ca="1">IFERROR(VLOOKUP(ROW(AO52),'فهرست بها کلی'!$C$13:$BO$1660,58,0),"")</f>
        <v/>
      </c>
      <c r="AP64" s="174" t="str">
        <f ca="1">IFERROR(VLOOKUP(ROW(AP52),'فهرست بها کلی'!$C$13:$BO$1660,61,0),"")</f>
        <v/>
      </c>
      <c r="AQ64" s="174" t="str">
        <f ca="1">IFERROR(VLOOKUP(ROW(AQ52),'فهرست بها کلی'!$C$13:$BO$1660,64,0),"")</f>
        <v/>
      </c>
      <c r="AR64" s="244">
        <f t="shared" ca="1" si="5"/>
        <v>0</v>
      </c>
      <c r="AS64" s="174" t="str">
        <f ca="1">IFERROR(VLOOKUP(ROW(AS52),'فهرست بها کلی'!$C$13:$BO$1660,23,0),"")</f>
        <v/>
      </c>
      <c r="AT64" s="174" t="str">
        <f ca="1">IFERROR(VLOOKUP(ROW(AT52),'فهرست بها کلی'!$C$13:$BO$1660,26,0),"")</f>
        <v/>
      </c>
      <c r="AU64" s="174" t="str">
        <f ca="1">IFERROR(VLOOKUP(ROW(AU52),'فهرست بها کلی'!$C$13:$BO$1660,29,0),"")</f>
        <v/>
      </c>
      <c r="AV64" s="174" t="str">
        <f ca="1">IFERROR(VLOOKUP(ROW(AV52),'فهرست بها کلی'!$C$13:$BO$1660,32,0),"")</f>
        <v/>
      </c>
      <c r="AW64" s="174" t="str">
        <f ca="1">IFERROR(VLOOKUP(ROW(AW52),'فهرست بها کلی'!$C$13:$BO$1660,35,0),"")</f>
        <v/>
      </c>
      <c r="AX64" s="174" t="str">
        <f ca="1">IFERROR(VLOOKUP(ROW(AX52),'فهرست بها کلی'!$C$13:$BO$1660,38,0),"")</f>
        <v/>
      </c>
      <c r="AY64" s="174" t="str">
        <f ca="1">IFERROR(VLOOKUP(ROW(AY52),'فهرست بها کلی'!$C$13:$BO$1660,41,0),"")</f>
        <v/>
      </c>
      <c r="AZ64" s="174" t="str">
        <f ca="1">IFERROR(VLOOKUP(ROW(AZ52),'فهرست بها کلی'!$C$13:$BO$1660,44,0),"")</f>
        <v/>
      </c>
      <c r="BA64" s="174" t="str">
        <f ca="1">IFERROR(VLOOKUP(ROW(BA52),'فهرست بها کلی'!$C$13:$BO$1660,47,0),"")</f>
        <v/>
      </c>
      <c r="BB64" s="174" t="str">
        <f ca="1">IFERROR(VLOOKUP(ROW(BB52),'فهرست بها کلی'!$C$13:$BO$1660,50,0),"")</f>
        <v/>
      </c>
      <c r="BC64" s="174" t="str">
        <f ca="1">IFERROR(VLOOKUP(ROW(BC52),'فهرست بها کلی'!$C$13:$BO$1660,53,0),"")</f>
        <v/>
      </c>
      <c r="BD64" s="174" t="str">
        <f ca="1">IFERROR(VLOOKUP(ROW(BD52),'فهرست بها کلی'!$C$13:$BO$1660,56,0),"")</f>
        <v/>
      </c>
      <c r="BE64" s="174" t="str">
        <f ca="1">IFERROR(VLOOKUP(ROW(BE52),'فهرست بها کلی'!$C$13:$BO$1660,59,0),"")</f>
        <v/>
      </c>
      <c r="BF64" s="174" t="str">
        <f ca="1">IFERROR(VLOOKUP(ROW(BF52),'فهرست بها کلی'!$C$13:$BO$1660,62,0),"")</f>
        <v/>
      </c>
      <c r="BG64" s="174" t="str">
        <f ca="1">IFERROR(VLOOKUP(ROW(BG52),'فهرست بها کلی'!$C$13:$BO$1660,65,0),"")</f>
        <v/>
      </c>
      <c r="BH64" s="174" t="str">
        <f ca="1">IFERROR(VLOOKUP(ROW(BH52),'فهرست بها کلی'!$C$13:$BO$1660,16,0),"")</f>
        <v/>
      </c>
      <c r="BI64" s="245" t="str">
        <f t="shared" ca="1" si="6"/>
        <v xml:space="preserve"> </v>
      </c>
      <c r="BJ64" s="245" t="str">
        <f t="shared" ca="1" si="7"/>
        <v/>
      </c>
      <c r="BK64" s="245" t="str">
        <f t="shared" ca="1" si="8"/>
        <v/>
      </c>
    </row>
    <row r="65" spans="1:63" ht="47.25" customHeight="1">
      <c r="A65" s="174" t="str">
        <f ca="1">IFERROR(VLOOKUP(ROW(A53),'فهرست بها کلی'!$C$13:$BO$1660,1,0),"")</f>
        <v/>
      </c>
      <c r="B65" s="174" t="str">
        <f ca="1">IFERROR(VLOOKUP(ROW(B53),'فهرست بها کلی'!$C$13:$BO$1660,5,0),"")</f>
        <v/>
      </c>
      <c r="C65" s="174" t="str">
        <f ca="1">IFERROR(VLOOKUP(ROW(C53),'فهرست بها کلی'!$C$13:$BO$1660,6,0),"")</f>
        <v/>
      </c>
      <c r="D65" s="174" t="str">
        <f ca="1">IFERROR(VLOOKUP(ROW(D53),'فهرست بها کلی'!$C$13:$BO$1660,7,0),"")</f>
        <v/>
      </c>
      <c r="E65" s="174" t="str">
        <f ca="1">IFERROR(VLOOKUP(ROW(E53),'فهرست بها کلی'!$C$13:$BO$1660,8,0),"")</f>
        <v/>
      </c>
      <c r="F65" s="174" t="str">
        <f ca="1">IFERROR(VLOOKUP(ROW(F53),'فهرست بها کلی'!$C$13:$BO$1660,9,0),"")</f>
        <v/>
      </c>
      <c r="G65" s="174" t="str">
        <f ca="1">IFERROR(VLOOKUP(ROW(G53),'فهرست بها کلی'!$C$13:$BO$1660,21,0),"")</f>
        <v/>
      </c>
      <c r="H65" s="174" t="str">
        <f ca="1">IFERROR(VLOOKUP(ROW(H53),'فهرست بها کلی'!$C$13:$BO$1660,24,0),"")</f>
        <v/>
      </c>
      <c r="I65" s="174" t="str">
        <f ca="1">IFERROR(VLOOKUP(ROW(I53),'فهرست بها کلی'!$C$13:$BO$1660,27,0),"")</f>
        <v/>
      </c>
      <c r="J65" s="174" t="str">
        <f ca="1">IFERROR(VLOOKUP(ROW(J53),'فهرست بها کلی'!$C$13:$BO$1660,30,0),"")</f>
        <v/>
      </c>
      <c r="K65" s="174" t="str">
        <f ca="1">IFERROR(VLOOKUP(ROW(K53),'فهرست بها کلی'!$C$13:$BO$1660,33,0),"")</f>
        <v/>
      </c>
      <c r="L65" s="174" t="str">
        <f ca="1">IFERROR(VLOOKUP(ROW(L53),'فهرست بها کلی'!$C$13:$BO$1660,36,0),"")</f>
        <v/>
      </c>
      <c r="M65" s="174" t="str">
        <f ca="1">IFERROR(VLOOKUP(ROW(M53),'فهرست بها کلی'!$C$13:$BO$1660,39,0),"")</f>
        <v/>
      </c>
      <c r="N65" s="174" t="str">
        <f ca="1">IFERROR(VLOOKUP(ROW(N53),'فهرست بها کلی'!$C$13:$BO$1660,42,0),"")</f>
        <v/>
      </c>
      <c r="O65" s="174" t="str">
        <f ca="1">IFERROR(VLOOKUP(ROW(O53),'فهرست بها کلی'!$C$13:$BO$1660,45,0),"")</f>
        <v/>
      </c>
      <c r="P65" s="174" t="str">
        <f ca="1">IFERROR(VLOOKUP(ROW(P53),'فهرست بها کلی'!$C$13:$BO$1660,48,0),"")</f>
        <v/>
      </c>
      <c r="Q65" s="174" t="str">
        <f ca="1">IFERROR(VLOOKUP(ROW(Q53),'فهرست بها کلی'!$C$13:$BO$1660,51,0),"")</f>
        <v/>
      </c>
      <c r="R65" s="174" t="str">
        <f ca="1">IFERROR(VLOOKUP(ROW(R53),'فهرست بها کلی'!$C$13:$BO$1660,54,0),"")</f>
        <v/>
      </c>
      <c r="S65" s="174" t="str">
        <f ca="1">IFERROR(VLOOKUP(ROW(S53),'فهرست بها کلی'!$C$13:$BO$1660,57,0),"")</f>
        <v/>
      </c>
      <c r="T65" s="174" t="str">
        <f ca="1">IFERROR(VLOOKUP(ROW(T53),'فهرست بها کلی'!$C$13:$BO$1660,60,0),"")</f>
        <v/>
      </c>
      <c r="U65" s="174" t="str">
        <f ca="1">IFERROR(VLOOKUP(ROW(U53),'فهرست بها کلی'!$C$13:$BO$1660,63,0),"")</f>
        <v/>
      </c>
      <c r="V65" s="241">
        <f t="shared" ca="1" si="2"/>
        <v>0</v>
      </c>
      <c r="W65" s="242" t="str">
        <f t="shared" ca="1" si="3"/>
        <v/>
      </c>
      <c r="X65" s="174" t="str">
        <f ca="1">IFERROR(VLOOKUP(ROW(X53),'فهرست بها کلی'!$C$13:$BO$1660,10,0),"")</f>
        <v/>
      </c>
      <c r="Y65" s="174" t="str">
        <f ca="1">IFERROR(VLOOKUP(ROW(Y53),'فهرست بها کلی'!$C$13:$BO$1660,11,0),"")</f>
        <v/>
      </c>
      <c r="Z65" s="174" t="str">
        <f ca="1">IFERROR(VLOOKUP(ROW(Z53),'فهرست بها کلی'!$C$13:$BO$1660,12,0),"")</f>
        <v/>
      </c>
      <c r="AA65" s="174" t="str">
        <f ca="1">IFERROR(VLOOKUP(ROW(AA53),'فهرست بها کلی'!$C$13:$BO$1660,13,0),"")</f>
        <v/>
      </c>
      <c r="AB65" s="243" t="str">
        <f t="shared" ca="1" si="4"/>
        <v/>
      </c>
      <c r="AC65" s="174" t="str">
        <f ca="1">IFERROR(VLOOKUP(ROW(AC53),'فهرست بها کلی'!$C$13:$BO$1660,22,0),"")</f>
        <v/>
      </c>
      <c r="AD65" s="174" t="str">
        <f ca="1">IFERROR(VLOOKUP(ROW(AD53),'فهرست بها کلی'!$C$13:$BO$1660,25,0),"")</f>
        <v/>
      </c>
      <c r="AE65" s="174" t="str">
        <f ca="1">IFERROR(VLOOKUP(ROW(AE53),'فهرست بها کلی'!$C$13:$BO$1660,28,0),"")</f>
        <v/>
      </c>
      <c r="AF65" s="174" t="str">
        <f ca="1">IFERROR(VLOOKUP(ROW(AF53),'فهرست بها کلی'!$C$13:$BO$1660,31,0),"")</f>
        <v/>
      </c>
      <c r="AG65" s="174" t="str">
        <f ca="1">IFERROR(VLOOKUP(ROW(AG53),'فهرست بها کلی'!$C$13:$BO$1660,34,0),"")</f>
        <v/>
      </c>
      <c r="AH65" s="174" t="str">
        <f ca="1">IFERROR(VLOOKUP(ROW(AH53),'فهرست بها کلی'!$C$13:$BO$1660,37,0),"")</f>
        <v/>
      </c>
      <c r="AI65" s="174" t="str">
        <f ca="1">IFERROR(VLOOKUP(ROW(AI53),'فهرست بها کلی'!$C$13:$BO$1660,40,0),"")</f>
        <v/>
      </c>
      <c r="AJ65" s="174" t="str">
        <f ca="1">IFERROR(VLOOKUP(ROW(AJ53),'فهرست بها کلی'!$C$13:$BO$1660,43,0),"")</f>
        <v/>
      </c>
      <c r="AK65" s="174" t="str">
        <f ca="1">IFERROR(VLOOKUP(ROW(AK53),'فهرست بها کلی'!$C$13:$BO$1660,46,0),"")</f>
        <v/>
      </c>
      <c r="AL65" s="174" t="str">
        <f ca="1">IFERROR(VLOOKUP(ROW(AL53),'فهرست بها کلی'!$C$13:$BO$1660,49,0),"")</f>
        <v/>
      </c>
      <c r="AM65" s="174" t="str">
        <f ca="1">IFERROR(VLOOKUP(ROW(AM53),'فهرست بها کلی'!$C$13:$BO$1660,52,0),"")</f>
        <v/>
      </c>
      <c r="AN65" s="174" t="str">
        <f ca="1">IFERROR(VLOOKUP(ROW(AN53),'فهرست بها کلی'!$C$13:$BO$1660,55,0),"")</f>
        <v/>
      </c>
      <c r="AO65" s="174" t="str">
        <f ca="1">IFERROR(VLOOKUP(ROW(AO53),'فهرست بها کلی'!$C$13:$BO$1660,58,0),"")</f>
        <v/>
      </c>
      <c r="AP65" s="174" t="str">
        <f ca="1">IFERROR(VLOOKUP(ROW(AP53),'فهرست بها کلی'!$C$13:$BO$1660,61,0),"")</f>
        <v/>
      </c>
      <c r="AQ65" s="174" t="str">
        <f ca="1">IFERROR(VLOOKUP(ROW(AQ53),'فهرست بها کلی'!$C$13:$BO$1660,64,0),"")</f>
        <v/>
      </c>
      <c r="AR65" s="244">
        <f t="shared" ca="1" si="5"/>
        <v>0</v>
      </c>
      <c r="AS65" s="174" t="str">
        <f ca="1">IFERROR(VLOOKUP(ROW(AS53),'فهرست بها کلی'!$C$13:$BO$1660,23,0),"")</f>
        <v/>
      </c>
      <c r="AT65" s="174" t="str">
        <f ca="1">IFERROR(VLOOKUP(ROW(AT53),'فهرست بها کلی'!$C$13:$BO$1660,26,0),"")</f>
        <v/>
      </c>
      <c r="AU65" s="174" t="str">
        <f ca="1">IFERROR(VLOOKUP(ROW(AU53),'فهرست بها کلی'!$C$13:$BO$1660,29,0),"")</f>
        <v/>
      </c>
      <c r="AV65" s="174" t="str">
        <f ca="1">IFERROR(VLOOKUP(ROW(AV53),'فهرست بها کلی'!$C$13:$BO$1660,32,0),"")</f>
        <v/>
      </c>
      <c r="AW65" s="174" t="str">
        <f ca="1">IFERROR(VLOOKUP(ROW(AW53),'فهرست بها کلی'!$C$13:$BO$1660,35,0),"")</f>
        <v/>
      </c>
      <c r="AX65" s="174" t="str">
        <f ca="1">IFERROR(VLOOKUP(ROW(AX53),'فهرست بها کلی'!$C$13:$BO$1660,38,0),"")</f>
        <v/>
      </c>
      <c r="AY65" s="174" t="str">
        <f ca="1">IFERROR(VLOOKUP(ROW(AY53),'فهرست بها کلی'!$C$13:$BO$1660,41,0),"")</f>
        <v/>
      </c>
      <c r="AZ65" s="174" t="str">
        <f ca="1">IFERROR(VLOOKUP(ROW(AZ53),'فهرست بها کلی'!$C$13:$BO$1660,44,0),"")</f>
        <v/>
      </c>
      <c r="BA65" s="174" t="str">
        <f ca="1">IFERROR(VLOOKUP(ROW(BA53),'فهرست بها کلی'!$C$13:$BO$1660,47,0),"")</f>
        <v/>
      </c>
      <c r="BB65" s="174" t="str">
        <f ca="1">IFERROR(VLOOKUP(ROW(BB53),'فهرست بها کلی'!$C$13:$BO$1660,50,0),"")</f>
        <v/>
      </c>
      <c r="BC65" s="174" t="str">
        <f ca="1">IFERROR(VLOOKUP(ROW(BC53),'فهرست بها کلی'!$C$13:$BO$1660,53,0),"")</f>
        <v/>
      </c>
      <c r="BD65" s="174" t="str">
        <f ca="1">IFERROR(VLOOKUP(ROW(BD53),'فهرست بها کلی'!$C$13:$BO$1660,56,0),"")</f>
        <v/>
      </c>
      <c r="BE65" s="174" t="str">
        <f ca="1">IFERROR(VLOOKUP(ROW(BE53),'فهرست بها کلی'!$C$13:$BO$1660,59,0),"")</f>
        <v/>
      </c>
      <c r="BF65" s="174" t="str">
        <f ca="1">IFERROR(VLOOKUP(ROW(BF53),'فهرست بها کلی'!$C$13:$BO$1660,62,0),"")</f>
        <v/>
      </c>
      <c r="BG65" s="174" t="str">
        <f ca="1">IFERROR(VLOOKUP(ROW(BG53),'فهرست بها کلی'!$C$13:$BO$1660,65,0),"")</f>
        <v/>
      </c>
      <c r="BH65" s="174" t="str">
        <f ca="1">IFERROR(VLOOKUP(ROW(BH53),'فهرست بها کلی'!$C$13:$BO$1660,16,0),"")</f>
        <v/>
      </c>
      <c r="BI65" s="245" t="str">
        <f t="shared" ca="1" si="6"/>
        <v xml:space="preserve"> </v>
      </c>
      <c r="BJ65" s="245" t="str">
        <f t="shared" ca="1" si="7"/>
        <v/>
      </c>
      <c r="BK65" s="245" t="str">
        <f t="shared" ca="1" si="8"/>
        <v/>
      </c>
    </row>
    <row r="66" spans="1:63" ht="47.25" customHeight="1">
      <c r="A66" s="174" t="str">
        <f ca="1">IFERROR(VLOOKUP(ROW(A54),'فهرست بها کلی'!$C$13:$BO$1660,1,0),"")</f>
        <v/>
      </c>
      <c r="B66" s="174" t="str">
        <f ca="1">IFERROR(VLOOKUP(ROW(B54),'فهرست بها کلی'!$C$13:$BO$1660,5,0),"")</f>
        <v/>
      </c>
      <c r="C66" s="174" t="str">
        <f ca="1">IFERROR(VLOOKUP(ROW(C54),'فهرست بها کلی'!$C$13:$BO$1660,6,0),"")</f>
        <v/>
      </c>
      <c r="D66" s="174" t="str">
        <f ca="1">IFERROR(VLOOKUP(ROW(D54),'فهرست بها کلی'!$C$13:$BO$1660,7,0),"")</f>
        <v/>
      </c>
      <c r="E66" s="174" t="str">
        <f ca="1">IFERROR(VLOOKUP(ROW(E54),'فهرست بها کلی'!$C$13:$BO$1660,8,0),"")</f>
        <v/>
      </c>
      <c r="F66" s="174" t="str">
        <f ca="1">IFERROR(VLOOKUP(ROW(F54),'فهرست بها کلی'!$C$13:$BO$1660,9,0),"")</f>
        <v/>
      </c>
      <c r="G66" s="174" t="str">
        <f ca="1">IFERROR(VLOOKUP(ROW(G54),'فهرست بها کلی'!$C$13:$BO$1660,21,0),"")</f>
        <v/>
      </c>
      <c r="H66" s="174" t="str">
        <f ca="1">IFERROR(VLOOKUP(ROW(H54),'فهرست بها کلی'!$C$13:$BO$1660,24,0),"")</f>
        <v/>
      </c>
      <c r="I66" s="174" t="str">
        <f ca="1">IFERROR(VLOOKUP(ROW(I54),'فهرست بها کلی'!$C$13:$BO$1660,27,0),"")</f>
        <v/>
      </c>
      <c r="J66" s="174" t="str">
        <f ca="1">IFERROR(VLOOKUP(ROW(J54),'فهرست بها کلی'!$C$13:$BO$1660,30,0),"")</f>
        <v/>
      </c>
      <c r="K66" s="174" t="str">
        <f ca="1">IFERROR(VLOOKUP(ROW(K54),'فهرست بها کلی'!$C$13:$BO$1660,33,0),"")</f>
        <v/>
      </c>
      <c r="L66" s="174" t="str">
        <f ca="1">IFERROR(VLOOKUP(ROW(L54),'فهرست بها کلی'!$C$13:$BO$1660,36,0),"")</f>
        <v/>
      </c>
      <c r="M66" s="174" t="str">
        <f ca="1">IFERROR(VLOOKUP(ROW(M54),'فهرست بها کلی'!$C$13:$BO$1660,39,0),"")</f>
        <v/>
      </c>
      <c r="N66" s="174" t="str">
        <f ca="1">IFERROR(VLOOKUP(ROW(N54),'فهرست بها کلی'!$C$13:$BO$1660,42,0),"")</f>
        <v/>
      </c>
      <c r="O66" s="174" t="str">
        <f ca="1">IFERROR(VLOOKUP(ROW(O54),'فهرست بها کلی'!$C$13:$BO$1660,45,0),"")</f>
        <v/>
      </c>
      <c r="P66" s="174" t="str">
        <f ca="1">IFERROR(VLOOKUP(ROW(P54),'فهرست بها کلی'!$C$13:$BO$1660,48,0),"")</f>
        <v/>
      </c>
      <c r="Q66" s="174" t="str">
        <f ca="1">IFERROR(VLOOKUP(ROW(Q54),'فهرست بها کلی'!$C$13:$BO$1660,51,0),"")</f>
        <v/>
      </c>
      <c r="R66" s="174" t="str">
        <f ca="1">IFERROR(VLOOKUP(ROW(R54),'فهرست بها کلی'!$C$13:$BO$1660,54,0),"")</f>
        <v/>
      </c>
      <c r="S66" s="174" t="str">
        <f ca="1">IFERROR(VLOOKUP(ROW(S54),'فهرست بها کلی'!$C$13:$BO$1660,57,0),"")</f>
        <v/>
      </c>
      <c r="T66" s="174" t="str">
        <f ca="1">IFERROR(VLOOKUP(ROW(T54),'فهرست بها کلی'!$C$13:$BO$1660,60,0),"")</f>
        <v/>
      </c>
      <c r="U66" s="174" t="str">
        <f ca="1">IFERROR(VLOOKUP(ROW(U54),'فهرست بها کلی'!$C$13:$BO$1660,63,0),"")</f>
        <v/>
      </c>
      <c r="V66" s="241">
        <f t="shared" ca="1" si="2"/>
        <v>0</v>
      </c>
      <c r="W66" s="242" t="str">
        <f t="shared" ca="1" si="3"/>
        <v/>
      </c>
      <c r="X66" s="174" t="str">
        <f ca="1">IFERROR(VLOOKUP(ROW(X54),'فهرست بها کلی'!$C$13:$BO$1660,10,0),"")</f>
        <v/>
      </c>
      <c r="Y66" s="174" t="str">
        <f ca="1">IFERROR(VLOOKUP(ROW(Y54),'فهرست بها کلی'!$C$13:$BO$1660,11,0),"")</f>
        <v/>
      </c>
      <c r="Z66" s="174" t="str">
        <f ca="1">IFERROR(VLOOKUP(ROW(Z54),'فهرست بها کلی'!$C$13:$BO$1660,12,0),"")</f>
        <v/>
      </c>
      <c r="AA66" s="174" t="str">
        <f ca="1">IFERROR(VLOOKUP(ROW(AA54),'فهرست بها کلی'!$C$13:$BO$1660,13,0),"")</f>
        <v/>
      </c>
      <c r="AB66" s="243" t="str">
        <f t="shared" ca="1" si="4"/>
        <v/>
      </c>
      <c r="AC66" s="174" t="str">
        <f ca="1">IFERROR(VLOOKUP(ROW(AC54),'فهرست بها کلی'!$C$13:$BO$1660,22,0),"")</f>
        <v/>
      </c>
      <c r="AD66" s="174" t="str">
        <f ca="1">IFERROR(VLOOKUP(ROW(AD54),'فهرست بها کلی'!$C$13:$BO$1660,25,0),"")</f>
        <v/>
      </c>
      <c r="AE66" s="174" t="str">
        <f ca="1">IFERROR(VLOOKUP(ROW(AE54),'فهرست بها کلی'!$C$13:$BO$1660,28,0),"")</f>
        <v/>
      </c>
      <c r="AF66" s="174" t="str">
        <f ca="1">IFERROR(VLOOKUP(ROW(AF54),'فهرست بها کلی'!$C$13:$BO$1660,31,0),"")</f>
        <v/>
      </c>
      <c r="AG66" s="174" t="str">
        <f ca="1">IFERROR(VLOOKUP(ROW(AG54),'فهرست بها کلی'!$C$13:$BO$1660,34,0),"")</f>
        <v/>
      </c>
      <c r="AH66" s="174" t="str">
        <f ca="1">IFERROR(VLOOKUP(ROW(AH54),'فهرست بها کلی'!$C$13:$BO$1660,37,0),"")</f>
        <v/>
      </c>
      <c r="AI66" s="174" t="str">
        <f ca="1">IFERROR(VLOOKUP(ROW(AI54),'فهرست بها کلی'!$C$13:$BO$1660,40,0),"")</f>
        <v/>
      </c>
      <c r="AJ66" s="174" t="str">
        <f ca="1">IFERROR(VLOOKUP(ROW(AJ54),'فهرست بها کلی'!$C$13:$BO$1660,43,0),"")</f>
        <v/>
      </c>
      <c r="AK66" s="174" t="str">
        <f ca="1">IFERROR(VLOOKUP(ROW(AK54),'فهرست بها کلی'!$C$13:$BO$1660,46,0),"")</f>
        <v/>
      </c>
      <c r="AL66" s="174" t="str">
        <f ca="1">IFERROR(VLOOKUP(ROW(AL54),'فهرست بها کلی'!$C$13:$BO$1660,49,0),"")</f>
        <v/>
      </c>
      <c r="AM66" s="174" t="str">
        <f ca="1">IFERROR(VLOOKUP(ROW(AM54),'فهرست بها کلی'!$C$13:$BO$1660,52,0),"")</f>
        <v/>
      </c>
      <c r="AN66" s="174" t="str">
        <f ca="1">IFERROR(VLOOKUP(ROW(AN54),'فهرست بها کلی'!$C$13:$BO$1660,55,0),"")</f>
        <v/>
      </c>
      <c r="AO66" s="174" t="str">
        <f ca="1">IFERROR(VLOOKUP(ROW(AO54),'فهرست بها کلی'!$C$13:$BO$1660,58,0),"")</f>
        <v/>
      </c>
      <c r="AP66" s="174" t="str">
        <f ca="1">IFERROR(VLOOKUP(ROW(AP54),'فهرست بها کلی'!$C$13:$BO$1660,61,0),"")</f>
        <v/>
      </c>
      <c r="AQ66" s="174" t="str">
        <f ca="1">IFERROR(VLOOKUP(ROW(AQ54),'فهرست بها کلی'!$C$13:$BO$1660,64,0),"")</f>
        <v/>
      </c>
      <c r="AR66" s="244">
        <f t="shared" ca="1" si="5"/>
        <v>0</v>
      </c>
      <c r="AS66" s="174" t="str">
        <f ca="1">IFERROR(VLOOKUP(ROW(AS54),'فهرست بها کلی'!$C$13:$BO$1660,23,0),"")</f>
        <v/>
      </c>
      <c r="AT66" s="174" t="str">
        <f ca="1">IFERROR(VLOOKUP(ROW(AT54),'فهرست بها کلی'!$C$13:$BO$1660,26,0),"")</f>
        <v/>
      </c>
      <c r="AU66" s="174" t="str">
        <f ca="1">IFERROR(VLOOKUP(ROW(AU54),'فهرست بها کلی'!$C$13:$BO$1660,29,0),"")</f>
        <v/>
      </c>
      <c r="AV66" s="174" t="str">
        <f ca="1">IFERROR(VLOOKUP(ROW(AV54),'فهرست بها کلی'!$C$13:$BO$1660,32,0),"")</f>
        <v/>
      </c>
      <c r="AW66" s="174" t="str">
        <f ca="1">IFERROR(VLOOKUP(ROW(AW54),'فهرست بها کلی'!$C$13:$BO$1660,35,0),"")</f>
        <v/>
      </c>
      <c r="AX66" s="174" t="str">
        <f ca="1">IFERROR(VLOOKUP(ROW(AX54),'فهرست بها کلی'!$C$13:$BO$1660,38,0),"")</f>
        <v/>
      </c>
      <c r="AY66" s="174" t="str">
        <f ca="1">IFERROR(VLOOKUP(ROW(AY54),'فهرست بها کلی'!$C$13:$BO$1660,41,0),"")</f>
        <v/>
      </c>
      <c r="AZ66" s="174" t="str">
        <f ca="1">IFERROR(VLOOKUP(ROW(AZ54),'فهرست بها کلی'!$C$13:$BO$1660,44,0),"")</f>
        <v/>
      </c>
      <c r="BA66" s="174" t="str">
        <f ca="1">IFERROR(VLOOKUP(ROW(BA54),'فهرست بها کلی'!$C$13:$BO$1660,47,0),"")</f>
        <v/>
      </c>
      <c r="BB66" s="174" t="str">
        <f ca="1">IFERROR(VLOOKUP(ROW(BB54),'فهرست بها کلی'!$C$13:$BO$1660,50,0),"")</f>
        <v/>
      </c>
      <c r="BC66" s="174" t="str">
        <f ca="1">IFERROR(VLOOKUP(ROW(BC54),'فهرست بها کلی'!$C$13:$BO$1660,53,0),"")</f>
        <v/>
      </c>
      <c r="BD66" s="174" t="str">
        <f ca="1">IFERROR(VLOOKUP(ROW(BD54),'فهرست بها کلی'!$C$13:$BO$1660,56,0),"")</f>
        <v/>
      </c>
      <c r="BE66" s="174" t="str">
        <f ca="1">IFERROR(VLOOKUP(ROW(BE54),'فهرست بها کلی'!$C$13:$BO$1660,59,0),"")</f>
        <v/>
      </c>
      <c r="BF66" s="174" t="str">
        <f ca="1">IFERROR(VLOOKUP(ROW(BF54),'فهرست بها کلی'!$C$13:$BO$1660,62,0),"")</f>
        <v/>
      </c>
      <c r="BG66" s="174" t="str">
        <f ca="1">IFERROR(VLOOKUP(ROW(BG54),'فهرست بها کلی'!$C$13:$BO$1660,65,0),"")</f>
        <v/>
      </c>
      <c r="BH66" s="174" t="str">
        <f ca="1">IFERROR(VLOOKUP(ROW(BH54),'فهرست بها کلی'!$C$13:$BO$1660,16,0),"")</f>
        <v/>
      </c>
      <c r="BI66" s="245" t="str">
        <f t="shared" ca="1" si="6"/>
        <v xml:space="preserve"> </v>
      </c>
      <c r="BJ66" s="245" t="str">
        <f t="shared" ca="1" si="7"/>
        <v/>
      </c>
      <c r="BK66" s="245" t="str">
        <f t="shared" ca="1" si="8"/>
        <v/>
      </c>
    </row>
    <row r="67" spans="1:63" ht="47.25" customHeight="1">
      <c r="A67" s="174" t="str">
        <f ca="1">IFERROR(VLOOKUP(ROW(A55),'فهرست بها کلی'!$C$13:$BO$1660,1,0),"")</f>
        <v/>
      </c>
      <c r="B67" s="174" t="str">
        <f ca="1">IFERROR(VLOOKUP(ROW(B55),'فهرست بها کلی'!$C$13:$BO$1660,5,0),"")</f>
        <v/>
      </c>
      <c r="C67" s="174" t="str">
        <f ca="1">IFERROR(VLOOKUP(ROW(C55),'فهرست بها کلی'!$C$13:$BO$1660,6,0),"")</f>
        <v/>
      </c>
      <c r="D67" s="174" t="str">
        <f ca="1">IFERROR(VLOOKUP(ROW(D55),'فهرست بها کلی'!$C$13:$BO$1660,7,0),"")</f>
        <v/>
      </c>
      <c r="E67" s="174" t="str">
        <f ca="1">IFERROR(VLOOKUP(ROW(E55),'فهرست بها کلی'!$C$13:$BO$1660,8,0),"")</f>
        <v/>
      </c>
      <c r="F67" s="174" t="str">
        <f ca="1">IFERROR(VLOOKUP(ROW(F55),'فهرست بها کلی'!$C$13:$BO$1660,9,0),"")</f>
        <v/>
      </c>
      <c r="G67" s="174" t="str">
        <f ca="1">IFERROR(VLOOKUP(ROW(G55),'فهرست بها کلی'!$C$13:$BO$1660,21,0),"")</f>
        <v/>
      </c>
      <c r="H67" s="174" t="str">
        <f ca="1">IFERROR(VLOOKUP(ROW(H55),'فهرست بها کلی'!$C$13:$BO$1660,24,0),"")</f>
        <v/>
      </c>
      <c r="I67" s="174" t="str">
        <f ca="1">IFERROR(VLOOKUP(ROW(I55),'فهرست بها کلی'!$C$13:$BO$1660,27,0),"")</f>
        <v/>
      </c>
      <c r="J67" s="174" t="str">
        <f ca="1">IFERROR(VLOOKUP(ROW(J55),'فهرست بها کلی'!$C$13:$BO$1660,30,0),"")</f>
        <v/>
      </c>
      <c r="K67" s="174" t="str">
        <f ca="1">IFERROR(VLOOKUP(ROW(K55),'فهرست بها کلی'!$C$13:$BO$1660,33,0),"")</f>
        <v/>
      </c>
      <c r="L67" s="174" t="str">
        <f ca="1">IFERROR(VLOOKUP(ROW(L55),'فهرست بها کلی'!$C$13:$BO$1660,36,0),"")</f>
        <v/>
      </c>
      <c r="M67" s="174" t="str">
        <f ca="1">IFERROR(VLOOKUP(ROW(M55),'فهرست بها کلی'!$C$13:$BO$1660,39,0),"")</f>
        <v/>
      </c>
      <c r="N67" s="174" t="str">
        <f ca="1">IFERROR(VLOOKUP(ROW(N55),'فهرست بها کلی'!$C$13:$BO$1660,42,0),"")</f>
        <v/>
      </c>
      <c r="O67" s="174" t="str">
        <f ca="1">IFERROR(VLOOKUP(ROW(O55),'فهرست بها کلی'!$C$13:$BO$1660,45,0),"")</f>
        <v/>
      </c>
      <c r="P67" s="174" t="str">
        <f ca="1">IFERROR(VLOOKUP(ROW(P55),'فهرست بها کلی'!$C$13:$BO$1660,48,0),"")</f>
        <v/>
      </c>
      <c r="Q67" s="174" t="str">
        <f ca="1">IFERROR(VLOOKUP(ROW(Q55),'فهرست بها کلی'!$C$13:$BO$1660,51,0),"")</f>
        <v/>
      </c>
      <c r="R67" s="174" t="str">
        <f ca="1">IFERROR(VLOOKUP(ROW(R55),'فهرست بها کلی'!$C$13:$BO$1660,54,0),"")</f>
        <v/>
      </c>
      <c r="S67" s="174" t="str">
        <f ca="1">IFERROR(VLOOKUP(ROW(S55),'فهرست بها کلی'!$C$13:$BO$1660,57,0),"")</f>
        <v/>
      </c>
      <c r="T67" s="174" t="str">
        <f ca="1">IFERROR(VLOOKUP(ROW(T55),'فهرست بها کلی'!$C$13:$BO$1660,60,0),"")</f>
        <v/>
      </c>
      <c r="U67" s="174" t="str">
        <f ca="1">IFERROR(VLOOKUP(ROW(U55),'فهرست بها کلی'!$C$13:$BO$1660,63,0),"")</f>
        <v/>
      </c>
      <c r="V67" s="241">
        <f t="shared" ca="1" si="2"/>
        <v>0</v>
      </c>
      <c r="W67" s="242" t="str">
        <f t="shared" ca="1" si="3"/>
        <v/>
      </c>
      <c r="X67" s="174" t="str">
        <f ca="1">IFERROR(VLOOKUP(ROW(X55),'فهرست بها کلی'!$C$13:$BO$1660,10,0),"")</f>
        <v/>
      </c>
      <c r="Y67" s="174" t="str">
        <f ca="1">IFERROR(VLOOKUP(ROW(Y55),'فهرست بها کلی'!$C$13:$BO$1660,11,0),"")</f>
        <v/>
      </c>
      <c r="Z67" s="174" t="str">
        <f ca="1">IFERROR(VLOOKUP(ROW(Z55),'فهرست بها کلی'!$C$13:$BO$1660,12,0),"")</f>
        <v/>
      </c>
      <c r="AA67" s="174" t="str">
        <f ca="1">IFERROR(VLOOKUP(ROW(AA55),'فهرست بها کلی'!$C$13:$BO$1660,13,0),"")</f>
        <v/>
      </c>
      <c r="AB67" s="243" t="str">
        <f t="shared" ca="1" si="4"/>
        <v/>
      </c>
      <c r="AC67" s="174" t="str">
        <f ca="1">IFERROR(VLOOKUP(ROW(AC55),'فهرست بها کلی'!$C$13:$BO$1660,22,0),"")</f>
        <v/>
      </c>
      <c r="AD67" s="174" t="str">
        <f ca="1">IFERROR(VLOOKUP(ROW(AD55),'فهرست بها کلی'!$C$13:$BO$1660,25,0),"")</f>
        <v/>
      </c>
      <c r="AE67" s="174" t="str">
        <f ca="1">IFERROR(VLOOKUP(ROW(AE55),'فهرست بها کلی'!$C$13:$BO$1660,28,0),"")</f>
        <v/>
      </c>
      <c r="AF67" s="174" t="str">
        <f ca="1">IFERROR(VLOOKUP(ROW(AF55),'فهرست بها کلی'!$C$13:$BO$1660,31,0),"")</f>
        <v/>
      </c>
      <c r="AG67" s="174" t="str">
        <f ca="1">IFERROR(VLOOKUP(ROW(AG55),'فهرست بها کلی'!$C$13:$BO$1660,34,0),"")</f>
        <v/>
      </c>
      <c r="AH67" s="174" t="str">
        <f ca="1">IFERROR(VLOOKUP(ROW(AH55),'فهرست بها کلی'!$C$13:$BO$1660,37,0),"")</f>
        <v/>
      </c>
      <c r="AI67" s="174" t="str">
        <f ca="1">IFERROR(VLOOKUP(ROW(AI55),'فهرست بها کلی'!$C$13:$BO$1660,40,0),"")</f>
        <v/>
      </c>
      <c r="AJ67" s="174" t="str">
        <f ca="1">IFERROR(VLOOKUP(ROW(AJ55),'فهرست بها کلی'!$C$13:$BO$1660,43,0),"")</f>
        <v/>
      </c>
      <c r="AK67" s="174" t="str">
        <f ca="1">IFERROR(VLOOKUP(ROW(AK55),'فهرست بها کلی'!$C$13:$BO$1660,46,0),"")</f>
        <v/>
      </c>
      <c r="AL67" s="174" t="str">
        <f ca="1">IFERROR(VLOOKUP(ROW(AL55),'فهرست بها کلی'!$C$13:$BO$1660,49,0),"")</f>
        <v/>
      </c>
      <c r="AM67" s="174" t="str">
        <f ca="1">IFERROR(VLOOKUP(ROW(AM55),'فهرست بها کلی'!$C$13:$BO$1660,52,0),"")</f>
        <v/>
      </c>
      <c r="AN67" s="174" t="str">
        <f ca="1">IFERROR(VLOOKUP(ROW(AN55),'فهرست بها کلی'!$C$13:$BO$1660,55,0),"")</f>
        <v/>
      </c>
      <c r="AO67" s="174" t="str">
        <f ca="1">IFERROR(VLOOKUP(ROW(AO55),'فهرست بها کلی'!$C$13:$BO$1660,58,0),"")</f>
        <v/>
      </c>
      <c r="AP67" s="174" t="str">
        <f ca="1">IFERROR(VLOOKUP(ROW(AP55),'فهرست بها کلی'!$C$13:$BO$1660,61,0),"")</f>
        <v/>
      </c>
      <c r="AQ67" s="174" t="str">
        <f ca="1">IFERROR(VLOOKUP(ROW(AQ55),'فهرست بها کلی'!$C$13:$BO$1660,64,0),"")</f>
        <v/>
      </c>
      <c r="AR67" s="244">
        <f t="shared" ca="1" si="5"/>
        <v>0</v>
      </c>
      <c r="AS67" s="174" t="str">
        <f ca="1">IFERROR(VLOOKUP(ROW(AS55),'فهرست بها کلی'!$C$13:$BO$1660,23,0),"")</f>
        <v/>
      </c>
      <c r="AT67" s="174" t="str">
        <f ca="1">IFERROR(VLOOKUP(ROW(AT55),'فهرست بها کلی'!$C$13:$BO$1660,26,0),"")</f>
        <v/>
      </c>
      <c r="AU67" s="174" t="str">
        <f ca="1">IFERROR(VLOOKUP(ROW(AU55),'فهرست بها کلی'!$C$13:$BO$1660,29,0),"")</f>
        <v/>
      </c>
      <c r="AV67" s="174" t="str">
        <f ca="1">IFERROR(VLOOKUP(ROW(AV55),'فهرست بها کلی'!$C$13:$BO$1660,32,0),"")</f>
        <v/>
      </c>
      <c r="AW67" s="174" t="str">
        <f ca="1">IFERROR(VLOOKUP(ROW(AW55),'فهرست بها کلی'!$C$13:$BO$1660,35,0),"")</f>
        <v/>
      </c>
      <c r="AX67" s="174" t="str">
        <f ca="1">IFERROR(VLOOKUP(ROW(AX55),'فهرست بها کلی'!$C$13:$BO$1660,38,0),"")</f>
        <v/>
      </c>
      <c r="AY67" s="174" t="str">
        <f ca="1">IFERROR(VLOOKUP(ROW(AY55),'فهرست بها کلی'!$C$13:$BO$1660,41,0),"")</f>
        <v/>
      </c>
      <c r="AZ67" s="174" t="str">
        <f ca="1">IFERROR(VLOOKUP(ROW(AZ55),'فهرست بها کلی'!$C$13:$BO$1660,44,0),"")</f>
        <v/>
      </c>
      <c r="BA67" s="174" t="str">
        <f ca="1">IFERROR(VLOOKUP(ROW(BA55),'فهرست بها کلی'!$C$13:$BO$1660,47,0),"")</f>
        <v/>
      </c>
      <c r="BB67" s="174" t="str">
        <f ca="1">IFERROR(VLOOKUP(ROW(BB55),'فهرست بها کلی'!$C$13:$BO$1660,50,0),"")</f>
        <v/>
      </c>
      <c r="BC67" s="174" t="str">
        <f ca="1">IFERROR(VLOOKUP(ROW(BC55),'فهرست بها کلی'!$C$13:$BO$1660,53,0),"")</f>
        <v/>
      </c>
      <c r="BD67" s="174" t="str">
        <f ca="1">IFERROR(VLOOKUP(ROW(BD55),'فهرست بها کلی'!$C$13:$BO$1660,56,0),"")</f>
        <v/>
      </c>
      <c r="BE67" s="174" t="str">
        <f ca="1">IFERROR(VLOOKUP(ROW(BE55),'فهرست بها کلی'!$C$13:$BO$1660,59,0),"")</f>
        <v/>
      </c>
      <c r="BF67" s="174" t="str">
        <f ca="1">IFERROR(VLOOKUP(ROW(BF55),'فهرست بها کلی'!$C$13:$BO$1660,62,0),"")</f>
        <v/>
      </c>
      <c r="BG67" s="174" t="str">
        <f ca="1">IFERROR(VLOOKUP(ROW(BG55),'فهرست بها کلی'!$C$13:$BO$1660,65,0),"")</f>
        <v/>
      </c>
      <c r="BH67" s="174" t="str">
        <f ca="1">IFERROR(VLOOKUP(ROW(BH55),'فهرست بها کلی'!$C$13:$BO$1660,16,0),"")</f>
        <v/>
      </c>
      <c r="BI67" s="245" t="str">
        <f t="shared" ca="1" si="6"/>
        <v xml:space="preserve"> </v>
      </c>
      <c r="BJ67" s="245" t="str">
        <f t="shared" ca="1" si="7"/>
        <v/>
      </c>
      <c r="BK67" s="245" t="str">
        <f t="shared" ca="1" si="8"/>
        <v/>
      </c>
    </row>
    <row r="68" spans="1:63" ht="47.25" customHeight="1">
      <c r="A68" s="174" t="str">
        <f ca="1">IFERROR(VLOOKUP(ROW(A56),'فهرست بها کلی'!$C$13:$BO$1660,1,0),"")</f>
        <v/>
      </c>
      <c r="B68" s="174" t="str">
        <f ca="1">IFERROR(VLOOKUP(ROW(B56),'فهرست بها کلی'!$C$13:$BO$1660,5,0),"")</f>
        <v/>
      </c>
      <c r="C68" s="174" t="str">
        <f ca="1">IFERROR(VLOOKUP(ROW(C56),'فهرست بها کلی'!$C$13:$BO$1660,6,0),"")</f>
        <v/>
      </c>
      <c r="D68" s="174" t="str">
        <f ca="1">IFERROR(VLOOKUP(ROW(D56),'فهرست بها کلی'!$C$13:$BO$1660,7,0),"")</f>
        <v/>
      </c>
      <c r="E68" s="174" t="str">
        <f ca="1">IFERROR(VLOOKUP(ROW(E56),'فهرست بها کلی'!$C$13:$BO$1660,8,0),"")</f>
        <v/>
      </c>
      <c r="F68" s="174" t="str">
        <f ca="1">IFERROR(VLOOKUP(ROW(F56),'فهرست بها کلی'!$C$13:$BO$1660,9,0),"")</f>
        <v/>
      </c>
      <c r="G68" s="174" t="str">
        <f ca="1">IFERROR(VLOOKUP(ROW(G56),'فهرست بها کلی'!$C$13:$BO$1660,21,0),"")</f>
        <v/>
      </c>
      <c r="H68" s="174" t="str">
        <f ca="1">IFERROR(VLOOKUP(ROW(H56),'فهرست بها کلی'!$C$13:$BO$1660,24,0),"")</f>
        <v/>
      </c>
      <c r="I68" s="174" t="str">
        <f ca="1">IFERROR(VLOOKUP(ROW(I56),'فهرست بها کلی'!$C$13:$BO$1660,27,0),"")</f>
        <v/>
      </c>
      <c r="J68" s="174" t="str">
        <f ca="1">IFERROR(VLOOKUP(ROW(J56),'فهرست بها کلی'!$C$13:$BO$1660,30,0),"")</f>
        <v/>
      </c>
      <c r="K68" s="174" t="str">
        <f ca="1">IFERROR(VLOOKUP(ROW(K56),'فهرست بها کلی'!$C$13:$BO$1660,33,0),"")</f>
        <v/>
      </c>
      <c r="L68" s="174" t="str">
        <f ca="1">IFERROR(VLOOKUP(ROW(L56),'فهرست بها کلی'!$C$13:$BO$1660,36,0),"")</f>
        <v/>
      </c>
      <c r="M68" s="174" t="str">
        <f ca="1">IFERROR(VLOOKUP(ROW(M56),'فهرست بها کلی'!$C$13:$BO$1660,39,0),"")</f>
        <v/>
      </c>
      <c r="N68" s="174" t="str">
        <f ca="1">IFERROR(VLOOKUP(ROW(N56),'فهرست بها کلی'!$C$13:$BO$1660,42,0),"")</f>
        <v/>
      </c>
      <c r="O68" s="174" t="str">
        <f ca="1">IFERROR(VLOOKUP(ROW(O56),'فهرست بها کلی'!$C$13:$BO$1660,45,0),"")</f>
        <v/>
      </c>
      <c r="P68" s="174" t="str">
        <f ca="1">IFERROR(VLOOKUP(ROW(P56),'فهرست بها کلی'!$C$13:$BO$1660,48,0),"")</f>
        <v/>
      </c>
      <c r="Q68" s="174" t="str">
        <f ca="1">IFERROR(VLOOKUP(ROW(Q56),'فهرست بها کلی'!$C$13:$BO$1660,51,0),"")</f>
        <v/>
      </c>
      <c r="R68" s="174" t="str">
        <f ca="1">IFERROR(VLOOKUP(ROW(R56),'فهرست بها کلی'!$C$13:$BO$1660,54,0),"")</f>
        <v/>
      </c>
      <c r="S68" s="174" t="str">
        <f ca="1">IFERROR(VLOOKUP(ROW(S56),'فهرست بها کلی'!$C$13:$BO$1660,57,0),"")</f>
        <v/>
      </c>
      <c r="T68" s="174" t="str">
        <f ca="1">IFERROR(VLOOKUP(ROW(T56),'فهرست بها کلی'!$C$13:$BO$1660,60,0),"")</f>
        <v/>
      </c>
      <c r="U68" s="174" t="str">
        <f ca="1">IFERROR(VLOOKUP(ROW(U56),'فهرست بها کلی'!$C$13:$BO$1660,63,0),"")</f>
        <v/>
      </c>
      <c r="V68" s="241">
        <f t="shared" ca="1" si="2"/>
        <v>0</v>
      </c>
      <c r="W68" s="242" t="str">
        <f t="shared" ca="1" si="3"/>
        <v/>
      </c>
      <c r="X68" s="174" t="str">
        <f ca="1">IFERROR(VLOOKUP(ROW(X56),'فهرست بها کلی'!$C$13:$BO$1660,10,0),"")</f>
        <v/>
      </c>
      <c r="Y68" s="174" t="str">
        <f ca="1">IFERROR(VLOOKUP(ROW(Y56),'فهرست بها کلی'!$C$13:$BO$1660,11,0),"")</f>
        <v/>
      </c>
      <c r="Z68" s="174" t="str">
        <f ca="1">IFERROR(VLOOKUP(ROW(Z56),'فهرست بها کلی'!$C$13:$BO$1660,12,0),"")</f>
        <v/>
      </c>
      <c r="AA68" s="174" t="str">
        <f ca="1">IFERROR(VLOOKUP(ROW(AA56),'فهرست بها کلی'!$C$13:$BO$1660,13,0),"")</f>
        <v/>
      </c>
      <c r="AB68" s="243" t="str">
        <f t="shared" ca="1" si="4"/>
        <v/>
      </c>
      <c r="AC68" s="174" t="str">
        <f ca="1">IFERROR(VLOOKUP(ROW(AC56),'فهرست بها کلی'!$C$13:$BO$1660,22,0),"")</f>
        <v/>
      </c>
      <c r="AD68" s="174" t="str">
        <f ca="1">IFERROR(VLOOKUP(ROW(AD56),'فهرست بها کلی'!$C$13:$BO$1660,25,0),"")</f>
        <v/>
      </c>
      <c r="AE68" s="174" t="str">
        <f ca="1">IFERROR(VLOOKUP(ROW(AE56),'فهرست بها کلی'!$C$13:$BO$1660,28,0),"")</f>
        <v/>
      </c>
      <c r="AF68" s="174" t="str">
        <f ca="1">IFERROR(VLOOKUP(ROW(AF56),'فهرست بها کلی'!$C$13:$BO$1660,31,0),"")</f>
        <v/>
      </c>
      <c r="AG68" s="174" t="str">
        <f ca="1">IFERROR(VLOOKUP(ROW(AG56),'فهرست بها کلی'!$C$13:$BO$1660,34,0),"")</f>
        <v/>
      </c>
      <c r="AH68" s="174" t="str">
        <f ca="1">IFERROR(VLOOKUP(ROW(AH56),'فهرست بها کلی'!$C$13:$BO$1660,37,0),"")</f>
        <v/>
      </c>
      <c r="AI68" s="174" t="str">
        <f ca="1">IFERROR(VLOOKUP(ROW(AI56),'فهرست بها کلی'!$C$13:$BO$1660,40,0),"")</f>
        <v/>
      </c>
      <c r="AJ68" s="174" t="str">
        <f ca="1">IFERROR(VLOOKUP(ROW(AJ56),'فهرست بها کلی'!$C$13:$BO$1660,43,0),"")</f>
        <v/>
      </c>
      <c r="AK68" s="174" t="str">
        <f ca="1">IFERROR(VLOOKUP(ROW(AK56),'فهرست بها کلی'!$C$13:$BO$1660,46,0),"")</f>
        <v/>
      </c>
      <c r="AL68" s="174" t="str">
        <f ca="1">IFERROR(VLOOKUP(ROW(AL56),'فهرست بها کلی'!$C$13:$BO$1660,49,0),"")</f>
        <v/>
      </c>
      <c r="AM68" s="174" t="str">
        <f ca="1">IFERROR(VLOOKUP(ROW(AM56),'فهرست بها کلی'!$C$13:$BO$1660,52,0),"")</f>
        <v/>
      </c>
      <c r="AN68" s="174" t="str">
        <f ca="1">IFERROR(VLOOKUP(ROW(AN56),'فهرست بها کلی'!$C$13:$BO$1660,55,0),"")</f>
        <v/>
      </c>
      <c r="AO68" s="174" t="str">
        <f ca="1">IFERROR(VLOOKUP(ROW(AO56),'فهرست بها کلی'!$C$13:$BO$1660,58,0),"")</f>
        <v/>
      </c>
      <c r="AP68" s="174" t="str">
        <f ca="1">IFERROR(VLOOKUP(ROW(AP56),'فهرست بها کلی'!$C$13:$BO$1660,61,0),"")</f>
        <v/>
      </c>
      <c r="AQ68" s="174" t="str">
        <f ca="1">IFERROR(VLOOKUP(ROW(AQ56),'فهرست بها کلی'!$C$13:$BO$1660,64,0),"")</f>
        <v/>
      </c>
      <c r="AR68" s="244">
        <f t="shared" ca="1" si="5"/>
        <v>0</v>
      </c>
      <c r="AS68" s="174" t="str">
        <f ca="1">IFERROR(VLOOKUP(ROW(AS56),'فهرست بها کلی'!$C$13:$BO$1660,23,0),"")</f>
        <v/>
      </c>
      <c r="AT68" s="174" t="str">
        <f ca="1">IFERROR(VLOOKUP(ROW(AT56),'فهرست بها کلی'!$C$13:$BO$1660,26,0),"")</f>
        <v/>
      </c>
      <c r="AU68" s="174" t="str">
        <f ca="1">IFERROR(VLOOKUP(ROW(AU56),'فهرست بها کلی'!$C$13:$BO$1660,29,0),"")</f>
        <v/>
      </c>
      <c r="AV68" s="174" t="str">
        <f ca="1">IFERROR(VLOOKUP(ROW(AV56),'فهرست بها کلی'!$C$13:$BO$1660,32,0),"")</f>
        <v/>
      </c>
      <c r="AW68" s="174" t="str">
        <f ca="1">IFERROR(VLOOKUP(ROW(AW56),'فهرست بها کلی'!$C$13:$BO$1660,35,0),"")</f>
        <v/>
      </c>
      <c r="AX68" s="174" t="str">
        <f ca="1">IFERROR(VLOOKUP(ROW(AX56),'فهرست بها کلی'!$C$13:$BO$1660,38,0),"")</f>
        <v/>
      </c>
      <c r="AY68" s="174" t="str">
        <f ca="1">IFERROR(VLOOKUP(ROW(AY56),'فهرست بها کلی'!$C$13:$BO$1660,41,0),"")</f>
        <v/>
      </c>
      <c r="AZ68" s="174" t="str">
        <f ca="1">IFERROR(VLOOKUP(ROW(AZ56),'فهرست بها کلی'!$C$13:$BO$1660,44,0),"")</f>
        <v/>
      </c>
      <c r="BA68" s="174" t="str">
        <f ca="1">IFERROR(VLOOKUP(ROW(BA56),'فهرست بها کلی'!$C$13:$BO$1660,47,0),"")</f>
        <v/>
      </c>
      <c r="BB68" s="174" t="str">
        <f ca="1">IFERROR(VLOOKUP(ROW(BB56),'فهرست بها کلی'!$C$13:$BO$1660,50,0),"")</f>
        <v/>
      </c>
      <c r="BC68" s="174" t="str">
        <f ca="1">IFERROR(VLOOKUP(ROW(BC56),'فهرست بها کلی'!$C$13:$BO$1660,53,0),"")</f>
        <v/>
      </c>
      <c r="BD68" s="174" t="str">
        <f ca="1">IFERROR(VLOOKUP(ROW(BD56),'فهرست بها کلی'!$C$13:$BO$1660,56,0),"")</f>
        <v/>
      </c>
      <c r="BE68" s="174" t="str">
        <f ca="1">IFERROR(VLOOKUP(ROW(BE56),'فهرست بها کلی'!$C$13:$BO$1660,59,0),"")</f>
        <v/>
      </c>
      <c r="BF68" s="174" t="str">
        <f ca="1">IFERROR(VLOOKUP(ROW(BF56),'فهرست بها کلی'!$C$13:$BO$1660,62,0),"")</f>
        <v/>
      </c>
      <c r="BG68" s="174" t="str">
        <f ca="1">IFERROR(VLOOKUP(ROW(BG56),'فهرست بها کلی'!$C$13:$BO$1660,65,0),"")</f>
        <v/>
      </c>
      <c r="BH68" s="174" t="str">
        <f ca="1">IFERROR(VLOOKUP(ROW(BH56),'فهرست بها کلی'!$C$13:$BO$1660,16,0),"")</f>
        <v/>
      </c>
      <c r="BI68" s="245" t="str">
        <f t="shared" ca="1" si="6"/>
        <v xml:space="preserve"> </v>
      </c>
      <c r="BJ68" s="245" t="str">
        <f t="shared" ca="1" si="7"/>
        <v/>
      </c>
      <c r="BK68" s="245" t="str">
        <f t="shared" ca="1" si="8"/>
        <v/>
      </c>
    </row>
    <row r="69" spans="1:63" ht="47.25" customHeight="1">
      <c r="A69" s="174" t="str">
        <f ca="1">IFERROR(VLOOKUP(ROW(A57),'فهرست بها کلی'!$C$13:$BO$1660,1,0),"")</f>
        <v/>
      </c>
      <c r="B69" s="174" t="str">
        <f ca="1">IFERROR(VLOOKUP(ROW(B57),'فهرست بها کلی'!$C$13:$BO$1660,5,0),"")</f>
        <v/>
      </c>
      <c r="C69" s="174" t="str">
        <f ca="1">IFERROR(VLOOKUP(ROW(C57),'فهرست بها کلی'!$C$13:$BO$1660,6,0),"")</f>
        <v/>
      </c>
      <c r="D69" s="174" t="str">
        <f ca="1">IFERROR(VLOOKUP(ROW(D57),'فهرست بها کلی'!$C$13:$BO$1660,7,0),"")</f>
        <v/>
      </c>
      <c r="E69" s="174" t="str">
        <f ca="1">IFERROR(VLOOKUP(ROW(E57),'فهرست بها کلی'!$C$13:$BO$1660,8,0),"")</f>
        <v/>
      </c>
      <c r="F69" s="174" t="str">
        <f ca="1">IFERROR(VLOOKUP(ROW(F57),'فهرست بها کلی'!$C$13:$BO$1660,9,0),"")</f>
        <v/>
      </c>
      <c r="G69" s="174" t="str">
        <f ca="1">IFERROR(VLOOKUP(ROW(G57),'فهرست بها کلی'!$C$13:$BO$1660,21,0),"")</f>
        <v/>
      </c>
      <c r="H69" s="174" t="str">
        <f ca="1">IFERROR(VLOOKUP(ROW(H57),'فهرست بها کلی'!$C$13:$BO$1660,24,0),"")</f>
        <v/>
      </c>
      <c r="I69" s="174" t="str">
        <f ca="1">IFERROR(VLOOKUP(ROW(I57),'فهرست بها کلی'!$C$13:$BO$1660,27,0),"")</f>
        <v/>
      </c>
      <c r="J69" s="174" t="str">
        <f ca="1">IFERROR(VLOOKUP(ROW(J57),'فهرست بها کلی'!$C$13:$BO$1660,30,0),"")</f>
        <v/>
      </c>
      <c r="K69" s="174" t="str">
        <f ca="1">IFERROR(VLOOKUP(ROW(K57),'فهرست بها کلی'!$C$13:$BO$1660,33,0),"")</f>
        <v/>
      </c>
      <c r="L69" s="174" t="str">
        <f ca="1">IFERROR(VLOOKUP(ROW(L57),'فهرست بها کلی'!$C$13:$BO$1660,36,0),"")</f>
        <v/>
      </c>
      <c r="M69" s="174" t="str">
        <f ca="1">IFERROR(VLOOKUP(ROW(M57),'فهرست بها کلی'!$C$13:$BO$1660,39,0),"")</f>
        <v/>
      </c>
      <c r="N69" s="174" t="str">
        <f ca="1">IFERROR(VLOOKUP(ROW(N57),'فهرست بها کلی'!$C$13:$BO$1660,42,0),"")</f>
        <v/>
      </c>
      <c r="O69" s="174" t="str">
        <f ca="1">IFERROR(VLOOKUP(ROW(O57),'فهرست بها کلی'!$C$13:$BO$1660,45,0),"")</f>
        <v/>
      </c>
      <c r="P69" s="174" t="str">
        <f ca="1">IFERROR(VLOOKUP(ROW(P57),'فهرست بها کلی'!$C$13:$BO$1660,48,0),"")</f>
        <v/>
      </c>
      <c r="Q69" s="174" t="str">
        <f ca="1">IFERROR(VLOOKUP(ROW(Q57),'فهرست بها کلی'!$C$13:$BO$1660,51,0),"")</f>
        <v/>
      </c>
      <c r="R69" s="174" t="str">
        <f ca="1">IFERROR(VLOOKUP(ROW(R57),'فهرست بها کلی'!$C$13:$BO$1660,54,0),"")</f>
        <v/>
      </c>
      <c r="S69" s="174" t="str">
        <f ca="1">IFERROR(VLOOKUP(ROW(S57),'فهرست بها کلی'!$C$13:$BO$1660,57,0),"")</f>
        <v/>
      </c>
      <c r="T69" s="174" t="str">
        <f ca="1">IFERROR(VLOOKUP(ROW(T57),'فهرست بها کلی'!$C$13:$BO$1660,60,0),"")</f>
        <v/>
      </c>
      <c r="U69" s="174" t="str">
        <f ca="1">IFERROR(VLOOKUP(ROW(U57),'فهرست بها کلی'!$C$13:$BO$1660,63,0),"")</f>
        <v/>
      </c>
      <c r="V69" s="241">
        <f t="shared" ca="1" si="2"/>
        <v>0</v>
      </c>
      <c r="W69" s="242" t="str">
        <f t="shared" ca="1" si="3"/>
        <v/>
      </c>
      <c r="X69" s="174" t="str">
        <f ca="1">IFERROR(VLOOKUP(ROW(X57),'فهرست بها کلی'!$C$13:$BO$1660,10,0),"")</f>
        <v/>
      </c>
      <c r="Y69" s="174" t="str">
        <f ca="1">IFERROR(VLOOKUP(ROW(Y57),'فهرست بها کلی'!$C$13:$BO$1660,11,0),"")</f>
        <v/>
      </c>
      <c r="Z69" s="174" t="str">
        <f ca="1">IFERROR(VLOOKUP(ROW(Z57),'فهرست بها کلی'!$C$13:$BO$1660,12,0),"")</f>
        <v/>
      </c>
      <c r="AA69" s="174" t="str">
        <f ca="1">IFERROR(VLOOKUP(ROW(AA57),'فهرست بها کلی'!$C$13:$BO$1660,13,0),"")</f>
        <v/>
      </c>
      <c r="AB69" s="243" t="str">
        <f t="shared" ca="1" si="4"/>
        <v/>
      </c>
      <c r="AC69" s="174" t="str">
        <f ca="1">IFERROR(VLOOKUP(ROW(AC57),'فهرست بها کلی'!$C$13:$BO$1660,22,0),"")</f>
        <v/>
      </c>
      <c r="AD69" s="174" t="str">
        <f ca="1">IFERROR(VLOOKUP(ROW(AD57),'فهرست بها کلی'!$C$13:$BO$1660,25,0),"")</f>
        <v/>
      </c>
      <c r="AE69" s="174" t="str">
        <f ca="1">IFERROR(VLOOKUP(ROW(AE57),'فهرست بها کلی'!$C$13:$BO$1660,28,0),"")</f>
        <v/>
      </c>
      <c r="AF69" s="174" t="str">
        <f ca="1">IFERROR(VLOOKUP(ROW(AF57),'فهرست بها کلی'!$C$13:$BO$1660,31,0),"")</f>
        <v/>
      </c>
      <c r="AG69" s="174" t="str">
        <f ca="1">IFERROR(VLOOKUP(ROW(AG57),'فهرست بها کلی'!$C$13:$BO$1660,34,0),"")</f>
        <v/>
      </c>
      <c r="AH69" s="174" t="str">
        <f ca="1">IFERROR(VLOOKUP(ROW(AH57),'فهرست بها کلی'!$C$13:$BO$1660,37,0),"")</f>
        <v/>
      </c>
      <c r="AI69" s="174" t="str">
        <f ca="1">IFERROR(VLOOKUP(ROW(AI57),'فهرست بها کلی'!$C$13:$BO$1660,40,0),"")</f>
        <v/>
      </c>
      <c r="AJ69" s="174" t="str">
        <f ca="1">IFERROR(VLOOKUP(ROW(AJ57),'فهرست بها کلی'!$C$13:$BO$1660,43,0),"")</f>
        <v/>
      </c>
      <c r="AK69" s="174" t="str">
        <f ca="1">IFERROR(VLOOKUP(ROW(AK57),'فهرست بها کلی'!$C$13:$BO$1660,46,0),"")</f>
        <v/>
      </c>
      <c r="AL69" s="174" t="str">
        <f ca="1">IFERROR(VLOOKUP(ROW(AL57),'فهرست بها کلی'!$C$13:$BO$1660,49,0),"")</f>
        <v/>
      </c>
      <c r="AM69" s="174" t="str">
        <f ca="1">IFERROR(VLOOKUP(ROW(AM57),'فهرست بها کلی'!$C$13:$BO$1660,52,0),"")</f>
        <v/>
      </c>
      <c r="AN69" s="174" t="str">
        <f ca="1">IFERROR(VLOOKUP(ROW(AN57),'فهرست بها کلی'!$C$13:$BO$1660,55,0),"")</f>
        <v/>
      </c>
      <c r="AO69" s="174" t="str">
        <f ca="1">IFERROR(VLOOKUP(ROW(AO57),'فهرست بها کلی'!$C$13:$BO$1660,58,0),"")</f>
        <v/>
      </c>
      <c r="AP69" s="174" t="str">
        <f ca="1">IFERROR(VLOOKUP(ROW(AP57),'فهرست بها کلی'!$C$13:$BO$1660,61,0),"")</f>
        <v/>
      </c>
      <c r="AQ69" s="174" t="str">
        <f ca="1">IFERROR(VLOOKUP(ROW(AQ57),'فهرست بها کلی'!$C$13:$BO$1660,64,0),"")</f>
        <v/>
      </c>
      <c r="AR69" s="244">
        <f t="shared" ca="1" si="5"/>
        <v>0</v>
      </c>
      <c r="AS69" s="174" t="str">
        <f ca="1">IFERROR(VLOOKUP(ROW(AS57),'فهرست بها کلی'!$C$13:$BO$1660,23,0),"")</f>
        <v/>
      </c>
      <c r="AT69" s="174" t="str">
        <f ca="1">IFERROR(VLOOKUP(ROW(AT57),'فهرست بها کلی'!$C$13:$BO$1660,26,0),"")</f>
        <v/>
      </c>
      <c r="AU69" s="174" t="str">
        <f ca="1">IFERROR(VLOOKUP(ROW(AU57),'فهرست بها کلی'!$C$13:$BO$1660,29,0),"")</f>
        <v/>
      </c>
      <c r="AV69" s="174" t="str">
        <f ca="1">IFERROR(VLOOKUP(ROW(AV57),'فهرست بها کلی'!$C$13:$BO$1660,32,0),"")</f>
        <v/>
      </c>
      <c r="AW69" s="174" t="str">
        <f ca="1">IFERROR(VLOOKUP(ROW(AW57),'فهرست بها کلی'!$C$13:$BO$1660,35,0),"")</f>
        <v/>
      </c>
      <c r="AX69" s="174" t="str">
        <f ca="1">IFERROR(VLOOKUP(ROW(AX57),'فهرست بها کلی'!$C$13:$BO$1660,38,0),"")</f>
        <v/>
      </c>
      <c r="AY69" s="174" t="str">
        <f ca="1">IFERROR(VLOOKUP(ROW(AY57),'فهرست بها کلی'!$C$13:$BO$1660,41,0),"")</f>
        <v/>
      </c>
      <c r="AZ69" s="174" t="str">
        <f ca="1">IFERROR(VLOOKUP(ROW(AZ57),'فهرست بها کلی'!$C$13:$BO$1660,44,0),"")</f>
        <v/>
      </c>
      <c r="BA69" s="174" t="str">
        <f ca="1">IFERROR(VLOOKUP(ROW(BA57),'فهرست بها کلی'!$C$13:$BO$1660,47,0),"")</f>
        <v/>
      </c>
      <c r="BB69" s="174" t="str">
        <f ca="1">IFERROR(VLOOKUP(ROW(BB57),'فهرست بها کلی'!$C$13:$BO$1660,50,0),"")</f>
        <v/>
      </c>
      <c r="BC69" s="174" t="str">
        <f ca="1">IFERROR(VLOOKUP(ROW(BC57),'فهرست بها کلی'!$C$13:$BO$1660,53,0),"")</f>
        <v/>
      </c>
      <c r="BD69" s="174" t="str">
        <f ca="1">IFERROR(VLOOKUP(ROW(BD57),'فهرست بها کلی'!$C$13:$BO$1660,56,0),"")</f>
        <v/>
      </c>
      <c r="BE69" s="174" t="str">
        <f ca="1">IFERROR(VLOOKUP(ROW(BE57),'فهرست بها کلی'!$C$13:$BO$1660,59,0),"")</f>
        <v/>
      </c>
      <c r="BF69" s="174" t="str">
        <f ca="1">IFERROR(VLOOKUP(ROW(BF57),'فهرست بها کلی'!$C$13:$BO$1660,62,0),"")</f>
        <v/>
      </c>
      <c r="BG69" s="174" t="str">
        <f ca="1">IFERROR(VLOOKUP(ROW(BG57),'فهرست بها کلی'!$C$13:$BO$1660,65,0),"")</f>
        <v/>
      </c>
      <c r="BH69" s="174" t="str">
        <f ca="1">IFERROR(VLOOKUP(ROW(BH57),'فهرست بها کلی'!$C$13:$BO$1660,16,0),"")</f>
        <v/>
      </c>
      <c r="BI69" s="245" t="str">
        <f t="shared" ca="1" si="6"/>
        <v xml:space="preserve"> </v>
      </c>
      <c r="BJ69" s="245" t="str">
        <f t="shared" ca="1" si="7"/>
        <v/>
      </c>
      <c r="BK69" s="245" t="str">
        <f t="shared" ca="1" si="8"/>
        <v/>
      </c>
    </row>
    <row r="70" spans="1:63" ht="47.25" customHeight="1">
      <c r="A70" s="174" t="str">
        <f ca="1">IFERROR(VLOOKUP(ROW(A58),'فهرست بها کلی'!$C$13:$BO$1660,1,0),"")</f>
        <v/>
      </c>
      <c r="B70" s="174" t="str">
        <f ca="1">IFERROR(VLOOKUP(ROW(B58),'فهرست بها کلی'!$C$13:$BO$1660,5,0),"")</f>
        <v/>
      </c>
      <c r="C70" s="174" t="str">
        <f ca="1">IFERROR(VLOOKUP(ROW(C58),'فهرست بها کلی'!$C$13:$BO$1660,6,0),"")</f>
        <v/>
      </c>
      <c r="D70" s="174" t="str">
        <f ca="1">IFERROR(VLOOKUP(ROW(D58),'فهرست بها کلی'!$C$13:$BO$1660,7,0),"")</f>
        <v/>
      </c>
      <c r="E70" s="174" t="str">
        <f ca="1">IFERROR(VLOOKUP(ROW(E58),'فهرست بها کلی'!$C$13:$BO$1660,8,0),"")</f>
        <v/>
      </c>
      <c r="F70" s="174" t="str">
        <f ca="1">IFERROR(VLOOKUP(ROW(F58),'فهرست بها کلی'!$C$13:$BO$1660,9,0),"")</f>
        <v/>
      </c>
      <c r="G70" s="174" t="str">
        <f ca="1">IFERROR(VLOOKUP(ROW(G58),'فهرست بها کلی'!$C$13:$BO$1660,21,0),"")</f>
        <v/>
      </c>
      <c r="H70" s="174" t="str">
        <f ca="1">IFERROR(VLOOKUP(ROW(H58),'فهرست بها کلی'!$C$13:$BO$1660,24,0),"")</f>
        <v/>
      </c>
      <c r="I70" s="174" t="str">
        <f ca="1">IFERROR(VLOOKUP(ROW(I58),'فهرست بها کلی'!$C$13:$BO$1660,27,0),"")</f>
        <v/>
      </c>
      <c r="J70" s="174" t="str">
        <f ca="1">IFERROR(VLOOKUP(ROW(J58),'فهرست بها کلی'!$C$13:$BO$1660,30,0),"")</f>
        <v/>
      </c>
      <c r="K70" s="174" t="str">
        <f ca="1">IFERROR(VLOOKUP(ROW(K58),'فهرست بها کلی'!$C$13:$BO$1660,33,0),"")</f>
        <v/>
      </c>
      <c r="L70" s="174" t="str">
        <f ca="1">IFERROR(VLOOKUP(ROW(L58),'فهرست بها کلی'!$C$13:$BO$1660,36,0),"")</f>
        <v/>
      </c>
      <c r="M70" s="174" t="str">
        <f ca="1">IFERROR(VLOOKUP(ROW(M58),'فهرست بها کلی'!$C$13:$BO$1660,39,0),"")</f>
        <v/>
      </c>
      <c r="N70" s="174" t="str">
        <f ca="1">IFERROR(VLOOKUP(ROW(N58),'فهرست بها کلی'!$C$13:$BO$1660,42,0),"")</f>
        <v/>
      </c>
      <c r="O70" s="174" t="str">
        <f ca="1">IFERROR(VLOOKUP(ROW(O58),'فهرست بها کلی'!$C$13:$BO$1660,45,0),"")</f>
        <v/>
      </c>
      <c r="P70" s="174" t="str">
        <f ca="1">IFERROR(VLOOKUP(ROW(P58),'فهرست بها کلی'!$C$13:$BO$1660,48,0),"")</f>
        <v/>
      </c>
      <c r="Q70" s="174" t="str">
        <f ca="1">IFERROR(VLOOKUP(ROW(Q58),'فهرست بها کلی'!$C$13:$BO$1660,51,0),"")</f>
        <v/>
      </c>
      <c r="R70" s="174" t="str">
        <f ca="1">IFERROR(VLOOKUP(ROW(R58),'فهرست بها کلی'!$C$13:$BO$1660,54,0),"")</f>
        <v/>
      </c>
      <c r="S70" s="174" t="str">
        <f ca="1">IFERROR(VLOOKUP(ROW(S58),'فهرست بها کلی'!$C$13:$BO$1660,57,0),"")</f>
        <v/>
      </c>
      <c r="T70" s="174" t="str">
        <f ca="1">IFERROR(VLOOKUP(ROW(T58),'فهرست بها کلی'!$C$13:$BO$1660,60,0),"")</f>
        <v/>
      </c>
      <c r="U70" s="174" t="str">
        <f ca="1">IFERROR(VLOOKUP(ROW(U58),'فهرست بها کلی'!$C$13:$BO$1660,63,0),"")</f>
        <v/>
      </c>
      <c r="V70" s="241">
        <f t="shared" ca="1" si="2"/>
        <v>0</v>
      </c>
      <c r="W70" s="242" t="str">
        <f t="shared" ca="1" si="3"/>
        <v/>
      </c>
      <c r="X70" s="174" t="str">
        <f ca="1">IFERROR(VLOOKUP(ROW(X58),'فهرست بها کلی'!$C$13:$BO$1660,10,0),"")</f>
        <v/>
      </c>
      <c r="Y70" s="174" t="str">
        <f ca="1">IFERROR(VLOOKUP(ROW(Y58),'فهرست بها کلی'!$C$13:$BO$1660,11,0),"")</f>
        <v/>
      </c>
      <c r="Z70" s="174" t="str">
        <f ca="1">IFERROR(VLOOKUP(ROW(Z58),'فهرست بها کلی'!$C$13:$BO$1660,12,0),"")</f>
        <v/>
      </c>
      <c r="AA70" s="174" t="str">
        <f ca="1">IFERROR(VLOOKUP(ROW(AA58),'فهرست بها کلی'!$C$13:$BO$1660,13,0),"")</f>
        <v/>
      </c>
      <c r="AB70" s="243" t="str">
        <f t="shared" ca="1" si="4"/>
        <v/>
      </c>
      <c r="AC70" s="174" t="str">
        <f ca="1">IFERROR(VLOOKUP(ROW(AC58),'فهرست بها کلی'!$C$13:$BO$1660,22,0),"")</f>
        <v/>
      </c>
      <c r="AD70" s="174" t="str">
        <f ca="1">IFERROR(VLOOKUP(ROW(AD58),'فهرست بها کلی'!$C$13:$BO$1660,25,0),"")</f>
        <v/>
      </c>
      <c r="AE70" s="174" t="str">
        <f ca="1">IFERROR(VLOOKUP(ROW(AE58),'فهرست بها کلی'!$C$13:$BO$1660,28,0),"")</f>
        <v/>
      </c>
      <c r="AF70" s="174" t="str">
        <f ca="1">IFERROR(VLOOKUP(ROW(AF58),'فهرست بها کلی'!$C$13:$BO$1660,31,0),"")</f>
        <v/>
      </c>
      <c r="AG70" s="174" t="str">
        <f ca="1">IFERROR(VLOOKUP(ROW(AG58),'فهرست بها کلی'!$C$13:$BO$1660,34,0),"")</f>
        <v/>
      </c>
      <c r="AH70" s="174" t="str">
        <f ca="1">IFERROR(VLOOKUP(ROW(AH58),'فهرست بها کلی'!$C$13:$BO$1660,37,0),"")</f>
        <v/>
      </c>
      <c r="AI70" s="174" t="str">
        <f ca="1">IFERROR(VLOOKUP(ROW(AI58),'فهرست بها کلی'!$C$13:$BO$1660,40,0),"")</f>
        <v/>
      </c>
      <c r="AJ70" s="174" t="str">
        <f ca="1">IFERROR(VLOOKUP(ROW(AJ58),'فهرست بها کلی'!$C$13:$BO$1660,43,0),"")</f>
        <v/>
      </c>
      <c r="AK70" s="174" t="str">
        <f ca="1">IFERROR(VLOOKUP(ROW(AK58),'فهرست بها کلی'!$C$13:$BO$1660,46,0),"")</f>
        <v/>
      </c>
      <c r="AL70" s="174" t="str">
        <f ca="1">IFERROR(VLOOKUP(ROW(AL58),'فهرست بها کلی'!$C$13:$BO$1660,49,0),"")</f>
        <v/>
      </c>
      <c r="AM70" s="174" t="str">
        <f ca="1">IFERROR(VLOOKUP(ROW(AM58),'فهرست بها کلی'!$C$13:$BO$1660,52,0),"")</f>
        <v/>
      </c>
      <c r="AN70" s="174" t="str">
        <f ca="1">IFERROR(VLOOKUP(ROW(AN58),'فهرست بها کلی'!$C$13:$BO$1660,55,0),"")</f>
        <v/>
      </c>
      <c r="AO70" s="174" t="str">
        <f ca="1">IFERROR(VLOOKUP(ROW(AO58),'فهرست بها کلی'!$C$13:$BO$1660,58,0),"")</f>
        <v/>
      </c>
      <c r="AP70" s="174" t="str">
        <f ca="1">IFERROR(VLOOKUP(ROW(AP58),'فهرست بها کلی'!$C$13:$BO$1660,61,0),"")</f>
        <v/>
      </c>
      <c r="AQ70" s="174" t="str">
        <f ca="1">IFERROR(VLOOKUP(ROW(AQ58),'فهرست بها کلی'!$C$13:$BO$1660,64,0),"")</f>
        <v/>
      </c>
      <c r="AR70" s="244">
        <f t="shared" ca="1" si="5"/>
        <v>0</v>
      </c>
      <c r="AS70" s="174" t="str">
        <f ca="1">IFERROR(VLOOKUP(ROW(AS58),'فهرست بها کلی'!$C$13:$BO$1660,23,0),"")</f>
        <v/>
      </c>
      <c r="AT70" s="174" t="str">
        <f ca="1">IFERROR(VLOOKUP(ROW(AT58),'فهرست بها کلی'!$C$13:$BO$1660,26,0),"")</f>
        <v/>
      </c>
      <c r="AU70" s="174" t="str">
        <f ca="1">IFERROR(VLOOKUP(ROW(AU58),'فهرست بها کلی'!$C$13:$BO$1660,29,0),"")</f>
        <v/>
      </c>
      <c r="AV70" s="174" t="str">
        <f ca="1">IFERROR(VLOOKUP(ROW(AV58),'فهرست بها کلی'!$C$13:$BO$1660,32,0),"")</f>
        <v/>
      </c>
      <c r="AW70" s="174" t="str">
        <f ca="1">IFERROR(VLOOKUP(ROW(AW58),'فهرست بها کلی'!$C$13:$BO$1660,35,0),"")</f>
        <v/>
      </c>
      <c r="AX70" s="174" t="str">
        <f ca="1">IFERROR(VLOOKUP(ROW(AX58),'فهرست بها کلی'!$C$13:$BO$1660,38,0),"")</f>
        <v/>
      </c>
      <c r="AY70" s="174" t="str">
        <f ca="1">IFERROR(VLOOKUP(ROW(AY58),'فهرست بها کلی'!$C$13:$BO$1660,41,0),"")</f>
        <v/>
      </c>
      <c r="AZ70" s="174" t="str">
        <f ca="1">IFERROR(VLOOKUP(ROW(AZ58),'فهرست بها کلی'!$C$13:$BO$1660,44,0),"")</f>
        <v/>
      </c>
      <c r="BA70" s="174" t="str">
        <f ca="1">IFERROR(VLOOKUP(ROW(BA58),'فهرست بها کلی'!$C$13:$BO$1660,47,0),"")</f>
        <v/>
      </c>
      <c r="BB70" s="174" t="str">
        <f ca="1">IFERROR(VLOOKUP(ROW(BB58),'فهرست بها کلی'!$C$13:$BO$1660,50,0),"")</f>
        <v/>
      </c>
      <c r="BC70" s="174" t="str">
        <f ca="1">IFERROR(VLOOKUP(ROW(BC58),'فهرست بها کلی'!$C$13:$BO$1660,53,0),"")</f>
        <v/>
      </c>
      <c r="BD70" s="174" t="str">
        <f ca="1">IFERROR(VLOOKUP(ROW(BD58),'فهرست بها کلی'!$C$13:$BO$1660,56,0),"")</f>
        <v/>
      </c>
      <c r="BE70" s="174" t="str">
        <f ca="1">IFERROR(VLOOKUP(ROW(BE58),'فهرست بها کلی'!$C$13:$BO$1660,59,0),"")</f>
        <v/>
      </c>
      <c r="BF70" s="174" t="str">
        <f ca="1">IFERROR(VLOOKUP(ROW(BF58),'فهرست بها کلی'!$C$13:$BO$1660,62,0),"")</f>
        <v/>
      </c>
      <c r="BG70" s="174" t="str">
        <f ca="1">IFERROR(VLOOKUP(ROW(BG58),'فهرست بها کلی'!$C$13:$BO$1660,65,0),"")</f>
        <v/>
      </c>
      <c r="BH70" s="174" t="str">
        <f ca="1">IFERROR(VLOOKUP(ROW(BH58),'فهرست بها کلی'!$C$13:$BO$1660,16,0),"")</f>
        <v/>
      </c>
      <c r="BI70" s="245" t="str">
        <f t="shared" ca="1" si="6"/>
        <v xml:space="preserve"> </v>
      </c>
      <c r="BJ70" s="245" t="str">
        <f t="shared" ca="1" si="7"/>
        <v/>
      </c>
      <c r="BK70" s="245" t="str">
        <f t="shared" ca="1" si="8"/>
        <v/>
      </c>
    </row>
    <row r="71" spans="1:63" ht="47.25" customHeight="1">
      <c r="A71" s="174" t="str">
        <f ca="1">IFERROR(VLOOKUP(ROW(A59),'فهرست بها کلی'!$C$13:$BO$1660,1,0),"")</f>
        <v/>
      </c>
      <c r="B71" s="174" t="str">
        <f ca="1">IFERROR(VLOOKUP(ROW(B59),'فهرست بها کلی'!$C$13:$BO$1660,5,0),"")</f>
        <v/>
      </c>
      <c r="C71" s="174" t="str">
        <f ca="1">IFERROR(VLOOKUP(ROW(C59),'فهرست بها کلی'!$C$13:$BO$1660,6,0),"")</f>
        <v/>
      </c>
      <c r="D71" s="174" t="str">
        <f ca="1">IFERROR(VLOOKUP(ROW(D59),'فهرست بها کلی'!$C$13:$BO$1660,7,0),"")</f>
        <v/>
      </c>
      <c r="E71" s="174" t="str">
        <f ca="1">IFERROR(VLOOKUP(ROW(E59),'فهرست بها کلی'!$C$13:$BO$1660,8,0),"")</f>
        <v/>
      </c>
      <c r="F71" s="174" t="str">
        <f ca="1">IFERROR(VLOOKUP(ROW(F59),'فهرست بها کلی'!$C$13:$BO$1660,9,0),"")</f>
        <v/>
      </c>
      <c r="G71" s="174" t="str">
        <f ca="1">IFERROR(VLOOKUP(ROW(G59),'فهرست بها کلی'!$C$13:$BO$1660,21,0),"")</f>
        <v/>
      </c>
      <c r="H71" s="174" t="str">
        <f ca="1">IFERROR(VLOOKUP(ROW(H59),'فهرست بها کلی'!$C$13:$BO$1660,24,0),"")</f>
        <v/>
      </c>
      <c r="I71" s="174" t="str">
        <f ca="1">IFERROR(VLOOKUP(ROW(I59),'فهرست بها کلی'!$C$13:$BO$1660,27,0),"")</f>
        <v/>
      </c>
      <c r="J71" s="174" t="str">
        <f ca="1">IFERROR(VLOOKUP(ROW(J59),'فهرست بها کلی'!$C$13:$BO$1660,30,0),"")</f>
        <v/>
      </c>
      <c r="K71" s="174" t="str">
        <f ca="1">IFERROR(VLOOKUP(ROW(K59),'فهرست بها کلی'!$C$13:$BO$1660,33,0),"")</f>
        <v/>
      </c>
      <c r="L71" s="174" t="str">
        <f ca="1">IFERROR(VLOOKUP(ROW(L59),'فهرست بها کلی'!$C$13:$BO$1660,36,0),"")</f>
        <v/>
      </c>
      <c r="M71" s="174" t="str">
        <f ca="1">IFERROR(VLOOKUP(ROW(M59),'فهرست بها کلی'!$C$13:$BO$1660,39,0),"")</f>
        <v/>
      </c>
      <c r="N71" s="174" t="str">
        <f ca="1">IFERROR(VLOOKUP(ROW(N59),'فهرست بها کلی'!$C$13:$BO$1660,42,0),"")</f>
        <v/>
      </c>
      <c r="O71" s="174" t="str">
        <f ca="1">IFERROR(VLOOKUP(ROW(O59),'فهرست بها کلی'!$C$13:$BO$1660,45,0),"")</f>
        <v/>
      </c>
      <c r="P71" s="174" t="str">
        <f ca="1">IFERROR(VLOOKUP(ROW(P59),'فهرست بها کلی'!$C$13:$BO$1660,48,0),"")</f>
        <v/>
      </c>
      <c r="Q71" s="174" t="str">
        <f ca="1">IFERROR(VLOOKUP(ROW(Q59),'فهرست بها کلی'!$C$13:$BO$1660,51,0),"")</f>
        <v/>
      </c>
      <c r="R71" s="174" t="str">
        <f ca="1">IFERROR(VLOOKUP(ROW(R59),'فهرست بها کلی'!$C$13:$BO$1660,54,0),"")</f>
        <v/>
      </c>
      <c r="S71" s="174" t="str">
        <f ca="1">IFERROR(VLOOKUP(ROW(S59),'فهرست بها کلی'!$C$13:$BO$1660,57,0),"")</f>
        <v/>
      </c>
      <c r="T71" s="174" t="str">
        <f ca="1">IFERROR(VLOOKUP(ROW(T59),'فهرست بها کلی'!$C$13:$BO$1660,60,0),"")</f>
        <v/>
      </c>
      <c r="U71" s="174" t="str">
        <f ca="1">IFERROR(VLOOKUP(ROW(U59),'فهرست بها کلی'!$C$13:$BO$1660,63,0),"")</f>
        <v/>
      </c>
      <c r="V71" s="241">
        <f t="shared" ca="1" si="2"/>
        <v>0</v>
      </c>
      <c r="W71" s="242" t="str">
        <f t="shared" ca="1" si="3"/>
        <v/>
      </c>
      <c r="X71" s="174" t="str">
        <f ca="1">IFERROR(VLOOKUP(ROW(X59),'فهرست بها کلی'!$C$13:$BO$1660,10,0),"")</f>
        <v/>
      </c>
      <c r="Y71" s="174" t="str">
        <f ca="1">IFERROR(VLOOKUP(ROW(Y59),'فهرست بها کلی'!$C$13:$BO$1660,11,0),"")</f>
        <v/>
      </c>
      <c r="Z71" s="174" t="str">
        <f ca="1">IFERROR(VLOOKUP(ROW(Z59),'فهرست بها کلی'!$C$13:$BO$1660,12,0),"")</f>
        <v/>
      </c>
      <c r="AA71" s="174" t="str">
        <f ca="1">IFERROR(VLOOKUP(ROW(AA59),'فهرست بها کلی'!$C$13:$BO$1660,13,0),"")</f>
        <v/>
      </c>
      <c r="AB71" s="243" t="str">
        <f t="shared" ca="1" si="4"/>
        <v/>
      </c>
      <c r="AC71" s="174" t="str">
        <f ca="1">IFERROR(VLOOKUP(ROW(AC59),'فهرست بها کلی'!$C$13:$BO$1660,22,0),"")</f>
        <v/>
      </c>
      <c r="AD71" s="174" t="str">
        <f ca="1">IFERROR(VLOOKUP(ROW(AD59),'فهرست بها کلی'!$C$13:$BO$1660,25,0),"")</f>
        <v/>
      </c>
      <c r="AE71" s="174" t="str">
        <f ca="1">IFERROR(VLOOKUP(ROW(AE59),'فهرست بها کلی'!$C$13:$BO$1660,28,0),"")</f>
        <v/>
      </c>
      <c r="AF71" s="174" t="str">
        <f ca="1">IFERROR(VLOOKUP(ROW(AF59),'فهرست بها کلی'!$C$13:$BO$1660,31,0),"")</f>
        <v/>
      </c>
      <c r="AG71" s="174" t="str">
        <f ca="1">IFERROR(VLOOKUP(ROW(AG59),'فهرست بها کلی'!$C$13:$BO$1660,34,0),"")</f>
        <v/>
      </c>
      <c r="AH71" s="174" t="str">
        <f ca="1">IFERROR(VLOOKUP(ROW(AH59),'فهرست بها کلی'!$C$13:$BO$1660,37,0),"")</f>
        <v/>
      </c>
      <c r="AI71" s="174" t="str">
        <f ca="1">IFERROR(VLOOKUP(ROW(AI59),'فهرست بها کلی'!$C$13:$BO$1660,40,0),"")</f>
        <v/>
      </c>
      <c r="AJ71" s="174" t="str">
        <f ca="1">IFERROR(VLOOKUP(ROW(AJ59),'فهرست بها کلی'!$C$13:$BO$1660,43,0),"")</f>
        <v/>
      </c>
      <c r="AK71" s="174" t="str">
        <f ca="1">IFERROR(VLOOKUP(ROW(AK59),'فهرست بها کلی'!$C$13:$BO$1660,46,0),"")</f>
        <v/>
      </c>
      <c r="AL71" s="174" t="str">
        <f ca="1">IFERROR(VLOOKUP(ROW(AL59),'فهرست بها کلی'!$C$13:$BO$1660,49,0),"")</f>
        <v/>
      </c>
      <c r="AM71" s="174" t="str">
        <f ca="1">IFERROR(VLOOKUP(ROW(AM59),'فهرست بها کلی'!$C$13:$BO$1660,52,0),"")</f>
        <v/>
      </c>
      <c r="AN71" s="174" t="str">
        <f ca="1">IFERROR(VLOOKUP(ROW(AN59),'فهرست بها کلی'!$C$13:$BO$1660,55,0),"")</f>
        <v/>
      </c>
      <c r="AO71" s="174" t="str">
        <f ca="1">IFERROR(VLOOKUP(ROW(AO59),'فهرست بها کلی'!$C$13:$BO$1660,58,0),"")</f>
        <v/>
      </c>
      <c r="AP71" s="174" t="str">
        <f ca="1">IFERROR(VLOOKUP(ROW(AP59),'فهرست بها کلی'!$C$13:$BO$1660,61,0),"")</f>
        <v/>
      </c>
      <c r="AQ71" s="174" t="str">
        <f ca="1">IFERROR(VLOOKUP(ROW(AQ59),'فهرست بها کلی'!$C$13:$BO$1660,64,0),"")</f>
        <v/>
      </c>
      <c r="AR71" s="244">
        <f t="shared" ca="1" si="5"/>
        <v>0</v>
      </c>
      <c r="AS71" s="174" t="str">
        <f ca="1">IFERROR(VLOOKUP(ROW(AS59),'فهرست بها کلی'!$C$13:$BO$1660,23,0),"")</f>
        <v/>
      </c>
      <c r="AT71" s="174" t="str">
        <f ca="1">IFERROR(VLOOKUP(ROW(AT59),'فهرست بها کلی'!$C$13:$BO$1660,26,0),"")</f>
        <v/>
      </c>
      <c r="AU71" s="174" t="str">
        <f ca="1">IFERROR(VLOOKUP(ROW(AU59),'فهرست بها کلی'!$C$13:$BO$1660,29,0),"")</f>
        <v/>
      </c>
      <c r="AV71" s="174" t="str">
        <f ca="1">IFERROR(VLOOKUP(ROW(AV59),'فهرست بها کلی'!$C$13:$BO$1660,32,0),"")</f>
        <v/>
      </c>
      <c r="AW71" s="174" t="str">
        <f ca="1">IFERROR(VLOOKUP(ROW(AW59),'فهرست بها کلی'!$C$13:$BO$1660,35,0),"")</f>
        <v/>
      </c>
      <c r="AX71" s="174" t="str">
        <f ca="1">IFERROR(VLOOKUP(ROW(AX59),'فهرست بها کلی'!$C$13:$BO$1660,38,0),"")</f>
        <v/>
      </c>
      <c r="AY71" s="174" t="str">
        <f ca="1">IFERROR(VLOOKUP(ROW(AY59),'فهرست بها کلی'!$C$13:$BO$1660,41,0),"")</f>
        <v/>
      </c>
      <c r="AZ71" s="174" t="str">
        <f ca="1">IFERROR(VLOOKUP(ROW(AZ59),'فهرست بها کلی'!$C$13:$BO$1660,44,0),"")</f>
        <v/>
      </c>
      <c r="BA71" s="174" t="str">
        <f ca="1">IFERROR(VLOOKUP(ROW(BA59),'فهرست بها کلی'!$C$13:$BO$1660,47,0),"")</f>
        <v/>
      </c>
      <c r="BB71" s="174" t="str">
        <f ca="1">IFERROR(VLOOKUP(ROW(BB59),'فهرست بها کلی'!$C$13:$BO$1660,50,0),"")</f>
        <v/>
      </c>
      <c r="BC71" s="174" t="str">
        <f ca="1">IFERROR(VLOOKUP(ROW(BC59),'فهرست بها کلی'!$C$13:$BO$1660,53,0),"")</f>
        <v/>
      </c>
      <c r="BD71" s="174" t="str">
        <f ca="1">IFERROR(VLOOKUP(ROW(BD59),'فهرست بها کلی'!$C$13:$BO$1660,56,0),"")</f>
        <v/>
      </c>
      <c r="BE71" s="174" t="str">
        <f ca="1">IFERROR(VLOOKUP(ROW(BE59),'فهرست بها کلی'!$C$13:$BO$1660,59,0),"")</f>
        <v/>
      </c>
      <c r="BF71" s="174" t="str">
        <f ca="1">IFERROR(VLOOKUP(ROW(BF59),'فهرست بها کلی'!$C$13:$BO$1660,62,0),"")</f>
        <v/>
      </c>
      <c r="BG71" s="174" t="str">
        <f ca="1">IFERROR(VLOOKUP(ROW(BG59),'فهرست بها کلی'!$C$13:$BO$1660,65,0),"")</f>
        <v/>
      </c>
      <c r="BH71" s="174" t="str">
        <f ca="1">IFERROR(VLOOKUP(ROW(BH59),'فهرست بها کلی'!$C$13:$BO$1660,16,0),"")</f>
        <v/>
      </c>
      <c r="BI71" s="245" t="str">
        <f t="shared" ca="1" si="6"/>
        <v xml:space="preserve"> </v>
      </c>
      <c r="BJ71" s="245" t="str">
        <f t="shared" ca="1" si="7"/>
        <v/>
      </c>
      <c r="BK71" s="245" t="str">
        <f t="shared" ca="1" si="8"/>
        <v/>
      </c>
    </row>
    <row r="72" spans="1:63" ht="47.25" customHeight="1">
      <c r="A72" s="174" t="str">
        <f ca="1">IFERROR(VLOOKUP(ROW(A60),'فهرست بها کلی'!$C$13:$BO$1660,1,0),"")</f>
        <v/>
      </c>
      <c r="B72" s="174" t="str">
        <f ca="1">IFERROR(VLOOKUP(ROW(B60),'فهرست بها کلی'!$C$13:$BO$1660,5,0),"")</f>
        <v/>
      </c>
      <c r="C72" s="174" t="str">
        <f ca="1">IFERROR(VLOOKUP(ROW(C60),'فهرست بها کلی'!$C$13:$BO$1660,6,0),"")</f>
        <v/>
      </c>
      <c r="D72" s="174" t="str">
        <f ca="1">IFERROR(VLOOKUP(ROW(D60),'فهرست بها کلی'!$C$13:$BO$1660,7,0),"")</f>
        <v/>
      </c>
      <c r="E72" s="174" t="str">
        <f ca="1">IFERROR(VLOOKUP(ROW(E60),'فهرست بها کلی'!$C$13:$BO$1660,8,0),"")</f>
        <v/>
      </c>
      <c r="F72" s="174" t="str">
        <f ca="1">IFERROR(VLOOKUP(ROW(F60),'فهرست بها کلی'!$C$13:$BO$1660,9,0),"")</f>
        <v/>
      </c>
      <c r="G72" s="174" t="str">
        <f ca="1">IFERROR(VLOOKUP(ROW(G60),'فهرست بها کلی'!$C$13:$BO$1660,21,0),"")</f>
        <v/>
      </c>
      <c r="H72" s="174" t="str">
        <f ca="1">IFERROR(VLOOKUP(ROW(H60),'فهرست بها کلی'!$C$13:$BO$1660,24,0),"")</f>
        <v/>
      </c>
      <c r="I72" s="174" t="str">
        <f ca="1">IFERROR(VLOOKUP(ROW(I60),'فهرست بها کلی'!$C$13:$BO$1660,27,0),"")</f>
        <v/>
      </c>
      <c r="J72" s="174" t="str">
        <f ca="1">IFERROR(VLOOKUP(ROW(J60),'فهرست بها کلی'!$C$13:$BO$1660,30,0),"")</f>
        <v/>
      </c>
      <c r="K72" s="174" t="str">
        <f ca="1">IFERROR(VLOOKUP(ROW(K60),'فهرست بها کلی'!$C$13:$BO$1660,33,0),"")</f>
        <v/>
      </c>
      <c r="L72" s="174" t="str">
        <f ca="1">IFERROR(VLOOKUP(ROW(L60),'فهرست بها کلی'!$C$13:$BO$1660,36,0),"")</f>
        <v/>
      </c>
      <c r="M72" s="174" t="str">
        <f ca="1">IFERROR(VLOOKUP(ROW(M60),'فهرست بها کلی'!$C$13:$BO$1660,39,0),"")</f>
        <v/>
      </c>
      <c r="N72" s="174" t="str">
        <f ca="1">IFERROR(VLOOKUP(ROW(N60),'فهرست بها کلی'!$C$13:$BO$1660,42,0),"")</f>
        <v/>
      </c>
      <c r="O72" s="174" t="str">
        <f ca="1">IFERROR(VLOOKUP(ROW(O60),'فهرست بها کلی'!$C$13:$BO$1660,45,0),"")</f>
        <v/>
      </c>
      <c r="P72" s="174" t="str">
        <f ca="1">IFERROR(VLOOKUP(ROW(P60),'فهرست بها کلی'!$C$13:$BO$1660,48,0),"")</f>
        <v/>
      </c>
      <c r="Q72" s="174" t="str">
        <f ca="1">IFERROR(VLOOKUP(ROW(Q60),'فهرست بها کلی'!$C$13:$BO$1660,51,0),"")</f>
        <v/>
      </c>
      <c r="R72" s="174" t="str">
        <f ca="1">IFERROR(VLOOKUP(ROW(R60),'فهرست بها کلی'!$C$13:$BO$1660,54,0),"")</f>
        <v/>
      </c>
      <c r="S72" s="174" t="str">
        <f ca="1">IFERROR(VLOOKUP(ROW(S60),'فهرست بها کلی'!$C$13:$BO$1660,57,0),"")</f>
        <v/>
      </c>
      <c r="T72" s="174" t="str">
        <f ca="1">IFERROR(VLOOKUP(ROW(T60),'فهرست بها کلی'!$C$13:$BO$1660,60,0),"")</f>
        <v/>
      </c>
      <c r="U72" s="174" t="str">
        <f ca="1">IFERROR(VLOOKUP(ROW(U60),'فهرست بها کلی'!$C$13:$BO$1660,63,0),"")</f>
        <v/>
      </c>
      <c r="V72" s="241">
        <f t="shared" ca="1" si="2"/>
        <v>0</v>
      </c>
      <c r="W72" s="242" t="str">
        <f t="shared" ca="1" si="3"/>
        <v/>
      </c>
      <c r="X72" s="174" t="str">
        <f ca="1">IFERROR(VLOOKUP(ROW(X60),'فهرست بها کلی'!$C$13:$BO$1660,10,0),"")</f>
        <v/>
      </c>
      <c r="Y72" s="174" t="str">
        <f ca="1">IFERROR(VLOOKUP(ROW(Y60),'فهرست بها کلی'!$C$13:$BO$1660,11,0),"")</f>
        <v/>
      </c>
      <c r="Z72" s="174" t="str">
        <f ca="1">IFERROR(VLOOKUP(ROW(Z60),'فهرست بها کلی'!$C$13:$BO$1660,12,0),"")</f>
        <v/>
      </c>
      <c r="AA72" s="174" t="str">
        <f ca="1">IFERROR(VLOOKUP(ROW(AA60),'فهرست بها کلی'!$C$13:$BO$1660,13,0),"")</f>
        <v/>
      </c>
      <c r="AB72" s="243" t="str">
        <f t="shared" ca="1" si="4"/>
        <v/>
      </c>
      <c r="AC72" s="174" t="str">
        <f ca="1">IFERROR(VLOOKUP(ROW(AC60),'فهرست بها کلی'!$C$13:$BO$1660,22,0),"")</f>
        <v/>
      </c>
      <c r="AD72" s="174" t="str">
        <f ca="1">IFERROR(VLOOKUP(ROW(AD60),'فهرست بها کلی'!$C$13:$BO$1660,25,0),"")</f>
        <v/>
      </c>
      <c r="AE72" s="174" t="str">
        <f ca="1">IFERROR(VLOOKUP(ROW(AE60),'فهرست بها کلی'!$C$13:$BO$1660,28,0),"")</f>
        <v/>
      </c>
      <c r="AF72" s="174" t="str">
        <f ca="1">IFERROR(VLOOKUP(ROW(AF60),'فهرست بها کلی'!$C$13:$BO$1660,31,0),"")</f>
        <v/>
      </c>
      <c r="AG72" s="174" t="str">
        <f ca="1">IFERROR(VLOOKUP(ROW(AG60),'فهرست بها کلی'!$C$13:$BO$1660,34,0),"")</f>
        <v/>
      </c>
      <c r="AH72" s="174" t="str">
        <f ca="1">IFERROR(VLOOKUP(ROW(AH60),'فهرست بها کلی'!$C$13:$BO$1660,37,0),"")</f>
        <v/>
      </c>
      <c r="AI72" s="174" t="str">
        <f ca="1">IFERROR(VLOOKUP(ROW(AI60),'فهرست بها کلی'!$C$13:$BO$1660,40,0),"")</f>
        <v/>
      </c>
      <c r="AJ72" s="174" t="str">
        <f ca="1">IFERROR(VLOOKUP(ROW(AJ60),'فهرست بها کلی'!$C$13:$BO$1660,43,0),"")</f>
        <v/>
      </c>
      <c r="AK72" s="174" t="str">
        <f ca="1">IFERROR(VLOOKUP(ROW(AK60),'فهرست بها کلی'!$C$13:$BO$1660,46,0),"")</f>
        <v/>
      </c>
      <c r="AL72" s="174" t="str">
        <f ca="1">IFERROR(VLOOKUP(ROW(AL60),'فهرست بها کلی'!$C$13:$BO$1660,49,0),"")</f>
        <v/>
      </c>
      <c r="AM72" s="174" t="str">
        <f ca="1">IFERROR(VLOOKUP(ROW(AM60),'فهرست بها کلی'!$C$13:$BO$1660,52,0),"")</f>
        <v/>
      </c>
      <c r="AN72" s="174" t="str">
        <f ca="1">IFERROR(VLOOKUP(ROW(AN60),'فهرست بها کلی'!$C$13:$BO$1660,55,0),"")</f>
        <v/>
      </c>
      <c r="AO72" s="174" t="str">
        <f ca="1">IFERROR(VLOOKUP(ROW(AO60),'فهرست بها کلی'!$C$13:$BO$1660,58,0),"")</f>
        <v/>
      </c>
      <c r="AP72" s="174" t="str">
        <f ca="1">IFERROR(VLOOKUP(ROW(AP60),'فهرست بها کلی'!$C$13:$BO$1660,61,0),"")</f>
        <v/>
      </c>
      <c r="AQ72" s="174" t="str">
        <f ca="1">IFERROR(VLOOKUP(ROW(AQ60),'فهرست بها کلی'!$C$13:$BO$1660,64,0),"")</f>
        <v/>
      </c>
      <c r="AR72" s="244">
        <f t="shared" ca="1" si="5"/>
        <v>0</v>
      </c>
      <c r="AS72" s="174" t="str">
        <f ca="1">IFERROR(VLOOKUP(ROW(AS60),'فهرست بها کلی'!$C$13:$BO$1660,23,0),"")</f>
        <v/>
      </c>
      <c r="AT72" s="174" t="str">
        <f ca="1">IFERROR(VLOOKUP(ROW(AT60),'فهرست بها کلی'!$C$13:$BO$1660,26,0),"")</f>
        <v/>
      </c>
      <c r="AU72" s="174" t="str">
        <f ca="1">IFERROR(VLOOKUP(ROW(AU60),'فهرست بها کلی'!$C$13:$BO$1660,29,0),"")</f>
        <v/>
      </c>
      <c r="AV72" s="174" t="str">
        <f ca="1">IFERROR(VLOOKUP(ROW(AV60),'فهرست بها کلی'!$C$13:$BO$1660,32,0),"")</f>
        <v/>
      </c>
      <c r="AW72" s="174" t="str">
        <f ca="1">IFERROR(VLOOKUP(ROW(AW60),'فهرست بها کلی'!$C$13:$BO$1660,35,0),"")</f>
        <v/>
      </c>
      <c r="AX72" s="174" t="str">
        <f ca="1">IFERROR(VLOOKUP(ROW(AX60),'فهرست بها کلی'!$C$13:$BO$1660,38,0),"")</f>
        <v/>
      </c>
      <c r="AY72" s="174" t="str">
        <f ca="1">IFERROR(VLOOKUP(ROW(AY60),'فهرست بها کلی'!$C$13:$BO$1660,41,0),"")</f>
        <v/>
      </c>
      <c r="AZ72" s="174" t="str">
        <f ca="1">IFERROR(VLOOKUP(ROW(AZ60),'فهرست بها کلی'!$C$13:$BO$1660,44,0),"")</f>
        <v/>
      </c>
      <c r="BA72" s="174" t="str">
        <f ca="1">IFERROR(VLOOKUP(ROW(BA60),'فهرست بها کلی'!$C$13:$BO$1660,47,0),"")</f>
        <v/>
      </c>
      <c r="BB72" s="174" t="str">
        <f ca="1">IFERROR(VLOOKUP(ROW(BB60),'فهرست بها کلی'!$C$13:$BO$1660,50,0),"")</f>
        <v/>
      </c>
      <c r="BC72" s="174" t="str">
        <f ca="1">IFERROR(VLOOKUP(ROW(BC60),'فهرست بها کلی'!$C$13:$BO$1660,53,0),"")</f>
        <v/>
      </c>
      <c r="BD72" s="174" t="str">
        <f ca="1">IFERROR(VLOOKUP(ROW(BD60),'فهرست بها کلی'!$C$13:$BO$1660,56,0),"")</f>
        <v/>
      </c>
      <c r="BE72" s="174" t="str">
        <f ca="1">IFERROR(VLOOKUP(ROW(BE60),'فهرست بها کلی'!$C$13:$BO$1660,59,0),"")</f>
        <v/>
      </c>
      <c r="BF72" s="174" t="str">
        <f ca="1">IFERROR(VLOOKUP(ROW(BF60),'فهرست بها کلی'!$C$13:$BO$1660,62,0),"")</f>
        <v/>
      </c>
      <c r="BG72" s="174" t="str">
        <f ca="1">IFERROR(VLOOKUP(ROW(BG60),'فهرست بها کلی'!$C$13:$BO$1660,65,0),"")</f>
        <v/>
      </c>
      <c r="BH72" s="174" t="str">
        <f ca="1">IFERROR(VLOOKUP(ROW(BH60),'فهرست بها کلی'!$C$13:$BO$1660,16,0),"")</f>
        <v/>
      </c>
      <c r="BI72" s="245" t="str">
        <f t="shared" ca="1" si="6"/>
        <v xml:space="preserve"> </v>
      </c>
      <c r="BJ72" s="245" t="str">
        <f t="shared" ca="1" si="7"/>
        <v/>
      </c>
      <c r="BK72" s="245" t="str">
        <f t="shared" ca="1" si="8"/>
        <v/>
      </c>
    </row>
    <row r="73" spans="1:63" ht="47.25" customHeight="1">
      <c r="A73" s="174" t="str">
        <f ca="1">IFERROR(VLOOKUP(ROW(A61),'فهرست بها کلی'!$C$13:$BO$1660,1,0),"")</f>
        <v/>
      </c>
      <c r="B73" s="174" t="str">
        <f ca="1">IFERROR(VLOOKUP(ROW(B61),'فهرست بها کلی'!$C$13:$BO$1660,5,0),"")</f>
        <v/>
      </c>
      <c r="C73" s="174" t="str">
        <f ca="1">IFERROR(VLOOKUP(ROW(C61),'فهرست بها کلی'!$C$13:$BO$1660,6,0),"")</f>
        <v/>
      </c>
      <c r="D73" s="174" t="str">
        <f ca="1">IFERROR(VLOOKUP(ROW(D61),'فهرست بها کلی'!$C$13:$BO$1660,7,0),"")</f>
        <v/>
      </c>
      <c r="E73" s="174" t="str">
        <f ca="1">IFERROR(VLOOKUP(ROW(E61),'فهرست بها کلی'!$C$13:$BO$1660,8,0),"")</f>
        <v/>
      </c>
      <c r="F73" s="174" t="str">
        <f ca="1">IFERROR(VLOOKUP(ROW(F61),'فهرست بها کلی'!$C$13:$BO$1660,9,0),"")</f>
        <v/>
      </c>
      <c r="G73" s="174" t="str">
        <f ca="1">IFERROR(VLOOKUP(ROW(G61),'فهرست بها کلی'!$C$13:$BO$1660,21,0),"")</f>
        <v/>
      </c>
      <c r="H73" s="174" t="str">
        <f ca="1">IFERROR(VLOOKUP(ROW(H61),'فهرست بها کلی'!$C$13:$BO$1660,24,0),"")</f>
        <v/>
      </c>
      <c r="I73" s="174" t="str">
        <f ca="1">IFERROR(VLOOKUP(ROW(I61),'فهرست بها کلی'!$C$13:$BO$1660,27,0),"")</f>
        <v/>
      </c>
      <c r="J73" s="174" t="str">
        <f ca="1">IFERROR(VLOOKUP(ROW(J61),'فهرست بها کلی'!$C$13:$BO$1660,30,0),"")</f>
        <v/>
      </c>
      <c r="K73" s="174" t="str">
        <f ca="1">IFERROR(VLOOKUP(ROW(K61),'فهرست بها کلی'!$C$13:$BO$1660,33,0),"")</f>
        <v/>
      </c>
      <c r="L73" s="174" t="str">
        <f ca="1">IFERROR(VLOOKUP(ROW(L61),'فهرست بها کلی'!$C$13:$BO$1660,36,0),"")</f>
        <v/>
      </c>
      <c r="M73" s="174" t="str">
        <f ca="1">IFERROR(VLOOKUP(ROW(M61),'فهرست بها کلی'!$C$13:$BO$1660,39,0),"")</f>
        <v/>
      </c>
      <c r="N73" s="174" t="str">
        <f ca="1">IFERROR(VLOOKUP(ROW(N61),'فهرست بها کلی'!$C$13:$BO$1660,42,0),"")</f>
        <v/>
      </c>
      <c r="O73" s="174" t="str">
        <f ca="1">IFERROR(VLOOKUP(ROW(O61),'فهرست بها کلی'!$C$13:$BO$1660,45,0),"")</f>
        <v/>
      </c>
      <c r="P73" s="174" t="str">
        <f ca="1">IFERROR(VLOOKUP(ROW(P61),'فهرست بها کلی'!$C$13:$BO$1660,48,0),"")</f>
        <v/>
      </c>
      <c r="Q73" s="174" t="str">
        <f ca="1">IFERROR(VLOOKUP(ROW(Q61),'فهرست بها کلی'!$C$13:$BO$1660,51,0),"")</f>
        <v/>
      </c>
      <c r="R73" s="174" t="str">
        <f ca="1">IFERROR(VLOOKUP(ROW(R61),'فهرست بها کلی'!$C$13:$BO$1660,54,0),"")</f>
        <v/>
      </c>
      <c r="S73" s="174" t="str">
        <f ca="1">IFERROR(VLOOKUP(ROW(S61),'فهرست بها کلی'!$C$13:$BO$1660,57,0),"")</f>
        <v/>
      </c>
      <c r="T73" s="174" t="str">
        <f ca="1">IFERROR(VLOOKUP(ROW(T61),'فهرست بها کلی'!$C$13:$BO$1660,60,0),"")</f>
        <v/>
      </c>
      <c r="U73" s="174" t="str">
        <f ca="1">IFERROR(VLOOKUP(ROW(U61),'فهرست بها کلی'!$C$13:$BO$1660,63,0),"")</f>
        <v/>
      </c>
      <c r="V73" s="241">
        <f t="shared" ca="1" si="2"/>
        <v>0</v>
      </c>
      <c r="W73" s="242" t="str">
        <f t="shared" ca="1" si="3"/>
        <v/>
      </c>
      <c r="X73" s="174" t="str">
        <f ca="1">IFERROR(VLOOKUP(ROW(X61),'فهرست بها کلی'!$C$13:$BO$1660,10,0),"")</f>
        <v/>
      </c>
      <c r="Y73" s="174" t="str">
        <f ca="1">IFERROR(VLOOKUP(ROW(Y61),'فهرست بها کلی'!$C$13:$BO$1660,11,0),"")</f>
        <v/>
      </c>
      <c r="Z73" s="174" t="str">
        <f ca="1">IFERROR(VLOOKUP(ROW(Z61),'فهرست بها کلی'!$C$13:$BO$1660,12,0),"")</f>
        <v/>
      </c>
      <c r="AA73" s="174" t="str">
        <f ca="1">IFERROR(VLOOKUP(ROW(AA61),'فهرست بها کلی'!$C$13:$BO$1660,13,0),"")</f>
        <v/>
      </c>
      <c r="AB73" s="243" t="str">
        <f t="shared" ca="1" si="4"/>
        <v/>
      </c>
      <c r="AC73" s="174" t="str">
        <f ca="1">IFERROR(VLOOKUP(ROW(AC61),'فهرست بها کلی'!$C$13:$BO$1660,22,0),"")</f>
        <v/>
      </c>
      <c r="AD73" s="174" t="str">
        <f ca="1">IFERROR(VLOOKUP(ROW(AD61),'فهرست بها کلی'!$C$13:$BO$1660,25,0),"")</f>
        <v/>
      </c>
      <c r="AE73" s="174" t="str">
        <f ca="1">IFERROR(VLOOKUP(ROW(AE61),'فهرست بها کلی'!$C$13:$BO$1660,28,0),"")</f>
        <v/>
      </c>
      <c r="AF73" s="174" t="str">
        <f ca="1">IFERROR(VLOOKUP(ROW(AF61),'فهرست بها کلی'!$C$13:$BO$1660,31,0),"")</f>
        <v/>
      </c>
      <c r="AG73" s="174" t="str">
        <f ca="1">IFERROR(VLOOKUP(ROW(AG61),'فهرست بها کلی'!$C$13:$BO$1660,34,0),"")</f>
        <v/>
      </c>
      <c r="AH73" s="174" t="str">
        <f ca="1">IFERROR(VLOOKUP(ROW(AH61),'فهرست بها کلی'!$C$13:$BO$1660,37,0),"")</f>
        <v/>
      </c>
      <c r="AI73" s="174" t="str">
        <f ca="1">IFERROR(VLOOKUP(ROW(AI61),'فهرست بها کلی'!$C$13:$BO$1660,40,0),"")</f>
        <v/>
      </c>
      <c r="AJ73" s="174" t="str">
        <f ca="1">IFERROR(VLOOKUP(ROW(AJ61),'فهرست بها کلی'!$C$13:$BO$1660,43,0),"")</f>
        <v/>
      </c>
      <c r="AK73" s="174" t="str">
        <f ca="1">IFERROR(VLOOKUP(ROW(AK61),'فهرست بها کلی'!$C$13:$BO$1660,46,0),"")</f>
        <v/>
      </c>
      <c r="AL73" s="174" t="str">
        <f ca="1">IFERROR(VLOOKUP(ROW(AL61),'فهرست بها کلی'!$C$13:$BO$1660,49,0),"")</f>
        <v/>
      </c>
      <c r="AM73" s="174" t="str">
        <f ca="1">IFERROR(VLOOKUP(ROW(AM61),'فهرست بها کلی'!$C$13:$BO$1660,52,0),"")</f>
        <v/>
      </c>
      <c r="AN73" s="174" t="str">
        <f ca="1">IFERROR(VLOOKUP(ROW(AN61),'فهرست بها کلی'!$C$13:$BO$1660,55,0),"")</f>
        <v/>
      </c>
      <c r="AO73" s="174" t="str">
        <f ca="1">IFERROR(VLOOKUP(ROW(AO61),'فهرست بها کلی'!$C$13:$BO$1660,58,0),"")</f>
        <v/>
      </c>
      <c r="AP73" s="174" t="str">
        <f ca="1">IFERROR(VLOOKUP(ROW(AP61),'فهرست بها کلی'!$C$13:$BO$1660,61,0),"")</f>
        <v/>
      </c>
      <c r="AQ73" s="174" t="str">
        <f ca="1">IFERROR(VLOOKUP(ROW(AQ61),'فهرست بها کلی'!$C$13:$BO$1660,64,0),"")</f>
        <v/>
      </c>
      <c r="AR73" s="244">
        <f t="shared" ca="1" si="5"/>
        <v>0</v>
      </c>
      <c r="AS73" s="174" t="str">
        <f ca="1">IFERROR(VLOOKUP(ROW(AS61),'فهرست بها کلی'!$C$13:$BO$1660,23,0),"")</f>
        <v/>
      </c>
      <c r="AT73" s="174" t="str">
        <f ca="1">IFERROR(VLOOKUP(ROW(AT61),'فهرست بها کلی'!$C$13:$BO$1660,26,0),"")</f>
        <v/>
      </c>
      <c r="AU73" s="174" t="str">
        <f ca="1">IFERROR(VLOOKUP(ROW(AU61),'فهرست بها کلی'!$C$13:$BO$1660,29,0),"")</f>
        <v/>
      </c>
      <c r="AV73" s="174" t="str">
        <f ca="1">IFERROR(VLOOKUP(ROW(AV61),'فهرست بها کلی'!$C$13:$BO$1660,32,0),"")</f>
        <v/>
      </c>
      <c r="AW73" s="174" t="str">
        <f ca="1">IFERROR(VLOOKUP(ROW(AW61),'فهرست بها کلی'!$C$13:$BO$1660,35,0),"")</f>
        <v/>
      </c>
      <c r="AX73" s="174" t="str">
        <f ca="1">IFERROR(VLOOKUP(ROW(AX61),'فهرست بها کلی'!$C$13:$BO$1660,38,0),"")</f>
        <v/>
      </c>
      <c r="AY73" s="174" t="str">
        <f ca="1">IFERROR(VLOOKUP(ROW(AY61),'فهرست بها کلی'!$C$13:$BO$1660,41,0),"")</f>
        <v/>
      </c>
      <c r="AZ73" s="174" t="str">
        <f ca="1">IFERROR(VLOOKUP(ROW(AZ61),'فهرست بها کلی'!$C$13:$BO$1660,44,0),"")</f>
        <v/>
      </c>
      <c r="BA73" s="174" t="str">
        <f ca="1">IFERROR(VLOOKUP(ROW(BA61),'فهرست بها کلی'!$C$13:$BO$1660,47,0),"")</f>
        <v/>
      </c>
      <c r="BB73" s="174" t="str">
        <f ca="1">IFERROR(VLOOKUP(ROW(BB61),'فهرست بها کلی'!$C$13:$BO$1660,50,0),"")</f>
        <v/>
      </c>
      <c r="BC73" s="174" t="str">
        <f ca="1">IFERROR(VLOOKUP(ROW(BC61),'فهرست بها کلی'!$C$13:$BO$1660,53,0),"")</f>
        <v/>
      </c>
      <c r="BD73" s="174" t="str">
        <f ca="1">IFERROR(VLOOKUP(ROW(BD61),'فهرست بها کلی'!$C$13:$BO$1660,56,0),"")</f>
        <v/>
      </c>
      <c r="BE73" s="174" t="str">
        <f ca="1">IFERROR(VLOOKUP(ROW(BE61),'فهرست بها کلی'!$C$13:$BO$1660,59,0),"")</f>
        <v/>
      </c>
      <c r="BF73" s="174" t="str">
        <f ca="1">IFERROR(VLOOKUP(ROW(BF61),'فهرست بها کلی'!$C$13:$BO$1660,62,0),"")</f>
        <v/>
      </c>
      <c r="BG73" s="174" t="str">
        <f ca="1">IFERROR(VLOOKUP(ROW(BG61),'فهرست بها کلی'!$C$13:$BO$1660,65,0),"")</f>
        <v/>
      </c>
      <c r="BH73" s="174" t="str">
        <f ca="1">IFERROR(VLOOKUP(ROW(BH61),'فهرست بها کلی'!$C$13:$BO$1660,16,0),"")</f>
        <v/>
      </c>
      <c r="BI73" s="245" t="str">
        <f t="shared" ca="1" si="6"/>
        <v xml:space="preserve"> </v>
      </c>
      <c r="BJ73" s="245" t="str">
        <f t="shared" ca="1" si="7"/>
        <v/>
      </c>
      <c r="BK73" s="245" t="str">
        <f t="shared" ca="1" si="8"/>
        <v/>
      </c>
    </row>
    <row r="74" spans="1:63" ht="47.25" customHeight="1">
      <c r="A74" s="174" t="str">
        <f ca="1">IFERROR(VLOOKUP(ROW(A62),'فهرست بها کلی'!$C$13:$BO$1660,1,0),"")</f>
        <v/>
      </c>
      <c r="B74" s="174" t="str">
        <f ca="1">IFERROR(VLOOKUP(ROW(B62),'فهرست بها کلی'!$C$13:$BO$1660,5,0),"")</f>
        <v/>
      </c>
      <c r="C74" s="174" t="str">
        <f ca="1">IFERROR(VLOOKUP(ROW(C62),'فهرست بها کلی'!$C$13:$BO$1660,6,0),"")</f>
        <v/>
      </c>
      <c r="D74" s="174" t="str">
        <f ca="1">IFERROR(VLOOKUP(ROW(D62),'فهرست بها کلی'!$C$13:$BO$1660,7,0),"")</f>
        <v/>
      </c>
      <c r="E74" s="174" t="str">
        <f ca="1">IFERROR(VLOOKUP(ROW(E62),'فهرست بها کلی'!$C$13:$BO$1660,8,0),"")</f>
        <v/>
      </c>
      <c r="F74" s="174" t="str">
        <f ca="1">IFERROR(VLOOKUP(ROW(F62),'فهرست بها کلی'!$C$13:$BO$1660,9,0),"")</f>
        <v/>
      </c>
      <c r="G74" s="174" t="str">
        <f ca="1">IFERROR(VLOOKUP(ROW(G62),'فهرست بها کلی'!$C$13:$BO$1660,21,0),"")</f>
        <v/>
      </c>
      <c r="H74" s="174" t="str">
        <f ca="1">IFERROR(VLOOKUP(ROW(H62),'فهرست بها کلی'!$C$13:$BO$1660,24,0),"")</f>
        <v/>
      </c>
      <c r="I74" s="174" t="str">
        <f ca="1">IFERROR(VLOOKUP(ROW(I62),'فهرست بها کلی'!$C$13:$BO$1660,27,0),"")</f>
        <v/>
      </c>
      <c r="J74" s="174" t="str">
        <f ca="1">IFERROR(VLOOKUP(ROW(J62),'فهرست بها کلی'!$C$13:$BO$1660,30,0),"")</f>
        <v/>
      </c>
      <c r="K74" s="174" t="str">
        <f ca="1">IFERROR(VLOOKUP(ROW(K62),'فهرست بها کلی'!$C$13:$BO$1660,33,0),"")</f>
        <v/>
      </c>
      <c r="L74" s="174" t="str">
        <f ca="1">IFERROR(VLOOKUP(ROW(L62),'فهرست بها کلی'!$C$13:$BO$1660,36,0),"")</f>
        <v/>
      </c>
      <c r="M74" s="174" t="str">
        <f ca="1">IFERROR(VLOOKUP(ROW(M62),'فهرست بها کلی'!$C$13:$BO$1660,39,0),"")</f>
        <v/>
      </c>
      <c r="N74" s="174" t="str">
        <f ca="1">IFERROR(VLOOKUP(ROW(N62),'فهرست بها کلی'!$C$13:$BO$1660,42,0),"")</f>
        <v/>
      </c>
      <c r="O74" s="174" t="str">
        <f ca="1">IFERROR(VLOOKUP(ROW(O62),'فهرست بها کلی'!$C$13:$BO$1660,45,0),"")</f>
        <v/>
      </c>
      <c r="P74" s="174" t="str">
        <f ca="1">IFERROR(VLOOKUP(ROW(P62),'فهرست بها کلی'!$C$13:$BO$1660,48,0),"")</f>
        <v/>
      </c>
      <c r="Q74" s="174" t="str">
        <f ca="1">IFERROR(VLOOKUP(ROW(Q62),'فهرست بها کلی'!$C$13:$BO$1660,51,0),"")</f>
        <v/>
      </c>
      <c r="R74" s="174" t="str">
        <f ca="1">IFERROR(VLOOKUP(ROW(R62),'فهرست بها کلی'!$C$13:$BO$1660,54,0),"")</f>
        <v/>
      </c>
      <c r="S74" s="174" t="str">
        <f ca="1">IFERROR(VLOOKUP(ROW(S62),'فهرست بها کلی'!$C$13:$BO$1660,57,0),"")</f>
        <v/>
      </c>
      <c r="T74" s="174" t="str">
        <f ca="1">IFERROR(VLOOKUP(ROW(T62),'فهرست بها کلی'!$C$13:$BO$1660,60,0),"")</f>
        <v/>
      </c>
      <c r="U74" s="174" t="str">
        <f ca="1">IFERROR(VLOOKUP(ROW(U62),'فهرست بها کلی'!$C$13:$BO$1660,63,0),"")</f>
        <v/>
      </c>
      <c r="V74" s="241">
        <f t="shared" ca="1" si="2"/>
        <v>0</v>
      </c>
      <c r="W74" s="242" t="str">
        <f t="shared" ca="1" si="3"/>
        <v/>
      </c>
      <c r="X74" s="174" t="str">
        <f ca="1">IFERROR(VLOOKUP(ROW(X62),'فهرست بها کلی'!$C$13:$BO$1660,10,0),"")</f>
        <v/>
      </c>
      <c r="Y74" s="174" t="str">
        <f ca="1">IFERROR(VLOOKUP(ROW(Y62),'فهرست بها کلی'!$C$13:$BO$1660,11,0),"")</f>
        <v/>
      </c>
      <c r="Z74" s="174" t="str">
        <f ca="1">IFERROR(VLOOKUP(ROW(Z62),'فهرست بها کلی'!$C$13:$BO$1660,12,0),"")</f>
        <v/>
      </c>
      <c r="AA74" s="174" t="str">
        <f ca="1">IFERROR(VLOOKUP(ROW(AA62),'فهرست بها کلی'!$C$13:$BO$1660,13,0),"")</f>
        <v/>
      </c>
      <c r="AB74" s="243" t="str">
        <f t="shared" ca="1" si="4"/>
        <v/>
      </c>
      <c r="AC74" s="174" t="str">
        <f ca="1">IFERROR(VLOOKUP(ROW(AC62),'فهرست بها کلی'!$C$13:$BO$1660,22,0),"")</f>
        <v/>
      </c>
      <c r="AD74" s="174" t="str">
        <f ca="1">IFERROR(VLOOKUP(ROW(AD62),'فهرست بها کلی'!$C$13:$BO$1660,25,0),"")</f>
        <v/>
      </c>
      <c r="AE74" s="174" t="str">
        <f ca="1">IFERROR(VLOOKUP(ROW(AE62),'فهرست بها کلی'!$C$13:$BO$1660,28,0),"")</f>
        <v/>
      </c>
      <c r="AF74" s="174" t="str">
        <f ca="1">IFERROR(VLOOKUP(ROW(AF62),'فهرست بها کلی'!$C$13:$BO$1660,31,0),"")</f>
        <v/>
      </c>
      <c r="AG74" s="174" t="str">
        <f ca="1">IFERROR(VLOOKUP(ROW(AG62),'فهرست بها کلی'!$C$13:$BO$1660,34,0),"")</f>
        <v/>
      </c>
      <c r="AH74" s="174" t="str">
        <f ca="1">IFERROR(VLOOKUP(ROW(AH62),'فهرست بها کلی'!$C$13:$BO$1660,37,0),"")</f>
        <v/>
      </c>
      <c r="AI74" s="174" t="str">
        <f ca="1">IFERROR(VLOOKUP(ROW(AI62),'فهرست بها کلی'!$C$13:$BO$1660,40,0),"")</f>
        <v/>
      </c>
      <c r="AJ74" s="174" t="str">
        <f ca="1">IFERROR(VLOOKUP(ROW(AJ62),'فهرست بها کلی'!$C$13:$BO$1660,43,0),"")</f>
        <v/>
      </c>
      <c r="AK74" s="174" t="str">
        <f ca="1">IFERROR(VLOOKUP(ROW(AK62),'فهرست بها کلی'!$C$13:$BO$1660,46,0),"")</f>
        <v/>
      </c>
      <c r="AL74" s="174" t="str">
        <f ca="1">IFERROR(VLOOKUP(ROW(AL62),'فهرست بها کلی'!$C$13:$BO$1660,49,0),"")</f>
        <v/>
      </c>
      <c r="AM74" s="174" t="str">
        <f ca="1">IFERROR(VLOOKUP(ROW(AM62),'فهرست بها کلی'!$C$13:$BO$1660,52,0),"")</f>
        <v/>
      </c>
      <c r="AN74" s="174" t="str">
        <f ca="1">IFERROR(VLOOKUP(ROW(AN62),'فهرست بها کلی'!$C$13:$BO$1660,55,0),"")</f>
        <v/>
      </c>
      <c r="AO74" s="174" t="str">
        <f ca="1">IFERROR(VLOOKUP(ROW(AO62),'فهرست بها کلی'!$C$13:$BO$1660,58,0),"")</f>
        <v/>
      </c>
      <c r="AP74" s="174" t="str">
        <f ca="1">IFERROR(VLOOKUP(ROW(AP62),'فهرست بها کلی'!$C$13:$BO$1660,61,0),"")</f>
        <v/>
      </c>
      <c r="AQ74" s="174" t="str">
        <f ca="1">IFERROR(VLOOKUP(ROW(AQ62),'فهرست بها کلی'!$C$13:$BO$1660,64,0),"")</f>
        <v/>
      </c>
      <c r="AR74" s="244">
        <f t="shared" ca="1" si="5"/>
        <v>0</v>
      </c>
      <c r="AS74" s="174" t="str">
        <f ca="1">IFERROR(VLOOKUP(ROW(AS62),'فهرست بها کلی'!$C$13:$BO$1660,23,0),"")</f>
        <v/>
      </c>
      <c r="AT74" s="174" t="str">
        <f ca="1">IFERROR(VLOOKUP(ROW(AT62),'فهرست بها کلی'!$C$13:$BO$1660,26,0),"")</f>
        <v/>
      </c>
      <c r="AU74" s="174" t="str">
        <f ca="1">IFERROR(VLOOKUP(ROW(AU62),'فهرست بها کلی'!$C$13:$BO$1660,29,0),"")</f>
        <v/>
      </c>
      <c r="AV74" s="174" t="str">
        <f ca="1">IFERROR(VLOOKUP(ROW(AV62),'فهرست بها کلی'!$C$13:$BO$1660,32,0),"")</f>
        <v/>
      </c>
      <c r="AW74" s="174" t="str">
        <f ca="1">IFERROR(VLOOKUP(ROW(AW62),'فهرست بها کلی'!$C$13:$BO$1660,35,0),"")</f>
        <v/>
      </c>
      <c r="AX74" s="174" t="str">
        <f ca="1">IFERROR(VLOOKUP(ROW(AX62),'فهرست بها کلی'!$C$13:$BO$1660,38,0),"")</f>
        <v/>
      </c>
      <c r="AY74" s="174" t="str">
        <f ca="1">IFERROR(VLOOKUP(ROW(AY62),'فهرست بها کلی'!$C$13:$BO$1660,41,0),"")</f>
        <v/>
      </c>
      <c r="AZ74" s="174" t="str">
        <f ca="1">IFERROR(VLOOKUP(ROW(AZ62),'فهرست بها کلی'!$C$13:$BO$1660,44,0),"")</f>
        <v/>
      </c>
      <c r="BA74" s="174" t="str">
        <f ca="1">IFERROR(VLOOKUP(ROW(BA62),'فهرست بها کلی'!$C$13:$BO$1660,47,0),"")</f>
        <v/>
      </c>
      <c r="BB74" s="174" t="str">
        <f ca="1">IFERROR(VLOOKUP(ROW(BB62),'فهرست بها کلی'!$C$13:$BO$1660,50,0),"")</f>
        <v/>
      </c>
      <c r="BC74" s="174" t="str">
        <f ca="1">IFERROR(VLOOKUP(ROW(BC62),'فهرست بها کلی'!$C$13:$BO$1660,53,0),"")</f>
        <v/>
      </c>
      <c r="BD74" s="174" t="str">
        <f ca="1">IFERROR(VLOOKUP(ROW(BD62),'فهرست بها کلی'!$C$13:$BO$1660,56,0),"")</f>
        <v/>
      </c>
      <c r="BE74" s="174" t="str">
        <f ca="1">IFERROR(VLOOKUP(ROW(BE62),'فهرست بها کلی'!$C$13:$BO$1660,59,0),"")</f>
        <v/>
      </c>
      <c r="BF74" s="174" t="str">
        <f ca="1">IFERROR(VLOOKUP(ROW(BF62),'فهرست بها کلی'!$C$13:$BO$1660,62,0),"")</f>
        <v/>
      </c>
      <c r="BG74" s="174" t="str">
        <f ca="1">IFERROR(VLOOKUP(ROW(BG62),'فهرست بها کلی'!$C$13:$BO$1660,65,0),"")</f>
        <v/>
      </c>
      <c r="BH74" s="174" t="str">
        <f ca="1">IFERROR(VLOOKUP(ROW(BH62),'فهرست بها کلی'!$C$13:$BO$1660,16,0),"")</f>
        <v/>
      </c>
      <c r="BI74" s="245" t="str">
        <f t="shared" ca="1" si="6"/>
        <v xml:space="preserve"> </v>
      </c>
      <c r="BJ74" s="245" t="str">
        <f t="shared" ca="1" si="7"/>
        <v/>
      </c>
      <c r="BK74" s="245" t="str">
        <f t="shared" ca="1" si="8"/>
        <v/>
      </c>
    </row>
    <row r="75" spans="1:63" ht="47.25" customHeight="1">
      <c r="A75" s="174" t="str">
        <f ca="1">IFERROR(VLOOKUP(ROW(A63),'فهرست بها کلی'!$C$13:$BO$1660,1,0),"")</f>
        <v/>
      </c>
      <c r="B75" s="174" t="str">
        <f ca="1">IFERROR(VLOOKUP(ROW(B63),'فهرست بها کلی'!$C$13:$BO$1660,5,0),"")</f>
        <v/>
      </c>
      <c r="C75" s="174" t="str">
        <f ca="1">IFERROR(VLOOKUP(ROW(C63),'فهرست بها کلی'!$C$13:$BO$1660,6,0),"")</f>
        <v/>
      </c>
      <c r="D75" s="174" t="str">
        <f ca="1">IFERROR(VLOOKUP(ROW(D63),'فهرست بها کلی'!$C$13:$BO$1660,7,0),"")</f>
        <v/>
      </c>
      <c r="E75" s="174" t="str">
        <f ca="1">IFERROR(VLOOKUP(ROW(E63),'فهرست بها کلی'!$C$13:$BO$1660,8,0),"")</f>
        <v/>
      </c>
      <c r="F75" s="174" t="str">
        <f ca="1">IFERROR(VLOOKUP(ROW(F63),'فهرست بها کلی'!$C$13:$BO$1660,9,0),"")</f>
        <v/>
      </c>
      <c r="G75" s="174" t="str">
        <f ca="1">IFERROR(VLOOKUP(ROW(G63),'فهرست بها کلی'!$C$13:$BO$1660,21,0),"")</f>
        <v/>
      </c>
      <c r="H75" s="174" t="str">
        <f ca="1">IFERROR(VLOOKUP(ROW(H63),'فهرست بها کلی'!$C$13:$BO$1660,24,0),"")</f>
        <v/>
      </c>
      <c r="I75" s="174" t="str">
        <f ca="1">IFERROR(VLOOKUP(ROW(I63),'فهرست بها کلی'!$C$13:$BO$1660,27,0),"")</f>
        <v/>
      </c>
      <c r="J75" s="174" t="str">
        <f ca="1">IFERROR(VLOOKUP(ROW(J63),'فهرست بها کلی'!$C$13:$BO$1660,30,0),"")</f>
        <v/>
      </c>
      <c r="K75" s="174" t="str">
        <f ca="1">IFERROR(VLOOKUP(ROW(K63),'فهرست بها کلی'!$C$13:$BO$1660,33,0),"")</f>
        <v/>
      </c>
      <c r="L75" s="174" t="str">
        <f ca="1">IFERROR(VLOOKUP(ROW(L63),'فهرست بها کلی'!$C$13:$BO$1660,36,0),"")</f>
        <v/>
      </c>
      <c r="M75" s="174" t="str">
        <f ca="1">IFERROR(VLOOKUP(ROW(M63),'فهرست بها کلی'!$C$13:$BO$1660,39,0),"")</f>
        <v/>
      </c>
      <c r="N75" s="174" t="str">
        <f ca="1">IFERROR(VLOOKUP(ROW(N63),'فهرست بها کلی'!$C$13:$BO$1660,42,0),"")</f>
        <v/>
      </c>
      <c r="O75" s="174" t="str">
        <f ca="1">IFERROR(VLOOKUP(ROW(O63),'فهرست بها کلی'!$C$13:$BO$1660,45,0),"")</f>
        <v/>
      </c>
      <c r="P75" s="174" t="str">
        <f ca="1">IFERROR(VLOOKUP(ROW(P63),'فهرست بها کلی'!$C$13:$BO$1660,48,0),"")</f>
        <v/>
      </c>
      <c r="Q75" s="174" t="str">
        <f ca="1">IFERROR(VLOOKUP(ROW(Q63),'فهرست بها کلی'!$C$13:$BO$1660,51,0),"")</f>
        <v/>
      </c>
      <c r="R75" s="174" t="str">
        <f ca="1">IFERROR(VLOOKUP(ROW(R63),'فهرست بها کلی'!$C$13:$BO$1660,54,0),"")</f>
        <v/>
      </c>
      <c r="S75" s="174" t="str">
        <f ca="1">IFERROR(VLOOKUP(ROW(S63),'فهرست بها کلی'!$C$13:$BO$1660,57,0),"")</f>
        <v/>
      </c>
      <c r="T75" s="174" t="str">
        <f ca="1">IFERROR(VLOOKUP(ROW(T63),'فهرست بها کلی'!$C$13:$BO$1660,60,0),"")</f>
        <v/>
      </c>
      <c r="U75" s="174" t="str">
        <f ca="1">IFERROR(VLOOKUP(ROW(U63),'فهرست بها کلی'!$C$13:$BO$1660,63,0),"")</f>
        <v/>
      </c>
      <c r="V75" s="241">
        <f t="shared" ca="1" si="2"/>
        <v>0</v>
      </c>
      <c r="W75" s="242" t="str">
        <f t="shared" ca="1" si="3"/>
        <v/>
      </c>
      <c r="X75" s="174" t="str">
        <f ca="1">IFERROR(VLOOKUP(ROW(X63),'فهرست بها کلی'!$C$13:$BO$1660,10,0),"")</f>
        <v/>
      </c>
      <c r="Y75" s="174" t="str">
        <f ca="1">IFERROR(VLOOKUP(ROW(Y63),'فهرست بها کلی'!$C$13:$BO$1660,11,0),"")</f>
        <v/>
      </c>
      <c r="Z75" s="174" t="str">
        <f ca="1">IFERROR(VLOOKUP(ROW(Z63),'فهرست بها کلی'!$C$13:$BO$1660,12,0),"")</f>
        <v/>
      </c>
      <c r="AA75" s="174" t="str">
        <f ca="1">IFERROR(VLOOKUP(ROW(AA63),'فهرست بها کلی'!$C$13:$BO$1660,13,0),"")</f>
        <v/>
      </c>
      <c r="AB75" s="243" t="str">
        <f t="shared" ca="1" si="4"/>
        <v/>
      </c>
      <c r="AC75" s="174" t="str">
        <f ca="1">IFERROR(VLOOKUP(ROW(AC63),'فهرست بها کلی'!$C$13:$BO$1660,22,0),"")</f>
        <v/>
      </c>
      <c r="AD75" s="174" t="str">
        <f ca="1">IFERROR(VLOOKUP(ROW(AD63),'فهرست بها کلی'!$C$13:$BO$1660,25,0),"")</f>
        <v/>
      </c>
      <c r="AE75" s="174" t="str">
        <f ca="1">IFERROR(VLOOKUP(ROW(AE63),'فهرست بها کلی'!$C$13:$BO$1660,28,0),"")</f>
        <v/>
      </c>
      <c r="AF75" s="174" t="str">
        <f ca="1">IFERROR(VLOOKUP(ROW(AF63),'فهرست بها کلی'!$C$13:$BO$1660,31,0),"")</f>
        <v/>
      </c>
      <c r="AG75" s="174" t="str">
        <f ca="1">IFERROR(VLOOKUP(ROW(AG63),'فهرست بها کلی'!$C$13:$BO$1660,34,0),"")</f>
        <v/>
      </c>
      <c r="AH75" s="174" t="str">
        <f ca="1">IFERROR(VLOOKUP(ROW(AH63),'فهرست بها کلی'!$C$13:$BO$1660,37,0),"")</f>
        <v/>
      </c>
      <c r="AI75" s="174" t="str">
        <f ca="1">IFERROR(VLOOKUP(ROW(AI63),'فهرست بها کلی'!$C$13:$BO$1660,40,0),"")</f>
        <v/>
      </c>
      <c r="AJ75" s="174" t="str">
        <f ca="1">IFERROR(VLOOKUP(ROW(AJ63),'فهرست بها کلی'!$C$13:$BO$1660,43,0),"")</f>
        <v/>
      </c>
      <c r="AK75" s="174" t="str">
        <f ca="1">IFERROR(VLOOKUP(ROW(AK63),'فهرست بها کلی'!$C$13:$BO$1660,46,0),"")</f>
        <v/>
      </c>
      <c r="AL75" s="174" t="str">
        <f ca="1">IFERROR(VLOOKUP(ROW(AL63),'فهرست بها کلی'!$C$13:$BO$1660,49,0),"")</f>
        <v/>
      </c>
      <c r="AM75" s="174" t="str">
        <f ca="1">IFERROR(VLOOKUP(ROW(AM63),'فهرست بها کلی'!$C$13:$BO$1660,52,0),"")</f>
        <v/>
      </c>
      <c r="AN75" s="174" t="str">
        <f ca="1">IFERROR(VLOOKUP(ROW(AN63),'فهرست بها کلی'!$C$13:$BO$1660,55,0),"")</f>
        <v/>
      </c>
      <c r="AO75" s="174" t="str">
        <f ca="1">IFERROR(VLOOKUP(ROW(AO63),'فهرست بها کلی'!$C$13:$BO$1660,58,0),"")</f>
        <v/>
      </c>
      <c r="AP75" s="174" t="str">
        <f ca="1">IFERROR(VLOOKUP(ROW(AP63),'فهرست بها کلی'!$C$13:$BO$1660,61,0),"")</f>
        <v/>
      </c>
      <c r="AQ75" s="174" t="str">
        <f ca="1">IFERROR(VLOOKUP(ROW(AQ63),'فهرست بها کلی'!$C$13:$BO$1660,64,0),"")</f>
        <v/>
      </c>
      <c r="AR75" s="244">
        <f t="shared" ca="1" si="5"/>
        <v>0</v>
      </c>
      <c r="AS75" s="174" t="str">
        <f ca="1">IFERROR(VLOOKUP(ROW(AS63),'فهرست بها کلی'!$C$13:$BO$1660,23,0),"")</f>
        <v/>
      </c>
      <c r="AT75" s="174" t="str">
        <f ca="1">IFERROR(VLOOKUP(ROW(AT63),'فهرست بها کلی'!$C$13:$BO$1660,26,0),"")</f>
        <v/>
      </c>
      <c r="AU75" s="174" t="str">
        <f ca="1">IFERROR(VLOOKUP(ROW(AU63),'فهرست بها کلی'!$C$13:$BO$1660,29,0),"")</f>
        <v/>
      </c>
      <c r="AV75" s="174" t="str">
        <f ca="1">IFERROR(VLOOKUP(ROW(AV63),'فهرست بها کلی'!$C$13:$BO$1660,32,0),"")</f>
        <v/>
      </c>
      <c r="AW75" s="174" t="str">
        <f ca="1">IFERROR(VLOOKUP(ROW(AW63),'فهرست بها کلی'!$C$13:$BO$1660,35,0),"")</f>
        <v/>
      </c>
      <c r="AX75" s="174" t="str">
        <f ca="1">IFERROR(VLOOKUP(ROW(AX63),'فهرست بها کلی'!$C$13:$BO$1660,38,0),"")</f>
        <v/>
      </c>
      <c r="AY75" s="174" t="str">
        <f ca="1">IFERROR(VLOOKUP(ROW(AY63),'فهرست بها کلی'!$C$13:$BO$1660,41,0),"")</f>
        <v/>
      </c>
      <c r="AZ75" s="174" t="str">
        <f ca="1">IFERROR(VLOOKUP(ROW(AZ63),'فهرست بها کلی'!$C$13:$BO$1660,44,0),"")</f>
        <v/>
      </c>
      <c r="BA75" s="174" t="str">
        <f ca="1">IFERROR(VLOOKUP(ROW(BA63),'فهرست بها کلی'!$C$13:$BO$1660,47,0),"")</f>
        <v/>
      </c>
      <c r="BB75" s="174" t="str">
        <f ca="1">IFERROR(VLOOKUP(ROW(BB63),'فهرست بها کلی'!$C$13:$BO$1660,50,0),"")</f>
        <v/>
      </c>
      <c r="BC75" s="174" t="str">
        <f ca="1">IFERROR(VLOOKUP(ROW(BC63),'فهرست بها کلی'!$C$13:$BO$1660,53,0),"")</f>
        <v/>
      </c>
      <c r="BD75" s="174" t="str">
        <f ca="1">IFERROR(VLOOKUP(ROW(BD63),'فهرست بها کلی'!$C$13:$BO$1660,56,0),"")</f>
        <v/>
      </c>
      <c r="BE75" s="174" t="str">
        <f ca="1">IFERROR(VLOOKUP(ROW(BE63),'فهرست بها کلی'!$C$13:$BO$1660,59,0),"")</f>
        <v/>
      </c>
      <c r="BF75" s="174" t="str">
        <f ca="1">IFERROR(VLOOKUP(ROW(BF63),'فهرست بها کلی'!$C$13:$BO$1660,62,0),"")</f>
        <v/>
      </c>
      <c r="BG75" s="174" t="str">
        <f ca="1">IFERROR(VLOOKUP(ROW(BG63),'فهرست بها کلی'!$C$13:$BO$1660,65,0),"")</f>
        <v/>
      </c>
      <c r="BH75" s="174" t="str">
        <f ca="1">IFERROR(VLOOKUP(ROW(BH63),'فهرست بها کلی'!$C$13:$BO$1660,16,0),"")</f>
        <v/>
      </c>
      <c r="BI75" s="245" t="str">
        <f t="shared" ca="1" si="6"/>
        <v xml:space="preserve"> </v>
      </c>
      <c r="BJ75" s="245" t="str">
        <f t="shared" ca="1" si="7"/>
        <v/>
      </c>
      <c r="BK75" s="245" t="str">
        <f t="shared" ca="1" si="8"/>
        <v/>
      </c>
    </row>
    <row r="76" spans="1:63" ht="47.25" customHeight="1">
      <c r="A76" s="174" t="str">
        <f ca="1">IFERROR(VLOOKUP(ROW(A64),'فهرست بها کلی'!$C$13:$BO$1660,1,0),"")</f>
        <v/>
      </c>
      <c r="B76" s="174" t="str">
        <f ca="1">IFERROR(VLOOKUP(ROW(B64),'فهرست بها کلی'!$C$13:$BO$1660,5,0),"")</f>
        <v/>
      </c>
      <c r="C76" s="174" t="str">
        <f ca="1">IFERROR(VLOOKUP(ROW(C64),'فهرست بها کلی'!$C$13:$BO$1660,6,0),"")</f>
        <v/>
      </c>
      <c r="D76" s="174" t="str">
        <f ca="1">IFERROR(VLOOKUP(ROW(D64),'فهرست بها کلی'!$C$13:$BO$1660,7,0),"")</f>
        <v/>
      </c>
      <c r="E76" s="174" t="str">
        <f ca="1">IFERROR(VLOOKUP(ROW(E64),'فهرست بها کلی'!$C$13:$BO$1660,8,0),"")</f>
        <v/>
      </c>
      <c r="F76" s="174" t="str">
        <f ca="1">IFERROR(VLOOKUP(ROW(F64),'فهرست بها کلی'!$C$13:$BO$1660,9,0),"")</f>
        <v/>
      </c>
      <c r="G76" s="174" t="str">
        <f ca="1">IFERROR(VLOOKUP(ROW(G64),'فهرست بها کلی'!$C$13:$BO$1660,21,0),"")</f>
        <v/>
      </c>
      <c r="H76" s="174" t="str">
        <f ca="1">IFERROR(VLOOKUP(ROW(H64),'فهرست بها کلی'!$C$13:$BO$1660,24,0),"")</f>
        <v/>
      </c>
      <c r="I76" s="174" t="str">
        <f ca="1">IFERROR(VLOOKUP(ROW(I64),'فهرست بها کلی'!$C$13:$BO$1660,27,0),"")</f>
        <v/>
      </c>
      <c r="J76" s="174" t="str">
        <f ca="1">IFERROR(VLOOKUP(ROW(J64),'فهرست بها کلی'!$C$13:$BO$1660,30,0),"")</f>
        <v/>
      </c>
      <c r="K76" s="174" t="str">
        <f ca="1">IFERROR(VLOOKUP(ROW(K64),'فهرست بها کلی'!$C$13:$BO$1660,33,0),"")</f>
        <v/>
      </c>
      <c r="L76" s="174" t="str">
        <f ca="1">IFERROR(VLOOKUP(ROW(L64),'فهرست بها کلی'!$C$13:$BO$1660,36,0),"")</f>
        <v/>
      </c>
      <c r="M76" s="174" t="str">
        <f ca="1">IFERROR(VLOOKUP(ROW(M64),'فهرست بها کلی'!$C$13:$BO$1660,39,0),"")</f>
        <v/>
      </c>
      <c r="N76" s="174" t="str">
        <f ca="1">IFERROR(VLOOKUP(ROW(N64),'فهرست بها کلی'!$C$13:$BO$1660,42,0),"")</f>
        <v/>
      </c>
      <c r="O76" s="174" t="str">
        <f ca="1">IFERROR(VLOOKUP(ROW(O64),'فهرست بها کلی'!$C$13:$BO$1660,45,0),"")</f>
        <v/>
      </c>
      <c r="P76" s="174" t="str">
        <f ca="1">IFERROR(VLOOKUP(ROW(P64),'فهرست بها کلی'!$C$13:$BO$1660,48,0),"")</f>
        <v/>
      </c>
      <c r="Q76" s="174" t="str">
        <f ca="1">IFERROR(VLOOKUP(ROW(Q64),'فهرست بها کلی'!$C$13:$BO$1660,51,0),"")</f>
        <v/>
      </c>
      <c r="R76" s="174" t="str">
        <f ca="1">IFERROR(VLOOKUP(ROW(R64),'فهرست بها کلی'!$C$13:$BO$1660,54,0),"")</f>
        <v/>
      </c>
      <c r="S76" s="174" t="str">
        <f ca="1">IFERROR(VLOOKUP(ROW(S64),'فهرست بها کلی'!$C$13:$BO$1660,57,0),"")</f>
        <v/>
      </c>
      <c r="T76" s="174" t="str">
        <f ca="1">IFERROR(VLOOKUP(ROW(T64),'فهرست بها کلی'!$C$13:$BO$1660,60,0),"")</f>
        <v/>
      </c>
      <c r="U76" s="174" t="str">
        <f ca="1">IFERROR(VLOOKUP(ROW(U64),'فهرست بها کلی'!$C$13:$BO$1660,63,0),"")</f>
        <v/>
      </c>
      <c r="V76" s="241">
        <f t="shared" ca="1" si="2"/>
        <v>0</v>
      </c>
      <c r="W76" s="242" t="str">
        <f t="shared" ca="1" si="3"/>
        <v/>
      </c>
      <c r="X76" s="174" t="str">
        <f ca="1">IFERROR(VLOOKUP(ROW(X64),'فهرست بها کلی'!$C$13:$BO$1660,10,0),"")</f>
        <v/>
      </c>
      <c r="Y76" s="174" t="str">
        <f ca="1">IFERROR(VLOOKUP(ROW(Y64),'فهرست بها کلی'!$C$13:$BO$1660,11,0),"")</f>
        <v/>
      </c>
      <c r="Z76" s="174" t="str">
        <f ca="1">IFERROR(VLOOKUP(ROW(Z64),'فهرست بها کلی'!$C$13:$BO$1660,12,0),"")</f>
        <v/>
      </c>
      <c r="AA76" s="174" t="str">
        <f ca="1">IFERROR(VLOOKUP(ROW(AA64),'فهرست بها کلی'!$C$13:$BO$1660,13,0),"")</f>
        <v/>
      </c>
      <c r="AB76" s="243" t="str">
        <f t="shared" ca="1" si="4"/>
        <v/>
      </c>
      <c r="AC76" s="174" t="str">
        <f ca="1">IFERROR(VLOOKUP(ROW(AC64),'فهرست بها کلی'!$C$13:$BO$1660,22,0),"")</f>
        <v/>
      </c>
      <c r="AD76" s="174" t="str">
        <f ca="1">IFERROR(VLOOKUP(ROW(AD64),'فهرست بها کلی'!$C$13:$BO$1660,25,0),"")</f>
        <v/>
      </c>
      <c r="AE76" s="174" t="str">
        <f ca="1">IFERROR(VLOOKUP(ROW(AE64),'فهرست بها کلی'!$C$13:$BO$1660,28,0),"")</f>
        <v/>
      </c>
      <c r="AF76" s="174" t="str">
        <f ca="1">IFERROR(VLOOKUP(ROW(AF64),'فهرست بها کلی'!$C$13:$BO$1660,31,0),"")</f>
        <v/>
      </c>
      <c r="AG76" s="174" t="str">
        <f ca="1">IFERROR(VLOOKUP(ROW(AG64),'فهرست بها کلی'!$C$13:$BO$1660,34,0),"")</f>
        <v/>
      </c>
      <c r="AH76" s="174" t="str">
        <f ca="1">IFERROR(VLOOKUP(ROW(AH64),'فهرست بها کلی'!$C$13:$BO$1660,37,0),"")</f>
        <v/>
      </c>
      <c r="AI76" s="174" t="str">
        <f ca="1">IFERROR(VLOOKUP(ROW(AI64),'فهرست بها کلی'!$C$13:$BO$1660,40,0),"")</f>
        <v/>
      </c>
      <c r="AJ76" s="174" t="str">
        <f ca="1">IFERROR(VLOOKUP(ROW(AJ64),'فهرست بها کلی'!$C$13:$BO$1660,43,0),"")</f>
        <v/>
      </c>
      <c r="AK76" s="174" t="str">
        <f ca="1">IFERROR(VLOOKUP(ROW(AK64),'فهرست بها کلی'!$C$13:$BO$1660,46,0),"")</f>
        <v/>
      </c>
      <c r="AL76" s="174" t="str">
        <f ca="1">IFERROR(VLOOKUP(ROW(AL64),'فهرست بها کلی'!$C$13:$BO$1660,49,0),"")</f>
        <v/>
      </c>
      <c r="AM76" s="174" t="str">
        <f ca="1">IFERROR(VLOOKUP(ROW(AM64),'فهرست بها کلی'!$C$13:$BO$1660,52,0),"")</f>
        <v/>
      </c>
      <c r="AN76" s="174" t="str">
        <f ca="1">IFERROR(VLOOKUP(ROW(AN64),'فهرست بها کلی'!$C$13:$BO$1660,55,0),"")</f>
        <v/>
      </c>
      <c r="AO76" s="174" t="str">
        <f ca="1">IFERROR(VLOOKUP(ROW(AO64),'فهرست بها کلی'!$C$13:$BO$1660,58,0),"")</f>
        <v/>
      </c>
      <c r="AP76" s="174" t="str">
        <f ca="1">IFERROR(VLOOKUP(ROW(AP64),'فهرست بها کلی'!$C$13:$BO$1660,61,0),"")</f>
        <v/>
      </c>
      <c r="AQ76" s="174" t="str">
        <f ca="1">IFERROR(VLOOKUP(ROW(AQ64),'فهرست بها کلی'!$C$13:$BO$1660,64,0),"")</f>
        <v/>
      </c>
      <c r="AR76" s="244">
        <f t="shared" ca="1" si="5"/>
        <v>0</v>
      </c>
      <c r="AS76" s="174" t="str">
        <f ca="1">IFERROR(VLOOKUP(ROW(AS64),'فهرست بها کلی'!$C$13:$BO$1660,23,0),"")</f>
        <v/>
      </c>
      <c r="AT76" s="174" t="str">
        <f ca="1">IFERROR(VLOOKUP(ROW(AT64),'فهرست بها کلی'!$C$13:$BO$1660,26,0),"")</f>
        <v/>
      </c>
      <c r="AU76" s="174" t="str">
        <f ca="1">IFERROR(VLOOKUP(ROW(AU64),'فهرست بها کلی'!$C$13:$BO$1660,29,0),"")</f>
        <v/>
      </c>
      <c r="AV76" s="174" t="str">
        <f ca="1">IFERROR(VLOOKUP(ROW(AV64),'فهرست بها کلی'!$C$13:$BO$1660,32,0),"")</f>
        <v/>
      </c>
      <c r="AW76" s="174" t="str">
        <f ca="1">IFERROR(VLOOKUP(ROW(AW64),'فهرست بها کلی'!$C$13:$BO$1660,35,0),"")</f>
        <v/>
      </c>
      <c r="AX76" s="174" t="str">
        <f ca="1">IFERROR(VLOOKUP(ROW(AX64),'فهرست بها کلی'!$C$13:$BO$1660,38,0),"")</f>
        <v/>
      </c>
      <c r="AY76" s="174" t="str">
        <f ca="1">IFERROR(VLOOKUP(ROW(AY64),'فهرست بها کلی'!$C$13:$BO$1660,41,0),"")</f>
        <v/>
      </c>
      <c r="AZ76" s="174" t="str">
        <f ca="1">IFERROR(VLOOKUP(ROW(AZ64),'فهرست بها کلی'!$C$13:$BO$1660,44,0),"")</f>
        <v/>
      </c>
      <c r="BA76" s="174" t="str">
        <f ca="1">IFERROR(VLOOKUP(ROW(BA64),'فهرست بها کلی'!$C$13:$BO$1660,47,0),"")</f>
        <v/>
      </c>
      <c r="BB76" s="174" t="str">
        <f ca="1">IFERROR(VLOOKUP(ROW(BB64),'فهرست بها کلی'!$C$13:$BO$1660,50,0),"")</f>
        <v/>
      </c>
      <c r="BC76" s="174" t="str">
        <f ca="1">IFERROR(VLOOKUP(ROW(BC64),'فهرست بها کلی'!$C$13:$BO$1660,53,0),"")</f>
        <v/>
      </c>
      <c r="BD76" s="174" t="str">
        <f ca="1">IFERROR(VLOOKUP(ROW(BD64),'فهرست بها کلی'!$C$13:$BO$1660,56,0),"")</f>
        <v/>
      </c>
      <c r="BE76" s="174" t="str">
        <f ca="1">IFERROR(VLOOKUP(ROW(BE64),'فهرست بها کلی'!$C$13:$BO$1660,59,0),"")</f>
        <v/>
      </c>
      <c r="BF76" s="174" t="str">
        <f ca="1">IFERROR(VLOOKUP(ROW(BF64),'فهرست بها کلی'!$C$13:$BO$1660,62,0),"")</f>
        <v/>
      </c>
      <c r="BG76" s="174" t="str">
        <f ca="1">IFERROR(VLOOKUP(ROW(BG64),'فهرست بها کلی'!$C$13:$BO$1660,65,0),"")</f>
        <v/>
      </c>
      <c r="BH76" s="174" t="str">
        <f ca="1">IFERROR(VLOOKUP(ROW(BH64),'فهرست بها کلی'!$C$13:$BO$1660,16,0),"")</f>
        <v/>
      </c>
      <c r="BI76" s="245" t="str">
        <f t="shared" ca="1" si="6"/>
        <v xml:space="preserve"> </v>
      </c>
      <c r="BJ76" s="245" t="str">
        <f t="shared" ca="1" si="7"/>
        <v/>
      </c>
      <c r="BK76" s="245" t="str">
        <f t="shared" ca="1" si="8"/>
        <v/>
      </c>
    </row>
    <row r="77" spans="1:63" ht="47.25" customHeight="1">
      <c r="A77" s="174" t="str">
        <f ca="1">IFERROR(VLOOKUP(ROW(A65),'فهرست بها کلی'!$C$13:$BO$1660,1,0),"")</f>
        <v/>
      </c>
      <c r="B77" s="174" t="str">
        <f ca="1">IFERROR(VLOOKUP(ROW(B65),'فهرست بها کلی'!$C$13:$BO$1660,5,0),"")</f>
        <v/>
      </c>
      <c r="C77" s="174" t="str">
        <f ca="1">IFERROR(VLOOKUP(ROW(C65),'فهرست بها کلی'!$C$13:$BO$1660,6,0),"")</f>
        <v/>
      </c>
      <c r="D77" s="174" t="str">
        <f ca="1">IFERROR(VLOOKUP(ROW(D65),'فهرست بها کلی'!$C$13:$BO$1660,7,0),"")</f>
        <v/>
      </c>
      <c r="E77" s="174" t="str">
        <f ca="1">IFERROR(VLOOKUP(ROW(E65),'فهرست بها کلی'!$C$13:$BO$1660,8,0),"")</f>
        <v/>
      </c>
      <c r="F77" s="174" t="str">
        <f ca="1">IFERROR(VLOOKUP(ROW(F65),'فهرست بها کلی'!$C$13:$BO$1660,9,0),"")</f>
        <v/>
      </c>
      <c r="G77" s="174" t="str">
        <f ca="1">IFERROR(VLOOKUP(ROW(G65),'فهرست بها کلی'!$C$13:$BO$1660,21,0),"")</f>
        <v/>
      </c>
      <c r="H77" s="174" t="str">
        <f ca="1">IFERROR(VLOOKUP(ROW(H65),'فهرست بها کلی'!$C$13:$BO$1660,24,0),"")</f>
        <v/>
      </c>
      <c r="I77" s="174" t="str">
        <f ca="1">IFERROR(VLOOKUP(ROW(I65),'فهرست بها کلی'!$C$13:$BO$1660,27,0),"")</f>
        <v/>
      </c>
      <c r="J77" s="174" t="str">
        <f ca="1">IFERROR(VLOOKUP(ROW(J65),'فهرست بها کلی'!$C$13:$BO$1660,30,0),"")</f>
        <v/>
      </c>
      <c r="K77" s="174" t="str">
        <f ca="1">IFERROR(VLOOKUP(ROW(K65),'فهرست بها کلی'!$C$13:$BO$1660,33,0),"")</f>
        <v/>
      </c>
      <c r="L77" s="174" t="str">
        <f ca="1">IFERROR(VLOOKUP(ROW(L65),'فهرست بها کلی'!$C$13:$BO$1660,36,0),"")</f>
        <v/>
      </c>
      <c r="M77" s="174" t="str">
        <f ca="1">IFERROR(VLOOKUP(ROW(M65),'فهرست بها کلی'!$C$13:$BO$1660,39,0),"")</f>
        <v/>
      </c>
      <c r="N77" s="174" t="str">
        <f ca="1">IFERROR(VLOOKUP(ROW(N65),'فهرست بها کلی'!$C$13:$BO$1660,42,0),"")</f>
        <v/>
      </c>
      <c r="O77" s="174" t="str">
        <f ca="1">IFERROR(VLOOKUP(ROW(O65),'فهرست بها کلی'!$C$13:$BO$1660,45,0),"")</f>
        <v/>
      </c>
      <c r="P77" s="174" t="str">
        <f ca="1">IFERROR(VLOOKUP(ROW(P65),'فهرست بها کلی'!$C$13:$BO$1660,48,0),"")</f>
        <v/>
      </c>
      <c r="Q77" s="174" t="str">
        <f ca="1">IFERROR(VLOOKUP(ROW(Q65),'فهرست بها کلی'!$C$13:$BO$1660,51,0),"")</f>
        <v/>
      </c>
      <c r="R77" s="174" t="str">
        <f ca="1">IFERROR(VLOOKUP(ROW(R65),'فهرست بها کلی'!$C$13:$BO$1660,54,0),"")</f>
        <v/>
      </c>
      <c r="S77" s="174" t="str">
        <f ca="1">IFERROR(VLOOKUP(ROW(S65),'فهرست بها کلی'!$C$13:$BO$1660,57,0),"")</f>
        <v/>
      </c>
      <c r="T77" s="174" t="str">
        <f ca="1">IFERROR(VLOOKUP(ROW(T65),'فهرست بها کلی'!$C$13:$BO$1660,60,0),"")</f>
        <v/>
      </c>
      <c r="U77" s="174" t="str">
        <f ca="1">IFERROR(VLOOKUP(ROW(U65),'فهرست بها کلی'!$C$13:$BO$1660,63,0),"")</f>
        <v/>
      </c>
      <c r="V77" s="241">
        <f t="shared" ca="1" si="2"/>
        <v>0</v>
      </c>
      <c r="W77" s="242" t="str">
        <f t="shared" ca="1" si="3"/>
        <v/>
      </c>
      <c r="X77" s="174" t="str">
        <f ca="1">IFERROR(VLOOKUP(ROW(X65),'فهرست بها کلی'!$C$13:$BO$1660,10,0),"")</f>
        <v/>
      </c>
      <c r="Y77" s="174" t="str">
        <f ca="1">IFERROR(VLOOKUP(ROW(Y65),'فهرست بها کلی'!$C$13:$BO$1660,11,0),"")</f>
        <v/>
      </c>
      <c r="Z77" s="174" t="str">
        <f ca="1">IFERROR(VLOOKUP(ROW(Z65),'فهرست بها کلی'!$C$13:$BO$1660,12,0),"")</f>
        <v/>
      </c>
      <c r="AA77" s="174" t="str">
        <f ca="1">IFERROR(VLOOKUP(ROW(AA65),'فهرست بها کلی'!$C$13:$BO$1660,13,0),"")</f>
        <v/>
      </c>
      <c r="AB77" s="243" t="str">
        <f t="shared" ca="1" si="4"/>
        <v/>
      </c>
      <c r="AC77" s="174" t="str">
        <f ca="1">IFERROR(VLOOKUP(ROW(AC65),'فهرست بها کلی'!$C$13:$BO$1660,22,0),"")</f>
        <v/>
      </c>
      <c r="AD77" s="174" t="str">
        <f ca="1">IFERROR(VLOOKUP(ROW(AD65),'فهرست بها کلی'!$C$13:$BO$1660,25,0),"")</f>
        <v/>
      </c>
      <c r="AE77" s="174" t="str">
        <f ca="1">IFERROR(VLOOKUP(ROW(AE65),'فهرست بها کلی'!$C$13:$BO$1660,28,0),"")</f>
        <v/>
      </c>
      <c r="AF77" s="174" t="str">
        <f ca="1">IFERROR(VLOOKUP(ROW(AF65),'فهرست بها کلی'!$C$13:$BO$1660,31,0),"")</f>
        <v/>
      </c>
      <c r="AG77" s="174" t="str">
        <f ca="1">IFERROR(VLOOKUP(ROW(AG65),'فهرست بها کلی'!$C$13:$BO$1660,34,0),"")</f>
        <v/>
      </c>
      <c r="AH77" s="174" t="str">
        <f ca="1">IFERROR(VLOOKUP(ROW(AH65),'فهرست بها کلی'!$C$13:$BO$1660,37,0),"")</f>
        <v/>
      </c>
      <c r="AI77" s="174" t="str">
        <f ca="1">IFERROR(VLOOKUP(ROW(AI65),'فهرست بها کلی'!$C$13:$BO$1660,40,0),"")</f>
        <v/>
      </c>
      <c r="AJ77" s="174" t="str">
        <f ca="1">IFERROR(VLOOKUP(ROW(AJ65),'فهرست بها کلی'!$C$13:$BO$1660,43,0),"")</f>
        <v/>
      </c>
      <c r="AK77" s="174" t="str">
        <f ca="1">IFERROR(VLOOKUP(ROW(AK65),'فهرست بها کلی'!$C$13:$BO$1660,46,0),"")</f>
        <v/>
      </c>
      <c r="AL77" s="174" t="str">
        <f ca="1">IFERROR(VLOOKUP(ROW(AL65),'فهرست بها کلی'!$C$13:$BO$1660,49,0),"")</f>
        <v/>
      </c>
      <c r="AM77" s="174" t="str">
        <f ca="1">IFERROR(VLOOKUP(ROW(AM65),'فهرست بها کلی'!$C$13:$BO$1660,52,0),"")</f>
        <v/>
      </c>
      <c r="AN77" s="174" t="str">
        <f ca="1">IFERROR(VLOOKUP(ROW(AN65),'فهرست بها کلی'!$C$13:$BO$1660,55,0),"")</f>
        <v/>
      </c>
      <c r="AO77" s="174" t="str">
        <f ca="1">IFERROR(VLOOKUP(ROW(AO65),'فهرست بها کلی'!$C$13:$BO$1660,58,0),"")</f>
        <v/>
      </c>
      <c r="AP77" s="174" t="str">
        <f ca="1">IFERROR(VLOOKUP(ROW(AP65),'فهرست بها کلی'!$C$13:$BO$1660,61,0),"")</f>
        <v/>
      </c>
      <c r="AQ77" s="174" t="str">
        <f ca="1">IFERROR(VLOOKUP(ROW(AQ65),'فهرست بها کلی'!$C$13:$BO$1660,64,0),"")</f>
        <v/>
      </c>
      <c r="AR77" s="244">
        <f t="shared" ca="1" si="5"/>
        <v>0</v>
      </c>
      <c r="AS77" s="174" t="str">
        <f ca="1">IFERROR(VLOOKUP(ROW(AS65),'فهرست بها کلی'!$C$13:$BO$1660,23,0),"")</f>
        <v/>
      </c>
      <c r="AT77" s="174" t="str">
        <f ca="1">IFERROR(VLOOKUP(ROW(AT65),'فهرست بها کلی'!$C$13:$BO$1660,26,0),"")</f>
        <v/>
      </c>
      <c r="AU77" s="174" t="str">
        <f ca="1">IFERROR(VLOOKUP(ROW(AU65),'فهرست بها کلی'!$C$13:$BO$1660,29,0),"")</f>
        <v/>
      </c>
      <c r="AV77" s="174" t="str">
        <f ca="1">IFERROR(VLOOKUP(ROW(AV65),'فهرست بها کلی'!$C$13:$BO$1660,32,0),"")</f>
        <v/>
      </c>
      <c r="AW77" s="174" t="str">
        <f ca="1">IFERROR(VLOOKUP(ROW(AW65),'فهرست بها کلی'!$C$13:$BO$1660,35,0),"")</f>
        <v/>
      </c>
      <c r="AX77" s="174" t="str">
        <f ca="1">IFERROR(VLOOKUP(ROW(AX65),'فهرست بها کلی'!$C$13:$BO$1660,38,0),"")</f>
        <v/>
      </c>
      <c r="AY77" s="174" t="str">
        <f ca="1">IFERROR(VLOOKUP(ROW(AY65),'فهرست بها کلی'!$C$13:$BO$1660,41,0),"")</f>
        <v/>
      </c>
      <c r="AZ77" s="174" t="str">
        <f ca="1">IFERROR(VLOOKUP(ROW(AZ65),'فهرست بها کلی'!$C$13:$BO$1660,44,0),"")</f>
        <v/>
      </c>
      <c r="BA77" s="174" t="str">
        <f ca="1">IFERROR(VLOOKUP(ROW(BA65),'فهرست بها کلی'!$C$13:$BO$1660,47,0),"")</f>
        <v/>
      </c>
      <c r="BB77" s="174" t="str">
        <f ca="1">IFERROR(VLOOKUP(ROW(BB65),'فهرست بها کلی'!$C$13:$BO$1660,50,0),"")</f>
        <v/>
      </c>
      <c r="BC77" s="174" t="str">
        <f ca="1">IFERROR(VLOOKUP(ROW(BC65),'فهرست بها کلی'!$C$13:$BO$1660,53,0),"")</f>
        <v/>
      </c>
      <c r="BD77" s="174" t="str">
        <f ca="1">IFERROR(VLOOKUP(ROW(BD65),'فهرست بها کلی'!$C$13:$BO$1660,56,0),"")</f>
        <v/>
      </c>
      <c r="BE77" s="174" t="str">
        <f ca="1">IFERROR(VLOOKUP(ROW(BE65),'فهرست بها کلی'!$C$13:$BO$1660,59,0),"")</f>
        <v/>
      </c>
      <c r="BF77" s="174" t="str">
        <f ca="1">IFERROR(VLOOKUP(ROW(BF65),'فهرست بها کلی'!$C$13:$BO$1660,62,0),"")</f>
        <v/>
      </c>
      <c r="BG77" s="174" t="str">
        <f ca="1">IFERROR(VLOOKUP(ROW(BG65),'فهرست بها کلی'!$C$13:$BO$1660,65,0),"")</f>
        <v/>
      </c>
      <c r="BH77" s="174" t="str">
        <f ca="1">IFERROR(VLOOKUP(ROW(BH65),'فهرست بها کلی'!$C$13:$BO$1660,16,0),"")</f>
        <v/>
      </c>
      <c r="BI77" s="245" t="str">
        <f t="shared" ca="1" si="6"/>
        <v xml:space="preserve"> </v>
      </c>
      <c r="BJ77" s="245" t="str">
        <f t="shared" ca="1" si="7"/>
        <v/>
      </c>
      <c r="BK77" s="245" t="str">
        <f t="shared" ca="1" si="8"/>
        <v/>
      </c>
    </row>
    <row r="78" spans="1:63" ht="47.25" customHeight="1">
      <c r="A78" s="174" t="str">
        <f ca="1">IFERROR(VLOOKUP(ROW(A66),'فهرست بها کلی'!$C$13:$BO$1660,1,0),"")</f>
        <v/>
      </c>
      <c r="B78" s="174" t="str">
        <f ca="1">IFERROR(VLOOKUP(ROW(B66),'فهرست بها کلی'!$C$13:$BO$1660,5,0),"")</f>
        <v/>
      </c>
      <c r="C78" s="174" t="str">
        <f ca="1">IFERROR(VLOOKUP(ROW(C66),'فهرست بها کلی'!$C$13:$BO$1660,6,0),"")</f>
        <v/>
      </c>
      <c r="D78" s="174" t="str">
        <f ca="1">IFERROR(VLOOKUP(ROW(D66),'فهرست بها کلی'!$C$13:$BO$1660,7,0),"")</f>
        <v/>
      </c>
      <c r="E78" s="174" t="str">
        <f ca="1">IFERROR(VLOOKUP(ROW(E66),'فهرست بها کلی'!$C$13:$BO$1660,8,0),"")</f>
        <v/>
      </c>
      <c r="F78" s="174" t="str">
        <f ca="1">IFERROR(VLOOKUP(ROW(F66),'فهرست بها کلی'!$C$13:$BO$1660,9,0),"")</f>
        <v/>
      </c>
      <c r="G78" s="174" t="str">
        <f ca="1">IFERROR(VLOOKUP(ROW(G66),'فهرست بها کلی'!$C$13:$BO$1660,21,0),"")</f>
        <v/>
      </c>
      <c r="H78" s="174" t="str">
        <f ca="1">IFERROR(VLOOKUP(ROW(H66),'فهرست بها کلی'!$C$13:$BO$1660,24,0),"")</f>
        <v/>
      </c>
      <c r="I78" s="174" t="str">
        <f ca="1">IFERROR(VLOOKUP(ROW(I66),'فهرست بها کلی'!$C$13:$BO$1660,27,0),"")</f>
        <v/>
      </c>
      <c r="J78" s="174" t="str">
        <f ca="1">IFERROR(VLOOKUP(ROW(J66),'فهرست بها کلی'!$C$13:$BO$1660,30,0),"")</f>
        <v/>
      </c>
      <c r="K78" s="174" t="str">
        <f ca="1">IFERROR(VLOOKUP(ROW(K66),'فهرست بها کلی'!$C$13:$BO$1660,33,0),"")</f>
        <v/>
      </c>
      <c r="L78" s="174" t="str">
        <f ca="1">IFERROR(VLOOKUP(ROW(L66),'فهرست بها کلی'!$C$13:$BO$1660,36,0),"")</f>
        <v/>
      </c>
      <c r="M78" s="174" t="str">
        <f ca="1">IFERROR(VLOOKUP(ROW(M66),'فهرست بها کلی'!$C$13:$BO$1660,39,0),"")</f>
        <v/>
      </c>
      <c r="N78" s="174" t="str">
        <f ca="1">IFERROR(VLOOKUP(ROW(N66),'فهرست بها کلی'!$C$13:$BO$1660,42,0),"")</f>
        <v/>
      </c>
      <c r="O78" s="174" t="str">
        <f ca="1">IFERROR(VLOOKUP(ROW(O66),'فهرست بها کلی'!$C$13:$BO$1660,45,0),"")</f>
        <v/>
      </c>
      <c r="P78" s="174" t="str">
        <f ca="1">IFERROR(VLOOKUP(ROW(P66),'فهرست بها کلی'!$C$13:$BO$1660,48,0),"")</f>
        <v/>
      </c>
      <c r="Q78" s="174" t="str">
        <f ca="1">IFERROR(VLOOKUP(ROW(Q66),'فهرست بها کلی'!$C$13:$BO$1660,51,0),"")</f>
        <v/>
      </c>
      <c r="R78" s="174" t="str">
        <f ca="1">IFERROR(VLOOKUP(ROW(R66),'فهرست بها کلی'!$C$13:$BO$1660,54,0),"")</f>
        <v/>
      </c>
      <c r="S78" s="174" t="str">
        <f ca="1">IFERROR(VLOOKUP(ROW(S66),'فهرست بها کلی'!$C$13:$BO$1660,57,0),"")</f>
        <v/>
      </c>
      <c r="T78" s="174" t="str">
        <f ca="1">IFERROR(VLOOKUP(ROW(T66),'فهرست بها کلی'!$C$13:$BO$1660,60,0),"")</f>
        <v/>
      </c>
      <c r="U78" s="174" t="str">
        <f ca="1">IFERROR(VLOOKUP(ROW(U66),'فهرست بها کلی'!$C$13:$BO$1660,63,0),"")</f>
        <v/>
      </c>
      <c r="V78" s="241">
        <f t="shared" ref="V78:V141" ca="1" si="9">SUM(G78:U78)</f>
        <v>0</v>
      </c>
      <c r="W78" s="242" t="str">
        <f t="shared" ref="W78:W141" ca="1" si="10">IFERROR(V78*F78,"")</f>
        <v/>
      </c>
      <c r="X78" s="174" t="str">
        <f ca="1">IFERROR(VLOOKUP(ROW(X66),'فهرست بها کلی'!$C$13:$BO$1660,10,0),"")</f>
        <v/>
      </c>
      <c r="Y78" s="174" t="str">
        <f ca="1">IFERROR(VLOOKUP(ROW(Y66),'فهرست بها کلی'!$C$13:$BO$1660,11,0),"")</f>
        <v/>
      </c>
      <c r="Z78" s="174" t="str">
        <f ca="1">IFERROR(VLOOKUP(ROW(Z66),'فهرست بها کلی'!$C$13:$BO$1660,12,0),"")</f>
        <v/>
      </c>
      <c r="AA78" s="174" t="str">
        <f ca="1">IFERROR(VLOOKUP(ROW(AA66),'فهرست بها کلی'!$C$13:$BO$1660,13,0),"")</f>
        <v/>
      </c>
      <c r="AB78" s="243" t="str">
        <f t="shared" ref="AB78:AB141" ca="1" si="11">IFERROR(AA78*0.6,"")</f>
        <v/>
      </c>
      <c r="AC78" s="174" t="str">
        <f ca="1">IFERROR(VLOOKUP(ROW(AC66),'فهرست بها کلی'!$C$13:$BO$1660,22,0),"")</f>
        <v/>
      </c>
      <c r="AD78" s="174" t="str">
        <f ca="1">IFERROR(VLOOKUP(ROW(AD66),'فهرست بها کلی'!$C$13:$BO$1660,25,0),"")</f>
        <v/>
      </c>
      <c r="AE78" s="174" t="str">
        <f ca="1">IFERROR(VLOOKUP(ROW(AE66),'فهرست بها کلی'!$C$13:$BO$1660,28,0),"")</f>
        <v/>
      </c>
      <c r="AF78" s="174" t="str">
        <f ca="1">IFERROR(VLOOKUP(ROW(AF66),'فهرست بها کلی'!$C$13:$BO$1660,31,0),"")</f>
        <v/>
      </c>
      <c r="AG78" s="174" t="str">
        <f ca="1">IFERROR(VLOOKUP(ROW(AG66),'فهرست بها کلی'!$C$13:$BO$1660,34,0),"")</f>
        <v/>
      </c>
      <c r="AH78" s="174" t="str">
        <f ca="1">IFERROR(VLOOKUP(ROW(AH66),'فهرست بها کلی'!$C$13:$BO$1660,37,0),"")</f>
        <v/>
      </c>
      <c r="AI78" s="174" t="str">
        <f ca="1">IFERROR(VLOOKUP(ROW(AI66),'فهرست بها کلی'!$C$13:$BO$1660,40,0),"")</f>
        <v/>
      </c>
      <c r="AJ78" s="174" t="str">
        <f ca="1">IFERROR(VLOOKUP(ROW(AJ66),'فهرست بها کلی'!$C$13:$BO$1660,43,0),"")</f>
        <v/>
      </c>
      <c r="AK78" s="174" t="str">
        <f ca="1">IFERROR(VLOOKUP(ROW(AK66),'فهرست بها کلی'!$C$13:$BO$1660,46,0),"")</f>
        <v/>
      </c>
      <c r="AL78" s="174" t="str">
        <f ca="1">IFERROR(VLOOKUP(ROW(AL66),'فهرست بها کلی'!$C$13:$BO$1660,49,0),"")</f>
        <v/>
      </c>
      <c r="AM78" s="174" t="str">
        <f ca="1">IFERROR(VLOOKUP(ROW(AM66),'فهرست بها کلی'!$C$13:$BO$1660,52,0),"")</f>
        <v/>
      </c>
      <c r="AN78" s="174" t="str">
        <f ca="1">IFERROR(VLOOKUP(ROW(AN66),'فهرست بها کلی'!$C$13:$BO$1660,55,0),"")</f>
        <v/>
      </c>
      <c r="AO78" s="174" t="str">
        <f ca="1">IFERROR(VLOOKUP(ROW(AO66),'فهرست بها کلی'!$C$13:$BO$1660,58,0),"")</f>
        <v/>
      </c>
      <c r="AP78" s="174" t="str">
        <f ca="1">IFERROR(VLOOKUP(ROW(AP66),'فهرست بها کلی'!$C$13:$BO$1660,61,0),"")</f>
        <v/>
      </c>
      <c r="AQ78" s="174" t="str">
        <f ca="1">IFERROR(VLOOKUP(ROW(AQ66),'فهرست بها کلی'!$C$13:$BO$1660,64,0),"")</f>
        <v/>
      </c>
      <c r="AR78" s="244">
        <f t="shared" ref="AR78:AR141" ca="1" si="12">SUM(AC78:AQ78)</f>
        <v>0</v>
      </c>
      <c r="AS78" s="174" t="str">
        <f ca="1">IFERROR(VLOOKUP(ROW(AS66),'فهرست بها کلی'!$C$13:$BO$1660,23,0),"")</f>
        <v/>
      </c>
      <c r="AT78" s="174" t="str">
        <f ca="1">IFERROR(VLOOKUP(ROW(AT66),'فهرست بها کلی'!$C$13:$BO$1660,26,0),"")</f>
        <v/>
      </c>
      <c r="AU78" s="174" t="str">
        <f ca="1">IFERROR(VLOOKUP(ROW(AU66),'فهرست بها کلی'!$C$13:$BO$1660,29,0),"")</f>
        <v/>
      </c>
      <c r="AV78" s="174" t="str">
        <f ca="1">IFERROR(VLOOKUP(ROW(AV66),'فهرست بها کلی'!$C$13:$BO$1660,32,0),"")</f>
        <v/>
      </c>
      <c r="AW78" s="174" t="str">
        <f ca="1">IFERROR(VLOOKUP(ROW(AW66),'فهرست بها کلی'!$C$13:$BO$1660,35,0),"")</f>
        <v/>
      </c>
      <c r="AX78" s="174" t="str">
        <f ca="1">IFERROR(VLOOKUP(ROW(AX66),'فهرست بها کلی'!$C$13:$BO$1660,38,0),"")</f>
        <v/>
      </c>
      <c r="AY78" s="174" t="str">
        <f ca="1">IFERROR(VLOOKUP(ROW(AY66),'فهرست بها کلی'!$C$13:$BO$1660,41,0),"")</f>
        <v/>
      </c>
      <c r="AZ78" s="174" t="str">
        <f ca="1">IFERROR(VLOOKUP(ROW(AZ66),'فهرست بها کلی'!$C$13:$BO$1660,44,0),"")</f>
        <v/>
      </c>
      <c r="BA78" s="174" t="str">
        <f ca="1">IFERROR(VLOOKUP(ROW(BA66),'فهرست بها کلی'!$C$13:$BO$1660,47,0),"")</f>
        <v/>
      </c>
      <c r="BB78" s="174" t="str">
        <f ca="1">IFERROR(VLOOKUP(ROW(BB66),'فهرست بها کلی'!$C$13:$BO$1660,50,0),"")</f>
        <v/>
      </c>
      <c r="BC78" s="174" t="str">
        <f ca="1">IFERROR(VLOOKUP(ROW(BC66),'فهرست بها کلی'!$C$13:$BO$1660,53,0),"")</f>
        <v/>
      </c>
      <c r="BD78" s="174" t="str">
        <f ca="1">IFERROR(VLOOKUP(ROW(BD66),'فهرست بها کلی'!$C$13:$BO$1660,56,0),"")</f>
        <v/>
      </c>
      <c r="BE78" s="174" t="str">
        <f ca="1">IFERROR(VLOOKUP(ROW(BE66),'فهرست بها کلی'!$C$13:$BO$1660,59,0),"")</f>
        <v/>
      </c>
      <c r="BF78" s="174" t="str">
        <f ca="1">IFERROR(VLOOKUP(ROW(BF66),'فهرست بها کلی'!$C$13:$BO$1660,62,0),"")</f>
        <v/>
      </c>
      <c r="BG78" s="174" t="str">
        <f ca="1">IFERROR(VLOOKUP(ROW(BG66),'فهرست بها کلی'!$C$13:$BO$1660,65,0),"")</f>
        <v/>
      </c>
      <c r="BH78" s="174" t="str">
        <f ca="1">IFERROR(VLOOKUP(ROW(BH66),'فهرست بها کلی'!$C$13:$BO$1660,16,0),"")</f>
        <v/>
      </c>
      <c r="BI78" s="245" t="str">
        <f t="shared" ref="BI78:BI141" ca="1" si="13">IFERROR(AR78*AA78," ")</f>
        <v xml:space="preserve"> </v>
      </c>
      <c r="BJ78" s="245" t="str">
        <f t="shared" ref="BJ78:BJ141" ca="1" si="14">IFERROR(AB78*BH78,"")</f>
        <v/>
      </c>
      <c r="BK78" s="245" t="str">
        <f t="shared" ref="BK78:BK141" ca="1" si="15">IFERROR(BJ78+BI78+W78,"")</f>
        <v/>
      </c>
    </row>
    <row r="79" spans="1:63" ht="47.25" customHeight="1">
      <c r="A79" s="174" t="str">
        <f ca="1">IFERROR(VLOOKUP(ROW(A67),'فهرست بها کلی'!$C$13:$BO$1660,1,0),"")</f>
        <v/>
      </c>
      <c r="B79" s="174" t="str">
        <f ca="1">IFERROR(VLOOKUP(ROW(B67),'فهرست بها کلی'!$C$13:$BO$1660,5,0),"")</f>
        <v/>
      </c>
      <c r="C79" s="174" t="str">
        <f ca="1">IFERROR(VLOOKUP(ROW(C67),'فهرست بها کلی'!$C$13:$BO$1660,6,0),"")</f>
        <v/>
      </c>
      <c r="D79" s="174" t="str">
        <f ca="1">IFERROR(VLOOKUP(ROW(D67),'فهرست بها کلی'!$C$13:$BO$1660,7,0),"")</f>
        <v/>
      </c>
      <c r="E79" s="174" t="str">
        <f ca="1">IFERROR(VLOOKUP(ROW(E67),'فهرست بها کلی'!$C$13:$BO$1660,8,0),"")</f>
        <v/>
      </c>
      <c r="F79" s="174" t="str">
        <f ca="1">IFERROR(VLOOKUP(ROW(F67),'فهرست بها کلی'!$C$13:$BO$1660,9,0),"")</f>
        <v/>
      </c>
      <c r="G79" s="174" t="str">
        <f ca="1">IFERROR(VLOOKUP(ROW(G67),'فهرست بها کلی'!$C$13:$BO$1660,21,0),"")</f>
        <v/>
      </c>
      <c r="H79" s="174" t="str">
        <f ca="1">IFERROR(VLOOKUP(ROW(H67),'فهرست بها کلی'!$C$13:$BO$1660,24,0),"")</f>
        <v/>
      </c>
      <c r="I79" s="174" t="str">
        <f ca="1">IFERROR(VLOOKUP(ROW(I67),'فهرست بها کلی'!$C$13:$BO$1660,27,0),"")</f>
        <v/>
      </c>
      <c r="J79" s="174" t="str">
        <f ca="1">IFERROR(VLOOKUP(ROW(J67),'فهرست بها کلی'!$C$13:$BO$1660,30,0),"")</f>
        <v/>
      </c>
      <c r="K79" s="174" t="str">
        <f ca="1">IFERROR(VLOOKUP(ROW(K67),'فهرست بها کلی'!$C$13:$BO$1660,33,0),"")</f>
        <v/>
      </c>
      <c r="L79" s="174" t="str">
        <f ca="1">IFERROR(VLOOKUP(ROW(L67),'فهرست بها کلی'!$C$13:$BO$1660,36,0),"")</f>
        <v/>
      </c>
      <c r="M79" s="174" t="str">
        <f ca="1">IFERROR(VLOOKUP(ROW(M67),'فهرست بها کلی'!$C$13:$BO$1660,39,0),"")</f>
        <v/>
      </c>
      <c r="N79" s="174" t="str">
        <f ca="1">IFERROR(VLOOKUP(ROW(N67),'فهرست بها کلی'!$C$13:$BO$1660,42,0),"")</f>
        <v/>
      </c>
      <c r="O79" s="174" t="str">
        <f ca="1">IFERROR(VLOOKUP(ROW(O67),'فهرست بها کلی'!$C$13:$BO$1660,45,0),"")</f>
        <v/>
      </c>
      <c r="P79" s="174" t="str">
        <f ca="1">IFERROR(VLOOKUP(ROW(P67),'فهرست بها کلی'!$C$13:$BO$1660,48,0),"")</f>
        <v/>
      </c>
      <c r="Q79" s="174" t="str">
        <f ca="1">IFERROR(VLOOKUP(ROW(Q67),'فهرست بها کلی'!$C$13:$BO$1660,51,0),"")</f>
        <v/>
      </c>
      <c r="R79" s="174" t="str">
        <f ca="1">IFERROR(VLOOKUP(ROW(R67),'فهرست بها کلی'!$C$13:$BO$1660,54,0),"")</f>
        <v/>
      </c>
      <c r="S79" s="174" t="str">
        <f ca="1">IFERROR(VLOOKUP(ROW(S67),'فهرست بها کلی'!$C$13:$BO$1660,57,0),"")</f>
        <v/>
      </c>
      <c r="T79" s="174" t="str">
        <f ca="1">IFERROR(VLOOKUP(ROW(T67),'فهرست بها کلی'!$C$13:$BO$1660,60,0),"")</f>
        <v/>
      </c>
      <c r="U79" s="174" t="str">
        <f ca="1">IFERROR(VLOOKUP(ROW(U67),'فهرست بها کلی'!$C$13:$BO$1660,63,0),"")</f>
        <v/>
      </c>
      <c r="V79" s="241">
        <f t="shared" ca="1" si="9"/>
        <v>0</v>
      </c>
      <c r="W79" s="242" t="str">
        <f t="shared" ca="1" si="10"/>
        <v/>
      </c>
      <c r="X79" s="174" t="str">
        <f ca="1">IFERROR(VLOOKUP(ROW(X67),'فهرست بها کلی'!$C$13:$BO$1660,10,0),"")</f>
        <v/>
      </c>
      <c r="Y79" s="174" t="str">
        <f ca="1">IFERROR(VLOOKUP(ROW(Y67),'فهرست بها کلی'!$C$13:$BO$1660,11,0),"")</f>
        <v/>
      </c>
      <c r="Z79" s="174" t="str">
        <f ca="1">IFERROR(VLOOKUP(ROW(Z67),'فهرست بها کلی'!$C$13:$BO$1660,12,0),"")</f>
        <v/>
      </c>
      <c r="AA79" s="174" t="str">
        <f ca="1">IFERROR(VLOOKUP(ROW(AA67),'فهرست بها کلی'!$C$13:$BO$1660,13,0),"")</f>
        <v/>
      </c>
      <c r="AB79" s="243" t="str">
        <f t="shared" ca="1" si="11"/>
        <v/>
      </c>
      <c r="AC79" s="174" t="str">
        <f ca="1">IFERROR(VLOOKUP(ROW(AC67),'فهرست بها کلی'!$C$13:$BO$1660,22,0),"")</f>
        <v/>
      </c>
      <c r="AD79" s="174" t="str">
        <f ca="1">IFERROR(VLOOKUP(ROW(AD67),'فهرست بها کلی'!$C$13:$BO$1660,25,0),"")</f>
        <v/>
      </c>
      <c r="AE79" s="174" t="str">
        <f ca="1">IFERROR(VLOOKUP(ROW(AE67),'فهرست بها کلی'!$C$13:$BO$1660,28,0),"")</f>
        <v/>
      </c>
      <c r="AF79" s="174" t="str">
        <f ca="1">IFERROR(VLOOKUP(ROW(AF67),'فهرست بها کلی'!$C$13:$BO$1660,31,0),"")</f>
        <v/>
      </c>
      <c r="AG79" s="174" t="str">
        <f ca="1">IFERROR(VLOOKUP(ROW(AG67),'فهرست بها کلی'!$C$13:$BO$1660,34,0),"")</f>
        <v/>
      </c>
      <c r="AH79" s="174" t="str">
        <f ca="1">IFERROR(VLOOKUP(ROW(AH67),'فهرست بها کلی'!$C$13:$BO$1660,37,0),"")</f>
        <v/>
      </c>
      <c r="AI79" s="174" t="str">
        <f ca="1">IFERROR(VLOOKUP(ROW(AI67),'فهرست بها کلی'!$C$13:$BO$1660,40,0),"")</f>
        <v/>
      </c>
      <c r="AJ79" s="174" t="str">
        <f ca="1">IFERROR(VLOOKUP(ROW(AJ67),'فهرست بها کلی'!$C$13:$BO$1660,43,0),"")</f>
        <v/>
      </c>
      <c r="AK79" s="174" t="str">
        <f ca="1">IFERROR(VLOOKUP(ROW(AK67),'فهرست بها کلی'!$C$13:$BO$1660,46,0),"")</f>
        <v/>
      </c>
      <c r="AL79" s="174" t="str">
        <f ca="1">IFERROR(VLOOKUP(ROW(AL67),'فهرست بها کلی'!$C$13:$BO$1660,49,0),"")</f>
        <v/>
      </c>
      <c r="AM79" s="174" t="str">
        <f ca="1">IFERROR(VLOOKUP(ROW(AM67),'فهرست بها کلی'!$C$13:$BO$1660,52,0),"")</f>
        <v/>
      </c>
      <c r="AN79" s="174" t="str">
        <f ca="1">IFERROR(VLOOKUP(ROW(AN67),'فهرست بها کلی'!$C$13:$BO$1660,55,0),"")</f>
        <v/>
      </c>
      <c r="AO79" s="174" t="str">
        <f ca="1">IFERROR(VLOOKUP(ROW(AO67),'فهرست بها کلی'!$C$13:$BO$1660,58,0),"")</f>
        <v/>
      </c>
      <c r="AP79" s="174" t="str">
        <f ca="1">IFERROR(VLOOKUP(ROW(AP67),'فهرست بها کلی'!$C$13:$BO$1660,61,0),"")</f>
        <v/>
      </c>
      <c r="AQ79" s="174" t="str">
        <f ca="1">IFERROR(VLOOKUP(ROW(AQ67),'فهرست بها کلی'!$C$13:$BO$1660,64,0),"")</f>
        <v/>
      </c>
      <c r="AR79" s="244">
        <f t="shared" ca="1" si="12"/>
        <v>0</v>
      </c>
      <c r="AS79" s="174" t="str">
        <f ca="1">IFERROR(VLOOKUP(ROW(AS67),'فهرست بها کلی'!$C$13:$BO$1660,23,0),"")</f>
        <v/>
      </c>
      <c r="AT79" s="174" t="str">
        <f ca="1">IFERROR(VLOOKUP(ROW(AT67),'فهرست بها کلی'!$C$13:$BO$1660,26,0),"")</f>
        <v/>
      </c>
      <c r="AU79" s="174" t="str">
        <f ca="1">IFERROR(VLOOKUP(ROW(AU67),'فهرست بها کلی'!$C$13:$BO$1660,29,0),"")</f>
        <v/>
      </c>
      <c r="AV79" s="174" t="str">
        <f ca="1">IFERROR(VLOOKUP(ROW(AV67),'فهرست بها کلی'!$C$13:$BO$1660,32,0),"")</f>
        <v/>
      </c>
      <c r="AW79" s="174" t="str">
        <f ca="1">IFERROR(VLOOKUP(ROW(AW67),'فهرست بها کلی'!$C$13:$BO$1660,35,0),"")</f>
        <v/>
      </c>
      <c r="AX79" s="174" t="str">
        <f ca="1">IFERROR(VLOOKUP(ROW(AX67),'فهرست بها کلی'!$C$13:$BO$1660,38,0),"")</f>
        <v/>
      </c>
      <c r="AY79" s="174" t="str">
        <f ca="1">IFERROR(VLOOKUP(ROW(AY67),'فهرست بها کلی'!$C$13:$BO$1660,41,0),"")</f>
        <v/>
      </c>
      <c r="AZ79" s="174" t="str">
        <f ca="1">IFERROR(VLOOKUP(ROW(AZ67),'فهرست بها کلی'!$C$13:$BO$1660,44,0),"")</f>
        <v/>
      </c>
      <c r="BA79" s="174" t="str">
        <f ca="1">IFERROR(VLOOKUP(ROW(BA67),'فهرست بها کلی'!$C$13:$BO$1660,47,0),"")</f>
        <v/>
      </c>
      <c r="BB79" s="174" t="str">
        <f ca="1">IFERROR(VLOOKUP(ROW(BB67),'فهرست بها کلی'!$C$13:$BO$1660,50,0),"")</f>
        <v/>
      </c>
      <c r="BC79" s="174" t="str">
        <f ca="1">IFERROR(VLOOKUP(ROW(BC67),'فهرست بها کلی'!$C$13:$BO$1660,53,0),"")</f>
        <v/>
      </c>
      <c r="BD79" s="174" t="str">
        <f ca="1">IFERROR(VLOOKUP(ROW(BD67),'فهرست بها کلی'!$C$13:$BO$1660,56,0),"")</f>
        <v/>
      </c>
      <c r="BE79" s="174" t="str">
        <f ca="1">IFERROR(VLOOKUP(ROW(BE67),'فهرست بها کلی'!$C$13:$BO$1660,59,0),"")</f>
        <v/>
      </c>
      <c r="BF79" s="174" t="str">
        <f ca="1">IFERROR(VLOOKUP(ROW(BF67),'فهرست بها کلی'!$C$13:$BO$1660,62,0),"")</f>
        <v/>
      </c>
      <c r="BG79" s="174" t="str">
        <f ca="1">IFERROR(VLOOKUP(ROW(BG67),'فهرست بها کلی'!$C$13:$BO$1660,65,0),"")</f>
        <v/>
      </c>
      <c r="BH79" s="174" t="str">
        <f ca="1">IFERROR(VLOOKUP(ROW(BH67),'فهرست بها کلی'!$C$13:$BO$1660,16,0),"")</f>
        <v/>
      </c>
      <c r="BI79" s="245" t="str">
        <f t="shared" ca="1" si="13"/>
        <v xml:space="preserve"> </v>
      </c>
      <c r="BJ79" s="245" t="str">
        <f t="shared" ca="1" si="14"/>
        <v/>
      </c>
      <c r="BK79" s="245" t="str">
        <f t="shared" ca="1" si="15"/>
        <v/>
      </c>
    </row>
    <row r="80" spans="1:63" ht="47.25" customHeight="1">
      <c r="A80" s="174" t="str">
        <f ca="1">IFERROR(VLOOKUP(ROW(A68),'فهرست بها کلی'!$C$13:$BO$1660,1,0),"")</f>
        <v/>
      </c>
      <c r="B80" s="174" t="str">
        <f ca="1">IFERROR(VLOOKUP(ROW(B68),'فهرست بها کلی'!$C$13:$BO$1660,5,0),"")</f>
        <v/>
      </c>
      <c r="C80" s="174" t="str">
        <f ca="1">IFERROR(VLOOKUP(ROW(C68),'فهرست بها کلی'!$C$13:$BO$1660,6,0),"")</f>
        <v/>
      </c>
      <c r="D80" s="174" t="str">
        <f ca="1">IFERROR(VLOOKUP(ROW(D68),'فهرست بها کلی'!$C$13:$BO$1660,7,0),"")</f>
        <v/>
      </c>
      <c r="E80" s="174" t="str">
        <f ca="1">IFERROR(VLOOKUP(ROW(E68),'فهرست بها کلی'!$C$13:$BO$1660,8,0),"")</f>
        <v/>
      </c>
      <c r="F80" s="174" t="str">
        <f ca="1">IFERROR(VLOOKUP(ROW(F68),'فهرست بها کلی'!$C$13:$BO$1660,9,0),"")</f>
        <v/>
      </c>
      <c r="G80" s="174" t="str">
        <f ca="1">IFERROR(VLOOKUP(ROW(G68),'فهرست بها کلی'!$C$13:$BO$1660,21,0),"")</f>
        <v/>
      </c>
      <c r="H80" s="174" t="str">
        <f ca="1">IFERROR(VLOOKUP(ROW(H68),'فهرست بها کلی'!$C$13:$BO$1660,24,0),"")</f>
        <v/>
      </c>
      <c r="I80" s="174" t="str">
        <f ca="1">IFERROR(VLOOKUP(ROW(I68),'فهرست بها کلی'!$C$13:$BO$1660,27,0),"")</f>
        <v/>
      </c>
      <c r="J80" s="174" t="str">
        <f ca="1">IFERROR(VLOOKUP(ROW(J68),'فهرست بها کلی'!$C$13:$BO$1660,30,0),"")</f>
        <v/>
      </c>
      <c r="K80" s="174" t="str">
        <f ca="1">IFERROR(VLOOKUP(ROW(K68),'فهرست بها کلی'!$C$13:$BO$1660,33,0),"")</f>
        <v/>
      </c>
      <c r="L80" s="174" t="str">
        <f ca="1">IFERROR(VLOOKUP(ROW(L68),'فهرست بها کلی'!$C$13:$BO$1660,36,0),"")</f>
        <v/>
      </c>
      <c r="M80" s="174" t="str">
        <f ca="1">IFERROR(VLOOKUP(ROW(M68),'فهرست بها کلی'!$C$13:$BO$1660,39,0),"")</f>
        <v/>
      </c>
      <c r="N80" s="174" t="str">
        <f ca="1">IFERROR(VLOOKUP(ROW(N68),'فهرست بها کلی'!$C$13:$BO$1660,42,0),"")</f>
        <v/>
      </c>
      <c r="O80" s="174" t="str">
        <f ca="1">IFERROR(VLOOKUP(ROW(O68),'فهرست بها کلی'!$C$13:$BO$1660,45,0),"")</f>
        <v/>
      </c>
      <c r="P80" s="174" t="str">
        <f ca="1">IFERROR(VLOOKUP(ROW(P68),'فهرست بها کلی'!$C$13:$BO$1660,48,0),"")</f>
        <v/>
      </c>
      <c r="Q80" s="174" t="str">
        <f ca="1">IFERROR(VLOOKUP(ROW(Q68),'فهرست بها کلی'!$C$13:$BO$1660,51,0),"")</f>
        <v/>
      </c>
      <c r="R80" s="174" t="str">
        <f ca="1">IFERROR(VLOOKUP(ROW(R68),'فهرست بها کلی'!$C$13:$BO$1660,54,0),"")</f>
        <v/>
      </c>
      <c r="S80" s="174" t="str">
        <f ca="1">IFERROR(VLOOKUP(ROW(S68),'فهرست بها کلی'!$C$13:$BO$1660,57,0),"")</f>
        <v/>
      </c>
      <c r="T80" s="174" t="str">
        <f ca="1">IFERROR(VLOOKUP(ROW(T68),'فهرست بها کلی'!$C$13:$BO$1660,60,0),"")</f>
        <v/>
      </c>
      <c r="U80" s="174" t="str">
        <f ca="1">IFERROR(VLOOKUP(ROW(U68),'فهرست بها کلی'!$C$13:$BO$1660,63,0),"")</f>
        <v/>
      </c>
      <c r="V80" s="241">
        <f t="shared" ca="1" si="9"/>
        <v>0</v>
      </c>
      <c r="W80" s="242" t="str">
        <f t="shared" ca="1" si="10"/>
        <v/>
      </c>
      <c r="X80" s="174" t="str">
        <f ca="1">IFERROR(VLOOKUP(ROW(X68),'فهرست بها کلی'!$C$13:$BO$1660,10,0),"")</f>
        <v/>
      </c>
      <c r="Y80" s="174" t="str">
        <f ca="1">IFERROR(VLOOKUP(ROW(Y68),'فهرست بها کلی'!$C$13:$BO$1660,11,0),"")</f>
        <v/>
      </c>
      <c r="Z80" s="174" t="str">
        <f ca="1">IFERROR(VLOOKUP(ROW(Z68),'فهرست بها کلی'!$C$13:$BO$1660,12,0),"")</f>
        <v/>
      </c>
      <c r="AA80" s="174" t="str">
        <f ca="1">IFERROR(VLOOKUP(ROW(AA68),'فهرست بها کلی'!$C$13:$BO$1660,13,0),"")</f>
        <v/>
      </c>
      <c r="AB80" s="243" t="str">
        <f t="shared" ca="1" si="11"/>
        <v/>
      </c>
      <c r="AC80" s="174" t="str">
        <f ca="1">IFERROR(VLOOKUP(ROW(AC68),'فهرست بها کلی'!$C$13:$BO$1660,22,0),"")</f>
        <v/>
      </c>
      <c r="AD80" s="174" t="str">
        <f ca="1">IFERROR(VLOOKUP(ROW(AD68),'فهرست بها کلی'!$C$13:$BO$1660,25,0),"")</f>
        <v/>
      </c>
      <c r="AE80" s="174" t="str">
        <f ca="1">IFERROR(VLOOKUP(ROW(AE68),'فهرست بها کلی'!$C$13:$BO$1660,28,0),"")</f>
        <v/>
      </c>
      <c r="AF80" s="174" t="str">
        <f ca="1">IFERROR(VLOOKUP(ROW(AF68),'فهرست بها کلی'!$C$13:$BO$1660,31,0),"")</f>
        <v/>
      </c>
      <c r="AG80" s="174" t="str">
        <f ca="1">IFERROR(VLOOKUP(ROW(AG68),'فهرست بها کلی'!$C$13:$BO$1660,34,0),"")</f>
        <v/>
      </c>
      <c r="AH80" s="174" t="str">
        <f ca="1">IFERROR(VLOOKUP(ROW(AH68),'فهرست بها کلی'!$C$13:$BO$1660,37,0),"")</f>
        <v/>
      </c>
      <c r="AI80" s="174" t="str">
        <f ca="1">IFERROR(VLOOKUP(ROW(AI68),'فهرست بها کلی'!$C$13:$BO$1660,40,0),"")</f>
        <v/>
      </c>
      <c r="AJ80" s="174" t="str">
        <f ca="1">IFERROR(VLOOKUP(ROW(AJ68),'فهرست بها کلی'!$C$13:$BO$1660,43,0),"")</f>
        <v/>
      </c>
      <c r="AK80" s="174" t="str">
        <f ca="1">IFERROR(VLOOKUP(ROW(AK68),'فهرست بها کلی'!$C$13:$BO$1660,46,0),"")</f>
        <v/>
      </c>
      <c r="AL80" s="174" t="str">
        <f ca="1">IFERROR(VLOOKUP(ROW(AL68),'فهرست بها کلی'!$C$13:$BO$1660,49,0),"")</f>
        <v/>
      </c>
      <c r="AM80" s="174" t="str">
        <f ca="1">IFERROR(VLOOKUP(ROW(AM68),'فهرست بها کلی'!$C$13:$BO$1660,52,0),"")</f>
        <v/>
      </c>
      <c r="AN80" s="174" t="str">
        <f ca="1">IFERROR(VLOOKUP(ROW(AN68),'فهرست بها کلی'!$C$13:$BO$1660,55,0),"")</f>
        <v/>
      </c>
      <c r="AO80" s="174" t="str">
        <f ca="1">IFERROR(VLOOKUP(ROW(AO68),'فهرست بها کلی'!$C$13:$BO$1660,58,0),"")</f>
        <v/>
      </c>
      <c r="AP80" s="174" t="str">
        <f ca="1">IFERROR(VLOOKUP(ROW(AP68),'فهرست بها کلی'!$C$13:$BO$1660,61,0),"")</f>
        <v/>
      </c>
      <c r="AQ80" s="174" t="str">
        <f ca="1">IFERROR(VLOOKUP(ROW(AQ68),'فهرست بها کلی'!$C$13:$BO$1660,64,0),"")</f>
        <v/>
      </c>
      <c r="AR80" s="244">
        <f t="shared" ca="1" si="12"/>
        <v>0</v>
      </c>
      <c r="AS80" s="174" t="str">
        <f ca="1">IFERROR(VLOOKUP(ROW(AS68),'فهرست بها کلی'!$C$13:$BO$1660,23,0),"")</f>
        <v/>
      </c>
      <c r="AT80" s="174" t="str">
        <f ca="1">IFERROR(VLOOKUP(ROW(AT68),'فهرست بها کلی'!$C$13:$BO$1660,26,0),"")</f>
        <v/>
      </c>
      <c r="AU80" s="174" t="str">
        <f ca="1">IFERROR(VLOOKUP(ROW(AU68),'فهرست بها کلی'!$C$13:$BO$1660,29,0),"")</f>
        <v/>
      </c>
      <c r="AV80" s="174" t="str">
        <f ca="1">IFERROR(VLOOKUP(ROW(AV68),'فهرست بها کلی'!$C$13:$BO$1660,32,0),"")</f>
        <v/>
      </c>
      <c r="AW80" s="174" t="str">
        <f ca="1">IFERROR(VLOOKUP(ROW(AW68),'فهرست بها کلی'!$C$13:$BO$1660,35,0),"")</f>
        <v/>
      </c>
      <c r="AX80" s="174" t="str">
        <f ca="1">IFERROR(VLOOKUP(ROW(AX68),'فهرست بها کلی'!$C$13:$BO$1660,38,0),"")</f>
        <v/>
      </c>
      <c r="AY80" s="174" t="str">
        <f ca="1">IFERROR(VLOOKUP(ROW(AY68),'فهرست بها کلی'!$C$13:$BO$1660,41,0),"")</f>
        <v/>
      </c>
      <c r="AZ80" s="174" t="str">
        <f ca="1">IFERROR(VLOOKUP(ROW(AZ68),'فهرست بها کلی'!$C$13:$BO$1660,44,0),"")</f>
        <v/>
      </c>
      <c r="BA80" s="174" t="str">
        <f ca="1">IFERROR(VLOOKUP(ROW(BA68),'فهرست بها کلی'!$C$13:$BO$1660,47,0),"")</f>
        <v/>
      </c>
      <c r="BB80" s="174" t="str">
        <f ca="1">IFERROR(VLOOKUP(ROW(BB68),'فهرست بها کلی'!$C$13:$BO$1660,50,0),"")</f>
        <v/>
      </c>
      <c r="BC80" s="174" t="str">
        <f ca="1">IFERROR(VLOOKUP(ROW(BC68),'فهرست بها کلی'!$C$13:$BO$1660,53,0),"")</f>
        <v/>
      </c>
      <c r="BD80" s="174" t="str">
        <f ca="1">IFERROR(VLOOKUP(ROW(BD68),'فهرست بها کلی'!$C$13:$BO$1660,56,0),"")</f>
        <v/>
      </c>
      <c r="BE80" s="174" t="str">
        <f ca="1">IFERROR(VLOOKUP(ROW(BE68),'فهرست بها کلی'!$C$13:$BO$1660,59,0),"")</f>
        <v/>
      </c>
      <c r="BF80" s="174" t="str">
        <f ca="1">IFERROR(VLOOKUP(ROW(BF68),'فهرست بها کلی'!$C$13:$BO$1660,62,0),"")</f>
        <v/>
      </c>
      <c r="BG80" s="174" t="str">
        <f ca="1">IFERROR(VLOOKUP(ROW(BG68),'فهرست بها کلی'!$C$13:$BO$1660,65,0),"")</f>
        <v/>
      </c>
      <c r="BH80" s="174" t="str">
        <f ca="1">IFERROR(VLOOKUP(ROW(BH68),'فهرست بها کلی'!$C$13:$BO$1660,16,0),"")</f>
        <v/>
      </c>
      <c r="BI80" s="245" t="str">
        <f t="shared" ca="1" si="13"/>
        <v xml:space="preserve"> </v>
      </c>
      <c r="BJ80" s="245" t="str">
        <f t="shared" ca="1" si="14"/>
        <v/>
      </c>
      <c r="BK80" s="245" t="str">
        <f t="shared" ca="1" si="15"/>
        <v/>
      </c>
    </row>
    <row r="81" spans="1:63" ht="47.25" customHeight="1">
      <c r="A81" s="174" t="str">
        <f ca="1">IFERROR(VLOOKUP(ROW(A69),'فهرست بها کلی'!$C$13:$BO$1660,1,0),"")</f>
        <v/>
      </c>
      <c r="B81" s="174" t="str">
        <f ca="1">IFERROR(VLOOKUP(ROW(B69),'فهرست بها کلی'!$C$13:$BO$1660,5,0),"")</f>
        <v/>
      </c>
      <c r="C81" s="174" t="str">
        <f ca="1">IFERROR(VLOOKUP(ROW(C69),'فهرست بها کلی'!$C$13:$BO$1660,6,0),"")</f>
        <v/>
      </c>
      <c r="D81" s="174" t="str">
        <f ca="1">IFERROR(VLOOKUP(ROW(D69),'فهرست بها کلی'!$C$13:$BO$1660,7,0),"")</f>
        <v/>
      </c>
      <c r="E81" s="174" t="str">
        <f ca="1">IFERROR(VLOOKUP(ROW(E69),'فهرست بها کلی'!$C$13:$BO$1660,8,0),"")</f>
        <v/>
      </c>
      <c r="F81" s="174" t="str">
        <f ca="1">IFERROR(VLOOKUP(ROW(F69),'فهرست بها کلی'!$C$13:$BO$1660,9,0),"")</f>
        <v/>
      </c>
      <c r="G81" s="174" t="str">
        <f ca="1">IFERROR(VLOOKUP(ROW(G69),'فهرست بها کلی'!$C$13:$BO$1660,21,0),"")</f>
        <v/>
      </c>
      <c r="H81" s="174" t="str">
        <f ca="1">IFERROR(VLOOKUP(ROW(H69),'فهرست بها کلی'!$C$13:$BO$1660,24,0),"")</f>
        <v/>
      </c>
      <c r="I81" s="174" t="str">
        <f ca="1">IFERROR(VLOOKUP(ROW(I69),'فهرست بها کلی'!$C$13:$BO$1660,27,0),"")</f>
        <v/>
      </c>
      <c r="J81" s="174" t="str">
        <f ca="1">IFERROR(VLOOKUP(ROW(J69),'فهرست بها کلی'!$C$13:$BO$1660,30,0),"")</f>
        <v/>
      </c>
      <c r="K81" s="174" t="str">
        <f ca="1">IFERROR(VLOOKUP(ROW(K69),'فهرست بها کلی'!$C$13:$BO$1660,33,0),"")</f>
        <v/>
      </c>
      <c r="L81" s="174" t="str">
        <f ca="1">IFERROR(VLOOKUP(ROW(L69),'فهرست بها کلی'!$C$13:$BO$1660,36,0),"")</f>
        <v/>
      </c>
      <c r="M81" s="174" t="str">
        <f ca="1">IFERROR(VLOOKUP(ROW(M69),'فهرست بها کلی'!$C$13:$BO$1660,39,0),"")</f>
        <v/>
      </c>
      <c r="N81" s="174" t="str">
        <f ca="1">IFERROR(VLOOKUP(ROW(N69),'فهرست بها کلی'!$C$13:$BO$1660,42,0),"")</f>
        <v/>
      </c>
      <c r="O81" s="174" t="str">
        <f ca="1">IFERROR(VLOOKUP(ROW(O69),'فهرست بها کلی'!$C$13:$BO$1660,45,0),"")</f>
        <v/>
      </c>
      <c r="P81" s="174" t="str">
        <f ca="1">IFERROR(VLOOKUP(ROW(P69),'فهرست بها کلی'!$C$13:$BO$1660,48,0),"")</f>
        <v/>
      </c>
      <c r="Q81" s="174" t="str">
        <f ca="1">IFERROR(VLOOKUP(ROW(Q69),'فهرست بها کلی'!$C$13:$BO$1660,51,0),"")</f>
        <v/>
      </c>
      <c r="R81" s="174" t="str">
        <f ca="1">IFERROR(VLOOKUP(ROW(R69),'فهرست بها کلی'!$C$13:$BO$1660,54,0),"")</f>
        <v/>
      </c>
      <c r="S81" s="174" t="str">
        <f ca="1">IFERROR(VLOOKUP(ROW(S69),'فهرست بها کلی'!$C$13:$BO$1660,57,0),"")</f>
        <v/>
      </c>
      <c r="T81" s="174" t="str">
        <f ca="1">IFERROR(VLOOKUP(ROW(T69),'فهرست بها کلی'!$C$13:$BO$1660,60,0),"")</f>
        <v/>
      </c>
      <c r="U81" s="174" t="str">
        <f ca="1">IFERROR(VLOOKUP(ROW(U69),'فهرست بها کلی'!$C$13:$BO$1660,63,0),"")</f>
        <v/>
      </c>
      <c r="V81" s="241">
        <f t="shared" ca="1" si="9"/>
        <v>0</v>
      </c>
      <c r="W81" s="242" t="str">
        <f t="shared" ca="1" si="10"/>
        <v/>
      </c>
      <c r="X81" s="174" t="str">
        <f ca="1">IFERROR(VLOOKUP(ROW(X69),'فهرست بها کلی'!$C$13:$BO$1660,10,0),"")</f>
        <v/>
      </c>
      <c r="Y81" s="174" t="str">
        <f ca="1">IFERROR(VLOOKUP(ROW(Y69),'فهرست بها کلی'!$C$13:$BO$1660,11,0),"")</f>
        <v/>
      </c>
      <c r="Z81" s="174" t="str">
        <f ca="1">IFERROR(VLOOKUP(ROW(Z69),'فهرست بها کلی'!$C$13:$BO$1660,12,0),"")</f>
        <v/>
      </c>
      <c r="AA81" s="174" t="str">
        <f ca="1">IFERROR(VLOOKUP(ROW(AA69),'فهرست بها کلی'!$C$13:$BO$1660,13,0),"")</f>
        <v/>
      </c>
      <c r="AB81" s="243" t="str">
        <f t="shared" ca="1" si="11"/>
        <v/>
      </c>
      <c r="AC81" s="174" t="str">
        <f ca="1">IFERROR(VLOOKUP(ROW(AC69),'فهرست بها کلی'!$C$13:$BO$1660,22,0),"")</f>
        <v/>
      </c>
      <c r="AD81" s="174" t="str">
        <f ca="1">IFERROR(VLOOKUP(ROW(AD69),'فهرست بها کلی'!$C$13:$BO$1660,25,0),"")</f>
        <v/>
      </c>
      <c r="AE81" s="174" t="str">
        <f ca="1">IFERROR(VLOOKUP(ROW(AE69),'فهرست بها کلی'!$C$13:$BO$1660,28,0),"")</f>
        <v/>
      </c>
      <c r="AF81" s="174" t="str">
        <f ca="1">IFERROR(VLOOKUP(ROW(AF69),'فهرست بها کلی'!$C$13:$BO$1660,31,0),"")</f>
        <v/>
      </c>
      <c r="AG81" s="174" t="str">
        <f ca="1">IFERROR(VLOOKUP(ROW(AG69),'فهرست بها کلی'!$C$13:$BO$1660,34,0),"")</f>
        <v/>
      </c>
      <c r="AH81" s="174" t="str">
        <f ca="1">IFERROR(VLOOKUP(ROW(AH69),'فهرست بها کلی'!$C$13:$BO$1660,37,0),"")</f>
        <v/>
      </c>
      <c r="AI81" s="174" t="str">
        <f ca="1">IFERROR(VLOOKUP(ROW(AI69),'فهرست بها کلی'!$C$13:$BO$1660,40,0),"")</f>
        <v/>
      </c>
      <c r="AJ81" s="174" t="str">
        <f ca="1">IFERROR(VLOOKUP(ROW(AJ69),'فهرست بها کلی'!$C$13:$BO$1660,43,0),"")</f>
        <v/>
      </c>
      <c r="AK81" s="174" t="str">
        <f ca="1">IFERROR(VLOOKUP(ROW(AK69),'فهرست بها کلی'!$C$13:$BO$1660,46,0),"")</f>
        <v/>
      </c>
      <c r="AL81" s="174" t="str">
        <f ca="1">IFERROR(VLOOKUP(ROW(AL69),'فهرست بها کلی'!$C$13:$BO$1660,49,0),"")</f>
        <v/>
      </c>
      <c r="AM81" s="174" t="str">
        <f ca="1">IFERROR(VLOOKUP(ROW(AM69),'فهرست بها کلی'!$C$13:$BO$1660,52,0),"")</f>
        <v/>
      </c>
      <c r="AN81" s="174" t="str">
        <f ca="1">IFERROR(VLOOKUP(ROW(AN69),'فهرست بها کلی'!$C$13:$BO$1660,55,0),"")</f>
        <v/>
      </c>
      <c r="AO81" s="174" t="str">
        <f ca="1">IFERROR(VLOOKUP(ROW(AO69),'فهرست بها کلی'!$C$13:$BO$1660,58,0),"")</f>
        <v/>
      </c>
      <c r="AP81" s="174" t="str">
        <f ca="1">IFERROR(VLOOKUP(ROW(AP69),'فهرست بها کلی'!$C$13:$BO$1660,61,0),"")</f>
        <v/>
      </c>
      <c r="AQ81" s="174" t="str">
        <f ca="1">IFERROR(VLOOKUP(ROW(AQ69),'فهرست بها کلی'!$C$13:$BO$1660,64,0),"")</f>
        <v/>
      </c>
      <c r="AR81" s="244">
        <f t="shared" ca="1" si="12"/>
        <v>0</v>
      </c>
      <c r="AS81" s="174" t="str">
        <f ca="1">IFERROR(VLOOKUP(ROW(AS69),'فهرست بها کلی'!$C$13:$BO$1660,23,0),"")</f>
        <v/>
      </c>
      <c r="AT81" s="174" t="str">
        <f ca="1">IFERROR(VLOOKUP(ROW(AT69),'فهرست بها کلی'!$C$13:$BO$1660,26,0),"")</f>
        <v/>
      </c>
      <c r="AU81" s="174" t="str">
        <f ca="1">IFERROR(VLOOKUP(ROW(AU69),'فهرست بها کلی'!$C$13:$BO$1660,29,0),"")</f>
        <v/>
      </c>
      <c r="AV81" s="174" t="str">
        <f ca="1">IFERROR(VLOOKUP(ROW(AV69),'فهرست بها کلی'!$C$13:$BO$1660,32,0),"")</f>
        <v/>
      </c>
      <c r="AW81" s="174" t="str">
        <f ca="1">IFERROR(VLOOKUP(ROW(AW69),'فهرست بها کلی'!$C$13:$BO$1660,35,0),"")</f>
        <v/>
      </c>
      <c r="AX81" s="174" t="str">
        <f ca="1">IFERROR(VLOOKUP(ROW(AX69),'فهرست بها کلی'!$C$13:$BO$1660,38,0),"")</f>
        <v/>
      </c>
      <c r="AY81" s="174" t="str">
        <f ca="1">IFERROR(VLOOKUP(ROW(AY69),'فهرست بها کلی'!$C$13:$BO$1660,41,0),"")</f>
        <v/>
      </c>
      <c r="AZ81" s="174" t="str">
        <f ca="1">IFERROR(VLOOKUP(ROW(AZ69),'فهرست بها کلی'!$C$13:$BO$1660,44,0),"")</f>
        <v/>
      </c>
      <c r="BA81" s="174" t="str">
        <f ca="1">IFERROR(VLOOKUP(ROW(BA69),'فهرست بها کلی'!$C$13:$BO$1660,47,0),"")</f>
        <v/>
      </c>
      <c r="BB81" s="174" t="str">
        <f ca="1">IFERROR(VLOOKUP(ROW(BB69),'فهرست بها کلی'!$C$13:$BO$1660,50,0),"")</f>
        <v/>
      </c>
      <c r="BC81" s="174" t="str">
        <f ca="1">IFERROR(VLOOKUP(ROW(BC69),'فهرست بها کلی'!$C$13:$BO$1660,53,0),"")</f>
        <v/>
      </c>
      <c r="BD81" s="174" t="str">
        <f ca="1">IFERROR(VLOOKUP(ROW(BD69),'فهرست بها کلی'!$C$13:$BO$1660,56,0),"")</f>
        <v/>
      </c>
      <c r="BE81" s="174" t="str">
        <f ca="1">IFERROR(VLOOKUP(ROW(BE69),'فهرست بها کلی'!$C$13:$BO$1660,59,0),"")</f>
        <v/>
      </c>
      <c r="BF81" s="174" t="str">
        <f ca="1">IFERROR(VLOOKUP(ROW(BF69),'فهرست بها کلی'!$C$13:$BO$1660,62,0),"")</f>
        <v/>
      </c>
      <c r="BG81" s="174" t="str">
        <f ca="1">IFERROR(VLOOKUP(ROW(BG69),'فهرست بها کلی'!$C$13:$BO$1660,65,0),"")</f>
        <v/>
      </c>
      <c r="BH81" s="174" t="str">
        <f ca="1">IFERROR(VLOOKUP(ROW(BH69),'فهرست بها کلی'!$C$13:$BO$1660,16,0),"")</f>
        <v/>
      </c>
      <c r="BI81" s="245" t="str">
        <f t="shared" ca="1" si="13"/>
        <v xml:space="preserve"> </v>
      </c>
      <c r="BJ81" s="245" t="str">
        <f t="shared" ca="1" si="14"/>
        <v/>
      </c>
      <c r="BK81" s="245" t="str">
        <f t="shared" ca="1" si="15"/>
        <v/>
      </c>
    </row>
    <row r="82" spans="1:63" ht="47.25" customHeight="1">
      <c r="A82" s="174" t="str">
        <f ca="1">IFERROR(VLOOKUP(ROW(A70),'فهرست بها کلی'!$C$13:$BO$1660,1,0),"")</f>
        <v/>
      </c>
      <c r="B82" s="174" t="str">
        <f ca="1">IFERROR(VLOOKUP(ROW(B70),'فهرست بها کلی'!$C$13:$BO$1660,5,0),"")</f>
        <v/>
      </c>
      <c r="C82" s="174" t="str">
        <f ca="1">IFERROR(VLOOKUP(ROW(C70),'فهرست بها کلی'!$C$13:$BO$1660,6,0),"")</f>
        <v/>
      </c>
      <c r="D82" s="174" t="str">
        <f ca="1">IFERROR(VLOOKUP(ROW(D70),'فهرست بها کلی'!$C$13:$BO$1660,7,0),"")</f>
        <v/>
      </c>
      <c r="E82" s="174" t="str">
        <f ca="1">IFERROR(VLOOKUP(ROW(E70),'فهرست بها کلی'!$C$13:$BO$1660,8,0),"")</f>
        <v/>
      </c>
      <c r="F82" s="174" t="str">
        <f ca="1">IFERROR(VLOOKUP(ROW(F70),'فهرست بها کلی'!$C$13:$BO$1660,9,0),"")</f>
        <v/>
      </c>
      <c r="G82" s="174" t="str">
        <f ca="1">IFERROR(VLOOKUP(ROW(G70),'فهرست بها کلی'!$C$13:$BO$1660,21,0),"")</f>
        <v/>
      </c>
      <c r="H82" s="174" t="str">
        <f ca="1">IFERROR(VLOOKUP(ROW(H70),'فهرست بها کلی'!$C$13:$BO$1660,24,0),"")</f>
        <v/>
      </c>
      <c r="I82" s="174" t="str">
        <f ca="1">IFERROR(VLOOKUP(ROW(I70),'فهرست بها کلی'!$C$13:$BO$1660,27,0),"")</f>
        <v/>
      </c>
      <c r="J82" s="174" t="str">
        <f ca="1">IFERROR(VLOOKUP(ROW(J70),'فهرست بها کلی'!$C$13:$BO$1660,30,0),"")</f>
        <v/>
      </c>
      <c r="K82" s="174" t="str">
        <f ca="1">IFERROR(VLOOKUP(ROW(K70),'فهرست بها کلی'!$C$13:$BO$1660,33,0),"")</f>
        <v/>
      </c>
      <c r="L82" s="174" t="str">
        <f ca="1">IFERROR(VLOOKUP(ROW(L70),'فهرست بها کلی'!$C$13:$BO$1660,36,0),"")</f>
        <v/>
      </c>
      <c r="M82" s="174" t="str">
        <f ca="1">IFERROR(VLOOKUP(ROW(M70),'فهرست بها کلی'!$C$13:$BO$1660,39,0),"")</f>
        <v/>
      </c>
      <c r="N82" s="174" t="str">
        <f ca="1">IFERROR(VLOOKUP(ROW(N70),'فهرست بها کلی'!$C$13:$BO$1660,42,0),"")</f>
        <v/>
      </c>
      <c r="O82" s="174" t="str">
        <f ca="1">IFERROR(VLOOKUP(ROW(O70),'فهرست بها کلی'!$C$13:$BO$1660,45,0),"")</f>
        <v/>
      </c>
      <c r="P82" s="174" t="str">
        <f ca="1">IFERROR(VLOOKUP(ROW(P70),'فهرست بها کلی'!$C$13:$BO$1660,48,0),"")</f>
        <v/>
      </c>
      <c r="Q82" s="174" t="str">
        <f ca="1">IFERROR(VLOOKUP(ROW(Q70),'فهرست بها کلی'!$C$13:$BO$1660,51,0),"")</f>
        <v/>
      </c>
      <c r="R82" s="174" t="str">
        <f ca="1">IFERROR(VLOOKUP(ROW(R70),'فهرست بها کلی'!$C$13:$BO$1660,54,0),"")</f>
        <v/>
      </c>
      <c r="S82" s="174" t="str">
        <f ca="1">IFERROR(VLOOKUP(ROW(S70),'فهرست بها کلی'!$C$13:$BO$1660,57,0),"")</f>
        <v/>
      </c>
      <c r="T82" s="174" t="str">
        <f ca="1">IFERROR(VLOOKUP(ROW(T70),'فهرست بها کلی'!$C$13:$BO$1660,60,0),"")</f>
        <v/>
      </c>
      <c r="U82" s="174" t="str">
        <f ca="1">IFERROR(VLOOKUP(ROW(U70),'فهرست بها کلی'!$C$13:$BO$1660,63,0),"")</f>
        <v/>
      </c>
      <c r="V82" s="241">
        <f t="shared" ca="1" si="9"/>
        <v>0</v>
      </c>
      <c r="W82" s="242" t="str">
        <f t="shared" ca="1" si="10"/>
        <v/>
      </c>
      <c r="X82" s="174" t="str">
        <f ca="1">IFERROR(VLOOKUP(ROW(X70),'فهرست بها کلی'!$C$13:$BO$1660,10,0),"")</f>
        <v/>
      </c>
      <c r="Y82" s="174" t="str">
        <f ca="1">IFERROR(VLOOKUP(ROW(Y70),'فهرست بها کلی'!$C$13:$BO$1660,11,0),"")</f>
        <v/>
      </c>
      <c r="Z82" s="174" t="str">
        <f ca="1">IFERROR(VLOOKUP(ROW(Z70),'فهرست بها کلی'!$C$13:$BO$1660,12,0),"")</f>
        <v/>
      </c>
      <c r="AA82" s="174" t="str">
        <f ca="1">IFERROR(VLOOKUP(ROW(AA70),'فهرست بها کلی'!$C$13:$BO$1660,13,0),"")</f>
        <v/>
      </c>
      <c r="AB82" s="243" t="str">
        <f t="shared" ca="1" si="11"/>
        <v/>
      </c>
      <c r="AC82" s="174" t="str">
        <f ca="1">IFERROR(VLOOKUP(ROW(AC70),'فهرست بها کلی'!$C$13:$BO$1660,22,0),"")</f>
        <v/>
      </c>
      <c r="AD82" s="174" t="str">
        <f ca="1">IFERROR(VLOOKUP(ROW(AD70),'فهرست بها کلی'!$C$13:$BO$1660,25,0),"")</f>
        <v/>
      </c>
      <c r="AE82" s="174" t="str">
        <f ca="1">IFERROR(VLOOKUP(ROW(AE70),'فهرست بها کلی'!$C$13:$BO$1660,28,0),"")</f>
        <v/>
      </c>
      <c r="AF82" s="174" t="str">
        <f ca="1">IFERROR(VLOOKUP(ROW(AF70),'فهرست بها کلی'!$C$13:$BO$1660,31,0),"")</f>
        <v/>
      </c>
      <c r="AG82" s="174" t="str">
        <f ca="1">IFERROR(VLOOKUP(ROW(AG70),'فهرست بها کلی'!$C$13:$BO$1660,34,0),"")</f>
        <v/>
      </c>
      <c r="AH82" s="174" t="str">
        <f ca="1">IFERROR(VLOOKUP(ROW(AH70),'فهرست بها کلی'!$C$13:$BO$1660,37,0),"")</f>
        <v/>
      </c>
      <c r="AI82" s="174" t="str">
        <f ca="1">IFERROR(VLOOKUP(ROW(AI70),'فهرست بها کلی'!$C$13:$BO$1660,40,0),"")</f>
        <v/>
      </c>
      <c r="AJ82" s="174" t="str">
        <f ca="1">IFERROR(VLOOKUP(ROW(AJ70),'فهرست بها کلی'!$C$13:$BO$1660,43,0),"")</f>
        <v/>
      </c>
      <c r="AK82" s="174" t="str">
        <f ca="1">IFERROR(VLOOKUP(ROW(AK70),'فهرست بها کلی'!$C$13:$BO$1660,46,0),"")</f>
        <v/>
      </c>
      <c r="AL82" s="174" t="str">
        <f ca="1">IFERROR(VLOOKUP(ROW(AL70),'فهرست بها کلی'!$C$13:$BO$1660,49,0),"")</f>
        <v/>
      </c>
      <c r="AM82" s="174" t="str">
        <f ca="1">IFERROR(VLOOKUP(ROW(AM70),'فهرست بها کلی'!$C$13:$BO$1660,52,0),"")</f>
        <v/>
      </c>
      <c r="AN82" s="174" t="str">
        <f ca="1">IFERROR(VLOOKUP(ROW(AN70),'فهرست بها کلی'!$C$13:$BO$1660,55,0),"")</f>
        <v/>
      </c>
      <c r="AO82" s="174" t="str">
        <f ca="1">IFERROR(VLOOKUP(ROW(AO70),'فهرست بها کلی'!$C$13:$BO$1660,58,0),"")</f>
        <v/>
      </c>
      <c r="AP82" s="174" t="str">
        <f ca="1">IFERROR(VLOOKUP(ROW(AP70),'فهرست بها کلی'!$C$13:$BO$1660,61,0),"")</f>
        <v/>
      </c>
      <c r="AQ82" s="174" t="str">
        <f ca="1">IFERROR(VLOOKUP(ROW(AQ70),'فهرست بها کلی'!$C$13:$BO$1660,64,0),"")</f>
        <v/>
      </c>
      <c r="AR82" s="244">
        <f t="shared" ca="1" si="12"/>
        <v>0</v>
      </c>
      <c r="AS82" s="174" t="str">
        <f ca="1">IFERROR(VLOOKUP(ROW(AS70),'فهرست بها کلی'!$C$13:$BO$1660,23,0),"")</f>
        <v/>
      </c>
      <c r="AT82" s="174" t="str">
        <f ca="1">IFERROR(VLOOKUP(ROW(AT70),'فهرست بها کلی'!$C$13:$BO$1660,26,0),"")</f>
        <v/>
      </c>
      <c r="AU82" s="174" t="str">
        <f ca="1">IFERROR(VLOOKUP(ROW(AU70),'فهرست بها کلی'!$C$13:$BO$1660,29,0),"")</f>
        <v/>
      </c>
      <c r="AV82" s="174" t="str">
        <f ca="1">IFERROR(VLOOKUP(ROW(AV70),'فهرست بها کلی'!$C$13:$BO$1660,32,0),"")</f>
        <v/>
      </c>
      <c r="AW82" s="174" t="str">
        <f ca="1">IFERROR(VLOOKUP(ROW(AW70),'فهرست بها کلی'!$C$13:$BO$1660,35,0),"")</f>
        <v/>
      </c>
      <c r="AX82" s="174" t="str">
        <f ca="1">IFERROR(VLOOKUP(ROW(AX70),'فهرست بها کلی'!$C$13:$BO$1660,38,0),"")</f>
        <v/>
      </c>
      <c r="AY82" s="174" t="str">
        <f ca="1">IFERROR(VLOOKUP(ROW(AY70),'فهرست بها کلی'!$C$13:$BO$1660,41,0),"")</f>
        <v/>
      </c>
      <c r="AZ82" s="174" t="str">
        <f ca="1">IFERROR(VLOOKUP(ROW(AZ70),'فهرست بها کلی'!$C$13:$BO$1660,44,0),"")</f>
        <v/>
      </c>
      <c r="BA82" s="174" t="str">
        <f ca="1">IFERROR(VLOOKUP(ROW(BA70),'فهرست بها کلی'!$C$13:$BO$1660,47,0),"")</f>
        <v/>
      </c>
      <c r="BB82" s="174" t="str">
        <f ca="1">IFERROR(VLOOKUP(ROW(BB70),'فهرست بها کلی'!$C$13:$BO$1660,50,0),"")</f>
        <v/>
      </c>
      <c r="BC82" s="174" t="str">
        <f ca="1">IFERROR(VLOOKUP(ROW(BC70),'فهرست بها کلی'!$C$13:$BO$1660,53,0),"")</f>
        <v/>
      </c>
      <c r="BD82" s="174" t="str">
        <f ca="1">IFERROR(VLOOKUP(ROW(BD70),'فهرست بها کلی'!$C$13:$BO$1660,56,0),"")</f>
        <v/>
      </c>
      <c r="BE82" s="174" t="str">
        <f ca="1">IFERROR(VLOOKUP(ROW(BE70),'فهرست بها کلی'!$C$13:$BO$1660,59,0),"")</f>
        <v/>
      </c>
      <c r="BF82" s="174" t="str">
        <f ca="1">IFERROR(VLOOKUP(ROW(BF70),'فهرست بها کلی'!$C$13:$BO$1660,62,0),"")</f>
        <v/>
      </c>
      <c r="BG82" s="174" t="str">
        <f ca="1">IFERROR(VLOOKUP(ROW(BG70),'فهرست بها کلی'!$C$13:$BO$1660,65,0),"")</f>
        <v/>
      </c>
      <c r="BH82" s="174" t="str">
        <f ca="1">IFERROR(VLOOKUP(ROW(BH70),'فهرست بها کلی'!$C$13:$BO$1660,16,0),"")</f>
        <v/>
      </c>
      <c r="BI82" s="245" t="str">
        <f t="shared" ca="1" si="13"/>
        <v xml:space="preserve"> </v>
      </c>
      <c r="BJ82" s="245" t="str">
        <f t="shared" ca="1" si="14"/>
        <v/>
      </c>
      <c r="BK82" s="245" t="str">
        <f t="shared" ca="1" si="15"/>
        <v/>
      </c>
    </row>
    <row r="83" spans="1:63" ht="47.25" customHeight="1">
      <c r="A83" s="174" t="str">
        <f ca="1">IFERROR(VLOOKUP(ROW(A71),'فهرست بها کلی'!$C$13:$BO$1660,1,0),"")</f>
        <v/>
      </c>
      <c r="B83" s="174" t="str">
        <f ca="1">IFERROR(VLOOKUP(ROW(B71),'فهرست بها کلی'!$C$13:$BO$1660,5,0),"")</f>
        <v/>
      </c>
      <c r="C83" s="174" t="str">
        <f ca="1">IFERROR(VLOOKUP(ROW(C71),'فهرست بها کلی'!$C$13:$BO$1660,6,0),"")</f>
        <v/>
      </c>
      <c r="D83" s="174" t="str">
        <f ca="1">IFERROR(VLOOKUP(ROW(D71),'فهرست بها کلی'!$C$13:$BO$1660,7,0),"")</f>
        <v/>
      </c>
      <c r="E83" s="174" t="str">
        <f ca="1">IFERROR(VLOOKUP(ROW(E71),'فهرست بها کلی'!$C$13:$BO$1660,8,0),"")</f>
        <v/>
      </c>
      <c r="F83" s="174" t="str">
        <f ca="1">IFERROR(VLOOKUP(ROW(F71),'فهرست بها کلی'!$C$13:$BO$1660,9,0),"")</f>
        <v/>
      </c>
      <c r="G83" s="174" t="str">
        <f ca="1">IFERROR(VLOOKUP(ROW(G71),'فهرست بها کلی'!$C$13:$BO$1660,21,0),"")</f>
        <v/>
      </c>
      <c r="H83" s="174" t="str">
        <f ca="1">IFERROR(VLOOKUP(ROW(H71),'فهرست بها کلی'!$C$13:$BO$1660,24,0),"")</f>
        <v/>
      </c>
      <c r="I83" s="174" t="str">
        <f ca="1">IFERROR(VLOOKUP(ROW(I71),'فهرست بها کلی'!$C$13:$BO$1660,27,0),"")</f>
        <v/>
      </c>
      <c r="J83" s="174" t="str">
        <f ca="1">IFERROR(VLOOKUP(ROW(J71),'فهرست بها کلی'!$C$13:$BO$1660,30,0),"")</f>
        <v/>
      </c>
      <c r="K83" s="174" t="str">
        <f ca="1">IFERROR(VLOOKUP(ROW(K71),'فهرست بها کلی'!$C$13:$BO$1660,33,0),"")</f>
        <v/>
      </c>
      <c r="L83" s="174" t="str">
        <f ca="1">IFERROR(VLOOKUP(ROW(L71),'فهرست بها کلی'!$C$13:$BO$1660,36,0),"")</f>
        <v/>
      </c>
      <c r="M83" s="174" t="str">
        <f ca="1">IFERROR(VLOOKUP(ROW(M71),'فهرست بها کلی'!$C$13:$BO$1660,39,0),"")</f>
        <v/>
      </c>
      <c r="N83" s="174" t="str">
        <f ca="1">IFERROR(VLOOKUP(ROW(N71),'فهرست بها کلی'!$C$13:$BO$1660,42,0),"")</f>
        <v/>
      </c>
      <c r="O83" s="174" t="str">
        <f ca="1">IFERROR(VLOOKUP(ROW(O71),'فهرست بها کلی'!$C$13:$BO$1660,45,0),"")</f>
        <v/>
      </c>
      <c r="P83" s="174" t="str">
        <f ca="1">IFERROR(VLOOKUP(ROW(P71),'فهرست بها کلی'!$C$13:$BO$1660,48,0),"")</f>
        <v/>
      </c>
      <c r="Q83" s="174" t="str">
        <f ca="1">IFERROR(VLOOKUP(ROW(Q71),'فهرست بها کلی'!$C$13:$BO$1660,51,0),"")</f>
        <v/>
      </c>
      <c r="R83" s="174" t="str">
        <f ca="1">IFERROR(VLOOKUP(ROW(R71),'فهرست بها کلی'!$C$13:$BO$1660,54,0),"")</f>
        <v/>
      </c>
      <c r="S83" s="174" t="str">
        <f ca="1">IFERROR(VLOOKUP(ROW(S71),'فهرست بها کلی'!$C$13:$BO$1660,57,0),"")</f>
        <v/>
      </c>
      <c r="T83" s="174" t="str">
        <f ca="1">IFERROR(VLOOKUP(ROW(T71),'فهرست بها کلی'!$C$13:$BO$1660,60,0),"")</f>
        <v/>
      </c>
      <c r="U83" s="174" t="str">
        <f ca="1">IFERROR(VLOOKUP(ROW(U71),'فهرست بها کلی'!$C$13:$BO$1660,63,0),"")</f>
        <v/>
      </c>
      <c r="V83" s="241">
        <f t="shared" ca="1" si="9"/>
        <v>0</v>
      </c>
      <c r="W83" s="242" t="str">
        <f t="shared" ca="1" si="10"/>
        <v/>
      </c>
      <c r="X83" s="174" t="str">
        <f ca="1">IFERROR(VLOOKUP(ROW(X71),'فهرست بها کلی'!$C$13:$BO$1660,10,0),"")</f>
        <v/>
      </c>
      <c r="Y83" s="174" t="str">
        <f ca="1">IFERROR(VLOOKUP(ROW(Y71),'فهرست بها کلی'!$C$13:$BO$1660,11,0),"")</f>
        <v/>
      </c>
      <c r="Z83" s="174" t="str">
        <f ca="1">IFERROR(VLOOKUP(ROW(Z71),'فهرست بها کلی'!$C$13:$BO$1660,12,0),"")</f>
        <v/>
      </c>
      <c r="AA83" s="174" t="str">
        <f ca="1">IFERROR(VLOOKUP(ROW(AA71),'فهرست بها کلی'!$C$13:$BO$1660,13,0),"")</f>
        <v/>
      </c>
      <c r="AB83" s="243" t="str">
        <f t="shared" ca="1" si="11"/>
        <v/>
      </c>
      <c r="AC83" s="174" t="str">
        <f ca="1">IFERROR(VLOOKUP(ROW(AC71),'فهرست بها کلی'!$C$13:$BO$1660,22,0),"")</f>
        <v/>
      </c>
      <c r="AD83" s="174" t="str">
        <f ca="1">IFERROR(VLOOKUP(ROW(AD71),'فهرست بها کلی'!$C$13:$BO$1660,25,0),"")</f>
        <v/>
      </c>
      <c r="AE83" s="174" t="str">
        <f ca="1">IFERROR(VLOOKUP(ROW(AE71),'فهرست بها کلی'!$C$13:$BO$1660,28,0),"")</f>
        <v/>
      </c>
      <c r="AF83" s="174" t="str">
        <f ca="1">IFERROR(VLOOKUP(ROW(AF71),'فهرست بها کلی'!$C$13:$BO$1660,31,0),"")</f>
        <v/>
      </c>
      <c r="AG83" s="174" t="str">
        <f ca="1">IFERROR(VLOOKUP(ROW(AG71),'فهرست بها کلی'!$C$13:$BO$1660,34,0),"")</f>
        <v/>
      </c>
      <c r="AH83" s="174" t="str">
        <f ca="1">IFERROR(VLOOKUP(ROW(AH71),'فهرست بها کلی'!$C$13:$BO$1660,37,0),"")</f>
        <v/>
      </c>
      <c r="AI83" s="174" t="str">
        <f ca="1">IFERROR(VLOOKUP(ROW(AI71),'فهرست بها کلی'!$C$13:$BO$1660,40,0),"")</f>
        <v/>
      </c>
      <c r="AJ83" s="174" t="str">
        <f ca="1">IFERROR(VLOOKUP(ROW(AJ71),'فهرست بها کلی'!$C$13:$BO$1660,43,0),"")</f>
        <v/>
      </c>
      <c r="AK83" s="174" t="str">
        <f ca="1">IFERROR(VLOOKUP(ROW(AK71),'فهرست بها کلی'!$C$13:$BO$1660,46,0),"")</f>
        <v/>
      </c>
      <c r="AL83" s="174" t="str">
        <f ca="1">IFERROR(VLOOKUP(ROW(AL71),'فهرست بها کلی'!$C$13:$BO$1660,49,0),"")</f>
        <v/>
      </c>
      <c r="AM83" s="174" t="str">
        <f ca="1">IFERROR(VLOOKUP(ROW(AM71),'فهرست بها کلی'!$C$13:$BO$1660,52,0),"")</f>
        <v/>
      </c>
      <c r="AN83" s="174" t="str">
        <f ca="1">IFERROR(VLOOKUP(ROW(AN71),'فهرست بها کلی'!$C$13:$BO$1660,55,0),"")</f>
        <v/>
      </c>
      <c r="AO83" s="174" t="str">
        <f ca="1">IFERROR(VLOOKUP(ROW(AO71),'فهرست بها کلی'!$C$13:$BO$1660,58,0),"")</f>
        <v/>
      </c>
      <c r="AP83" s="174" t="str">
        <f ca="1">IFERROR(VLOOKUP(ROW(AP71),'فهرست بها کلی'!$C$13:$BO$1660,61,0),"")</f>
        <v/>
      </c>
      <c r="AQ83" s="174" t="str">
        <f ca="1">IFERROR(VLOOKUP(ROW(AQ71),'فهرست بها کلی'!$C$13:$BO$1660,64,0),"")</f>
        <v/>
      </c>
      <c r="AR83" s="244">
        <f t="shared" ca="1" si="12"/>
        <v>0</v>
      </c>
      <c r="AS83" s="174" t="str">
        <f ca="1">IFERROR(VLOOKUP(ROW(AS71),'فهرست بها کلی'!$C$13:$BO$1660,23,0),"")</f>
        <v/>
      </c>
      <c r="AT83" s="174" t="str">
        <f ca="1">IFERROR(VLOOKUP(ROW(AT71),'فهرست بها کلی'!$C$13:$BO$1660,26,0),"")</f>
        <v/>
      </c>
      <c r="AU83" s="174" t="str">
        <f ca="1">IFERROR(VLOOKUP(ROW(AU71),'فهرست بها کلی'!$C$13:$BO$1660,29,0),"")</f>
        <v/>
      </c>
      <c r="AV83" s="174" t="str">
        <f ca="1">IFERROR(VLOOKUP(ROW(AV71),'فهرست بها کلی'!$C$13:$BO$1660,32,0),"")</f>
        <v/>
      </c>
      <c r="AW83" s="174" t="str">
        <f ca="1">IFERROR(VLOOKUP(ROW(AW71),'فهرست بها کلی'!$C$13:$BO$1660,35,0),"")</f>
        <v/>
      </c>
      <c r="AX83" s="174" t="str">
        <f ca="1">IFERROR(VLOOKUP(ROW(AX71),'فهرست بها کلی'!$C$13:$BO$1660,38,0),"")</f>
        <v/>
      </c>
      <c r="AY83" s="174" t="str">
        <f ca="1">IFERROR(VLOOKUP(ROW(AY71),'فهرست بها کلی'!$C$13:$BO$1660,41,0),"")</f>
        <v/>
      </c>
      <c r="AZ83" s="174" t="str">
        <f ca="1">IFERROR(VLOOKUP(ROW(AZ71),'فهرست بها کلی'!$C$13:$BO$1660,44,0),"")</f>
        <v/>
      </c>
      <c r="BA83" s="174" t="str">
        <f ca="1">IFERROR(VLOOKUP(ROW(BA71),'فهرست بها کلی'!$C$13:$BO$1660,47,0),"")</f>
        <v/>
      </c>
      <c r="BB83" s="174" t="str">
        <f ca="1">IFERROR(VLOOKUP(ROW(BB71),'فهرست بها کلی'!$C$13:$BO$1660,50,0),"")</f>
        <v/>
      </c>
      <c r="BC83" s="174" t="str">
        <f ca="1">IFERROR(VLOOKUP(ROW(BC71),'فهرست بها کلی'!$C$13:$BO$1660,53,0),"")</f>
        <v/>
      </c>
      <c r="BD83" s="174" t="str">
        <f ca="1">IFERROR(VLOOKUP(ROW(BD71),'فهرست بها کلی'!$C$13:$BO$1660,56,0),"")</f>
        <v/>
      </c>
      <c r="BE83" s="174" t="str">
        <f ca="1">IFERROR(VLOOKUP(ROW(BE71),'فهرست بها کلی'!$C$13:$BO$1660,59,0),"")</f>
        <v/>
      </c>
      <c r="BF83" s="174" t="str">
        <f ca="1">IFERROR(VLOOKUP(ROW(BF71),'فهرست بها کلی'!$C$13:$BO$1660,62,0),"")</f>
        <v/>
      </c>
      <c r="BG83" s="174" t="str">
        <f ca="1">IFERROR(VLOOKUP(ROW(BG71),'فهرست بها کلی'!$C$13:$BO$1660,65,0),"")</f>
        <v/>
      </c>
      <c r="BH83" s="174" t="str">
        <f ca="1">IFERROR(VLOOKUP(ROW(BH71),'فهرست بها کلی'!$C$13:$BO$1660,16,0),"")</f>
        <v/>
      </c>
      <c r="BI83" s="245" t="str">
        <f t="shared" ca="1" si="13"/>
        <v xml:space="preserve"> </v>
      </c>
      <c r="BJ83" s="245" t="str">
        <f t="shared" ca="1" si="14"/>
        <v/>
      </c>
      <c r="BK83" s="245" t="str">
        <f t="shared" ca="1" si="15"/>
        <v/>
      </c>
    </row>
    <row r="84" spans="1:63" ht="47.25" customHeight="1">
      <c r="A84" s="174" t="str">
        <f ca="1">IFERROR(VLOOKUP(ROW(A72),'فهرست بها کلی'!$C$13:$BO$1660,1,0),"")</f>
        <v/>
      </c>
      <c r="B84" s="174" t="str">
        <f ca="1">IFERROR(VLOOKUP(ROW(B72),'فهرست بها کلی'!$C$13:$BO$1660,5,0),"")</f>
        <v/>
      </c>
      <c r="C84" s="174" t="str">
        <f ca="1">IFERROR(VLOOKUP(ROW(C72),'فهرست بها کلی'!$C$13:$BO$1660,6,0),"")</f>
        <v/>
      </c>
      <c r="D84" s="174" t="str">
        <f ca="1">IFERROR(VLOOKUP(ROW(D72),'فهرست بها کلی'!$C$13:$BO$1660,7,0),"")</f>
        <v/>
      </c>
      <c r="E84" s="174" t="str">
        <f ca="1">IFERROR(VLOOKUP(ROW(E72),'فهرست بها کلی'!$C$13:$BO$1660,8,0),"")</f>
        <v/>
      </c>
      <c r="F84" s="174" t="str">
        <f ca="1">IFERROR(VLOOKUP(ROW(F72),'فهرست بها کلی'!$C$13:$BO$1660,9,0),"")</f>
        <v/>
      </c>
      <c r="G84" s="174" t="str">
        <f ca="1">IFERROR(VLOOKUP(ROW(G72),'فهرست بها کلی'!$C$13:$BO$1660,21,0),"")</f>
        <v/>
      </c>
      <c r="H84" s="174" t="str">
        <f ca="1">IFERROR(VLOOKUP(ROW(H72),'فهرست بها کلی'!$C$13:$BO$1660,24,0),"")</f>
        <v/>
      </c>
      <c r="I84" s="174" t="str">
        <f ca="1">IFERROR(VLOOKUP(ROW(I72),'فهرست بها کلی'!$C$13:$BO$1660,27,0),"")</f>
        <v/>
      </c>
      <c r="J84" s="174" t="str">
        <f ca="1">IFERROR(VLOOKUP(ROW(J72),'فهرست بها کلی'!$C$13:$BO$1660,30,0),"")</f>
        <v/>
      </c>
      <c r="K84" s="174" t="str">
        <f ca="1">IFERROR(VLOOKUP(ROW(K72),'فهرست بها کلی'!$C$13:$BO$1660,33,0),"")</f>
        <v/>
      </c>
      <c r="L84" s="174" t="str">
        <f ca="1">IFERROR(VLOOKUP(ROW(L72),'فهرست بها کلی'!$C$13:$BO$1660,36,0),"")</f>
        <v/>
      </c>
      <c r="M84" s="174" t="str">
        <f ca="1">IFERROR(VLOOKUP(ROW(M72),'فهرست بها کلی'!$C$13:$BO$1660,39,0),"")</f>
        <v/>
      </c>
      <c r="N84" s="174" t="str">
        <f ca="1">IFERROR(VLOOKUP(ROW(N72),'فهرست بها کلی'!$C$13:$BO$1660,42,0),"")</f>
        <v/>
      </c>
      <c r="O84" s="174" t="str">
        <f ca="1">IFERROR(VLOOKUP(ROW(O72),'فهرست بها کلی'!$C$13:$BO$1660,45,0),"")</f>
        <v/>
      </c>
      <c r="P84" s="174" t="str">
        <f ca="1">IFERROR(VLOOKUP(ROW(P72),'فهرست بها کلی'!$C$13:$BO$1660,48,0),"")</f>
        <v/>
      </c>
      <c r="Q84" s="174" t="str">
        <f ca="1">IFERROR(VLOOKUP(ROW(Q72),'فهرست بها کلی'!$C$13:$BO$1660,51,0),"")</f>
        <v/>
      </c>
      <c r="R84" s="174" t="str">
        <f ca="1">IFERROR(VLOOKUP(ROW(R72),'فهرست بها کلی'!$C$13:$BO$1660,54,0),"")</f>
        <v/>
      </c>
      <c r="S84" s="174" t="str">
        <f ca="1">IFERROR(VLOOKUP(ROW(S72),'فهرست بها کلی'!$C$13:$BO$1660,57,0),"")</f>
        <v/>
      </c>
      <c r="T84" s="174" t="str">
        <f ca="1">IFERROR(VLOOKUP(ROW(T72),'فهرست بها کلی'!$C$13:$BO$1660,60,0),"")</f>
        <v/>
      </c>
      <c r="U84" s="174" t="str">
        <f ca="1">IFERROR(VLOOKUP(ROW(U72),'فهرست بها کلی'!$C$13:$BO$1660,63,0),"")</f>
        <v/>
      </c>
      <c r="V84" s="241">
        <f t="shared" ca="1" si="9"/>
        <v>0</v>
      </c>
      <c r="W84" s="242" t="str">
        <f t="shared" ca="1" si="10"/>
        <v/>
      </c>
      <c r="X84" s="174" t="str">
        <f ca="1">IFERROR(VLOOKUP(ROW(X72),'فهرست بها کلی'!$C$13:$BO$1660,10,0),"")</f>
        <v/>
      </c>
      <c r="Y84" s="174" t="str">
        <f ca="1">IFERROR(VLOOKUP(ROW(Y72),'فهرست بها کلی'!$C$13:$BO$1660,11,0),"")</f>
        <v/>
      </c>
      <c r="Z84" s="174" t="str">
        <f ca="1">IFERROR(VLOOKUP(ROW(Z72),'فهرست بها کلی'!$C$13:$BO$1660,12,0),"")</f>
        <v/>
      </c>
      <c r="AA84" s="174" t="str">
        <f ca="1">IFERROR(VLOOKUP(ROW(AA72),'فهرست بها کلی'!$C$13:$BO$1660,13,0),"")</f>
        <v/>
      </c>
      <c r="AB84" s="243" t="str">
        <f t="shared" ca="1" si="11"/>
        <v/>
      </c>
      <c r="AC84" s="174" t="str">
        <f ca="1">IFERROR(VLOOKUP(ROW(AC72),'فهرست بها کلی'!$C$13:$BO$1660,22,0),"")</f>
        <v/>
      </c>
      <c r="AD84" s="174" t="str">
        <f ca="1">IFERROR(VLOOKUP(ROW(AD72),'فهرست بها کلی'!$C$13:$BO$1660,25,0),"")</f>
        <v/>
      </c>
      <c r="AE84" s="174" t="str">
        <f ca="1">IFERROR(VLOOKUP(ROW(AE72),'فهرست بها کلی'!$C$13:$BO$1660,28,0),"")</f>
        <v/>
      </c>
      <c r="AF84" s="174" t="str">
        <f ca="1">IFERROR(VLOOKUP(ROW(AF72),'فهرست بها کلی'!$C$13:$BO$1660,31,0),"")</f>
        <v/>
      </c>
      <c r="AG84" s="174" t="str">
        <f ca="1">IFERROR(VLOOKUP(ROW(AG72),'فهرست بها کلی'!$C$13:$BO$1660,34,0),"")</f>
        <v/>
      </c>
      <c r="AH84" s="174" t="str">
        <f ca="1">IFERROR(VLOOKUP(ROW(AH72),'فهرست بها کلی'!$C$13:$BO$1660,37,0),"")</f>
        <v/>
      </c>
      <c r="AI84" s="174" t="str">
        <f ca="1">IFERROR(VLOOKUP(ROW(AI72),'فهرست بها کلی'!$C$13:$BO$1660,40,0),"")</f>
        <v/>
      </c>
      <c r="AJ84" s="174" t="str">
        <f ca="1">IFERROR(VLOOKUP(ROW(AJ72),'فهرست بها کلی'!$C$13:$BO$1660,43,0),"")</f>
        <v/>
      </c>
      <c r="AK84" s="174" t="str">
        <f ca="1">IFERROR(VLOOKUP(ROW(AK72),'فهرست بها کلی'!$C$13:$BO$1660,46,0),"")</f>
        <v/>
      </c>
      <c r="AL84" s="174" t="str">
        <f ca="1">IFERROR(VLOOKUP(ROW(AL72),'فهرست بها کلی'!$C$13:$BO$1660,49,0),"")</f>
        <v/>
      </c>
      <c r="AM84" s="174" t="str">
        <f ca="1">IFERROR(VLOOKUP(ROW(AM72),'فهرست بها کلی'!$C$13:$BO$1660,52,0),"")</f>
        <v/>
      </c>
      <c r="AN84" s="174" t="str">
        <f ca="1">IFERROR(VLOOKUP(ROW(AN72),'فهرست بها کلی'!$C$13:$BO$1660,55,0),"")</f>
        <v/>
      </c>
      <c r="AO84" s="174" t="str">
        <f ca="1">IFERROR(VLOOKUP(ROW(AO72),'فهرست بها کلی'!$C$13:$BO$1660,58,0),"")</f>
        <v/>
      </c>
      <c r="AP84" s="174" t="str">
        <f ca="1">IFERROR(VLOOKUP(ROW(AP72),'فهرست بها کلی'!$C$13:$BO$1660,61,0),"")</f>
        <v/>
      </c>
      <c r="AQ84" s="174" t="str">
        <f ca="1">IFERROR(VLOOKUP(ROW(AQ72),'فهرست بها کلی'!$C$13:$BO$1660,64,0),"")</f>
        <v/>
      </c>
      <c r="AR84" s="244">
        <f t="shared" ca="1" si="12"/>
        <v>0</v>
      </c>
      <c r="AS84" s="174" t="str">
        <f ca="1">IFERROR(VLOOKUP(ROW(AS72),'فهرست بها کلی'!$C$13:$BO$1660,23,0),"")</f>
        <v/>
      </c>
      <c r="AT84" s="174" t="str">
        <f ca="1">IFERROR(VLOOKUP(ROW(AT72),'فهرست بها کلی'!$C$13:$BO$1660,26,0),"")</f>
        <v/>
      </c>
      <c r="AU84" s="174" t="str">
        <f ca="1">IFERROR(VLOOKUP(ROW(AU72),'فهرست بها کلی'!$C$13:$BO$1660,29,0),"")</f>
        <v/>
      </c>
      <c r="AV84" s="174" t="str">
        <f ca="1">IFERROR(VLOOKUP(ROW(AV72),'فهرست بها کلی'!$C$13:$BO$1660,32,0),"")</f>
        <v/>
      </c>
      <c r="AW84" s="174" t="str">
        <f ca="1">IFERROR(VLOOKUP(ROW(AW72),'فهرست بها کلی'!$C$13:$BO$1660,35,0),"")</f>
        <v/>
      </c>
      <c r="AX84" s="174" t="str">
        <f ca="1">IFERROR(VLOOKUP(ROW(AX72),'فهرست بها کلی'!$C$13:$BO$1660,38,0),"")</f>
        <v/>
      </c>
      <c r="AY84" s="174" t="str">
        <f ca="1">IFERROR(VLOOKUP(ROW(AY72),'فهرست بها کلی'!$C$13:$BO$1660,41,0),"")</f>
        <v/>
      </c>
      <c r="AZ84" s="174" t="str">
        <f ca="1">IFERROR(VLOOKUP(ROW(AZ72),'فهرست بها کلی'!$C$13:$BO$1660,44,0),"")</f>
        <v/>
      </c>
      <c r="BA84" s="174" t="str">
        <f ca="1">IFERROR(VLOOKUP(ROW(BA72),'فهرست بها کلی'!$C$13:$BO$1660,47,0),"")</f>
        <v/>
      </c>
      <c r="BB84" s="174" t="str">
        <f ca="1">IFERROR(VLOOKUP(ROW(BB72),'فهرست بها کلی'!$C$13:$BO$1660,50,0),"")</f>
        <v/>
      </c>
      <c r="BC84" s="174" t="str">
        <f ca="1">IFERROR(VLOOKUP(ROW(BC72),'فهرست بها کلی'!$C$13:$BO$1660,53,0),"")</f>
        <v/>
      </c>
      <c r="BD84" s="174" t="str">
        <f ca="1">IFERROR(VLOOKUP(ROW(BD72),'فهرست بها کلی'!$C$13:$BO$1660,56,0),"")</f>
        <v/>
      </c>
      <c r="BE84" s="174" t="str">
        <f ca="1">IFERROR(VLOOKUP(ROW(BE72),'فهرست بها کلی'!$C$13:$BO$1660,59,0),"")</f>
        <v/>
      </c>
      <c r="BF84" s="174" t="str">
        <f ca="1">IFERROR(VLOOKUP(ROW(BF72),'فهرست بها کلی'!$C$13:$BO$1660,62,0),"")</f>
        <v/>
      </c>
      <c r="BG84" s="174" t="str">
        <f ca="1">IFERROR(VLOOKUP(ROW(BG72),'فهرست بها کلی'!$C$13:$BO$1660,65,0),"")</f>
        <v/>
      </c>
      <c r="BH84" s="174" t="str">
        <f ca="1">IFERROR(VLOOKUP(ROW(BH72),'فهرست بها کلی'!$C$13:$BO$1660,16,0),"")</f>
        <v/>
      </c>
      <c r="BI84" s="245" t="str">
        <f t="shared" ca="1" si="13"/>
        <v xml:space="preserve"> </v>
      </c>
      <c r="BJ84" s="245" t="str">
        <f t="shared" ca="1" si="14"/>
        <v/>
      </c>
      <c r="BK84" s="245" t="str">
        <f t="shared" ca="1" si="15"/>
        <v/>
      </c>
    </row>
    <row r="85" spans="1:63" ht="47.25" customHeight="1">
      <c r="A85" s="174" t="str">
        <f ca="1">IFERROR(VLOOKUP(ROW(A73),'فهرست بها کلی'!$C$13:$BO$1660,1,0),"")</f>
        <v/>
      </c>
      <c r="B85" s="174" t="str">
        <f ca="1">IFERROR(VLOOKUP(ROW(B73),'فهرست بها کلی'!$C$13:$BO$1660,5,0),"")</f>
        <v/>
      </c>
      <c r="C85" s="174" t="str">
        <f ca="1">IFERROR(VLOOKUP(ROW(C73),'فهرست بها کلی'!$C$13:$BO$1660,6,0),"")</f>
        <v/>
      </c>
      <c r="D85" s="174" t="str">
        <f ca="1">IFERROR(VLOOKUP(ROW(D73),'فهرست بها کلی'!$C$13:$BO$1660,7,0),"")</f>
        <v/>
      </c>
      <c r="E85" s="174" t="str">
        <f ca="1">IFERROR(VLOOKUP(ROW(E73),'فهرست بها کلی'!$C$13:$BO$1660,8,0),"")</f>
        <v/>
      </c>
      <c r="F85" s="174" t="str">
        <f ca="1">IFERROR(VLOOKUP(ROW(F73),'فهرست بها کلی'!$C$13:$BO$1660,9,0),"")</f>
        <v/>
      </c>
      <c r="G85" s="174" t="str">
        <f ca="1">IFERROR(VLOOKUP(ROW(G73),'فهرست بها کلی'!$C$13:$BO$1660,21,0),"")</f>
        <v/>
      </c>
      <c r="H85" s="174" t="str">
        <f ca="1">IFERROR(VLOOKUP(ROW(H73),'فهرست بها کلی'!$C$13:$BO$1660,24,0),"")</f>
        <v/>
      </c>
      <c r="I85" s="174" t="str">
        <f ca="1">IFERROR(VLOOKUP(ROW(I73),'فهرست بها کلی'!$C$13:$BO$1660,27,0),"")</f>
        <v/>
      </c>
      <c r="J85" s="174" t="str">
        <f ca="1">IFERROR(VLOOKUP(ROW(J73),'فهرست بها کلی'!$C$13:$BO$1660,30,0),"")</f>
        <v/>
      </c>
      <c r="K85" s="174" t="str">
        <f ca="1">IFERROR(VLOOKUP(ROW(K73),'فهرست بها کلی'!$C$13:$BO$1660,33,0),"")</f>
        <v/>
      </c>
      <c r="L85" s="174" t="str">
        <f ca="1">IFERROR(VLOOKUP(ROW(L73),'فهرست بها کلی'!$C$13:$BO$1660,36,0),"")</f>
        <v/>
      </c>
      <c r="M85" s="174" t="str">
        <f ca="1">IFERROR(VLOOKUP(ROW(M73),'فهرست بها کلی'!$C$13:$BO$1660,39,0),"")</f>
        <v/>
      </c>
      <c r="N85" s="174" t="str">
        <f ca="1">IFERROR(VLOOKUP(ROW(N73),'فهرست بها کلی'!$C$13:$BO$1660,42,0),"")</f>
        <v/>
      </c>
      <c r="O85" s="174" t="str">
        <f ca="1">IFERROR(VLOOKUP(ROW(O73),'فهرست بها کلی'!$C$13:$BO$1660,45,0),"")</f>
        <v/>
      </c>
      <c r="P85" s="174" t="str">
        <f ca="1">IFERROR(VLOOKUP(ROW(P73),'فهرست بها کلی'!$C$13:$BO$1660,48,0),"")</f>
        <v/>
      </c>
      <c r="Q85" s="174" t="str">
        <f ca="1">IFERROR(VLOOKUP(ROW(Q73),'فهرست بها کلی'!$C$13:$BO$1660,51,0),"")</f>
        <v/>
      </c>
      <c r="R85" s="174" t="str">
        <f ca="1">IFERROR(VLOOKUP(ROW(R73),'فهرست بها کلی'!$C$13:$BO$1660,54,0),"")</f>
        <v/>
      </c>
      <c r="S85" s="174" t="str">
        <f ca="1">IFERROR(VLOOKUP(ROW(S73),'فهرست بها کلی'!$C$13:$BO$1660,57,0),"")</f>
        <v/>
      </c>
      <c r="T85" s="174" t="str">
        <f ca="1">IFERROR(VLOOKUP(ROW(T73),'فهرست بها کلی'!$C$13:$BO$1660,60,0),"")</f>
        <v/>
      </c>
      <c r="U85" s="174" t="str">
        <f ca="1">IFERROR(VLOOKUP(ROW(U73),'فهرست بها کلی'!$C$13:$BO$1660,63,0),"")</f>
        <v/>
      </c>
      <c r="V85" s="241">
        <f t="shared" ca="1" si="9"/>
        <v>0</v>
      </c>
      <c r="W85" s="242" t="str">
        <f t="shared" ca="1" si="10"/>
        <v/>
      </c>
      <c r="X85" s="174" t="str">
        <f ca="1">IFERROR(VLOOKUP(ROW(X73),'فهرست بها کلی'!$C$13:$BO$1660,10,0),"")</f>
        <v/>
      </c>
      <c r="Y85" s="174" t="str">
        <f ca="1">IFERROR(VLOOKUP(ROW(Y73),'فهرست بها کلی'!$C$13:$BO$1660,11,0),"")</f>
        <v/>
      </c>
      <c r="Z85" s="174" t="str">
        <f ca="1">IFERROR(VLOOKUP(ROW(Z73),'فهرست بها کلی'!$C$13:$BO$1660,12,0),"")</f>
        <v/>
      </c>
      <c r="AA85" s="174" t="str">
        <f ca="1">IFERROR(VLOOKUP(ROW(AA73),'فهرست بها کلی'!$C$13:$BO$1660,13,0),"")</f>
        <v/>
      </c>
      <c r="AB85" s="243" t="str">
        <f t="shared" ca="1" si="11"/>
        <v/>
      </c>
      <c r="AC85" s="174" t="str">
        <f ca="1">IFERROR(VLOOKUP(ROW(AC73),'فهرست بها کلی'!$C$13:$BO$1660,22,0),"")</f>
        <v/>
      </c>
      <c r="AD85" s="174" t="str">
        <f ca="1">IFERROR(VLOOKUP(ROW(AD73),'فهرست بها کلی'!$C$13:$BO$1660,25,0),"")</f>
        <v/>
      </c>
      <c r="AE85" s="174" t="str">
        <f ca="1">IFERROR(VLOOKUP(ROW(AE73),'فهرست بها کلی'!$C$13:$BO$1660,28,0),"")</f>
        <v/>
      </c>
      <c r="AF85" s="174" t="str">
        <f ca="1">IFERROR(VLOOKUP(ROW(AF73),'فهرست بها کلی'!$C$13:$BO$1660,31,0),"")</f>
        <v/>
      </c>
      <c r="AG85" s="174" t="str">
        <f ca="1">IFERROR(VLOOKUP(ROW(AG73),'فهرست بها کلی'!$C$13:$BO$1660,34,0),"")</f>
        <v/>
      </c>
      <c r="AH85" s="174" t="str">
        <f ca="1">IFERROR(VLOOKUP(ROW(AH73),'فهرست بها کلی'!$C$13:$BO$1660,37,0),"")</f>
        <v/>
      </c>
      <c r="AI85" s="174" t="str">
        <f ca="1">IFERROR(VLOOKUP(ROW(AI73),'فهرست بها کلی'!$C$13:$BO$1660,40,0),"")</f>
        <v/>
      </c>
      <c r="AJ85" s="174" t="str">
        <f ca="1">IFERROR(VLOOKUP(ROW(AJ73),'فهرست بها کلی'!$C$13:$BO$1660,43,0),"")</f>
        <v/>
      </c>
      <c r="AK85" s="174" t="str">
        <f ca="1">IFERROR(VLOOKUP(ROW(AK73),'فهرست بها کلی'!$C$13:$BO$1660,46,0),"")</f>
        <v/>
      </c>
      <c r="AL85" s="174" t="str">
        <f ca="1">IFERROR(VLOOKUP(ROW(AL73),'فهرست بها کلی'!$C$13:$BO$1660,49,0),"")</f>
        <v/>
      </c>
      <c r="AM85" s="174" t="str">
        <f ca="1">IFERROR(VLOOKUP(ROW(AM73),'فهرست بها کلی'!$C$13:$BO$1660,52,0),"")</f>
        <v/>
      </c>
      <c r="AN85" s="174" t="str">
        <f ca="1">IFERROR(VLOOKUP(ROW(AN73),'فهرست بها کلی'!$C$13:$BO$1660,55,0),"")</f>
        <v/>
      </c>
      <c r="AO85" s="174" t="str">
        <f ca="1">IFERROR(VLOOKUP(ROW(AO73),'فهرست بها کلی'!$C$13:$BO$1660,58,0),"")</f>
        <v/>
      </c>
      <c r="AP85" s="174" t="str">
        <f ca="1">IFERROR(VLOOKUP(ROW(AP73),'فهرست بها کلی'!$C$13:$BO$1660,61,0),"")</f>
        <v/>
      </c>
      <c r="AQ85" s="174" t="str">
        <f ca="1">IFERROR(VLOOKUP(ROW(AQ73),'فهرست بها کلی'!$C$13:$BO$1660,64,0),"")</f>
        <v/>
      </c>
      <c r="AR85" s="244">
        <f t="shared" ca="1" si="12"/>
        <v>0</v>
      </c>
      <c r="AS85" s="174" t="str">
        <f ca="1">IFERROR(VLOOKUP(ROW(AS73),'فهرست بها کلی'!$C$13:$BO$1660,23,0),"")</f>
        <v/>
      </c>
      <c r="AT85" s="174" t="str">
        <f ca="1">IFERROR(VLOOKUP(ROW(AT73),'فهرست بها کلی'!$C$13:$BO$1660,26,0),"")</f>
        <v/>
      </c>
      <c r="AU85" s="174" t="str">
        <f ca="1">IFERROR(VLOOKUP(ROW(AU73),'فهرست بها کلی'!$C$13:$BO$1660,29,0),"")</f>
        <v/>
      </c>
      <c r="AV85" s="174" t="str">
        <f ca="1">IFERROR(VLOOKUP(ROW(AV73),'فهرست بها کلی'!$C$13:$BO$1660,32,0),"")</f>
        <v/>
      </c>
      <c r="AW85" s="174" t="str">
        <f ca="1">IFERROR(VLOOKUP(ROW(AW73),'فهرست بها کلی'!$C$13:$BO$1660,35,0),"")</f>
        <v/>
      </c>
      <c r="AX85" s="174" t="str">
        <f ca="1">IFERROR(VLOOKUP(ROW(AX73),'فهرست بها کلی'!$C$13:$BO$1660,38,0),"")</f>
        <v/>
      </c>
      <c r="AY85" s="174" t="str">
        <f ca="1">IFERROR(VLOOKUP(ROW(AY73),'فهرست بها کلی'!$C$13:$BO$1660,41,0),"")</f>
        <v/>
      </c>
      <c r="AZ85" s="174" t="str">
        <f ca="1">IFERROR(VLOOKUP(ROW(AZ73),'فهرست بها کلی'!$C$13:$BO$1660,44,0),"")</f>
        <v/>
      </c>
      <c r="BA85" s="174" t="str">
        <f ca="1">IFERROR(VLOOKUP(ROW(BA73),'فهرست بها کلی'!$C$13:$BO$1660,47,0),"")</f>
        <v/>
      </c>
      <c r="BB85" s="174" t="str">
        <f ca="1">IFERROR(VLOOKUP(ROW(BB73),'فهرست بها کلی'!$C$13:$BO$1660,50,0),"")</f>
        <v/>
      </c>
      <c r="BC85" s="174" t="str">
        <f ca="1">IFERROR(VLOOKUP(ROW(BC73),'فهرست بها کلی'!$C$13:$BO$1660,53,0),"")</f>
        <v/>
      </c>
      <c r="BD85" s="174" t="str">
        <f ca="1">IFERROR(VLOOKUP(ROW(BD73),'فهرست بها کلی'!$C$13:$BO$1660,56,0),"")</f>
        <v/>
      </c>
      <c r="BE85" s="174" t="str">
        <f ca="1">IFERROR(VLOOKUP(ROW(BE73),'فهرست بها کلی'!$C$13:$BO$1660,59,0),"")</f>
        <v/>
      </c>
      <c r="BF85" s="174" t="str">
        <f ca="1">IFERROR(VLOOKUP(ROW(BF73),'فهرست بها کلی'!$C$13:$BO$1660,62,0),"")</f>
        <v/>
      </c>
      <c r="BG85" s="174" t="str">
        <f ca="1">IFERROR(VLOOKUP(ROW(BG73),'فهرست بها کلی'!$C$13:$BO$1660,65,0),"")</f>
        <v/>
      </c>
      <c r="BH85" s="174" t="str">
        <f ca="1">IFERROR(VLOOKUP(ROW(BH73),'فهرست بها کلی'!$C$13:$BO$1660,16,0),"")</f>
        <v/>
      </c>
      <c r="BI85" s="245" t="str">
        <f t="shared" ca="1" si="13"/>
        <v xml:space="preserve"> </v>
      </c>
      <c r="BJ85" s="245" t="str">
        <f t="shared" ca="1" si="14"/>
        <v/>
      </c>
      <c r="BK85" s="245" t="str">
        <f t="shared" ca="1" si="15"/>
        <v/>
      </c>
    </row>
    <row r="86" spans="1:63" ht="47.25" customHeight="1">
      <c r="A86" s="174" t="str">
        <f ca="1">IFERROR(VLOOKUP(ROW(A74),'فهرست بها کلی'!$C$13:$BO$1660,1,0),"")</f>
        <v/>
      </c>
      <c r="B86" s="174" t="str">
        <f ca="1">IFERROR(VLOOKUP(ROW(B74),'فهرست بها کلی'!$C$13:$BO$1660,5,0),"")</f>
        <v/>
      </c>
      <c r="C86" s="174" t="str">
        <f ca="1">IFERROR(VLOOKUP(ROW(C74),'فهرست بها کلی'!$C$13:$BO$1660,6,0),"")</f>
        <v/>
      </c>
      <c r="D86" s="174" t="str">
        <f ca="1">IFERROR(VLOOKUP(ROW(D74),'فهرست بها کلی'!$C$13:$BO$1660,7,0),"")</f>
        <v/>
      </c>
      <c r="E86" s="174" t="str">
        <f ca="1">IFERROR(VLOOKUP(ROW(E74),'فهرست بها کلی'!$C$13:$BO$1660,8,0),"")</f>
        <v/>
      </c>
      <c r="F86" s="174" t="str">
        <f ca="1">IFERROR(VLOOKUP(ROW(F74),'فهرست بها کلی'!$C$13:$BO$1660,9,0),"")</f>
        <v/>
      </c>
      <c r="G86" s="174" t="str">
        <f ca="1">IFERROR(VLOOKUP(ROW(G74),'فهرست بها کلی'!$C$13:$BO$1660,21,0),"")</f>
        <v/>
      </c>
      <c r="H86" s="174" t="str">
        <f ca="1">IFERROR(VLOOKUP(ROW(H74),'فهرست بها کلی'!$C$13:$BO$1660,24,0),"")</f>
        <v/>
      </c>
      <c r="I86" s="174" t="str">
        <f ca="1">IFERROR(VLOOKUP(ROW(I74),'فهرست بها کلی'!$C$13:$BO$1660,27,0),"")</f>
        <v/>
      </c>
      <c r="J86" s="174" t="str">
        <f ca="1">IFERROR(VLOOKUP(ROW(J74),'فهرست بها کلی'!$C$13:$BO$1660,30,0),"")</f>
        <v/>
      </c>
      <c r="K86" s="174" t="str">
        <f ca="1">IFERROR(VLOOKUP(ROW(K74),'فهرست بها کلی'!$C$13:$BO$1660,33,0),"")</f>
        <v/>
      </c>
      <c r="L86" s="174" t="str">
        <f ca="1">IFERROR(VLOOKUP(ROW(L74),'فهرست بها کلی'!$C$13:$BO$1660,36,0),"")</f>
        <v/>
      </c>
      <c r="M86" s="174" t="str">
        <f ca="1">IFERROR(VLOOKUP(ROW(M74),'فهرست بها کلی'!$C$13:$BO$1660,39,0),"")</f>
        <v/>
      </c>
      <c r="N86" s="174" t="str">
        <f ca="1">IFERROR(VLOOKUP(ROW(N74),'فهرست بها کلی'!$C$13:$BO$1660,42,0),"")</f>
        <v/>
      </c>
      <c r="O86" s="174" t="str">
        <f ca="1">IFERROR(VLOOKUP(ROW(O74),'فهرست بها کلی'!$C$13:$BO$1660,45,0),"")</f>
        <v/>
      </c>
      <c r="P86" s="174" t="str">
        <f ca="1">IFERROR(VLOOKUP(ROW(P74),'فهرست بها کلی'!$C$13:$BO$1660,48,0),"")</f>
        <v/>
      </c>
      <c r="Q86" s="174" t="str">
        <f ca="1">IFERROR(VLOOKUP(ROW(Q74),'فهرست بها کلی'!$C$13:$BO$1660,51,0),"")</f>
        <v/>
      </c>
      <c r="R86" s="174" t="str">
        <f ca="1">IFERROR(VLOOKUP(ROW(R74),'فهرست بها کلی'!$C$13:$BO$1660,54,0),"")</f>
        <v/>
      </c>
      <c r="S86" s="174" t="str">
        <f ca="1">IFERROR(VLOOKUP(ROW(S74),'فهرست بها کلی'!$C$13:$BO$1660,57,0),"")</f>
        <v/>
      </c>
      <c r="T86" s="174" t="str">
        <f ca="1">IFERROR(VLOOKUP(ROW(T74),'فهرست بها کلی'!$C$13:$BO$1660,60,0),"")</f>
        <v/>
      </c>
      <c r="U86" s="174" t="str">
        <f ca="1">IFERROR(VLOOKUP(ROW(U74),'فهرست بها کلی'!$C$13:$BO$1660,63,0),"")</f>
        <v/>
      </c>
      <c r="V86" s="241">
        <f t="shared" ca="1" si="9"/>
        <v>0</v>
      </c>
      <c r="W86" s="242" t="str">
        <f t="shared" ca="1" si="10"/>
        <v/>
      </c>
      <c r="X86" s="174" t="str">
        <f ca="1">IFERROR(VLOOKUP(ROW(X74),'فهرست بها کلی'!$C$13:$BO$1660,10,0),"")</f>
        <v/>
      </c>
      <c r="Y86" s="174" t="str">
        <f ca="1">IFERROR(VLOOKUP(ROW(Y74),'فهرست بها کلی'!$C$13:$BO$1660,11,0),"")</f>
        <v/>
      </c>
      <c r="Z86" s="174" t="str">
        <f ca="1">IFERROR(VLOOKUP(ROW(Z74),'فهرست بها کلی'!$C$13:$BO$1660,12,0),"")</f>
        <v/>
      </c>
      <c r="AA86" s="174" t="str">
        <f ca="1">IFERROR(VLOOKUP(ROW(AA74),'فهرست بها کلی'!$C$13:$BO$1660,13,0),"")</f>
        <v/>
      </c>
      <c r="AB86" s="243" t="str">
        <f t="shared" ca="1" si="11"/>
        <v/>
      </c>
      <c r="AC86" s="174" t="str">
        <f ca="1">IFERROR(VLOOKUP(ROW(AC74),'فهرست بها کلی'!$C$13:$BO$1660,22,0),"")</f>
        <v/>
      </c>
      <c r="AD86" s="174" t="str">
        <f ca="1">IFERROR(VLOOKUP(ROW(AD74),'فهرست بها کلی'!$C$13:$BO$1660,25,0),"")</f>
        <v/>
      </c>
      <c r="AE86" s="174" t="str">
        <f ca="1">IFERROR(VLOOKUP(ROW(AE74),'فهرست بها کلی'!$C$13:$BO$1660,28,0),"")</f>
        <v/>
      </c>
      <c r="AF86" s="174" t="str">
        <f ca="1">IFERROR(VLOOKUP(ROW(AF74),'فهرست بها کلی'!$C$13:$BO$1660,31,0),"")</f>
        <v/>
      </c>
      <c r="AG86" s="174" t="str">
        <f ca="1">IFERROR(VLOOKUP(ROW(AG74),'فهرست بها کلی'!$C$13:$BO$1660,34,0),"")</f>
        <v/>
      </c>
      <c r="AH86" s="174" t="str">
        <f ca="1">IFERROR(VLOOKUP(ROW(AH74),'فهرست بها کلی'!$C$13:$BO$1660,37,0),"")</f>
        <v/>
      </c>
      <c r="AI86" s="174" t="str">
        <f ca="1">IFERROR(VLOOKUP(ROW(AI74),'فهرست بها کلی'!$C$13:$BO$1660,40,0),"")</f>
        <v/>
      </c>
      <c r="AJ86" s="174" t="str">
        <f ca="1">IFERROR(VLOOKUP(ROW(AJ74),'فهرست بها کلی'!$C$13:$BO$1660,43,0),"")</f>
        <v/>
      </c>
      <c r="AK86" s="174" t="str">
        <f ca="1">IFERROR(VLOOKUP(ROW(AK74),'فهرست بها کلی'!$C$13:$BO$1660,46,0),"")</f>
        <v/>
      </c>
      <c r="AL86" s="174" t="str">
        <f ca="1">IFERROR(VLOOKUP(ROW(AL74),'فهرست بها کلی'!$C$13:$BO$1660,49,0),"")</f>
        <v/>
      </c>
      <c r="AM86" s="174" t="str">
        <f ca="1">IFERROR(VLOOKUP(ROW(AM74),'فهرست بها کلی'!$C$13:$BO$1660,52,0),"")</f>
        <v/>
      </c>
      <c r="AN86" s="174" t="str">
        <f ca="1">IFERROR(VLOOKUP(ROW(AN74),'فهرست بها کلی'!$C$13:$BO$1660,55,0),"")</f>
        <v/>
      </c>
      <c r="AO86" s="174" t="str">
        <f ca="1">IFERROR(VLOOKUP(ROW(AO74),'فهرست بها کلی'!$C$13:$BO$1660,58,0),"")</f>
        <v/>
      </c>
      <c r="AP86" s="174" t="str">
        <f ca="1">IFERROR(VLOOKUP(ROW(AP74),'فهرست بها کلی'!$C$13:$BO$1660,61,0),"")</f>
        <v/>
      </c>
      <c r="AQ86" s="174" t="str">
        <f ca="1">IFERROR(VLOOKUP(ROW(AQ74),'فهرست بها کلی'!$C$13:$BO$1660,64,0),"")</f>
        <v/>
      </c>
      <c r="AR86" s="244">
        <f t="shared" ca="1" si="12"/>
        <v>0</v>
      </c>
      <c r="AS86" s="174" t="str">
        <f ca="1">IFERROR(VLOOKUP(ROW(AS74),'فهرست بها کلی'!$C$13:$BO$1660,23,0),"")</f>
        <v/>
      </c>
      <c r="AT86" s="174" t="str">
        <f ca="1">IFERROR(VLOOKUP(ROW(AT74),'فهرست بها کلی'!$C$13:$BO$1660,26,0),"")</f>
        <v/>
      </c>
      <c r="AU86" s="174" t="str">
        <f ca="1">IFERROR(VLOOKUP(ROW(AU74),'فهرست بها کلی'!$C$13:$BO$1660,29,0),"")</f>
        <v/>
      </c>
      <c r="AV86" s="174" t="str">
        <f ca="1">IFERROR(VLOOKUP(ROW(AV74),'فهرست بها کلی'!$C$13:$BO$1660,32,0),"")</f>
        <v/>
      </c>
      <c r="AW86" s="174" t="str">
        <f ca="1">IFERROR(VLOOKUP(ROW(AW74),'فهرست بها کلی'!$C$13:$BO$1660,35,0),"")</f>
        <v/>
      </c>
      <c r="AX86" s="174" t="str">
        <f ca="1">IFERROR(VLOOKUP(ROW(AX74),'فهرست بها کلی'!$C$13:$BO$1660,38,0),"")</f>
        <v/>
      </c>
      <c r="AY86" s="174" t="str">
        <f ca="1">IFERROR(VLOOKUP(ROW(AY74),'فهرست بها کلی'!$C$13:$BO$1660,41,0),"")</f>
        <v/>
      </c>
      <c r="AZ86" s="174" t="str">
        <f ca="1">IFERROR(VLOOKUP(ROW(AZ74),'فهرست بها کلی'!$C$13:$BO$1660,44,0),"")</f>
        <v/>
      </c>
      <c r="BA86" s="174" t="str">
        <f ca="1">IFERROR(VLOOKUP(ROW(BA74),'فهرست بها کلی'!$C$13:$BO$1660,47,0),"")</f>
        <v/>
      </c>
      <c r="BB86" s="174" t="str">
        <f ca="1">IFERROR(VLOOKUP(ROW(BB74),'فهرست بها کلی'!$C$13:$BO$1660,50,0),"")</f>
        <v/>
      </c>
      <c r="BC86" s="174" t="str">
        <f ca="1">IFERROR(VLOOKUP(ROW(BC74),'فهرست بها کلی'!$C$13:$BO$1660,53,0),"")</f>
        <v/>
      </c>
      <c r="BD86" s="174" t="str">
        <f ca="1">IFERROR(VLOOKUP(ROW(BD74),'فهرست بها کلی'!$C$13:$BO$1660,56,0),"")</f>
        <v/>
      </c>
      <c r="BE86" s="174" t="str">
        <f ca="1">IFERROR(VLOOKUP(ROW(BE74),'فهرست بها کلی'!$C$13:$BO$1660,59,0),"")</f>
        <v/>
      </c>
      <c r="BF86" s="174" t="str">
        <f ca="1">IFERROR(VLOOKUP(ROW(BF74),'فهرست بها کلی'!$C$13:$BO$1660,62,0),"")</f>
        <v/>
      </c>
      <c r="BG86" s="174" t="str">
        <f ca="1">IFERROR(VLOOKUP(ROW(BG74),'فهرست بها کلی'!$C$13:$BO$1660,65,0),"")</f>
        <v/>
      </c>
      <c r="BH86" s="174" t="str">
        <f ca="1">IFERROR(VLOOKUP(ROW(BH74),'فهرست بها کلی'!$C$13:$BO$1660,16,0),"")</f>
        <v/>
      </c>
      <c r="BI86" s="245" t="str">
        <f t="shared" ca="1" si="13"/>
        <v xml:space="preserve"> </v>
      </c>
      <c r="BJ86" s="245" t="str">
        <f t="shared" ca="1" si="14"/>
        <v/>
      </c>
      <c r="BK86" s="245" t="str">
        <f t="shared" ca="1" si="15"/>
        <v/>
      </c>
    </row>
    <row r="87" spans="1:63" ht="47.25" customHeight="1">
      <c r="A87" s="174" t="str">
        <f ca="1">IFERROR(VLOOKUP(ROW(A75),'فهرست بها کلی'!$C$13:$BO$1660,1,0),"")</f>
        <v/>
      </c>
      <c r="B87" s="174" t="str">
        <f ca="1">IFERROR(VLOOKUP(ROW(B75),'فهرست بها کلی'!$C$13:$BO$1660,5,0),"")</f>
        <v/>
      </c>
      <c r="C87" s="174" t="str">
        <f ca="1">IFERROR(VLOOKUP(ROW(C75),'فهرست بها کلی'!$C$13:$BO$1660,6,0),"")</f>
        <v/>
      </c>
      <c r="D87" s="174" t="str">
        <f ca="1">IFERROR(VLOOKUP(ROW(D75),'فهرست بها کلی'!$C$13:$BO$1660,7,0),"")</f>
        <v/>
      </c>
      <c r="E87" s="174" t="str">
        <f ca="1">IFERROR(VLOOKUP(ROW(E75),'فهرست بها کلی'!$C$13:$BO$1660,8,0),"")</f>
        <v/>
      </c>
      <c r="F87" s="174" t="str">
        <f ca="1">IFERROR(VLOOKUP(ROW(F75),'فهرست بها کلی'!$C$13:$BO$1660,9,0),"")</f>
        <v/>
      </c>
      <c r="G87" s="174" t="str">
        <f ca="1">IFERROR(VLOOKUP(ROW(G75),'فهرست بها کلی'!$C$13:$BO$1660,21,0),"")</f>
        <v/>
      </c>
      <c r="H87" s="174" t="str">
        <f ca="1">IFERROR(VLOOKUP(ROW(H75),'فهرست بها کلی'!$C$13:$BO$1660,24,0),"")</f>
        <v/>
      </c>
      <c r="I87" s="174" t="str">
        <f ca="1">IFERROR(VLOOKUP(ROW(I75),'فهرست بها کلی'!$C$13:$BO$1660,27,0),"")</f>
        <v/>
      </c>
      <c r="J87" s="174" t="str">
        <f ca="1">IFERROR(VLOOKUP(ROW(J75),'فهرست بها کلی'!$C$13:$BO$1660,30,0),"")</f>
        <v/>
      </c>
      <c r="K87" s="174" t="str">
        <f ca="1">IFERROR(VLOOKUP(ROW(K75),'فهرست بها کلی'!$C$13:$BO$1660,33,0),"")</f>
        <v/>
      </c>
      <c r="L87" s="174" t="str">
        <f ca="1">IFERROR(VLOOKUP(ROW(L75),'فهرست بها کلی'!$C$13:$BO$1660,36,0),"")</f>
        <v/>
      </c>
      <c r="M87" s="174" t="str">
        <f ca="1">IFERROR(VLOOKUP(ROW(M75),'فهرست بها کلی'!$C$13:$BO$1660,39,0),"")</f>
        <v/>
      </c>
      <c r="N87" s="174" t="str">
        <f ca="1">IFERROR(VLOOKUP(ROW(N75),'فهرست بها کلی'!$C$13:$BO$1660,42,0),"")</f>
        <v/>
      </c>
      <c r="O87" s="174" t="str">
        <f ca="1">IFERROR(VLOOKUP(ROW(O75),'فهرست بها کلی'!$C$13:$BO$1660,45,0),"")</f>
        <v/>
      </c>
      <c r="P87" s="174" t="str">
        <f ca="1">IFERROR(VLOOKUP(ROW(P75),'فهرست بها کلی'!$C$13:$BO$1660,48,0),"")</f>
        <v/>
      </c>
      <c r="Q87" s="174" t="str">
        <f ca="1">IFERROR(VLOOKUP(ROW(Q75),'فهرست بها کلی'!$C$13:$BO$1660,51,0),"")</f>
        <v/>
      </c>
      <c r="R87" s="174" t="str">
        <f ca="1">IFERROR(VLOOKUP(ROW(R75),'فهرست بها کلی'!$C$13:$BO$1660,54,0),"")</f>
        <v/>
      </c>
      <c r="S87" s="174" t="str">
        <f ca="1">IFERROR(VLOOKUP(ROW(S75),'فهرست بها کلی'!$C$13:$BO$1660,57,0),"")</f>
        <v/>
      </c>
      <c r="T87" s="174" t="str">
        <f ca="1">IFERROR(VLOOKUP(ROW(T75),'فهرست بها کلی'!$C$13:$BO$1660,60,0),"")</f>
        <v/>
      </c>
      <c r="U87" s="174" t="str">
        <f ca="1">IFERROR(VLOOKUP(ROW(U75),'فهرست بها کلی'!$C$13:$BO$1660,63,0),"")</f>
        <v/>
      </c>
      <c r="V87" s="241">
        <f t="shared" ca="1" si="9"/>
        <v>0</v>
      </c>
      <c r="W87" s="242" t="str">
        <f t="shared" ca="1" si="10"/>
        <v/>
      </c>
      <c r="X87" s="174" t="str">
        <f ca="1">IFERROR(VLOOKUP(ROW(X75),'فهرست بها کلی'!$C$13:$BO$1660,10,0),"")</f>
        <v/>
      </c>
      <c r="Y87" s="174" t="str">
        <f ca="1">IFERROR(VLOOKUP(ROW(Y75),'فهرست بها کلی'!$C$13:$BO$1660,11,0),"")</f>
        <v/>
      </c>
      <c r="Z87" s="174" t="str">
        <f ca="1">IFERROR(VLOOKUP(ROW(Z75),'فهرست بها کلی'!$C$13:$BO$1660,12,0),"")</f>
        <v/>
      </c>
      <c r="AA87" s="174" t="str">
        <f ca="1">IFERROR(VLOOKUP(ROW(AA75),'فهرست بها کلی'!$C$13:$BO$1660,13,0),"")</f>
        <v/>
      </c>
      <c r="AB87" s="243" t="str">
        <f t="shared" ca="1" si="11"/>
        <v/>
      </c>
      <c r="AC87" s="174" t="str">
        <f ca="1">IFERROR(VLOOKUP(ROW(AC75),'فهرست بها کلی'!$C$13:$BO$1660,22,0),"")</f>
        <v/>
      </c>
      <c r="AD87" s="174" t="str">
        <f ca="1">IFERROR(VLOOKUP(ROW(AD75),'فهرست بها کلی'!$C$13:$BO$1660,25,0),"")</f>
        <v/>
      </c>
      <c r="AE87" s="174" t="str">
        <f ca="1">IFERROR(VLOOKUP(ROW(AE75),'فهرست بها کلی'!$C$13:$BO$1660,28,0),"")</f>
        <v/>
      </c>
      <c r="AF87" s="174" t="str">
        <f ca="1">IFERROR(VLOOKUP(ROW(AF75),'فهرست بها کلی'!$C$13:$BO$1660,31,0),"")</f>
        <v/>
      </c>
      <c r="AG87" s="174" t="str">
        <f ca="1">IFERROR(VLOOKUP(ROW(AG75),'فهرست بها کلی'!$C$13:$BO$1660,34,0),"")</f>
        <v/>
      </c>
      <c r="AH87" s="174" t="str">
        <f ca="1">IFERROR(VLOOKUP(ROW(AH75),'فهرست بها کلی'!$C$13:$BO$1660,37,0),"")</f>
        <v/>
      </c>
      <c r="AI87" s="174" t="str">
        <f ca="1">IFERROR(VLOOKUP(ROW(AI75),'فهرست بها کلی'!$C$13:$BO$1660,40,0),"")</f>
        <v/>
      </c>
      <c r="AJ87" s="174" t="str">
        <f ca="1">IFERROR(VLOOKUP(ROW(AJ75),'فهرست بها کلی'!$C$13:$BO$1660,43,0),"")</f>
        <v/>
      </c>
      <c r="AK87" s="174" t="str">
        <f ca="1">IFERROR(VLOOKUP(ROW(AK75),'فهرست بها کلی'!$C$13:$BO$1660,46,0),"")</f>
        <v/>
      </c>
      <c r="AL87" s="174" t="str">
        <f ca="1">IFERROR(VLOOKUP(ROW(AL75),'فهرست بها کلی'!$C$13:$BO$1660,49,0),"")</f>
        <v/>
      </c>
      <c r="AM87" s="174" t="str">
        <f ca="1">IFERROR(VLOOKUP(ROW(AM75),'فهرست بها کلی'!$C$13:$BO$1660,52,0),"")</f>
        <v/>
      </c>
      <c r="AN87" s="174" t="str">
        <f ca="1">IFERROR(VLOOKUP(ROW(AN75),'فهرست بها کلی'!$C$13:$BO$1660,55,0),"")</f>
        <v/>
      </c>
      <c r="AO87" s="174" t="str">
        <f ca="1">IFERROR(VLOOKUP(ROW(AO75),'فهرست بها کلی'!$C$13:$BO$1660,58,0),"")</f>
        <v/>
      </c>
      <c r="AP87" s="174" t="str">
        <f ca="1">IFERROR(VLOOKUP(ROW(AP75),'فهرست بها کلی'!$C$13:$BO$1660,61,0),"")</f>
        <v/>
      </c>
      <c r="AQ87" s="174" t="str">
        <f ca="1">IFERROR(VLOOKUP(ROW(AQ75),'فهرست بها کلی'!$C$13:$BO$1660,64,0),"")</f>
        <v/>
      </c>
      <c r="AR87" s="244">
        <f t="shared" ca="1" si="12"/>
        <v>0</v>
      </c>
      <c r="AS87" s="174" t="str">
        <f ca="1">IFERROR(VLOOKUP(ROW(AS75),'فهرست بها کلی'!$C$13:$BO$1660,23,0),"")</f>
        <v/>
      </c>
      <c r="AT87" s="174" t="str">
        <f ca="1">IFERROR(VLOOKUP(ROW(AT75),'فهرست بها کلی'!$C$13:$BO$1660,26,0),"")</f>
        <v/>
      </c>
      <c r="AU87" s="174" t="str">
        <f ca="1">IFERROR(VLOOKUP(ROW(AU75),'فهرست بها کلی'!$C$13:$BO$1660,29,0),"")</f>
        <v/>
      </c>
      <c r="AV87" s="174" t="str">
        <f ca="1">IFERROR(VLOOKUP(ROW(AV75),'فهرست بها کلی'!$C$13:$BO$1660,32,0),"")</f>
        <v/>
      </c>
      <c r="AW87" s="174" t="str">
        <f ca="1">IFERROR(VLOOKUP(ROW(AW75),'فهرست بها کلی'!$C$13:$BO$1660,35,0),"")</f>
        <v/>
      </c>
      <c r="AX87" s="174" t="str">
        <f ca="1">IFERROR(VLOOKUP(ROW(AX75),'فهرست بها کلی'!$C$13:$BO$1660,38,0),"")</f>
        <v/>
      </c>
      <c r="AY87" s="174" t="str">
        <f ca="1">IFERROR(VLOOKUP(ROW(AY75),'فهرست بها کلی'!$C$13:$BO$1660,41,0),"")</f>
        <v/>
      </c>
      <c r="AZ87" s="174" t="str">
        <f ca="1">IFERROR(VLOOKUP(ROW(AZ75),'فهرست بها کلی'!$C$13:$BO$1660,44,0),"")</f>
        <v/>
      </c>
      <c r="BA87" s="174" t="str">
        <f ca="1">IFERROR(VLOOKUP(ROW(BA75),'فهرست بها کلی'!$C$13:$BO$1660,47,0),"")</f>
        <v/>
      </c>
      <c r="BB87" s="174" t="str">
        <f ca="1">IFERROR(VLOOKUP(ROW(BB75),'فهرست بها کلی'!$C$13:$BO$1660,50,0),"")</f>
        <v/>
      </c>
      <c r="BC87" s="174" t="str">
        <f ca="1">IFERROR(VLOOKUP(ROW(BC75),'فهرست بها کلی'!$C$13:$BO$1660,53,0),"")</f>
        <v/>
      </c>
      <c r="BD87" s="174" t="str">
        <f ca="1">IFERROR(VLOOKUP(ROW(BD75),'فهرست بها کلی'!$C$13:$BO$1660,56,0),"")</f>
        <v/>
      </c>
      <c r="BE87" s="174" t="str">
        <f ca="1">IFERROR(VLOOKUP(ROW(BE75),'فهرست بها کلی'!$C$13:$BO$1660,59,0),"")</f>
        <v/>
      </c>
      <c r="BF87" s="174" t="str">
        <f ca="1">IFERROR(VLOOKUP(ROW(BF75),'فهرست بها کلی'!$C$13:$BO$1660,62,0),"")</f>
        <v/>
      </c>
      <c r="BG87" s="174" t="str">
        <f ca="1">IFERROR(VLOOKUP(ROW(BG75),'فهرست بها کلی'!$C$13:$BO$1660,65,0),"")</f>
        <v/>
      </c>
      <c r="BH87" s="174" t="str">
        <f ca="1">IFERROR(VLOOKUP(ROW(BH75),'فهرست بها کلی'!$C$13:$BO$1660,16,0),"")</f>
        <v/>
      </c>
      <c r="BI87" s="245" t="str">
        <f t="shared" ca="1" si="13"/>
        <v xml:space="preserve"> </v>
      </c>
      <c r="BJ87" s="245" t="str">
        <f t="shared" ca="1" si="14"/>
        <v/>
      </c>
      <c r="BK87" s="245" t="str">
        <f t="shared" ca="1" si="15"/>
        <v/>
      </c>
    </row>
    <row r="88" spans="1:63" ht="47.25" customHeight="1">
      <c r="A88" s="174" t="str">
        <f ca="1">IFERROR(VLOOKUP(ROW(A76),'فهرست بها کلی'!$C$13:$BO$1660,1,0),"")</f>
        <v/>
      </c>
      <c r="B88" s="174" t="str">
        <f ca="1">IFERROR(VLOOKUP(ROW(B76),'فهرست بها کلی'!$C$13:$BO$1660,5,0),"")</f>
        <v/>
      </c>
      <c r="C88" s="174" t="str">
        <f ca="1">IFERROR(VLOOKUP(ROW(C76),'فهرست بها کلی'!$C$13:$BO$1660,6,0),"")</f>
        <v/>
      </c>
      <c r="D88" s="174" t="str">
        <f ca="1">IFERROR(VLOOKUP(ROW(D76),'فهرست بها کلی'!$C$13:$BO$1660,7,0),"")</f>
        <v/>
      </c>
      <c r="E88" s="174" t="str">
        <f ca="1">IFERROR(VLOOKUP(ROW(E76),'فهرست بها کلی'!$C$13:$BO$1660,8,0),"")</f>
        <v/>
      </c>
      <c r="F88" s="174" t="str">
        <f ca="1">IFERROR(VLOOKUP(ROW(F76),'فهرست بها کلی'!$C$13:$BO$1660,9,0),"")</f>
        <v/>
      </c>
      <c r="G88" s="174" t="str">
        <f ca="1">IFERROR(VLOOKUP(ROW(G76),'فهرست بها کلی'!$C$13:$BO$1660,21,0),"")</f>
        <v/>
      </c>
      <c r="H88" s="174" t="str">
        <f ca="1">IFERROR(VLOOKUP(ROW(H76),'فهرست بها کلی'!$C$13:$BO$1660,24,0),"")</f>
        <v/>
      </c>
      <c r="I88" s="174" t="str">
        <f ca="1">IFERROR(VLOOKUP(ROW(I76),'فهرست بها کلی'!$C$13:$BO$1660,27,0),"")</f>
        <v/>
      </c>
      <c r="J88" s="174" t="str">
        <f ca="1">IFERROR(VLOOKUP(ROW(J76),'فهرست بها کلی'!$C$13:$BO$1660,30,0),"")</f>
        <v/>
      </c>
      <c r="K88" s="174" t="str">
        <f ca="1">IFERROR(VLOOKUP(ROW(K76),'فهرست بها کلی'!$C$13:$BO$1660,33,0),"")</f>
        <v/>
      </c>
      <c r="L88" s="174" t="str">
        <f ca="1">IFERROR(VLOOKUP(ROW(L76),'فهرست بها کلی'!$C$13:$BO$1660,36,0),"")</f>
        <v/>
      </c>
      <c r="M88" s="174" t="str">
        <f ca="1">IFERROR(VLOOKUP(ROW(M76),'فهرست بها کلی'!$C$13:$BO$1660,39,0),"")</f>
        <v/>
      </c>
      <c r="N88" s="174" t="str">
        <f ca="1">IFERROR(VLOOKUP(ROW(N76),'فهرست بها کلی'!$C$13:$BO$1660,42,0),"")</f>
        <v/>
      </c>
      <c r="O88" s="174" t="str">
        <f ca="1">IFERROR(VLOOKUP(ROW(O76),'فهرست بها کلی'!$C$13:$BO$1660,45,0),"")</f>
        <v/>
      </c>
      <c r="P88" s="174" t="str">
        <f ca="1">IFERROR(VLOOKUP(ROW(P76),'فهرست بها کلی'!$C$13:$BO$1660,48,0),"")</f>
        <v/>
      </c>
      <c r="Q88" s="174" t="str">
        <f ca="1">IFERROR(VLOOKUP(ROW(Q76),'فهرست بها کلی'!$C$13:$BO$1660,51,0),"")</f>
        <v/>
      </c>
      <c r="R88" s="174" t="str">
        <f ca="1">IFERROR(VLOOKUP(ROW(R76),'فهرست بها کلی'!$C$13:$BO$1660,54,0),"")</f>
        <v/>
      </c>
      <c r="S88" s="174" t="str">
        <f ca="1">IFERROR(VLOOKUP(ROW(S76),'فهرست بها کلی'!$C$13:$BO$1660,57,0),"")</f>
        <v/>
      </c>
      <c r="T88" s="174" t="str">
        <f ca="1">IFERROR(VLOOKUP(ROW(T76),'فهرست بها کلی'!$C$13:$BO$1660,60,0),"")</f>
        <v/>
      </c>
      <c r="U88" s="174" t="str">
        <f ca="1">IFERROR(VLOOKUP(ROW(U76),'فهرست بها کلی'!$C$13:$BO$1660,63,0),"")</f>
        <v/>
      </c>
      <c r="V88" s="241">
        <f t="shared" ca="1" si="9"/>
        <v>0</v>
      </c>
      <c r="W88" s="242" t="str">
        <f t="shared" ca="1" si="10"/>
        <v/>
      </c>
      <c r="X88" s="174" t="str">
        <f ca="1">IFERROR(VLOOKUP(ROW(X76),'فهرست بها کلی'!$C$13:$BO$1660,10,0),"")</f>
        <v/>
      </c>
      <c r="Y88" s="174" t="str">
        <f ca="1">IFERROR(VLOOKUP(ROW(Y76),'فهرست بها کلی'!$C$13:$BO$1660,11,0),"")</f>
        <v/>
      </c>
      <c r="Z88" s="174" t="str">
        <f ca="1">IFERROR(VLOOKUP(ROW(Z76),'فهرست بها کلی'!$C$13:$BO$1660,12,0),"")</f>
        <v/>
      </c>
      <c r="AA88" s="174" t="str">
        <f ca="1">IFERROR(VLOOKUP(ROW(AA76),'فهرست بها کلی'!$C$13:$BO$1660,13,0),"")</f>
        <v/>
      </c>
      <c r="AB88" s="243" t="str">
        <f t="shared" ca="1" si="11"/>
        <v/>
      </c>
      <c r="AC88" s="174" t="str">
        <f ca="1">IFERROR(VLOOKUP(ROW(AC76),'فهرست بها کلی'!$C$13:$BO$1660,22,0),"")</f>
        <v/>
      </c>
      <c r="AD88" s="174" t="str">
        <f ca="1">IFERROR(VLOOKUP(ROW(AD76),'فهرست بها کلی'!$C$13:$BO$1660,25,0),"")</f>
        <v/>
      </c>
      <c r="AE88" s="174" t="str">
        <f ca="1">IFERROR(VLOOKUP(ROW(AE76),'فهرست بها کلی'!$C$13:$BO$1660,28,0),"")</f>
        <v/>
      </c>
      <c r="AF88" s="174" t="str">
        <f ca="1">IFERROR(VLOOKUP(ROW(AF76),'فهرست بها کلی'!$C$13:$BO$1660,31,0),"")</f>
        <v/>
      </c>
      <c r="AG88" s="174" t="str">
        <f ca="1">IFERROR(VLOOKUP(ROW(AG76),'فهرست بها کلی'!$C$13:$BO$1660,34,0),"")</f>
        <v/>
      </c>
      <c r="AH88" s="174" t="str">
        <f ca="1">IFERROR(VLOOKUP(ROW(AH76),'فهرست بها کلی'!$C$13:$BO$1660,37,0),"")</f>
        <v/>
      </c>
      <c r="AI88" s="174" t="str">
        <f ca="1">IFERROR(VLOOKUP(ROW(AI76),'فهرست بها کلی'!$C$13:$BO$1660,40,0),"")</f>
        <v/>
      </c>
      <c r="AJ88" s="174" t="str">
        <f ca="1">IFERROR(VLOOKUP(ROW(AJ76),'فهرست بها کلی'!$C$13:$BO$1660,43,0),"")</f>
        <v/>
      </c>
      <c r="AK88" s="174" t="str">
        <f ca="1">IFERROR(VLOOKUP(ROW(AK76),'فهرست بها کلی'!$C$13:$BO$1660,46,0),"")</f>
        <v/>
      </c>
      <c r="AL88" s="174" t="str">
        <f ca="1">IFERROR(VLOOKUP(ROW(AL76),'فهرست بها کلی'!$C$13:$BO$1660,49,0),"")</f>
        <v/>
      </c>
      <c r="AM88" s="174" t="str">
        <f ca="1">IFERROR(VLOOKUP(ROW(AM76),'فهرست بها کلی'!$C$13:$BO$1660,52,0),"")</f>
        <v/>
      </c>
      <c r="AN88" s="174" t="str">
        <f ca="1">IFERROR(VLOOKUP(ROW(AN76),'فهرست بها کلی'!$C$13:$BO$1660,55,0),"")</f>
        <v/>
      </c>
      <c r="AO88" s="174" t="str">
        <f ca="1">IFERROR(VLOOKUP(ROW(AO76),'فهرست بها کلی'!$C$13:$BO$1660,58,0),"")</f>
        <v/>
      </c>
      <c r="AP88" s="174" t="str">
        <f ca="1">IFERROR(VLOOKUP(ROW(AP76),'فهرست بها کلی'!$C$13:$BO$1660,61,0),"")</f>
        <v/>
      </c>
      <c r="AQ88" s="174" t="str">
        <f ca="1">IFERROR(VLOOKUP(ROW(AQ76),'فهرست بها کلی'!$C$13:$BO$1660,64,0),"")</f>
        <v/>
      </c>
      <c r="AR88" s="244">
        <f t="shared" ca="1" si="12"/>
        <v>0</v>
      </c>
      <c r="AS88" s="174" t="str">
        <f ca="1">IFERROR(VLOOKUP(ROW(AS76),'فهرست بها کلی'!$C$13:$BO$1660,23,0),"")</f>
        <v/>
      </c>
      <c r="AT88" s="174" t="str">
        <f ca="1">IFERROR(VLOOKUP(ROW(AT76),'فهرست بها کلی'!$C$13:$BO$1660,26,0),"")</f>
        <v/>
      </c>
      <c r="AU88" s="174" t="str">
        <f ca="1">IFERROR(VLOOKUP(ROW(AU76),'فهرست بها کلی'!$C$13:$BO$1660,29,0),"")</f>
        <v/>
      </c>
      <c r="AV88" s="174" t="str">
        <f ca="1">IFERROR(VLOOKUP(ROW(AV76),'فهرست بها کلی'!$C$13:$BO$1660,32,0),"")</f>
        <v/>
      </c>
      <c r="AW88" s="174" t="str">
        <f ca="1">IFERROR(VLOOKUP(ROW(AW76),'فهرست بها کلی'!$C$13:$BO$1660,35,0),"")</f>
        <v/>
      </c>
      <c r="AX88" s="174" t="str">
        <f ca="1">IFERROR(VLOOKUP(ROW(AX76),'فهرست بها کلی'!$C$13:$BO$1660,38,0),"")</f>
        <v/>
      </c>
      <c r="AY88" s="174" t="str">
        <f ca="1">IFERROR(VLOOKUP(ROW(AY76),'فهرست بها کلی'!$C$13:$BO$1660,41,0),"")</f>
        <v/>
      </c>
      <c r="AZ88" s="174" t="str">
        <f ca="1">IFERROR(VLOOKUP(ROW(AZ76),'فهرست بها کلی'!$C$13:$BO$1660,44,0),"")</f>
        <v/>
      </c>
      <c r="BA88" s="174" t="str">
        <f ca="1">IFERROR(VLOOKUP(ROW(BA76),'فهرست بها کلی'!$C$13:$BO$1660,47,0),"")</f>
        <v/>
      </c>
      <c r="BB88" s="174" t="str">
        <f ca="1">IFERROR(VLOOKUP(ROW(BB76),'فهرست بها کلی'!$C$13:$BO$1660,50,0),"")</f>
        <v/>
      </c>
      <c r="BC88" s="174" t="str">
        <f ca="1">IFERROR(VLOOKUP(ROW(BC76),'فهرست بها کلی'!$C$13:$BO$1660,53,0),"")</f>
        <v/>
      </c>
      <c r="BD88" s="174" t="str">
        <f ca="1">IFERROR(VLOOKUP(ROW(BD76),'فهرست بها کلی'!$C$13:$BO$1660,56,0),"")</f>
        <v/>
      </c>
      <c r="BE88" s="174" t="str">
        <f ca="1">IFERROR(VLOOKUP(ROW(BE76),'فهرست بها کلی'!$C$13:$BO$1660,59,0),"")</f>
        <v/>
      </c>
      <c r="BF88" s="174" t="str">
        <f ca="1">IFERROR(VLOOKUP(ROW(BF76),'فهرست بها کلی'!$C$13:$BO$1660,62,0),"")</f>
        <v/>
      </c>
      <c r="BG88" s="174" t="str">
        <f ca="1">IFERROR(VLOOKUP(ROW(BG76),'فهرست بها کلی'!$C$13:$BO$1660,65,0),"")</f>
        <v/>
      </c>
      <c r="BH88" s="174" t="str">
        <f ca="1">IFERROR(VLOOKUP(ROW(BH76),'فهرست بها کلی'!$C$13:$BO$1660,16,0),"")</f>
        <v/>
      </c>
      <c r="BI88" s="245" t="str">
        <f t="shared" ca="1" si="13"/>
        <v xml:space="preserve"> </v>
      </c>
      <c r="BJ88" s="245" t="str">
        <f t="shared" ca="1" si="14"/>
        <v/>
      </c>
      <c r="BK88" s="245" t="str">
        <f t="shared" ca="1" si="15"/>
        <v/>
      </c>
    </row>
    <row r="89" spans="1:63" ht="47.25" customHeight="1">
      <c r="A89" s="174" t="str">
        <f ca="1">IFERROR(VLOOKUP(ROW(A77),'فهرست بها کلی'!$C$13:$BO$1660,1,0),"")</f>
        <v/>
      </c>
      <c r="B89" s="174" t="str">
        <f ca="1">IFERROR(VLOOKUP(ROW(B77),'فهرست بها کلی'!$C$13:$BO$1660,5,0),"")</f>
        <v/>
      </c>
      <c r="C89" s="174" t="str">
        <f ca="1">IFERROR(VLOOKUP(ROW(C77),'فهرست بها کلی'!$C$13:$BO$1660,6,0),"")</f>
        <v/>
      </c>
      <c r="D89" s="174" t="str">
        <f ca="1">IFERROR(VLOOKUP(ROW(D77),'فهرست بها کلی'!$C$13:$BO$1660,7,0),"")</f>
        <v/>
      </c>
      <c r="E89" s="174" t="str">
        <f ca="1">IFERROR(VLOOKUP(ROW(E77),'فهرست بها کلی'!$C$13:$BO$1660,8,0),"")</f>
        <v/>
      </c>
      <c r="F89" s="174" t="str">
        <f ca="1">IFERROR(VLOOKUP(ROW(F77),'فهرست بها کلی'!$C$13:$BO$1660,9,0),"")</f>
        <v/>
      </c>
      <c r="G89" s="174" t="str">
        <f ca="1">IFERROR(VLOOKUP(ROW(G77),'فهرست بها کلی'!$C$13:$BO$1660,21,0),"")</f>
        <v/>
      </c>
      <c r="H89" s="174" t="str">
        <f ca="1">IFERROR(VLOOKUP(ROW(H77),'فهرست بها کلی'!$C$13:$BO$1660,24,0),"")</f>
        <v/>
      </c>
      <c r="I89" s="174" t="str">
        <f ca="1">IFERROR(VLOOKUP(ROW(I77),'فهرست بها کلی'!$C$13:$BO$1660,27,0),"")</f>
        <v/>
      </c>
      <c r="J89" s="174" t="str">
        <f ca="1">IFERROR(VLOOKUP(ROW(J77),'فهرست بها کلی'!$C$13:$BO$1660,30,0),"")</f>
        <v/>
      </c>
      <c r="K89" s="174" t="str">
        <f ca="1">IFERROR(VLOOKUP(ROW(K77),'فهرست بها کلی'!$C$13:$BO$1660,33,0),"")</f>
        <v/>
      </c>
      <c r="L89" s="174" t="str">
        <f ca="1">IFERROR(VLOOKUP(ROW(L77),'فهرست بها کلی'!$C$13:$BO$1660,36,0),"")</f>
        <v/>
      </c>
      <c r="M89" s="174" t="str">
        <f ca="1">IFERROR(VLOOKUP(ROW(M77),'فهرست بها کلی'!$C$13:$BO$1660,39,0),"")</f>
        <v/>
      </c>
      <c r="N89" s="174" t="str">
        <f ca="1">IFERROR(VLOOKUP(ROW(N77),'فهرست بها کلی'!$C$13:$BO$1660,42,0),"")</f>
        <v/>
      </c>
      <c r="O89" s="174" t="str">
        <f ca="1">IFERROR(VLOOKUP(ROW(O77),'فهرست بها کلی'!$C$13:$BO$1660,45,0),"")</f>
        <v/>
      </c>
      <c r="P89" s="174" t="str">
        <f ca="1">IFERROR(VLOOKUP(ROW(P77),'فهرست بها کلی'!$C$13:$BO$1660,48,0),"")</f>
        <v/>
      </c>
      <c r="Q89" s="174" t="str">
        <f ca="1">IFERROR(VLOOKUP(ROW(Q77),'فهرست بها کلی'!$C$13:$BO$1660,51,0),"")</f>
        <v/>
      </c>
      <c r="R89" s="174" t="str">
        <f ca="1">IFERROR(VLOOKUP(ROW(R77),'فهرست بها کلی'!$C$13:$BO$1660,54,0),"")</f>
        <v/>
      </c>
      <c r="S89" s="174" t="str">
        <f ca="1">IFERROR(VLOOKUP(ROW(S77),'فهرست بها کلی'!$C$13:$BO$1660,57,0),"")</f>
        <v/>
      </c>
      <c r="T89" s="174" t="str">
        <f ca="1">IFERROR(VLOOKUP(ROW(T77),'فهرست بها کلی'!$C$13:$BO$1660,60,0),"")</f>
        <v/>
      </c>
      <c r="U89" s="174" t="str">
        <f ca="1">IFERROR(VLOOKUP(ROW(U77),'فهرست بها کلی'!$C$13:$BO$1660,63,0),"")</f>
        <v/>
      </c>
      <c r="V89" s="241">
        <f t="shared" ca="1" si="9"/>
        <v>0</v>
      </c>
      <c r="W89" s="242" t="str">
        <f t="shared" ca="1" si="10"/>
        <v/>
      </c>
      <c r="X89" s="174" t="str">
        <f ca="1">IFERROR(VLOOKUP(ROW(X77),'فهرست بها کلی'!$C$13:$BO$1660,10,0),"")</f>
        <v/>
      </c>
      <c r="Y89" s="174" t="str">
        <f ca="1">IFERROR(VLOOKUP(ROW(Y77),'فهرست بها کلی'!$C$13:$BO$1660,11,0),"")</f>
        <v/>
      </c>
      <c r="Z89" s="174" t="str">
        <f ca="1">IFERROR(VLOOKUP(ROW(Z77),'فهرست بها کلی'!$C$13:$BO$1660,12,0),"")</f>
        <v/>
      </c>
      <c r="AA89" s="174" t="str">
        <f ca="1">IFERROR(VLOOKUP(ROW(AA77),'فهرست بها کلی'!$C$13:$BO$1660,13,0),"")</f>
        <v/>
      </c>
      <c r="AB89" s="243" t="str">
        <f t="shared" ca="1" si="11"/>
        <v/>
      </c>
      <c r="AC89" s="174" t="str">
        <f ca="1">IFERROR(VLOOKUP(ROW(AC77),'فهرست بها کلی'!$C$13:$BO$1660,22,0),"")</f>
        <v/>
      </c>
      <c r="AD89" s="174" t="str">
        <f ca="1">IFERROR(VLOOKUP(ROW(AD77),'فهرست بها کلی'!$C$13:$BO$1660,25,0),"")</f>
        <v/>
      </c>
      <c r="AE89" s="174" t="str">
        <f ca="1">IFERROR(VLOOKUP(ROW(AE77),'فهرست بها کلی'!$C$13:$BO$1660,28,0),"")</f>
        <v/>
      </c>
      <c r="AF89" s="174" t="str">
        <f ca="1">IFERROR(VLOOKUP(ROW(AF77),'فهرست بها کلی'!$C$13:$BO$1660,31,0),"")</f>
        <v/>
      </c>
      <c r="AG89" s="174" t="str">
        <f ca="1">IFERROR(VLOOKUP(ROW(AG77),'فهرست بها کلی'!$C$13:$BO$1660,34,0),"")</f>
        <v/>
      </c>
      <c r="AH89" s="174" t="str">
        <f ca="1">IFERROR(VLOOKUP(ROW(AH77),'فهرست بها کلی'!$C$13:$BO$1660,37,0),"")</f>
        <v/>
      </c>
      <c r="AI89" s="174" t="str">
        <f ca="1">IFERROR(VLOOKUP(ROW(AI77),'فهرست بها کلی'!$C$13:$BO$1660,40,0),"")</f>
        <v/>
      </c>
      <c r="AJ89" s="174" t="str">
        <f ca="1">IFERROR(VLOOKUP(ROW(AJ77),'فهرست بها کلی'!$C$13:$BO$1660,43,0),"")</f>
        <v/>
      </c>
      <c r="AK89" s="174" t="str">
        <f ca="1">IFERROR(VLOOKUP(ROW(AK77),'فهرست بها کلی'!$C$13:$BO$1660,46,0),"")</f>
        <v/>
      </c>
      <c r="AL89" s="174" t="str">
        <f ca="1">IFERROR(VLOOKUP(ROW(AL77),'فهرست بها کلی'!$C$13:$BO$1660,49,0),"")</f>
        <v/>
      </c>
      <c r="AM89" s="174" t="str">
        <f ca="1">IFERROR(VLOOKUP(ROW(AM77),'فهرست بها کلی'!$C$13:$BO$1660,52,0),"")</f>
        <v/>
      </c>
      <c r="AN89" s="174" t="str">
        <f ca="1">IFERROR(VLOOKUP(ROW(AN77),'فهرست بها کلی'!$C$13:$BO$1660,55,0),"")</f>
        <v/>
      </c>
      <c r="AO89" s="174" t="str">
        <f ca="1">IFERROR(VLOOKUP(ROW(AO77),'فهرست بها کلی'!$C$13:$BO$1660,58,0),"")</f>
        <v/>
      </c>
      <c r="AP89" s="174" t="str">
        <f ca="1">IFERROR(VLOOKUP(ROW(AP77),'فهرست بها کلی'!$C$13:$BO$1660,61,0),"")</f>
        <v/>
      </c>
      <c r="AQ89" s="174" t="str">
        <f ca="1">IFERROR(VLOOKUP(ROW(AQ77),'فهرست بها کلی'!$C$13:$BO$1660,64,0),"")</f>
        <v/>
      </c>
      <c r="AR89" s="244">
        <f t="shared" ca="1" si="12"/>
        <v>0</v>
      </c>
      <c r="AS89" s="174" t="str">
        <f ca="1">IFERROR(VLOOKUP(ROW(AS77),'فهرست بها کلی'!$C$13:$BO$1660,23,0),"")</f>
        <v/>
      </c>
      <c r="AT89" s="174" t="str">
        <f ca="1">IFERROR(VLOOKUP(ROW(AT77),'فهرست بها کلی'!$C$13:$BO$1660,26,0),"")</f>
        <v/>
      </c>
      <c r="AU89" s="174" t="str">
        <f ca="1">IFERROR(VLOOKUP(ROW(AU77),'فهرست بها کلی'!$C$13:$BO$1660,29,0),"")</f>
        <v/>
      </c>
      <c r="AV89" s="174" t="str">
        <f ca="1">IFERROR(VLOOKUP(ROW(AV77),'فهرست بها کلی'!$C$13:$BO$1660,32,0),"")</f>
        <v/>
      </c>
      <c r="AW89" s="174" t="str">
        <f ca="1">IFERROR(VLOOKUP(ROW(AW77),'فهرست بها کلی'!$C$13:$BO$1660,35,0),"")</f>
        <v/>
      </c>
      <c r="AX89" s="174" t="str">
        <f ca="1">IFERROR(VLOOKUP(ROW(AX77),'فهرست بها کلی'!$C$13:$BO$1660,38,0),"")</f>
        <v/>
      </c>
      <c r="AY89" s="174" t="str">
        <f ca="1">IFERROR(VLOOKUP(ROW(AY77),'فهرست بها کلی'!$C$13:$BO$1660,41,0),"")</f>
        <v/>
      </c>
      <c r="AZ89" s="174" t="str">
        <f ca="1">IFERROR(VLOOKUP(ROW(AZ77),'فهرست بها کلی'!$C$13:$BO$1660,44,0),"")</f>
        <v/>
      </c>
      <c r="BA89" s="174" t="str">
        <f ca="1">IFERROR(VLOOKUP(ROW(BA77),'فهرست بها کلی'!$C$13:$BO$1660,47,0),"")</f>
        <v/>
      </c>
      <c r="BB89" s="174" t="str">
        <f ca="1">IFERROR(VLOOKUP(ROW(BB77),'فهرست بها کلی'!$C$13:$BO$1660,50,0),"")</f>
        <v/>
      </c>
      <c r="BC89" s="174" t="str">
        <f ca="1">IFERROR(VLOOKUP(ROW(BC77),'فهرست بها کلی'!$C$13:$BO$1660,53,0),"")</f>
        <v/>
      </c>
      <c r="BD89" s="174" t="str">
        <f ca="1">IFERROR(VLOOKUP(ROW(BD77),'فهرست بها کلی'!$C$13:$BO$1660,56,0),"")</f>
        <v/>
      </c>
      <c r="BE89" s="174" t="str">
        <f ca="1">IFERROR(VLOOKUP(ROW(BE77),'فهرست بها کلی'!$C$13:$BO$1660,59,0),"")</f>
        <v/>
      </c>
      <c r="BF89" s="174" t="str">
        <f ca="1">IFERROR(VLOOKUP(ROW(BF77),'فهرست بها کلی'!$C$13:$BO$1660,62,0),"")</f>
        <v/>
      </c>
      <c r="BG89" s="174" t="str">
        <f ca="1">IFERROR(VLOOKUP(ROW(BG77),'فهرست بها کلی'!$C$13:$BO$1660,65,0),"")</f>
        <v/>
      </c>
      <c r="BH89" s="174" t="str">
        <f ca="1">IFERROR(VLOOKUP(ROW(BH77),'فهرست بها کلی'!$C$13:$BO$1660,16,0),"")</f>
        <v/>
      </c>
      <c r="BI89" s="245" t="str">
        <f t="shared" ca="1" si="13"/>
        <v xml:space="preserve"> </v>
      </c>
      <c r="BJ89" s="245" t="str">
        <f t="shared" ca="1" si="14"/>
        <v/>
      </c>
      <c r="BK89" s="245" t="str">
        <f t="shared" ca="1" si="15"/>
        <v/>
      </c>
    </row>
    <row r="90" spans="1:63" ht="47.25" customHeight="1">
      <c r="A90" s="174" t="str">
        <f ca="1">IFERROR(VLOOKUP(ROW(A78),'فهرست بها کلی'!$C$13:$BO$1660,1,0),"")</f>
        <v/>
      </c>
      <c r="B90" s="174" t="str">
        <f ca="1">IFERROR(VLOOKUP(ROW(B78),'فهرست بها کلی'!$C$13:$BO$1660,5,0),"")</f>
        <v/>
      </c>
      <c r="C90" s="174" t="str">
        <f ca="1">IFERROR(VLOOKUP(ROW(C78),'فهرست بها کلی'!$C$13:$BO$1660,6,0),"")</f>
        <v/>
      </c>
      <c r="D90" s="174" t="str">
        <f ca="1">IFERROR(VLOOKUP(ROW(D78),'فهرست بها کلی'!$C$13:$BO$1660,7,0),"")</f>
        <v/>
      </c>
      <c r="E90" s="174" t="str">
        <f ca="1">IFERROR(VLOOKUP(ROW(E78),'فهرست بها کلی'!$C$13:$BO$1660,8,0),"")</f>
        <v/>
      </c>
      <c r="F90" s="174" t="str">
        <f ca="1">IFERROR(VLOOKUP(ROW(F78),'فهرست بها کلی'!$C$13:$BO$1660,9,0),"")</f>
        <v/>
      </c>
      <c r="G90" s="174" t="str">
        <f ca="1">IFERROR(VLOOKUP(ROW(G78),'فهرست بها کلی'!$C$13:$BO$1660,21,0),"")</f>
        <v/>
      </c>
      <c r="H90" s="174" t="str">
        <f ca="1">IFERROR(VLOOKUP(ROW(H78),'فهرست بها کلی'!$C$13:$BO$1660,24,0),"")</f>
        <v/>
      </c>
      <c r="I90" s="174" t="str">
        <f ca="1">IFERROR(VLOOKUP(ROW(I78),'فهرست بها کلی'!$C$13:$BO$1660,27,0),"")</f>
        <v/>
      </c>
      <c r="J90" s="174" t="str">
        <f ca="1">IFERROR(VLOOKUP(ROW(J78),'فهرست بها کلی'!$C$13:$BO$1660,30,0),"")</f>
        <v/>
      </c>
      <c r="K90" s="174" t="str">
        <f ca="1">IFERROR(VLOOKUP(ROW(K78),'فهرست بها کلی'!$C$13:$BO$1660,33,0),"")</f>
        <v/>
      </c>
      <c r="L90" s="174" t="str">
        <f ca="1">IFERROR(VLOOKUP(ROW(L78),'فهرست بها کلی'!$C$13:$BO$1660,36,0),"")</f>
        <v/>
      </c>
      <c r="M90" s="174" t="str">
        <f ca="1">IFERROR(VLOOKUP(ROW(M78),'فهرست بها کلی'!$C$13:$BO$1660,39,0),"")</f>
        <v/>
      </c>
      <c r="N90" s="174" t="str">
        <f ca="1">IFERROR(VLOOKUP(ROW(N78),'فهرست بها کلی'!$C$13:$BO$1660,42,0),"")</f>
        <v/>
      </c>
      <c r="O90" s="174" t="str">
        <f ca="1">IFERROR(VLOOKUP(ROW(O78),'فهرست بها کلی'!$C$13:$BO$1660,45,0),"")</f>
        <v/>
      </c>
      <c r="P90" s="174" t="str">
        <f ca="1">IFERROR(VLOOKUP(ROW(P78),'فهرست بها کلی'!$C$13:$BO$1660,48,0),"")</f>
        <v/>
      </c>
      <c r="Q90" s="174" t="str">
        <f ca="1">IFERROR(VLOOKUP(ROW(Q78),'فهرست بها کلی'!$C$13:$BO$1660,51,0),"")</f>
        <v/>
      </c>
      <c r="R90" s="174" t="str">
        <f ca="1">IFERROR(VLOOKUP(ROW(R78),'فهرست بها کلی'!$C$13:$BO$1660,54,0),"")</f>
        <v/>
      </c>
      <c r="S90" s="174" t="str">
        <f ca="1">IFERROR(VLOOKUP(ROW(S78),'فهرست بها کلی'!$C$13:$BO$1660,57,0),"")</f>
        <v/>
      </c>
      <c r="T90" s="174" t="str">
        <f ca="1">IFERROR(VLOOKUP(ROW(T78),'فهرست بها کلی'!$C$13:$BO$1660,60,0),"")</f>
        <v/>
      </c>
      <c r="U90" s="174" t="str">
        <f ca="1">IFERROR(VLOOKUP(ROW(U78),'فهرست بها کلی'!$C$13:$BO$1660,63,0),"")</f>
        <v/>
      </c>
      <c r="V90" s="241">
        <f t="shared" ca="1" si="9"/>
        <v>0</v>
      </c>
      <c r="W90" s="242" t="str">
        <f t="shared" ca="1" si="10"/>
        <v/>
      </c>
      <c r="X90" s="174" t="str">
        <f ca="1">IFERROR(VLOOKUP(ROW(X78),'فهرست بها کلی'!$C$13:$BO$1660,10,0),"")</f>
        <v/>
      </c>
      <c r="Y90" s="174" t="str">
        <f ca="1">IFERROR(VLOOKUP(ROW(Y78),'فهرست بها کلی'!$C$13:$BO$1660,11,0),"")</f>
        <v/>
      </c>
      <c r="Z90" s="174" t="str">
        <f ca="1">IFERROR(VLOOKUP(ROW(Z78),'فهرست بها کلی'!$C$13:$BO$1660,12,0),"")</f>
        <v/>
      </c>
      <c r="AA90" s="174" t="str">
        <f ca="1">IFERROR(VLOOKUP(ROW(AA78),'فهرست بها کلی'!$C$13:$BO$1660,13,0),"")</f>
        <v/>
      </c>
      <c r="AB90" s="243" t="str">
        <f t="shared" ca="1" si="11"/>
        <v/>
      </c>
      <c r="AC90" s="174" t="str">
        <f ca="1">IFERROR(VLOOKUP(ROW(AC78),'فهرست بها کلی'!$C$13:$BO$1660,22,0),"")</f>
        <v/>
      </c>
      <c r="AD90" s="174" t="str">
        <f ca="1">IFERROR(VLOOKUP(ROW(AD78),'فهرست بها کلی'!$C$13:$BO$1660,25,0),"")</f>
        <v/>
      </c>
      <c r="AE90" s="174" t="str">
        <f ca="1">IFERROR(VLOOKUP(ROW(AE78),'فهرست بها کلی'!$C$13:$BO$1660,28,0),"")</f>
        <v/>
      </c>
      <c r="AF90" s="174" t="str">
        <f ca="1">IFERROR(VLOOKUP(ROW(AF78),'فهرست بها کلی'!$C$13:$BO$1660,31,0),"")</f>
        <v/>
      </c>
      <c r="AG90" s="174" t="str">
        <f ca="1">IFERROR(VLOOKUP(ROW(AG78),'فهرست بها کلی'!$C$13:$BO$1660,34,0),"")</f>
        <v/>
      </c>
      <c r="AH90" s="174" t="str">
        <f ca="1">IFERROR(VLOOKUP(ROW(AH78),'فهرست بها کلی'!$C$13:$BO$1660,37,0),"")</f>
        <v/>
      </c>
      <c r="AI90" s="174" t="str">
        <f ca="1">IFERROR(VLOOKUP(ROW(AI78),'فهرست بها کلی'!$C$13:$BO$1660,40,0),"")</f>
        <v/>
      </c>
      <c r="AJ90" s="174" t="str">
        <f ca="1">IFERROR(VLOOKUP(ROW(AJ78),'فهرست بها کلی'!$C$13:$BO$1660,43,0),"")</f>
        <v/>
      </c>
      <c r="AK90" s="174" t="str">
        <f ca="1">IFERROR(VLOOKUP(ROW(AK78),'فهرست بها کلی'!$C$13:$BO$1660,46,0),"")</f>
        <v/>
      </c>
      <c r="AL90" s="174" t="str">
        <f ca="1">IFERROR(VLOOKUP(ROW(AL78),'فهرست بها کلی'!$C$13:$BO$1660,49,0),"")</f>
        <v/>
      </c>
      <c r="AM90" s="174" t="str">
        <f ca="1">IFERROR(VLOOKUP(ROW(AM78),'فهرست بها کلی'!$C$13:$BO$1660,52,0),"")</f>
        <v/>
      </c>
      <c r="AN90" s="174" t="str">
        <f ca="1">IFERROR(VLOOKUP(ROW(AN78),'فهرست بها کلی'!$C$13:$BO$1660,55,0),"")</f>
        <v/>
      </c>
      <c r="AO90" s="174" t="str">
        <f ca="1">IFERROR(VLOOKUP(ROW(AO78),'فهرست بها کلی'!$C$13:$BO$1660,58,0),"")</f>
        <v/>
      </c>
      <c r="AP90" s="174" t="str">
        <f ca="1">IFERROR(VLOOKUP(ROW(AP78),'فهرست بها کلی'!$C$13:$BO$1660,61,0),"")</f>
        <v/>
      </c>
      <c r="AQ90" s="174" t="str">
        <f ca="1">IFERROR(VLOOKUP(ROW(AQ78),'فهرست بها کلی'!$C$13:$BO$1660,64,0),"")</f>
        <v/>
      </c>
      <c r="AR90" s="244">
        <f t="shared" ca="1" si="12"/>
        <v>0</v>
      </c>
      <c r="AS90" s="174" t="str">
        <f ca="1">IFERROR(VLOOKUP(ROW(AS78),'فهرست بها کلی'!$C$13:$BO$1660,23,0),"")</f>
        <v/>
      </c>
      <c r="AT90" s="174" t="str">
        <f ca="1">IFERROR(VLOOKUP(ROW(AT78),'فهرست بها کلی'!$C$13:$BO$1660,26,0),"")</f>
        <v/>
      </c>
      <c r="AU90" s="174" t="str">
        <f ca="1">IFERROR(VLOOKUP(ROW(AU78),'فهرست بها کلی'!$C$13:$BO$1660,29,0),"")</f>
        <v/>
      </c>
      <c r="AV90" s="174" t="str">
        <f ca="1">IFERROR(VLOOKUP(ROW(AV78),'فهرست بها کلی'!$C$13:$BO$1660,32,0),"")</f>
        <v/>
      </c>
      <c r="AW90" s="174" t="str">
        <f ca="1">IFERROR(VLOOKUP(ROW(AW78),'فهرست بها کلی'!$C$13:$BO$1660,35,0),"")</f>
        <v/>
      </c>
      <c r="AX90" s="174" t="str">
        <f ca="1">IFERROR(VLOOKUP(ROW(AX78),'فهرست بها کلی'!$C$13:$BO$1660,38,0),"")</f>
        <v/>
      </c>
      <c r="AY90" s="174" t="str">
        <f ca="1">IFERROR(VLOOKUP(ROW(AY78),'فهرست بها کلی'!$C$13:$BO$1660,41,0),"")</f>
        <v/>
      </c>
      <c r="AZ90" s="174" t="str">
        <f ca="1">IFERROR(VLOOKUP(ROW(AZ78),'فهرست بها کلی'!$C$13:$BO$1660,44,0),"")</f>
        <v/>
      </c>
      <c r="BA90" s="174" t="str">
        <f ca="1">IFERROR(VLOOKUP(ROW(BA78),'فهرست بها کلی'!$C$13:$BO$1660,47,0),"")</f>
        <v/>
      </c>
      <c r="BB90" s="174" t="str">
        <f ca="1">IFERROR(VLOOKUP(ROW(BB78),'فهرست بها کلی'!$C$13:$BO$1660,50,0),"")</f>
        <v/>
      </c>
      <c r="BC90" s="174" t="str">
        <f ca="1">IFERROR(VLOOKUP(ROW(BC78),'فهرست بها کلی'!$C$13:$BO$1660,53,0),"")</f>
        <v/>
      </c>
      <c r="BD90" s="174" t="str">
        <f ca="1">IFERROR(VLOOKUP(ROW(BD78),'فهرست بها کلی'!$C$13:$BO$1660,56,0),"")</f>
        <v/>
      </c>
      <c r="BE90" s="174" t="str">
        <f ca="1">IFERROR(VLOOKUP(ROW(BE78),'فهرست بها کلی'!$C$13:$BO$1660,59,0),"")</f>
        <v/>
      </c>
      <c r="BF90" s="174" t="str">
        <f ca="1">IFERROR(VLOOKUP(ROW(BF78),'فهرست بها کلی'!$C$13:$BO$1660,62,0),"")</f>
        <v/>
      </c>
      <c r="BG90" s="174" t="str">
        <f ca="1">IFERROR(VLOOKUP(ROW(BG78),'فهرست بها کلی'!$C$13:$BO$1660,65,0),"")</f>
        <v/>
      </c>
      <c r="BH90" s="174" t="str">
        <f ca="1">IFERROR(VLOOKUP(ROW(BH78),'فهرست بها کلی'!$C$13:$BO$1660,16,0),"")</f>
        <v/>
      </c>
      <c r="BI90" s="245" t="str">
        <f t="shared" ca="1" si="13"/>
        <v xml:space="preserve"> </v>
      </c>
      <c r="BJ90" s="245" t="str">
        <f t="shared" ca="1" si="14"/>
        <v/>
      </c>
      <c r="BK90" s="245" t="str">
        <f t="shared" ca="1" si="15"/>
        <v/>
      </c>
    </row>
    <row r="91" spans="1:63" ht="47.25" customHeight="1">
      <c r="A91" s="174" t="str">
        <f ca="1">IFERROR(VLOOKUP(ROW(A79),'فهرست بها کلی'!$C$13:$BO$1660,1,0),"")</f>
        <v/>
      </c>
      <c r="B91" s="174" t="str">
        <f ca="1">IFERROR(VLOOKUP(ROW(B79),'فهرست بها کلی'!$C$13:$BO$1660,5,0),"")</f>
        <v/>
      </c>
      <c r="C91" s="174" t="str">
        <f ca="1">IFERROR(VLOOKUP(ROW(C79),'فهرست بها کلی'!$C$13:$BO$1660,6,0),"")</f>
        <v/>
      </c>
      <c r="D91" s="174" t="str">
        <f ca="1">IFERROR(VLOOKUP(ROW(D79),'فهرست بها کلی'!$C$13:$BO$1660,7,0),"")</f>
        <v/>
      </c>
      <c r="E91" s="174" t="str">
        <f ca="1">IFERROR(VLOOKUP(ROW(E79),'فهرست بها کلی'!$C$13:$BO$1660,8,0),"")</f>
        <v/>
      </c>
      <c r="F91" s="174" t="str">
        <f ca="1">IFERROR(VLOOKUP(ROW(F79),'فهرست بها کلی'!$C$13:$BO$1660,9,0),"")</f>
        <v/>
      </c>
      <c r="G91" s="174" t="str">
        <f ca="1">IFERROR(VLOOKUP(ROW(G79),'فهرست بها کلی'!$C$13:$BO$1660,21,0),"")</f>
        <v/>
      </c>
      <c r="H91" s="174" t="str">
        <f ca="1">IFERROR(VLOOKUP(ROW(H79),'فهرست بها کلی'!$C$13:$BO$1660,24,0),"")</f>
        <v/>
      </c>
      <c r="I91" s="174" t="str">
        <f ca="1">IFERROR(VLOOKUP(ROW(I79),'فهرست بها کلی'!$C$13:$BO$1660,27,0),"")</f>
        <v/>
      </c>
      <c r="J91" s="174" t="str">
        <f ca="1">IFERROR(VLOOKUP(ROW(J79),'فهرست بها کلی'!$C$13:$BO$1660,30,0),"")</f>
        <v/>
      </c>
      <c r="K91" s="174" t="str">
        <f ca="1">IFERROR(VLOOKUP(ROW(K79),'فهرست بها کلی'!$C$13:$BO$1660,33,0),"")</f>
        <v/>
      </c>
      <c r="L91" s="174" t="str">
        <f ca="1">IFERROR(VLOOKUP(ROW(L79),'فهرست بها کلی'!$C$13:$BO$1660,36,0),"")</f>
        <v/>
      </c>
      <c r="M91" s="174" t="str">
        <f ca="1">IFERROR(VLOOKUP(ROW(M79),'فهرست بها کلی'!$C$13:$BO$1660,39,0),"")</f>
        <v/>
      </c>
      <c r="N91" s="174" t="str">
        <f ca="1">IFERROR(VLOOKUP(ROW(N79),'فهرست بها کلی'!$C$13:$BO$1660,42,0),"")</f>
        <v/>
      </c>
      <c r="O91" s="174" t="str">
        <f ca="1">IFERROR(VLOOKUP(ROW(O79),'فهرست بها کلی'!$C$13:$BO$1660,45,0),"")</f>
        <v/>
      </c>
      <c r="P91" s="174" t="str">
        <f ca="1">IFERROR(VLOOKUP(ROW(P79),'فهرست بها کلی'!$C$13:$BO$1660,48,0),"")</f>
        <v/>
      </c>
      <c r="Q91" s="174" t="str">
        <f ca="1">IFERROR(VLOOKUP(ROW(Q79),'فهرست بها کلی'!$C$13:$BO$1660,51,0),"")</f>
        <v/>
      </c>
      <c r="R91" s="174" t="str">
        <f ca="1">IFERROR(VLOOKUP(ROW(R79),'فهرست بها کلی'!$C$13:$BO$1660,54,0),"")</f>
        <v/>
      </c>
      <c r="S91" s="174" t="str">
        <f ca="1">IFERROR(VLOOKUP(ROW(S79),'فهرست بها کلی'!$C$13:$BO$1660,57,0),"")</f>
        <v/>
      </c>
      <c r="T91" s="174" t="str">
        <f ca="1">IFERROR(VLOOKUP(ROW(T79),'فهرست بها کلی'!$C$13:$BO$1660,60,0),"")</f>
        <v/>
      </c>
      <c r="U91" s="174" t="str">
        <f ca="1">IFERROR(VLOOKUP(ROW(U79),'فهرست بها کلی'!$C$13:$BO$1660,63,0),"")</f>
        <v/>
      </c>
      <c r="V91" s="241">
        <f t="shared" ca="1" si="9"/>
        <v>0</v>
      </c>
      <c r="W91" s="242" t="str">
        <f t="shared" ca="1" si="10"/>
        <v/>
      </c>
      <c r="X91" s="174" t="str">
        <f ca="1">IFERROR(VLOOKUP(ROW(X79),'فهرست بها کلی'!$C$13:$BO$1660,10,0),"")</f>
        <v/>
      </c>
      <c r="Y91" s="174" t="str">
        <f ca="1">IFERROR(VLOOKUP(ROW(Y79),'فهرست بها کلی'!$C$13:$BO$1660,11,0),"")</f>
        <v/>
      </c>
      <c r="Z91" s="174" t="str">
        <f ca="1">IFERROR(VLOOKUP(ROW(Z79),'فهرست بها کلی'!$C$13:$BO$1660,12,0),"")</f>
        <v/>
      </c>
      <c r="AA91" s="174" t="str">
        <f ca="1">IFERROR(VLOOKUP(ROW(AA79),'فهرست بها کلی'!$C$13:$BO$1660,13,0),"")</f>
        <v/>
      </c>
      <c r="AB91" s="243" t="str">
        <f t="shared" ca="1" si="11"/>
        <v/>
      </c>
      <c r="AC91" s="174" t="str">
        <f ca="1">IFERROR(VLOOKUP(ROW(AC79),'فهرست بها کلی'!$C$13:$BO$1660,22,0),"")</f>
        <v/>
      </c>
      <c r="AD91" s="174" t="str">
        <f ca="1">IFERROR(VLOOKUP(ROW(AD79),'فهرست بها کلی'!$C$13:$BO$1660,25,0),"")</f>
        <v/>
      </c>
      <c r="AE91" s="174" t="str">
        <f ca="1">IFERROR(VLOOKUP(ROW(AE79),'فهرست بها کلی'!$C$13:$BO$1660,28,0),"")</f>
        <v/>
      </c>
      <c r="AF91" s="174" t="str">
        <f ca="1">IFERROR(VLOOKUP(ROW(AF79),'فهرست بها کلی'!$C$13:$BO$1660,31,0),"")</f>
        <v/>
      </c>
      <c r="AG91" s="174" t="str">
        <f ca="1">IFERROR(VLOOKUP(ROW(AG79),'فهرست بها کلی'!$C$13:$BO$1660,34,0),"")</f>
        <v/>
      </c>
      <c r="AH91" s="174" t="str">
        <f ca="1">IFERROR(VLOOKUP(ROW(AH79),'فهرست بها کلی'!$C$13:$BO$1660,37,0),"")</f>
        <v/>
      </c>
      <c r="AI91" s="174" t="str">
        <f ca="1">IFERROR(VLOOKUP(ROW(AI79),'فهرست بها کلی'!$C$13:$BO$1660,40,0),"")</f>
        <v/>
      </c>
      <c r="AJ91" s="174" t="str">
        <f ca="1">IFERROR(VLOOKUP(ROW(AJ79),'فهرست بها کلی'!$C$13:$BO$1660,43,0),"")</f>
        <v/>
      </c>
      <c r="AK91" s="174" t="str">
        <f ca="1">IFERROR(VLOOKUP(ROW(AK79),'فهرست بها کلی'!$C$13:$BO$1660,46,0),"")</f>
        <v/>
      </c>
      <c r="AL91" s="174" t="str">
        <f ca="1">IFERROR(VLOOKUP(ROW(AL79),'فهرست بها کلی'!$C$13:$BO$1660,49,0),"")</f>
        <v/>
      </c>
      <c r="AM91" s="174" t="str">
        <f ca="1">IFERROR(VLOOKUP(ROW(AM79),'فهرست بها کلی'!$C$13:$BO$1660,52,0),"")</f>
        <v/>
      </c>
      <c r="AN91" s="174" t="str">
        <f ca="1">IFERROR(VLOOKUP(ROW(AN79),'فهرست بها کلی'!$C$13:$BO$1660,55,0),"")</f>
        <v/>
      </c>
      <c r="AO91" s="174" t="str">
        <f ca="1">IFERROR(VLOOKUP(ROW(AO79),'فهرست بها کلی'!$C$13:$BO$1660,58,0),"")</f>
        <v/>
      </c>
      <c r="AP91" s="174" t="str">
        <f ca="1">IFERROR(VLOOKUP(ROW(AP79),'فهرست بها کلی'!$C$13:$BO$1660,61,0),"")</f>
        <v/>
      </c>
      <c r="AQ91" s="174" t="str">
        <f ca="1">IFERROR(VLOOKUP(ROW(AQ79),'فهرست بها کلی'!$C$13:$BO$1660,64,0),"")</f>
        <v/>
      </c>
      <c r="AR91" s="244">
        <f t="shared" ca="1" si="12"/>
        <v>0</v>
      </c>
      <c r="AS91" s="174" t="str">
        <f ca="1">IFERROR(VLOOKUP(ROW(AS79),'فهرست بها کلی'!$C$13:$BO$1660,23,0),"")</f>
        <v/>
      </c>
      <c r="AT91" s="174" t="str">
        <f ca="1">IFERROR(VLOOKUP(ROW(AT79),'فهرست بها کلی'!$C$13:$BO$1660,26,0),"")</f>
        <v/>
      </c>
      <c r="AU91" s="174" t="str">
        <f ca="1">IFERROR(VLOOKUP(ROW(AU79),'فهرست بها کلی'!$C$13:$BO$1660,29,0),"")</f>
        <v/>
      </c>
      <c r="AV91" s="174" t="str">
        <f ca="1">IFERROR(VLOOKUP(ROW(AV79),'فهرست بها کلی'!$C$13:$BO$1660,32,0),"")</f>
        <v/>
      </c>
      <c r="AW91" s="174" t="str">
        <f ca="1">IFERROR(VLOOKUP(ROW(AW79),'فهرست بها کلی'!$C$13:$BO$1660,35,0),"")</f>
        <v/>
      </c>
      <c r="AX91" s="174" t="str">
        <f ca="1">IFERROR(VLOOKUP(ROW(AX79),'فهرست بها کلی'!$C$13:$BO$1660,38,0),"")</f>
        <v/>
      </c>
      <c r="AY91" s="174" t="str">
        <f ca="1">IFERROR(VLOOKUP(ROW(AY79),'فهرست بها کلی'!$C$13:$BO$1660,41,0),"")</f>
        <v/>
      </c>
      <c r="AZ91" s="174" t="str">
        <f ca="1">IFERROR(VLOOKUP(ROW(AZ79),'فهرست بها کلی'!$C$13:$BO$1660,44,0),"")</f>
        <v/>
      </c>
      <c r="BA91" s="174" t="str">
        <f ca="1">IFERROR(VLOOKUP(ROW(BA79),'فهرست بها کلی'!$C$13:$BO$1660,47,0),"")</f>
        <v/>
      </c>
      <c r="BB91" s="174" t="str">
        <f ca="1">IFERROR(VLOOKUP(ROW(BB79),'فهرست بها کلی'!$C$13:$BO$1660,50,0),"")</f>
        <v/>
      </c>
      <c r="BC91" s="174" t="str">
        <f ca="1">IFERROR(VLOOKUP(ROW(BC79),'فهرست بها کلی'!$C$13:$BO$1660,53,0),"")</f>
        <v/>
      </c>
      <c r="BD91" s="174" t="str">
        <f ca="1">IFERROR(VLOOKUP(ROW(BD79),'فهرست بها کلی'!$C$13:$BO$1660,56,0),"")</f>
        <v/>
      </c>
      <c r="BE91" s="174" t="str">
        <f ca="1">IFERROR(VLOOKUP(ROW(BE79),'فهرست بها کلی'!$C$13:$BO$1660,59,0),"")</f>
        <v/>
      </c>
      <c r="BF91" s="174" t="str">
        <f ca="1">IFERROR(VLOOKUP(ROW(BF79),'فهرست بها کلی'!$C$13:$BO$1660,62,0),"")</f>
        <v/>
      </c>
      <c r="BG91" s="174" t="str">
        <f ca="1">IFERROR(VLOOKUP(ROW(BG79),'فهرست بها کلی'!$C$13:$BO$1660,65,0),"")</f>
        <v/>
      </c>
      <c r="BH91" s="174" t="str">
        <f ca="1">IFERROR(VLOOKUP(ROW(BH79),'فهرست بها کلی'!$C$13:$BO$1660,16,0),"")</f>
        <v/>
      </c>
      <c r="BI91" s="245" t="str">
        <f t="shared" ca="1" si="13"/>
        <v xml:space="preserve"> </v>
      </c>
      <c r="BJ91" s="245" t="str">
        <f t="shared" ca="1" si="14"/>
        <v/>
      </c>
      <c r="BK91" s="245" t="str">
        <f t="shared" ca="1" si="15"/>
        <v/>
      </c>
    </row>
    <row r="92" spans="1:63" ht="47.25" customHeight="1">
      <c r="A92" s="174" t="str">
        <f ca="1">IFERROR(VLOOKUP(ROW(A80),'فهرست بها کلی'!$C$13:$BO$1660,1,0),"")</f>
        <v/>
      </c>
      <c r="B92" s="174" t="str">
        <f ca="1">IFERROR(VLOOKUP(ROW(B80),'فهرست بها کلی'!$C$13:$BO$1660,5,0),"")</f>
        <v/>
      </c>
      <c r="C92" s="174" t="str">
        <f ca="1">IFERROR(VLOOKUP(ROW(C80),'فهرست بها کلی'!$C$13:$BO$1660,6,0),"")</f>
        <v/>
      </c>
      <c r="D92" s="174" t="str">
        <f ca="1">IFERROR(VLOOKUP(ROW(D80),'فهرست بها کلی'!$C$13:$BO$1660,7,0),"")</f>
        <v/>
      </c>
      <c r="E92" s="174" t="str">
        <f ca="1">IFERROR(VLOOKUP(ROW(E80),'فهرست بها کلی'!$C$13:$BO$1660,8,0),"")</f>
        <v/>
      </c>
      <c r="F92" s="174" t="str">
        <f ca="1">IFERROR(VLOOKUP(ROW(F80),'فهرست بها کلی'!$C$13:$BO$1660,9,0),"")</f>
        <v/>
      </c>
      <c r="G92" s="174" t="str">
        <f ca="1">IFERROR(VLOOKUP(ROW(G80),'فهرست بها کلی'!$C$13:$BO$1660,21,0),"")</f>
        <v/>
      </c>
      <c r="H92" s="174" t="str">
        <f ca="1">IFERROR(VLOOKUP(ROW(H80),'فهرست بها کلی'!$C$13:$BO$1660,24,0),"")</f>
        <v/>
      </c>
      <c r="I92" s="174" t="str">
        <f ca="1">IFERROR(VLOOKUP(ROW(I80),'فهرست بها کلی'!$C$13:$BO$1660,27,0),"")</f>
        <v/>
      </c>
      <c r="J92" s="174" t="str">
        <f ca="1">IFERROR(VLOOKUP(ROW(J80),'فهرست بها کلی'!$C$13:$BO$1660,30,0),"")</f>
        <v/>
      </c>
      <c r="K92" s="174" t="str">
        <f ca="1">IFERROR(VLOOKUP(ROW(K80),'فهرست بها کلی'!$C$13:$BO$1660,33,0),"")</f>
        <v/>
      </c>
      <c r="L92" s="174" t="str">
        <f ca="1">IFERROR(VLOOKUP(ROW(L80),'فهرست بها کلی'!$C$13:$BO$1660,36,0),"")</f>
        <v/>
      </c>
      <c r="M92" s="174" t="str">
        <f ca="1">IFERROR(VLOOKUP(ROW(M80),'فهرست بها کلی'!$C$13:$BO$1660,39,0),"")</f>
        <v/>
      </c>
      <c r="N92" s="174" t="str">
        <f ca="1">IFERROR(VLOOKUP(ROW(N80),'فهرست بها کلی'!$C$13:$BO$1660,42,0),"")</f>
        <v/>
      </c>
      <c r="O92" s="174" t="str">
        <f ca="1">IFERROR(VLOOKUP(ROW(O80),'فهرست بها کلی'!$C$13:$BO$1660,45,0),"")</f>
        <v/>
      </c>
      <c r="P92" s="174" t="str">
        <f ca="1">IFERROR(VLOOKUP(ROW(P80),'فهرست بها کلی'!$C$13:$BO$1660,48,0),"")</f>
        <v/>
      </c>
      <c r="Q92" s="174" t="str">
        <f ca="1">IFERROR(VLOOKUP(ROW(Q80),'فهرست بها کلی'!$C$13:$BO$1660,51,0),"")</f>
        <v/>
      </c>
      <c r="R92" s="174" t="str">
        <f ca="1">IFERROR(VLOOKUP(ROW(R80),'فهرست بها کلی'!$C$13:$BO$1660,54,0),"")</f>
        <v/>
      </c>
      <c r="S92" s="174" t="str">
        <f ca="1">IFERROR(VLOOKUP(ROW(S80),'فهرست بها کلی'!$C$13:$BO$1660,57,0),"")</f>
        <v/>
      </c>
      <c r="T92" s="174" t="str">
        <f ca="1">IFERROR(VLOOKUP(ROW(T80),'فهرست بها کلی'!$C$13:$BO$1660,60,0),"")</f>
        <v/>
      </c>
      <c r="U92" s="174" t="str">
        <f ca="1">IFERROR(VLOOKUP(ROW(U80),'فهرست بها کلی'!$C$13:$BO$1660,63,0),"")</f>
        <v/>
      </c>
      <c r="V92" s="241">
        <f t="shared" ca="1" si="9"/>
        <v>0</v>
      </c>
      <c r="W92" s="242" t="str">
        <f t="shared" ca="1" si="10"/>
        <v/>
      </c>
      <c r="X92" s="174" t="str">
        <f ca="1">IFERROR(VLOOKUP(ROW(X80),'فهرست بها کلی'!$C$13:$BO$1660,10,0),"")</f>
        <v/>
      </c>
      <c r="Y92" s="174" t="str">
        <f ca="1">IFERROR(VLOOKUP(ROW(Y80),'فهرست بها کلی'!$C$13:$BO$1660,11,0),"")</f>
        <v/>
      </c>
      <c r="Z92" s="174" t="str">
        <f ca="1">IFERROR(VLOOKUP(ROW(Z80),'فهرست بها کلی'!$C$13:$BO$1660,12,0),"")</f>
        <v/>
      </c>
      <c r="AA92" s="174" t="str">
        <f ca="1">IFERROR(VLOOKUP(ROW(AA80),'فهرست بها کلی'!$C$13:$BO$1660,13,0),"")</f>
        <v/>
      </c>
      <c r="AB92" s="243" t="str">
        <f t="shared" ca="1" si="11"/>
        <v/>
      </c>
      <c r="AC92" s="174" t="str">
        <f ca="1">IFERROR(VLOOKUP(ROW(AC80),'فهرست بها کلی'!$C$13:$BO$1660,22,0),"")</f>
        <v/>
      </c>
      <c r="AD92" s="174" t="str">
        <f ca="1">IFERROR(VLOOKUP(ROW(AD80),'فهرست بها کلی'!$C$13:$BO$1660,25,0),"")</f>
        <v/>
      </c>
      <c r="AE92" s="174" t="str">
        <f ca="1">IFERROR(VLOOKUP(ROW(AE80),'فهرست بها کلی'!$C$13:$BO$1660,28,0),"")</f>
        <v/>
      </c>
      <c r="AF92" s="174" t="str">
        <f ca="1">IFERROR(VLOOKUP(ROW(AF80),'فهرست بها کلی'!$C$13:$BO$1660,31,0),"")</f>
        <v/>
      </c>
      <c r="AG92" s="174" t="str">
        <f ca="1">IFERROR(VLOOKUP(ROW(AG80),'فهرست بها کلی'!$C$13:$BO$1660,34,0),"")</f>
        <v/>
      </c>
      <c r="AH92" s="174" t="str">
        <f ca="1">IFERROR(VLOOKUP(ROW(AH80),'فهرست بها کلی'!$C$13:$BO$1660,37,0),"")</f>
        <v/>
      </c>
      <c r="AI92" s="174" t="str">
        <f ca="1">IFERROR(VLOOKUP(ROW(AI80),'فهرست بها کلی'!$C$13:$BO$1660,40,0),"")</f>
        <v/>
      </c>
      <c r="AJ92" s="174" t="str">
        <f ca="1">IFERROR(VLOOKUP(ROW(AJ80),'فهرست بها کلی'!$C$13:$BO$1660,43,0),"")</f>
        <v/>
      </c>
      <c r="AK92" s="174" t="str">
        <f ca="1">IFERROR(VLOOKUP(ROW(AK80),'فهرست بها کلی'!$C$13:$BO$1660,46,0),"")</f>
        <v/>
      </c>
      <c r="AL92" s="174" t="str">
        <f ca="1">IFERROR(VLOOKUP(ROW(AL80),'فهرست بها کلی'!$C$13:$BO$1660,49,0),"")</f>
        <v/>
      </c>
      <c r="AM92" s="174" t="str">
        <f ca="1">IFERROR(VLOOKUP(ROW(AM80),'فهرست بها کلی'!$C$13:$BO$1660,52,0),"")</f>
        <v/>
      </c>
      <c r="AN92" s="174" t="str">
        <f ca="1">IFERROR(VLOOKUP(ROW(AN80),'فهرست بها کلی'!$C$13:$BO$1660,55,0),"")</f>
        <v/>
      </c>
      <c r="AO92" s="174" t="str">
        <f ca="1">IFERROR(VLOOKUP(ROW(AO80),'فهرست بها کلی'!$C$13:$BO$1660,58,0),"")</f>
        <v/>
      </c>
      <c r="AP92" s="174" t="str">
        <f ca="1">IFERROR(VLOOKUP(ROW(AP80),'فهرست بها کلی'!$C$13:$BO$1660,61,0),"")</f>
        <v/>
      </c>
      <c r="AQ92" s="174" t="str">
        <f ca="1">IFERROR(VLOOKUP(ROW(AQ80),'فهرست بها کلی'!$C$13:$BO$1660,64,0),"")</f>
        <v/>
      </c>
      <c r="AR92" s="244">
        <f t="shared" ca="1" si="12"/>
        <v>0</v>
      </c>
      <c r="AS92" s="174" t="str">
        <f ca="1">IFERROR(VLOOKUP(ROW(AS80),'فهرست بها کلی'!$C$13:$BO$1660,23,0),"")</f>
        <v/>
      </c>
      <c r="AT92" s="174" t="str">
        <f ca="1">IFERROR(VLOOKUP(ROW(AT80),'فهرست بها کلی'!$C$13:$BO$1660,26,0),"")</f>
        <v/>
      </c>
      <c r="AU92" s="174" t="str">
        <f ca="1">IFERROR(VLOOKUP(ROW(AU80),'فهرست بها کلی'!$C$13:$BO$1660,29,0),"")</f>
        <v/>
      </c>
      <c r="AV92" s="174" t="str">
        <f ca="1">IFERROR(VLOOKUP(ROW(AV80),'فهرست بها کلی'!$C$13:$BO$1660,32,0),"")</f>
        <v/>
      </c>
      <c r="AW92" s="174" t="str">
        <f ca="1">IFERROR(VLOOKUP(ROW(AW80),'فهرست بها کلی'!$C$13:$BO$1660,35,0),"")</f>
        <v/>
      </c>
      <c r="AX92" s="174" t="str">
        <f ca="1">IFERROR(VLOOKUP(ROW(AX80),'فهرست بها کلی'!$C$13:$BO$1660,38,0),"")</f>
        <v/>
      </c>
      <c r="AY92" s="174" t="str">
        <f ca="1">IFERROR(VLOOKUP(ROW(AY80),'فهرست بها کلی'!$C$13:$BO$1660,41,0),"")</f>
        <v/>
      </c>
      <c r="AZ92" s="174" t="str">
        <f ca="1">IFERROR(VLOOKUP(ROW(AZ80),'فهرست بها کلی'!$C$13:$BO$1660,44,0),"")</f>
        <v/>
      </c>
      <c r="BA92" s="174" t="str">
        <f ca="1">IFERROR(VLOOKUP(ROW(BA80),'فهرست بها کلی'!$C$13:$BO$1660,47,0),"")</f>
        <v/>
      </c>
      <c r="BB92" s="174" t="str">
        <f ca="1">IFERROR(VLOOKUP(ROW(BB80),'فهرست بها کلی'!$C$13:$BO$1660,50,0),"")</f>
        <v/>
      </c>
      <c r="BC92" s="174" t="str">
        <f ca="1">IFERROR(VLOOKUP(ROW(BC80),'فهرست بها کلی'!$C$13:$BO$1660,53,0),"")</f>
        <v/>
      </c>
      <c r="BD92" s="174" t="str">
        <f ca="1">IFERROR(VLOOKUP(ROW(BD80),'فهرست بها کلی'!$C$13:$BO$1660,56,0),"")</f>
        <v/>
      </c>
      <c r="BE92" s="174" t="str">
        <f ca="1">IFERROR(VLOOKUP(ROW(BE80),'فهرست بها کلی'!$C$13:$BO$1660,59,0),"")</f>
        <v/>
      </c>
      <c r="BF92" s="174" t="str">
        <f ca="1">IFERROR(VLOOKUP(ROW(BF80),'فهرست بها کلی'!$C$13:$BO$1660,62,0),"")</f>
        <v/>
      </c>
      <c r="BG92" s="174" t="str">
        <f ca="1">IFERROR(VLOOKUP(ROW(BG80),'فهرست بها کلی'!$C$13:$BO$1660,65,0),"")</f>
        <v/>
      </c>
      <c r="BH92" s="174" t="str">
        <f ca="1">IFERROR(VLOOKUP(ROW(BH80),'فهرست بها کلی'!$C$13:$BO$1660,16,0),"")</f>
        <v/>
      </c>
      <c r="BI92" s="245" t="str">
        <f t="shared" ca="1" si="13"/>
        <v xml:space="preserve"> </v>
      </c>
      <c r="BJ92" s="245" t="str">
        <f t="shared" ca="1" si="14"/>
        <v/>
      </c>
      <c r="BK92" s="245" t="str">
        <f t="shared" ca="1" si="15"/>
        <v/>
      </c>
    </row>
    <row r="93" spans="1:63" ht="47.25" customHeight="1">
      <c r="A93" s="174" t="str">
        <f ca="1">IFERROR(VLOOKUP(ROW(A81),'فهرست بها کلی'!$C$13:$BO$1660,1,0),"")</f>
        <v/>
      </c>
      <c r="B93" s="174" t="str">
        <f ca="1">IFERROR(VLOOKUP(ROW(B81),'فهرست بها کلی'!$C$13:$BO$1660,5,0),"")</f>
        <v/>
      </c>
      <c r="C93" s="174" t="str">
        <f ca="1">IFERROR(VLOOKUP(ROW(C81),'فهرست بها کلی'!$C$13:$BO$1660,6,0),"")</f>
        <v/>
      </c>
      <c r="D93" s="174" t="str">
        <f ca="1">IFERROR(VLOOKUP(ROW(D81),'فهرست بها کلی'!$C$13:$BO$1660,7,0),"")</f>
        <v/>
      </c>
      <c r="E93" s="174" t="str">
        <f ca="1">IFERROR(VLOOKUP(ROW(E81),'فهرست بها کلی'!$C$13:$BO$1660,8,0),"")</f>
        <v/>
      </c>
      <c r="F93" s="174" t="str">
        <f ca="1">IFERROR(VLOOKUP(ROW(F81),'فهرست بها کلی'!$C$13:$BO$1660,9,0),"")</f>
        <v/>
      </c>
      <c r="G93" s="174" t="str">
        <f ca="1">IFERROR(VLOOKUP(ROW(G81),'فهرست بها کلی'!$C$13:$BO$1660,21,0),"")</f>
        <v/>
      </c>
      <c r="H93" s="174" t="str">
        <f ca="1">IFERROR(VLOOKUP(ROW(H81),'فهرست بها کلی'!$C$13:$BO$1660,24,0),"")</f>
        <v/>
      </c>
      <c r="I93" s="174" t="str">
        <f ca="1">IFERROR(VLOOKUP(ROW(I81),'فهرست بها کلی'!$C$13:$BO$1660,27,0),"")</f>
        <v/>
      </c>
      <c r="J93" s="174" t="str">
        <f ca="1">IFERROR(VLOOKUP(ROW(J81),'فهرست بها کلی'!$C$13:$BO$1660,30,0),"")</f>
        <v/>
      </c>
      <c r="K93" s="174" t="str">
        <f ca="1">IFERROR(VLOOKUP(ROW(K81),'فهرست بها کلی'!$C$13:$BO$1660,33,0),"")</f>
        <v/>
      </c>
      <c r="L93" s="174" t="str">
        <f ca="1">IFERROR(VLOOKUP(ROW(L81),'فهرست بها کلی'!$C$13:$BO$1660,36,0),"")</f>
        <v/>
      </c>
      <c r="M93" s="174" t="str">
        <f ca="1">IFERROR(VLOOKUP(ROW(M81),'فهرست بها کلی'!$C$13:$BO$1660,39,0),"")</f>
        <v/>
      </c>
      <c r="N93" s="174" t="str">
        <f ca="1">IFERROR(VLOOKUP(ROW(N81),'فهرست بها کلی'!$C$13:$BO$1660,42,0),"")</f>
        <v/>
      </c>
      <c r="O93" s="174" t="str">
        <f ca="1">IFERROR(VLOOKUP(ROW(O81),'فهرست بها کلی'!$C$13:$BO$1660,45,0),"")</f>
        <v/>
      </c>
      <c r="P93" s="174" t="str">
        <f ca="1">IFERROR(VLOOKUP(ROW(P81),'فهرست بها کلی'!$C$13:$BO$1660,48,0),"")</f>
        <v/>
      </c>
      <c r="Q93" s="174" t="str">
        <f ca="1">IFERROR(VLOOKUP(ROW(Q81),'فهرست بها کلی'!$C$13:$BO$1660,51,0),"")</f>
        <v/>
      </c>
      <c r="R93" s="174" t="str">
        <f ca="1">IFERROR(VLOOKUP(ROW(R81),'فهرست بها کلی'!$C$13:$BO$1660,54,0),"")</f>
        <v/>
      </c>
      <c r="S93" s="174" t="str">
        <f ca="1">IFERROR(VLOOKUP(ROW(S81),'فهرست بها کلی'!$C$13:$BO$1660,57,0),"")</f>
        <v/>
      </c>
      <c r="T93" s="174" t="str">
        <f ca="1">IFERROR(VLOOKUP(ROW(T81),'فهرست بها کلی'!$C$13:$BO$1660,60,0),"")</f>
        <v/>
      </c>
      <c r="U93" s="174" t="str">
        <f ca="1">IFERROR(VLOOKUP(ROW(U81),'فهرست بها کلی'!$C$13:$BO$1660,63,0),"")</f>
        <v/>
      </c>
      <c r="V93" s="241">
        <f t="shared" ca="1" si="9"/>
        <v>0</v>
      </c>
      <c r="W93" s="242" t="str">
        <f t="shared" ca="1" si="10"/>
        <v/>
      </c>
      <c r="X93" s="174" t="str">
        <f ca="1">IFERROR(VLOOKUP(ROW(X81),'فهرست بها کلی'!$C$13:$BO$1660,10,0),"")</f>
        <v/>
      </c>
      <c r="Y93" s="174" t="str">
        <f ca="1">IFERROR(VLOOKUP(ROW(Y81),'فهرست بها کلی'!$C$13:$BO$1660,11,0),"")</f>
        <v/>
      </c>
      <c r="Z93" s="174" t="str">
        <f ca="1">IFERROR(VLOOKUP(ROW(Z81),'فهرست بها کلی'!$C$13:$BO$1660,12,0),"")</f>
        <v/>
      </c>
      <c r="AA93" s="174" t="str">
        <f ca="1">IFERROR(VLOOKUP(ROW(AA81),'فهرست بها کلی'!$C$13:$BO$1660,13,0),"")</f>
        <v/>
      </c>
      <c r="AB93" s="243" t="str">
        <f t="shared" ca="1" si="11"/>
        <v/>
      </c>
      <c r="AC93" s="174" t="str">
        <f ca="1">IFERROR(VLOOKUP(ROW(AC81),'فهرست بها کلی'!$C$13:$BO$1660,22,0),"")</f>
        <v/>
      </c>
      <c r="AD93" s="174" t="str">
        <f ca="1">IFERROR(VLOOKUP(ROW(AD81),'فهرست بها کلی'!$C$13:$BO$1660,25,0),"")</f>
        <v/>
      </c>
      <c r="AE93" s="174" t="str">
        <f ca="1">IFERROR(VLOOKUP(ROW(AE81),'فهرست بها کلی'!$C$13:$BO$1660,28,0),"")</f>
        <v/>
      </c>
      <c r="AF93" s="174" t="str">
        <f ca="1">IFERROR(VLOOKUP(ROW(AF81),'فهرست بها کلی'!$C$13:$BO$1660,31,0),"")</f>
        <v/>
      </c>
      <c r="AG93" s="174" t="str">
        <f ca="1">IFERROR(VLOOKUP(ROW(AG81),'فهرست بها کلی'!$C$13:$BO$1660,34,0),"")</f>
        <v/>
      </c>
      <c r="AH93" s="174" t="str">
        <f ca="1">IFERROR(VLOOKUP(ROW(AH81),'فهرست بها کلی'!$C$13:$BO$1660,37,0),"")</f>
        <v/>
      </c>
      <c r="AI93" s="174" t="str">
        <f ca="1">IFERROR(VLOOKUP(ROW(AI81),'فهرست بها کلی'!$C$13:$BO$1660,40,0),"")</f>
        <v/>
      </c>
      <c r="AJ93" s="174" t="str">
        <f ca="1">IFERROR(VLOOKUP(ROW(AJ81),'فهرست بها کلی'!$C$13:$BO$1660,43,0),"")</f>
        <v/>
      </c>
      <c r="AK93" s="174" t="str">
        <f ca="1">IFERROR(VLOOKUP(ROW(AK81),'فهرست بها کلی'!$C$13:$BO$1660,46,0),"")</f>
        <v/>
      </c>
      <c r="AL93" s="174" t="str">
        <f ca="1">IFERROR(VLOOKUP(ROW(AL81),'فهرست بها کلی'!$C$13:$BO$1660,49,0),"")</f>
        <v/>
      </c>
      <c r="AM93" s="174" t="str">
        <f ca="1">IFERROR(VLOOKUP(ROW(AM81),'فهرست بها کلی'!$C$13:$BO$1660,52,0),"")</f>
        <v/>
      </c>
      <c r="AN93" s="174" t="str">
        <f ca="1">IFERROR(VLOOKUP(ROW(AN81),'فهرست بها کلی'!$C$13:$BO$1660,55,0),"")</f>
        <v/>
      </c>
      <c r="AO93" s="174" t="str">
        <f ca="1">IFERROR(VLOOKUP(ROW(AO81),'فهرست بها کلی'!$C$13:$BO$1660,58,0),"")</f>
        <v/>
      </c>
      <c r="AP93" s="174" t="str">
        <f ca="1">IFERROR(VLOOKUP(ROW(AP81),'فهرست بها کلی'!$C$13:$BO$1660,61,0),"")</f>
        <v/>
      </c>
      <c r="AQ93" s="174" t="str">
        <f ca="1">IFERROR(VLOOKUP(ROW(AQ81),'فهرست بها کلی'!$C$13:$BO$1660,64,0),"")</f>
        <v/>
      </c>
      <c r="AR93" s="244">
        <f t="shared" ca="1" si="12"/>
        <v>0</v>
      </c>
      <c r="AS93" s="174" t="str">
        <f ca="1">IFERROR(VLOOKUP(ROW(AS81),'فهرست بها کلی'!$C$13:$BO$1660,23,0),"")</f>
        <v/>
      </c>
      <c r="AT93" s="174" t="str">
        <f ca="1">IFERROR(VLOOKUP(ROW(AT81),'فهرست بها کلی'!$C$13:$BO$1660,26,0),"")</f>
        <v/>
      </c>
      <c r="AU93" s="174" t="str">
        <f ca="1">IFERROR(VLOOKUP(ROW(AU81),'فهرست بها کلی'!$C$13:$BO$1660,29,0),"")</f>
        <v/>
      </c>
      <c r="AV93" s="174" t="str">
        <f ca="1">IFERROR(VLOOKUP(ROW(AV81),'فهرست بها کلی'!$C$13:$BO$1660,32,0),"")</f>
        <v/>
      </c>
      <c r="AW93" s="174" t="str">
        <f ca="1">IFERROR(VLOOKUP(ROW(AW81),'فهرست بها کلی'!$C$13:$BO$1660,35,0),"")</f>
        <v/>
      </c>
      <c r="AX93" s="174" t="str">
        <f ca="1">IFERROR(VLOOKUP(ROW(AX81),'فهرست بها کلی'!$C$13:$BO$1660,38,0),"")</f>
        <v/>
      </c>
      <c r="AY93" s="174" t="str">
        <f ca="1">IFERROR(VLOOKUP(ROW(AY81),'فهرست بها کلی'!$C$13:$BO$1660,41,0),"")</f>
        <v/>
      </c>
      <c r="AZ93" s="174" t="str">
        <f ca="1">IFERROR(VLOOKUP(ROW(AZ81),'فهرست بها کلی'!$C$13:$BO$1660,44,0),"")</f>
        <v/>
      </c>
      <c r="BA93" s="174" t="str">
        <f ca="1">IFERROR(VLOOKUP(ROW(BA81),'فهرست بها کلی'!$C$13:$BO$1660,47,0),"")</f>
        <v/>
      </c>
      <c r="BB93" s="174" t="str">
        <f ca="1">IFERROR(VLOOKUP(ROW(BB81),'فهرست بها کلی'!$C$13:$BO$1660,50,0),"")</f>
        <v/>
      </c>
      <c r="BC93" s="174" t="str">
        <f ca="1">IFERROR(VLOOKUP(ROW(BC81),'فهرست بها کلی'!$C$13:$BO$1660,53,0),"")</f>
        <v/>
      </c>
      <c r="BD93" s="174" t="str">
        <f ca="1">IFERROR(VLOOKUP(ROW(BD81),'فهرست بها کلی'!$C$13:$BO$1660,56,0),"")</f>
        <v/>
      </c>
      <c r="BE93" s="174" t="str">
        <f ca="1">IFERROR(VLOOKUP(ROW(BE81),'فهرست بها کلی'!$C$13:$BO$1660,59,0),"")</f>
        <v/>
      </c>
      <c r="BF93" s="174" t="str">
        <f ca="1">IFERROR(VLOOKUP(ROW(BF81),'فهرست بها کلی'!$C$13:$BO$1660,62,0),"")</f>
        <v/>
      </c>
      <c r="BG93" s="174" t="str">
        <f ca="1">IFERROR(VLOOKUP(ROW(BG81),'فهرست بها کلی'!$C$13:$BO$1660,65,0),"")</f>
        <v/>
      </c>
      <c r="BH93" s="174" t="str">
        <f ca="1">IFERROR(VLOOKUP(ROW(BH81),'فهرست بها کلی'!$C$13:$BO$1660,16,0),"")</f>
        <v/>
      </c>
      <c r="BI93" s="245" t="str">
        <f t="shared" ca="1" si="13"/>
        <v xml:space="preserve"> </v>
      </c>
      <c r="BJ93" s="245" t="str">
        <f t="shared" ca="1" si="14"/>
        <v/>
      </c>
      <c r="BK93" s="245" t="str">
        <f t="shared" ca="1" si="15"/>
        <v/>
      </c>
    </row>
    <row r="94" spans="1:63" ht="47.25" customHeight="1">
      <c r="A94" s="174" t="str">
        <f ca="1">IFERROR(VLOOKUP(ROW(A82),'فهرست بها کلی'!$C$13:$BO$1660,1,0),"")</f>
        <v/>
      </c>
      <c r="B94" s="174" t="str">
        <f ca="1">IFERROR(VLOOKUP(ROW(B82),'فهرست بها کلی'!$C$13:$BO$1660,5,0),"")</f>
        <v/>
      </c>
      <c r="C94" s="174" t="str">
        <f ca="1">IFERROR(VLOOKUP(ROW(C82),'فهرست بها کلی'!$C$13:$BO$1660,6,0),"")</f>
        <v/>
      </c>
      <c r="D94" s="174" t="str">
        <f ca="1">IFERROR(VLOOKUP(ROW(D82),'فهرست بها کلی'!$C$13:$BO$1660,7,0),"")</f>
        <v/>
      </c>
      <c r="E94" s="174" t="str">
        <f ca="1">IFERROR(VLOOKUP(ROW(E82),'فهرست بها کلی'!$C$13:$BO$1660,8,0),"")</f>
        <v/>
      </c>
      <c r="F94" s="174" t="str">
        <f ca="1">IFERROR(VLOOKUP(ROW(F82),'فهرست بها کلی'!$C$13:$BO$1660,9,0),"")</f>
        <v/>
      </c>
      <c r="G94" s="174" t="str">
        <f ca="1">IFERROR(VLOOKUP(ROW(G82),'فهرست بها کلی'!$C$13:$BO$1660,21,0),"")</f>
        <v/>
      </c>
      <c r="H94" s="174" t="str">
        <f ca="1">IFERROR(VLOOKUP(ROW(H82),'فهرست بها کلی'!$C$13:$BO$1660,24,0),"")</f>
        <v/>
      </c>
      <c r="I94" s="174" t="str">
        <f ca="1">IFERROR(VLOOKUP(ROW(I82),'فهرست بها کلی'!$C$13:$BO$1660,27,0),"")</f>
        <v/>
      </c>
      <c r="J94" s="174" t="str">
        <f ca="1">IFERROR(VLOOKUP(ROW(J82),'فهرست بها کلی'!$C$13:$BO$1660,30,0),"")</f>
        <v/>
      </c>
      <c r="K94" s="174" t="str">
        <f ca="1">IFERROR(VLOOKUP(ROW(K82),'فهرست بها کلی'!$C$13:$BO$1660,33,0),"")</f>
        <v/>
      </c>
      <c r="L94" s="174" t="str">
        <f ca="1">IFERROR(VLOOKUP(ROW(L82),'فهرست بها کلی'!$C$13:$BO$1660,36,0),"")</f>
        <v/>
      </c>
      <c r="M94" s="174" t="str">
        <f ca="1">IFERROR(VLOOKUP(ROW(M82),'فهرست بها کلی'!$C$13:$BO$1660,39,0),"")</f>
        <v/>
      </c>
      <c r="N94" s="174" t="str">
        <f ca="1">IFERROR(VLOOKUP(ROW(N82),'فهرست بها کلی'!$C$13:$BO$1660,42,0),"")</f>
        <v/>
      </c>
      <c r="O94" s="174" t="str">
        <f ca="1">IFERROR(VLOOKUP(ROW(O82),'فهرست بها کلی'!$C$13:$BO$1660,45,0),"")</f>
        <v/>
      </c>
      <c r="P94" s="174" t="str">
        <f ca="1">IFERROR(VLOOKUP(ROW(P82),'فهرست بها کلی'!$C$13:$BO$1660,48,0),"")</f>
        <v/>
      </c>
      <c r="Q94" s="174" t="str">
        <f ca="1">IFERROR(VLOOKUP(ROW(Q82),'فهرست بها کلی'!$C$13:$BO$1660,51,0),"")</f>
        <v/>
      </c>
      <c r="R94" s="174" t="str">
        <f ca="1">IFERROR(VLOOKUP(ROW(R82),'فهرست بها کلی'!$C$13:$BO$1660,54,0),"")</f>
        <v/>
      </c>
      <c r="S94" s="174" t="str">
        <f ca="1">IFERROR(VLOOKUP(ROW(S82),'فهرست بها کلی'!$C$13:$BO$1660,57,0),"")</f>
        <v/>
      </c>
      <c r="T94" s="174" t="str">
        <f ca="1">IFERROR(VLOOKUP(ROW(T82),'فهرست بها کلی'!$C$13:$BO$1660,60,0),"")</f>
        <v/>
      </c>
      <c r="U94" s="174" t="str">
        <f ca="1">IFERROR(VLOOKUP(ROW(U82),'فهرست بها کلی'!$C$13:$BO$1660,63,0),"")</f>
        <v/>
      </c>
      <c r="V94" s="241">
        <f t="shared" ca="1" si="9"/>
        <v>0</v>
      </c>
      <c r="W94" s="242" t="str">
        <f t="shared" ca="1" si="10"/>
        <v/>
      </c>
      <c r="X94" s="174" t="str">
        <f ca="1">IFERROR(VLOOKUP(ROW(X82),'فهرست بها کلی'!$C$13:$BO$1660,10,0),"")</f>
        <v/>
      </c>
      <c r="Y94" s="174" t="str">
        <f ca="1">IFERROR(VLOOKUP(ROW(Y82),'فهرست بها کلی'!$C$13:$BO$1660,11,0),"")</f>
        <v/>
      </c>
      <c r="Z94" s="174" t="str">
        <f ca="1">IFERROR(VLOOKUP(ROW(Z82),'فهرست بها کلی'!$C$13:$BO$1660,12,0),"")</f>
        <v/>
      </c>
      <c r="AA94" s="174" t="str">
        <f ca="1">IFERROR(VLOOKUP(ROW(AA82),'فهرست بها کلی'!$C$13:$BO$1660,13,0),"")</f>
        <v/>
      </c>
      <c r="AB94" s="243" t="str">
        <f t="shared" ca="1" si="11"/>
        <v/>
      </c>
      <c r="AC94" s="174" t="str">
        <f ca="1">IFERROR(VLOOKUP(ROW(AC82),'فهرست بها کلی'!$C$13:$BO$1660,22,0),"")</f>
        <v/>
      </c>
      <c r="AD94" s="174" t="str">
        <f ca="1">IFERROR(VLOOKUP(ROW(AD82),'فهرست بها کلی'!$C$13:$BO$1660,25,0),"")</f>
        <v/>
      </c>
      <c r="AE94" s="174" t="str">
        <f ca="1">IFERROR(VLOOKUP(ROW(AE82),'فهرست بها کلی'!$C$13:$BO$1660,28,0),"")</f>
        <v/>
      </c>
      <c r="AF94" s="174" t="str">
        <f ca="1">IFERROR(VLOOKUP(ROW(AF82),'فهرست بها کلی'!$C$13:$BO$1660,31,0),"")</f>
        <v/>
      </c>
      <c r="AG94" s="174" t="str">
        <f ca="1">IFERROR(VLOOKUP(ROW(AG82),'فهرست بها کلی'!$C$13:$BO$1660,34,0),"")</f>
        <v/>
      </c>
      <c r="AH94" s="174" t="str">
        <f ca="1">IFERROR(VLOOKUP(ROW(AH82),'فهرست بها کلی'!$C$13:$BO$1660,37,0),"")</f>
        <v/>
      </c>
      <c r="AI94" s="174" t="str">
        <f ca="1">IFERROR(VLOOKUP(ROW(AI82),'فهرست بها کلی'!$C$13:$BO$1660,40,0),"")</f>
        <v/>
      </c>
      <c r="AJ94" s="174" t="str">
        <f ca="1">IFERROR(VLOOKUP(ROW(AJ82),'فهرست بها کلی'!$C$13:$BO$1660,43,0),"")</f>
        <v/>
      </c>
      <c r="AK94" s="174" t="str">
        <f ca="1">IFERROR(VLOOKUP(ROW(AK82),'فهرست بها کلی'!$C$13:$BO$1660,46,0),"")</f>
        <v/>
      </c>
      <c r="AL94" s="174" t="str">
        <f ca="1">IFERROR(VLOOKUP(ROW(AL82),'فهرست بها کلی'!$C$13:$BO$1660,49,0),"")</f>
        <v/>
      </c>
      <c r="AM94" s="174" t="str">
        <f ca="1">IFERROR(VLOOKUP(ROW(AM82),'فهرست بها کلی'!$C$13:$BO$1660,52,0),"")</f>
        <v/>
      </c>
      <c r="AN94" s="174" t="str">
        <f ca="1">IFERROR(VLOOKUP(ROW(AN82),'فهرست بها کلی'!$C$13:$BO$1660,55,0),"")</f>
        <v/>
      </c>
      <c r="AO94" s="174" t="str">
        <f ca="1">IFERROR(VLOOKUP(ROW(AO82),'فهرست بها کلی'!$C$13:$BO$1660,58,0),"")</f>
        <v/>
      </c>
      <c r="AP94" s="174" t="str">
        <f ca="1">IFERROR(VLOOKUP(ROW(AP82),'فهرست بها کلی'!$C$13:$BO$1660,61,0),"")</f>
        <v/>
      </c>
      <c r="AQ94" s="174" t="str">
        <f ca="1">IFERROR(VLOOKUP(ROW(AQ82),'فهرست بها کلی'!$C$13:$BO$1660,64,0),"")</f>
        <v/>
      </c>
      <c r="AR94" s="244">
        <f t="shared" ca="1" si="12"/>
        <v>0</v>
      </c>
      <c r="AS94" s="174" t="str">
        <f ca="1">IFERROR(VLOOKUP(ROW(AS82),'فهرست بها کلی'!$C$13:$BO$1660,23,0),"")</f>
        <v/>
      </c>
      <c r="AT94" s="174" t="str">
        <f ca="1">IFERROR(VLOOKUP(ROW(AT82),'فهرست بها کلی'!$C$13:$BO$1660,26,0),"")</f>
        <v/>
      </c>
      <c r="AU94" s="174" t="str">
        <f ca="1">IFERROR(VLOOKUP(ROW(AU82),'فهرست بها کلی'!$C$13:$BO$1660,29,0),"")</f>
        <v/>
      </c>
      <c r="AV94" s="174" t="str">
        <f ca="1">IFERROR(VLOOKUP(ROW(AV82),'فهرست بها کلی'!$C$13:$BO$1660,32,0),"")</f>
        <v/>
      </c>
      <c r="AW94" s="174" t="str">
        <f ca="1">IFERROR(VLOOKUP(ROW(AW82),'فهرست بها کلی'!$C$13:$BO$1660,35,0),"")</f>
        <v/>
      </c>
      <c r="AX94" s="174" t="str">
        <f ca="1">IFERROR(VLOOKUP(ROW(AX82),'فهرست بها کلی'!$C$13:$BO$1660,38,0),"")</f>
        <v/>
      </c>
      <c r="AY94" s="174" t="str">
        <f ca="1">IFERROR(VLOOKUP(ROW(AY82),'فهرست بها کلی'!$C$13:$BO$1660,41,0),"")</f>
        <v/>
      </c>
      <c r="AZ94" s="174" t="str">
        <f ca="1">IFERROR(VLOOKUP(ROW(AZ82),'فهرست بها کلی'!$C$13:$BO$1660,44,0),"")</f>
        <v/>
      </c>
      <c r="BA94" s="174" t="str">
        <f ca="1">IFERROR(VLOOKUP(ROW(BA82),'فهرست بها کلی'!$C$13:$BO$1660,47,0),"")</f>
        <v/>
      </c>
      <c r="BB94" s="174" t="str">
        <f ca="1">IFERROR(VLOOKUP(ROW(BB82),'فهرست بها کلی'!$C$13:$BO$1660,50,0),"")</f>
        <v/>
      </c>
      <c r="BC94" s="174" t="str">
        <f ca="1">IFERROR(VLOOKUP(ROW(BC82),'فهرست بها کلی'!$C$13:$BO$1660,53,0),"")</f>
        <v/>
      </c>
      <c r="BD94" s="174" t="str">
        <f ca="1">IFERROR(VLOOKUP(ROW(BD82),'فهرست بها کلی'!$C$13:$BO$1660,56,0),"")</f>
        <v/>
      </c>
      <c r="BE94" s="174" t="str">
        <f ca="1">IFERROR(VLOOKUP(ROW(BE82),'فهرست بها کلی'!$C$13:$BO$1660,59,0),"")</f>
        <v/>
      </c>
      <c r="BF94" s="174" t="str">
        <f ca="1">IFERROR(VLOOKUP(ROW(BF82),'فهرست بها کلی'!$C$13:$BO$1660,62,0),"")</f>
        <v/>
      </c>
      <c r="BG94" s="174" t="str">
        <f ca="1">IFERROR(VLOOKUP(ROW(BG82),'فهرست بها کلی'!$C$13:$BO$1660,65,0),"")</f>
        <v/>
      </c>
      <c r="BH94" s="174" t="str">
        <f ca="1">IFERROR(VLOOKUP(ROW(BH82),'فهرست بها کلی'!$C$13:$BO$1660,16,0),"")</f>
        <v/>
      </c>
      <c r="BI94" s="245" t="str">
        <f t="shared" ca="1" si="13"/>
        <v xml:space="preserve"> </v>
      </c>
      <c r="BJ94" s="245" t="str">
        <f t="shared" ca="1" si="14"/>
        <v/>
      </c>
      <c r="BK94" s="245" t="str">
        <f t="shared" ca="1" si="15"/>
        <v/>
      </c>
    </row>
    <row r="95" spans="1:63" ht="47.25" customHeight="1">
      <c r="A95" s="174" t="str">
        <f ca="1">IFERROR(VLOOKUP(ROW(A83),'فهرست بها کلی'!$C$13:$BO$1660,1,0),"")</f>
        <v/>
      </c>
      <c r="B95" s="174" t="str">
        <f ca="1">IFERROR(VLOOKUP(ROW(B83),'فهرست بها کلی'!$C$13:$BO$1660,5,0),"")</f>
        <v/>
      </c>
      <c r="C95" s="174" t="str">
        <f ca="1">IFERROR(VLOOKUP(ROW(C83),'فهرست بها کلی'!$C$13:$BO$1660,6,0),"")</f>
        <v/>
      </c>
      <c r="D95" s="174" t="str">
        <f ca="1">IFERROR(VLOOKUP(ROW(D83),'فهرست بها کلی'!$C$13:$BO$1660,7,0),"")</f>
        <v/>
      </c>
      <c r="E95" s="174" t="str">
        <f ca="1">IFERROR(VLOOKUP(ROW(E83),'فهرست بها کلی'!$C$13:$BO$1660,8,0),"")</f>
        <v/>
      </c>
      <c r="F95" s="174" t="str">
        <f ca="1">IFERROR(VLOOKUP(ROW(F83),'فهرست بها کلی'!$C$13:$BO$1660,9,0),"")</f>
        <v/>
      </c>
      <c r="G95" s="174" t="str">
        <f ca="1">IFERROR(VLOOKUP(ROW(G83),'فهرست بها کلی'!$C$13:$BO$1660,21,0),"")</f>
        <v/>
      </c>
      <c r="H95" s="174" t="str">
        <f ca="1">IFERROR(VLOOKUP(ROW(H83),'فهرست بها کلی'!$C$13:$BO$1660,24,0),"")</f>
        <v/>
      </c>
      <c r="I95" s="174" t="str">
        <f ca="1">IFERROR(VLOOKUP(ROW(I83),'فهرست بها کلی'!$C$13:$BO$1660,27,0),"")</f>
        <v/>
      </c>
      <c r="J95" s="174" t="str">
        <f ca="1">IFERROR(VLOOKUP(ROW(J83),'فهرست بها کلی'!$C$13:$BO$1660,30,0),"")</f>
        <v/>
      </c>
      <c r="K95" s="174" t="str">
        <f ca="1">IFERROR(VLOOKUP(ROW(K83),'فهرست بها کلی'!$C$13:$BO$1660,33,0),"")</f>
        <v/>
      </c>
      <c r="L95" s="174" t="str">
        <f ca="1">IFERROR(VLOOKUP(ROW(L83),'فهرست بها کلی'!$C$13:$BO$1660,36,0),"")</f>
        <v/>
      </c>
      <c r="M95" s="174" t="str">
        <f ca="1">IFERROR(VLOOKUP(ROW(M83),'فهرست بها کلی'!$C$13:$BO$1660,39,0),"")</f>
        <v/>
      </c>
      <c r="N95" s="174" t="str">
        <f ca="1">IFERROR(VLOOKUP(ROW(N83),'فهرست بها کلی'!$C$13:$BO$1660,42,0),"")</f>
        <v/>
      </c>
      <c r="O95" s="174" t="str">
        <f ca="1">IFERROR(VLOOKUP(ROW(O83),'فهرست بها کلی'!$C$13:$BO$1660,45,0),"")</f>
        <v/>
      </c>
      <c r="P95" s="174" t="str">
        <f ca="1">IFERROR(VLOOKUP(ROW(P83),'فهرست بها کلی'!$C$13:$BO$1660,48,0),"")</f>
        <v/>
      </c>
      <c r="Q95" s="174" t="str">
        <f ca="1">IFERROR(VLOOKUP(ROW(Q83),'فهرست بها کلی'!$C$13:$BO$1660,51,0),"")</f>
        <v/>
      </c>
      <c r="R95" s="174" t="str">
        <f ca="1">IFERROR(VLOOKUP(ROW(R83),'فهرست بها کلی'!$C$13:$BO$1660,54,0),"")</f>
        <v/>
      </c>
      <c r="S95" s="174" t="str">
        <f ca="1">IFERROR(VLOOKUP(ROW(S83),'فهرست بها کلی'!$C$13:$BO$1660,57,0),"")</f>
        <v/>
      </c>
      <c r="T95" s="174" t="str">
        <f ca="1">IFERROR(VLOOKUP(ROW(T83),'فهرست بها کلی'!$C$13:$BO$1660,60,0),"")</f>
        <v/>
      </c>
      <c r="U95" s="174" t="str">
        <f ca="1">IFERROR(VLOOKUP(ROW(U83),'فهرست بها کلی'!$C$13:$BO$1660,63,0),"")</f>
        <v/>
      </c>
      <c r="V95" s="241">
        <f t="shared" ca="1" si="9"/>
        <v>0</v>
      </c>
      <c r="W95" s="242" t="str">
        <f t="shared" ca="1" si="10"/>
        <v/>
      </c>
      <c r="X95" s="174" t="str">
        <f ca="1">IFERROR(VLOOKUP(ROW(X83),'فهرست بها کلی'!$C$13:$BO$1660,10,0),"")</f>
        <v/>
      </c>
      <c r="Y95" s="174" t="str">
        <f ca="1">IFERROR(VLOOKUP(ROW(Y83),'فهرست بها کلی'!$C$13:$BO$1660,11,0),"")</f>
        <v/>
      </c>
      <c r="Z95" s="174" t="str">
        <f ca="1">IFERROR(VLOOKUP(ROW(Z83),'فهرست بها کلی'!$C$13:$BO$1660,12,0),"")</f>
        <v/>
      </c>
      <c r="AA95" s="174" t="str">
        <f ca="1">IFERROR(VLOOKUP(ROW(AA83),'فهرست بها کلی'!$C$13:$BO$1660,13,0),"")</f>
        <v/>
      </c>
      <c r="AB95" s="243" t="str">
        <f t="shared" ca="1" si="11"/>
        <v/>
      </c>
      <c r="AC95" s="174" t="str">
        <f ca="1">IFERROR(VLOOKUP(ROW(AC83),'فهرست بها کلی'!$C$13:$BO$1660,22,0),"")</f>
        <v/>
      </c>
      <c r="AD95" s="174" t="str">
        <f ca="1">IFERROR(VLOOKUP(ROW(AD83),'فهرست بها کلی'!$C$13:$BO$1660,25,0),"")</f>
        <v/>
      </c>
      <c r="AE95" s="174" t="str">
        <f ca="1">IFERROR(VLOOKUP(ROW(AE83),'فهرست بها کلی'!$C$13:$BO$1660,28,0),"")</f>
        <v/>
      </c>
      <c r="AF95" s="174" t="str">
        <f ca="1">IFERROR(VLOOKUP(ROW(AF83),'فهرست بها کلی'!$C$13:$BO$1660,31,0),"")</f>
        <v/>
      </c>
      <c r="AG95" s="174" t="str">
        <f ca="1">IFERROR(VLOOKUP(ROW(AG83),'فهرست بها کلی'!$C$13:$BO$1660,34,0),"")</f>
        <v/>
      </c>
      <c r="AH95" s="174" t="str">
        <f ca="1">IFERROR(VLOOKUP(ROW(AH83),'فهرست بها کلی'!$C$13:$BO$1660,37,0),"")</f>
        <v/>
      </c>
      <c r="AI95" s="174" t="str">
        <f ca="1">IFERROR(VLOOKUP(ROW(AI83),'فهرست بها کلی'!$C$13:$BO$1660,40,0),"")</f>
        <v/>
      </c>
      <c r="AJ95" s="174" t="str">
        <f ca="1">IFERROR(VLOOKUP(ROW(AJ83),'فهرست بها کلی'!$C$13:$BO$1660,43,0),"")</f>
        <v/>
      </c>
      <c r="AK95" s="174" t="str">
        <f ca="1">IFERROR(VLOOKUP(ROW(AK83),'فهرست بها کلی'!$C$13:$BO$1660,46,0),"")</f>
        <v/>
      </c>
      <c r="AL95" s="174" t="str">
        <f ca="1">IFERROR(VLOOKUP(ROW(AL83),'فهرست بها کلی'!$C$13:$BO$1660,49,0),"")</f>
        <v/>
      </c>
      <c r="AM95" s="174" t="str">
        <f ca="1">IFERROR(VLOOKUP(ROW(AM83),'فهرست بها کلی'!$C$13:$BO$1660,52,0),"")</f>
        <v/>
      </c>
      <c r="AN95" s="174" t="str">
        <f ca="1">IFERROR(VLOOKUP(ROW(AN83),'فهرست بها کلی'!$C$13:$BO$1660,55,0),"")</f>
        <v/>
      </c>
      <c r="AO95" s="174" t="str">
        <f ca="1">IFERROR(VLOOKUP(ROW(AO83),'فهرست بها کلی'!$C$13:$BO$1660,58,0),"")</f>
        <v/>
      </c>
      <c r="AP95" s="174" t="str">
        <f ca="1">IFERROR(VLOOKUP(ROW(AP83),'فهرست بها کلی'!$C$13:$BO$1660,61,0),"")</f>
        <v/>
      </c>
      <c r="AQ95" s="174" t="str">
        <f ca="1">IFERROR(VLOOKUP(ROW(AQ83),'فهرست بها کلی'!$C$13:$BO$1660,64,0),"")</f>
        <v/>
      </c>
      <c r="AR95" s="244">
        <f t="shared" ca="1" si="12"/>
        <v>0</v>
      </c>
      <c r="AS95" s="174" t="str">
        <f ca="1">IFERROR(VLOOKUP(ROW(AS83),'فهرست بها کلی'!$C$13:$BO$1660,23,0),"")</f>
        <v/>
      </c>
      <c r="AT95" s="174" t="str">
        <f ca="1">IFERROR(VLOOKUP(ROW(AT83),'فهرست بها کلی'!$C$13:$BO$1660,26,0),"")</f>
        <v/>
      </c>
      <c r="AU95" s="174" t="str">
        <f ca="1">IFERROR(VLOOKUP(ROW(AU83),'فهرست بها کلی'!$C$13:$BO$1660,29,0),"")</f>
        <v/>
      </c>
      <c r="AV95" s="174" t="str">
        <f ca="1">IFERROR(VLOOKUP(ROW(AV83),'فهرست بها کلی'!$C$13:$BO$1660,32,0),"")</f>
        <v/>
      </c>
      <c r="AW95" s="174" t="str">
        <f ca="1">IFERROR(VLOOKUP(ROW(AW83),'فهرست بها کلی'!$C$13:$BO$1660,35,0),"")</f>
        <v/>
      </c>
      <c r="AX95" s="174" t="str">
        <f ca="1">IFERROR(VLOOKUP(ROW(AX83),'فهرست بها کلی'!$C$13:$BO$1660,38,0),"")</f>
        <v/>
      </c>
      <c r="AY95" s="174" t="str">
        <f ca="1">IFERROR(VLOOKUP(ROW(AY83),'فهرست بها کلی'!$C$13:$BO$1660,41,0),"")</f>
        <v/>
      </c>
      <c r="AZ95" s="174" t="str">
        <f ca="1">IFERROR(VLOOKUP(ROW(AZ83),'فهرست بها کلی'!$C$13:$BO$1660,44,0),"")</f>
        <v/>
      </c>
      <c r="BA95" s="174" t="str">
        <f ca="1">IFERROR(VLOOKUP(ROW(BA83),'فهرست بها کلی'!$C$13:$BO$1660,47,0),"")</f>
        <v/>
      </c>
      <c r="BB95" s="174" t="str">
        <f ca="1">IFERROR(VLOOKUP(ROW(BB83),'فهرست بها کلی'!$C$13:$BO$1660,50,0),"")</f>
        <v/>
      </c>
      <c r="BC95" s="174" t="str">
        <f ca="1">IFERROR(VLOOKUP(ROW(BC83),'فهرست بها کلی'!$C$13:$BO$1660,53,0),"")</f>
        <v/>
      </c>
      <c r="BD95" s="174" t="str">
        <f ca="1">IFERROR(VLOOKUP(ROW(BD83),'فهرست بها کلی'!$C$13:$BO$1660,56,0),"")</f>
        <v/>
      </c>
      <c r="BE95" s="174" t="str">
        <f ca="1">IFERROR(VLOOKUP(ROW(BE83),'فهرست بها کلی'!$C$13:$BO$1660,59,0),"")</f>
        <v/>
      </c>
      <c r="BF95" s="174" t="str">
        <f ca="1">IFERROR(VLOOKUP(ROW(BF83),'فهرست بها کلی'!$C$13:$BO$1660,62,0),"")</f>
        <v/>
      </c>
      <c r="BG95" s="174" t="str">
        <f ca="1">IFERROR(VLOOKUP(ROW(BG83),'فهرست بها کلی'!$C$13:$BO$1660,65,0),"")</f>
        <v/>
      </c>
      <c r="BH95" s="174" t="str">
        <f ca="1">IFERROR(VLOOKUP(ROW(BH83),'فهرست بها کلی'!$C$13:$BO$1660,16,0),"")</f>
        <v/>
      </c>
      <c r="BI95" s="245" t="str">
        <f t="shared" ca="1" si="13"/>
        <v xml:space="preserve"> </v>
      </c>
      <c r="BJ95" s="245" t="str">
        <f t="shared" ca="1" si="14"/>
        <v/>
      </c>
      <c r="BK95" s="245" t="str">
        <f t="shared" ca="1" si="15"/>
        <v/>
      </c>
    </row>
    <row r="96" spans="1:63" ht="47.25" customHeight="1">
      <c r="A96" s="174" t="str">
        <f ca="1">IFERROR(VLOOKUP(ROW(A84),'فهرست بها کلی'!$C$13:$BO$1660,1,0),"")</f>
        <v/>
      </c>
      <c r="B96" s="174" t="str">
        <f ca="1">IFERROR(VLOOKUP(ROW(B84),'فهرست بها کلی'!$C$13:$BO$1660,5,0),"")</f>
        <v/>
      </c>
      <c r="C96" s="174" t="str">
        <f ca="1">IFERROR(VLOOKUP(ROW(C84),'فهرست بها کلی'!$C$13:$BO$1660,6,0),"")</f>
        <v/>
      </c>
      <c r="D96" s="174" t="str">
        <f ca="1">IFERROR(VLOOKUP(ROW(D84),'فهرست بها کلی'!$C$13:$BO$1660,7,0),"")</f>
        <v/>
      </c>
      <c r="E96" s="174" t="str">
        <f ca="1">IFERROR(VLOOKUP(ROW(E84),'فهرست بها کلی'!$C$13:$BO$1660,8,0),"")</f>
        <v/>
      </c>
      <c r="F96" s="174" t="str">
        <f ca="1">IFERROR(VLOOKUP(ROW(F84),'فهرست بها کلی'!$C$13:$BO$1660,9,0),"")</f>
        <v/>
      </c>
      <c r="G96" s="174" t="str">
        <f ca="1">IFERROR(VLOOKUP(ROW(G84),'فهرست بها کلی'!$C$13:$BO$1660,21,0),"")</f>
        <v/>
      </c>
      <c r="H96" s="174" t="str">
        <f ca="1">IFERROR(VLOOKUP(ROW(H84),'فهرست بها کلی'!$C$13:$BO$1660,24,0),"")</f>
        <v/>
      </c>
      <c r="I96" s="174" t="str">
        <f ca="1">IFERROR(VLOOKUP(ROW(I84),'فهرست بها کلی'!$C$13:$BO$1660,27,0),"")</f>
        <v/>
      </c>
      <c r="J96" s="174" t="str">
        <f ca="1">IFERROR(VLOOKUP(ROW(J84),'فهرست بها کلی'!$C$13:$BO$1660,30,0),"")</f>
        <v/>
      </c>
      <c r="K96" s="174" t="str">
        <f ca="1">IFERROR(VLOOKUP(ROW(K84),'فهرست بها کلی'!$C$13:$BO$1660,33,0),"")</f>
        <v/>
      </c>
      <c r="L96" s="174" t="str">
        <f ca="1">IFERROR(VLOOKUP(ROW(L84),'فهرست بها کلی'!$C$13:$BO$1660,36,0),"")</f>
        <v/>
      </c>
      <c r="M96" s="174" t="str">
        <f ca="1">IFERROR(VLOOKUP(ROW(M84),'فهرست بها کلی'!$C$13:$BO$1660,39,0),"")</f>
        <v/>
      </c>
      <c r="N96" s="174" t="str">
        <f ca="1">IFERROR(VLOOKUP(ROW(N84),'فهرست بها کلی'!$C$13:$BO$1660,42,0),"")</f>
        <v/>
      </c>
      <c r="O96" s="174" t="str">
        <f ca="1">IFERROR(VLOOKUP(ROW(O84),'فهرست بها کلی'!$C$13:$BO$1660,45,0),"")</f>
        <v/>
      </c>
      <c r="P96" s="174" t="str">
        <f ca="1">IFERROR(VLOOKUP(ROW(P84),'فهرست بها کلی'!$C$13:$BO$1660,48,0),"")</f>
        <v/>
      </c>
      <c r="Q96" s="174" t="str">
        <f ca="1">IFERROR(VLOOKUP(ROW(Q84),'فهرست بها کلی'!$C$13:$BO$1660,51,0),"")</f>
        <v/>
      </c>
      <c r="R96" s="174" t="str">
        <f ca="1">IFERROR(VLOOKUP(ROW(R84),'فهرست بها کلی'!$C$13:$BO$1660,54,0),"")</f>
        <v/>
      </c>
      <c r="S96" s="174" t="str">
        <f ca="1">IFERROR(VLOOKUP(ROW(S84),'فهرست بها کلی'!$C$13:$BO$1660,57,0),"")</f>
        <v/>
      </c>
      <c r="T96" s="174" t="str">
        <f ca="1">IFERROR(VLOOKUP(ROW(T84),'فهرست بها کلی'!$C$13:$BO$1660,60,0),"")</f>
        <v/>
      </c>
      <c r="U96" s="174" t="str">
        <f ca="1">IFERROR(VLOOKUP(ROW(U84),'فهرست بها کلی'!$C$13:$BO$1660,63,0),"")</f>
        <v/>
      </c>
      <c r="V96" s="241">
        <f t="shared" ca="1" si="9"/>
        <v>0</v>
      </c>
      <c r="W96" s="242" t="str">
        <f t="shared" ca="1" si="10"/>
        <v/>
      </c>
      <c r="X96" s="174" t="str">
        <f ca="1">IFERROR(VLOOKUP(ROW(X84),'فهرست بها کلی'!$C$13:$BO$1660,10,0),"")</f>
        <v/>
      </c>
      <c r="Y96" s="174" t="str">
        <f ca="1">IFERROR(VLOOKUP(ROW(Y84),'فهرست بها کلی'!$C$13:$BO$1660,11,0),"")</f>
        <v/>
      </c>
      <c r="Z96" s="174" t="str">
        <f ca="1">IFERROR(VLOOKUP(ROW(Z84),'فهرست بها کلی'!$C$13:$BO$1660,12,0),"")</f>
        <v/>
      </c>
      <c r="AA96" s="174" t="str">
        <f ca="1">IFERROR(VLOOKUP(ROW(AA84),'فهرست بها کلی'!$C$13:$BO$1660,13,0),"")</f>
        <v/>
      </c>
      <c r="AB96" s="243" t="str">
        <f t="shared" ca="1" si="11"/>
        <v/>
      </c>
      <c r="AC96" s="174" t="str">
        <f ca="1">IFERROR(VLOOKUP(ROW(AC84),'فهرست بها کلی'!$C$13:$BO$1660,22,0),"")</f>
        <v/>
      </c>
      <c r="AD96" s="174" t="str">
        <f ca="1">IFERROR(VLOOKUP(ROW(AD84),'فهرست بها کلی'!$C$13:$BO$1660,25,0),"")</f>
        <v/>
      </c>
      <c r="AE96" s="174" t="str">
        <f ca="1">IFERROR(VLOOKUP(ROW(AE84),'فهرست بها کلی'!$C$13:$BO$1660,28,0),"")</f>
        <v/>
      </c>
      <c r="AF96" s="174" t="str">
        <f ca="1">IFERROR(VLOOKUP(ROW(AF84),'فهرست بها کلی'!$C$13:$BO$1660,31,0),"")</f>
        <v/>
      </c>
      <c r="AG96" s="174" t="str">
        <f ca="1">IFERROR(VLOOKUP(ROW(AG84),'فهرست بها کلی'!$C$13:$BO$1660,34,0),"")</f>
        <v/>
      </c>
      <c r="AH96" s="174" t="str">
        <f ca="1">IFERROR(VLOOKUP(ROW(AH84),'فهرست بها کلی'!$C$13:$BO$1660,37,0),"")</f>
        <v/>
      </c>
      <c r="AI96" s="174" t="str">
        <f ca="1">IFERROR(VLOOKUP(ROW(AI84),'فهرست بها کلی'!$C$13:$BO$1660,40,0),"")</f>
        <v/>
      </c>
      <c r="AJ96" s="174" t="str">
        <f ca="1">IFERROR(VLOOKUP(ROW(AJ84),'فهرست بها کلی'!$C$13:$BO$1660,43,0),"")</f>
        <v/>
      </c>
      <c r="AK96" s="174" t="str">
        <f ca="1">IFERROR(VLOOKUP(ROW(AK84),'فهرست بها کلی'!$C$13:$BO$1660,46,0),"")</f>
        <v/>
      </c>
      <c r="AL96" s="174" t="str">
        <f ca="1">IFERROR(VLOOKUP(ROW(AL84),'فهرست بها کلی'!$C$13:$BO$1660,49,0),"")</f>
        <v/>
      </c>
      <c r="AM96" s="174" t="str">
        <f ca="1">IFERROR(VLOOKUP(ROW(AM84),'فهرست بها کلی'!$C$13:$BO$1660,52,0),"")</f>
        <v/>
      </c>
      <c r="AN96" s="174" t="str">
        <f ca="1">IFERROR(VLOOKUP(ROW(AN84),'فهرست بها کلی'!$C$13:$BO$1660,55,0),"")</f>
        <v/>
      </c>
      <c r="AO96" s="174" t="str">
        <f ca="1">IFERROR(VLOOKUP(ROW(AO84),'فهرست بها کلی'!$C$13:$BO$1660,58,0),"")</f>
        <v/>
      </c>
      <c r="AP96" s="174" t="str">
        <f ca="1">IFERROR(VLOOKUP(ROW(AP84),'فهرست بها کلی'!$C$13:$BO$1660,61,0),"")</f>
        <v/>
      </c>
      <c r="AQ96" s="174" t="str">
        <f ca="1">IFERROR(VLOOKUP(ROW(AQ84),'فهرست بها کلی'!$C$13:$BO$1660,64,0),"")</f>
        <v/>
      </c>
      <c r="AR96" s="244">
        <f t="shared" ca="1" si="12"/>
        <v>0</v>
      </c>
      <c r="AS96" s="174" t="str">
        <f ca="1">IFERROR(VLOOKUP(ROW(AS84),'فهرست بها کلی'!$C$13:$BO$1660,23,0),"")</f>
        <v/>
      </c>
      <c r="AT96" s="174" t="str">
        <f ca="1">IFERROR(VLOOKUP(ROW(AT84),'فهرست بها کلی'!$C$13:$BO$1660,26,0),"")</f>
        <v/>
      </c>
      <c r="AU96" s="174" t="str">
        <f ca="1">IFERROR(VLOOKUP(ROW(AU84),'فهرست بها کلی'!$C$13:$BO$1660,29,0),"")</f>
        <v/>
      </c>
      <c r="AV96" s="174" t="str">
        <f ca="1">IFERROR(VLOOKUP(ROW(AV84),'فهرست بها کلی'!$C$13:$BO$1660,32,0),"")</f>
        <v/>
      </c>
      <c r="AW96" s="174" t="str">
        <f ca="1">IFERROR(VLOOKUP(ROW(AW84),'فهرست بها کلی'!$C$13:$BO$1660,35,0),"")</f>
        <v/>
      </c>
      <c r="AX96" s="174" t="str">
        <f ca="1">IFERROR(VLOOKUP(ROW(AX84),'فهرست بها کلی'!$C$13:$BO$1660,38,0),"")</f>
        <v/>
      </c>
      <c r="AY96" s="174" t="str">
        <f ca="1">IFERROR(VLOOKUP(ROW(AY84),'فهرست بها کلی'!$C$13:$BO$1660,41,0),"")</f>
        <v/>
      </c>
      <c r="AZ96" s="174" t="str">
        <f ca="1">IFERROR(VLOOKUP(ROW(AZ84),'فهرست بها کلی'!$C$13:$BO$1660,44,0),"")</f>
        <v/>
      </c>
      <c r="BA96" s="174" t="str">
        <f ca="1">IFERROR(VLOOKUP(ROW(BA84),'فهرست بها کلی'!$C$13:$BO$1660,47,0),"")</f>
        <v/>
      </c>
      <c r="BB96" s="174" t="str">
        <f ca="1">IFERROR(VLOOKUP(ROW(BB84),'فهرست بها کلی'!$C$13:$BO$1660,50,0),"")</f>
        <v/>
      </c>
      <c r="BC96" s="174" t="str">
        <f ca="1">IFERROR(VLOOKUP(ROW(BC84),'فهرست بها کلی'!$C$13:$BO$1660,53,0),"")</f>
        <v/>
      </c>
      <c r="BD96" s="174" t="str">
        <f ca="1">IFERROR(VLOOKUP(ROW(BD84),'فهرست بها کلی'!$C$13:$BO$1660,56,0),"")</f>
        <v/>
      </c>
      <c r="BE96" s="174" t="str">
        <f ca="1">IFERROR(VLOOKUP(ROW(BE84),'فهرست بها کلی'!$C$13:$BO$1660,59,0),"")</f>
        <v/>
      </c>
      <c r="BF96" s="174" t="str">
        <f ca="1">IFERROR(VLOOKUP(ROW(BF84),'فهرست بها کلی'!$C$13:$BO$1660,62,0),"")</f>
        <v/>
      </c>
      <c r="BG96" s="174" t="str">
        <f ca="1">IFERROR(VLOOKUP(ROW(BG84),'فهرست بها کلی'!$C$13:$BO$1660,65,0),"")</f>
        <v/>
      </c>
      <c r="BH96" s="174" t="str">
        <f ca="1">IFERROR(VLOOKUP(ROW(BH84),'فهرست بها کلی'!$C$13:$BO$1660,16,0),"")</f>
        <v/>
      </c>
      <c r="BI96" s="245" t="str">
        <f t="shared" ca="1" si="13"/>
        <v xml:space="preserve"> </v>
      </c>
      <c r="BJ96" s="245" t="str">
        <f t="shared" ca="1" si="14"/>
        <v/>
      </c>
      <c r="BK96" s="245" t="str">
        <f t="shared" ca="1" si="15"/>
        <v/>
      </c>
    </row>
    <row r="97" spans="1:63" ht="47.25" customHeight="1">
      <c r="A97" s="174" t="str">
        <f ca="1">IFERROR(VLOOKUP(ROW(A85),'فهرست بها کلی'!$C$13:$BO$1660,1,0),"")</f>
        <v/>
      </c>
      <c r="B97" s="174" t="str">
        <f ca="1">IFERROR(VLOOKUP(ROW(B85),'فهرست بها کلی'!$C$13:$BO$1660,5,0),"")</f>
        <v/>
      </c>
      <c r="C97" s="174" t="str">
        <f ca="1">IFERROR(VLOOKUP(ROW(C85),'فهرست بها کلی'!$C$13:$BO$1660,6,0),"")</f>
        <v/>
      </c>
      <c r="D97" s="174" t="str">
        <f ca="1">IFERROR(VLOOKUP(ROW(D85),'فهرست بها کلی'!$C$13:$BO$1660,7,0),"")</f>
        <v/>
      </c>
      <c r="E97" s="174" t="str">
        <f ca="1">IFERROR(VLOOKUP(ROW(E85),'فهرست بها کلی'!$C$13:$BO$1660,8,0),"")</f>
        <v/>
      </c>
      <c r="F97" s="174" t="str">
        <f ca="1">IFERROR(VLOOKUP(ROW(F85),'فهرست بها کلی'!$C$13:$BO$1660,9,0),"")</f>
        <v/>
      </c>
      <c r="G97" s="174" t="str">
        <f ca="1">IFERROR(VLOOKUP(ROW(G85),'فهرست بها کلی'!$C$13:$BO$1660,21,0),"")</f>
        <v/>
      </c>
      <c r="H97" s="174" t="str">
        <f ca="1">IFERROR(VLOOKUP(ROW(H85),'فهرست بها کلی'!$C$13:$BO$1660,24,0),"")</f>
        <v/>
      </c>
      <c r="I97" s="174" t="str">
        <f ca="1">IFERROR(VLOOKUP(ROW(I85),'فهرست بها کلی'!$C$13:$BO$1660,27,0),"")</f>
        <v/>
      </c>
      <c r="J97" s="174" t="str">
        <f ca="1">IFERROR(VLOOKUP(ROW(J85),'فهرست بها کلی'!$C$13:$BO$1660,30,0),"")</f>
        <v/>
      </c>
      <c r="K97" s="174" t="str">
        <f ca="1">IFERROR(VLOOKUP(ROW(K85),'فهرست بها کلی'!$C$13:$BO$1660,33,0),"")</f>
        <v/>
      </c>
      <c r="L97" s="174" t="str">
        <f ca="1">IFERROR(VLOOKUP(ROW(L85),'فهرست بها کلی'!$C$13:$BO$1660,36,0),"")</f>
        <v/>
      </c>
      <c r="M97" s="174" t="str">
        <f ca="1">IFERROR(VLOOKUP(ROW(M85),'فهرست بها کلی'!$C$13:$BO$1660,39,0),"")</f>
        <v/>
      </c>
      <c r="N97" s="174" t="str">
        <f ca="1">IFERROR(VLOOKUP(ROW(N85),'فهرست بها کلی'!$C$13:$BO$1660,42,0),"")</f>
        <v/>
      </c>
      <c r="O97" s="174" t="str">
        <f ca="1">IFERROR(VLOOKUP(ROW(O85),'فهرست بها کلی'!$C$13:$BO$1660,45,0),"")</f>
        <v/>
      </c>
      <c r="P97" s="174" t="str">
        <f ca="1">IFERROR(VLOOKUP(ROW(P85),'فهرست بها کلی'!$C$13:$BO$1660,48,0),"")</f>
        <v/>
      </c>
      <c r="Q97" s="174" t="str">
        <f ca="1">IFERROR(VLOOKUP(ROW(Q85),'فهرست بها کلی'!$C$13:$BO$1660,51,0),"")</f>
        <v/>
      </c>
      <c r="R97" s="174" t="str">
        <f ca="1">IFERROR(VLOOKUP(ROW(R85),'فهرست بها کلی'!$C$13:$BO$1660,54,0),"")</f>
        <v/>
      </c>
      <c r="S97" s="174" t="str">
        <f ca="1">IFERROR(VLOOKUP(ROW(S85),'فهرست بها کلی'!$C$13:$BO$1660,57,0),"")</f>
        <v/>
      </c>
      <c r="T97" s="174" t="str">
        <f ca="1">IFERROR(VLOOKUP(ROW(T85),'فهرست بها کلی'!$C$13:$BO$1660,60,0),"")</f>
        <v/>
      </c>
      <c r="U97" s="174" t="str">
        <f ca="1">IFERROR(VLOOKUP(ROW(U85),'فهرست بها کلی'!$C$13:$BO$1660,63,0),"")</f>
        <v/>
      </c>
      <c r="V97" s="241">
        <f t="shared" ca="1" si="9"/>
        <v>0</v>
      </c>
      <c r="W97" s="242" t="str">
        <f t="shared" ca="1" si="10"/>
        <v/>
      </c>
      <c r="X97" s="174" t="str">
        <f ca="1">IFERROR(VLOOKUP(ROW(X85),'فهرست بها کلی'!$C$13:$BO$1660,10,0),"")</f>
        <v/>
      </c>
      <c r="Y97" s="174" t="str">
        <f ca="1">IFERROR(VLOOKUP(ROW(Y85),'فهرست بها کلی'!$C$13:$BO$1660,11,0),"")</f>
        <v/>
      </c>
      <c r="Z97" s="174" t="str">
        <f ca="1">IFERROR(VLOOKUP(ROW(Z85),'فهرست بها کلی'!$C$13:$BO$1660,12,0),"")</f>
        <v/>
      </c>
      <c r="AA97" s="174" t="str">
        <f ca="1">IFERROR(VLOOKUP(ROW(AA85),'فهرست بها کلی'!$C$13:$BO$1660,13,0),"")</f>
        <v/>
      </c>
      <c r="AB97" s="243" t="str">
        <f t="shared" ca="1" si="11"/>
        <v/>
      </c>
      <c r="AC97" s="174" t="str">
        <f ca="1">IFERROR(VLOOKUP(ROW(AC85),'فهرست بها کلی'!$C$13:$BO$1660,22,0),"")</f>
        <v/>
      </c>
      <c r="AD97" s="174" t="str">
        <f ca="1">IFERROR(VLOOKUP(ROW(AD85),'فهرست بها کلی'!$C$13:$BO$1660,25,0),"")</f>
        <v/>
      </c>
      <c r="AE97" s="174" t="str">
        <f ca="1">IFERROR(VLOOKUP(ROW(AE85),'فهرست بها کلی'!$C$13:$BO$1660,28,0),"")</f>
        <v/>
      </c>
      <c r="AF97" s="174" t="str">
        <f ca="1">IFERROR(VLOOKUP(ROW(AF85),'فهرست بها کلی'!$C$13:$BO$1660,31,0),"")</f>
        <v/>
      </c>
      <c r="AG97" s="174" t="str">
        <f ca="1">IFERROR(VLOOKUP(ROW(AG85),'فهرست بها کلی'!$C$13:$BO$1660,34,0),"")</f>
        <v/>
      </c>
      <c r="AH97" s="174" t="str">
        <f ca="1">IFERROR(VLOOKUP(ROW(AH85),'فهرست بها کلی'!$C$13:$BO$1660,37,0),"")</f>
        <v/>
      </c>
      <c r="AI97" s="174" t="str">
        <f ca="1">IFERROR(VLOOKUP(ROW(AI85),'فهرست بها کلی'!$C$13:$BO$1660,40,0),"")</f>
        <v/>
      </c>
      <c r="AJ97" s="174" t="str">
        <f ca="1">IFERROR(VLOOKUP(ROW(AJ85),'فهرست بها کلی'!$C$13:$BO$1660,43,0),"")</f>
        <v/>
      </c>
      <c r="AK97" s="174" t="str">
        <f ca="1">IFERROR(VLOOKUP(ROW(AK85),'فهرست بها کلی'!$C$13:$BO$1660,46,0),"")</f>
        <v/>
      </c>
      <c r="AL97" s="174" t="str">
        <f ca="1">IFERROR(VLOOKUP(ROW(AL85),'فهرست بها کلی'!$C$13:$BO$1660,49,0),"")</f>
        <v/>
      </c>
      <c r="AM97" s="174" t="str">
        <f ca="1">IFERROR(VLOOKUP(ROW(AM85),'فهرست بها کلی'!$C$13:$BO$1660,52,0),"")</f>
        <v/>
      </c>
      <c r="AN97" s="174" t="str">
        <f ca="1">IFERROR(VLOOKUP(ROW(AN85),'فهرست بها کلی'!$C$13:$BO$1660,55,0),"")</f>
        <v/>
      </c>
      <c r="AO97" s="174" t="str">
        <f ca="1">IFERROR(VLOOKUP(ROW(AO85),'فهرست بها کلی'!$C$13:$BO$1660,58,0),"")</f>
        <v/>
      </c>
      <c r="AP97" s="174" t="str">
        <f ca="1">IFERROR(VLOOKUP(ROW(AP85),'فهرست بها کلی'!$C$13:$BO$1660,61,0),"")</f>
        <v/>
      </c>
      <c r="AQ97" s="174" t="str">
        <f ca="1">IFERROR(VLOOKUP(ROW(AQ85),'فهرست بها کلی'!$C$13:$BO$1660,64,0),"")</f>
        <v/>
      </c>
      <c r="AR97" s="244">
        <f t="shared" ca="1" si="12"/>
        <v>0</v>
      </c>
      <c r="AS97" s="174" t="str">
        <f ca="1">IFERROR(VLOOKUP(ROW(AS85),'فهرست بها کلی'!$C$13:$BO$1660,23,0),"")</f>
        <v/>
      </c>
      <c r="AT97" s="174" t="str">
        <f ca="1">IFERROR(VLOOKUP(ROW(AT85),'فهرست بها کلی'!$C$13:$BO$1660,26,0),"")</f>
        <v/>
      </c>
      <c r="AU97" s="174" t="str">
        <f ca="1">IFERROR(VLOOKUP(ROW(AU85),'فهرست بها کلی'!$C$13:$BO$1660,29,0),"")</f>
        <v/>
      </c>
      <c r="AV97" s="174" t="str">
        <f ca="1">IFERROR(VLOOKUP(ROW(AV85),'فهرست بها کلی'!$C$13:$BO$1660,32,0),"")</f>
        <v/>
      </c>
      <c r="AW97" s="174" t="str">
        <f ca="1">IFERROR(VLOOKUP(ROW(AW85),'فهرست بها کلی'!$C$13:$BO$1660,35,0),"")</f>
        <v/>
      </c>
      <c r="AX97" s="174" t="str">
        <f ca="1">IFERROR(VLOOKUP(ROW(AX85),'فهرست بها کلی'!$C$13:$BO$1660,38,0),"")</f>
        <v/>
      </c>
      <c r="AY97" s="174" t="str">
        <f ca="1">IFERROR(VLOOKUP(ROW(AY85),'فهرست بها کلی'!$C$13:$BO$1660,41,0),"")</f>
        <v/>
      </c>
      <c r="AZ97" s="174" t="str">
        <f ca="1">IFERROR(VLOOKUP(ROW(AZ85),'فهرست بها کلی'!$C$13:$BO$1660,44,0),"")</f>
        <v/>
      </c>
      <c r="BA97" s="174" t="str">
        <f ca="1">IFERROR(VLOOKUP(ROW(BA85),'فهرست بها کلی'!$C$13:$BO$1660,47,0),"")</f>
        <v/>
      </c>
      <c r="BB97" s="174" t="str">
        <f ca="1">IFERROR(VLOOKUP(ROW(BB85),'فهرست بها کلی'!$C$13:$BO$1660,50,0),"")</f>
        <v/>
      </c>
      <c r="BC97" s="174" t="str">
        <f ca="1">IFERROR(VLOOKUP(ROW(BC85),'فهرست بها کلی'!$C$13:$BO$1660,53,0),"")</f>
        <v/>
      </c>
      <c r="BD97" s="174" t="str">
        <f ca="1">IFERROR(VLOOKUP(ROW(BD85),'فهرست بها کلی'!$C$13:$BO$1660,56,0),"")</f>
        <v/>
      </c>
      <c r="BE97" s="174" t="str">
        <f ca="1">IFERROR(VLOOKUP(ROW(BE85),'فهرست بها کلی'!$C$13:$BO$1660,59,0),"")</f>
        <v/>
      </c>
      <c r="BF97" s="174" t="str">
        <f ca="1">IFERROR(VLOOKUP(ROW(BF85),'فهرست بها کلی'!$C$13:$BO$1660,62,0),"")</f>
        <v/>
      </c>
      <c r="BG97" s="174" t="str">
        <f ca="1">IFERROR(VLOOKUP(ROW(BG85),'فهرست بها کلی'!$C$13:$BO$1660,65,0),"")</f>
        <v/>
      </c>
      <c r="BH97" s="174" t="str">
        <f ca="1">IFERROR(VLOOKUP(ROW(BH85),'فهرست بها کلی'!$C$13:$BO$1660,16,0),"")</f>
        <v/>
      </c>
      <c r="BI97" s="245" t="str">
        <f t="shared" ca="1" si="13"/>
        <v xml:space="preserve"> </v>
      </c>
      <c r="BJ97" s="245" t="str">
        <f t="shared" ca="1" si="14"/>
        <v/>
      </c>
      <c r="BK97" s="245" t="str">
        <f t="shared" ca="1" si="15"/>
        <v/>
      </c>
    </row>
    <row r="98" spans="1:63" ht="47.25" customHeight="1">
      <c r="A98" s="174" t="str">
        <f ca="1">IFERROR(VLOOKUP(ROW(A86),'فهرست بها کلی'!$C$13:$BO$1660,1,0),"")</f>
        <v/>
      </c>
      <c r="B98" s="174" t="str">
        <f ca="1">IFERROR(VLOOKUP(ROW(B86),'فهرست بها کلی'!$C$13:$BO$1660,5,0),"")</f>
        <v/>
      </c>
      <c r="C98" s="174" t="str">
        <f ca="1">IFERROR(VLOOKUP(ROW(C86),'فهرست بها کلی'!$C$13:$BO$1660,6,0),"")</f>
        <v/>
      </c>
      <c r="D98" s="174" t="str">
        <f ca="1">IFERROR(VLOOKUP(ROW(D86),'فهرست بها کلی'!$C$13:$BO$1660,7,0),"")</f>
        <v/>
      </c>
      <c r="E98" s="174" t="str">
        <f ca="1">IFERROR(VLOOKUP(ROW(E86),'فهرست بها کلی'!$C$13:$BO$1660,8,0),"")</f>
        <v/>
      </c>
      <c r="F98" s="174" t="str">
        <f ca="1">IFERROR(VLOOKUP(ROW(F86),'فهرست بها کلی'!$C$13:$BO$1660,9,0),"")</f>
        <v/>
      </c>
      <c r="G98" s="174" t="str">
        <f ca="1">IFERROR(VLOOKUP(ROW(G86),'فهرست بها کلی'!$C$13:$BO$1660,21,0),"")</f>
        <v/>
      </c>
      <c r="H98" s="174" t="str">
        <f ca="1">IFERROR(VLOOKUP(ROW(H86),'فهرست بها کلی'!$C$13:$BO$1660,24,0),"")</f>
        <v/>
      </c>
      <c r="I98" s="174" t="str">
        <f ca="1">IFERROR(VLOOKUP(ROW(I86),'فهرست بها کلی'!$C$13:$BO$1660,27,0),"")</f>
        <v/>
      </c>
      <c r="J98" s="174" t="str">
        <f ca="1">IFERROR(VLOOKUP(ROW(J86),'فهرست بها کلی'!$C$13:$BO$1660,30,0),"")</f>
        <v/>
      </c>
      <c r="K98" s="174" t="str">
        <f ca="1">IFERROR(VLOOKUP(ROW(K86),'فهرست بها کلی'!$C$13:$BO$1660,33,0),"")</f>
        <v/>
      </c>
      <c r="L98" s="174" t="str">
        <f ca="1">IFERROR(VLOOKUP(ROW(L86),'فهرست بها کلی'!$C$13:$BO$1660,36,0),"")</f>
        <v/>
      </c>
      <c r="M98" s="174" t="str">
        <f ca="1">IFERROR(VLOOKUP(ROW(M86),'فهرست بها کلی'!$C$13:$BO$1660,39,0),"")</f>
        <v/>
      </c>
      <c r="N98" s="174" t="str">
        <f ca="1">IFERROR(VLOOKUP(ROW(N86),'فهرست بها کلی'!$C$13:$BO$1660,42,0),"")</f>
        <v/>
      </c>
      <c r="O98" s="174" t="str">
        <f ca="1">IFERROR(VLOOKUP(ROW(O86),'فهرست بها کلی'!$C$13:$BO$1660,45,0),"")</f>
        <v/>
      </c>
      <c r="P98" s="174" t="str">
        <f ca="1">IFERROR(VLOOKUP(ROW(P86),'فهرست بها کلی'!$C$13:$BO$1660,48,0),"")</f>
        <v/>
      </c>
      <c r="Q98" s="174" t="str">
        <f ca="1">IFERROR(VLOOKUP(ROW(Q86),'فهرست بها کلی'!$C$13:$BO$1660,51,0),"")</f>
        <v/>
      </c>
      <c r="R98" s="174" t="str">
        <f ca="1">IFERROR(VLOOKUP(ROW(R86),'فهرست بها کلی'!$C$13:$BO$1660,54,0),"")</f>
        <v/>
      </c>
      <c r="S98" s="174" t="str">
        <f ca="1">IFERROR(VLOOKUP(ROW(S86),'فهرست بها کلی'!$C$13:$BO$1660,57,0),"")</f>
        <v/>
      </c>
      <c r="T98" s="174" t="str">
        <f ca="1">IFERROR(VLOOKUP(ROW(T86),'فهرست بها کلی'!$C$13:$BO$1660,60,0),"")</f>
        <v/>
      </c>
      <c r="U98" s="174" t="str">
        <f ca="1">IFERROR(VLOOKUP(ROW(U86),'فهرست بها کلی'!$C$13:$BO$1660,63,0),"")</f>
        <v/>
      </c>
      <c r="V98" s="241">
        <f t="shared" ca="1" si="9"/>
        <v>0</v>
      </c>
      <c r="W98" s="242" t="str">
        <f t="shared" ca="1" si="10"/>
        <v/>
      </c>
      <c r="X98" s="174" t="str">
        <f ca="1">IFERROR(VLOOKUP(ROW(X86),'فهرست بها کلی'!$C$13:$BO$1660,10,0),"")</f>
        <v/>
      </c>
      <c r="Y98" s="174" t="str">
        <f ca="1">IFERROR(VLOOKUP(ROW(Y86),'فهرست بها کلی'!$C$13:$BO$1660,11,0),"")</f>
        <v/>
      </c>
      <c r="Z98" s="174" t="str">
        <f ca="1">IFERROR(VLOOKUP(ROW(Z86),'فهرست بها کلی'!$C$13:$BO$1660,12,0),"")</f>
        <v/>
      </c>
      <c r="AA98" s="174" t="str">
        <f ca="1">IFERROR(VLOOKUP(ROW(AA86),'فهرست بها کلی'!$C$13:$BO$1660,13,0),"")</f>
        <v/>
      </c>
      <c r="AB98" s="243" t="str">
        <f t="shared" ca="1" si="11"/>
        <v/>
      </c>
      <c r="AC98" s="174" t="str">
        <f ca="1">IFERROR(VLOOKUP(ROW(AC86),'فهرست بها کلی'!$C$13:$BO$1660,22,0),"")</f>
        <v/>
      </c>
      <c r="AD98" s="174" t="str">
        <f ca="1">IFERROR(VLOOKUP(ROW(AD86),'فهرست بها کلی'!$C$13:$BO$1660,25,0),"")</f>
        <v/>
      </c>
      <c r="AE98" s="174" t="str">
        <f ca="1">IFERROR(VLOOKUP(ROW(AE86),'فهرست بها کلی'!$C$13:$BO$1660,28,0),"")</f>
        <v/>
      </c>
      <c r="AF98" s="174" t="str">
        <f ca="1">IFERROR(VLOOKUP(ROW(AF86),'فهرست بها کلی'!$C$13:$BO$1660,31,0),"")</f>
        <v/>
      </c>
      <c r="AG98" s="174" t="str">
        <f ca="1">IFERROR(VLOOKUP(ROW(AG86),'فهرست بها کلی'!$C$13:$BO$1660,34,0),"")</f>
        <v/>
      </c>
      <c r="AH98" s="174" t="str">
        <f ca="1">IFERROR(VLOOKUP(ROW(AH86),'فهرست بها کلی'!$C$13:$BO$1660,37,0),"")</f>
        <v/>
      </c>
      <c r="AI98" s="174" t="str">
        <f ca="1">IFERROR(VLOOKUP(ROW(AI86),'فهرست بها کلی'!$C$13:$BO$1660,40,0),"")</f>
        <v/>
      </c>
      <c r="AJ98" s="174" t="str">
        <f ca="1">IFERROR(VLOOKUP(ROW(AJ86),'فهرست بها کلی'!$C$13:$BO$1660,43,0),"")</f>
        <v/>
      </c>
      <c r="AK98" s="174" t="str">
        <f ca="1">IFERROR(VLOOKUP(ROW(AK86),'فهرست بها کلی'!$C$13:$BO$1660,46,0),"")</f>
        <v/>
      </c>
      <c r="AL98" s="174" t="str">
        <f ca="1">IFERROR(VLOOKUP(ROW(AL86),'فهرست بها کلی'!$C$13:$BO$1660,49,0),"")</f>
        <v/>
      </c>
      <c r="AM98" s="174" t="str">
        <f ca="1">IFERROR(VLOOKUP(ROW(AM86),'فهرست بها کلی'!$C$13:$BO$1660,52,0),"")</f>
        <v/>
      </c>
      <c r="AN98" s="174" t="str">
        <f ca="1">IFERROR(VLOOKUP(ROW(AN86),'فهرست بها کلی'!$C$13:$BO$1660,55,0),"")</f>
        <v/>
      </c>
      <c r="AO98" s="174" t="str">
        <f ca="1">IFERROR(VLOOKUP(ROW(AO86),'فهرست بها کلی'!$C$13:$BO$1660,58,0),"")</f>
        <v/>
      </c>
      <c r="AP98" s="174" t="str">
        <f ca="1">IFERROR(VLOOKUP(ROW(AP86),'فهرست بها کلی'!$C$13:$BO$1660,61,0),"")</f>
        <v/>
      </c>
      <c r="AQ98" s="174" t="str">
        <f ca="1">IFERROR(VLOOKUP(ROW(AQ86),'فهرست بها کلی'!$C$13:$BO$1660,64,0),"")</f>
        <v/>
      </c>
      <c r="AR98" s="244">
        <f t="shared" ca="1" si="12"/>
        <v>0</v>
      </c>
      <c r="AS98" s="174" t="str">
        <f ca="1">IFERROR(VLOOKUP(ROW(AS86),'فهرست بها کلی'!$C$13:$BO$1660,23,0),"")</f>
        <v/>
      </c>
      <c r="AT98" s="174" t="str">
        <f ca="1">IFERROR(VLOOKUP(ROW(AT86),'فهرست بها کلی'!$C$13:$BO$1660,26,0),"")</f>
        <v/>
      </c>
      <c r="AU98" s="174" t="str">
        <f ca="1">IFERROR(VLOOKUP(ROW(AU86),'فهرست بها کلی'!$C$13:$BO$1660,29,0),"")</f>
        <v/>
      </c>
      <c r="AV98" s="174" t="str">
        <f ca="1">IFERROR(VLOOKUP(ROW(AV86),'فهرست بها کلی'!$C$13:$BO$1660,32,0),"")</f>
        <v/>
      </c>
      <c r="AW98" s="174" t="str">
        <f ca="1">IFERROR(VLOOKUP(ROW(AW86),'فهرست بها کلی'!$C$13:$BO$1660,35,0),"")</f>
        <v/>
      </c>
      <c r="AX98" s="174" t="str">
        <f ca="1">IFERROR(VLOOKUP(ROW(AX86),'فهرست بها کلی'!$C$13:$BO$1660,38,0),"")</f>
        <v/>
      </c>
      <c r="AY98" s="174" t="str">
        <f ca="1">IFERROR(VLOOKUP(ROW(AY86),'فهرست بها کلی'!$C$13:$BO$1660,41,0),"")</f>
        <v/>
      </c>
      <c r="AZ98" s="174" t="str">
        <f ca="1">IFERROR(VLOOKUP(ROW(AZ86),'فهرست بها کلی'!$C$13:$BO$1660,44,0),"")</f>
        <v/>
      </c>
      <c r="BA98" s="174" t="str">
        <f ca="1">IFERROR(VLOOKUP(ROW(BA86),'فهرست بها کلی'!$C$13:$BO$1660,47,0),"")</f>
        <v/>
      </c>
      <c r="BB98" s="174" t="str">
        <f ca="1">IFERROR(VLOOKUP(ROW(BB86),'فهرست بها کلی'!$C$13:$BO$1660,50,0),"")</f>
        <v/>
      </c>
      <c r="BC98" s="174" t="str">
        <f ca="1">IFERROR(VLOOKUP(ROW(BC86),'فهرست بها کلی'!$C$13:$BO$1660,53,0),"")</f>
        <v/>
      </c>
      <c r="BD98" s="174" t="str">
        <f ca="1">IFERROR(VLOOKUP(ROW(BD86),'فهرست بها کلی'!$C$13:$BO$1660,56,0),"")</f>
        <v/>
      </c>
      <c r="BE98" s="174" t="str">
        <f ca="1">IFERROR(VLOOKUP(ROW(BE86),'فهرست بها کلی'!$C$13:$BO$1660,59,0),"")</f>
        <v/>
      </c>
      <c r="BF98" s="174" t="str">
        <f ca="1">IFERROR(VLOOKUP(ROW(BF86),'فهرست بها کلی'!$C$13:$BO$1660,62,0),"")</f>
        <v/>
      </c>
      <c r="BG98" s="174" t="str">
        <f ca="1">IFERROR(VLOOKUP(ROW(BG86),'فهرست بها کلی'!$C$13:$BO$1660,65,0),"")</f>
        <v/>
      </c>
      <c r="BH98" s="174" t="str">
        <f ca="1">IFERROR(VLOOKUP(ROW(BH86),'فهرست بها کلی'!$C$13:$BO$1660,16,0),"")</f>
        <v/>
      </c>
      <c r="BI98" s="245" t="str">
        <f t="shared" ca="1" si="13"/>
        <v xml:space="preserve"> </v>
      </c>
      <c r="BJ98" s="245" t="str">
        <f t="shared" ca="1" si="14"/>
        <v/>
      </c>
      <c r="BK98" s="245" t="str">
        <f t="shared" ca="1" si="15"/>
        <v/>
      </c>
    </row>
    <row r="99" spans="1:63" ht="47.25" customHeight="1">
      <c r="A99" s="174" t="str">
        <f ca="1">IFERROR(VLOOKUP(ROW(A87),'فهرست بها کلی'!$C$13:$BO$1660,1,0),"")</f>
        <v/>
      </c>
      <c r="B99" s="174" t="str">
        <f ca="1">IFERROR(VLOOKUP(ROW(B87),'فهرست بها کلی'!$C$13:$BO$1660,5,0),"")</f>
        <v/>
      </c>
      <c r="C99" s="174" t="str">
        <f ca="1">IFERROR(VLOOKUP(ROW(C87),'فهرست بها کلی'!$C$13:$BO$1660,6,0),"")</f>
        <v/>
      </c>
      <c r="D99" s="174" t="str">
        <f ca="1">IFERROR(VLOOKUP(ROW(D87),'فهرست بها کلی'!$C$13:$BO$1660,7,0),"")</f>
        <v/>
      </c>
      <c r="E99" s="174" t="str">
        <f ca="1">IFERROR(VLOOKUP(ROW(E87),'فهرست بها کلی'!$C$13:$BO$1660,8,0),"")</f>
        <v/>
      </c>
      <c r="F99" s="174" t="str">
        <f ca="1">IFERROR(VLOOKUP(ROW(F87),'فهرست بها کلی'!$C$13:$BO$1660,9,0),"")</f>
        <v/>
      </c>
      <c r="G99" s="174" t="str">
        <f ca="1">IFERROR(VLOOKUP(ROW(G87),'فهرست بها کلی'!$C$13:$BO$1660,21,0),"")</f>
        <v/>
      </c>
      <c r="H99" s="174" t="str">
        <f ca="1">IFERROR(VLOOKUP(ROW(H87),'فهرست بها کلی'!$C$13:$BO$1660,24,0),"")</f>
        <v/>
      </c>
      <c r="I99" s="174" t="str">
        <f ca="1">IFERROR(VLOOKUP(ROW(I87),'فهرست بها کلی'!$C$13:$BO$1660,27,0),"")</f>
        <v/>
      </c>
      <c r="J99" s="174" t="str">
        <f ca="1">IFERROR(VLOOKUP(ROW(J87),'فهرست بها کلی'!$C$13:$BO$1660,30,0),"")</f>
        <v/>
      </c>
      <c r="K99" s="174" t="str">
        <f ca="1">IFERROR(VLOOKUP(ROW(K87),'فهرست بها کلی'!$C$13:$BO$1660,33,0),"")</f>
        <v/>
      </c>
      <c r="L99" s="174" t="str">
        <f ca="1">IFERROR(VLOOKUP(ROW(L87),'فهرست بها کلی'!$C$13:$BO$1660,36,0),"")</f>
        <v/>
      </c>
      <c r="M99" s="174" t="str">
        <f ca="1">IFERROR(VLOOKUP(ROW(M87),'فهرست بها کلی'!$C$13:$BO$1660,39,0),"")</f>
        <v/>
      </c>
      <c r="N99" s="174" t="str">
        <f ca="1">IFERROR(VLOOKUP(ROW(N87),'فهرست بها کلی'!$C$13:$BO$1660,42,0),"")</f>
        <v/>
      </c>
      <c r="O99" s="174" t="str">
        <f ca="1">IFERROR(VLOOKUP(ROW(O87),'فهرست بها کلی'!$C$13:$BO$1660,45,0),"")</f>
        <v/>
      </c>
      <c r="P99" s="174" t="str">
        <f ca="1">IFERROR(VLOOKUP(ROW(P87),'فهرست بها کلی'!$C$13:$BO$1660,48,0),"")</f>
        <v/>
      </c>
      <c r="Q99" s="174" t="str">
        <f ca="1">IFERROR(VLOOKUP(ROW(Q87),'فهرست بها کلی'!$C$13:$BO$1660,51,0),"")</f>
        <v/>
      </c>
      <c r="R99" s="174" t="str">
        <f ca="1">IFERROR(VLOOKUP(ROW(R87),'فهرست بها کلی'!$C$13:$BO$1660,54,0),"")</f>
        <v/>
      </c>
      <c r="S99" s="174" t="str">
        <f ca="1">IFERROR(VLOOKUP(ROW(S87),'فهرست بها کلی'!$C$13:$BO$1660,57,0),"")</f>
        <v/>
      </c>
      <c r="T99" s="174" t="str">
        <f ca="1">IFERROR(VLOOKUP(ROW(T87),'فهرست بها کلی'!$C$13:$BO$1660,60,0),"")</f>
        <v/>
      </c>
      <c r="U99" s="174" t="str">
        <f ca="1">IFERROR(VLOOKUP(ROW(U87),'فهرست بها کلی'!$C$13:$BO$1660,63,0),"")</f>
        <v/>
      </c>
      <c r="V99" s="241">
        <f t="shared" ca="1" si="9"/>
        <v>0</v>
      </c>
      <c r="W99" s="242" t="str">
        <f t="shared" ca="1" si="10"/>
        <v/>
      </c>
      <c r="X99" s="174" t="str">
        <f ca="1">IFERROR(VLOOKUP(ROW(X87),'فهرست بها کلی'!$C$13:$BO$1660,10,0),"")</f>
        <v/>
      </c>
      <c r="Y99" s="174" t="str">
        <f ca="1">IFERROR(VLOOKUP(ROW(Y87),'فهرست بها کلی'!$C$13:$BO$1660,11,0),"")</f>
        <v/>
      </c>
      <c r="Z99" s="174" t="str">
        <f ca="1">IFERROR(VLOOKUP(ROW(Z87),'فهرست بها کلی'!$C$13:$BO$1660,12,0),"")</f>
        <v/>
      </c>
      <c r="AA99" s="174" t="str">
        <f ca="1">IFERROR(VLOOKUP(ROW(AA87),'فهرست بها کلی'!$C$13:$BO$1660,13,0),"")</f>
        <v/>
      </c>
      <c r="AB99" s="243" t="str">
        <f t="shared" ca="1" si="11"/>
        <v/>
      </c>
      <c r="AC99" s="174" t="str">
        <f ca="1">IFERROR(VLOOKUP(ROW(AC87),'فهرست بها کلی'!$C$13:$BO$1660,22,0),"")</f>
        <v/>
      </c>
      <c r="AD99" s="174" t="str">
        <f ca="1">IFERROR(VLOOKUP(ROW(AD87),'فهرست بها کلی'!$C$13:$BO$1660,25,0),"")</f>
        <v/>
      </c>
      <c r="AE99" s="174" t="str">
        <f ca="1">IFERROR(VLOOKUP(ROW(AE87),'فهرست بها کلی'!$C$13:$BO$1660,28,0),"")</f>
        <v/>
      </c>
      <c r="AF99" s="174" t="str">
        <f ca="1">IFERROR(VLOOKUP(ROW(AF87),'فهرست بها کلی'!$C$13:$BO$1660,31,0),"")</f>
        <v/>
      </c>
      <c r="AG99" s="174" t="str">
        <f ca="1">IFERROR(VLOOKUP(ROW(AG87),'فهرست بها کلی'!$C$13:$BO$1660,34,0),"")</f>
        <v/>
      </c>
      <c r="AH99" s="174" t="str">
        <f ca="1">IFERROR(VLOOKUP(ROW(AH87),'فهرست بها کلی'!$C$13:$BO$1660,37,0),"")</f>
        <v/>
      </c>
      <c r="AI99" s="174" t="str">
        <f ca="1">IFERROR(VLOOKUP(ROW(AI87),'فهرست بها کلی'!$C$13:$BO$1660,40,0),"")</f>
        <v/>
      </c>
      <c r="AJ99" s="174" t="str">
        <f ca="1">IFERROR(VLOOKUP(ROW(AJ87),'فهرست بها کلی'!$C$13:$BO$1660,43,0),"")</f>
        <v/>
      </c>
      <c r="AK99" s="174" t="str">
        <f ca="1">IFERROR(VLOOKUP(ROW(AK87),'فهرست بها کلی'!$C$13:$BO$1660,46,0),"")</f>
        <v/>
      </c>
      <c r="AL99" s="174" t="str">
        <f ca="1">IFERROR(VLOOKUP(ROW(AL87),'فهرست بها کلی'!$C$13:$BO$1660,49,0),"")</f>
        <v/>
      </c>
      <c r="AM99" s="174" t="str">
        <f ca="1">IFERROR(VLOOKUP(ROW(AM87),'فهرست بها کلی'!$C$13:$BO$1660,52,0),"")</f>
        <v/>
      </c>
      <c r="AN99" s="174" t="str">
        <f ca="1">IFERROR(VLOOKUP(ROW(AN87),'فهرست بها کلی'!$C$13:$BO$1660,55,0),"")</f>
        <v/>
      </c>
      <c r="AO99" s="174" t="str">
        <f ca="1">IFERROR(VLOOKUP(ROW(AO87),'فهرست بها کلی'!$C$13:$BO$1660,58,0),"")</f>
        <v/>
      </c>
      <c r="AP99" s="174" t="str">
        <f ca="1">IFERROR(VLOOKUP(ROW(AP87),'فهرست بها کلی'!$C$13:$BO$1660,61,0),"")</f>
        <v/>
      </c>
      <c r="AQ99" s="174" t="str">
        <f ca="1">IFERROR(VLOOKUP(ROW(AQ87),'فهرست بها کلی'!$C$13:$BO$1660,64,0),"")</f>
        <v/>
      </c>
      <c r="AR99" s="244">
        <f t="shared" ca="1" si="12"/>
        <v>0</v>
      </c>
      <c r="AS99" s="174" t="str">
        <f ca="1">IFERROR(VLOOKUP(ROW(AS87),'فهرست بها کلی'!$C$13:$BO$1660,23,0),"")</f>
        <v/>
      </c>
      <c r="AT99" s="174" t="str">
        <f ca="1">IFERROR(VLOOKUP(ROW(AT87),'فهرست بها کلی'!$C$13:$BO$1660,26,0),"")</f>
        <v/>
      </c>
      <c r="AU99" s="174" t="str">
        <f ca="1">IFERROR(VLOOKUP(ROW(AU87),'فهرست بها کلی'!$C$13:$BO$1660,29,0),"")</f>
        <v/>
      </c>
      <c r="AV99" s="174" t="str">
        <f ca="1">IFERROR(VLOOKUP(ROW(AV87),'فهرست بها کلی'!$C$13:$BO$1660,32,0),"")</f>
        <v/>
      </c>
      <c r="AW99" s="174" t="str">
        <f ca="1">IFERROR(VLOOKUP(ROW(AW87),'فهرست بها کلی'!$C$13:$BO$1660,35,0),"")</f>
        <v/>
      </c>
      <c r="AX99" s="174" t="str">
        <f ca="1">IFERROR(VLOOKUP(ROW(AX87),'فهرست بها کلی'!$C$13:$BO$1660,38,0),"")</f>
        <v/>
      </c>
      <c r="AY99" s="174" t="str">
        <f ca="1">IFERROR(VLOOKUP(ROW(AY87),'فهرست بها کلی'!$C$13:$BO$1660,41,0),"")</f>
        <v/>
      </c>
      <c r="AZ99" s="174" t="str">
        <f ca="1">IFERROR(VLOOKUP(ROW(AZ87),'فهرست بها کلی'!$C$13:$BO$1660,44,0),"")</f>
        <v/>
      </c>
      <c r="BA99" s="174" t="str">
        <f ca="1">IFERROR(VLOOKUP(ROW(BA87),'فهرست بها کلی'!$C$13:$BO$1660,47,0),"")</f>
        <v/>
      </c>
      <c r="BB99" s="174" t="str">
        <f ca="1">IFERROR(VLOOKUP(ROW(BB87),'فهرست بها کلی'!$C$13:$BO$1660,50,0),"")</f>
        <v/>
      </c>
      <c r="BC99" s="174" t="str">
        <f ca="1">IFERROR(VLOOKUP(ROW(BC87),'فهرست بها کلی'!$C$13:$BO$1660,53,0),"")</f>
        <v/>
      </c>
      <c r="BD99" s="174" t="str">
        <f ca="1">IFERROR(VLOOKUP(ROW(BD87),'فهرست بها کلی'!$C$13:$BO$1660,56,0),"")</f>
        <v/>
      </c>
      <c r="BE99" s="174" t="str">
        <f ca="1">IFERROR(VLOOKUP(ROW(BE87),'فهرست بها کلی'!$C$13:$BO$1660,59,0),"")</f>
        <v/>
      </c>
      <c r="BF99" s="174" t="str">
        <f ca="1">IFERROR(VLOOKUP(ROW(BF87),'فهرست بها کلی'!$C$13:$BO$1660,62,0),"")</f>
        <v/>
      </c>
      <c r="BG99" s="174" t="str">
        <f ca="1">IFERROR(VLOOKUP(ROW(BG87),'فهرست بها کلی'!$C$13:$BO$1660,65,0),"")</f>
        <v/>
      </c>
      <c r="BH99" s="174" t="str">
        <f ca="1">IFERROR(VLOOKUP(ROW(BH87),'فهرست بها کلی'!$C$13:$BO$1660,16,0),"")</f>
        <v/>
      </c>
      <c r="BI99" s="245" t="str">
        <f t="shared" ca="1" si="13"/>
        <v xml:space="preserve"> </v>
      </c>
      <c r="BJ99" s="245" t="str">
        <f t="shared" ca="1" si="14"/>
        <v/>
      </c>
      <c r="BK99" s="245" t="str">
        <f t="shared" ca="1" si="15"/>
        <v/>
      </c>
    </row>
    <row r="100" spans="1:63" ht="47.25" customHeight="1">
      <c r="A100" s="174" t="str">
        <f ca="1">IFERROR(VLOOKUP(ROW(A88),'فهرست بها کلی'!$C$13:$BO$1660,1,0),"")</f>
        <v/>
      </c>
      <c r="B100" s="174" t="str">
        <f ca="1">IFERROR(VLOOKUP(ROW(B88),'فهرست بها کلی'!$C$13:$BO$1660,5,0),"")</f>
        <v/>
      </c>
      <c r="C100" s="174" t="str">
        <f ca="1">IFERROR(VLOOKUP(ROW(C88),'فهرست بها کلی'!$C$13:$BO$1660,6,0),"")</f>
        <v/>
      </c>
      <c r="D100" s="174" t="str">
        <f ca="1">IFERROR(VLOOKUP(ROW(D88),'فهرست بها کلی'!$C$13:$BO$1660,7,0),"")</f>
        <v/>
      </c>
      <c r="E100" s="174" t="str">
        <f ca="1">IFERROR(VLOOKUP(ROW(E88),'فهرست بها کلی'!$C$13:$BO$1660,8,0),"")</f>
        <v/>
      </c>
      <c r="F100" s="174" t="str">
        <f ca="1">IFERROR(VLOOKUP(ROW(F88),'فهرست بها کلی'!$C$13:$BO$1660,9,0),"")</f>
        <v/>
      </c>
      <c r="G100" s="174" t="str">
        <f ca="1">IFERROR(VLOOKUP(ROW(G88),'فهرست بها کلی'!$C$13:$BO$1660,21,0),"")</f>
        <v/>
      </c>
      <c r="H100" s="174" t="str">
        <f ca="1">IFERROR(VLOOKUP(ROW(H88),'فهرست بها کلی'!$C$13:$BO$1660,24,0),"")</f>
        <v/>
      </c>
      <c r="I100" s="174" t="str">
        <f ca="1">IFERROR(VLOOKUP(ROW(I88),'فهرست بها کلی'!$C$13:$BO$1660,27,0),"")</f>
        <v/>
      </c>
      <c r="J100" s="174" t="str">
        <f ca="1">IFERROR(VLOOKUP(ROW(J88),'فهرست بها کلی'!$C$13:$BO$1660,30,0),"")</f>
        <v/>
      </c>
      <c r="K100" s="174" t="str">
        <f ca="1">IFERROR(VLOOKUP(ROW(K88),'فهرست بها کلی'!$C$13:$BO$1660,33,0),"")</f>
        <v/>
      </c>
      <c r="L100" s="174" t="str">
        <f ca="1">IFERROR(VLOOKUP(ROW(L88),'فهرست بها کلی'!$C$13:$BO$1660,36,0),"")</f>
        <v/>
      </c>
      <c r="M100" s="174" t="str">
        <f ca="1">IFERROR(VLOOKUP(ROW(M88),'فهرست بها کلی'!$C$13:$BO$1660,39,0),"")</f>
        <v/>
      </c>
      <c r="N100" s="174" t="str">
        <f ca="1">IFERROR(VLOOKUP(ROW(N88),'فهرست بها کلی'!$C$13:$BO$1660,42,0),"")</f>
        <v/>
      </c>
      <c r="O100" s="174" t="str">
        <f ca="1">IFERROR(VLOOKUP(ROW(O88),'فهرست بها کلی'!$C$13:$BO$1660,45,0),"")</f>
        <v/>
      </c>
      <c r="P100" s="174" t="str">
        <f ca="1">IFERROR(VLOOKUP(ROW(P88),'فهرست بها کلی'!$C$13:$BO$1660,48,0),"")</f>
        <v/>
      </c>
      <c r="Q100" s="174" t="str">
        <f ca="1">IFERROR(VLOOKUP(ROW(Q88),'فهرست بها کلی'!$C$13:$BO$1660,51,0),"")</f>
        <v/>
      </c>
      <c r="R100" s="174" t="str">
        <f ca="1">IFERROR(VLOOKUP(ROW(R88),'فهرست بها کلی'!$C$13:$BO$1660,54,0),"")</f>
        <v/>
      </c>
      <c r="S100" s="174" t="str">
        <f ca="1">IFERROR(VLOOKUP(ROW(S88),'فهرست بها کلی'!$C$13:$BO$1660,57,0),"")</f>
        <v/>
      </c>
      <c r="T100" s="174" t="str">
        <f ca="1">IFERROR(VLOOKUP(ROW(T88),'فهرست بها کلی'!$C$13:$BO$1660,60,0),"")</f>
        <v/>
      </c>
      <c r="U100" s="174" t="str">
        <f ca="1">IFERROR(VLOOKUP(ROW(U88),'فهرست بها کلی'!$C$13:$BO$1660,63,0),"")</f>
        <v/>
      </c>
      <c r="V100" s="241">
        <f t="shared" ca="1" si="9"/>
        <v>0</v>
      </c>
      <c r="W100" s="242" t="str">
        <f t="shared" ca="1" si="10"/>
        <v/>
      </c>
      <c r="X100" s="174" t="str">
        <f ca="1">IFERROR(VLOOKUP(ROW(X88),'فهرست بها کلی'!$C$13:$BO$1660,10,0),"")</f>
        <v/>
      </c>
      <c r="Y100" s="174" t="str">
        <f ca="1">IFERROR(VLOOKUP(ROW(Y88),'فهرست بها کلی'!$C$13:$BO$1660,11,0),"")</f>
        <v/>
      </c>
      <c r="Z100" s="174" t="str">
        <f ca="1">IFERROR(VLOOKUP(ROW(Z88),'فهرست بها کلی'!$C$13:$BO$1660,12,0),"")</f>
        <v/>
      </c>
      <c r="AA100" s="174" t="str">
        <f ca="1">IFERROR(VLOOKUP(ROW(AA88),'فهرست بها کلی'!$C$13:$BO$1660,13,0),"")</f>
        <v/>
      </c>
      <c r="AB100" s="243" t="str">
        <f t="shared" ca="1" si="11"/>
        <v/>
      </c>
      <c r="AC100" s="174" t="str">
        <f ca="1">IFERROR(VLOOKUP(ROW(AC88),'فهرست بها کلی'!$C$13:$BO$1660,22,0),"")</f>
        <v/>
      </c>
      <c r="AD100" s="174" t="str">
        <f ca="1">IFERROR(VLOOKUP(ROW(AD88),'فهرست بها کلی'!$C$13:$BO$1660,25,0),"")</f>
        <v/>
      </c>
      <c r="AE100" s="174" t="str">
        <f ca="1">IFERROR(VLOOKUP(ROW(AE88),'فهرست بها کلی'!$C$13:$BO$1660,28,0),"")</f>
        <v/>
      </c>
      <c r="AF100" s="174" t="str">
        <f ca="1">IFERROR(VLOOKUP(ROW(AF88),'فهرست بها کلی'!$C$13:$BO$1660,31,0),"")</f>
        <v/>
      </c>
      <c r="AG100" s="174" t="str">
        <f ca="1">IFERROR(VLOOKUP(ROW(AG88),'فهرست بها کلی'!$C$13:$BO$1660,34,0),"")</f>
        <v/>
      </c>
      <c r="AH100" s="174" t="str">
        <f ca="1">IFERROR(VLOOKUP(ROW(AH88),'فهرست بها کلی'!$C$13:$BO$1660,37,0),"")</f>
        <v/>
      </c>
      <c r="AI100" s="174" t="str">
        <f ca="1">IFERROR(VLOOKUP(ROW(AI88),'فهرست بها کلی'!$C$13:$BO$1660,40,0),"")</f>
        <v/>
      </c>
      <c r="AJ100" s="174" t="str">
        <f ca="1">IFERROR(VLOOKUP(ROW(AJ88),'فهرست بها کلی'!$C$13:$BO$1660,43,0),"")</f>
        <v/>
      </c>
      <c r="AK100" s="174" t="str">
        <f ca="1">IFERROR(VLOOKUP(ROW(AK88),'فهرست بها کلی'!$C$13:$BO$1660,46,0),"")</f>
        <v/>
      </c>
      <c r="AL100" s="174" t="str">
        <f ca="1">IFERROR(VLOOKUP(ROW(AL88),'فهرست بها کلی'!$C$13:$BO$1660,49,0),"")</f>
        <v/>
      </c>
      <c r="AM100" s="174" t="str">
        <f ca="1">IFERROR(VLOOKUP(ROW(AM88),'فهرست بها کلی'!$C$13:$BO$1660,52,0),"")</f>
        <v/>
      </c>
      <c r="AN100" s="174" t="str">
        <f ca="1">IFERROR(VLOOKUP(ROW(AN88),'فهرست بها کلی'!$C$13:$BO$1660,55,0),"")</f>
        <v/>
      </c>
      <c r="AO100" s="174" t="str">
        <f ca="1">IFERROR(VLOOKUP(ROW(AO88),'فهرست بها کلی'!$C$13:$BO$1660,58,0),"")</f>
        <v/>
      </c>
      <c r="AP100" s="174" t="str">
        <f ca="1">IFERROR(VLOOKUP(ROW(AP88),'فهرست بها کلی'!$C$13:$BO$1660,61,0),"")</f>
        <v/>
      </c>
      <c r="AQ100" s="174" t="str">
        <f ca="1">IFERROR(VLOOKUP(ROW(AQ88),'فهرست بها کلی'!$C$13:$BO$1660,64,0),"")</f>
        <v/>
      </c>
      <c r="AR100" s="244">
        <f t="shared" ca="1" si="12"/>
        <v>0</v>
      </c>
      <c r="AS100" s="174" t="str">
        <f ca="1">IFERROR(VLOOKUP(ROW(AS88),'فهرست بها کلی'!$C$13:$BO$1660,23,0),"")</f>
        <v/>
      </c>
      <c r="AT100" s="174" t="str">
        <f ca="1">IFERROR(VLOOKUP(ROW(AT88),'فهرست بها کلی'!$C$13:$BO$1660,26,0),"")</f>
        <v/>
      </c>
      <c r="AU100" s="174" t="str">
        <f ca="1">IFERROR(VLOOKUP(ROW(AU88),'فهرست بها کلی'!$C$13:$BO$1660,29,0),"")</f>
        <v/>
      </c>
      <c r="AV100" s="174" t="str">
        <f ca="1">IFERROR(VLOOKUP(ROW(AV88),'فهرست بها کلی'!$C$13:$BO$1660,32,0),"")</f>
        <v/>
      </c>
      <c r="AW100" s="174" t="str">
        <f ca="1">IFERROR(VLOOKUP(ROW(AW88),'فهرست بها کلی'!$C$13:$BO$1660,35,0),"")</f>
        <v/>
      </c>
      <c r="AX100" s="174" t="str">
        <f ca="1">IFERROR(VLOOKUP(ROW(AX88),'فهرست بها کلی'!$C$13:$BO$1660,38,0),"")</f>
        <v/>
      </c>
      <c r="AY100" s="174" t="str">
        <f ca="1">IFERROR(VLOOKUP(ROW(AY88),'فهرست بها کلی'!$C$13:$BO$1660,41,0),"")</f>
        <v/>
      </c>
      <c r="AZ100" s="174" t="str">
        <f ca="1">IFERROR(VLOOKUP(ROW(AZ88),'فهرست بها کلی'!$C$13:$BO$1660,44,0),"")</f>
        <v/>
      </c>
      <c r="BA100" s="174" t="str">
        <f ca="1">IFERROR(VLOOKUP(ROW(BA88),'فهرست بها کلی'!$C$13:$BO$1660,47,0),"")</f>
        <v/>
      </c>
      <c r="BB100" s="174" t="str">
        <f ca="1">IFERROR(VLOOKUP(ROW(BB88),'فهرست بها کلی'!$C$13:$BO$1660,50,0),"")</f>
        <v/>
      </c>
      <c r="BC100" s="174" t="str">
        <f ca="1">IFERROR(VLOOKUP(ROW(BC88),'فهرست بها کلی'!$C$13:$BO$1660,53,0),"")</f>
        <v/>
      </c>
      <c r="BD100" s="174" t="str">
        <f ca="1">IFERROR(VLOOKUP(ROW(BD88),'فهرست بها کلی'!$C$13:$BO$1660,56,0),"")</f>
        <v/>
      </c>
      <c r="BE100" s="174" t="str">
        <f ca="1">IFERROR(VLOOKUP(ROW(BE88),'فهرست بها کلی'!$C$13:$BO$1660,59,0),"")</f>
        <v/>
      </c>
      <c r="BF100" s="174" t="str">
        <f ca="1">IFERROR(VLOOKUP(ROW(BF88),'فهرست بها کلی'!$C$13:$BO$1660,62,0),"")</f>
        <v/>
      </c>
      <c r="BG100" s="174" t="str">
        <f ca="1">IFERROR(VLOOKUP(ROW(BG88),'فهرست بها کلی'!$C$13:$BO$1660,65,0),"")</f>
        <v/>
      </c>
      <c r="BH100" s="174" t="str">
        <f ca="1">IFERROR(VLOOKUP(ROW(BH88),'فهرست بها کلی'!$C$13:$BO$1660,16,0),"")</f>
        <v/>
      </c>
      <c r="BI100" s="245" t="str">
        <f t="shared" ca="1" si="13"/>
        <v xml:space="preserve"> </v>
      </c>
      <c r="BJ100" s="245" t="str">
        <f t="shared" ca="1" si="14"/>
        <v/>
      </c>
      <c r="BK100" s="245" t="str">
        <f t="shared" ca="1" si="15"/>
        <v/>
      </c>
    </row>
    <row r="101" spans="1:63" ht="47.25" customHeight="1">
      <c r="A101" s="174" t="str">
        <f ca="1">IFERROR(VLOOKUP(ROW(A89),'فهرست بها کلی'!$C$13:$BO$1660,1,0),"")</f>
        <v/>
      </c>
      <c r="B101" s="174" t="str">
        <f ca="1">IFERROR(VLOOKUP(ROW(B89),'فهرست بها کلی'!$C$13:$BO$1660,5,0),"")</f>
        <v/>
      </c>
      <c r="C101" s="174" t="str">
        <f ca="1">IFERROR(VLOOKUP(ROW(C89),'فهرست بها کلی'!$C$13:$BO$1660,6,0),"")</f>
        <v/>
      </c>
      <c r="D101" s="174" t="str">
        <f ca="1">IFERROR(VLOOKUP(ROW(D89),'فهرست بها کلی'!$C$13:$BO$1660,7,0),"")</f>
        <v/>
      </c>
      <c r="E101" s="174" t="str">
        <f ca="1">IFERROR(VLOOKUP(ROW(E89),'فهرست بها کلی'!$C$13:$BO$1660,8,0),"")</f>
        <v/>
      </c>
      <c r="F101" s="174" t="str">
        <f ca="1">IFERROR(VLOOKUP(ROW(F89),'فهرست بها کلی'!$C$13:$BO$1660,9,0),"")</f>
        <v/>
      </c>
      <c r="G101" s="174" t="str">
        <f ca="1">IFERROR(VLOOKUP(ROW(G89),'فهرست بها کلی'!$C$13:$BO$1660,21,0),"")</f>
        <v/>
      </c>
      <c r="H101" s="174" t="str">
        <f ca="1">IFERROR(VLOOKUP(ROW(H89),'فهرست بها کلی'!$C$13:$BO$1660,24,0),"")</f>
        <v/>
      </c>
      <c r="I101" s="174" t="str">
        <f ca="1">IFERROR(VLOOKUP(ROW(I89),'فهرست بها کلی'!$C$13:$BO$1660,27,0),"")</f>
        <v/>
      </c>
      <c r="J101" s="174" t="str">
        <f ca="1">IFERROR(VLOOKUP(ROW(J89),'فهرست بها کلی'!$C$13:$BO$1660,30,0),"")</f>
        <v/>
      </c>
      <c r="K101" s="174" t="str">
        <f ca="1">IFERROR(VLOOKUP(ROW(K89),'فهرست بها کلی'!$C$13:$BO$1660,33,0),"")</f>
        <v/>
      </c>
      <c r="L101" s="174" t="str">
        <f ca="1">IFERROR(VLOOKUP(ROW(L89),'فهرست بها کلی'!$C$13:$BO$1660,36,0),"")</f>
        <v/>
      </c>
      <c r="M101" s="174" t="str">
        <f ca="1">IFERROR(VLOOKUP(ROW(M89),'فهرست بها کلی'!$C$13:$BO$1660,39,0),"")</f>
        <v/>
      </c>
      <c r="N101" s="174" t="str">
        <f ca="1">IFERROR(VLOOKUP(ROW(N89),'فهرست بها کلی'!$C$13:$BO$1660,42,0),"")</f>
        <v/>
      </c>
      <c r="O101" s="174" t="str">
        <f ca="1">IFERROR(VLOOKUP(ROW(O89),'فهرست بها کلی'!$C$13:$BO$1660,45,0),"")</f>
        <v/>
      </c>
      <c r="P101" s="174" t="str">
        <f ca="1">IFERROR(VLOOKUP(ROW(P89),'فهرست بها کلی'!$C$13:$BO$1660,48,0),"")</f>
        <v/>
      </c>
      <c r="Q101" s="174" t="str">
        <f ca="1">IFERROR(VLOOKUP(ROW(Q89),'فهرست بها کلی'!$C$13:$BO$1660,51,0),"")</f>
        <v/>
      </c>
      <c r="R101" s="174" t="str">
        <f ca="1">IFERROR(VLOOKUP(ROW(R89),'فهرست بها کلی'!$C$13:$BO$1660,54,0),"")</f>
        <v/>
      </c>
      <c r="S101" s="174" t="str">
        <f ca="1">IFERROR(VLOOKUP(ROW(S89),'فهرست بها کلی'!$C$13:$BO$1660,57,0),"")</f>
        <v/>
      </c>
      <c r="T101" s="174" t="str">
        <f ca="1">IFERROR(VLOOKUP(ROW(T89),'فهرست بها کلی'!$C$13:$BO$1660,60,0),"")</f>
        <v/>
      </c>
      <c r="U101" s="174" t="str">
        <f ca="1">IFERROR(VLOOKUP(ROW(U89),'فهرست بها کلی'!$C$13:$BO$1660,63,0),"")</f>
        <v/>
      </c>
      <c r="V101" s="241">
        <f t="shared" ca="1" si="9"/>
        <v>0</v>
      </c>
      <c r="W101" s="242" t="str">
        <f t="shared" ca="1" si="10"/>
        <v/>
      </c>
      <c r="X101" s="174" t="str">
        <f ca="1">IFERROR(VLOOKUP(ROW(X89),'فهرست بها کلی'!$C$13:$BO$1660,10,0),"")</f>
        <v/>
      </c>
      <c r="Y101" s="174" t="str">
        <f ca="1">IFERROR(VLOOKUP(ROW(Y89),'فهرست بها کلی'!$C$13:$BO$1660,11,0),"")</f>
        <v/>
      </c>
      <c r="Z101" s="174" t="str">
        <f ca="1">IFERROR(VLOOKUP(ROW(Z89),'فهرست بها کلی'!$C$13:$BO$1660,12,0),"")</f>
        <v/>
      </c>
      <c r="AA101" s="174" t="str">
        <f ca="1">IFERROR(VLOOKUP(ROW(AA89),'فهرست بها کلی'!$C$13:$BO$1660,13,0),"")</f>
        <v/>
      </c>
      <c r="AB101" s="243" t="str">
        <f t="shared" ca="1" si="11"/>
        <v/>
      </c>
      <c r="AC101" s="174" t="str">
        <f ca="1">IFERROR(VLOOKUP(ROW(AC89),'فهرست بها کلی'!$C$13:$BO$1660,22,0),"")</f>
        <v/>
      </c>
      <c r="AD101" s="174" t="str">
        <f ca="1">IFERROR(VLOOKUP(ROW(AD89),'فهرست بها کلی'!$C$13:$BO$1660,25,0),"")</f>
        <v/>
      </c>
      <c r="AE101" s="174" t="str">
        <f ca="1">IFERROR(VLOOKUP(ROW(AE89),'فهرست بها کلی'!$C$13:$BO$1660,28,0),"")</f>
        <v/>
      </c>
      <c r="AF101" s="174" t="str">
        <f ca="1">IFERROR(VLOOKUP(ROW(AF89),'فهرست بها کلی'!$C$13:$BO$1660,31,0),"")</f>
        <v/>
      </c>
      <c r="AG101" s="174" t="str">
        <f ca="1">IFERROR(VLOOKUP(ROW(AG89),'فهرست بها کلی'!$C$13:$BO$1660,34,0),"")</f>
        <v/>
      </c>
      <c r="AH101" s="174" t="str">
        <f ca="1">IFERROR(VLOOKUP(ROW(AH89),'فهرست بها کلی'!$C$13:$BO$1660,37,0),"")</f>
        <v/>
      </c>
      <c r="AI101" s="174" t="str">
        <f ca="1">IFERROR(VLOOKUP(ROW(AI89),'فهرست بها کلی'!$C$13:$BO$1660,40,0),"")</f>
        <v/>
      </c>
      <c r="AJ101" s="174" t="str">
        <f ca="1">IFERROR(VLOOKUP(ROW(AJ89),'فهرست بها کلی'!$C$13:$BO$1660,43,0),"")</f>
        <v/>
      </c>
      <c r="AK101" s="174" t="str">
        <f ca="1">IFERROR(VLOOKUP(ROW(AK89),'فهرست بها کلی'!$C$13:$BO$1660,46,0),"")</f>
        <v/>
      </c>
      <c r="AL101" s="174" t="str">
        <f ca="1">IFERROR(VLOOKUP(ROW(AL89),'فهرست بها کلی'!$C$13:$BO$1660,49,0),"")</f>
        <v/>
      </c>
      <c r="AM101" s="174" t="str">
        <f ca="1">IFERROR(VLOOKUP(ROW(AM89),'فهرست بها کلی'!$C$13:$BO$1660,52,0),"")</f>
        <v/>
      </c>
      <c r="AN101" s="174" t="str">
        <f ca="1">IFERROR(VLOOKUP(ROW(AN89),'فهرست بها کلی'!$C$13:$BO$1660,55,0),"")</f>
        <v/>
      </c>
      <c r="AO101" s="174" t="str">
        <f ca="1">IFERROR(VLOOKUP(ROW(AO89),'فهرست بها کلی'!$C$13:$BO$1660,58,0),"")</f>
        <v/>
      </c>
      <c r="AP101" s="174" t="str">
        <f ca="1">IFERROR(VLOOKUP(ROW(AP89),'فهرست بها کلی'!$C$13:$BO$1660,61,0),"")</f>
        <v/>
      </c>
      <c r="AQ101" s="174" t="str">
        <f ca="1">IFERROR(VLOOKUP(ROW(AQ89),'فهرست بها کلی'!$C$13:$BO$1660,64,0),"")</f>
        <v/>
      </c>
      <c r="AR101" s="244">
        <f t="shared" ca="1" si="12"/>
        <v>0</v>
      </c>
      <c r="AS101" s="174" t="str">
        <f ca="1">IFERROR(VLOOKUP(ROW(AS89),'فهرست بها کلی'!$C$13:$BO$1660,23,0),"")</f>
        <v/>
      </c>
      <c r="AT101" s="174" t="str">
        <f ca="1">IFERROR(VLOOKUP(ROW(AT89),'فهرست بها کلی'!$C$13:$BO$1660,26,0),"")</f>
        <v/>
      </c>
      <c r="AU101" s="174" t="str">
        <f ca="1">IFERROR(VLOOKUP(ROW(AU89),'فهرست بها کلی'!$C$13:$BO$1660,29,0),"")</f>
        <v/>
      </c>
      <c r="AV101" s="174" t="str">
        <f ca="1">IFERROR(VLOOKUP(ROW(AV89),'فهرست بها کلی'!$C$13:$BO$1660,32,0),"")</f>
        <v/>
      </c>
      <c r="AW101" s="174" t="str">
        <f ca="1">IFERROR(VLOOKUP(ROW(AW89),'فهرست بها کلی'!$C$13:$BO$1660,35,0),"")</f>
        <v/>
      </c>
      <c r="AX101" s="174" t="str">
        <f ca="1">IFERROR(VLOOKUP(ROW(AX89),'فهرست بها کلی'!$C$13:$BO$1660,38,0),"")</f>
        <v/>
      </c>
      <c r="AY101" s="174" t="str">
        <f ca="1">IFERROR(VLOOKUP(ROW(AY89),'فهرست بها کلی'!$C$13:$BO$1660,41,0),"")</f>
        <v/>
      </c>
      <c r="AZ101" s="174" t="str">
        <f ca="1">IFERROR(VLOOKUP(ROW(AZ89),'فهرست بها کلی'!$C$13:$BO$1660,44,0),"")</f>
        <v/>
      </c>
      <c r="BA101" s="174" t="str">
        <f ca="1">IFERROR(VLOOKUP(ROW(BA89),'فهرست بها کلی'!$C$13:$BO$1660,47,0),"")</f>
        <v/>
      </c>
      <c r="BB101" s="174" t="str">
        <f ca="1">IFERROR(VLOOKUP(ROW(BB89),'فهرست بها کلی'!$C$13:$BO$1660,50,0),"")</f>
        <v/>
      </c>
      <c r="BC101" s="174" t="str">
        <f ca="1">IFERROR(VLOOKUP(ROW(BC89),'فهرست بها کلی'!$C$13:$BO$1660,53,0),"")</f>
        <v/>
      </c>
      <c r="BD101" s="174" t="str">
        <f ca="1">IFERROR(VLOOKUP(ROW(BD89),'فهرست بها کلی'!$C$13:$BO$1660,56,0),"")</f>
        <v/>
      </c>
      <c r="BE101" s="174" t="str">
        <f ca="1">IFERROR(VLOOKUP(ROW(BE89),'فهرست بها کلی'!$C$13:$BO$1660,59,0),"")</f>
        <v/>
      </c>
      <c r="BF101" s="174" t="str">
        <f ca="1">IFERROR(VLOOKUP(ROW(BF89),'فهرست بها کلی'!$C$13:$BO$1660,62,0),"")</f>
        <v/>
      </c>
      <c r="BG101" s="174" t="str">
        <f ca="1">IFERROR(VLOOKUP(ROW(BG89),'فهرست بها کلی'!$C$13:$BO$1660,65,0),"")</f>
        <v/>
      </c>
      <c r="BH101" s="174" t="str">
        <f ca="1">IFERROR(VLOOKUP(ROW(BH89),'فهرست بها کلی'!$C$13:$BO$1660,16,0),"")</f>
        <v/>
      </c>
      <c r="BI101" s="245" t="str">
        <f t="shared" ca="1" si="13"/>
        <v xml:space="preserve"> </v>
      </c>
      <c r="BJ101" s="245" t="str">
        <f t="shared" ca="1" si="14"/>
        <v/>
      </c>
      <c r="BK101" s="245" t="str">
        <f t="shared" ca="1" si="15"/>
        <v/>
      </c>
    </row>
    <row r="102" spans="1:63" ht="47.25" customHeight="1">
      <c r="A102" s="174" t="str">
        <f ca="1">IFERROR(VLOOKUP(ROW(A90),'فهرست بها کلی'!$C$13:$BO$1660,1,0),"")</f>
        <v/>
      </c>
      <c r="B102" s="174" t="str">
        <f ca="1">IFERROR(VLOOKUP(ROW(B90),'فهرست بها کلی'!$C$13:$BO$1660,5,0),"")</f>
        <v/>
      </c>
      <c r="C102" s="174" t="str">
        <f ca="1">IFERROR(VLOOKUP(ROW(C90),'فهرست بها کلی'!$C$13:$BO$1660,6,0),"")</f>
        <v/>
      </c>
      <c r="D102" s="174" t="str">
        <f ca="1">IFERROR(VLOOKUP(ROW(D90),'فهرست بها کلی'!$C$13:$BO$1660,7,0),"")</f>
        <v/>
      </c>
      <c r="E102" s="174" t="str">
        <f ca="1">IFERROR(VLOOKUP(ROW(E90),'فهرست بها کلی'!$C$13:$BO$1660,8,0),"")</f>
        <v/>
      </c>
      <c r="F102" s="174" t="str">
        <f ca="1">IFERROR(VLOOKUP(ROW(F90),'فهرست بها کلی'!$C$13:$BO$1660,9,0),"")</f>
        <v/>
      </c>
      <c r="G102" s="174" t="str">
        <f ca="1">IFERROR(VLOOKUP(ROW(G90),'فهرست بها کلی'!$C$13:$BO$1660,21,0),"")</f>
        <v/>
      </c>
      <c r="H102" s="174" t="str">
        <f ca="1">IFERROR(VLOOKUP(ROW(H90),'فهرست بها کلی'!$C$13:$BO$1660,24,0),"")</f>
        <v/>
      </c>
      <c r="I102" s="174" t="str">
        <f ca="1">IFERROR(VLOOKUP(ROW(I90),'فهرست بها کلی'!$C$13:$BO$1660,27,0),"")</f>
        <v/>
      </c>
      <c r="J102" s="174" t="str">
        <f ca="1">IFERROR(VLOOKUP(ROW(J90),'فهرست بها کلی'!$C$13:$BO$1660,30,0),"")</f>
        <v/>
      </c>
      <c r="K102" s="174" t="str">
        <f ca="1">IFERROR(VLOOKUP(ROW(K90),'فهرست بها کلی'!$C$13:$BO$1660,33,0),"")</f>
        <v/>
      </c>
      <c r="L102" s="174" t="str">
        <f ca="1">IFERROR(VLOOKUP(ROW(L90),'فهرست بها کلی'!$C$13:$BO$1660,36,0),"")</f>
        <v/>
      </c>
      <c r="M102" s="174" t="str">
        <f ca="1">IFERROR(VLOOKUP(ROW(M90),'فهرست بها کلی'!$C$13:$BO$1660,39,0),"")</f>
        <v/>
      </c>
      <c r="N102" s="174" t="str">
        <f ca="1">IFERROR(VLOOKUP(ROW(N90),'فهرست بها کلی'!$C$13:$BO$1660,42,0),"")</f>
        <v/>
      </c>
      <c r="O102" s="174" t="str">
        <f ca="1">IFERROR(VLOOKUP(ROW(O90),'فهرست بها کلی'!$C$13:$BO$1660,45,0),"")</f>
        <v/>
      </c>
      <c r="P102" s="174" t="str">
        <f ca="1">IFERROR(VLOOKUP(ROW(P90),'فهرست بها کلی'!$C$13:$BO$1660,48,0),"")</f>
        <v/>
      </c>
      <c r="Q102" s="174" t="str">
        <f ca="1">IFERROR(VLOOKUP(ROW(Q90),'فهرست بها کلی'!$C$13:$BO$1660,51,0),"")</f>
        <v/>
      </c>
      <c r="R102" s="174" t="str">
        <f ca="1">IFERROR(VLOOKUP(ROW(R90),'فهرست بها کلی'!$C$13:$BO$1660,54,0),"")</f>
        <v/>
      </c>
      <c r="S102" s="174" t="str">
        <f ca="1">IFERROR(VLOOKUP(ROW(S90),'فهرست بها کلی'!$C$13:$BO$1660,57,0),"")</f>
        <v/>
      </c>
      <c r="T102" s="174" t="str">
        <f ca="1">IFERROR(VLOOKUP(ROW(T90),'فهرست بها کلی'!$C$13:$BO$1660,60,0),"")</f>
        <v/>
      </c>
      <c r="U102" s="174" t="str">
        <f ca="1">IFERROR(VLOOKUP(ROW(U90),'فهرست بها کلی'!$C$13:$BO$1660,63,0),"")</f>
        <v/>
      </c>
      <c r="V102" s="241">
        <f t="shared" ca="1" si="9"/>
        <v>0</v>
      </c>
      <c r="W102" s="242" t="str">
        <f t="shared" ca="1" si="10"/>
        <v/>
      </c>
      <c r="X102" s="174" t="str">
        <f ca="1">IFERROR(VLOOKUP(ROW(X90),'فهرست بها کلی'!$C$13:$BO$1660,10,0),"")</f>
        <v/>
      </c>
      <c r="Y102" s="174" t="str">
        <f ca="1">IFERROR(VLOOKUP(ROW(Y90),'فهرست بها کلی'!$C$13:$BO$1660,11,0),"")</f>
        <v/>
      </c>
      <c r="Z102" s="174" t="str">
        <f ca="1">IFERROR(VLOOKUP(ROW(Z90),'فهرست بها کلی'!$C$13:$BO$1660,12,0),"")</f>
        <v/>
      </c>
      <c r="AA102" s="174" t="str">
        <f ca="1">IFERROR(VLOOKUP(ROW(AA90),'فهرست بها کلی'!$C$13:$BO$1660,13,0),"")</f>
        <v/>
      </c>
      <c r="AB102" s="243" t="str">
        <f t="shared" ca="1" si="11"/>
        <v/>
      </c>
      <c r="AC102" s="174" t="str">
        <f ca="1">IFERROR(VLOOKUP(ROW(AC90),'فهرست بها کلی'!$C$13:$BO$1660,22,0),"")</f>
        <v/>
      </c>
      <c r="AD102" s="174" t="str">
        <f ca="1">IFERROR(VLOOKUP(ROW(AD90),'فهرست بها کلی'!$C$13:$BO$1660,25,0),"")</f>
        <v/>
      </c>
      <c r="AE102" s="174" t="str">
        <f ca="1">IFERROR(VLOOKUP(ROW(AE90),'فهرست بها کلی'!$C$13:$BO$1660,28,0),"")</f>
        <v/>
      </c>
      <c r="AF102" s="174" t="str">
        <f ca="1">IFERROR(VLOOKUP(ROW(AF90),'فهرست بها کلی'!$C$13:$BO$1660,31,0),"")</f>
        <v/>
      </c>
      <c r="AG102" s="174" t="str">
        <f ca="1">IFERROR(VLOOKUP(ROW(AG90),'فهرست بها کلی'!$C$13:$BO$1660,34,0),"")</f>
        <v/>
      </c>
      <c r="AH102" s="174" t="str">
        <f ca="1">IFERROR(VLOOKUP(ROW(AH90),'فهرست بها کلی'!$C$13:$BO$1660,37,0),"")</f>
        <v/>
      </c>
      <c r="AI102" s="174" t="str">
        <f ca="1">IFERROR(VLOOKUP(ROW(AI90),'فهرست بها کلی'!$C$13:$BO$1660,40,0),"")</f>
        <v/>
      </c>
      <c r="AJ102" s="174" t="str">
        <f ca="1">IFERROR(VLOOKUP(ROW(AJ90),'فهرست بها کلی'!$C$13:$BO$1660,43,0),"")</f>
        <v/>
      </c>
      <c r="AK102" s="174" t="str">
        <f ca="1">IFERROR(VLOOKUP(ROW(AK90),'فهرست بها کلی'!$C$13:$BO$1660,46,0),"")</f>
        <v/>
      </c>
      <c r="AL102" s="174" t="str">
        <f ca="1">IFERROR(VLOOKUP(ROW(AL90),'فهرست بها کلی'!$C$13:$BO$1660,49,0),"")</f>
        <v/>
      </c>
      <c r="AM102" s="174" t="str">
        <f ca="1">IFERROR(VLOOKUP(ROW(AM90),'فهرست بها کلی'!$C$13:$BO$1660,52,0),"")</f>
        <v/>
      </c>
      <c r="AN102" s="174" t="str">
        <f ca="1">IFERROR(VLOOKUP(ROW(AN90),'فهرست بها کلی'!$C$13:$BO$1660,55,0),"")</f>
        <v/>
      </c>
      <c r="AO102" s="174" t="str">
        <f ca="1">IFERROR(VLOOKUP(ROW(AO90),'فهرست بها کلی'!$C$13:$BO$1660,58,0),"")</f>
        <v/>
      </c>
      <c r="AP102" s="174" t="str">
        <f ca="1">IFERROR(VLOOKUP(ROW(AP90),'فهرست بها کلی'!$C$13:$BO$1660,61,0),"")</f>
        <v/>
      </c>
      <c r="AQ102" s="174" t="str">
        <f ca="1">IFERROR(VLOOKUP(ROW(AQ90),'فهرست بها کلی'!$C$13:$BO$1660,64,0),"")</f>
        <v/>
      </c>
      <c r="AR102" s="244">
        <f t="shared" ca="1" si="12"/>
        <v>0</v>
      </c>
      <c r="AS102" s="174" t="str">
        <f ca="1">IFERROR(VLOOKUP(ROW(AS90),'فهرست بها کلی'!$C$13:$BO$1660,23,0),"")</f>
        <v/>
      </c>
      <c r="AT102" s="174" t="str">
        <f ca="1">IFERROR(VLOOKUP(ROW(AT90),'فهرست بها کلی'!$C$13:$BO$1660,26,0),"")</f>
        <v/>
      </c>
      <c r="AU102" s="174" t="str">
        <f ca="1">IFERROR(VLOOKUP(ROW(AU90),'فهرست بها کلی'!$C$13:$BO$1660,29,0),"")</f>
        <v/>
      </c>
      <c r="AV102" s="174" t="str">
        <f ca="1">IFERROR(VLOOKUP(ROW(AV90),'فهرست بها کلی'!$C$13:$BO$1660,32,0),"")</f>
        <v/>
      </c>
      <c r="AW102" s="174" t="str">
        <f ca="1">IFERROR(VLOOKUP(ROW(AW90),'فهرست بها کلی'!$C$13:$BO$1660,35,0),"")</f>
        <v/>
      </c>
      <c r="AX102" s="174" t="str">
        <f ca="1">IFERROR(VLOOKUP(ROW(AX90),'فهرست بها کلی'!$C$13:$BO$1660,38,0),"")</f>
        <v/>
      </c>
      <c r="AY102" s="174" t="str">
        <f ca="1">IFERROR(VLOOKUP(ROW(AY90),'فهرست بها کلی'!$C$13:$BO$1660,41,0),"")</f>
        <v/>
      </c>
      <c r="AZ102" s="174" t="str">
        <f ca="1">IFERROR(VLOOKUP(ROW(AZ90),'فهرست بها کلی'!$C$13:$BO$1660,44,0),"")</f>
        <v/>
      </c>
      <c r="BA102" s="174" t="str">
        <f ca="1">IFERROR(VLOOKUP(ROW(BA90),'فهرست بها کلی'!$C$13:$BO$1660,47,0),"")</f>
        <v/>
      </c>
      <c r="BB102" s="174" t="str">
        <f ca="1">IFERROR(VLOOKUP(ROW(BB90),'فهرست بها کلی'!$C$13:$BO$1660,50,0),"")</f>
        <v/>
      </c>
      <c r="BC102" s="174" t="str">
        <f ca="1">IFERROR(VLOOKUP(ROW(BC90),'فهرست بها کلی'!$C$13:$BO$1660,53,0),"")</f>
        <v/>
      </c>
      <c r="BD102" s="174" t="str">
        <f ca="1">IFERROR(VLOOKUP(ROW(BD90),'فهرست بها کلی'!$C$13:$BO$1660,56,0),"")</f>
        <v/>
      </c>
      <c r="BE102" s="174" t="str">
        <f ca="1">IFERROR(VLOOKUP(ROW(BE90),'فهرست بها کلی'!$C$13:$BO$1660,59,0),"")</f>
        <v/>
      </c>
      <c r="BF102" s="174" t="str">
        <f ca="1">IFERROR(VLOOKUP(ROW(BF90),'فهرست بها کلی'!$C$13:$BO$1660,62,0),"")</f>
        <v/>
      </c>
      <c r="BG102" s="174" t="str">
        <f ca="1">IFERROR(VLOOKUP(ROW(BG90),'فهرست بها کلی'!$C$13:$BO$1660,65,0),"")</f>
        <v/>
      </c>
      <c r="BH102" s="174" t="str">
        <f ca="1">IFERROR(VLOOKUP(ROW(BH90),'فهرست بها کلی'!$C$13:$BO$1660,16,0),"")</f>
        <v/>
      </c>
      <c r="BI102" s="245" t="str">
        <f t="shared" ca="1" si="13"/>
        <v xml:space="preserve"> </v>
      </c>
      <c r="BJ102" s="245" t="str">
        <f t="shared" ca="1" si="14"/>
        <v/>
      </c>
      <c r="BK102" s="245" t="str">
        <f t="shared" ca="1" si="15"/>
        <v/>
      </c>
    </row>
    <row r="103" spans="1:63" ht="47.25" customHeight="1">
      <c r="A103" s="174" t="str">
        <f ca="1">IFERROR(VLOOKUP(ROW(A91),'فهرست بها کلی'!$C$13:$BO$1660,1,0),"")</f>
        <v/>
      </c>
      <c r="B103" s="174" t="str">
        <f ca="1">IFERROR(VLOOKUP(ROW(B91),'فهرست بها کلی'!$C$13:$BO$1660,5,0),"")</f>
        <v/>
      </c>
      <c r="C103" s="174" t="str">
        <f ca="1">IFERROR(VLOOKUP(ROW(C91),'فهرست بها کلی'!$C$13:$BO$1660,6,0),"")</f>
        <v/>
      </c>
      <c r="D103" s="174" t="str">
        <f ca="1">IFERROR(VLOOKUP(ROW(D91),'فهرست بها کلی'!$C$13:$BO$1660,7,0),"")</f>
        <v/>
      </c>
      <c r="E103" s="174" t="str">
        <f ca="1">IFERROR(VLOOKUP(ROW(E91),'فهرست بها کلی'!$C$13:$BO$1660,8,0),"")</f>
        <v/>
      </c>
      <c r="F103" s="174" t="str">
        <f ca="1">IFERROR(VLOOKUP(ROW(F91),'فهرست بها کلی'!$C$13:$BO$1660,9,0),"")</f>
        <v/>
      </c>
      <c r="G103" s="174" t="str">
        <f ca="1">IFERROR(VLOOKUP(ROW(G91),'فهرست بها کلی'!$C$13:$BO$1660,21,0),"")</f>
        <v/>
      </c>
      <c r="H103" s="174" t="str">
        <f ca="1">IFERROR(VLOOKUP(ROW(H91),'فهرست بها کلی'!$C$13:$BO$1660,24,0),"")</f>
        <v/>
      </c>
      <c r="I103" s="174" t="str">
        <f ca="1">IFERROR(VLOOKUP(ROW(I91),'فهرست بها کلی'!$C$13:$BO$1660,27,0),"")</f>
        <v/>
      </c>
      <c r="J103" s="174" t="str">
        <f ca="1">IFERROR(VLOOKUP(ROW(J91),'فهرست بها کلی'!$C$13:$BO$1660,30,0),"")</f>
        <v/>
      </c>
      <c r="K103" s="174" t="str">
        <f ca="1">IFERROR(VLOOKUP(ROW(K91),'فهرست بها کلی'!$C$13:$BO$1660,33,0),"")</f>
        <v/>
      </c>
      <c r="L103" s="174" t="str">
        <f ca="1">IFERROR(VLOOKUP(ROW(L91),'فهرست بها کلی'!$C$13:$BO$1660,36,0),"")</f>
        <v/>
      </c>
      <c r="M103" s="174" t="str">
        <f ca="1">IFERROR(VLOOKUP(ROW(M91),'فهرست بها کلی'!$C$13:$BO$1660,39,0),"")</f>
        <v/>
      </c>
      <c r="N103" s="174" t="str">
        <f ca="1">IFERROR(VLOOKUP(ROW(N91),'فهرست بها کلی'!$C$13:$BO$1660,42,0),"")</f>
        <v/>
      </c>
      <c r="O103" s="174" t="str">
        <f ca="1">IFERROR(VLOOKUP(ROW(O91),'فهرست بها کلی'!$C$13:$BO$1660,45,0),"")</f>
        <v/>
      </c>
      <c r="P103" s="174" t="str">
        <f ca="1">IFERROR(VLOOKUP(ROW(P91),'فهرست بها کلی'!$C$13:$BO$1660,48,0),"")</f>
        <v/>
      </c>
      <c r="Q103" s="174" t="str">
        <f ca="1">IFERROR(VLOOKUP(ROW(Q91),'فهرست بها کلی'!$C$13:$BO$1660,51,0),"")</f>
        <v/>
      </c>
      <c r="R103" s="174" t="str">
        <f ca="1">IFERROR(VLOOKUP(ROW(R91),'فهرست بها کلی'!$C$13:$BO$1660,54,0),"")</f>
        <v/>
      </c>
      <c r="S103" s="174" t="str">
        <f ca="1">IFERROR(VLOOKUP(ROW(S91),'فهرست بها کلی'!$C$13:$BO$1660,57,0),"")</f>
        <v/>
      </c>
      <c r="T103" s="174" t="str">
        <f ca="1">IFERROR(VLOOKUP(ROW(T91),'فهرست بها کلی'!$C$13:$BO$1660,60,0),"")</f>
        <v/>
      </c>
      <c r="U103" s="174" t="str">
        <f ca="1">IFERROR(VLOOKUP(ROW(U91),'فهرست بها کلی'!$C$13:$BO$1660,63,0),"")</f>
        <v/>
      </c>
      <c r="V103" s="241">
        <f t="shared" ca="1" si="9"/>
        <v>0</v>
      </c>
      <c r="W103" s="242" t="str">
        <f t="shared" ca="1" si="10"/>
        <v/>
      </c>
      <c r="X103" s="174" t="str">
        <f ca="1">IFERROR(VLOOKUP(ROW(X91),'فهرست بها کلی'!$C$13:$BO$1660,10,0),"")</f>
        <v/>
      </c>
      <c r="Y103" s="174" t="str">
        <f ca="1">IFERROR(VLOOKUP(ROW(Y91),'فهرست بها کلی'!$C$13:$BO$1660,11,0),"")</f>
        <v/>
      </c>
      <c r="Z103" s="174" t="str">
        <f ca="1">IFERROR(VLOOKUP(ROW(Z91),'فهرست بها کلی'!$C$13:$BO$1660,12,0),"")</f>
        <v/>
      </c>
      <c r="AA103" s="174" t="str">
        <f ca="1">IFERROR(VLOOKUP(ROW(AA91),'فهرست بها کلی'!$C$13:$BO$1660,13,0),"")</f>
        <v/>
      </c>
      <c r="AB103" s="243" t="str">
        <f t="shared" ca="1" si="11"/>
        <v/>
      </c>
      <c r="AC103" s="174" t="str">
        <f ca="1">IFERROR(VLOOKUP(ROW(AC91),'فهرست بها کلی'!$C$13:$BO$1660,22,0),"")</f>
        <v/>
      </c>
      <c r="AD103" s="174" t="str">
        <f ca="1">IFERROR(VLOOKUP(ROW(AD91),'فهرست بها کلی'!$C$13:$BO$1660,25,0),"")</f>
        <v/>
      </c>
      <c r="AE103" s="174" t="str">
        <f ca="1">IFERROR(VLOOKUP(ROW(AE91),'فهرست بها کلی'!$C$13:$BO$1660,28,0),"")</f>
        <v/>
      </c>
      <c r="AF103" s="174" t="str">
        <f ca="1">IFERROR(VLOOKUP(ROW(AF91),'فهرست بها کلی'!$C$13:$BO$1660,31,0),"")</f>
        <v/>
      </c>
      <c r="AG103" s="174" t="str">
        <f ca="1">IFERROR(VLOOKUP(ROW(AG91),'فهرست بها کلی'!$C$13:$BO$1660,34,0),"")</f>
        <v/>
      </c>
      <c r="AH103" s="174" t="str">
        <f ca="1">IFERROR(VLOOKUP(ROW(AH91),'فهرست بها کلی'!$C$13:$BO$1660,37,0),"")</f>
        <v/>
      </c>
      <c r="AI103" s="174" t="str">
        <f ca="1">IFERROR(VLOOKUP(ROW(AI91),'فهرست بها کلی'!$C$13:$BO$1660,40,0),"")</f>
        <v/>
      </c>
      <c r="AJ103" s="174" t="str">
        <f ca="1">IFERROR(VLOOKUP(ROW(AJ91),'فهرست بها کلی'!$C$13:$BO$1660,43,0),"")</f>
        <v/>
      </c>
      <c r="AK103" s="174" t="str">
        <f ca="1">IFERROR(VLOOKUP(ROW(AK91),'فهرست بها کلی'!$C$13:$BO$1660,46,0),"")</f>
        <v/>
      </c>
      <c r="AL103" s="174" t="str">
        <f ca="1">IFERROR(VLOOKUP(ROW(AL91),'فهرست بها کلی'!$C$13:$BO$1660,49,0),"")</f>
        <v/>
      </c>
      <c r="AM103" s="174" t="str">
        <f ca="1">IFERROR(VLOOKUP(ROW(AM91),'فهرست بها کلی'!$C$13:$BO$1660,52,0),"")</f>
        <v/>
      </c>
      <c r="AN103" s="174" t="str">
        <f ca="1">IFERROR(VLOOKUP(ROW(AN91),'فهرست بها کلی'!$C$13:$BO$1660,55,0),"")</f>
        <v/>
      </c>
      <c r="AO103" s="174" t="str">
        <f ca="1">IFERROR(VLOOKUP(ROW(AO91),'فهرست بها کلی'!$C$13:$BO$1660,58,0),"")</f>
        <v/>
      </c>
      <c r="AP103" s="174" t="str">
        <f ca="1">IFERROR(VLOOKUP(ROW(AP91),'فهرست بها کلی'!$C$13:$BO$1660,61,0),"")</f>
        <v/>
      </c>
      <c r="AQ103" s="174" t="str">
        <f ca="1">IFERROR(VLOOKUP(ROW(AQ91),'فهرست بها کلی'!$C$13:$BO$1660,64,0),"")</f>
        <v/>
      </c>
      <c r="AR103" s="244">
        <f t="shared" ca="1" si="12"/>
        <v>0</v>
      </c>
      <c r="AS103" s="174" t="str">
        <f ca="1">IFERROR(VLOOKUP(ROW(AS91),'فهرست بها کلی'!$C$13:$BO$1660,23,0),"")</f>
        <v/>
      </c>
      <c r="AT103" s="174" t="str">
        <f ca="1">IFERROR(VLOOKUP(ROW(AT91),'فهرست بها کلی'!$C$13:$BO$1660,26,0),"")</f>
        <v/>
      </c>
      <c r="AU103" s="174" t="str">
        <f ca="1">IFERROR(VLOOKUP(ROW(AU91),'فهرست بها کلی'!$C$13:$BO$1660,29,0),"")</f>
        <v/>
      </c>
      <c r="AV103" s="174" t="str">
        <f ca="1">IFERROR(VLOOKUP(ROW(AV91),'فهرست بها کلی'!$C$13:$BO$1660,32,0),"")</f>
        <v/>
      </c>
      <c r="AW103" s="174" t="str">
        <f ca="1">IFERROR(VLOOKUP(ROW(AW91),'فهرست بها کلی'!$C$13:$BO$1660,35,0),"")</f>
        <v/>
      </c>
      <c r="AX103" s="174" t="str">
        <f ca="1">IFERROR(VLOOKUP(ROW(AX91),'فهرست بها کلی'!$C$13:$BO$1660,38,0),"")</f>
        <v/>
      </c>
      <c r="AY103" s="174" t="str">
        <f ca="1">IFERROR(VLOOKUP(ROW(AY91),'فهرست بها کلی'!$C$13:$BO$1660,41,0),"")</f>
        <v/>
      </c>
      <c r="AZ103" s="174" t="str">
        <f ca="1">IFERROR(VLOOKUP(ROW(AZ91),'فهرست بها کلی'!$C$13:$BO$1660,44,0),"")</f>
        <v/>
      </c>
      <c r="BA103" s="174" t="str">
        <f ca="1">IFERROR(VLOOKUP(ROW(BA91),'فهرست بها کلی'!$C$13:$BO$1660,47,0),"")</f>
        <v/>
      </c>
      <c r="BB103" s="174" t="str">
        <f ca="1">IFERROR(VLOOKUP(ROW(BB91),'فهرست بها کلی'!$C$13:$BO$1660,50,0),"")</f>
        <v/>
      </c>
      <c r="BC103" s="174" t="str">
        <f ca="1">IFERROR(VLOOKUP(ROW(BC91),'فهرست بها کلی'!$C$13:$BO$1660,53,0),"")</f>
        <v/>
      </c>
      <c r="BD103" s="174" t="str">
        <f ca="1">IFERROR(VLOOKUP(ROW(BD91),'فهرست بها کلی'!$C$13:$BO$1660,56,0),"")</f>
        <v/>
      </c>
      <c r="BE103" s="174" t="str">
        <f ca="1">IFERROR(VLOOKUP(ROW(BE91),'فهرست بها کلی'!$C$13:$BO$1660,59,0),"")</f>
        <v/>
      </c>
      <c r="BF103" s="174" t="str">
        <f ca="1">IFERROR(VLOOKUP(ROW(BF91),'فهرست بها کلی'!$C$13:$BO$1660,62,0),"")</f>
        <v/>
      </c>
      <c r="BG103" s="174" t="str">
        <f ca="1">IFERROR(VLOOKUP(ROW(BG91),'فهرست بها کلی'!$C$13:$BO$1660,65,0),"")</f>
        <v/>
      </c>
      <c r="BH103" s="174" t="str">
        <f ca="1">IFERROR(VLOOKUP(ROW(BH91),'فهرست بها کلی'!$C$13:$BO$1660,16,0),"")</f>
        <v/>
      </c>
      <c r="BI103" s="245" t="str">
        <f t="shared" ca="1" si="13"/>
        <v xml:space="preserve"> </v>
      </c>
      <c r="BJ103" s="245" t="str">
        <f t="shared" ca="1" si="14"/>
        <v/>
      </c>
      <c r="BK103" s="245" t="str">
        <f t="shared" ca="1" si="15"/>
        <v/>
      </c>
    </row>
    <row r="104" spans="1:63" ht="47.25" customHeight="1">
      <c r="A104" s="174" t="str">
        <f ca="1">IFERROR(VLOOKUP(ROW(A92),'فهرست بها کلی'!$C$13:$BO$1660,1,0),"")</f>
        <v/>
      </c>
      <c r="B104" s="174" t="str">
        <f ca="1">IFERROR(VLOOKUP(ROW(B92),'فهرست بها کلی'!$C$13:$BO$1660,5,0),"")</f>
        <v/>
      </c>
      <c r="C104" s="174" t="str">
        <f ca="1">IFERROR(VLOOKUP(ROW(C92),'فهرست بها کلی'!$C$13:$BO$1660,6,0),"")</f>
        <v/>
      </c>
      <c r="D104" s="174" t="str">
        <f ca="1">IFERROR(VLOOKUP(ROW(D92),'فهرست بها کلی'!$C$13:$BO$1660,7,0),"")</f>
        <v/>
      </c>
      <c r="E104" s="174" t="str">
        <f ca="1">IFERROR(VLOOKUP(ROW(E92),'فهرست بها کلی'!$C$13:$BO$1660,8,0),"")</f>
        <v/>
      </c>
      <c r="F104" s="174" t="str">
        <f ca="1">IFERROR(VLOOKUP(ROW(F92),'فهرست بها کلی'!$C$13:$BO$1660,9,0),"")</f>
        <v/>
      </c>
      <c r="G104" s="174" t="str">
        <f ca="1">IFERROR(VLOOKUP(ROW(G92),'فهرست بها کلی'!$C$13:$BO$1660,21,0),"")</f>
        <v/>
      </c>
      <c r="H104" s="174" t="str">
        <f ca="1">IFERROR(VLOOKUP(ROW(H92),'فهرست بها کلی'!$C$13:$BO$1660,24,0),"")</f>
        <v/>
      </c>
      <c r="I104" s="174" t="str">
        <f ca="1">IFERROR(VLOOKUP(ROW(I92),'فهرست بها کلی'!$C$13:$BO$1660,27,0),"")</f>
        <v/>
      </c>
      <c r="J104" s="174" t="str">
        <f ca="1">IFERROR(VLOOKUP(ROW(J92),'فهرست بها کلی'!$C$13:$BO$1660,30,0),"")</f>
        <v/>
      </c>
      <c r="K104" s="174" t="str">
        <f ca="1">IFERROR(VLOOKUP(ROW(K92),'فهرست بها کلی'!$C$13:$BO$1660,33,0),"")</f>
        <v/>
      </c>
      <c r="L104" s="174" t="str">
        <f ca="1">IFERROR(VLOOKUP(ROW(L92),'فهرست بها کلی'!$C$13:$BO$1660,36,0),"")</f>
        <v/>
      </c>
      <c r="M104" s="174" t="str">
        <f ca="1">IFERROR(VLOOKUP(ROW(M92),'فهرست بها کلی'!$C$13:$BO$1660,39,0),"")</f>
        <v/>
      </c>
      <c r="N104" s="174" t="str">
        <f ca="1">IFERROR(VLOOKUP(ROW(N92),'فهرست بها کلی'!$C$13:$BO$1660,42,0),"")</f>
        <v/>
      </c>
      <c r="O104" s="174" t="str">
        <f ca="1">IFERROR(VLOOKUP(ROW(O92),'فهرست بها کلی'!$C$13:$BO$1660,45,0),"")</f>
        <v/>
      </c>
      <c r="P104" s="174" t="str">
        <f ca="1">IFERROR(VLOOKUP(ROW(P92),'فهرست بها کلی'!$C$13:$BO$1660,48,0),"")</f>
        <v/>
      </c>
      <c r="Q104" s="174" t="str">
        <f ca="1">IFERROR(VLOOKUP(ROW(Q92),'فهرست بها کلی'!$C$13:$BO$1660,51,0),"")</f>
        <v/>
      </c>
      <c r="R104" s="174" t="str">
        <f ca="1">IFERROR(VLOOKUP(ROW(R92),'فهرست بها کلی'!$C$13:$BO$1660,54,0),"")</f>
        <v/>
      </c>
      <c r="S104" s="174" t="str">
        <f ca="1">IFERROR(VLOOKUP(ROW(S92),'فهرست بها کلی'!$C$13:$BO$1660,57,0),"")</f>
        <v/>
      </c>
      <c r="T104" s="174" t="str">
        <f ca="1">IFERROR(VLOOKUP(ROW(T92),'فهرست بها کلی'!$C$13:$BO$1660,60,0),"")</f>
        <v/>
      </c>
      <c r="U104" s="174" t="str">
        <f ca="1">IFERROR(VLOOKUP(ROW(U92),'فهرست بها کلی'!$C$13:$BO$1660,63,0),"")</f>
        <v/>
      </c>
      <c r="V104" s="241">
        <f t="shared" ca="1" si="9"/>
        <v>0</v>
      </c>
      <c r="W104" s="242" t="str">
        <f t="shared" ca="1" si="10"/>
        <v/>
      </c>
      <c r="X104" s="174" t="str">
        <f ca="1">IFERROR(VLOOKUP(ROW(X92),'فهرست بها کلی'!$C$13:$BO$1660,10,0),"")</f>
        <v/>
      </c>
      <c r="Y104" s="174" t="str">
        <f ca="1">IFERROR(VLOOKUP(ROW(Y92),'فهرست بها کلی'!$C$13:$BO$1660,11,0),"")</f>
        <v/>
      </c>
      <c r="Z104" s="174" t="str">
        <f ca="1">IFERROR(VLOOKUP(ROW(Z92),'فهرست بها کلی'!$C$13:$BO$1660,12,0),"")</f>
        <v/>
      </c>
      <c r="AA104" s="174" t="str">
        <f ca="1">IFERROR(VLOOKUP(ROW(AA92),'فهرست بها کلی'!$C$13:$BO$1660,13,0),"")</f>
        <v/>
      </c>
      <c r="AB104" s="243" t="str">
        <f t="shared" ca="1" si="11"/>
        <v/>
      </c>
      <c r="AC104" s="174" t="str">
        <f ca="1">IFERROR(VLOOKUP(ROW(AC92),'فهرست بها کلی'!$C$13:$BO$1660,22,0),"")</f>
        <v/>
      </c>
      <c r="AD104" s="174" t="str">
        <f ca="1">IFERROR(VLOOKUP(ROW(AD92),'فهرست بها کلی'!$C$13:$BO$1660,25,0),"")</f>
        <v/>
      </c>
      <c r="AE104" s="174" t="str">
        <f ca="1">IFERROR(VLOOKUP(ROW(AE92),'فهرست بها کلی'!$C$13:$BO$1660,28,0),"")</f>
        <v/>
      </c>
      <c r="AF104" s="174" t="str">
        <f ca="1">IFERROR(VLOOKUP(ROW(AF92),'فهرست بها کلی'!$C$13:$BO$1660,31,0),"")</f>
        <v/>
      </c>
      <c r="AG104" s="174" t="str">
        <f ca="1">IFERROR(VLOOKUP(ROW(AG92),'فهرست بها کلی'!$C$13:$BO$1660,34,0),"")</f>
        <v/>
      </c>
      <c r="AH104" s="174" t="str">
        <f ca="1">IFERROR(VLOOKUP(ROW(AH92),'فهرست بها کلی'!$C$13:$BO$1660,37,0),"")</f>
        <v/>
      </c>
      <c r="AI104" s="174" t="str">
        <f ca="1">IFERROR(VLOOKUP(ROW(AI92),'فهرست بها کلی'!$C$13:$BO$1660,40,0),"")</f>
        <v/>
      </c>
      <c r="AJ104" s="174" t="str">
        <f ca="1">IFERROR(VLOOKUP(ROW(AJ92),'فهرست بها کلی'!$C$13:$BO$1660,43,0),"")</f>
        <v/>
      </c>
      <c r="AK104" s="174" t="str">
        <f ca="1">IFERROR(VLOOKUP(ROW(AK92),'فهرست بها کلی'!$C$13:$BO$1660,46,0),"")</f>
        <v/>
      </c>
      <c r="AL104" s="174" t="str">
        <f ca="1">IFERROR(VLOOKUP(ROW(AL92),'فهرست بها کلی'!$C$13:$BO$1660,49,0),"")</f>
        <v/>
      </c>
      <c r="AM104" s="174" t="str">
        <f ca="1">IFERROR(VLOOKUP(ROW(AM92),'فهرست بها کلی'!$C$13:$BO$1660,52,0),"")</f>
        <v/>
      </c>
      <c r="AN104" s="174" t="str">
        <f ca="1">IFERROR(VLOOKUP(ROW(AN92),'فهرست بها کلی'!$C$13:$BO$1660,55,0),"")</f>
        <v/>
      </c>
      <c r="AO104" s="174" t="str">
        <f ca="1">IFERROR(VLOOKUP(ROW(AO92),'فهرست بها کلی'!$C$13:$BO$1660,58,0),"")</f>
        <v/>
      </c>
      <c r="AP104" s="174" t="str">
        <f ca="1">IFERROR(VLOOKUP(ROW(AP92),'فهرست بها کلی'!$C$13:$BO$1660,61,0),"")</f>
        <v/>
      </c>
      <c r="AQ104" s="174" t="str">
        <f ca="1">IFERROR(VLOOKUP(ROW(AQ92),'فهرست بها کلی'!$C$13:$BO$1660,64,0),"")</f>
        <v/>
      </c>
      <c r="AR104" s="244">
        <f t="shared" ca="1" si="12"/>
        <v>0</v>
      </c>
      <c r="AS104" s="174" t="str">
        <f ca="1">IFERROR(VLOOKUP(ROW(AS92),'فهرست بها کلی'!$C$13:$BO$1660,23,0),"")</f>
        <v/>
      </c>
      <c r="AT104" s="174" t="str">
        <f ca="1">IFERROR(VLOOKUP(ROW(AT92),'فهرست بها کلی'!$C$13:$BO$1660,26,0),"")</f>
        <v/>
      </c>
      <c r="AU104" s="174" t="str">
        <f ca="1">IFERROR(VLOOKUP(ROW(AU92),'فهرست بها کلی'!$C$13:$BO$1660,29,0),"")</f>
        <v/>
      </c>
      <c r="AV104" s="174" t="str">
        <f ca="1">IFERROR(VLOOKUP(ROW(AV92),'فهرست بها کلی'!$C$13:$BO$1660,32,0),"")</f>
        <v/>
      </c>
      <c r="AW104" s="174" t="str">
        <f ca="1">IFERROR(VLOOKUP(ROW(AW92),'فهرست بها کلی'!$C$13:$BO$1660,35,0),"")</f>
        <v/>
      </c>
      <c r="AX104" s="174" t="str">
        <f ca="1">IFERROR(VLOOKUP(ROW(AX92),'فهرست بها کلی'!$C$13:$BO$1660,38,0),"")</f>
        <v/>
      </c>
      <c r="AY104" s="174" t="str">
        <f ca="1">IFERROR(VLOOKUP(ROW(AY92),'فهرست بها کلی'!$C$13:$BO$1660,41,0),"")</f>
        <v/>
      </c>
      <c r="AZ104" s="174" t="str">
        <f ca="1">IFERROR(VLOOKUP(ROW(AZ92),'فهرست بها کلی'!$C$13:$BO$1660,44,0),"")</f>
        <v/>
      </c>
      <c r="BA104" s="174" t="str">
        <f ca="1">IFERROR(VLOOKUP(ROW(BA92),'فهرست بها کلی'!$C$13:$BO$1660,47,0),"")</f>
        <v/>
      </c>
      <c r="BB104" s="174" t="str">
        <f ca="1">IFERROR(VLOOKUP(ROW(BB92),'فهرست بها کلی'!$C$13:$BO$1660,50,0),"")</f>
        <v/>
      </c>
      <c r="BC104" s="174" t="str">
        <f ca="1">IFERROR(VLOOKUP(ROW(BC92),'فهرست بها کلی'!$C$13:$BO$1660,53,0),"")</f>
        <v/>
      </c>
      <c r="BD104" s="174" t="str">
        <f ca="1">IFERROR(VLOOKUP(ROW(BD92),'فهرست بها کلی'!$C$13:$BO$1660,56,0),"")</f>
        <v/>
      </c>
      <c r="BE104" s="174" t="str">
        <f ca="1">IFERROR(VLOOKUP(ROW(BE92),'فهرست بها کلی'!$C$13:$BO$1660,59,0),"")</f>
        <v/>
      </c>
      <c r="BF104" s="174" t="str">
        <f ca="1">IFERROR(VLOOKUP(ROW(BF92),'فهرست بها کلی'!$C$13:$BO$1660,62,0),"")</f>
        <v/>
      </c>
      <c r="BG104" s="174" t="str">
        <f ca="1">IFERROR(VLOOKUP(ROW(BG92),'فهرست بها کلی'!$C$13:$BO$1660,65,0),"")</f>
        <v/>
      </c>
      <c r="BH104" s="174" t="str">
        <f ca="1">IFERROR(VLOOKUP(ROW(BH92),'فهرست بها کلی'!$C$13:$BO$1660,16,0),"")</f>
        <v/>
      </c>
      <c r="BI104" s="245" t="str">
        <f t="shared" ca="1" si="13"/>
        <v xml:space="preserve"> </v>
      </c>
      <c r="BJ104" s="245" t="str">
        <f t="shared" ca="1" si="14"/>
        <v/>
      </c>
      <c r="BK104" s="245" t="str">
        <f t="shared" ca="1" si="15"/>
        <v/>
      </c>
    </row>
    <row r="105" spans="1:63" ht="47.25" customHeight="1">
      <c r="A105" s="174" t="str">
        <f ca="1">IFERROR(VLOOKUP(ROW(A93),'فهرست بها کلی'!$C$13:$BO$1660,1,0),"")</f>
        <v/>
      </c>
      <c r="B105" s="174" t="str">
        <f ca="1">IFERROR(VLOOKUP(ROW(B93),'فهرست بها کلی'!$C$13:$BO$1660,5,0),"")</f>
        <v/>
      </c>
      <c r="C105" s="174" t="str">
        <f ca="1">IFERROR(VLOOKUP(ROW(C93),'فهرست بها کلی'!$C$13:$BO$1660,6,0),"")</f>
        <v/>
      </c>
      <c r="D105" s="174" t="str">
        <f ca="1">IFERROR(VLOOKUP(ROW(D93),'فهرست بها کلی'!$C$13:$BO$1660,7,0),"")</f>
        <v/>
      </c>
      <c r="E105" s="174" t="str">
        <f ca="1">IFERROR(VLOOKUP(ROW(E93),'فهرست بها کلی'!$C$13:$BO$1660,8,0),"")</f>
        <v/>
      </c>
      <c r="F105" s="174" t="str">
        <f ca="1">IFERROR(VLOOKUP(ROW(F93),'فهرست بها کلی'!$C$13:$BO$1660,9,0),"")</f>
        <v/>
      </c>
      <c r="G105" s="174" t="str">
        <f ca="1">IFERROR(VLOOKUP(ROW(G93),'فهرست بها کلی'!$C$13:$BO$1660,21,0),"")</f>
        <v/>
      </c>
      <c r="H105" s="174" t="str">
        <f ca="1">IFERROR(VLOOKUP(ROW(H93),'فهرست بها کلی'!$C$13:$BO$1660,24,0),"")</f>
        <v/>
      </c>
      <c r="I105" s="174" t="str">
        <f ca="1">IFERROR(VLOOKUP(ROW(I93),'فهرست بها کلی'!$C$13:$BO$1660,27,0),"")</f>
        <v/>
      </c>
      <c r="J105" s="174" t="str">
        <f ca="1">IFERROR(VLOOKUP(ROW(J93),'فهرست بها کلی'!$C$13:$BO$1660,30,0),"")</f>
        <v/>
      </c>
      <c r="K105" s="174" t="str">
        <f ca="1">IFERROR(VLOOKUP(ROW(K93),'فهرست بها کلی'!$C$13:$BO$1660,33,0),"")</f>
        <v/>
      </c>
      <c r="L105" s="174" t="str">
        <f ca="1">IFERROR(VLOOKUP(ROW(L93),'فهرست بها کلی'!$C$13:$BO$1660,36,0),"")</f>
        <v/>
      </c>
      <c r="M105" s="174" t="str">
        <f ca="1">IFERROR(VLOOKUP(ROW(M93),'فهرست بها کلی'!$C$13:$BO$1660,39,0),"")</f>
        <v/>
      </c>
      <c r="N105" s="174" t="str">
        <f ca="1">IFERROR(VLOOKUP(ROW(N93),'فهرست بها کلی'!$C$13:$BO$1660,42,0),"")</f>
        <v/>
      </c>
      <c r="O105" s="174" t="str">
        <f ca="1">IFERROR(VLOOKUP(ROW(O93),'فهرست بها کلی'!$C$13:$BO$1660,45,0),"")</f>
        <v/>
      </c>
      <c r="P105" s="174" t="str">
        <f ca="1">IFERROR(VLOOKUP(ROW(P93),'فهرست بها کلی'!$C$13:$BO$1660,48,0),"")</f>
        <v/>
      </c>
      <c r="Q105" s="174" t="str">
        <f ca="1">IFERROR(VLOOKUP(ROW(Q93),'فهرست بها کلی'!$C$13:$BO$1660,51,0),"")</f>
        <v/>
      </c>
      <c r="R105" s="174" t="str">
        <f ca="1">IFERROR(VLOOKUP(ROW(R93),'فهرست بها کلی'!$C$13:$BO$1660,54,0),"")</f>
        <v/>
      </c>
      <c r="S105" s="174" t="str">
        <f ca="1">IFERROR(VLOOKUP(ROW(S93),'فهرست بها کلی'!$C$13:$BO$1660,57,0),"")</f>
        <v/>
      </c>
      <c r="T105" s="174" t="str">
        <f ca="1">IFERROR(VLOOKUP(ROW(T93),'فهرست بها کلی'!$C$13:$BO$1660,60,0),"")</f>
        <v/>
      </c>
      <c r="U105" s="174" t="str">
        <f ca="1">IFERROR(VLOOKUP(ROW(U93),'فهرست بها کلی'!$C$13:$BO$1660,63,0),"")</f>
        <v/>
      </c>
      <c r="V105" s="241">
        <f t="shared" ca="1" si="9"/>
        <v>0</v>
      </c>
      <c r="W105" s="242" t="str">
        <f t="shared" ca="1" si="10"/>
        <v/>
      </c>
      <c r="X105" s="174" t="str">
        <f ca="1">IFERROR(VLOOKUP(ROW(X93),'فهرست بها کلی'!$C$13:$BO$1660,10,0),"")</f>
        <v/>
      </c>
      <c r="Y105" s="174" t="str">
        <f ca="1">IFERROR(VLOOKUP(ROW(Y93),'فهرست بها کلی'!$C$13:$BO$1660,11,0),"")</f>
        <v/>
      </c>
      <c r="Z105" s="174" t="str">
        <f ca="1">IFERROR(VLOOKUP(ROW(Z93),'فهرست بها کلی'!$C$13:$BO$1660,12,0),"")</f>
        <v/>
      </c>
      <c r="AA105" s="174" t="str">
        <f ca="1">IFERROR(VLOOKUP(ROW(AA93),'فهرست بها کلی'!$C$13:$BO$1660,13,0),"")</f>
        <v/>
      </c>
      <c r="AB105" s="243" t="str">
        <f t="shared" ca="1" si="11"/>
        <v/>
      </c>
      <c r="AC105" s="174" t="str">
        <f ca="1">IFERROR(VLOOKUP(ROW(AC93),'فهرست بها کلی'!$C$13:$BO$1660,22,0),"")</f>
        <v/>
      </c>
      <c r="AD105" s="174" t="str">
        <f ca="1">IFERROR(VLOOKUP(ROW(AD93),'فهرست بها کلی'!$C$13:$BO$1660,25,0),"")</f>
        <v/>
      </c>
      <c r="AE105" s="174" t="str">
        <f ca="1">IFERROR(VLOOKUP(ROW(AE93),'فهرست بها کلی'!$C$13:$BO$1660,28,0),"")</f>
        <v/>
      </c>
      <c r="AF105" s="174" t="str">
        <f ca="1">IFERROR(VLOOKUP(ROW(AF93),'فهرست بها کلی'!$C$13:$BO$1660,31,0),"")</f>
        <v/>
      </c>
      <c r="AG105" s="174" t="str">
        <f ca="1">IFERROR(VLOOKUP(ROW(AG93),'فهرست بها کلی'!$C$13:$BO$1660,34,0),"")</f>
        <v/>
      </c>
      <c r="AH105" s="174" t="str">
        <f ca="1">IFERROR(VLOOKUP(ROW(AH93),'فهرست بها کلی'!$C$13:$BO$1660,37,0),"")</f>
        <v/>
      </c>
      <c r="AI105" s="174" t="str">
        <f ca="1">IFERROR(VLOOKUP(ROW(AI93),'فهرست بها کلی'!$C$13:$BO$1660,40,0),"")</f>
        <v/>
      </c>
      <c r="AJ105" s="174" t="str">
        <f ca="1">IFERROR(VLOOKUP(ROW(AJ93),'فهرست بها کلی'!$C$13:$BO$1660,43,0),"")</f>
        <v/>
      </c>
      <c r="AK105" s="174" t="str">
        <f ca="1">IFERROR(VLOOKUP(ROW(AK93),'فهرست بها کلی'!$C$13:$BO$1660,46,0),"")</f>
        <v/>
      </c>
      <c r="AL105" s="174" t="str">
        <f ca="1">IFERROR(VLOOKUP(ROW(AL93),'فهرست بها کلی'!$C$13:$BO$1660,49,0),"")</f>
        <v/>
      </c>
      <c r="AM105" s="174" t="str">
        <f ca="1">IFERROR(VLOOKUP(ROW(AM93),'فهرست بها کلی'!$C$13:$BO$1660,52,0),"")</f>
        <v/>
      </c>
      <c r="AN105" s="174" t="str">
        <f ca="1">IFERROR(VLOOKUP(ROW(AN93),'فهرست بها کلی'!$C$13:$BO$1660,55,0),"")</f>
        <v/>
      </c>
      <c r="AO105" s="174" t="str">
        <f ca="1">IFERROR(VLOOKUP(ROW(AO93),'فهرست بها کلی'!$C$13:$BO$1660,58,0),"")</f>
        <v/>
      </c>
      <c r="AP105" s="174" t="str">
        <f ca="1">IFERROR(VLOOKUP(ROW(AP93),'فهرست بها کلی'!$C$13:$BO$1660,61,0),"")</f>
        <v/>
      </c>
      <c r="AQ105" s="174" t="str">
        <f ca="1">IFERROR(VLOOKUP(ROW(AQ93),'فهرست بها کلی'!$C$13:$BO$1660,64,0),"")</f>
        <v/>
      </c>
      <c r="AR105" s="244">
        <f t="shared" ca="1" si="12"/>
        <v>0</v>
      </c>
      <c r="AS105" s="174" t="str">
        <f ca="1">IFERROR(VLOOKUP(ROW(AS93),'فهرست بها کلی'!$C$13:$BO$1660,23,0),"")</f>
        <v/>
      </c>
      <c r="AT105" s="174" t="str">
        <f ca="1">IFERROR(VLOOKUP(ROW(AT93),'فهرست بها کلی'!$C$13:$BO$1660,26,0),"")</f>
        <v/>
      </c>
      <c r="AU105" s="174" t="str">
        <f ca="1">IFERROR(VLOOKUP(ROW(AU93),'فهرست بها کلی'!$C$13:$BO$1660,29,0),"")</f>
        <v/>
      </c>
      <c r="AV105" s="174" t="str">
        <f ca="1">IFERROR(VLOOKUP(ROW(AV93),'فهرست بها کلی'!$C$13:$BO$1660,32,0),"")</f>
        <v/>
      </c>
      <c r="AW105" s="174" t="str">
        <f ca="1">IFERROR(VLOOKUP(ROW(AW93),'فهرست بها کلی'!$C$13:$BO$1660,35,0),"")</f>
        <v/>
      </c>
      <c r="AX105" s="174" t="str">
        <f ca="1">IFERROR(VLOOKUP(ROW(AX93),'فهرست بها کلی'!$C$13:$BO$1660,38,0),"")</f>
        <v/>
      </c>
      <c r="AY105" s="174" t="str">
        <f ca="1">IFERROR(VLOOKUP(ROW(AY93),'فهرست بها کلی'!$C$13:$BO$1660,41,0),"")</f>
        <v/>
      </c>
      <c r="AZ105" s="174" t="str">
        <f ca="1">IFERROR(VLOOKUP(ROW(AZ93),'فهرست بها کلی'!$C$13:$BO$1660,44,0),"")</f>
        <v/>
      </c>
      <c r="BA105" s="174" t="str">
        <f ca="1">IFERROR(VLOOKUP(ROW(BA93),'فهرست بها کلی'!$C$13:$BO$1660,47,0),"")</f>
        <v/>
      </c>
      <c r="BB105" s="174" t="str">
        <f ca="1">IFERROR(VLOOKUP(ROW(BB93),'فهرست بها کلی'!$C$13:$BO$1660,50,0),"")</f>
        <v/>
      </c>
      <c r="BC105" s="174" t="str">
        <f ca="1">IFERROR(VLOOKUP(ROW(BC93),'فهرست بها کلی'!$C$13:$BO$1660,53,0),"")</f>
        <v/>
      </c>
      <c r="BD105" s="174" t="str">
        <f ca="1">IFERROR(VLOOKUP(ROW(BD93),'فهرست بها کلی'!$C$13:$BO$1660,56,0),"")</f>
        <v/>
      </c>
      <c r="BE105" s="174" t="str">
        <f ca="1">IFERROR(VLOOKUP(ROW(BE93),'فهرست بها کلی'!$C$13:$BO$1660,59,0),"")</f>
        <v/>
      </c>
      <c r="BF105" s="174" t="str">
        <f ca="1">IFERROR(VLOOKUP(ROW(BF93),'فهرست بها کلی'!$C$13:$BO$1660,62,0),"")</f>
        <v/>
      </c>
      <c r="BG105" s="174" t="str">
        <f ca="1">IFERROR(VLOOKUP(ROW(BG93),'فهرست بها کلی'!$C$13:$BO$1660,65,0),"")</f>
        <v/>
      </c>
      <c r="BH105" s="174" t="str">
        <f ca="1">IFERROR(VLOOKUP(ROW(BH93),'فهرست بها کلی'!$C$13:$BO$1660,16,0),"")</f>
        <v/>
      </c>
      <c r="BI105" s="245" t="str">
        <f t="shared" ca="1" si="13"/>
        <v xml:space="preserve"> </v>
      </c>
      <c r="BJ105" s="245" t="str">
        <f t="shared" ca="1" si="14"/>
        <v/>
      </c>
      <c r="BK105" s="245" t="str">
        <f t="shared" ca="1" si="15"/>
        <v/>
      </c>
    </row>
    <row r="106" spans="1:63" ht="47.25" customHeight="1">
      <c r="A106" s="174" t="str">
        <f ca="1">IFERROR(VLOOKUP(ROW(A94),'فهرست بها کلی'!$C$13:$BO$1660,1,0),"")</f>
        <v/>
      </c>
      <c r="B106" s="174" t="str">
        <f ca="1">IFERROR(VLOOKUP(ROW(B94),'فهرست بها کلی'!$C$13:$BO$1660,5,0),"")</f>
        <v/>
      </c>
      <c r="C106" s="174" t="str">
        <f ca="1">IFERROR(VLOOKUP(ROW(C94),'فهرست بها کلی'!$C$13:$BO$1660,6,0),"")</f>
        <v/>
      </c>
      <c r="D106" s="174" t="str">
        <f ca="1">IFERROR(VLOOKUP(ROW(D94),'فهرست بها کلی'!$C$13:$BO$1660,7,0),"")</f>
        <v/>
      </c>
      <c r="E106" s="174" t="str">
        <f ca="1">IFERROR(VLOOKUP(ROW(E94),'فهرست بها کلی'!$C$13:$BO$1660,8,0),"")</f>
        <v/>
      </c>
      <c r="F106" s="174" t="str">
        <f ca="1">IFERROR(VLOOKUP(ROW(F94),'فهرست بها کلی'!$C$13:$BO$1660,9,0),"")</f>
        <v/>
      </c>
      <c r="G106" s="174" t="str">
        <f ca="1">IFERROR(VLOOKUP(ROW(G94),'فهرست بها کلی'!$C$13:$BO$1660,21,0),"")</f>
        <v/>
      </c>
      <c r="H106" s="174" t="str">
        <f ca="1">IFERROR(VLOOKUP(ROW(H94),'فهرست بها کلی'!$C$13:$BO$1660,24,0),"")</f>
        <v/>
      </c>
      <c r="I106" s="174" t="str">
        <f ca="1">IFERROR(VLOOKUP(ROW(I94),'فهرست بها کلی'!$C$13:$BO$1660,27,0),"")</f>
        <v/>
      </c>
      <c r="J106" s="174" t="str">
        <f ca="1">IFERROR(VLOOKUP(ROW(J94),'فهرست بها کلی'!$C$13:$BO$1660,30,0),"")</f>
        <v/>
      </c>
      <c r="K106" s="174" t="str">
        <f ca="1">IFERROR(VLOOKUP(ROW(K94),'فهرست بها کلی'!$C$13:$BO$1660,33,0),"")</f>
        <v/>
      </c>
      <c r="L106" s="174" t="str">
        <f ca="1">IFERROR(VLOOKUP(ROW(L94),'فهرست بها کلی'!$C$13:$BO$1660,36,0),"")</f>
        <v/>
      </c>
      <c r="M106" s="174" t="str">
        <f ca="1">IFERROR(VLOOKUP(ROW(M94),'فهرست بها کلی'!$C$13:$BO$1660,39,0),"")</f>
        <v/>
      </c>
      <c r="N106" s="174" t="str">
        <f ca="1">IFERROR(VLOOKUP(ROW(N94),'فهرست بها کلی'!$C$13:$BO$1660,42,0),"")</f>
        <v/>
      </c>
      <c r="O106" s="174" t="str">
        <f ca="1">IFERROR(VLOOKUP(ROW(O94),'فهرست بها کلی'!$C$13:$BO$1660,45,0),"")</f>
        <v/>
      </c>
      <c r="P106" s="174" t="str">
        <f ca="1">IFERROR(VLOOKUP(ROW(P94),'فهرست بها کلی'!$C$13:$BO$1660,48,0),"")</f>
        <v/>
      </c>
      <c r="Q106" s="174" t="str">
        <f ca="1">IFERROR(VLOOKUP(ROW(Q94),'فهرست بها کلی'!$C$13:$BO$1660,51,0),"")</f>
        <v/>
      </c>
      <c r="R106" s="174" t="str">
        <f ca="1">IFERROR(VLOOKUP(ROW(R94),'فهرست بها کلی'!$C$13:$BO$1660,54,0),"")</f>
        <v/>
      </c>
      <c r="S106" s="174" t="str">
        <f ca="1">IFERROR(VLOOKUP(ROW(S94),'فهرست بها کلی'!$C$13:$BO$1660,57,0),"")</f>
        <v/>
      </c>
      <c r="T106" s="174" t="str">
        <f ca="1">IFERROR(VLOOKUP(ROW(T94),'فهرست بها کلی'!$C$13:$BO$1660,60,0),"")</f>
        <v/>
      </c>
      <c r="U106" s="174" t="str">
        <f ca="1">IFERROR(VLOOKUP(ROW(U94),'فهرست بها کلی'!$C$13:$BO$1660,63,0),"")</f>
        <v/>
      </c>
      <c r="V106" s="241">
        <f t="shared" ca="1" si="9"/>
        <v>0</v>
      </c>
      <c r="W106" s="242" t="str">
        <f t="shared" ca="1" si="10"/>
        <v/>
      </c>
      <c r="X106" s="174" t="str">
        <f ca="1">IFERROR(VLOOKUP(ROW(X94),'فهرست بها کلی'!$C$13:$BO$1660,10,0),"")</f>
        <v/>
      </c>
      <c r="Y106" s="174" t="str">
        <f ca="1">IFERROR(VLOOKUP(ROW(Y94),'فهرست بها کلی'!$C$13:$BO$1660,11,0),"")</f>
        <v/>
      </c>
      <c r="Z106" s="174" t="str">
        <f ca="1">IFERROR(VLOOKUP(ROW(Z94),'فهرست بها کلی'!$C$13:$BO$1660,12,0),"")</f>
        <v/>
      </c>
      <c r="AA106" s="174" t="str">
        <f ca="1">IFERROR(VLOOKUP(ROW(AA94),'فهرست بها کلی'!$C$13:$BO$1660,13,0),"")</f>
        <v/>
      </c>
      <c r="AB106" s="243" t="str">
        <f t="shared" ca="1" si="11"/>
        <v/>
      </c>
      <c r="AC106" s="174" t="str">
        <f ca="1">IFERROR(VLOOKUP(ROW(AC94),'فهرست بها کلی'!$C$13:$BO$1660,22,0),"")</f>
        <v/>
      </c>
      <c r="AD106" s="174" t="str">
        <f ca="1">IFERROR(VLOOKUP(ROW(AD94),'فهرست بها کلی'!$C$13:$BO$1660,25,0),"")</f>
        <v/>
      </c>
      <c r="AE106" s="174" t="str">
        <f ca="1">IFERROR(VLOOKUP(ROW(AE94),'فهرست بها کلی'!$C$13:$BO$1660,28,0),"")</f>
        <v/>
      </c>
      <c r="AF106" s="174" t="str">
        <f ca="1">IFERROR(VLOOKUP(ROW(AF94),'فهرست بها کلی'!$C$13:$BO$1660,31,0),"")</f>
        <v/>
      </c>
      <c r="AG106" s="174" t="str">
        <f ca="1">IFERROR(VLOOKUP(ROW(AG94),'فهرست بها کلی'!$C$13:$BO$1660,34,0),"")</f>
        <v/>
      </c>
      <c r="AH106" s="174" t="str">
        <f ca="1">IFERROR(VLOOKUP(ROW(AH94),'فهرست بها کلی'!$C$13:$BO$1660,37,0),"")</f>
        <v/>
      </c>
      <c r="AI106" s="174" t="str">
        <f ca="1">IFERROR(VLOOKUP(ROW(AI94),'فهرست بها کلی'!$C$13:$BO$1660,40,0),"")</f>
        <v/>
      </c>
      <c r="AJ106" s="174" t="str">
        <f ca="1">IFERROR(VLOOKUP(ROW(AJ94),'فهرست بها کلی'!$C$13:$BO$1660,43,0),"")</f>
        <v/>
      </c>
      <c r="AK106" s="174" t="str">
        <f ca="1">IFERROR(VLOOKUP(ROW(AK94),'فهرست بها کلی'!$C$13:$BO$1660,46,0),"")</f>
        <v/>
      </c>
      <c r="AL106" s="174" t="str">
        <f ca="1">IFERROR(VLOOKUP(ROW(AL94),'فهرست بها کلی'!$C$13:$BO$1660,49,0),"")</f>
        <v/>
      </c>
      <c r="AM106" s="174" t="str">
        <f ca="1">IFERROR(VLOOKUP(ROW(AM94),'فهرست بها کلی'!$C$13:$BO$1660,52,0),"")</f>
        <v/>
      </c>
      <c r="AN106" s="174" t="str">
        <f ca="1">IFERROR(VLOOKUP(ROW(AN94),'فهرست بها کلی'!$C$13:$BO$1660,55,0),"")</f>
        <v/>
      </c>
      <c r="AO106" s="174" t="str">
        <f ca="1">IFERROR(VLOOKUP(ROW(AO94),'فهرست بها کلی'!$C$13:$BO$1660,58,0),"")</f>
        <v/>
      </c>
      <c r="AP106" s="174" t="str">
        <f ca="1">IFERROR(VLOOKUP(ROW(AP94),'فهرست بها کلی'!$C$13:$BO$1660,61,0),"")</f>
        <v/>
      </c>
      <c r="AQ106" s="174" t="str">
        <f ca="1">IFERROR(VLOOKUP(ROW(AQ94),'فهرست بها کلی'!$C$13:$BO$1660,64,0),"")</f>
        <v/>
      </c>
      <c r="AR106" s="244">
        <f t="shared" ca="1" si="12"/>
        <v>0</v>
      </c>
      <c r="AS106" s="174" t="str">
        <f ca="1">IFERROR(VLOOKUP(ROW(AS94),'فهرست بها کلی'!$C$13:$BO$1660,23,0),"")</f>
        <v/>
      </c>
      <c r="AT106" s="174" t="str">
        <f ca="1">IFERROR(VLOOKUP(ROW(AT94),'فهرست بها کلی'!$C$13:$BO$1660,26,0),"")</f>
        <v/>
      </c>
      <c r="AU106" s="174" t="str">
        <f ca="1">IFERROR(VLOOKUP(ROW(AU94),'فهرست بها کلی'!$C$13:$BO$1660,29,0),"")</f>
        <v/>
      </c>
      <c r="AV106" s="174" t="str">
        <f ca="1">IFERROR(VLOOKUP(ROW(AV94),'فهرست بها کلی'!$C$13:$BO$1660,32,0),"")</f>
        <v/>
      </c>
      <c r="AW106" s="174" t="str">
        <f ca="1">IFERROR(VLOOKUP(ROW(AW94),'فهرست بها کلی'!$C$13:$BO$1660,35,0),"")</f>
        <v/>
      </c>
      <c r="AX106" s="174" t="str">
        <f ca="1">IFERROR(VLOOKUP(ROW(AX94),'فهرست بها کلی'!$C$13:$BO$1660,38,0),"")</f>
        <v/>
      </c>
      <c r="AY106" s="174" t="str">
        <f ca="1">IFERROR(VLOOKUP(ROW(AY94),'فهرست بها کلی'!$C$13:$BO$1660,41,0),"")</f>
        <v/>
      </c>
      <c r="AZ106" s="174" t="str">
        <f ca="1">IFERROR(VLOOKUP(ROW(AZ94),'فهرست بها کلی'!$C$13:$BO$1660,44,0),"")</f>
        <v/>
      </c>
      <c r="BA106" s="174" t="str">
        <f ca="1">IFERROR(VLOOKUP(ROW(BA94),'فهرست بها کلی'!$C$13:$BO$1660,47,0),"")</f>
        <v/>
      </c>
      <c r="BB106" s="174" t="str">
        <f ca="1">IFERROR(VLOOKUP(ROW(BB94),'فهرست بها کلی'!$C$13:$BO$1660,50,0),"")</f>
        <v/>
      </c>
      <c r="BC106" s="174" t="str">
        <f ca="1">IFERROR(VLOOKUP(ROW(BC94),'فهرست بها کلی'!$C$13:$BO$1660,53,0),"")</f>
        <v/>
      </c>
      <c r="BD106" s="174" t="str">
        <f ca="1">IFERROR(VLOOKUP(ROW(BD94),'فهرست بها کلی'!$C$13:$BO$1660,56,0),"")</f>
        <v/>
      </c>
      <c r="BE106" s="174" t="str">
        <f ca="1">IFERROR(VLOOKUP(ROW(BE94),'فهرست بها کلی'!$C$13:$BO$1660,59,0),"")</f>
        <v/>
      </c>
      <c r="BF106" s="174" t="str">
        <f ca="1">IFERROR(VLOOKUP(ROW(BF94),'فهرست بها کلی'!$C$13:$BO$1660,62,0),"")</f>
        <v/>
      </c>
      <c r="BG106" s="174" t="str">
        <f ca="1">IFERROR(VLOOKUP(ROW(BG94),'فهرست بها کلی'!$C$13:$BO$1660,65,0),"")</f>
        <v/>
      </c>
      <c r="BH106" s="174" t="str">
        <f ca="1">IFERROR(VLOOKUP(ROW(BH94),'فهرست بها کلی'!$C$13:$BO$1660,16,0),"")</f>
        <v/>
      </c>
      <c r="BI106" s="245" t="str">
        <f t="shared" ca="1" si="13"/>
        <v xml:space="preserve"> </v>
      </c>
      <c r="BJ106" s="245" t="str">
        <f t="shared" ca="1" si="14"/>
        <v/>
      </c>
      <c r="BK106" s="245" t="str">
        <f t="shared" ca="1" si="15"/>
        <v/>
      </c>
    </row>
    <row r="107" spans="1:63" ht="47.25" customHeight="1">
      <c r="A107" s="174" t="str">
        <f ca="1">IFERROR(VLOOKUP(ROW(A95),'فهرست بها کلی'!$C$13:$BO$1660,1,0),"")</f>
        <v/>
      </c>
      <c r="B107" s="174" t="str">
        <f ca="1">IFERROR(VLOOKUP(ROW(B95),'فهرست بها کلی'!$C$13:$BO$1660,5,0),"")</f>
        <v/>
      </c>
      <c r="C107" s="174" t="str">
        <f ca="1">IFERROR(VLOOKUP(ROW(C95),'فهرست بها کلی'!$C$13:$BO$1660,6,0),"")</f>
        <v/>
      </c>
      <c r="D107" s="174" t="str">
        <f ca="1">IFERROR(VLOOKUP(ROW(D95),'فهرست بها کلی'!$C$13:$BO$1660,7,0),"")</f>
        <v/>
      </c>
      <c r="E107" s="174" t="str">
        <f ca="1">IFERROR(VLOOKUP(ROW(E95),'فهرست بها کلی'!$C$13:$BO$1660,8,0),"")</f>
        <v/>
      </c>
      <c r="F107" s="174" t="str">
        <f ca="1">IFERROR(VLOOKUP(ROW(F95),'فهرست بها کلی'!$C$13:$BO$1660,9,0),"")</f>
        <v/>
      </c>
      <c r="G107" s="174" t="str">
        <f ca="1">IFERROR(VLOOKUP(ROW(G95),'فهرست بها کلی'!$C$13:$BO$1660,21,0),"")</f>
        <v/>
      </c>
      <c r="H107" s="174" t="str">
        <f ca="1">IFERROR(VLOOKUP(ROW(H95),'فهرست بها کلی'!$C$13:$BO$1660,24,0),"")</f>
        <v/>
      </c>
      <c r="I107" s="174" t="str">
        <f ca="1">IFERROR(VLOOKUP(ROW(I95),'فهرست بها کلی'!$C$13:$BO$1660,27,0),"")</f>
        <v/>
      </c>
      <c r="J107" s="174" t="str">
        <f ca="1">IFERROR(VLOOKUP(ROW(J95),'فهرست بها کلی'!$C$13:$BO$1660,30,0),"")</f>
        <v/>
      </c>
      <c r="K107" s="174" t="str">
        <f ca="1">IFERROR(VLOOKUP(ROW(K95),'فهرست بها کلی'!$C$13:$BO$1660,33,0),"")</f>
        <v/>
      </c>
      <c r="L107" s="174" t="str">
        <f ca="1">IFERROR(VLOOKUP(ROW(L95),'فهرست بها کلی'!$C$13:$BO$1660,36,0),"")</f>
        <v/>
      </c>
      <c r="M107" s="174" t="str">
        <f ca="1">IFERROR(VLOOKUP(ROW(M95),'فهرست بها کلی'!$C$13:$BO$1660,39,0),"")</f>
        <v/>
      </c>
      <c r="N107" s="174" t="str">
        <f ca="1">IFERROR(VLOOKUP(ROW(N95),'فهرست بها کلی'!$C$13:$BO$1660,42,0),"")</f>
        <v/>
      </c>
      <c r="O107" s="174" t="str">
        <f ca="1">IFERROR(VLOOKUP(ROW(O95),'فهرست بها کلی'!$C$13:$BO$1660,45,0),"")</f>
        <v/>
      </c>
      <c r="P107" s="174" t="str">
        <f ca="1">IFERROR(VLOOKUP(ROW(P95),'فهرست بها کلی'!$C$13:$BO$1660,48,0),"")</f>
        <v/>
      </c>
      <c r="Q107" s="174" t="str">
        <f ca="1">IFERROR(VLOOKUP(ROW(Q95),'فهرست بها کلی'!$C$13:$BO$1660,51,0),"")</f>
        <v/>
      </c>
      <c r="R107" s="174" t="str">
        <f ca="1">IFERROR(VLOOKUP(ROW(R95),'فهرست بها کلی'!$C$13:$BO$1660,54,0),"")</f>
        <v/>
      </c>
      <c r="S107" s="174" t="str">
        <f ca="1">IFERROR(VLOOKUP(ROW(S95),'فهرست بها کلی'!$C$13:$BO$1660,57,0),"")</f>
        <v/>
      </c>
      <c r="T107" s="174" t="str">
        <f ca="1">IFERROR(VLOOKUP(ROW(T95),'فهرست بها کلی'!$C$13:$BO$1660,60,0),"")</f>
        <v/>
      </c>
      <c r="U107" s="174" t="str">
        <f ca="1">IFERROR(VLOOKUP(ROW(U95),'فهرست بها کلی'!$C$13:$BO$1660,63,0),"")</f>
        <v/>
      </c>
      <c r="V107" s="241">
        <f t="shared" ca="1" si="9"/>
        <v>0</v>
      </c>
      <c r="W107" s="242" t="str">
        <f t="shared" ca="1" si="10"/>
        <v/>
      </c>
      <c r="X107" s="174" t="str">
        <f ca="1">IFERROR(VLOOKUP(ROW(X95),'فهرست بها کلی'!$C$13:$BO$1660,10,0),"")</f>
        <v/>
      </c>
      <c r="Y107" s="174" t="str">
        <f ca="1">IFERROR(VLOOKUP(ROW(Y95),'فهرست بها کلی'!$C$13:$BO$1660,11,0),"")</f>
        <v/>
      </c>
      <c r="Z107" s="174" t="str">
        <f ca="1">IFERROR(VLOOKUP(ROW(Z95),'فهرست بها کلی'!$C$13:$BO$1660,12,0),"")</f>
        <v/>
      </c>
      <c r="AA107" s="174" t="str">
        <f ca="1">IFERROR(VLOOKUP(ROW(AA95),'فهرست بها کلی'!$C$13:$BO$1660,13,0),"")</f>
        <v/>
      </c>
      <c r="AB107" s="243" t="str">
        <f t="shared" ca="1" si="11"/>
        <v/>
      </c>
      <c r="AC107" s="174" t="str">
        <f ca="1">IFERROR(VLOOKUP(ROW(AC95),'فهرست بها کلی'!$C$13:$BO$1660,22,0),"")</f>
        <v/>
      </c>
      <c r="AD107" s="174" t="str">
        <f ca="1">IFERROR(VLOOKUP(ROW(AD95),'فهرست بها کلی'!$C$13:$BO$1660,25,0),"")</f>
        <v/>
      </c>
      <c r="AE107" s="174" t="str">
        <f ca="1">IFERROR(VLOOKUP(ROW(AE95),'فهرست بها کلی'!$C$13:$BO$1660,28,0),"")</f>
        <v/>
      </c>
      <c r="AF107" s="174" t="str">
        <f ca="1">IFERROR(VLOOKUP(ROW(AF95),'فهرست بها کلی'!$C$13:$BO$1660,31,0),"")</f>
        <v/>
      </c>
      <c r="AG107" s="174" t="str">
        <f ca="1">IFERROR(VLOOKUP(ROW(AG95),'فهرست بها کلی'!$C$13:$BO$1660,34,0),"")</f>
        <v/>
      </c>
      <c r="AH107" s="174" t="str">
        <f ca="1">IFERROR(VLOOKUP(ROW(AH95),'فهرست بها کلی'!$C$13:$BO$1660,37,0),"")</f>
        <v/>
      </c>
      <c r="AI107" s="174" t="str">
        <f ca="1">IFERROR(VLOOKUP(ROW(AI95),'فهرست بها کلی'!$C$13:$BO$1660,40,0),"")</f>
        <v/>
      </c>
      <c r="AJ107" s="174" t="str">
        <f ca="1">IFERROR(VLOOKUP(ROW(AJ95),'فهرست بها کلی'!$C$13:$BO$1660,43,0),"")</f>
        <v/>
      </c>
      <c r="AK107" s="174" t="str">
        <f ca="1">IFERROR(VLOOKUP(ROW(AK95),'فهرست بها کلی'!$C$13:$BO$1660,46,0),"")</f>
        <v/>
      </c>
      <c r="AL107" s="174" t="str">
        <f ca="1">IFERROR(VLOOKUP(ROW(AL95),'فهرست بها کلی'!$C$13:$BO$1660,49,0),"")</f>
        <v/>
      </c>
      <c r="AM107" s="174" t="str">
        <f ca="1">IFERROR(VLOOKUP(ROW(AM95),'فهرست بها کلی'!$C$13:$BO$1660,52,0),"")</f>
        <v/>
      </c>
      <c r="AN107" s="174" t="str">
        <f ca="1">IFERROR(VLOOKUP(ROW(AN95),'فهرست بها کلی'!$C$13:$BO$1660,55,0),"")</f>
        <v/>
      </c>
      <c r="AO107" s="174" t="str">
        <f ca="1">IFERROR(VLOOKUP(ROW(AO95),'فهرست بها کلی'!$C$13:$BO$1660,58,0),"")</f>
        <v/>
      </c>
      <c r="AP107" s="174" t="str">
        <f ca="1">IFERROR(VLOOKUP(ROW(AP95),'فهرست بها کلی'!$C$13:$BO$1660,61,0),"")</f>
        <v/>
      </c>
      <c r="AQ107" s="174" t="str">
        <f ca="1">IFERROR(VLOOKUP(ROW(AQ95),'فهرست بها کلی'!$C$13:$BO$1660,64,0),"")</f>
        <v/>
      </c>
      <c r="AR107" s="244">
        <f t="shared" ca="1" si="12"/>
        <v>0</v>
      </c>
      <c r="AS107" s="174" t="str">
        <f ca="1">IFERROR(VLOOKUP(ROW(AS95),'فهرست بها کلی'!$C$13:$BO$1660,23,0),"")</f>
        <v/>
      </c>
      <c r="AT107" s="174" t="str">
        <f ca="1">IFERROR(VLOOKUP(ROW(AT95),'فهرست بها کلی'!$C$13:$BO$1660,26,0),"")</f>
        <v/>
      </c>
      <c r="AU107" s="174" t="str">
        <f ca="1">IFERROR(VLOOKUP(ROW(AU95),'فهرست بها کلی'!$C$13:$BO$1660,29,0),"")</f>
        <v/>
      </c>
      <c r="AV107" s="174" t="str">
        <f ca="1">IFERROR(VLOOKUP(ROW(AV95),'فهرست بها کلی'!$C$13:$BO$1660,32,0),"")</f>
        <v/>
      </c>
      <c r="AW107" s="174" t="str">
        <f ca="1">IFERROR(VLOOKUP(ROW(AW95),'فهرست بها کلی'!$C$13:$BO$1660,35,0),"")</f>
        <v/>
      </c>
      <c r="AX107" s="174" t="str">
        <f ca="1">IFERROR(VLOOKUP(ROW(AX95),'فهرست بها کلی'!$C$13:$BO$1660,38,0),"")</f>
        <v/>
      </c>
      <c r="AY107" s="174" t="str">
        <f ca="1">IFERROR(VLOOKUP(ROW(AY95),'فهرست بها کلی'!$C$13:$BO$1660,41,0),"")</f>
        <v/>
      </c>
      <c r="AZ107" s="174" t="str">
        <f ca="1">IFERROR(VLOOKUP(ROW(AZ95),'فهرست بها کلی'!$C$13:$BO$1660,44,0),"")</f>
        <v/>
      </c>
      <c r="BA107" s="174" t="str">
        <f ca="1">IFERROR(VLOOKUP(ROW(BA95),'فهرست بها کلی'!$C$13:$BO$1660,47,0),"")</f>
        <v/>
      </c>
      <c r="BB107" s="174" t="str">
        <f ca="1">IFERROR(VLOOKUP(ROW(BB95),'فهرست بها کلی'!$C$13:$BO$1660,50,0),"")</f>
        <v/>
      </c>
      <c r="BC107" s="174" t="str">
        <f ca="1">IFERROR(VLOOKUP(ROW(BC95),'فهرست بها کلی'!$C$13:$BO$1660,53,0),"")</f>
        <v/>
      </c>
      <c r="BD107" s="174" t="str">
        <f ca="1">IFERROR(VLOOKUP(ROW(BD95),'فهرست بها کلی'!$C$13:$BO$1660,56,0),"")</f>
        <v/>
      </c>
      <c r="BE107" s="174" t="str">
        <f ca="1">IFERROR(VLOOKUP(ROW(BE95),'فهرست بها کلی'!$C$13:$BO$1660,59,0),"")</f>
        <v/>
      </c>
      <c r="BF107" s="174" t="str">
        <f ca="1">IFERROR(VLOOKUP(ROW(BF95),'فهرست بها کلی'!$C$13:$BO$1660,62,0),"")</f>
        <v/>
      </c>
      <c r="BG107" s="174" t="str">
        <f ca="1">IFERROR(VLOOKUP(ROW(BG95),'فهرست بها کلی'!$C$13:$BO$1660,65,0),"")</f>
        <v/>
      </c>
      <c r="BH107" s="174" t="str">
        <f ca="1">IFERROR(VLOOKUP(ROW(BH95),'فهرست بها کلی'!$C$13:$BO$1660,16,0),"")</f>
        <v/>
      </c>
      <c r="BI107" s="245" t="str">
        <f t="shared" ca="1" si="13"/>
        <v xml:space="preserve"> </v>
      </c>
      <c r="BJ107" s="245" t="str">
        <f t="shared" ca="1" si="14"/>
        <v/>
      </c>
      <c r="BK107" s="245" t="str">
        <f t="shared" ca="1" si="15"/>
        <v/>
      </c>
    </row>
    <row r="108" spans="1:63" ht="47.25" customHeight="1">
      <c r="A108" s="174" t="str">
        <f ca="1">IFERROR(VLOOKUP(ROW(A96),'فهرست بها کلی'!$C$13:$BO$1660,1,0),"")</f>
        <v/>
      </c>
      <c r="B108" s="174" t="str">
        <f ca="1">IFERROR(VLOOKUP(ROW(B96),'فهرست بها کلی'!$C$13:$BO$1660,5,0),"")</f>
        <v/>
      </c>
      <c r="C108" s="174" t="str">
        <f ca="1">IFERROR(VLOOKUP(ROW(C96),'فهرست بها کلی'!$C$13:$BO$1660,6,0),"")</f>
        <v/>
      </c>
      <c r="D108" s="174" t="str">
        <f ca="1">IFERROR(VLOOKUP(ROW(D96),'فهرست بها کلی'!$C$13:$BO$1660,7,0),"")</f>
        <v/>
      </c>
      <c r="E108" s="174" t="str">
        <f ca="1">IFERROR(VLOOKUP(ROW(E96),'فهرست بها کلی'!$C$13:$BO$1660,8,0),"")</f>
        <v/>
      </c>
      <c r="F108" s="174" t="str">
        <f ca="1">IFERROR(VLOOKUP(ROW(F96),'فهرست بها کلی'!$C$13:$BO$1660,9,0),"")</f>
        <v/>
      </c>
      <c r="G108" s="174" t="str">
        <f ca="1">IFERROR(VLOOKUP(ROW(G96),'فهرست بها کلی'!$C$13:$BO$1660,21,0),"")</f>
        <v/>
      </c>
      <c r="H108" s="174" t="str">
        <f ca="1">IFERROR(VLOOKUP(ROW(H96),'فهرست بها کلی'!$C$13:$BO$1660,24,0),"")</f>
        <v/>
      </c>
      <c r="I108" s="174" t="str">
        <f ca="1">IFERROR(VLOOKUP(ROW(I96),'فهرست بها کلی'!$C$13:$BO$1660,27,0),"")</f>
        <v/>
      </c>
      <c r="J108" s="174" t="str">
        <f ca="1">IFERROR(VLOOKUP(ROW(J96),'فهرست بها کلی'!$C$13:$BO$1660,30,0),"")</f>
        <v/>
      </c>
      <c r="K108" s="174" t="str">
        <f ca="1">IFERROR(VLOOKUP(ROW(K96),'فهرست بها کلی'!$C$13:$BO$1660,33,0),"")</f>
        <v/>
      </c>
      <c r="L108" s="174" t="str">
        <f ca="1">IFERROR(VLOOKUP(ROW(L96),'فهرست بها کلی'!$C$13:$BO$1660,36,0),"")</f>
        <v/>
      </c>
      <c r="M108" s="174" t="str">
        <f ca="1">IFERROR(VLOOKUP(ROW(M96),'فهرست بها کلی'!$C$13:$BO$1660,39,0),"")</f>
        <v/>
      </c>
      <c r="N108" s="174" t="str">
        <f ca="1">IFERROR(VLOOKUP(ROW(N96),'فهرست بها کلی'!$C$13:$BO$1660,42,0),"")</f>
        <v/>
      </c>
      <c r="O108" s="174" t="str">
        <f ca="1">IFERROR(VLOOKUP(ROW(O96),'فهرست بها کلی'!$C$13:$BO$1660,45,0),"")</f>
        <v/>
      </c>
      <c r="P108" s="174" t="str">
        <f ca="1">IFERROR(VLOOKUP(ROW(P96),'فهرست بها کلی'!$C$13:$BO$1660,48,0),"")</f>
        <v/>
      </c>
      <c r="Q108" s="174" t="str">
        <f ca="1">IFERROR(VLOOKUP(ROW(Q96),'فهرست بها کلی'!$C$13:$BO$1660,51,0),"")</f>
        <v/>
      </c>
      <c r="R108" s="174" t="str">
        <f ca="1">IFERROR(VLOOKUP(ROW(R96),'فهرست بها کلی'!$C$13:$BO$1660,54,0),"")</f>
        <v/>
      </c>
      <c r="S108" s="174" t="str">
        <f ca="1">IFERROR(VLOOKUP(ROW(S96),'فهرست بها کلی'!$C$13:$BO$1660,57,0),"")</f>
        <v/>
      </c>
      <c r="T108" s="174" t="str">
        <f ca="1">IFERROR(VLOOKUP(ROW(T96),'فهرست بها کلی'!$C$13:$BO$1660,60,0),"")</f>
        <v/>
      </c>
      <c r="U108" s="174" t="str">
        <f ca="1">IFERROR(VLOOKUP(ROW(U96),'فهرست بها کلی'!$C$13:$BO$1660,63,0),"")</f>
        <v/>
      </c>
      <c r="V108" s="241">
        <f t="shared" ca="1" si="9"/>
        <v>0</v>
      </c>
      <c r="W108" s="242" t="str">
        <f t="shared" ca="1" si="10"/>
        <v/>
      </c>
      <c r="X108" s="174" t="str">
        <f ca="1">IFERROR(VLOOKUP(ROW(X96),'فهرست بها کلی'!$C$13:$BO$1660,10,0),"")</f>
        <v/>
      </c>
      <c r="Y108" s="174" t="str">
        <f ca="1">IFERROR(VLOOKUP(ROW(Y96),'فهرست بها کلی'!$C$13:$BO$1660,11,0),"")</f>
        <v/>
      </c>
      <c r="Z108" s="174" t="str">
        <f ca="1">IFERROR(VLOOKUP(ROW(Z96),'فهرست بها کلی'!$C$13:$BO$1660,12,0),"")</f>
        <v/>
      </c>
      <c r="AA108" s="174" t="str">
        <f ca="1">IFERROR(VLOOKUP(ROW(AA96),'فهرست بها کلی'!$C$13:$BO$1660,13,0),"")</f>
        <v/>
      </c>
      <c r="AB108" s="243" t="str">
        <f t="shared" ca="1" si="11"/>
        <v/>
      </c>
      <c r="AC108" s="174" t="str">
        <f ca="1">IFERROR(VLOOKUP(ROW(AC96),'فهرست بها کلی'!$C$13:$BO$1660,22,0),"")</f>
        <v/>
      </c>
      <c r="AD108" s="174" t="str">
        <f ca="1">IFERROR(VLOOKUP(ROW(AD96),'فهرست بها کلی'!$C$13:$BO$1660,25,0),"")</f>
        <v/>
      </c>
      <c r="AE108" s="174" t="str">
        <f ca="1">IFERROR(VLOOKUP(ROW(AE96),'فهرست بها کلی'!$C$13:$BO$1660,28,0),"")</f>
        <v/>
      </c>
      <c r="AF108" s="174" t="str">
        <f ca="1">IFERROR(VLOOKUP(ROW(AF96),'فهرست بها کلی'!$C$13:$BO$1660,31,0),"")</f>
        <v/>
      </c>
      <c r="AG108" s="174" t="str">
        <f ca="1">IFERROR(VLOOKUP(ROW(AG96),'فهرست بها کلی'!$C$13:$BO$1660,34,0),"")</f>
        <v/>
      </c>
      <c r="AH108" s="174" t="str">
        <f ca="1">IFERROR(VLOOKUP(ROW(AH96),'فهرست بها کلی'!$C$13:$BO$1660,37,0),"")</f>
        <v/>
      </c>
      <c r="AI108" s="174" t="str">
        <f ca="1">IFERROR(VLOOKUP(ROW(AI96),'فهرست بها کلی'!$C$13:$BO$1660,40,0),"")</f>
        <v/>
      </c>
      <c r="AJ108" s="174" t="str">
        <f ca="1">IFERROR(VLOOKUP(ROW(AJ96),'فهرست بها کلی'!$C$13:$BO$1660,43,0),"")</f>
        <v/>
      </c>
      <c r="AK108" s="174" t="str">
        <f ca="1">IFERROR(VLOOKUP(ROW(AK96),'فهرست بها کلی'!$C$13:$BO$1660,46,0),"")</f>
        <v/>
      </c>
      <c r="AL108" s="174" t="str">
        <f ca="1">IFERROR(VLOOKUP(ROW(AL96),'فهرست بها کلی'!$C$13:$BO$1660,49,0),"")</f>
        <v/>
      </c>
      <c r="AM108" s="174" t="str">
        <f ca="1">IFERROR(VLOOKUP(ROW(AM96),'فهرست بها کلی'!$C$13:$BO$1660,52,0),"")</f>
        <v/>
      </c>
      <c r="AN108" s="174" t="str">
        <f ca="1">IFERROR(VLOOKUP(ROW(AN96),'فهرست بها کلی'!$C$13:$BO$1660,55,0),"")</f>
        <v/>
      </c>
      <c r="AO108" s="174" t="str">
        <f ca="1">IFERROR(VLOOKUP(ROW(AO96),'فهرست بها کلی'!$C$13:$BO$1660,58,0),"")</f>
        <v/>
      </c>
      <c r="AP108" s="174" t="str">
        <f ca="1">IFERROR(VLOOKUP(ROW(AP96),'فهرست بها کلی'!$C$13:$BO$1660,61,0),"")</f>
        <v/>
      </c>
      <c r="AQ108" s="174" t="str">
        <f ca="1">IFERROR(VLOOKUP(ROW(AQ96),'فهرست بها کلی'!$C$13:$BO$1660,64,0),"")</f>
        <v/>
      </c>
      <c r="AR108" s="244">
        <f t="shared" ca="1" si="12"/>
        <v>0</v>
      </c>
      <c r="AS108" s="174" t="str">
        <f ca="1">IFERROR(VLOOKUP(ROW(AS96),'فهرست بها کلی'!$C$13:$BO$1660,23,0),"")</f>
        <v/>
      </c>
      <c r="AT108" s="174" t="str">
        <f ca="1">IFERROR(VLOOKUP(ROW(AT96),'فهرست بها کلی'!$C$13:$BO$1660,26,0),"")</f>
        <v/>
      </c>
      <c r="AU108" s="174" t="str">
        <f ca="1">IFERROR(VLOOKUP(ROW(AU96),'فهرست بها کلی'!$C$13:$BO$1660,29,0),"")</f>
        <v/>
      </c>
      <c r="AV108" s="174" t="str">
        <f ca="1">IFERROR(VLOOKUP(ROW(AV96),'فهرست بها کلی'!$C$13:$BO$1660,32,0),"")</f>
        <v/>
      </c>
      <c r="AW108" s="174" t="str">
        <f ca="1">IFERROR(VLOOKUP(ROW(AW96),'فهرست بها کلی'!$C$13:$BO$1660,35,0),"")</f>
        <v/>
      </c>
      <c r="AX108" s="174" t="str">
        <f ca="1">IFERROR(VLOOKUP(ROW(AX96),'فهرست بها کلی'!$C$13:$BO$1660,38,0),"")</f>
        <v/>
      </c>
      <c r="AY108" s="174" t="str">
        <f ca="1">IFERROR(VLOOKUP(ROW(AY96),'فهرست بها کلی'!$C$13:$BO$1660,41,0),"")</f>
        <v/>
      </c>
      <c r="AZ108" s="174" t="str">
        <f ca="1">IFERROR(VLOOKUP(ROW(AZ96),'فهرست بها کلی'!$C$13:$BO$1660,44,0),"")</f>
        <v/>
      </c>
      <c r="BA108" s="174" t="str">
        <f ca="1">IFERROR(VLOOKUP(ROW(BA96),'فهرست بها کلی'!$C$13:$BO$1660,47,0),"")</f>
        <v/>
      </c>
      <c r="BB108" s="174" t="str">
        <f ca="1">IFERROR(VLOOKUP(ROW(BB96),'فهرست بها کلی'!$C$13:$BO$1660,50,0),"")</f>
        <v/>
      </c>
      <c r="BC108" s="174" t="str">
        <f ca="1">IFERROR(VLOOKUP(ROW(BC96),'فهرست بها کلی'!$C$13:$BO$1660,53,0),"")</f>
        <v/>
      </c>
      <c r="BD108" s="174" t="str">
        <f ca="1">IFERROR(VLOOKUP(ROW(BD96),'فهرست بها کلی'!$C$13:$BO$1660,56,0),"")</f>
        <v/>
      </c>
      <c r="BE108" s="174" t="str">
        <f ca="1">IFERROR(VLOOKUP(ROW(BE96),'فهرست بها کلی'!$C$13:$BO$1660,59,0),"")</f>
        <v/>
      </c>
      <c r="BF108" s="174" t="str">
        <f ca="1">IFERROR(VLOOKUP(ROW(BF96),'فهرست بها کلی'!$C$13:$BO$1660,62,0),"")</f>
        <v/>
      </c>
      <c r="BG108" s="174" t="str">
        <f ca="1">IFERROR(VLOOKUP(ROW(BG96),'فهرست بها کلی'!$C$13:$BO$1660,65,0),"")</f>
        <v/>
      </c>
      <c r="BH108" s="174" t="str">
        <f ca="1">IFERROR(VLOOKUP(ROW(BH96),'فهرست بها کلی'!$C$13:$BO$1660,16,0),"")</f>
        <v/>
      </c>
      <c r="BI108" s="245" t="str">
        <f t="shared" ca="1" si="13"/>
        <v xml:space="preserve"> </v>
      </c>
      <c r="BJ108" s="245" t="str">
        <f t="shared" ca="1" si="14"/>
        <v/>
      </c>
      <c r="BK108" s="245" t="str">
        <f t="shared" ca="1" si="15"/>
        <v/>
      </c>
    </row>
    <row r="109" spans="1:63" ht="47.25" customHeight="1">
      <c r="A109" s="174" t="str">
        <f ca="1">IFERROR(VLOOKUP(ROW(A97),'فهرست بها کلی'!$C$13:$BO$1660,1,0),"")</f>
        <v/>
      </c>
      <c r="B109" s="174" t="str">
        <f ca="1">IFERROR(VLOOKUP(ROW(B97),'فهرست بها کلی'!$C$13:$BO$1660,5,0),"")</f>
        <v/>
      </c>
      <c r="C109" s="174" t="str">
        <f ca="1">IFERROR(VLOOKUP(ROW(C97),'فهرست بها کلی'!$C$13:$BO$1660,6,0),"")</f>
        <v/>
      </c>
      <c r="D109" s="174" t="str">
        <f ca="1">IFERROR(VLOOKUP(ROW(D97),'فهرست بها کلی'!$C$13:$BO$1660,7,0),"")</f>
        <v/>
      </c>
      <c r="E109" s="174" t="str">
        <f ca="1">IFERROR(VLOOKUP(ROW(E97),'فهرست بها کلی'!$C$13:$BO$1660,8,0),"")</f>
        <v/>
      </c>
      <c r="F109" s="174" t="str">
        <f ca="1">IFERROR(VLOOKUP(ROW(F97),'فهرست بها کلی'!$C$13:$BO$1660,9,0),"")</f>
        <v/>
      </c>
      <c r="G109" s="174" t="str">
        <f ca="1">IFERROR(VLOOKUP(ROW(G97),'فهرست بها کلی'!$C$13:$BO$1660,21,0),"")</f>
        <v/>
      </c>
      <c r="H109" s="174" t="str">
        <f ca="1">IFERROR(VLOOKUP(ROW(H97),'فهرست بها کلی'!$C$13:$BO$1660,24,0),"")</f>
        <v/>
      </c>
      <c r="I109" s="174" t="str">
        <f ca="1">IFERROR(VLOOKUP(ROW(I97),'فهرست بها کلی'!$C$13:$BO$1660,27,0),"")</f>
        <v/>
      </c>
      <c r="J109" s="174" t="str">
        <f ca="1">IFERROR(VLOOKUP(ROW(J97),'فهرست بها کلی'!$C$13:$BO$1660,30,0),"")</f>
        <v/>
      </c>
      <c r="K109" s="174" t="str">
        <f ca="1">IFERROR(VLOOKUP(ROW(K97),'فهرست بها کلی'!$C$13:$BO$1660,33,0),"")</f>
        <v/>
      </c>
      <c r="L109" s="174" t="str">
        <f ca="1">IFERROR(VLOOKUP(ROW(L97),'فهرست بها کلی'!$C$13:$BO$1660,36,0),"")</f>
        <v/>
      </c>
      <c r="M109" s="174" t="str">
        <f ca="1">IFERROR(VLOOKUP(ROW(M97),'فهرست بها کلی'!$C$13:$BO$1660,39,0),"")</f>
        <v/>
      </c>
      <c r="N109" s="174" t="str">
        <f ca="1">IFERROR(VLOOKUP(ROW(N97),'فهرست بها کلی'!$C$13:$BO$1660,42,0),"")</f>
        <v/>
      </c>
      <c r="O109" s="174" t="str">
        <f ca="1">IFERROR(VLOOKUP(ROW(O97),'فهرست بها کلی'!$C$13:$BO$1660,45,0),"")</f>
        <v/>
      </c>
      <c r="P109" s="174" t="str">
        <f ca="1">IFERROR(VLOOKUP(ROW(P97),'فهرست بها کلی'!$C$13:$BO$1660,48,0),"")</f>
        <v/>
      </c>
      <c r="Q109" s="174" t="str">
        <f ca="1">IFERROR(VLOOKUP(ROW(Q97),'فهرست بها کلی'!$C$13:$BO$1660,51,0),"")</f>
        <v/>
      </c>
      <c r="R109" s="174" t="str">
        <f ca="1">IFERROR(VLOOKUP(ROW(R97),'فهرست بها کلی'!$C$13:$BO$1660,54,0),"")</f>
        <v/>
      </c>
      <c r="S109" s="174" t="str">
        <f ca="1">IFERROR(VLOOKUP(ROW(S97),'فهرست بها کلی'!$C$13:$BO$1660,57,0),"")</f>
        <v/>
      </c>
      <c r="T109" s="174" t="str">
        <f ca="1">IFERROR(VLOOKUP(ROW(T97),'فهرست بها کلی'!$C$13:$BO$1660,60,0),"")</f>
        <v/>
      </c>
      <c r="U109" s="174" t="str">
        <f ca="1">IFERROR(VLOOKUP(ROW(U97),'فهرست بها کلی'!$C$13:$BO$1660,63,0),"")</f>
        <v/>
      </c>
      <c r="V109" s="241">
        <f t="shared" ca="1" si="9"/>
        <v>0</v>
      </c>
      <c r="W109" s="242" t="str">
        <f t="shared" ca="1" si="10"/>
        <v/>
      </c>
      <c r="X109" s="174" t="str">
        <f ca="1">IFERROR(VLOOKUP(ROW(X97),'فهرست بها کلی'!$C$13:$BO$1660,10,0),"")</f>
        <v/>
      </c>
      <c r="Y109" s="174" t="str">
        <f ca="1">IFERROR(VLOOKUP(ROW(Y97),'فهرست بها کلی'!$C$13:$BO$1660,11,0),"")</f>
        <v/>
      </c>
      <c r="Z109" s="174" t="str">
        <f ca="1">IFERROR(VLOOKUP(ROW(Z97),'فهرست بها کلی'!$C$13:$BO$1660,12,0),"")</f>
        <v/>
      </c>
      <c r="AA109" s="174" t="str">
        <f ca="1">IFERROR(VLOOKUP(ROW(AA97),'فهرست بها کلی'!$C$13:$BO$1660,13,0),"")</f>
        <v/>
      </c>
      <c r="AB109" s="243" t="str">
        <f t="shared" ca="1" si="11"/>
        <v/>
      </c>
      <c r="AC109" s="174" t="str">
        <f ca="1">IFERROR(VLOOKUP(ROW(AC97),'فهرست بها کلی'!$C$13:$BO$1660,22,0),"")</f>
        <v/>
      </c>
      <c r="AD109" s="174" t="str">
        <f ca="1">IFERROR(VLOOKUP(ROW(AD97),'فهرست بها کلی'!$C$13:$BO$1660,25,0),"")</f>
        <v/>
      </c>
      <c r="AE109" s="174" t="str">
        <f ca="1">IFERROR(VLOOKUP(ROW(AE97),'فهرست بها کلی'!$C$13:$BO$1660,28,0),"")</f>
        <v/>
      </c>
      <c r="AF109" s="174" t="str">
        <f ca="1">IFERROR(VLOOKUP(ROW(AF97),'فهرست بها کلی'!$C$13:$BO$1660,31,0),"")</f>
        <v/>
      </c>
      <c r="AG109" s="174" t="str">
        <f ca="1">IFERROR(VLOOKUP(ROW(AG97),'فهرست بها کلی'!$C$13:$BO$1660,34,0),"")</f>
        <v/>
      </c>
      <c r="AH109" s="174" t="str">
        <f ca="1">IFERROR(VLOOKUP(ROW(AH97),'فهرست بها کلی'!$C$13:$BO$1660,37,0),"")</f>
        <v/>
      </c>
      <c r="AI109" s="174" t="str">
        <f ca="1">IFERROR(VLOOKUP(ROW(AI97),'فهرست بها کلی'!$C$13:$BO$1660,40,0),"")</f>
        <v/>
      </c>
      <c r="AJ109" s="174" t="str">
        <f ca="1">IFERROR(VLOOKUP(ROW(AJ97),'فهرست بها کلی'!$C$13:$BO$1660,43,0),"")</f>
        <v/>
      </c>
      <c r="AK109" s="174" t="str">
        <f ca="1">IFERROR(VLOOKUP(ROW(AK97),'فهرست بها کلی'!$C$13:$BO$1660,46,0),"")</f>
        <v/>
      </c>
      <c r="AL109" s="174" t="str">
        <f ca="1">IFERROR(VLOOKUP(ROW(AL97),'فهرست بها کلی'!$C$13:$BO$1660,49,0),"")</f>
        <v/>
      </c>
      <c r="AM109" s="174" t="str">
        <f ca="1">IFERROR(VLOOKUP(ROW(AM97),'فهرست بها کلی'!$C$13:$BO$1660,52,0),"")</f>
        <v/>
      </c>
      <c r="AN109" s="174" t="str">
        <f ca="1">IFERROR(VLOOKUP(ROW(AN97),'فهرست بها کلی'!$C$13:$BO$1660,55,0),"")</f>
        <v/>
      </c>
      <c r="AO109" s="174" t="str">
        <f ca="1">IFERROR(VLOOKUP(ROW(AO97),'فهرست بها کلی'!$C$13:$BO$1660,58,0),"")</f>
        <v/>
      </c>
      <c r="AP109" s="174" t="str">
        <f ca="1">IFERROR(VLOOKUP(ROW(AP97),'فهرست بها کلی'!$C$13:$BO$1660,61,0),"")</f>
        <v/>
      </c>
      <c r="AQ109" s="174" t="str">
        <f ca="1">IFERROR(VLOOKUP(ROW(AQ97),'فهرست بها کلی'!$C$13:$BO$1660,64,0),"")</f>
        <v/>
      </c>
      <c r="AR109" s="244">
        <f t="shared" ca="1" si="12"/>
        <v>0</v>
      </c>
      <c r="AS109" s="174" t="str">
        <f ca="1">IFERROR(VLOOKUP(ROW(AS97),'فهرست بها کلی'!$C$13:$BO$1660,23,0),"")</f>
        <v/>
      </c>
      <c r="AT109" s="174" t="str">
        <f ca="1">IFERROR(VLOOKUP(ROW(AT97),'فهرست بها کلی'!$C$13:$BO$1660,26,0),"")</f>
        <v/>
      </c>
      <c r="AU109" s="174" t="str">
        <f ca="1">IFERROR(VLOOKUP(ROW(AU97),'فهرست بها کلی'!$C$13:$BO$1660,29,0),"")</f>
        <v/>
      </c>
      <c r="AV109" s="174" t="str">
        <f ca="1">IFERROR(VLOOKUP(ROW(AV97),'فهرست بها کلی'!$C$13:$BO$1660,32,0),"")</f>
        <v/>
      </c>
      <c r="AW109" s="174" t="str">
        <f ca="1">IFERROR(VLOOKUP(ROW(AW97),'فهرست بها کلی'!$C$13:$BO$1660,35,0),"")</f>
        <v/>
      </c>
      <c r="AX109" s="174" t="str">
        <f ca="1">IFERROR(VLOOKUP(ROW(AX97),'فهرست بها کلی'!$C$13:$BO$1660,38,0),"")</f>
        <v/>
      </c>
      <c r="AY109" s="174" t="str">
        <f ca="1">IFERROR(VLOOKUP(ROW(AY97),'فهرست بها کلی'!$C$13:$BO$1660,41,0),"")</f>
        <v/>
      </c>
      <c r="AZ109" s="174" t="str">
        <f ca="1">IFERROR(VLOOKUP(ROW(AZ97),'فهرست بها کلی'!$C$13:$BO$1660,44,0),"")</f>
        <v/>
      </c>
      <c r="BA109" s="174" t="str">
        <f ca="1">IFERROR(VLOOKUP(ROW(BA97),'فهرست بها کلی'!$C$13:$BO$1660,47,0),"")</f>
        <v/>
      </c>
      <c r="BB109" s="174" t="str">
        <f ca="1">IFERROR(VLOOKUP(ROW(BB97),'فهرست بها کلی'!$C$13:$BO$1660,50,0),"")</f>
        <v/>
      </c>
      <c r="BC109" s="174" t="str">
        <f ca="1">IFERROR(VLOOKUP(ROW(BC97),'فهرست بها کلی'!$C$13:$BO$1660,53,0),"")</f>
        <v/>
      </c>
      <c r="BD109" s="174" t="str">
        <f ca="1">IFERROR(VLOOKUP(ROW(BD97),'فهرست بها کلی'!$C$13:$BO$1660,56,0),"")</f>
        <v/>
      </c>
      <c r="BE109" s="174" t="str">
        <f ca="1">IFERROR(VLOOKUP(ROW(BE97),'فهرست بها کلی'!$C$13:$BO$1660,59,0),"")</f>
        <v/>
      </c>
      <c r="BF109" s="174" t="str">
        <f ca="1">IFERROR(VLOOKUP(ROW(BF97),'فهرست بها کلی'!$C$13:$BO$1660,62,0),"")</f>
        <v/>
      </c>
      <c r="BG109" s="174" t="str">
        <f ca="1">IFERROR(VLOOKUP(ROW(BG97),'فهرست بها کلی'!$C$13:$BO$1660,65,0),"")</f>
        <v/>
      </c>
      <c r="BH109" s="174" t="str">
        <f ca="1">IFERROR(VLOOKUP(ROW(BH97),'فهرست بها کلی'!$C$13:$BO$1660,16,0),"")</f>
        <v/>
      </c>
      <c r="BI109" s="245" t="str">
        <f t="shared" ca="1" si="13"/>
        <v xml:space="preserve"> </v>
      </c>
      <c r="BJ109" s="245" t="str">
        <f t="shared" ca="1" si="14"/>
        <v/>
      </c>
      <c r="BK109" s="245" t="str">
        <f t="shared" ca="1" si="15"/>
        <v/>
      </c>
    </row>
    <row r="110" spans="1:63" ht="47.25" customHeight="1">
      <c r="A110" s="174" t="str">
        <f ca="1">IFERROR(VLOOKUP(ROW(A98),'فهرست بها کلی'!$C$13:$BO$1660,1,0),"")</f>
        <v/>
      </c>
      <c r="B110" s="174" t="str">
        <f ca="1">IFERROR(VLOOKUP(ROW(B98),'فهرست بها کلی'!$C$13:$BO$1660,5,0),"")</f>
        <v/>
      </c>
      <c r="C110" s="174" t="str">
        <f ca="1">IFERROR(VLOOKUP(ROW(C98),'فهرست بها کلی'!$C$13:$BO$1660,6,0),"")</f>
        <v/>
      </c>
      <c r="D110" s="174" t="str">
        <f ca="1">IFERROR(VLOOKUP(ROW(D98),'فهرست بها کلی'!$C$13:$BO$1660,7,0),"")</f>
        <v/>
      </c>
      <c r="E110" s="174" t="str">
        <f ca="1">IFERROR(VLOOKUP(ROW(E98),'فهرست بها کلی'!$C$13:$BO$1660,8,0),"")</f>
        <v/>
      </c>
      <c r="F110" s="174" t="str">
        <f ca="1">IFERROR(VLOOKUP(ROW(F98),'فهرست بها کلی'!$C$13:$BO$1660,9,0),"")</f>
        <v/>
      </c>
      <c r="G110" s="174" t="str">
        <f ca="1">IFERROR(VLOOKUP(ROW(G98),'فهرست بها کلی'!$C$13:$BO$1660,21,0),"")</f>
        <v/>
      </c>
      <c r="H110" s="174" t="str">
        <f ca="1">IFERROR(VLOOKUP(ROW(H98),'فهرست بها کلی'!$C$13:$BO$1660,24,0),"")</f>
        <v/>
      </c>
      <c r="I110" s="174" t="str">
        <f ca="1">IFERROR(VLOOKUP(ROW(I98),'فهرست بها کلی'!$C$13:$BO$1660,27,0),"")</f>
        <v/>
      </c>
      <c r="J110" s="174" t="str">
        <f ca="1">IFERROR(VLOOKUP(ROW(J98),'فهرست بها کلی'!$C$13:$BO$1660,30,0),"")</f>
        <v/>
      </c>
      <c r="K110" s="174" t="str">
        <f ca="1">IFERROR(VLOOKUP(ROW(K98),'فهرست بها کلی'!$C$13:$BO$1660,33,0),"")</f>
        <v/>
      </c>
      <c r="L110" s="174" t="str">
        <f ca="1">IFERROR(VLOOKUP(ROW(L98),'فهرست بها کلی'!$C$13:$BO$1660,36,0),"")</f>
        <v/>
      </c>
      <c r="M110" s="174" t="str">
        <f ca="1">IFERROR(VLOOKUP(ROW(M98),'فهرست بها کلی'!$C$13:$BO$1660,39,0),"")</f>
        <v/>
      </c>
      <c r="N110" s="174" t="str">
        <f ca="1">IFERROR(VLOOKUP(ROW(N98),'فهرست بها کلی'!$C$13:$BO$1660,42,0),"")</f>
        <v/>
      </c>
      <c r="O110" s="174" t="str">
        <f ca="1">IFERROR(VLOOKUP(ROW(O98),'فهرست بها کلی'!$C$13:$BO$1660,45,0),"")</f>
        <v/>
      </c>
      <c r="P110" s="174" t="str">
        <f ca="1">IFERROR(VLOOKUP(ROW(P98),'فهرست بها کلی'!$C$13:$BO$1660,48,0),"")</f>
        <v/>
      </c>
      <c r="Q110" s="174" t="str">
        <f ca="1">IFERROR(VLOOKUP(ROW(Q98),'فهرست بها کلی'!$C$13:$BO$1660,51,0),"")</f>
        <v/>
      </c>
      <c r="R110" s="174" t="str">
        <f ca="1">IFERROR(VLOOKUP(ROW(R98),'فهرست بها کلی'!$C$13:$BO$1660,54,0),"")</f>
        <v/>
      </c>
      <c r="S110" s="174" t="str">
        <f ca="1">IFERROR(VLOOKUP(ROW(S98),'فهرست بها کلی'!$C$13:$BO$1660,57,0),"")</f>
        <v/>
      </c>
      <c r="T110" s="174" t="str">
        <f ca="1">IFERROR(VLOOKUP(ROW(T98),'فهرست بها کلی'!$C$13:$BO$1660,60,0),"")</f>
        <v/>
      </c>
      <c r="U110" s="174" t="str">
        <f ca="1">IFERROR(VLOOKUP(ROW(U98),'فهرست بها کلی'!$C$13:$BO$1660,63,0),"")</f>
        <v/>
      </c>
      <c r="V110" s="241">
        <f t="shared" ca="1" si="9"/>
        <v>0</v>
      </c>
      <c r="W110" s="242" t="str">
        <f t="shared" ca="1" si="10"/>
        <v/>
      </c>
      <c r="X110" s="174" t="str">
        <f ca="1">IFERROR(VLOOKUP(ROW(X98),'فهرست بها کلی'!$C$13:$BO$1660,10,0),"")</f>
        <v/>
      </c>
      <c r="Y110" s="174" t="str">
        <f ca="1">IFERROR(VLOOKUP(ROW(Y98),'فهرست بها کلی'!$C$13:$BO$1660,11,0),"")</f>
        <v/>
      </c>
      <c r="Z110" s="174" t="str">
        <f ca="1">IFERROR(VLOOKUP(ROW(Z98),'فهرست بها کلی'!$C$13:$BO$1660,12,0),"")</f>
        <v/>
      </c>
      <c r="AA110" s="174" t="str">
        <f ca="1">IFERROR(VLOOKUP(ROW(AA98),'فهرست بها کلی'!$C$13:$BO$1660,13,0),"")</f>
        <v/>
      </c>
      <c r="AB110" s="243" t="str">
        <f t="shared" ca="1" si="11"/>
        <v/>
      </c>
      <c r="AC110" s="174" t="str">
        <f ca="1">IFERROR(VLOOKUP(ROW(AC98),'فهرست بها کلی'!$C$13:$BO$1660,22,0),"")</f>
        <v/>
      </c>
      <c r="AD110" s="174" t="str">
        <f ca="1">IFERROR(VLOOKUP(ROW(AD98),'فهرست بها کلی'!$C$13:$BO$1660,25,0),"")</f>
        <v/>
      </c>
      <c r="AE110" s="174" t="str">
        <f ca="1">IFERROR(VLOOKUP(ROW(AE98),'فهرست بها کلی'!$C$13:$BO$1660,28,0),"")</f>
        <v/>
      </c>
      <c r="AF110" s="174" t="str">
        <f ca="1">IFERROR(VLOOKUP(ROW(AF98),'فهرست بها کلی'!$C$13:$BO$1660,31,0),"")</f>
        <v/>
      </c>
      <c r="AG110" s="174" t="str">
        <f ca="1">IFERROR(VLOOKUP(ROW(AG98),'فهرست بها کلی'!$C$13:$BO$1660,34,0),"")</f>
        <v/>
      </c>
      <c r="AH110" s="174" t="str">
        <f ca="1">IFERROR(VLOOKUP(ROW(AH98),'فهرست بها کلی'!$C$13:$BO$1660,37,0),"")</f>
        <v/>
      </c>
      <c r="AI110" s="174" t="str">
        <f ca="1">IFERROR(VLOOKUP(ROW(AI98),'فهرست بها کلی'!$C$13:$BO$1660,40,0),"")</f>
        <v/>
      </c>
      <c r="AJ110" s="174" t="str">
        <f ca="1">IFERROR(VLOOKUP(ROW(AJ98),'فهرست بها کلی'!$C$13:$BO$1660,43,0),"")</f>
        <v/>
      </c>
      <c r="AK110" s="174" t="str">
        <f ca="1">IFERROR(VLOOKUP(ROW(AK98),'فهرست بها کلی'!$C$13:$BO$1660,46,0),"")</f>
        <v/>
      </c>
      <c r="AL110" s="174" t="str">
        <f ca="1">IFERROR(VLOOKUP(ROW(AL98),'فهرست بها کلی'!$C$13:$BO$1660,49,0),"")</f>
        <v/>
      </c>
      <c r="AM110" s="174" t="str">
        <f ca="1">IFERROR(VLOOKUP(ROW(AM98),'فهرست بها کلی'!$C$13:$BO$1660,52,0),"")</f>
        <v/>
      </c>
      <c r="AN110" s="174" t="str">
        <f ca="1">IFERROR(VLOOKUP(ROW(AN98),'فهرست بها کلی'!$C$13:$BO$1660,55,0),"")</f>
        <v/>
      </c>
      <c r="AO110" s="174" t="str">
        <f ca="1">IFERROR(VLOOKUP(ROW(AO98),'فهرست بها کلی'!$C$13:$BO$1660,58,0),"")</f>
        <v/>
      </c>
      <c r="AP110" s="174" t="str">
        <f ca="1">IFERROR(VLOOKUP(ROW(AP98),'فهرست بها کلی'!$C$13:$BO$1660,61,0),"")</f>
        <v/>
      </c>
      <c r="AQ110" s="174" t="str">
        <f ca="1">IFERROR(VLOOKUP(ROW(AQ98),'فهرست بها کلی'!$C$13:$BO$1660,64,0),"")</f>
        <v/>
      </c>
      <c r="AR110" s="244">
        <f t="shared" ca="1" si="12"/>
        <v>0</v>
      </c>
      <c r="AS110" s="174" t="str">
        <f ca="1">IFERROR(VLOOKUP(ROW(AS98),'فهرست بها کلی'!$C$13:$BO$1660,23,0),"")</f>
        <v/>
      </c>
      <c r="AT110" s="174" t="str">
        <f ca="1">IFERROR(VLOOKUP(ROW(AT98),'فهرست بها کلی'!$C$13:$BO$1660,26,0),"")</f>
        <v/>
      </c>
      <c r="AU110" s="174" t="str">
        <f ca="1">IFERROR(VLOOKUP(ROW(AU98),'فهرست بها کلی'!$C$13:$BO$1660,29,0),"")</f>
        <v/>
      </c>
      <c r="AV110" s="174" t="str">
        <f ca="1">IFERROR(VLOOKUP(ROW(AV98),'فهرست بها کلی'!$C$13:$BO$1660,32,0),"")</f>
        <v/>
      </c>
      <c r="AW110" s="174" t="str">
        <f ca="1">IFERROR(VLOOKUP(ROW(AW98),'فهرست بها کلی'!$C$13:$BO$1660,35,0),"")</f>
        <v/>
      </c>
      <c r="AX110" s="174" t="str">
        <f ca="1">IFERROR(VLOOKUP(ROW(AX98),'فهرست بها کلی'!$C$13:$BO$1660,38,0),"")</f>
        <v/>
      </c>
      <c r="AY110" s="174" t="str">
        <f ca="1">IFERROR(VLOOKUP(ROW(AY98),'فهرست بها کلی'!$C$13:$BO$1660,41,0),"")</f>
        <v/>
      </c>
      <c r="AZ110" s="174" t="str">
        <f ca="1">IFERROR(VLOOKUP(ROW(AZ98),'فهرست بها کلی'!$C$13:$BO$1660,44,0),"")</f>
        <v/>
      </c>
      <c r="BA110" s="174" t="str">
        <f ca="1">IFERROR(VLOOKUP(ROW(BA98),'فهرست بها کلی'!$C$13:$BO$1660,47,0),"")</f>
        <v/>
      </c>
      <c r="BB110" s="174" t="str">
        <f ca="1">IFERROR(VLOOKUP(ROW(BB98),'فهرست بها کلی'!$C$13:$BO$1660,50,0),"")</f>
        <v/>
      </c>
      <c r="BC110" s="174" t="str">
        <f ca="1">IFERROR(VLOOKUP(ROW(BC98),'فهرست بها کلی'!$C$13:$BO$1660,53,0),"")</f>
        <v/>
      </c>
      <c r="BD110" s="174" t="str">
        <f ca="1">IFERROR(VLOOKUP(ROW(BD98),'فهرست بها کلی'!$C$13:$BO$1660,56,0),"")</f>
        <v/>
      </c>
      <c r="BE110" s="174" t="str">
        <f ca="1">IFERROR(VLOOKUP(ROW(BE98),'فهرست بها کلی'!$C$13:$BO$1660,59,0),"")</f>
        <v/>
      </c>
      <c r="BF110" s="174" t="str">
        <f ca="1">IFERROR(VLOOKUP(ROW(BF98),'فهرست بها کلی'!$C$13:$BO$1660,62,0),"")</f>
        <v/>
      </c>
      <c r="BG110" s="174" t="str">
        <f ca="1">IFERROR(VLOOKUP(ROW(BG98),'فهرست بها کلی'!$C$13:$BO$1660,65,0),"")</f>
        <v/>
      </c>
      <c r="BH110" s="174" t="str">
        <f ca="1">IFERROR(VLOOKUP(ROW(BH98),'فهرست بها کلی'!$C$13:$BO$1660,16,0),"")</f>
        <v/>
      </c>
      <c r="BI110" s="245" t="str">
        <f t="shared" ca="1" si="13"/>
        <v xml:space="preserve"> </v>
      </c>
      <c r="BJ110" s="245" t="str">
        <f t="shared" ca="1" si="14"/>
        <v/>
      </c>
      <c r="BK110" s="245" t="str">
        <f t="shared" ca="1" si="15"/>
        <v/>
      </c>
    </row>
    <row r="111" spans="1:63" ht="47.25" customHeight="1">
      <c r="A111" s="174" t="str">
        <f ca="1">IFERROR(VLOOKUP(ROW(A99),'فهرست بها کلی'!$C$13:$BO$1660,1,0),"")</f>
        <v/>
      </c>
      <c r="B111" s="174" t="str">
        <f ca="1">IFERROR(VLOOKUP(ROW(B99),'فهرست بها کلی'!$C$13:$BO$1660,5,0),"")</f>
        <v/>
      </c>
      <c r="C111" s="174" t="str">
        <f ca="1">IFERROR(VLOOKUP(ROW(C99),'فهرست بها کلی'!$C$13:$BO$1660,6,0),"")</f>
        <v/>
      </c>
      <c r="D111" s="174" t="str">
        <f ca="1">IFERROR(VLOOKUP(ROW(D99),'فهرست بها کلی'!$C$13:$BO$1660,7,0),"")</f>
        <v/>
      </c>
      <c r="E111" s="174" t="str">
        <f ca="1">IFERROR(VLOOKUP(ROW(E99),'فهرست بها کلی'!$C$13:$BO$1660,8,0),"")</f>
        <v/>
      </c>
      <c r="F111" s="174" t="str">
        <f ca="1">IFERROR(VLOOKUP(ROW(F99),'فهرست بها کلی'!$C$13:$BO$1660,9,0),"")</f>
        <v/>
      </c>
      <c r="G111" s="174" t="str">
        <f ca="1">IFERROR(VLOOKUP(ROW(G99),'فهرست بها کلی'!$C$13:$BO$1660,21,0),"")</f>
        <v/>
      </c>
      <c r="H111" s="174" t="str">
        <f ca="1">IFERROR(VLOOKUP(ROW(H99),'فهرست بها کلی'!$C$13:$BO$1660,24,0),"")</f>
        <v/>
      </c>
      <c r="I111" s="174" t="str">
        <f ca="1">IFERROR(VLOOKUP(ROW(I99),'فهرست بها کلی'!$C$13:$BO$1660,27,0),"")</f>
        <v/>
      </c>
      <c r="J111" s="174" t="str">
        <f ca="1">IFERROR(VLOOKUP(ROW(J99),'فهرست بها کلی'!$C$13:$BO$1660,30,0),"")</f>
        <v/>
      </c>
      <c r="K111" s="174" t="str">
        <f ca="1">IFERROR(VLOOKUP(ROW(K99),'فهرست بها کلی'!$C$13:$BO$1660,33,0),"")</f>
        <v/>
      </c>
      <c r="L111" s="174" t="str">
        <f ca="1">IFERROR(VLOOKUP(ROW(L99),'فهرست بها کلی'!$C$13:$BO$1660,36,0),"")</f>
        <v/>
      </c>
      <c r="M111" s="174" t="str">
        <f ca="1">IFERROR(VLOOKUP(ROW(M99),'فهرست بها کلی'!$C$13:$BO$1660,39,0),"")</f>
        <v/>
      </c>
      <c r="N111" s="174" t="str">
        <f ca="1">IFERROR(VLOOKUP(ROW(N99),'فهرست بها کلی'!$C$13:$BO$1660,42,0),"")</f>
        <v/>
      </c>
      <c r="O111" s="174" t="str">
        <f ca="1">IFERROR(VLOOKUP(ROW(O99),'فهرست بها کلی'!$C$13:$BO$1660,45,0),"")</f>
        <v/>
      </c>
      <c r="P111" s="174" t="str">
        <f ca="1">IFERROR(VLOOKUP(ROW(P99),'فهرست بها کلی'!$C$13:$BO$1660,48,0),"")</f>
        <v/>
      </c>
      <c r="Q111" s="174" t="str">
        <f ca="1">IFERROR(VLOOKUP(ROW(Q99),'فهرست بها کلی'!$C$13:$BO$1660,51,0),"")</f>
        <v/>
      </c>
      <c r="R111" s="174" t="str">
        <f ca="1">IFERROR(VLOOKUP(ROW(R99),'فهرست بها کلی'!$C$13:$BO$1660,54,0),"")</f>
        <v/>
      </c>
      <c r="S111" s="174" t="str">
        <f ca="1">IFERROR(VLOOKUP(ROW(S99),'فهرست بها کلی'!$C$13:$BO$1660,57,0),"")</f>
        <v/>
      </c>
      <c r="T111" s="174" t="str">
        <f ca="1">IFERROR(VLOOKUP(ROW(T99),'فهرست بها کلی'!$C$13:$BO$1660,60,0),"")</f>
        <v/>
      </c>
      <c r="U111" s="174" t="str">
        <f ca="1">IFERROR(VLOOKUP(ROW(U99),'فهرست بها کلی'!$C$13:$BO$1660,63,0),"")</f>
        <v/>
      </c>
      <c r="V111" s="241">
        <f t="shared" ca="1" si="9"/>
        <v>0</v>
      </c>
      <c r="W111" s="242" t="str">
        <f t="shared" ca="1" si="10"/>
        <v/>
      </c>
      <c r="X111" s="174" t="str">
        <f ca="1">IFERROR(VLOOKUP(ROW(X99),'فهرست بها کلی'!$C$13:$BO$1660,10,0),"")</f>
        <v/>
      </c>
      <c r="Y111" s="174" t="str">
        <f ca="1">IFERROR(VLOOKUP(ROW(Y99),'فهرست بها کلی'!$C$13:$BO$1660,11,0),"")</f>
        <v/>
      </c>
      <c r="Z111" s="174" t="str">
        <f ca="1">IFERROR(VLOOKUP(ROW(Z99),'فهرست بها کلی'!$C$13:$BO$1660,12,0),"")</f>
        <v/>
      </c>
      <c r="AA111" s="174" t="str">
        <f ca="1">IFERROR(VLOOKUP(ROW(AA99),'فهرست بها کلی'!$C$13:$BO$1660,13,0),"")</f>
        <v/>
      </c>
      <c r="AB111" s="243" t="str">
        <f t="shared" ca="1" si="11"/>
        <v/>
      </c>
      <c r="AC111" s="174" t="str">
        <f ca="1">IFERROR(VLOOKUP(ROW(AC99),'فهرست بها کلی'!$C$13:$BO$1660,22,0),"")</f>
        <v/>
      </c>
      <c r="AD111" s="174" t="str">
        <f ca="1">IFERROR(VLOOKUP(ROW(AD99),'فهرست بها کلی'!$C$13:$BO$1660,25,0),"")</f>
        <v/>
      </c>
      <c r="AE111" s="174" t="str">
        <f ca="1">IFERROR(VLOOKUP(ROW(AE99),'فهرست بها کلی'!$C$13:$BO$1660,28,0),"")</f>
        <v/>
      </c>
      <c r="AF111" s="174" t="str">
        <f ca="1">IFERROR(VLOOKUP(ROW(AF99),'فهرست بها کلی'!$C$13:$BO$1660,31,0),"")</f>
        <v/>
      </c>
      <c r="AG111" s="174" t="str">
        <f ca="1">IFERROR(VLOOKUP(ROW(AG99),'فهرست بها کلی'!$C$13:$BO$1660,34,0),"")</f>
        <v/>
      </c>
      <c r="AH111" s="174" t="str">
        <f ca="1">IFERROR(VLOOKUP(ROW(AH99),'فهرست بها کلی'!$C$13:$BO$1660,37,0),"")</f>
        <v/>
      </c>
      <c r="AI111" s="174" t="str">
        <f ca="1">IFERROR(VLOOKUP(ROW(AI99),'فهرست بها کلی'!$C$13:$BO$1660,40,0),"")</f>
        <v/>
      </c>
      <c r="AJ111" s="174" t="str">
        <f ca="1">IFERROR(VLOOKUP(ROW(AJ99),'فهرست بها کلی'!$C$13:$BO$1660,43,0),"")</f>
        <v/>
      </c>
      <c r="AK111" s="174" t="str">
        <f ca="1">IFERROR(VLOOKUP(ROW(AK99),'فهرست بها کلی'!$C$13:$BO$1660,46,0),"")</f>
        <v/>
      </c>
      <c r="AL111" s="174" t="str">
        <f ca="1">IFERROR(VLOOKUP(ROW(AL99),'فهرست بها کلی'!$C$13:$BO$1660,49,0),"")</f>
        <v/>
      </c>
      <c r="AM111" s="174" t="str">
        <f ca="1">IFERROR(VLOOKUP(ROW(AM99),'فهرست بها کلی'!$C$13:$BO$1660,52,0),"")</f>
        <v/>
      </c>
      <c r="AN111" s="174" t="str">
        <f ca="1">IFERROR(VLOOKUP(ROW(AN99),'فهرست بها کلی'!$C$13:$BO$1660,55,0),"")</f>
        <v/>
      </c>
      <c r="AO111" s="174" t="str">
        <f ca="1">IFERROR(VLOOKUP(ROW(AO99),'فهرست بها کلی'!$C$13:$BO$1660,58,0),"")</f>
        <v/>
      </c>
      <c r="AP111" s="174" t="str">
        <f ca="1">IFERROR(VLOOKUP(ROW(AP99),'فهرست بها کلی'!$C$13:$BO$1660,61,0),"")</f>
        <v/>
      </c>
      <c r="AQ111" s="174" t="str">
        <f ca="1">IFERROR(VLOOKUP(ROW(AQ99),'فهرست بها کلی'!$C$13:$BO$1660,64,0),"")</f>
        <v/>
      </c>
      <c r="AR111" s="244">
        <f t="shared" ca="1" si="12"/>
        <v>0</v>
      </c>
      <c r="AS111" s="174" t="str">
        <f ca="1">IFERROR(VLOOKUP(ROW(AS99),'فهرست بها کلی'!$C$13:$BO$1660,23,0),"")</f>
        <v/>
      </c>
      <c r="AT111" s="174" t="str">
        <f ca="1">IFERROR(VLOOKUP(ROW(AT99),'فهرست بها کلی'!$C$13:$BO$1660,26,0),"")</f>
        <v/>
      </c>
      <c r="AU111" s="174" t="str">
        <f ca="1">IFERROR(VLOOKUP(ROW(AU99),'فهرست بها کلی'!$C$13:$BO$1660,29,0),"")</f>
        <v/>
      </c>
      <c r="AV111" s="174" t="str">
        <f ca="1">IFERROR(VLOOKUP(ROW(AV99),'فهرست بها کلی'!$C$13:$BO$1660,32,0),"")</f>
        <v/>
      </c>
      <c r="AW111" s="174" t="str">
        <f ca="1">IFERROR(VLOOKUP(ROW(AW99),'فهرست بها کلی'!$C$13:$BO$1660,35,0),"")</f>
        <v/>
      </c>
      <c r="AX111" s="174" t="str">
        <f ca="1">IFERROR(VLOOKUP(ROW(AX99),'فهرست بها کلی'!$C$13:$BO$1660,38,0),"")</f>
        <v/>
      </c>
      <c r="AY111" s="174" t="str">
        <f ca="1">IFERROR(VLOOKUP(ROW(AY99),'فهرست بها کلی'!$C$13:$BO$1660,41,0),"")</f>
        <v/>
      </c>
      <c r="AZ111" s="174" t="str">
        <f ca="1">IFERROR(VLOOKUP(ROW(AZ99),'فهرست بها کلی'!$C$13:$BO$1660,44,0),"")</f>
        <v/>
      </c>
      <c r="BA111" s="174" t="str">
        <f ca="1">IFERROR(VLOOKUP(ROW(BA99),'فهرست بها کلی'!$C$13:$BO$1660,47,0),"")</f>
        <v/>
      </c>
      <c r="BB111" s="174" t="str">
        <f ca="1">IFERROR(VLOOKUP(ROW(BB99),'فهرست بها کلی'!$C$13:$BO$1660,50,0),"")</f>
        <v/>
      </c>
      <c r="BC111" s="174" t="str">
        <f ca="1">IFERROR(VLOOKUP(ROW(BC99),'فهرست بها کلی'!$C$13:$BO$1660,53,0),"")</f>
        <v/>
      </c>
      <c r="BD111" s="174" t="str">
        <f ca="1">IFERROR(VLOOKUP(ROW(BD99),'فهرست بها کلی'!$C$13:$BO$1660,56,0),"")</f>
        <v/>
      </c>
      <c r="BE111" s="174" t="str">
        <f ca="1">IFERROR(VLOOKUP(ROW(BE99),'فهرست بها کلی'!$C$13:$BO$1660,59,0),"")</f>
        <v/>
      </c>
      <c r="BF111" s="174" t="str">
        <f ca="1">IFERROR(VLOOKUP(ROW(BF99),'فهرست بها کلی'!$C$13:$BO$1660,62,0),"")</f>
        <v/>
      </c>
      <c r="BG111" s="174" t="str">
        <f ca="1">IFERROR(VLOOKUP(ROW(BG99),'فهرست بها کلی'!$C$13:$BO$1660,65,0),"")</f>
        <v/>
      </c>
      <c r="BH111" s="174" t="str">
        <f ca="1">IFERROR(VLOOKUP(ROW(BH99),'فهرست بها کلی'!$C$13:$BO$1660,16,0),"")</f>
        <v/>
      </c>
      <c r="BI111" s="245" t="str">
        <f t="shared" ca="1" si="13"/>
        <v xml:space="preserve"> </v>
      </c>
      <c r="BJ111" s="245" t="str">
        <f t="shared" ca="1" si="14"/>
        <v/>
      </c>
      <c r="BK111" s="245" t="str">
        <f t="shared" ca="1" si="15"/>
        <v/>
      </c>
    </row>
    <row r="112" spans="1:63" ht="47.25" customHeight="1">
      <c r="A112" s="174" t="str">
        <f ca="1">IFERROR(VLOOKUP(ROW(A100),'فهرست بها کلی'!$C$13:$BO$1660,1,0),"")</f>
        <v/>
      </c>
      <c r="B112" s="174" t="str">
        <f ca="1">IFERROR(VLOOKUP(ROW(B100),'فهرست بها کلی'!$C$13:$BO$1660,5,0),"")</f>
        <v/>
      </c>
      <c r="C112" s="174" t="str">
        <f ca="1">IFERROR(VLOOKUP(ROW(C100),'فهرست بها کلی'!$C$13:$BO$1660,6,0),"")</f>
        <v/>
      </c>
      <c r="D112" s="174" t="str">
        <f ca="1">IFERROR(VLOOKUP(ROW(D100),'فهرست بها کلی'!$C$13:$BO$1660,7,0),"")</f>
        <v/>
      </c>
      <c r="E112" s="174" t="str">
        <f ca="1">IFERROR(VLOOKUP(ROW(E100),'فهرست بها کلی'!$C$13:$BO$1660,8,0),"")</f>
        <v/>
      </c>
      <c r="F112" s="174" t="str">
        <f ca="1">IFERROR(VLOOKUP(ROW(F100),'فهرست بها کلی'!$C$13:$BO$1660,9,0),"")</f>
        <v/>
      </c>
      <c r="G112" s="174" t="str">
        <f ca="1">IFERROR(VLOOKUP(ROW(G100),'فهرست بها کلی'!$C$13:$BO$1660,21,0),"")</f>
        <v/>
      </c>
      <c r="H112" s="174" t="str">
        <f ca="1">IFERROR(VLOOKUP(ROW(H100),'فهرست بها کلی'!$C$13:$BO$1660,24,0),"")</f>
        <v/>
      </c>
      <c r="I112" s="174" t="str">
        <f ca="1">IFERROR(VLOOKUP(ROW(I100),'فهرست بها کلی'!$C$13:$BO$1660,27,0),"")</f>
        <v/>
      </c>
      <c r="J112" s="174" t="str">
        <f ca="1">IFERROR(VLOOKUP(ROW(J100),'فهرست بها کلی'!$C$13:$BO$1660,30,0),"")</f>
        <v/>
      </c>
      <c r="K112" s="174" t="str">
        <f ca="1">IFERROR(VLOOKUP(ROW(K100),'فهرست بها کلی'!$C$13:$BO$1660,33,0),"")</f>
        <v/>
      </c>
      <c r="L112" s="174" t="str">
        <f ca="1">IFERROR(VLOOKUP(ROW(L100),'فهرست بها کلی'!$C$13:$BO$1660,36,0),"")</f>
        <v/>
      </c>
      <c r="M112" s="174" t="str">
        <f ca="1">IFERROR(VLOOKUP(ROW(M100),'فهرست بها کلی'!$C$13:$BO$1660,39,0),"")</f>
        <v/>
      </c>
      <c r="N112" s="174" t="str">
        <f ca="1">IFERROR(VLOOKUP(ROW(N100),'فهرست بها کلی'!$C$13:$BO$1660,42,0),"")</f>
        <v/>
      </c>
      <c r="O112" s="174" t="str">
        <f ca="1">IFERROR(VLOOKUP(ROW(O100),'فهرست بها کلی'!$C$13:$BO$1660,45,0),"")</f>
        <v/>
      </c>
      <c r="P112" s="174" t="str">
        <f ca="1">IFERROR(VLOOKUP(ROW(P100),'فهرست بها کلی'!$C$13:$BO$1660,48,0),"")</f>
        <v/>
      </c>
      <c r="Q112" s="174" t="str">
        <f ca="1">IFERROR(VLOOKUP(ROW(Q100),'فهرست بها کلی'!$C$13:$BO$1660,51,0),"")</f>
        <v/>
      </c>
      <c r="R112" s="174" t="str">
        <f ca="1">IFERROR(VLOOKUP(ROW(R100),'فهرست بها کلی'!$C$13:$BO$1660,54,0),"")</f>
        <v/>
      </c>
      <c r="S112" s="174" t="str">
        <f ca="1">IFERROR(VLOOKUP(ROW(S100),'فهرست بها کلی'!$C$13:$BO$1660,57,0),"")</f>
        <v/>
      </c>
      <c r="T112" s="174" t="str">
        <f ca="1">IFERROR(VLOOKUP(ROW(T100),'فهرست بها کلی'!$C$13:$BO$1660,60,0),"")</f>
        <v/>
      </c>
      <c r="U112" s="174" t="str">
        <f ca="1">IFERROR(VLOOKUP(ROW(U100),'فهرست بها کلی'!$C$13:$BO$1660,63,0),"")</f>
        <v/>
      </c>
      <c r="V112" s="241">
        <f t="shared" ca="1" si="9"/>
        <v>0</v>
      </c>
      <c r="W112" s="242" t="str">
        <f t="shared" ca="1" si="10"/>
        <v/>
      </c>
      <c r="X112" s="174" t="str">
        <f ca="1">IFERROR(VLOOKUP(ROW(X100),'فهرست بها کلی'!$C$13:$BO$1660,10,0),"")</f>
        <v/>
      </c>
      <c r="Y112" s="174" t="str">
        <f ca="1">IFERROR(VLOOKUP(ROW(Y100),'فهرست بها کلی'!$C$13:$BO$1660,11,0),"")</f>
        <v/>
      </c>
      <c r="Z112" s="174" t="str">
        <f ca="1">IFERROR(VLOOKUP(ROW(Z100),'فهرست بها کلی'!$C$13:$BO$1660,12,0),"")</f>
        <v/>
      </c>
      <c r="AA112" s="174" t="str">
        <f ca="1">IFERROR(VLOOKUP(ROW(AA100),'فهرست بها کلی'!$C$13:$BO$1660,13,0),"")</f>
        <v/>
      </c>
      <c r="AB112" s="243" t="str">
        <f t="shared" ca="1" si="11"/>
        <v/>
      </c>
      <c r="AC112" s="174" t="str">
        <f ca="1">IFERROR(VLOOKUP(ROW(AC100),'فهرست بها کلی'!$C$13:$BO$1660,22,0),"")</f>
        <v/>
      </c>
      <c r="AD112" s="174" t="str">
        <f ca="1">IFERROR(VLOOKUP(ROW(AD100),'فهرست بها کلی'!$C$13:$BO$1660,25,0),"")</f>
        <v/>
      </c>
      <c r="AE112" s="174" t="str">
        <f ca="1">IFERROR(VLOOKUP(ROW(AE100),'فهرست بها کلی'!$C$13:$BO$1660,28,0),"")</f>
        <v/>
      </c>
      <c r="AF112" s="174" t="str">
        <f ca="1">IFERROR(VLOOKUP(ROW(AF100),'فهرست بها کلی'!$C$13:$BO$1660,31,0),"")</f>
        <v/>
      </c>
      <c r="AG112" s="174" t="str">
        <f ca="1">IFERROR(VLOOKUP(ROW(AG100),'فهرست بها کلی'!$C$13:$BO$1660,34,0),"")</f>
        <v/>
      </c>
      <c r="AH112" s="174" t="str">
        <f ca="1">IFERROR(VLOOKUP(ROW(AH100),'فهرست بها کلی'!$C$13:$BO$1660,37,0),"")</f>
        <v/>
      </c>
      <c r="AI112" s="174" t="str">
        <f ca="1">IFERROR(VLOOKUP(ROW(AI100),'فهرست بها کلی'!$C$13:$BO$1660,40,0),"")</f>
        <v/>
      </c>
      <c r="AJ112" s="174" t="str">
        <f ca="1">IFERROR(VLOOKUP(ROW(AJ100),'فهرست بها کلی'!$C$13:$BO$1660,43,0),"")</f>
        <v/>
      </c>
      <c r="AK112" s="174" t="str">
        <f ca="1">IFERROR(VLOOKUP(ROW(AK100),'فهرست بها کلی'!$C$13:$BO$1660,46,0),"")</f>
        <v/>
      </c>
      <c r="AL112" s="174" t="str">
        <f ca="1">IFERROR(VLOOKUP(ROW(AL100),'فهرست بها کلی'!$C$13:$BO$1660,49,0),"")</f>
        <v/>
      </c>
      <c r="AM112" s="174" t="str">
        <f ca="1">IFERROR(VLOOKUP(ROW(AM100),'فهرست بها کلی'!$C$13:$BO$1660,52,0),"")</f>
        <v/>
      </c>
      <c r="AN112" s="174" t="str">
        <f ca="1">IFERROR(VLOOKUP(ROW(AN100),'فهرست بها کلی'!$C$13:$BO$1660,55,0),"")</f>
        <v/>
      </c>
      <c r="AO112" s="174" t="str">
        <f ca="1">IFERROR(VLOOKUP(ROW(AO100),'فهرست بها کلی'!$C$13:$BO$1660,58,0),"")</f>
        <v/>
      </c>
      <c r="AP112" s="174" t="str">
        <f ca="1">IFERROR(VLOOKUP(ROW(AP100),'فهرست بها کلی'!$C$13:$BO$1660,61,0),"")</f>
        <v/>
      </c>
      <c r="AQ112" s="174" t="str">
        <f ca="1">IFERROR(VLOOKUP(ROW(AQ100),'فهرست بها کلی'!$C$13:$BO$1660,64,0),"")</f>
        <v/>
      </c>
      <c r="AR112" s="244">
        <f t="shared" ca="1" si="12"/>
        <v>0</v>
      </c>
      <c r="AS112" s="174" t="str">
        <f ca="1">IFERROR(VLOOKUP(ROW(AS100),'فهرست بها کلی'!$C$13:$BO$1660,23,0),"")</f>
        <v/>
      </c>
      <c r="AT112" s="174" t="str">
        <f ca="1">IFERROR(VLOOKUP(ROW(AT100),'فهرست بها کلی'!$C$13:$BO$1660,26,0),"")</f>
        <v/>
      </c>
      <c r="AU112" s="174" t="str">
        <f ca="1">IFERROR(VLOOKUP(ROW(AU100),'فهرست بها کلی'!$C$13:$BO$1660,29,0),"")</f>
        <v/>
      </c>
      <c r="AV112" s="174" t="str">
        <f ca="1">IFERROR(VLOOKUP(ROW(AV100),'فهرست بها کلی'!$C$13:$BO$1660,32,0),"")</f>
        <v/>
      </c>
      <c r="AW112" s="174" t="str">
        <f ca="1">IFERROR(VLOOKUP(ROW(AW100),'فهرست بها کلی'!$C$13:$BO$1660,35,0),"")</f>
        <v/>
      </c>
      <c r="AX112" s="174" t="str">
        <f ca="1">IFERROR(VLOOKUP(ROW(AX100),'فهرست بها کلی'!$C$13:$BO$1660,38,0),"")</f>
        <v/>
      </c>
      <c r="AY112" s="174" t="str">
        <f ca="1">IFERROR(VLOOKUP(ROW(AY100),'فهرست بها کلی'!$C$13:$BO$1660,41,0),"")</f>
        <v/>
      </c>
      <c r="AZ112" s="174" t="str">
        <f ca="1">IFERROR(VLOOKUP(ROW(AZ100),'فهرست بها کلی'!$C$13:$BO$1660,44,0),"")</f>
        <v/>
      </c>
      <c r="BA112" s="174" t="str">
        <f ca="1">IFERROR(VLOOKUP(ROW(BA100),'فهرست بها کلی'!$C$13:$BO$1660,47,0),"")</f>
        <v/>
      </c>
      <c r="BB112" s="174" t="str">
        <f ca="1">IFERROR(VLOOKUP(ROW(BB100),'فهرست بها کلی'!$C$13:$BO$1660,50,0),"")</f>
        <v/>
      </c>
      <c r="BC112" s="174" t="str">
        <f ca="1">IFERROR(VLOOKUP(ROW(BC100),'فهرست بها کلی'!$C$13:$BO$1660,53,0),"")</f>
        <v/>
      </c>
      <c r="BD112" s="174" t="str">
        <f ca="1">IFERROR(VLOOKUP(ROW(BD100),'فهرست بها کلی'!$C$13:$BO$1660,56,0),"")</f>
        <v/>
      </c>
      <c r="BE112" s="174" t="str">
        <f ca="1">IFERROR(VLOOKUP(ROW(BE100),'فهرست بها کلی'!$C$13:$BO$1660,59,0),"")</f>
        <v/>
      </c>
      <c r="BF112" s="174" t="str">
        <f ca="1">IFERROR(VLOOKUP(ROW(BF100),'فهرست بها کلی'!$C$13:$BO$1660,62,0),"")</f>
        <v/>
      </c>
      <c r="BG112" s="174" t="str">
        <f ca="1">IFERROR(VLOOKUP(ROW(BG100),'فهرست بها کلی'!$C$13:$BO$1660,65,0),"")</f>
        <v/>
      </c>
      <c r="BH112" s="174" t="str">
        <f ca="1">IFERROR(VLOOKUP(ROW(BH100),'فهرست بها کلی'!$C$13:$BO$1660,16,0),"")</f>
        <v/>
      </c>
      <c r="BI112" s="245" t="str">
        <f t="shared" ca="1" si="13"/>
        <v xml:space="preserve"> </v>
      </c>
      <c r="BJ112" s="245" t="str">
        <f t="shared" ca="1" si="14"/>
        <v/>
      </c>
      <c r="BK112" s="245" t="str">
        <f t="shared" ca="1" si="15"/>
        <v/>
      </c>
    </row>
    <row r="113" spans="1:63" ht="47.25" customHeight="1">
      <c r="A113" s="174" t="str">
        <f ca="1">IFERROR(VLOOKUP(ROW(A101),'فهرست بها کلی'!$C$13:$BO$1660,1,0),"")</f>
        <v/>
      </c>
      <c r="B113" s="174" t="str">
        <f ca="1">IFERROR(VLOOKUP(ROW(B101),'فهرست بها کلی'!$C$13:$BO$1660,5,0),"")</f>
        <v/>
      </c>
      <c r="C113" s="174" t="str">
        <f ca="1">IFERROR(VLOOKUP(ROW(C101),'فهرست بها کلی'!$C$13:$BO$1660,6,0),"")</f>
        <v/>
      </c>
      <c r="D113" s="174" t="str">
        <f ca="1">IFERROR(VLOOKUP(ROW(D101),'فهرست بها کلی'!$C$13:$BO$1660,7,0),"")</f>
        <v/>
      </c>
      <c r="E113" s="174" t="str">
        <f ca="1">IFERROR(VLOOKUP(ROW(E101),'فهرست بها کلی'!$C$13:$BO$1660,8,0),"")</f>
        <v/>
      </c>
      <c r="F113" s="174" t="str">
        <f ca="1">IFERROR(VLOOKUP(ROW(F101),'فهرست بها کلی'!$C$13:$BO$1660,9,0),"")</f>
        <v/>
      </c>
      <c r="G113" s="174" t="str">
        <f ca="1">IFERROR(VLOOKUP(ROW(G101),'فهرست بها کلی'!$C$13:$BO$1660,21,0),"")</f>
        <v/>
      </c>
      <c r="H113" s="174" t="str">
        <f ca="1">IFERROR(VLOOKUP(ROW(H101),'فهرست بها کلی'!$C$13:$BO$1660,24,0),"")</f>
        <v/>
      </c>
      <c r="I113" s="174" t="str">
        <f ca="1">IFERROR(VLOOKUP(ROW(I101),'فهرست بها کلی'!$C$13:$BO$1660,27,0),"")</f>
        <v/>
      </c>
      <c r="J113" s="174" t="str">
        <f ca="1">IFERROR(VLOOKUP(ROW(J101),'فهرست بها کلی'!$C$13:$BO$1660,30,0),"")</f>
        <v/>
      </c>
      <c r="K113" s="174" t="str">
        <f ca="1">IFERROR(VLOOKUP(ROW(K101),'فهرست بها کلی'!$C$13:$BO$1660,33,0),"")</f>
        <v/>
      </c>
      <c r="L113" s="174" t="str">
        <f ca="1">IFERROR(VLOOKUP(ROW(L101),'فهرست بها کلی'!$C$13:$BO$1660,36,0),"")</f>
        <v/>
      </c>
      <c r="M113" s="174" t="str">
        <f ca="1">IFERROR(VLOOKUP(ROW(M101),'فهرست بها کلی'!$C$13:$BO$1660,39,0),"")</f>
        <v/>
      </c>
      <c r="N113" s="174" t="str">
        <f ca="1">IFERROR(VLOOKUP(ROW(N101),'فهرست بها کلی'!$C$13:$BO$1660,42,0),"")</f>
        <v/>
      </c>
      <c r="O113" s="174" t="str">
        <f ca="1">IFERROR(VLOOKUP(ROW(O101),'فهرست بها کلی'!$C$13:$BO$1660,45,0),"")</f>
        <v/>
      </c>
      <c r="P113" s="174" t="str">
        <f ca="1">IFERROR(VLOOKUP(ROW(P101),'فهرست بها کلی'!$C$13:$BO$1660,48,0),"")</f>
        <v/>
      </c>
      <c r="Q113" s="174" t="str">
        <f ca="1">IFERROR(VLOOKUP(ROW(Q101),'فهرست بها کلی'!$C$13:$BO$1660,51,0),"")</f>
        <v/>
      </c>
      <c r="R113" s="174" t="str">
        <f ca="1">IFERROR(VLOOKUP(ROW(R101),'فهرست بها کلی'!$C$13:$BO$1660,54,0),"")</f>
        <v/>
      </c>
      <c r="S113" s="174" t="str">
        <f ca="1">IFERROR(VLOOKUP(ROW(S101),'فهرست بها کلی'!$C$13:$BO$1660,57,0),"")</f>
        <v/>
      </c>
      <c r="T113" s="174" t="str">
        <f ca="1">IFERROR(VLOOKUP(ROW(T101),'فهرست بها کلی'!$C$13:$BO$1660,60,0),"")</f>
        <v/>
      </c>
      <c r="U113" s="174" t="str">
        <f ca="1">IFERROR(VLOOKUP(ROW(U101),'فهرست بها کلی'!$C$13:$BO$1660,63,0),"")</f>
        <v/>
      </c>
      <c r="V113" s="241">
        <f t="shared" ca="1" si="9"/>
        <v>0</v>
      </c>
      <c r="W113" s="242" t="str">
        <f t="shared" ca="1" si="10"/>
        <v/>
      </c>
      <c r="X113" s="174" t="str">
        <f ca="1">IFERROR(VLOOKUP(ROW(X101),'فهرست بها کلی'!$C$13:$BO$1660,10,0),"")</f>
        <v/>
      </c>
      <c r="Y113" s="174" t="str">
        <f ca="1">IFERROR(VLOOKUP(ROW(Y101),'فهرست بها کلی'!$C$13:$BO$1660,11,0),"")</f>
        <v/>
      </c>
      <c r="Z113" s="174" t="str">
        <f ca="1">IFERROR(VLOOKUP(ROW(Z101),'فهرست بها کلی'!$C$13:$BO$1660,12,0),"")</f>
        <v/>
      </c>
      <c r="AA113" s="174" t="str">
        <f ca="1">IFERROR(VLOOKUP(ROW(AA101),'فهرست بها کلی'!$C$13:$BO$1660,13,0),"")</f>
        <v/>
      </c>
      <c r="AB113" s="243" t="str">
        <f t="shared" ca="1" si="11"/>
        <v/>
      </c>
      <c r="AC113" s="174" t="str">
        <f ca="1">IFERROR(VLOOKUP(ROW(AC101),'فهرست بها کلی'!$C$13:$BO$1660,22,0),"")</f>
        <v/>
      </c>
      <c r="AD113" s="174" t="str">
        <f ca="1">IFERROR(VLOOKUP(ROW(AD101),'فهرست بها کلی'!$C$13:$BO$1660,25,0),"")</f>
        <v/>
      </c>
      <c r="AE113" s="174" t="str">
        <f ca="1">IFERROR(VLOOKUP(ROW(AE101),'فهرست بها کلی'!$C$13:$BO$1660,28,0),"")</f>
        <v/>
      </c>
      <c r="AF113" s="174" t="str">
        <f ca="1">IFERROR(VLOOKUP(ROW(AF101),'فهرست بها کلی'!$C$13:$BO$1660,31,0),"")</f>
        <v/>
      </c>
      <c r="AG113" s="174" t="str">
        <f ca="1">IFERROR(VLOOKUP(ROW(AG101),'فهرست بها کلی'!$C$13:$BO$1660,34,0),"")</f>
        <v/>
      </c>
      <c r="AH113" s="174" t="str">
        <f ca="1">IFERROR(VLOOKUP(ROW(AH101),'فهرست بها کلی'!$C$13:$BO$1660,37,0),"")</f>
        <v/>
      </c>
      <c r="AI113" s="174" t="str">
        <f ca="1">IFERROR(VLOOKUP(ROW(AI101),'فهرست بها کلی'!$C$13:$BO$1660,40,0),"")</f>
        <v/>
      </c>
      <c r="AJ113" s="174" t="str">
        <f ca="1">IFERROR(VLOOKUP(ROW(AJ101),'فهرست بها کلی'!$C$13:$BO$1660,43,0),"")</f>
        <v/>
      </c>
      <c r="AK113" s="174" t="str">
        <f ca="1">IFERROR(VLOOKUP(ROW(AK101),'فهرست بها کلی'!$C$13:$BO$1660,46,0),"")</f>
        <v/>
      </c>
      <c r="AL113" s="174" t="str">
        <f ca="1">IFERROR(VLOOKUP(ROW(AL101),'فهرست بها کلی'!$C$13:$BO$1660,49,0),"")</f>
        <v/>
      </c>
      <c r="AM113" s="174" t="str">
        <f ca="1">IFERROR(VLOOKUP(ROW(AM101),'فهرست بها کلی'!$C$13:$BO$1660,52,0),"")</f>
        <v/>
      </c>
      <c r="AN113" s="174" t="str">
        <f ca="1">IFERROR(VLOOKUP(ROW(AN101),'فهرست بها کلی'!$C$13:$BO$1660,55,0),"")</f>
        <v/>
      </c>
      <c r="AO113" s="174" t="str">
        <f ca="1">IFERROR(VLOOKUP(ROW(AO101),'فهرست بها کلی'!$C$13:$BO$1660,58,0),"")</f>
        <v/>
      </c>
      <c r="AP113" s="174" t="str">
        <f ca="1">IFERROR(VLOOKUP(ROW(AP101),'فهرست بها کلی'!$C$13:$BO$1660,61,0),"")</f>
        <v/>
      </c>
      <c r="AQ113" s="174" t="str">
        <f ca="1">IFERROR(VLOOKUP(ROW(AQ101),'فهرست بها کلی'!$C$13:$BO$1660,64,0),"")</f>
        <v/>
      </c>
      <c r="AR113" s="244">
        <f t="shared" ca="1" si="12"/>
        <v>0</v>
      </c>
      <c r="AS113" s="174" t="str">
        <f ca="1">IFERROR(VLOOKUP(ROW(AS101),'فهرست بها کلی'!$C$13:$BO$1660,23,0),"")</f>
        <v/>
      </c>
      <c r="AT113" s="174" t="str">
        <f ca="1">IFERROR(VLOOKUP(ROW(AT101),'فهرست بها کلی'!$C$13:$BO$1660,26,0),"")</f>
        <v/>
      </c>
      <c r="AU113" s="174" t="str">
        <f ca="1">IFERROR(VLOOKUP(ROW(AU101),'فهرست بها کلی'!$C$13:$BO$1660,29,0),"")</f>
        <v/>
      </c>
      <c r="AV113" s="174" t="str">
        <f ca="1">IFERROR(VLOOKUP(ROW(AV101),'فهرست بها کلی'!$C$13:$BO$1660,32,0),"")</f>
        <v/>
      </c>
      <c r="AW113" s="174" t="str">
        <f ca="1">IFERROR(VLOOKUP(ROW(AW101),'فهرست بها کلی'!$C$13:$BO$1660,35,0),"")</f>
        <v/>
      </c>
      <c r="AX113" s="174" t="str">
        <f ca="1">IFERROR(VLOOKUP(ROW(AX101),'فهرست بها کلی'!$C$13:$BO$1660,38,0),"")</f>
        <v/>
      </c>
      <c r="AY113" s="174" t="str">
        <f ca="1">IFERROR(VLOOKUP(ROW(AY101),'فهرست بها کلی'!$C$13:$BO$1660,41,0),"")</f>
        <v/>
      </c>
      <c r="AZ113" s="174" t="str">
        <f ca="1">IFERROR(VLOOKUP(ROW(AZ101),'فهرست بها کلی'!$C$13:$BO$1660,44,0),"")</f>
        <v/>
      </c>
      <c r="BA113" s="174" t="str">
        <f ca="1">IFERROR(VLOOKUP(ROW(BA101),'فهرست بها کلی'!$C$13:$BO$1660,47,0),"")</f>
        <v/>
      </c>
      <c r="BB113" s="174" t="str">
        <f ca="1">IFERROR(VLOOKUP(ROW(BB101),'فهرست بها کلی'!$C$13:$BO$1660,50,0),"")</f>
        <v/>
      </c>
      <c r="BC113" s="174" t="str">
        <f ca="1">IFERROR(VLOOKUP(ROW(BC101),'فهرست بها کلی'!$C$13:$BO$1660,53,0),"")</f>
        <v/>
      </c>
      <c r="BD113" s="174" t="str">
        <f ca="1">IFERROR(VLOOKUP(ROW(BD101),'فهرست بها کلی'!$C$13:$BO$1660,56,0),"")</f>
        <v/>
      </c>
      <c r="BE113" s="174" t="str">
        <f ca="1">IFERROR(VLOOKUP(ROW(BE101),'فهرست بها کلی'!$C$13:$BO$1660,59,0),"")</f>
        <v/>
      </c>
      <c r="BF113" s="174" t="str">
        <f ca="1">IFERROR(VLOOKUP(ROW(BF101),'فهرست بها کلی'!$C$13:$BO$1660,62,0),"")</f>
        <v/>
      </c>
      <c r="BG113" s="174" t="str">
        <f ca="1">IFERROR(VLOOKUP(ROW(BG101),'فهرست بها کلی'!$C$13:$BO$1660,65,0),"")</f>
        <v/>
      </c>
      <c r="BH113" s="174" t="str">
        <f ca="1">IFERROR(VLOOKUP(ROW(BH101),'فهرست بها کلی'!$C$13:$BO$1660,16,0),"")</f>
        <v/>
      </c>
      <c r="BI113" s="245" t="str">
        <f t="shared" ca="1" si="13"/>
        <v xml:space="preserve"> </v>
      </c>
      <c r="BJ113" s="245" t="str">
        <f t="shared" ca="1" si="14"/>
        <v/>
      </c>
      <c r="BK113" s="245" t="str">
        <f t="shared" ca="1" si="15"/>
        <v/>
      </c>
    </row>
    <row r="114" spans="1:63" ht="47.25" customHeight="1">
      <c r="A114" s="174" t="str">
        <f ca="1">IFERROR(VLOOKUP(ROW(A102),'فهرست بها کلی'!$C$13:$BO$1660,1,0),"")</f>
        <v/>
      </c>
      <c r="B114" s="174" t="str">
        <f ca="1">IFERROR(VLOOKUP(ROW(B102),'فهرست بها کلی'!$C$13:$BO$1660,5,0),"")</f>
        <v/>
      </c>
      <c r="C114" s="174" t="str">
        <f ca="1">IFERROR(VLOOKUP(ROW(C102),'فهرست بها کلی'!$C$13:$BO$1660,6,0),"")</f>
        <v/>
      </c>
      <c r="D114" s="174" t="str">
        <f ca="1">IFERROR(VLOOKUP(ROW(D102),'فهرست بها کلی'!$C$13:$BO$1660,7,0),"")</f>
        <v/>
      </c>
      <c r="E114" s="174" t="str">
        <f ca="1">IFERROR(VLOOKUP(ROW(E102),'فهرست بها کلی'!$C$13:$BO$1660,8,0),"")</f>
        <v/>
      </c>
      <c r="F114" s="174" t="str">
        <f ca="1">IFERROR(VLOOKUP(ROW(F102),'فهرست بها کلی'!$C$13:$BO$1660,9,0),"")</f>
        <v/>
      </c>
      <c r="G114" s="174" t="str">
        <f ca="1">IFERROR(VLOOKUP(ROW(G102),'فهرست بها کلی'!$C$13:$BO$1660,21,0),"")</f>
        <v/>
      </c>
      <c r="H114" s="174" t="str">
        <f ca="1">IFERROR(VLOOKUP(ROW(H102),'فهرست بها کلی'!$C$13:$BO$1660,24,0),"")</f>
        <v/>
      </c>
      <c r="I114" s="174" t="str">
        <f ca="1">IFERROR(VLOOKUP(ROW(I102),'فهرست بها کلی'!$C$13:$BO$1660,27,0),"")</f>
        <v/>
      </c>
      <c r="J114" s="174" t="str">
        <f ca="1">IFERROR(VLOOKUP(ROW(J102),'فهرست بها کلی'!$C$13:$BO$1660,30,0),"")</f>
        <v/>
      </c>
      <c r="K114" s="174" t="str">
        <f ca="1">IFERROR(VLOOKUP(ROW(K102),'فهرست بها کلی'!$C$13:$BO$1660,33,0),"")</f>
        <v/>
      </c>
      <c r="L114" s="174" t="str">
        <f ca="1">IFERROR(VLOOKUP(ROW(L102),'فهرست بها کلی'!$C$13:$BO$1660,36,0),"")</f>
        <v/>
      </c>
      <c r="M114" s="174" t="str">
        <f ca="1">IFERROR(VLOOKUP(ROW(M102),'فهرست بها کلی'!$C$13:$BO$1660,39,0),"")</f>
        <v/>
      </c>
      <c r="N114" s="174" t="str">
        <f ca="1">IFERROR(VLOOKUP(ROW(N102),'فهرست بها کلی'!$C$13:$BO$1660,42,0),"")</f>
        <v/>
      </c>
      <c r="O114" s="174" t="str">
        <f ca="1">IFERROR(VLOOKUP(ROW(O102),'فهرست بها کلی'!$C$13:$BO$1660,45,0),"")</f>
        <v/>
      </c>
      <c r="P114" s="174" t="str">
        <f ca="1">IFERROR(VLOOKUP(ROW(P102),'فهرست بها کلی'!$C$13:$BO$1660,48,0),"")</f>
        <v/>
      </c>
      <c r="Q114" s="174" t="str">
        <f ca="1">IFERROR(VLOOKUP(ROW(Q102),'فهرست بها کلی'!$C$13:$BO$1660,51,0),"")</f>
        <v/>
      </c>
      <c r="R114" s="174" t="str">
        <f ca="1">IFERROR(VLOOKUP(ROW(R102),'فهرست بها کلی'!$C$13:$BO$1660,54,0),"")</f>
        <v/>
      </c>
      <c r="S114" s="174" t="str">
        <f ca="1">IFERROR(VLOOKUP(ROW(S102),'فهرست بها کلی'!$C$13:$BO$1660,57,0),"")</f>
        <v/>
      </c>
      <c r="T114" s="174" t="str">
        <f ca="1">IFERROR(VLOOKUP(ROW(T102),'فهرست بها کلی'!$C$13:$BO$1660,60,0),"")</f>
        <v/>
      </c>
      <c r="U114" s="174" t="str">
        <f ca="1">IFERROR(VLOOKUP(ROW(U102),'فهرست بها کلی'!$C$13:$BO$1660,63,0),"")</f>
        <v/>
      </c>
      <c r="V114" s="241">
        <f t="shared" ca="1" si="9"/>
        <v>0</v>
      </c>
      <c r="W114" s="242" t="str">
        <f t="shared" ca="1" si="10"/>
        <v/>
      </c>
      <c r="X114" s="174" t="str">
        <f ca="1">IFERROR(VLOOKUP(ROW(X102),'فهرست بها کلی'!$C$13:$BO$1660,10,0),"")</f>
        <v/>
      </c>
      <c r="Y114" s="174" t="str">
        <f ca="1">IFERROR(VLOOKUP(ROW(Y102),'فهرست بها کلی'!$C$13:$BO$1660,11,0),"")</f>
        <v/>
      </c>
      <c r="Z114" s="174" t="str">
        <f ca="1">IFERROR(VLOOKUP(ROW(Z102),'فهرست بها کلی'!$C$13:$BO$1660,12,0),"")</f>
        <v/>
      </c>
      <c r="AA114" s="174" t="str">
        <f ca="1">IFERROR(VLOOKUP(ROW(AA102),'فهرست بها کلی'!$C$13:$BO$1660,13,0),"")</f>
        <v/>
      </c>
      <c r="AB114" s="243" t="str">
        <f t="shared" ca="1" si="11"/>
        <v/>
      </c>
      <c r="AC114" s="174" t="str">
        <f ca="1">IFERROR(VLOOKUP(ROW(AC102),'فهرست بها کلی'!$C$13:$BO$1660,22,0),"")</f>
        <v/>
      </c>
      <c r="AD114" s="174" t="str">
        <f ca="1">IFERROR(VLOOKUP(ROW(AD102),'فهرست بها کلی'!$C$13:$BO$1660,25,0),"")</f>
        <v/>
      </c>
      <c r="AE114" s="174" t="str">
        <f ca="1">IFERROR(VLOOKUP(ROW(AE102),'فهرست بها کلی'!$C$13:$BO$1660,28,0),"")</f>
        <v/>
      </c>
      <c r="AF114" s="174" t="str">
        <f ca="1">IFERROR(VLOOKUP(ROW(AF102),'فهرست بها کلی'!$C$13:$BO$1660,31,0),"")</f>
        <v/>
      </c>
      <c r="AG114" s="174" t="str">
        <f ca="1">IFERROR(VLOOKUP(ROW(AG102),'فهرست بها کلی'!$C$13:$BO$1660,34,0),"")</f>
        <v/>
      </c>
      <c r="AH114" s="174" t="str">
        <f ca="1">IFERROR(VLOOKUP(ROW(AH102),'فهرست بها کلی'!$C$13:$BO$1660,37,0),"")</f>
        <v/>
      </c>
      <c r="AI114" s="174" t="str">
        <f ca="1">IFERROR(VLOOKUP(ROW(AI102),'فهرست بها کلی'!$C$13:$BO$1660,40,0),"")</f>
        <v/>
      </c>
      <c r="AJ114" s="174" t="str">
        <f ca="1">IFERROR(VLOOKUP(ROW(AJ102),'فهرست بها کلی'!$C$13:$BO$1660,43,0),"")</f>
        <v/>
      </c>
      <c r="AK114" s="174" t="str">
        <f ca="1">IFERROR(VLOOKUP(ROW(AK102),'فهرست بها کلی'!$C$13:$BO$1660,46,0),"")</f>
        <v/>
      </c>
      <c r="AL114" s="174" t="str">
        <f ca="1">IFERROR(VLOOKUP(ROW(AL102),'فهرست بها کلی'!$C$13:$BO$1660,49,0),"")</f>
        <v/>
      </c>
      <c r="AM114" s="174" t="str">
        <f ca="1">IFERROR(VLOOKUP(ROW(AM102),'فهرست بها کلی'!$C$13:$BO$1660,52,0),"")</f>
        <v/>
      </c>
      <c r="AN114" s="174" t="str">
        <f ca="1">IFERROR(VLOOKUP(ROW(AN102),'فهرست بها کلی'!$C$13:$BO$1660,55,0),"")</f>
        <v/>
      </c>
      <c r="AO114" s="174" t="str">
        <f ca="1">IFERROR(VLOOKUP(ROW(AO102),'فهرست بها کلی'!$C$13:$BO$1660,58,0),"")</f>
        <v/>
      </c>
      <c r="AP114" s="174" t="str">
        <f ca="1">IFERROR(VLOOKUP(ROW(AP102),'فهرست بها کلی'!$C$13:$BO$1660,61,0),"")</f>
        <v/>
      </c>
      <c r="AQ114" s="174" t="str">
        <f ca="1">IFERROR(VLOOKUP(ROW(AQ102),'فهرست بها کلی'!$C$13:$BO$1660,64,0),"")</f>
        <v/>
      </c>
      <c r="AR114" s="244">
        <f t="shared" ca="1" si="12"/>
        <v>0</v>
      </c>
      <c r="AS114" s="174" t="str">
        <f ca="1">IFERROR(VLOOKUP(ROW(AS102),'فهرست بها کلی'!$C$13:$BO$1660,23,0),"")</f>
        <v/>
      </c>
      <c r="AT114" s="174" t="str">
        <f ca="1">IFERROR(VLOOKUP(ROW(AT102),'فهرست بها کلی'!$C$13:$BO$1660,26,0),"")</f>
        <v/>
      </c>
      <c r="AU114" s="174" t="str">
        <f ca="1">IFERROR(VLOOKUP(ROW(AU102),'فهرست بها کلی'!$C$13:$BO$1660,29,0),"")</f>
        <v/>
      </c>
      <c r="AV114" s="174" t="str">
        <f ca="1">IFERROR(VLOOKUP(ROW(AV102),'فهرست بها کلی'!$C$13:$BO$1660,32,0),"")</f>
        <v/>
      </c>
      <c r="AW114" s="174" t="str">
        <f ca="1">IFERROR(VLOOKUP(ROW(AW102),'فهرست بها کلی'!$C$13:$BO$1660,35,0),"")</f>
        <v/>
      </c>
      <c r="AX114" s="174" t="str">
        <f ca="1">IFERROR(VLOOKUP(ROW(AX102),'فهرست بها کلی'!$C$13:$BO$1660,38,0),"")</f>
        <v/>
      </c>
      <c r="AY114" s="174" t="str">
        <f ca="1">IFERROR(VLOOKUP(ROW(AY102),'فهرست بها کلی'!$C$13:$BO$1660,41,0),"")</f>
        <v/>
      </c>
      <c r="AZ114" s="174" t="str">
        <f ca="1">IFERROR(VLOOKUP(ROW(AZ102),'فهرست بها کلی'!$C$13:$BO$1660,44,0),"")</f>
        <v/>
      </c>
      <c r="BA114" s="174" t="str">
        <f ca="1">IFERROR(VLOOKUP(ROW(BA102),'فهرست بها کلی'!$C$13:$BO$1660,47,0),"")</f>
        <v/>
      </c>
      <c r="BB114" s="174" t="str">
        <f ca="1">IFERROR(VLOOKUP(ROW(BB102),'فهرست بها کلی'!$C$13:$BO$1660,50,0),"")</f>
        <v/>
      </c>
      <c r="BC114" s="174" t="str">
        <f ca="1">IFERROR(VLOOKUP(ROW(BC102),'فهرست بها کلی'!$C$13:$BO$1660,53,0),"")</f>
        <v/>
      </c>
      <c r="BD114" s="174" t="str">
        <f ca="1">IFERROR(VLOOKUP(ROW(BD102),'فهرست بها کلی'!$C$13:$BO$1660,56,0),"")</f>
        <v/>
      </c>
      <c r="BE114" s="174" t="str">
        <f ca="1">IFERROR(VLOOKUP(ROW(BE102),'فهرست بها کلی'!$C$13:$BO$1660,59,0),"")</f>
        <v/>
      </c>
      <c r="BF114" s="174" t="str">
        <f ca="1">IFERROR(VLOOKUP(ROW(BF102),'فهرست بها کلی'!$C$13:$BO$1660,62,0),"")</f>
        <v/>
      </c>
      <c r="BG114" s="174" t="str">
        <f ca="1">IFERROR(VLOOKUP(ROW(BG102),'فهرست بها کلی'!$C$13:$BO$1660,65,0),"")</f>
        <v/>
      </c>
      <c r="BH114" s="174" t="str">
        <f ca="1">IFERROR(VLOOKUP(ROW(BH102),'فهرست بها کلی'!$C$13:$BO$1660,16,0),"")</f>
        <v/>
      </c>
      <c r="BI114" s="245" t="str">
        <f t="shared" ca="1" si="13"/>
        <v xml:space="preserve"> </v>
      </c>
      <c r="BJ114" s="245" t="str">
        <f t="shared" ca="1" si="14"/>
        <v/>
      </c>
      <c r="BK114" s="245" t="str">
        <f t="shared" ca="1" si="15"/>
        <v/>
      </c>
    </row>
    <row r="115" spans="1:63" ht="47.25" customHeight="1">
      <c r="A115" s="174" t="str">
        <f ca="1">IFERROR(VLOOKUP(ROW(A103),'فهرست بها کلی'!$C$13:$BO$1660,1,0),"")</f>
        <v/>
      </c>
      <c r="B115" s="174" t="str">
        <f ca="1">IFERROR(VLOOKUP(ROW(B103),'فهرست بها کلی'!$C$13:$BO$1660,5,0),"")</f>
        <v/>
      </c>
      <c r="C115" s="174" t="str">
        <f ca="1">IFERROR(VLOOKUP(ROW(C103),'فهرست بها کلی'!$C$13:$BO$1660,6,0),"")</f>
        <v/>
      </c>
      <c r="D115" s="174" t="str">
        <f ca="1">IFERROR(VLOOKUP(ROW(D103),'فهرست بها کلی'!$C$13:$BO$1660,7,0),"")</f>
        <v/>
      </c>
      <c r="E115" s="174" t="str">
        <f ca="1">IFERROR(VLOOKUP(ROW(E103),'فهرست بها کلی'!$C$13:$BO$1660,8,0),"")</f>
        <v/>
      </c>
      <c r="F115" s="174" t="str">
        <f ca="1">IFERROR(VLOOKUP(ROW(F103),'فهرست بها کلی'!$C$13:$BO$1660,9,0),"")</f>
        <v/>
      </c>
      <c r="G115" s="174" t="str">
        <f ca="1">IFERROR(VLOOKUP(ROW(G103),'فهرست بها کلی'!$C$13:$BO$1660,21,0),"")</f>
        <v/>
      </c>
      <c r="H115" s="174" t="str">
        <f ca="1">IFERROR(VLOOKUP(ROW(H103),'فهرست بها کلی'!$C$13:$BO$1660,24,0),"")</f>
        <v/>
      </c>
      <c r="I115" s="174" t="str">
        <f ca="1">IFERROR(VLOOKUP(ROW(I103),'فهرست بها کلی'!$C$13:$BO$1660,27,0),"")</f>
        <v/>
      </c>
      <c r="J115" s="174" t="str">
        <f ca="1">IFERROR(VLOOKUP(ROW(J103),'فهرست بها کلی'!$C$13:$BO$1660,30,0),"")</f>
        <v/>
      </c>
      <c r="K115" s="174" t="str">
        <f ca="1">IFERROR(VLOOKUP(ROW(K103),'فهرست بها کلی'!$C$13:$BO$1660,33,0),"")</f>
        <v/>
      </c>
      <c r="L115" s="174" t="str">
        <f ca="1">IFERROR(VLOOKUP(ROW(L103),'فهرست بها کلی'!$C$13:$BO$1660,36,0),"")</f>
        <v/>
      </c>
      <c r="M115" s="174" t="str">
        <f ca="1">IFERROR(VLOOKUP(ROW(M103),'فهرست بها کلی'!$C$13:$BO$1660,39,0),"")</f>
        <v/>
      </c>
      <c r="N115" s="174" t="str">
        <f ca="1">IFERROR(VLOOKUP(ROW(N103),'فهرست بها کلی'!$C$13:$BO$1660,42,0),"")</f>
        <v/>
      </c>
      <c r="O115" s="174" t="str">
        <f ca="1">IFERROR(VLOOKUP(ROW(O103),'فهرست بها کلی'!$C$13:$BO$1660,45,0),"")</f>
        <v/>
      </c>
      <c r="P115" s="174" t="str">
        <f ca="1">IFERROR(VLOOKUP(ROW(P103),'فهرست بها کلی'!$C$13:$BO$1660,48,0),"")</f>
        <v/>
      </c>
      <c r="Q115" s="174" t="str">
        <f ca="1">IFERROR(VLOOKUP(ROW(Q103),'فهرست بها کلی'!$C$13:$BO$1660,51,0),"")</f>
        <v/>
      </c>
      <c r="R115" s="174" t="str">
        <f ca="1">IFERROR(VLOOKUP(ROW(R103),'فهرست بها کلی'!$C$13:$BO$1660,54,0),"")</f>
        <v/>
      </c>
      <c r="S115" s="174" t="str">
        <f ca="1">IFERROR(VLOOKUP(ROW(S103),'فهرست بها کلی'!$C$13:$BO$1660,57,0),"")</f>
        <v/>
      </c>
      <c r="T115" s="174" t="str">
        <f ca="1">IFERROR(VLOOKUP(ROW(T103),'فهرست بها کلی'!$C$13:$BO$1660,60,0),"")</f>
        <v/>
      </c>
      <c r="U115" s="174" t="str">
        <f ca="1">IFERROR(VLOOKUP(ROW(U103),'فهرست بها کلی'!$C$13:$BO$1660,63,0),"")</f>
        <v/>
      </c>
      <c r="V115" s="241">
        <f t="shared" ca="1" si="9"/>
        <v>0</v>
      </c>
      <c r="W115" s="242" t="str">
        <f t="shared" ca="1" si="10"/>
        <v/>
      </c>
      <c r="X115" s="174" t="str">
        <f ca="1">IFERROR(VLOOKUP(ROW(X103),'فهرست بها کلی'!$C$13:$BO$1660,10,0),"")</f>
        <v/>
      </c>
      <c r="Y115" s="174" t="str">
        <f ca="1">IFERROR(VLOOKUP(ROW(Y103),'فهرست بها کلی'!$C$13:$BO$1660,11,0),"")</f>
        <v/>
      </c>
      <c r="Z115" s="174" t="str">
        <f ca="1">IFERROR(VLOOKUP(ROW(Z103),'فهرست بها کلی'!$C$13:$BO$1660,12,0),"")</f>
        <v/>
      </c>
      <c r="AA115" s="174" t="str">
        <f ca="1">IFERROR(VLOOKUP(ROW(AA103),'فهرست بها کلی'!$C$13:$BO$1660,13,0),"")</f>
        <v/>
      </c>
      <c r="AB115" s="243" t="str">
        <f t="shared" ca="1" si="11"/>
        <v/>
      </c>
      <c r="AC115" s="174" t="str">
        <f ca="1">IFERROR(VLOOKUP(ROW(AC103),'فهرست بها کلی'!$C$13:$BO$1660,22,0),"")</f>
        <v/>
      </c>
      <c r="AD115" s="174" t="str">
        <f ca="1">IFERROR(VLOOKUP(ROW(AD103),'فهرست بها کلی'!$C$13:$BO$1660,25,0),"")</f>
        <v/>
      </c>
      <c r="AE115" s="174" t="str">
        <f ca="1">IFERROR(VLOOKUP(ROW(AE103),'فهرست بها کلی'!$C$13:$BO$1660,28,0),"")</f>
        <v/>
      </c>
      <c r="AF115" s="174" t="str">
        <f ca="1">IFERROR(VLOOKUP(ROW(AF103),'فهرست بها کلی'!$C$13:$BO$1660,31,0),"")</f>
        <v/>
      </c>
      <c r="AG115" s="174" t="str">
        <f ca="1">IFERROR(VLOOKUP(ROW(AG103),'فهرست بها کلی'!$C$13:$BO$1660,34,0),"")</f>
        <v/>
      </c>
      <c r="AH115" s="174" t="str">
        <f ca="1">IFERROR(VLOOKUP(ROW(AH103),'فهرست بها کلی'!$C$13:$BO$1660,37,0),"")</f>
        <v/>
      </c>
      <c r="AI115" s="174" t="str">
        <f ca="1">IFERROR(VLOOKUP(ROW(AI103),'فهرست بها کلی'!$C$13:$BO$1660,40,0),"")</f>
        <v/>
      </c>
      <c r="AJ115" s="174" t="str">
        <f ca="1">IFERROR(VLOOKUP(ROW(AJ103),'فهرست بها کلی'!$C$13:$BO$1660,43,0),"")</f>
        <v/>
      </c>
      <c r="AK115" s="174" t="str">
        <f ca="1">IFERROR(VLOOKUP(ROW(AK103),'فهرست بها کلی'!$C$13:$BO$1660,46,0),"")</f>
        <v/>
      </c>
      <c r="AL115" s="174" t="str">
        <f ca="1">IFERROR(VLOOKUP(ROW(AL103),'فهرست بها کلی'!$C$13:$BO$1660,49,0),"")</f>
        <v/>
      </c>
      <c r="AM115" s="174" t="str">
        <f ca="1">IFERROR(VLOOKUP(ROW(AM103),'فهرست بها کلی'!$C$13:$BO$1660,52,0),"")</f>
        <v/>
      </c>
      <c r="AN115" s="174" t="str">
        <f ca="1">IFERROR(VLOOKUP(ROW(AN103),'فهرست بها کلی'!$C$13:$BO$1660,55,0),"")</f>
        <v/>
      </c>
      <c r="AO115" s="174" t="str">
        <f ca="1">IFERROR(VLOOKUP(ROW(AO103),'فهرست بها کلی'!$C$13:$BO$1660,58,0),"")</f>
        <v/>
      </c>
      <c r="AP115" s="174" t="str">
        <f ca="1">IFERROR(VLOOKUP(ROW(AP103),'فهرست بها کلی'!$C$13:$BO$1660,61,0),"")</f>
        <v/>
      </c>
      <c r="AQ115" s="174" t="str">
        <f ca="1">IFERROR(VLOOKUP(ROW(AQ103),'فهرست بها کلی'!$C$13:$BO$1660,64,0),"")</f>
        <v/>
      </c>
      <c r="AR115" s="244">
        <f t="shared" ca="1" si="12"/>
        <v>0</v>
      </c>
      <c r="AS115" s="174" t="str">
        <f ca="1">IFERROR(VLOOKUP(ROW(AS103),'فهرست بها کلی'!$C$13:$BO$1660,23,0),"")</f>
        <v/>
      </c>
      <c r="AT115" s="174" t="str">
        <f ca="1">IFERROR(VLOOKUP(ROW(AT103),'فهرست بها کلی'!$C$13:$BO$1660,26,0),"")</f>
        <v/>
      </c>
      <c r="AU115" s="174" t="str">
        <f ca="1">IFERROR(VLOOKUP(ROW(AU103),'فهرست بها کلی'!$C$13:$BO$1660,29,0),"")</f>
        <v/>
      </c>
      <c r="AV115" s="174" t="str">
        <f ca="1">IFERROR(VLOOKUP(ROW(AV103),'فهرست بها کلی'!$C$13:$BO$1660,32,0),"")</f>
        <v/>
      </c>
      <c r="AW115" s="174" t="str">
        <f ca="1">IFERROR(VLOOKUP(ROW(AW103),'فهرست بها کلی'!$C$13:$BO$1660,35,0),"")</f>
        <v/>
      </c>
      <c r="AX115" s="174" t="str">
        <f ca="1">IFERROR(VLOOKUP(ROW(AX103),'فهرست بها کلی'!$C$13:$BO$1660,38,0),"")</f>
        <v/>
      </c>
      <c r="AY115" s="174" t="str">
        <f ca="1">IFERROR(VLOOKUP(ROW(AY103),'فهرست بها کلی'!$C$13:$BO$1660,41,0),"")</f>
        <v/>
      </c>
      <c r="AZ115" s="174" t="str">
        <f ca="1">IFERROR(VLOOKUP(ROW(AZ103),'فهرست بها کلی'!$C$13:$BO$1660,44,0),"")</f>
        <v/>
      </c>
      <c r="BA115" s="174" t="str">
        <f ca="1">IFERROR(VLOOKUP(ROW(BA103),'فهرست بها کلی'!$C$13:$BO$1660,47,0),"")</f>
        <v/>
      </c>
      <c r="BB115" s="174" t="str">
        <f ca="1">IFERROR(VLOOKUP(ROW(BB103),'فهرست بها کلی'!$C$13:$BO$1660,50,0),"")</f>
        <v/>
      </c>
      <c r="BC115" s="174" t="str">
        <f ca="1">IFERROR(VLOOKUP(ROW(BC103),'فهرست بها کلی'!$C$13:$BO$1660,53,0),"")</f>
        <v/>
      </c>
      <c r="BD115" s="174" t="str">
        <f ca="1">IFERROR(VLOOKUP(ROW(BD103),'فهرست بها کلی'!$C$13:$BO$1660,56,0),"")</f>
        <v/>
      </c>
      <c r="BE115" s="174" t="str">
        <f ca="1">IFERROR(VLOOKUP(ROW(BE103),'فهرست بها کلی'!$C$13:$BO$1660,59,0),"")</f>
        <v/>
      </c>
      <c r="BF115" s="174" t="str">
        <f ca="1">IFERROR(VLOOKUP(ROW(BF103),'فهرست بها کلی'!$C$13:$BO$1660,62,0),"")</f>
        <v/>
      </c>
      <c r="BG115" s="174" t="str">
        <f ca="1">IFERROR(VLOOKUP(ROW(BG103),'فهرست بها کلی'!$C$13:$BO$1660,65,0),"")</f>
        <v/>
      </c>
      <c r="BH115" s="174" t="str">
        <f ca="1">IFERROR(VLOOKUP(ROW(BH103),'فهرست بها کلی'!$C$13:$BO$1660,16,0),"")</f>
        <v/>
      </c>
      <c r="BI115" s="245" t="str">
        <f t="shared" ca="1" si="13"/>
        <v xml:space="preserve"> </v>
      </c>
      <c r="BJ115" s="245" t="str">
        <f t="shared" ca="1" si="14"/>
        <v/>
      </c>
      <c r="BK115" s="245" t="str">
        <f t="shared" ca="1" si="15"/>
        <v/>
      </c>
    </row>
    <row r="116" spans="1:63" ht="47.25" customHeight="1">
      <c r="A116" s="174" t="str">
        <f ca="1">IFERROR(VLOOKUP(ROW(A104),'فهرست بها کلی'!$C$13:$BO$1660,1,0),"")</f>
        <v/>
      </c>
      <c r="B116" s="174" t="str">
        <f ca="1">IFERROR(VLOOKUP(ROW(B104),'فهرست بها کلی'!$C$13:$BO$1660,5,0),"")</f>
        <v/>
      </c>
      <c r="C116" s="174" t="str">
        <f ca="1">IFERROR(VLOOKUP(ROW(C104),'فهرست بها کلی'!$C$13:$BO$1660,6,0),"")</f>
        <v/>
      </c>
      <c r="D116" s="174" t="str">
        <f ca="1">IFERROR(VLOOKUP(ROW(D104),'فهرست بها کلی'!$C$13:$BO$1660,7,0),"")</f>
        <v/>
      </c>
      <c r="E116" s="174" t="str">
        <f ca="1">IFERROR(VLOOKUP(ROW(E104),'فهرست بها کلی'!$C$13:$BO$1660,8,0),"")</f>
        <v/>
      </c>
      <c r="F116" s="174" t="str">
        <f ca="1">IFERROR(VLOOKUP(ROW(F104),'فهرست بها کلی'!$C$13:$BO$1660,9,0),"")</f>
        <v/>
      </c>
      <c r="G116" s="174" t="str">
        <f ca="1">IFERROR(VLOOKUP(ROW(G104),'فهرست بها کلی'!$C$13:$BO$1660,21,0),"")</f>
        <v/>
      </c>
      <c r="H116" s="174" t="str">
        <f ca="1">IFERROR(VLOOKUP(ROW(H104),'فهرست بها کلی'!$C$13:$BO$1660,24,0),"")</f>
        <v/>
      </c>
      <c r="I116" s="174" t="str">
        <f ca="1">IFERROR(VLOOKUP(ROW(I104),'فهرست بها کلی'!$C$13:$BO$1660,27,0),"")</f>
        <v/>
      </c>
      <c r="J116" s="174" t="str">
        <f ca="1">IFERROR(VLOOKUP(ROW(J104),'فهرست بها کلی'!$C$13:$BO$1660,30,0),"")</f>
        <v/>
      </c>
      <c r="K116" s="174" t="str">
        <f ca="1">IFERROR(VLOOKUP(ROW(K104),'فهرست بها کلی'!$C$13:$BO$1660,33,0),"")</f>
        <v/>
      </c>
      <c r="L116" s="174" t="str">
        <f ca="1">IFERROR(VLOOKUP(ROW(L104),'فهرست بها کلی'!$C$13:$BO$1660,36,0),"")</f>
        <v/>
      </c>
      <c r="M116" s="174" t="str">
        <f ca="1">IFERROR(VLOOKUP(ROW(M104),'فهرست بها کلی'!$C$13:$BO$1660,39,0),"")</f>
        <v/>
      </c>
      <c r="N116" s="174" t="str">
        <f ca="1">IFERROR(VLOOKUP(ROW(N104),'فهرست بها کلی'!$C$13:$BO$1660,42,0),"")</f>
        <v/>
      </c>
      <c r="O116" s="174" t="str">
        <f ca="1">IFERROR(VLOOKUP(ROW(O104),'فهرست بها کلی'!$C$13:$BO$1660,45,0),"")</f>
        <v/>
      </c>
      <c r="P116" s="174" t="str">
        <f ca="1">IFERROR(VLOOKUP(ROW(P104),'فهرست بها کلی'!$C$13:$BO$1660,48,0),"")</f>
        <v/>
      </c>
      <c r="Q116" s="174" t="str">
        <f ca="1">IFERROR(VLOOKUP(ROW(Q104),'فهرست بها کلی'!$C$13:$BO$1660,51,0),"")</f>
        <v/>
      </c>
      <c r="R116" s="174" t="str">
        <f ca="1">IFERROR(VLOOKUP(ROW(R104),'فهرست بها کلی'!$C$13:$BO$1660,54,0),"")</f>
        <v/>
      </c>
      <c r="S116" s="174" t="str">
        <f ca="1">IFERROR(VLOOKUP(ROW(S104),'فهرست بها کلی'!$C$13:$BO$1660,57,0),"")</f>
        <v/>
      </c>
      <c r="T116" s="174" t="str">
        <f ca="1">IFERROR(VLOOKUP(ROW(T104),'فهرست بها کلی'!$C$13:$BO$1660,60,0),"")</f>
        <v/>
      </c>
      <c r="U116" s="174" t="str">
        <f ca="1">IFERROR(VLOOKUP(ROW(U104),'فهرست بها کلی'!$C$13:$BO$1660,63,0),"")</f>
        <v/>
      </c>
      <c r="V116" s="241">
        <f t="shared" ca="1" si="9"/>
        <v>0</v>
      </c>
      <c r="W116" s="242" t="str">
        <f t="shared" ca="1" si="10"/>
        <v/>
      </c>
      <c r="X116" s="174" t="str">
        <f ca="1">IFERROR(VLOOKUP(ROW(X104),'فهرست بها کلی'!$C$13:$BO$1660,10,0),"")</f>
        <v/>
      </c>
      <c r="Y116" s="174" t="str">
        <f ca="1">IFERROR(VLOOKUP(ROW(Y104),'فهرست بها کلی'!$C$13:$BO$1660,11,0),"")</f>
        <v/>
      </c>
      <c r="Z116" s="174" t="str">
        <f ca="1">IFERROR(VLOOKUP(ROW(Z104),'فهرست بها کلی'!$C$13:$BO$1660,12,0),"")</f>
        <v/>
      </c>
      <c r="AA116" s="174" t="str">
        <f ca="1">IFERROR(VLOOKUP(ROW(AA104),'فهرست بها کلی'!$C$13:$BO$1660,13,0),"")</f>
        <v/>
      </c>
      <c r="AB116" s="243" t="str">
        <f t="shared" ca="1" si="11"/>
        <v/>
      </c>
      <c r="AC116" s="174" t="str">
        <f ca="1">IFERROR(VLOOKUP(ROW(AC104),'فهرست بها کلی'!$C$13:$BO$1660,22,0),"")</f>
        <v/>
      </c>
      <c r="AD116" s="174" t="str">
        <f ca="1">IFERROR(VLOOKUP(ROW(AD104),'فهرست بها کلی'!$C$13:$BO$1660,25,0),"")</f>
        <v/>
      </c>
      <c r="AE116" s="174" t="str">
        <f ca="1">IFERROR(VLOOKUP(ROW(AE104),'فهرست بها کلی'!$C$13:$BO$1660,28,0),"")</f>
        <v/>
      </c>
      <c r="AF116" s="174" t="str">
        <f ca="1">IFERROR(VLOOKUP(ROW(AF104),'فهرست بها کلی'!$C$13:$BO$1660,31,0),"")</f>
        <v/>
      </c>
      <c r="AG116" s="174" t="str">
        <f ca="1">IFERROR(VLOOKUP(ROW(AG104),'فهرست بها کلی'!$C$13:$BO$1660,34,0),"")</f>
        <v/>
      </c>
      <c r="AH116" s="174" t="str">
        <f ca="1">IFERROR(VLOOKUP(ROW(AH104),'فهرست بها کلی'!$C$13:$BO$1660,37,0),"")</f>
        <v/>
      </c>
      <c r="AI116" s="174" t="str">
        <f ca="1">IFERROR(VLOOKUP(ROW(AI104),'فهرست بها کلی'!$C$13:$BO$1660,40,0),"")</f>
        <v/>
      </c>
      <c r="AJ116" s="174" t="str">
        <f ca="1">IFERROR(VLOOKUP(ROW(AJ104),'فهرست بها کلی'!$C$13:$BO$1660,43,0),"")</f>
        <v/>
      </c>
      <c r="AK116" s="174" t="str">
        <f ca="1">IFERROR(VLOOKUP(ROW(AK104),'فهرست بها کلی'!$C$13:$BO$1660,46,0),"")</f>
        <v/>
      </c>
      <c r="AL116" s="174" t="str">
        <f ca="1">IFERROR(VLOOKUP(ROW(AL104),'فهرست بها کلی'!$C$13:$BO$1660,49,0),"")</f>
        <v/>
      </c>
      <c r="AM116" s="174" t="str">
        <f ca="1">IFERROR(VLOOKUP(ROW(AM104),'فهرست بها کلی'!$C$13:$BO$1660,52,0),"")</f>
        <v/>
      </c>
      <c r="AN116" s="174" t="str">
        <f ca="1">IFERROR(VLOOKUP(ROW(AN104),'فهرست بها کلی'!$C$13:$BO$1660,55,0),"")</f>
        <v/>
      </c>
      <c r="AO116" s="174" t="str">
        <f ca="1">IFERROR(VLOOKUP(ROW(AO104),'فهرست بها کلی'!$C$13:$BO$1660,58,0),"")</f>
        <v/>
      </c>
      <c r="AP116" s="174" t="str">
        <f ca="1">IFERROR(VLOOKUP(ROW(AP104),'فهرست بها کلی'!$C$13:$BO$1660,61,0),"")</f>
        <v/>
      </c>
      <c r="AQ116" s="174" t="str">
        <f ca="1">IFERROR(VLOOKUP(ROW(AQ104),'فهرست بها کلی'!$C$13:$BO$1660,64,0),"")</f>
        <v/>
      </c>
      <c r="AR116" s="244">
        <f t="shared" ca="1" si="12"/>
        <v>0</v>
      </c>
      <c r="AS116" s="174" t="str">
        <f ca="1">IFERROR(VLOOKUP(ROW(AS104),'فهرست بها کلی'!$C$13:$BO$1660,23,0),"")</f>
        <v/>
      </c>
      <c r="AT116" s="174" t="str">
        <f ca="1">IFERROR(VLOOKUP(ROW(AT104),'فهرست بها کلی'!$C$13:$BO$1660,26,0),"")</f>
        <v/>
      </c>
      <c r="AU116" s="174" t="str">
        <f ca="1">IFERROR(VLOOKUP(ROW(AU104),'فهرست بها کلی'!$C$13:$BO$1660,29,0),"")</f>
        <v/>
      </c>
      <c r="AV116" s="174" t="str">
        <f ca="1">IFERROR(VLOOKUP(ROW(AV104),'فهرست بها کلی'!$C$13:$BO$1660,32,0),"")</f>
        <v/>
      </c>
      <c r="AW116" s="174" t="str">
        <f ca="1">IFERROR(VLOOKUP(ROW(AW104),'فهرست بها کلی'!$C$13:$BO$1660,35,0),"")</f>
        <v/>
      </c>
      <c r="AX116" s="174" t="str">
        <f ca="1">IFERROR(VLOOKUP(ROW(AX104),'فهرست بها کلی'!$C$13:$BO$1660,38,0),"")</f>
        <v/>
      </c>
      <c r="AY116" s="174" t="str">
        <f ca="1">IFERROR(VLOOKUP(ROW(AY104),'فهرست بها کلی'!$C$13:$BO$1660,41,0),"")</f>
        <v/>
      </c>
      <c r="AZ116" s="174" t="str">
        <f ca="1">IFERROR(VLOOKUP(ROW(AZ104),'فهرست بها کلی'!$C$13:$BO$1660,44,0),"")</f>
        <v/>
      </c>
      <c r="BA116" s="174" t="str">
        <f ca="1">IFERROR(VLOOKUP(ROW(BA104),'فهرست بها کلی'!$C$13:$BO$1660,47,0),"")</f>
        <v/>
      </c>
      <c r="BB116" s="174" t="str">
        <f ca="1">IFERROR(VLOOKUP(ROW(BB104),'فهرست بها کلی'!$C$13:$BO$1660,50,0),"")</f>
        <v/>
      </c>
      <c r="BC116" s="174" t="str">
        <f ca="1">IFERROR(VLOOKUP(ROW(BC104),'فهرست بها کلی'!$C$13:$BO$1660,53,0),"")</f>
        <v/>
      </c>
      <c r="BD116" s="174" t="str">
        <f ca="1">IFERROR(VLOOKUP(ROW(BD104),'فهرست بها کلی'!$C$13:$BO$1660,56,0),"")</f>
        <v/>
      </c>
      <c r="BE116" s="174" t="str">
        <f ca="1">IFERROR(VLOOKUP(ROW(BE104),'فهرست بها کلی'!$C$13:$BO$1660,59,0),"")</f>
        <v/>
      </c>
      <c r="BF116" s="174" t="str">
        <f ca="1">IFERROR(VLOOKUP(ROW(BF104),'فهرست بها کلی'!$C$13:$BO$1660,62,0),"")</f>
        <v/>
      </c>
      <c r="BG116" s="174" t="str">
        <f ca="1">IFERROR(VLOOKUP(ROW(BG104),'فهرست بها کلی'!$C$13:$BO$1660,65,0),"")</f>
        <v/>
      </c>
      <c r="BH116" s="174" t="str">
        <f ca="1">IFERROR(VLOOKUP(ROW(BH104),'فهرست بها کلی'!$C$13:$BO$1660,16,0),"")</f>
        <v/>
      </c>
      <c r="BI116" s="245" t="str">
        <f t="shared" ca="1" si="13"/>
        <v xml:space="preserve"> </v>
      </c>
      <c r="BJ116" s="245" t="str">
        <f t="shared" ca="1" si="14"/>
        <v/>
      </c>
      <c r="BK116" s="245" t="str">
        <f t="shared" ca="1" si="15"/>
        <v/>
      </c>
    </row>
    <row r="117" spans="1:63" ht="47.25" customHeight="1">
      <c r="A117" s="174" t="str">
        <f ca="1">IFERROR(VLOOKUP(ROW(A105),'فهرست بها کلی'!$C$13:$BO$1660,1,0),"")</f>
        <v/>
      </c>
      <c r="B117" s="174" t="str">
        <f ca="1">IFERROR(VLOOKUP(ROW(B105),'فهرست بها کلی'!$C$13:$BO$1660,5,0),"")</f>
        <v/>
      </c>
      <c r="C117" s="174" t="str">
        <f ca="1">IFERROR(VLOOKUP(ROW(C105),'فهرست بها کلی'!$C$13:$BO$1660,6,0),"")</f>
        <v/>
      </c>
      <c r="D117" s="174" t="str">
        <f ca="1">IFERROR(VLOOKUP(ROW(D105),'فهرست بها کلی'!$C$13:$BO$1660,7,0),"")</f>
        <v/>
      </c>
      <c r="E117" s="174" t="str">
        <f ca="1">IFERROR(VLOOKUP(ROW(E105),'فهرست بها کلی'!$C$13:$BO$1660,8,0),"")</f>
        <v/>
      </c>
      <c r="F117" s="174" t="str">
        <f ca="1">IFERROR(VLOOKUP(ROW(F105),'فهرست بها کلی'!$C$13:$BO$1660,9,0),"")</f>
        <v/>
      </c>
      <c r="G117" s="174" t="str">
        <f ca="1">IFERROR(VLOOKUP(ROW(G105),'فهرست بها کلی'!$C$13:$BO$1660,21,0),"")</f>
        <v/>
      </c>
      <c r="H117" s="174" t="str">
        <f ca="1">IFERROR(VLOOKUP(ROW(H105),'فهرست بها کلی'!$C$13:$BO$1660,24,0),"")</f>
        <v/>
      </c>
      <c r="I117" s="174" t="str">
        <f ca="1">IFERROR(VLOOKUP(ROW(I105),'فهرست بها کلی'!$C$13:$BO$1660,27,0),"")</f>
        <v/>
      </c>
      <c r="J117" s="174" t="str">
        <f ca="1">IFERROR(VLOOKUP(ROW(J105),'فهرست بها کلی'!$C$13:$BO$1660,30,0),"")</f>
        <v/>
      </c>
      <c r="K117" s="174" t="str">
        <f ca="1">IFERROR(VLOOKUP(ROW(K105),'فهرست بها کلی'!$C$13:$BO$1660,33,0),"")</f>
        <v/>
      </c>
      <c r="L117" s="174" t="str">
        <f ca="1">IFERROR(VLOOKUP(ROW(L105),'فهرست بها کلی'!$C$13:$BO$1660,36,0),"")</f>
        <v/>
      </c>
      <c r="M117" s="174" t="str">
        <f ca="1">IFERROR(VLOOKUP(ROW(M105),'فهرست بها کلی'!$C$13:$BO$1660,39,0),"")</f>
        <v/>
      </c>
      <c r="N117" s="174" t="str">
        <f ca="1">IFERROR(VLOOKUP(ROW(N105),'فهرست بها کلی'!$C$13:$BO$1660,42,0),"")</f>
        <v/>
      </c>
      <c r="O117" s="174" t="str">
        <f ca="1">IFERROR(VLOOKUP(ROW(O105),'فهرست بها کلی'!$C$13:$BO$1660,45,0),"")</f>
        <v/>
      </c>
      <c r="P117" s="174" t="str">
        <f ca="1">IFERROR(VLOOKUP(ROW(P105),'فهرست بها کلی'!$C$13:$BO$1660,48,0),"")</f>
        <v/>
      </c>
      <c r="Q117" s="174" t="str">
        <f ca="1">IFERROR(VLOOKUP(ROW(Q105),'فهرست بها کلی'!$C$13:$BO$1660,51,0),"")</f>
        <v/>
      </c>
      <c r="R117" s="174" t="str">
        <f ca="1">IFERROR(VLOOKUP(ROW(R105),'فهرست بها کلی'!$C$13:$BO$1660,54,0),"")</f>
        <v/>
      </c>
      <c r="S117" s="174" t="str">
        <f ca="1">IFERROR(VLOOKUP(ROW(S105),'فهرست بها کلی'!$C$13:$BO$1660,57,0),"")</f>
        <v/>
      </c>
      <c r="T117" s="174" t="str">
        <f ca="1">IFERROR(VLOOKUP(ROW(T105),'فهرست بها کلی'!$C$13:$BO$1660,60,0),"")</f>
        <v/>
      </c>
      <c r="U117" s="174" t="str">
        <f ca="1">IFERROR(VLOOKUP(ROW(U105),'فهرست بها کلی'!$C$13:$BO$1660,63,0),"")</f>
        <v/>
      </c>
      <c r="V117" s="241">
        <f t="shared" ca="1" si="9"/>
        <v>0</v>
      </c>
      <c r="W117" s="242" t="str">
        <f t="shared" ca="1" si="10"/>
        <v/>
      </c>
      <c r="X117" s="174" t="str">
        <f ca="1">IFERROR(VLOOKUP(ROW(X105),'فهرست بها کلی'!$C$13:$BO$1660,10,0),"")</f>
        <v/>
      </c>
      <c r="Y117" s="174" t="str">
        <f ca="1">IFERROR(VLOOKUP(ROW(Y105),'فهرست بها کلی'!$C$13:$BO$1660,11,0),"")</f>
        <v/>
      </c>
      <c r="Z117" s="174" t="str">
        <f ca="1">IFERROR(VLOOKUP(ROW(Z105),'فهرست بها کلی'!$C$13:$BO$1660,12,0),"")</f>
        <v/>
      </c>
      <c r="AA117" s="174" t="str">
        <f ca="1">IFERROR(VLOOKUP(ROW(AA105),'فهرست بها کلی'!$C$13:$BO$1660,13,0),"")</f>
        <v/>
      </c>
      <c r="AB117" s="243" t="str">
        <f t="shared" ca="1" si="11"/>
        <v/>
      </c>
      <c r="AC117" s="174" t="str">
        <f ca="1">IFERROR(VLOOKUP(ROW(AC105),'فهرست بها کلی'!$C$13:$BO$1660,22,0),"")</f>
        <v/>
      </c>
      <c r="AD117" s="174" t="str">
        <f ca="1">IFERROR(VLOOKUP(ROW(AD105),'فهرست بها کلی'!$C$13:$BO$1660,25,0),"")</f>
        <v/>
      </c>
      <c r="AE117" s="174" t="str">
        <f ca="1">IFERROR(VLOOKUP(ROW(AE105),'فهرست بها کلی'!$C$13:$BO$1660,28,0),"")</f>
        <v/>
      </c>
      <c r="AF117" s="174" t="str">
        <f ca="1">IFERROR(VLOOKUP(ROW(AF105),'فهرست بها کلی'!$C$13:$BO$1660,31,0),"")</f>
        <v/>
      </c>
      <c r="AG117" s="174" t="str">
        <f ca="1">IFERROR(VLOOKUP(ROW(AG105),'فهرست بها کلی'!$C$13:$BO$1660,34,0),"")</f>
        <v/>
      </c>
      <c r="AH117" s="174" t="str">
        <f ca="1">IFERROR(VLOOKUP(ROW(AH105),'فهرست بها کلی'!$C$13:$BO$1660,37,0),"")</f>
        <v/>
      </c>
      <c r="AI117" s="174" t="str">
        <f ca="1">IFERROR(VLOOKUP(ROW(AI105),'فهرست بها کلی'!$C$13:$BO$1660,40,0),"")</f>
        <v/>
      </c>
      <c r="AJ117" s="174" t="str">
        <f ca="1">IFERROR(VLOOKUP(ROW(AJ105),'فهرست بها کلی'!$C$13:$BO$1660,43,0),"")</f>
        <v/>
      </c>
      <c r="AK117" s="174" t="str">
        <f ca="1">IFERROR(VLOOKUP(ROW(AK105),'فهرست بها کلی'!$C$13:$BO$1660,46,0),"")</f>
        <v/>
      </c>
      <c r="AL117" s="174" t="str">
        <f ca="1">IFERROR(VLOOKUP(ROW(AL105),'فهرست بها کلی'!$C$13:$BO$1660,49,0),"")</f>
        <v/>
      </c>
      <c r="AM117" s="174" t="str">
        <f ca="1">IFERROR(VLOOKUP(ROW(AM105),'فهرست بها کلی'!$C$13:$BO$1660,52,0),"")</f>
        <v/>
      </c>
      <c r="AN117" s="174" t="str">
        <f ca="1">IFERROR(VLOOKUP(ROW(AN105),'فهرست بها کلی'!$C$13:$BO$1660,55,0),"")</f>
        <v/>
      </c>
      <c r="AO117" s="174" t="str">
        <f ca="1">IFERROR(VLOOKUP(ROW(AO105),'فهرست بها کلی'!$C$13:$BO$1660,58,0),"")</f>
        <v/>
      </c>
      <c r="AP117" s="174" t="str">
        <f ca="1">IFERROR(VLOOKUP(ROW(AP105),'فهرست بها کلی'!$C$13:$BO$1660,61,0),"")</f>
        <v/>
      </c>
      <c r="AQ117" s="174" t="str">
        <f ca="1">IFERROR(VLOOKUP(ROW(AQ105),'فهرست بها کلی'!$C$13:$BO$1660,64,0),"")</f>
        <v/>
      </c>
      <c r="AR117" s="244">
        <f t="shared" ca="1" si="12"/>
        <v>0</v>
      </c>
      <c r="AS117" s="174" t="str">
        <f ca="1">IFERROR(VLOOKUP(ROW(AS105),'فهرست بها کلی'!$C$13:$BO$1660,23,0),"")</f>
        <v/>
      </c>
      <c r="AT117" s="174" t="str">
        <f ca="1">IFERROR(VLOOKUP(ROW(AT105),'فهرست بها کلی'!$C$13:$BO$1660,26,0),"")</f>
        <v/>
      </c>
      <c r="AU117" s="174" t="str">
        <f ca="1">IFERROR(VLOOKUP(ROW(AU105),'فهرست بها کلی'!$C$13:$BO$1660,29,0),"")</f>
        <v/>
      </c>
      <c r="AV117" s="174" t="str">
        <f ca="1">IFERROR(VLOOKUP(ROW(AV105),'فهرست بها کلی'!$C$13:$BO$1660,32,0),"")</f>
        <v/>
      </c>
      <c r="AW117" s="174" t="str">
        <f ca="1">IFERROR(VLOOKUP(ROW(AW105),'فهرست بها کلی'!$C$13:$BO$1660,35,0),"")</f>
        <v/>
      </c>
      <c r="AX117" s="174" t="str">
        <f ca="1">IFERROR(VLOOKUP(ROW(AX105),'فهرست بها کلی'!$C$13:$BO$1660,38,0),"")</f>
        <v/>
      </c>
      <c r="AY117" s="174" t="str">
        <f ca="1">IFERROR(VLOOKUP(ROW(AY105),'فهرست بها کلی'!$C$13:$BO$1660,41,0),"")</f>
        <v/>
      </c>
      <c r="AZ117" s="174" t="str">
        <f ca="1">IFERROR(VLOOKUP(ROW(AZ105),'فهرست بها کلی'!$C$13:$BO$1660,44,0),"")</f>
        <v/>
      </c>
      <c r="BA117" s="174" t="str">
        <f ca="1">IFERROR(VLOOKUP(ROW(BA105),'فهرست بها کلی'!$C$13:$BO$1660,47,0),"")</f>
        <v/>
      </c>
      <c r="BB117" s="174" t="str">
        <f ca="1">IFERROR(VLOOKUP(ROW(BB105),'فهرست بها کلی'!$C$13:$BO$1660,50,0),"")</f>
        <v/>
      </c>
      <c r="BC117" s="174" t="str">
        <f ca="1">IFERROR(VLOOKUP(ROW(BC105),'فهرست بها کلی'!$C$13:$BO$1660,53,0),"")</f>
        <v/>
      </c>
      <c r="BD117" s="174" t="str">
        <f ca="1">IFERROR(VLOOKUP(ROW(BD105),'فهرست بها کلی'!$C$13:$BO$1660,56,0),"")</f>
        <v/>
      </c>
      <c r="BE117" s="174" t="str">
        <f ca="1">IFERROR(VLOOKUP(ROW(BE105),'فهرست بها کلی'!$C$13:$BO$1660,59,0),"")</f>
        <v/>
      </c>
      <c r="BF117" s="174" t="str">
        <f ca="1">IFERROR(VLOOKUP(ROW(BF105),'فهرست بها کلی'!$C$13:$BO$1660,62,0),"")</f>
        <v/>
      </c>
      <c r="BG117" s="174" t="str">
        <f ca="1">IFERROR(VLOOKUP(ROW(BG105),'فهرست بها کلی'!$C$13:$BO$1660,65,0),"")</f>
        <v/>
      </c>
      <c r="BH117" s="174" t="str">
        <f ca="1">IFERROR(VLOOKUP(ROW(BH105),'فهرست بها کلی'!$C$13:$BO$1660,16,0),"")</f>
        <v/>
      </c>
      <c r="BI117" s="245" t="str">
        <f t="shared" ca="1" si="13"/>
        <v xml:space="preserve"> </v>
      </c>
      <c r="BJ117" s="245" t="str">
        <f t="shared" ca="1" si="14"/>
        <v/>
      </c>
      <c r="BK117" s="245" t="str">
        <f t="shared" ca="1" si="15"/>
        <v/>
      </c>
    </row>
    <row r="118" spans="1:63" ht="47.25" customHeight="1">
      <c r="A118" s="174" t="str">
        <f ca="1">IFERROR(VLOOKUP(ROW(A106),'فهرست بها کلی'!$C$13:$BO$1660,1,0),"")</f>
        <v/>
      </c>
      <c r="B118" s="174" t="str">
        <f ca="1">IFERROR(VLOOKUP(ROW(B106),'فهرست بها کلی'!$C$13:$BO$1660,5,0),"")</f>
        <v/>
      </c>
      <c r="C118" s="174" t="str">
        <f ca="1">IFERROR(VLOOKUP(ROW(C106),'فهرست بها کلی'!$C$13:$BO$1660,6,0),"")</f>
        <v/>
      </c>
      <c r="D118" s="174" t="str">
        <f ca="1">IFERROR(VLOOKUP(ROW(D106),'فهرست بها کلی'!$C$13:$BO$1660,7,0),"")</f>
        <v/>
      </c>
      <c r="E118" s="174" t="str">
        <f ca="1">IFERROR(VLOOKUP(ROW(E106),'فهرست بها کلی'!$C$13:$BO$1660,8,0),"")</f>
        <v/>
      </c>
      <c r="F118" s="174" t="str">
        <f ca="1">IFERROR(VLOOKUP(ROW(F106),'فهرست بها کلی'!$C$13:$BO$1660,9,0),"")</f>
        <v/>
      </c>
      <c r="G118" s="174" t="str">
        <f ca="1">IFERROR(VLOOKUP(ROW(G106),'فهرست بها کلی'!$C$13:$BO$1660,21,0),"")</f>
        <v/>
      </c>
      <c r="H118" s="174" t="str">
        <f ca="1">IFERROR(VLOOKUP(ROW(H106),'فهرست بها کلی'!$C$13:$BO$1660,24,0),"")</f>
        <v/>
      </c>
      <c r="I118" s="174" t="str">
        <f ca="1">IFERROR(VLOOKUP(ROW(I106),'فهرست بها کلی'!$C$13:$BO$1660,27,0),"")</f>
        <v/>
      </c>
      <c r="J118" s="174" t="str">
        <f ca="1">IFERROR(VLOOKUP(ROW(J106),'فهرست بها کلی'!$C$13:$BO$1660,30,0),"")</f>
        <v/>
      </c>
      <c r="K118" s="174" t="str">
        <f ca="1">IFERROR(VLOOKUP(ROW(K106),'فهرست بها کلی'!$C$13:$BO$1660,33,0),"")</f>
        <v/>
      </c>
      <c r="L118" s="174" t="str">
        <f ca="1">IFERROR(VLOOKUP(ROW(L106),'فهرست بها کلی'!$C$13:$BO$1660,36,0),"")</f>
        <v/>
      </c>
      <c r="M118" s="174" t="str">
        <f ca="1">IFERROR(VLOOKUP(ROW(M106),'فهرست بها کلی'!$C$13:$BO$1660,39,0),"")</f>
        <v/>
      </c>
      <c r="N118" s="174" t="str">
        <f ca="1">IFERROR(VLOOKUP(ROW(N106),'فهرست بها کلی'!$C$13:$BO$1660,42,0),"")</f>
        <v/>
      </c>
      <c r="O118" s="174" t="str">
        <f ca="1">IFERROR(VLOOKUP(ROW(O106),'فهرست بها کلی'!$C$13:$BO$1660,45,0),"")</f>
        <v/>
      </c>
      <c r="P118" s="174" t="str">
        <f ca="1">IFERROR(VLOOKUP(ROW(P106),'فهرست بها کلی'!$C$13:$BO$1660,48,0),"")</f>
        <v/>
      </c>
      <c r="Q118" s="174" t="str">
        <f ca="1">IFERROR(VLOOKUP(ROW(Q106),'فهرست بها کلی'!$C$13:$BO$1660,51,0),"")</f>
        <v/>
      </c>
      <c r="R118" s="174" t="str">
        <f ca="1">IFERROR(VLOOKUP(ROW(R106),'فهرست بها کلی'!$C$13:$BO$1660,54,0),"")</f>
        <v/>
      </c>
      <c r="S118" s="174" t="str">
        <f ca="1">IFERROR(VLOOKUP(ROW(S106),'فهرست بها کلی'!$C$13:$BO$1660,57,0),"")</f>
        <v/>
      </c>
      <c r="T118" s="174" t="str">
        <f ca="1">IFERROR(VLOOKUP(ROW(T106),'فهرست بها کلی'!$C$13:$BO$1660,60,0),"")</f>
        <v/>
      </c>
      <c r="U118" s="174" t="str">
        <f ca="1">IFERROR(VLOOKUP(ROW(U106),'فهرست بها کلی'!$C$13:$BO$1660,63,0),"")</f>
        <v/>
      </c>
      <c r="V118" s="241">
        <f t="shared" ca="1" si="9"/>
        <v>0</v>
      </c>
      <c r="W118" s="242" t="str">
        <f t="shared" ca="1" si="10"/>
        <v/>
      </c>
      <c r="X118" s="174" t="str">
        <f ca="1">IFERROR(VLOOKUP(ROW(X106),'فهرست بها کلی'!$C$13:$BO$1660,10,0),"")</f>
        <v/>
      </c>
      <c r="Y118" s="174" t="str">
        <f ca="1">IFERROR(VLOOKUP(ROW(Y106),'فهرست بها کلی'!$C$13:$BO$1660,11,0),"")</f>
        <v/>
      </c>
      <c r="Z118" s="174" t="str">
        <f ca="1">IFERROR(VLOOKUP(ROW(Z106),'فهرست بها کلی'!$C$13:$BO$1660,12,0),"")</f>
        <v/>
      </c>
      <c r="AA118" s="174" t="str">
        <f ca="1">IFERROR(VLOOKUP(ROW(AA106),'فهرست بها کلی'!$C$13:$BO$1660,13,0),"")</f>
        <v/>
      </c>
      <c r="AB118" s="243" t="str">
        <f t="shared" ca="1" si="11"/>
        <v/>
      </c>
      <c r="AC118" s="174" t="str">
        <f ca="1">IFERROR(VLOOKUP(ROW(AC106),'فهرست بها کلی'!$C$13:$BO$1660,22,0),"")</f>
        <v/>
      </c>
      <c r="AD118" s="174" t="str">
        <f ca="1">IFERROR(VLOOKUP(ROW(AD106),'فهرست بها کلی'!$C$13:$BO$1660,25,0),"")</f>
        <v/>
      </c>
      <c r="AE118" s="174" t="str">
        <f ca="1">IFERROR(VLOOKUP(ROW(AE106),'فهرست بها کلی'!$C$13:$BO$1660,28,0),"")</f>
        <v/>
      </c>
      <c r="AF118" s="174" t="str">
        <f ca="1">IFERROR(VLOOKUP(ROW(AF106),'فهرست بها کلی'!$C$13:$BO$1660,31,0),"")</f>
        <v/>
      </c>
      <c r="AG118" s="174" t="str">
        <f ca="1">IFERROR(VLOOKUP(ROW(AG106),'فهرست بها کلی'!$C$13:$BO$1660,34,0),"")</f>
        <v/>
      </c>
      <c r="AH118" s="174" t="str">
        <f ca="1">IFERROR(VLOOKUP(ROW(AH106),'فهرست بها کلی'!$C$13:$BO$1660,37,0),"")</f>
        <v/>
      </c>
      <c r="AI118" s="174" t="str">
        <f ca="1">IFERROR(VLOOKUP(ROW(AI106),'فهرست بها کلی'!$C$13:$BO$1660,40,0),"")</f>
        <v/>
      </c>
      <c r="AJ118" s="174" t="str">
        <f ca="1">IFERROR(VLOOKUP(ROW(AJ106),'فهرست بها کلی'!$C$13:$BO$1660,43,0),"")</f>
        <v/>
      </c>
      <c r="AK118" s="174" t="str">
        <f ca="1">IFERROR(VLOOKUP(ROW(AK106),'فهرست بها کلی'!$C$13:$BO$1660,46,0),"")</f>
        <v/>
      </c>
      <c r="AL118" s="174" t="str">
        <f ca="1">IFERROR(VLOOKUP(ROW(AL106),'فهرست بها کلی'!$C$13:$BO$1660,49,0),"")</f>
        <v/>
      </c>
      <c r="AM118" s="174" t="str">
        <f ca="1">IFERROR(VLOOKUP(ROW(AM106),'فهرست بها کلی'!$C$13:$BO$1660,52,0),"")</f>
        <v/>
      </c>
      <c r="AN118" s="174" t="str">
        <f ca="1">IFERROR(VLOOKUP(ROW(AN106),'فهرست بها کلی'!$C$13:$BO$1660,55,0),"")</f>
        <v/>
      </c>
      <c r="AO118" s="174" t="str">
        <f ca="1">IFERROR(VLOOKUP(ROW(AO106),'فهرست بها کلی'!$C$13:$BO$1660,58,0),"")</f>
        <v/>
      </c>
      <c r="AP118" s="174" t="str">
        <f ca="1">IFERROR(VLOOKUP(ROW(AP106),'فهرست بها کلی'!$C$13:$BO$1660,61,0),"")</f>
        <v/>
      </c>
      <c r="AQ118" s="174" t="str">
        <f ca="1">IFERROR(VLOOKUP(ROW(AQ106),'فهرست بها کلی'!$C$13:$BO$1660,64,0),"")</f>
        <v/>
      </c>
      <c r="AR118" s="244">
        <f t="shared" ca="1" si="12"/>
        <v>0</v>
      </c>
      <c r="AS118" s="174" t="str">
        <f ca="1">IFERROR(VLOOKUP(ROW(AS106),'فهرست بها کلی'!$C$13:$BO$1660,23,0),"")</f>
        <v/>
      </c>
      <c r="AT118" s="174" t="str">
        <f ca="1">IFERROR(VLOOKUP(ROW(AT106),'فهرست بها کلی'!$C$13:$BO$1660,26,0),"")</f>
        <v/>
      </c>
      <c r="AU118" s="174" t="str">
        <f ca="1">IFERROR(VLOOKUP(ROW(AU106),'فهرست بها کلی'!$C$13:$BO$1660,29,0),"")</f>
        <v/>
      </c>
      <c r="AV118" s="174" t="str">
        <f ca="1">IFERROR(VLOOKUP(ROW(AV106),'فهرست بها کلی'!$C$13:$BO$1660,32,0),"")</f>
        <v/>
      </c>
      <c r="AW118" s="174" t="str">
        <f ca="1">IFERROR(VLOOKUP(ROW(AW106),'فهرست بها کلی'!$C$13:$BO$1660,35,0),"")</f>
        <v/>
      </c>
      <c r="AX118" s="174" t="str">
        <f ca="1">IFERROR(VLOOKUP(ROW(AX106),'فهرست بها کلی'!$C$13:$BO$1660,38,0),"")</f>
        <v/>
      </c>
      <c r="AY118" s="174" t="str">
        <f ca="1">IFERROR(VLOOKUP(ROW(AY106),'فهرست بها کلی'!$C$13:$BO$1660,41,0),"")</f>
        <v/>
      </c>
      <c r="AZ118" s="174" t="str">
        <f ca="1">IFERROR(VLOOKUP(ROW(AZ106),'فهرست بها کلی'!$C$13:$BO$1660,44,0),"")</f>
        <v/>
      </c>
      <c r="BA118" s="174" t="str">
        <f ca="1">IFERROR(VLOOKUP(ROW(BA106),'فهرست بها کلی'!$C$13:$BO$1660,47,0),"")</f>
        <v/>
      </c>
      <c r="BB118" s="174" t="str">
        <f ca="1">IFERROR(VLOOKUP(ROW(BB106),'فهرست بها کلی'!$C$13:$BO$1660,50,0),"")</f>
        <v/>
      </c>
      <c r="BC118" s="174" t="str">
        <f ca="1">IFERROR(VLOOKUP(ROW(BC106),'فهرست بها کلی'!$C$13:$BO$1660,53,0),"")</f>
        <v/>
      </c>
      <c r="BD118" s="174" t="str">
        <f ca="1">IFERROR(VLOOKUP(ROW(BD106),'فهرست بها کلی'!$C$13:$BO$1660,56,0),"")</f>
        <v/>
      </c>
      <c r="BE118" s="174" t="str">
        <f ca="1">IFERROR(VLOOKUP(ROW(BE106),'فهرست بها کلی'!$C$13:$BO$1660,59,0),"")</f>
        <v/>
      </c>
      <c r="BF118" s="174" t="str">
        <f ca="1">IFERROR(VLOOKUP(ROW(BF106),'فهرست بها کلی'!$C$13:$BO$1660,62,0),"")</f>
        <v/>
      </c>
      <c r="BG118" s="174" t="str">
        <f ca="1">IFERROR(VLOOKUP(ROW(BG106),'فهرست بها کلی'!$C$13:$BO$1660,65,0),"")</f>
        <v/>
      </c>
      <c r="BH118" s="174" t="str">
        <f ca="1">IFERROR(VLOOKUP(ROW(BH106),'فهرست بها کلی'!$C$13:$BO$1660,16,0),"")</f>
        <v/>
      </c>
      <c r="BI118" s="245" t="str">
        <f t="shared" ca="1" si="13"/>
        <v xml:space="preserve"> </v>
      </c>
      <c r="BJ118" s="245" t="str">
        <f t="shared" ca="1" si="14"/>
        <v/>
      </c>
      <c r="BK118" s="245" t="str">
        <f t="shared" ca="1" si="15"/>
        <v/>
      </c>
    </row>
    <row r="119" spans="1:63" ht="47.25" customHeight="1">
      <c r="A119" s="174" t="str">
        <f ca="1">IFERROR(VLOOKUP(ROW(A107),'فهرست بها کلی'!$C$13:$BO$1660,1,0),"")</f>
        <v/>
      </c>
      <c r="B119" s="174" t="str">
        <f ca="1">IFERROR(VLOOKUP(ROW(B107),'فهرست بها کلی'!$C$13:$BO$1660,5,0),"")</f>
        <v/>
      </c>
      <c r="C119" s="174" t="str">
        <f ca="1">IFERROR(VLOOKUP(ROW(C107),'فهرست بها کلی'!$C$13:$BO$1660,6,0),"")</f>
        <v/>
      </c>
      <c r="D119" s="174" t="str">
        <f ca="1">IFERROR(VLOOKUP(ROW(D107),'فهرست بها کلی'!$C$13:$BO$1660,7,0),"")</f>
        <v/>
      </c>
      <c r="E119" s="174" t="str">
        <f ca="1">IFERROR(VLOOKUP(ROW(E107),'فهرست بها کلی'!$C$13:$BO$1660,8,0),"")</f>
        <v/>
      </c>
      <c r="F119" s="174" t="str">
        <f ca="1">IFERROR(VLOOKUP(ROW(F107),'فهرست بها کلی'!$C$13:$BO$1660,9,0),"")</f>
        <v/>
      </c>
      <c r="G119" s="174" t="str">
        <f ca="1">IFERROR(VLOOKUP(ROW(G107),'فهرست بها کلی'!$C$13:$BO$1660,21,0),"")</f>
        <v/>
      </c>
      <c r="H119" s="174" t="str">
        <f ca="1">IFERROR(VLOOKUP(ROW(H107),'فهرست بها کلی'!$C$13:$BO$1660,24,0),"")</f>
        <v/>
      </c>
      <c r="I119" s="174" t="str">
        <f ca="1">IFERROR(VLOOKUP(ROW(I107),'فهرست بها کلی'!$C$13:$BO$1660,27,0),"")</f>
        <v/>
      </c>
      <c r="J119" s="174" t="str">
        <f ca="1">IFERROR(VLOOKUP(ROW(J107),'فهرست بها کلی'!$C$13:$BO$1660,30,0),"")</f>
        <v/>
      </c>
      <c r="K119" s="174" t="str">
        <f ca="1">IFERROR(VLOOKUP(ROW(K107),'فهرست بها کلی'!$C$13:$BO$1660,33,0),"")</f>
        <v/>
      </c>
      <c r="L119" s="174" t="str">
        <f ca="1">IFERROR(VLOOKUP(ROW(L107),'فهرست بها کلی'!$C$13:$BO$1660,36,0),"")</f>
        <v/>
      </c>
      <c r="M119" s="174" t="str">
        <f ca="1">IFERROR(VLOOKUP(ROW(M107),'فهرست بها کلی'!$C$13:$BO$1660,39,0),"")</f>
        <v/>
      </c>
      <c r="N119" s="174" t="str">
        <f ca="1">IFERROR(VLOOKUP(ROW(N107),'فهرست بها کلی'!$C$13:$BO$1660,42,0),"")</f>
        <v/>
      </c>
      <c r="O119" s="174" t="str">
        <f ca="1">IFERROR(VLOOKUP(ROW(O107),'فهرست بها کلی'!$C$13:$BO$1660,45,0),"")</f>
        <v/>
      </c>
      <c r="P119" s="174" t="str">
        <f ca="1">IFERROR(VLOOKUP(ROW(P107),'فهرست بها کلی'!$C$13:$BO$1660,48,0),"")</f>
        <v/>
      </c>
      <c r="Q119" s="174" t="str">
        <f ca="1">IFERROR(VLOOKUP(ROW(Q107),'فهرست بها کلی'!$C$13:$BO$1660,51,0),"")</f>
        <v/>
      </c>
      <c r="R119" s="174" t="str">
        <f ca="1">IFERROR(VLOOKUP(ROW(R107),'فهرست بها کلی'!$C$13:$BO$1660,54,0),"")</f>
        <v/>
      </c>
      <c r="S119" s="174" t="str">
        <f ca="1">IFERROR(VLOOKUP(ROW(S107),'فهرست بها کلی'!$C$13:$BO$1660,57,0),"")</f>
        <v/>
      </c>
      <c r="T119" s="174" t="str">
        <f ca="1">IFERROR(VLOOKUP(ROW(T107),'فهرست بها کلی'!$C$13:$BO$1660,60,0),"")</f>
        <v/>
      </c>
      <c r="U119" s="174" t="str">
        <f ca="1">IFERROR(VLOOKUP(ROW(U107),'فهرست بها کلی'!$C$13:$BO$1660,63,0),"")</f>
        <v/>
      </c>
      <c r="V119" s="241">
        <f t="shared" ca="1" si="9"/>
        <v>0</v>
      </c>
      <c r="W119" s="242" t="str">
        <f t="shared" ca="1" si="10"/>
        <v/>
      </c>
      <c r="X119" s="174" t="str">
        <f ca="1">IFERROR(VLOOKUP(ROW(X107),'فهرست بها کلی'!$C$13:$BO$1660,10,0),"")</f>
        <v/>
      </c>
      <c r="Y119" s="174" t="str">
        <f ca="1">IFERROR(VLOOKUP(ROW(Y107),'فهرست بها کلی'!$C$13:$BO$1660,11,0),"")</f>
        <v/>
      </c>
      <c r="Z119" s="174" t="str">
        <f ca="1">IFERROR(VLOOKUP(ROW(Z107),'فهرست بها کلی'!$C$13:$BO$1660,12,0),"")</f>
        <v/>
      </c>
      <c r="AA119" s="174" t="str">
        <f ca="1">IFERROR(VLOOKUP(ROW(AA107),'فهرست بها کلی'!$C$13:$BO$1660,13,0),"")</f>
        <v/>
      </c>
      <c r="AB119" s="243" t="str">
        <f t="shared" ca="1" si="11"/>
        <v/>
      </c>
      <c r="AC119" s="174" t="str">
        <f ca="1">IFERROR(VLOOKUP(ROW(AC107),'فهرست بها کلی'!$C$13:$BO$1660,22,0),"")</f>
        <v/>
      </c>
      <c r="AD119" s="174" t="str">
        <f ca="1">IFERROR(VLOOKUP(ROW(AD107),'فهرست بها کلی'!$C$13:$BO$1660,25,0),"")</f>
        <v/>
      </c>
      <c r="AE119" s="174" t="str">
        <f ca="1">IFERROR(VLOOKUP(ROW(AE107),'فهرست بها کلی'!$C$13:$BO$1660,28,0),"")</f>
        <v/>
      </c>
      <c r="AF119" s="174" t="str">
        <f ca="1">IFERROR(VLOOKUP(ROW(AF107),'فهرست بها کلی'!$C$13:$BO$1660,31,0),"")</f>
        <v/>
      </c>
      <c r="AG119" s="174" t="str">
        <f ca="1">IFERROR(VLOOKUP(ROW(AG107),'فهرست بها کلی'!$C$13:$BO$1660,34,0),"")</f>
        <v/>
      </c>
      <c r="AH119" s="174" t="str">
        <f ca="1">IFERROR(VLOOKUP(ROW(AH107),'فهرست بها کلی'!$C$13:$BO$1660,37,0),"")</f>
        <v/>
      </c>
      <c r="AI119" s="174" t="str">
        <f ca="1">IFERROR(VLOOKUP(ROW(AI107),'فهرست بها کلی'!$C$13:$BO$1660,40,0),"")</f>
        <v/>
      </c>
      <c r="AJ119" s="174" t="str">
        <f ca="1">IFERROR(VLOOKUP(ROW(AJ107),'فهرست بها کلی'!$C$13:$BO$1660,43,0),"")</f>
        <v/>
      </c>
      <c r="AK119" s="174" t="str">
        <f ca="1">IFERROR(VLOOKUP(ROW(AK107),'فهرست بها کلی'!$C$13:$BO$1660,46,0),"")</f>
        <v/>
      </c>
      <c r="AL119" s="174" t="str">
        <f ca="1">IFERROR(VLOOKUP(ROW(AL107),'فهرست بها کلی'!$C$13:$BO$1660,49,0),"")</f>
        <v/>
      </c>
      <c r="AM119" s="174" t="str">
        <f ca="1">IFERROR(VLOOKUP(ROW(AM107),'فهرست بها کلی'!$C$13:$BO$1660,52,0),"")</f>
        <v/>
      </c>
      <c r="AN119" s="174" t="str">
        <f ca="1">IFERROR(VLOOKUP(ROW(AN107),'فهرست بها کلی'!$C$13:$BO$1660,55,0),"")</f>
        <v/>
      </c>
      <c r="AO119" s="174" t="str">
        <f ca="1">IFERROR(VLOOKUP(ROW(AO107),'فهرست بها کلی'!$C$13:$BO$1660,58,0),"")</f>
        <v/>
      </c>
      <c r="AP119" s="174" t="str">
        <f ca="1">IFERROR(VLOOKUP(ROW(AP107),'فهرست بها کلی'!$C$13:$BO$1660,61,0),"")</f>
        <v/>
      </c>
      <c r="AQ119" s="174" t="str">
        <f ca="1">IFERROR(VLOOKUP(ROW(AQ107),'فهرست بها کلی'!$C$13:$BO$1660,64,0),"")</f>
        <v/>
      </c>
      <c r="AR119" s="244">
        <f t="shared" ca="1" si="12"/>
        <v>0</v>
      </c>
      <c r="AS119" s="174" t="str">
        <f ca="1">IFERROR(VLOOKUP(ROW(AS107),'فهرست بها کلی'!$C$13:$BO$1660,23,0),"")</f>
        <v/>
      </c>
      <c r="AT119" s="174" t="str">
        <f ca="1">IFERROR(VLOOKUP(ROW(AT107),'فهرست بها کلی'!$C$13:$BO$1660,26,0),"")</f>
        <v/>
      </c>
      <c r="AU119" s="174" t="str">
        <f ca="1">IFERROR(VLOOKUP(ROW(AU107),'فهرست بها کلی'!$C$13:$BO$1660,29,0),"")</f>
        <v/>
      </c>
      <c r="AV119" s="174" t="str">
        <f ca="1">IFERROR(VLOOKUP(ROW(AV107),'فهرست بها کلی'!$C$13:$BO$1660,32,0),"")</f>
        <v/>
      </c>
      <c r="AW119" s="174" t="str">
        <f ca="1">IFERROR(VLOOKUP(ROW(AW107),'فهرست بها کلی'!$C$13:$BO$1660,35,0),"")</f>
        <v/>
      </c>
      <c r="AX119" s="174" t="str">
        <f ca="1">IFERROR(VLOOKUP(ROW(AX107),'فهرست بها کلی'!$C$13:$BO$1660,38,0),"")</f>
        <v/>
      </c>
      <c r="AY119" s="174" t="str">
        <f ca="1">IFERROR(VLOOKUP(ROW(AY107),'فهرست بها کلی'!$C$13:$BO$1660,41,0),"")</f>
        <v/>
      </c>
      <c r="AZ119" s="174" t="str">
        <f ca="1">IFERROR(VLOOKUP(ROW(AZ107),'فهرست بها کلی'!$C$13:$BO$1660,44,0),"")</f>
        <v/>
      </c>
      <c r="BA119" s="174" t="str">
        <f ca="1">IFERROR(VLOOKUP(ROW(BA107),'فهرست بها کلی'!$C$13:$BO$1660,47,0),"")</f>
        <v/>
      </c>
      <c r="BB119" s="174" t="str">
        <f ca="1">IFERROR(VLOOKUP(ROW(BB107),'فهرست بها کلی'!$C$13:$BO$1660,50,0),"")</f>
        <v/>
      </c>
      <c r="BC119" s="174" t="str">
        <f ca="1">IFERROR(VLOOKUP(ROW(BC107),'فهرست بها کلی'!$C$13:$BO$1660,53,0),"")</f>
        <v/>
      </c>
      <c r="BD119" s="174" t="str">
        <f ca="1">IFERROR(VLOOKUP(ROW(BD107),'فهرست بها کلی'!$C$13:$BO$1660,56,0),"")</f>
        <v/>
      </c>
      <c r="BE119" s="174" t="str">
        <f ca="1">IFERROR(VLOOKUP(ROW(BE107),'فهرست بها کلی'!$C$13:$BO$1660,59,0),"")</f>
        <v/>
      </c>
      <c r="BF119" s="174" t="str">
        <f ca="1">IFERROR(VLOOKUP(ROW(BF107),'فهرست بها کلی'!$C$13:$BO$1660,62,0),"")</f>
        <v/>
      </c>
      <c r="BG119" s="174" t="str">
        <f ca="1">IFERROR(VLOOKUP(ROW(BG107),'فهرست بها کلی'!$C$13:$BO$1660,65,0),"")</f>
        <v/>
      </c>
      <c r="BH119" s="174" t="str">
        <f ca="1">IFERROR(VLOOKUP(ROW(BH107),'فهرست بها کلی'!$C$13:$BO$1660,16,0),"")</f>
        <v/>
      </c>
      <c r="BI119" s="245" t="str">
        <f t="shared" ca="1" si="13"/>
        <v xml:space="preserve"> </v>
      </c>
      <c r="BJ119" s="245" t="str">
        <f t="shared" ca="1" si="14"/>
        <v/>
      </c>
      <c r="BK119" s="245" t="str">
        <f t="shared" ca="1" si="15"/>
        <v/>
      </c>
    </row>
    <row r="120" spans="1:63" ht="47.25" customHeight="1">
      <c r="A120" s="174" t="str">
        <f ca="1">IFERROR(VLOOKUP(ROW(A108),'فهرست بها کلی'!$C$13:$BO$1660,1,0),"")</f>
        <v/>
      </c>
      <c r="B120" s="174" t="str">
        <f ca="1">IFERROR(VLOOKUP(ROW(B108),'فهرست بها کلی'!$C$13:$BO$1660,5,0),"")</f>
        <v/>
      </c>
      <c r="C120" s="174" t="str">
        <f ca="1">IFERROR(VLOOKUP(ROW(C108),'فهرست بها کلی'!$C$13:$BO$1660,6,0),"")</f>
        <v/>
      </c>
      <c r="D120" s="174" t="str">
        <f ca="1">IFERROR(VLOOKUP(ROW(D108),'فهرست بها کلی'!$C$13:$BO$1660,7,0),"")</f>
        <v/>
      </c>
      <c r="E120" s="174" t="str">
        <f ca="1">IFERROR(VLOOKUP(ROW(E108),'فهرست بها کلی'!$C$13:$BO$1660,8,0),"")</f>
        <v/>
      </c>
      <c r="F120" s="174" t="str">
        <f ca="1">IFERROR(VLOOKUP(ROW(F108),'فهرست بها کلی'!$C$13:$BO$1660,9,0),"")</f>
        <v/>
      </c>
      <c r="G120" s="174" t="str">
        <f ca="1">IFERROR(VLOOKUP(ROW(G108),'فهرست بها کلی'!$C$13:$BO$1660,21,0),"")</f>
        <v/>
      </c>
      <c r="H120" s="174" t="str">
        <f ca="1">IFERROR(VLOOKUP(ROW(H108),'فهرست بها کلی'!$C$13:$BO$1660,24,0),"")</f>
        <v/>
      </c>
      <c r="I120" s="174" t="str">
        <f ca="1">IFERROR(VLOOKUP(ROW(I108),'فهرست بها کلی'!$C$13:$BO$1660,27,0),"")</f>
        <v/>
      </c>
      <c r="J120" s="174" t="str">
        <f ca="1">IFERROR(VLOOKUP(ROW(J108),'فهرست بها کلی'!$C$13:$BO$1660,30,0),"")</f>
        <v/>
      </c>
      <c r="K120" s="174" t="str">
        <f ca="1">IFERROR(VLOOKUP(ROW(K108),'فهرست بها کلی'!$C$13:$BO$1660,33,0),"")</f>
        <v/>
      </c>
      <c r="L120" s="174" t="str">
        <f ca="1">IFERROR(VLOOKUP(ROW(L108),'فهرست بها کلی'!$C$13:$BO$1660,36,0),"")</f>
        <v/>
      </c>
      <c r="M120" s="174" t="str">
        <f ca="1">IFERROR(VLOOKUP(ROW(M108),'فهرست بها کلی'!$C$13:$BO$1660,39,0),"")</f>
        <v/>
      </c>
      <c r="N120" s="174" t="str">
        <f ca="1">IFERROR(VLOOKUP(ROW(N108),'فهرست بها کلی'!$C$13:$BO$1660,42,0),"")</f>
        <v/>
      </c>
      <c r="O120" s="174" t="str">
        <f ca="1">IFERROR(VLOOKUP(ROW(O108),'فهرست بها کلی'!$C$13:$BO$1660,45,0),"")</f>
        <v/>
      </c>
      <c r="P120" s="174" t="str">
        <f ca="1">IFERROR(VLOOKUP(ROW(P108),'فهرست بها کلی'!$C$13:$BO$1660,48,0),"")</f>
        <v/>
      </c>
      <c r="Q120" s="174" t="str">
        <f ca="1">IFERROR(VLOOKUP(ROW(Q108),'فهرست بها کلی'!$C$13:$BO$1660,51,0),"")</f>
        <v/>
      </c>
      <c r="R120" s="174" t="str">
        <f ca="1">IFERROR(VLOOKUP(ROW(R108),'فهرست بها کلی'!$C$13:$BO$1660,54,0),"")</f>
        <v/>
      </c>
      <c r="S120" s="174" t="str">
        <f ca="1">IFERROR(VLOOKUP(ROW(S108),'فهرست بها کلی'!$C$13:$BO$1660,57,0),"")</f>
        <v/>
      </c>
      <c r="T120" s="174" t="str">
        <f ca="1">IFERROR(VLOOKUP(ROW(T108),'فهرست بها کلی'!$C$13:$BO$1660,60,0),"")</f>
        <v/>
      </c>
      <c r="U120" s="174" t="str">
        <f ca="1">IFERROR(VLOOKUP(ROW(U108),'فهرست بها کلی'!$C$13:$BO$1660,63,0),"")</f>
        <v/>
      </c>
      <c r="V120" s="241">
        <f t="shared" ca="1" si="9"/>
        <v>0</v>
      </c>
      <c r="W120" s="242" t="str">
        <f t="shared" ca="1" si="10"/>
        <v/>
      </c>
      <c r="X120" s="174" t="str">
        <f ca="1">IFERROR(VLOOKUP(ROW(X108),'فهرست بها کلی'!$C$13:$BO$1660,10,0),"")</f>
        <v/>
      </c>
      <c r="Y120" s="174" t="str">
        <f ca="1">IFERROR(VLOOKUP(ROW(Y108),'فهرست بها کلی'!$C$13:$BO$1660,11,0),"")</f>
        <v/>
      </c>
      <c r="Z120" s="174" t="str">
        <f ca="1">IFERROR(VLOOKUP(ROW(Z108),'فهرست بها کلی'!$C$13:$BO$1660,12,0),"")</f>
        <v/>
      </c>
      <c r="AA120" s="174" t="str">
        <f ca="1">IFERROR(VLOOKUP(ROW(AA108),'فهرست بها کلی'!$C$13:$BO$1660,13,0),"")</f>
        <v/>
      </c>
      <c r="AB120" s="243" t="str">
        <f t="shared" ca="1" si="11"/>
        <v/>
      </c>
      <c r="AC120" s="174" t="str">
        <f ca="1">IFERROR(VLOOKUP(ROW(AC108),'فهرست بها کلی'!$C$13:$BO$1660,22,0),"")</f>
        <v/>
      </c>
      <c r="AD120" s="174" t="str">
        <f ca="1">IFERROR(VLOOKUP(ROW(AD108),'فهرست بها کلی'!$C$13:$BO$1660,25,0),"")</f>
        <v/>
      </c>
      <c r="AE120" s="174" t="str">
        <f ca="1">IFERROR(VLOOKUP(ROW(AE108),'فهرست بها کلی'!$C$13:$BO$1660,28,0),"")</f>
        <v/>
      </c>
      <c r="AF120" s="174" t="str">
        <f ca="1">IFERROR(VLOOKUP(ROW(AF108),'فهرست بها کلی'!$C$13:$BO$1660,31,0),"")</f>
        <v/>
      </c>
      <c r="AG120" s="174" t="str">
        <f ca="1">IFERROR(VLOOKUP(ROW(AG108),'فهرست بها کلی'!$C$13:$BO$1660,34,0),"")</f>
        <v/>
      </c>
      <c r="AH120" s="174" t="str">
        <f ca="1">IFERROR(VLOOKUP(ROW(AH108),'فهرست بها کلی'!$C$13:$BO$1660,37,0),"")</f>
        <v/>
      </c>
      <c r="AI120" s="174" t="str">
        <f ca="1">IFERROR(VLOOKUP(ROW(AI108),'فهرست بها کلی'!$C$13:$BO$1660,40,0),"")</f>
        <v/>
      </c>
      <c r="AJ120" s="174" t="str">
        <f ca="1">IFERROR(VLOOKUP(ROW(AJ108),'فهرست بها کلی'!$C$13:$BO$1660,43,0),"")</f>
        <v/>
      </c>
      <c r="AK120" s="174" t="str">
        <f ca="1">IFERROR(VLOOKUP(ROW(AK108),'فهرست بها کلی'!$C$13:$BO$1660,46,0),"")</f>
        <v/>
      </c>
      <c r="AL120" s="174" t="str">
        <f ca="1">IFERROR(VLOOKUP(ROW(AL108),'فهرست بها کلی'!$C$13:$BO$1660,49,0),"")</f>
        <v/>
      </c>
      <c r="AM120" s="174" t="str">
        <f ca="1">IFERROR(VLOOKUP(ROW(AM108),'فهرست بها کلی'!$C$13:$BO$1660,52,0),"")</f>
        <v/>
      </c>
      <c r="AN120" s="174" t="str">
        <f ca="1">IFERROR(VLOOKUP(ROW(AN108),'فهرست بها کلی'!$C$13:$BO$1660,55,0),"")</f>
        <v/>
      </c>
      <c r="AO120" s="174" t="str">
        <f ca="1">IFERROR(VLOOKUP(ROW(AO108),'فهرست بها کلی'!$C$13:$BO$1660,58,0),"")</f>
        <v/>
      </c>
      <c r="AP120" s="174" t="str">
        <f ca="1">IFERROR(VLOOKUP(ROW(AP108),'فهرست بها کلی'!$C$13:$BO$1660,61,0),"")</f>
        <v/>
      </c>
      <c r="AQ120" s="174" t="str">
        <f ca="1">IFERROR(VLOOKUP(ROW(AQ108),'فهرست بها کلی'!$C$13:$BO$1660,64,0),"")</f>
        <v/>
      </c>
      <c r="AR120" s="244">
        <f t="shared" ca="1" si="12"/>
        <v>0</v>
      </c>
      <c r="AS120" s="174" t="str">
        <f ca="1">IFERROR(VLOOKUP(ROW(AS108),'فهرست بها کلی'!$C$13:$BO$1660,23,0),"")</f>
        <v/>
      </c>
      <c r="AT120" s="174" t="str">
        <f ca="1">IFERROR(VLOOKUP(ROW(AT108),'فهرست بها کلی'!$C$13:$BO$1660,26,0),"")</f>
        <v/>
      </c>
      <c r="AU120" s="174" t="str">
        <f ca="1">IFERROR(VLOOKUP(ROW(AU108),'فهرست بها کلی'!$C$13:$BO$1660,29,0),"")</f>
        <v/>
      </c>
      <c r="AV120" s="174" t="str">
        <f ca="1">IFERROR(VLOOKUP(ROW(AV108),'فهرست بها کلی'!$C$13:$BO$1660,32,0),"")</f>
        <v/>
      </c>
      <c r="AW120" s="174" t="str">
        <f ca="1">IFERROR(VLOOKUP(ROW(AW108),'فهرست بها کلی'!$C$13:$BO$1660,35,0),"")</f>
        <v/>
      </c>
      <c r="AX120" s="174" t="str">
        <f ca="1">IFERROR(VLOOKUP(ROW(AX108),'فهرست بها کلی'!$C$13:$BO$1660,38,0),"")</f>
        <v/>
      </c>
      <c r="AY120" s="174" t="str">
        <f ca="1">IFERROR(VLOOKUP(ROW(AY108),'فهرست بها کلی'!$C$13:$BO$1660,41,0),"")</f>
        <v/>
      </c>
      <c r="AZ120" s="174" t="str">
        <f ca="1">IFERROR(VLOOKUP(ROW(AZ108),'فهرست بها کلی'!$C$13:$BO$1660,44,0),"")</f>
        <v/>
      </c>
      <c r="BA120" s="174" t="str">
        <f ca="1">IFERROR(VLOOKUP(ROW(BA108),'فهرست بها کلی'!$C$13:$BO$1660,47,0),"")</f>
        <v/>
      </c>
      <c r="BB120" s="174" t="str">
        <f ca="1">IFERROR(VLOOKUP(ROW(BB108),'فهرست بها کلی'!$C$13:$BO$1660,50,0),"")</f>
        <v/>
      </c>
      <c r="BC120" s="174" t="str">
        <f ca="1">IFERROR(VLOOKUP(ROW(BC108),'فهرست بها کلی'!$C$13:$BO$1660,53,0),"")</f>
        <v/>
      </c>
      <c r="BD120" s="174" t="str">
        <f ca="1">IFERROR(VLOOKUP(ROW(BD108),'فهرست بها کلی'!$C$13:$BO$1660,56,0),"")</f>
        <v/>
      </c>
      <c r="BE120" s="174" t="str">
        <f ca="1">IFERROR(VLOOKUP(ROW(BE108),'فهرست بها کلی'!$C$13:$BO$1660,59,0),"")</f>
        <v/>
      </c>
      <c r="BF120" s="174" t="str">
        <f ca="1">IFERROR(VLOOKUP(ROW(BF108),'فهرست بها کلی'!$C$13:$BO$1660,62,0),"")</f>
        <v/>
      </c>
      <c r="BG120" s="174" t="str">
        <f ca="1">IFERROR(VLOOKUP(ROW(BG108),'فهرست بها کلی'!$C$13:$BO$1660,65,0),"")</f>
        <v/>
      </c>
      <c r="BH120" s="174" t="str">
        <f ca="1">IFERROR(VLOOKUP(ROW(BH108),'فهرست بها کلی'!$C$13:$BO$1660,16,0),"")</f>
        <v/>
      </c>
      <c r="BI120" s="245" t="str">
        <f t="shared" ca="1" si="13"/>
        <v xml:space="preserve"> </v>
      </c>
      <c r="BJ120" s="245" t="str">
        <f t="shared" ca="1" si="14"/>
        <v/>
      </c>
      <c r="BK120" s="245" t="str">
        <f t="shared" ca="1" si="15"/>
        <v/>
      </c>
    </row>
    <row r="121" spans="1:63" ht="47.25" customHeight="1">
      <c r="A121" s="174" t="str">
        <f ca="1">IFERROR(VLOOKUP(ROW(A109),'فهرست بها کلی'!$C$13:$BO$1660,1,0),"")</f>
        <v/>
      </c>
      <c r="B121" s="174" t="str">
        <f ca="1">IFERROR(VLOOKUP(ROW(B109),'فهرست بها کلی'!$C$13:$BO$1660,5,0),"")</f>
        <v/>
      </c>
      <c r="C121" s="174" t="str">
        <f ca="1">IFERROR(VLOOKUP(ROW(C109),'فهرست بها کلی'!$C$13:$BO$1660,6,0),"")</f>
        <v/>
      </c>
      <c r="D121" s="174" t="str">
        <f ca="1">IFERROR(VLOOKUP(ROW(D109),'فهرست بها کلی'!$C$13:$BO$1660,7,0),"")</f>
        <v/>
      </c>
      <c r="E121" s="174" t="str">
        <f ca="1">IFERROR(VLOOKUP(ROW(E109),'فهرست بها کلی'!$C$13:$BO$1660,8,0),"")</f>
        <v/>
      </c>
      <c r="F121" s="174" t="str">
        <f ca="1">IFERROR(VLOOKUP(ROW(F109),'فهرست بها کلی'!$C$13:$BO$1660,9,0),"")</f>
        <v/>
      </c>
      <c r="G121" s="174" t="str">
        <f ca="1">IFERROR(VLOOKUP(ROW(G109),'فهرست بها کلی'!$C$13:$BO$1660,21,0),"")</f>
        <v/>
      </c>
      <c r="H121" s="174" t="str">
        <f ca="1">IFERROR(VLOOKUP(ROW(H109),'فهرست بها کلی'!$C$13:$BO$1660,24,0),"")</f>
        <v/>
      </c>
      <c r="I121" s="174" t="str">
        <f ca="1">IFERROR(VLOOKUP(ROW(I109),'فهرست بها کلی'!$C$13:$BO$1660,27,0),"")</f>
        <v/>
      </c>
      <c r="J121" s="174" t="str">
        <f ca="1">IFERROR(VLOOKUP(ROW(J109),'فهرست بها کلی'!$C$13:$BO$1660,30,0),"")</f>
        <v/>
      </c>
      <c r="K121" s="174" t="str">
        <f ca="1">IFERROR(VLOOKUP(ROW(K109),'فهرست بها کلی'!$C$13:$BO$1660,33,0),"")</f>
        <v/>
      </c>
      <c r="L121" s="174" t="str">
        <f ca="1">IFERROR(VLOOKUP(ROW(L109),'فهرست بها کلی'!$C$13:$BO$1660,36,0),"")</f>
        <v/>
      </c>
      <c r="M121" s="174" t="str">
        <f ca="1">IFERROR(VLOOKUP(ROW(M109),'فهرست بها کلی'!$C$13:$BO$1660,39,0),"")</f>
        <v/>
      </c>
      <c r="N121" s="174" t="str">
        <f ca="1">IFERROR(VLOOKUP(ROW(N109),'فهرست بها کلی'!$C$13:$BO$1660,42,0),"")</f>
        <v/>
      </c>
      <c r="O121" s="174" t="str">
        <f ca="1">IFERROR(VLOOKUP(ROW(O109),'فهرست بها کلی'!$C$13:$BO$1660,45,0),"")</f>
        <v/>
      </c>
      <c r="P121" s="174" t="str">
        <f ca="1">IFERROR(VLOOKUP(ROW(P109),'فهرست بها کلی'!$C$13:$BO$1660,48,0),"")</f>
        <v/>
      </c>
      <c r="Q121" s="174" t="str">
        <f ca="1">IFERROR(VLOOKUP(ROW(Q109),'فهرست بها کلی'!$C$13:$BO$1660,51,0),"")</f>
        <v/>
      </c>
      <c r="R121" s="174" t="str">
        <f ca="1">IFERROR(VLOOKUP(ROW(R109),'فهرست بها کلی'!$C$13:$BO$1660,54,0),"")</f>
        <v/>
      </c>
      <c r="S121" s="174" t="str">
        <f ca="1">IFERROR(VLOOKUP(ROW(S109),'فهرست بها کلی'!$C$13:$BO$1660,57,0),"")</f>
        <v/>
      </c>
      <c r="T121" s="174" t="str">
        <f ca="1">IFERROR(VLOOKUP(ROW(T109),'فهرست بها کلی'!$C$13:$BO$1660,60,0),"")</f>
        <v/>
      </c>
      <c r="U121" s="174" t="str">
        <f ca="1">IFERROR(VLOOKUP(ROW(U109),'فهرست بها کلی'!$C$13:$BO$1660,63,0),"")</f>
        <v/>
      </c>
      <c r="V121" s="241">
        <f t="shared" ca="1" si="9"/>
        <v>0</v>
      </c>
      <c r="W121" s="242" t="str">
        <f t="shared" ca="1" si="10"/>
        <v/>
      </c>
      <c r="X121" s="174" t="str">
        <f ca="1">IFERROR(VLOOKUP(ROW(X109),'فهرست بها کلی'!$C$13:$BO$1660,10,0),"")</f>
        <v/>
      </c>
      <c r="Y121" s="174" t="str">
        <f ca="1">IFERROR(VLOOKUP(ROW(Y109),'فهرست بها کلی'!$C$13:$BO$1660,11,0),"")</f>
        <v/>
      </c>
      <c r="Z121" s="174" t="str">
        <f ca="1">IFERROR(VLOOKUP(ROW(Z109),'فهرست بها کلی'!$C$13:$BO$1660,12,0),"")</f>
        <v/>
      </c>
      <c r="AA121" s="174" t="str">
        <f ca="1">IFERROR(VLOOKUP(ROW(AA109),'فهرست بها کلی'!$C$13:$BO$1660,13,0),"")</f>
        <v/>
      </c>
      <c r="AB121" s="243" t="str">
        <f t="shared" ca="1" si="11"/>
        <v/>
      </c>
      <c r="AC121" s="174" t="str">
        <f ca="1">IFERROR(VLOOKUP(ROW(AC109),'فهرست بها کلی'!$C$13:$BO$1660,22,0),"")</f>
        <v/>
      </c>
      <c r="AD121" s="174" t="str">
        <f ca="1">IFERROR(VLOOKUP(ROW(AD109),'فهرست بها کلی'!$C$13:$BO$1660,25,0),"")</f>
        <v/>
      </c>
      <c r="AE121" s="174" t="str">
        <f ca="1">IFERROR(VLOOKUP(ROW(AE109),'فهرست بها کلی'!$C$13:$BO$1660,28,0),"")</f>
        <v/>
      </c>
      <c r="AF121" s="174" t="str">
        <f ca="1">IFERROR(VLOOKUP(ROW(AF109),'فهرست بها کلی'!$C$13:$BO$1660,31,0),"")</f>
        <v/>
      </c>
      <c r="AG121" s="174" t="str">
        <f ca="1">IFERROR(VLOOKUP(ROW(AG109),'فهرست بها کلی'!$C$13:$BO$1660,34,0),"")</f>
        <v/>
      </c>
      <c r="AH121" s="174" t="str">
        <f ca="1">IFERROR(VLOOKUP(ROW(AH109),'فهرست بها کلی'!$C$13:$BO$1660,37,0),"")</f>
        <v/>
      </c>
      <c r="AI121" s="174" t="str">
        <f ca="1">IFERROR(VLOOKUP(ROW(AI109),'فهرست بها کلی'!$C$13:$BO$1660,40,0),"")</f>
        <v/>
      </c>
      <c r="AJ121" s="174" t="str">
        <f ca="1">IFERROR(VLOOKUP(ROW(AJ109),'فهرست بها کلی'!$C$13:$BO$1660,43,0),"")</f>
        <v/>
      </c>
      <c r="AK121" s="174" t="str">
        <f ca="1">IFERROR(VLOOKUP(ROW(AK109),'فهرست بها کلی'!$C$13:$BO$1660,46,0),"")</f>
        <v/>
      </c>
      <c r="AL121" s="174" t="str">
        <f ca="1">IFERROR(VLOOKUP(ROW(AL109),'فهرست بها کلی'!$C$13:$BO$1660,49,0),"")</f>
        <v/>
      </c>
      <c r="AM121" s="174" t="str">
        <f ca="1">IFERROR(VLOOKUP(ROW(AM109),'فهرست بها کلی'!$C$13:$BO$1660,52,0),"")</f>
        <v/>
      </c>
      <c r="AN121" s="174" t="str">
        <f ca="1">IFERROR(VLOOKUP(ROW(AN109),'فهرست بها کلی'!$C$13:$BO$1660,55,0),"")</f>
        <v/>
      </c>
      <c r="AO121" s="174" t="str">
        <f ca="1">IFERROR(VLOOKUP(ROW(AO109),'فهرست بها کلی'!$C$13:$BO$1660,58,0),"")</f>
        <v/>
      </c>
      <c r="AP121" s="174" t="str">
        <f ca="1">IFERROR(VLOOKUP(ROW(AP109),'فهرست بها کلی'!$C$13:$BO$1660,61,0),"")</f>
        <v/>
      </c>
      <c r="AQ121" s="174" t="str">
        <f ca="1">IFERROR(VLOOKUP(ROW(AQ109),'فهرست بها کلی'!$C$13:$BO$1660,64,0),"")</f>
        <v/>
      </c>
      <c r="AR121" s="244">
        <f t="shared" ca="1" si="12"/>
        <v>0</v>
      </c>
      <c r="AS121" s="174" t="str">
        <f ca="1">IFERROR(VLOOKUP(ROW(AS109),'فهرست بها کلی'!$C$13:$BO$1660,23,0),"")</f>
        <v/>
      </c>
      <c r="AT121" s="174" t="str">
        <f ca="1">IFERROR(VLOOKUP(ROW(AT109),'فهرست بها کلی'!$C$13:$BO$1660,26,0),"")</f>
        <v/>
      </c>
      <c r="AU121" s="174" t="str">
        <f ca="1">IFERROR(VLOOKUP(ROW(AU109),'فهرست بها کلی'!$C$13:$BO$1660,29,0),"")</f>
        <v/>
      </c>
      <c r="AV121" s="174" t="str">
        <f ca="1">IFERROR(VLOOKUP(ROW(AV109),'فهرست بها کلی'!$C$13:$BO$1660,32,0),"")</f>
        <v/>
      </c>
      <c r="AW121" s="174" t="str">
        <f ca="1">IFERROR(VLOOKUP(ROW(AW109),'فهرست بها کلی'!$C$13:$BO$1660,35,0),"")</f>
        <v/>
      </c>
      <c r="AX121" s="174" t="str">
        <f ca="1">IFERROR(VLOOKUP(ROW(AX109),'فهرست بها کلی'!$C$13:$BO$1660,38,0),"")</f>
        <v/>
      </c>
      <c r="AY121" s="174" t="str">
        <f ca="1">IFERROR(VLOOKUP(ROW(AY109),'فهرست بها کلی'!$C$13:$BO$1660,41,0),"")</f>
        <v/>
      </c>
      <c r="AZ121" s="174" t="str">
        <f ca="1">IFERROR(VLOOKUP(ROW(AZ109),'فهرست بها کلی'!$C$13:$BO$1660,44,0),"")</f>
        <v/>
      </c>
      <c r="BA121" s="174" t="str">
        <f ca="1">IFERROR(VLOOKUP(ROW(BA109),'فهرست بها کلی'!$C$13:$BO$1660,47,0),"")</f>
        <v/>
      </c>
      <c r="BB121" s="174" t="str">
        <f ca="1">IFERROR(VLOOKUP(ROW(BB109),'فهرست بها کلی'!$C$13:$BO$1660,50,0),"")</f>
        <v/>
      </c>
      <c r="BC121" s="174" t="str">
        <f ca="1">IFERROR(VLOOKUP(ROW(BC109),'فهرست بها کلی'!$C$13:$BO$1660,53,0),"")</f>
        <v/>
      </c>
      <c r="BD121" s="174" t="str">
        <f ca="1">IFERROR(VLOOKUP(ROW(BD109),'فهرست بها کلی'!$C$13:$BO$1660,56,0),"")</f>
        <v/>
      </c>
      <c r="BE121" s="174" t="str">
        <f ca="1">IFERROR(VLOOKUP(ROW(BE109),'فهرست بها کلی'!$C$13:$BO$1660,59,0),"")</f>
        <v/>
      </c>
      <c r="BF121" s="174" t="str">
        <f ca="1">IFERROR(VLOOKUP(ROW(BF109),'فهرست بها کلی'!$C$13:$BO$1660,62,0),"")</f>
        <v/>
      </c>
      <c r="BG121" s="174" t="str">
        <f ca="1">IFERROR(VLOOKUP(ROW(BG109),'فهرست بها کلی'!$C$13:$BO$1660,65,0),"")</f>
        <v/>
      </c>
      <c r="BH121" s="174" t="str">
        <f ca="1">IFERROR(VLOOKUP(ROW(BH109),'فهرست بها کلی'!$C$13:$BO$1660,16,0),"")</f>
        <v/>
      </c>
      <c r="BI121" s="245" t="str">
        <f t="shared" ca="1" si="13"/>
        <v xml:space="preserve"> </v>
      </c>
      <c r="BJ121" s="245" t="str">
        <f t="shared" ca="1" si="14"/>
        <v/>
      </c>
      <c r="BK121" s="245" t="str">
        <f t="shared" ca="1" si="15"/>
        <v/>
      </c>
    </row>
    <row r="122" spans="1:63" ht="47.25" customHeight="1">
      <c r="A122" s="174" t="str">
        <f ca="1">IFERROR(VLOOKUP(ROW(A110),'فهرست بها کلی'!$C$13:$BO$1660,1,0),"")</f>
        <v/>
      </c>
      <c r="B122" s="174" t="str">
        <f ca="1">IFERROR(VLOOKUP(ROW(B110),'فهرست بها کلی'!$C$13:$BO$1660,5,0),"")</f>
        <v/>
      </c>
      <c r="C122" s="174" t="str">
        <f ca="1">IFERROR(VLOOKUP(ROW(C110),'فهرست بها کلی'!$C$13:$BO$1660,6,0),"")</f>
        <v/>
      </c>
      <c r="D122" s="174" t="str">
        <f ca="1">IFERROR(VLOOKUP(ROW(D110),'فهرست بها کلی'!$C$13:$BO$1660,7,0),"")</f>
        <v/>
      </c>
      <c r="E122" s="174" t="str">
        <f ca="1">IFERROR(VLOOKUP(ROW(E110),'فهرست بها کلی'!$C$13:$BO$1660,8,0),"")</f>
        <v/>
      </c>
      <c r="F122" s="174" t="str">
        <f ca="1">IFERROR(VLOOKUP(ROW(F110),'فهرست بها کلی'!$C$13:$BO$1660,9,0),"")</f>
        <v/>
      </c>
      <c r="G122" s="174" t="str">
        <f ca="1">IFERROR(VLOOKUP(ROW(G110),'فهرست بها کلی'!$C$13:$BO$1660,21,0),"")</f>
        <v/>
      </c>
      <c r="H122" s="174" t="str">
        <f ca="1">IFERROR(VLOOKUP(ROW(H110),'فهرست بها کلی'!$C$13:$BO$1660,24,0),"")</f>
        <v/>
      </c>
      <c r="I122" s="174" t="str">
        <f ca="1">IFERROR(VLOOKUP(ROW(I110),'فهرست بها کلی'!$C$13:$BO$1660,27,0),"")</f>
        <v/>
      </c>
      <c r="J122" s="174" t="str">
        <f ca="1">IFERROR(VLOOKUP(ROW(J110),'فهرست بها کلی'!$C$13:$BO$1660,30,0),"")</f>
        <v/>
      </c>
      <c r="K122" s="174" t="str">
        <f ca="1">IFERROR(VLOOKUP(ROW(K110),'فهرست بها کلی'!$C$13:$BO$1660,33,0),"")</f>
        <v/>
      </c>
      <c r="L122" s="174" t="str">
        <f ca="1">IFERROR(VLOOKUP(ROW(L110),'فهرست بها کلی'!$C$13:$BO$1660,36,0),"")</f>
        <v/>
      </c>
      <c r="M122" s="174" t="str">
        <f ca="1">IFERROR(VLOOKUP(ROW(M110),'فهرست بها کلی'!$C$13:$BO$1660,39,0),"")</f>
        <v/>
      </c>
      <c r="N122" s="174" t="str">
        <f ca="1">IFERROR(VLOOKUP(ROW(N110),'فهرست بها کلی'!$C$13:$BO$1660,42,0),"")</f>
        <v/>
      </c>
      <c r="O122" s="174" t="str">
        <f ca="1">IFERROR(VLOOKUP(ROW(O110),'فهرست بها کلی'!$C$13:$BO$1660,45,0),"")</f>
        <v/>
      </c>
      <c r="P122" s="174" t="str">
        <f ca="1">IFERROR(VLOOKUP(ROW(P110),'فهرست بها کلی'!$C$13:$BO$1660,48,0),"")</f>
        <v/>
      </c>
      <c r="Q122" s="174" t="str">
        <f ca="1">IFERROR(VLOOKUP(ROW(Q110),'فهرست بها کلی'!$C$13:$BO$1660,51,0),"")</f>
        <v/>
      </c>
      <c r="R122" s="174" t="str">
        <f ca="1">IFERROR(VLOOKUP(ROW(R110),'فهرست بها کلی'!$C$13:$BO$1660,54,0),"")</f>
        <v/>
      </c>
      <c r="S122" s="174" t="str">
        <f ca="1">IFERROR(VLOOKUP(ROW(S110),'فهرست بها کلی'!$C$13:$BO$1660,57,0),"")</f>
        <v/>
      </c>
      <c r="T122" s="174" t="str">
        <f ca="1">IFERROR(VLOOKUP(ROW(T110),'فهرست بها کلی'!$C$13:$BO$1660,60,0),"")</f>
        <v/>
      </c>
      <c r="U122" s="174" t="str">
        <f ca="1">IFERROR(VLOOKUP(ROW(U110),'فهرست بها کلی'!$C$13:$BO$1660,63,0),"")</f>
        <v/>
      </c>
      <c r="V122" s="241">
        <f t="shared" ca="1" si="9"/>
        <v>0</v>
      </c>
      <c r="W122" s="242" t="str">
        <f t="shared" ca="1" si="10"/>
        <v/>
      </c>
      <c r="X122" s="174" t="str">
        <f ca="1">IFERROR(VLOOKUP(ROW(X110),'فهرست بها کلی'!$C$13:$BO$1660,10,0),"")</f>
        <v/>
      </c>
      <c r="Y122" s="174" t="str">
        <f ca="1">IFERROR(VLOOKUP(ROW(Y110),'فهرست بها کلی'!$C$13:$BO$1660,11,0),"")</f>
        <v/>
      </c>
      <c r="Z122" s="174" t="str">
        <f ca="1">IFERROR(VLOOKUP(ROW(Z110),'فهرست بها کلی'!$C$13:$BO$1660,12,0),"")</f>
        <v/>
      </c>
      <c r="AA122" s="174" t="str">
        <f ca="1">IFERROR(VLOOKUP(ROW(AA110),'فهرست بها کلی'!$C$13:$BO$1660,13,0),"")</f>
        <v/>
      </c>
      <c r="AB122" s="243" t="str">
        <f t="shared" ca="1" si="11"/>
        <v/>
      </c>
      <c r="AC122" s="174" t="str">
        <f ca="1">IFERROR(VLOOKUP(ROW(AC110),'فهرست بها کلی'!$C$13:$BO$1660,22,0),"")</f>
        <v/>
      </c>
      <c r="AD122" s="174" t="str">
        <f ca="1">IFERROR(VLOOKUP(ROW(AD110),'فهرست بها کلی'!$C$13:$BO$1660,25,0),"")</f>
        <v/>
      </c>
      <c r="AE122" s="174" t="str">
        <f ca="1">IFERROR(VLOOKUP(ROW(AE110),'فهرست بها کلی'!$C$13:$BO$1660,28,0),"")</f>
        <v/>
      </c>
      <c r="AF122" s="174" t="str">
        <f ca="1">IFERROR(VLOOKUP(ROW(AF110),'فهرست بها کلی'!$C$13:$BO$1660,31,0),"")</f>
        <v/>
      </c>
      <c r="AG122" s="174" t="str">
        <f ca="1">IFERROR(VLOOKUP(ROW(AG110),'فهرست بها کلی'!$C$13:$BO$1660,34,0),"")</f>
        <v/>
      </c>
      <c r="AH122" s="174" t="str">
        <f ca="1">IFERROR(VLOOKUP(ROW(AH110),'فهرست بها کلی'!$C$13:$BO$1660,37,0),"")</f>
        <v/>
      </c>
      <c r="AI122" s="174" t="str">
        <f ca="1">IFERROR(VLOOKUP(ROW(AI110),'فهرست بها کلی'!$C$13:$BO$1660,40,0),"")</f>
        <v/>
      </c>
      <c r="AJ122" s="174" t="str">
        <f ca="1">IFERROR(VLOOKUP(ROW(AJ110),'فهرست بها کلی'!$C$13:$BO$1660,43,0),"")</f>
        <v/>
      </c>
      <c r="AK122" s="174" t="str">
        <f ca="1">IFERROR(VLOOKUP(ROW(AK110),'فهرست بها کلی'!$C$13:$BO$1660,46,0),"")</f>
        <v/>
      </c>
      <c r="AL122" s="174" t="str">
        <f ca="1">IFERROR(VLOOKUP(ROW(AL110),'فهرست بها کلی'!$C$13:$BO$1660,49,0),"")</f>
        <v/>
      </c>
      <c r="AM122" s="174" t="str">
        <f ca="1">IFERROR(VLOOKUP(ROW(AM110),'فهرست بها کلی'!$C$13:$BO$1660,52,0),"")</f>
        <v/>
      </c>
      <c r="AN122" s="174" t="str">
        <f ca="1">IFERROR(VLOOKUP(ROW(AN110),'فهرست بها کلی'!$C$13:$BO$1660,55,0),"")</f>
        <v/>
      </c>
      <c r="AO122" s="174" t="str">
        <f ca="1">IFERROR(VLOOKUP(ROW(AO110),'فهرست بها کلی'!$C$13:$BO$1660,58,0),"")</f>
        <v/>
      </c>
      <c r="AP122" s="174" t="str">
        <f ca="1">IFERROR(VLOOKUP(ROW(AP110),'فهرست بها کلی'!$C$13:$BO$1660,61,0),"")</f>
        <v/>
      </c>
      <c r="AQ122" s="174" t="str">
        <f ca="1">IFERROR(VLOOKUP(ROW(AQ110),'فهرست بها کلی'!$C$13:$BO$1660,64,0),"")</f>
        <v/>
      </c>
      <c r="AR122" s="244">
        <f t="shared" ca="1" si="12"/>
        <v>0</v>
      </c>
      <c r="AS122" s="174" t="str">
        <f ca="1">IFERROR(VLOOKUP(ROW(AS110),'فهرست بها کلی'!$C$13:$BO$1660,23,0),"")</f>
        <v/>
      </c>
      <c r="AT122" s="174" t="str">
        <f ca="1">IFERROR(VLOOKUP(ROW(AT110),'فهرست بها کلی'!$C$13:$BO$1660,26,0),"")</f>
        <v/>
      </c>
      <c r="AU122" s="174" t="str">
        <f ca="1">IFERROR(VLOOKUP(ROW(AU110),'فهرست بها کلی'!$C$13:$BO$1660,29,0),"")</f>
        <v/>
      </c>
      <c r="AV122" s="174" t="str">
        <f ca="1">IFERROR(VLOOKUP(ROW(AV110),'فهرست بها کلی'!$C$13:$BO$1660,32,0),"")</f>
        <v/>
      </c>
      <c r="AW122" s="174" t="str">
        <f ca="1">IFERROR(VLOOKUP(ROW(AW110),'فهرست بها کلی'!$C$13:$BO$1660,35,0),"")</f>
        <v/>
      </c>
      <c r="AX122" s="174" t="str">
        <f ca="1">IFERROR(VLOOKUP(ROW(AX110),'فهرست بها کلی'!$C$13:$BO$1660,38,0),"")</f>
        <v/>
      </c>
      <c r="AY122" s="174" t="str">
        <f ca="1">IFERROR(VLOOKUP(ROW(AY110),'فهرست بها کلی'!$C$13:$BO$1660,41,0),"")</f>
        <v/>
      </c>
      <c r="AZ122" s="174" t="str">
        <f ca="1">IFERROR(VLOOKUP(ROW(AZ110),'فهرست بها کلی'!$C$13:$BO$1660,44,0),"")</f>
        <v/>
      </c>
      <c r="BA122" s="174" t="str">
        <f ca="1">IFERROR(VLOOKUP(ROW(BA110),'فهرست بها کلی'!$C$13:$BO$1660,47,0),"")</f>
        <v/>
      </c>
      <c r="BB122" s="174" t="str">
        <f ca="1">IFERROR(VLOOKUP(ROW(BB110),'فهرست بها کلی'!$C$13:$BO$1660,50,0),"")</f>
        <v/>
      </c>
      <c r="BC122" s="174" t="str">
        <f ca="1">IFERROR(VLOOKUP(ROW(BC110),'فهرست بها کلی'!$C$13:$BO$1660,53,0),"")</f>
        <v/>
      </c>
      <c r="BD122" s="174" t="str">
        <f ca="1">IFERROR(VLOOKUP(ROW(BD110),'فهرست بها کلی'!$C$13:$BO$1660,56,0),"")</f>
        <v/>
      </c>
      <c r="BE122" s="174" t="str">
        <f ca="1">IFERROR(VLOOKUP(ROW(BE110),'فهرست بها کلی'!$C$13:$BO$1660,59,0),"")</f>
        <v/>
      </c>
      <c r="BF122" s="174" t="str">
        <f ca="1">IFERROR(VLOOKUP(ROW(BF110),'فهرست بها کلی'!$C$13:$BO$1660,62,0),"")</f>
        <v/>
      </c>
      <c r="BG122" s="174" t="str">
        <f ca="1">IFERROR(VLOOKUP(ROW(BG110),'فهرست بها کلی'!$C$13:$BO$1660,65,0),"")</f>
        <v/>
      </c>
      <c r="BH122" s="174" t="str">
        <f ca="1">IFERROR(VLOOKUP(ROW(BH110),'فهرست بها کلی'!$C$13:$BO$1660,16,0),"")</f>
        <v/>
      </c>
      <c r="BI122" s="245" t="str">
        <f t="shared" ca="1" si="13"/>
        <v xml:space="preserve"> </v>
      </c>
      <c r="BJ122" s="245" t="str">
        <f t="shared" ca="1" si="14"/>
        <v/>
      </c>
      <c r="BK122" s="245" t="str">
        <f t="shared" ca="1" si="15"/>
        <v/>
      </c>
    </row>
    <row r="123" spans="1:63" ht="47.25" customHeight="1">
      <c r="A123" s="174" t="str">
        <f ca="1">IFERROR(VLOOKUP(ROW(A111),'فهرست بها کلی'!$C$13:$BO$1660,1,0),"")</f>
        <v/>
      </c>
      <c r="B123" s="174" t="str">
        <f ca="1">IFERROR(VLOOKUP(ROW(B111),'فهرست بها کلی'!$C$13:$BO$1660,5,0),"")</f>
        <v/>
      </c>
      <c r="C123" s="174" t="str">
        <f ca="1">IFERROR(VLOOKUP(ROW(C111),'فهرست بها کلی'!$C$13:$BO$1660,6,0),"")</f>
        <v/>
      </c>
      <c r="D123" s="174" t="str">
        <f ca="1">IFERROR(VLOOKUP(ROW(D111),'فهرست بها کلی'!$C$13:$BO$1660,7,0),"")</f>
        <v/>
      </c>
      <c r="E123" s="174" t="str">
        <f ca="1">IFERROR(VLOOKUP(ROW(E111),'فهرست بها کلی'!$C$13:$BO$1660,8,0),"")</f>
        <v/>
      </c>
      <c r="F123" s="174" t="str">
        <f ca="1">IFERROR(VLOOKUP(ROW(F111),'فهرست بها کلی'!$C$13:$BO$1660,9,0),"")</f>
        <v/>
      </c>
      <c r="G123" s="174" t="str">
        <f ca="1">IFERROR(VLOOKUP(ROW(G111),'فهرست بها کلی'!$C$13:$BO$1660,21,0),"")</f>
        <v/>
      </c>
      <c r="H123" s="174" t="str">
        <f ca="1">IFERROR(VLOOKUP(ROW(H111),'فهرست بها کلی'!$C$13:$BO$1660,24,0),"")</f>
        <v/>
      </c>
      <c r="I123" s="174" t="str">
        <f ca="1">IFERROR(VLOOKUP(ROW(I111),'فهرست بها کلی'!$C$13:$BO$1660,27,0),"")</f>
        <v/>
      </c>
      <c r="J123" s="174" t="str">
        <f ca="1">IFERROR(VLOOKUP(ROW(J111),'فهرست بها کلی'!$C$13:$BO$1660,30,0),"")</f>
        <v/>
      </c>
      <c r="K123" s="174" t="str">
        <f ca="1">IFERROR(VLOOKUP(ROW(K111),'فهرست بها کلی'!$C$13:$BO$1660,33,0),"")</f>
        <v/>
      </c>
      <c r="L123" s="174" t="str">
        <f ca="1">IFERROR(VLOOKUP(ROW(L111),'فهرست بها کلی'!$C$13:$BO$1660,36,0),"")</f>
        <v/>
      </c>
      <c r="M123" s="174" t="str">
        <f ca="1">IFERROR(VLOOKUP(ROW(M111),'فهرست بها کلی'!$C$13:$BO$1660,39,0),"")</f>
        <v/>
      </c>
      <c r="N123" s="174" t="str">
        <f ca="1">IFERROR(VLOOKUP(ROW(N111),'فهرست بها کلی'!$C$13:$BO$1660,42,0),"")</f>
        <v/>
      </c>
      <c r="O123" s="174" t="str">
        <f ca="1">IFERROR(VLOOKUP(ROW(O111),'فهرست بها کلی'!$C$13:$BO$1660,45,0),"")</f>
        <v/>
      </c>
      <c r="P123" s="174" t="str">
        <f ca="1">IFERROR(VLOOKUP(ROW(P111),'فهرست بها کلی'!$C$13:$BO$1660,48,0),"")</f>
        <v/>
      </c>
      <c r="Q123" s="174" t="str">
        <f ca="1">IFERROR(VLOOKUP(ROW(Q111),'فهرست بها کلی'!$C$13:$BO$1660,51,0),"")</f>
        <v/>
      </c>
      <c r="R123" s="174" t="str">
        <f ca="1">IFERROR(VLOOKUP(ROW(R111),'فهرست بها کلی'!$C$13:$BO$1660,54,0),"")</f>
        <v/>
      </c>
      <c r="S123" s="174" t="str">
        <f ca="1">IFERROR(VLOOKUP(ROW(S111),'فهرست بها کلی'!$C$13:$BO$1660,57,0),"")</f>
        <v/>
      </c>
      <c r="T123" s="174" t="str">
        <f ca="1">IFERROR(VLOOKUP(ROW(T111),'فهرست بها کلی'!$C$13:$BO$1660,60,0),"")</f>
        <v/>
      </c>
      <c r="U123" s="174" t="str">
        <f ca="1">IFERROR(VLOOKUP(ROW(U111),'فهرست بها کلی'!$C$13:$BO$1660,63,0),"")</f>
        <v/>
      </c>
      <c r="V123" s="241">
        <f t="shared" ca="1" si="9"/>
        <v>0</v>
      </c>
      <c r="W123" s="242" t="str">
        <f t="shared" ca="1" si="10"/>
        <v/>
      </c>
      <c r="X123" s="174" t="str">
        <f ca="1">IFERROR(VLOOKUP(ROW(X111),'فهرست بها کلی'!$C$13:$BO$1660,10,0),"")</f>
        <v/>
      </c>
      <c r="Y123" s="174" t="str">
        <f ca="1">IFERROR(VLOOKUP(ROW(Y111),'فهرست بها کلی'!$C$13:$BO$1660,11,0),"")</f>
        <v/>
      </c>
      <c r="Z123" s="174" t="str">
        <f ca="1">IFERROR(VLOOKUP(ROW(Z111),'فهرست بها کلی'!$C$13:$BO$1660,12,0),"")</f>
        <v/>
      </c>
      <c r="AA123" s="174" t="str">
        <f ca="1">IFERROR(VLOOKUP(ROW(AA111),'فهرست بها کلی'!$C$13:$BO$1660,13,0),"")</f>
        <v/>
      </c>
      <c r="AB123" s="243" t="str">
        <f t="shared" ca="1" si="11"/>
        <v/>
      </c>
      <c r="AC123" s="174" t="str">
        <f ca="1">IFERROR(VLOOKUP(ROW(AC111),'فهرست بها کلی'!$C$13:$BO$1660,22,0),"")</f>
        <v/>
      </c>
      <c r="AD123" s="174" t="str">
        <f ca="1">IFERROR(VLOOKUP(ROW(AD111),'فهرست بها کلی'!$C$13:$BO$1660,25,0),"")</f>
        <v/>
      </c>
      <c r="AE123" s="174" t="str">
        <f ca="1">IFERROR(VLOOKUP(ROW(AE111),'فهرست بها کلی'!$C$13:$BO$1660,28,0),"")</f>
        <v/>
      </c>
      <c r="AF123" s="174" t="str">
        <f ca="1">IFERROR(VLOOKUP(ROW(AF111),'فهرست بها کلی'!$C$13:$BO$1660,31,0),"")</f>
        <v/>
      </c>
      <c r="AG123" s="174" t="str">
        <f ca="1">IFERROR(VLOOKUP(ROW(AG111),'فهرست بها کلی'!$C$13:$BO$1660,34,0),"")</f>
        <v/>
      </c>
      <c r="AH123" s="174" t="str">
        <f ca="1">IFERROR(VLOOKUP(ROW(AH111),'فهرست بها کلی'!$C$13:$BO$1660,37,0),"")</f>
        <v/>
      </c>
      <c r="AI123" s="174" t="str">
        <f ca="1">IFERROR(VLOOKUP(ROW(AI111),'فهرست بها کلی'!$C$13:$BO$1660,40,0),"")</f>
        <v/>
      </c>
      <c r="AJ123" s="174" t="str">
        <f ca="1">IFERROR(VLOOKUP(ROW(AJ111),'فهرست بها کلی'!$C$13:$BO$1660,43,0),"")</f>
        <v/>
      </c>
      <c r="AK123" s="174" t="str">
        <f ca="1">IFERROR(VLOOKUP(ROW(AK111),'فهرست بها کلی'!$C$13:$BO$1660,46,0),"")</f>
        <v/>
      </c>
      <c r="AL123" s="174" t="str">
        <f ca="1">IFERROR(VLOOKUP(ROW(AL111),'فهرست بها کلی'!$C$13:$BO$1660,49,0),"")</f>
        <v/>
      </c>
      <c r="AM123" s="174" t="str">
        <f ca="1">IFERROR(VLOOKUP(ROW(AM111),'فهرست بها کلی'!$C$13:$BO$1660,52,0),"")</f>
        <v/>
      </c>
      <c r="AN123" s="174" t="str">
        <f ca="1">IFERROR(VLOOKUP(ROW(AN111),'فهرست بها کلی'!$C$13:$BO$1660,55,0),"")</f>
        <v/>
      </c>
      <c r="AO123" s="174" t="str">
        <f ca="1">IFERROR(VLOOKUP(ROW(AO111),'فهرست بها کلی'!$C$13:$BO$1660,58,0),"")</f>
        <v/>
      </c>
      <c r="AP123" s="174" t="str">
        <f ca="1">IFERROR(VLOOKUP(ROW(AP111),'فهرست بها کلی'!$C$13:$BO$1660,61,0),"")</f>
        <v/>
      </c>
      <c r="AQ123" s="174" t="str">
        <f ca="1">IFERROR(VLOOKUP(ROW(AQ111),'فهرست بها کلی'!$C$13:$BO$1660,64,0),"")</f>
        <v/>
      </c>
      <c r="AR123" s="244">
        <f t="shared" ca="1" si="12"/>
        <v>0</v>
      </c>
      <c r="AS123" s="174" t="str">
        <f ca="1">IFERROR(VLOOKUP(ROW(AS111),'فهرست بها کلی'!$C$13:$BO$1660,23,0),"")</f>
        <v/>
      </c>
      <c r="AT123" s="174" t="str">
        <f ca="1">IFERROR(VLOOKUP(ROW(AT111),'فهرست بها کلی'!$C$13:$BO$1660,26,0),"")</f>
        <v/>
      </c>
      <c r="AU123" s="174" t="str">
        <f ca="1">IFERROR(VLOOKUP(ROW(AU111),'فهرست بها کلی'!$C$13:$BO$1660,29,0),"")</f>
        <v/>
      </c>
      <c r="AV123" s="174" t="str">
        <f ca="1">IFERROR(VLOOKUP(ROW(AV111),'فهرست بها کلی'!$C$13:$BO$1660,32,0),"")</f>
        <v/>
      </c>
      <c r="AW123" s="174" t="str">
        <f ca="1">IFERROR(VLOOKUP(ROW(AW111),'فهرست بها کلی'!$C$13:$BO$1660,35,0),"")</f>
        <v/>
      </c>
      <c r="AX123" s="174" t="str">
        <f ca="1">IFERROR(VLOOKUP(ROW(AX111),'فهرست بها کلی'!$C$13:$BO$1660,38,0),"")</f>
        <v/>
      </c>
      <c r="AY123" s="174" t="str">
        <f ca="1">IFERROR(VLOOKUP(ROW(AY111),'فهرست بها کلی'!$C$13:$BO$1660,41,0),"")</f>
        <v/>
      </c>
      <c r="AZ123" s="174" t="str">
        <f ca="1">IFERROR(VLOOKUP(ROW(AZ111),'فهرست بها کلی'!$C$13:$BO$1660,44,0),"")</f>
        <v/>
      </c>
      <c r="BA123" s="174" t="str">
        <f ca="1">IFERROR(VLOOKUP(ROW(BA111),'فهرست بها کلی'!$C$13:$BO$1660,47,0),"")</f>
        <v/>
      </c>
      <c r="BB123" s="174" t="str">
        <f ca="1">IFERROR(VLOOKUP(ROW(BB111),'فهرست بها کلی'!$C$13:$BO$1660,50,0),"")</f>
        <v/>
      </c>
      <c r="BC123" s="174" t="str">
        <f ca="1">IFERROR(VLOOKUP(ROW(BC111),'فهرست بها کلی'!$C$13:$BO$1660,53,0),"")</f>
        <v/>
      </c>
      <c r="BD123" s="174" t="str">
        <f ca="1">IFERROR(VLOOKUP(ROW(BD111),'فهرست بها کلی'!$C$13:$BO$1660,56,0),"")</f>
        <v/>
      </c>
      <c r="BE123" s="174" t="str">
        <f ca="1">IFERROR(VLOOKUP(ROW(BE111),'فهرست بها کلی'!$C$13:$BO$1660,59,0),"")</f>
        <v/>
      </c>
      <c r="BF123" s="174" t="str">
        <f ca="1">IFERROR(VLOOKUP(ROW(BF111),'فهرست بها کلی'!$C$13:$BO$1660,62,0),"")</f>
        <v/>
      </c>
      <c r="BG123" s="174" t="str">
        <f ca="1">IFERROR(VLOOKUP(ROW(BG111),'فهرست بها کلی'!$C$13:$BO$1660,65,0),"")</f>
        <v/>
      </c>
      <c r="BH123" s="174" t="str">
        <f ca="1">IFERROR(VLOOKUP(ROW(BH111),'فهرست بها کلی'!$C$13:$BO$1660,16,0),"")</f>
        <v/>
      </c>
      <c r="BI123" s="245" t="str">
        <f t="shared" ca="1" si="13"/>
        <v xml:space="preserve"> </v>
      </c>
      <c r="BJ123" s="245" t="str">
        <f t="shared" ca="1" si="14"/>
        <v/>
      </c>
      <c r="BK123" s="245" t="str">
        <f t="shared" ca="1" si="15"/>
        <v/>
      </c>
    </row>
    <row r="124" spans="1:63" ht="47.25" customHeight="1">
      <c r="A124" s="174" t="str">
        <f ca="1">IFERROR(VLOOKUP(ROW(A112),'فهرست بها کلی'!$C$13:$BO$1660,1,0),"")</f>
        <v/>
      </c>
      <c r="B124" s="174" t="str">
        <f ca="1">IFERROR(VLOOKUP(ROW(B112),'فهرست بها کلی'!$C$13:$BO$1660,5,0),"")</f>
        <v/>
      </c>
      <c r="C124" s="174" t="str">
        <f ca="1">IFERROR(VLOOKUP(ROW(C112),'فهرست بها کلی'!$C$13:$BO$1660,6,0),"")</f>
        <v/>
      </c>
      <c r="D124" s="174" t="str">
        <f ca="1">IFERROR(VLOOKUP(ROW(D112),'فهرست بها کلی'!$C$13:$BO$1660,7,0),"")</f>
        <v/>
      </c>
      <c r="E124" s="174" t="str">
        <f ca="1">IFERROR(VLOOKUP(ROW(E112),'فهرست بها کلی'!$C$13:$BO$1660,8,0),"")</f>
        <v/>
      </c>
      <c r="F124" s="174" t="str">
        <f ca="1">IFERROR(VLOOKUP(ROW(F112),'فهرست بها کلی'!$C$13:$BO$1660,9,0),"")</f>
        <v/>
      </c>
      <c r="G124" s="174" t="str">
        <f ca="1">IFERROR(VLOOKUP(ROW(G112),'فهرست بها کلی'!$C$13:$BO$1660,21,0),"")</f>
        <v/>
      </c>
      <c r="H124" s="174" t="str">
        <f ca="1">IFERROR(VLOOKUP(ROW(H112),'فهرست بها کلی'!$C$13:$BO$1660,24,0),"")</f>
        <v/>
      </c>
      <c r="I124" s="174" t="str">
        <f ca="1">IFERROR(VLOOKUP(ROW(I112),'فهرست بها کلی'!$C$13:$BO$1660,27,0),"")</f>
        <v/>
      </c>
      <c r="J124" s="174" t="str">
        <f ca="1">IFERROR(VLOOKUP(ROW(J112),'فهرست بها کلی'!$C$13:$BO$1660,30,0),"")</f>
        <v/>
      </c>
      <c r="K124" s="174" t="str">
        <f ca="1">IFERROR(VLOOKUP(ROW(K112),'فهرست بها کلی'!$C$13:$BO$1660,33,0),"")</f>
        <v/>
      </c>
      <c r="L124" s="174" t="str">
        <f ca="1">IFERROR(VLOOKUP(ROW(L112),'فهرست بها کلی'!$C$13:$BO$1660,36,0),"")</f>
        <v/>
      </c>
      <c r="M124" s="174" t="str">
        <f ca="1">IFERROR(VLOOKUP(ROW(M112),'فهرست بها کلی'!$C$13:$BO$1660,39,0),"")</f>
        <v/>
      </c>
      <c r="N124" s="174" t="str">
        <f ca="1">IFERROR(VLOOKUP(ROW(N112),'فهرست بها کلی'!$C$13:$BO$1660,42,0),"")</f>
        <v/>
      </c>
      <c r="O124" s="174" t="str">
        <f ca="1">IFERROR(VLOOKUP(ROW(O112),'فهرست بها کلی'!$C$13:$BO$1660,45,0),"")</f>
        <v/>
      </c>
      <c r="P124" s="174" t="str">
        <f ca="1">IFERROR(VLOOKUP(ROW(P112),'فهرست بها کلی'!$C$13:$BO$1660,48,0),"")</f>
        <v/>
      </c>
      <c r="Q124" s="174" t="str">
        <f ca="1">IFERROR(VLOOKUP(ROW(Q112),'فهرست بها کلی'!$C$13:$BO$1660,51,0),"")</f>
        <v/>
      </c>
      <c r="R124" s="174" t="str">
        <f ca="1">IFERROR(VLOOKUP(ROW(R112),'فهرست بها کلی'!$C$13:$BO$1660,54,0),"")</f>
        <v/>
      </c>
      <c r="S124" s="174" t="str">
        <f ca="1">IFERROR(VLOOKUP(ROW(S112),'فهرست بها کلی'!$C$13:$BO$1660,57,0),"")</f>
        <v/>
      </c>
      <c r="T124" s="174" t="str">
        <f ca="1">IFERROR(VLOOKUP(ROW(T112),'فهرست بها کلی'!$C$13:$BO$1660,60,0),"")</f>
        <v/>
      </c>
      <c r="U124" s="174" t="str">
        <f ca="1">IFERROR(VLOOKUP(ROW(U112),'فهرست بها کلی'!$C$13:$BO$1660,63,0),"")</f>
        <v/>
      </c>
      <c r="V124" s="241">
        <f t="shared" ca="1" si="9"/>
        <v>0</v>
      </c>
      <c r="W124" s="242" t="str">
        <f t="shared" ca="1" si="10"/>
        <v/>
      </c>
      <c r="X124" s="174" t="str">
        <f ca="1">IFERROR(VLOOKUP(ROW(X112),'فهرست بها کلی'!$C$13:$BO$1660,10,0),"")</f>
        <v/>
      </c>
      <c r="Y124" s="174" t="str">
        <f ca="1">IFERROR(VLOOKUP(ROW(Y112),'فهرست بها کلی'!$C$13:$BO$1660,11,0),"")</f>
        <v/>
      </c>
      <c r="Z124" s="174" t="str">
        <f ca="1">IFERROR(VLOOKUP(ROW(Z112),'فهرست بها کلی'!$C$13:$BO$1660,12,0),"")</f>
        <v/>
      </c>
      <c r="AA124" s="174" t="str">
        <f ca="1">IFERROR(VLOOKUP(ROW(AA112),'فهرست بها کلی'!$C$13:$BO$1660,13,0),"")</f>
        <v/>
      </c>
      <c r="AB124" s="243" t="str">
        <f t="shared" ca="1" si="11"/>
        <v/>
      </c>
      <c r="AC124" s="174" t="str">
        <f ca="1">IFERROR(VLOOKUP(ROW(AC112),'فهرست بها کلی'!$C$13:$BO$1660,22,0),"")</f>
        <v/>
      </c>
      <c r="AD124" s="174" t="str">
        <f ca="1">IFERROR(VLOOKUP(ROW(AD112),'فهرست بها کلی'!$C$13:$BO$1660,25,0),"")</f>
        <v/>
      </c>
      <c r="AE124" s="174" t="str">
        <f ca="1">IFERROR(VLOOKUP(ROW(AE112),'فهرست بها کلی'!$C$13:$BO$1660,28,0),"")</f>
        <v/>
      </c>
      <c r="AF124" s="174" t="str">
        <f ca="1">IFERROR(VLOOKUP(ROW(AF112),'فهرست بها کلی'!$C$13:$BO$1660,31,0),"")</f>
        <v/>
      </c>
      <c r="AG124" s="174" t="str">
        <f ca="1">IFERROR(VLOOKUP(ROW(AG112),'فهرست بها کلی'!$C$13:$BO$1660,34,0),"")</f>
        <v/>
      </c>
      <c r="AH124" s="174" t="str">
        <f ca="1">IFERROR(VLOOKUP(ROW(AH112),'فهرست بها کلی'!$C$13:$BO$1660,37,0),"")</f>
        <v/>
      </c>
      <c r="AI124" s="174" t="str">
        <f ca="1">IFERROR(VLOOKUP(ROW(AI112),'فهرست بها کلی'!$C$13:$BO$1660,40,0),"")</f>
        <v/>
      </c>
      <c r="AJ124" s="174" t="str">
        <f ca="1">IFERROR(VLOOKUP(ROW(AJ112),'فهرست بها کلی'!$C$13:$BO$1660,43,0),"")</f>
        <v/>
      </c>
      <c r="AK124" s="174" t="str">
        <f ca="1">IFERROR(VLOOKUP(ROW(AK112),'فهرست بها کلی'!$C$13:$BO$1660,46,0),"")</f>
        <v/>
      </c>
      <c r="AL124" s="174" t="str">
        <f ca="1">IFERROR(VLOOKUP(ROW(AL112),'فهرست بها کلی'!$C$13:$BO$1660,49,0),"")</f>
        <v/>
      </c>
      <c r="AM124" s="174" t="str">
        <f ca="1">IFERROR(VLOOKUP(ROW(AM112),'فهرست بها کلی'!$C$13:$BO$1660,52,0),"")</f>
        <v/>
      </c>
      <c r="AN124" s="174" t="str">
        <f ca="1">IFERROR(VLOOKUP(ROW(AN112),'فهرست بها کلی'!$C$13:$BO$1660,55,0),"")</f>
        <v/>
      </c>
      <c r="AO124" s="174" t="str">
        <f ca="1">IFERROR(VLOOKUP(ROW(AO112),'فهرست بها کلی'!$C$13:$BO$1660,58,0),"")</f>
        <v/>
      </c>
      <c r="AP124" s="174" t="str">
        <f ca="1">IFERROR(VLOOKUP(ROW(AP112),'فهرست بها کلی'!$C$13:$BO$1660,61,0),"")</f>
        <v/>
      </c>
      <c r="AQ124" s="174" t="str">
        <f ca="1">IFERROR(VLOOKUP(ROW(AQ112),'فهرست بها کلی'!$C$13:$BO$1660,64,0),"")</f>
        <v/>
      </c>
      <c r="AR124" s="244">
        <f t="shared" ca="1" si="12"/>
        <v>0</v>
      </c>
      <c r="AS124" s="174" t="str">
        <f ca="1">IFERROR(VLOOKUP(ROW(AS112),'فهرست بها کلی'!$C$13:$BO$1660,23,0),"")</f>
        <v/>
      </c>
      <c r="AT124" s="174" t="str">
        <f ca="1">IFERROR(VLOOKUP(ROW(AT112),'فهرست بها کلی'!$C$13:$BO$1660,26,0),"")</f>
        <v/>
      </c>
      <c r="AU124" s="174" t="str">
        <f ca="1">IFERROR(VLOOKUP(ROW(AU112),'فهرست بها کلی'!$C$13:$BO$1660,29,0),"")</f>
        <v/>
      </c>
      <c r="AV124" s="174" t="str">
        <f ca="1">IFERROR(VLOOKUP(ROW(AV112),'فهرست بها کلی'!$C$13:$BO$1660,32,0),"")</f>
        <v/>
      </c>
      <c r="AW124" s="174" t="str">
        <f ca="1">IFERROR(VLOOKUP(ROW(AW112),'فهرست بها کلی'!$C$13:$BO$1660,35,0),"")</f>
        <v/>
      </c>
      <c r="AX124" s="174" t="str">
        <f ca="1">IFERROR(VLOOKUP(ROW(AX112),'فهرست بها کلی'!$C$13:$BO$1660,38,0),"")</f>
        <v/>
      </c>
      <c r="AY124" s="174" t="str">
        <f ca="1">IFERROR(VLOOKUP(ROW(AY112),'فهرست بها کلی'!$C$13:$BO$1660,41,0),"")</f>
        <v/>
      </c>
      <c r="AZ124" s="174" t="str">
        <f ca="1">IFERROR(VLOOKUP(ROW(AZ112),'فهرست بها کلی'!$C$13:$BO$1660,44,0),"")</f>
        <v/>
      </c>
      <c r="BA124" s="174" t="str">
        <f ca="1">IFERROR(VLOOKUP(ROW(BA112),'فهرست بها کلی'!$C$13:$BO$1660,47,0),"")</f>
        <v/>
      </c>
      <c r="BB124" s="174" t="str">
        <f ca="1">IFERROR(VLOOKUP(ROW(BB112),'فهرست بها کلی'!$C$13:$BO$1660,50,0),"")</f>
        <v/>
      </c>
      <c r="BC124" s="174" t="str">
        <f ca="1">IFERROR(VLOOKUP(ROW(BC112),'فهرست بها کلی'!$C$13:$BO$1660,53,0),"")</f>
        <v/>
      </c>
      <c r="BD124" s="174" t="str">
        <f ca="1">IFERROR(VLOOKUP(ROW(BD112),'فهرست بها کلی'!$C$13:$BO$1660,56,0),"")</f>
        <v/>
      </c>
      <c r="BE124" s="174" t="str">
        <f ca="1">IFERROR(VLOOKUP(ROW(BE112),'فهرست بها کلی'!$C$13:$BO$1660,59,0),"")</f>
        <v/>
      </c>
      <c r="BF124" s="174" t="str">
        <f ca="1">IFERROR(VLOOKUP(ROW(BF112),'فهرست بها کلی'!$C$13:$BO$1660,62,0),"")</f>
        <v/>
      </c>
      <c r="BG124" s="174" t="str">
        <f ca="1">IFERROR(VLOOKUP(ROW(BG112),'فهرست بها کلی'!$C$13:$BO$1660,65,0),"")</f>
        <v/>
      </c>
      <c r="BH124" s="174" t="str">
        <f ca="1">IFERROR(VLOOKUP(ROW(BH112),'فهرست بها کلی'!$C$13:$BO$1660,16,0),"")</f>
        <v/>
      </c>
      <c r="BI124" s="245" t="str">
        <f t="shared" ca="1" si="13"/>
        <v xml:space="preserve"> </v>
      </c>
      <c r="BJ124" s="245" t="str">
        <f t="shared" ca="1" si="14"/>
        <v/>
      </c>
      <c r="BK124" s="245" t="str">
        <f t="shared" ca="1" si="15"/>
        <v/>
      </c>
    </row>
    <row r="125" spans="1:63" ht="47.25" customHeight="1">
      <c r="A125" s="174" t="str">
        <f ca="1">IFERROR(VLOOKUP(ROW(A113),'فهرست بها کلی'!$C$13:$BO$1660,1,0),"")</f>
        <v/>
      </c>
      <c r="B125" s="174" t="str">
        <f ca="1">IFERROR(VLOOKUP(ROW(B113),'فهرست بها کلی'!$C$13:$BO$1660,5,0),"")</f>
        <v/>
      </c>
      <c r="C125" s="174" t="str">
        <f ca="1">IFERROR(VLOOKUP(ROW(C113),'فهرست بها کلی'!$C$13:$BO$1660,6,0),"")</f>
        <v/>
      </c>
      <c r="D125" s="174" t="str">
        <f ca="1">IFERROR(VLOOKUP(ROW(D113),'فهرست بها کلی'!$C$13:$BO$1660,7,0),"")</f>
        <v/>
      </c>
      <c r="E125" s="174" t="str">
        <f ca="1">IFERROR(VLOOKUP(ROW(E113),'فهرست بها کلی'!$C$13:$BO$1660,8,0),"")</f>
        <v/>
      </c>
      <c r="F125" s="174" t="str">
        <f ca="1">IFERROR(VLOOKUP(ROW(F113),'فهرست بها کلی'!$C$13:$BO$1660,9,0),"")</f>
        <v/>
      </c>
      <c r="G125" s="174" t="str">
        <f ca="1">IFERROR(VLOOKUP(ROW(G113),'فهرست بها کلی'!$C$13:$BO$1660,21,0),"")</f>
        <v/>
      </c>
      <c r="H125" s="174" t="str">
        <f ca="1">IFERROR(VLOOKUP(ROW(H113),'فهرست بها کلی'!$C$13:$BO$1660,24,0),"")</f>
        <v/>
      </c>
      <c r="I125" s="174" t="str">
        <f ca="1">IFERROR(VLOOKUP(ROW(I113),'فهرست بها کلی'!$C$13:$BO$1660,27,0),"")</f>
        <v/>
      </c>
      <c r="J125" s="174" t="str">
        <f ca="1">IFERROR(VLOOKUP(ROW(J113),'فهرست بها کلی'!$C$13:$BO$1660,30,0),"")</f>
        <v/>
      </c>
      <c r="K125" s="174" t="str">
        <f ca="1">IFERROR(VLOOKUP(ROW(K113),'فهرست بها کلی'!$C$13:$BO$1660,33,0),"")</f>
        <v/>
      </c>
      <c r="L125" s="174" t="str">
        <f ca="1">IFERROR(VLOOKUP(ROW(L113),'فهرست بها کلی'!$C$13:$BO$1660,36,0),"")</f>
        <v/>
      </c>
      <c r="M125" s="174" t="str">
        <f ca="1">IFERROR(VLOOKUP(ROW(M113),'فهرست بها کلی'!$C$13:$BO$1660,39,0),"")</f>
        <v/>
      </c>
      <c r="N125" s="174" t="str">
        <f ca="1">IFERROR(VLOOKUP(ROW(N113),'فهرست بها کلی'!$C$13:$BO$1660,42,0),"")</f>
        <v/>
      </c>
      <c r="O125" s="174" t="str">
        <f ca="1">IFERROR(VLOOKUP(ROW(O113),'فهرست بها کلی'!$C$13:$BO$1660,45,0),"")</f>
        <v/>
      </c>
      <c r="P125" s="174" t="str">
        <f ca="1">IFERROR(VLOOKUP(ROW(P113),'فهرست بها کلی'!$C$13:$BO$1660,48,0),"")</f>
        <v/>
      </c>
      <c r="Q125" s="174" t="str">
        <f ca="1">IFERROR(VLOOKUP(ROW(Q113),'فهرست بها کلی'!$C$13:$BO$1660,51,0),"")</f>
        <v/>
      </c>
      <c r="R125" s="174" t="str">
        <f ca="1">IFERROR(VLOOKUP(ROW(R113),'فهرست بها کلی'!$C$13:$BO$1660,54,0),"")</f>
        <v/>
      </c>
      <c r="S125" s="174" t="str">
        <f ca="1">IFERROR(VLOOKUP(ROW(S113),'فهرست بها کلی'!$C$13:$BO$1660,57,0),"")</f>
        <v/>
      </c>
      <c r="T125" s="174" t="str">
        <f ca="1">IFERROR(VLOOKUP(ROW(T113),'فهرست بها کلی'!$C$13:$BO$1660,60,0),"")</f>
        <v/>
      </c>
      <c r="U125" s="174" t="str">
        <f ca="1">IFERROR(VLOOKUP(ROW(U113),'فهرست بها کلی'!$C$13:$BO$1660,63,0),"")</f>
        <v/>
      </c>
      <c r="V125" s="241">
        <f t="shared" ca="1" si="9"/>
        <v>0</v>
      </c>
      <c r="W125" s="242" t="str">
        <f t="shared" ca="1" si="10"/>
        <v/>
      </c>
      <c r="X125" s="174" t="str">
        <f ca="1">IFERROR(VLOOKUP(ROW(X113),'فهرست بها کلی'!$C$13:$BO$1660,10,0),"")</f>
        <v/>
      </c>
      <c r="Y125" s="174" t="str">
        <f ca="1">IFERROR(VLOOKUP(ROW(Y113),'فهرست بها کلی'!$C$13:$BO$1660,11,0),"")</f>
        <v/>
      </c>
      <c r="Z125" s="174" t="str">
        <f ca="1">IFERROR(VLOOKUP(ROW(Z113),'فهرست بها کلی'!$C$13:$BO$1660,12,0),"")</f>
        <v/>
      </c>
      <c r="AA125" s="174" t="str">
        <f ca="1">IFERROR(VLOOKUP(ROW(AA113),'فهرست بها کلی'!$C$13:$BO$1660,13,0),"")</f>
        <v/>
      </c>
      <c r="AB125" s="243" t="str">
        <f t="shared" ca="1" si="11"/>
        <v/>
      </c>
      <c r="AC125" s="174" t="str">
        <f ca="1">IFERROR(VLOOKUP(ROW(AC113),'فهرست بها کلی'!$C$13:$BO$1660,22,0),"")</f>
        <v/>
      </c>
      <c r="AD125" s="174" t="str">
        <f ca="1">IFERROR(VLOOKUP(ROW(AD113),'فهرست بها کلی'!$C$13:$BO$1660,25,0),"")</f>
        <v/>
      </c>
      <c r="AE125" s="174" t="str">
        <f ca="1">IFERROR(VLOOKUP(ROW(AE113),'فهرست بها کلی'!$C$13:$BO$1660,28,0),"")</f>
        <v/>
      </c>
      <c r="AF125" s="174" t="str">
        <f ca="1">IFERROR(VLOOKUP(ROW(AF113),'فهرست بها کلی'!$C$13:$BO$1660,31,0),"")</f>
        <v/>
      </c>
      <c r="AG125" s="174" t="str">
        <f ca="1">IFERROR(VLOOKUP(ROW(AG113),'فهرست بها کلی'!$C$13:$BO$1660,34,0),"")</f>
        <v/>
      </c>
      <c r="AH125" s="174" t="str">
        <f ca="1">IFERROR(VLOOKUP(ROW(AH113),'فهرست بها کلی'!$C$13:$BO$1660,37,0),"")</f>
        <v/>
      </c>
      <c r="AI125" s="174" t="str">
        <f ca="1">IFERROR(VLOOKUP(ROW(AI113),'فهرست بها کلی'!$C$13:$BO$1660,40,0),"")</f>
        <v/>
      </c>
      <c r="AJ125" s="174" t="str">
        <f ca="1">IFERROR(VLOOKUP(ROW(AJ113),'فهرست بها کلی'!$C$13:$BO$1660,43,0),"")</f>
        <v/>
      </c>
      <c r="AK125" s="174" t="str">
        <f ca="1">IFERROR(VLOOKUP(ROW(AK113),'فهرست بها کلی'!$C$13:$BO$1660,46,0),"")</f>
        <v/>
      </c>
      <c r="AL125" s="174" t="str">
        <f ca="1">IFERROR(VLOOKUP(ROW(AL113),'فهرست بها کلی'!$C$13:$BO$1660,49,0),"")</f>
        <v/>
      </c>
      <c r="AM125" s="174" t="str">
        <f ca="1">IFERROR(VLOOKUP(ROW(AM113),'فهرست بها کلی'!$C$13:$BO$1660,52,0),"")</f>
        <v/>
      </c>
      <c r="AN125" s="174" t="str">
        <f ca="1">IFERROR(VLOOKUP(ROW(AN113),'فهرست بها کلی'!$C$13:$BO$1660,55,0),"")</f>
        <v/>
      </c>
      <c r="AO125" s="174" t="str">
        <f ca="1">IFERROR(VLOOKUP(ROW(AO113),'فهرست بها کلی'!$C$13:$BO$1660,58,0),"")</f>
        <v/>
      </c>
      <c r="AP125" s="174" t="str">
        <f ca="1">IFERROR(VLOOKUP(ROW(AP113),'فهرست بها کلی'!$C$13:$BO$1660,61,0),"")</f>
        <v/>
      </c>
      <c r="AQ125" s="174" t="str">
        <f ca="1">IFERROR(VLOOKUP(ROW(AQ113),'فهرست بها کلی'!$C$13:$BO$1660,64,0),"")</f>
        <v/>
      </c>
      <c r="AR125" s="244">
        <f t="shared" ca="1" si="12"/>
        <v>0</v>
      </c>
      <c r="AS125" s="174" t="str">
        <f ca="1">IFERROR(VLOOKUP(ROW(AS113),'فهرست بها کلی'!$C$13:$BO$1660,23,0),"")</f>
        <v/>
      </c>
      <c r="AT125" s="174" t="str">
        <f ca="1">IFERROR(VLOOKUP(ROW(AT113),'فهرست بها کلی'!$C$13:$BO$1660,26,0),"")</f>
        <v/>
      </c>
      <c r="AU125" s="174" t="str">
        <f ca="1">IFERROR(VLOOKUP(ROW(AU113),'فهرست بها کلی'!$C$13:$BO$1660,29,0),"")</f>
        <v/>
      </c>
      <c r="AV125" s="174" t="str">
        <f ca="1">IFERROR(VLOOKUP(ROW(AV113),'فهرست بها کلی'!$C$13:$BO$1660,32,0),"")</f>
        <v/>
      </c>
      <c r="AW125" s="174" t="str">
        <f ca="1">IFERROR(VLOOKUP(ROW(AW113),'فهرست بها کلی'!$C$13:$BO$1660,35,0),"")</f>
        <v/>
      </c>
      <c r="AX125" s="174" t="str">
        <f ca="1">IFERROR(VLOOKUP(ROW(AX113),'فهرست بها کلی'!$C$13:$BO$1660,38,0),"")</f>
        <v/>
      </c>
      <c r="AY125" s="174" t="str">
        <f ca="1">IFERROR(VLOOKUP(ROW(AY113),'فهرست بها کلی'!$C$13:$BO$1660,41,0),"")</f>
        <v/>
      </c>
      <c r="AZ125" s="174" t="str">
        <f ca="1">IFERROR(VLOOKUP(ROW(AZ113),'فهرست بها کلی'!$C$13:$BO$1660,44,0),"")</f>
        <v/>
      </c>
      <c r="BA125" s="174" t="str">
        <f ca="1">IFERROR(VLOOKUP(ROW(BA113),'فهرست بها کلی'!$C$13:$BO$1660,47,0),"")</f>
        <v/>
      </c>
      <c r="BB125" s="174" t="str">
        <f ca="1">IFERROR(VLOOKUP(ROW(BB113),'فهرست بها کلی'!$C$13:$BO$1660,50,0),"")</f>
        <v/>
      </c>
      <c r="BC125" s="174" t="str">
        <f ca="1">IFERROR(VLOOKUP(ROW(BC113),'فهرست بها کلی'!$C$13:$BO$1660,53,0),"")</f>
        <v/>
      </c>
      <c r="BD125" s="174" t="str">
        <f ca="1">IFERROR(VLOOKUP(ROW(BD113),'فهرست بها کلی'!$C$13:$BO$1660,56,0),"")</f>
        <v/>
      </c>
      <c r="BE125" s="174" t="str">
        <f ca="1">IFERROR(VLOOKUP(ROW(BE113),'فهرست بها کلی'!$C$13:$BO$1660,59,0),"")</f>
        <v/>
      </c>
      <c r="BF125" s="174" t="str">
        <f ca="1">IFERROR(VLOOKUP(ROW(BF113),'فهرست بها کلی'!$C$13:$BO$1660,62,0),"")</f>
        <v/>
      </c>
      <c r="BG125" s="174" t="str">
        <f ca="1">IFERROR(VLOOKUP(ROW(BG113),'فهرست بها کلی'!$C$13:$BO$1660,65,0),"")</f>
        <v/>
      </c>
      <c r="BH125" s="174" t="str">
        <f ca="1">IFERROR(VLOOKUP(ROW(BH113),'فهرست بها کلی'!$C$13:$BO$1660,16,0),"")</f>
        <v/>
      </c>
      <c r="BI125" s="245" t="str">
        <f t="shared" ca="1" si="13"/>
        <v xml:space="preserve"> </v>
      </c>
      <c r="BJ125" s="245" t="str">
        <f t="shared" ca="1" si="14"/>
        <v/>
      </c>
      <c r="BK125" s="245" t="str">
        <f t="shared" ca="1" si="15"/>
        <v/>
      </c>
    </row>
    <row r="126" spans="1:63" ht="47.25" customHeight="1">
      <c r="A126" s="174" t="str">
        <f ca="1">IFERROR(VLOOKUP(ROW(A114),'فهرست بها کلی'!$C$13:$BO$1660,1,0),"")</f>
        <v/>
      </c>
      <c r="B126" s="174" t="str">
        <f ca="1">IFERROR(VLOOKUP(ROW(B114),'فهرست بها کلی'!$C$13:$BO$1660,5,0),"")</f>
        <v/>
      </c>
      <c r="C126" s="174" t="str">
        <f ca="1">IFERROR(VLOOKUP(ROW(C114),'فهرست بها کلی'!$C$13:$BO$1660,6,0),"")</f>
        <v/>
      </c>
      <c r="D126" s="174" t="str">
        <f ca="1">IFERROR(VLOOKUP(ROW(D114),'فهرست بها کلی'!$C$13:$BO$1660,7,0),"")</f>
        <v/>
      </c>
      <c r="E126" s="174" t="str">
        <f ca="1">IFERROR(VLOOKUP(ROW(E114),'فهرست بها کلی'!$C$13:$BO$1660,8,0),"")</f>
        <v/>
      </c>
      <c r="F126" s="174" t="str">
        <f ca="1">IFERROR(VLOOKUP(ROW(F114),'فهرست بها کلی'!$C$13:$BO$1660,9,0),"")</f>
        <v/>
      </c>
      <c r="G126" s="174" t="str">
        <f ca="1">IFERROR(VLOOKUP(ROW(G114),'فهرست بها کلی'!$C$13:$BO$1660,21,0),"")</f>
        <v/>
      </c>
      <c r="H126" s="174" t="str">
        <f ca="1">IFERROR(VLOOKUP(ROW(H114),'فهرست بها کلی'!$C$13:$BO$1660,24,0),"")</f>
        <v/>
      </c>
      <c r="I126" s="174" t="str">
        <f ca="1">IFERROR(VLOOKUP(ROW(I114),'فهرست بها کلی'!$C$13:$BO$1660,27,0),"")</f>
        <v/>
      </c>
      <c r="J126" s="174" t="str">
        <f ca="1">IFERROR(VLOOKUP(ROW(J114),'فهرست بها کلی'!$C$13:$BO$1660,30,0),"")</f>
        <v/>
      </c>
      <c r="K126" s="174" t="str">
        <f ca="1">IFERROR(VLOOKUP(ROW(K114),'فهرست بها کلی'!$C$13:$BO$1660,33,0),"")</f>
        <v/>
      </c>
      <c r="L126" s="174" t="str">
        <f ca="1">IFERROR(VLOOKUP(ROW(L114),'فهرست بها کلی'!$C$13:$BO$1660,36,0),"")</f>
        <v/>
      </c>
      <c r="M126" s="174" t="str">
        <f ca="1">IFERROR(VLOOKUP(ROW(M114),'فهرست بها کلی'!$C$13:$BO$1660,39,0),"")</f>
        <v/>
      </c>
      <c r="N126" s="174" t="str">
        <f ca="1">IFERROR(VLOOKUP(ROW(N114),'فهرست بها کلی'!$C$13:$BO$1660,42,0),"")</f>
        <v/>
      </c>
      <c r="O126" s="174" t="str">
        <f ca="1">IFERROR(VLOOKUP(ROW(O114),'فهرست بها کلی'!$C$13:$BO$1660,45,0),"")</f>
        <v/>
      </c>
      <c r="P126" s="174" t="str">
        <f ca="1">IFERROR(VLOOKUP(ROW(P114),'فهرست بها کلی'!$C$13:$BO$1660,48,0),"")</f>
        <v/>
      </c>
      <c r="Q126" s="174" t="str">
        <f ca="1">IFERROR(VLOOKUP(ROW(Q114),'فهرست بها کلی'!$C$13:$BO$1660,51,0),"")</f>
        <v/>
      </c>
      <c r="R126" s="174" t="str">
        <f ca="1">IFERROR(VLOOKUP(ROW(R114),'فهرست بها کلی'!$C$13:$BO$1660,54,0),"")</f>
        <v/>
      </c>
      <c r="S126" s="174" t="str">
        <f ca="1">IFERROR(VLOOKUP(ROW(S114),'فهرست بها کلی'!$C$13:$BO$1660,57,0),"")</f>
        <v/>
      </c>
      <c r="T126" s="174" t="str">
        <f ca="1">IFERROR(VLOOKUP(ROW(T114),'فهرست بها کلی'!$C$13:$BO$1660,60,0),"")</f>
        <v/>
      </c>
      <c r="U126" s="174" t="str">
        <f ca="1">IFERROR(VLOOKUP(ROW(U114),'فهرست بها کلی'!$C$13:$BO$1660,63,0),"")</f>
        <v/>
      </c>
      <c r="V126" s="241">
        <f t="shared" ca="1" si="9"/>
        <v>0</v>
      </c>
      <c r="W126" s="242" t="str">
        <f t="shared" ca="1" si="10"/>
        <v/>
      </c>
      <c r="X126" s="174" t="str">
        <f ca="1">IFERROR(VLOOKUP(ROW(X114),'فهرست بها کلی'!$C$13:$BO$1660,10,0),"")</f>
        <v/>
      </c>
      <c r="Y126" s="174" t="str">
        <f ca="1">IFERROR(VLOOKUP(ROW(Y114),'فهرست بها کلی'!$C$13:$BO$1660,11,0),"")</f>
        <v/>
      </c>
      <c r="Z126" s="174" t="str">
        <f ca="1">IFERROR(VLOOKUP(ROW(Z114),'فهرست بها کلی'!$C$13:$BO$1660,12,0),"")</f>
        <v/>
      </c>
      <c r="AA126" s="174" t="str">
        <f ca="1">IFERROR(VLOOKUP(ROW(AA114),'فهرست بها کلی'!$C$13:$BO$1660,13,0),"")</f>
        <v/>
      </c>
      <c r="AB126" s="243" t="str">
        <f t="shared" ca="1" si="11"/>
        <v/>
      </c>
      <c r="AC126" s="174" t="str">
        <f ca="1">IFERROR(VLOOKUP(ROW(AC114),'فهرست بها کلی'!$C$13:$BO$1660,22,0),"")</f>
        <v/>
      </c>
      <c r="AD126" s="174" t="str">
        <f ca="1">IFERROR(VLOOKUP(ROW(AD114),'فهرست بها کلی'!$C$13:$BO$1660,25,0),"")</f>
        <v/>
      </c>
      <c r="AE126" s="174" t="str">
        <f ca="1">IFERROR(VLOOKUP(ROW(AE114),'فهرست بها کلی'!$C$13:$BO$1660,28,0),"")</f>
        <v/>
      </c>
      <c r="AF126" s="174" t="str">
        <f ca="1">IFERROR(VLOOKUP(ROW(AF114),'فهرست بها کلی'!$C$13:$BO$1660,31,0),"")</f>
        <v/>
      </c>
      <c r="AG126" s="174" t="str">
        <f ca="1">IFERROR(VLOOKUP(ROW(AG114),'فهرست بها کلی'!$C$13:$BO$1660,34,0),"")</f>
        <v/>
      </c>
      <c r="AH126" s="174" t="str">
        <f ca="1">IFERROR(VLOOKUP(ROW(AH114),'فهرست بها کلی'!$C$13:$BO$1660,37,0),"")</f>
        <v/>
      </c>
      <c r="AI126" s="174" t="str">
        <f ca="1">IFERROR(VLOOKUP(ROW(AI114),'فهرست بها کلی'!$C$13:$BO$1660,40,0),"")</f>
        <v/>
      </c>
      <c r="AJ126" s="174" t="str">
        <f ca="1">IFERROR(VLOOKUP(ROW(AJ114),'فهرست بها کلی'!$C$13:$BO$1660,43,0),"")</f>
        <v/>
      </c>
      <c r="AK126" s="174" t="str">
        <f ca="1">IFERROR(VLOOKUP(ROW(AK114),'فهرست بها کلی'!$C$13:$BO$1660,46,0),"")</f>
        <v/>
      </c>
      <c r="AL126" s="174" t="str">
        <f ca="1">IFERROR(VLOOKUP(ROW(AL114),'فهرست بها کلی'!$C$13:$BO$1660,49,0),"")</f>
        <v/>
      </c>
      <c r="AM126" s="174" t="str">
        <f ca="1">IFERROR(VLOOKUP(ROW(AM114),'فهرست بها کلی'!$C$13:$BO$1660,52,0),"")</f>
        <v/>
      </c>
      <c r="AN126" s="174" t="str">
        <f ca="1">IFERROR(VLOOKUP(ROW(AN114),'فهرست بها کلی'!$C$13:$BO$1660,55,0),"")</f>
        <v/>
      </c>
      <c r="AO126" s="174" t="str">
        <f ca="1">IFERROR(VLOOKUP(ROW(AO114),'فهرست بها کلی'!$C$13:$BO$1660,58,0),"")</f>
        <v/>
      </c>
      <c r="AP126" s="174" t="str">
        <f ca="1">IFERROR(VLOOKUP(ROW(AP114),'فهرست بها کلی'!$C$13:$BO$1660,61,0),"")</f>
        <v/>
      </c>
      <c r="AQ126" s="174" t="str">
        <f ca="1">IFERROR(VLOOKUP(ROW(AQ114),'فهرست بها کلی'!$C$13:$BO$1660,64,0),"")</f>
        <v/>
      </c>
      <c r="AR126" s="244">
        <f t="shared" ca="1" si="12"/>
        <v>0</v>
      </c>
      <c r="AS126" s="174" t="str">
        <f ca="1">IFERROR(VLOOKUP(ROW(AS114),'فهرست بها کلی'!$C$13:$BO$1660,23,0),"")</f>
        <v/>
      </c>
      <c r="AT126" s="174" t="str">
        <f ca="1">IFERROR(VLOOKUP(ROW(AT114),'فهرست بها کلی'!$C$13:$BO$1660,26,0),"")</f>
        <v/>
      </c>
      <c r="AU126" s="174" t="str">
        <f ca="1">IFERROR(VLOOKUP(ROW(AU114),'فهرست بها کلی'!$C$13:$BO$1660,29,0),"")</f>
        <v/>
      </c>
      <c r="AV126" s="174" t="str">
        <f ca="1">IFERROR(VLOOKUP(ROW(AV114),'فهرست بها کلی'!$C$13:$BO$1660,32,0),"")</f>
        <v/>
      </c>
      <c r="AW126" s="174" t="str">
        <f ca="1">IFERROR(VLOOKUP(ROW(AW114),'فهرست بها کلی'!$C$13:$BO$1660,35,0),"")</f>
        <v/>
      </c>
      <c r="AX126" s="174" t="str">
        <f ca="1">IFERROR(VLOOKUP(ROW(AX114),'فهرست بها کلی'!$C$13:$BO$1660,38,0),"")</f>
        <v/>
      </c>
      <c r="AY126" s="174" t="str">
        <f ca="1">IFERROR(VLOOKUP(ROW(AY114),'فهرست بها کلی'!$C$13:$BO$1660,41,0),"")</f>
        <v/>
      </c>
      <c r="AZ126" s="174" t="str">
        <f ca="1">IFERROR(VLOOKUP(ROW(AZ114),'فهرست بها کلی'!$C$13:$BO$1660,44,0),"")</f>
        <v/>
      </c>
      <c r="BA126" s="174" t="str">
        <f ca="1">IFERROR(VLOOKUP(ROW(BA114),'فهرست بها کلی'!$C$13:$BO$1660,47,0),"")</f>
        <v/>
      </c>
      <c r="BB126" s="174" t="str">
        <f ca="1">IFERROR(VLOOKUP(ROW(BB114),'فهرست بها کلی'!$C$13:$BO$1660,50,0),"")</f>
        <v/>
      </c>
      <c r="BC126" s="174" t="str">
        <f ca="1">IFERROR(VLOOKUP(ROW(BC114),'فهرست بها کلی'!$C$13:$BO$1660,53,0),"")</f>
        <v/>
      </c>
      <c r="BD126" s="174" t="str">
        <f ca="1">IFERROR(VLOOKUP(ROW(BD114),'فهرست بها کلی'!$C$13:$BO$1660,56,0),"")</f>
        <v/>
      </c>
      <c r="BE126" s="174" t="str">
        <f ca="1">IFERROR(VLOOKUP(ROW(BE114),'فهرست بها کلی'!$C$13:$BO$1660,59,0),"")</f>
        <v/>
      </c>
      <c r="BF126" s="174" t="str">
        <f ca="1">IFERROR(VLOOKUP(ROW(BF114),'فهرست بها کلی'!$C$13:$BO$1660,62,0),"")</f>
        <v/>
      </c>
      <c r="BG126" s="174" t="str">
        <f ca="1">IFERROR(VLOOKUP(ROW(BG114),'فهرست بها کلی'!$C$13:$BO$1660,65,0),"")</f>
        <v/>
      </c>
      <c r="BH126" s="174" t="str">
        <f ca="1">IFERROR(VLOOKUP(ROW(BH114),'فهرست بها کلی'!$C$13:$BO$1660,16,0),"")</f>
        <v/>
      </c>
      <c r="BI126" s="245" t="str">
        <f t="shared" ca="1" si="13"/>
        <v xml:space="preserve"> </v>
      </c>
      <c r="BJ126" s="245" t="str">
        <f t="shared" ca="1" si="14"/>
        <v/>
      </c>
      <c r="BK126" s="245" t="str">
        <f t="shared" ca="1" si="15"/>
        <v/>
      </c>
    </row>
    <row r="127" spans="1:63" ht="47.25" customHeight="1">
      <c r="A127" s="174" t="str">
        <f ca="1">IFERROR(VLOOKUP(ROW(A115),'فهرست بها کلی'!$C$13:$BO$1660,1,0),"")</f>
        <v/>
      </c>
      <c r="B127" s="174" t="str">
        <f ca="1">IFERROR(VLOOKUP(ROW(B115),'فهرست بها کلی'!$C$13:$BO$1660,5,0),"")</f>
        <v/>
      </c>
      <c r="C127" s="174" t="str">
        <f ca="1">IFERROR(VLOOKUP(ROW(C115),'فهرست بها کلی'!$C$13:$BO$1660,6,0),"")</f>
        <v/>
      </c>
      <c r="D127" s="174" t="str">
        <f ca="1">IFERROR(VLOOKUP(ROW(D115),'فهرست بها کلی'!$C$13:$BO$1660,7,0),"")</f>
        <v/>
      </c>
      <c r="E127" s="174" t="str">
        <f ca="1">IFERROR(VLOOKUP(ROW(E115),'فهرست بها کلی'!$C$13:$BO$1660,8,0),"")</f>
        <v/>
      </c>
      <c r="F127" s="174" t="str">
        <f ca="1">IFERROR(VLOOKUP(ROW(F115),'فهرست بها کلی'!$C$13:$BO$1660,9,0),"")</f>
        <v/>
      </c>
      <c r="G127" s="174" t="str">
        <f ca="1">IFERROR(VLOOKUP(ROW(G115),'فهرست بها کلی'!$C$13:$BO$1660,21,0),"")</f>
        <v/>
      </c>
      <c r="H127" s="174" t="str">
        <f ca="1">IFERROR(VLOOKUP(ROW(H115),'فهرست بها کلی'!$C$13:$BO$1660,24,0),"")</f>
        <v/>
      </c>
      <c r="I127" s="174" t="str">
        <f ca="1">IFERROR(VLOOKUP(ROW(I115),'فهرست بها کلی'!$C$13:$BO$1660,27,0),"")</f>
        <v/>
      </c>
      <c r="J127" s="174" t="str">
        <f ca="1">IFERROR(VLOOKUP(ROW(J115),'فهرست بها کلی'!$C$13:$BO$1660,30,0),"")</f>
        <v/>
      </c>
      <c r="K127" s="174" t="str">
        <f ca="1">IFERROR(VLOOKUP(ROW(K115),'فهرست بها کلی'!$C$13:$BO$1660,33,0),"")</f>
        <v/>
      </c>
      <c r="L127" s="174" t="str">
        <f ca="1">IFERROR(VLOOKUP(ROW(L115),'فهرست بها کلی'!$C$13:$BO$1660,36,0),"")</f>
        <v/>
      </c>
      <c r="M127" s="174" t="str">
        <f ca="1">IFERROR(VLOOKUP(ROW(M115),'فهرست بها کلی'!$C$13:$BO$1660,39,0),"")</f>
        <v/>
      </c>
      <c r="N127" s="174" t="str">
        <f ca="1">IFERROR(VLOOKUP(ROW(N115),'فهرست بها کلی'!$C$13:$BO$1660,42,0),"")</f>
        <v/>
      </c>
      <c r="O127" s="174" t="str">
        <f ca="1">IFERROR(VLOOKUP(ROW(O115),'فهرست بها کلی'!$C$13:$BO$1660,45,0),"")</f>
        <v/>
      </c>
      <c r="P127" s="174" t="str">
        <f ca="1">IFERROR(VLOOKUP(ROW(P115),'فهرست بها کلی'!$C$13:$BO$1660,48,0),"")</f>
        <v/>
      </c>
      <c r="Q127" s="174" t="str">
        <f ca="1">IFERROR(VLOOKUP(ROW(Q115),'فهرست بها کلی'!$C$13:$BO$1660,51,0),"")</f>
        <v/>
      </c>
      <c r="R127" s="174" t="str">
        <f ca="1">IFERROR(VLOOKUP(ROW(R115),'فهرست بها کلی'!$C$13:$BO$1660,54,0),"")</f>
        <v/>
      </c>
      <c r="S127" s="174" t="str">
        <f ca="1">IFERROR(VLOOKUP(ROW(S115),'فهرست بها کلی'!$C$13:$BO$1660,57,0),"")</f>
        <v/>
      </c>
      <c r="T127" s="174" t="str">
        <f ca="1">IFERROR(VLOOKUP(ROW(T115),'فهرست بها کلی'!$C$13:$BO$1660,60,0),"")</f>
        <v/>
      </c>
      <c r="U127" s="174" t="str">
        <f ca="1">IFERROR(VLOOKUP(ROW(U115),'فهرست بها کلی'!$C$13:$BO$1660,63,0),"")</f>
        <v/>
      </c>
      <c r="V127" s="241">
        <f t="shared" ca="1" si="9"/>
        <v>0</v>
      </c>
      <c r="W127" s="242" t="str">
        <f t="shared" ca="1" si="10"/>
        <v/>
      </c>
      <c r="X127" s="174" t="str">
        <f ca="1">IFERROR(VLOOKUP(ROW(X115),'فهرست بها کلی'!$C$13:$BO$1660,10,0),"")</f>
        <v/>
      </c>
      <c r="Y127" s="174" t="str">
        <f ca="1">IFERROR(VLOOKUP(ROW(Y115),'فهرست بها کلی'!$C$13:$BO$1660,11,0),"")</f>
        <v/>
      </c>
      <c r="Z127" s="174" t="str">
        <f ca="1">IFERROR(VLOOKUP(ROW(Z115),'فهرست بها کلی'!$C$13:$BO$1660,12,0),"")</f>
        <v/>
      </c>
      <c r="AA127" s="174" t="str">
        <f ca="1">IFERROR(VLOOKUP(ROW(AA115),'فهرست بها کلی'!$C$13:$BO$1660,13,0),"")</f>
        <v/>
      </c>
      <c r="AB127" s="243" t="str">
        <f t="shared" ca="1" si="11"/>
        <v/>
      </c>
      <c r="AC127" s="174" t="str">
        <f ca="1">IFERROR(VLOOKUP(ROW(AC115),'فهرست بها کلی'!$C$13:$BO$1660,22,0),"")</f>
        <v/>
      </c>
      <c r="AD127" s="174" t="str">
        <f ca="1">IFERROR(VLOOKUP(ROW(AD115),'فهرست بها کلی'!$C$13:$BO$1660,25,0),"")</f>
        <v/>
      </c>
      <c r="AE127" s="174" t="str">
        <f ca="1">IFERROR(VLOOKUP(ROW(AE115),'فهرست بها کلی'!$C$13:$BO$1660,28,0),"")</f>
        <v/>
      </c>
      <c r="AF127" s="174" t="str">
        <f ca="1">IFERROR(VLOOKUP(ROW(AF115),'فهرست بها کلی'!$C$13:$BO$1660,31,0),"")</f>
        <v/>
      </c>
      <c r="AG127" s="174" t="str">
        <f ca="1">IFERROR(VLOOKUP(ROW(AG115),'فهرست بها کلی'!$C$13:$BO$1660,34,0),"")</f>
        <v/>
      </c>
      <c r="AH127" s="174" t="str">
        <f ca="1">IFERROR(VLOOKUP(ROW(AH115),'فهرست بها کلی'!$C$13:$BO$1660,37,0),"")</f>
        <v/>
      </c>
      <c r="AI127" s="174" t="str">
        <f ca="1">IFERROR(VLOOKUP(ROW(AI115),'فهرست بها کلی'!$C$13:$BO$1660,40,0),"")</f>
        <v/>
      </c>
      <c r="AJ127" s="174" t="str">
        <f ca="1">IFERROR(VLOOKUP(ROW(AJ115),'فهرست بها کلی'!$C$13:$BO$1660,43,0),"")</f>
        <v/>
      </c>
      <c r="AK127" s="174" t="str">
        <f ca="1">IFERROR(VLOOKUP(ROW(AK115),'فهرست بها کلی'!$C$13:$BO$1660,46,0),"")</f>
        <v/>
      </c>
      <c r="AL127" s="174" t="str">
        <f ca="1">IFERROR(VLOOKUP(ROW(AL115),'فهرست بها کلی'!$C$13:$BO$1660,49,0),"")</f>
        <v/>
      </c>
      <c r="AM127" s="174" t="str">
        <f ca="1">IFERROR(VLOOKUP(ROW(AM115),'فهرست بها کلی'!$C$13:$BO$1660,52,0),"")</f>
        <v/>
      </c>
      <c r="AN127" s="174" t="str">
        <f ca="1">IFERROR(VLOOKUP(ROW(AN115),'فهرست بها کلی'!$C$13:$BO$1660,55,0),"")</f>
        <v/>
      </c>
      <c r="AO127" s="174" t="str">
        <f ca="1">IFERROR(VLOOKUP(ROW(AO115),'فهرست بها کلی'!$C$13:$BO$1660,58,0),"")</f>
        <v/>
      </c>
      <c r="AP127" s="174" t="str">
        <f ca="1">IFERROR(VLOOKUP(ROW(AP115),'فهرست بها کلی'!$C$13:$BO$1660,61,0),"")</f>
        <v/>
      </c>
      <c r="AQ127" s="174" t="str">
        <f ca="1">IFERROR(VLOOKUP(ROW(AQ115),'فهرست بها کلی'!$C$13:$BO$1660,64,0),"")</f>
        <v/>
      </c>
      <c r="AR127" s="244">
        <f t="shared" ca="1" si="12"/>
        <v>0</v>
      </c>
      <c r="AS127" s="174" t="str">
        <f ca="1">IFERROR(VLOOKUP(ROW(AS115),'فهرست بها کلی'!$C$13:$BO$1660,23,0),"")</f>
        <v/>
      </c>
      <c r="AT127" s="174" t="str">
        <f ca="1">IFERROR(VLOOKUP(ROW(AT115),'فهرست بها کلی'!$C$13:$BO$1660,26,0),"")</f>
        <v/>
      </c>
      <c r="AU127" s="174" t="str">
        <f ca="1">IFERROR(VLOOKUP(ROW(AU115),'فهرست بها کلی'!$C$13:$BO$1660,29,0),"")</f>
        <v/>
      </c>
      <c r="AV127" s="174" t="str">
        <f ca="1">IFERROR(VLOOKUP(ROW(AV115),'فهرست بها کلی'!$C$13:$BO$1660,32,0),"")</f>
        <v/>
      </c>
      <c r="AW127" s="174" t="str">
        <f ca="1">IFERROR(VLOOKUP(ROW(AW115),'فهرست بها کلی'!$C$13:$BO$1660,35,0),"")</f>
        <v/>
      </c>
      <c r="AX127" s="174" t="str">
        <f ca="1">IFERROR(VLOOKUP(ROW(AX115),'فهرست بها کلی'!$C$13:$BO$1660,38,0),"")</f>
        <v/>
      </c>
      <c r="AY127" s="174" t="str">
        <f ca="1">IFERROR(VLOOKUP(ROW(AY115),'فهرست بها کلی'!$C$13:$BO$1660,41,0),"")</f>
        <v/>
      </c>
      <c r="AZ127" s="174" t="str">
        <f ca="1">IFERROR(VLOOKUP(ROW(AZ115),'فهرست بها کلی'!$C$13:$BO$1660,44,0),"")</f>
        <v/>
      </c>
      <c r="BA127" s="174" t="str">
        <f ca="1">IFERROR(VLOOKUP(ROW(BA115),'فهرست بها کلی'!$C$13:$BO$1660,47,0),"")</f>
        <v/>
      </c>
      <c r="BB127" s="174" t="str">
        <f ca="1">IFERROR(VLOOKUP(ROW(BB115),'فهرست بها کلی'!$C$13:$BO$1660,50,0),"")</f>
        <v/>
      </c>
      <c r="BC127" s="174" t="str">
        <f ca="1">IFERROR(VLOOKUP(ROW(BC115),'فهرست بها کلی'!$C$13:$BO$1660,53,0),"")</f>
        <v/>
      </c>
      <c r="BD127" s="174" t="str">
        <f ca="1">IFERROR(VLOOKUP(ROW(BD115),'فهرست بها کلی'!$C$13:$BO$1660,56,0),"")</f>
        <v/>
      </c>
      <c r="BE127" s="174" t="str">
        <f ca="1">IFERROR(VLOOKUP(ROW(BE115),'فهرست بها کلی'!$C$13:$BO$1660,59,0),"")</f>
        <v/>
      </c>
      <c r="BF127" s="174" t="str">
        <f ca="1">IFERROR(VLOOKUP(ROW(BF115),'فهرست بها کلی'!$C$13:$BO$1660,62,0),"")</f>
        <v/>
      </c>
      <c r="BG127" s="174" t="str">
        <f ca="1">IFERROR(VLOOKUP(ROW(BG115),'فهرست بها کلی'!$C$13:$BO$1660,65,0),"")</f>
        <v/>
      </c>
      <c r="BH127" s="174" t="str">
        <f ca="1">IFERROR(VLOOKUP(ROW(BH115),'فهرست بها کلی'!$C$13:$BO$1660,16,0),"")</f>
        <v/>
      </c>
      <c r="BI127" s="245" t="str">
        <f t="shared" ca="1" si="13"/>
        <v xml:space="preserve"> </v>
      </c>
      <c r="BJ127" s="245" t="str">
        <f t="shared" ca="1" si="14"/>
        <v/>
      </c>
      <c r="BK127" s="245" t="str">
        <f t="shared" ca="1" si="15"/>
        <v/>
      </c>
    </row>
    <row r="128" spans="1:63" ht="47.25" customHeight="1">
      <c r="A128" s="174" t="str">
        <f ca="1">IFERROR(VLOOKUP(ROW(A116),'فهرست بها کلی'!$C$13:$BO$1660,1,0),"")</f>
        <v/>
      </c>
      <c r="B128" s="174" t="str">
        <f ca="1">IFERROR(VLOOKUP(ROW(B116),'فهرست بها کلی'!$C$13:$BO$1660,5,0),"")</f>
        <v/>
      </c>
      <c r="C128" s="174" t="str">
        <f ca="1">IFERROR(VLOOKUP(ROW(C116),'فهرست بها کلی'!$C$13:$BO$1660,6,0),"")</f>
        <v/>
      </c>
      <c r="D128" s="174" t="str">
        <f ca="1">IFERROR(VLOOKUP(ROW(D116),'فهرست بها کلی'!$C$13:$BO$1660,7,0),"")</f>
        <v/>
      </c>
      <c r="E128" s="174" t="str">
        <f ca="1">IFERROR(VLOOKUP(ROW(E116),'فهرست بها کلی'!$C$13:$BO$1660,8,0),"")</f>
        <v/>
      </c>
      <c r="F128" s="174" t="str">
        <f ca="1">IFERROR(VLOOKUP(ROW(F116),'فهرست بها کلی'!$C$13:$BO$1660,9,0),"")</f>
        <v/>
      </c>
      <c r="G128" s="174" t="str">
        <f ca="1">IFERROR(VLOOKUP(ROW(G116),'فهرست بها کلی'!$C$13:$BO$1660,21,0),"")</f>
        <v/>
      </c>
      <c r="H128" s="174" t="str">
        <f ca="1">IFERROR(VLOOKUP(ROW(H116),'فهرست بها کلی'!$C$13:$BO$1660,24,0),"")</f>
        <v/>
      </c>
      <c r="I128" s="174" t="str">
        <f ca="1">IFERROR(VLOOKUP(ROW(I116),'فهرست بها کلی'!$C$13:$BO$1660,27,0),"")</f>
        <v/>
      </c>
      <c r="J128" s="174" t="str">
        <f ca="1">IFERROR(VLOOKUP(ROW(J116),'فهرست بها کلی'!$C$13:$BO$1660,30,0),"")</f>
        <v/>
      </c>
      <c r="K128" s="174" t="str">
        <f ca="1">IFERROR(VLOOKUP(ROW(K116),'فهرست بها کلی'!$C$13:$BO$1660,33,0),"")</f>
        <v/>
      </c>
      <c r="L128" s="174" t="str">
        <f ca="1">IFERROR(VLOOKUP(ROW(L116),'فهرست بها کلی'!$C$13:$BO$1660,36,0),"")</f>
        <v/>
      </c>
      <c r="M128" s="174" t="str">
        <f ca="1">IFERROR(VLOOKUP(ROW(M116),'فهرست بها کلی'!$C$13:$BO$1660,39,0),"")</f>
        <v/>
      </c>
      <c r="N128" s="174" t="str">
        <f ca="1">IFERROR(VLOOKUP(ROW(N116),'فهرست بها کلی'!$C$13:$BO$1660,42,0),"")</f>
        <v/>
      </c>
      <c r="O128" s="174" t="str">
        <f ca="1">IFERROR(VLOOKUP(ROW(O116),'فهرست بها کلی'!$C$13:$BO$1660,45,0),"")</f>
        <v/>
      </c>
      <c r="P128" s="174" t="str">
        <f ca="1">IFERROR(VLOOKUP(ROW(P116),'فهرست بها کلی'!$C$13:$BO$1660,48,0),"")</f>
        <v/>
      </c>
      <c r="Q128" s="174" t="str">
        <f ca="1">IFERROR(VLOOKUP(ROW(Q116),'فهرست بها کلی'!$C$13:$BO$1660,51,0),"")</f>
        <v/>
      </c>
      <c r="R128" s="174" t="str">
        <f ca="1">IFERROR(VLOOKUP(ROW(R116),'فهرست بها کلی'!$C$13:$BO$1660,54,0),"")</f>
        <v/>
      </c>
      <c r="S128" s="174" t="str">
        <f ca="1">IFERROR(VLOOKUP(ROW(S116),'فهرست بها کلی'!$C$13:$BO$1660,57,0),"")</f>
        <v/>
      </c>
      <c r="T128" s="174" t="str">
        <f ca="1">IFERROR(VLOOKUP(ROW(T116),'فهرست بها کلی'!$C$13:$BO$1660,60,0),"")</f>
        <v/>
      </c>
      <c r="U128" s="174" t="str">
        <f ca="1">IFERROR(VLOOKUP(ROW(U116),'فهرست بها کلی'!$C$13:$BO$1660,63,0),"")</f>
        <v/>
      </c>
      <c r="V128" s="241">
        <f t="shared" ca="1" si="9"/>
        <v>0</v>
      </c>
      <c r="W128" s="242" t="str">
        <f t="shared" ca="1" si="10"/>
        <v/>
      </c>
      <c r="X128" s="174" t="str">
        <f ca="1">IFERROR(VLOOKUP(ROW(X116),'فهرست بها کلی'!$C$13:$BO$1660,10,0),"")</f>
        <v/>
      </c>
      <c r="Y128" s="174" t="str">
        <f ca="1">IFERROR(VLOOKUP(ROW(Y116),'فهرست بها کلی'!$C$13:$BO$1660,11,0),"")</f>
        <v/>
      </c>
      <c r="Z128" s="174" t="str">
        <f ca="1">IFERROR(VLOOKUP(ROW(Z116),'فهرست بها کلی'!$C$13:$BO$1660,12,0),"")</f>
        <v/>
      </c>
      <c r="AA128" s="174" t="str">
        <f ca="1">IFERROR(VLOOKUP(ROW(AA116),'فهرست بها کلی'!$C$13:$BO$1660,13,0),"")</f>
        <v/>
      </c>
      <c r="AB128" s="243" t="str">
        <f t="shared" ca="1" si="11"/>
        <v/>
      </c>
      <c r="AC128" s="174" t="str">
        <f ca="1">IFERROR(VLOOKUP(ROW(AC116),'فهرست بها کلی'!$C$13:$BO$1660,22,0),"")</f>
        <v/>
      </c>
      <c r="AD128" s="174" t="str">
        <f ca="1">IFERROR(VLOOKUP(ROW(AD116),'فهرست بها کلی'!$C$13:$BO$1660,25,0),"")</f>
        <v/>
      </c>
      <c r="AE128" s="174" t="str">
        <f ca="1">IFERROR(VLOOKUP(ROW(AE116),'فهرست بها کلی'!$C$13:$BO$1660,28,0),"")</f>
        <v/>
      </c>
      <c r="AF128" s="174" t="str">
        <f ca="1">IFERROR(VLOOKUP(ROW(AF116),'فهرست بها کلی'!$C$13:$BO$1660,31,0),"")</f>
        <v/>
      </c>
      <c r="AG128" s="174" t="str">
        <f ca="1">IFERROR(VLOOKUP(ROW(AG116),'فهرست بها کلی'!$C$13:$BO$1660,34,0),"")</f>
        <v/>
      </c>
      <c r="AH128" s="174" t="str">
        <f ca="1">IFERROR(VLOOKUP(ROW(AH116),'فهرست بها کلی'!$C$13:$BO$1660,37,0),"")</f>
        <v/>
      </c>
      <c r="AI128" s="174" t="str">
        <f ca="1">IFERROR(VLOOKUP(ROW(AI116),'فهرست بها کلی'!$C$13:$BO$1660,40,0),"")</f>
        <v/>
      </c>
      <c r="AJ128" s="174" t="str">
        <f ca="1">IFERROR(VLOOKUP(ROW(AJ116),'فهرست بها کلی'!$C$13:$BO$1660,43,0),"")</f>
        <v/>
      </c>
      <c r="AK128" s="174" t="str">
        <f ca="1">IFERROR(VLOOKUP(ROW(AK116),'فهرست بها کلی'!$C$13:$BO$1660,46,0),"")</f>
        <v/>
      </c>
      <c r="AL128" s="174" t="str">
        <f ca="1">IFERROR(VLOOKUP(ROW(AL116),'فهرست بها کلی'!$C$13:$BO$1660,49,0),"")</f>
        <v/>
      </c>
      <c r="AM128" s="174" t="str">
        <f ca="1">IFERROR(VLOOKUP(ROW(AM116),'فهرست بها کلی'!$C$13:$BO$1660,52,0),"")</f>
        <v/>
      </c>
      <c r="AN128" s="174" t="str">
        <f ca="1">IFERROR(VLOOKUP(ROW(AN116),'فهرست بها کلی'!$C$13:$BO$1660,55,0),"")</f>
        <v/>
      </c>
      <c r="AO128" s="174" t="str">
        <f ca="1">IFERROR(VLOOKUP(ROW(AO116),'فهرست بها کلی'!$C$13:$BO$1660,58,0),"")</f>
        <v/>
      </c>
      <c r="AP128" s="174" t="str">
        <f ca="1">IFERROR(VLOOKUP(ROW(AP116),'فهرست بها کلی'!$C$13:$BO$1660,61,0),"")</f>
        <v/>
      </c>
      <c r="AQ128" s="174" t="str">
        <f ca="1">IFERROR(VLOOKUP(ROW(AQ116),'فهرست بها کلی'!$C$13:$BO$1660,64,0),"")</f>
        <v/>
      </c>
      <c r="AR128" s="244">
        <f t="shared" ca="1" si="12"/>
        <v>0</v>
      </c>
      <c r="AS128" s="174" t="str">
        <f ca="1">IFERROR(VLOOKUP(ROW(AS116),'فهرست بها کلی'!$C$13:$BO$1660,23,0),"")</f>
        <v/>
      </c>
      <c r="AT128" s="174" t="str">
        <f ca="1">IFERROR(VLOOKUP(ROW(AT116),'فهرست بها کلی'!$C$13:$BO$1660,26,0),"")</f>
        <v/>
      </c>
      <c r="AU128" s="174" t="str">
        <f ca="1">IFERROR(VLOOKUP(ROW(AU116),'فهرست بها کلی'!$C$13:$BO$1660,29,0),"")</f>
        <v/>
      </c>
      <c r="AV128" s="174" t="str">
        <f ca="1">IFERROR(VLOOKUP(ROW(AV116),'فهرست بها کلی'!$C$13:$BO$1660,32,0),"")</f>
        <v/>
      </c>
      <c r="AW128" s="174" t="str">
        <f ca="1">IFERROR(VLOOKUP(ROW(AW116),'فهرست بها کلی'!$C$13:$BO$1660,35,0),"")</f>
        <v/>
      </c>
      <c r="AX128" s="174" t="str">
        <f ca="1">IFERROR(VLOOKUP(ROW(AX116),'فهرست بها کلی'!$C$13:$BO$1660,38,0),"")</f>
        <v/>
      </c>
      <c r="AY128" s="174" t="str">
        <f ca="1">IFERROR(VLOOKUP(ROW(AY116),'فهرست بها کلی'!$C$13:$BO$1660,41,0),"")</f>
        <v/>
      </c>
      <c r="AZ128" s="174" t="str">
        <f ca="1">IFERROR(VLOOKUP(ROW(AZ116),'فهرست بها کلی'!$C$13:$BO$1660,44,0),"")</f>
        <v/>
      </c>
      <c r="BA128" s="174" t="str">
        <f ca="1">IFERROR(VLOOKUP(ROW(BA116),'فهرست بها کلی'!$C$13:$BO$1660,47,0),"")</f>
        <v/>
      </c>
      <c r="BB128" s="174" t="str">
        <f ca="1">IFERROR(VLOOKUP(ROW(BB116),'فهرست بها کلی'!$C$13:$BO$1660,50,0),"")</f>
        <v/>
      </c>
      <c r="BC128" s="174" t="str">
        <f ca="1">IFERROR(VLOOKUP(ROW(BC116),'فهرست بها کلی'!$C$13:$BO$1660,53,0),"")</f>
        <v/>
      </c>
      <c r="BD128" s="174" t="str">
        <f ca="1">IFERROR(VLOOKUP(ROW(BD116),'فهرست بها کلی'!$C$13:$BO$1660,56,0),"")</f>
        <v/>
      </c>
      <c r="BE128" s="174" t="str">
        <f ca="1">IFERROR(VLOOKUP(ROW(BE116),'فهرست بها کلی'!$C$13:$BO$1660,59,0),"")</f>
        <v/>
      </c>
      <c r="BF128" s="174" t="str">
        <f ca="1">IFERROR(VLOOKUP(ROW(BF116),'فهرست بها کلی'!$C$13:$BO$1660,62,0),"")</f>
        <v/>
      </c>
      <c r="BG128" s="174" t="str">
        <f ca="1">IFERROR(VLOOKUP(ROW(BG116),'فهرست بها کلی'!$C$13:$BO$1660,65,0),"")</f>
        <v/>
      </c>
      <c r="BH128" s="174" t="str">
        <f ca="1">IFERROR(VLOOKUP(ROW(BH116),'فهرست بها کلی'!$C$13:$BO$1660,16,0),"")</f>
        <v/>
      </c>
      <c r="BI128" s="245" t="str">
        <f t="shared" ca="1" si="13"/>
        <v xml:space="preserve"> </v>
      </c>
      <c r="BJ128" s="245" t="str">
        <f t="shared" ca="1" si="14"/>
        <v/>
      </c>
      <c r="BK128" s="245" t="str">
        <f t="shared" ca="1" si="15"/>
        <v/>
      </c>
    </row>
    <row r="129" spans="1:63" ht="47.25" customHeight="1">
      <c r="A129" s="174" t="str">
        <f ca="1">IFERROR(VLOOKUP(ROW(A117),'فهرست بها کلی'!$C$13:$BO$1660,1,0),"")</f>
        <v/>
      </c>
      <c r="B129" s="174" t="str">
        <f ca="1">IFERROR(VLOOKUP(ROW(B117),'فهرست بها کلی'!$C$13:$BO$1660,5,0),"")</f>
        <v/>
      </c>
      <c r="C129" s="174" t="str">
        <f ca="1">IFERROR(VLOOKUP(ROW(C117),'فهرست بها کلی'!$C$13:$BO$1660,6,0),"")</f>
        <v/>
      </c>
      <c r="D129" s="174" t="str">
        <f ca="1">IFERROR(VLOOKUP(ROW(D117),'فهرست بها کلی'!$C$13:$BO$1660,7,0),"")</f>
        <v/>
      </c>
      <c r="E129" s="174" t="str">
        <f ca="1">IFERROR(VLOOKUP(ROW(E117),'فهرست بها کلی'!$C$13:$BO$1660,8,0),"")</f>
        <v/>
      </c>
      <c r="F129" s="174" t="str">
        <f ca="1">IFERROR(VLOOKUP(ROW(F117),'فهرست بها کلی'!$C$13:$BO$1660,9,0),"")</f>
        <v/>
      </c>
      <c r="G129" s="174" t="str">
        <f ca="1">IFERROR(VLOOKUP(ROW(G117),'فهرست بها کلی'!$C$13:$BO$1660,21,0),"")</f>
        <v/>
      </c>
      <c r="H129" s="174" t="str">
        <f ca="1">IFERROR(VLOOKUP(ROW(H117),'فهرست بها کلی'!$C$13:$BO$1660,24,0),"")</f>
        <v/>
      </c>
      <c r="I129" s="174" t="str">
        <f ca="1">IFERROR(VLOOKUP(ROW(I117),'فهرست بها کلی'!$C$13:$BO$1660,27,0),"")</f>
        <v/>
      </c>
      <c r="J129" s="174" t="str">
        <f ca="1">IFERROR(VLOOKUP(ROW(J117),'فهرست بها کلی'!$C$13:$BO$1660,30,0),"")</f>
        <v/>
      </c>
      <c r="K129" s="174" t="str">
        <f ca="1">IFERROR(VLOOKUP(ROW(K117),'فهرست بها کلی'!$C$13:$BO$1660,33,0),"")</f>
        <v/>
      </c>
      <c r="L129" s="174" t="str">
        <f ca="1">IFERROR(VLOOKUP(ROW(L117),'فهرست بها کلی'!$C$13:$BO$1660,36,0),"")</f>
        <v/>
      </c>
      <c r="M129" s="174" t="str">
        <f ca="1">IFERROR(VLOOKUP(ROW(M117),'فهرست بها کلی'!$C$13:$BO$1660,39,0),"")</f>
        <v/>
      </c>
      <c r="N129" s="174" t="str">
        <f ca="1">IFERROR(VLOOKUP(ROW(N117),'فهرست بها کلی'!$C$13:$BO$1660,42,0),"")</f>
        <v/>
      </c>
      <c r="O129" s="174" t="str">
        <f ca="1">IFERROR(VLOOKUP(ROW(O117),'فهرست بها کلی'!$C$13:$BO$1660,45,0),"")</f>
        <v/>
      </c>
      <c r="P129" s="174" t="str">
        <f ca="1">IFERROR(VLOOKUP(ROW(P117),'فهرست بها کلی'!$C$13:$BO$1660,48,0),"")</f>
        <v/>
      </c>
      <c r="Q129" s="174" t="str">
        <f ca="1">IFERROR(VLOOKUP(ROW(Q117),'فهرست بها کلی'!$C$13:$BO$1660,51,0),"")</f>
        <v/>
      </c>
      <c r="R129" s="174" t="str">
        <f ca="1">IFERROR(VLOOKUP(ROW(R117),'فهرست بها کلی'!$C$13:$BO$1660,54,0),"")</f>
        <v/>
      </c>
      <c r="S129" s="174" t="str">
        <f ca="1">IFERROR(VLOOKUP(ROW(S117),'فهرست بها کلی'!$C$13:$BO$1660,57,0),"")</f>
        <v/>
      </c>
      <c r="T129" s="174" t="str">
        <f ca="1">IFERROR(VLOOKUP(ROW(T117),'فهرست بها کلی'!$C$13:$BO$1660,60,0),"")</f>
        <v/>
      </c>
      <c r="U129" s="174" t="str">
        <f ca="1">IFERROR(VLOOKUP(ROW(U117),'فهرست بها کلی'!$C$13:$BO$1660,63,0),"")</f>
        <v/>
      </c>
      <c r="V129" s="241">
        <f t="shared" ca="1" si="9"/>
        <v>0</v>
      </c>
      <c r="W129" s="242" t="str">
        <f t="shared" ca="1" si="10"/>
        <v/>
      </c>
      <c r="X129" s="174" t="str">
        <f ca="1">IFERROR(VLOOKUP(ROW(X117),'فهرست بها کلی'!$C$13:$BO$1660,10,0),"")</f>
        <v/>
      </c>
      <c r="Y129" s="174" t="str">
        <f ca="1">IFERROR(VLOOKUP(ROW(Y117),'فهرست بها کلی'!$C$13:$BO$1660,11,0),"")</f>
        <v/>
      </c>
      <c r="Z129" s="174" t="str">
        <f ca="1">IFERROR(VLOOKUP(ROW(Z117),'فهرست بها کلی'!$C$13:$BO$1660,12,0),"")</f>
        <v/>
      </c>
      <c r="AA129" s="174" t="str">
        <f ca="1">IFERROR(VLOOKUP(ROW(AA117),'فهرست بها کلی'!$C$13:$BO$1660,13,0),"")</f>
        <v/>
      </c>
      <c r="AB129" s="243" t="str">
        <f t="shared" ca="1" si="11"/>
        <v/>
      </c>
      <c r="AC129" s="174" t="str">
        <f ca="1">IFERROR(VLOOKUP(ROW(AC117),'فهرست بها کلی'!$C$13:$BO$1660,22,0),"")</f>
        <v/>
      </c>
      <c r="AD129" s="174" t="str">
        <f ca="1">IFERROR(VLOOKUP(ROW(AD117),'فهرست بها کلی'!$C$13:$BO$1660,25,0),"")</f>
        <v/>
      </c>
      <c r="AE129" s="174" t="str">
        <f ca="1">IFERROR(VLOOKUP(ROW(AE117),'فهرست بها کلی'!$C$13:$BO$1660,28,0),"")</f>
        <v/>
      </c>
      <c r="AF129" s="174" t="str">
        <f ca="1">IFERROR(VLOOKUP(ROW(AF117),'فهرست بها کلی'!$C$13:$BO$1660,31,0),"")</f>
        <v/>
      </c>
      <c r="AG129" s="174" t="str">
        <f ca="1">IFERROR(VLOOKUP(ROW(AG117),'فهرست بها کلی'!$C$13:$BO$1660,34,0),"")</f>
        <v/>
      </c>
      <c r="AH129" s="174" t="str">
        <f ca="1">IFERROR(VLOOKUP(ROW(AH117),'فهرست بها کلی'!$C$13:$BO$1660,37,0),"")</f>
        <v/>
      </c>
      <c r="AI129" s="174" t="str">
        <f ca="1">IFERROR(VLOOKUP(ROW(AI117),'فهرست بها کلی'!$C$13:$BO$1660,40,0),"")</f>
        <v/>
      </c>
      <c r="AJ129" s="174" t="str">
        <f ca="1">IFERROR(VLOOKUP(ROW(AJ117),'فهرست بها کلی'!$C$13:$BO$1660,43,0),"")</f>
        <v/>
      </c>
      <c r="AK129" s="174" t="str">
        <f ca="1">IFERROR(VLOOKUP(ROW(AK117),'فهرست بها کلی'!$C$13:$BO$1660,46,0),"")</f>
        <v/>
      </c>
      <c r="AL129" s="174" t="str">
        <f ca="1">IFERROR(VLOOKUP(ROW(AL117),'فهرست بها کلی'!$C$13:$BO$1660,49,0),"")</f>
        <v/>
      </c>
      <c r="AM129" s="174" t="str">
        <f ca="1">IFERROR(VLOOKUP(ROW(AM117),'فهرست بها کلی'!$C$13:$BO$1660,52,0),"")</f>
        <v/>
      </c>
      <c r="AN129" s="174" t="str">
        <f ca="1">IFERROR(VLOOKUP(ROW(AN117),'فهرست بها کلی'!$C$13:$BO$1660,55,0),"")</f>
        <v/>
      </c>
      <c r="AO129" s="174" t="str">
        <f ca="1">IFERROR(VLOOKUP(ROW(AO117),'فهرست بها کلی'!$C$13:$BO$1660,58,0),"")</f>
        <v/>
      </c>
      <c r="AP129" s="174" t="str">
        <f ca="1">IFERROR(VLOOKUP(ROW(AP117),'فهرست بها کلی'!$C$13:$BO$1660,61,0),"")</f>
        <v/>
      </c>
      <c r="AQ129" s="174" t="str">
        <f ca="1">IFERROR(VLOOKUP(ROW(AQ117),'فهرست بها کلی'!$C$13:$BO$1660,64,0),"")</f>
        <v/>
      </c>
      <c r="AR129" s="244">
        <f t="shared" ca="1" si="12"/>
        <v>0</v>
      </c>
      <c r="AS129" s="174" t="str">
        <f ca="1">IFERROR(VLOOKUP(ROW(AS117),'فهرست بها کلی'!$C$13:$BO$1660,23,0),"")</f>
        <v/>
      </c>
      <c r="AT129" s="174" t="str">
        <f ca="1">IFERROR(VLOOKUP(ROW(AT117),'فهرست بها کلی'!$C$13:$BO$1660,26,0),"")</f>
        <v/>
      </c>
      <c r="AU129" s="174" t="str">
        <f ca="1">IFERROR(VLOOKUP(ROW(AU117),'فهرست بها کلی'!$C$13:$BO$1660,29,0),"")</f>
        <v/>
      </c>
      <c r="AV129" s="174" t="str">
        <f ca="1">IFERROR(VLOOKUP(ROW(AV117),'فهرست بها کلی'!$C$13:$BO$1660,32,0),"")</f>
        <v/>
      </c>
      <c r="AW129" s="174" t="str">
        <f ca="1">IFERROR(VLOOKUP(ROW(AW117),'فهرست بها کلی'!$C$13:$BO$1660,35,0),"")</f>
        <v/>
      </c>
      <c r="AX129" s="174" t="str">
        <f ca="1">IFERROR(VLOOKUP(ROW(AX117),'فهرست بها کلی'!$C$13:$BO$1660,38,0),"")</f>
        <v/>
      </c>
      <c r="AY129" s="174" t="str">
        <f ca="1">IFERROR(VLOOKUP(ROW(AY117),'فهرست بها کلی'!$C$13:$BO$1660,41,0),"")</f>
        <v/>
      </c>
      <c r="AZ129" s="174" t="str">
        <f ca="1">IFERROR(VLOOKUP(ROW(AZ117),'فهرست بها کلی'!$C$13:$BO$1660,44,0),"")</f>
        <v/>
      </c>
      <c r="BA129" s="174" t="str">
        <f ca="1">IFERROR(VLOOKUP(ROW(BA117),'فهرست بها کلی'!$C$13:$BO$1660,47,0),"")</f>
        <v/>
      </c>
      <c r="BB129" s="174" t="str">
        <f ca="1">IFERROR(VLOOKUP(ROW(BB117),'فهرست بها کلی'!$C$13:$BO$1660,50,0),"")</f>
        <v/>
      </c>
      <c r="BC129" s="174" t="str">
        <f ca="1">IFERROR(VLOOKUP(ROW(BC117),'فهرست بها کلی'!$C$13:$BO$1660,53,0),"")</f>
        <v/>
      </c>
      <c r="BD129" s="174" t="str">
        <f ca="1">IFERROR(VLOOKUP(ROW(BD117),'فهرست بها کلی'!$C$13:$BO$1660,56,0),"")</f>
        <v/>
      </c>
      <c r="BE129" s="174" t="str">
        <f ca="1">IFERROR(VLOOKUP(ROW(BE117),'فهرست بها کلی'!$C$13:$BO$1660,59,0),"")</f>
        <v/>
      </c>
      <c r="BF129" s="174" t="str">
        <f ca="1">IFERROR(VLOOKUP(ROW(BF117),'فهرست بها کلی'!$C$13:$BO$1660,62,0),"")</f>
        <v/>
      </c>
      <c r="BG129" s="174" t="str">
        <f ca="1">IFERROR(VLOOKUP(ROW(BG117),'فهرست بها کلی'!$C$13:$BO$1660,65,0),"")</f>
        <v/>
      </c>
      <c r="BH129" s="174" t="str">
        <f ca="1">IFERROR(VLOOKUP(ROW(BH117),'فهرست بها کلی'!$C$13:$BO$1660,16,0),"")</f>
        <v/>
      </c>
      <c r="BI129" s="245" t="str">
        <f t="shared" ca="1" si="13"/>
        <v xml:space="preserve"> </v>
      </c>
      <c r="BJ129" s="245" t="str">
        <f t="shared" ca="1" si="14"/>
        <v/>
      </c>
      <c r="BK129" s="245" t="str">
        <f t="shared" ca="1" si="15"/>
        <v/>
      </c>
    </row>
    <row r="130" spans="1:63" ht="47.25" customHeight="1">
      <c r="A130" s="174" t="str">
        <f ca="1">IFERROR(VLOOKUP(ROW(A118),'فهرست بها کلی'!$C$13:$BO$1660,1,0),"")</f>
        <v/>
      </c>
      <c r="B130" s="174" t="str">
        <f ca="1">IFERROR(VLOOKUP(ROW(B118),'فهرست بها کلی'!$C$13:$BO$1660,5,0),"")</f>
        <v/>
      </c>
      <c r="C130" s="174" t="str">
        <f ca="1">IFERROR(VLOOKUP(ROW(C118),'فهرست بها کلی'!$C$13:$BO$1660,6,0),"")</f>
        <v/>
      </c>
      <c r="D130" s="174" t="str">
        <f ca="1">IFERROR(VLOOKUP(ROW(D118),'فهرست بها کلی'!$C$13:$BO$1660,7,0),"")</f>
        <v/>
      </c>
      <c r="E130" s="174" t="str">
        <f ca="1">IFERROR(VLOOKUP(ROW(E118),'فهرست بها کلی'!$C$13:$BO$1660,8,0),"")</f>
        <v/>
      </c>
      <c r="F130" s="174" t="str">
        <f ca="1">IFERROR(VLOOKUP(ROW(F118),'فهرست بها کلی'!$C$13:$BO$1660,9,0),"")</f>
        <v/>
      </c>
      <c r="G130" s="174" t="str">
        <f ca="1">IFERROR(VLOOKUP(ROW(G118),'فهرست بها کلی'!$C$13:$BO$1660,21,0),"")</f>
        <v/>
      </c>
      <c r="H130" s="174" t="str">
        <f ca="1">IFERROR(VLOOKUP(ROW(H118),'فهرست بها کلی'!$C$13:$BO$1660,24,0),"")</f>
        <v/>
      </c>
      <c r="I130" s="174" t="str">
        <f ca="1">IFERROR(VLOOKUP(ROW(I118),'فهرست بها کلی'!$C$13:$BO$1660,27,0),"")</f>
        <v/>
      </c>
      <c r="J130" s="174" t="str">
        <f ca="1">IFERROR(VLOOKUP(ROW(J118),'فهرست بها کلی'!$C$13:$BO$1660,30,0),"")</f>
        <v/>
      </c>
      <c r="K130" s="174" t="str">
        <f ca="1">IFERROR(VLOOKUP(ROW(K118),'فهرست بها کلی'!$C$13:$BO$1660,33,0),"")</f>
        <v/>
      </c>
      <c r="L130" s="174" t="str">
        <f ca="1">IFERROR(VLOOKUP(ROW(L118),'فهرست بها کلی'!$C$13:$BO$1660,36,0),"")</f>
        <v/>
      </c>
      <c r="M130" s="174" t="str">
        <f ca="1">IFERROR(VLOOKUP(ROW(M118),'فهرست بها کلی'!$C$13:$BO$1660,39,0),"")</f>
        <v/>
      </c>
      <c r="N130" s="174" t="str">
        <f ca="1">IFERROR(VLOOKUP(ROW(N118),'فهرست بها کلی'!$C$13:$BO$1660,42,0),"")</f>
        <v/>
      </c>
      <c r="O130" s="174" t="str">
        <f ca="1">IFERROR(VLOOKUP(ROW(O118),'فهرست بها کلی'!$C$13:$BO$1660,45,0),"")</f>
        <v/>
      </c>
      <c r="P130" s="174" t="str">
        <f ca="1">IFERROR(VLOOKUP(ROW(P118),'فهرست بها کلی'!$C$13:$BO$1660,48,0),"")</f>
        <v/>
      </c>
      <c r="Q130" s="174" t="str">
        <f ca="1">IFERROR(VLOOKUP(ROW(Q118),'فهرست بها کلی'!$C$13:$BO$1660,51,0),"")</f>
        <v/>
      </c>
      <c r="R130" s="174" t="str">
        <f ca="1">IFERROR(VLOOKUP(ROW(R118),'فهرست بها کلی'!$C$13:$BO$1660,54,0),"")</f>
        <v/>
      </c>
      <c r="S130" s="174" t="str">
        <f ca="1">IFERROR(VLOOKUP(ROW(S118),'فهرست بها کلی'!$C$13:$BO$1660,57,0),"")</f>
        <v/>
      </c>
      <c r="T130" s="174" t="str">
        <f ca="1">IFERROR(VLOOKUP(ROW(T118),'فهرست بها کلی'!$C$13:$BO$1660,60,0),"")</f>
        <v/>
      </c>
      <c r="U130" s="174" t="str">
        <f ca="1">IFERROR(VLOOKUP(ROW(U118),'فهرست بها کلی'!$C$13:$BO$1660,63,0),"")</f>
        <v/>
      </c>
      <c r="V130" s="241">
        <f t="shared" ca="1" si="9"/>
        <v>0</v>
      </c>
      <c r="W130" s="242" t="str">
        <f t="shared" ca="1" si="10"/>
        <v/>
      </c>
      <c r="X130" s="174" t="str">
        <f ca="1">IFERROR(VLOOKUP(ROW(X118),'فهرست بها کلی'!$C$13:$BO$1660,10,0),"")</f>
        <v/>
      </c>
      <c r="Y130" s="174" t="str">
        <f ca="1">IFERROR(VLOOKUP(ROW(Y118),'فهرست بها کلی'!$C$13:$BO$1660,11,0),"")</f>
        <v/>
      </c>
      <c r="Z130" s="174" t="str">
        <f ca="1">IFERROR(VLOOKUP(ROW(Z118),'فهرست بها کلی'!$C$13:$BO$1660,12,0),"")</f>
        <v/>
      </c>
      <c r="AA130" s="174" t="str">
        <f ca="1">IFERROR(VLOOKUP(ROW(AA118),'فهرست بها کلی'!$C$13:$BO$1660,13,0),"")</f>
        <v/>
      </c>
      <c r="AB130" s="243" t="str">
        <f t="shared" ca="1" si="11"/>
        <v/>
      </c>
      <c r="AC130" s="174" t="str">
        <f ca="1">IFERROR(VLOOKUP(ROW(AC118),'فهرست بها کلی'!$C$13:$BO$1660,22,0),"")</f>
        <v/>
      </c>
      <c r="AD130" s="174" t="str">
        <f ca="1">IFERROR(VLOOKUP(ROW(AD118),'فهرست بها کلی'!$C$13:$BO$1660,25,0),"")</f>
        <v/>
      </c>
      <c r="AE130" s="174" t="str">
        <f ca="1">IFERROR(VLOOKUP(ROW(AE118),'فهرست بها کلی'!$C$13:$BO$1660,28,0),"")</f>
        <v/>
      </c>
      <c r="AF130" s="174" t="str">
        <f ca="1">IFERROR(VLOOKUP(ROW(AF118),'فهرست بها کلی'!$C$13:$BO$1660,31,0),"")</f>
        <v/>
      </c>
      <c r="AG130" s="174" t="str">
        <f ca="1">IFERROR(VLOOKUP(ROW(AG118),'فهرست بها کلی'!$C$13:$BO$1660,34,0),"")</f>
        <v/>
      </c>
      <c r="AH130" s="174" t="str">
        <f ca="1">IFERROR(VLOOKUP(ROW(AH118),'فهرست بها کلی'!$C$13:$BO$1660,37,0),"")</f>
        <v/>
      </c>
      <c r="AI130" s="174" t="str">
        <f ca="1">IFERROR(VLOOKUP(ROW(AI118),'فهرست بها کلی'!$C$13:$BO$1660,40,0),"")</f>
        <v/>
      </c>
      <c r="AJ130" s="174" t="str">
        <f ca="1">IFERROR(VLOOKUP(ROW(AJ118),'فهرست بها کلی'!$C$13:$BO$1660,43,0),"")</f>
        <v/>
      </c>
      <c r="AK130" s="174" t="str">
        <f ca="1">IFERROR(VLOOKUP(ROW(AK118),'فهرست بها کلی'!$C$13:$BO$1660,46,0),"")</f>
        <v/>
      </c>
      <c r="AL130" s="174" t="str">
        <f ca="1">IFERROR(VLOOKUP(ROW(AL118),'فهرست بها کلی'!$C$13:$BO$1660,49,0),"")</f>
        <v/>
      </c>
      <c r="AM130" s="174" t="str">
        <f ca="1">IFERROR(VLOOKUP(ROW(AM118),'فهرست بها کلی'!$C$13:$BO$1660,52,0),"")</f>
        <v/>
      </c>
      <c r="AN130" s="174" t="str">
        <f ca="1">IFERROR(VLOOKUP(ROW(AN118),'فهرست بها کلی'!$C$13:$BO$1660,55,0),"")</f>
        <v/>
      </c>
      <c r="AO130" s="174" t="str">
        <f ca="1">IFERROR(VLOOKUP(ROW(AO118),'فهرست بها کلی'!$C$13:$BO$1660,58,0),"")</f>
        <v/>
      </c>
      <c r="AP130" s="174" t="str">
        <f ca="1">IFERROR(VLOOKUP(ROW(AP118),'فهرست بها کلی'!$C$13:$BO$1660,61,0),"")</f>
        <v/>
      </c>
      <c r="AQ130" s="174" t="str">
        <f ca="1">IFERROR(VLOOKUP(ROW(AQ118),'فهرست بها کلی'!$C$13:$BO$1660,64,0),"")</f>
        <v/>
      </c>
      <c r="AR130" s="244">
        <f t="shared" ca="1" si="12"/>
        <v>0</v>
      </c>
      <c r="AS130" s="174" t="str">
        <f ca="1">IFERROR(VLOOKUP(ROW(AS118),'فهرست بها کلی'!$C$13:$BO$1660,23,0),"")</f>
        <v/>
      </c>
      <c r="AT130" s="174" t="str">
        <f ca="1">IFERROR(VLOOKUP(ROW(AT118),'فهرست بها کلی'!$C$13:$BO$1660,26,0),"")</f>
        <v/>
      </c>
      <c r="AU130" s="174" t="str">
        <f ca="1">IFERROR(VLOOKUP(ROW(AU118),'فهرست بها کلی'!$C$13:$BO$1660,29,0),"")</f>
        <v/>
      </c>
      <c r="AV130" s="174" t="str">
        <f ca="1">IFERROR(VLOOKUP(ROW(AV118),'فهرست بها کلی'!$C$13:$BO$1660,32,0),"")</f>
        <v/>
      </c>
      <c r="AW130" s="174" t="str">
        <f ca="1">IFERROR(VLOOKUP(ROW(AW118),'فهرست بها کلی'!$C$13:$BO$1660,35,0),"")</f>
        <v/>
      </c>
      <c r="AX130" s="174" t="str">
        <f ca="1">IFERROR(VLOOKUP(ROW(AX118),'فهرست بها کلی'!$C$13:$BO$1660,38,0),"")</f>
        <v/>
      </c>
      <c r="AY130" s="174" t="str">
        <f ca="1">IFERROR(VLOOKUP(ROW(AY118),'فهرست بها کلی'!$C$13:$BO$1660,41,0),"")</f>
        <v/>
      </c>
      <c r="AZ130" s="174" t="str">
        <f ca="1">IFERROR(VLOOKUP(ROW(AZ118),'فهرست بها کلی'!$C$13:$BO$1660,44,0),"")</f>
        <v/>
      </c>
      <c r="BA130" s="174" t="str">
        <f ca="1">IFERROR(VLOOKUP(ROW(BA118),'فهرست بها کلی'!$C$13:$BO$1660,47,0),"")</f>
        <v/>
      </c>
      <c r="BB130" s="174" t="str">
        <f ca="1">IFERROR(VLOOKUP(ROW(BB118),'فهرست بها کلی'!$C$13:$BO$1660,50,0),"")</f>
        <v/>
      </c>
      <c r="BC130" s="174" t="str">
        <f ca="1">IFERROR(VLOOKUP(ROW(BC118),'فهرست بها کلی'!$C$13:$BO$1660,53,0),"")</f>
        <v/>
      </c>
      <c r="BD130" s="174" t="str">
        <f ca="1">IFERROR(VLOOKUP(ROW(BD118),'فهرست بها کلی'!$C$13:$BO$1660,56,0),"")</f>
        <v/>
      </c>
      <c r="BE130" s="174" t="str">
        <f ca="1">IFERROR(VLOOKUP(ROW(BE118),'فهرست بها کلی'!$C$13:$BO$1660,59,0),"")</f>
        <v/>
      </c>
      <c r="BF130" s="174" t="str">
        <f ca="1">IFERROR(VLOOKUP(ROW(BF118),'فهرست بها کلی'!$C$13:$BO$1660,62,0),"")</f>
        <v/>
      </c>
      <c r="BG130" s="174" t="str">
        <f ca="1">IFERROR(VLOOKUP(ROW(BG118),'فهرست بها کلی'!$C$13:$BO$1660,65,0),"")</f>
        <v/>
      </c>
      <c r="BH130" s="174" t="str">
        <f ca="1">IFERROR(VLOOKUP(ROW(BH118),'فهرست بها کلی'!$C$13:$BO$1660,16,0),"")</f>
        <v/>
      </c>
      <c r="BI130" s="245" t="str">
        <f t="shared" ca="1" si="13"/>
        <v xml:space="preserve"> </v>
      </c>
      <c r="BJ130" s="245" t="str">
        <f t="shared" ca="1" si="14"/>
        <v/>
      </c>
      <c r="BK130" s="245" t="str">
        <f t="shared" ca="1" si="15"/>
        <v/>
      </c>
    </row>
    <row r="131" spans="1:63" ht="47.25" customHeight="1">
      <c r="A131" s="174" t="str">
        <f ca="1">IFERROR(VLOOKUP(ROW(A119),'فهرست بها کلی'!$C$13:$BO$1660,1,0),"")</f>
        <v/>
      </c>
      <c r="B131" s="174" t="str">
        <f ca="1">IFERROR(VLOOKUP(ROW(B119),'فهرست بها کلی'!$C$13:$BO$1660,5,0),"")</f>
        <v/>
      </c>
      <c r="C131" s="174" t="str">
        <f ca="1">IFERROR(VLOOKUP(ROW(C119),'فهرست بها کلی'!$C$13:$BO$1660,6,0),"")</f>
        <v/>
      </c>
      <c r="D131" s="174" t="str">
        <f ca="1">IFERROR(VLOOKUP(ROW(D119),'فهرست بها کلی'!$C$13:$BO$1660,7,0),"")</f>
        <v/>
      </c>
      <c r="E131" s="174" t="str">
        <f ca="1">IFERROR(VLOOKUP(ROW(E119),'فهرست بها کلی'!$C$13:$BO$1660,8,0),"")</f>
        <v/>
      </c>
      <c r="F131" s="174" t="str">
        <f ca="1">IFERROR(VLOOKUP(ROW(F119),'فهرست بها کلی'!$C$13:$BO$1660,9,0),"")</f>
        <v/>
      </c>
      <c r="G131" s="174" t="str">
        <f ca="1">IFERROR(VLOOKUP(ROW(G119),'فهرست بها کلی'!$C$13:$BO$1660,21,0),"")</f>
        <v/>
      </c>
      <c r="H131" s="174" t="str">
        <f ca="1">IFERROR(VLOOKUP(ROW(H119),'فهرست بها کلی'!$C$13:$BO$1660,24,0),"")</f>
        <v/>
      </c>
      <c r="I131" s="174" t="str">
        <f ca="1">IFERROR(VLOOKUP(ROW(I119),'فهرست بها کلی'!$C$13:$BO$1660,27,0),"")</f>
        <v/>
      </c>
      <c r="J131" s="174" t="str">
        <f ca="1">IFERROR(VLOOKUP(ROW(J119),'فهرست بها کلی'!$C$13:$BO$1660,30,0),"")</f>
        <v/>
      </c>
      <c r="K131" s="174" t="str">
        <f ca="1">IFERROR(VLOOKUP(ROW(K119),'فهرست بها کلی'!$C$13:$BO$1660,33,0),"")</f>
        <v/>
      </c>
      <c r="L131" s="174" t="str">
        <f ca="1">IFERROR(VLOOKUP(ROW(L119),'فهرست بها کلی'!$C$13:$BO$1660,36,0),"")</f>
        <v/>
      </c>
      <c r="M131" s="174" t="str">
        <f ca="1">IFERROR(VLOOKUP(ROW(M119),'فهرست بها کلی'!$C$13:$BO$1660,39,0),"")</f>
        <v/>
      </c>
      <c r="N131" s="174" t="str">
        <f ca="1">IFERROR(VLOOKUP(ROW(N119),'فهرست بها کلی'!$C$13:$BO$1660,42,0),"")</f>
        <v/>
      </c>
      <c r="O131" s="174" t="str">
        <f ca="1">IFERROR(VLOOKUP(ROW(O119),'فهرست بها کلی'!$C$13:$BO$1660,45,0),"")</f>
        <v/>
      </c>
      <c r="P131" s="174" t="str">
        <f ca="1">IFERROR(VLOOKUP(ROW(P119),'فهرست بها کلی'!$C$13:$BO$1660,48,0),"")</f>
        <v/>
      </c>
      <c r="Q131" s="174" t="str">
        <f ca="1">IFERROR(VLOOKUP(ROW(Q119),'فهرست بها کلی'!$C$13:$BO$1660,51,0),"")</f>
        <v/>
      </c>
      <c r="R131" s="174" t="str">
        <f ca="1">IFERROR(VLOOKUP(ROW(R119),'فهرست بها کلی'!$C$13:$BO$1660,54,0),"")</f>
        <v/>
      </c>
      <c r="S131" s="174" t="str">
        <f ca="1">IFERROR(VLOOKUP(ROW(S119),'فهرست بها کلی'!$C$13:$BO$1660,57,0),"")</f>
        <v/>
      </c>
      <c r="T131" s="174" t="str">
        <f ca="1">IFERROR(VLOOKUP(ROW(T119),'فهرست بها کلی'!$C$13:$BO$1660,60,0),"")</f>
        <v/>
      </c>
      <c r="U131" s="174" t="str">
        <f ca="1">IFERROR(VLOOKUP(ROW(U119),'فهرست بها کلی'!$C$13:$BO$1660,63,0),"")</f>
        <v/>
      </c>
      <c r="V131" s="241">
        <f t="shared" ca="1" si="9"/>
        <v>0</v>
      </c>
      <c r="W131" s="242" t="str">
        <f t="shared" ca="1" si="10"/>
        <v/>
      </c>
      <c r="X131" s="174" t="str">
        <f ca="1">IFERROR(VLOOKUP(ROW(X119),'فهرست بها کلی'!$C$13:$BO$1660,10,0),"")</f>
        <v/>
      </c>
      <c r="Y131" s="174" t="str">
        <f ca="1">IFERROR(VLOOKUP(ROW(Y119),'فهرست بها کلی'!$C$13:$BO$1660,11,0),"")</f>
        <v/>
      </c>
      <c r="Z131" s="174" t="str">
        <f ca="1">IFERROR(VLOOKUP(ROW(Z119),'فهرست بها کلی'!$C$13:$BO$1660,12,0),"")</f>
        <v/>
      </c>
      <c r="AA131" s="174" t="str">
        <f ca="1">IFERROR(VLOOKUP(ROW(AA119),'فهرست بها کلی'!$C$13:$BO$1660,13,0),"")</f>
        <v/>
      </c>
      <c r="AB131" s="243" t="str">
        <f t="shared" ca="1" si="11"/>
        <v/>
      </c>
      <c r="AC131" s="174" t="str">
        <f ca="1">IFERROR(VLOOKUP(ROW(AC119),'فهرست بها کلی'!$C$13:$BO$1660,22,0),"")</f>
        <v/>
      </c>
      <c r="AD131" s="174" t="str">
        <f ca="1">IFERROR(VLOOKUP(ROW(AD119),'فهرست بها کلی'!$C$13:$BO$1660,25,0),"")</f>
        <v/>
      </c>
      <c r="AE131" s="174" t="str">
        <f ca="1">IFERROR(VLOOKUP(ROW(AE119),'فهرست بها کلی'!$C$13:$BO$1660,28,0),"")</f>
        <v/>
      </c>
      <c r="AF131" s="174" t="str">
        <f ca="1">IFERROR(VLOOKUP(ROW(AF119),'فهرست بها کلی'!$C$13:$BO$1660,31,0),"")</f>
        <v/>
      </c>
      <c r="AG131" s="174" t="str">
        <f ca="1">IFERROR(VLOOKUP(ROW(AG119),'فهرست بها کلی'!$C$13:$BO$1660,34,0),"")</f>
        <v/>
      </c>
      <c r="AH131" s="174" t="str">
        <f ca="1">IFERROR(VLOOKUP(ROW(AH119),'فهرست بها کلی'!$C$13:$BO$1660,37,0),"")</f>
        <v/>
      </c>
      <c r="AI131" s="174" t="str">
        <f ca="1">IFERROR(VLOOKUP(ROW(AI119),'فهرست بها کلی'!$C$13:$BO$1660,40,0),"")</f>
        <v/>
      </c>
      <c r="AJ131" s="174" t="str">
        <f ca="1">IFERROR(VLOOKUP(ROW(AJ119),'فهرست بها کلی'!$C$13:$BO$1660,43,0),"")</f>
        <v/>
      </c>
      <c r="AK131" s="174" t="str">
        <f ca="1">IFERROR(VLOOKUP(ROW(AK119),'فهرست بها کلی'!$C$13:$BO$1660,46,0),"")</f>
        <v/>
      </c>
      <c r="AL131" s="174" t="str">
        <f ca="1">IFERROR(VLOOKUP(ROW(AL119),'فهرست بها کلی'!$C$13:$BO$1660,49,0),"")</f>
        <v/>
      </c>
      <c r="AM131" s="174" t="str">
        <f ca="1">IFERROR(VLOOKUP(ROW(AM119),'فهرست بها کلی'!$C$13:$BO$1660,52,0),"")</f>
        <v/>
      </c>
      <c r="AN131" s="174" t="str">
        <f ca="1">IFERROR(VLOOKUP(ROW(AN119),'فهرست بها کلی'!$C$13:$BO$1660,55,0),"")</f>
        <v/>
      </c>
      <c r="AO131" s="174" t="str">
        <f ca="1">IFERROR(VLOOKUP(ROW(AO119),'فهرست بها کلی'!$C$13:$BO$1660,58,0),"")</f>
        <v/>
      </c>
      <c r="AP131" s="174" t="str">
        <f ca="1">IFERROR(VLOOKUP(ROW(AP119),'فهرست بها کلی'!$C$13:$BO$1660,61,0),"")</f>
        <v/>
      </c>
      <c r="AQ131" s="174" t="str">
        <f ca="1">IFERROR(VLOOKUP(ROW(AQ119),'فهرست بها کلی'!$C$13:$BO$1660,64,0),"")</f>
        <v/>
      </c>
      <c r="AR131" s="244">
        <f t="shared" ca="1" si="12"/>
        <v>0</v>
      </c>
      <c r="AS131" s="174" t="str">
        <f ca="1">IFERROR(VLOOKUP(ROW(AS119),'فهرست بها کلی'!$C$13:$BO$1660,23,0),"")</f>
        <v/>
      </c>
      <c r="AT131" s="174" t="str">
        <f ca="1">IFERROR(VLOOKUP(ROW(AT119),'فهرست بها کلی'!$C$13:$BO$1660,26,0),"")</f>
        <v/>
      </c>
      <c r="AU131" s="174" t="str">
        <f ca="1">IFERROR(VLOOKUP(ROW(AU119),'فهرست بها کلی'!$C$13:$BO$1660,29,0),"")</f>
        <v/>
      </c>
      <c r="AV131" s="174" t="str">
        <f ca="1">IFERROR(VLOOKUP(ROW(AV119),'فهرست بها کلی'!$C$13:$BO$1660,32,0),"")</f>
        <v/>
      </c>
      <c r="AW131" s="174" t="str">
        <f ca="1">IFERROR(VLOOKUP(ROW(AW119),'فهرست بها کلی'!$C$13:$BO$1660,35,0),"")</f>
        <v/>
      </c>
      <c r="AX131" s="174" t="str">
        <f ca="1">IFERROR(VLOOKUP(ROW(AX119),'فهرست بها کلی'!$C$13:$BO$1660,38,0),"")</f>
        <v/>
      </c>
      <c r="AY131" s="174" t="str">
        <f ca="1">IFERROR(VLOOKUP(ROW(AY119),'فهرست بها کلی'!$C$13:$BO$1660,41,0),"")</f>
        <v/>
      </c>
      <c r="AZ131" s="174" t="str">
        <f ca="1">IFERROR(VLOOKUP(ROW(AZ119),'فهرست بها کلی'!$C$13:$BO$1660,44,0),"")</f>
        <v/>
      </c>
      <c r="BA131" s="174" t="str">
        <f ca="1">IFERROR(VLOOKUP(ROW(BA119),'فهرست بها کلی'!$C$13:$BO$1660,47,0),"")</f>
        <v/>
      </c>
      <c r="BB131" s="174" t="str">
        <f ca="1">IFERROR(VLOOKUP(ROW(BB119),'فهرست بها کلی'!$C$13:$BO$1660,50,0),"")</f>
        <v/>
      </c>
      <c r="BC131" s="174" t="str">
        <f ca="1">IFERROR(VLOOKUP(ROW(BC119),'فهرست بها کلی'!$C$13:$BO$1660,53,0),"")</f>
        <v/>
      </c>
      <c r="BD131" s="174" t="str">
        <f ca="1">IFERROR(VLOOKUP(ROW(BD119),'فهرست بها کلی'!$C$13:$BO$1660,56,0),"")</f>
        <v/>
      </c>
      <c r="BE131" s="174" t="str">
        <f ca="1">IFERROR(VLOOKUP(ROW(BE119),'فهرست بها کلی'!$C$13:$BO$1660,59,0),"")</f>
        <v/>
      </c>
      <c r="BF131" s="174" t="str">
        <f ca="1">IFERROR(VLOOKUP(ROW(BF119),'فهرست بها کلی'!$C$13:$BO$1660,62,0),"")</f>
        <v/>
      </c>
      <c r="BG131" s="174" t="str">
        <f ca="1">IFERROR(VLOOKUP(ROW(BG119),'فهرست بها کلی'!$C$13:$BO$1660,65,0),"")</f>
        <v/>
      </c>
      <c r="BH131" s="174" t="str">
        <f ca="1">IFERROR(VLOOKUP(ROW(BH119),'فهرست بها کلی'!$C$13:$BO$1660,16,0),"")</f>
        <v/>
      </c>
      <c r="BI131" s="245" t="str">
        <f t="shared" ca="1" si="13"/>
        <v xml:space="preserve"> </v>
      </c>
      <c r="BJ131" s="245" t="str">
        <f t="shared" ca="1" si="14"/>
        <v/>
      </c>
      <c r="BK131" s="245" t="str">
        <f t="shared" ca="1" si="15"/>
        <v/>
      </c>
    </row>
    <row r="132" spans="1:63" ht="47.25" customHeight="1">
      <c r="A132" s="174" t="str">
        <f ca="1">IFERROR(VLOOKUP(ROW(A120),'فهرست بها کلی'!$C$13:$BO$1660,1,0),"")</f>
        <v/>
      </c>
      <c r="B132" s="174" t="str">
        <f ca="1">IFERROR(VLOOKUP(ROW(B120),'فهرست بها کلی'!$C$13:$BO$1660,5,0),"")</f>
        <v/>
      </c>
      <c r="C132" s="174" t="str">
        <f ca="1">IFERROR(VLOOKUP(ROW(C120),'فهرست بها کلی'!$C$13:$BO$1660,6,0),"")</f>
        <v/>
      </c>
      <c r="D132" s="174" t="str">
        <f ca="1">IFERROR(VLOOKUP(ROW(D120),'فهرست بها کلی'!$C$13:$BO$1660,7,0),"")</f>
        <v/>
      </c>
      <c r="E132" s="174" t="str">
        <f ca="1">IFERROR(VLOOKUP(ROW(E120),'فهرست بها کلی'!$C$13:$BO$1660,8,0),"")</f>
        <v/>
      </c>
      <c r="F132" s="174" t="str">
        <f ca="1">IFERROR(VLOOKUP(ROW(F120),'فهرست بها کلی'!$C$13:$BO$1660,9,0),"")</f>
        <v/>
      </c>
      <c r="G132" s="174" t="str">
        <f ca="1">IFERROR(VLOOKUP(ROW(G120),'فهرست بها کلی'!$C$13:$BO$1660,21,0),"")</f>
        <v/>
      </c>
      <c r="H132" s="174" t="str">
        <f ca="1">IFERROR(VLOOKUP(ROW(H120),'فهرست بها کلی'!$C$13:$BO$1660,24,0),"")</f>
        <v/>
      </c>
      <c r="I132" s="174" t="str">
        <f ca="1">IFERROR(VLOOKUP(ROW(I120),'فهرست بها کلی'!$C$13:$BO$1660,27,0),"")</f>
        <v/>
      </c>
      <c r="J132" s="174" t="str">
        <f ca="1">IFERROR(VLOOKUP(ROW(J120),'فهرست بها کلی'!$C$13:$BO$1660,30,0),"")</f>
        <v/>
      </c>
      <c r="K132" s="174" t="str">
        <f ca="1">IFERROR(VLOOKUP(ROW(K120),'فهرست بها کلی'!$C$13:$BO$1660,33,0),"")</f>
        <v/>
      </c>
      <c r="L132" s="174" t="str">
        <f ca="1">IFERROR(VLOOKUP(ROW(L120),'فهرست بها کلی'!$C$13:$BO$1660,36,0),"")</f>
        <v/>
      </c>
      <c r="M132" s="174" t="str">
        <f ca="1">IFERROR(VLOOKUP(ROW(M120),'فهرست بها کلی'!$C$13:$BO$1660,39,0),"")</f>
        <v/>
      </c>
      <c r="N132" s="174" t="str">
        <f ca="1">IFERROR(VLOOKUP(ROW(N120),'فهرست بها کلی'!$C$13:$BO$1660,42,0),"")</f>
        <v/>
      </c>
      <c r="O132" s="174" t="str">
        <f ca="1">IFERROR(VLOOKUP(ROW(O120),'فهرست بها کلی'!$C$13:$BO$1660,45,0),"")</f>
        <v/>
      </c>
      <c r="P132" s="174" t="str">
        <f ca="1">IFERROR(VLOOKUP(ROW(P120),'فهرست بها کلی'!$C$13:$BO$1660,48,0),"")</f>
        <v/>
      </c>
      <c r="Q132" s="174" t="str">
        <f ca="1">IFERROR(VLOOKUP(ROW(Q120),'فهرست بها کلی'!$C$13:$BO$1660,51,0),"")</f>
        <v/>
      </c>
      <c r="R132" s="174" t="str">
        <f ca="1">IFERROR(VLOOKUP(ROW(R120),'فهرست بها کلی'!$C$13:$BO$1660,54,0),"")</f>
        <v/>
      </c>
      <c r="S132" s="174" t="str">
        <f ca="1">IFERROR(VLOOKUP(ROW(S120),'فهرست بها کلی'!$C$13:$BO$1660,57,0),"")</f>
        <v/>
      </c>
      <c r="T132" s="174" t="str">
        <f ca="1">IFERROR(VLOOKUP(ROW(T120),'فهرست بها کلی'!$C$13:$BO$1660,60,0),"")</f>
        <v/>
      </c>
      <c r="U132" s="174" t="str">
        <f ca="1">IFERROR(VLOOKUP(ROW(U120),'فهرست بها کلی'!$C$13:$BO$1660,63,0),"")</f>
        <v/>
      </c>
      <c r="V132" s="241">
        <f t="shared" ca="1" si="9"/>
        <v>0</v>
      </c>
      <c r="W132" s="242" t="str">
        <f t="shared" ca="1" si="10"/>
        <v/>
      </c>
      <c r="X132" s="174" t="str">
        <f ca="1">IFERROR(VLOOKUP(ROW(X120),'فهرست بها کلی'!$C$13:$BO$1660,10,0),"")</f>
        <v/>
      </c>
      <c r="Y132" s="174" t="str">
        <f ca="1">IFERROR(VLOOKUP(ROW(Y120),'فهرست بها کلی'!$C$13:$BO$1660,11,0),"")</f>
        <v/>
      </c>
      <c r="Z132" s="174" t="str">
        <f ca="1">IFERROR(VLOOKUP(ROW(Z120),'فهرست بها کلی'!$C$13:$BO$1660,12,0),"")</f>
        <v/>
      </c>
      <c r="AA132" s="174" t="str">
        <f ca="1">IFERROR(VLOOKUP(ROW(AA120),'فهرست بها کلی'!$C$13:$BO$1660,13,0),"")</f>
        <v/>
      </c>
      <c r="AB132" s="243" t="str">
        <f t="shared" ca="1" si="11"/>
        <v/>
      </c>
      <c r="AC132" s="174" t="str">
        <f ca="1">IFERROR(VLOOKUP(ROW(AC120),'فهرست بها کلی'!$C$13:$BO$1660,22,0),"")</f>
        <v/>
      </c>
      <c r="AD132" s="174" t="str">
        <f ca="1">IFERROR(VLOOKUP(ROW(AD120),'فهرست بها کلی'!$C$13:$BO$1660,25,0),"")</f>
        <v/>
      </c>
      <c r="AE132" s="174" t="str">
        <f ca="1">IFERROR(VLOOKUP(ROW(AE120),'فهرست بها کلی'!$C$13:$BO$1660,28,0),"")</f>
        <v/>
      </c>
      <c r="AF132" s="174" t="str">
        <f ca="1">IFERROR(VLOOKUP(ROW(AF120),'فهرست بها کلی'!$C$13:$BO$1660,31,0),"")</f>
        <v/>
      </c>
      <c r="AG132" s="174" t="str">
        <f ca="1">IFERROR(VLOOKUP(ROW(AG120),'فهرست بها کلی'!$C$13:$BO$1660,34,0),"")</f>
        <v/>
      </c>
      <c r="AH132" s="174" t="str">
        <f ca="1">IFERROR(VLOOKUP(ROW(AH120),'فهرست بها کلی'!$C$13:$BO$1660,37,0),"")</f>
        <v/>
      </c>
      <c r="AI132" s="174" t="str">
        <f ca="1">IFERROR(VLOOKUP(ROW(AI120),'فهرست بها کلی'!$C$13:$BO$1660,40,0),"")</f>
        <v/>
      </c>
      <c r="AJ132" s="174" t="str">
        <f ca="1">IFERROR(VLOOKUP(ROW(AJ120),'فهرست بها کلی'!$C$13:$BO$1660,43,0),"")</f>
        <v/>
      </c>
      <c r="AK132" s="174" t="str">
        <f ca="1">IFERROR(VLOOKUP(ROW(AK120),'فهرست بها کلی'!$C$13:$BO$1660,46,0),"")</f>
        <v/>
      </c>
      <c r="AL132" s="174" t="str">
        <f ca="1">IFERROR(VLOOKUP(ROW(AL120),'فهرست بها کلی'!$C$13:$BO$1660,49,0),"")</f>
        <v/>
      </c>
      <c r="AM132" s="174" t="str">
        <f ca="1">IFERROR(VLOOKUP(ROW(AM120),'فهرست بها کلی'!$C$13:$BO$1660,52,0),"")</f>
        <v/>
      </c>
      <c r="AN132" s="174" t="str">
        <f ca="1">IFERROR(VLOOKUP(ROW(AN120),'فهرست بها کلی'!$C$13:$BO$1660,55,0),"")</f>
        <v/>
      </c>
      <c r="AO132" s="174" t="str">
        <f ca="1">IFERROR(VLOOKUP(ROW(AO120),'فهرست بها کلی'!$C$13:$BO$1660,58,0),"")</f>
        <v/>
      </c>
      <c r="AP132" s="174" t="str">
        <f ca="1">IFERROR(VLOOKUP(ROW(AP120),'فهرست بها کلی'!$C$13:$BO$1660,61,0),"")</f>
        <v/>
      </c>
      <c r="AQ132" s="174" t="str">
        <f ca="1">IFERROR(VLOOKUP(ROW(AQ120),'فهرست بها کلی'!$C$13:$BO$1660,64,0),"")</f>
        <v/>
      </c>
      <c r="AR132" s="244">
        <f t="shared" ca="1" si="12"/>
        <v>0</v>
      </c>
      <c r="AS132" s="174" t="str">
        <f ca="1">IFERROR(VLOOKUP(ROW(AS120),'فهرست بها کلی'!$C$13:$BO$1660,23,0),"")</f>
        <v/>
      </c>
      <c r="AT132" s="174" t="str">
        <f ca="1">IFERROR(VLOOKUP(ROW(AT120),'فهرست بها کلی'!$C$13:$BO$1660,26,0),"")</f>
        <v/>
      </c>
      <c r="AU132" s="174" t="str">
        <f ca="1">IFERROR(VLOOKUP(ROW(AU120),'فهرست بها کلی'!$C$13:$BO$1660,29,0),"")</f>
        <v/>
      </c>
      <c r="AV132" s="174" t="str">
        <f ca="1">IFERROR(VLOOKUP(ROW(AV120),'فهرست بها کلی'!$C$13:$BO$1660,32,0),"")</f>
        <v/>
      </c>
      <c r="AW132" s="174" t="str">
        <f ca="1">IFERROR(VLOOKUP(ROW(AW120),'فهرست بها کلی'!$C$13:$BO$1660,35,0),"")</f>
        <v/>
      </c>
      <c r="AX132" s="174" t="str">
        <f ca="1">IFERROR(VLOOKUP(ROW(AX120),'فهرست بها کلی'!$C$13:$BO$1660,38,0),"")</f>
        <v/>
      </c>
      <c r="AY132" s="174" t="str">
        <f ca="1">IFERROR(VLOOKUP(ROW(AY120),'فهرست بها کلی'!$C$13:$BO$1660,41,0),"")</f>
        <v/>
      </c>
      <c r="AZ132" s="174" t="str">
        <f ca="1">IFERROR(VLOOKUP(ROW(AZ120),'فهرست بها کلی'!$C$13:$BO$1660,44,0),"")</f>
        <v/>
      </c>
      <c r="BA132" s="174" t="str">
        <f ca="1">IFERROR(VLOOKUP(ROW(BA120),'فهرست بها کلی'!$C$13:$BO$1660,47,0),"")</f>
        <v/>
      </c>
      <c r="BB132" s="174" t="str">
        <f ca="1">IFERROR(VLOOKUP(ROW(BB120),'فهرست بها کلی'!$C$13:$BO$1660,50,0),"")</f>
        <v/>
      </c>
      <c r="BC132" s="174" t="str">
        <f ca="1">IFERROR(VLOOKUP(ROW(BC120),'فهرست بها کلی'!$C$13:$BO$1660,53,0),"")</f>
        <v/>
      </c>
      <c r="BD132" s="174" t="str">
        <f ca="1">IFERROR(VLOOKUP(ROW(BD120),'فهرست بها کلی'!$C$13:$BO$1660,56,0),"")</f>
        <v/>
      </c>
      <c r="BE132" s="174" t="str">
        <f ca="1">IFERROR(VLOOKUP(ROW(BE120),'فهرست بها کلی'!$C$13:$BO$1660,59,0),"")</f>
        <v/>
      </c>
      <c r="BF132" s="174" t="str">
        <f ca="1">IFERROR(VLOOKUP(ROW(BF120),'فهرست بها کلی'!$C$13:$BO$1660,62,0),"")</f>
        <v/>
      </c>
      <c r="BG132" s="174" t="str">
        <f ca="1">IFERROR(VLOOKUP(ROW(BG120),'فهرست بها کلی'!$C$13:$BO$1660,65,0),"")</f>
        <v/>
      </c>
      <c r="BH132" s="174" t="str">
        <f ca="1">IFERROR(VLOOKUP(ROW(BH120),'فهرست بها کلی'!$C$13:$BO$1660,16,0),"")</f>
        <v/>
      </c>
      <c r="BI132" s="245" t="str">
        <f t="shared" ca="1" si="13"/>
        <v xml:space="preserve"> </v>
      </c>
      <c r="BJ132" s="245" t="str">
        <f t="shared" ca="1" si="14"/>
        <v/>
      </c>
      <c r="BK132" s="245" t="str">
        <f t="shared" ca="1" si="15"/>
        <v/>
      </c>
    </row>
    <row r="133" spans="1:63" ht="47.25" customHeight="1">
      <c r="A133" s="174" t="str">
        <f ca="1">IFERROR(VLOOKUP(ROW(A121),'فهرست بها کلی'!$C$13:$BO$1660,1,0),"")</f>
        <v/>
      </c>
      <c r="B133" s="174" t="str">
        <f ca="1">IFERROR(VLOOKUP(ROW(B121),'فهرست بها کلی'!$C$13:$BO$1660,5,0),"")</f>
        <v/>
      </c>
      <c r="C133" s="174" t="str">
        <f ca="1">IFERROR(VLOOKUP(ROW(C121),'فهرست بها کلی'!$C$13:$BO$1660,6,0),"")</f>
        <v/>
      </c>
      <c r="D133" s="174" t="str">
        <f ca="1">IFERROR(VLOOKUP(ROW(D121),'فهرست بها کلی'!$C$13:$BO$1660,7,0),"")</f>
        <v/>
      </c>
      <c r="E133" s="174" t="str">
        <f ca="1">IFERROR(VLOOKUP(ROW(E121),'فهرست بها کلی'!$C$13:$BO$1660,8,0),"")</f>
        <v/>
      </c>
      <c r="F133" s="174" t="str">
        <f ca="1">IFERROR(VLOOKUP(ROW(F121),'فهرست بها کلی'!$C$13:$BO$1660,9,0),"")</f>
        <v/>
      </c>
      <c r="G133" s="174" t="str">
        <f ca="1">IFERROR(VLOOKUP(ROW(G121),'فهرست بها کلی'!$C$13:$BO$1660,21,0),"")</f>
        <v/>
      </c>
      <c r="H133" s="174" t="str">
        <f ca="1">IFERROR(VLOOKUP(ROW(H121),'فهرست بها کلی'!$C$13:$BO$1660,24,0),"")</f>
        <v/>
      </c>
      <c r="I133" s="174" t="str">
        <f ca="1">IFERROR(VLOOKUP(ROW(I121),'فهرست بها کلی'!$C$13:$BO$1660,27,0),"")</f>
        <v/>
      </c>
      <c r="J133" s="174" t="str">
        <f ca="1">IFERROR(VLOOKUP(ROW(J121),'فهرست بها کلی'!$C$13:$BO$1660,30,0),"")</f>
        <v/>
      </c>
      <c r="K133" s="174" t="str">
        <f ca="1">IFERROR(VLOOKUP(ROW(K121),'فهرست بها کلی'!$C$13:$BO$1660,33,0),"")</f>
        <v/>
      </c>
      <c r="L133" s="174" t="str">
        <f ca="1">IFERROR(VLOOKUP(ROW(L121),'فهرست بها کلی'!$C$13:$BO$1660,36,0),"")</f>
        <v/>
      </c>
      <c r="M133" s="174" t="str">
        <f ca="1">IFERROR(VLOOKUP(ROW(M121),'فهرست بها کلی'!$C$13:$BO$1660,39,0),"")</f>
        <v/>
      </c>
      <c r="N133" s="174" t="str">
        <f ca="1">IFERROR(VLOOKUP(ROW(N121),'فهرست بها کلی'!$C$13:$BO$1660,42,0),"")</f>
        <v/>
      </c>
      <c r="O133" s="174" t="str">
        <f ca="1">IFERROR(VLOOKUP(ROW(O121),'فهرست بها کلی'!$C$13:$BO$1660,45,0),"")</f>
        <v/>
      </c>
      <c r="P133" s="174" t="str">
        <f ca="1">IFERROR(VLOOKUP(ROW(P121),'فهرست بها کلی'!$C$13:$BO$1660,48,0),"")</f>
        <v/>
      </c>
      <c r="Q133" s="174" t="str">
        <f ca="1">IFERROR(VLOOKUP(ROW(Q121),'فهرست بها کلی'!$C$13:$BO$1660,51,0),"")</f>
        <v/>
      </c>
      <c r="R133" s="174" t="str">
        <f ca="1">IFERROR(VLOOKUP(ROW(R121),'فهرست بها کلی'!$C$13:$BO$1660,54,0),"")</f>
        <v/>
      </c>
      <c r="S133" s="174" t="str">
        <f ca="1">IFERROR(VLOOKUP(ROW(S121),'فهرست بها کلی'!$C$13:$BO$1660,57,0),"")</f>
        <v/>
      </c>
      <c r="T133" s="174" t="str">
        <f ca="1">IFERROR(VLOOKUP(ROW(T121),'فهرست بها کلی'!$C$13:$BO$1660,60,0),"")</f>
        <v/>
      </c>
      <c r="U133" s="174" t="str">
        <f ca="1">IFERROR(VLOOKUP(ROW(U121),'فهرست بها کلی'!$C$13:$BO$1660,63,0),"")</f>
        <v/>
      </c>
      <c r="V133" s="241">
        <f t="shared" ca="1" si="9"/>
        <v>0</v>
      </c>
      <c r="W133" s="242" t="str">
        <f t="shared" ca="1" si="10"/>
        <v/>
      </c>
      <c r="X133" s="174" t="str">
        <f ca="1">IFERROR(VLOOKUP(ROW(X121),'فهرست بها کلی'!$C$13:$BO$1660,10,0),"")</f>
        <v/>
      </c>
      <c r="Y133" s="174" t="str">
        <f ca="1">IFERROR(VLOOKUP(ROW(Y121),'فهرست بها کلی'!$C$13:$BO$1660,11,0),"")</f>
        <v/>
      </c>
      <c r="Z133" s="174" t="str">
        <f ca="1">IFERROR(VLOOKUP(ROW(Z121),'فهرست بها کلی'!$C$13:$BO$1660,12,0),"")</f>
        <v/>
      </c>
      <c r="AA133" s="174" t="str">
        <f ca="1">IFERROR(VLOOKUP(ROW(AA121),'فهرست بها کلی'!$C$13:$BO$1660,13,0),"")</f>
        <v/>
      </c>
      <c r="AB133" s="243" t="str">
        <f t="shared" ca="1" si="11"/>
        <v/>
      </c>
      <c r="AC133" s="174" t="str">
        <f ca="1">IFERROR(VLOOKUP(ROW(AC121),'فهرست بها کلی'!$C$13:$BO$1660,22,0),"")</f>
        <v/>
      </c>
      <c r="AD133" s="174" t="str">
        <f ca="1">IFERROR(VLOOKUP(ROW(AD121),'فهرست بها کلی'!$C$13:$BO$1660,25,0),"")</f>
        <v/>
      </c>
      <c r="AE133" s="174" t="str">
        <f ca="1">IFERROR(VLOOKUP(ROW(AE121),'فهرست بها کلی'!$C$13:$BO$1660,28,0),"")</f>
        <v/>
      </c>
      <c r="AF133" s="174" t="str">
        <f ca="1">IFERROR(VLOOKUP(ROW(AF121),'فهرست بها کلی'!$C$13:$BO$1660,31,0),"")</f>
        <v/>
      </c>
      <c r="AG133" s="174" t="str">
        <f ca="1">IFERROR(VLOOKUP(ROW(AG121),'فهرست بها کلی'!$C$13:$BO$1660,34,0),"")</f>
        <v/>
      </c>
      <c r="AH133" s="174" t="str">
        <f ca="1">IFERROR(VLOOKUP(ROW(AH121),'فهرست بها کلی'!$C$13:$BO$1660,37,0),"")</f>
        <v/>
      </c>
      <c r="AI133" s="174" t="str">
        <f ca="1">IFERROR(VLOOKUP(ROW(AI121),'فهرست بها کلی'!$C$13:$BO$1660,40,0),"")</f>
        <v/>
      </c>
      <c r="AJ133" s="174" t="str">
        <f ca="1">IFERROR(VLOOKUP(ROW(AJ121),'فهرست بها کلی'!$C$13:$BO$1660,43,0),"")</f>
        <v/>
      </c>
      <c r="AK133" s="174" t="str">
        <f ca="1">IFERROR(VLOOKUP(ROW(AK121),'فهرست بها کلی'!$C$13:$BO$1660,46,0),"")</f>
        <v/>
      </c>
      <c r="AL133" s="174" t="str">
        <f ca="1">IFERROR(VLOOKUP(ROW(AL121),'فهرست بها کلی'!$C$13:$BO$1660,49,0),"")</f>
        <v/>
      </c>
      <c r="AM133" s="174" t="str">
        <f ca="1">IFERROR(VLOOKUP(ROW(AM121),'فهرست بها کلی'!$C$13:$BO$1660,52,0),"")</f>
        <v/>
      </c>
      <c r="AN133" s="174" t="str">
        <f ca="1">IFERROR(VLOOKUP(ROW(AN121),'فهرست بها کلی'!$C$13:$BO$1660,55,0),"")</f>
        <v/>
      </c>
      <c r="AO133" s="174" t="str">
        <f ca="1">IFERROR(VLOOKUP(ROW(AO121),'فهرست بها کلی'!$C$13:$BO$1660,58,0),"")</f>
        <v/>
      </c>
      <c r="AP133" s="174" t="str">
        <f ca="1">IFERROR(VLOOKUP(ROW(AP121),'فهرست بها کلی'!$C$13:$BO$1660,61,0),"")</f>
        <v/>
      </c>
      <c r="AQ133" s="174" t="str">
        <f ca="1">IFERROR(VLOOKUP(ROW(AQ121),'فهرست بها کلی'!$C$13:$BO$1660,64,0),"")</f>
        <v/>
      </c>
      <c r="AR133" s="244">
        <f t="shared" ca="1" si="12"/>
        <v>0</v>
      </c>
      <c r="AS133" s="174" t="str">
        <f ca="1">IFERROR(VLOOKUP(ROW(AS121),'فهرست بها کلی'!$C$13:$BO$1660,23,0),"")</f>
        <v/>
      </c>
      <c r="AT133" s="174" t="str">
        <f ca="1">IFERROR(VLOOKUP(ROW(AT121),'فهرست بها کلی'!$C$13:$BO$1660,26,0),"")</f>
        <v/>
      </c>
      <c r="AU133" s="174" t="str">
        <f ca="1">IFERROR(VLOOKUP(ROW(AU121),'فهرست بها کلی'!$C$13:$BO$1660,29,0),"")</f>
        <v/>
      </c>
      <c r="AV133" s="174" t="str">
        <f ca="1">IFERROR(VLOOKUP(ROW(AV121),'فهرست بها کلی'!$C$13:$BO$1660,32,0),"")</f>
        <v/>
      </c>
      <c r="AW133" s="174" t="str">
        <f ca="1">IFERROR(VLOOKUP(ROW(AW121),'فهرست بها کلی'!$C$13:$BO$1660,35,0),"")</f>
        <v/>
      </c>
      <c r="AX133" s="174" t="str">
        <f ca="1">IFERROR(VLOOKUP(ROW(AX121),'فهرست بها کلی'!$C$13:$BO$1660,38,0),"")</f>
        <v/>
      </c>
      <c r="AY133" s="174" t="str">
        <f ca="1">IFERROR(VLOOKUP(ROW(AY121),'فهرست بها کلی'!$C$13:$BO$1660,41,0),"")</f>
        <v/>
      </c>
      <c r="AZ133" s="174" t="str">
        <f ca="1">IFERROR(VLOOKUP(ROW(AZ121),'فهرست بها کلی'!$C$13:$BO$1660,44,0),"")</f>
        <v/>
      </c>
      <c r="BA133" s="174" t="str">
        <f ca="1">IFERROR(VLOOKUP(ROW(BA121),'فهرست بها کلی'!$C$13:$BO$1660,47,0),"")</f>
        <v/>
      </c>
      <c r="BB133" s="174" t="str">
        <f ca="1">IFERROR(VLOOKUP(ROW(BB121),'فهرست بها کلی'!$C$13:$BO$1660,50,0),"")</f>
        <v/>
      </c>
      <c r="BC133" s="174" t="str">
        <f ca="1">IFERROR(VLOOKUP(ROW(BC121),'فهرست بها کلی'!$C$13:$BO$1660,53,0),"")</f>
        <v/>
      </c>
      <c r="BD133" s="174" t="str">
        <f ca="1">IFERROR(VLOOKUP(ROW(BD121),'فهرست بها کلی'!$C$13:$BO$1660,56,0),"")</f>
        <v/>
      </c>
      <c r="BE133" s="174" t="str">
        <f ca="1">IFERROR(VLOOKUP(ROW(BE121),'فهرست بها کلی'!$C$13:$BO$1660,59,0),"")</f>
        <v/>
      </c>
      <c r="BF133" s="174" t="str">
        <f ca="1">IFERROR(VLOOKUP(ROW(BF121),'فهرست بها کلی'!$C$13:$BO$1660,62,0),"")</f>
        <v/>
      </c>
      <c r="BG133" s="174" t="str">
        <f ca="1">IFERROR(VLOOKUP(ROW(BG121),'فهرست بها کلی'!$C$13:$BO$1660,65,0),"")</f>
        <v/>
      </c>
      <c r="BH133" s="174" t="str">
        <f ca="1">IFERROR(VLOOKUP(ROW(BH121),'فهرست بها کلی'!$C$13:$BO$1660,16,0),"")</f>
        <v/>
      </c>
      <c r="BI133" s="245" t="str">
        <f t="shared" ca="1" si="13"/>
        <v xml:space="preserve"> </v>
      </c>
      <c r="BJ133" s="245" t="str">
        <f t="shared" ca="1" si="14"/>
        <v/>
      </c>
      <c r="BK133" s="245" t="str">
        <f t="shared" ca="1" si="15"/>
        <v/>
      </c>
    </row>
    <row r="134" spans="1:63" ht="47.25" customHeight="1">
      <c r="A134" s="174" t="str">
        <f ca="1">IFERROR(VLOOKUP(ROW(A122),'فهرست بها کلی'!$C$13:$BO$1660,1,0),"")</f>
        <v/>
      </c>
      <c r="B134" s="174" t="str">
        <f ca="1">IFERROR(VLOOKUP(ROW(B122),'فهرست بها کلی'!$C$13:$BO$1660,5,0),"")</f>
        <v/>
      </c>
      <c r="C134" s="174" t="str">
        <f ca="1">IFERROR(VLOOKUP(ROW(C122),'فهرست بها کلی'!$C$13:$BO$1660,6,0),"")</f>
        <v/>
      </c>
      <c r="D134" s="174" t="str">
        <f ca="1">IFERROR(VLOOKUP(ROW(D122),'فهرست بها کلی'!$C$13:$BO$1660,7,0),"")</f>
        <v/>
      </c>
      <c r="E134" s="174" t="str">
        <f ca="1">IFERROR(VLOOKUP(ROW(E122),'فهرست بها کلی'!$C$13:$BO$1660,8,0),"")</f>
        <v/>
      </c>
      <c r="F134" s="174" t="str">
        <f ca="1">IFERROR(VLOOKUP(ROW(F122),'فهرست بها کلی'!$C$13:$BO$1660,9,0),"")</f>
        <v/>
      </c>
      <c r="G134" s="174" t="str">
        <f ca="1">IFERROR(VLOOKUP(ROW(G122),'فهرست بها کلی'!$C$13:$BO$1660,21,0),"")</f>
        <v/>
      </c>
      <c r="H134" s="174" t="str">
        <f ca="1">IFERROR(VLOOKUP(ROW(H122),'فهرست بها کلی'!$C$13:$BO$1660,24,0),"")</f>
        <v/>
      </c>
      <c r="I134" s="174" t="str">
        <f ca="1">IFERROR(VLOOKUP(ROW(I122),'فهرست بها کلی'!$C$13:$BO$1660,27,0),"")</f>
        <v/>
      </c>
      <c r="J134" s="174" t="str">
        <f ca="1">IFERROR(VLOOKUP(ROW(J122),'فهرست بها کلی'!$C$13:$BO$1660,30,0),"")</f>
        <v/>
      </c>
      <c r="K134" s="174" t="str">
        <f ca="1">IFERROR(VLOOKUP(ROW(K122),'فهرست بها کلی'!$C$13:$BO$1660,33,0),"")</f>
        <v/>
      </c>
      <c r="L134" s="174" t="str">
        <f ca="1">IFERROR(VLOOKUP(ROW(L122),'فهرست بها کلی'!$C$13:$BO$1660,36,0),"")</f>
        <v/>
      </c>
      <c r="M134" s="174" t="str">
        <f ca="1">IFERROR(VLOOKUP(ROW(M122),'فهرست بها کلی'!$C$13:$BO$1660,39,0),"")</f>
        <v/>
      </c>
      <c r="N134" s="174" t="str">
        <f ca="1">IFERROR(VLOOKUP(ROW(N122),'فهرست بها کلی'!$C$13:$BO$1660,42,0),"")</f>
        <v/>
      </c>
      <c r="O134" s="174" t="str">
        <f ca="1">IFERROR(VLOOKUP(ROW(O122),'فهرست بها کلی'!$C$13:$BO$1660,45,0),"")</f>
        <v/>
      </c>
      <c r="P134" s="174" t="str">
        <f ca="1">IFERROR(VLOOKUP(ROW(P122),'فهرست بها کلی'!$C$13:$BO$1660,48,0),"")</f>
        <v/>
      </c>
      <c r="Q134" s="174" t="str">
        <f ca="1">IFERROR(VLOOKUP(ROW(Q122),'فهرست بها کلی'!$C$13:$BO$1660,51,0),"")</f>
        <v/>
      </c>
      <c r="R134" s="174" t="str">
        <f ca="1">IFERROR(VLOOKUP(ROW(R122),'فهرست بها کلی'!$C$13:$BO$1660,54,0),"")</f>
        <v/>
      </c>
      <c r="S134" s="174" t="str">
        <f ca="1">IFERROR(VLOOKUP(ROW(S122),'فهرست بها کلی'!$C$13:$BO$1660,57,0),"")</f>
        <v/>
      </c>
      <c r="T134" s="174" t="str">
        <f ca="1">IFERROR(VLOOKUP(ROW(T122),'فهرست بها کلی'!$C$13:$BO$1660,60,0),"")</f>
        <v/>
      </c>
      <c r="U134" s="174" t="str">
        <f ca="1">IFERROR(VLOOKUP(ROW(U122),'فهرست بها کلی'!$C$13:$BO$1660,63,0),"")</f>
        <v/>
      </c>
      <c r="V134" s="241">
        <f t="shared" ca="1" si="9"/>
        <v>0</v>
      </c>
      <c r="W134" s="242" t="str">
        <f t="shared" ca="1" si="10"/>
        <v/>
      </c>
      <c r="X134" s="174" t="str">
        <f ca="1">IFERROR(VLOOKUP(ROW(X122),'فهرست بها کلی'!$C$13:$BO$1660,10,0),"")</f>
        <v/>
      </c>
      <c r="Y134" s="174" t="str">
        <f ca="1">IFERROR(VLOOKUP(ROW(Y122),'فهرست بها کلی'!$C$13:$BO$1660,11,0),"")</f>
        <v/>
      </c>
      <c r="Z134" s="174" t="str">
        <f ca="1">IFERROR(VLOOKUP(ROW(Z122),'فهرست بها کلی'!$C$13:$BO$1660,12,0),"")</f>
        <v/>
      </c>
      <c r="AA134" s="174" t="str">
        <f ca="1">IFERROR(VLOOKUP(ROW(AA122),'فهرست بها کلی'!$C$13:$BO$1660,13,0),"")</f>
        <v/>
      </c>
      <c r="AB134" s="243" t="str">
        <f t="shared" ca="1" si="11"/>
        <v/>
      </c>
      <c r="AC134" s="174" t="str">
        <f ca="1">IFERROR(VLOOKUP(ROW(AC122),'فهرست بها کلی'!$C$13:$BO$1660,22,0),"")</f>
        <v/>
      </c>
      <c r="AD134" s="174" t="str">
        <f ca="1">IFERROR(VLOOKUP(ROW(AD122),'فهرست بها کلی'!$C$13:$BO$1660,25,0),"")</f>
        <v/>
      </c>
      <c r="AE134" s="174" t="str">
        <f ca="1">IFERROR(VLOOKUP(ROW(AE122),'فهرست بها کلی'!$C$13:$BO$1660,28,0),"")</f>
        <v/>
      </c>
      <c r="AF134" s="174" t="str">
        <f ca="1">IFERROR(VLOOKUP(ROW(AF122),'فهرست بها کلی'!$C$13:$BO$1660,31,0),"")</f>
        <v/>
      </c>
      <c r="AG134" s="174" t="str">
        <f ca="1">IFERROR(VLOOKUP(ROW(AG122),'فهرست بها کلی'!$C$13:$BO$1660,34,0),"")</f>
        <v/>
      </c>
      <c r="AH134" s="174" t="str">
        <f ca="1">IFERROR(VLOOKUP(ROW(AH122),'فهرست بها کلی'!$C$13:$BO$1660,37,0),"")</f>
        <v/>
      </c>
      <c r="AI134" s="174" t="str">
        <f ca="1">IFERROR(VLOOKUP(ROW(AI122),'فهرست بها کلی'!$C$13:$BO$1660,40,0),"")</f>
        <v/>
      </c>
      <c r="AJ134" s="174" t="str">
        <f ca="1">IFERROR(VLOOKUP(ROW(AJ122),'فهرست بها کلی'!$C$13:$BO$1660,43,0),"")</f>
        <v/>
      </c>
      <c r="AK134" s="174" t="str">
        <f ca="1">IFERROR(VLOOKUP(ROW(AK122),'فهرست بها کلی'!$C$13:$BO$1660,46,0),"")</f>
        <v/>
      </c>
      <c r="AL134" s="174" t="str">
        <f ca="1">IFERROR(VLOOKUP(ROW(AL122),'فهرست بها کلی'!$C$13:$BO$1660,49,0),"")</f>
        <v/>
      </c>
      <c r="AM134" s="174" t="str">
        <f ca="1">IFERROR(VLOOKUP(ROW(AM122),'فهرست بها کلی'!$C$13:$BO$1660,52,0),"")</f>
        <v/>
      </c>
      <c r="AN134" s="174" t="str">
        <f ca="1">IFERROR(VLOOKUP(ROW(AN122),'فهرست بها کلی'!$C$13:$BO$1660,55,0),"")</f>
        <v/>
      </c>
      <c r="AO134" s="174" t="str">
        <f ca="1">IFERROR(VLOOKUP(ROW(AO122),'فهرست بها کلی'!$C$13:$BO$1660,58,0),"")</f>
        <v/>
      </c>
      <c r="AP134" s="174" t="str">
        <f ca="1">IFERROR(VLOOKUP(ROW(AP122),'فهرست بها کلی'!$C$13:$BO$1660,61,0),"")</f>
        <v/>
      </c>
      <c r="AQ134" s="174" t="str">
        <f ca="1">IFERROR(VLOOKUP(ROW(AQ122),'فهرست بها کلی'!$C$13:$BO$1660,64,0),"")</f>
        <v/>
      </c>
      <c r="AR134" s="244">
        <f t="shared" ca="1" si="12"/>
        <v>0</v>
      </c>
      <c r="AS134" s="174" t="str">
        <f ca="1">IFERROR(VLOOKUP(ROW(AS122),'فهرست بها کلی'!$C$13:$BO$1660,23,0),"")</f>
        <v/>
      </c>
      <c r="AT134" s="174" t="str">
        <f ca="1">IFERROR(VLOOKUP(ROW(AT122),'فهرست بها کلی'!$C$13:$BO$1660,26,0),"")</f>
        <v/>
      </c>
      <c r="AU134" s="174" t="str">
        <f ca="1">IFERROR(VLOOKUP(ROW(AU122),'فهرست بها کلی'!$C$13:$BO$1660,29,0),"")</f>
        <v/>
      </c>
      <c r="AV134" s="174" t="str">
        <f ca="1">IFERROR(VLOOKUP(ROW(AV122),'فهرست بها کلی'!$C$13:$BO$1660,32,0),"")</f>
        <v/>
      </c>
      <c r="AW134" s="174" t="str">
        <f ca="1">IFERROR(VLOOKUP(ROW(AW122),'فهرست بها کلی'!$C$13:$BO$1660,35,0),"")</f>
        <v/>
      </c>
      <c r="AX134" s="174" t="str">
        <f ca="1">IFERROR(VLOOKUP(ROW(AX122),'فهرست بها کلی'!$C$13:$BO$1660,38,0),"")</f>
        <v/>
      </c>
      <c r="AY134" s="174" t="str">
        <f ca="1">IFERROR(VLOOKUP(ROW(AY122),'فهرست بها کلی'!$C$13:$BO$1660,41,0),"")</f>
        <v/>
      </c>
      <c r="AZ134" s="174" t="str">
        <f ca="1">IFERROR(VLOOKUP(ROW(AZ122),'فهرست بها کلی'!$C$13:$BO$1660,44,0),"")</f>
        <v/>
      </c>
      <c r="BA134" s="174" t="str">
        <f ca="1">IFERROR(VLOOKUP(ROW(BA122),'فهرست بها کلی'!$C$13:$BO$1660,47,0),"")</f>
        <v/>
      </c>
      <c r="BB134" s="174" t="str">
        <f ca="1">IFERROR(VLOOKUP(ROW(BB122),'فهرست بها کلی'!$C$13:$BO$1660,50,0),"")</f>
        <v/>
      </c>
      <c r="BC134" s="174" t="str">
        <f ca="1">IFERROR(VLOOKUP(ROW(BC122),'فهرست بها کلی'!$C$13:$BO$1660,53,0),"")</f>
        <v/>
      </c>
      <c r="BD134" s="174" t="str">
        <f ca="1">IFERROR(VLOOKUP(ROW(BD122),'فهرست بها کلی'!$C$13:$BO$1660,56,0),"")</f>
        <v/>
      </c>
      <c r="BE134" s="174" t="str">
        <f ca="1">IFERROR(VLOOKUP(ROW(BE122),'فهرست بها کلی'!$C$13:$BO$1660,59,0),"")</f>
        <v/>
      </c>
      <c r="BF134" s="174" t="str">
        <f ca="1">IFERROR(VLOOKUP(ROW(BF122),'فهرست بها کلی'!$C$13:$BO$1660,62,0),"")</f>
        <v/>
      </c>
      <c r="BG134" s="174" t="str">
        <f ca="1">IFERROR(VLOOKUP(ROW(BG122),'فهرست بها کلی'!$C$13:$BO$1660,65,0),"")</f>
        <v/>
      </c>
      <c r="BH134" s="174" t="str">
        <f ca="1">IFERROR(VLOOKUP(ROW(BH122),'فهرست بها کلی'!$C$13:$BO$1660,16,0),"")</f>
        <v/>
      </c>
      <c r="BI134" s="245" t="str">
        <f t="shared" ca="1" si="13"/>
        <v xml:space="preserve"> </v>
      </c>
      <c r="BJ134" s="245" t="str">
        <f t="shared" ca="1" si="14"/>
        <v/>
      </c>
      <c r="BK134" s="245" t="str">
        <f t="shared" ca="1" si="15"/>
        <v/>
      </c>
    </row>
    <row r="135" spans="1:63" ht="47.25" customHeight="1">
      <c r="A135" s="174" t="str">
        <f ca="1">IFERROR(VLOOKUP(ROW(A123),'فهرست بها کلی'!$C$13:$BO$1660,1,0),"")</f>
        <v/>
      </c>
      <c r="B135" s="174" t="str">
        <f ca="1">IFERROR(VLOOKUP(ROW(B123),'فهرست بها کلی'!$C$13:$BO$1660,5,0),"")</f>
        <v/>
      </c>
      <c r="C135" s="174" t="str">
        <f ca="1">IFERROR(VLOOKUP(ROW(C123),'فهرست بها کلی'!$C$13:$BO$1660,6,0),"")</f>
        <v/>
      </c>
      <c r="D135" s="174" t="str">
        <f ca="1">IFERROR(VLOOKUP(ROW(D123),'فهرست بها کلی'!$C$13:$BO$1660,7,0),"")</f>
        <v/>
      </c>
      <c r="E135" s="174" t="str">
        <f ca="1">IFERROR(VLOOKUP(ROW(E123),'فهرست بها کلی'!$C$13:$BO$1660,8,0),"")</f>
        <v/>
      </c>
      <c r="F135" s="174" t="str">
        <f ca="1">IFERROR(VLOOKUP(ROW(F123),'فهرست بها کلی'!$C$13:$BO$1660,9,0),"")</f>
        <v/>
      </c>
      <c r="G135" s="174" t="str">
        <f ca="1">IFERROR(VLOOKUP(ROW(G123),'فهرست بها کلی'!$C$13:$BO$1660,21,0),"")</f>
        <v/>
      </c>
      <c r="H135" s="174" t="str">
        <f ca="1">IFERROR(VLOOKUP(ROW(H123),'فهرست بها کلی'!$C$13:$BO$1660,24,0),"")</f>
        <v/>
      </c>
      <c r="I135" s="174" t="str">
        <f ca="1">IFERROR(VLOOKUP(ROW(I123),'فهرست بها کلی'!$C$13:$BO$1660,27,0),"")</f>
        <v/>
      </c>
      <c r="J135" s="174" t="str">
        <f ca="1">IFERROR(VLOOKUP(ROW(J123),'فهرست بها کلی'!$C$13:$BO$1660,30,0),"")</f>
        <v/>
      </c>
      <c r="K135" s="174" t="str">
        <f ca="1">IFERROR(VLOOKUP(ROW(K123),'فهرست بها کلی'!$C$13:$BO$1660,33,0),"")</f>
        <v/>
      </c>
      <c r="L135" s="174" t="str">
        <f ca="1">IFERROR(VLOOKUP(ROW(L123),'فهرست بها کلی'!$C$13:$BO$1660,36,0),"")</f>
        <v/>
      </c>
      <c r="M135" s="174" t="str">
        <f ca="1">IFERROR(VLOOKUP(ROW(M123),'فهرست بها کلی'!$C$13:$BO$1660,39,0),"")</f>
        <v/>
      </c>
      <c r="N135" s="174" t="str">
        <f ca="1">IFERROR(VLOOKUP(ROW(N123),'فهرست بها کلی'!$C$13:$BO$1660,42,0),"")</f>
        <v/>
      </c>
      <c r="O135" s="174" t="str">
        <f ca="1">IFERROR(VLOOKUP(ROW(O123),'فهرست بها کلی'!$C$13:$BO$1660,45,0),"")</f>
        <v/>
      </c>
      <c r="P135" s="174" t="str">
        <f ca="1">IFERROR(VLOOKUP(ROW(P123),'فهرست بها کلی'!$C$13:$BO$1660,48,0),"")</f>
        <v/>
      </c>
      <c r="Q135" s="174" t="str">
        <f ca="1">IFERROR(VLOOKUP(ROW(Q123),'فهرست بها کلی'!$C$13:$BO$1660,51,0),"")</f>
        <v/>
      </c>
      <c r="R135" s="174" t="str">
        <f ca="1">IFERROR(VLOOKUP(ROW(R123),'فهرست بها کلی'!$C$13:$BO$1660,54,0),"")</f>
        <v/>
      </c>
      <c r="S135" s="174" t="str">
        <f ca="1">IFERROR(VLOOKUP(ROW(S123),'فهرست بها کلی'!$C$13:$BO$1660,57,0),"")</f>
        <v/>
      </c>
      <c r="T135" s="174" t="str">
        <f ca="1">IFERROR(VLOOKUP(ROW(T123),'فهرست بها کلی'!$C$13:$BO$1660,60,0),"")</f>
        <v/>
      </c>
      <c r="U135" s="174" t="str">
        <f ca="1">IFERROR(VLOOKUP(ROW(U123),'فهرست بها کلی'!$C$13:$BO$1660,63,0),"")</f>
        <v/>
      </c>
      <c r="V135" s="241">
        <f t="shared" ca="1" si="9"/>
        <v>0</v>
      </c>
      <c r="W135" s="242" t="str">
        <f t="shared" ca="1" si="10"/>
        <v/>
      </c>
      <c r="X135" s="174" t="str">
        <f ca="1">IFERROR(VLOOKUP(ROW(X123),'فهرست بها کلی'!$C$13:$BO$1660,10,0),"")</f>
        <v/>
      </c>
      <c r="Y135" s="174" t="str">
        <f ca="1">IFERROR(VLOOKUP(ROW(Y123),'فهرست بها کلی'!$C$13:$BO$1660,11,0),"")</f>
        <v/>
      </c>
      <c r="Z135" s="174" t="str">
        <f ca="1">IFERROR(VLOOKUP(ROW(Z123),'فهرست بها کلی'!$C$13:$BO$1660,12,0),"")</f>
        <v/>
      </c>
      <c r="AA135" s="174" t="str">
        <f ca="1">IFERROR(VLOOKUP(ROW(AA123),'فهرست بها کلی'!$C$13:$BO$1660,13,0),"")</f>
        <v/>
      </c>
      <c r="AB135" s="243" t="str">
        <f t="shared" ca="1" si="11"/>
        <v/>
      </c>
      <c r="AC135" s="174" t="str">
        <f ca="1">IFERROR(VLOOKUP(ROW(AC123),'فهرست بها کلی'!$C$13:$BO$1660,22,0),"")</f>
        <v/>
      </c>
      <c r="AD135" s="174" t="str">
        <f ca="1">IFERROR(VLOOKUP(ROW(AD123),'فهرست بها کلی'!$C$13:$BO$1660,25,0),"")</f>
        <v/>
      </c>
      <c r="AE135" s="174" t="str">
        <f ca="1">IFERROR(VLOOKUP(ROW(AE123),'فهرست بها کلی'!$C$13:$BO$1660,28,0),"")</f>
        <v/>
      </c>
      <c r="AF135" s="174" t="str">
        <f ca="1">IFERROR(VLOOKUP(ROW(AF123),'فهرست بها کلی'!$C$13:$BO$1660,31,0),"")</f>
        <v/>
      </c>
      <c r="AG135" s="174" t="str">
        <f ca="1">IFERROR(VLOOKUP(ROW(AG123),'فهرست بها کلی'!$C$13:$BO$1660,34,0),"")</f>
        <v/>
      </c>
      <c r="AH135" s="174" t="str">
        <f ca="1">IFERROR(VLOOKUP(ROW(AH123),'فهرست بها کلی'!$C$13:$BO$1660,37,0),"")</f>
        <v/>
      </c>
      <c r="AI135" s="174" t="str">
        <f ca="1">IFERROR(VLOOKUP(ROW(AI123),'فهرست بها کلی'!$C$13:$BO$1660,40,0),"")</f>
        <v/>
      </c>
      <c r="AJ135" s="174" t="str">
        <f ca="1">IFERROR(VLOOKUP(ROW(AJ123),'فهرست بها کلی'!$C$13:$BO$1660,43,0),"")</f>
        <v/>
      </c>
      <c r="AK135" s="174" t="str">
        <f ca="1">IFERROR(VLOOKUP(ROW(AK123),'فهرست بها کلی'!$C$13:$BO$1660,46,0),"")</f>
        <v/>
      </c>
      <c r="AL135" s="174" t="str">
        <f ca="1">IFERROR(VLOOKUP(ROW(AL123),'فهرست بها کلی'!$C$13:$BO$1660,49,0),"")</f>
        <v/>
      </c>
      <c r="AM135" s="174" t="str">
        <f ca="1">IFERROR(VLOOKUP(ROW(AM123),'فهرست بها کلی'!$C$13:$BO$1660,52,0),"")</f>
        <v/>
      </c>
      <c r="AN135" s="174" t="str">
        <f ca="1">IFERROR(VLOOKUP(ROW(AN123),'فهرست بها کلی'!$C$13:$BO$1660,55,0),"")</f>
        <v/>
      </c>
      <c r="AO135" s="174" t="str">
        <f ca="1">IFERROR(VLOOKUP(ROW(AO123),'فهرست بها کلی'!$C$13:$BO$1660,58,0),"")</f>
        <v/>
      </c>
      <c r="AP135" s="174" t="str">
        <f ca="1">IFERROR(VLOOKUP(ROW(AP123),'فهرست بها کلی'!$C$13:$BO$1660,61,0),"")</f>
        <v/>
      </c>
      <c r="AQ135" s="174" t="str">
        <f ca="1">IFERROR(VLOOKUP(ROW(AQ123),'فهرست بها کلی'!$C$13:$BO$1660,64,0),"")</f>
        <v/>
      </c>
      <c r="AR135" s="244">
        <f t="shared" ca="1" si="12"/>
        <v>0</v>
      </c>
      <c r="AS135" s="174" t="str">
        <f ca="1">IFERROR(VLOOKUP(ROW(AS123),'فهرست بها کلی'!$C$13:$BO$1660,23,0),"")</f>
        <v/>
      </c>
      <c r="AT135" s="174" t="str">
        <f ca="1">IFERROR(VLOOKUP(ROW(AT123),'فهرست بها کلی'!$C$13:$BO$1660,26,0),"")</f>
        <v/>
      </c>
      <c r="AU135" s="174" t="str">
        <f ca="1">IFERROR(VLOOKUP(ROW(AU123),'فهرست بها کلی'!$C$13:$BO$1660,29,0),"")</f>
        <v/>
      </c>
      <c r="AV135" s="174" t="str">
        <f ca="1">IFERROR(VLOOKUP(ROW(AV123),'فهرست بها کلی'!$C$13:$BO$1660,32,0),"")</f>
        <v/>
      </c>
      <c r="AW135" s="174" t="str">
        <f ca="1">IFERROR(VLOOKUP(ROW(AW123),'فهرست بها کلی'!$C$13:$BO$1660,35,0),"")</f>
        <v/>
      </c>
      <c r="AX135" s="174" t="str">
        <f ca="1">IFERROR(VLOOKUP(ROW(AX123),'فهرست بها کلی'!$C$13:$BO$1660,38,0),"")</f>
        <v/>
      </c>
      <c r="AY135" s="174" t="str">
        <f ca="1">IFERROR(VLOOKUP(ROW(AY123),'فهرست بها کلی'!$C$13:$BO$1660,41,0),"")</f>
        <v/>
      </c>
      <c r="AZ135" s="174" t="str">
        <f ca="1">IFERROR(VLOOKUP(ROW(AZ123),'فهرست بها کلی'!$C$13:$BO$1660,44,0),"")</f>
        <v/>
      </c>
      <c r="BA135" s="174" t="str">
        <f ca="1">IFERROR(VLOOKUP(ROW(BA123),'فهرست بها کلی'!$C$13:$BO$1660,47,0),"")</f>
        <v/>
      </c>
      <c r="BB135" s="174" t="str">
        <f ca="1">IFERROR(VLOOKUP(ROW(BB123),'فهرست بها کلی'!$C$13:$BO$1660,50,0),"")</f>
        <v/>
      </c>
      <c r="BC135" s="174" t="str">
        <f ca="1">IFERROR(VLOOKUP(ROW(BC123),'فهرست بها کلی'!$C$13:$BO$1660,53,0),"")</f>
        <v/>
      </c>
      <c r="BD135" s="174" t="str">
        <f ca="1">IFERROR(VLOOKUP(ROW(BD123),'فهرست بها کلی'!$C$13:$BO$1660,56,0),"")</f>
        <v/>
      </c>
      <c r="BE135" s="174" t="str">
        <f ca="1">IFERROR(VLOOKUP(ROW(BE123),'فهرست بها کلی'!$C$13:$BO$1660,59,0),"")</f>
        <v/>
      </c>
      <c r="BF135" s="174" t="str">
        <f ca="1">IFERROR(VLOOKUP(ROW(BF123),'فهرست بها کلی'!$C$13:$BO$1660,62,0),"")</f>
        <v/>
      </c>
      <c r="BG135" s="174" t="str">
        <f ca="1">IFERROR(VLOOKUP(ROW(BG123),'فهرست بها کلی'!$C$13:$BO$1660,65,0),"")</f>
        <v/>
      </c>
      <c r="BH135" s="174" t="str">
        <f ca="1">IFERROR(VLOOKUP(ROW(BH123),'فهرست بها کلی'!$C$13:$BO$1660,16,0),"")</f>
        <v/>
      </c>
      <c r="BI135" s="245" t="str">
        <f t="shared" ca="1" si="13"/>
        <v xml:space="preserve"> </v>
      </c>
      <c r="BJ135" s="245" t="str">
        <f t="shared" ca="1" si="14"/>
        <v/>
      </c>
      <c r="BK135" s="245" t="str">
        <f t="shared" ca="1" si="15"/>
        <v/>
      </c>
    </row>
    <row r="136" spans="1:63" ht="47.25" customHeight="1">
      <c r="A136" s="174" t="str">
        <f ca="1">IFERROR(VLOOKUP(ROW(A124),'فهرست بها کلی'!$C$13:$BO$1660,1,0),"")</f>
        <v/>
      </c>
      <c r="B136" s="174" t="str">
        <f ca="1">IFERROR(VLOOKUP(ROW(B124),'فهرست بها کلی'!$C$13:$BO$1660,5,0),"")</f>
        <v/>
      </c>
      <c r="C136" s="174" t="str">
        <f ca="1">IFERROR(VLOOKUP(ROW(C124),'فهرست بها کلی'!$C$13:$BO$1660,6,0),"")</f>
        <v/>
      </c>
      <c r="D136" s="174" t="str">
        <f ca="1">IFERROR(VLOOKUP(ROW(D124),'فهرست بها کلی'!$C$13:$BO$1660,7,0),"")</f>
        <v/>
      </c>
      <c r="E136" s="174" t="str">
        <f ca="1">IFERROR(VLOOKUP(ROW(E124),'فهرست بها کلی'!$C$13:$BO$1660,8,0),"")</f>
        <v/>
      </c>
      <c r="F136" s="174" t="str">
        <f ca="1">IFERROR(VLOOKUP(ROW(F124),'فهرست بها کلی'!$C$13:$BO$1660,9,0),"")</f>
        <v/>
      </c>
      <c r="G136" s="174" t="str">
        <f ca="1">IFERROR(VLOOKUP(ROW(G124),'فهرست بها کلی'!$C$13:$BO$1660,21,0),"")</f>
        <v/>
      </c>
      <c r="H136" s="174" t="str">
        <f ca="1">IFERROR(VLOOKUP(ROW(H124),'فهرست بها کلی'!$C$13:$BO$1660,24,0),"")</f>
        <v/>
      </c>
      <c r="I136" s="174" t="str">
        <f ca="1">IFERROR(VLOOKUP(ROW(I124),'فهرست بها کلی'!$C$13:$BO$1660,27,0),"")</f>
        <v/>
      </c>
      <c r="J136" s="174" t="str">
        <f ca="1">IFERROR(VLOOKUP(ROW(J124),'فهرست بها کلی'!$C$13:$BO$1660,30,0),"")</f>
        <v/>
      </c>
      <c r="K136" s="174" t="str">
        <f ca="1">IFERROR(VLOOKUP(ROW(K124),'فهرست بها کلی'!$C$13:$BO$1660,33,0),"")</f>
        <v/>
      </c>
      <c r="L136" s="174" t="str">
        <f ca="1">IFERROR(VLOOKUP(ROW(L124),'فهرست بها کلی'!$C$13:$BO$1660,36,0),"")</f>
        <v/>
      </c>
      <c r="M136" s="174" t="str">
        <f ca="1">IFERROR(VLOOKUP(ROW(M124),'فهرست بها کلی'!$C$13:$BO$1660,39,0),"")</f>
        <v/>
      </c>
      <c r="N136" s="174" t="str">
        <f ca="1">IFERROR(VLOOKUP(ROW(N124),'فهرست بها کلی'!$C$13:$BO$1660,42,0),"")</f>
        <v/>
      </c>
      <c r="O136" s="174" t="str">
        <f ca="1">IFERROR(VLOOKUP(ROW(O124),'فهرست بها کلی'!$C$13:$BO$1660,45,0),"")</f>
        <v/>
      </c>
      <c r="P136" s="174" t="str">
        <f ca="1">IFERROR(VLOOKUP(ROW(P124),'فهرست بها کلی'!$C$13:$BO$1660,48,0),"")</f>
        <v/>
      </c>
      <c r="Q136" s="174" t="str">
        <f ca="1">IFERROR(VLOOKUP(ROW(Q124),'فهرست بها کلی'!$C$13:$BO$1660,51,0),"")</f>
        <v/>
      </c>
      <c r="R136" s="174" t="str">
        <f ca="1">IFERROR(VLOOKUP(ROW(R124),'فهرست بها کلی'!$C$13:$BO$1660,54,0),"")</f>
        <v/>
      </c>
      <c r="S136" s="174" t="str">
        <f ca="1">IFERROR(VLOOKUP(ROW(S124),'فهرست بها کلی'!$C$13:$BO$1660,57,0),"")</f>
        <v/>
      </c>
      <c r="T136" s="174" t="str">
        <f ca="1">IFERROR(VLOOKUP(ROW(T124),'فهرست بها کلی'!$C$13:$BO$1660,60,0),"")</f>
        <v/>
      </c>
      <c r="U136" s="174" t="str">
        <f ca="1">IFERROR(VLOOKUP(ROW(U124),'فهرست بها کلی'!$C$13:$BO$1660,63,0),"")</f>
        <v/>
      </c>
      <c r="V136" s="241">
        <f t="shared" ca="1" si="9"/>
        <v>0</v>
      </c>
      <c r="W136" s="242" t="str">
        <f t="shared" ca="1" si="10"/>
        <v/>
      </c>
      <c r="X136" s="174" t="str">
        <f ca="1">IFERROR(VLOOKUP(ROW(X124),'فهرست بها کلی'!$C$13:$BO$1660,10,0),"")</f>
        <v/>
      </c>
      <c r="Y136" s="174" t="str">
        <f ca="1">IFERROR(VLOOKUP(ROW(Y124),'فهرست بها کلی'!$C$13:$BO$1660,11,0),"")</f>
        <v/>
      </c>
      <c r="Z136" s="174" t="str">
        <f ca="1">IFERROR(VLOOKUP(ROW(Z124),'فهرست بها کلی'!$C$13:$BO$1660,12,0),"")</f>
        <v/>
      </c>
      <c r="AA136" s="174" t="str">
        <f ca="1">IFERROR(VLOOKUP(ROW(AA124),'فهرست بها کلی'!$C$13:$BO$1660,13,0),"")</f>
        <v/>
      </c>
      <c r="AB136" s="243" t="str">
        <f t="shared" ca="1" si="11"/>
        <v/>
      </c>
      <c r="AC136" s="174" t="str">
        <f ca="1">IFERROR(VLOOKUP(ROW(AC124),'فهرست بها کلی'!$C$13:$BO$1660,22,0),"")</f>
        <v/>
      </c>
      <c r="AD136" s="174" t="str">
        <f ca="1">IFERROR(VLOOKUP(ROW(AD124),'فهرست بها کلی'!$C$13:$BO$1660,25,0),"")</f>
        <v/>
      </c>
      <c r="AE136" s="174" t="str">
        <f ca="1">IFERROR(VLOOKUP(ROW(AE124),'فهرست بها کلی'!$C$13:$BO$1660,28,0),"")</f>
        <v/>
      </c>
      <c r="AF136" s="174" t="str">
        <f ca="1">IFERROR(VLOOKUP(ROW(AF124),'فهرست بها کلی'!$C$13:$BO$1660,31,0),"")</f>
        <v/>
      </c>
      <c r="AG136" s="174" t="str">
        <f ca="1">IFERROR(VLOOKUP(ROW(AG124),'فهرست بها کلی'!$C$13:$BO$1660,34,0),"")</f>
        <v/>
      </c>
      <c r="AH136" s="174" t="str">
        <f ca="1">IFERROR(VLOOKUP(ROW(AH124),'فهرست بها کلی'!$C$13:$BO$1660,37,0),"")</f>
        <v/>
      </c>
      <c r="AI136" s="174" t="str">
        <f ca="1">IFERROR(VLOOKUP(ROW(AI124),'فهرست بها کلی'!$C$13:$BO$1660,40,0),"")</f>
        <v/>
      </c>
      <c r="AJ136" s="174" t="str">
        <f ca="1">IFERROR(VLOOKUP(ROW(AJ124),'فهرست بها کلی'!$C$13:$BO$1660,43,0),"")</f>
        <v/>
      </c>
      <c r="AK136" s="174" t="str">
        <f ca="1">IFERROR(VLOOKUP(ROW(AK124),'فهرست بها کلی'!$C$13:$BO$1660,46,0),"")</f>
        <v/>
      </c>
      <c r="AL136" s="174" t="str">
        <f ca="1">IFERROR(VLOOKUP(ROW(AL124),'فهرست بها کلی'!$C$13:$BO$1660,49,0),"")</f>
        <v/>
      </c>
      <c r="AM136" s="174" t="str">
        <f ca="1">IFERROR(VLOOKUP(ROW(AM124),'فهرست بها کلی'!$C$13:$BO$1660,52,0),"")</f>
        <v/>
      </c>
      <c r="AN136" s="174" t="str">
        <f ca="1">IFERROR(VLOOKUP(ROW(AN124),'فهرست بها کلی'!$C$13:$BO$1660,55,0),"")</f>
        <v/>
      </c>
      <c r="AO136" s="174" t="str">
        <f ca="1">IFERROR(VLOOKUP(ROW(AO124),'فهرست بها کلی'!$C$13:$BO$1660,58,0),"")</f>
        <v/>
      </c>
      <c r="AP136" s="174" t="str">
        <f ca="1">IFERROR(VLOOKUP(ROW(AP124),'فهرست بها کلی'!$C$13:$BO$1660,61,0),"")</f>
        <v/>
      </c>
      <c r="AQ136" s="174" t="str">
        <f ca="1">IFERROR(VLOOKUP(ROW(AQ124),'فهرست بها کلی'!$C$13:$BO$1660,64,0),"")</f>
        <v/>
      </c>
      <c r="AR136" s="244">
        <f t="shared" ca="1" si="12"/>
        <v>0</v>
      </c>
      <c r="AS136" s="174" t="str">
        <f ca="1">IFERROR(VLOOKUP(ROW(AS124),'فهرست بها کلی'!$C$13:$BO$1660,23,0),"")</f>
        <v/>
      </c>
      <c r="AT136" s="174" t="str">
        <f ca="1">IFERROR(VLOOKUP(ROW(AT124),'فهرست بها کلی'!$C$13:$BO$1660,26,0),"")</f>
        <v/>
      </c>
      <c r="AU136" s="174" t="str">
        <f ca="1">IFERROR(VLOOKUP(ROW(AU124),'فهرست بها کلی'!$C$13:$BO$1660,29,0),"")</f>
        <v/>
      </c>
      <c r="AV136" s="174" t="str">
        <f ca="1">IFERROR(VLOOKUP(ROW(AV124),'فهرست بها کلی'!$C$13:$BO$1660,32,0),"")</f>
        <v/>
      </c>
      <c r="AW136" s="174" t="str">
        <f ca="1">IFERROR(VLOOKUP(ROW(AW124),'فهرست بها کلی'!$C$13:$BO$1660,35,0),"")</f>
        <v/>
      </c>
      <c r="AX136" s="174" t="str">
        <f ca="1">IFERROR(VLOOKUP(ROW(AX124),'فهرست بها کلی'!$C$13:$BO$1660,38,0),"")</f>
        <v/>
      </c>
      <c r="AY136" s="174" t="str">
        <f ca="1">IFERROR(VLOOKUP(ROW(AY124),'فهرست بها کلی'!$C$13:$BO$1660,41,0),"")</f>
        <v/>
      </c>
      <c r="AZ136" s="174" t="str">
        <f ca="1">IFERROR(VLOOKUP(ROW(AZ124),'فهرست بها کلی'!$C$13:$BO$1660,44,0),"")</f>
        <v/>
      </c>
      <c r="BA136" s="174" t="str">
        <f ca="1">IFERROR(VLOOKUP(ROW(BA124),'فهرست بها کلی'!$C$13:$BO$1660,47,0),"")</f>
        <v/>
      </c>
      <c r="BB136" s="174" t="str">
        <f ca="1">IFERROR(VLOOKUP(ROW(BB124),'فهرست بها کلی'!$C$13:$BO$1660,50,0),"")</f>
        <v/>
      </c>
      <c r="BC136" s="174" t="str">
        <f ca="1">IFERROR(VLOOKUP(ROW(BC124),'فهرست بها کلی'!$C$13:$BO$1660,53,0),"")</f>
        <v/>
      </c>
      <c r="BD136" s="174" t="str">
        <f ca="1">IFERROR(VLOOKUP(ROW(BD124),'فهرست بها کلی'!$C$13:$BO$1660,56,0),"")</f>
        <v/>
      </c>
      <c r="BE136" s="174" t="str">
        <f ca="1">IFERROR(VLOOKUP(ROW(BE124),'فهرست بها کلی'!$C$13:$BO$1660,59,0),"")</f>
        <v/>
      </c>
      <c r="BF136" s="174" t="str">
        <f ca="1">IFERROR(VLOOKUP(ROW(BF124),'فهرست بها کلی'!$C$13:$BO$1660,62,0),"")</f>
        <v/>
      </c>
      <c r="BG136" s="174" t="str">
        <f ca="1">IFERROR(VLOOKUP(ROW(BG124),'فهرست بها کلی'!$C$13:$BO$1660,65,0),"")</f>
        <v/>
      </c>
      <c r="BH136" s="174" t="str">
        <f ca="1">IFERROR(VLOOKUP(ROW(BH124),'فهرست بها کلی'!$C$13:$BO$1660,16,0),"")</f>
        <v/>
      </c>
      <c r="BI136" s="245" t="str">
        <f t="shared" ca="1" si="13"/>
        <v xml:space="preserve"> </v>
      </c>
      <c r="BJ136" s="245" t="str">
        <f t="shared" ca="1" si="14"/>
        <v/>
      </c>
      <c r="BK136" s="245" t="str">
        <f t="shared" ca="1" si="15"/>
        <v/>
      </c>
    </row>
    <row r="137" spans="1:63" ht="47.25" customHeight="1">
      <c r="A137" s="174" t="str">
        <f ca="1">IFERROR(VLOOKUP(ROW(A125),'فهرست بها کلی'!$C$13:$BO$1660,1,0),"")</f>
        <v/>
      </c>
      <c r="B137" s="174" t="str">
        <f ca="1">IFERROR(VLOOKUP(ROW(B125),'فهرست بها کلی'!$C$13:$BO$1660,5,0),"")</f>
        <v/>
      </c>
      <c r="C137" s="174" t="str">
        <f ca="1">IFERROR(VLOOKUP(ROW(C125),'فهرست بها کلی'!$C$13:$BO$1660,6,0),"")</f>
        <v/>
      </c>
      <c r="D137" s="174" t="str">
        <f ca="1">IFERROR(VLOOKUP(ROW(D125),'فهرست بها کلی'!$C$13:$BO$1660,7,0),"")</f>
        <v/>
      </c>
      <c r="E137" s="174" t="str">
        <f ca="1">IFERROR(VLOOKUP(ROW(E125),'فهرست بها کلی'!$C$13:$BO$1660,8,0),"")</f>
        <v/>
      </c>
      <c r="F137" s="174" t="str">
        <f ca="1">IFERROR(VLOOKUP(ROW(F125),'فهرست بها کلی'!$C$13:$BO$1660,9,0),"")</f>
        <v/>
      </c>
      <c r="G137" s="174" t="str">
        <f ca="1">IFERROR(VLOOKUP(ROW(G125),'فهرست بها کلی'!$C$13:$BO$1660,21,0),"")</f>
        <v/>
      </c>
      <c r="H137" s="174" t="str">
        <f ca="1">IFERROR(VLOOKUP(ROW(H125),'فهرست بها کلی'!$C$13:$BO$1660,24,0),"")</f>
        <v/>
      </c>
      <c r="I137" s="174" t="str">
        <f ca="1">IFERROR(VLOOKUP(ROW(I125),'فهرست بها کلی'!$C$13:$BO$1660,27,0),"")</f>
        <v/>
      </c>
      <c r="J137" s="174" t="str">
        <f ca="1">IFERROR(VLOOKUP(ROW(J125),'فهرست بها کلی'!$C$13:$BO$1660,30,0),"")</f>
        <v/>
      </c>
      <c r="K137" s="174" t="str">
        <f ca="1">IFERROR(VLOOKUP(ROW(K125),'فهرست بها کلی'!$C$13:$BO$1660,33,0),"")</f>
        <v/>
      </c>
      <c r="L137" s="174" t="str">
        <f ca="1">IFERROR(VLOOKUP(ROW(L125),'فهرست بها کلی'!$C$13:$BO$1660,36,0),"")</f>
        <v/>
      </c>
      <c r="M137" s="174" t="str">
        <f ca="1">IFERROR(VLOOKUP(ROW(M125),'فهرست بها کلی'!$C$13:$BO$1660,39,0),"")</f>
        <v/>
      </c>
      <c r="N137" s="174" t="str">
        <f ca="1">IFERROR(VLOOKUP(ROW(N125),'فهرست بها کلی'!$C$13:$BO$1660,42,0),"")</f>
        <v/>
      </c>
      <c r="O137" s="174" t="str">
        <f ca="1">IFERROR(VLOOKUP(ROW(O125),'فهرست بها کلی'!$C$13:$BO$1660,45,0),"")</f>
        <v/>
      </c>
      <c r="P137" s="174" t="str">
        <f ca="1">IFERROR(VLOOKUP(ROW(P125),'فهرست بها کلی'!$C$13:$BO$1660,48,0),"")</f>
        <v/>
      </c>
      <c r="Q137" s="174" t="str">
        <f ca="1">IFERROR(VLOOKUP(ROW(Q125),'فهرست بها کلی'!$C$13:$BO$1660,51,0),"")</f>
        <v/>
      </c>
      <c r="R137" s="174" t="str">
        <f ca="1">IFERROR(VLOOKUP(ROW(R125),'فهرست بها کلی'!$C$13:$BO$1660,54,0),"")</f>
        <v/>
      </c>
      <c r="S137" s="174" t="str">
        <f ca="1">IFERROR(VLOOKUP(ROW(S125),'فهرست بها کلی'!$C$13:$BO$1660,57,0),"")</f>
        <v/>
      </c>
      <c r="T137" s="174" t="str">
        <f ca="1">IFERROR(VLOOKUP(ROW(T125),'فهرست بها کلی'!$C$13:$BO$1660,60,0),"")</f>
        <v/>
      </c>
      <c r="U137" s="174" t="str">
        <f ca="1">IFERROR(VLOOKUP(ROW(U125),'فهرست بها کلی'!$C$13:$BO$1660,63,0),"")</f>
        <v/>
      </c>
      <c r="V137" s="241">
        <f t="shared" ca="1" si="9"/>
        <v>0</v>
      </c>
      <c r="W137" s="242" t="str">
        <f t="shared" ca="1" si="10"/>
        <v/>
      </c>
      <c r="X137" s="174" t="str">
        <f ca="1">IFERROR(VLOOKUP(ROW(X125),'فهرست بها کلی'!$C$13:$BO$1660,10,0),"")</f>
        <v/>
      </c>
      <c r="Y137" s="174" t="str">
        <f ca="1">IFERROR(VLOOKUP(ROW(Y125),'فهرست بها کلی'!$C$13:$BO$1660,11,0),"")</f>
        <v/>
      </c>
      <c r="Z137" s="174" t="str">
        <f ca="1">IFERROR(VLOOKUP(ROW(Z125),'فهرست بها کلی'!$C$13:$BO$1660,12,0),"")</f>
        <v/>
      </c>
      <c r="AA137" s="174" t="str">
        <f ca="1">IFERROR(VLOOKUP(ROW(AA125),'فهرست بها کلی'!$C$13:$BO$1660,13,0),"")</f>
        <v/>
      </c>
      <c r="AB137" s="243" t="str">
        <f t="shared" ca="1" si="11"/>
        <v/>
      </c>
      <c r="AC137" s="174" t="str">
        <f ca="1">IFERROR(VLOOKUP(ROW(AC125),'فهرست بها کلی'!$C$13:$BO$1660,22,0),"")</f>
        <v/>
      </c>
      <c r="AD137" s="174" t="str">
        <f ca="1">IFERROR(VLOOKUP(ROW(AD125),'فهرست بها کلی'!$C$13:$BO$1660,25,0),"")</f>
        <v/>
      </c>
      <c r="AE137" s="174" t="str">
        <f ca="1">IFERROR(VLOOKUP(ROW(AE125),'فهرست بها کلی'!$C$13:$BO$1660,28,0),"")</f>
        <v/>
      </c>
      <c r="AF137" s="174" t="str">
        <f ca="1">IFERROR(VLOOKUP(ROW(AF125),'فهرست بها کلی'!$C$13:$BO$1660,31,0),"")</f>
        <v/>
      </c>
      <c r="AG137" s="174" t="str">
        <f ca="1">IFERROR(VLOOKUP(ROW(AG125),'فهرست بها کلی'!$C$13:$BO$1660,34,0),"")</f>
        <v/>
      </c>
      <c r="AH137" s="174" t="str">
        <f ca="1">IFERROR(VLOOKUP(ROW(AH125),'فهرست بها کلی'!$C$13:$BO$1660,37,0),"")</f>
        <v/>
      </c>
      <c r="AI137" s="174" t="str">
        <f ca="1">IFERROR(VLOOKUP(ROW(AI125),'فهرست بها کلی'!$C$13:$BO$1660,40,0),"")</f>
        <v/>
      </c>
      <c r="AJ137" s="174" t="str">
        <f ca="1">IFERROR(VLOOKUP(ROW(AJ125),'فهرست بها کلی'!$C$13:$BO$1660,43,0),"")</f>
        <v/>
      </c>
      <c r="AK137" s="174" t="str">
        <f ca="1">IFERROR(VLOOKUP(ROW(AK125),'فهرست بها کلی'!$C$13:$BO$1660,46,0),"")</f>
        <v/>
      </c>
      <c r="AL137" s="174" t="str">
        <f ca="1">IFERROR(VLOOKUP(ROW(AL125),'فهرست بها کلی'!$C$13:$BO$1660,49,0),"")</f>
        <v/>
      </c>
      <c r="AM137" s="174" t="str">
        <f ca="1">IFERROR(VLOOKUP(ROW(AM125),'فهرست بها کلی'!$C$13:$BO$1660,52,0),"")</f>
        <v/>
      </c>
      <c r="AN137" s="174" t="str">
        <f ca="1">IFERROR(VLOOKUP(ROW(AN125),'فهرست بها کلی'!$C$13:$BO$1660,55,0),"")</f>
        <v/>
      </c>
      <c r="AO137" s="174" t="str">
        <f ca="1">IFERROR(VLOOKUP(ROW(AO125),'فهرست بها کلی'!$C$13:$BO$1660,58,0),"")</f>
        <v/>
      </c>
      <c r="AP137" s="174" t="str">
        <f ca="1">IFERROR(VLOOKUP(ROW(AP125),'فهرست بها کلی'!$C$13:$BO$1660,61,0),"")</f>
        <v/>
      </c>
      <c r="AQ137" s="174" t="str">
        <f ca="1">IFERROR(VLOOKUP(ROW(AQ125),'فهرست بها کلی'!$C$13:$BO$1660,64,0),"")</f>
        <v/>
      </c>
      <c r="AR137" s="244">
        <f t="shared" ca="1" si="12"/>
        <v>0</v>
      </c>
      <c r="AS137" s="174" t="str">
        <f ca="1">IFERROR(VLOOKUP(ROW(AS125),'فهرست بها کلی'!$C$13:$BO$1660,23,0),"")</f>
        <v/>
      </c>
      <c r="AT137" s="174" t="str">
        <f ca="1">IFERROR(VLOOKUP(ROW(AT125),'فهرست بها کلی'!$C$13:$BO$1660,26,0),"")</f>
        <v/>
      </c>
      <c r="AU137" s="174" t="str">
        <f ca="1">IFERROR(VLOOKUP(ROW(AU125),'فهرست بها کلی'!$C$13:$BO$1660,29,0),"")</f>
        <v/>
      </c>
      <c r="AV137" s="174" t="str">
        <f ca="1">IFERROR(VLOOKUP(ROW(AV125),'فهرست بها کلی'!$C$13:$BO$1660,32,0),"")</f>
        <v/>
      </c>
      <c r="AW137" s="174" t="str">
        <f ca="1">IFERROR(VLOOKUP(ROW(AW125),'فهرست بها کلی'!$C$13:$BO$1660,35,0),"")</f>
        <v/>
      </c>
      <c r="AX137" s="174" t="str">
        <f ca="1">IFERROR(VLOOKUP(ROW(AX125),'فهرست بها کلی'!$C$13:$BO$1660,38,0),"")</f>
        <v/>
      </c>
      <c r="AY137" s="174" t="str">
        <f ca="1">IFERROR(VLOOKUP(ROW(AY125),'فهرست بها کلی'!$C$13:$BO$1660,41,0),"")</f>
        <v/>
      </c>
      <c r="AZ137" s="174" t="str">
        <f ca="1">IFERROR(VLOOKUP(ROW(AZ125),'فهرست بها کلی'!$C$13:$BO$1660,44,0),"")</f>
        <v/>
      </c>
      <c r="BA137" s="174" t="str">
        <f ca="1">IFERROR(VLOOKUP(ROW(BA125),'فهرست بها کلی'!$C$13:$BO$1660,47,0),"")</f>
        <v/>
      </c>
      <c r="BB137" s="174" t="str">
        <f ca="1">IFERROR(VLOOKUP(ROW(BB125),'فهرست بها کلی'!$C$13:$BO$1660,50,0),"")</f>
        <v/>
      </c>
      <c r="BC137" s="174" t="str">
        <f ca="1">IFERROR(VLOOKUP(ROW(BC125),'فهرست بها کلی'!$C$13:$BO$1660,53,0),"")</f>
        <v/>
      </c>
      <c r="BD137" s="174" t="str">
        <f ca="1">IFERROR(VLOOKUP(ROW(BD125),'فهرست بها کلی'!$C$13:$BO$1660,56,0),"")</f>
        <v/>
      </c>
      <c r="BE137" s="174" t="str">
        <f ca="1">IFERROR(VLOOKUP(ROW(BE125),'فهرست بها کلی'!$C$13:$BO$1660,59,0),"")</f>
        <v/>
      </c>
      <c r="BF137" s="174" t="str">
        <f ca="1">IFERROR(VLOOKUP(ROW(BF125),'فهرست بها کلی'!$C$13:$BO$1660,62,0),"")</f>
        <v/>
      </c>
      <c r="BG137" s="174" t="str">
        <f ca="1">IFERROR(VLOOKUP(ROW(BG125),'فهرست بها کلی'!$C$13:$BO$1660,65,0),"")</f>
        <v/>
      </c>
      <c r="BH137" s="174" t="str">
        <f ca="1">IFERROR(VLOOKUP(ROW(BH125),'فهرست بها کلی'!$C$13:$BO$1660,16,0),"")</f>
        <v/>
      </c>
      <c r="BI137" s="245" t="str">
        <f t="shared" ca="1" si="13"/>
        <v xml:space="preserve"> </v>
      </c>
      <c r="BJ137" s="245" t="str">
        <f t="shared" ca="1" si="14"/>
        <v/>
      </c>
      <c r="BK137" s="245" t="str">
        <f t="shared" ca="1" si="15"/>
        <v/>
      </c>
    </row>
    <row r="138" spans="1:63" ht="47.25" customHeight="1">
      <c r="A138" s="174" t="str">
        <f ca="1">IFERROR(VLOOKUP(ROW(A126),'فهرست بها کلی'!$C$13:$BO$1660,1,0),"")</f>
        <v/>
      </c>
      <c r="B138" s="174" t="str">
        <f ca="1">IFERROR(VLOOKUP(ROW(B126),'فهرست بها کلی'!$C$13:$BO$1660,5,0),"")</f>
        <v/>
      </c>
      <c r="C138" s="174" t="str">
        <f ca="1">IFERROR(VLOOKUP(ROW(C126),'فهرست بها کلی'!$C$13:$BO$1660,6,0),"")</f>
        <v/>
      </c>
      <c r="D138" s="174" t="str">
        <f ca="1">IFERROR(VLOOKUP(ROW(D126),'فهرست بها کلی'!$C$13:$BO$1660,7,0),"")</f>
        <v/>
      </c>
      <c r="E138" s="174" t="str">
        <f ca="1">IFERROR(VLOOKUP(ROW(E126),'فهرست بها کلی'!$C$13:$BO$1660,8,0),"")</f>
        <v/>
      </c>
      <c r="F138" s="174" t="str">
        <f ca="1">IFERROR(VLOOKUP(ROW(F126),'فهرست بها کلی'!$C$13:$BO$1660,9,0),"")</f>
        <v/>
      </c>
      <c r="G138" s="174" t="str">
        <f ca="1">IFERROR(VLOOKUP(ROW(G126),'فهرست بها کلی'!$C$13:$BO$1660,21,0),"")</f>
        <v/>
      </c>
      <c r="H138" s="174" t="str">
        <f ca="1">IFERROR(VLOOKUP(ROW(H126),'فهرست بها کلی'!$C$13:$BO$1660,24,0),"")</f>
        <v/>
      </c>
      <c r="I138" s="174" t="str">
        <f ca="1">IFERROR(VLOOKUP(ROW(I126),'فهرست بها کلی'!$C$13:$BO$1660,27,0),"")</f>
        <v/>
      </c>
      <c r="J138" s="174" t="str">
        <f ca="1">IFERROR(VLOOKUP(ROW(J126),'فهرست بها کلی'!$C$13:$BO$1660,30,0),"")</f>
        <v/>
      </c>
      <c r="K138" s="174" t="str">
        <f ca="1">IFERROR(VLOOKUP(ROW(K126),'فهرست بها کلی'!$C$13:$BO$1660,33,0),"")</f>
        <v/>
      </c>
      <c r="L138" s="174" t="str">
        <f ca="1">IFERROR(VLOOKUP(ROW(L126),'فهرست بها کلی'!$C$13:$BO$1660,36,0),"")</f>
        <v/>
      </c>
      <c r="M138" s="174" t="str">
        <f ca="1">IFERROR(VLOOKUP(ROW(M126),'فهرست بها کلی'!$C$13:$BO$1660,39,0),"")</f>
        <v/>
      </c>
      <c r="N138" s="174" t="str">
        <f ca="1">IFERROR(VLOOKUP(ROW(N126),'فهرست بها کلی'!$C$13:$BO$1660,42,0),"")</f>
        <v/>
      </c>
      <c r="O138" s="174" t="str">
        <f ca="1">IFERROR(VLOOKUP(ROW(O126),'فهرست بها کلی'!$C$13:$BO$1660,45,0),"")</f>
        <v/>
      </c>
      <c r="P138" s="174" t="str">
        <f ca="1">IFERROR(VLOOKUP(ROW(P126),'فهرست بها کلی'!$C$13:$BO$1660,48,0),"")</f>
        <v/>
      </c>
      <c r="Q138" s="174" t="str">
        <f ca="1">IFERROR(VLOOKUP(ROW(Q126),'فهرست بها کلی'!$C$13:$BO$1660,51,0),"")</f>
        <v/>
      </c>
      <c r="R138" s="174" t="str">
        <f ca="1">IFERROR(VLOOKUP(ROW(R126),'فهرست بها کلی'!$C$13:$BO$1660,54,0),"")</f>
        <v/>
      </c>
      <c r="S138" s="174" t="str">
        <f ca="1">IFERROR(VLOOKUP(ROW(S126),'فهرست بها کلی'!$C$13:$BO$1660,57,0),"")</f>
        <v/>
      </c>
      <c r="T138" s="174" t="str">
        <f ca="1">IFERROR(VLOOKUP(ROW(T126),'فهرست بها کلی'!$C$13:$BO$1660,60,0),"")</f>
        <v/>
      </c>
      <c r="U138" s="174" t="str">
        <f ca="1">IFERROR(VLOOKUP(ROW(U126),'فهرست بها کلی'!$C$13:$BO$1660,63,0),"")</f>
        <v/>
      </c>
      <c r="V138" s="241">
        <f t="shared" ca="1" si="9"/>
        <v>0</v>
      </c>
      <c r="W138" s="242" t="str">
        <f t="shared" ca="1" si="10"/>
        <v/>
      </c>
      <c r="X138" s="174" t="str">
        <f ca="1">IFERROR(VLOOKUP(ROW(X126),'فهرست بها کلی'!$C$13:$BO$1660,10,0),"")</f>
        <v/>
      </c>
      <c r="Y138" s="174" t="str">
        <f ca="1">IFERROR(VLOOKUP(ROW(Y126),'فهرست بها کلی'!$C$13:$BO$1660,11,0),"")</f>
        <v/>
      </c>
      <c r="Z138" s="174" t="str">
        <f ca="1">IFERROR(VLOOKUP(ROW(Z126),'فهرست بها کلی'!$C$13:$BO$1660,12,0),"")</f>
        <v/>
      </c>
      <c r="AA138" s="174" t="str">
        <f ca="1">IFERROR(VLOOKUP(ROW(AA126),'فهرست بها کلی'!$C$13:$BO$1660,13,0),"")</f>
        <v/>
      </c>
      <c r="AB138" s="243" t="str">
        <f t="shared" ca="1" si="11"/>
        <v/>
      </c>
      <c r="AC138" s="174" t="str">
        <f ca="1">IFERROR(VLOOKUP(ROW(AC126),'فهرست بها کلی'!$C$13:$BO$1660,22,0),"")</f>
        <v/>
      </c>
      <c r="AD138" s="174" t="str">
        <f ca="1">IFERROR(VLOOKUP(ROW(AD126),'فهرست بها کلی'!$C$13:$BO$1660,25,0),"")</f>
        <v/>
      </c>
      <c r="AE138" s="174" t="str">
        <f ca="1">IFERROR(VLOOKUP(ROW(AE126),'فهرست بها کلی'!$C$13:$BO$1660,28,0),"")</f>
        <v/>
      </c>
      <c r="AF138" s="174" t="str">
        <f ca="1">IFERROR(VLOOKUP(ROW(AF126),'فهرست بها کلی'!$C$13:$BO$1660,31,0),"")</f>
        <v/>
      </c>
      <c r="AG138" s="174" t="str">
        <f ca="1">IFERROR(VLOOKUP(ROW(AG126),'فهرست بها کلی'!$C$13:$BO$1660,34,0),"")</f>
        <v/>
      </c>
      <c r="AH138" s="174" t="str">
        <f ca="1">IFERROR(VLOOKUP(ROW(AH126),'فهرست بها کلی'!$C$13:$BO$1660,37,0),"")</f>
        <v/>
      </c>
      <c r="AI138" s="174" t="str">
        <f ca="1">IFERROR(VLOOKUP(ROW(AI126),'فهرست بها کلی'!$C$13:$BO$1660,40,0),"")</f>
        <v/>
      </c>
      <c r="AJ138" s="174" t="str">
        <f ca="1">IFERROR(VLOOKUP(ROW(AJ126),'فهرست بها کلی'!$C$13:$BO$1660,43,0),"")</f>
        <v/>
      </c>
      <c r="AK138" s="174" t="str">
        <f ca="1">IFERROR(VLOOKUP(ROW(AK126),'فهرست بها کلی'!$C$13:$BO$1660,46,0),"")</f>
        <v/>
      </c>
      <c r="AL138" s="174" t="str">
        <f ca="1">IFERROR(VLOOKUP(ROW(AL126),'فهرست بها کلی'!$C$13:$BO$1660,49,0),"")</f>
        <v/>
      </c>
      <c r="AM138" s="174" t="str">
        <f ca="1">IFERROR(VLOOKUP(ROW(AM126),'فهرست بها کلی'!$C$13:$BO$1660,52,0),"")</f>
        <v/>
      </c>
      <c r="AN138" s="174" t="str">
        <f ca="1">IFERROR(VLOOKUP(ROW(AN126),'فهرست بها کلی'!$C$13:$BO$1660,55,0),"")</f>
        <v/>
      </c>
      <c r="AO138" s="174" t="str">
        <f ca="1">IFERROR(VLOOKUP(ROW(AO126),'فهرست بها کلی'!$C$13:$BO$1660,58,0),"")</f>
        <v/>
      </c>
      <c r="AP138" s="174" t="str">
        <f ca="1">IFERROR(VLOOKUP(ROW(AP126),'فهرست بها کلی'!$C$13:$BO$1660,61,0),"")</f>
        <v/>
      </c>
      <c r="AQ138" s="174" t="str">
        <f ca="1">IFERROR(VLOOKUP(ROW(AQ126),'فهرست بها کلی'!$C$13:$BO$1660,64,0),"")</f>
        <v/>
      </c>
      <c r="AR138" s="244">
        <f t="shared" ca="1" si="12"/>
        <v>0</v>
      </c>
      <c r="AS138" s="174" t="str">
        <f ca="1">IFERROR(VLOOKUP(ROW(AS126),'فهرست بها کلی'!$C$13:$BO$1660,23,0),"")</f>
        <v/>
      </c>
      <c r="AT138" s="174" t="str">
        <f ca="1">IFERROR(VLOOKUP(ROW(AT126),'فهرست بها کلی'!$C$13:$BO$1660,26,0),"")</f>
        <v/>
      </c>
      <c r="AU138" s="174" t="str">
        <f ca="1">IFERROR(VLOOKUP(ROW(AU126),'فهرست بها کلی'!$C$13:$BO$1660,29,0),"")</f>
        <v/>
      </c>
      <c r="AV138" s="174" t="str">
        <f ca="1">IFERROR(VLOOKUP(ROW(AV126),'فهرست بها کلی'!$C$13:$BO$1660,32,0),"")</f>
        <v/>
      </c>
      <c r="AW138" s="174" t="str">
        <f ca="1">IFERROR(VLOOKUP(ROW(AW126),'فهرست بها کلی'!$C$13:$BO$1660,35,0),"")</f>
        <v/>
      </c>
      <c r="AX138" s="174" t="str">
        <f ca="1">IFERROR(VLOOKUP(ROW(AX126),'فهرست بها کلی'!$C$13:$BO$1660,38,0),"")</f>
        <v/>
      </c>
      <c r="AY138" s="174" t="str">
        <f ca="1">IFERROR(VLOOKUP(ROW(AY126),'فهرست بها کلی'!$C$13:$BO$1660,41,0),"")</f>
        <v/>
      </c>
      <c r="AZ138" s="174" t="str">
        <f ca="1">IFERROR(VLOOKUP(ROW(AZ126),'فهرست بها کلی'!$C$13:$BO$1660,44,0),"")</f>
        <v/>
      </c>
      <c r="BA138" s="174" t="str">
        <f ca="1">IFERROR(VLOOKUP(ROW(BA126),'فهرست بها کلی'!$C$13:$BO$1660,47,0),"")</f>
        <v/>
      </c>
      <c r="BB138" s="174" t="str">
        <f ca="1">IFERROR(VLOOKUP(ROW(BB126),'فهرست بها کلی'!$C$13:$BO$1660,50,0),"")</f>
        <v/>
      </c>
      <c r="BC138" s="174" t="str">
        <f ca="1">IFERROR(VLOOKUP(ROW(BC126),'فهرست بها کلی'!$C$13:$BO$1660,53,0),"")</f>
        <v/>
      </c>
      <c r="BD138" s="174" t="str">
        <f ca="1">IFERROR(VLOOKUP(ROW(BD126),'فهرست بها کلی'!$C$13:$BO$1660,56,0),"")</f>
        <v/>
      </c>
      <c r="BE138" s="174" t="str">
        <f ca="1">IFERROR(VLOOKUP(ROW(BE126),'فهرست بها کلی'!$C$13:$BO$1660,59,0),"")</f>
        <v/>
      </c>
      <c r="BF138" s="174" t="str">
        <f ca="1">IFERROR(VLOOKUP(ROW(BF126),'فهرست بها کلی'!$C$13:$BO$1660,62,0),"")</f>
        <v/>
      </c>
      <c r="BG138" s="174" t="str">
        <f ca="1">IFERROR(VLOOKUP(ROW(BG126),'فهرست بها کلی'!$C$13:$BO$1660,65,0),"")</f>
        <v/>
      </c>
      <c r="BH138" s="174" t="str">
        <f ca="1">IFERROR(VLOOKUP(ROW(BH126),'فهرست بها کلی'!$C$13:$BO$1660,16,0),"")</f>
        <v/>
      </c>
      <c r="BI138" s="245" t="str">
        <f t="shared" ca="1" si="13"/>
        <v xml:space="preserve"> </v>
      </c>
      <c r="BJ138" s="245" t="str">
        <f t="shared" ca="1" si="14"/>
        <v/>
      </c>
      <c r="BK138" s="245" t="str">
        <f t="shared" ca="1" si="15"/>
        <v/>
      </c>
    </row>
    <row r="139" spans="1:63" ht="47.25" customHeight="1">
      <c r="A139" s="174" t="str">
        <f ca="1">IFERROR(VLOOKUP(ROW(A127),'فهرست بها کلی'!$C$13:$BO$1660,1,0),"")</f>
        <v/>
      </c>
      <c r="B139" s="174" t="str">
        <f ca="1">IFERROR(VLOOKUP(ROW(B127),'فهرست بها کلی'!$C$13:$BO$1660,5,0),"")</f>
        <v/>
      </c>
      <c r="C139" s="174" t="str">
        <f ca="1">IFERROR(VLOOKUP(ROW(C127),'فهرست بها کلی'!$C$13:$BO$1660,6,0),"")</f>
        <v/>
      </c>
      <c r="D139" s="174" t="str">
        <f ca="1">IFERROR(VLOOKUP(ROW(D127),'فهرست بها کلی'!$C$13:$BO$1660,7,0),"")</f>
        <v/>
      </c>
      <c r="E139" s="174" t="str">
        <f ca="1">IFERROR(VLOOKUP(ROW(E127),'فهرست بها کلی'!$C$13:$BO$1660,8,0),"")</f>
        <v/>
      </c>
      <c r="F139" s="174" t="str">
        <f ca="1">IFERROR(VLOOKUP(ROW(F127),'فهرست بها کلی'!$C$13:$BO$1660,9,0),"")</f>
        <v/>
      </c>
      <c r="G139" s="174" t="str">
        <f ca="1">IFERROR(VLOOKUP(ROW(G127),'فهرست بها کلی'!$C$13:$BO$1660,21,0),"")</f>
        <v/>
      </c>
      <c r="H139" s="174" t="str">
        <f ca="1">IFERROR(VLOOKUP(ROW(H127),'فهرست بها کلی'!$C$13:$BO$1660,24,0),"")</f>
        <v/>
      </c>
      <c r="I139" s="174" t="str">
        <f ca="1">IFERROR(VLOOKUP(ROW(I127),'فهرست بها کلی'!$C$13:$BO$1660,27,0),"")</f>
        <v/>
      </c>
      <c r="J139" s="174" t="str">
        <f ca="1">IFERROR(VLOOKUP(ROW(J127),'فهرست بها کلی'!$C$13:$BO$1660,30,0),"")</f>
        <v/>
      </c>
      <c r="K139" s="174" t="str">
        <f ca="1">IFERROR(VLOOKUP(ROW(K127),'فهرست بها کلی'!$C$13:$BO$1660,33,0),"")</f>
        <v/>
      </c>
      <c r="L139" s="174" t="str">
        <f ca="1">IFERROR(VLOOKUP(ROW(L127),'فهرست بها کلی'!$C$13:$BO$1660,36,0),"")</f>
        <v/>
      </c>
      <c r="M139" s="174" t="str">
        <f ca="1">IFERROR(VLOOKUP(ROW(M127),'فهرست بها کلی'!$C$13:$BO$1660,39,0),"")</f>
        <v/>
      </c>
      <c r="N139" s="174" t="str">
        <f ca="1">IFERROR(VLOOKUP(ROW(N127),'فهرست بها کلی'!$C$13:$BO$1660,42,0),"")</f>
        <v/>
      </c>
      <c r="O139" s="174" t="str">
        <f ca="1">IFERROR(VLOOKUP(ROW(O127),'فهرست بها کلی'!$C$13:$BO$1660,45,0),"")</f>
        <v/>
      </c>
      <c r="P139" s="174" t="str">
        <f ca="1">IFERROR(VLOOKUP(ROW(P127),'فهرست بها کلی'!$C$13:$BO$1660,48,0),"")</f>
        <v/>
      </c>
      <c r="Q139" s="174" t="str">
        <f ca="1">IFERROR(VLOOKUP(ROW(Q127),'فهرست بها کلی'!$C$13:$BO$1660,51,0),"")</f>
        <v/>
      </c>
      <c r="R139" s="174" t="str">
        <f ca="1">IFERROR(VLOOKUP(ROW(R127),'فهرست بها کلی'!$C$13:$BO$1660,54,0),"")</f>
        <v/>
      </c>
      <c r="S139" s="174" t="str">
        <f ca="1">IFERROR(VLOOKUP(ROW(S127),'فهرست بها کلی'!$C$13:$BO$1660,57,0),"")</f>
        <v/>
      </c>
      <c r="T139" s="174" t="str">
        <f ca="1">IFERROR(VLOOKUP(ROW(T127),'فهرست بها کلی'!$C$13:$BO$1660,60,0),"")</f>
        <v/>
      </c>
      <c r="U139" s="174" t="str">
        <f ca="1">IFERROR(VLOOKUP(ROW(U127),'فهرست بها کلی'!$C$13:$BO$1660,63,0),"")</f>
        <v/>
      </c>
      <c r="V139" s="241">
        <f t="shared" ca="1" si="9"/>
        <v>0</v>
      </c>
      <c r="W139" s="242" t="str">
        <f t="shared" ca="1" si="10"/>
        <v/>
      </c>
      <c r="X139" s="174" t="str">
        <f ca="1">IFERROR(VLOOKUP(ROW(X127),'فهرست بها کلی'!$C$13:$BO$1660,10,0),"")</f>
        <v/>
      </c>
      <c r="Y139" s="174" t="str">
        <f ca="1">IFERROR(VLOOKUP(ROW(Y127),'فهرست بها کلی'!$C$13:$BO$1660,11,0),"")</f>
        <v/>
      </c>
      <c r="Z139" s="174" t="str">
        <f ca="1">IFERROR(VLOOKUP(ROW(Z127),'فهرست بها کلی'!$C$13:$BO$1660,12,0),"")</f>
        <v/>
      </c>
      <c r="AA139" s="174" t="str">
        <f ca="1">IFERROR(VLOOKUP(ROW(AA127),'فهرست بها کلی'!$C$13:$BO$1660,13,0),"")</f>
        <v/>
      </c>
      <c r="AB139" s="243" t="str">
        <f t="shared" ca="1" si="11"/>
        <v/>
      </c>
      <c r="AC139" s="174" t="str">
        <f ca="1">IFERROR(VLOOKUP(ROW(AC127),'فهرست بها کلی'!$C$13:$BO$1660,22,0),"")</f>
        <v/>
      </c>
      <c r="AD139" s="174" t="str">
        <f ca="1">IFERROR(VLOOKUP(ROW(AD127),'فهرست بها کلی'!$C$13:$BO$1660,25,0),"")</f>
        <v/>
      </c>
      <c r="AE139" s="174" t="str">
        <f ca="1">IFERROR(VLOOKUP(ROW(AE127),'فهرست بها کلی'!$C$13:$BO$1660,28,0),"")</f>
        <v/>
      </c>
      <c r="AF139" s="174" t="str">
        <f ca="1">IFERROR(VLOOKUP(ROW(AF127),'فهرست بها کلی'!$C$13:$BO$1660,31,0),"")</f>
        <v/>
      </c>
      <c r="AG139" s="174" t="str">
        <f ca="1">IFERROR(VLOOKUP(ROW(AG127),'فهرست بها کلی'!$C$13:$BO$1660,34,0),"")</f>
        <v/>
      </c>
      <c r="AH139" s="174" t="str">
        <f ca="1">IFERROR(VLOOKUP(ROW(AH127),'فهرست بها کلی'!$C$13:$BO$1660,37,0),"")</f>
        <v/>
      </c>
      <c r="AI139" s="174" t="str">
        <f ca="1">IFERROR(VLOOKUP(ROW(AI127),'فهرست بها کلی'!$C$13:$BO$1660,40,0),"")</f>
        <v/>
      </c>
      <c r="AJ139" s="174" t="str">
        <f ca="1">IFERROR(VLOOKUP(ROW(AJ127),'فهرست بها کلی'!$C$13:$BO$1660,43,0),"")</f>
        <v/>
      </c>
      <c r="AK139" s="174" t="str">
        <f ca="1">IFERROR(VLOOKUP(ROW(AK127),'فهرست بها کلی'!$C$13:$BO$1660,46,0),"")</f>
        <v/>
      </c>
      <c r="AL139" s="174" t="str">
        <f ca="1">IFERROR(VLOOKUP(ROW(AL127),'فهرست بها کلی'!$C$13:$BO$1660,49,0),"")</f>
        <v/>
      </c>
      <c r="AM139" s="174" t="str">
        <f ca="1">IFERROR(VLOOKUP(ROW(AM127),'فهرست بها کلی'!$C$13:$BO$1660,52,0),"")</f>
        <v/>
      </c>
      <c r="AN139" s="174" t="str">
        <f ca="1">IFERROR(VLOOKUP(ROW(AN127),'فهرست بها کلی'!$C$13:$BO$1660,55,0),"")</f>
        <v/>
      </c>
      <c r="AO139" s="174" t="str">
        <f ca="1">IFERROR(VLOOKUP(ROW(AO127),'فهرست بها کلی'!$C$13:$BO$1660,58,0),"")</f>
        <v/>
      </c>
      <c r="AP139" s="174" t="str">
        <f ca="1">IFERROR(VLOOKUP(ROW(AP127),'فهرست بها کلی'!$C$13:$BO$1660,61,0),"")</f>
        <v/>
      </c>
      <c r="AQ139" s="174" t="str">
        <f ca="1">IFERROR(VLOOKUP(ROW(AQ127),'فهرست بها کلی'!$C$13:$BO$1660,64,0),"")</f>
        <v/>
      </c>
      <c r="AR139" s="244">
        <f t="shared" ca="1" si="12"/>
        <v>0</v>
      </c>
      <c r="AS139" s="174" t="str">
        <f ca="1">IFERROR(VLOOKUP(ROW(AS127),'فهرست بها کلی'!$C$13:$BO$1660,23,0),"")</f>
        <v/>
      </c>
      <c r="AT139" s="174" t="str">
        <f ca="1">IFERROR(VLOOKUP(ROW(AT127),'فهرست بها کلی'!$C$13:$BO$1660,26,0),"")</f>
        <v/>
      </c>
      <c r="AU139" s="174" t="str">
        <f ca="1">IFERROR(VLOOKUP(ROW(AU127),'فهرست بها کلی'!$C$13:$BO$1660,29,0),"")</f>
        <v/>
      </c>
      <c r="AV139" s="174" t="str">
        <f ca="1">IFERROR(VLOOKUP(ROW(AV127),'فهرست بها کلی'!$C$13:$BO$1660,32,0),"")</f>
        <v/>
      </c>
      <c r="AW139" s="174" t="str">
        <f ca="1">IFERROR(VLOOKUP(ROW(AW127),'فهرست بها کلی'!$C$13:$BO$1660,35,0),"")</f>
        <v/>
      </c>
      <c r="AX139" s="174" t="str">
        <f ca="1">IFERROR(VLOOKUP(ROW(AX127),'فهرست بها کلی'!$C$13:$BO$1660,38,0),"")</f>
        <v/>
      </c>
      <c r="AY139" s="174" t="str">
        <f ca="1">IFERROR(VLOOKUP(ROW(AY127),'فهرست بها کلی'!$C$13:$BO$1660,41,0),"")</f>
        <v/>
      </c>
      <c r="AZ139" s="174" t="str">
        <f ca="1">IFERROR(VLOOKUP(ROW(AZ127),'فهرست بها کلی'!$C$13:$BO$1660,44,0),"")</f>
        <v/>
      </c>
      <c r="BA139" s="174" t="str">
        <f ca="1">IFERROR(VLOOKUP(ROW(BA127),'فهرست بها کلی'!$C$13:$BO$1660,47,0),"")</f>
        <v/>
      </c>
      <c r="BB139" s="174" t="str">
        <f ca="1">IFERROR(VLOOKUP(ROW(BB127),'فهرست بها کلی'!$C$13:$BO$1660,50,0),"")</f>
        <v/>
      </c>
      <c r="BC139" s="174" t="str">
        <f ca="1">IFERROR(VLOOKUP(ROW(BC127),'فهرست بها کلی'!$C$13:$BO$1660,53,0),"")</f>
        <v/>
      </c>
      <c r="BD139" s="174" t="str">
        <f ca="1">IFERROR(VLOOKUP(ROW(BD127),'فهرست بها کلی'!$C$13:$BO$1660,56,0),"")</f>
        <v/>
      </c>
      <c r="BE139" s="174" t="str">
        <f ca="1">IFERROR(VLOOKUP(ROW(BE127),'فهرست بها کلی'!$C$13:$BO$1660,59,0),"")</f>
        <v/>
      </c>
      <c r="BF139" s="174" t="str">
        <f ca="1">IFERROR(VLOOKUP(ROW(BF127),'فهرست بها کلی'!$C$13:$BO$1660,62,0),"")</f>
        <v/>
      </c>
      <c r="BG139" s="174" t="str">
        <f ca="1">IFERROR(VLOOKUP(ROW(BG127),'فهرست بها کلی'!$C$13:$BO$1660,65,0),"")</f>
        <v/>
      </c>
      <c r="BH139" s="174" t="str">
        <f ca="1">IFERROR(VLOOKUP(ROW(BH127),'فهرست بها کلی'!$C$13:$BO$1660,16,0),"")</f>
        <v/>
      </c>
      <c r="BI139" s="245" t="str">
        <f t="shared" ca="1" si="13"/>
        <v xml:space="preserve"> </v>
      </c>
      <c r="BJ139" s="245" t="str">
        <f t="shared" ca="1" si="14"/>
        <v/>
      </c>
      <c r="BK139" s="245" t="str">
        <f t="shared" ca="1" si="15"/>
        <v/>
      </c>
    </row>
    <row r="140" spans="1:63" ht="47.25" customHeight="1">
      <c r="A140" s="174" t="str">
        <f ca="1">IFERROR(VLOOKUP(ROW(A128),'فهرست بها کلی'!$C$13:$BO$1660,1,0),"")</f>
        <v/>
      </c>
      <c r="B140" s="174" t="str">
        <f ca="1">IFERROR(VLOOKUP(ROW(B128),'فهرست بها کلی'!$C$13:$BO$1660,5,0),"")</f>
        <v/>
      </c>
      <c r="C140" s="174" t="str">
        <f ca="1">IFERROR(VLOOKUP(ROW(C128),'فهرست بها کلی'!$C$13:$BO$1660,6,0),"")</f>
        <v/>
      </c>
      <c r="D140" s="174" t="str">
        <f ca="1">IFERROR(VLOOKUP(ROW(D128),'فهرست بها کلی'!$C$13:$BO$1660,7,0),"")</f>
        <v/>
      </c>
      <c r="E140" s="174" t="str">
        <f ca="1">IFERROR(VLOOKUP(ROW(E128),'فهرست بها کلی'!$C$13:$BO$1660,8,0),"")</f>
        <v/>
      </c>
      <c r="F140" s="174" t="str">
        <f ca="1">IFERROR(VLOOKUP(ROW(F128),'فهرست بها کلی'!$C$13:$BO$1660,9,0),"")</f>
        <v/>
      </c>
      <c r="G140" s="174" t="str">
        <f ca="1">IFERROR(VLOOKUP(ROW(G128),'فهرست بها کلی'!$C$13:$BO$1660,21,0),"")</f>
        <v/>
      </c>
      <c r="H140" s="174" t="str">
        <f ca="1">IFERROR(VLOOKUP(ROW(H128),'فهرست بها کلی'!$C$13:$BO$1660,24,0),"")</f>
        <v/>
      </c>
      <c r="I140" s="174" t="str">
        <f ca="1">IFERROR(VLOOKUP(ROW(I128),'فهرست بها کلی'!$C$13:$BO$1660,27,0),"")</f>
        <v/>
      </c>
      <c r="J140" s="174" t="str">
        <f ca="1">IFERROR(VLOOKUP(ROW(J128),'فهرست بها کلی'!$C$13:$BO$1660,30,0),"")</f>
        <v/>
      </c>
      <c r="K140" s="174" t="str">
        <f ca="1">IFERROR(VLOOKUP(ROW(K128),'فهرست بها کلی'!$C$13:$BO$1660,33,0),"")</f>
        <v/>
      </c>
      <c r="L140" s="174" t="str">
        <f ca="1">IFERROR(VLOOKUP(ROW(L128),'فهرست بها کلی'!$C$13:$BO$1660,36,0),"")</f>
        <v/>
      </c>
      <c r="M140" s="174" t="str">
        <f ca="1">IFERROR(VLOOKUP(ROW(M128),'فهرست بها کلی'!$C$13:$BO$1660,39,0),"")</f>
        <v/>
      </c>
      <c r="N140" s="174" t="str">
        <f ca="1">IFERROR(VLOOKUP(ROW(N128),'فهرست بها کلی'!$C$13:$BO$1660,42,0),"")</f>
        <v/>
      </c>
      <c r="O140" s="174" t="str">
        <f ca="1">IFERROR(VLOOKUP(ROW(O128),'فهرست بها کلی'!$C$13:$BO$1660,45,0),"")</f>
        <v/>
      </c>
      <c r="P140" s="174" t="str">
        <f ca="1">IFERROR(VLOOKUP(ROW(P128),'فهرست بها کلی'!$C$13:$BO$1660,48,0),"")</f>
        <v/>
      </c>
      <c r="Q140" s="174" t="str">
        <f ca="1">IFERROR(VLOOKUP(ROW(Q128),'فهرست بها کلی'!$C$13:$BO$1660,51,0),"")</f>
        <v/>
      </c>
      <c r="R140" s="174" t="str">
        <f ca="1">IFERROR(VLOOKUP(ROW(R128),'فهرست بها کلی'!$C$13:$BO$1660,54,0),"")</f>
        <v/>
      </c>
      <c r="S140" s="174" t="str">
        <f ca="1">IFERROR(VLOOKUP(ROW(S128),'فهرست بها کلی'!$C$13:$BO$1660,57,0),"")</f>
        <v/>
      </c>
      <c r="T140" s="174" t="str">
        <f ca="1">IFERROR(VLOOKUP(ROW(T128),'فهرست بها کلی'!$C$13:$BO$1660,60,0),"")</f>
        <v/>
      </c>
      <c r="U140" s="174" t="str">
        <f ca="1">IFERROR(VLOOKUP(ROW(U128),'فهرست بها کلی'!$C$13:$BO$1660,63,0),"")</f>
        <v/>
      </c>
      <c r="V140" s="241">
        <f t="shared" ca="1" si="9"/>
        <v>0</v>
      </c>
      <c r="W140" s="242" t="str">
        <f t="shared" ca="1" si="10"/>
        <v/>
      </c>
      <c r="X140" s="174" t="str">
        <f ca="1">IFERROR(VLOOKUP(ROW(X128),'فهرست بها کلی'!$C$13:$BO$1660,10,0),"")</f>
        <v/>
      </c>
      <c r="Y140" s="174" t="str">
        <f ca="1">IFERROR(VLOOKUP(ROW(Y128),'فهرست بها کلی'!$C$13:$BO$1660,11,0),"")</f>
        <v/>
      </c>
      <c r="Z140" s="174" t="str">
        <f ca="1">IFERROR(VLOOKUP(ROW(Z128),'فهرست بها کلی'!$C$13:$BO$1660,12,0),"")</f>
        <v/>
      </c>
      <c r="AA140" s="174" t="str">
        <f ca="1">IFERROR(VLOOKUP(ROW(AA128),'فهرست بها کلی'!$C$13:$BO$1660,13,0),"")</f>
        <v/>
      </c>
      <c r="AB140" s="243" t="str">
        <f t="shared" ca="1" si="11"/>
        <v/>
      </c>
      <c r="AC140" s="174" t="str">
        <f ca="1">IFERROR(VLOOKUP(ROW(AC128),'فهرست بها کلی'!$C$13:$BO$1660,22,0),"")</f>
        <v/>
      </c>
      <c r="AD140" s="174" t="str">
        <f ca="1">IFERROR(VLOOKUP(ROW(AD128),'فهرست بها کلی'!$C$13:$BO$1660,25,0),"")</f>
        <v/>
      </c>
      <c r="AE140" s="174" t="str">
        <f ca="1">IFERROR(VLOOKUP(ROW(AE128),'فهرست بها کلی'!$C$13:$BO$1660,28,0),"")</f>
        <v/>
      </c>
      <c r="AF140" s="174" t="str">
        <f ca="1">IFERROR(VLOOKUP(ROW(AF128),'فهرست بها کلی'!$C$13:$BO$1660,31,0),"")</f>
        <v/>
      </c>
      <c r="AG140" s="174" t="str">
        <f ca="1">IFERROR(VLOOKUP(ROW(AG128),'فهرست بها کلی'!$C$13:$BO$1660,34,0),"")</f>
        <v/>
      </c>
      <c r="AH140" s="174" t="str">
        <f ca="1">IFERROR(VLOOKUP(ROW(AH128),'فهرست بها کلی'!$C$13:$BO$1660,37,0),"")</f>
        <v/>
      </c>
      <c r="AI140" s="174" t="str">
        <f ca="1">IFERROR(VLOOKUP(ROW(AI128),'فهرست بها کلی'!$C$13:$BO$1660,40,0),"")</f>
        <v/>
      </c>
      <c r="AJ140" s="174" t="str">
        <f ca="1">IFERROR(VLOOKUP(ROW(AJ128),'فهرست بها کلی'!$C$13:$BO$1660,43,0),"")</f>
        <v/>
      </c>
      <c r="AK140" s="174" t="str">
        <f ca="1">IFERROR(VLOOKUP(ROW(AK128),'فهرست بها کلی'!$C$13:$BO$1660,46,0),"")</f>
        <v/>
      </c>
      <c r="AL140" s="174" t="str">
        <f ca="1">IFERROR(VLOOKUP(ROW(AL128),'فهرست بها کلی'!$C$13:$BO$1660,49,0),"")</f>
        <v/>
      </c>
      <c r="AM140" s="174" t="str">
        <f ca="1">IFERROR(VLOOKUP(ROW(AM128),'فهرست بها کلی'!$C$13:$BO$1660,52,0),"")</f>
        <v/>
      </c>
      <c r="AN140" s="174" t="str">
        <f ca="1">IFERROR(VLOOKUP(ROW(AN128),'فهرست بها کلی'!$C$13:$BO$1660,55,0),"")</f>
        <v/>
      </c>
      <c r="AO140" s="174" t="str">
        <f ca="1">IFERROR(VLOOKUP(ROW(AO128),'فهرست بها کلی'!$C$13:$BO$1660,58,0),"")</f>
        <v/>
      </c>
      <c r="AP140" s="174" t="str">
        <f ca="1">IFERROR(VLOOKUP(ROW(AP128),'فهرست بها کلی'!$C$13:$BO$1660,61,0),"")</f>
        <v/>
      </c>
      <c r="AQ140" s="174" t="str">
        <f ca="1">IFERROR(VLOOKUP(ROW(AQ128),'فهرست بها کلی'!$C$13:$BO$1660,64,0),"")</f>
        <v/>
      </c>
      <c r="AR140" s="244">
        <f t="shared" ca="1" si="12"/>
        <v>0</v>
      </c>
      <c r="AS140" s="174" t="str">
        <f ca="1">IFERROR(VLOOKUP(ROW(AS128),'فهرست بها کلی'!$C$13:$BO$1660,23,0),"")</f>
        <v/>
      </c>
      <c r="AT140" s="174" t="str">
        <f ca="1">IFERROR(VLOOKUP(ROW(AT128),'فهرست بها کلی'!$C$13:$BO$1660,26,0),"")</f>
        <v/>
      </c>
      <c r="AU140" s="174" t="str">
        <f ca="1">IFERROR(VLOOKUP(ROW(AU128),'فهرست بها کلی'!$C$13:$BO$1660,29,0),"")</f>
        <v/>
      </c>
      <c r="AV140" s="174" t="str">
        <f ca="1">IFERROR(VLOOKUP(ROW(AV128),'فهرست بها کلی'!$C$13:$BO$1660,32,0),"")</f>
        <v/>
      </c>
      <c r="AW140" s="174" t="str">
        <f ca="1">IFERROR(VLOOKUP(ROW(AW128),'فهرست بها کلی'!$C$13:$BO$1660,35,0),"")</f>
        <v/>
      </c>
      <c r="AX140" s="174" t="str">
        <f ca="1">IFERROR(VLOOKUP(ROW(AX128),'فهرست بها کلی'!$C$13:$BO$1660,38,0),"")</f>
        <v/>
      </c>
      <c r="AY140" s="174" t="str">
        <f ca="1">IFERROR(VLOOKUP(ROW(AY128),'فهرست بها کلی'!$C$13:$BO$1660,41,0),"")</f>
        <v/>
      </c>
      <c r="AZ140" s="174" t="str">
        <f ca="1">IFERROR(VLOOKUP(ROW(AZ128),'فهرست بها کلی'!$C$13:$BO$1660,44,0),"")</f>
        <v/>
      </c>
      <c r="BA140" s="174" t="str">
        <f ca="1">IFERROR(VLOOKUP(ROW(BA128),'فهرست بها کلی'!$C$13:$BO$1660,47,0),"")</f>
        <v/>
      </c>
      <c r="BB140" s="174" t="str">
        <f ca="1">IFERROR(VLOOKUP(ROW(BB128),'فهرست بها کلی'!$C$13:$BO$1660,50,0),"")</f>
        <v/>
      </c>
      <c r="BC140" s="174" t="str">
        <f ca="1">IFERROR(VLOOKUP(ROW(BC128),'فهرست بها کلی'!$C$13:$BO$1660,53,0),"")</f>
        <v/>
      </c>
      <c r="BD140" s="174" t="str">
        <f ca="1">IFERROR(VLOOKUP(ROW(BD128),'فهرست بها کلی'!$C$13:$BO$1660,56,0),"")</f>
        <v/>
      </c>
      <c r="BE140" s="174" t="str">
        <f ca="1">IFERROR(VLOOKUP(ROW(BE128),'فهرست بها کلی'!$C$13:$BO$1660,59,0),"")</f>
        <v/>
      </c>
      <c r="BF140" s="174" t="str">
        <f ca="1">IFERROR(VLOOKUP(ROW(BF128),'فهرست بها کلی'!$C$13:$BO$1660,62,0),"")</f>
        <v/>
      </c>
      <c r="BG140" s="174" t="str">
        <f ca="1">IFERROR(VLOOKUP(ROW(BG128),'فهرست بها کلی'!$C$13:$BO$1660,65,0),"")</f>
        <v/>
      </c>
      <c r="BH140" s="174" t="str">
        <f ca="1">IFERROR(VLOOKUP(ROW(BH128),'فهرست بها کلی'!$C$13:$BO$1660,16,0),"")</f>
        <v/>
      </c>
      <c r="BI140" s="245" t="str">
        <f t="shared" ca="1" si="13"/>
        <v xml:space="preserve"> </v>
      </c>
      <c r="BJ140" s="245" t="str">
        <f t="shared" ca="1" si="14"/>
        <v/>
      </c>
      <c r="BK140" s="245" t="str">
        <f t="shared" ca="1" si="15"/>
        <v/>
      </c>
    </row>
    <row r="141" spans="1:63" ht="47.25" customHeight="1">
      <c r="A141" s="174" t="str">
        <f ca="1">IFERROR(VLOOKUP(ROW(A129),'فهرست بها کلی'!$C$13:$BO$1660,1,0),"")</f>
        <v/>
      </c>
      <c r="B141" s="174" t="str">
        <f ca="1">IFERROR(VLOOKUP(ROW(B129),'فهرست بها کلی'!$C$13:$BO$1660,5,0),"")</f>
        <v/>
      </c>
      <c r="C141" s="174" t="str">
        <f ca="1">IFERROR(VLOOKUP(ROW(C129),'فهرست بها کلی'!$C$13:$BO$1660,6,0),"")</f>
        <v/>
      </c>
      <c r="D141" s="174" t="str">
        <f ca="1">IFERROR(VLOOKUP(ROW(D129),'فهرست بها کلی'!$C$13:$BO$1660,7,0),"")</f>
        <v/>
      </c>
      <c r="E141" s="174" t="str">
        <f ca="1">IFERROR(VLOOKUP(ROW(E129),'فهرست بها کلی'!$C$13:$BO$1660,8,0),"")</f>
        <v/>
      </c>
      <c r="F141" s="174" t="str">
        <f ca="1">IFERROR(VLOOKUP(ROW(F129),'فهرست بها کلی'!$C$13:$BO$1660,9,0),"")</f>
        <v/>
      </c>
      <c r="G141" s="174" t="str">
        <f ca="1">IFERROR(VLOOKUP(ROW(G129),'فهرست بها کلی'!$C$13:$BO$1660,21,0),"")</f>
        <v/>
      </c>
      <c r="H141" s="174" t="str">
        <f ca="1">IFERROR(VLOOKUP(ROW(H129),'فهرست بها کلی'!$C$13:$BO$1660,24,0),"")</f>
        <v/>
      </c>
      <c r="I141" s="174" t="str">
        <f ca="1">IFERROR(VLOOKUP(ROW(I129),'فهرست بها کلی'!$C$13:$BO$1660,27,0),"")</f>
        <v/>
      </c>
      <c r="J141" s="174" t="str">
        <f ca="1">IFERROR(VLOOKUP(ROW(J129),'فهرست بها کلی'!$C$13:$BO$1660,30,0),"")</f>
        <v/>
      </c>
      <c r="K141" s="174" t="str">
        <f ca="1">IFERROR(VLOOKUP(ROW(K129),'فهرست بها کلی'!$C$13:$BO$1660,33,0),"")</f>
        <v/>
      </c>
      <c r="L141" s="174" t="str">
        <f ca="1">IFERROR(VLOOKUP(ROW(L129),'فهرست بها کلی'!$C$13:$BO$1660,36,0),"")</f>
        <v/>
      </c>
      <c r="M141" s="174" t="str">
        <f ca="1">IFERROR(VLOOKUP(ROW(M129),'فهرست بها کلی'!$C$13:$BO$1660,39,0),"")</f>
        <v/>
      </c>
      <c r="N141" s="174" t="str">
        <f ca="1">IFERROR(VLOOKUP(ROW(N129),'فهرست بها کلی'!$C$13:$BO$1660,42,0),"")</f>
        <v/>
      </c>
      <c r="O141" s="174" t="str">
        <f ca="1">IFERROR(VLOOKUP(ROW(O129),'فهرست بها کلی'!$C$13:$BO$1660,45,0),"")</f>
        <v/>
      </c>
      <c r="P141" s="174" t="str">
        <f ca="1">IFERROR(VLOOKUP(ROW(P129),'فهرست بها کلی'!$C$13:$BO$1660,48,0),"")</f>
        <v/>
      </c>
      <c r="Q141" s="174" t="str">
        <f ca="1">IFERROR(VLOOKUP(ROW(Q129),'فهرست بها کلی'!$C$13:$BO$1660,51,0),"")</f>
        <v/>
      </c>
      <c r="R141" s="174" t="str">
        <f ca="1">IFERROR(VLOOKUP(ROW(R129),'فهرست بها کلی'!$C$13:$BO$1660,54,0),"")</f>
        <v/>
      </c>
      <c r="S141" s="174" t="str">
        <f ca="1">IFERROR(VLOOKUP(ROW(S129),'فهرست بها کلی'!$C$13:$BO$1660,57,0),"")</f>
        <v/>
      </c>
      <c r="T141" s="174" t="str">
        <f ca="1">IFERROR(VLOOKUP(ROW(T129),'فهرست بها کلی'!$C$13:$BO$1660,60,0),"")</f>
        <v/>
      </c>
      <c r="U141" s="174" t="str">
        <f ca="1">IFERROR(VLOOKUP(ROW(U129),'فهرست بها کلی'!$C$13:$BO$1660,63,0),"")</f>
        <v/>
      </c>
      <c r="V141" s="241">
        <f t="shared" ca="1" si="9"/>
        <v>0</v>
      </c>
      <c r="W141" s="242" t="str">
        <f t="shared" ca="1" si="10"/>
        <v/>
      </c>
      <c r="X141" s="174" t="str">
        <f ca="1">IFERROR(VLOOKUP(ROW(X129),'فهرست بها کلی'!$C$13:$BO$1660,10,0),"")</f>
        <v/>
      </c>
      <c r="Y141" s="174" t="str">
        <f ca="1">IFERROR(VLOOKUP(ROW(Y129),'فهرست بها کلی'!$C$13:$BO$1660,11,0),"")</f>
        <v/>
      </c>
      <c r="Z141" s="174" t="str">
        <f ca="1">IFERROR(VLOOKUP(ROW(Z129),'فهرست بها کلی'!$C$13:$BO$1660,12,0),"")</f>
        <v/>
      </c>
      <c r="AA141" s="174" t="str">
        <f ca="1">IFERROR(VLOOKUP(ROW(AA129),'فهرست بها کلی'!$C$13:$BO$1660,13,0),"")</f>
        <v/>
      </c>
      <c r="AB141" s="243" t="str">
        <f t="shared" ca="1" si="11"/>
        <v/>
      </c>
      <c r="AC141" s="174" t="str">
        <f ca="1">IFERROR(VLOOKUP(ROW(AC129),'فهرست بها کلی'!$C$13:$BO$1660,22,0),"")</f>
        <v/>
      </c>
      <c r="AD141" s="174" t="str">
        <f ca="1">IFERROR(VLOOKUP(ROW(AD129),'فهرست بها کلی'!$C$13:$BO$1660,25,0),"")</f>
        <v/>
      </c>
      <c r="AE141" s="174" t="str">
        <f ca="1">IFERROR(VLOOKUP(ROW(AE129),'فهرست بها کلی'!$C$13:$BO$1660,28,0),"")</f>
        <v/>
      </c>
      <c r="AF141" s="174" t="str">
        <f ca="1">IFERROR(VLOOKUP(ROW(AF129),'فهرست بها کلی'!$C$13:$BO$1660,31,0),"")</f>
        <v/>
      </c>
      <c r="AG141" s="174" t="str">
        <f ca="1">IFERROR(VLOOKUP(ROW(AG129),'فهرست بها کلی'!$C$13:$BO$1660,34,0),"")</f>
        <v/>
      </c>
      <c r="AH141" s="174" t="str">
        <f ca="1">IFERROR(VLOOKUP(ROW(AH129),'فهرست بها کلی'!$C$13:$BO$1660,37,0),"")</f>
        <v/>
      </c>
      <c r="AI141" s="174" t="str">
        <f ca="1">IFERROR(VLOOKUP(ROW(AI129),'فهرست بها کلی'!$C$13:$BO$1660,40,0),"")</f>
        <v/>
      </c>
      <c r="AJ141" s="174" t="str">
        <f ca="1">IFERROR(VLOOKUP(ROW(AJ129),'فهرست بها کلی'!$C$13:$BO$1660,43,0),"")</f>
        <v/>
      </c>
      <c r="AK141" s="174" t="str">
        <f ca="1">IFERROR(VLOOKUP(ROW(AK129),'فهرست بها کلی'!$C$13:$BO$1660,46,0),"")</f>
        <v/>
      </c>
      <c r="AL141" s="174" t="str">
        <f ca="1">IFERROR(VLOOKUP(ROW(AL129),'فهرست بها کلی'!$C$13:$BO$1660,49,0),"")</f>
        <v/>
      </c>
      <c r="AM141" s="174" t="str">
        <f ca="1">IFERROR(VLOOKUP(ROW(AM129),'فهرست بها کلی'!$C$13:$BO$1660,52,0),"")</f>
        <v/>
      </c>
      <c r="AN141" s="174" t="str">
        <f ca="1">IFERROR(VLOOKUP(ROW(AN129),'فهرست بها کلی'!$C$13:$BO$1660,55,0),"")</f>
        <v/>
      </c>
      <c r="AO141" s="174" t="str">
        <f ca="1">IFERROR(VLOOKUP(ROW(AO129),'فهرست بها کلی'!$C$13:$BO$1660,58,0),"")</f>
        <v/>
      </c>
      <c r="AP141" s="174" t="str">
        <f ca="1">IFERROR(VLOOKUP(ROW(AP129),'فهرست بها کلی'!$C$13:$BO$1660,61,0),"")</f>
        <v/>
      </c>
      <c r="AQ141" s="174" t="str">
        <f ca="1">IFERROR(VLOOKUP(ROW(AQ129),'فهرست بها کلی'!$C$13:$BO$1660,64,0),"")</f>
        <v/>
      </c>
      <c r="AR141" s="244">
        <f t="shared" ca="1" si="12"/>
        <v>0</v>
      </c>
      <c r="AS141" s="174" t="str">
        <f ca="1">IFERROR(VLOOKUP(ROW(AS129),'فهرست بها کلی'!$C$13:$BO$1660,23,0),"")</f>
        <v/>
      </c>
      <c r="AT141" s="174" t="str">
        <f ca="1">IFERROR(VLOOKUP(ROW(AT129),'فهرست بها کلی'!$C$13:$BO$1660,26,0),"")</f>
        <v/>
      </c>
      <c r="AU141" s="174" t="str">
        <f ca="1">IFERROR(VLOOKUP(ROW(AU129),'فهرست بها کلی'!$C$13:$BO$1660,29,0),"")</f>
        <v/>
      </c>
      <c r="AV141" s="174" t="str">
        <f ca="1">IFERROR(VLOOKUP(ROW(AV129),'فهرست بها کلی'!$C$13:$BO$1660,32,0),"")</f>
        <v/>
      </c>
      <c r="AW141" s="174" t="str">
        <f ca="1">IFERROR(VLOOKUP(ROW(AW129),'فهرست بها کلی'!$C$13:$BO$1660,35,0),"")</f>
        <v/>
      </c>
      <c r="AX141" s="174" t="str">
        <f ca="1">IFERROR(VLOOKUP(ROW(AX129),'فهرست بها کلی'!$C$13:$BO$1660,38,0),"")</f>
        <v/>
      </c>
      <c r="AY141" s="174" t="str">
        <f ca="1">IFERROR(VLOOKUP(ROW(AY129),'فهرست بها کلی'!$C$13:$BO$1660,41,0),"")</f>
        <v/>
      </c>
      <c r="AZ141" s="174" t="str">
        <f ca="1">IFERROR(VLOOKUP(ROW(AZ129),'فهرست بها کلی'!$C$13:$BO$1660,44,0),"")</f>
        <v/>
      </c>
      <c r="BA141" s="174" t="str">
        <f ca="1">IFERROR(VLOOKUP(ROW(BA129),'فهرست بها کلی'!$C$13:$BO$1660,47,0),"")</f>
        <v/>
      </c>
      <c r="BB141" s="174" t="str">
        <f ca="1">IFERROR(VLOOKUP(ROW(BB129),'فهرست بها کلی'!$C$13:$BO$1660,50,0),"")</f>
        <v/>
      </c>
      <c r="BC141" s="174" t="str">
        <f ca="1">IFERROR(VLOOKUP(ROW(BC129),'فهرست بها کلی'!$C$13:$BO$1660,53,0),"")</f>
        <v/>
      </c>
      <c r="BD141" s="174" t="str">
        <f ca="1">IFERROR(VLOOKUP(ROW(BD129),'فهرست بها کلی'!$C$13:$BO$1660,56,0),"")</f>
        <v/>
      </c>
      <c r="BE141" s="174" t="str">
        <f ca="1">IFERROR(VLOOKUP(ROW(BE129),'فهرست بها کلی'!$C$13:$BO$1660,59,0),"")</f>
        <v/>
      </c>
      <c r="BF141" s="174" t="str">
        <f ca="1">IFERROR(VLOOKUP(ROW(BF129),'فهرست بها کلی'!$C$13:$BO$1660,62,0),"")</f>
        <v/>
      </c>
      <c r="BG141" s="174" t="str">
        <f ca="1">IFERROR(VLOOKUP(ROW(BG129),'فهرست بها کلی'!$C$13:$BO$1660,65,0),"")</f>
        <v/>
      </c>
      <c r="BH141" s="174" t="str">
        <f ca="1">IFERROR(VLOOKUP(ROW(BH129),'فهرست بها کلی'!$C$13:$BO$1660,16,0),"")</f>
        <v/>
      </c>
      <c r="BI141" s="245" t="str">
        <f t="shared" ca="1" si="13"/>
        <v xml:space="preserve"> </v>
      </c>
      <c r="BJ141" s="245" t="str">
        <f t="shared" ca="1" si="14"/>
        <v/>
      </c>
      <c r="BK141" s="245" t="str">
        <f t="shared" ca="1" si="15"/>
        <v/>
      </c>
    </row>
    <row r="142" spans="1:63" ht="47.25" customHeight="1">
      <c r="A142" s="174" t="str">
        <f ca="1">IFERROR(VLOOKUP(ROW(A130),'فهرست بها کلی'!$C$13:$BO$1660,1,0),"")</f>
        <v/>
      </c>
      <c r="B142" s="174" t="str">
        <f ca="1">IFERROR(VLOOKUP(ROW(B130),'فهرست بها کلی'!$C$13:$BO$1660,5,0),"")</f>
        <v/>
      </c>
      <c r="C142" s="174" t="str">
        <f ca="1">IFERROR(VLOOKUP(ROW(C130),'فهرست بها کلی'!$C$13:$BO$1660,6,0),"")</f>
        <v/>
      </c>
      <c r="D142" s="174" t="str">
        <f ca="1">IFERROR(VLOOKUP(ROW(D130),'فهرست بها کلی'!$C$13:$BO$1660,7,0),"")</f>
        <v/>
      </c>
      <c r="E142" s="174" t="str">
        <f ca="1">IFERROR(VLOOKUP(ROW(E130),'فهرست بها کلی'!$C$13:$BO$1660,8,0),"")</f>
        <v/>
      </c>
      <c r="F142" s="174" t="str">
        <f ca="1">IFERROR(VLOOKUP(ROW(F130),'فهرست بها کلی'!$C$13:$BO$1660,9,0),"")</f>
        <v/>
      </c>
      <c r="G142" s="174" t="str">
        <f ca="1">IFERROR(VLOOKUP(ROW(G130),'فهرست بها کلی'!$C$13:$BO$1660,21,0),"")</f>
        <v/>
      </c>
      <c r="H142" s="174" t="str">
        <f ca="1">IFERROR(VLOOKUP(ROW(H130),'فهرست بها کلی'!$C$13:$BO$1660,24,0),"")</f>
        <v/>
      </c>
      <c r="I142" s="174" t="str">
        <f ca="1">IFERROR(VLOOKUP(ROW(I130),'فهرست بها کلی'!$C$13:$BO$1660,27,0),"")</f>
        <v/>
      </c>
      <c r="J142" s="174" t="str">
        <f ca="1">IFERROR(VLOOKUP(ROW(J130),'فهرست بها کلی'!$C$13:$BO$1660,30,0),"")</f>
        <v/>
      </c>
      <c r="K142" s="174" t="str">
        <f ca="1">IFERROR(VLOOKUP(ROW(K130),'فهرست بها کلی'!$C$13:$BO$1660,33,0),"")</f>
        <v/>
      </c>
      <c r="L142" s="174" t="str">
        <f ca="1">IFERROR(VLOOKUP(ROW(L130),'فهرست بها کلی'!$C$13:$BO$1660,36,0),"")</f>
        <v/>
      </c>
      <c r="M142" s="174" t="str">
        <f ca="1">IFERROR(VLOOKUP(ROW(M130),'فهرست بها کلی'!$C$13:$BO$1660,39,0),"")</f>
        <v/>
      </c>
      <c r="N142" s="174" t="str">
        <f ca="1">IFERROR(VLOOKUP(ROW(N130),'فهرست بها کلی'!$C$13:$BO$1660,42,0),"")</f>
        <v/>
      </c>
      <c r="O142" s="174" t="str">
        <f ca="1">IFERROR(VLOOKUP(ROW(O130),'فهرست بها کلی'!$C$13:$BO$1660,45,0),"")</f>
        <v/>
      </c>
      <c r="P142" s="174" t="str">
        <f ca="1">IFERROR(VLOOKUP(ROW(P130),'فهرست بها کلی'!$C$13:$BO$1660,48,0),"")</f>
        <v/>
      </c>
      <c r="Q142" s="174" t="str">
        <f ca="1">IFERROR(VLOOKUP(ROW(Q130),'فهرست بها کلی'!$C$13:$BO$1660,51,0),"")</f>
        <v/>
      </c>
      <c r="R142" s="174" t="str">
        <f ca="1">IFERROR(VLOOKUP(ROW(R130),'فهرست بها کلی'!$C$13:$BO$1660,54,0),"")</f>
        <v/>
      </c>
      <c r="S142" s="174" t="str">
        <f ca="1">IFERROR(VLOOKUP(ROW(S130),'فهرست بها کلی'!$C$13:$BO$1660,57,0),"")</f>
        <v/>
      </c>
      <c r="T142" s="174" t="str">
        <f ca="1">IFERROR(VLOOKUP(ROW(T130),'فهرست بها کلی'!$C$13:$BO$1660,60,0),"")</f>
        <v/>
      </c>
      <c r="U142" s="174" t="str">
        <f ca="1">IFERROR(VLOOKUP(ROW(U130),'فهرست بها کلی'!$C$13:$BO$1660,63,0),"")</f>
        <v/>
      </c>
      <c r="V142" s="241">
        <f t="shared" ref="V142:V205" ca="1" si="16">SUM(G142:U142)</f>
        <v>0</v>
      </c>
      <c r="W142" s="242" t="str">
        <f t="shared" ref="W142:W205" ca="1" si="17">IFERROR(V142*F142,"")</f>
        <v/>
      </c>
      <c r="X142" s="174" t="str">
        <f ca="1">IFERROR(VLOOKUP(ROW(X130),'فهرست بها کلی'!$C$13:$BO$1660,10,0),"")</f>
        <v/>
      </c>
      <c r="Y142" s="174" t="str">
        <f ca="1">IFERROR(VLOOKUP(ROW(Y130),'فهرست بها کلی'!$C$13:$BO$1660,11,0),"")</f>
        <v/>
      </c>
      <c r="Z142" s="174" t="str">
        <f ca="1">IFERROR(VLOOKUP(ROW(Z130),'فهرست بها کلی'!$C$13:$BO$1660,12,0),"")</f>
        <v/>
      </c>
      <c r="AA142" s="174" t="str">
        <f ca="1">IFERROR(VLOOKUP(ROW(AA130),'فهرست بها کلی'!$C$13:$BO$1660,13,0),"")</f>
        <v/>
      </c>
      <c r="AB142" s="243" t="str">
        <f t="shared" ref="AB142:AB205" ca="1" si="18">IFERROR(AA142*0.6,"")</f>
        <v/>
      </c>
      <c r="AC142" s="174" t="str">
        <f ca="1">IFERROR(VLOOKUP(ROW(AC130),'فهرست بها کلی'!$C$13:$BO$1660,22,0),"")</f>
        <v/>
      </c>
      <c r="AD142" s="174" t="str">
        <f ca="1">IFERROR(VLOOKUP(ROW(AD130),'فهرست بها کلی'!$C$13:$BO$1660,25,0),"")</f>
        <v/>
      </c>
      <c r="AE142" s="174" t="str">
        <f ca="1">IFERROR(VLOOKUP(ROW(AE130),'فهرست بها کلی'!$C$13:$BO$1660,28,0),"")</f>
        <v/>
      </c>
      <c r="AF142" s="174" t="str">
        <f ca="1">IFERROR(VLOOKUP(ROW(AF130),'فهرست بها کلی'!$C$13:$BO$1660,31,0),"")</f>
        <v/>
      </c>
      <c r="AG142" s="174" t="str">
        <f ca="1">IFERROR(VLOOKUP(ROW(AG130),'فهرست بها کلی'!$C$13:$BO$1660,34,0),"")</f>
        <v/>
      </c>
      <c r="AH142" s="174" t="str">
        <f ca="1">IFERROR(VLOOKUP(ROW(AH130),'فهرست بها کلی'!$C$13:$BO$1660,37,0),"")</f>
        <v/>
      </c>
      <c r="AI142" s="174" t="str">
        <f ca="1">IFERROR(VLOOKUP(ROW(AI130),'فهرست بها کلی'!$C$13:$BO$1660,40,0),"")</f>
        <v/>
      </c>
      <c r="AJ142" s="174" t="str">
        <f ca="1">IFERROR(VLOOKUP(ROW(AJ130),'فهرست بها کلی'!$C$13:$BO$1660,43,0),"")</f>
        <v/>
      </c>
      <c r="AK142" s="174" t="str">
        <f ca="1">IFERROR(VLOOKUP(ROW(AK130),'فهرست بها کلی'!$C$13:$BO$1660,46,0),"")</f>
        <v/>
      </c>
      <c r="AL142" s="174" t="str">
        <f ca="1">IFERROR(VLOOKUP(ROW(AL130),'فهرست بها کلی'!$C$13:$BO$1660,49,0),"")</f>
        <v/>
      </c>
      <c r="AM142" s="174" t="str">
        <f ca="1">IFERROR(VLOOKUP(ROW(AM130),'فهرست بها کلی'!$C$13:$BO$1660,52,0),"")</f>
        <v/>
      </c>
      <c r="AN142" s="174" t="str">
        <f ca="1">IFERROR(VLOOKUP(ROW(AN130),'فهرست بها کلی'!$C$13:$BO$1660,55,0),"")</f>
        <v/>
      </c>
      <c r="AO142" s="174" t="str">
        <f ca="1">IFERROR(VLOOKUP(ROW(AO130),'فهرست بها کلی'!$C$13:$BO$1660,58,0),"")</f>
        <v/>
      </c>
      <c r="AP142" s="174" t="str">
        <f ca="1">IFERROR(VLOOKUP(ROW(AP130),'فهرست بها کلی'!$C$13:$BO$1660,61,0),"")</f>
        <v/>
      </c>
      <c r="AQ142" s="174" t="str">
        <f ca="1">IFERROR(VLOOKUP(ROW(AQ130),'فهرست بها کلی'!$C$13:$BO$1660,64,0),"")</f>
        <v/>
      </c>
      <c r="AR142" s="244">
        <f t="shared" ref="AR142:AR205" ca="1" si="19">SUM(AC142:AQ142)</f>
        <v>0</v>
      </c>
      <c r="AS142" s="174" t="str">
        <f ca="1">IFERROR(VLOOKUP(ROW(AS130),'فهرست بها کلی'!$C$13:$BO$1660,23,0),"")</f>
        <v/>
      </c>
      <c r="AT142" s="174" t="str">
        <f ca="1">IFERROR(VLOOKUP(ROW(AT130),'فهرست بها کلی'!$C$13:$BO$1660,26,0),"")</f>
        <v/>
      </c>
      <c r="AU142" s="174" t="str">
        <f ca="1">IFERROR(VLOOKUP(ROW(AU130),'فهرست بها کلی'!$C$13:$BO$1660,29,0),"")</f>
        <v/>
      </c>
      <c r="AV142" s="174" t="str">
        <f ca="1">IFERROR(VLOOKUP(ROW(AV130),'فهرست بها کلی'!$C$13:$BO$1660,32,0),"")</f>
        <v/>
      </c>
      <c r="AW142" s="174" t="str">
        <f ca="1">IFERROR(VLOOKUP(ROW(AW130),'فهرست بها کلی'!$C$13:$BO$1660,35,0),"")</f>
        <v/>
      </c>
      <c r="AX142" s="174" t="str">
        <f ca="1">IFERROR(VLOOKUP(ROW(AX130),'فهرست بها کلی'!$C$13:$BO$1660,38,0),"")</f>
        <v/>
      </c>
      <c r="AY142" s="174" t="str">
        <f ca="1">IFERROR(VLOOKUP(ROW(AY130),'فهرست بها کلی'!$C$13:$BO$1660,41,0),"")</f>
        <v/>
      </c>
      <c r="AZ142" s="174" t="str">
        <f ca="1">IFERROR(VLOOKUP(ROW(AZ130),'فهرست بها کلی'!$C$13:$BO$1660,44,0),"")</f>
        <v/>
      </c>
      <c r="BA142" s="174" t="str">
        <f ca="1">IFERROR(VLOOKUP(ROW(BA130),'فهرست بها کلی'!$C$13:$BO$1660,47,0),"")</f>
        <v/>
      </c>
      <c r="BB142" s="174" t="str">
        <f ca="1">IFERROR(VLOOKUP(ROW(BB130),'فهرست بها کلی'!$C$13:$BO$1660,50,0),"")</f>
        <v/>
      </c>
      <c r="BC142" s="174" t="str">
        <f ca="1">IFERROR(VLOOKUP(ROW(BC130),'فهرست بها کلی'!$C$13:$BO$1660,53,0),"")</f>
        <v/>
      </c>
      <c r="BD142" s="174" t="str">
        <f ca="1">IFERROR(VLOOKUP(ROW(BD130),'فهرست بها کلی'!$C$13:$BO$1660,56,0),"")</f>
        <v/>
      </c>
      <c r="BE142" s="174" t="str">
        <f ca="1">IFERROR(VLOOKUP(ROW(BE130),'فهرست بها کلی'!$C$13:$BO$1660,59,0),"")</f>
        <v/>
      </c>
      <c r="BF142" s="174" t="str">
        <f ca="1">IFERROR(VLOOKUP(ROW(BF130),'فهرست بها کلی'!$C$13:$BO$1660,62,0),"")</f>
        <v/>
      </c>
      <c r="BG142" s="174" t="str">
        <f ca="1">IFERROR(VLOOKUP(ROW(BG130),'فهرست بها کلی'!$C$13:$BO$1660,65,0),"")</f>
        <v/>
      </c>
      <c r="BH142" s="174" t="str">
        <f ca="1">IFERROR(VLOOKUP(ROW(BH130),'فهرست بها کلی'!$C$13:$BO$1660,16,0),"")</f>
        <v/>
      </c>
      <c r="BI142" s="245" t="str">
        <f t="shared" ref="BI142:BI205" ca="1" si="20">IFERROR(AR142*AA142," ")</f>
        <v xml:space="preserve"> </v>
      </c>
      <c r="BJ142" s="245" t="str">
        <f t="shared" ref="BJ142:BJ205" ca="1" si="21">IFERROR(AB142*BH142,"")</f>
        <v/>
      </c>
      <c r="BK142" s="245" t="str">
        <f t="shared" ref="BK142:BK205" ca="1" si="22">IFERROR(BJ142+BI142+W142,"")</f>
        <v/>
      </c>
    </row>
    <row r="143" spans="1:63" ht="47.25" customHeight="1">
      <c r="A143" s="174" t="str">
        <f ca="1">IFERROR(VLOOKUP(ROW(A131),'فهرست بها کلی'!$C$13:$BO$1660,1,0),"")</f>
        <v/>
      </c>
      <c r="B143" s="174" t="str">
        <f ca="1">IFERROR(VLOOKUP(ROW(B131),'فهرست بها کلی'!$C$13:$BO$1660,5,0),"")</f>
        <v/>
      </c>
      <c r="C143" s="174" t="str">
        <f ca="1">IFERROR(VLOOKUP(ROW(C131),'فهرست بها کلی'!$C$13:$BO$1660,6,0),"")</f>
        <v/>
      </c>
      <c r="D143" s="174" t="str">
        <f ca="1">IFERROR(VLOOKUP(ROW(D131),'فهرست بها کلی'!$C$13:$BO$1660,7,0),"")</f>
        <v/>
      </c>
      <c r="E143" s="174" t="str">
        <f ca="1">IFERROR(VLOOKUP(ROW(E131),'فهرست بها کلی'!$C$13:$BO$1660,8,0),"")</f>
        <v/>
      </c>
      <c r="F143" s="174" t="str">
        <f ca="1">IFERROR(VLOOKUP(ROW(F131),'فهرست بها کلی'!$C$13:$BO$1660,9,0),"")</f>
        <v/>
      </c>
      <c r="G143" s="174" t="str">
        <f ca="1">IFERROR(VLOOKUP(ROW(G131),'فهرست بها کلی'!$C$13:$BO$1660,21,0),"")</f>
        <v/>
      </c>
      <c r="H143" s="174" t="str">
        <f ca="1">IFERROR(VLOOKUP(ROW(H131),'فهرست بها کلی'!$C$13:$BO$1660,24,0),"")</f>
        <v/>
      </c>
      <c r="I143" s="174" t="str">
        <f ca="1">IFERROR(VLOOKUP(ROW(I131),'فهرست بها کلی'!$C$13:$BO$1660,27,0),"")</f>
        <v/>
      </c>
      <c r="J143" s="174" t="str">
        <f ca="1">IFERROR(VLOOKUP(ROW(J131),'فهرست بها کلی'!$C$13:$BO$1660,30,0),"")</f>
        <v/>
      </c>
      <c r="K143" s="174" t="str">
        <f ca="1">IFERROR(VLOOKUP(ROW(K131),'فهرست بها کلی'!$C$13:$BO$1660,33,0),"")</f>
        <v/>
      </c>
      <c r="L143" s="174" t="str">
        <f ca="1">IFERROR(VLOOKUP(ROW(L131),'فهرست بها کلی'!$C$13:$BO$1660,36,0),"")</f>
        <v/>
      </c>
      <c r="M143" s="174" t="str">
        <f ca="1">IFERROR(VLOOKUP(ROW(M131),'فهرست بها کلی'!$C$13:$BO$1660,39,0),"")</f>
        <v/>
      </c>
      <c r="N143" s="174" t="str">
        <f ca="1">IFERROR(VLOOKUP(ROW(N131),'فهرست بها کلی'!$C$13:$BO$1660,42,0),"")</f>
        <v/>
      </c>
      <c r="O143" s="174" t="str">
        <f ca="1">IFERROR(VLOOKUP(ROW(O131),'فهرست بها کلی'!$C$13:$BO$1660,45,0),"")</f>
        <v/>
      </c>
      <c r="P143" s="174" t="str">
        <f ca="1">IFERROR(VLOOKUP(ROW(P131),'فهرست بها کلی'!$C$13:$BO$1660,48,0),"")</f>
        <v/>
      </c>
      <c r="Q143" s="174" t="str">
        <f ca="1">IFERROR(VLOOKUP(ROW(Q131),'فهرست بها کلی'!$C$13:$BO$1660,51,0),"")</f>
        <v/>
      </c>
      <c r="R143" s="174" t="str">
        <f ca="1">IFERROR(VLOOKUP(ROW(R131),'فهرست بها کلی'!$C$13:$BO$1660,54,0),"")</f>
        <v/>
      </c>
      <c r="S143" s="174" t="str">
        <f ca="1">IFERROR(VLOOKUP(ROW(S131),'فهرست بها کلی'!$C$13:$BO$1660,57,0),"")</f>
        <v/>
      </c>
      <c r="T143" s="174" t="str">
        <f ca="1">IFERROR(VLOOKUP(ROW(T131),'فهرست بها کلی'!$C$13:$BO$1660,60,0),"")</f>
        <v/>
      </c>
      <c r="U143" s="174" t="str">
        <f ca="1">IFERROR(VLOOKUP(ROW(U131),'فهرست بها کلی'!$C$13:$BO$1660,63,0),"")</f>
        <v/>
      </c>
      <c r="V143" s="241">
        <f t="shared" ca="1" si="16"/>
        <v>0</v>
      </c>
      <c r="W143" s="242" t="str">
        <f t="shared" ca="1" si="17"/>
        <v/>
      </c>
      <c r="X143" s="174" t="str">
        <f ca="1">IFERROR(VLOOKUP(ROW(X131),'فهرست بها کلی'!$C$13:$BO$1660,10,0),"")</f>
        <v/>
      </c>
      <c r="Y143" s="174" t="str">
        <f ca="1">IFERROR(VLOOKUP(ROW(Y131),'فهرست بها کلی'!$C$13:$BO$1660,11,0),"")</f>
        <v/>
      </c>
      <c r="Z143" s="174" t="str">
        <f ca="1">IFERROR(VLOOKUP(ROW(Z131),'فهرست بها کلی'!$C$13:$BO$1660,12,0),"")</f>
        <v/>
      </c>
      <c r="AA143" s="174" t="str">
        <f ca="1">IFERROR(VLOOKUP(ROW(AA131),'فهرست بها کلی'!$C$13:$BO$1660,13,0),"")</f>
        <v/>
      </c>
      <c r="AB143" s="243" t="str">
        <f t="shared" ca="1" si="18"/>
        <v/>
      </c>
      <c r="AC143" s="174" t="str">
        <f ca="1">IFERROR(VLOOKUP(ROW(AC131),'فهرست بها کلی'!$C$13:$BO$1660,22,0),"")</f>
        <v/>
      </c>
      <c r="AD143" s="174" t="str">
        <f ca="1">IFERROR(VLOOKUP(ROW(AD131),'فهرست بها کلی'!$C$13:$BO$1660,25,0),"")</f>
        <v/>
      </c>
      <c r="AE143" s="174" t="str">
        <f ca="1">IFERROR(VLOOKUP(ROW(AE131),'فهرست بها کلی'!$C$13:$BO$1660,28,0),"")</f>
        <v/>
      </c>
      <c r="AF143" s="174" t="str">
        <f ca="1">IFERROR(VLOOKUP(ROW(AF131),'فهرست بها کلی'!$C$13:$BO$1660,31,0),"")</f>
        <v/>
      </c>
      <c r="AG143" s="174" t="str">
        <f ca="1">IFERROR(VLOOKUP(ROW(AG131),'فهرست بها کلی'!$C$13:$BO$1660,34,0),"")</f>
        <v/>
      </c>
      <c r="AH143" s="174" t="str">
        <f ca="1">IFERROR(VLOOKUP(ROW(AH131),'فهرست بها کلی'!$C$13:$BO$1660,37,0),"")</f>
        <v/>
      </c>
      <c r="AI143" s="174" t="str">
        <f ca="1">IFERROR(VLOOKUP(ROW(AI131),'فهرست بها کلی'!$C$13:$BO$1660,40,0),"")</f>
        <v/>
      </c>
      <c r="AJ143" s="174" t="str">
        <f ca="1">IFERROR(VLOOKUP(ROW(AJ131),'فهرست بها کلی'!$C$13:$BO$1660,43,0),"")</f>
        <v/>
      </c>
      <c r="AK143" s="174" t="str">
        <f ca="1">IFERROR(VLOOKUP(ROW(AK131),'فهرست بها کلی'!$C$13:$BO$1660,46,0),"")</f>
        <v/>
      </c>
      <c r="AL143" s="174" t="str">
        <f ca="1">IFERROR(VLOOKUP(ROW(AL131),'فهرست بها کلی'!$C$13:$BO$1660,49,0),"")</f>
        <v/>
      </c>
      <c r="AM143" s="174" t="str">
        <f ca="1">IFERROR(VLOOKUP(ROW(AM131),'فهرست بها کلی'!$C$13:$BO$1660,52,0),"")</f>
        <v/>
      </c>
      <c r="AN143" s="174" t="str">
        <f ca="1">IFERROR(VLOOKUP(ROW(AN131),'فهرست بها کلی'!$C$13:$BO$1660,55,0),"")</f>
        <v/>
      </c>
      <c r="AO143" s="174" t="str">
        <f ca="1">IFERROR(VLOOKUP(ROW(AO131),'فهرست بها کلی'!$C$13:$BO$1660,58,0),"")</f>
        <v/>
      </c>
      <c r="AP143" s="174" t="str">
        <f ca="1">IFERROR(VLOOKUP(ROW(AP131),'فهرست بها کلی'!$C$13:$BO$1660,61,0),"")</f>
        <v/>
      </c>
      <c r="AQ143" s="174" t="str">
        <f ca="1">IFERROR(VLOOKUP(ROW(AQ131),'فهرست بها کلی'!$C$13:$BO$1660,64,0),"")</f>
        <v/>
      </c>
      <c r="AR143" s="244">
        <f t="shared" ca="1" si="19"/>
        <v>0</v>
      </c>
      <c r="AS143" s="174" t="str">
        <f ca="1">IFERROR(VLOOKUP(ROW(AS131),'فهرست بها کلی'!$C$13:$BO$1660,23,0),"")</f>
        <v/>
      </c>
      <c r="AT143" s="174" t="str">
        <f ca="1">IFERROR(VLOOKUP(ROW(AT131),'فهرست بها کلی'!$C$13:$BO$1660,26,0),"")</f>
        <v/>
      </c>
      <c r="AU143" s="174" t="str">
        <f ca="1">IFERROR(VLOOKUP(ROW(AU131),'فهرست بها کلی'!$C$13:$BO$1660,29,0),"")</f>
        <v/>
      </c>
      <c r="AV143" s="174" t="str">
        <f ca="1">IFERROR(VLOOKUP(ROW(AV131),'فهرست بها کلی'!$C$13:$BO$1660,32,0),"")</f>
        <v/>
      </c>
      <c r="AW143" s="174" t="str">
        <f ca="1">IFERROR(VLOOKUP(ROW(AW131),'فهرست بها کلی'!$C$13:$BO$1660,35,0),"")</f>
        <v/>
      </c>
      <c r="AX143" s="174" t="str">
        <f ca="1">IFERROR(VLOOKUP(ROW(AX131),'فهرست بها کلی'!$C$13:$BO$1660,38,0),"")</f>
        <v/>
      </c>
      <c r="AY143" s="174" t="str">
        <f ca="1">IFERROR(VLOOKUP(ROW(AY131),'فهرست بها کلی'!$C$13:$BO$1660,41,0),"")</f>
        <v/>
      </c>
      <c r="AZ143" s="174" t="str">
        <f ca="1">IFERROR(VLOOKUP(ROW(AZ131),'فهرست بها کلی'!$C$13:$BO$1660,44,0),"")</f>
        <v/>
      </c>
      <c r="BA143" s="174" t="str">
        <f ca="1">IFERROR(VLOOKUP(ROW(BA131),'فهرست بها کلی'!$C$13:$BO$1660,47,0),"")</f>
        <v/>
      </c>
      <c r="BB143" s="174" t="str">
        <f ca="1">IFERROR(VLOOKUP(ROW(BB131),'فهرست بها کلی'!$C$13:$BO$1660,50,0),"")</f>
        <v/>
      </c>
      <c r="BC143" s="174" t="str">
        <f ca="1">IFERROR(VLOOKUP(ROW(BC131),'فهرست بها کلی'!$C$13:$BO$1660,53,0),"")</f>
        <v/>
      </c>
      <c r="BD143" s="174" t="str">
        <f ca="1">IFERROR(VLOOKUP(ROW(BD131),'فهرست بها کلی'!$C$13:$BO$1660,56,0),"")</f>
        <v/>
      </c>
      <c r="BE143" s="174" t="str">
        <f ca="1">IFERROR(VLOOKUP(ROW(BE131),'فهرست بها کلی'!$C$13:$BO$1660,59,0),"")</f>
        <v/>
      </c>
      <c r="BF143" s="174" t="str">
        <f ca="1">IFERROR(VLOOKUP(ROW(BF131),'فهرست بها کلی'!$C$13:$BO$1660,62,0),"")</f>
        <v/>
      </c>
      <c r="BG143" s="174" t="str">
        <f ca="1">IFERROR(VLOOKUP(ROW(BG131),'فهرست بها کلی'!$C$13:$BO$1660,65,0),"")</f>
        <v/>
      </c>
      <c r="BH143" s="174" t="str">
        <f ca="1">IFERROR(VLOOKUP(ROW(BH131),'فهرست بها کلی'!$C$13:$BO$1660,16,0),"")</f>
        <v/>
      </c>
      <c r="BI143" s="245" t="str">
        <f t="shared" ca="1" si="20"/>
        <v xml:space="preserve"> </v>
      </c>
      <c r="BJ143" s="245" t="str">
        <f t="shared" ca="1" si="21"/>
        <v/>
      </c>
      <c r="BK143" s="245" t="str">
        <f t="shared" ca="1" si="22"/>
        <v/>
      </c>
    </row>
    <row r="144" spans="1:63" ht="47.25" customHeight="1">
      <c r="A144" s="174" t="str">
        <f ca="1">IFERROR(VLOOKUP(ROW(A132),'فهرست بها کلی'!$C$13:$BO$1660,1,0),"")</f>
        <v/>
      </c>
      <c r="B144" s="174" t="str">
        <f ca="1">IFERROR(VLOOKUP(ROW(B132),'فهرست بها کلی'!$C$13:$BO$1660,5,0),"")</f>
        <v/>
      </c>
      <c r="C144" s="174" t="str">
        <f ca="1">IFERROR(VLOOKUP(ROW(C132),'فهرست بها کلی'!$C$13:$BO$1660,6,0),"")</f>
        <v/>
      </c>
      <c r="D144" s="174" t="str">
        <f ca="1">IFERROR(VLOOKUP(ROW(D132),'فهرست بها کلی'!$C$13:$BO$1660,7,0),"")</f>
        <v/>
      </c>
      <c r="E144" s="174" t="str">
        <f ca="1">IFERROR(VLOOKUP(ROW(E132),'فهرست بها کلی'!$C$13:$BO$1660,8,0),"")</f>
        <v/>
      </c>
      <c r="F144" s="174" t="str">
        <f ca="1">IFERROR(VLOOKUP(ROW(F132),'فهرست بها کلی'!$C$13:$BO$1660,9,0),"")</f>
        <v/>
      </c>
      <c r="G144" s="174" t="str">
        <f ca="1">IFERROR(VLOOKUP(ROW(G132),'فهرست بها کلی'!$C$13:$BO$1660,21,0),"")</f>
        <v/>
      </c>
      <c r="H144" s="174" t="str">
        <f ca="1">IFERROR(VLOOKUP(ROW(H132),'فهرست بها کلی'!$C$13:$BO$1660,24,0),"")</f>
        <v/>
      </c>
      <c r="I144" s="174" t="str">
        <f ca="1">IFERROR(VLOOKUP(ROW(I132),'فهرست بها کلی'!$C$13:$BO$1660,27,0),"")</f>
        <v/>
      </c>
      <c r="J144" s="174" t="str">
        <f ca="1">IFERROR(VLOOKUP(ROW(J132),'فهرست بها کلی'!$C$13:$BO$1660,30,0),"")</f>
        <v/>
      </c>
      <c r="K144" s="174" t="str">
        <f ca="1">IFERROR(VLOOKUP(ROW(K132),'فهرست بها کلی'!$C$13:$BO$1660,33,0),"")</f>
        <v/>
      </c>
      <c r="L144" s="174" t="str">
        <f ca="1">IFERROR(VLOOKUP(ROW(L132),'فهرست بها کلی'!$C$13:$BO$1660,36,0),"")</f>
        <v/>
      </c>
      <c r="M144" s="174" t="str">
        <f ca="1">IFERROR(VLOOKUP(ROW(M132),'فهرست بها کلی'!$C$13:$BO$1660,39,0),"")</f>
        <v/>
      </c>
      <c r="N144" s="174" t="str">
        <f ca="1">IFERROR(VLOOKUP(ROW(N132),'فهرست بها کلی'!$C$13:$BO$1660,42,0),"")</f>
        <v/>
      </c>
      <c r="O144" s="174" t="str">
        <f ca="1">IFERROR(VLOOKUP(ROW(O132),'فهرست بها کلی'!$C$13:$BO$1660,45,0),"")</f>
        <v/>
      </c>
      <c r="P144" s="174" t="str">
        <f ca="1">IFERROR(VLOOKUP(ROW(P132),'فهرست بها کلی'!$C$13:$BO$1660,48,0),"")</f>
        <v/>
      </c>
      <c r="Q144" s="174" t="str">
        <f ca="1">IFERROR(VLOOKUP(ROW(Q132),'فهرست بها کلی'!$C$13:$BO$1660,51,0),"")</f>
        <v/>
      </c>
      <c r="R144" s="174" t="str">
        <f ca="1">IFERROR(VLOOKUP(ROW(R132),'فهرست بها کلی'!$C$13:$BO$1660,54,0),"")</f>
        <v/>
      </c>
      <c r="S144" s="174" t="str">
        <f ca="1">IFERROR(VLOOKUP(ROW(S132),'فهرست بها کلی'!$C$13:$BO$1660,57,0),"")</f>
        <v/>
      </c>
      <c r="T144" s="174" t="str">
        <f ca="1">IFERROR(VLOOKUP(ROW(T132),'فهرست بها کلی'!$C$13:$BO$1660,60,0),"")</f>
        <v/>
      </c>
      <c r="U144" s="174" t="str">
        <f ca="1">IFERROR(VLOOKUP(ROW(U132),'فهرست بها کلی'!$C$13:$BO$1660,63,0),"")</f>
        <v/>
      </c>
      <c r="V144" s="241">
        <f t="shared" ca="1" si="16"/>
        <v>0</v>
      </c>
      <c r="W144" s="242" t="str">
        <f t="shared" ca="1" si="17"/>
        <v/>
      </c>
      <c r="X144" s="174" t="str">
        <f ca="1">IFERROR(VLOOKUP(ROW(X132),'فهرست بها کلی'!$C$13:$BO$1660,10,0),"")</f>
        <v/>
      </c>
      <c r="Y144" s="174" t="str">
        <f ca="1">IFERROR(VLOOKUP(ROW(Y132),'فهرست بها کلی'!$C$13:$BO$1660,11,0),"")</f>
        <v/>
      </c>
      <c r="Z144" s="174" t="str">
        <f ca="1">IFERROR(VLOOKUP(ROW(Z132),'فهرست بها کلی'!$C$13:$BO$1660,12,0),"")</f>
        <v/>
      </c>
      <c r="AA144" s="174" t="str">
        <f ca="1">IFERROR(VLOOKUP(ROW(AA132),'فهرست بها کلی'!$C$13:$BO$1660,13,0),"")</f>
        <v/>
      </c>
      <c r="AB144" s="243" t="str">
        <f t="shared" ca="1" si="18"/>
        <v/>
      </c>
      <c r="AC144" s="174" t="str">
        <f ca="1">IFERROR(VLOOKUP(ROW(AC132),'فهرست بها کلی'!$C$13:$BO$1660,22,0),"")</f>
        <v/>
      </c>
      <c r="AD144" s="174" t="str">
        <f ca="1">IFERROR(VLOOKUP(ROW(AD132),'فهرست بها کلی'!$C$13:$BO$1660,25,0),"")</f>
        <v/>
      </c>
      <c r="AE144" s="174" t="str">
        <f ca="1">IFERROR(VLOOKUP(ROW(AE132),'فهرست بها کلی'!$C$13:$BO$1660,28,0),"")</f>
        <v/>
      </c>
      <c r="AF144" s="174" t="str">
        <f ca="1">IFERROR(VLOOKUP(ROW(AF132),'فهرست بها کلی'!$C$13:$BO$1660,31,0),"")</f>
        <v/>
      </c>
      <c r="AG144" s="174" t="str">
        <f ca="1">IFERROR(VLOOKUP(ROW(AG132),'فهرست بها کلی'!$C$13:$BO$1660,34,0),"")</f>
        <v/>
      </c>
      <c r="AH144" s="174" t="str">
        <f ca="1">IFERROR(VLOOKUP(ROW(AH132),'فهرست بها کلی'!$C$13:$BO$1660,37,0),"")</f>
        <v/>
      </c>
      <c r="AI144" s="174" t="str">
        <f ca="1">IFERROR(VLOOKUP(ROW(AI132),'فهرست بها کلی'!$C$13:$BO$1660,40,0),"")</f>
        <v/>
      </c>
      <c r="AJ144" s="174" t="str">
        <f ca="1">IFERROR(VLOOKUP(ROW(AJ132),'فهرست بها کلی'!$C$13:$BO$1660,43,0),"")</f>
        <v/>
      </c>
      <c r="AK144" s="174" t="str">
        <f ca="1">IFERROR(VLOOKUP(ROW(AK132),'فهرست بها کلی'!$C$13:$BO$1660,46,0),"")</f>
        <v/>
      </c>
      <c r="AL144" s="174" t="str">
        <f ca="1">IFERROR(VLOOKUP(ROW(AL132),'فهرست بها کلی'!$C$13:$BO$1660,49,0),"")</f>
        <v/>
      </c>
      <c r="AM144" s="174" t="str">
        <f ca="1">IFERROR(VLOOKUP(ROW(AM132),'فهرست بها کلی'!$C$13:$BO$1660,52,0),"")</f>
        <v/>
      </c>
      <c r="AN144" s="174" t="str">
        <f ca="1">IFERROR(VLOOKUP(ROW(AN132),'فهرست بها کلی'!$C$13:$BO$1660,55,0),"")</f>
        <v/>
      </c>
      <c r="AO144" s="174" t="str">
        <f ca="1">IFERROR(VLOOKUP(ROW(AO132),'فهرست بها کلی'!$C$13:$BO$1660,58,0),"")</f>
        <v/>
      </c>
      <c r="AP144" s="174" t="str">
        <f ca="1">IFERROR(VLOOKUP(ROW(AP132),'فهرست بها کلی'!$C$13:$BO$1660,61,0),"")</f>
        <v/>
      </c>
      <c r="AQ144" s="174" t="str">
        <f ca="1">IFERROR(VLOOKUP(ROW(AQ132),'فهرست بها کلی'!$C$13:$BO$1660,64,0),"")</f>
        <v/>
      </c>
      <c r="AR144" s="244">
        <f t="shared" ca="1" si="19"/>
        <v>0</v>
      </c>
      <c r="AS144" s="174" t="str">
        <f ca="1">IFERROR(VLOOKUP(ROW(AS132),'فهرست بها کلی'!$C$13:$BO$1660,23,0),"")</f>
        <v/>
      </c>
      <c r="AT144" s="174" t="str">
        <f ca="1">IFERROR(VLOOKUP(ROW(AT132),'فهرست بها کلی'!$C$13:$BO$1660,26,0),"")</f>
        <v/>
      </c>
      <c r="AU144" s="174" t="str">
        <f ca="1">IFERROR(VLOOKUP(ROW(AU132),'فهرست بها کلی'!$C$13:$BO$1660,29,0),"")</f>
        <v/>
      </c>
      <c r="AV144" s="174" t="str">
        <f ca="1">IFERROR(VLOOKUP(ROW(AV132),'فهرست بها کلی'!$C$13:$BO$1660,32,0),"")</f>
        <v/>
      </c>
      <c r="AW144" s="174" t="str">
        <f ca="1">IFERROR(VLOOKUP(ROW(AW132),'فهرست بها کلی'!$C$13:$BO$1660,35,0),"")</f>
        <v/>
      </c>
      <c r="AX144" s="174" t="str">
        <f ca="1">IFERROR(VLOOKUP(ROW(AX132),'فهرست بها کلی'!$C$13:$BO$1660,38,0),"")</f>
        <v/>
      </c>
      <c r="AY144" s="174" t="str">
        <f ca="1">IFERROR(VLOOKUP(ROW(AY132),'فهرست بها کلی'!$C$13:$BO$1660,41,0),"")</f>
        <v/>
      </c>
      <c r="AZ144" s="174" t="str">
        <f ca="1">IFERROR(VLOOKUP(ROW(AZ132),'فهرست بها کلی'!$C$13:$BO$1660,44,0),"")</f>
        <v/>
      </c>
      <c r="BA144" s="174" t="str">
        <f ca="1">IFERROR(VLOOKUP(ROW(BA132),'فهرست بها کلی'!$C$13:$BO$1660,47,0),"")</f>
        <v/>
      </c>
      <c r="BB144" s="174" t="str">
        <f ca="1">IFERROR(VLOOKUP(ROW(BB132),'فهرست بها کلی'!$C$13:$BO$1660,50,0),"")</f>
        <v/>
      </c>
      <c r="BC144" s="174" t="str">
        <f ca="1">IFERROR(VLOOKUP(ROW(BC132),'فهرست بها کلی'!$C$13:$BO$1660,53,0),"")</f>
        <v/>
      </c>
      <c r="BD144" s="174" t="str">
        <f ca="1">IFERROR(VLOOKUP(ROW(BD132),'فهرست بها کلی'!$C$13:$BO$1660,56,0),"")</f>
        <v/>
      </c>
      <c r="BE144" s="174" t="str">
        <f ca="1">IFERROR(VLOOKUP(ROW(BE132),'فهرست بها کلی'!$C$13:$BO$1660,59,0),"")</f>
        <v/>
      </c>
      <c r="BF144" s="174" t="str">
        <f ca="1">IFERROR(VLOOKUP(ROW(BF132),'فهرست بها کلی'!$C$13:$BO$1660,62,0),"")</f>
        <v/>
      </c>
      <c r="BG144" s="174" t="str">
        <f ca="1">IFERROR(VLOOKUP(ROW(BG132),'فهرست بها کلی'!$C$13:$BO$1660,65,0),"")</f>
        <v/>
      </c>
      <c r="BH144" s="174" t="str">
        <f ca="1">IFERROR(VLOOKUP(ROW(BH132),'فهرست بها کلی'!$C$13:$BO$1660,16,0),"")</f>
        <v/>
      </c>
      <c r="BI144" s="245" t="str">
        <f t="shared" ca="1" si="20"/>
        <v xml:space="preserve"> </v>
      </c>
      <c r="BJ144" s="245" t="str">
        <f t="shared" ca="1" si="21"/>
        <v/>
      </c>
      <c r="BK144" s="245" t="str">
        <f t="shared" ca="1" si="22"/>
        <v/>
      </c>
    </row>
    <row r="145" spans="1:63" ht="47.25" customHeight="1">
      <c r="A145" s="174" t="str">
        <f ca="1">IFERROR(VLOOKUP(ROW(A133),'فهرست بها کلی'!$C$13:$BO$1660,1,0),"")</f>
        <v/>
      </c>
      <c r="B145" s="174" t="str">
        <f ca="1">IFERROR(VLOOKUP(ROW(B133),'فهرست بها کلی'!$C$13:$BO$1660,5,0),"")</f>
        <v/>
      </c>
      <c r="C145" s="174" t="str">
        <f ca="1">IFERROR(VLOOKUP(ROW(C133),'فهرست بها کلی'!$C$13:$BO$1660,6,0),"")</f>
        <v/>
      </c>
      <c r="D145" s="174" t="str">
        <f ca="1">IFERROR(VLOOKUP(ROW(D133),'فهرست بها کلی'!$C$13:$BO$1660,7,0),"")</f>
        <v/>
      </c>
      <c r="E145" s="174" t="str">
        <f ca="1">IFERROR(VLOOKUP(ROW(E133),'فهرست بها کلی'!$C$13:$BO$1660,8,0),"")</f>
        <v/>
      </c>
      <c r="F145" s="174" t="str">
        <f ca="1">IFERROR(VLOOKUP(ROW(F133),'فهرست بها کلی'!$C$13:$BO$1660,9,0),"")</f>
        <v/>
      </c>
      <c r="G145" s="174" t="str">
        <f ca="1">IFERROR(VLOOKUP(ROW(G133),'فهرست بها کلی'!$C$13:$BO$1660,21,0),"")</f>
        <v/>
      </c>
      <c r="H145" s="174" t="str">
        <f ca="1">IFERROR(VLOOKUP(ROW(H133),'فهرست بها کلی'!$C$13:$BO$1660,24,0),"")</f>
        <v/>
      </c>
      <c r="I145" s="174" t="str">
        <f ca="1">IFERROR(VLOOKUP(ROW(I133),'فهرست بها کلی'!$C$13:$BO$1660,27,0),"")</f>
        <v/>
      </c>
      <c r="J145" s="174" t="str">
        <f ca="1">IFERROR(VLOOKUP(ROW(J133),'فهرست بها کلی'!$C$13:$BO$1660,30,0),"")</f>
        <v/>
      </c>
      <c r="K145" s="174" t="str">
        <f ca="1">IFERROR(VLOOKUP(ROW(K133),'فهرست بها کلی'!$C$13:$BO$1660,33,0),"")</f>
        <v/>
      </c>
      <c r="L145" s="174" t="str">
        <f ca="1">IFERROR(VLOOKUP(ROW(L133),'فهرست بها کلی'!$C$13:$BO$1660,36,0),"")</f>
        <v/>
      </c>
      <c r="M145" s="174" t="str">
        <f ca="1">IFERROR(VLOOKUP(ROW(M133),'فهرست بها کلی'!$C$13:$BO$1660,39,0),"")</f>
        <v/>
      </c>
      <c r="N145" s="174" t="str">
        <f ca="1">IFERROR(VLOOKUP(ROW(N133),'فهرست بها کلی'!$C$13:$BO$1660,42,0),"")</f>
        <v/>
      </c>
      <c r="O145" s="174" t="str">
        <f ca="1">IFERROR(VLOOKUP(ROW(O133),'فهرست بها کلی'!$C$13:$BO$1660,45,0),"")</f>
        <v/>
      </c>
      <c r="P145" s="174" t="str">
        <f ca="1">IFERROR(VLOOKUP(ROW(P133),'فهرست بها کلی'!$C$13:$BO$1660,48,0),"")</f>
        <v/>
      </c>
      <c r="Q145" s="174" t="str">
        <f ca="1">IFERROR(VLOOKUP(ROW(Q133),'فهرست بها کلی'!$C$13:$BO$1660,51,0),"")</f>
        <v/>
      </c>
      <c r="R145" s="174" t="str">
        <f ca="1">IFERROR(VLOOKUP(ROW(R133),'فهرست بها کلی'!$C$13:$BO$1660,54,0),"")</f>
        <v/>
      </c>
      <c r="S145" s="174" t="str">
        <f ca="1">IFERROR(VLOOKUP(ROW(S133),'فهرست بها کلی'!$C$13:$BO$1660,57,0),"")</f>
        <v/>
      </c>
      <c r="T145" s="174" t="str">
        <f ca="1">IFERROR(VLOOKUP(ROW(T133),'فهرست بها کلی'!$C$13:$BO$1660,60,0),"")</f>
        <v/>
      </c>
      <c r="U145" s="174" t="str">
        <f ca="1">IFERROR(VLOOKUP(ROW(U133),'فهرست بها کلی'!$C$13:$BO$1660,63,0),"")</f>
        <v/>
      </c>
      <c r="V145" s="241">
        <f t="shared" ca="1" si="16"/>
        <v>0</v>
      </c>
      <c r="W145" s="242" t="str">
        <f t="shared" ca="1" si="17"/>
        <v/>
      </c>
      <c r="X145" s="174" t="str">
        <f ca="1">IFERROR(VLOOKUP(ROW(X133),'فهرست بها کلی'!$C$13:$BO$1660,10,0),"")</f>
        <v/>
      </c>
      <c r="Y145" s="174" t="str">
        <f ca="1">IFERROR(VLOOKUP(ROW(Y133),'فهرست بها کلی'!$C$13:$BO$1660,11,0),"")</f>
        <v/>
      </c>
      <c r="Z145" s="174" t="str">
        <f ca="1">IFERROR(VLOOKUP(ROW(Z133),'فهرست بها کلی'!$C$13:$BO$1660,12,0),"")</f>
        <v/>
      </c>
      <c r="AA145" s="174" t="str">
        <f ca="1">IFERROR(VLOOKUP(ROW(AA133),'فهرست بها کلی'!$C$13:$BO$1660,13,0),"")</f>
        <v/>
      </c>
      <c r="AB145" s="243" t="str">
        <f t="shared" ca="1" si="18"/>
        <v/>
      </c>
      <c r="AC145" s="174" t="str">
        <f ca="1">IFERROR(VLOOKUP(ROW(AC133),'فهرست بها کلی'!$C$13:$BO$1660,22,0),"")</f>
        <v/>
      </c>
      <c r="AD145" s="174" t="str">
        <f ca="1">IFERROR(VLOOKUP(ROW(AD133),'فهرست بها کلی'!$C$13:$BO$1660,25,0),"")</f>
        <v/>
      </c>
      <c r="AE145" s="174" t="str">
        <f ca="1">IFERROR(VLOOKUP(ROW(AE133),'فهرست بها کلی'!$C$13:$BO$1660,28,0),"")</f>
        <v/>
      </c>
      <c r="AF145" s="174" t="str">
        <f ca="1">IFERROR(VLOOKUP(ROW(AF133),'فهرست بها کلی'!$C$13:$BO$1660,31,0),"")</f>
        <v/>
      </c>
      <c r="AG145" s="174" t="str">
        <f ca="1">IFERROR(VLOOKUP(ROW(AG133),'فهرست بها کلی'!$C$13:$BO$1660,34,0),"")</f>
        <v/>
      </c>
      <c r="AH145" s="174" t="str">
        <f ca="1">IFERROR(VLOOKUP(ROW(AH133),'فهرست بها کلی'!$C$13:$BO$1660,37,0),"")</f>
        <v/>
      </c>
      <c r="AI145" s="174" t="str">
        <f ca="1">IFERROR(VLOOKUP(ROW(AI133),'فهرست بها کلی'!$C$13:$BO$1660,40,0),"")</f>
        <v/>
      </c>
      <c r="AJ145" s="174" t="str">
        <f ca="1">IFERROR(VLOOKUP(ROW(AJ133),'فهرست بها کلی'!$C$13:$BO$1660,43,0),"")</f>
        <v/>
      </c>
      <c r="AK145" s="174" t="str">
        <f ca="1">IFERROR(VLOOKUP(ROW(AK133),'فهرست بها کلی'!$C$13:$BO$1660,46,0),"")</f>
        <v/>
      </c>
      <c r="AL145" s="174" t="str">
        <f ca="1">IFERROR(VLOOKUP(ROW(AL133),'فهرست بها کلی'!$C$13:$BO$1660,49,0),"")</f>
        <v/>
      </c>
      <c r="AM145" s="174" t="str">
        <f ca="1">IFERROR(VLOOKUP(ROW(AM133),'فهرست بها کلی'!$C$13:$BO$1660,52,0),"")</f>
        <v/>
      </c>
      <c r="AN145" s="174" t="str">
        <f ca="1">IFERROR(VLOOKUP(ROW(AN133),'فهرست بها کلی'!$C$13:$BO$1660,55,0),"")</f>
        <v/>
      </c>
      <c r="AO145" s="174" t="str">
        <f ca="1">IFERROR(VLOOKUP(ROW(AO133),'فهرست بها کلی'!$C$13:$BO$1660,58,0),"")</f>
        <v/>
      </c>
      <c r="AP145" s="174" t="str">
        <f ca="1">IFERROR(VLOOKUP(ROW(AP133),'فهرست بها کلی'!$C$13:$BO$1660,61,0),"")</f>
        <v/>
      </c>
      <c r="AQ145" s="174" t="str">
        <f ca="1">IFERROR(VLOOKUP(ROW(AQ133),'فهرست بها کلی'!$C$13:$BO$1660,64,0),"")</f>
        <v/>
      </c>
      <c r="AR145" s="244">
        <f t="shared" ca="1" si="19"/>
        <v>0</v>
      </c>
      <c r="AS145" s="174" t="str">
        <f ca="1">IFERROR(VLOOKUP(ROW(AS133),'فهرست بها کلی'!$C$13:$BO$1660,23,0),"")</f>
        <v/>
      </c>
      <c r="AT145" s="174" t="str">
        <f ca="1">IFERROR(VLOOKUP(ROW(AT133),'فهرست بها کلی'!$C$13:$BO$1660,26,0),"")</f>
        <v/>
      </c>
      <c r="AU145" s="174" t="str">
        <f ca="1">IFERROR(VLOOKUP(ROW(AU133),'فهرست بها کلی'!$C$13:$BO$1660,29,0),"")</f>
        <v/>
      </c>
      <c r="AV145" s="174" t="str">
        <f ca="1">IFERROR(VLOOKUP(ROW(AV133),'فهرست بها کلی'!$C$13:$BO$1660,32,0),"")</f>
        <v/>
      </c>
      <c r="AW145" s="174" t="str">
        <f ca="1">IFERROR(VLOOKUP(ROW(AW133),'فهرست بها کلی'!$C$13:$BO$1660,35,0),"")</f>
        <v/>
      </c>
      <c r="AX145" s="174" t="str">
        <f ca="1">IFERROR(VLOOKUP(ROW(AX133),'فهرست بها کلی'!$C$13:$BO$1660,38,0),"")</f>
        <v/>
      </c>
      <c r="AY145" s="174" t="str">
        <f ca="1">IFERROR(VLOOKUP(ROW(AY133),'فهرست بها کلی'!$C$13:$BO$1660,41,0),"")</f>
        <v/>
      </c>
      <c r="AZ145" s="174" t="str">
        <f ca="1">IFERROR(VLOOKUP(ROW(AZ133),'فهرست بها کلی'!$C$13:$BO$1660,44,0),"")</f>
        <v/>
      </c>
      <c r="BA145" s="174" t="str">
        <f ca="1">IFERROR(VLOOKUP(ROW(BA133),'فهرست بها کلی'!$C$13:$BO$1660,47,0),"")</f>
        <v/>
      </c>
      <c r="BB145" s="174" t="str">
        <f ca="1">IFERROR(VLOOKUP(ROW(BB133),'فهرست بها کلی'!$C$13:$BO$1660,50,0),"")</f>
        <v/>
      </c>
      <c r="BC145" s="174" t="str">
        <f ca="1">IFERROR(VLOOKUP(ROW(BC133),'فهرست بها کلی'!$C$13:$BO$1660,53,0),"")</f>
        <v/>
      </c>
      <c r="BD145" s="174" t="str">
        <f ca="1">IFERROR(VLOOKUP(ROW(BD133),'فهرست بها کلی'!$C$13:$BO$1660,56,0),"")</f>
        <v/>
      </c>
      <c r="BE145" s="174" t="str">
        <f ca="1">IFERROR(VLOOKUP(ROW(BE133),'فهرست بها کلی'!$C$13:$BO$1660,59,0),"")</f>
        <v/>
      </c>
      <c r="BF145" s="174" t="str">
        <f ca="1">IFERROR(VLOOKUP(ROW(BF133),'فهرست بها کلی'!$C$13:$BO$1660,62,0),"")</f>
        <v/>
      </c>
      <c r="BG145" s="174" t="str">
        <f ca="1">IFERROR(VLOOKUP(ROW(BG133),'فهرست بها کلی'!$C$13:$BO$1660,65,0),"")</f>
        <v/>
      </c>
      <c r="BH145" s="174" t="str">
        <f ca="1">IFERROR(VLOOKUP(ROW(BH133),'فهرست بها کلی'!$C$13:$BO$1660,16,0),"")</f>
        <v/>
      </c>
      <c r="BI145" s="245" t="str">
        <f t="shared" ca="1" si="20"/>
        <v xml:space="preserve"> </v>
      </c>
      <c r="BJ145" s="245" t="str">
        <f t="shared" ca="1" si="21"/>
        <v/>
      </c>
      <c r="BK145" s="245" t="str">
        <f t="shared" ca="1" si="22"/>
        <v/>
      </c>
    </row>
    <row r="146" spans="1:63" ht="47.25" customHeight="1">
      <c r="A146" s="174" t="str">
        <f ca="1">IFERROR(VLOOKUP(ROW(A134),'فهرست بها کلی'!$C$13:$BO$1660,1,0),"")</f>
        <v/>
      </c>
      <c r="B146" s="174" t="str">
        <f ca="1">IFERROR(VLOOKUP(ROW(B134),'فهرست بها کلی'!$C$13:$BO$1660,5,0),"")</f>
        <v/>
      </c>
      <c r="C146" s="174" t="str">
        <f ca="1">IFERROR(VLOOKUP(ROW(C134),'فهرست بها کلی'!$C$13:$BO$1660,6,0),"")</f>
        <v/>
      </c>
      <c r="D146" s="174" t="str">
        <f ca="1">IFERROR(VLOOKUP(ROW(D134),'فهرست بها کلی'!$C$13:$BO$1660,7,0),"")</f>
        <v/>
      </c>
      <c r="E146" s="174" t="str">
        <f ca="1">IFERROR(VLOOKUP(ROW(E134),'فهرست بها کلی'!$C$13:$BO$1660,8,0),"")</f>
        <v/>
      </c>
      <c r="F146" s="174" t="str">
        <f ca="1">IFERROR(VLOOKUP(ROW(F134),'فهرست بها کلی'!$C$13:$BO$1660,9,0),"")</f>
        <v/>
      </c>
      <c r="G146" s="174" t="str">
        <f ca="1">IFERROR(VLOOKUP(ROW(G134),'فهرست بها کلی'!$C$13:$BO$1660,21,0),"")</f>
        <v/>
      </c>
      <c r="H146" s="174" t="str">
        <f ca="1">IFERROR(VLOOKUP(ROW(H134),'فهرست بها کلی'!$C$13:$BO$1660,24,0),"")</f>
        <v/>
      </c>
      <c r="I146" s="174" t="str">
        <f ca="1">IFERROR(VLOOKUP(ROW(I134),'فهرست بها کلی'!$C$13:$BO$1660,27,0),"")</f>
        <v/>
      </c>
      <c r="J146" s="174" t="str">
        <f ca="1">IFERROR(VLOOKUP(ROW(J134),'فهرست بها کلی'!$C$13:$BO$1660,30,0),"")</f>
        <v/>
      </c>
      <c r="K146" s="174" t="str">
        <f ca="1">IFERROR(VLOOKUP(ROW(K134),'فهرست بها کلی'!$C$13:$BO$1660,33,0),"")</f>
        <v/>
      </c>
      <c r="L146" s="174" t="str">
        <f ca="1">IFERROR(VLOOKUP(ROW(L134),'فهرست بها کلی'!$C$13:$BO$1660,36,0),"")</f>
        <v/>
      </c>
      <c r="M146" s="174" t="str">
        <f ca="1">IFERROR(VLOOKUP(ROW(M134),'فهرست بها کلی'!$C$13:$BO$1660,39,0),"")</f>
        <v/>
      </c>
      <c r="N146" s="174" t="str">
        <f ca="1">IFERROR(VLOOKUP(ROW(N134),'فهرست بها کلی'!$C$13:$BO$1660,42,0),"")</f>
        <v/>
      </c>
      <c r="O146" s="174" t="str">
        <f ca="1">IFERROR(VLOOKUP(ROW(O134),'فهرست بها کلی'!$C$13:$BO$1660,45,0),"")</f>
        <v/>
      </c>
      <c r="P146" s="174" t="str">
        <f ca="1">IFERROR(VLOOKUP(ROW(P134),'فهرست بها کلی'!$C$13:$BO$1660,48,0),"")</f>
        <v/>
      </c>
      <c r="Q146" s="174" t="str">
        <f ca="1">IFERROR(VLOOKUP(ROW(Q134),'فهرست بها کلی'!$C$13:$BO$1660,51,0),"")</f>
        <v/>
      </c>
      <c r="R146" s="174" t="str">
        <f ca="1">IFERROR(VLOOKUP(ROW(R134),'فهرست بها کلی'!$C$13:$BO$1660,54,0),"")</f>
        <v/>
      </c>
      <c r="S146" s="174" t="str">
        <f ca="1">IFERROR(VLOOKUP(ROW(S134),'فهرست بها کلی'!$C$13:$BO$1660,57,0),"")</f>
        <v/>
      </c>
      <c r="T146" s="174" t="str">
        <f ca="1">IFERROR(VLOOKUP(ROW(T134),'فهرست بها کلی'!$C$13:$BO$1660,60,0),"")</f>
        <v/>
      </c>
      <c r="U146" s="174" t="str">
        <f ca="1">IFERROR(VLOOKUP(ROW(U134),'فهرست بها کلی'!$C$13:$BO$1660,63,0),"")</f>
        <v/>
      </c>
      <c r="V146" s="241">
        <f t="shared" ca="1" si="16"/>
        <v>0</v>
      </c>
      <c r="W146" s="242" t="str">
        <f t="shared" ca="1" si="17"/>
        <v/>
      </c>
      <c r="X146" s="174" t="str">
        <f ca="1">IFERROR(VLOOKUP(ROW(X134),'فهرست بها کلی'!$C$13:$BO$1660,10,0),"")</f>
        <v/>
      </c>
      <c r="Y146" s="174" t="str">
        <f ca="1">IFERROR(VLOOKUP(ROW(Y134),'فهرست بها کلی'!$C$13:$BO$1660,11,0),"")</f>
        <v/>
      </c>
      <c r="Z146" s="174" t="str">
        <f ca="1">IFERROR(VLOOKUP(ROW(Z134),'فهرست بها کلی'!$C$13:$BO$1660,12,0),"")</f>
        <v/>
      </c>
      <c r="AA146" s="174" t="str">
        <f ca="1">IFERROR(VLOOKUP(ROW(AA134),'فهرست بها کلی'!$C$13:$BO$1660,13,0),"")</f>
        <v/>
      </c>
      <c r="AB146" s="243" t="str">
        <f t="shared" ca="1" si="18"/>
        <v/>
      </c>
      <c r="AC146" s="174" t="str">
        <f ca="1">IFERROR(VLOOKUP(ROW(AC134),'فهرست بها کلی'!$C$13:$BO$1660,22,0),"")</f>
        <v/>
      </c>
      <c r="AD146" s="174" t="str">
        <f ca="1">IFERROR(VLOOKUP(ROW(AD134),'فهرست بها کلی'!$C$13:$BO$1660,25,0),"")</f>
        <v/>
      </c>
      <c r="AE146" s="174" t="str">
        <f ca="1">IFERROR(VLOOKUP(ROW(AE134),'فهرست بها کلی'!$C$13:$BO$1660,28,0),"")</f>
        <v/>
      </c>
      <c r="AF146" s="174" t="str">
        <f ca="1">IFERROR(VLOOKUP(ROW(AF134),'فهرست بها کلی'!$C$13:$BO$1660,31,0),"")</f>
        <v/>
      </c>
      <c r="AG146" s="174" t="str">
        <f ca="1">IFERROR(VLOOKUP(ROW(AG134),'فهرست بها کلی'!$C$13:$BO$1660,34,0),"")</f>
        <v/>
      </c>
      <c r="AH146" s="174" t="str">
        <f ca="1">IFERROR(VLOOKUP(ROW(AH134),'فهرست بها کلی'!$C$13:$BO$1660,37,0),"")</f>
        <v/>
      </c>
      <c r="AI146" s="174" t="str">
        <f ca="1">IFERROR(VLOOKUP(ROW(AI134),'فهرست بها کلی'!$C$13:$BO$1660,40,0),"")</f>
        <v/>
      </c>
      <c r="AJ146" s="174" t="str">
        <f ca="1">IFERROR(VLOOKUP(ROW(AJ134),'فهرست بها کلی'!$C$13:$BO$1660,43,0),"")</f>
        <v/>
      </c>
      <c r="AK146" s="174" t="str">
        <f ca="1">IFERROR(VLOOKUP(ROW(AK134),'فهرست بها کلی'!$C$13:$BO$1660,46,0),"")</f>
        <v/>
      </c>
      <c r="AL146" s="174" t="str">
        <f ca="1">IFERROR(VLOOKUP(ROW(AL134),'فهرست بها کلی'!$C$13:$BO$1660,49,0),"")</f>
        <v/>
      </c>
      <c r="AM146" s="174" t="str">
        <f ca="1">IFERROR(VLOOKUP(ROW(AM134),'فهرست بها کلی'!$C$13:$BO$1660,52,0),"")</f>
        <v/>
      </c>
      <c r="AN146" s="174" t="str">
        <f ca="1">IFERROR(VLOOKUP(ROW(AN134),'فهرست بها کلی'!$C$13:$BO$1660,55,0),"")</f>
        <v/>
      </c>
      <c r="AO146" s="174" t="str">
        <f ca="1">IFERROR(VLOOKUP(ROW(AO134),'فهرست بها کلی'!$C$13:$BO$1660,58,0),"")</f>
        <v/>
      </c>
      <c r="AP146" s="174" t="str">
        <f ca="1">IFERROR(VLOOKUP(ROW(AP134),'فهرست بها کلی'!$C$13:$BO$1660,61,0),"")</f>
        <v/>
      </c>
      <c r="AQ146" s="174" t="str">
        <f ca="1">IFERROR(VLOOKUP(ROW(AQ134),'فهرست بها کلی'!$C$13:$BO$1660,64,0),"")</f>
        <v/>
      </c>
      <c r="AR146" s="244">
        <f t="shared" ca="1" si="19"/>
        <v>0</v>
      </c>
      <c r="AS146" s="174" t="str">
        <f ca="1">IFERROR(VLOOKUP(ROW(AS134),'فهرست بها کلی'!$C$13:$BO$1660,23,0),"")</f>
        <v/>
      </c>
      <c r="AT146" s="174" t="str">
        <f ca="1">IFERROR(VLOOKUP(ROW(AT134),'فهرست بها کلی'!$C$13:$BO$1660,26,0),"")</f>
        <v/>
      </c>
      <c r="AU146" s="174" t="str">
        <f ca="1">IFERROR(VLOOKUP(ROW(AU134),'فهرست بها کلی'!$C$13:$BO$1660,29,0),"")</f>
        <v/>
      </c>
      <c r="AV146" s="174" t="str">
        <f ca="1">IFERROR(VLOOKUP(ROW(AV134),'فهرست بها کلی'!$C$13:$BO$1660,32,0),"")</f>
        <v/>
      </c>
      <c r="AW146" s="174" t="str">
        <f ca="1">IFERROR(VLOOKUP(ROW(AW134),'فهرست بها کلی'!$C$13:$BO$1660,35,0),"")</f>
        <v/>
      </c>
      <c r="AX146" s="174" t="str">
        <f ca="1">IFERROR(VLOOKUP(ROW(AX134),'فهرست بها کلی'!$C$13:$BO$1660,38,0),"")</f>
        <v/>
      </c>
      <c r="AY146" s="174" t="str">
        <f ca="1">IFERROR(VLOOKUP(ROW(AY134),'فهرست بها کلی'!$C$13:$BO$1660,41,0),"")</f>
        <v/>
      </c>
      <c r="AZ146" s="174" t="str">
        <f ca="1">IFERROR(VLOOKUP(ROW(AZ134),'فهرست بها کلی'!$C$13:$BO$1660,44,0),"")</f>
        <v/>
      </c>
      <c r="BA146" s="174" t="str">
        <f ca="1">IFERROR(VLOOKUP(ROW(BA134),'فهرست بها کلی'!$C$13:$BO$1660,47,0),"")</f>
        <v/>
      </c>
      <c r="BB146" s="174" t="str">
        <f ca="1">IFERROR(VLOOKUP(ROW(BB134),'فهرست بها کلی'!$C$13:$BO$1660,50,0),"")</f>
        <v/>
      </c>
      <c r="BC146" s="174" t="str">
        <f ca="1">IFERROR(VLOOKUP(ROW(BC134),'فهرست بها کلی'!$C$13:$BO$1660,53,0),"")</f>
        <v/>
      </c>
      <c r="BD146" s="174" t="str">
        <f ca="1">IFERROR(VLOOKUP(ROW(BD134),'فهرست بها کلی'!$C$13:$BO$1660,56,0),"")</f>
        <v/>
      </c>
      <c r="BE146" s="174" t="str">
        <f ca="1">IFERROR(VLOOKUP(ROW(BE134),'فهرست بها کلی'!$C$13:$BO$1660,59,0),"")</f>
        <v/>
      </c>
      <c r="BF146" s="174" t="str">
        <f ca="1">IFERROR(VLOOKUP(ROW(BF134),'فهرست بها کلی'!$C$13:$BO$1660,62,0),"")</f>
        <v/>
      </c>
      <c r="BG146" s="174" t="str">
        <f ca="1">IFERROR(VLOOKUP(ROW(BG134),'فهرست بها کلی'!$C$13:$BO$1660,65,0),"")</f>
        <v/>
      </c>
      <c r="BH146" s="174" t="str">
        <f ca="1">IFERROR(VLOOKUP(ROW(BH134),'فهرست بها کلی'!$C$13:$BO$1660,16,0),"")</f>
        <v/>
      </c>
      <c r="BI146" s="245" t="str">
        <f t="shared" ca="1" si="20"/>
        <v xml:space="preserve"> </v>
      </c>
      <c r="BJ146" s="245" t="str">
        <f t="shared" ca="1" si="21"/>
        <v/>
      </c>
      <c r="BK146" s="245" t="str">
        <f t="shared" ca="1" si="22"/>
        <v/>
      </c>
    </row>
    <row r="147" spans="1:63" ht="47.25" customHeight="1">
      <c r="A147" s="174" t="str">
        <f ca="1">IFERROR(VLOOKUP(ROW(A135),'فهرست بها کلی'!$C$13:$BO$1660,1,0),"")</f>
        <v/>
      </c>
      <c r="B147" s="174" t="str">
        <f ca="1">IFERROR(VLOOKUP(ROW(B135),'فهرست بها کلی'!$C$13:$BO$1660,5,0),"")</f>
        <v/>
      </c>
      <c r="C147" s="174" t="str">
        <f ca="1">IFERROR(VLOOKUP(ROW(C135),'فهرست بها کلی'!$C$13:$BO$1660,6,0),"")</f>
        <v/>
      </c>
      <c r="D147" s="174" t="str">
        <f ca="1">IFERROR(VLOOKUP(ROW(D135),'فهرست بها کلی'!$C$13:$BO$1660,7,0),"")</f>
        <v/>
      </c>
      <c r="E147" s="174" t="str">
        <f ca="1">IFERROR(VLOOKUP(ROW(E135),'فهرست بها کلی'!$C$13:$BO$1660,8,0),"")</f>
        <v/>
      </c>
      <c r="F147" s="174" t="str">
        <f ca="1">IFERROR(VLOOKUP(ROW(F135),'فهرست بها کلی'!$C$13:$BO$1660,9,0),"")</f>
        <v/>
      </c>
      <c r="G147" s="174" t="str">
        <f ca="1">IFERROR(VLOOKUP(ROW(G135),'فهرست بها کلی'!$C$13:$BO$1660,21,0),"")</f>
        <v/>
      </c>
      <c r="H147" s="174" t="str">
        <f ca="1">IFERROR(VLOOKUP(ROW(H135),'فهرست بها کلی'!$C$13:$BO$1660,24,0),"")</f>
        <v/>
      </c>
      <c r="I147" s="174" t="str">
        <f ca="1">IFERROR(VLOOKUP(ROW(I135),'فهرست بها کلی'!$C$13:$BO$1660,27,0),"")</f>
        <v/>
      </c>
      <c r="J147" s="174" t="str">
        <f ca="1">IFERROR(VLOOKUP(ROW(J135),'فهرست بها کلی'!$C$13:$BO$1660,30,0),"")</f>
        <v/>
      </c>
      <c r="K147" s="174" t="str">
        <f ca="1">IFERROR(VLOOKUP(ROW(K135),'فهرست بها کلی'!$C$13:$BO$1660,33,0),"")</f>
        <v/>
      </c>
      <c r="L147" s="174" t="str">
        <f ca="1">IFERROR(VLOOKUP(ROW(L135),'فهرست بها کلی'!$C$13:$BO$1660,36,0),"")</f>
        <v/>
      </c>
      <c r="M147" s="174" t="str">
        <f ca="1">IFERROR(VLOOKUP(ROW(M135),'فهرست بها کلی'!$C$13:$BO$1660,39,0),"")</f>
        <v/>
      </c>
      <c r="N147" s="174" t="str">
        <f ca="1">IFERROR(VLOOKUP(ROW(N135),'فهرست بها کلی'!$C$13:$BO$1660,42,0),"")</f>
        <v/>
      </c>
      <c r="O147" s="174" t="str">
        <f ca="1">IFERROR(VLOOKUP(ROW(O135),'فهرست بها کلی'!$C$13:$BO$1660,45,0),"")</f>
        <v/>
      </c>
      <c r="P147" s="174" t="str">
        <f ca="1">IFERROR(VLOOKUP(ROW(P135),'فهرست بها کلی'!$C$13:$BO$1660,48,0),"")</f>
        <v/>
      </c>
      <c r="Q147" s="174" t="str">
        <f ca="1">IFERROR(VLOOKUP(ROW(Q135),'فهرست بها کلی'!$C$13:$BO$1660,51,0),"")</f>
        <v/>
      </c>
      <c r="R147" s="174" t="str">
        <f ca="1">IFERROR(VLOOKUP(ROW(R135),'فهرست بها کلی'!$C$13:$BO$1660,54,0),"")</f>
        <v/>
      </c>
      <c r="S147" s="174" t="str">
        <f ca="1">IFERROR(VLOOKUP(ROW(S135),'فهرست بها کلی'!$C$13:$BO$1660,57,0),"")</f>
        <v/>
      </c>
      <c r="T147" s="174" t="str">
        <f ca="1">IFERROR(VLOOKUP(ROW(T135),'فهرست بها کلی'!$C$13:$BO$1660,60,0),"")</f>
        <v/>
      </c>
      <c r="U147" s="174" t="str">
        <f ca="1">IFERROR(VLOOKUP(ROW(U135),'فهرست بها کلی'!$C$13:$BO$1660,63,0),"")</f>
        <v/>
      </c>
      <c r="V147" s="241">
        <f t="shared" ca="1" si="16"/>
        <v>0</v>
      </c>
      <c r="W147" s="242" t="str">
        <f t="shared" ca="1" si="17"/>
        <v/>
      </c>
      <c r="X147" s="174" t="str">
        <f ca="1">IFERROR(VLOOKUP(ROW(X135),'فهرست بها کلی'!$C$13:$BO$1660,10,0),"")</f>
        <v/>
      </c>
      <c r="Y147" s="174" t="str">
        <f ca="1">IFERROR(VLOOKUP(ROW(Y135),'فهرست بها کلی'!$C$13:$BO$1660,11,0),"")</f>
        <v/>
      </c>
      <c r="Z147" s="174" t="str">
        <f ca="1">IFERROR(VLOOKUP(ROW(Z135),'فهرست بها کلی'!$C$13:$BO$1660,12,0),"")</f>
        <v/>
      </c>
      <c r="AA147" s="174" t="str">
        <f ca="1">IFERROR(VLOOKUP(ROW(AA135),'فهرست بها کلی'!$C$13:$BO$1660,13,0),"")</f>
        <v/>
      </c>
      <c r="AB147" s="243" t="str">
        <f t="shared" ca="1" si="18"/>
        <v/>
      </c>
      <c r="AC147" s="174" t="str">
        <f ca="1">IFERROR(VLOOKUP(ROW(AC135),'فهرست بها کلی'!$C$13:$BO$1660,22,0),"")</f>
        <v/>
      </c>
      <c r="AD147" s="174" t="str">
        <f ca="1">IFERROR(VLOOKUP(ROW(AD135),'فهرست بها کلی'!$C$13:$BO$1660,25,0),"")</f>
        <v/>
      </c>
      <c r="AE147" s="174" t="str">
        <f ca="1">IFERROR(VLOOKUP(ROW(AE135),'فهرست بها کلی'!$C$13:$BO$1660,28,0),"")</f>
        <v/>
      </c>
      <c r="AF147" s="174" t="str">
        <f ca="1">IFERROR(VLOOKUP(ROW(AF135),'فهرست بها کلی'!$C$13:$BO$1660,31,0),"")</f>
        <v/>
      </c>
      <c r="AG147" s="174" t="str">
        <f ca="1">IFERROR(VLOOKUP(ROW(AG135),'فهرست بها کلی'!$C$13:$BO$1660,34,0),"")</f>
        <v/>
      </c>
      <c r="AH147" s="174" t="str">
        <f ca="1">IFERROR(VLOOKUP(ROW(AH135),'فهرست بها کلی'!$C$13:$BO$1660,37,0),"")</f>
        <v/>
      </c>
      <c r="AI147" s="174" t="str">
        <f ca="1">IFERROR(VLOOKUP(ROW(AI135),'فهرست بها کلی'!$C$13:$BO$1660,40,0),"")</f>
        <v/>
      </c>
      <c r="AJ147" s="174" t="str">
        <f ca="1">IFERROR(VLOOKUP(ROW(AJ135),'فهرست بها کلی'!$C$13:$BO$1660,43,0),"")</f>
        <v/>
      </c>
      <c r="AK147" s="174" t="str">
        <f ca="1">IFERROR(VLOOKUP(ROW(AK135),'فهرست بها کلی'!$C$13:$BO$1660,46,0),"")</f>
        <v/>
      </c>
      <c r="AL147" s="174" t="str">
        <f ca="1">IFERROR(VLOOKUP(ROW(AL135),'فهرست بها کلی'!$C$13:$BO$1660,49,0),"")</f>
        <v/>
      </c>
      <c r="AM147" s="174" t="str">
        <f ca="1">IFERROR(VLOOKUP(ROW(AM135),'فهرست بها کلی'!$C$13:$BO$1660,52,0),"")</f>
        <v/>
      </c>
      <c r="AN147" s="174" t="str">
        <f ca="1">IFERROR(VLOOKUP(ROW(AN135),'فهرست بها کلی'!$C$13:$BO$1660,55,0),"")</f>
        <v/>
      </c>
      <c r="AO147" s="174" t="str">
        <f ca="1">IFERROR(VLOOKUP(ROW(AO135),'فهرست بها کلی'!$C$13:$BO$1660,58,0),"")</f>
        <v/>
      </c>
      <c r="AP147" s="174" t="str">
        <f ca="1">IFERROR(VLOOKUP(ROW(AP135),'فهرست بها کلی'!$C$13:$BO$1660,61,0),"")</f>
        <v/>
      </c>
      <c r="AQ147" s="174" t="str">
        <f ca="1">IFERROR(VLOOKUP(ROW(AQ135),'فهرست بها کلی'!$C$13:$BO$1660,64,0),"")</f>
        <v/>
      </c>
      <c r="AR147" s="244">
        <f t="shared" ca="1" si="19"/>
        <v>0</v>
      </c>
      <c r="AS147" s="174" t="str">
        <f ca="1">IFERROR(VLOOKUP(ROW(AS135),'فهرست بها کلی'!$C$13:$BO$1660,23,0),"")</f>
        <v/>
      </c>
      <c r="AT147" s="174" t="str">
        <f ca="1">IFERROR(VLOOKUP(ROW(AT135),'فهرست بها کلی'!$C$13:$BO$1660,26,0),"")</f>
        <v/>
      </c>
      <c r="AU147" s="174" t="str">
        <f ca="1">IFERROR(VLOOKUP(ROW(AU135),'فهرست بها کلی'!$C$13:$BO$1660,29,0),"")</f>
        <v/>
      </c>
      <c r="AV147" s="174" t="str">
        <f ca="1">IFERROR(VLOOKUP(ROW(AV135),'فهرست بها کلی'!$C$13:$BO$1660,32,0),"")</f>
        <v/>
      </c>
      <c r="AW147" s="174" t="str">
        <f ca="1">IFERROR(VLOOKUP(ROW(AW135),'فهرست بها کلی'!$C$13:$BO$1660,35,0),"")</f>
        <v/>
      </c>
      <c r="AX147" s="174" t="str">
        <f ca="1">IFERROR(VLOOKUP(ROW(AX135),'فهرست بها کلی'!$C$13:$BO$1660,38,0),"")</f>
        <v/>
      </c>
      <c r="AY147" s="174" t="str">
        <f ca="1">IFERROR(VLOOKUP(ROW(AY135),'فهرست بها کلی'!$C$13:$BO$1660,41,0),"")</f>
        <v/>
      </c>
      <c r="AZ147" s="174" t="str">
        <f ca="1">IFERROR(VLOOKUP(ROW(AZ135),'فهرست بها کلی'!$C$13:$BO$1660,44,0),"")</f>
        <v/>
      </c>
      <c r="BA147" s="174" t="str">
        <f ca="1">IFERROR(VLOOKUP(ROW(BA135),'فهرست بها کلی'!$C$13:$BO$1660,47,0),"")</f>
        <v/>
      </c>
      <c r="BB147" s="174" t="str">
        <f ca="1">IFERROR(VLOOKUP(ROW(BB135),'فهرست بها کلی'!$C$13:$BO$1660,50,0),"")</f>
        <v/>
      </c>
      <c r="BC147" s="174" t="str">
        <f ca="1">IFERROR(VLOOKUP(ROW(BC135),'فهرست بها کلی'!$C$13:$BO$1660,53,0),"")</f>
        <v/>
      </c>
      <c r="BD147" s="174" t="str">
        <f ca="1">IFERROR(VLOOKUP(ROW(BD135),'فهرست بها کلی'!$C$13:$BO$1660,56,0),"")</f>
        <v/>
      </c>
      <c r="BE147" s="174" t="str">
        <f ca="1">IFERROR(VLOOKUP(ROW(BE135),'فهرست بها کلی'!$C$13:$BO$1660,59,0),"")</f>
        <v/>
      </c>
      <c r="BF147" s="174" t="str">
        <f ca="1">IFERROR(VLOOKUP(ROW(BF135),'فهرست بها کلی'!$C$13:$BO$1660,62,0),"")</f>
        <v/>
      </c>
      <c r="BG147" s="174" t="str">
        <f ca="1">IFERROR(VLOOKUP(ROW(BG135),'فهرست بها کلی'!$C$13:$BO$1660,65,0),"")</f>
        <v/>
      </c>
      <c r="BH147" s="174" t="str">
        <f ca="1">IFERROR(VLOOKUP(ROW(BH135),'فهرست بها کلی'!$C$13:$BO$1660,16,0),"")</f>
        <v/>
      </c>
      <c r="BI147" s="245" t="str">
        <f t="shared" ca="1" si="20"/>
        <v xml:space="preserve"> </v>
      </c>
      <c r="BJ147" s="245" t="str">
        <f t="shared" ca="1" si="21"/>
        <v/>
      </c>
      <c r="BK147" s="245" t="str">
        <f t="shared" ca="1" si="22"/>
        <v/>
      </c>
    </row>
    <row r="148" spans="1:63" ht="47.25" customHeight="1">
      <c r="A148" s="174" t="str">
        <f ca="1">IFERROR(VLOOKUP(ROW(A136),'فهرست بها کلی'!$C$13:$BO$1660,1,0),"")</f>
        <v/>
      </c>
      <c r="B148" s="174" t="str">
        <f ca="1">IFERROR(VLOOKUP(ROW(B136),'فهرست بها کلی'!$C$13:$BO$1660,5,0),"")</f>
        <v/>
      </c>
      <c r="C148" s="174" t="str">
        <f ca="1">IFERROR(VLOOKUP(ROW(C136),'فهرست بها کلی'!$C$13:$BO$1660,6,0),"")</f>
        <v/>
      </c>
      <c r="D148" s="174" t="str">
        <f ca="1">IFERROR(VLOOKUP(ROW(D136),'فهرست بها کلی'!$C$13:$BO$1660,7,0),"")</f>
        <v/>
      </c>
      <c r="E148" s="174" t="str">
        <f ca="1">IFERROR(VLOOKUP(ROW(E136),'فهرست بها کلی'!$C$13:$BO$1660,8,0),"")</f>
        <v/>
      </c>
      <c r="F148" s="174" t="str">
        <f ca="1">IFERROR(VLOOKUP(ROW(F136),'فهرست بها کلی'!$C$13:$BO$1660,9,0),"")</f>
        <v/>
      </c>
      <c r="G148" s="174" t="str">
        <f ca="1">IFERROR(VLOOKUP(ROW(G136),'فهرست بها کلی'!$C$13:$BO$1660,21,0),"")</f>
        <v/>
      </c>
      <c r="H148" s="174" t="str">
        <f ca="1">IFERROR(VLOOKUP(ROW(H136),'فهرست بها کلی'!$C$13:$BO$1660,24,0),"")</f>
        <v/>
      </c>
      <c r="I148" s="174" t="str">
        <f ca="1">IFERROR(VLOOKUP(ROW(I136),'فهرست بها کلی'!$C$13:$BO$1660,27,0),"")</f>
        <v/>
      </c>
      <c r="J148" s="174" t="str">
        <f ca="1">IFERROR(VLOOKUP(ROW(J136),'فهرست بها کلی'!$C$13:$BO$1660,30,0),"")</f>
        <v/>
      </c>
      <c r="K148" s="174" t="str">
        <f ca="1">IFERROR(VLOOKUP(ROW(K136),'فهرست بها کلی'!$C$13:$BO$1660,33,0),"")</f>
        <v/>
      </c>
      <c r="L148" s="174" t="str">
        <f ca="1">IFERROR(VLOOKUP(ROW(L136),'فهرست بها کلی'!$C$13:$BO$1660,36,0),"")</f>
        <v/>
      </c>
      <c r="M148" s="174" t="str">
        <f ca="1">IFERROR(VLOOKUP(ROW(M136),'فهرست بها کلی'!$C$13:$BO$1660,39,0),"")</f>
        <v/>
      </c>
      <c r="N148" s="174" t="str">
        <f ca="1">IFERROR(VLOOKUP(ROW(N136),'فهرست بها کلی'!$C$13:$BO$1660,42,0),"")</f>
        <v/>
      </c>
      <c r="O148" s="174" t="str">
        <f ca="1">IFERROR(VLOOKUP(ROW(O136),'فهرست بها کلی'!$C$13:$BO$1660,45,0),"")</f>
        <v/>
      </c>
      <c r="P148" s="174" t="str">
        <f ca="1">IFERROR(VLOOKUP(ROW(P136),'فهرست بها کلی'!$C$13:$BO$1660,48,0),"")</f>
        <v/>
      </c>
      <c r="Q148" s="174" t="str">
        <f ca="1">IFERROR(VLOOKUP(ROW(Q136),'فهرست بها کلی'!$C$13:$BO$1660,51,0),"")</f>
        <v/>
      </c>
      <c r="R148" s="174" t="str">
        <f ca="1">IFERROR(VLOOKUP(ROW(R136),'فهرست بها کلی'!$C$13:$BO$1660,54,0),"")</f>
        <v/>
      </c>
      <c r="S148" s="174" t="str">
        <f ca="1">IFERROR(VLOOKUP(ROW(S136),'فهرست بها کلی'!$C$13:$BO$1660,57,0),"")</f>
        <v/>
      </c>
      <c r="T148" s="174" t="str">
        <f ca="1">IFERROR(VLOOKUP(ROW(T136),'فهرست بها کلی'!$C$13:$BO$1660,60,0),"")</f>
        <v/>
      </c>
      <c r="U148" s="174" t="str">
        <f ca="1">IFERROR(VLOOKUP(ROW(U136),'فهرست بها کلی'!$C$13:$BO$1660,63,0),"")</f>
        <v/>
      </c>
      <c r="V148" s="241">
        <f t="shared" ca="1" si="16"/>
        <v>0</v>
      </c>
      <c r="W148" s="242" t="str">
        <f t="shared" ca="1" si="17"/>
        <v/>
      </c>
      <c r="X148" s="174" t="str">
        <f ca="1">IFERROR(VLOOKUP(ROW(X136),'فهرست بها کلی'!$C$13:$BO$1660,10,0),"")</f>
        <v/>
      </c>
      <c r="Y148" s="174" t="str">
        <f ca="1">IFERROR(VLOOKUP(ROW(Y136),'فهرست بها کلی'!$C$13:$BO$1660,11,0),"")</f>
        <v/>
      </c>
      <c r="Z148" s="174" t="str">
        <f ca="1">IFERROR(VLOOKUP(ROW(Z136),'فهرست بها کلی'!$C$13:$BO$1660,12,0),"")</f>
        <v/>
      </c>
      <c r="AA148" s="174" t="str">
        <f ca="1">IFERROR(VLOOKUP(ROW(AA136),'فهرست بها کلی'!$C$13:$BO$1660,13,0),"")</f>
        <v/>
      </c>
      <c r="AB148" s="243" t="str">
        <f t="shared" ca="1" si="18"/>
        <v/>
      </c>
      <c r="AC148" s="174" t="str">
        <f ca="1">IFERROR(VLOOKUP(ROW(AC136),'فهرست بها کلی'!$C$13:$BO$1660,22,0),"")</f>
        <v/>
      </c>
      <c r="AD148" s="174" t="str">
        <f ca="1">IFERROR(VLOOKUP(ROW(AD136),'فهرست بها کلی'!$C$13:$BO$1660,25,0),"")</f>
        <v/>
      </c>
      <c r="AE148" s="174" t="str">
        <f ca="1">IFERROR(VLOOKUP(ROW(AE136),'فهرست بها کلی'!$C$13:$BO$1660,28,0),"")</f>
        <v/>
      </c>
      <c r="AF148" s="174" t="str">
        <f ca="1">IFERROR(VLOOKUP(ROW(AF136),'فهرست بها کلی'!$C$13:$BO$1660,31,0),"")</f>
        <v/>
      </c>
      <c r="AG148" s="174" t="str">
        <f ca="1">IFERROR(VLOOKUP(ROW(AG136),'فهرست بها کلی'!$C$13:$BO$1660,34,0),"")</f>
        <v/>
      </c>
      <c r="AH148" s="174" t="str">
        <f ca="1">IFERROR(VLOOKUP(ROW(AH136),'فهرست بها کلی'!$C$13:$BO$1660,37,0),"")</f>
        <v/>
      </c>
      <c r="AI148" s="174" t="str">
        <f ca="1">IFERROR(VLOOKUP(ROW(AI136),'فهرست بها کلی'!$C$13:$BO$1660,40,0),"")</f>
        <v/>
      </c>
      <c r="AJ148" s="174" t="str">
        <f ca="1">IFERROR(VLOOKUP(ROW(AJ136),'فهرست بها کلی'!$C$13:$BO$1660,43,0),"")</f>
        <v/>
      </c>
      <c r="AK148" s="174" t="str">
        <f ca="1">IFERROR(VLOOKUP(ROW(AK136),'فهرست بها کلی'!$C$13:$BO$1660,46,0),"")</f>
        <v/>
      </c>
      <c r="AL148" s="174" t="str">
        <f ca="1">IFERROR(VLOOKUP(ROW(AL136),'فهرست بها کلی'!$C$13:$BO$1660,49,0),"")</f>
        <v/>
      </c>
      <c r="AM148" s="174" t="str">
        <f ca="1">IFERROR(VLOOKUP(ROW(AM136),'فهرست بها کلی'!$C$13:$BO$1660,52,0),"")</f>
        <v/>
      </c>
      <c r="AN148" s="174" t="str">
        <f ca="1">IFERROR(VLOOKUP(ROW(AN136),'فهرست بها کلی'!$C$13:$BO$1660,55,0),"")</f>
        <v/>
      </c>
      <c r="AO148" s="174" t="str">
        <f ca="1">IFERROR(VLOOKUP(ROW(AO136),'فهرست بها کلی'!$C$13:$BO$1660,58,0),"")</f>
        <v/>
      </c>
      <c r="AP148" s="174" t="str">
        <f ca="1">IFERROR(VLOOKUP(ROW(AP136),'فهرست بها کلی'!$C$13:$BO$1660,61,0),"")</f>
        <v/>
      </c>
      <c r="AQ148" s="174" t="str">
        <f ca="1">IFERROR(VLOOKUP(ROW(AQ136),'فهرست بها کلی'!$C$13:$BO$1660,64,0),"")</f>
        <v/>
      </c>
      <c r="AR148" s="244">
        <f t="shared" ca="1" si="19"/>
        <v>0</v>
      </c>
      <c r="AS148" s="174" t="str">
        <f ca="1">IFERROR(VLOOKUP(ROW(AS136),'فهرست بها کلی'!$C$13:$BO$1660,23,0),"")</f>
        <v/>
      </c>
      <c r="AT148" s="174" t="str">
        <f ca="1">IFERROR(VLOOKUP(ROW(AT136),'فهرست بها کلی'!$C$13:$BO$1660,26,0),"")</f>
        <v/>
      </c>
      <c r="AU148" s="174" t="str">
        <f ca="1">IFERROR(VLOOKUP(ROW(AU136),'فهرست بها کلی'!$C$13:$BO$1660,29,0),"")</f>
        <v/>
      </c>
      <c r="AV148" s="174" t="str">
        <f ca="1">IFERROR(VLOOKUP(ROW(AV136),'فهرست بها کلی'!$C$13:$BO$1660,32,0),"")</f>
        <v/>
      </c>
      <c r="AW148" s="174" t="str">
        <f ca="1">IFERROR(VLOOKUP(ROW(AW136),'فهرست بها کلی'!$C$13:$BO$1660,35,0),"")</f>
        <v/>
      </c>
      <c r="AX148" s="174" t="str">
        <f ca="1">IFERROR(VLOOKUP(ROW(AX136),'فهرست بها کلی'!$C$13:$BO$1660,38,0),"")</f>
        <v/>
      </c>
      <c r="AY148" s="174" t="str">
        <f ca="1">IFERROR(VLOOKUP(ROW(AY136),'فهرست بها کلی'!$C$13:$BO$1660,41,0),"")</f>
        <v/>
      </c>
      <c r="AZ148" s="174" t="str">
        <f ca="1">IFERROR(VLOOKUP(ROW(AZ136),'فهرست بها کلی'!$C$13:$BO$1660,44,0),"")</f>
        <v/>
      </c>
      <c r="BA148" s="174" t="str">
        <f ca="1">IFERROR(VLOOKUP(ROW(BA136),'فهرست بها کلی'!$C$13:$BO$1660,47,0),"")</f>
        <v/>
      </c>
      <c r="BB148" s="174" t="str">
        <f ca="1">IFERROR(VLOOKUP(ROW(BB136),'فهرست بها کلی'!$C$13:$BO$1660,50,0),"")</f>
        <v/>
      </c>
      <c r="BC148" s="174" t="str">
        <f ca="1">IFERROR(VLOOKUP(ROW(BC136),'فهرست بها کلی'!$C$13:$BO$1660,53,0),"")</f>
        <v/>
      </c>
      <c r="BD148" s="174" t="str">
        <f ca="1">IFERROR(VLOOKUP(ROW(BD136),'فهرست بها کلی'!$C$13:$BO$1660,56,0),"")</f>
        <v/>
      </c>
      <c r="BE148" s="174" t="str">
        <f ca="1">IFERROR(VLOOKUP(ROW(BE136),'فهرست بها کلی'!$C$13:$BO$1660,59,0),"")</f>
        <v/>
      </c>
      <c r="BF148" s="174" t="str">
        <f ca="1">IFERROR(VLOOKUP(ROW(BF136),'فهرست بها کلی'!$C$13:$BO$1660,62,0),"")</f>
        <v/>
      </c>
      <c r="BG148" s="174" t="str">
        <f ca="1">IFERROR(VLOOKUP(ROW(BG136),'فهرست بها کلی'!$C$13:$BO$1660,65,0),"")</f>
        <v/>
      </c>
      <c r="BH148" s="174" t="str">
        <f ca="1">IFERROR(VLOOKUP(ROW(BH136),'فهرست بها کلی'!$C$13:$BO$1660,16,0),"")</f>
        <v/>
      </c>
      <c r="BI148" s="245" t="str">
        <f t="shared" ca="1" si="20"/>
        <v xml:space="preserve"> </v>
      </c>
      <c r="BJ148" s="245" t="str">
        <f t="shared" ca="1" si="21"/>
        <v/>
      </c>
      <c r="BK148" s="245" t="str">
        <f t="shared" ca="1" si="22"/>
        <v/>
      </c>
    </row>
    <row r="149" spans="1:63" ht="47.25" customHeight="1">
      <c r="A149" s="174" t="str">
        <f ca="1">IFERROR(VLOOKUP(ROW(A137),'فهرست بها کلی'!$C$13:$BO$1660,1,0),"")</f>
        <v/>
      </c>
      <c r="B149" s="174" t="str">
        <f ca="1">IFERROR(VLOOKUP(ROW(B137),'فهرست بها کلی'!$C$13:$BO$1660,5,0),"")</f>
        <v/>
      </c>
      <c r="C149" s="174" t="str">
        <f ca="1">IFERROR(VLOOKUP(ROW(C137),'فهرست بها کلی'!$C$13:$BO$1660,6,0),"")</f>
        <v/>
      </c>
      <c r="D149" s="174" t="str">
        <f ca="1">IFERROR(VLOOKUP(ROW(D137),'فهرست بها کلی'!$C$13:$BO$1660,7,0),"")</f>
        <v/>
      </c>
      <c r="E149" s="174" t="str">
        <f ca="1">IFERROR(VLOOKUP(ROW(E137),'فهرست بها کلی'!$C$13:$BO$1660,8,0),"")</f>
        <v/>
      </c>
      <c r="F149" s="174" t="str">
        <f ca="1">IFERROR(VLOOKUP(ROW(F137),'فهرست بها کلی'!$C$13:$BO$1660,9,0),"")</f>
        <v/>
      </c>
      <c r="G149" s="174" t="str">
        <f ca="1">IFERROR(VLOOKUP(ROW(G137),'فهرست بها کلی'!$C$13:$BO$1660,21,0),"")</f>
        <v/>
      </c>
      <c r="H149" s="174" t="str">
        <f ca="1">IFERROR(VLOOKUP(ROW(H137),'فهرست بها کلی'!$C$13:$BO$1660,24,0),"")</f>
        <v/>
      </c>
      <c r="I149" s="174" t="str">
        <f ca="1">IFERROR(VLOOKUP(ROW(I137),'فهرست بها کلی'!$C$13:$BO$1660,27,0),"")</f>
        <v/>
      </c>
      <c r="J149" s="174" t="str">
        <f ca="1">IFERROR(VLOOKUP(ROW(J137),'فهرست بها کلی'!$C$13:$BO$1660,30,0),"")</f>
        <v/>
      </c>
      <c r="K149" s="174" t="str">
        <f ca="1">IFERROR(VLOOKUP(ROW(K137),'فهرست بها کلی'!$C$13:$BO$1660,33,0),"")</f>
        <v/>
      </c>
      <c r="L149" s="174" t="str">
        <f ca="1">IFERROR(VLOOKUP(ROW(L137),'فهرست بها کلی'!$C$13:$BO$1660,36,0),"")</f>
        <v/>
      </c>
      <c r="M149" s="174" t="str">
        <f ca="1">IFERROR(VLOOKUP(ROW(M137),'فهرست بها کلی'!$C$13:$BO$1660,39,0),"")</f>
        <v/>
      </c>
      <c r="N149" s="174" t="str">
        <f ca="1">IFERROR(VLOOKUP(ROW(N137),'فهرست بها کلی'!$C$13:$BO$1660,42,0),"")</f>
        <v/>
      </c>
      <c r="O149" s="174" t="str">
        <f ca="1">IFERROR(VLOOKUP(ROW(O137),'فهرست بها کلی'!$C$13:$BO$1660,45,0),"")</f>
        <v/>
      </c>
      <c r="P149" s="174" t="str">
        <f ca="1">IFERROR(VLOOKUP(ROW(P137),'فهرست بها کلی'!$C$13:$BO$1660,48,0),"")</f>
        <v/>
      </c>
      <c r="Q149" s="174" t="str">
        <f ca="1">IFERROR(VLOOKUP(ROW(Q137),'فهرست بها کلی'!$C$13:$BO$1660,51,0),"")</f>
        <v/>
      </c>
      <c r="R149" s="174" t="str">
        <f ca="1">IFERROR(VLOOKUP(ROW(R137),'فهرست بها کلی'!$C$13:$BO$1660,54,0),"")</f>
        <v/>
      </c>
      <c r="S149" s="174" t="str">
        <f ca="1">IFERROR(VLOOKUP(ROW(S137),'فهرست بها کلی'!$C$13:$BO$1660,57,0),"")</f>
        <v/>
      </c>
      <c r="T149" s="174" t="str">
        <f ca="1">IFERROR(VLOOKUP(ROW(T137),'فهرست بها کلی'!$C$13:$BO$1660,60,0),"")</f>
        <v/>
      </c>
      <c r="U149" s="174" t="str">
        <f ca="1">IFERROR(VLOOKUP(ROW(U137),'فهرست بها کلی'!$C$13:$BO$1660,63,0),"")</f>
        <v/>
      </c>
      <c r="V149" s="241">
        <f t="shared" ca="1" si="16"/>
        <v>0</v>
      </c>
      <c r="W149" s="242" t="str">
        <f t="shared" ca="1" si="17"/>
        <v/>
      </c>
      <c r="X149" s="174" t="str">
        <f ca="1">IFERROR(VLOOKUP(ROW(X137),'فهرست بها کلی'!$C$13:$BO$1660,10,0),"")</f>
        <v/>
      </c>
      <c r="Y149" s="174" t="str">
        <f ca="1">IFERROR(VLOOKUP(ROW(Y137),'فهرست بها کلی'!$C$13:$BO$1660,11,0),"")</f>
        <v/>
      </c>
      <c r="Z149" s="174" t="str">
        <f ca="1">IFERROR(VLOOKUP(ROW(Z137),'فهرست بها کلی'!$C$13:$BO$1660,12,0),"")</f>
        <v/>
      </c>
      <c r="AA149" s="174" t="str">
        <f ca="1">IFERROR(VLOOKUP(ROW(AA137),'فهرست بها کلی'!$C$13:$BO$1660,13,0),"")</f>
        <v/>
      </c>
      <c r="AB149" s="243" t="str">
        <f t="shared" ca="1" si="18"/>
        <v/>
      </c>
      <c r="AC149" s="174" t="str">
        <f ca="1">IFERROR(VLOOKUP(ROW(AC137),'فهرست بها کلی'!$C$13:$BO$1660,22,0),"")</f>
        <v/>
      </c>
      <c r="AD149" s="174" t="str">
        <f ca="1">IFERROR(VLOOKUP(ROW(AD137),'فهرست بها کلی'!$C$13:$BO$1660,25,0),"")</f>
        <v/>
      </c>
      <c r="AE149" s="174" t="str">
        <f ca="1">IFERROR(VLOOKUP(ROW(AE137),'فهرست بها کلی'!$C$13:$BO$1660,28,0),"")</f>
        <v/>
      </c>
      <c r="AF149" s="174" t="str">
        <f ca="1">IFERROR(VLOOKUP(ROW(AF137),'فهرست بها کلی'!$C$13:$BO$1660,31,0),"")</f>
        <v/>
      </c>
      <c r="AG149" s="174" t="str">
        <f ca="1">IFERROR(VLOOKUP(ROW(AG137),'فهرست بها کلی'!$C$13:$BO$1660,34,0),"")</f>
        <v/>
      </c>
      <c r="AH149" s="174" t="str">
        <f ca="1">IFERROR(VLOOKUP(ROW(AH137),'فهرست بها کلی'!$C$13:$BO$1660,37,0),"")</f>
        <v/>
      </c>
      <c r="AI149" s="174" t="str">
        <f ca="1">IFERROR(VLOOKUP(ROW(AI137),'فهرست بها کلی'!$C$13:$BO$1660,40,0),"")</f>
        <v/>
      </c>
      <c r="AJ149" s="174" t="str">
        <f ca="1">IFERROR(VLOOKUP(ROW(AJ137),'فهرست بها کلی'!$C$13:$BO$1660,43,0),"")</f>
        <v/>
      </c>
      <c r="AK149" s="174" t="str">
        <f ca="1">IFERROR(VLOOKUP(ROW(AK137),'فهرست بها کلی'!$C$13:$BO$1660,46,0),"")</f>
        <v/>
      </c>
      <c r="AL149" s="174" t="str">
        <f ca="1">IFERROR(VLOOKUP(ROW(AL137),'فهرست بها کلی'!$C$13:$BO$1660,49,0),"")</f>
        <v/>
      </c>
      <c r="AM149" s="174" t="str">
        <f ca="1">IFERROR(VLOOKUP(ROW(AM137),'فهرست بها کلی'!$C$13:$BO$1660,52,0),"")</f>
        <v/>
      </c>
      <c r="AN149" s="174" t="str">
        <f ca="1">IFERROR(VLOOKUP(ROW(AN137),'فهرست بها کلی'!$C$13:$BO$1660,55,0),"")</f>
        <v/>
      </c>
      <c r="AO149" s="174" t="str">
        <f ca="1">IFERROR(VLOOKUP(ROW(AO137),'فهرست بها کلی'!$C$13:$BO$1660,58,0),"")</f>
        <v/>
      </c>
      <c r="AP149" s="174" t="str">
        <f ca="1">IFERROR(VLOOKUP(ROW(AP137),'فهرست بها کلی'!$C$13:$BO$1660,61,0),"")</f>
        <v/>
      </c>
      <c r="AQ149" s="174" t="str">
        <f ca="1">IFERROR(VLOOKUP(ROW(AQ137),'فهرست بها کلی'!$C$13:$BO$1660,64,0),"")</f>
        <v/>
      </c>
      <c r="AR149" s="244">
        <f t="shared" ca="1" si="19"/>
        <v>0</v>
      </c>
      <c r="AS149" s="174" t="str">
        <f ca="1">IFERROR(VLOOKUP(ROW(AS137),'فهرست بها کلی'!$C$13:$BO$1660,23,0),"")</f>
        <v/>
      </c>
      <c r="AT149" s="174" t="str">
        <f ca="1">IFERROR(VLOOKUP(ROW(AT137),'فهرست بها کلی'!$C$13:$BO$1660,26,0),"")</f>
        <v/>
      </c>
      <c r="AU149" s="174" t="str">
        <f ca="1">IFERROR(VLOOKUP(ROW(AU137),'فهرست بها کلی'!$C$13:$BO$1660,29,0),"")</f>
        <v/>
      </c>
      <c r="AV149" s="174" t="str">
        <f ca="1">IFERROR(VLOOKUP(ROW(AV137),'فهرست بها کلی'!$C$13:$BO$1660,32,0),"")</f>
        <v/>
      </c>
      <c r="AW149" s="174" t="str">
        <f ca="1">IFERROR(VLOOKUP(ROW(AW137),'فهرست بها کلی'!$C$13:$BO$1660,35,0),"")</f>
        <v/>
      </c>
      <c r="AX149" s="174" t="str">
        <f ca="1">IFERROR(VLOOKUP(ROW(AX137),'فهرست بها کلی'!$C$13:$BO$1660,38,0),"")</f>
        <v/>
      </c>
      <c r="AY149" s="174" t="str">
        <f ca="1">IFERROR(VLOOKUP(ROW(AY137),'فهرست بها کلی'!$C$13:$BO$1660,41,0),"")</f>
        <v/>
      </c>
      <c r="AZ149" s="174" t="str">
        <f ca="1">IFERROR(VLOOKUP(ROW(AZ137),'فهرست بها کلی'!$C$13:$BO$1660,44,0),"")</f>
        <v/>
      </c>
      <c r="BA149" s="174" t="str">
        <f ca="1">IFERROR(VLOOKUP(ROW(BA137),'فهرست بها کلی'!$C$13:$BO$1660,47,0),"")</f>
        <v/>
      </c>
      <c r="BB149" s="174" t="str">
        <f ca="1">IFERROR(VLOOKUP(ROW(BB137),'فهرست بها کلی'!$C$13:$BO$1660,50,0),"")</f>
        <v/>
      </c>
      <c r="BC149" s="174" t="str">
        <f ca="1">IFERROR(VLOOKUP(ROW(BC137),'فهرست بها کلی'!$C$13:$BO$1660,53,0),"")</f>
        <v/>
      </c>
      <c r="BD149" s="174" t="str">
        <f ca="1">IFERROR(VLOOKUP(ROW(BD137),'فهرست بها کلی'!$C$13:$BO$1660,56,0),"")</f>
        <v/>
      </c>
      <c r="BE149" s="174" t="str">
        <f ca="1">IFERROR(VLOOKUP(ROW(BE137),'فهرست بها کلی'!$C$13:$BO$1660,59,0),"")</f>
        <v/>
      </c>
      <c r="BF149" s="174" t="str">
        <f ca="1">IFERROR(VLOOKUP(ROW(BF137),'فهرست بها کلی'!$C$13:$BO$1660,62,0),"")</f>
        <v/>
      </c>
      <c r="BG149" s="174" t="str">
        <f ca="1">IFERROR(VLOOKUP(ROW(BG137),'فهرست بها کلی'!$C$13:$BO$1660,65,0),"")</f>
        <v/>
      </c>
      <c r="BH149" s="174" t="str">
        <f ca="1">IFERROR(VLOOKUP(ROW(BH137),'فهرست بها کلی'!$C$13:$BO$1660,16,0),"")</f>
        <v/>
      </c>
      <c r="BI149" s="245" t="str">
        <f t="shared" ca="1" si="20"/>
        <v xml:space="preserve"> </v>
      </c>
      <c r="BJ149" s="245" t="str">
        <f t="shared" ca="1" si="21"/>
        <v/>
      </c>
      <c r="BK149" s="245" t="str">
        <f t="shared" ca="1" si="22"/>
        <v/>
      </c>
    </row>
    <row r="150" spans="1:63" ht="47.25" customHeight="1">
      <c r="A150" s="174" t="str">
        <f ca="1">IFERROR(VLOOKUP(ROW(A138),'فهرست بها کلی'!$C$13:$BO$1660,1,0),"")</f>
        <v/>
      </c>
      <c r="B150" s="174" t="str">
        <f ca="1">IFERROR(VLOOKUP(ROW(B138),'فهرست بها کلی'!$C$13:$BO$1660,5,0),"")</f>
        <v/>
      </c>
      <c r="C150" s="174" t="str">
        <f ca="1">IFERROR(VLOOKUP(ROW(C138),'فهرست بها کلی'!$C$13:$BO$1660,6,0),"")</f>
        <v/>
      </c>
      <c r="D150" s="174" t="str">
        <f ca="1">IFERROR(VLOOKUP(ROW(D138),'فهرست بها کلی'!$C$13:$BO$1660,7,0),"")</f>
        <v/>
      </c>
      <c r="E150" s="174" t="str">
        <f ca="1">IFERROR(VLOOKUP(ROW(E138),'فهرست بها کلی'!$C$13:$BO$1660,8,0),"")</f>
        <v/>
      </c>
      <c r="F150" s="174" t="str">
        <f ca="1">IFERROR(VLOOKUP(ROW(F138),'فهرست بها کلی'!$C$13:$BO$1660,9,0),"")</f>
        <v/>
      </c>
      <c r="G150" s="174" t="str">
        <f ca="1">IFERROR(VLOOKUP(ROW(G138),'فهرست بها کلی'!$C$13:$BO$1660,21,0),"")</f>
        <v/>
      </c>
      <c r="H150" s="174" t="str">
        <f ca="1">IFERROR(VLOOKUP(ROW(H138),'فهرست بها کلی'!$C$13:$BO$1660,24,0),"")</f>
        <v/>
      </c>
      <c r="I150" s="174" t="str">
        <f ca="1">IFERROR(VLOOKUP(ROW(I138),'فهرست بها کلی'!$C$13:$BO$1660,27,0),"")</f>
        <v/>
      </c>
      <c r="J150" s="174" t="str">
        <f ca="1">IFERROR(VLOOKUP(ROW(J138),'فهرست بها کلی'!$C$13:$BO$1660,30,0),"")</f>
        <v/>
      </c>
      <c r="K150" s="174" t="str">
        <f ca="1">IFERROR(VLOOKUP(ROW(K138),'فهرست بها کلی'!$C$13:$BO$1660,33,0),"")</f>
        <v/>
      </c>
      <c r="L150" s="174" t="str">
        <f ca="1">IFERROR(VLOOKUP(ROW(L138),'فهرست بها کلی'!$C$13:$BO$1660,36,0),"")</f>
        <v/>
      </c>
      <c r="M150" s="174" t="str">
        <f ca="1">IFERROR(VLOOKUP(ROW(M138),'فهرست بها کلی'!$C$13:$BO$1660,39,0),"")</f>
        <v/>
      </c>
      <c r="N150" s="174" t="str">
        <f ca="1">IFERROR(VLOOKUP(ROW(N138),'فهرست بها کلی'!$C$13:$BO$1660,42,0),"")</f>
        <v/>
      </c>
      <c r="O150" s="174" t="str">
        <f ca="1">IFERROR(VLOOKUP(ROW(O138),'فهرست بها کلی'!$C$13:$BO$1660,45,0),"")</f>
        <v/>
      </c>
      <c r="P150" s="174" t="str">
        <f ca="1">IFERROR(VLOOKUP(ROW(P138),'فهرست بها کلی'!$C$13:$BO$1660,48,0),"")</f>
        <v/>
      </c>
      <c r="Q150" s="174" t="str">
        <f ca="1">IFERROR(VLOOKUP(ROW(Q138),'فهرست بها کلی'!$C$13:$BO$1660,51,0),"")</f>
        <v/>
      </c>
      <c r="R150" s="174" t="str">
        <f ca="1">IFERROR(VLOOKUP(ROW(R138),'فهرست بها کلی'!$C$13:$BO$1660,54,0),"")</f>
        <v/>
      </c>
      <c r="S150" s="174" t="str">
        <f ca="1">IFERROR(VLOOKUP(ROW(S138),'فهرست بها کلی'!$C$13:$BO$1660,57,0),"")</f>
        <v/>
      </c>
      <c r="T150" s="174" t="str">
        <f ca="1">IFERROR(VLOOKUP(ROW(T138),'فهرست بها کلی'!$C$13:$BO$1660,60,0),"")</f>
        <v/>
      </c>
      <c r="U150" s="174" t="str">
        <f ca="1">IFERROR(VLOOKUP(ROW(U138),'فهرست بها کلی'!$C$13:$BO$1660,63,0),"")</f>
        <v/>
      </c>
      <c r="V150" s="241">
        <f t="shared" ca="1" si="16"/>
        <v>0</v>
      </c>
      <c r="W150" s="242" t="str">
        <f t="shared" ca="1" si="17"/>
        <v/>
      </c>
      <c r="X150" s="174" t="str">
        <f ca="1">IFERROR(VLOOKUP(ROW(X138),'فهرست بها کلی'!$C$13:$BO$1660,10,0),"")</f>
        <v/>
      </c>
      <c r="Y150" s="174" t="str">
        <f ca="1">IFERROR(VLOOKUP(ROW(Y138),'فهرست بها کلی'!$C$13:$BO$1660,11,0),"")</f>
        <v/>
      </c>
      <c r="Z150" s="174" t="str">
        <f ca="1">IFERROR(VLOOKUP(ROW(Z138),'فهرست بها کلی'!$C$13:$BO$1660,12,0),"")</f>
        <v/>
      </c>
      <c r="AA150" s="174" t="str">
        <f ca="1">IFERROR(VLOOKUP(ROW(AA138),'فهرست بها کلی'!$C$13:$BO$1660,13,0),"")</f>
        <v/>
      </c>
      <c r="AB150" s="243" t="str">
        <f t="shared" ca="1" si="18"/>
        <v/>
      </c>
      <c r="AC150" s="174" t="str">
        <f ca="1">IFERROR(VLOOKUP(ROW(AC138),'فهرست بها کلی'!$C$13:$BO$1660,22,0),"")</f>
        <v/>
      </c>
      <c r="AD150" s="174" t="str">
        <f ca="1">IFERROR(VLOOKUP(ROW(AD138),'فهرست بها کلی'!$C$13:$BO$1660,25,0),"")</f>
        <v/>
      </c>
      <c r="AE150" s="174" t="str">
        <f ca="1">IFERROR(VLOOKUP(ROW(AE138),'فهرست بها کلی'!$C$13:$BO$1660,28,0),"")</f>
        <v/>
      </c>
      <c r="AF150" s="174" t="str">
        <f ca="1">IFERROR(VLOOKUP(ROW(AF138),'فهرست بها کلی'!$C$13:$BO$1660,31,0),"")</f>
        <v/>
      </c>
      <c r="AG150" s="174" t="str">
        <f ca="1">IFERROR(VLOOKUP(ROW(AG138),'فهرست بها کلی'!$C$13:$BO$1660,34,0),"")</f>
        <v/>
      </c>
      <c r="AH150" s="174" t="str">
        <f ca="1">IFERROR(VLOOKUP(ROW(AH138),'فهرست بها کلی'!$C$13:$BO$1660,37,0),"")</f>
        <v/>
      </c>
      <c r="AI150" s="174" t="str">
        <f ca="1">IFERROR(VLOOKUP(ROW(AI138),'فهرست بها کلی'!$C$13:$BO$1660,40,0),"")</f>
        <v/>
      </c>
      <c r="AJ150" s="174" t="str">
        <f ca="1">IFERROR(VLOOKUP(ROW(AJ138),'فهرست بها کلی'!$C$13:$BO$1660,43,0),"")</f>
        <v/>
      </c>
      <c r="AK150" s="174" t="str">
        <f ca="1">IFERROR(VLOOKUP(ROW(AK138),'فهرست بها کلی'!$C$13:$BO$1660,46,0),"")</f>
        <v/>
      </c>
      <c r="AL150" s="174" t="str">
        <f ca="1">IFERROR(VLOOKUP(ROW(AL138),'فهرست بها کلی'!$C$13:$BO$1660,49,0),"")</f>
        <v/>
      </c>
      <c r="AM150" s="174" t="str">
        <f ca="1">IFERROR(VLOOKUP(ROW(AM138),'فهرست بها کلی'!$C$13:$BO$1660,52,0),"")</f>
        <v/>
      </c>
      <c r="AN150" s="174" t="str">
        <f ca="1">IFERROR(VLOOKUP(ROW(AN138),'فهرست بها کلی'!$C$13:$BO$1660,55,0),"")</f>
        <v/>
      </c>
      <c r="AO150" s="174" t="str">
        <f ca="1">IFERROR(VLOOKUP(ROW(AO138),'فهرست بها کلی'!$C$13:$BO$1660,58,0),"")</f>
        <v/>
      </c>
      <c r="AP150" s="174" t="str">
        <f ca="1">IFERROR(VLOOKUP(ROW(AP138),'فهرست بها کلی'!$C$13:$BO$1660,61,0),"")</f>
        <v/>
      </c>
      <c r="AQ150" s="174" t="str">
        <f ca="1">IFERROR(VLOOKUP(ROW(AQ138),'فهرست بها کلی'!$C$13:$BO$1660,64,0),"")</f>
        <v/>
      </c>
      <c r="AR150" s="244">
        <f t="shared" ca="1" si="19"/>
        <v>0</v>
      </c>
      <c r="AS150" s="174" t="str">
        <f ca="1">IFERROR(VLOOKUP(ROW(AS138),'فهرست بها کلی'!$C$13:$BO$1660,23,0),"")</f>
        <v/>
      </c>
      <c r="AT150" s="174" t="str">
        <f ca="1">IFERROR(VLOOKUP(ROW(AT138),'فهرست بها کلی'!$C$13:$BO$1660,26,0),"")</f>
        <v/>
      </c>
      <c r="AU150" s="174" t="str">
        <f ca="1">IFERROR(VLOOKUP(ROW(AU138),'فهرست بها کلی'!$C$13:$BO$1660,29,0),"")</f>
        <v/>
      </c>
      <c r="AV150" s="174" t="str">
        <f ca="1">IFERROR(VLOOKUP(ROW(AV138),'فهرست بها کلی'!$C$13:$BO$1660,32,0),"")</f>
        <v/>
      </c>
      <c r="AW150" s="174" t="str">
        <f ca="1">IFERROR(VLOOKUP(ROW(AW138),'فهرست بها کلی'!$C$13:$BO$1660,35,0),"")</f>
        <v/>
      </c>
      <c r="AX150" s="174" t="str">
        <f ca="1">IFERROR(VLOOKUP(ROW(AX138),'فهرست بها کلی'!$C$13:$BO$1660,38,0),"")</f>
        <v/>
      </c>
      <c r="AY150" s="174" t="str">
        <f ca="1">IFERROR(VLOOKUP(ROW(AY138),'فهرست بها کلی'!$C$13:$BO$1660,41,0),"")</f>
        <v/>
      </c>
      <c r="AZ150" s="174" t="str">
        <f ca="1">IFERROR(VLOOKUP(ROW(AZ138),'فهرست بها کلی'!$C$13:$BO$1660,44,0),"")</f>
        <v/>
      </c>
      <c r="BA150" s="174" t="str">
        <f ca="1">IFERROR(VLOOKUP(ROW(BA138),'فهرست بها کلی'!$C$13:$BO$1660,47,0),"")</f>
        <v/>
      </c>
      <c r="BB150" s="174" t="str">
        <f ca="1">IFERROR(VLOOKUP(ROW(BB138),'فهرست بها کلی'!$C$13:$BO$1660,50,0),"")</f>
        <v/>
      </c>
      <c r="BC150" s="174" t="str">
        <f ca="1">IFERROR(VLOOKUP(ROW(BC138),'فهرست بها کلی'!$C$13:$BO$1660,53,0),"")</f>
        <v/>
      </c>
      <c r="BD150" s="174" t="str">
        <f ca="1">IFERROR(VLOOKUP(ROW(BD138),'فهرست بها کلی'!$C$13:$BO$1660,56,0),"")</f>
        <v/>
      </c>
      <c r="BE150" s="174" t="str">
        <f ca="1">IFERROR(VLOOKUP(ROW(BE138),'فهرست بها کلی'!$C$13:$BO$1660,59,0),"")</f>
        <v/>
      </c>
      <c r="BF150" s="174" t="str">
        <f ca="1">IFERROR(VLOOKUP(ROW(BF138),'فهرست بها کلی'!$C$13:$BO$1660,62,0),"")</f>
        <v/>
      </c>
      <c r="BG150" s="174" t="str">
        <f ca="1">IFERROR(VLOOKUP(ROW(BG138),'فهرست بها کلی'!$C$13:$BO$1660,65,0),"")</f>
        <v/>
      </c>
      <c r="BH150" s="174" t="str">
        <f ca="1">IFERROR(VLOOKUP(ROW(BH138),'فهرست بها کلی'!$C$13:$BO$1660,16,0),"")</f>
        <v/>
      </c>
      <c r="BI150" s="245" t="str">
        <f t="shared" ca="1" si="20"/>
        <v xml:space="preserve"> </v>
      </c>
      <c r="BJ150" s="245" t="str">
        <f t="shared" ca="1" si="21"/>
        <v/>
      </c>
      <c r="BK150" s="245" t="str">
        <f t="shared" ca="1" si="22"/>
        <v/>
      </c>
    </row>
    <row r="151" spans="1:63" ht="47.25" customHeight="1">
      <c r="A151" s="174" t="str">
        <f ca="1">IFERROR(VLOOKUP(ROW(A139),'فهرست بها کلی'!$C$13:$BO$1660,1,0),"")</f>
        <v/>
      </c>
      <c r="B151" s="174" t="str">
        <f ca="1">IFERROR(VLOOKUP(ROW(B139),'فهرست بها کلی'!$C$13:$BO$1660,5,0),"")</f>
        <v/>
      </c>
      <c r="C151" s="174" t="str">
        <f ca="1">IFERROR(VLOOKUP(ROW(C139),'فهرست بها کلی'!$C$13:$BO$1660,6,0),"")</f>
        <v/>
      </c>
      <c r="D151" s="174" t="str">
        <f ca="1">IFERROR(VLOOKUP(ROW(D139),'فهرست بها کلی'!$C$13:$BO$1660,7,0),"")</f>
        <v/>
      </c>
      <c r="E151" s="174" t="str">
        <f ca="1">IFERROR(VLOOKUP(ROW(E139),'فهرست بها کلی'!$C$13:$BO$1660,8,0),"")</f>
        <v/>
      </c>
      <c r="F151" s="174" t="str">
        <f ca="1">IFERROR(VLOOKUP(ROW(F139),'فهرست بها کلی'!$C$13:$BO$1660,9,0),"")</f>
        <v/>
      </c>
      <c r="G151" s="174" t="str">
        <f ca="1">IFERROR(VLOOKUP(ROW(G139),'فهرست بها کلی'!$C$13:$BO$1660,21,0),"")</f>
        <v/>
      </c>
      <c r="H151" s="174" t="str">
        <f ca="1">IFERROR(VLOOKUP(ROW(H139),'فهرست بها کلی'!$C$13:$BO$1660,24,0),"")</f>
        <v/>
      </c>
      <c r="I151" s="174" t="str">
        <f ca="1">IFERROR(VLOOKUP(ROW(I139),'فهرست بها کلی'!$C$13:$BO$1660,27,0),"")</f>
        <v/>
      </c>
      <c r="J151" s="174" t="str">
        <f ca="1">IFERROR(VLOOKUP(ROW(J139),'فهرست بها کلی'!$C$13:$BO$1660,30,0),"")</f>
        <v/>
      </c>
      <c r="K151" s="174" t="str">
        <f ca="1">IFERROR(VLOOKUP(ROW(K139),'فهرست بها کلی'!$C$13:$BO$1660,33,0),"")</f>
        <v/>
      </c>
      <c r="L151" s="174" t="str">
        <f ca="1">IFERROR(VLOOKUP(ROW(L139),'فهرست بها کلی'!$C$13:$BO$1660,36,0),"")</f>
        <v/>
      </c>
      <c r="M151" s="174" t="str">
        <f ca="1">IFERROR(VLOOKUP(ROW(M139),'فهرست بها کلی'!$C$13:$BO$1660,39,0),"")</f>
        <v/>
      </c>
      <c r="N151" s="174" t="str">
        <f ca="1">IFERROR(VLOOKUP(ROW(N139),'فهرست بها کلی'!$C$13:$BO$1660,42,0),"")</f>
        <v/>
      </c>
      <c r="O151" s="174" t="str">
        <f ca="1">IFERROR(VLOOKUP(ROW(O139),'فهرست بها کلی'!$C$13:$BO$1660,45,0),"")</f>
        <v/>
      </c>
      <c r="P151" s="174" t="str">
        <f ca="1">IFERROR(VLOOKUP(ROW(P139),'فهرست بها کلی'!$C$13:$BO$1660,48,0),"")</f>
        <v/>
      </c>
      <c r="Q151" s="174" t="str">
        <f ca="1">IFERROR(VLOOKUP(ROW(Q139),'فهرست بها کلی'!$C$13:$BO$1660,51,0),"")</f>
        <v/>
      </c>
      <c r="R151" s="174" t="str">
        <f ca="1">IFERROR(VLOOKUP(ROW(R139),'فهرست بها کلی'!$C$13:$BO$1660,54,0),"")</f>
        <v/>
      </c>
      <c r="S151" s="174" t="str">
        <f ca="1">IFERROR(VLOOKUP(ROW(S139),'فهرست بها کلی'!$C$13:$BO$1660,57,0),"")</f>
        <v/>
      </c>
      <c r="T151" s="174" t="str">
        <f ca="1">IFERROR(VLOOKUP(ROW(T139),'فهرست بها کلی'!$C$13:$BO$1660,60,0),"")</f>
        <v/>
      </c>
      <c r="U151" s="174" t="str">
        <f ca="1">IFERROR(VLOOKUP(ROW(U139),'فهرست بها کلی'!$C$13:$BO$1660,63,0),"")</f>
        <v/>
      </c>
      <c r="V151" s="241">
        <f t="shared" ca="1" si="16"/>
        <v>0</v>
      </c>
      <c r="W151" s="242" t="str">
        <f t="shared" ca="1" si="17"/>
        <v/>
      </c>
      <c r="X151" s="174" t="str">
        <f ca="1">IFERROR(VLOOKUP(ROW(X139),'فهرست بها کلی'!$C$13:$BO$1660,10,0),"")</f>
        <v/>
      </c>
      <c r="Y151" s="174" t="str">
        <f ca="1">IFERROR(VLOOKUP(ROW(Y139),'فهرست بها کلی'!$C$13:$BO$1660,11,0),"")</f>
        <v/>
      </c>
      <c r="Z151" s="174" t="str">
        <f ca="1">IFERROR(VLOOKUP(ROW(Z139),'فهرست بها کلی'!$C$13:$BO$1660,12,0),"")</f>
        <v/>
      </c>
      <c r="AA151" s="174" t="str">
        <f ca="1">IFERROR(VLOOKUP(ROW(AA139),'فهرست بها کلی'!$C$13:$BO$1660,13,0),"")</f>
        <v/>
      </c>
      <c r="AB151" s="243" t="str">
        <f t="shared" ca="1" si="18"/>
        <v/>
      </c>
      <c r="AC151" s="174" t="str">
        <f ca="1">IFERROR(VLOOKUP(ROW(AC139),'فهرست بها کلی'!$C$13:$BO$1660,22,0),"")</f>
        <v/>
      </c>
      <c r="AD151" s="174" t="str">
        <f ca="1">IFERROR(VLOOKUP(ROW(AD139),'فهرست بها کلی'!$C$13:$BO$1660,25,0),"")</f>
        <v/>
      </c>
      <c r="AE151" s="174" t="str">
        <f ca="1">IFERROR(VLOOKUP(ROW(AE139),'فهرست بها کلی'!$C$13:$BO$1660,28,0),"")</f>
        <v/>
      </c>
      <c r="AF151" s="174" t="str">
        <f ca="1">IFERROR(VLOOKUP(ROW(AF139),'فهرست بها کلی'!$C$13:$BO$1660,31,0),"")</f>
        <v/>
      </c>
      <c r="AG151" s="174" t="str">
        <f ca="1">IFERROR(VLOOKUP(ROW(AG139),'فهرست بها کلی'!$C$13:$BO$1660,34,0),"")</f>
        <v/>
      </c>
      <c r="AH151" s="174" t="str">
        <f ca="1">IFERROR(VLOOKUP(ROW(AH139),'فهرست بها کلی'!$C$13:$BO$1660,37,0),"")</f>
        <v/>
      </c>
      <c r="AI151" s="174" t="str">
        <f ca="1">IFERROR(VLOOKUP(ROW(AI139),'فهرست بها کلی'!$C$13:$BO$1660,40,0),"")</f>
        <v/>
      </c>
      <c r="AJ151" s="174" t="str">
        <f ca="1">IFERROR(VLOOKUP(ROW(AJ139),'فهرست بها کلی'!$C$13:$BO$1660,43,0),"")</f>
        <v/>
      </c>
      <c r="AK151" s="174" t="str">
        <f ca="1">IFERROR(VLOOKUP(ROW(AK139),'فهرست بها کلی'!$C$13:$BO$1660,46,0),"")</f>
        <v/>
      </c>
      <c r="AL151" s="174" t="str">
        <f ca="1">IFERROR(VLOOKUP(ROW(AL139),'فهرست بها کلی'!$C$13:$BO$1660,49,0),"")</f>
        <v/>
      </c>
      <c r="AM151" s="174" t="str">
        <f ca="1">IFERROR(VLOOKUP(ROW(AM139),'فهرست بها کلی'!$C$13:$BO$1660,52,0),"")</f>
        <v/>
      </c>
      <c r="AN151" s="174" t="str">
        <f ca="1">IFERROR(VLOOKUP(ROW(AN139),'فهرست بها کلی'!$C$13:$BO$1660,55,0),"")</f>
        <v/>
      </c>
      <c r="AO151" s="174" t="str">
        <f ca="1">IFERROR(VLOOKUP(ROW(AO139),'فهرست بها کلی'!$C$13:$BO$1660,58,0),"")</f>
        <v/>
      </c>
      <c r="AP151" s="174" t="str">
        <f ca="1">IFERROR(VLOOKUP(ROW(AP139),'فهرست بها کلی'!$C$13:$BO$1660,61,0),"")</f>
        <v/>
      </c>
      <c r="AQ151" s="174" t="str">
        <f ca="1">IFERROR(VLOOKUP(ROW(AQ139),'فهرست بها کلی'!$C$13:$BO$1660,64,0),"")</f>
        <v/>
      </c>
      <c r="AR151" s="244">
        <f t="shared" ca="1" si="19"/>
        <v>0</v>
      </c>
      <c r="AS151" s="174" t="str">
        <f ca="1">IFERROR(VLOOKUP(ROW(AS139),'فهرست بها کلی'!$C$13:$BO$1660,23,0),"")</f>
        <v/>
      </c>
      <c r="AT151" s="174" t="str">
        <f ca="1">IFERROR(VLOOKUP(ROW(AT139),'فهرست بها کلی'!$C$13:$BO$1660,26,0),"")</f>
        <v/>
      </c>
      <c r="AU151" s="174" t="str">
        <f ca="1">IFERROR(VLOOKUP(ROW(AU139),'فهرست بها کلی'!$C$13:$BO$1660,29,0),"")</f>
        <v/>
      </c>
      <c r="AV151" s="174" t="str">
        <f ca="1">IFERROR(VLOOKUP(ROW(AV139),'فهرست بها کلی'!$C$13:$BO$1660,32,0),"")</f>
        <v/>
      </c>
      <c r="AW151" s="174" t="str">
        <f ca="1">IFERROR(VLOOKUP(ROW(AW139),'فهرست بها کلی'!$C$13:$BO$1660,35,0),"")</f>
        <v/>
      </c>
      <c r="AX151" s="174" t="str">
        <f ca="1">IFERROR(VLOOKUP(ROW(AX139),'فهرست بها کلی'!$C$13:$BO$1660,38,0),"")</f>
        <v/>
      </c>
      <c r="AY151" s="174" t="str">
        <f ca="1">IFERROR(VLOOKUP(ROW(AY139),'فهرست بها کلی'!$C$13:$BO$1660,41,0),"")</f>
        <v/>
      </c>
      <c r="AZ151" s="174" t="str">
        <f ca="1">IFERROR(VLOOKUP(ROW(AZ139),'فهرست بها کلی'!$C$13:$BO$1660,44,0),"")</f>
        <v/>
      </c>
      <c r="BA151" s="174" t="str">
        <f ca="1">IFERROR(VLOOKUP(ROW(BA139),'فهرست بها کلی'!$C$13:$BO$1660,47,0),"")</f>
        <v/>
      </c>
      <c r="BB151" s="174" t="str">
        <f ca="1">IFERROR(VLOOKUP(ROW(BB139),'فهرست بها کلی'!$C$13:$BO$1660,50,0),"")</f>
        <v/>
      </c>
      <c r="BC151" s="174" t="str">
        <f ca="1">IFERROR(VLOOKUP(ROW(BC139),'فهرست بها کلی'!$C$13:$BO$1660,53,0),"")</f>
        <v/>
      </c>
      <c r="BD151" s="174" t="str">
        <f ca="1">IFERROR(VLOOKUP(ROW(BD139),'فهرست بها کلی'!$C$13:$BO$1660,56,0),"")</f>
        <v/>
      </c>
      <c r="BE151" s="174" t="str">
        <f ca="1">IFERROR(VLOOKUP(ROW(BE139),'فهرست بها کلی'!$C$13:$BO$1660,59,0),"")</f>
        <v/>
      </c>
      <c r="BF151" s="174" t="str">
        <f ca="1">IFERROR(VLOOKUP(ROW(BF139),'فهرست بها کلی'!$C$13:$BO$1660,62,0),"")</f>
        <v/>
      </c>
      <c r="BG151" s="174" t="str">
        <f ca="1">IFERROR(VLOOKUP(ROW(BG139),'فهرست بها کلی'!$C$13:$BO$1660,65,0),"")</f>
        <v/>
      </c>
      <c r="BH151" s="174" t="str">
        <f ca="1">IFERROR(VLOOKUP(ROW(BH139),'فهرست بها کلی'!$C$13:$BO$1660,16,0),"")</f>
        <v/>
      </c>
      <c r="BI151" s="245" t="str">
        <f t="shared" ca="1" si="20"/>
        <v xml:space="preserve"> </v>
      </c>
      <c r="BJ151" s="245" t="str">
        <f t="shared" ca="1" si="21"/>
        <v/>
      </c>
      <c r="BK151" s="245" t="str">
        <f t="shared" ca="1" si="22"/>
        <v/>
      </c>
    </row>
    <row r="152" spans="1:63" ht="47.25" customHeight="1">
      <c r="A152" s="174" t="str">
        <f ca="1">IFERROR(VLOOKUP(ROW(A140),'فهرست بها کلی'!$C$13:$BO$1660,1,0),"")</f>
        <v/>
      </c>
      <c r="B152" s="174" t="str">
        <f ca="1">IFERROR(VLOOKUP(ROW(B140),'فهرست بها کلی'!$C$13:$BO$1660,5,0),"")</f>
        <v/>
      </c>
      <c r="C152" s="174" t="str">
        <f ca="1">IFERROR(VLOOKUP(ROW(C140),'فهرست بها کلی'!$C$13:$BO$1660,6,0),"")</f>
        <v/>
      </c>
      <c r="D152" s="174" t="str">
        <f ca="1">IFERROR(VLOOKUP(ROW(D140),'فهرست بها کلی'!$C$13:$BO$1660,7,0),"")</f>
        <v/>
      </c>
      <c r="E152" s="174" t="str">
        <f ca="1">IFERROR(VLOOKUP(ROW(E140),'فهرست بها کلی'!$C$13:$BO$1660,8,0),"")</f>
        <v/>
      </c>
      <c r="F152" s="174" t="str">
        <f ca="1">IFERROR(VLOOKUP(ROW(F140),'فهرست بها کلی'!$C$13:$BO$1660,9,0),"")</f>
        <v/>
      </c>
      <c r="G152" s="174" t="str">
        <f ca="1">IFERROR(VLOOKUP(ROW(G140),'فهرست بها کلی'!$C$13:$BO$1660,21,0),"")</f>
        <v/>
      </c>
      <c r="H152" s="174" t="str">
        <f ca="1">IFERROR(VLOOKUP(ROW(H140),'فهرست بها کلی'!$C$13:$BO$1660,24,0),"")</f>
        <v/>
      </c>
      <c r="I152" s="174" t="str">
        <f ca="1">IFERROR(VLOOKUP(ROW(I140),'فهرست بها کلی'!$C$13:$BO$1660,27,0),"")</f>
        <v/>
      </c>
      <c r="J152" s="174" t="str">
        <f ca="1">IFERROR(VLOOKUP(ROW(J140),'فهرست بها کلی'!$C$13:$BO$1660,30,0),"")</f>
        <v/>
      </c>
      <c r="K152" s="174" t="str">
        <f ca="1">IFERROR(VLOOKUP(ROW(K140),'فهرست بها کلی'!$C$13:$BO$1660,33,0),"")</f>
        <v/>
      </c>
      <c r="L152" s="174" t="str">
        <f ca="1">IFERROR(VLOOKUP(ROW(L140),'فهرست بها کلی'!$C$13:$BO$1660,36,0),"")</f>
        <v/>
      </c>
      <c r="M152" s="174" t="str">
        <f ca="1">IFERROR(VLOOKUP(ROW(M140),'فهرست بها کلی'!$C$13:$BO$1660,39,0),"")</f>
        <v/>
      </c>
      <c r="N152" s="174" t="str">
        <f ca="1">IFERROR(VLOOKUP(ROW(N140),'فهرست بها کلی'!$C$13:$BO$1660,42,0),"")</f>
        <v/>
      </c>
      <c r="O152" s="174" t="str">
        <f ca="1">IFERROR(VLOOKUP(ROW(O140),'فهرست بها کلی'!$C$13:$BO$1660,45,0),"")</f>
        <v/>
      </c>
      <c r="P152" s="174" t="str">
        <f ca="1">IFERROR(VLOOKUP(ROW(P140),'فهرست بها کلی'!$C$13:$BO$1660,48,0),"")</f>
        <v/>
      </c>
      <c r="Q152" s="174" t="str">
        <f ca="1">IFERROR(VLOOKUP(ROW(Q140),'فهرست بها کلی'!$C$13:$BO$1660,51,0),"")</f>
        <v/>
      </c>
      <c r="R152" s="174" t="str">
        <f ca="1">IFERROR(VLOOKUP(ROW(R140),'فهرست بها کلی'!$C$13:$BO$1660,54,0),"")</f>
        <v/>
      </c>
      <c r="S152" s="174" t="str">
        <f ca="1">IFERROR(VLOOKUP(ROW(S140),'فهرست بها کلی'!$C$13:$BO$1660,57,0),"")</f>
        <v/>
      </c>
      <c r="T152" s="174" t="str">
        <f ca="1">IFERROR(VLOOKUP(ROW(T140),'فهرست بها کلی'!$C$13:$BO$1660,60,0),"")</f>
        <v/>
      </c>
      <c r="U152" s="174" t="str">
        <f ca="1">IFERROR(VLOOKUP(ROW(U140),'فهرست بها کلی'!$C$13:$BO$1660,63,0),"")</f>
        <v/>
      </c>
      <c r="V152" s="241">
        <f t="shared" ca="1" si="16"/>
        <v>0</v>
      </c>
      <c r="W152" s="242" t="str">
        <f t="shared" ca="1" si="17"/>
        <v/>
      </c>
      <c r="X152" s="174" t="str">
        <f ca="1">IFERROR(VLOOKUP(ROW(X140),'فهرست بها کلی'!$C$13:$BO$1660,10,0),"")</f>
        <v/>
      </c>
      <c r="Y152" s="174" t="str">
        <f ca="1">IFERROR(VLOOKUP(ROW(Y140),'فهرست بها کلی'!$C$13:$BO$1660,11,0),"")</f>
        <v/>
      </c>
      <c r="Z152" s="174" t="str">
        <f ca="1">IFERROR(VLOOKUP(ROW(Z140),'فهرست بها کلی'!$C$13:$BO$1660,12,0),"")</f>
        <v/>
      </c>
      <c r="AA152" s="174" t="str">
        <f ca="1">IFERROR(VLOOKUP(ROW(AA140),'فهرست بها کلی'!$C$13:$BO$1660,13,0),"")</f>
        <v/>
      </c>
      <c r="AB152" s="243" t="str">
        <f t="shared" ca="1" si="18"/>
        <v/>
      </c>
      <c r="AC152" s="174" t="str">
        <f ca="1">IFERROR(VLOOKUP(ROW(AC140),'فهرست بها کلی'!$C$13:$BO$1660,22,0),"")</f>
        <v/>
      </c>
      <c r="AD152" s="174" t="str">
        <f ca="1">IFERROR(VLOOKUP(ROW(AD140),'فهرست بها کلی'!$C$13:$BO$1660,25,0),"")</f>
        <v/>
      </c>
      <c r="AE152" s="174" t="str">
        <f ca="1">IFERROR(VLOOKUP(ROW(AE140),'فهرست بها کلی'!$C$13:$BO$1660,28,0),"")</f>
        <v/>
      </c>
      <c r="AF152" s="174" t="str">
        <f ca="1">IFERROR(VLOOKUP(ROW(AF140),'فهرست بها کلی'!$C$13:$BO$1660,31,0),"")</f>
        <v/>
      </c>
      <c r="AG152" s="174" t="str">
        <f ca="1">IFERROR(VLOOKUP(ROW(AG140),'فهرست بها کلی'!$C$13:$BO$1660,34,0),"")</f>
        <v/>
      </c>
      <c r="AH152" s="174" t="str">
        <f ca="1">IFERROR(VLOOKUP(ROW(AH140),'فهرست بها کلی'!$C$13:$BO$1660,37,0),"")</f>
        <v/>
      </c>
      <c r="AI152" s="174" t="str">
        <f ca="1">IFERROR(VLOOKUP(ROW(AI140),'فهرست بها کلی'!$C$13:$BO$1660,40,0),"")</f>
        <v/>
      </c>
      <c r="AJ152" s="174" t="str">
        <f ca="1">IFERROR(VLOOKUP(ROW(AJ140),'فهرست بها کلی'!$C$13:$BO$1660,43,0),"")</f>
        <v/>
      </c>
      <c r="AK152" s="174" t="str">
        <f ca="1">IFERROR(VLOOKUP(ROW(AK140),'فهرست بها کلی'!$C$13:$BO$1660,46,0),"")</f>
        <v/>
      </c>
      <c r="AL152" s="174" t="str">
        <f ca="1">IFERROR(VLOOKUP(ROW(AL140),'فهرست بها کلی'!$C$13:$BO$1660,49,0),"")</f>
        <v/>
      </c>
      <c r="AM152" s="174" t="str">
        <f ca="1">IFERROR(VLOOKUP(ROW(AM140),'فهرست بها کلی'!$C$13:$BO$1660,52,0),"")</f>
        <v/>
      </c>
      <c r="AN152" s="174" t="str">
        <f ca="1">IFERROR(VLOOKUP(ROW(AN140),'فهرست بها کلی'!$C$13:$BO$1660,55,0),"")</f>
        <v/>
      </c>
      <c r="AO152" s="174" t="str">
        <f ca="1">IFERROR(VLOOKUP(ROW(AO140),'فهرست بها کلی'!$C$13:$BO$1660,58,0),"")</f>
        <v/>
      </c>
      <c r="AP152" s="174" t="str">
        <f ca="1">IFERROR(VLOOKUP(ROW(AP140),'فهرست بها کلی'!$C$13:$BO$1660,61,0),"")</f>
        <v/>
      </c>
      <c r="AQ152" s="174" t="str">
        <f ca="1">IFERROR(VLOOKUP(ROW(AQ140),'فهرست بها کلی'!$C$13:$BO$1660,64,0),"")</f>
        <v/>
      </c>
      <c r="AR152" s="244">
        <f t="shared" ca="1" si="19"/>
        <v>0</v>
      </c>
      <c r="AS152" s="174" t="str">
        <f ca="1">IFERROR(VLOOKUP(ROW(AS140),'فهرست بها کلی'!$C$13:$BO$1660,23,0),"")</f>
        <v/>
      </c>
      <c r="AT152" s="174" t="str">
        <f ca="1">IFERROR(VLOOKUP(ROW(AT140),'فهرست بها کلی'!$C$13:$BO$1660,26,0),"")</f>
        <v/>
      </c>
      <c r="AU152" s="174" t="str">
        <f ca="1">IFERROR(VLOOKUP(ROW(AU140),'فهرست بها کلی'!$C$13:$BO$1660,29,0),"")</f>
        <v/>
      </c>
      <c r="AV152" s="174" t="str">
        <f ca="1">IFERROR(VLOOKUP(ROW(AV140),'فهرست بها کلی'!$C$13:$BO$1660,32,0),"")</f>
        <v/>
      </c>
      <c r="AW152" s="174" t="str">
        <f ca="1">IFERROR(VLOOKUP(ROW(AW140),'فهرست بها کلی'!$C$13:$BO$1660,35,0),"")</f>
        <v/>
      </c>
      <c r="AX152" s="174" t="str">
        <f ca="1">IFERROR(VLOOKUP(ROW(AX140),'فهرست بها کلی'!$C$13:$BO$1660,38,0),"")</f>
        <v/>
      </c>
      <c r="AY152" s="174" t="str">
        <f ca="1">IFERROR(VLOOKUP(ROW(AY140),'فهرست بها کلی'!$C$13:$BO$1660,41,0),"")</f>
        <v/>
      </c>
      <c r="AZ152" s="174" t="str">
        <f ca="1">IFERROR(VLOOKUP(ROW(AZ140),'فهرست بها کلی'!$C$13:$BO$1660,44,0),"")</f>
        <v/>
      </c>
      <c r="BA152" s="174" t="str">
        <f ca="1">IFERROR(VLOOKUP(ROW(BA140),'فهرست بها کلی'!$C$13:$BO$1660,47,0),"")</f>
        <v/>
      </c>
      <c r="BB152" s="174" t="str">
        <f ca="1">IFERROR(VLOOKUP(ROW(BB140),'فهرست بها کلی'!$C$13:$BO$1660,50,0),"")</f>
        <v/>
      </c>
      <c r="BC152" s="174" t="str">
        <f ca="1">IFERROR(VLOOKUP(ROW(BC140),'فهرست بها کلی'!$C$13:$BO$1660,53,0),"")</f>
        <v/>
      </c>
      <c r="BD152" s="174" t="str">
        <f ca="1">IFERROR(VLOOKUP(ROW(BD140),'فهرست بها کلی'!$C$13:$BO$1660,56,0),"")</f>
        <v/>
      </c>
      <c r="BE152" s="174" t="str">
        <f ca="1">IFERROR(VLOOKUP(ROW(BE140),'فهرست بها کلی'!$C$13:$BO$1660,59,0),"")</f>
        <v/>
      </c>
      <c r="BF152" s="174" t="str">
        <f ca="1">IFERROR(VLOOKUP(ROW(BF140),'فهرست بها کلی'!$C$13:$BO$1660,62,0),"")</f>
        <v/>
      </c>
      <c r="BG152" s="174" t="str">
        <f ca="1">IFERROR(VLOOKUP(ROW(BG140),'فهرست بها کلی'!$C$13:$BO$1660,65,0),"")</f>
        <v/>
      </c>
      <c r="BH152" s="174" t="str">
        <f ca="1">IFERROR(VLOOKUP(ROW(BH140),'فهرست بها کلی'!$C$13:$BO$1660,16,0),"")</f>
        <v/>
      </c>
      <c r="BI152" s="245" t="str">
        <f t="shared" ca="1" si="20"/>
        <v xml:space="preserve"> </v>
      </c>
      <c r="BJ152" s="245" t="str">
        <f t="shared" ca="1" si="21"/>
        <v/>
      </c>
      <c r="BK152" s="245" t="str">
        <f t="shared" ca="1" si="22"/>
        <v/>
      </c>
    </row>
    <row r="153" spans="1:63" ht="47.25" customHeight="1">
      <c r="A153" s="174" t="str">
        <f ca="1">IFERROR(VLOOKUP(ROW(A141),'فهرست بها کلی'!$C$13:$BO$1660,1,0),"")</f>
        <v/>
      </c>
      <c r="B153" s="174" t="str">
        <f ca="1">IFERROR(VLOOKUP(ROW(B141),'فهرست بها کلی'!$C$13:$BO$1660,5,0),"")</f>
        <v/>
      </c>
      <c r="C153" s="174" t="str">
        <f ca="1">IFERROR(VLOOKUP(ROW(C141),'فهرست بها کلی'!$C$13:$BO$1660,6,0),"")</f>
        <v/>
      </c>
      <c r="D153" s="174" t="str">
        <f ca="1">IFERROR(VLOOKUP(ROW(D141),'فهرست بها کلی'!$C$13:$BO$1660,7,0),"")</f>
        <v/>
      </c>
      <c r="E153" s="174" t="str">
        <f ca="1">IFERROR(VLOOKUP(ROW(E141),'فهرست بها کلی'!$C$13:$BO$1660,8,0),"")</f>
        <v/>
      </c>
      <c r="F153" s="174" t="str">
        <f ca="1">IFERROR(VLOOKUP(ROW(F141),'فهرست بها کلی'!$C$13:$BO$1660,9,0),"")</f>
        <v/>
      </c>
      <c r="G153" s="174" t="str">
        <f ca="1">IFERROR(VLOOKUP(ROW(G141),'فهرست بها کلی'!$C$13:$BO$1660,21,0),"")</f>
        <v/>
      </c>
      <c r="H153" s="174" t="str">
        <f ca="1">IFERROR(VLOOKUP(ROW(H141),'فهرست بها کلی'!$C$13:$BO$1660,24,0),"")</f>
        <v/>
      </c>
      <c r="I153" s="174" t="str">
        <f ca="1">IFERROR(VLOOKUP(ROW(I141),'فهرست بها کلی'!$C$13:$BO$1660,27,0),"")</f>
        <v/>
      </c>
      <c r="J153" s="174" t="str">
        <f ca="1">IFERROR(VLOOKUP(ROW(J141),'فهرست بها کلی'!$C$13:$BO$1660,30,0),"")</f>
        <v/>
      </c>
      <c r="K153" s="174" t="str">
        <f ca="1">IFERROR(VLOOKUP(ROW(K141),'فهرست بها کلی'!$C$13:$BO$1660,33,0),"")</f>
        <v/>
      </c>
      <c r="L153" s="174" t="str">
        <f ca="1">IFERROR(VLOOKUP(ROW(L141),'فهرست بها کلی'!$C$13:$BO$1660,36,0),"")</f>
        <v/>
      </c>
      <c r="M153" s="174" t="str">
        <f ca="1">IFERROR(VLOOKUP(ROW(M141),'فهرست بها کلی'!$C$13:$BO$1660,39,0),"")</f>
        <v/>
      </c>
      <c r="N153" s="174" t="str">
        <f ca="1">IFERROR(VLOOKUP(ROW(N141),'فهرست بها کلی'!$C$13:$BO$1660,42,0),"")</f>
        <v/>
      </c>
      <c r="O153" s="174" t="str">
        <f ca="1">IFERROR(VLOOKUP(ROW(O141),'فهرست بها کلی'!$C$13:$BO$1660,45,0),"")</f>
        <v/>
      </c>
      <c r="P153" s="174" t="str">
        <f ca="1">IFERROR(VLOOKUP(ROW(P141),'فهرست بها کلی'!$C$13:$BO$1660,48,0),"")</f>
        <v/>
      </c>
      <c r="Q153" s="174" t="str">
        <f ca="1">IFERROR(VLOOKUP(ROW(Q141),'فهرست بها کلی'!$C$13:$BO$1660,51,0),"")</f>
        <v/>
      </c>
      <c r="R153" s="174" t="str">
        <f ca="1">IFERROR(VLOOKUP(ROW(R141),'فهرست بها کلی'!$C$13:$BO$1660,54,0),"")</f>
        <v/>
      </c>
      <c r="S153" s="174" t="str">
        <f ca="1">IFERROR(VLOOKUP(ROW(S141),'فهرست بها کلی'!$C$13:$BO$1660,57,0),"")</f>
        <v/>
      </c>
      <c r="T153" s="174" t="str">
        <f ca="1">IFERROR(VLOOKUP(ROW(T141),'فهرست بها کلی'!$C$13:$BO$1660,60,0),"")</f>
        <v/>
      </c>
      <c r="U153" s="174" t="str">
        <f ca="1">IFERROR(VLOOKUP(ROW(U141),'فهرست بها کلی'!$C$13:$BO$1660,63,0),"")</f>
        <v/>
      </c>
      <c r="V153" s="241">
        <f t="shared" ca="1" si="16"/>
        <v>0</v>
      </c>
      <c r="W153" s="242" t="str">
        <f t="shared" ca="1" si="17"/>
        <v/>
      </c>
      <c r="X153" s="174" t="str">
        <f ca="1">IFERROR(VLOOKUP(ROW(X141),'فهرست بها کلی'!$C$13:$BO$1660,10,0),"")</f>
        <v/>
      </c>
      <c r="Y153" s="174" t="str">
        <f ca="1">IFERROR(VLOOKUP(ROW(Y141),'فهرست بها کلی'!$C$13:$BO$1660,11,0),"")</f>
        <v/>
      </c>
      <c r="Z153" s="174" t="str">
        <f ca="1">IFERROR(VLOOKUP(ROW(Z141),'فهرست بها کلی'!$C$13:$BO$1660,12,0),"")</f>
        <v/>
      </c>
      <c r="AA153" s="174" t="str">
        <f ca="1">IFERROR(VLOOKUP(ROW(AA141),'فهرست بها کلی'!$C$13:$BO$1660,13,0),"")</f>
        <v/>
      </c>
      <c r="AB153" s="243" t="str">
        <f t="shared" ca="1" si="18"/>
        <v/>
      </c>
      <c r="AC153" s="174" t="str">
        <f ca="1">IFERROR(VLOOKUP(ROW(AC141),'فهرست بها کلی'!$C$13:$BO$1660,22,0),"")</f>
        <v/>
      </c>
      <c r="AD153" s="174" t="str">
        <f ca="1">IFERROR(VLOOKUP(ROW(AD141),'فهرست بها کلی'!$C$13:$BO$1660,25,0),"")</f>
        <v/>
      </c>
      <c r="AE153" s="174" t="str">
        <f ca="1">IFERROR(VLOOKUP(ROW(AE141),'فهرست بها کلی'!$C$13:$BO$1660,28,0),"")</f>
        <v/>
      </c>
      <c r="AF153" s="174" t="str">
        <f ca="1">IFERROR(VLOOKUP(ROW(AF141),'فهرست بها کلی'!$C$13:$BO$1660,31,0),"")</f>
        <v/>
      </c>
      <c r="AG153" s="174" t="str">
        <f ca="1">IFERROR(VLOOKUP(ROW(AG141),'فهرست بها کلی'!$C$13:$BO$1660,34,0),"")</f>
        <v/>
      </c>
      <c r="AH153" s="174" t="str">
        <f ca="1">IFERROR(VLOOKUP(ROW(AH141),'فهرست بها کلی'!$C$13:$BO$1660,37,0),"")</f>
        <v/>
      </c>
      <c r="AI153" s="174" t="str">
        <f ca="1">IFERROR(VLOOKUP(ROW(AI141),'فهرست بها کلی'!$C$13:$BO$1660,40,0),"")</f>
        <v/>
      </c>
      <c r="AJ153" s="174" t="str">
        <f ca="1">IFERROR(VLOOKUP(ROW(AJ141),'فهرست بها کلی'!$C$13:$BO$1660,43,0),"")</f>
        <v/>
      </c>
      <c r="AK153" s="174" t="str">
        <f ca="1">IFERROR(VLOOKUP(ROW(AK141),'فهرست بها کلی'!$C$13:$BO$1660,46,0),"")</f>
        <v/>
      </c>
      <c r="AL153" s="174" t="str">
        <f ca="1">IFERROR(VLOOKUP(ROW(AL141),'فهرست بها کلی'!$C$13:$BO$1660,49,0),"")</f>
        <v/>
      </c>
      <c r="AM153" s="174" t="str">
        <f ca="1">IFERROR(VLOOKUP(ROW(AM141),'فهرست بها کلی'!$C$13:$BO$1660,52,0),"")</f>
        <v/>
      </c>
      <c r="AN153" s="174" t="str">
        <f ca="1">IFERROR(VLOOKUP(ROW(AN141),'فهرست بها کلی'!$C$13:$BO$1660,55,0),"")</f>
        <v/>
      </c>
      <c r="AO153" s="174" t="str">
        <f ca="1">IFERROR(VLOOKUP(ROW(AO141),'فهرست بها کلی'!$C$13:$BO$1660,58,0),"")</f>
        <v/>
      </c>
      <c r="AP153" s="174" t="str">
        <f ca="1">IFERROR(VLOOKUP(ROW(AP141),'فهرست بها کلی'!$C$13:$BO$1660,61,0),"")</f>
        <v/>
      </c>
      <c r="AQ153" s="174" t="str">
        <f ca="1">IFERROR(VLOOKUP(ROW(AQ141),'فهرست بها کلی'!$C$13:$BO$1660,64,0),"")</f>
        <v/>
      </c>
      <c r="AR153" s="244">
        <f t="shared" ca="1" si="19"/>
        <v>0</v>
      </c>
      <c r="AS153" s="174" t="str">
        <f ca="1">IFERROR(VLOOKUP(ROW(AS141),'فهرست بها کلی'!$C$13:$BO$1660,23,0),"")</f>
        <v/>
      </c>
      <c r="AT153" s="174" t="str">
        <f ca="1">IFERROR(VLOOKUP(ROW(AT141),'فهرست بها کلی'!$C$13:$BO$1660,26,0),"")</f>
        <v/>
      </c>
      <c r="AU153" s="174" t="str">
        <f ca="1">IFERROR(VLOOKUP(ROW(AU141),'فهرست بها کلی'!$C$13:$BO$1660,29,0),"")</f>
        <v/>
      </c>
      <c r="AV153" s="174" t="str">
        <f ca="1">IFERROR(VLOOKUP(ROW(AV141),'فهرست بها کلی'!$C$13:$BO$1660,32,0),"")</f>
        <v/>
      </c>
      <c r="AW153" s="174" t="str">
        <f ca="1">IFERROR(VLOOKUP(ROW(AW141),'فهرست بها کلی'!$C$13:$BO$1660,35,0),"")</f>
        <v/>
      </c>
      <c r="AX153" s="174" t="str">
        <f ca="1">IFERROR(VLOOKUP(ROW(AX141),'فهرست بها کلی'!$C$13:$BO$1660,38,0),"")</f>
        <v/>
      </c>
      <c r="AY153" s="174" t="str">
        <f ca="1">IFERROR(VLOOKUP(ROW(AY141),'فهرست بها کلی'!$C$13:$BO$1660,41,0),"")</f>
        <v/>
      </c>
      <c r="AZ153" s="174" t="str">
        <f ca="1">IFERROR(VLOOKUP(ROW(AZ141),'فهرست بها کلی'!$C$13:$BO$1660,44,0),"")</f>
        <v/>
      </c>
      <c r="BA153" s="174" t="str">
        <f ca="1">IFERROR(VLOOKUP(ROW(BA141),'فهرست بها کلی'!$C$13:$BO$1660,47,0),"")</f>
        <v/>
      </c>
      <c r="BB153" s="174" t="str">
        <f ca="1">IFERROR(VLOOKUP(ROW(BB141),'فهرست بها کلی'!$C$13:$BO$1660,50,0),"")</f>
        <v/>
      </c>
      <c r="BC153" s="174" t="str">
        <f ca="1">IFERROR(VLOOKUP(ROW(BC141),'فهرست بها کلی'!$C$13:$BO$1660,53,0),"")</f>
        <v/>
      </c>
      <c r="BD153" s="174" t="str">
        <f ca="1">IFERROR(VLOOKUP(ROW(BD141),'فهرست بها کلی'!$C$13:$BO$1660,56,0),"")</f>
        <v/>
      </c>
      <c r="BE153" s="174" t="str">
        <f ca="1">IFERROR(VLOOKUP(ROW(BE141),'فهرست بها کلی'!$C$13:$BO$1660,59,0),"")</f>
        <v/>
      </c>
      <c r="BF153" s="174" t="str">
        <f ca="1">IFERROR(VLOOKUP(ROW(BF141),'فهرست بها کلی'!$C$13:$BO$1660,62,0),"")</f>
        <v/>
      </c>
      <c r="BG153" s="174" t="str">
        <f ca="1">IFERROR(VLOOKUP(ROW(BG141),'فهرست بها کلی'!$C$13:$BO$1660,65,0),"")</f>
        <v/>
      </c>
      <c r="BH153" s="174" t="str">
        <f ca="1">IFERROR(VLOOKUP(ROW(BH141),'فهرست بها کلی'!$C$13:$BO$1660,16,0),"")</f>
        <v/>
      </c>
      <c r="BI153" s="245" t="str">
        <f t="shared" ca="1" si="20"/>
        <v xml:space="preserve"> </v>
      </c>
      <c r="BJ153" s="245" t="str">
        <f t="shared" ca="1" si="21"/>
        <v/>
      </c>
      <c r="BK153" s="245" t="str">
        <f t="shared" ca="1" si="22"/>
        <v/>
      </c>
    </row>
    <row r="154" spans="1:63" ht="47.25" customHeight="1">
      <c r="A154" s="174" t="str">
        <f ca="1">IFERROR(VLOOKUP(ROW(A142),'فهرست بها کلی'!$C$13:$BO$1660,1,0),"")</f>
        <v/>
      </c>
      <c r="B154" s="174" t="str">
        <f ca="1">IFERROR(VLOOKUP(ROW(B142),'فهرست بها کلی'!$C$13:$BO$1660,5,0),"")</f>
        <v/>
      </c>
      <c r="C154" s="174" t="str">
        <f ca="1">IFERROR(VLOOKUP(ROW(C142),'فهرست بها کلی'!$C$13:$BO$1660,6,0),"")</f>
        <v/>
      </c>
      <c r="D154" s="174" t="str">
        <f ca="1">IFERROR(VLOOKUP(ROW(D142),'فهرست بها کلی'!$C$13:$BO$1660,7,0),"")</f>
        <v/>
      </c>
      <c r="E154" s="174" t="str">
        <f ca="1">IFERROR(VLOOKUP(ROW(E142),'فهرست بها کلی'!$C$13:$BO$1660,8,0),"")</f>
        <v/>
      </c>
      <c r="F154" s="174" t="str">
        <f ca="1">IFERROR(VLOOKUP(ROW(F142),'فهرست بها کلی'!$C$13:$BO$1660,9,0),"")</f>
        <v/>
      </c>
      <c r="G154" s="174" t="str">
        <f ca="1">IFERROR(VLOOKUP(ROW(G142),'فهرست بها کلی'!$C$13:$BO$1660,21,0),"")</f>
        <v/>
      </c>
      <c r="H154" s="174" t="str">
        <f ca="1">IFERROR(VLOOKUP(ROW(H142),'فهرست بها کلی'!$C$13:$BO$1660,24,0),"")</f>
        <v/>
      </c>
      <c r="I154" s="174" t="str">
        <f ca="1">IFERROR(VLOOKUP(ROW(I142),'فهرست بها کلی'!$C$13:$BO$1660,27,0),"")</f>
        <v/>
      </c>
      <c r="J154" s="174" t="str">
        <f ca="1">IFERROR(VLOOKUP(ROW(J142),'فهرست بها کلی'!$C$13:$BO$1660,30,0),"")</f>
        <v/>
      </c>
      <c r="K154" s="174" t="str">
        <f ca="1">IFERROR(VLOOKUP(ROW(K142),'فهرست بها کلی'!$C$13:$BO$1660,33,0),"")</f>
        <v/>
      </c>
      <c r="L154" s="174" t="str">
        <f ca="1">IFERROR(VLOOKUP(ROW(L142),'فهرست بها کلی'!$C$13:$BO$1660,36,0),"")</f>
        <v/>
      </c>
      <c r="M154" s="174" t="str">
        <f ca="1">IFERROR(VLOOKUP(ROW(M142),'فهرست بها کلی'!$C$13:$BO$1660,39,0),"")</f>
        <v/>
      </c>
      <c r="N154" s="174" t="str">
        <f ca="1">IFERROR(VLOOKUP(ROW(N142),'فهرست بها کلی'!$C$13:$BO$1660,42,0),"")</f>
        <v/>
      </c>
      <c r="O154" s="174" t="str">
        <f ca="1">IFERROR(VLOOKUP(ROW(O142),'فهرست بها کلی'!$C$13:$BO$1660,45,0),"")</f>
        <v/>
      </c>
      <c r="P154" s="174" t="str">
        <f ca="1">IFERROR(VLOOKUP(ROW(P142),'فهرست بها کلی'!$C$13:$BO$1660,48,0),"")</f>
        <v/>
      </c>
      <c r="Q154" s="174" t="str">
        <f ca="1">IFERROR(VLOOKUP(ROW(Q142),'فهرست بها کلی'!$C$13:$BO$1660,51,0),"")</f>
        <v/>
      </c>
      <c r="R154" s="174" t="str">
        <f ca="1">IFERROR(VLOOKUP(ROW(R142),'فهرست بها کلی'!$C$13:$BO$1660,54,0),"")</f>
        <v/>
      </c>
      <c r="S154" s="174" t="str">
        <f ca="1">IFERROR(VLOOKUP(ROW(S142),'فهرست بها کلی'!$C$13:$BO$1660,57,0),"")</f>
        <v/>
      </c>
      <c r="T154" s="174" t="str">
        <f ca="1">IFERROR(VLOOKUP(ROW(T142),'فهرست بها کلی'!$C$13:$BO$1660,60,0),"")</f>
        <v/>
      </c>
      <c r="U154" s="174" t="str">
        <f ca="1">IFERROR(VLOOKUP(ROW(U142),'فهرست بها کلی'!$C$13:$BO$1660,63,0),"")</f>
        <v/>
      </c>
      <c r="V154" s="241">
        <f t="shared" ca="1" si="16"/>
        <v>0</v>
      </c>
      <c r="W154" s="242" t="str">
        <f t="shared" ca="1" si="17"/>
        <v/>
      </c>
      <c r="X154" s="174" t="str">
        <f ca="1">IFERROR(VLOOKUP(ROW(X142),'فهرست بها کلی'!$C$13:$BO$1660,10,0),"")</f>
        <v/>
      </c>
      <c r="Y154" s="174" t="str">
        <f ca="1">IFERROR(VLOOKUP(ROW(Y142),'فهرست بها کلی'!$C$13:$BO$1660,11,0),"")</f>
        <v/>
      </c>
      <c r="Z154" s="174" t="str">
        <f ca="1">IFERROR(VLOOKUP(ROW(Z142),'فهرست بها کلی'!$C$13:$BO$1660,12,0),"")</f>
        <v/>
      </c>
      <c r="AA154" s="174" t="str">
        <f ca="1">IFERROR(VLOOKUP(ROW(AA142),'فهرست بها کلی'!$C$13:$BO$1660,13,0),"")</f>
        <v/>
      </c>
      <c r="AB154" s="243" t="str">
        <f t="shared" ca="1" si="18"/>
        <v/>
      </c>
      <c r="AC154" s="174" t="str">
        <f ca="1">IFERROR(VLOOKUP(ROW(AC142),'فهرست بها کلی'!$C$13:$BO$1660,22,0),"")</f>
        <v/>
      </c>
      <c r="AD154" s="174" t="str">
        <f ca="1">IFERROR(VLOOKUP(ROW(AD142),'فهرست بها کلی'!$C$13:$BO$1660,25,0),"")</f>
        <v/>
      </c>
      <c r="AE154" s="174" t="str">
        <f ca="1">IFERROR(VLOOKUP(ROW(AE142),'فهرست بها کلی'!$C$13:$BO$1660,28,0),"")</f>
        <v/>
      </c>
      <c r="AF154" s="174" t="str">
        <f ca="1">IFERROR(VLOOKUP(ROW(AF142),'فهرست بها کلی'!$C$13:$BO$1660,31,0),"")</f>
        <v/>
      </c>
      <c r="AG154" s="174" t="str">
        <f ca="1">IFERROR(VLOOKUP(ROW(AG142),'فهرست بها کلی'!$C$13:$BO$1660,34,0),"")</f>
        <v/>
      </c>
      <c r="AH154" s="174" t="str">
        <f ca="1">IFERROR(VLOOKUP(ROW(AH142),'فهرست بها کلی'!$C$13:$BO$1660,37,0),"")</f>
        <v/>
      </c>
      <c r="AI154" s="174" t="str">
        <f ca="1">IFERROR(VLOOKUP(ROW(AI142),'فهرست بها کلی'!$C$13:$BO$1660,40,0),"")</f>
        <v/>
      </c>
      <c r="AJ154" s="174" t="str">
        <f ca="1">IFERROR(VLOOKUP(ROW(AJ142),'فهرست بها کلی'!$C$13:$BO$1660,43,0),"")</f>
        <v/>
      </c>
      <c r="AK154" s="174" t="str">
        <f ca="1">IFERROR(VLOOKUP(ROW(AK142),'فهرست بها کلی'!$C$13:$BO$1660,46,0),"")</f>
        <v/>
      </c>
      <c r="AL154" s="174" t="str">
        <f ca="1">IFERROR(VLOOKUP(ROW(AL142),'فهرست بها کلی'!$C$13:$BO$1660,49,0),"")</f>
        <v/>
      </c>
      <c r="AM154" s="174" t="str">
        <f ca="1">IFERROR(VLOOKUP(ROW(AM142),'فهرست بها کلی'!$C$13:$BO$1660,52,0),"")</f>
        <v/>
      </c>
      <c r="AN154" s="174" t="str">
        <f ca="1">IFERROR(VLOOKUP(ROW(AN142),'فهرست بها کلی'!$C$13:$BO$1660,55,0),"")</f>
        <v/>
      </c>
      <c r="AO154" s="174" t="str">
        <f ca="1">IFERROR(VLOOKUP(ROW(AO142),'فهرست بها کلی'!$C$13:$BO$1660,58,0),"")</f>
        <v/>
      </c>
      <c r="AP154" s="174" t="str">
        <f ca="1">IFERROR(VLOOKUP(ROW(AP142),'فهرست بها کلی'!$C$13:$BO$1660,61,0),"")</f>
        <v/>
      </c>
      <c r="AQ154" s="174" t="str">
        <f ca="1">IFERROR(VLOOKUP(ROW(AQ142),'فهرست بها کلی'!$C$13:$BO$1660,64,0),"")</f>
        <v/>
      </c>
      <c r="AR154" s="244">
        <f t="shared" ca="1" si="19"/>
        <v>0</v>
      </c>
      <c r="AS154" s="174" t="str">
        <f ca="1">IFERROR(VLOOKUP(ROW(AS142),'فهرست بها کلی'!$C$13:$BO$1660,23,0),"")</f>
        <v/>
      </c>
      <c r="AT154" s="174" t="str">
        <f ca="1">IFERROR(VLOOKUP(ROW(AT142),'فهرست بها کلی'!$C$13:$BO$1660,26,0),"")</f>
        <v/>
      </c>
      <c r="AU154" s="174" t="str">
        <f ca="1">IFERROR(VLOOKUP(ROW(AU142),'فهرست بها کلی'!$C$13:$BO$1660,29,0),"")</f>
        <v/>
      </c>
      <c r="AV154" s="174" t="str">
        <f ca="1">IFERROR(VLOOKUP(ROW(AV142),'فهرست بها کلی'!$C$13:$BO$1660,32,0),"")</f>
        <v/>
      </c>
      <c r="AW154" s="174" t="str">
        <f ca="1">IFERROR(VLOOKUP(ROW(AW142),'فهرست بها کلی'!$C$13:$BO$1660,35,0),"")</f>
        <v/>
      </c>
      <c r="AX154" s="174" t="str">
        <f ca="1">IFERROR(VLOOKUP(ROW(AX142),'فهرست بها کلی'!$C$13:$BO$1660,38,0),"")</f>
        <v/>
      </c>
      <c r="AY154" s="174" t="str">
        <f ca="1">IFERROR(VLOOKUP(ROW(AY142),'فهرست بها کلی'!$C$13:$BO$1660,41,0),"")</f>
        <v/>
      </c>
      <c r="AZ154" s="174" t="str">
        <f ca="1">IFERROR(VLOOKUP(ROW(AZ142),'فهرست بها کلی'!$C$13:$BO$1660,44,0),"")</f>
        <v/>
      </c>
      <c r="BA154" s="174" t="str">
        <f ca="1">IFERROR(VLOOKUP(ROW(BA142),'فهرست بها کلی'!$C$13:$BO$1660,47,0),"")</f>
        <v/>
      </c>
      <c r="BB154" s="174" t="str">
        <f ca="1">IFERROR(VLOOKUP(ROW(BB142),'فهرست بها کلی'!$C$13:$BO$1660,50,0),"")</f>
        <v/>
      </c>
      <c r="BC154" s="174" t="str">
        <f ca="1">IFERROR(VLOOKUP(ROW(BC142),'فهرست بها کلی'!$C$13:$BO$1660,53,0),"")</f>
        <v/>
      </c>
      <c r="BD154" s="174" t="str">
        <f ca="1">IFERROR(VLOOKUP(ROW(BD142),'فهرست بها کلی'!$C$13:$BO$1660,56,0),"")</f>
        <v/>
      </c>
      <c r="BE154" s="174" t="str">
        <f ca="1">IFERROR(VLOOKUP(ROW(BE142),'فهرست بها کلی'!$C$13:$BO$1660,59,0),"")</f>
        <v/>
      </c>
      <c r="BF154" s="174" t="str">
        <f ca="1">IFERROR(VLOOKUP(ROW(BF142),'فهرست بها کلی'!$C$13:$BO$1660,62,0),"")</f>
        <v/>
      </c>
      <c r="BG154" s="174" t="str">
        <f ca="1">IFERROR(VLOOKUP(ROW(BG142),'فهرست بها کلی'!$C$13:$BO$1660,65,0),"")</f>
        <v/>
      </c>
      <c r="BH154" s="174" t="str">
        <f ca="1">IFERROR(VLOOKUP(ROW(BH142),'فهرست بها کلی'!$C$13:$BO$1660,16,0),"")</f>
        <v/>
      </c>
      <c r="BI154" s="245" t="str">
        <f t="shared" ca="1" si="20"/>
        <v xml:space="preserve"> </v>
      </c>
      <c r="BJ154" s="245" t="str">
        <f t="shared" ca="1" si="21"/>
        <v/>
      </c>
      <c r="BK154" s="245" t="str">
        <f t="shared" ca="1" si="22"/>
        <v/>
      </c>
    </row>
    <row r="155" spans="1:63" ht="47.25" customHeight="1">
      <c r="A155" s="174" t="str">
        <f ca="1">IFERROR(VLOOKUP(ROW(A143),'فهرست بها کلی'!$C$13:$BO$1660,1,0),"")</f>
        <v/>
      </c>
      <c r="B155" s="174" t="str">
        <f ca="1">IFERROR(VLOOKUP(ROW(B143),'فهرست بها کلی'!$C$13:$BO$1660,5,0),"")</f>
        <v/>
      </c>
      <c r="C155" s="174" t="str">
        <f ca="1">IFERROR(VLOOKUP(ROW(C143),'فهرست بها کلی'!$C$13:$BO$1660,6,0),"")</f>
        <v/>
      </c>
      <c r="D155" s="174" t="str">
        <f ca="1">IFERROR(VLOOKUP(ROW(D143),'فهرست بها کلی'!$C$13:$BO$1660,7,0),"")</f>
        <v/>
      </c>
      <c r="E155" s="174" t="str">
        <f ca="1">IFERROR(VLOOKUP(ROW(E143),'فهرست بها کلی'!$C$13:$BO$1660,8,0),"")</f>
        <v/>
      </c>
      <c r="F155" s="174" t="str">
        <f ca="1">IFERROR(VLOOKUP(ROW(F143),'فهرست بها کلی'!$C$13:$BO$1660,9,0),"")</f>
        <v/>
      </c>
      <c r="G155" s="174" t="str">
        <f ca="1">IFERROR(VLOOKUP(ROW(G143),'فهرست بها کلی'!$C$13:$BO$1660,21,0),"")</f>
        <v/>
      </c>
      <c r="H155" s="174" t="str">
        <f ca="1">IFERROR(VLOOKUP(ROW(H143),'فهرست بها کلی'!$C$13:$BO$1660,24,0),"")</f>
        <v/>
      </c>
      <c r="I155" s="174" t="str">
        <f ca="1">IFERROR(VLOOKUP(ROW(I143),'فهرست بها کلی'!$C$13:$BO$1660,27,0),"")</f>
        <v/>
      </c>
      <c r="J155" s="174" t="str">
        <f ca="1">IFERROR(VLOOKUP(ROW(J143),'فهرست بها کلی'!$C$13:$BO$1660,30,0),"")</f>
        <v/>
      </c>
      <c r="K155" s="174" t="str">
        <f ca="1">IFERROR(VLOOKUP(ROW(K143),'فهرست بها کلی'!$C$13:$BO$1660,33,0),"")</f>
        <v/>
      </c>
      <c r="L155" s="174" t="str">
        <f ca="1">IFERROR(VLOOKUP(ROW(L143),'فهرست بها کلی'!$C$13:$BO$1660,36,0),"")</f>
        <v/>
      </c>
      <c r="M155" s="174" t="str">
        <f ca="1">IFERROR(VLOOKUP(ROW(M143),'فهرست بها کلی'!$C$13:$BO$1660,39,0),"")</f>
        <v/>
      </c>
      <c r="N155" s="174" t="str">
        <f ca="1">IFERROR(VLOOKUP(ROW(N143),'فهرست بها کلی'!$C$13:$BO$1660,42,0),"")</f>
        <v/>
      </c>
      <c r="O155" s="174" t="str">
        <f ca="1">IFERROR(VLOOKUP(ROW(O143),'فهرست بها کلی'!$C$13:$BO$1660,45,0),"")</f>
        <v/>
      </c>
      <c r="P155" s="174" t="str">
        <f ca="1">IFERROR(VLOOKUP(ROW(P143),'فهرست بها کلی'!$C$13:$BO$1660,48,0),"")</f>
        <v/>
      </c>
      <c r="Q155" s="174" t="str">
        <f ca="1">IFERROR(VLOOKUP(ROW(Q143),'فهرست بها کلی'!$C$13:$BO$1660,51,0),"")</f>
        <v/>
      </c>
      <c r="R155" s="174" t="str">
        <f ca="1">IFERROR(VLOOKUP(ROW(R143),'فهرست بها کلی'!$C$13:$BO$1660,54,0),"")</f>
        <v/>
      </c>
      <c r="S155" s="174" t="str">
        <f ca="1">IFERROR(VLOOKUP(ROW(S143),'فهرست بها کلی'!$C$13:$BO$1660,57,0),"")</f>
        <v/>
      </c>
      <c r="T155" s="174" t="str">
        <f ca="1">IFERROR(VLOOKUP(ROW(T143),'فهرست بها کلی'!$C$13:$BO$1660,60,0),"")</f>
        <v/>
      </c>
      <c r="U155" s="174" t="str">
        <f ca="1">IFERROR(VLOOKUP(ROW(U143),'فهرست بها کلی'!$C$13:$BO$1660,63,0),"")</f>
        <v/>
      </c>
      <c r="V155" s="241">
        <f t="shared" ca="1" si="16"/>
        <v>0</v>
      </c>
      <c r="W155" s="242" t="str">
        <f t="shared" ca="1" si="17"/>
        <v/>
      </c>
      <c r="X155" s="174" t="str">
        <f ca="1">IFERROR(VLOOKUP(ROW(X143),'فهرست بها کلی'!$C$13:$BO$1660,10,0),"")</f>
        <v/>
      </c>
      <c r="Y155" s="174" t="str">
        <f ca="1">IFERROR(VLOOKUP(ROW(Y143),'فهرست بها کلی'!$C$13:$BO$1660,11,0),"")</f>
        <v/>
      </c>
      <c r="Z155" s="174" t="str">
        <f ca="1">IFERROR(VLOOKUP(ROW(Z143),'فهرست بها کلی'!$C$13:$BO$1660,12,0),"")</f>
        <v/>
      </c>
      <c r="AA155" s="174" t="str">
        <f ca="1">IFERROR(VLOOKUP(ROW(AA143),'فهرست بها کلی'!$C$13:$BO$1660,13,0),"")</f>
        <v/>
      </c>
      <c r="AB155" s="243" t="str">
        <f t="shared" ca="1" si="18"/>
        <v/>
      </c>
      <c r="AC155" s="174" t="str">
        <f ca="1">IFERROR(VLOOKUP(ROW(AC143),'فهرست بها کلی'!$C$13:$BO$1660,22,0),"")</f>
        <v/>
      </c>
      <c r="AD155" s="174" t="str">
        <f ca="1">IFERROR(VLOOKUP(ROW(AD143),'فهرست بها کلی'!$C$13:$BO$1660,25,0),"")</f>
        <v/>
      </c>
      <c r="AE155" s="174" t="str">
        <f ca="1">IFERROR(VLOOKUP(ROW(AE143),'فهرست بها کلی'!$C$13:$BO$1660,28,0),"")</f>
        <v/>
      </c>
      <c r="AF155" s="174" t="str">
        <f ca="1">IFERROR(VLOOKUP(ROW(AF143),'فهرست بها کلی'!$C$13:$BO$1660,31,0),"")</f>
        <v/>
      </c>
      <c r="AG155" s="174" t="str">
        <f ca="1">IFERROR(VLOOKUP(ROW(AG143),'فهرست بها کلی'!$C$13:$BO$1660,34,0),"")</f>
        <v/>
      </c>
      <c r="AH155" s="174" t="str">
        <f ca="1">IFERROR(VLOOKUP(ROW(AH143),'فهرست بها کلی'!$C$13:$BO$1660,37,0),"")</f>
        <v/>
      </c>
      <c r="AI155" s="174" t="str">
        <f ca="1">IFERROR(VLOOKUP(ROW(AI143),'فهرست بها کلی'!$C$13:$BO$1660,40,0),"")</f>
        <v/>
      </c>
      <c r="AJ155" s="174" t="str">
        <f ca="1">IFERROR(VLOOKUP(ROW(AJ143),'فهرست بها کلی'!$C$13:$BO$1660,43,0),"")</f>
        <v/>
      </c>
      <c r="AK155" s="174" t="str">
        <f ca="1">IFERROR(VLOOKUP(ROW(AK143),'فهرست بها کلی'!$C$13:$BO$1660,46,0),"")</f>
        <v/>
      </c>
      <c r="AL155" s="174" t="str">
        <f ca="1">IFERROR(VLOOKUP(ROW(AL143),'فهرست بها کلی'!$C$13:$BO$1660,49,0),"")</f>
        <v/>
      </c>
      <c r="AM155" s="174" t="str">
        <f ca="1">IFERROR(VLOOKUP(ROW(AM143),'فهرست بها کلی'!$C$13:$BO$1660,52,0),"")</f>
        <v/>
      </c>
      <c r="AN155" s="174" t="str">
        <f ca="1">IFERROR(VLOOKUP(ROW(AN143),'فهرست بها کلی'!$C$13:$BO$1660,55,0),"")</f>
        <v/>
      </c>
      <c r="AO155" s="174" t="str">
        <f ca="1">IFERROR(VLOOKUP(ROW(AO143),'فهرست بها کلی'!$C$13:$BO$1660,58,0),"")</f>
        <v/>
      </c>
      <c r="AP155" s="174" t="str">
        <f ca="1">IFERROR(VLOOKUP(ROW(AP143),'فهرست بها کلی'!$C$13:$BO$1660,61,0),"")</f>
        <v/>
      </c>
      <c r="AQ155" s="174" t="str">
        <f ca="1">IFERROR(VLOOKUP(ROW(AQ143),'فهرست بها کلی'!$C$13:$BO$1660,64,0),"")</f>
        <v/>
      </c>
      <c r="AR155" s="244">
        <f t="shared" ca="1" si="19"/>
        <v>0</v>
      </c>
      <c r="AS155" s="174" t="str">
        <f ca="1">IFERROR(VLOOKUP(ROW(AS143),'فهرست بها کلی'!$C$13:$BO$1660,23,0),"")</f>
        <v/>
      </c>
      <c r="AT155" s="174" t="str">
        <f ca="1">IFERROR(VLOOKUP(ROW(AT143),'فهرست بها کلی'!$C$13:$BO$1660,26,0),"")</f>
        <v/>
      </c>
      <c r="AU155" s="174" t="str">
        <f ca="1">IFERROR(VLOOKUP(ROW(AU143),'فهرست بها کلی'!$C$13:$BO$1660,29,0),"")</f>
        <v/>
      </c>
      <c r="AV155" s="174" t="str">
        <f ca="1">IFERROR(VLOOKUP(ROW(AV143),'فهرست بها کلی'!$C$13:$BO$1660,32,0),"")</f>
        <v/>
      </c>
      <c r="AW155" s="174" t="str">
        <f ca="1">IFERROR(VLOOKUP(ROW(AW143),'فهرست بها کلی'!$C$13:$BO$1660,35,0),"")</f>
        <v/>
      </c>
      <c r="AX155" s="174" t="str">
        <f ca="1">IFERROR(VLOOKUP(ROW(AX143),'فهرست بها کلی'!$C$13:$BO$1660,38,0),"")</f>
        <v/>
      </c>
      <c r="AY155" s="174" t="str">
        <f ca="1">IFERROR(VLOOKUP(ROW(AY143),'فهرست بها کلی'!$C$13:$BO$1660,41,0),"")</f>
        <v/>
      </c>
      <c r="AZ155" s="174" t="str">
        <f ca="1">IFERROR(VLOOKUP(ROW(AZ143),'فهرست بها کلی'!$C$13:$BO$1660,44,0),"")</f>
        <v/>
      </c>
      <c r="BA155" s="174" t="str">
        <f ca="1">IFERROR(VLOOKUP(ROW(BA143),'فهرست بها کلی'!$C$13:$BO$1660,47,0),"")</f>
        <v/>
      </c>
      <c r="BB155" s="174" t="str">
        <f ca="1">IFERROR(VLOOKUP(ROW(BB143),'فهرست بها کلی'!$C$13:$BO$1660,50,0),"")</f>
        <v/>
      </c>
      <c r="BC155" s="174" t="str">
        <f ca="1">IFERROR(VLOOKUP(ROW(BC143),'فهرست بها کلی'!$C$13:$BO$1660,53,0),"")</f>
        <v/>
      </c>
      <c r="BD155" s="174" t="str">
        <f ca="1">IFERROR(VLOOKUP(ROW(BD143),'فهرست بها کلی'!$C$13:$BO$1660,56,0),"")</f>
        <v/>
      </c>
      <c r="BE155" s="174" t="str">
        <f ca="1">IFERROR(VLOOKUP(ROW(BE143),'فهرست بها کلی'!$C$13:$BO$1660,59,0),"")</f>
        <v/>
      </c>
      <c r="BF155" s="174" t="str">
        <f ca="1">IFERROR(VLOOKUP(ROW(BF143),'فهرست بها کلی'!$C$13:$BO$1660,62,0),"")</f>
        <v/>
      </c>
      <c r="BG155" s="174" t="str">
        <f ca="1">IFERROR(VLOOKUP(ROW(BG143),'فهرست بها کلی'!$C$13:$BO$1660,65,0),"")</f>
        <v/>
      </c>
      <c r="BH155" s="174" t="str">
        <f ca="1">IFERROR(VLOOKUP(ROW(BH143),'فهرست بها کلی'!$C$13:$BO$1660,16,0),"")</f>
        <v/>
      </c>
      <c r="BI155" s="245" t="str">
        <f t="shared" ca="1" si="20"/>
        <v xml:space="preserve"> </v>
      </c>
      <c r="BJ155" s="245" t="str">
        <f t="shared" ca="1" si="21"/>
        <v/>
      </c>
      <c r="BK155" s="245" t="str">
        <f t="shared" ca="1" si="22"/>
        <v/>
      </c>
    </row>
    <row r="156" spans="1:63" ht="47.25" customHeight="1">
      <c r="A156" s="174" t="str">
        <f ca="1">IFERROR(VLOOKUP(ROW(A144),'فهرست بها کلی'!$C$13:$BO$1660,1,0),"")</f>
        <v/>
      </c>
      <c r="B156" s="174" t="str">
        <f ca="1">IFERROR(VLOOKUP(ROW(B144),'فهرست بها کلی'!$C$13:$BO$1660,5,0),"")</f>
        <v/>
      </c>
      <c r="C156" s="174" t="str">
        <f ca="1">IFERROR(VLOOKUP(ROW(C144),'فهرست بها کلی'!$C$13:$BO$1660,6,0),"")</f>
        <v/>
      </c>
      <c r="D156" s="174" t="str">
        <f ca="1">IFERROR(VLOOKUP(ROW(D144),'فهرست بها کلی'!$C$13:$BO$1660,7,0),"")</f>
        <v/>
      </c>
      <c r="E156" s="174" t="str">
        <f ca="1">IFERROR(VLOOKUP(ROW(E144),'فهرست بها کلی'!$C$13:$BO$1660,8,0),"")</f>
        <v/>
      </c>
      <c r="F156" s="174" t="str">
        <f ca="1">IFERROR(VLOOKUP(ROW(F144),'فهرست بها کلی'!$C$13:$BO$1660,9,0),"")</f>
        <v/>
      </c>
      <c r="G156" s="174" t="str">
        <f ca="1">IFERROR(VLOOKUP(ROW(G144),'فهرست بها کلی'!$C$13:$BO$1660,21,0),"")</f>
        <v/>
      </c>
      <c r="H156" s="174" t="str">
        <f ca="1">IFERROR(VLOOKUP(ROW(H144),'فهرست بها کلی'!$C$13:$BO$1660,24,0),"")</f>
        <v/>
      </c>
      <c r="I156" s="174" t="str">
        <f ca="1">IFERROR(VLOOKUP(ROW(I144),'فهرست بها کلی'!$C$13:$BO$1660,27,0),"")</f>
        <v/>
      </c>
      <c r="J156" s="174" t="str">
        <f ca="1">IFERROR(VLOOKUP(ROW(J144),'فهرست بها کلی'!$C$13:$BO$1660,30,0),"")</f>
        <v/>
      </c>
      <c r="K156" s="174" t="str">
        <f ca="1">IFERROR(VLOOKUP(ROW(K144),'فهرست بها کلی'!$C$13:$BO$1660,33,0),"")</f>
        <v/>
      </c>
      <c r="L156" s="174" t="str">
        <f ca="1">IFERROR(VLOOKUP(ROW(L144),'فهرست بها کلی'!$C$13:$BO$1660,36,0),"")</f>
        <v/>
      </c>
      <c r="M156" s="174" t="str">
        <f ca="1">IFERROR(VLOOKUP(ROW(M144),'فهرست بها کلی'!$C$13:$BO$1660,39,0),"")</f>
        <v/>
      </c>
      <c r="N156" s="174" t="str">
        <f ca="1">IFERROR(VLOOKUP(ROW(N144),'فهرست بها کلی'!$C$13:$BO$1660,42,0),"")</f>
        <v/>
      </c>
      <c r="O156" s="174" t="str">
        <f ca="1">IFERROR(VLOOKUP(ROW(O144),'فهرست بها کلی'!$C$13:$BO$1660,45,0),"")</f>
        <v/>
      </c>
      <c r="P156" s="174" t="str">
        <f ca="1">IFERROR(VLOOKUP(ROW(P144),'فهرست بها کلی'!$C$13:$BO$1660,48,0),"")</f>
        <v/>
      </c>
      <c r="Q156" s="174" t="str">
        <f ca="1">IFERROR(VLOOKUP(ROW(Q144),'فهرست بها کلی'!$C$13:$BO$1660,51,0),"")</f>
        <v/>
      </c>
      <c r="R156" s="174" t="str">
        <f ca="1">IFERROR(VLOOKUP(ROW(R144),'فهرست بها کلی'!$C$13:$BO$1660,54,0),"")</f>
        <v/>
      </c>
      <c r="S156" s="174" t="str">
        <f ca="1">IFERROR(VLOOKUP(ROW(S144),'فهرست بها کلی'!$C$13:$BO$1660,57,0),"")</f>
        <v/>
      </c>
      <c r="T156" s="174" t="str">
        <f ca="1">IFERROR(VLOOKUP(ROW(T144),'فهرست بها کلی'!$C$13:$BO$1660,60,0),"")</f>
        <v/>
      </c>
      <c r="U156" s="174" t="str">
        <f ca="1">IFERROR(VLOOKUP(ROW(U144),'فهرست بها کلی'!$C$13:$BO$1660,63,0),"")</f>
        <v/>
      </c>
      <c r="V156" s="241">
        <f t="shared" ca="1" si="16"/>
        <v>0</v>
      </c>
      <c r="W156" s="242" t="str">
        <f t="shared" ca="1" si="17"/>
        <v/>
      </c>
      <c r="X156" s="174" t="str">
        <f ca="1">IFERROR(VLOOKUP(ROW(X144),'فهرست بها کلی'!$C$13:$BO$1660,10,0),"")</f>
        <v/>
      </c>
      <c r="Y156" s="174" t="str">
        <f ca="1">IFERROR(VLOOKUP(ROW(Y144),'فهرست بها کلی'!$C$13:$BO$1660,11,0),"")</f>
        <v/>
      </c>
      <c r="Z156" s="174" t="str">
        <f ca="1">IFERROR(VLOOKUP(ROW(Z144),'فهرست بها کلی'!$C$13:$BO$1660,12,0),"")</f>
        <v/>
      </c>
      <c r="AA156" s="174" t="str">
        <f ca="1">IFERROR(VLOOKUP(ROW(AA144),'فهرست بها کلی'!$C$13:$BO$1660,13,0),"")</f>
        <v/>
      </c>
      <c r="AB156" s="243" t="str">
        <f t="shared" ca="1" si="18"/>
        <v/>
      </c>
      <c r="AC156" s="174" t="str">
        <f ca="1">IFERROR(VLOOKUP(ROW(AC144),'فهرست بها کلی'!$C$13:$BO$1660,22,0),"")</f>
        <v/>
      </c>
      <c r="AD156" s="174" t="str">
        <f ca="1">IFERROR(VLOOKUP(ROW(AD144),'فهرست بها کلی'!$C$13:$BO$1660,25,0),"")</f>
        <v/>
      </c>
      <c r="AE156" s="174" t="str">
        <f ca="1">IFERROR(VLOOKUP(ROW(AE144),'فهرست بها کلی'!$C$13:$BO$1660,28,0),"")</f>
        <v/>
      </c>
      <c r="AF156" s="174" t="str">
        <f ca="1">IFERROR(VLOOKUP(ROW(AF144),'فهرست بها کلی'!$C$13:$BO$1660,31,0),"")</f>
        <v/>
      </c>
      <c r="AG156" s="174" t="str">
        <f ca="1">IFERROR(VLOOKUP(ROW(AG144),'فهرست بها کلی'!$C$13:$BO$1660,34,0),"")</f>
        <v/>
      </c>
      <c r="AH156" s="174" t="str">
        <f ca="1">IFERROR(VLOOKUP(ROW(AH144),'فهرست بها کلی'!$C$13:$BO$1660,37,0),"")</f>
        <v/>
      </c>
      <c r="AI156" s="174" t="str">
        <f ca="1">IFERROR(VLOOKUP(ROW(AI144),'فهرست بها کلی'!$C$13:$BO$1660,40,0),"")</f>
        <v/>
      </c>
      <c r="AJ156" s="174" t="str">
        <f ca="1">IFERROR(VLOOKUP(ROW(AJ144),'فهرست بها کلی'!$C$13:$BO$1660,43,0),"")</f>
        <v/>
      </c>
      <c r="AK156" s="174" t="str">
        <f ca="1">IFERROR(VLOOKUP(ROW(AK144),'فهرست بها کلی'!$C$13:$BO$1660,46,0),"")</f>
        <v/>
      </c>
      <c r="AL156" s="174" t="str">
        <f ca="1">IFERROR(VLOOKUP(ROW(AL144),'فهرست بها کلی'!$C$13:$BO$1660,49,0),"")</f>
        <v/>
      </c>
      <c r="AM156" s="174" t="str">
        <f ca="1">IFERROR(VLOOKUP(ROW(AM144),'فهرست بها کلی'!$C$13:$BO$1660,52,0),"")</f>
        <v/>
      </c>
      <c r="AN156" s="174" t="str">
        <f ca="1">IFERROR(VLOOKUP(ROW(AN144),'فهرست بها کلی'!$C$13:$BO$1660,55,0),"")</f>
        <v/>
      </c>
      <c r="AO156" s="174" t="str">
        <f ca="1">IFERROR(VLOOKUP(ROW(AO144),'فهرست بها کلی'!$C$13:$BO$1660,58,0),"")</f>
        <v/>
      </c>
      <c r="AP156" s="174" t="str">
        <f ca="1">IFERROR(VLOOKUP(ROW(AP144),'فهرست بها کلی'!$C$13:$BO$1660,61,0),"")</f>
        <v/>
      </c>
      <c r="AQ156" s="174" t="str">
        <f ca="1">IFERROR(VLOOKUP(ROW(AQ144),'فهرست بها کلی'!$C$13:$BO$1660,64,0),"")</f>
        <v/>
      </c>
      <c r="AR156" s="244">
        <f t="shared" ca="1" si="19"/>
        <v>0</v>
      </c>
      <c r="AS156" s="174" t="str">
        <f ca="1">IFERROR(VLOOKUP(ROW(AS144),'فهرست بها کلی'!$C$13:$BO$1660,23,0),"")</f>
        <v/>
      </c>
      <c r="AT156" s="174" t="str">
        <f ca="1">IFERROR(VLOOKUP(ROW(AT144),'فهرست بها کلی'!$C$13:$BO$1660,26,0),"")</f>
        <v/>
      </c>
      <c r="AU156" s="174" t="str">
        <f ca="1">IFERROR(VLOOKUP(ROW(AU144),'فهرست بها کلی'!$C$13:$BO$1660,29,0),"")</f>
        <v/>
      </c>
      <c r="AV156" s="174" t="str">
        <f ca="1">IFERROR(VLOOKUP(ROW(AV144),'فهرست بها کلی'!$C$13:$BO$1660,32,0),"")</f>
        <v/>
      </c>
      <c r="AW156" s="174" t="str">
        <f ca="1">IFERROR(VLOOKUP(ROW(AW144),'فهرست بها کلی'!$C$13:$BO$1660,35,0),"")</f>
        <v/>
      </c>
      <c r="AX156" s="174" t="str">
        <f ca="1">IFERROR(VLOOKUP(ROW(AX144),'فهرست بها کلی'!$C$13:$BO$1660,38,0),"")</f>
        <v/>
      </c>
      <c r="AY156" s="174" t="str">
        <f ca="1">IFERROR(VLOOKUP(ROW(AY144),'فهرست بها کلی'!$C$13:$BO$1660,41,0),"")</f>
        <v/>
      </c>
      <c r="AZ156" s="174" t="str">
        <f ca="1">IFERROR(VLOOKUP(ROW(AZ144),'فهرست بها کلی'!$C$13:$BO$1660,44,0),"")</f>
        <v/>
      </c>
      <c r="BA156" s="174" t="str">
        <f ca="1">IFERROR(VLOOKUP(ROW(BA144),'فهرست بها کلی'!$C$13:$BO$1660,47,0),"")</f>
        <v/>
      </c>
      <c r="BB156" s="174" t="str">
        <f ca="1">IFERROR(VLOOKUP(ROW(BB144),'فهرست بها کلی'!$C$13:$BO$1660,50,0),"")</f>
        <v/>
      </c>
      <c r="BC156" s="174" t="str">
        <f ca="1">IFERROR(VLOOKUP(ROW(BC144),'فهرست بها کلی'!$C$13:$BO$1660,53,0),"")</f>
        <v/>
      </c>
      <c r="BD156" s="174" t="str">
        <f ca="1">IFERROR(VLOOKUP(ROW(BD144),'فهرست بها کلی'!$C$13:$BO$1660,56,0),"")</f>
        <v/>
      </c>
      <c r="BE156" s="174" t="str">
        <f ca="1">IFERROR(VLOOKUP(ROW(BE144),'فهرست بها کلی'!$C$13:$BO$1660,59,0),"")</f>
        <v/>
      </c>
      <c r="BF156" s="174" t="str">
        <f ca="1">IFERROR(VLOOKUP(ROW(BF144),'فهرست بها کلی'!$C$13:$BO$1660,62,0),"")</f>
        <v/>
      </c>
      <c r="BG156" s="174" t="str">
        <f ca="1">IFERROR(VLOOKUP(ROW(BG144),'فهرست بها کلی'!$C$13:$BO$1660,65,0),"")</f>
        <v/>
      </c>
      <c r="BH156" s="174" t="str">
        <f ca="1">IFERROR(VLOOKUP(ROW(BH144),'فهرست بها کلی'!$C$13:$BO$1660,16,0),"")</f>
        <v/>
      </c>
      <c r="BI156" s="245" t="str">
        <f t="shared" ca="1" si="20"/>
        <v xml:space="preserve"> </v>
      </c>
      <c r="BJ156" s="245" t="str">
        <f t="shared" ca="1" si="21"/>
        <v/>
      </c>
      <c r="BK156" s="245" t="str">
        <f t="shared" ca="1" si="22"/>
        <v/>
      </c>
    </row>
    <row r="157" spans="1:63" ht="47.25" customHeight="1">
      <c r="A157" s="174" t="str">
        <f ca="1">IFERROR(VLOOKUP(ROW(A145),'فهرست بها کلی'!$C$13:$BO$1660,1,0),"")</f>
        <v/>
      </c>
      <c r="B157" s="174" t="str">
        <f ca="1">IFERROR(VLOOKUP(ROW(B145),'فهرست بها کلی'!$C$13:$BO$1660,5,0),"")</f>
        <v/>
      </c>
      <c r="C157" s="174" t="str">
        <f ca="1">IFERROR(VLOOKUP(ROW(C145),'فهرست بها کلی'!$C$13:$BO$1660,6,0),"")</f>
        <v/>
      </c>
      <c r="D157" s="174" t="str">
        <f ca="1">IFERROR(VLOOKUP(ROW(D145),'فهرست بها کلی'!$C$13:$BO$1660,7,0),"")</f>
        <v/>
      </c>
      <c r="E157" s="174" t="str">
        <f ca="1">IFERROR(VLOOKUP(ROW(E145),'فهرست بها کلی'!$C$13:$BO$1660,8,0),"")</f>
        <v/>
      </c>
      <c r="F157" s="174" t="str">
        <f ca="1">IFERROR(VLOOKUP(ROW(F145),'فهرست بها کلی'!$C$13:$BO$1660,9,0),"")</f>
        <v/>
      </c>
      <c r="G157" s="174" t="str">
        <f ca="1">IFERROR(VLOOKUP(ROW(G145),'فهرست بها کلی'!$C$13:$BO$1660,21,0),"")</f>
        <v/>
      </c>
      <c r="H157" s="174" t="str">
        <f ca="1">IFERROR(VLOOKUP(ROW(H145),'فهرست بها کلی'!$C$13:$BO$1660,24,0),"")</f>
        <v/>
      </c>
      <c r="I157" s="174" t="str">
        <f ca="1">IFERROR(VLOOKUP(ROW(I145),'فهرست بها کلی'!$C$13:$BO$1660,27,0),"")</f>
        <v/>
      </c>
      <c r="J157" s="174" t="str">
        <f ca="1">IFERROR(VLOOKUP(ROW(J145),'فهرست بها کلی'!$C$13:$BO$1660,30,0),"")</f>
        <v/>
      </c>
      <c r="K157" s="174" t="str">
        <f ca="1">IFERROR(VLOOKUP(ROW(K145),'فهرست بها کلی'!$C$13:$BO$1660,33,0),"")</f>
        <v/>
      </c>
      <c r="L157" s="174" t="str">
        <f ca="1">IFERROR(VLOOKUP(ROW(L145),'فهرست بها کلی'!$C$13:$BO$1660,36,0),"")</f>
        <v/>
      </c>
      <c r="M157" s="174" t="str">
        <f ca="1">IFERROR(VLOOKUP(ROW(M145),'فهرست بها کلی'!$C$13:$BO$1660,39,0),"")</f>
        <v/>
      </c>
      <c r="N157" s="174" t="str">
        <f ca="1">IFERROR(VLOOKUP(ROW(N145),'فهرست بها کلی'!$C$13:$BO$1660,42,0),"")</f>
        <v/>
      </c>
      <c r="O157" s="174" t="str">
        <f ca="1">IFERROR(VLOOKUP(ROW(O145),'فهرست بها کلی'!$C$13:$BO$1660,45,0),"")</f>
        <v/>
      </c>
      <c r="P157" s="174" t="str">
        <f ca="1">IFERROR(VLOOKUP(ROW(P145),'فهرست بها کلی'!$C$13:$BO$1660,48,0),"")</f>
        <v/>
      </c>
      <c r="Q157" s="174" t="str">
        <f ca="1">IFERROR(VLOOKUP(ROW(Q145),'فهرست بها کلی'!$C$13:$BO$1660,51,0),"")</f>
        <v/>
      </c>
      <c r="R157" s="174" t="str">
        <f ca="1">IFERROR(VLOOKUP(ROW(R145),'فهرست بها کلی'!$C$13:$BO$1660,54,0),"")</f>
        <v/>
      </c>
      <c r="S157" s="174" t="str">
        <f ca="1">IFERROR(VLOOKUP(ROW(S145),'فهرست بها کلی'!$C$13:$BO$1660,57,0),"")</f>
        <v/>
      </c>
      <c r="T157" s="174" t="str">
        <f ca="1">IFERROR(VLOOKUP(ROW(T145),'فهرست بها کلی'!$C$13:$BO$1660,60,0),"")</f>
        <v/>
      </c>
      <c r="U157" s="174" t="str">
        <f ca="1">IFERROR(VLOOKUP(ROW(U145),'فهرست بها کلی'!$C$13:$BO$1660,63,0),"")</f>
        <v/>
      </c>
      <c r="V157" s="241">
        <f t="shared" ca="1" si="16"/>
        <v>0</v>
      </c>
      <c r="W157" s="242" t="str">
        <f t="shared" ca="1" si="17"/>
        <v/>
      </c>
      <c r="X157" s="174" t="str">
        <f ca="1">IFERROR(VLOOKUP(ROW(X145),'فهرست بها کلی'!$C$13:$BO$1660,10,0),"")</f>
        <v/>
      </c>
      <c r="Y157" s="174" t="str">
        <f ca="1">IFERROR(VLOOKUP(ROW(Y145),'فهرست بها کلی'!$C$13:$BO$1660,11,0),"")</f>
        <v/>
      </c>
      <c r="Z157" s="174" t="str">
        <f ca="1">IFERROR(VLOOKUP(ROW(Z145),'فهرست بها کلی'!$C$13:$BO$1660,12,0),"")</f>
        <v/>
      </c>
      <c r="AA157" s="174" t="str">
        <f ca="1">IFERROR(VLOOKUP(ROW(AA145),'فهرست بها کلی'!$C$13:$BO$1660,13,0),"")</f>
        <v/>
      </c>
      <c r="AB157" s="243" t="str">
        <f t="shared" ca="1" si="18"/>
        <v/>
      </c>
      <c r="AC157" s="174" t="str">
        <f ca="1">IFERROR(VLOOKUP(ROW(AC145),'فهرست بها کلی'!$C$13:$BO$1660,22,0),"")</f>
        <v/>
      </c>
      <c r="AD157" s="174" t="str">
        <f ca="1">IFERROR(VLOOKUP(ROW(AD145),'فهرست بها کلی'!$C$13:$BO$1660,25,0),"")</f>
        <v/>
      </c>
      <c r="AE157" s="174" t="str">
        <f ca="1">IFERROR(VLOOKUP(ROW(AE145),'فهرست بها کلی'!$C$13:$BO$1660,28,0),"")</f>
        <v/>
      </c>
      <c r="AF157" s="174" t="str">
        <f ca="1">IFERROR(VLOOKUP(ROW(AF145),'فهرست بها کلی'!$C$13:$BO$1660,31,0),"")</f>
        <v/>
      </c>
      <c r="AG157" s="174" t="str">
        <f ca="1">IFERROR(VLOOKUP(ROW(AG145),'فهرست بها کلی'!$C$13:$BO$1660,34,0),"")</f>
        <v/>
      </c>
      <c r="AH157" s="174" t="str">
        <f ca="1">IFERROR(VLOOKUP(ROW(AH145),'فهرست بها کلی'!$C$13:$BO$1660,37,0),"")</f>
        <v/>
      </c>
      <c r="AI157" s="174" t="str">
        <f ca="1">IFERROR(VLOOKUP(ROW(AI145),'فهرست بها کلی'!$C$13:$BO$1660,40,0),"")</f>
        <v/>
      </c>
      <c r="AJ157" s="174" t="str">
        <f ca="1">IFERROR(VLOOKUP(ROW(AJ145),'فهرست بها کلی'!$C$13:$BO$1660,43,0),"")</f>
        <v/>
      </c>
      <c r="AK157" s="174" t="str">
        <f ca="1">IFERROR(VLOOKUP(ROW(AK145),'فهرست بها کلی'!$C$13:$BO$1660,46,0),"")</f>
        <v/>
      </c>
      <c r="AL157" s="174" t="str">
        <f ca="1">IFERROR(VLOOKUP(ROW(AL145),'فهرست بها کلی'!$C$13:$BO$1660,49,0),"")</f>
        <v/>
      </c>
      <c r="AM157" s="174" t="str">
        <f ca="1">IFERROR(VLOOKUP(ROW(AM145),'فهرست بها کلی'!$C$13:$BO$1660,52,0),"")</f>
        <v/>
      </c>
      <c r="AN157" s="174" t="str">
        <f ca="1">IFERROR(VLOOKUP(ROW(AN145),'فهرست بها کلی'!$C$13:$BO$1660,55,0),"")</f>
        <v/>
      </c>
      <c r="AO157" s="174" t="str">
        <f ca="1">IFERROR(VLOOKUP(ROW(AO145),'فهرست بها کلی'!$C$13:$BO$1660,58,0),"")</f>
        <v/>
      </c>
      <c r="AP157" s="174" t="str">
        <f ca="1">IFERROR(VLOOKUP(ROW(AP145),'فهرست بها کلی'!$C$13:$BO$1660,61,0),"")</f>
        <v/>
      </c>
      <c r="AQ157" s="174" t="str">
        <f ca="1">IFERROR(VLOOKUP(ROW(AQ145),'فهرست بها کلی'!$C$13:$BO$1660,64,0),"")</f>
        <v/>
      </c>
      <c r="AR157" s="244">
        <f t="shared" ca="1" si="19"/>
        <v>0</v>
      </c>
      <c r="AS157" s="174" t="str">
        <f ca="1">IFERROR(VLOOKUP(ROW(AS145),'فهرست بها کلی'!$C$13:$BO$1660,23,0),"")</f>
        <v/>
      </c>
      <c r="AT157" s="174" t="str">
        <f ca="1">IFERROR(VLOOKUP(ROW(AT145),'فهرست بها کلی'!$C$13:$BO$1660,26,0),"")</f>
        <v/>
      </c>
      <c r="AU157" s="174" t="str">
        <f ca="1">IFERROR(VLOOKUP(ROW(AU145),'فهرست بها کلی'!$C$13:$BO$1660,29,0),"")</f>
        <v/>
      </c>
      <c r="AV157" s="174" t="str">
        <f ca="1">IFERROR(VLOOKUP(ROW(AV145),'فهرست بها کلی'!$C$13:$BO$1660,32,0),"")</f>
        <v/>
      </c>
      <c r="AW157" s="174" t="str">
        <f ca="1">IFERROR(VLOOKUP(ROW(AW145),'فهرست بها کلی'!$C$13:$BO$1660,35,0),"")</f>
        <v/>
      </c>
      <c r="AX157" s="174" t="str">
        <f ca="1">IFERROR(VLOOKUP(ROW(AX145),'فهرست بها کلی'!$C$13:$BO$1660,38,0),"")</f>
        <v/>
      </c>
      <c r="AY157" s="174" t="str">
        <f ca="1">IFERROR(VLOOKUP(ROW(AY145),'فهرست بها کلی'!$C$13:$BO$1660,41,0),"")</f>
        <v/>
      </c>
      <c r="AZ157" s="174" t="str">
        <f ca="1">IFERROR(VLOOKUP(ROW(AZ145),'فهرست بها کلی'!$C$13:$BO$1660,44,0),"")</f>
        <v/>
      </c>
      <c r="BA157" s="174" t="str">
        <f ca="1">IFERROR(VLOOKUP(ROW(BA145),'فهرست بها کلی'!$C$13:$BO$1660,47,0),"")</f>
        <v/>
      </c>
      <c r="BB157" s="174" t="str">
        <f ca="1">IFERROR(VLOOKUP(ROW(BB145),'فهرست بها کلی'!$C$13:$BO$1660,50,0),"")</f>
        <v/>
      </c>
      <c r="BC157" s="174" t="str">
        <f ca="1">IFERROR(VLOOKUP(ROW(BC145),'فهرست بها کلی'!$C$13:$BO$1660,53,0),"")</f>
        <v/>
      </c>
      <c r="BD157" s="174" t="str">
        <f ca="1">IFERROR(VLOOKUP(ROW(BD145),'فهرست بها کلی'!$C$13:$BO$1660,56,0),"")</f>
        <v/>
      </c>
      <c r="BE157" s="174" t="str">
        <f ca="1">IFERROR(VLOOKUP(ROW(BE145),'فهرست بها کلی'!$C$13:$BO$1660,59,0),"")</f>
        <v/>
      </c>
      <c r="BF157" s="174" t="str">
        <f ca="1">IFERROR(VLOOKUP(ROW(BF145),'فهرست بها کلی'!$C$13:$BO$1660,62,0),"")</f>
        <v/>
      </c>
      <c r="BG157" s="174" t="str">
        <f ca="1">IFERROR(VLOOKUP(ROW(BG145),'فهرست بها کلی'!$C$13:$BO$1660,65,0),"")</f>
        <v/>
      </c>
      <c r="BH157" s="174" t="str">
        <f ca="1">IFERROR(VLOOKUP(ROW(BH145),'فهرست بها کلی'!$C$13:$BO$1660,16,0),"")</f>
        <v/>
      </c>
      <c r="BI157" s="245" t="str">
        <f t="shared" ca="1" si="20"/>
        <v xml:space="preserve"> </v>
      </c>
      <c r="BJ157" s="245" t="str">
        <f t="shared" ca="1" si="21"/>
        <v/>
      </c>
      <c r="BK157" s="245" t="str">
        <f t="shared" ca="1" si="22"/>
        <v/>
      </c>
    </row>
    <row r="158" spans="1:63" ht="47.25" customHeight="1">
      <c r="A158" s="174" t="str">
        <f ca="1">IFERROR(VLOOKUP(ROW(A146),'فهرست بها کلی'!$C$13:$BO$1660,1,0),"")</f>
        <v/>
      </c>
      <c r="B158" s="174" t="str">
        <f ca="1">IFERROR(VLOOKUP(ROW(B146),'فهرست بها کلی'!$C$13:$BO$1660,5,0),"")</f>
        <v/>
      </c>
      <c r="C158" s="174" t="str">
        <f ca="1">IFERROR(VLOOKUP(ROW(C146),'فهرست بها کلی'!$C$13:$BO$1660,6,0),"")</f>
        <v/>
      </c>
      <c r="D158" s="174" t="str">
        <f ca="1">IFERROR(VLOOKUP(ROW(D146),'فهرست بها کلی'!$C$13:$BO$1660,7,0),"")</f>
        <v/>
      </c>
      <c r="E158" s="174" t="str">
        <f ca="1">IFERROR(VLOOKUP(ROW(E146),'فهرست بها کلی'!$C$13:$BO$1660,8,0),"")</f>
        <v/>
      </c>
      <c r="F158" s="174" t="str">
        <f ca="1">IFERROR(VLOOKUP(ROW(F146),'فهرست بها کلی'!$C$13:$BO$1660,9,0),"")</f>
        <v/>
      </c>
      <c r="G158" s="174" t="str">
        <f ca="1">IFERROR(VLOOKUP(ROW(G146),'فهرست بها کلی'!$C$13:$BO$1660,21,0),"")</f>
        <v/>
      </c>
      <c r="H158" s="174" t="str">
        <f ca="1">IFERROR(VLOOKUP(ROW(H146),'فهرست بها کلی'!$C$13:$BO$1660,24,0),"")</f>
        <v/>
      </c>
      <c r="I158" s="174" t="str">
        <f ca="1">IFERROR(VLOOKUP(ROW(I146),'فهرست بها کلی'!$C$13:$BO$1660,27,0),"")</f>
        <v/>
      </c>
      <c r="J158" s="174" t="str">
        <f ca="1">IFERROR(VLOOKUP(ROW(J146),'فهرست بها کلی'!$C$13:$BO$1660,30,0),"")</f>
        <v/>
      </c>
      <c r="K158" s="174" t="str">
        <f ca="1">IFERROR(VLOOKUP(ROW(K146),'فهرست بها کلی'!$C$13:$BO$1660,33,0),"")</f>
        <v/>
      </c>
      <c r="L158" s="174" t="str">
        <f ca="1">IFERROR(VLOOKUP(ROW(L146),'فهرست بها کلی'!$C$13:$BO$1660,36,0),"")</f>
        <v/>
      </c>
      <c r="M158" s="174" t="str">
        <f ca="1">IFERROR(VLOOKUP(ROW(M146),'فهرست بها کلی'!$C$13:$BO$1660,39,0),"")</f>
        <v/>
      </c>
      <c r="N158" s="174" t="str">
        <f ca="1">IFERROR(VLOOKUP(ROW(N146),'فهرست بها کلی'!$C$13:$BO$1660,42,0),"")</f>
        <v/>
      </c>
      <c r="O158" s="174" t="str">
        <f ca="1">IFERROR(VLOOKUP(ROW(O146),'فهرست بها کلی'!$C$13:$BO$1660,45,0),"")</f>
        <v/>
      </c>
      <c r="P158" s="174" t="str">
        <f ca="1">IFERROR(VLOOKUP(ROW(P146),'فهرست بها کلی'!$C$13:$BO$1660,48,0),"")</f>
        <v/>
      </c>
      <c r="Q158" s="174" t="str">
        <f ca="1">IFERROR(VLOOKUP(ROW(Q146),'فهرست بها کلی'!$C$13:$BO$1660,51,0),"")</f>
        <v/>
      </c>
      <c r="R158" s="174" t="str">
        <f ca="1">IFERROR(VLOOKUP(ROW(R146),'فهرست بها کلی'!$C$13:$BO$1660,54,0),"")</f>
        <v/>
      </c>
      <c r="S158" s="174" t="str">
        <f ca="1">IFERROR(VLOOKUP(ROW(S146),'فهرست بها کلی'!$C$13:$BO$1660,57,0),"")</f>
        <v/>
      </c>
      <c r="T158" s="174" t="str">
        <f ca="1">IFERROR(VLOOKUP(ROW(T146),'فهرست بها کلی'!$C$13:$BO$1660,60,0),"")</f>
        <v/>
      </c>
      <c r="U158" s="174" t="str">
        <f ca="1">IFERROR(VLOOKUP(ROW(U146),'فهرست بها کلی'!$C$13:$BO$1660,63,0),"")</f>
        <v/>
      </c>
      <c r="V158" s="241">
        <f t="shared" ca="1" si="16"/>
        <v>0</v>
      </c>
      <c r="W158" s="242" t="str">
        <f t="shared" ca="1" si="17"/>
        <v/>
      </c>
      <c r="X158" s="174" t="str">
        <f ca="1">IFERROR(VLOOKUP(ROW(X146),'فهرست بها کلی'!$C$13:$BO$1660,10,0),"")</f>
        <v/>
      </c>
      <c r="Y158" s="174" t="str">
        <f ca="1">IFERROR(VLOOKUP(ROW(Y146),'فهرست بها کلی'!$C$13:$BO$1660,11,0),"")</f>
        <v/>
      </c>
      <c r="Z158" s="174" t="str">
        <f ca="1">IFERROR(VLOOKUP(ROW(Z146),'فهرست بها کلی'!$C$13:$BO$1660,12,0),"")</f>
        <v/>
      </c>
      <c r="AA158" s="174" t="str">
        <f ca="1">IFERROR(VLOOKUP(ROW(AA146),'فهرست بها کلی'!$C$13:$BO$1660,13,0),"")</f>
        <v/>
      </c>
      <c r="AB158" s="243" t="str">
        <f t="shared" ca="1" si="18"/>
        <v/>
      </c>
      <c r="AC158" s="174" t="str">
        <f ca="1">IFERROR(VLOOKUP(ROW(AC146),'فهرست بها کلی'!$C$13:$BO$1660,22,0),"")</f>
        <v/>
      </c>
      <c r="AD158" s="174" t="str">
        <f ca="1">IFERROR(VLOOKUP(ROW(AD146),'فهرست بها کلی'!$C$13:$BO$1660,25,0),"")</f>
        <v/>
      </c>
      <c r="AE158" s="174" t="str">
        <f ca="1">IFERROR(VLOOKUP(ROW(AE146),'فهرست بها کلی'!$C$13:$BO$1660,28,0),"")</f>
        <v/>
      </c>
      <c r="AF158" s="174" t="str">
        <f ca="1">IFERROR(VLOOKUP(ROW(AF146),'فهرست بها کلی'!$C$13:$BO$1660,31,0),"")</f>
        <v/>
      </c>
      <c r="AG158" s="174" t="str">
        <f ca="1">IFERROR(VLOOKUP(ROW(AG146),'فهرست بها کلی'!$C$13:$BO$1660,34,0),"")</f>
        <v/>
      </c>
      <c r="AH158" s="174" t="str">
        <f ca="1">IFERROR(VLOOKUP(ROW(AH146),'فهرست بها کلی'!$C$13:$BO$1660,37,0),"")</f>
        <v/>
      </c>
      <c r="AI158" s="174" t="str">
        <f ca="1">IFERROR(VLOOKUP(ROW(AI146),'فهرست بها کلی'!$C$13:$BO$1660,40,0),"")</f>
        <v/>
      </c>
      <c r="AJ158" s="174" t="str">
        <f ca="1">IFERROR(VLOOKUP(ROW(AJ146),'فهرست بها کلی'!$C$13:$BO$1660,43,0),"")</f>
        <v/>
      </c>
      <c r="AK158" s="174" t="str">
        <f ca="1">IFERROR(VLOOKUP(ROW(AK146),'فهرست بها کلی'!$C$13:$BO$1660,46,0),"")</f>
        <v/>
      </c>
      <c r="AL158" s="174" t="str">
        <f ca="1">IFERROR(VLOOKUP(ROW(AL146),'فهرست بها کلی'!$C$13:$BO$1660,49,0),"")</f>
        <v/>
      </c>
      <c r="AM158" s="174" t="str">
        <f ca="1">IFERROR(VLOOKUP(ROW(AM146),'فهرست بها کلی'!$C$13:$BO$1660,52,0),"")</f>
        <v/>
      </c>
      <c r="AN158" s="174" t="str">
        <f ca="1">IFERROR(VLOOKUP(ROW(AN146),'فهرست بها کلی'!$C$13:$BO$1660,55,0),"")</f>
        <v/>
      </c>
      <c r="AO158" s="174" t="str">
        <f ca="1">IFERROR(VLOOKUP(ROW(AO146),'فهرست بها کلی'!$C$13:$BO$1660,58,0),"")</f>
        <v/>
      </c>
      <c r="AP158" s="174" t="str">
        <f ca="1">IFERROR(VLOOKUP(ROW(AP146),'فهرست بها کلی'!$C$13:$BO$1660,61,0),"")</f>
        <v/>
      </c>
      <c r="AQ158" s="174" t="str">
        <f ca="1">IFERROR(VLOOKUP(ROW(AQ146),'فهرست بها کلی'!$C$13:$BO$1660,64,0),"")</f>
        <v/>
      </c>
      <c r="AR158" s="244">
        <f t="shared" ca="1" si="19"/>
        <v>0</v>
      </c>
      <c r="AS158" s="174" t="str">
        <f ca="1">IFERROR(VLOOKUP(ROW(AS146),'فهرست بها کلی'!$C$13:$BO$1660,23,0),"")</f>
        <v/>
      </c>
      <c r="AT158" s="174" t="str">
        <f ca="1">IFERROR(VLOOKUP(ROW(AT146),'فهرست بها کلی'!$C$13:$BO$1660,26,0),"")</f>
        <v/>
      </c>
      <c r="AU158" s="174" t="str">
        <f ca="1">IFERROR(VLOOKUP(ROW(AU146),'فهرست بها کلی'!$C$13:$BO$1660,29,0),"")</f>
        <v/>
      </c>
      <c r="AV158" s="174" t="str">
        <f ca="1">IFERROR(VLOOKUP(ROW(AV146),'فهرست بها کلی'!$C$13:$BO$1660,32,0),"")</f>
        <v/>
      </c>
      <c r="AW158" s="174" t="str">
        <f ca="1">IFERROR(VLOOKUP(ROW(AW146),'فهرست بها کلی'!$C$13:$BO$1660,35,0),"")</f>
        <v/>
      </c>
      <c r="AX158" s="174" t="str">
        <f ca="1">IFERROR(VLOOKUP(ROW(AX146),'فهرست بها کلی'!$C$13:$BO$1660,38,0),"")</f>
        <v/>
      </c>
      <c r="AY158" s="174" t="str">
        <f ca="1">IFERROR(VLOOKUP(ROW(AY146),'فهرست بها کلی'!$C$13:$BO$1660,41,0),"")</f>
        <v/>
      </c>
      <c r="AZ158" s="174" t="str">
        <f ca="1">IFERROR(VLOOKUP(ROW(AZ146),'فهرست بها کلی'!$C$13:$BO$1660,44,0),"")</f>
        <v/>
      </c>
      <c r="BA158" s="174" t="str">
        <f ca="1">IFERROR(VLOOKUP(ROW(BA146),'فهرست بها کلی'!$C$13:$BO$1660,47,0),"")</f>
        <v/>
      </c>
      <c r="BB158" s="174" t="str">
        <f ca="1">IFERROR(VLOOKUP(ROW(BB146),'فهرست بها کلی'!$C$13:$BO$1660,50,0),"")</f>
        <v/>
      </c>
      <c r="BC158" s="174" t="str">
        <f ca="1">IFERROR(VLOOKUP(ROW(BC146),'فهرست بها کلی'!$C$13:$BO$1660,53,0),"")</f>
        <v/>
      </c>
      <c r="BD158" s="174" t="str">
        <f ca="1">IFERROR(VLOOKUP(ROW(BD146),'فهرست بها کلی'!$C$13:$BO$1660,56,0),"")</f>
        <v/>
      </c>
      <c r="BE158" s="174" t="str">
        <f ca="1">IFERROR(VLOOKUP(ROW(BE146),'فهرست بها کلی'!$C$13:$BO$1660,59,0),"")</f>
        <v/>
      </c>
      <c r="BF158" s="174" t="str">
        <f ca="1">IFERROR(VLOOKUP(ROW(BF146),'فهرست بها کلی'!$C$13:$BO$1660,62,0),"")</f>
        <v/>
      </c>
      <c r="BG158" s="174" t="str">
        <f ca="1">IFERROR(VLOOKUP(ROW(BG146),'فهرست بها کلی'!$C$13:$BO$1660,65,0),"")</f>
        <v/>
      </c>
      <c r="BH158" s="174" t="str">
        <f ca="1">IFERROR(VLOOKUP(ROW(BH146),'فهرست بها کلی'!$C$13:$BO$1660,16,0),"")</f>
        <v/>
      </c>
      <c r="BI158" s="245" t="str">
        <f t="shared" ca="1" si="20"/>
        <v xml:space="preserve"> </v>
      </c>
      <c r="BJ158" s="245" t="str">
        <f t="shared" ca="1" si="21"/>
        <v/>
      </c>
      <c r="BK158" s="245" t="str">
        <f t="shared" ca="1" si="22"/>
        <v/>
      </c>
    </row>
    <row r="159" spans="1:63" ht="47.25" customHeight="1">
      <c r="A159" s="174" t="str">
        <f ca="1">IFERROR(VLOOKUP(ROW(A147),'فهرست بها کلی'!$C$13:$BO$1660,1,0),"")</f>
        <v/>
      </c>
      <c r="B159" s="174" t="str">
        <f ca="1">IFERROR(VLOOKUP(ROW(B147),'فهرست بها کلی'!$C$13:$BO$1660,5,0),"")</f>
        <v/>
      </c>
      <c r="C159" s="174" t="str">
        <f ca="1">IFERROR(VLOOKUP(ROW(C147),'فهرست بها کلی'!$C$13:$BO$1660,6,0),"")</f>
        <v/>
      </c>
      <c r="D159" s="174" t="str">
        <f ca="1">IFERROR(VLOOKUP(ROW(D147),'فهرست بها کلی'!$C$13:$BO$1660,7,0),"")</f>
        <v/>
      </c>
      <c r="E159" s="174" t="str">
        <f ca="1">IFERROR(VLOOKUP(ROW(E147),'فهرست بها کلی'!$C$13:$BO$1660,8,0),"")</f>
        <v/>
      </c>
      <c r="F159" s="174" t="str">
        <f ca="1">IFERROR(VLOOKUP(ROW(F147),'فهرست بها کلی'!$C$13:$BO$1660,9,0),"")</f>
        <v/>
      </c>
      <c r="G159" s="174" t="str">
        <f ca="1">IFERROR(VLOOKUP(ROW(G147),'فهرست بها کلی'!$C$13:$BO$1660,21,0),"")</f>
        <v/>
      </c>
      <c r="H159" s="174" t="str">
        <f ca="1">IFERROR(VLOOKUP(ROW(H147),'فهرست بها کلی'!$C$13:$BO$1660,24,0),"")</f>
        <v/>
      </c>
      <c r="I159" s="174" t="str">
        <f ca="1">IFERROR(VLOOKUP(ROW(I147),'فهرست بها کلی'!$C$13:$BO$1660,27,0),"")</f>
        <v/>
      </c>
      <c r="J159" s="174" t="str">
        <f ca="1">IFERROR(VLOOKUP(ROW(J147),'فهرست بها کلی'!$C$13:$BO$1660,30,0),"")</f>
        <v/>
      </c>
      <c r="K159" s="174" t="str">
        <f ca="1">IFERROR(VLOOKUP(ROW(K147),'فهرست بها کلی'!$C$13:$BO$1660,33,0),"")</f>
        <v/>
      </c>
      <c r="L159" s="174" t="str">
        <f ca="1">IFERROR(VLOOKUP(ROW(L147),'فهرست بها کلی'!$C$13:$BO$1660,36,0),"")</f>
        <v/>
      </c>
      <c r="M159" s="174" t="str">
        <f ca="1">IFERROR(VLOOKUP(ROW(M147),'فهرست بها کلی'!$C$13:$BO$1660,39,0),"")</f>
        <v/>
      </c>
      <c r="N159" s="174" t="str">
        <f ca="1">IFERROR(VLOOKUP(ROW(N147),'فهرست بها کلی'!$C$13:$BO$1660,42,0),"")</f>
        <v/>
      </c>
      <c r="O159" s="174" t="str">
        <f ca="1">IFERROR(VLOOKUP(ROW(O147),'فهرست بها کلی'!$C$13:$BO$1660,45,0),"")</f>
        <v/>
      </c>
      <c r="P159" s="174" t="str">
        <f ca="1">IFERROR(VLOOKUP(ROW(P147),'فهرست بها کلی'!$C$13:$BO$1660,48,0),"")</f>
        <v/>
      </c>
      <c r="Q159" s="174" t="str">
        <f ca="1">IFERROR(VLOOKUP(ROW(Q147),'فهرست بها کلی'!$C$13:$BO$1660,51,0),"")</f>
        <v/>
      </c>
      <c r="R159" s="174" t="str">
        <f ca="1">IFERROR(VLOOKUP(ROW(R147),'فهرست بها کلی'!$C$13:$BO$1660,54,0),"")</f>
        <v/>
      </c>
      <c r="S159" s="174" t="str">
        <f ca="1">IFERROR(VLOOKUP(ROW(S147),'فهرست بها کلی'!$C$13:$BO$1660,57,0),"")</f>
        <v/>
      </c>
      <c r="T159" s="174" t="str">
        <f ca="1">IFERROR(VLOOKUP(ROW(T147),'فهرست بها کلی'!$C$13:$BO$1660,60,0),"")</f>
        <v/>
      </c>
      <c r="U159" s="174" t="str">
        <f ca="1">IFERROR(VLOOKUP(ROW(U147),'فهرست بها کلی'!$C$13:$BO$1660,63,0),"")</f>
        <v/>
      </c>
      <c r="V159" s="241">
        <f t="shared" ca="1" si="16"/>
        <v>0</v>
      </c>
      <c r="W159" s="242" t="str">
        <f t="shared" ca="1" si="17"/>
        <v/>
      </c>
      <c r="X159" s="174" t="str">
        <f ca="1">IFERROR(VLOOKUP(ROW(X147),'فهرست بها کلی'!$C$13:$BO$1660,10,0),"")</f>
        <v/>
      </c>
      <c r="Y159" s="174" t="str">
        <f ca="1">IFERROR(VLOOKUP(ROW(Y147),'فهرست بها کلی'!$C$13:$BO$1660,11,0),"")</f>
        <v/>
      </c>
      <c r="Z159" s="174" t="str">
        <f ca="1">IFERROR(VLOOKUP(ROW(Z147),'فهرست بها کلی'!$C$13:$BO$1660,12,0),"")</f>
        <v/>
      </c>
      <c r="AA159" s="174" t="str">
        <f ca="1">IFERROR(VLOOKUP(ROW(AA147),'فهرست بها کلی'!$C$13:$BO$1660,13,0),"")</f>
        <v/>
      </c>
      <c r="AB159" s="243" t="str">
        <f t="shared" ca="1" si="18"/>
        <v/>
      </c>
      <c r="AC159" s="174" t="str">
        <f ca="1">IFERROR(VLOOKUP(ROW(AC147),'فهرست بها کلی'!$C$13:$BO$1660,22,0),"")</f>
        <v/>
      </c>
      <c r="AD159" s="174" t="str">
        <f ca="1">IFERROR(VLOOKUP(ROW(AD147),'فهرست بها کلی'!$C$13:$BO$1660,25,0),"")</f>
        <v/>
      </c>
      <c r="AE159" s="174" t="str">
        <f ca="1">IFERROR(VLOOKUP(ROW(AE147),'فهرست بها کلی'!$C$13:$BO$1660,28,0),"")</f>
        <v/>
      </c>
      <c r="AF159" s="174" t="str">
        <f ca="1">IFERROR(VLOOKUP(ROW(AF147),'فهرست بها کلی'!$C$13:$BO$1660,31,0),"")</f>
        <v/>
      </c>
      <c r="AG159" s="174" t="str">
        <f ca="1">IFERROR(VLOOKUP(ROW(AG147),'فهرست بها کلی'!$C$13:$BO$1660,34,0),"")</f>
        <v/>
      </c>
      <c r="AH159" s="174" t="str">
        <f ca="1">IFERROR(VLOOKUP(ROW(AH147),'فهرست بها کلی'!$C$13:$BO$1660,37,0),"")</f>
        <v/>
      </c>
      <c r="AI159" s="174" t="str">
        <f ca="1">IFERROR(VLOOKUP(ROW(AI147),'فهرست بها کلی'!$C$13:$BO$1660,40,0),"")</f>
        <v/>
      </c>
      <c r="AJ159" s="174" t="str">
        <f ca="1">IFERROR(VLOOKUP(ROW(AJ147),'فهرست بها کلی'!$C$13:$BO$1660,43,0),"")</f>
        <v/>
      </c>
      <c r="AK159" s="174" t="str">
        <f ca="1">IFERROR(VLOOKUP(ROW(AK147),'فهرست بها کلی'!$C$13:$BO$1660,46,0),"")</f>
        <v/>
      </c>
      <c r="AL159" s="174" t="str">
        <f ca="1">IFERROR(VLOOKUP(ROW(AL147),'فهرست بها کلی'!$C$13:$BO$1660,49,0),"")</f>
        <v/>
      </c>
      <c r="AM159" s="174" t="str">
        <f ca="1">IFERROR(VLOOKUP(ROW(AM147),'فهرست بها کلی'!$C$13:$BO$1660,52,0),"")</f>
        <v/>
      </c>
      <c r="AN159" s="174" t="str">
        <f ca="1">IFERROR(VLOOKUP(ROW(AN147),'فهرست بها کلی'!$C$13:$BO$1660,55,0),"")</f>
        <v/>
      </c>
      <c r="AO159" s="174" t="str">
        <f ca="1">IFERROR(VLOOKUP(ROW(AO147),'فهرست بها کلی'!$C$13:$BO$1660,58,0),"")</f>
        <v/>
      </c>
      <c r="AP159" s="174" t="str">
        <f ca="1">IFERROR(VLOOKUP(ROW(AP147),'فهرست بها کلی'!$C$13:$BO$1660,61,0),"")</f>
        <v/>
      </c>
      <c r="AQ159" s="174" t="str">
        <f ca="1">IFERROR(VLOOKUP(ROW(AQ147),'فهرست بها کلی'!$C$13:$BO$1660,64,0),"")</f>
        <v/>
      </c>
      <c r="AR159" s="244">
        <f t="shared" ca="1" si="19"/>
        <v>0</v>
      </c>
      <c r="AS159" s="174" t="str">
        <f ca="1">IFERROR(VLOOKUP(ROW(AS147),'فهرست بها کلی'!$C$13:$BO$1660,23,0),"")</f>
        <v/>
      </c>
      <c r="AT159" s="174" t="str">
        <f ca="1">IFERROR(VLOOKUP(ROW(AT147),'فهرست بها کلی'!$C$13:$BO$1660,26,0),"")</f>
        <v/>
      </c>
      <c r="AU159" s="174" t="str">
        <f ca="1">IFERROR(VLOOKUP(ROW(AU147),'فهرست بها کلی'!$C$13:$BO$1660,29,0),"")</f>
        <v/>
      </c>
      <c r="AV159" s="174" t="str">
        <f ca="1">IFERROR(VLOOKUP(ROW(AV147),'فهرست بها کلی'!$C$13:$BO$1660,32,0),"")</f>
        <v/>
      </c>
      <c r="AW159" s="174" t="str">
        <f ca="1">IFERROR(VLOOKUP(ROW(AW147),'فهرست بها کلی'!$C$13:$BO$1660,35,0),"")</f>
        <v/>
      </c>
      <c r="AX159" s="174" t="str">
        <f ca="1">IFERROR(VLOOKUP(ROW(AX147),'فهرست بها کلی'!$C$13:$BO$1660,38,0),"")</f>
        <v/>
      </c>
      <c r="AY159" s="174" t="str">
        <f ca="1">IFERROR(VLOOKUP(ROW(AY147),'فهرست بها کلی'!$C$13:$BO$1660,41,0),"")</f>
        <v/>
      </c>
      <c r="AZ159" s="174" t="str">
        <f ca="1">IFERROR(VLOOKUP(ROW(AZ147),'فهرست بها کلی'!$C$13:$BO$1660,44,0),"")</f>
        <v/>
      </c>
      <c r="BA159" s="174" t="str">
        <f ca="1">IFERROR(VLOOKUP(ROW(BA147),'فهرست بها کلی'!$C$13:$BO$1660,47,0),"")</f>
        <v/>
      </c>
      <c r="BB159" s="174" t="str">
        <f ca="1">IFERROR(VLOOKUP(ROW(BB147),'فهرست بها کلی'!$C$13:$BO$1660,50,0),"")</f>
        <v/>
      </c>
      <c r="BC159" s="174" t="str">
        <f ca="1">IFERROR(VLOOKUP(ROW(BC147),'فهرست بها کلی'!$C$13:$BO$1660,53,0),"")</f>
        <v/>
      </c>
      <c r="BD159" s="174" t="str">
        <f ca="1">IFERROR(VLOOKUP(ROW(BD147),'فهرست بها کلی'!$C$13:$BO$1660,56,0),"")</f>
        <v/>
      </c>
      <c r="BE159" s="174" t="str">
        <f ca="1">IFERROR(VLOOKUP(ROW(BE147),'فهرست بها کلی'!$C$13:$BO$1660,59,0),"")</f>
        <v/>
      </c>
      <c r="BF159" s="174" t="str">
        <f ca="1">IFERROR(VLOOKUP(ROW(BF147),'فهرست بها کلی'!$C$13:$BO$1660,62,0),"")</f>
        <v/>
      </c>
      <c r="BG159" s="174" t="str">
        <f ca="1">IFERROR(VLOOKUP(ROW(BG147),'فهرست بها کلی'!$C$13:$BO$1660,65,0),"")</f>
        <v/>
      </c>
      <c r="BH159" s="174" t="str">
        <f ca="1">IFERROR(VLOOKUP(ROW(BH147),'فهرست بها کلی'!$C$13:$BO$1660,16,0),"")</f>
        <v/>
      </c>
      <c r="BI159" s="245" t="str">
        <f t="shared" ca="1" si="20"/>
        <v xml:space="preserve"> </v>
      </c>
      <c r="BJ159" s="245" t="str">
        <f t="shared" ca="1" si="21"/>
        <v/>
      </c>
      <c r="BK159" s="245" t="str">
        <f t="shared" ca="1" si="22"/>
        <v/>
      </c>
    </row>
    <row r="160" spans="1:63" ht="47.25" customHeight="1">
      <c r="A160" s="174" t="str">
        <f ca="1">IFERROR(VLOOKUP(ROW(A148),'فهرست بها کلی'!$C$13:$BO$1660,1,0),"")</f>
        <v/>
      </c>
      <c r="B160" s="174" t="str">
        <f ca="1">IFERROR(VLOOKUP(ROW(B148),'فهرست بها کلی'!$C$13:$BO$1660,5,0),"")</f>
        <v/>
      </c>
      <c r="C160" s="174" t="str">
        <f ca="1">IFERROR(VLOOKUP(ROW(C148),'فهرست بها کلی'!$C$13:$BO$1660,6,0),"")</f>
        <v/>
      </c>
      <c r="D160" s="174" t="str">
        <f ca="1">IFERROR(VLOOKUP(ROW(D148),'فهرست بها کلی'!$C$13:$BO$1660,7,0),"")</f>
        <v/>
      </c>
      <c r="E160" s="174" t="str">
        <f ca="1">IFERROR(VLOOKUP(ROW(E148),'فهرست بها کلی'!$C$13:$BO$1660,8,0),"")</f>
        <v/>
      </c>
      <c r="F160" s="174" t="str">
        <f ca="1">IFERROR(VLOOKUP(ROW(F148),'فهرست بها کلی'!$C$13:$BO$1660,9,0),"")</f>
        <v/>
      </c>
      <c r="G160" s="174" t="str">
        <f ca="1">IFERROR(VLOOKUP(ROW(G148),'فهرست بها کلی'!$C$13:$BO$1660,21,0),"")</f>
        <v/>
      </c>
      <c r="H160" s="174" t="str">
        <f ca="1">IFERROR(VLOOKUP(ROW(H148),'فهرست بها کلی'!$C$13:$BO$1660,24,0),"")</f>
        <v/>
      </c>
      <c r="I160" s="174" t="str">
        <f ca="1">IFERROR(VLOOKUP(ROW(I148),'فهرست بها کلی'!$C$13:$BO$1660,27,0),"")</f>
        <v/>
      </c>
      <c r="J160" s="174" t="str">
        <f ca="1">IFERROR(VLOOKUP(ROW(J148),'فهرست بها کلی'!$C$13:$BO$1660,30,0),"")</f>
        <v/>
      </c>
      <c r="K160" s="174" t="str">
        <f ca="1">IFERROR(VLOOKUP(ROW(K148),'فهرست بها کلی'!$C$13:$BO$1660,33,0),"")</f>
        <v/>
      </c>
      <c r="L160" s="174" t="str">
        <f ca="1">IFERROR(VLOOKUP(ROW(L148),'فهرست بها کلی'!$C$13:$BO$1660,36,0),"")</f>
        <v/>
      </c>
      <c r="M160" s="174" t="str">
        <f ca="1">IFERROR(VLOOKUP(ROW(M148),'فهرست بها کلی'!$C$13:$BO$1660,39,0),"")</f>
        <v/>
      </c>
      <c r="N160" s="174" t="str">
        <f ca="1">IFERROR(VLOOKUP(ROW(N148),'فهرست بها کلی'!$C$13:$BO$1660,42,0),"")</f>
        <v/>
      </c>
      <c r="O160" s="174" t="str">
        <f ca="1">IFERROR(VLOOKUP(ROW(O148),'فهرست بها کلی'!$C$13:$BO$1660,45,0),"")</f>
        <v/>
      </c>
      <c r="P160" s="174" t="str">
        <f ca="1">IFERROR(VLOOKUP(ROW(P148),'فهرست بها کلی'!$C$13:$BO$1660,48,0),"")</f>
        <v/>
      </c>
      <c r="Q160" s="174" t="str">
        <f ca="1">IFERROR(VLOOKUP(ROW(Q148),'فهرست بها کلی'!$C$13:$BO$1660,51,0),"")</f>
        <v/>
      </c>
      <c r="R160" s="174" t="str">
        <f ca="1">IFERROR(VLOOKUP(ROW(R148),'فهرست بها کلی'!$C$13:$BO$1660,54,0),"")</f>
        <v/>
      </c>
      <c r="S160" s="174" t="str">
        <f ca="1">IFERROR(VLOOKUP(ROW(S148),'فهرست بها کلی'!$C$13:$BO$1660,57,0),"")</f>
        <v/>
      </c>
      <c r="T160" s="174" t="str">
        <f ca="1">IFERROR(VLOOKUP(ROW(T148),'فهرست بها کلی'!$C$13:$BO$1660,60,0),"")</f>
        <v/>
      </c>
      <c r="U160" s="174" t="str">
        <f ca="1">IFERROR(VLOOKUP(ROW(U148),'فهرست بها کلی'!$C$13:$BO$1660,63,0),"")</f>
        <v/>
      </c>
      <c r="V160" s="241">
        <f t="shared" ca="1" si="16"/>
        <v>0</v>
      </c>
      <c r="W160" s="242" t="str">
        <f t="shared" ca="1" si="17"/>
        <v/>
      </c>
      <c r="X160" s="174" t="str">
        <f ca="1">IFERROR(VLOOKUP(ROW(X148),'فهرست بها کلی'!$C$13:$BO$1660,10,0),"")</f>
        <v/>
      </c>
      <c r="Y160" s="174" t="str">
        <f ca="1">IFERROR(VLOOKUP(ROW(Y148),'فهرست بها کلی'!$C$13:$BO$1660,11,0),"")</f>
        <v/>
      </c>
      <c r="Z160" s="174" t="str">
        <f ca="1">IFERROR(VLOOKUP(ROW(Z148),'فهرست بها کلی'!$C$13:$BO$1660,12,0),"")</f>
        <v/>
      </c>
      <c r="AA160" s="174" t="str">
        <f ca="1">IFERROR(VLOOKUP(ROW(AA148),'فهرست بها کلی'!$C$13:$BO$1660,13,0),"")</f>
        <v/>
      </c>
      <c r="AB160" s="243" t="str">
        <f t="shared" ca="1" si="18"/>
        <v/>
      </c>
      <c r="AC160" s="174" t="str">
        <f ca="1">IFERROR(VLOOKUP(ROW(AC148),'فهرست بها کلی'!$C$13:$BO$1660,22,0),"")</f>
        <v/>
      </c>
      <c r="AD160" s="174" t="str">
        <f ca="1">IFERROR(VLOOKUP(ROW(AD148),'فهرست بها کلی'!$C$13:$BO$1660,25,0),"")</f>
        <v/>
      </c>
      <c r="AE160" s="174" t="str">
        <f ca="1">IFERROR(VLOOKUP(ROW(AE148),'فهرست بها کلی'!$C$13:$BO$1660,28,0),"")</f>
        <v/>
      </c>
      <c r="AF160" s="174" t="str">
        <f ca="1">IFERROR(VLOOKUP(ROW(AF148),'فهرست بها کلی'!$C$13:$BO$1660,31,0),"")</f>
        <v/>
      </c>
      <c r="AG160" s="174" t="str">
        <f ca="1">IFERROR(VLOOKUP(ROW(AG148),'فهرست بها کلی'!$C$13:$BO$1660,34,0),"")</f>
        <v/>
      </c>
      <c r="AH160" s="174" t="str">
        <f ca="1">IFERROR(VLOOKUP(ROW(AH148),'فهرست بها کلی'!$C$13:$BO$1660,37,0),"")</f>
        <v/>
      </c>
      <c r="AI160" s="174" t="str">
        <f ca="1">IFERROR(VLOOKUP(ROW(AI148),'فهرست بها کلی'!$C$13:$BO$1660,40,0),"")</f>
        <v/>
      </c>
      <c r="AJ160" s="174" t="str">
        <f ca="1">IFERROR(VLOOKUP(ROW(AJ148),'فهرست بها کلی'!$C$13:$BO$1660,43,0),"")</f>
        <v/>
      </c>
      <c r="AK160" s="174" t="str">
        <f ca="1">IFERROR(VLOOKUP(ROW(AK148),'فهرست بها کلی'!$C$13:$BO$1660,46,0),"")</f>
        <v/>
      </c>
      <c r="AL160" s="174" t="str">
        <f ca="1">IFERROR(VLOOKUP(ROW(AL148),'فهرست بها کلی'!$C$13:$BO$1660,49,0),"")</f>
        <v/>
      </c>
      <c r="AM160" s="174" t="str">
        <f ca="1">IFERROR(VLOOKUP(ROW(AM148),'فهرست بها کلی'!$C$13:$BO$1660,52,0),"")</f>
        <v/>
      </c>
      <c r="AN160" s="174" t="str">
        <f ca="1">IFERROR(VLOOKUP(ROW(AN148),'فهرست بها کلی'!$C$13:$BO$1660,55,0),"")</f>
        <v/>
      </c>
      <c r="AO160" s="174" t="str">
        <f ca="1">IFERROR(VLOOKUP(ROW(AO148),'فهرست بها کلی'!$C$13:$BO$1660,58,0),"")</f>
        <v/>
      </c>
      <c r="AP160" s="174" t="str">
        <f ca="1">IFERROR(VLOOKUP(ROW(AP148),'فهرست بها کلی'!$C$13:$BO$1660,61,0),"")</f>
        <v/>
      </c>
      <c r="AQ160" s="174" t="str">
        <f ca="1">IFERROR(VLOOKUP(ROW(AQ148),'فهرست بها کلی'!$C$13:$BO$1660,64,0),"")</f>
        <v/>
      </c>
      <c r="AR160" s="244">
        <f t="shared" ca="1" si="19"/>
        <v>0</v>
      </c>
      <c r="AS160" s="174" t="str">
        <f ca="1">IFERROR(VLOOKUP(ROW(AS148),'فهرست بها کلی'!$C$13:$BO$1660,23,0),"")</f>
        <v/>
      </c>
      <c r="AT160" s="174" t="str">
        <f ca="1">IFERROR(VLOOKUP(ROW(AT148),'فهرست بها کلی'!$C$13:$BO$1660,26,0),"")</f>
        <v/>
      </c>
      <c r="AU160" s="174" t="str">
        <f ca="1">IFERROR(VLOOKUP(ROW(AU148),'فهرست بها کلی'!$C$13:$BO$1660,29,0),"")</f>
        <v/>
      </c>
      <c r="AV160" s="174" t="str">
        <f ca="1">IFERROR(VLOOKUP(ROW(AV148),'فهرست بها کلی'!$C$13:$BO$1660,32,0),"")</f>
        <v/>
      </c>
      <c r="AW160" s="174" t="str">
        <f ca="1">IFERROR(VLOOKUP(ROW(AW148),'فهرست بها کلی'!$C$13:$BO$1660,35,0),"")</f>
        <v/>
      </c>
      <c r="AX160" s="174" t="str">
        <f ca="1">IFERROR(VLOOKUP(ROW(AX148),'فهرست بها کلی'!$C$13:$BO$1660,38,0),"")</f>
        <v/>
      </c>
      <c r="AY160" s="174" t="str">
        <f ca="1">IFERROR(VLOOKUP(ROW(AY148),'فهرست بها کلی'!$C$13:$BO$1660,41,0),"")</f>
        <v/>
      </c>
      <c r="AZ160" s="174" t="str">
        <f ca="1">IFERROR(VLOOKUP(ROW(AZ148),'فهرست بها کلی'!$C$13:$BO$1660,44,0),"")</f>
        <v/>
      </c>
      <c r="BA160" s="174" t="str">
        <f ca="1">IFERROR(VLOOKUP(ROW(BA148),'فهرست بها کلی'!$C$13:$BO$1660,47,0),"")</f>
        <v/>
      </c>
      <c r="BB160" s="174" t="str">
        <f ca="1">IFERROR(VLOOKUP(ROW(BB148),'فهرست بها کلی'!$C$13:$BO$1660,50,0),"")</f>
        <v/>
      </c>
      <c r="BC160" s="174" t="str">
        <f ca="1">IFERROR(VLOOKUP(ROW(BC148),'فهرست بها کلی'!$C$13:$BO$1660,53,0),"")</f>
        <v/>
      </c>
      <c r="BD160" s="174" t="str">
        <f ca="1">IFERROR(VLOOKUP(ROW(BD148),'فهرست بها کلی'!$C$13:$BO$1660,56,0),"")</f>
        <v/>
      </c>
      <c r="BE160" s="174" t="str">
        <f ca="1">IFERROR(VLOOKUP(ROW(BE148),'فهرست بها کلی'!$C$13:$BO$1660,59,0),"")</f>
        <v/>
      </c>
      <c r="BF160" s="174" t="str">
        <f ca="1">IFERROR(VLOOKUP(ROW(BF148),'فهرست بها کلی'!$C$13:$BO$1660,62,0),"")</f>
        <v/>
      </c>
      <c r="BG160" s="174" t="str">
        <f ca="1">IFERROR(VLOOKUP(ROW(BG148),'فهرست بها کلی'!$C$13:$BO$1660,65,0),"")</f>
        <v/>
      </c>
      <c r="BH160" s="174" t="str">
        <f ca="1">IFERROR(VLOOKUP(ROW(BH148),'فهرست بها کلی'!$C$13:$BO$1660,16,0),"")</f>
        <v/>
      </c>
      <c r="BI160" s="245" t="str">
        <f t="shared" ca="1" si="20"/>
        <v xml:space="preserve"> </v>
      </c>
      <c r="BJ160" s="245" t="str">
        <f t="shared" ca="1" si="21"/>
        <v/>
      </c>
      <c r="BK160" s="245" t="str">
        <f t="shared" ca="1" si="22"/>
        <v/>
      </c>
    </row>
    <row r="161" spans="1:63" ht="47.25" customHeight="1">
      <c r="A161" s="174" t="str">
        <f ca="1">IFERROR(VLOOKUP(ROW(A149),'فهرست بها کلی'!$C$13:$BO$1660,1,0),"")</f>
        <v/>
      </c>
      <c r="B161" s="174" t="str">
        <f ca="1">IFERROR(VLOOKUP(ROW(B149),'فهرست بها کلی'!$C$13:$BO$1660,5,0),"")</f>
        <v/>
      </c>
      <c r="C161" s="174" t="str">
        <f ca="1">IFERROR(VLOOKUP(ROW(C149),'فهرست بها کلی'!$C$13:$BO$1660,6,0),"")</f>
        <v/>
      </c>
      <c r="D161" s="174" t="str">
        <f ca="1">IFERROR(VLOOKUP(ROW(D149),'فهرست بها کلی'!$C$13:$BO$1660,7,0),"")</f>
        <v/>
      </c>
      <c r="E161" s="174" t="str">
        <f ca="1">IFERROR(VLOOKUP(ROW(E149),'فهرست بها کلی'!$C$13:$BO$1660,8,0),"")</f>
        <v/>
      </c>
      <c r="F161" s="174" t="str">
        <f ca="1">IFERROR(VLOOKUP(ROW(F149),'فهرست بها کلی'!$C$13:$BO$1660,9,0),"")</f>
        <v/>
      </c>
      <c r="G161" s="174" t="str">
        <f ca="1">IFERROR(VLOOKUP(ROW(G149),'فهرست بها کلی'!$C$13:$BO$1660,21,0),"")</f>
        <v/>
      </c>
      <c r="H161" s="174" t="str">
        <f ca="1">IFERROR(VLOOKUP(ROW(H149),'فهرست بها کلی'!$C$13:$BO$1660,24,0),"")</f>
        <v/>
      </c>
      <c r="I161" s="174" t="str">
        <f ca="1">IFERROR(VLOOKUP(ROW(I149),'فهرست بها کلی'!$C$13:$BO$1660,27,0),"")</f>
        <v/>
      </c>
      <c r="J161" s="174" t="str">
        <f ca="1">IFERROR(VLOOKUP(ROW(J149),'فهرست بها کلی'!$C$13:$BO$1660,30,0),"")</f>
        <v/>
      </c>
      <c r="K161" s="174" t="str">
        <f ca="1">IFERROR(VLOOKUP(ROW(K149),'فهرست بها کلی'!$C$13:$BO$1660,33,0),"")</f>
        <v/>
      </c>
      <c r="L161" s="174" t="str">
        <f ca="1">IFERROR(VLOOKUP(ROW(L149),'فهرست بها کلی'!$C$13:$BO$1660,36,0),"")</f>
        <v/>
      </c>
      <c r="M161" s="174" t="str">
        <f ca="1">IFERROR(VLOOKUP(ROW(M149),'فهرست بها کلی'!$C$13:$BO$1660,39,0),"")</f>
        <v/>
      </c>
      <c r="N161" s="174" t="str">
        <f ca="1">IFERROR(VLOOKUP(ROW(N149),'فهرست بها کلی'!$C$13:$BO$1660,42,0),"")</f>
        <v/>
      </c>
      <c r="O161" s="174" t="str">
        <f ca="1">IFERROR(VLOOKUP(ROW(O149),'فهرست بها کلی'!$C$13:$BO$1660,45,0),"")</f>
        <v/>
      </c>
      <c r="P161" s="174" t="str">
        <f ca="1">IFERROR(VLOOKUP(ROW(P149),'فهرست بها کلی'!$C$13:$BO$1660,48,0),"")</f>
        <v/>
      </c>
      <c r="Q161" s="174" t="str">
        <f ca="1">IFERROR(VLOOKUP(ROW(Q149),'فهرست بها کلی'!$C$13:$BO$1660,51,0),"")</f>
        <v/>
      </c>
      <c r="R161" s="174" t="str">
        <f ca="1">IFERROR(VLOOKUP(ROW(R149),'فهرست بها کلی'!$C$13:$BO$1660,54,0),"")</f>
        <v/>
      </c>
      <c r="S161" s="174" t="str">
        <f ca="1">IFERROR(VLOOKUP(ROW(S149),'فهرست بها کلی'!$C$13:$BO$1660,57,0),"")</f>
        <v/>
      </c>
      <c r="T161" s="174" t="str">
        <f ca="1">IFERROR(VLOOKUP(ROW(T149),'فهرست بها کلی'!$C$13:$BO$1660,60,0),"")</f>
        <v/>
      </c>
      <c r="U161" s="174" t="str">
        <f ca="1">IFERROR(VLOOKUP(ROW(U149),'فهرست بها کلی'!$C$13:$BO$1660,63,0),"")</f>
        <v/>
      </c>
      <c r="V161" s="241">
        <f t="shared" ca="1" si="16"/>
        <v>0</v>
      </c>
      <c r="W161" s="242" t="str">
        <f t="shared" ca="1" si="17"/>
        <v/>
      </c>
      <c r="X161" s="174" t="str">
        <f ca="1">IFERROR(VLOOKUP(ROW(X149),'فهرست بها کلی'!$C$13:$BO$1660,10,0),"")</f>
        <v/>
      </c>
      <c r="Y161" s="174" t="str">
        <f ca="1">IFERROR(VLOOKUP(ROW(Y149),'فهرست بها کلی'!$C$13:$BO$1660,11,0),"")</f>
        <v/>
      </c>
      <c r="Z161" s="174" t="str">
        <f ca="1">IFERROR(VLOOKUP(ROW(Z149),'فهرست بها کلی'!$C$13:$BO$1660,12,0),"")</f>
        <v/>
      </c>
      <c r="AA161" s="174" t="str">
        <f ca="1">IFERROR(VLOOKUP(ROW(AA149),'فهرست بها کلی'!$C$13:$BO$1660,13,0),"")</f>
        <v/>
      </c>
      <c r="AB161" s="243" t="str">
        <f t="shared" ca="1" si="18"/>
        <v/>
      </c>
      <c r="AC161" s="174" t="str">
        <f ca="1">IFERROR(VLOOKUP(ROW(AC149),'فهرست بها کلی'!$C$13:$BO$1660,22,0),"")</f>
        <v/>
      </c>
      <c r="AD161" s="174" t="str">
        <f ca="1">IFERROR(VLOOKUP(ROW(AD149),'فهرست بها کلی'!$C$13:$BO$1660,25,0),"")</f>
        <v/>
      </c>
      <c r="AE161" s="174" t="str">
        <f ca="1">IFERROR(VLOOKUP(ROW(AE149),'فهرست بها کلی'!$C$13:$BO$1660,28,0),"")</f>
        <v/>
      </c>
      <c r="AF161" s="174" t="str">
        <f ca="1">IFERROR(VLOOKUP(ROW(AF149),'فهرست بها کلی'!$C$13:$BO$1660,31,0),"")</f>
        <v/>
      </c>
      <c r="AG161" s="174" t="str">
        <f ca="1">IFERROR(VLOOKUP(ROW(AG149),'فهرست بها کلی'!$C$13:$BO$1660,34,0),"")</f>
        <v/>
      </c>
      <c r="AH161" s="174" t="str">
        <f ca="1">IFERROR(VLOOKUP(ROW(AH149),'فهرست بها کلی'!$C$13:$BO$1660,37,0),"")</f>
        <v/>
      </c>
      <c r="AI161" s="174" t="str">
        <f ca="1">IFERROR(VLOOKUP(ROW(AI149),'فهرست بها کلی'!$C$13:$BO$1660,40,0),"")</f>
        <v/>
      </c>
      <c r="AJ161" s="174" t="str">
        <f ca="1">IFERROR(VLOOKUP(ROW(AJ149),'فهرست بها کلی'!$C$13:$BO$1660,43,0),"")</f>
        <v/>
      </c>
      <c r="AK161" s="174" t="str">
        <f ca="1">IFERROR(VLOOKUP(ROW(AK149),'فهرست بها کلی'!$C$13:$BO$1660,46,0),"")</f>
        <v/>
      </c>
      <c r="AL161" s="174" t="str">
        <f ca="1">IFERROR(VLOOKUP(ROW(AL149),'فهرست بها کلی'!$C$13:$BO$1660,49,0),"")</f>
        <v/>
      </c>
      <c r="AM161" s="174" t="str">
        <f ca="1">IFERROR(VLOOKUP(ROW(AM149),'فهرست بها کلی'!$C$13:$BO$1660,52,0),"")</f>
        <v/>
      </c>
      <c r="AN161" s="174" t="str">
        <f ca="1">IFERROR(VLOOKUP(ROW(AN149),'فهرست بها کلی'!$C$13:$BO$1660,55,0),"")</f>
        <v/>
      </c>
      <c r="AO161" s="174" t="str">
        <f ca="1">IFERROR(VLOOKUP(ROW(AO149),'فهرست بها کلی'!$C$13:$BO$1660,58,0),"")</f>
        <v/>
      </c>
      <c r="AP161" s="174" t="str">
        <f ca="1">IFERROR(VLOOKUP(ROW(AP149),'فهرست بها کلی'!$C$13:$BO$1660,61,0),"")</f>
        <v/>
      </c>
      <c r="AQ161" s="174" t="str">
        <f ca="1">IFERROR(VLOOKUP(ROW(AQ149),'فهرست بها کلی'!$C$13:$BO$1660,64,0),"")</f>
        <v/>
      </c>
      <c r="AR161" s="244">
        <f t="shared" ca="1" si="19"/>
        <v>0</v>
      </c>
      <c r="AS161" s="174" t="str">
        <f ca="1">IFERROR(VLOOKUP(ROW(AS149),'فهرست بها کلی'!$C$13:$BO$1660,23,0),"")</f>
        <v/>
      </c>
      <c r="AT161" s="174" t="str">
        <f ca="1">IFERROR(VLOOKUP(ROW(AT149),'فهرست بها کلی'!$C$13:$BO$1660,26,0),"")</f>
        <v/>
      </c>
      <c r="AU161" s="174" t="str">
        <f ca="1">IFERROR(VLOOKUP(ROW(AU149),'فهرست بها کلی'!$C$13:$BO$1660,29,0),"")</f>
        <v/>
      </c>
      <c r="AV161" s="174" t="str">
        <f ca="1">IFERROR(VLOOKUP(ROW(AV149),'فهرست بها کلی'!$C$13:$BO$1660,32,0),"")</f>
        <v/>
      </c>
      <c r="AW161" s="174" t="str">
        <f ca="1">IFERROR(VLOOKUP(ROW(AW149),'فهرست بها کلی'!$C$13:$BO$1660,35,0),"")</f>
        <v/>
      </c>
      <c r="AX161" s="174" t="str">
        <f ca="1">IFERROR(VLOOKUP(ROW(AX149),'فهرست بها کلی'!$C$13:$BO$1660,38,0),"")</f>
        <v/>
      </c>
      <c r="AY161" s="174" t="str">
        <f ca="1">IFERROR(VLOOKUP(ROW(AY149),'فهرست بها کلی'!$C$13:$BO$1660,41,0),"")</f>
        <v/>
      </c>
      <c r="AZ161" s="174" t="str">
        <f ca="1">IFERROR(VLOOKUP(ROW(AZ149),'فهرست بها کلی'!$C$13:$BO$1660,44,0),"")</f>
        <v/>
      </c>
      <c r="BA161" s="174" t="str">
        <f ca="1">IFERROR(VLOOKUP(ROW(BA149),'فهرست بها کلی'!$C$13:$BO$1660,47,0),"")</f>
        <v/>
      </c>
      <c r="BB161" s="174" t="str">
        <f ca="1">IFERROR(VLOOKUP(ROW(BB149),'فهرست بها کلی'!$C$13:$BO$1660,50,0),"")</f>
        <v/>
      </c>
      <c r="BC161" s="174" t="str">
        <f ca="1">IFERROR(VLOOKUP(ROW(BC149),'فهرست بها کلی'!$C$13:$BO$1660,53,0),"")</f>
        <v/>
      </c>
      <c r="BD161" s="174" t="str">
        <f ca="1">IFERROR(VLOOKUP(ROW(BD149),'فهرست بها کلی'!$C$13:$BO$1660,56,0),"")</f>
        <v/>
      </c>
      <c r="BE161" s="174" t="str">
        <f ca="1">IFERROR(VLOOKUP(ROW(BE149),'فهرست بها کلی'!$C$13:$BO$1660,59,0),"")</f>
        <v/>
      </c>
      <c r="BF161" s="174" t="str">
        <f ca="1">IFERROR(VLOOKUP(ROW(BF149),'فهرست بها کلی'!$C$13:$BO$1660,62,0),"")</f>
        <v/>
      </c>
      <c r="BG161" s="174" t="str">
        <f ca="1">IFERROR(VLOOKUP(ROW(BG149),'فهرست بها کلی'!$C$13:$BO$1660,65,0),"")</f>
        <v/>
      </c>
      <c r="BH161" s="174" t="str">
        <f ca="1">IFERROR(VLOOKUP(ROW(BH149),'فهرست بها کلی'!$C$13:$BO$1660,16,0),"")</f>
        <v/>
      </c>
      <c r="BI161" s="245" t="str">
        <f t="shared" ca="1" si="20"/>
        <v xml:space="preserve"> </v>
      </c>
      <c r="BJ161" s="245" t="str">
        <f t="shared" ca="1" si="21"/>
        <v/>
      </c>
      <c r="BK161" s="245" t="str">
        <f t="shared" ca="1" si="22"/>
        <v/>
      </c>
    </row>
    <row r="162" spans="1:63" ht="47.25" customHeight="1">
      <c r="A162" s="174" t="str">
        <f ca="1">IFERROR(VLOOKUP(ROW(A150),'فهرست بها کلی'!$C$13:$BO$1660,1,0),"")</f>
        <v/>
      </c>
      <c r="B162" s="174" t="str">
        <f ca="1">IFERROR(VLOOKUP(ROW(B150),'فهرست بها کلی'!$C$13:$BO$1660,5,0),"")</f>
        <v/>
      </c>
      <c r="C162" s="174" t="str">
        <f ca="1">IFERROR(VLOOKUP(ROW(C150),'فهرست بها کلی'!$C$13:$BO$1660,6,0),"")</f>
        <v/>
      </c>
      <c r="D162" s="174" t="str">
        <f ca="1">IFERROR(VLOOKUP(ROW(D150),'فهرست بها کلی'!$C$13:$BO$1660,7,0),"")</f>
        <v/>
      </c>
      <c r="E162" s="174" t="str">
        <f ca="1">IFERROR(VLOOKUP(ROW(E150),'فهرست بها کلی'!$C$13:$BO$1660,8,0),"")</f>
        <v/>
      </c>
      <c r="F162" s="174" t="str">
        <f ca="1">IFERROR(VLOOKUP(ROW(F150),'فهرست بها کلی'!$C$13:$BO$1660,9,0),"")</f>
        <v/>
      </c>
      <c r="G162" s="174" t="str">
        <f ca="1">IFERROR(VLOOKUP(ROW(G150),'فهرست بها کلی'!$C$13:$BO$1660,21,0),"")</f>
        <v/>
      </c>
      <c r="H162" s="174" t="str">
        <f ca="1">IFERROR(VLOOKUP(ROW(H150),'فهرست بها کلی'!$C$13:$BO$1660,24,0),"")</f>
        <v/>
      </c>
      <c r="I162" s="174" t="str">
        <f ca="1">IFERROR(VLOOKUP(ROW(I150),'فهرست بها کلی'!$C$13:$BO$1660,27,0),"")</f>
        <v/>
      </c>
      <c r="J162" s="174" t="str">
        <f ca="1">IFERROR(VLOOKUP(ROW(J150),'فهرست بها کلی'!$C$13:$BO$1660,30,0),"")</f>
        <v/>
      </c>
      <c r="K162" s="174" t="str">
        <f ca="1">IFERROR(VLOOKUP(ROW(K150),'فهرست بها کلی'!$C$13:$BO$1660,33,0),"")</f>
        <v/>
      </c>
      <c r="L162" s="174" t="str">
        <f ca="1">IFERROR(VLOOKUP(ROW(L150),'فهرست بها کلی'!$C$13:$BO$1660,36,0),"")</f>
        <v/>
      </c>
      <c r="M162" s="174" t="str">
        <f ca="1">IFERROR(VLOOKUP(ROW(M150),'فهرست بها کلی'!$C$13:$BO$1660,39,0),"")</f>
        <v/>
      </c>
      <c r="N162" s="174" t="str">
        <f ca="1">IFERROR(VLOOKUP(ROW(N150),'فهرست بها کلی'!$C$13:$BO$1660,42,0),"")</f>
        <v/>
      </c>
      <c r="O162" s="174" t="str">
        <f ca="1">IFERROR(VLOOKUP(ROW(O150),'فهرست بها کلی'!$C$13:$BO$1660,45,0),"")</f>
        <v/>
      </c>
      <c r="P162" s="174" t="str">
        <f ca="1">IFERROR(VLOOKUP(ROW(P150),'فهرست بها کلی'!$C$13:$BO$1660,48,0),"")</f>
        <v/>
      </c>
      <c r="Q162" s="174" t="str">
        <f ca="1">IFERROR(VLOOKUP(ROW(Q150),'فهرست بها کلی'!$C$13:$BO$1660,51,0),"")</f>
        <v/>
      </c>
      <c r="R162" s="174" t="str">
        <f ca="1">IFERROR(VLOOKUP(ROW(R150),'فهرست بها کلی'!$C$13:$BO$1660,54,0),"")</f>
        <v/>
      </c>
      <c r="S162" s="174" t="str">
        <f ca="1">IFERROR(VLOOKUP(ROW(S150),'فهرست بها کلی'!$C$13:$BO$1660,57,0),"")</f>
        <v/>
      </c>
      <c r="T162" s="174" t="str">
        <f ca="1">IFERROR(VLOOKUP(ROW(T150),'فهرست بها کلی'!$C$13:$BO$1660,60,0),"")</f>
        <v/>
      </c>
      <c r="U162" s="174" t="str">
        <f ca="1">IFERROR(VLOOKUP(ROW(U150),'فهرست بها کلی'!$C$13:$BO$1660,63,0),"")</f>
        <v/>
      </c>
      <c r="V162" s="241">
        <f t="shared" ca="1" si="16"/>
        <v>0</v>
      </c>
      <c r="W162" s="242" t="str">
        <f t="shared" ca="1" si="17"/>
        <v/>
      </c>
      <c r="X162" s="174" t="str">
        <f ca="1">IFERROR(VLOOKUP(ROW(X150),'فهرست بها کلی'!$C$13:$BO$1660,10,0),"")</f>
        <v/>
      </c>
      <c r="Y162" s="174" t="str">
        <f ca="1">IFERROR(VLOOKUP(ROW(Y150),'فهرست بها کلی'!$C$13:$BO$1660,11,0),"")</f>
        <v/>
      </c>
      <c r="Z162" s="174" t="str">
        <f ca="1">IFERROR(VLOOKUP(ROW(Z150),'فهرست بها کلی'!$C$13:$BO$1660,12,0),"")</f>
        <v/>
      </c>
      <c r="AA162" s="174" t="str">
        <f ca="1">IFERROR(VLOOKUP(ROW(AA150),'فهرست بها کلی'!$C$13:$BO$1660,13,0),"")</f>
        <v/>
      </c>
      <c r="AB162" s="243" t="str">
        <f t="shared" ca="1" si="18"/>
        <v/>
      </c>
      <c r="AC162" s="174" t="str">
        <f ca="1">IFERROR(VLOOKUP(ROW(AC150),'فهرست بها کلی'!$C$13:$BO$1660,22,0),"")</f>
        <v/>
      </c>
      <c r="AD162" s="174" t="str">
        <f ca="1">IFERROR(VLOOKUP(ROW(AD150),'فهرست بها کلی'!$C$13:$BO$1660,25,0),"")</f>
        <v/>
      </c>
      <c r="AE162" s="174" t="str">
        <f ca="1">IFERROR(VLOOKUP(ROW(AE150),'فهرست بها کلی'!$C$13:$BO$1660,28,0),"")</f>
        <v/>
      </c>
      <c r="AF162" s="174" t="str">
        <f ca="1">IFERROR(VLOOKUP(ROW(AF150),'فهرست بها کلی'!$C$13:$BO$1660,31,0),"")</f>
        <v/>
      </c>
      <c r="AG162" s="174" t="str">
        <f ca="1">IFERROR(VLOOKUP(ROW(AG150),'فهرست بها کلی'!$C$13:$BO$1660,34,0),"")</f>
        <v/>
      </c>
      <c r="AH162" s="174" t="str">
        <f ca="1">IFERROR(VLOOKUP(ROW(AH150),'فهرست بها کلی'!$C$13:$BO$1660,37,0),"")</f>
        <v/>
      </c>
      <c r="AI162" s="174" t="str">
        <f ca="1">IFERROR(VLOOKUP(ROW(AI150),'فهرست بها کلی'!$C$13:$BO$1660,40,0),"")</f>
        <v/>
      </c>
      <c r="AJ162" s="174" t="str">
        <f ca="1">IFERROR(VLOOKUP(ROW(AJ150),'فهرست بها کلی'!$C$13:$BO$1660,43,0),"")</f>
        <v/>
      </c>
      <c r="AK162" s="174" t="str">
        <f ca="1">IFERROR(VLOOKUP(ROW(AK150),'فهرست بها کلی'!$C$13:$BO$1660,46,0),"")</f>
        <v/>
      </c>
      <c r="AL162" s="174" t="str">
        <f ca="1">IFERROR(VLOOKUP(ROW(AL150),'فهرست بها کلی'!$C$13:$BO$1660,49,0),"")</f>
        <v/>
      </c>
      <c r="AM162" s="174" t="str">
        <f ca="1">IFERROR(VLOOKUP(ROW(AM150),'فهرست بها کلی'!$C$13:$BO$1660,52,0),"")</f>
        <v/>
      </c>
      <c r="AN162" s="174" t="str">
        <f ca="1">IFERROR(VLOOKUP(ROW(AN150),'فهرست بها کلی'!$C$13:$BO$1660,55,0),"")</f>
        <v/>
      </c>
      <c r="AO162" s="174" t="str">
        <f ca="1">IFERROR(VLOOKUP(ROW(AO150),'فهرست بها کلی'!$C$13:$BO$1660,58,0),"")</f>
        <v/>
      </c>
      <c r="AP162" s="174" t="str">
        <f ca="1">IFERROR(VLOOKUP(ROW(AP150),'فهرست بها کلی'!$C$13:$BO$1660,61,0),"")</f>
        <v/>
      </c>
      <c r="AQ162" s="174" t="str">
        <f ca="1">IFERROR(VLOOKUP(ROW(AQ150),'فهرست بها کلی'!$C$13:$BO$1660,64,0),"")</f>
        <v/>
      </c>
      <c r="AR162" s="244">
        <f t="shared" ca="1" si="19"/>
        <v>0</v>
      </c>
      <c r="AS162" s="174" t="str">
        <f ca="1">IFERROR(VLOOKUP(ROW(AS150),'فهرست بها کلی'!$C$13:$BO$1660,23,0),"")</f>
        <v/>
      </c>
      <c r="AT162" s="174" t="str">
        <f ca="1">IFERROR(VLOOKUP(ROW(AT150),'فهرست بها کلی'!$C$13:$BO$1660,26,0),"")</f>
        <v/>
      </c>
      <c r="AU162" s="174" t="str">
        <f ca="1">IFERROR(VLOOKUP(ROW(AU150),'فهرست بها کلی'!$C$13:$BO$1660,29,0),"")</f>
        <v/>
      </c>
      <c r="AV162" s="174" t="str">
        <f ca="1">IFERROR(VLOOKUP(ROW(AV150),'فهرست بها کلی'!$C$13:$BO$1660,32,0),"")</f>
        <v/>
      </c>
      <c r="AW162" s="174" t="str">
        <f ca="1">IFERROR(VLOOKUP(ROW(AW150),'فهرست بها کلی'!$C$13:$BO$1660,35,0),"")</f>
        <v/>
      </c>
      <c r="AX162" s="174" t="str">
        <f ca="1">IFERROR(VLOOKUP(ROW(AX150),'فهرست بها کلی'!$C$13:$BO$1660,38,0),"")</f>
        <v/>
      </c>
      <c r="AY162" s="174" t="str">
        <f ca="1">IFERROR(VLOOKUP(ROW(AY150),'فهرست بها کلی'!$C$13:$BO$1660,41,0),"")</f>
        <v/>
      </c>
      <c r="AZ162" s="174" t="str">
        <f ca="1">IFERROR(VLOOKUP(ROW(AZ150),'فهرست بها کلی'!$C$13:$BO$1660,44,0),"")</f>
        <v/>
      </c>
      <c r="BA162" s="174" t="str">
        <f ca="1">IFERROR(VLOOKUP(ROW(BA150),'فهرست بها کلی'!$C$13:$BO$1660,47,0),"")</f>
        <v/>
      </c>
      <c r="BB162" s="174" t="str">
        <f ca="1">IFERROR(VLOOKUP(ROW(BB150),'فهرست بها کلی'!$C$13:$BO$1660,50,0),"")</f>
        <v/>
      </c>
      <c r="BC162" s="174" t="str">
        <f ca="1">IFERROR(VLOOKUP(ROW(BC150),'فهرست بها کلی'!$C$13:$BO$1660,53,0),"")</f>
        <v/>
      </c>
      <c r="BD162" s="174" t="str">
        <f ca="1">IFERROR(VLOOKUP(ROW(BD150),'فهرست بها کلی'!$C$13:$BO$1660,56,0),"")</f>
        <v/>
      </c>
      <c r="BE162" s="174" t="str">
        <f ca="1">IFERROR(VLOOKUP(ROW(BE150),'فهرست بها کلی'!$C$13:$BO$1660,59,0),"")</f>
        <v/>
      </c>
      <c r="BF162" s="174" t="str">
        <f ca="1">IFERROR(VLOOKUP(ROW(BF150),'فهرست بها کلی'!$C$13:$BO$1660,62,0),"")</f>
        <v/>
      </c>
      <c r="BG162" s="174" t="str">
        <f ca="1">IFERROR(VLOOKUP(ROW(BG150),'فهرست بها کلی'!$C$13:$BO$1660,65,0),"")</f>
        <v/>
      </c>
      <c r="BH162" s="174" t="str">
        <f ca="1">IFERROR(VLOOKUP(ROW(BH150),'فهرست بها کلی'!$C$13:$BO$1660,16,0),"")</f>
        <v/>
      </c>
      <c r="BI162" s="245" t="str">
        <f t="shared" ca="1" si="20"/>
        <v xml:space="preserve"> </v>
      </c>
      <c r="BJ162" s="245" t="str">
        <f t="shared" ca="1" si="21"/>
        <v/>
      </c>
      <c r="BK162" s="245" t="str">
        <f t="shared" ca="1" si="22"/>
        <v/>
      </c>
    </row>
    <row r="163" spans="1:63" ht="47.25" customHeight="1">
      <c r="A163" s="174" t="str">
        <f ca="1">IFERROR(VLOOKUP(ROW(A151),'فهرست بها کلی'!$C$13:$BO$1660,1,0),"")</f>
        <v/>
      </c>
      <c r="B163" s="174" t="str">
        <f ca="1">IFERROR(VLOOKUP(ROW(B151),'فهرست بها کلی'!$C$13:$BO$1660,5,0),"")</f>
        <v/>
      </c>
      <c r="C163" s="174" t="str">
        <f ca="1">IFERROR(VLOOKUP(ROW(C151),'فهرست بها کلی'!$C$13:$BO$1660,6,0),"")</f>
        <v/>
      </c>
      <c r="D163" s="174" t="str">
        <f ca="1">IFERROR(VLOOKUP(ROW(D151),'فهرست بها کلی'!$C$13:$BO$1660,7,0),"")</f>
        <v/>
      </c>
      <c r="E163" s="174" t="str">
        <f ca="1">IFERROR(VLOOKUP(ROW(E151),'فهرست بها کلی'!$C$13:$BO$1660,8,0),"")</f>
        <v/>
      </c>
      <c r="F163" s="174" t="str">
        <f ca="1">IFERROR(VLOOKUP(ROW(F151),'فهرست بها کلی'!$C$13:$BO$1660,9,0),"")</f>
        <v/>
      </c>
      <c r="G163" s="174" t="str">
        <f ca="1">IFERROR(VLOOKUP(ROW(G151),'فهرست بها کلی'!$C$13:$BO$1660,21,0),"")</f>
        <v/>
      </c>
      <c r="H163" s="174" t="str">
        <f ca="1">IFERROR(VLOOKUP(ROW(H151),'فهرست بها کلی'!$C$13:$BO$1660,24,0),"")</f>
        <v/>
      </c>
      <c r="I163" s="174" t="str">
        <f ca="1">IFERROR(VLOOKUP(ROW(I151),'فهرست بها کلی'!$C$13:$BO$1660,27,0),"")</f>
        <v/>
      </c>
      <c r="J163" s="174" t="str">
        <f ca="1">IFERROR(VLOOKUP(ROW(J151),'فهرست بها کلی'!$C$13:$BO$1660,30,0),"")</f>
        <v/>
      </c>
      <c r="K163" s="174" t="str">
        <f ca="1">IFERROR(VLOOKUP(ROW(K151),'فهرست بها کلی'!$C$13:$BO$1660,33,0),"")</f>
        <v/>
      </c>
      <c r="L163" s="174" t="str">
        <f ca="1">IFERROR(VLOOKUP(ROW(L151),'فهرست بها کلی'!$C$13:$BO$1660,36,0),"")</f>
        <v/>
      </c>
      <c r="M163" s="174" t="str">
        <f ca="1">IFERROR(VLOOKUP(ROW(M151),'فهرست بها کلی'!$C$13:$BO$1660,39,0),"")</f>
        <v/>
      </c>
      <c r="N163" s="174" t="str">
        <f ca="1">IFERROR(VLOOKUP(ROW(N151),'فهرست بها کلی'!$C$13:$BO$1660,42,0),"")</f>
        <v/>
      </c>
      <c r="O163" s="174" t="str">
        <f ca="1">IFERROR(VLOOKUP(ROW(O151),'فهرست بها کلی'!$C$13:$BO$1660,45,0),"")</f>
        <v/>
      </c>
      <c r="P163" s="174" t="str">
        <f ca="1">IFERROR(VLOOKUP(ROW(P151),'فهرست بها کلی'!$C$13:$BO$1660,48,0),"")</f>
        <v/>
      </c>
      <c r="Q163" s="174" t="str">
        <f ca="1">IFERROR(VLOOKUP(ROW(Q151),'فهرست بها کلی'!$C$13:$BO$1660,51,0),"")</f>
        <v/>
      </c>
      <c r="R163" s="174" t="str">
        <f ca="1">IFERROR(VLOOKUP(ROW(R151),'فهرست بها کلی'!$C$13:$BO$1660,54,0),"")</f>
        <v/>
      </c>
      <c r="S163" s="174" t="str">
        <f ca="1">IFERROR(VLOOKUP(ROW(S151),'فهرست بها کلی'!$C$13:$BO$1660,57,0),"")</f>
        <v/>
      </c>
      <c r="T163" s="174" t="str">
        <f ca="1">IFERROR(VLOOKUP(ROW(T151),'فهرست بها کلی'!$C$13:$BO$1660,60,0),"")</f>
        <v/>
      </c>
      <c r="U163" s="174" t="str">
        <f ca="1">IFERROR(VLOOKUP(ROW(U151),'فهرست بها کلی'!$C$13:$BO$1660,63,0),"")</f>
        <v/>
      </c>
      <c r="V163" s="241">
        <f t="shared" ca="1" si="16"/>
        <v>0</v>
      </c>
      <c r="W163" s="242" t="str">
        <f t="shared" ca="1" si="17"/>
        <v/>
      </c>
      <c r="X163" s="174" t="str">
        <f ca="1">IFERROR(VLOOKUP(ROW(X151),'فهرست بها کلی'!$C$13:$BO$1660,10,0),"")</f>
        <v/>
      </c>
      <c r="Y163" s="174" t="str">
        <f ca="1">IFERROR(VLOOKUP(ROW(Y151),'فهرست بها کلی'!$C$13:$BO$1660,11,0),"")</f>
        <v/>
      </c>
      <c r="Z163" s="174" t="str">
        <f ca="1">IFERROR(VLOOKUP(ROW(Z151),'فهرست بها کلی'!$C$13:$BO$1660,12,0),"")</f>
        <v/>
      </c>
      <c r="AA163" s="174" t="str">
        <f ca="1">IFERROR(VLOOKUP(ROW(AA151),'فهرست بها کلی'!$C$13:$BO$1660,13,0),"")</f>
        <v/>
      </c>
      <c r="AB163" s="243" t="str">
        <f t="shared" ca="1" si="18"/>
        <v/>
      </c>
      <c r="AC163" s="174" t="str">
        <f ca="1">IFERROR(VLOOKUP(ROW(AC151),'فهرست بها کلی'!$C$13:$BO$1660,22,0),"")</f>
        <v/>
      </c>
      <c r="AD163" s="174" t="str">
        <f ca="1">IFERROR(VLOOKUP(ROW(AD151),'فهرست بها کلی'!$C$13:$BO$1660,25,0),"")</f>
        <v/>
      </c>
      <c r="AE163" s="174" t="str">
        <f ca="1">IFERROR(VLOOKUP(ROW(AE151),'فهرست بها کلی'!$C$13:$BO$1660,28,0),"")</f>
        <v/>
      </c>
      <c r="AF163" s="174" t="str">
        <f ca="1">IFERROR(VLOOKUP(ROW(AF151),'فهرست بها کلی'!$C$13:$BO$1660,31,0),"")</f>
        <v/>
      </c>
      <c r="AG163" s="174" t="str">
        <f ca="1">IFERROR(VLOOKUP(ROW(AG151),'فهرست بها کلی'!$C$13:$BO$1660,34,0),"")</f>
        <v/>
      </c>
      <c r="AH163" s="174" t="str">
        <f ca="1">IFERROR(VLOOKUP(ROW(AH151),'فهرست بها کلی'!$C$13:$BO$1660,37,0),"")</f>
        <v/>
      </c>
      <c r="AI163" s="174" t="str">
        <f ca="1">IFERROR(VLOOKUP(ROW(AI151),'فهرست بها کلی'!$C$13:$BO$1660,40,0),"")</f>
        <v/>
      </c>
      <c r="AJ163" s="174" t="str">
        <f ca="1">IFERROR(VLOOKUP(ROW(AJ151),'فهرست بها کلی'!$C$13:$BO$1660,43,0),"")</f>
        <v/>
      </c>
      <c r="AK163" s="174" t="str">
        <f ca="1">IFERROR(VLOOKUP(ROW(AK151),'فهرست بها کلی'!$C$13:$BO$1660,46,0),"")</f>
        <v/>
      </c>
      <c r="AL163" s="174" t="str">
        <f ca="1">IFERROR(VLOOKUP(ROW(AL151),'فهرست بها کلی'!$C$13:$BO$1660,49,0),"")</f>
        <v/>
      </c>
      <c r="AM163" s="174" t="str">
        <f ca="1">IFERROR(VLOOKUP(ROW(AM151),'فهرست بها کلی'!$C$13:$BO$1660,52,0),"")</f>
        <v/>
      </c>
      <c r="AN163" s="174" t="str">
        <f ca="1">IFERROR(VLOOKUP(ROW(AN151),'فهرست بها کلی'!$C$13:$BO$1660,55,0),"")</f>
        <v/>
      </c>
      <c r="AO163" s="174" t="str">
        <f ca="1">IFERROR(VLOOKUP(ROW(AO151),'فهرست بها کلی'!$C$13:$BO$1660,58,0),"")</f>
        <v/>
      </c>
      <c r="AP163" s="174" t="str">
        <f ca="1">IFERROR(VLOOKUP(ROW(AP151),'فهرست بها کلی'!$C$13:$BO$1660,61,0),"")</f>
        <v/>
      </c>
      <c r="AQ163" s="174" t="str">
        <f ca="1">IFERROR(VLOOKUP(ROW(AQ151),'فهرست بها کلی'!$C$13:$BO$1660,64,0),"")</f>
        <v/>
      </c>
      <c r="AR163" s="244">
        <f t="shared" ca="1" si="19"/>
        <v>0</v>
      </c>
      <c r="AS163" s="174" t="str">
        <f ca="1">IFERROR(VLOOKUP(ROW(AS151),'فهرست بها کلی'!$C$13:$BO$1660,23,0),"")</f>
        <v/>
      </c>
      <c r="AT163" s="174" t="str">
        <f ca="1">IFERROR(VLOOKUP(ROW(AT151),'فهرست بها کلی'!$C$13:$BO$1660,26,0),"")</f>
        <v/>
      </c>
      <c r="AU163" s="174" t="str">
        <f ca="1">IFERROR(VLOOKUP(ROW(AU151),'فهرست بها کلی'!$C$13:$BO$1660,29,0),"")</f>
        <v/>
      </c>
      <c r="AV163" s="174" t="str">
        <f ca="1">IFERROR(VLOOKUP(ROW(AV151),'فهرست بها کلی'!$C$13:$BO$1660,32,0),"")</f>
        <v/>
      </c>
      <c r="AW163" s="174" t="str">
        <f ca="1">IFERROR(VLOOKUP(ROW(AW151),'فهرست بها کلی'!$C$13:$BO$1660,35,0),"")</f>
        <v/>
      </c>
      <c r="AX163" s="174" t="str">
        <f ca="1">IFERROR(VLOOKUP(ROW(AX151),'فهرست بها کلی'!$C$13:$BO$1660,38,0),"")</f>
        <v/>
      </c>
      <c r="AY163" s="174" t="str">
        <f ca="1">IFERROR(VLOOKUP(ROW(AY151),'فهرست بها کلی'!$C$13:$BO$1660,41,0),"")</f>
        <v/>
      </c>
      <c r="AZ163" s="174" t="str">
        <f ca="1">IFERROR(VLOOKUP(ROW(AZ151),'فهرست بها کلی'!$C$13:$BO$1660,44,0),"")</f>
        <v/>
      </c>
      <c r="BA163" s="174" t="str">
        <f ca="1">IFERROR(VLOOKUP(ROW(BA151),'فهرست بها کلی'!$C$13:$BO$1660,47,0),"")</f>
        <v/>
      </c>
      <c r="BB163" s="174" t="str">
        <f ca="1">IFERROR(VLOOKUP(ROW(BB151),'فهرست بها کلی'!$C$13:$BO$1660,50,0),"")</f>
        <v/>
      </c>
      <c r="BC163" s="174" t="str">
        <f ca="1">IFERROR(VLOOKUP(ROW(BC151),'فهرست بها کلی'!$C$13:$BO$1660,53,0),"")</f>
        <v/>
      </c>
      <c r="BD163" s="174" t="str">
        <f ca="1">IFERROR(VLOOKUP(ROW(BD151),'فهرست بها کلی'!$C$13:$BO$1660,56,0),"")</f>
        <v/>
      </c>
      <c r="BE163" s="174" t="str">
        <f ca="1">IFERROR(VLOOKUP(ROW(BE151),'فهرست بها کلی'!$C$13:$BO$1660,59,0),"")</f>
        <v/>
      </c>
      <c r="BF163" s="174" t="str">
        <f ca="1">IFERROR(VLOOKUP(ROW(BF151),'فهرست بها کلی'!$C$13:$BO$1660,62,0),"")</f>
        <v/>
      </c>
      <c r="BG163" s="174" t="str">
        <f ca="1">IFERROR(VLOOKUP(ROW(BG151),'فهرست بها کلی'!$C$13:$BO$1660,65,0),"")</f>
        <v/>
      </c>
      <c r="BH163" s="174" t="str">
        <f ca="1">IFERROR(VLOOKUP(ROW(BH151),'فهرست بها کلی'!$C$13:$BO$1660,16,0),"")</f>
        <v/>
      </c>
      <c r="BI163" s="245" t="str">
        <f t="shared" ca="1" si="20"/>
        <v xml:space="preserve"> </v>
      </c>
      <c r="BJ163" s="245" t="str">
        <f t="shared" ca="1" si="21"/>
        <v/>
      </c>
      <c r="BK163" s="245" t="str">
        <f t="shared" ca="1" si="22"/>
        <v/>
      </c>
    </row>
    <row r="164" spans="1:63" ht="47.25" customHeight="1">
      <c r="A164" s="174" t="str">
        <f ca="1">IFERROR(VLOOKUP(ROW(A152),'فهرست بها کلی'!$C$13:$BO$1660,1,0),"")</f>
        <v/>
      </c>
      <c r="B164" s="174" t="str">
        <f ca="1">IFERROR(VLOOKUP(ROW(B152),'فهرست بها کلی'!$C$13:$BO$1660,5,0),"")</f>
        <v/>
      </c>
      <c r="C164" s="174" t="str">
        <f ca="1">IFERROR(VLOOKUP(ROW(C152),'فهرست بها کلی'!$C$13:$BO$1660,6,0),"")</f>
        <v/>
      </c>
      <c r="D164" s="174" t="str">
        <f ca="1">IFERROR(VLOOKUP(ROW(D152),'فهرست بها کلی'!$C$13:$BO$1660,7,0),"")</f>
        <v/>
      </c>
      <c r="E164" s="174" t="str">
        <f ca="1">IFERROR(VLOOKUP(ROW(E152),'فهرست بها کلی'!$C$13:$BO$1660,8,0),"")</f>
        <v/>
      </c>
      <c r="F164" s="174" t="str">
        <f ca="1">IFERROR(VLOOKUP(ROW(F152),'فهرست بها کلی'!$C$13:$BO$1660,9,0),"")</f>
        <v/>
      </c>
      <c r="G164" s="174" t="str">
        <f ca="1">IFERROR(VLOOKUP(ROW(G152),'فهرست بها کلی'!$C$13:$BO$1660,21,0),"")</f>
        <v/>
      </c>
      <c r="H164" s="174" t="str">
        <f ca="1">IFERROR(VLOOKUP(ROW(H152),'فهرست بها کلی'!$C$13:$BO$1660,24,0),"")</f>
        <v/>
      </c>
      <c r="I164" s="174" t="str">
        <f ca="1">IFERROR(VLOOKUP(ROW(I152),'فهرست بها کلی'!$C$13:$BO$1660,27,0),"")</f>
        <v/>
      </c>
      <c r="J164" s="174" t="str">
        <f ca="1">IFERROR(VLOOKUP(ROW(J152),'فهرست بها کلی'!$C$13:$BO$1660,30,0),"")</f>
        <v/>
      </c>
      <c r="K164" s="174" t="str">
        <f ca="1">IFERROR(VLOOKUP(ROW(K152),'فهرست بها کلی'!$C$13:$BO$1660,33,0),"")</f>
        <v/>
      </c>
      <c r="L164" s="174" t="str">
        <f ca="1">IFERROR(VLOOKUP(ROW(L152),'فهرست بها کلی'!$C$13:$BO$1660,36,0),"")</f>
        <v/>
      </c>
      <c r="M164" s="174" t="str">
        <f ca="1">IFERROR(VLOOKUP(ROW(M152),'فهرست بها کلی'!$C$13:$BO$1660,39,0),"")</f>
        <v/>
      </c>
      <c r="N164" s="174" t="str">
        <f ca="1">IFERROR(VLOOKUP(ROW(N152),'فهرست بها کلی'!$C$13:$BO$1660,42,0),"")</f>
        <v/>
      </c>
      <c r="O164" s="174" t="str">
        <f ca="1">IFERROR(VLOOKUP(ROW(O152),'فهرست بها کلی'!$C$13:$BO$1660,45,0),"")</f>
        <v/>
      </c>
      <c r="P164" s="174" t="str">
        <f ca="1">IFERROR(VLOOKUP(ROW(P152),'فهرست بها کلی'!$C$13:$BO$1660,48,0),"")</f>
        <v/>
      </c>
      <c r="Q164" s="174" t="str">
        <f ca="1">IFERROR(VLOOKUP(ROW(Q152),'فهرست بها کلی'!$C$13:$BO$1660,51,0),"")</f>
        <v/>
      </c>
      <c r="R164" s="174" t="str">
        <f ca="1">IFERROR(VLOOKUP(ROW(R152),'فهرست بها کلی'!$C$13:$BO$1660,54,0),"")</f>
        <v/>
      </c>
      <c r="S164" s="174" t="str">
        <f ca="1">IFERROR(VLOOKUP(ROW(S152),'فهرست بها کلی'!$C$13:$BO$1660,57,0),"")</f>
        <v/>
      </c>
      <c r="T164" s="174" t="str">
        <f ca="1">IFERROR(VLOOKUP(ROW(T152),'فهرست بها کلی'!$C$13:$BO$1660,60,0),"")</f>
        <v/>
      </c>
      <c r="U164" s="174" t="str">
        <f ca="1">IFERROR(VLOOKUP(ROW(U152),'فهرست بها کلی'!$C$13:$BO$1660,63,0),"")</f>
        <v/>
      </c>
      <c r="V164" s="241">
        <f t="shared" ca="1" si="16"/>
        <v>0</v>
      </c>
      <c r="W164" s="242" t="str">
        <f t="shared" ca="1" si="17"/>
        <v/>
      </c>
      <c r="X164" s="174" t="str">
        <f ca="1">IFERROR(VLOOKUP(ROW(X152),'فهرست بها کلی'!$C$13:$BO$1660,10,0),"")</f>
        <v/>
      </c>
      <c r="Y164" s="174" t="str">
        <f ca="1">IFERROR(VLOOKUP(ROW(Y152),'فهرست بها کلی'!$C$13:$BO$1660,11,0),"")</f>
        <v/>
      </c>
      <c r="Z164" s="174" t="str">
        <f ca="1">IFERROR(VLOOKUP(ROW(Z152),'فهرست بها کلی'!$C$13:$BO$1660,12,0),"")</f>
        <v/>
      </c>
      <c r="AA164" s="174" t="str">
        <f ca="1">IFERROR(VLOOKUP(ROW(AA152),'فهرست بها کلی'!$C$13:$BO$1660,13,0),"")</f>
        <v/>
      </c>
      <c r="AB164" s="243" t="str">
        <f t="shared" ca="1" si="18"/>
        <v/>
      </c>
      <c r="AC164" s="174" t="str">
        <f ca="1">IFERROR(VLOOKUP(ROW(AC152),'فهرست بها کلی'!$C$13:$BO$1660,22,0),"")</f>
        <v/>
      </c>
      <c r="AD164" s="174" t="str">
        <f ca="1">IFERROR(VLOOKUP(ROW(AD152),'فهرست بها کلی'!$C$13:$BO$1660,25,0),"")</f>
        <v/>
      </c>
      <c r="AE164" s="174" t="str">
        <f ca="1">IFERROR(VLOOKUP(ROW(AE152),'فهرست بها کلی'!$C$13:$BO$1660,28,0),"")</f>
        <v/>
      </c>
      <c r="AF164" s="174" t="str">
        <f ca="1">IFERROR(VLOOKUP(ROW(AF152),'فهرست بها کلی'!$C$13:$BO$1660,31,0),"")</f>
        <v/>
      </c>
      <c r="AG164" s="174" t="str">
        <f ca="1">IFERROR(VLOOKUP(ROW(AG152),'فهرست بها کلی'!$C$13:$BO$1660,34,0),"")</f>
        <v/>
      </c>
      <c r="AH164" s="174" t="str">
        <f ca="1">IFERROR(VLOOKUP(ROW(AH152),'فهرست بها کلی'!$C$13:$BO$1660,37,0),"")</f>
        <v/>
      </c>
      <c r="AI164" s="174" t="str">
        <f ca="1">IFERROR(VLOOKUP(ROW(AI152),'فهرست بها کلی'!$C$13:$BO$1660,40,0),"")</f>
        <v/>
      </c>
      <c r="AJ164" s="174" t="str">
        <f ca="1">IFERROR(VLOOKUP(ROW(AJ152),'فهرست بها کلی'!$C$13:$BO$1660,43,0),"")</f>
        <v/>
      </c>
      <c r="AK164" s="174" t="str">
        <f ca="1">IFERROR(VLOOKUP(ROW(AK152),'فهرست بها کلی'!$C$13:$BO$1660,46,0),"")</f>
        <v/>
      </c>
      <c r="AL164" s="174" t="str">
        <f ca="1">IFERROR(VLOOKUP(ROW(AL152),'فهرست بها کلی'!$C$13:$BO$1660,49,0),"")</f>
        <v/>
      </c>
      <c r="AM164" s="174" t="str">
        <f ca="1">IFERROR(VLOOKUP(ROW(AM152),'فهرست بها کلی'!$C$13:$BO$1660,52,0),"")</f>
        <v/>
      </c>
      <c r="AN164" s="174" t="str">
        <f ca="1">IFERROR(VLOOKUP(ROW(AN152),'فهرست بها کلی'!$C$13:$BO$1660,55,0),"")</f>
        <v/>
      </c>
      <c r="AO164" s="174" t="str">
        <f ca="1">IFERROR(VLOOKUP(ROW(AO152),'فهرست بها کلی'!$C$13:$BO$1660,58,0),"")</f>
        <v/>
      </c>
      <c r="AP164" s="174" t="str">
        <f ca="1">IFERROR(VLOOKUP(ROW(AP152),'فهرست بها کلی'!$C$13:$BO$1660,61,0),"")</f>
        <v/>
      </c>
      <c r="AQ164" s="174" t="str">
        <f ca="1">IFERROR(VLOOKUP(ROW(AQ152),'فهرست بها کلی'!$C$13:$BO$1660,64,0),"")</f>
        <v/>
      </c>
      <c r="AR164" s="244">
        <f t="shared" ca="1" si="19"/>
        <v>0</v>
      </c>
      <c r="AS164" s="174" t="str">
        <f ca="1">IFERROR(VLOOKUP(ROW(AS152),'فهرست بها کلی'!$C$13:$BO$1660,23,0),"")</f>
        <v/>
      </c>
      <c r="AT164" s="174" t="str">
        <f ca="1">IFERROR(VLOOKUP(ROW(AT152),'فهرست بها کلی'!$C$13:$BO$1660,26,0),"")</f>
        <v/>
      </c>
      <c r="AU164" s="174" t="str">
        <f ca="1">IFERROR(VLOOKUP(ROW(AU152),'فهرست بها کلی'!$C$13:$BO$1660,29,0),"")</f>
        <v/>
      </c>
      <c r="AV164" s="174" t="str">
        <f ca="1">IFERROR(VLOOKUP(ROW(AV152),'فهرست بها کلی'!$C$13:$BO$1660,32,0),"")</f>
        <v/>
      </c>
      <c r="AW164" s="174" t="str">
        <f ca="1">IFERROR(VLOOKUP(ROW(AW152),'فهرست بها کلی'!$C$13:$BO$1660,35,0),"")</f>
        <v/>
      </c>
      <c r="AX164" s="174" t="str">
        <f ca="1">IFERROR(VLOOKUP(ROW(AX152),'فهرست بها کلی'!$C$13:$BO$1660,38,0),"")</f>
        <v/>
      </c>
      <c r="AY164" s="174" t="str">
        <f ca="1">IFERROR(VLOOKUP(ROW(AY152),'فهرست بها کلی'!$C$13:$BO$1660,41,0),"")</f>
        <v/>
      </c>
      <c r="AZ164" s="174" t="str">
        <f ca="1">IFERROR(VLOOKUP(ROW(AZ152),'فهرست بها کلی'!$C$13:$BO$1660,44,0),"")</f>
        <v/>
      </c>
      <c r="BA164" s="174" t="str">
        <f ca="1">IFERROR(VLOOKUP(ROW(BA152),'فهرست بها کلی'!$C$13:$BO$1660,47,0),"")</f>
        <v/>
      </c>
      <c r="BB164" s="174" t="str">
        <f ca="1">IFERROR(VLOOKUP(ROW(BB152),'فهرست بها کلی'!$C$13:$BO$1660,50,0),"")</f>
        <v/>
      </c>
      <c r="BC164" s="174" t="str">
        <f ca="1">IFERROR(VLOOKUP(ROW(BC152),'فهرست بها کلی'!$C$13:$BO$1660,53,0),"")</f>
        <v/>
      </c>
      <c r="BD164" s="174" t="str">
        <f ca="1">IFERROR(VLOOKUP(ROW(BD152),'فهرست بها کلی'!$C$13:$BO$1660,56,0),"")</f>
        <v/>
      </c>
      <c r="BE164" s="174" t="str">
        <f ca="1">IFERROR(VLOOKUP(ROW(BE152),'فهرست بها کلی'!$C$13:$BO$1660,59,0),"")</f>
        <v/>
      </c>
      <c r="BF164" s="174" t="str">
        <f ca="1">IFERROR(VLOOKUP(ROW(BF152),'فهرست بها کلی'!$C$13:$BO$1660,62,0),"")</f>
        <v/>
      </c>
      <c r="BG164" s="174" t="str">
        <f ca="1">IFERROR(VLOOKUP(ROW(BG152),'فهرست بها کلی'!$C$13:$BO$1660,65,0),"")</f>
        <v/>
      </c>
      <c r="BH164" s="174" t="str">
        <f ca="1">IFERROR(VLOOKUP(ROW(BH152),'فهرست بها کلی'!$C$13:$BO$1660,16,0),"")</f>
        <v/>
      </c>
      <c r="BI164" s="245" t="str">
        <f t="shared" ca="1" si="20"/>
        <v xml:space="preserve"> </v>
      </c>
      <c r="BJ164" s="245" t="str">
        <f t="shared" ca="1" si="21"/>
        <v/>
      </c>
      <c r="BK164" s="245" t="str">
        <f t="shared" ca="1" si="22"/>
        <v/>
      </c>
    </row>
    <row r="165" spans="1:63" ht="47.25" customHeight="1">
      <c r="A165" s="174" t="str">
        <f ca="1">IFERROR(VLOOKUP(ROW(A153),'فهرست بها کلی'!$C$13:$BO$1660,1,0),"")</f>
        <v/>
      </c>
      <c r="B165" s="174" t="str">
        <f ca="1">IFERROR(VLOOKUP(ROW(B153),'فهرست بها کلی'!$C$13:$BO$1660,5,0),"")</f>
        <v/>
      </c>
      <c r="C165" s="174" t="str">
        <f ca="1">IFERROR(VLOOKUP(ROW(C153),'فهرست بها کلی'!$C$13:$BO$1660,6,0),"")</f>
        <v/>
      </c>
      <c r="D165" s="174" t="str">
        <f ca="1">IFERROR(VLOOKUP(ROW(D153),'فهرست بها کلی'!$C$13:$BO$1660,7,0),"")</f>
        <v/>
      </c>
      <c r="E165" s="174" t="str">
        <f ca="1">IFERROR(VLOOKUP(ROW(E153),'فهرست بها کلی'!$C$13:$BO$1660,8,0),"")</f>
        <v/>
      </c>
      <c r="F165" s="174" t="str">
        <f ca="1">IFERROR(VLOOKUP(ROW(F153),'فهرست بها کلی'!$C$13:$BO$1660,9,0),"")</f>
        <v/>
      </c>
      <c r="G165" s="174" t="str">
        <f ca="1">IFERROR(VLOOKUP(ROW(G153),'فهرست بها کلی'!$C$13:$BO$1660,21,0),"")</f>
        <v/>
      </c>
      <c r="H165" s="174" t="str">
        <f ca="1">IFERROR(VLOOKUP(ROW(H153),'فهرست بها کلی'!$C$13:$BO$1660,24,0),"")</f>
        <v/>
      </c>
      <c r="I165" s="174" t="str">
        <f ca="1">IFERROR(VLOOKUP(ROW(I153),'فهرست بها کلی'!$C$13:$BO$1660,27,0),"")</f>
        <v/>
      </c>
      <c r="J165" s="174" t="str">
        <f ca="1">IFERROR(VLOOKUP(ROW(J153),'فهرست بها کلی'!$C$13:$BO$1660,30,0),"")</f>
        <v/>
      </c>
      <c r="K165" s="174" t="str">
        <f ca="1">IFERROR(VLOOKUP(ROW(K153),'فهرست بها کلی'!$C$13:$BO$1660,33,0),"")</f>
        <v/>
      </c>
      <c r="L165" s="174" t="str">
        <f ca="1">IFERROR(VLOOKUP(ROW(L153),'فهرست بها کلی'!$C$13:$BO$1660,36,0),"")</f>
        <v/>
      </c>
      <c r="M165" s="174" t="str">
        <f ca="1">IFERROR(VLOOKUP(ROW(M153),'فهرست بها کلی'!$C$13:$BO$1660,39,0),"")</f>
        <v/>
      </c>
      <c r="N165" s="174" t="str">
        <f ca="1">IFERROR(VLOOKUP(ROW(N153),'فهرست بها کلی'!$C$13:$BO$1660,42,0),"")</f>
        <v/>
      </c>
      <c r="O165" s="174" t="str">
        <f ca="1">IFERROR(VLOOKUP(ROW(O153),'فهرست بها کلی'!$C$13:$BO$1660,45,0),"")</f>
        <v/>
      </c>
      <c r="P165" s="174" t="str">
        <f ca="1">IFERROR(VLOOKUP(ROW(P153),'فهرست بها کلی'!$C$13:$BO$1660,48,0),"")</f>
        <v/>
      </c>
      <c r="Q165" s="174" t="str">
        <f ca="1">IFERROR(VLOOKUP(ROW(Q153),'فهرست بها کلی'!$C$13:$BO$1660,51,0),"")</f>
        <v/>
      </c>
      <c r="R165" s="174" t="str">
        <f ca="1">IFERROR(VLOOKUP(ROW(R153),'فهرست بها کلی'!$C$13:$BO$1660,54,0),"")</f>
        <v/>
      </c>
      <c r="S165" s="174" t="str">
        <f ca="1">IFERROR(VLOOKUP(ROW(S153),'فهرست بها کلی'!$C$13:$BO$1660,57,0),"")</f>
        <v/>
      </c>
      <c r="T165" s="174" t="str">
        <f ca="1">IFERROR(VLOOKUP(ROW(T153),'فهرست بها کلی'!$C$13:$BO$1660,60,0),"")</f>
        <v/>
      </c>
      <c r="U165" s="174" t="str">
        <f ca="1">IFERROR(VLOOKUP(ROW(U153),'فهرست بها کلی'!$C$13:$BO$1660,63,0),"")</f>
        <v/>
      </c>
      <c r="V165" s="241">
        <f t="shared" ca="1" si="16"/>
        <v>0</v>
      </c>
      <c r="W165" s="242" t="str">
        <f t="shared" ca="1" si="17"/>
        <v/>
      </c>
      <c r="X165" s="174" t="str">
        <f ca="1">IFERROR(VLOOKUP(ROW(X153),'فهرست بها کلی'!$C$13:$BO$1660,10,0),"")</f>
        <v/>
      </c>
      <c r="Y165" s="174" t="str">
        <f ca="1">IFERROR(VLOOKUP(ROW(Y153),'فهرست بها کلی'!$C$13:$BO$1660,11,0),"")</f>
        <v/>
      </c>
      <c r="Z165" s="174" t="str">
        <f ca="1">IFERROR(VLOOKUP(ROW(Z153),'فهرست بها کلی'!$C$13:$BO$1660,12,0),"")</f>
        <v/>
      </c>
      <c r="AA165" s="174" t="str">
        <f ca="1">IFERROR(VLOOKUP(ROW(AA153),'فهرست بها کلی'!$C$13:$BO$1660,13,0),"")</f>
        <v/>
      </c>
      <c r="AB165" s="243" t="str">
        <f t="shared" ca="1" si="18"/>
        <v/>
      </c>
      <c r="AC165" s="174" t="str">
        <f ca="1">IFERROR(VLOOKUP(ROW(AC153),'فهرست بها کلی'!$C$13:$BO$1660,22,0),"")</f>
        <v/>
      </c>
      <c r="AD165" s="174" t="str">
        <f ca="1">IFERROR(VLOOKUP(ROW(AD153),'فهرست بها کلی'!$C$13:$BO$1660,25,0),"")</f>
        <v/>
      </c>
      <c r="AE165" s="174" t="str">
        <f ca="1">IFERROR(VLOOKUP(ROW(AE153),'فهرست بها کلی'!$C$13:$BO$1660,28,0),"")</f>
        <v/>
      </c>
      <c r="AF165" s="174" t="str">
        <f ca="1">IFERROR(VLOOKUP(ROW(AF153),'فهرست بها کلی'!$C$13:$BO$1660,31,0),"")</f>
        <v/>
      </c>
      <c r="AG165" s="174" t="str">
        <f ca="1">IFERROR(VLOOKUP(ROW(AG153),'فهرست بها کلی'!$C$13:$BO$1660,34,0),"")</f>
        <v/>
      </c>
      <c r="AH165" s="174" t="str">
        <f ca="1">IFERROR(VLOOKUP(ROW(AH153),'فهرست بها کلی'!$C$13:$BO$1660,37,0),"")</f>
        <v/>
      </c>
      <c r="AI165" s="174" t="str">
        <f ca="1">IFERROR(VLOOKUP(ROW(AI153),'فهرست بها کلی'!$C$13:$BO$1660,40,0),"")</f>
        <v/>
      </c>
      <c r="AJ165" s="174" t="str">
        <f ca="1">IFERROR(VLOOKUP(ROW(AJ153),'فهرست بها کلی'!$C$13:$BO$1660,43,0),"")</f>
        <v/>
      </c>
      <c r="AK165" s="174" t="str">
        <f ca="1">IFERROR(VLOOKUP(ROW(AK153),'فهرست بها کلی'!$C$13:$BO$1660,46,0),"")</f>
        <v/>
      </c>
      <c r="AL165" s="174" t="str">
        <f ca="1">IFERROR(VLOOKUP(ROW(AL153),'فهرست بها کلی'!$C$13:$BO$1660,49,0),"")</f>
        <v/>
      </c>
      <c r="AM165" s="174" t="str">
        <f ca="1">IFERROR(VLOOKUP(ROW(AM153),'فهرست بها کلی'!$C$13:$BO$1660,52,0),"")</f>
        <v/>
      </c>
      <c r="AN165" s="174" t="str">
        <f ca="1">IFERROR(VLOOKUP(ROW(AN153),'فهرست بها کلی'!$C$13:$BO$1660,55,0),"")</f>
        <v/>
      </c>
      <c r="AO165" s="174" t="str">
        <f ca="1">IFERROR(VLOOKUP(ROW(AO153),'فهرست بها کلی'!$C$13:$BO$1660,58,0),"")</f>
        <v/>
      </c>
      <c r="AP165" s="174" t="str">
        <f ca="1">IFERROR(VLOOKUP(ROW(AP153),'فهرست بها کلی'!$C$13:$BO$1660,61,0),"")</f>
        <v/>
      </c>
      <c r="AQ165" s="174" t="str">
        <f ca="1">IFERROR(VLOOKUP(ROW(AQ153),'فهرست بها کلی'!$C$13:$BO$1660,64,0),"")</f>
        <v/>
      </c>
      <c r="AR165" s="244">
        <f t="shared" ca="1" si="19"/>
        <v>0</v>
      </c>
      <c r="AS165" s="174" t="str">
        <f ca="1">IFERROR(VLOOKUP(ROW(AS153),'فهرست بها کلی'!$C$13:$BO$1660,23,0),"")</f>
        <v/>
      </c>
      <c r="AT165" s="174" t="str">
        <f ca="1">IFERROR(VLOOKUP(ROW(AT153),'فهرست بها کلی'!$C$13:$BO$1660,26,0),"")</f>
        <v/>
      </c>
      <c r="AU165" s="174" t="str">
        <f ca="1">IFERROR(VLOOKUP(ROW(AU153),'فهرست بها کلی'!$C$13:$BO$1660,29,0),"")</f>
        <v/>
      </c>
      <c r="AV165" s="174" t="str">
        <f ca="1">IFERROR(VLOOKUP(ROW(AV153),'فهرست بها کلی'!$C$13:$BO$1660,32,0),"")</f>
        <v/>
      </c>
      <c r="AW165" s="174" t="str">
        <f ca="1">IFERROR(VLOOKUP(ROW(AW153),'فهرست بها کلی'!$C$13:$BO$1660,35,0),"")</f>
        <v/>
      </c>
      <c r="AX165" s="174" t="str">
        <f ca="1">IFERROR(VLOOKUP(ROW(AX153),'فهرست بها کلی'!$C$13:$BO$1660,38,0),"")</f>
        <v/>
      </c>
      <c r="AY165" s="174" t="str">
        <f ca="1">IFERROR(VLOOKUP(ROW(AY153),'فهرست بها کلی'!$C$13:$BO$1660,41,0),"")</f>
        <v/>
      </c>
      <c r="AZ165" s="174" t="str">
        <f ca="1">IFERROR(VLOOKUP(ROW(AZ153),'فهرست بها کلی'!$C$13:$BO$1660,44,0),"")</f>
        <v/>
      </c>
      <c r="BA165" s="174" t="str">
        <f ca="1">IFERROR(VLOOKUP(ROW(BA153),'فهرست بها کلی'!$C$13:$BO$1660,47,0),"")</f>
        <v/>
      </c>
      <c r="BB165" s="174" t="str">
        <f ca="1">IFERROR(VLOOKUP(ROW(BB153),'فهرست بها کلی'!$C$13:$BO$1660,50,0),"")</f>
        <v/>
      </c>
      <c r="BC165" s="174" t="str">
        <f ca="1">IFERROR(VLOOKUP(ROW(BC153),'فهرست بها کلی'!$C$13:$BO$1660,53,0),"")</f>
        <v/>
      </c>
      <c r="BD165" s="174" t="str">
        <f ca="1">IFERROR(VLOOKUP(ROW(BD153),'فهرست بها کلی'!$C$13:$BO$1660,56,0),"")</f>
        <v/>
      </c>
      <c r="BE165" s="174" t="str">
        <f ca="1">IFERROR(VLOOKUP(ROW(BE153),'فهرست بها کلی'!$C$13:$BO$1660,59,0),"")</f>
        <v/>
      </c>
      <c r="BF165" s="174" t="str">
        <f ca="1">IFERROR(VLOOKUP(ROW(BF153),'فهرست بها کلی'!$C$13:$BO$1660,62,0),"")</f>
        <v/>
      </c>
      <c r="BG165" s="174" t="str">
        <f ca="1">IFERROR(VLOOKUP(ROW(BG153),'فهرست بها کلی'!$C$13:$BO$1660,65,0),"")</f>
        <v/>
      </c>
      <c r="BH165" s="174" t="str">
        <f ca="1">IFERROR(VLOOKUP(ROW(BH153),'فهرست بها کلی'!$C$13:$BO$1660,16,0),"")</f>
        <v/>
      </c>
      <c r="BI165" s="245" t="str">
        <f t="shared" ca="1" si="20"/>
        <v xml:space="preserve"> </v>
      </c>
      <c r="BJ165" s="245" t="str">
        <f t="shared" ca="1" si="21"/>
        <v/>
      </c>
      <c r="BK165" s="245" t="str">
        <f t="shared" ca="1" si="22"/>
        <v/>
      </c>
    </row>
    <row r="166" spans="1:63" ht="47.25" customHeight="1">
      <c r="A166" s="174" t="str">
        <f ca="1">IFERROR(VLOOKUP(ROW(A154),'فهرست بها کلی'!$C$13:$BO$1660,1,0),"")</f>
        <v/>
      </c>
      <c r="B166" s="174" t="str">
        <f ca="1">IFERROR(VLOOKUP(ROW(B154),'فهرست بها کلی'!$C$13:$BO$1660,5,0),"")</f>
        <v/>
      </c>
      <c r="C166" s="174" t="str">
        <f ca="1">IFERROR(VLOOKUP(ROW(C154),'فهرست بها کلی'!$C$13:$BO$1660,6,0),"")</f>
        <v/>
      </c>
      <c r="D166" s="174" t="str">
        <f ca="1">IFERROR(VLOOKUP(ROW(D154),'فهرست بها کلی'!$C$13:$BO$1660,7,0),"")</f>
        <v/>
      </c>
      <c r="E166" s="174" t="str">
        <f ca="1">IFERROR(VLOOKUP(ROW(E154),'فهرست بها کلی'!$C$13:$BO$1660,8,0),"")</f>
        <v/>
      </c>
      <c r="F166" s="174" t="str">
        <f ca="1">IFERROR(VLOOKUP(ROW(F154),'فهرست بها کلی'!$C$13:$BO$1660,9,0),"")</f>
        <v/>
      </c>
      <c r="G166" s="174" t="str">
        <f ca="1">IFERROR(VLOOKUP(ROW(G154),'فهرست بها کلی'!$C$13:$BO$1660,21,0),"")</f>
        <v/>
      </c>
      <c r="H166" s="174" t="str">
        <f ca="1">IFERROR(VLOOKUP(ROW(H154),'فهرست بها کلی'!$C$13:$BO$1660,24,0),"")</f>
        <v/>
      </c>
      <c r="I166" s="174" t="str">
        <f ca="1">IFERROR(VLOOKUP(ROW(I154),'فهرست بها کلی'!$C$13:$BO$1660,27,0),"")</f>
        <v/>
      </c>
      <c r="J166" s="174" t="str">
        <f ca="1">IFERROR(VLOOKUP(ROW(J154),'فهرست بها کلی'!$C$13:$BO$1660,30,0),"")</f>
        <v/>
      </c>
      <c r="K166" s="174" t="str">
        <f ca="1">IFERROR(VLOOKUP(ROW(K154),'فهرست بها کلی'!$C$13:$BO$1660,33,0),"")</f>
        <v/>
      </c>
      <c r="L166" s="174" t="str">
        <f ca="1">IFERROR(VLOOKUP(ROW(L154),'فهرست بها کلی'!$C$13:$BO$1660,36,0),"")</f>
        <v/>
      </c>
      <c r="M166" s="174" t="str">
        <f ca="1">IFERROR(VLOOKUP(ROW(M154),'فهرست بها کلی'!$C$13:$BO$1660,39,0),"")</f>
        <v/>
      </c>
      <c r="N166" s="174" t="str">
        <f ca="1">IFERROR(VLOOKUP(ROW(N154),'فهرست بها کلی'!$C$13:$BO$1660,42,0),"")</f>
        <v/>
      </c>
      <c r="O166" s="174" t="str">
        <f ca="1">IFERROR(VLOOKUP(ROW(O154),'فهرست بها کلی'!$C$13:$BO$1660,45,0),"")</f>
        <v/>
      </c>
      <c r="P166" s="174" t="str">
        <f ca="1">IFERROR(VLOOKUP(ROW(P154),'فهرست بها کلی'!$C$13:$BO$1660,48,0),"")</f>
        <v/>
      </c>
      <c r="Q166" s="174" t="str">
        <f ca="1">IFERROR(VLOOKUP(ROW(Q154),'فهرست بها کلی'!$C$13:$BO$1660,51,0),"")</f>
        <v/>
      </c>
      <c r="R166" s="174" t="str">
        <f ca="1">IFERROR(VLOOKUP(ROW(R154),'فهرست بها کلی'!$C$13:$BO$1660,54,0),"")</f>
        <v/>
      </c>
      <c r="S166" s="174" t="str">
        <f ca="1">IFERROR(VLOOKUP(ROW(S154),'فهرست بها کلی'!$C$13:$BO$1660,57,0),"")</f>
        <v/>
      </c>
      <c r="T166" s="174" t="str">
        <f ca="1">IFERROR(VLOOKUP(ROW(T154),'فهرست بها کلی'!$C$13:$BO$1660,60,0),"")</f>
        <v/>
      </c>
      <c r="U166" s="174" t="str">
        <f ca="1">IFERROR(VLOOKUP(ROW(U154),'فهرست بها کلی'!$C$13:$BO$1660,63,0),"")</f>
        <v/>
      </c>
      <c r="V166" s="241">
        <f t="shared" ca="1" si="16"/>
        <v>0</v>
      </c>
      <c r="W166" s="242" t="str">
        <f t="shared" ca="1" si="17"/>
        <v/>
      </c>
      <c r="X166" s="174" t="str">
        <f ca="1">IFERROR(VLOOKUP(ROW(X154),'فهرست بها کلی'!$C$13:$BO$1660,10,0),"")</f>
        <v/>
      </c>
      <c r="Y166" s="174" t="str">
        <f ca="1">IFERROR(VLOOKUP(ROW(Y154),'فهرست بها کلی'!$C$13:$BO$1660,11,0),"")</f>
        <v/>
      </c>
      <c r="Z166" s="174" t="str">
        <f ca="1">IFERROR(VLOOKUP(ROW(Z154),'فهرست بها کلی'!$C$13:$BO$1660,12,0),"")</f>
        <v/>
      </c>
      <c r="AA166" s="174" t="str">
        <f ca="1">IFERROR(VLOOKUP(ROW(AA154),'فهرست بها کلی'!$C$13:$BO$1660,13,0),"")</f>
        <v/>
      </c>
      <c r="AB166" s="243" t="str">
        <f t="shared" ca="1" si="18"/>
        <v/>
      </c>
      <c r="AC166" s="174" t="str">
        <f ca="1">IFERROR(VLOOKUP(ROW(AC154),'فهرست بها کلی'!$C$13:$BO$1660,22,0),"")</f>
        <v/>
      </c>
      <c r="AD166" s="174" t="str">
        <f ca="1">IFERROR(VLOOKUP(ROW(AD154),'فهرست بها کلی'!$C$13:$BO$1660,25,0),"")</f>
        <v/>
      </c>
      <c r="AE166" s="174" t="str">
        <f ca="1">IFERROR(VLOOKUP(ROW(AE154),'فهرست بها کلی'!$C$13:$BO$1660,28,0),"")</f>
        <v/>
      </c>
      <c r="AF166" s="174" t="str">
        <f ca="1">IFERROR(VLOOKUP(ROW(AF154),'فهرست بها کلی'!$C$13:$BO$1660,31,0),"")</f>
        <v/>
      </c>
      <c r="AG166" s="174" t="str">
        <f ca="1">IFERROR(VLOOKUP(ROW(AG154),'فهرست بها کلی'!$C$13:$BO$1660,34,0),"")</f>
        <v/>
      </c>
      <c r="AH166" s="174" t="str">
        <f ca="1">IFERROR(VLOOKUP(ROW(AH154),'فهرست بها کلی'!$C$13:$BO$1660,37,0),"")</f>
        <v/>
      </c>
      <c r="AI166" s="174" t="str">
        <f ca="1">IFERROR(VLOOKUP(ROW(AI154),'فهرست بها کلی'!$C$13:$BO$1660,40,0),"")</f>
        <v/>
      </c>
      <c r="AJ166" s="174" t="str">
        <f ca="1">IFERROR(VLOOKUP(ROW(AJ154),'فهرست بها کلی'!$C$13:$BO$1660,43,0),"")</f>
        <v/>
      </c>
      <c r="AK166" s="174" t="str">
        <f ca="1">IFERROR(VLOOKUP(ROW(AK154),'فهرست بها کلی'!$C$13:$BO$1660,46,0),"")</f>
        <v/>
      </c>
      <c r="AL166" s="174" t="str">
        <f ca="1">IFERROR(VLOOKUP(ROW(AL154),'فهرست بها کلی'!$C$13:$BO$1660,49,0),"")</f>
        <v/>
      </c>
      <c r="AM166" s="174" t="str">
        <f ca="1">IFERROR(VLOOKUP(ROW(AM154),'فهرست بها کلی'!$C$13:$BO$1660,52,0),"")</f>
        <v/>
      </c>
      <c r="AN166" s="174" t="str">
        <f ca="1">IFERROR(VLOOKUP(ROW(AN154),'فهرست بها کلی'!$C$13:$BO$1660,55,0),"")</f>
        <v/>
      </c>
      <c r="AO166" s="174" t="str">
        <f ca="1">IFERROR(VLOOKUP(ROW(AO154),'فهرست بها کلی'!$C$13:$BO$1660,58,0),"")</f>
        <v/>
      </c>
      <c r="AP166" s="174" t="str">
        <f ca="1">IFERROR(VLOOKUP(ROW(AP154),'فهرست بها کلی'!$C$13:$BO$1660,61,0),"")</f>
        <v/>
      </c>
      <c r="AQ166" s="174" t="str">
        <f ca="1">IFERROR(VLOOKUP(ROW(AQ154),'فهرست بها کلی'!$C$13:$BO$1660,64,0),"")</f>
        <v/>
      </c>
      <c r="AR166" s="244">
        <f t="shared" ca="1" si="19"/>
        <v>0</v>
      </c>
      <c r="AS166" s="174" t="str">
        <f ca="1">IFERROR(VLOOKUP(ROW(AS154),'فهرست بها کلی'!$C$13:$BO$1660,23,0),"")</f>
        <v/>
      </c>
      <c r="AT166" s="174" t="str">
        <f ca="1">IFERROR(VLOOKUP(ROW(AT154),'فهرست بها کلی'!$C$13:$BO$1660,26,0),"")</f>
        <v/>
      </c>
      <c r="AU166" s="174" t="str">
        <f ca="1">IFERROR(VLOOKUP(ROW(AU154),'فهرست بها کلی'!$C$13:$BO$1660,29,0),"")</f>
        <v/>
      </c>
      <c r="AV166" s="174" t="str">
        <f ca="1">IFERROR(VLOOKUP(ROW(AV154),'فهرست بها کلی'!$C$13:$BO$1660,32,0),"")</f>
        <v/>
      </c>
      <c r="AW166" s="174" t="str">
        <f ca="1">IFERROR(VLOOKUP(ROW(AW154),'فهرست بها کلی'!$C$13:$BO$1660,35,0),"")</f>
        <v/>
      </c>
      <c r="AX166" s="174" t="str">
        <f ca="1">IFERROR(VLOOKUP(ROW(AX154),'فهرست بها کلی'!$C$13:$BO$1660,38,0),"")</f>
        <v/>
      </c>
      <c r="AY166" s="174" t="str">
        <f ca="1">IFERROR(VLOOKUP(ROW(AY154),'فهرست بها کلی'!$C$13:$BO$1660,41,0),"")</f>
        <v/>
      </c>
      <c r="AZ166" s="174" t="str">
        <f ca="1">IFERROR(VLOOKUP(ROW(AZ154),'فهرست بها کلی'!$C$13:$BO$1660,44,0),"")</f>
        <v/>
      </c>
      <c r="BA166" s="174" t="str">
        <f ca="1">IFERROR(VLOOKUP(ROW(BA154),'فهرست بها کلی'!$C$13:$BO$1660,47,0),"")</f>
        <v/>
      </c>
      <c r="BB166" s="174" t="str">
        <f ca="1">IFERROR(VLOOKUP(ROW(BB154),'فهرست بها کلی'!$C$13:$BO$1660,50,0),"")</f>
        <v/>
      </c>
      <c r="BC166" s="174" t="str">
        <f ca="1">IFERROR(VLOOKUP(ROW(BC154),'فهرست بها کلی'!$C$13:$BO$1660,53,0),"")</f>
        <v/>
      </c>
      <c r="BD166" s="174" t="str">
        <f ca="1">IFERROR(VLOOKUP(ROW(BD154),'فهرست بها کلی'!$C$13:$BO$1660,56,0),"")</f>
        <v/>
      </c>
      <c r="BE166" s="174" t="str">
        <f ca="1">IFERROR(VLOOKUP(ROW(BE154),'فهرست بها کلی'!$C$13:$BO$1660,59,0),"")</f>
        <v/>
      </c>
      <c r="BF166" s="174" t="str">
        <f ca="1">IFERROR(VLOOKUP(ROW(BF154),'فهرست بها کلی'!$C$13:$BO$1660,62,0),"")</f>
        <v/>
      </c>
      <c r="BG166" s="174" t="str">
        <f ca="1">IFERROR(VLOOKUP(ROW(BG154),'فهرست بها کلی'!$C$13:$BO$1660,65,0),"")</f>
        <v/>
      </c>
      <c r="BH166" s="174" t="str">
        <f ca="1">IFERROR(VLOOKUP(ROW(BH154),'فهرست بها کلی'!$C$13:$BO$1660,16,0),"")</f>
        <v/>
      </c>
      <c r="BI166" s="245" t="str">
        <f t="shared" ca="1" si="20"/>
        <v xml:space="preserve"> </v>
      </c>
      <c r="BJ166" s="245" t="str">
        <f t="shared" ca="1" si="21"/>
        <v/>
      </c>
      <c r="BK166" s="245" t="str">
        <f t="shared" ca="1" si="22"/>
        <v/>
      </c>
    </row>
    <row r="167" spans="1:63" ht="47.25" customHeight="1">
      <c r="A167" s="174" t="str">
        <f ca="1">IFERROR(VLOOKUP(ROW(A155),'فهرست بها کلی'!$C$13:$BO$1660,1,0),"")</f>
        <v/>
      </c>
      <c r="B167" s="174" t="str">
        <f ca="1">IFERROR(VLOOKUP(ROW(B155),'فهرست بها کلی'!$C$13:$BO$1660,5,0),"")</f>
        <v/>
      </c>
      <c r="C167" s="174" t="str">
        <f ca="1">IFERROR(VLOOKUP(ROW(C155),'فهرست بها کلی'!$C$13:$BO$1660,6,0),"")</f>
        <v/>
      </c>
      <c r="D167" s="174" t="str">
        <f ca="1">IFERROR(VLOOKUP(ROW(D155),'فهرست بها کلی'!$C$13:$BO$1660,7,0),"")</f>
        <v/>
      </c>
      <c r="E167" s="174" t="str">
        <f ca="1">IFERROR(VLOOKUP(ROW(E155),'فهرست بها کلی'!$C$13:$BO$1660,8,0),"")</f>
        <v/>
      </c>
      <c r="F167" s="174" t="str">
        <f ca="1">IFERROR(VLOOKUP(ROW(F155),'فهرست بها کلی'!$C$13:$BO$1660,9,0),"")</f>
        <v/>
      </c>
      <c r="G167" s="174" t="str">
        <f ca="1">IFERROR(VLOOKUP(ROW(G155),'فهرست بها کلی'!$C$13:$BO$1660,21,0),"")</f>
        <v/>
      </c>
      <c r="H167" s="174" t="str">
        <f ca="1">IFERROR(VLOOKUP(ROW(H155),'فهرست بها کلی'!$C$13:$BO$1660,24,0),"")</f>
        <v/>
      </c>
      <c r="I167" s="174" t="str">
        <f ca="1">IFERROR(VLOOKUP(ROW(I155),'فهرست بها کلی'!$C$13:$BO$1660,27,0),"")</f>
        <v/>
      </c>
      <c r="J167" s="174" t="str">
        <f ca="1">IFERROR(VLOOKUP(ROW(J155),'فهرست بها کلی'!$C$13:$BO$1660,30,0),"")</f>
        <v/>
      </c>
      <c r="K167" s="174" t="str">
        <f ca="1">IFERROR(VLOOKUP(ROW(K155),'فهرست بها کلی'!$C$13:$BO$1660,33,0),"")</f>
        <v/>
      </c>
      <c r="L167" s="174" t="str">
        <f ca="1">IFERROR(VLOOKUP(ROW(L155),'فهرست بها کلی'!$C$13:$BO$1660,36,0),"")</f>
        <v/>
      </c>
      <c r="M167" s="174" t="str">
        <f ca="1">IFERROR(VLOOKUP(ROW(M155),'فهرست بها کلی'!$C$13:$BO$1660,39,0),"")</f>
        <v/>
      </c>
      <c r="N167" s="174" t="str">
        <f ca="1">IFERROR(VLOOKUP(ROW(N155),'فهرست بها کلی'!$C$13:$BO$1660,42,0),"")</f>
        <v/>
      </c>
      <c r="O167" s="174" t="str">
        <f ca="1">IFERROR(VLOOKUP(ROW(O155),'فهرست بها کلی'!$C$13:$BO$1660,45,0),"")</f>
        <v/>
      </c>
      <c r="P167" s="174" t="str">
        <f ca="1">IFERROR(VLOOKUP(ROW(P155),'فهرست بها کلی'!$C$13:$BO$1660,48,0),"")</f>
        <v/>
      </c>
      <c r="Q167" s="174" t="str">
        <f ca="1">IFERROR(VLOOKUP(ROW(Q155),'فهرست بها کلی'!$C$13:$BO$1660,51,0),"")</f>
        <v/>
      </c>
      <c r="R167" s="174" t="str">
        <f ca="1">IFERROR(VLOOKUP(ROW(R155),'فهرست بها کلی'!$C$13:$BO$1660,54,0),"")</f>
        <v/>
      </c>
      <c r="S167" s="174" t="str">
        <f ca="1">IFERROR(VLOOKUP(ROW(S155),'فهرست بها کلی'!$C$13:$BO$1660,57,0),"")</f>
        <v/>
      </c>
      <c r="T167" s="174" t="str">
        <f ca="1">IFERROR(VLOOKUP(ROW(T155),'فهرست بها کلی'!$C$13:$BO$1660,60,0),"")</f>
        <v/>
      </c>
      <c r="U167" s="174" t="str">
        <f ca="1">IFERROR(VLOOKUP(ROW(U155),'فهرست بها کلی'!$C$13:$BO$1660,63,0),"")</f>
        <v/>
      </c>
      <c r="V167" s="241">
        <f t="shared" ca="1" si="16"/>
        <v>0</v>
      </c>
      <c r="W167" s="242" t="str">
        <f t="shared" ca="1" si="17"/>
        <v/>
      </c>
      <c r="X167" s="174" t="str">
        <f ca="1">IFERROR(VLOOKUP(ROW(X155),'فهرست بها کلی'!$C$13:$BO$1660,10,0),"")</f>
        <v/>
      </c>
      <c r="Y167" s="174" t="str">
        <f ca="1">IFERROR(VLOOKUP(ROW(Y155),'فهرست بها کلی'!$C$13:$BO$1660,11,0),"")</f>
        <v/>
      </c>
      <c r="Z167" s="174" t="str">
        <f ca="1">IFERROR(VLOOKUP(ROW(Z155),'فهرست بها کلی'!$C$13:$BO$1660,12,0),"")</f>
        <v/>
      </c>
      <c r="AA167" s="174" t="str">
        <f ca="1">IFERROR(VLOOKUP(ROW(AA155),'فهرست بها کلی'!$C$13:$BO$1660,13,0),"")</f>
        <v/>
      </c>
      <c r="AB167" s="243" t="str">
        <f t="shared" ca="1" si="18"/>
        <v/>
      </c>
      <c r="AC167" s="174" t="str">
        <f ca="1">IFERROR(VLOOKUP(ROW(AC155),'فهرست بها کلی'!$C$13:$BO$1660,22,0),"")</f>
        <v/>
      </c>
      <c r="AD167" s="174" t="str">
        <f ca="1">IFERROR(VLOOKUP(ROW(AD155),'فهرست بها کلی'!$C$13:$BO$1660,25,0),"")</f>
        <v/>
      </c>
      <c r="AE167" s="174" t="str">
        <f ca="1">IFERROR(VLOOKUP(ROW(AE155),'فهرست بها کلی'!$C$13:$BO$1660,28,0),"")</f>
        <v/>
      </c>
      <c r="AF167" s="174" t="str">
        <f ca="1">IFERROR(VLOOKUP(ROW(AF155),'فهرست بها کلی'!$C$13:$BO$1660,31,0),"")</f>
        <v/>
      </c>
      <c r="AG167" s="174" t="str">
        <f ca="1">IFERROR(VLOOKUP(ROW(AG155),'فهرست بها کلی'!$C$13:$BO$1660,34,0),"")</f>
        <v/>
      </c>
      <c r="AH167" s="174" t="str">
        <f ca="1">IFERROR(VLOOKUP(ROW(AH155),'فهرست بها کلی'!$C$13:$BO$1660,37,0),"")</f>
        <v/>
      </c>
      <c r="AI167" s="174" t="str">
        <f ca="1">IFERROR(VLOOKUP(ROW(AI155),'فهرست بها کلی'!$C$13:$BO$1660,40,0),"")</f>
        <v/>
      </c>
      <c r="AJ167" s="174" t="str">
        <f ca="1">IFERROR(VLOOKUP(ROW(AJ155),'فهرست بها کلی'!$C$13:$BO$1660,43,0),"")</f>
        <v/>
      </c>
      <c r="AK167" s="174" t="str">
        <f ca="1">IFERROR(VLOOKUP(ROW(AK155),'فهرست بها کلی'!$C$13:$BO$1660,46,0),"")</f>
        <v/>
      </c>
      <c r="AL167" s="174" t="str">
        <f ca="1">IFERROR(VLOOKUP(ROW(AL155),'فهرست بها کلی'!$C$13:$BO$1660,49,0),"")</f>
        <v/>
      </c>
      <c r="AM167" s="174" t="str">
        <f ca="1">IFERROR(VLOOKUP(ROW(AM155),'فهرست بها کلی'!$C$13:$BO$1660,52,0),"")</f>
        <v/>
      </c>
      <c r="AN167" s="174" t="str">
        <f ca="1">IFERROR(VLOOKUP(ROW(AN155),'فهرست بها کلی'!$C$13:$BO$1660,55,0),"")</f>
        <v/>
      </c>
      <c r="AO167" s="174" t="str">
        <f ca="1">IFERROR(VLOOKUP(ROW(AO155),'فهرست بها کلی'!$C$13:$BO$1660,58,0),"")</f>
        <v/>
      </c>
      <c r="AP167" s="174" t="str">
        <f ca="1">IFERROR(VLOOKUP(ROW(AP155),'فهرست بها کلی'!$C$13:$BO$1660,61,0),"")</f>
        <v/>
      </c>
      <c r="AQ167" s="174" t="str">
        <f ca="1">IFERROR(VLOOKUP(ROW(AQ155),'فهرست بها کلی'!$C$13:$BO$1660,64,0),"")</f>
        <v/>
      </c>
      <c r="AR167" s="244">
        <f t="shared" ca="1" si="19"/>
        <v>0</v>
      </c>
      <c r="AS167" s="174" t="str">
        <f ca="1">IFERROR(VLOOKUP(ROW(AS155),'فهرست بها کلی'!$C$13:$BO$1660,23,0),"")</f>
        <v/>
      </c>
      <c r="AT167" s="174" t="str">
        <f ca="1">IFERROR(VLOOKUP(ROW(AT155),'فهرست بها کلی'!$C$13:$BO$1660,26,0),"")</f>
        <v/>
      </c>
      <c r="AU167" s="174" t="str">
        <f ca="1">IFERROR(VLOOKUP(ROW(AU155),'فهرست بها کلی'!$C$13:$BO$1660,29,0),"")</f>
        <v/>
      </c>
      <c r="AV167" s="174" t="str">
        <f ca="1">IFERROR(VLOOKUP(ROW(AV155),'فهرست بها کلی'!$C$13:$BO$1660,32,0),"")</f>
        <v/>
      </c>
      <c r="AW167" s="174" t="str">
        <f ca="1">IFERROR(VLOOKUP(ROW(AW155),'فهرست بها کلی'!$C$13:$BO$1660,35,0),"")</f>
        <v/>
      </c>
      <c r="AX167" s="174" t="str">
        <f ca="1">IFERROR(VLOOKUP(ROW(AX155),'فهرست بها کلی'!$C$13:$BO$1660,38,0),"")</f>
        <v/>
      </c>
      <c r="AY167" s="174" t="str">
        <f ca="1">IFERROR(VLOOKUP(ROW(AY155),'فهرست بها کلی'!$C$13:$BO$1660,41,0),"")</f>
        <v/>
      </c>
      <c r="AZ167" s="174" t="str">
        <f ca="1">IFERROR(VLOOKUP(ROW(AZ155),'فهرست بها کلی'!$C$13:$BO$1660,44,0),"")</f>
        <v/>
      </c>
      <c r="BA167" s="174" t="str">
        <f ca="1">IFERROR(VLOOKUP(ROW(BA155),'فهرست بها کلی'!$C$13:$BO$1660,47,0),"")</f>
        <v/>
      </c>
      <c r="BB167" s="174" t="str">
        <f ca="1">IFERROR(VLOOKUP(ROW(BB155),'فهرست بها کلی'!$C$13:$BO$1660,50,0),"")</f>
        <v/>
      </c>
      <c r="BC167" s="174" t="str">
        <f ca="1">IFERROR(VLOOKUP(ROW(BC155),'فهرست بها کلی'!$C$13:$BO$1660,53,0),"")</f>
        <v/>
      </c>
      <c r="BD167" s="174" t="str">
        <f ca="1">IFERROR(VLOOKUP(ROW(BD155),'فهرست بها کلی'!$C$13:$BO$1660,56,0),"")</f>
        <v/>
      </c>
      <c r="BE167" s="174" t="str">
        <f ca="1">IFERROR(VLOOKUP(ROW(BE155),'فهرست بها کلی'!$C$13:$BO$1660,59,0),"")</f>
        <v/>
      </c>
      <c r="BF167" s="174" t="str">
        <f ca="1">IFERROR(VLOOKUP(ROW(BF155),'فهرست بها کلی'!$C$13:$BO$1660,62,0),"")</f>
        <v/>
      </c>
      <c r="BG167" s="174" t="str">
        <f ca="1">IFERROR(VLOOKUP(ROW(BG155),'فهرست بها کلی'!$C$13:$BO$1660,65,0),"")</f>
        <v/>
      </c>
      <c r="BH167" s="174" t="str">
        <f ca="1">IFERROR(VLOOKUP(ROW(BH155),'فهرست بها کلی'!$C$13:$BO$1660,16,0),"")</f>
        <v/>
      </c>
      <c r="BI167" s="245" t="str">
        <f t="shared" ca="1" si="20"/>
        <v xml:space="preserve"> </v>
      </c>
      <c r="BJ167" s="245" t="str">
        <f t="shared" ca="1" si="21"/>
        <v/>
      </c>
      <c r="BK167" s="245" t="str">
        <f t="shared" ca="1" si="22"/>
        <v/>
      </c>
    </row>
    <row r="168" spans="1:63" ht="47.25" customHeight="1">
      <c r="A168" s="174" t="str">
        <f ca="1">IFERROR(VLOOKUP(ROW(A156),'فهرست بها کلی'!$C$13:$BO$1660,1,0),"")</f>
        <v/>
      </c>
      <c r="B168" s="174" t="str">
        <f ca="1">IFERROR(VLOOKUP(ROW(B156),'فهرست بها کلی'!$C$13:$BO$1660,5,0),"")</f>
        <v/>
      </c>
      <c r="C168" s="174" t="str">
        <f ca="1">IFERROR(VLOOKUP(ROW(C156),'فهرست بها کلی'!$C$13:$BO$1660,6,0),"")</f>
        <v/>
      </c>
      <c r="D168" s="174" t="str">
        <f ca="1">IFERROR(VLOOKUP(ROW(D156),'فهرست بها کلی'!$C$13:$BO$1660,7,0),"")</f>
        <v/>
      </c>
      <c r="E168" s="174" t="str">
        <f ca="1">IFERROR(VLOOKUP(ROW(E156),'فهرست بها کلی'!$C$13:$BO$1660,8,0),"")</f>
        <v/>
      </c>
      <c r="F168" s="174" t="str">
        <f ca="1">IFERROR(VLOOKUP(ROW(F156),'فهرست بها کلی'!$C$13:$BO$1660,9,0),"")</f>
        <v/>
      </c>
      <c r="G168" s="174" t="str">
        <f ca="1">IFERROR(VLOOKUP(ROW(G156),'فهرست بها کلی'!$C$13:$BO$1660,21,0),"")</f>
        <v/>
      </c>
      <c r="H168" s="174" t="str">
        <f ca="1">IFERROR(VLOOKUP(ROW(H156),'فهرست بها کلی'!$C$13:$BO$1660,24,0),"")</f>
        <v/>
      </c>
      <c r="I168" s="174" t="str">
        <f ca="1">IFERROR(VLOOKUP(ROW(I156),'فهرست بها کلی'!$C$13:$BO$1660,27,0),"")</f>
        <v/>
      </c>
      <c r="J168" s="174" t="str">
        <f ca="1">IFERROR(VLOOKUP(ROW(J156),'فهرست بها کلی'!$C$13:$BO$1660,30,0),"")</f>
        <v/>
      </c>
      <c r="K168" s="174" t="str">
        <f ca="1">IFERROR(VLOOKUP(ROW(K156),'فهرست بها کلی'!$C$13:$BO$1660,33,0),"")</f>
        <v/>
      </c>
      <c r="L168" s="174" t="str">
        <f ca="1">IFERROR(VLOOKUP(ROW(L156),'فهرست بها کلی'!$C$13:$BO$1660,36,0),"")</f>
        <v/>
      </c>
      <c r="M168" s="174" t="str">
        <f ca="1">IFERROR(VLOOKUP(ROW(M156),'فهرست بها کلی'!$C$13:$BO$1660,39,0),"")</f>
        <v/>
      </c>
      <c r="N168" s="174" t="str">
        <f ca="1">IFERROR(VLOOKUP(ROW(N156),'فهرست بها کلی'!$C$13:$BO$1660,42,0),"")</f>
        <v/>
      </c>
      <c r="O168" s="174" t="str">
        <f ca="1">IFERROR(VLOOKUP(ROW(O156),'فهرست بها کلی'!$C$13:$BO$1660,45,0),"")</f>
        <v/>
      </c>
      <c r="P168" s="174" t="str">
        <f ca="1">IFERROR(VLOOKUP(ROW(P156),'فهرست بها کلی'!$C$13:$BO$1660,48,0),"")</f>
        <v/>
      </c>
      <c r="Q168" s="174" t="str">
        <f ca="1">IFERROR(VLOOKUP(ROW(Q156),'فهرست بها کلی'!$C$13:$BO$1660,51,0),"")</f>
        <v/>
      </c>
      <c r="R168" s="174" t="str">
        <f ca="1">IFERROR(VLOOKUP(ROW(R156),'فهرست بها کلی'!$C$13:$BO$1660,54,0),"")</f>
        <v/>
      </c>
      <c r="S168" s="174" t="str">
        <f ca="1">IFERROR(VLOOKUP(ROW(S156),'فهرست بها کلی'!$C$13:$BO$1660,57,0),"")</f>
        <v/>
      </c>
      <c r="T168" s="174" t="str">
        <f ca="1">IFERROR(VLOOKUP(ROW(T156),'فهرست بها کلی'!$C$13:$BO$1660,60,0),"")</f>
        <v/>
      </c>
      <c r="U168" s="174" t="str">
        <f ca="1">IFERROR(VLOOKUP(ROW(U156),'فهرست بها کلی'!$C$13:$BO$1660,63,0),"")</f>
        <v/>
      </c>
      <c r="V168" s="241">
        <f t="shared" ca="1" si="16"/>
        <v>0</v>
      </c>
      <c r="W168" s="242" t="str">
        <f t="shared" ca="1" si="17"/>
        <v/>
      </c>
      <c r="X168" s="174" t="str">
        <f ca="1">IFERROR(VLOOKUP(ROW(X156),'فهرست بها کلی'!$C$13:$BO$1660,10,0),"")</f>
        <v/>
      </c>
      <c r="Y168" s="174" t="str">
        <f ca="1">IFERROR(VLOOKUP(ROW(Y156),'فهرست بها کلی'!$C$13:$BO$1660,11,0),"")</f>
        <v/>
      </c>
      <c r="Z168" s="174" t="str">
        <f ca="1">IFERROR(VLOOKUP(ROW(Z156),'فهرست بها کلی'!$C$13:$BO$1660,12,0),"")</f>
        <v/>
      </c>
      <c r="AA168" s="174" t="str">
        <f ca="1">IFERROR(VLOOKUP(ROW(AA156),'فهرست بها کلی'!$C$13:$BO$1660,13,0),"")</f>
        <v/>
      </c>
      <c r="AB168" s="243" t="str">
        <f t="shared" ca="1" si="18"/>
        <v/>
      </c>
      <c r="AC168" s="174" t="str">
        <f ca="1">IFERROR(VLOOKUP(ROW(AC156),'فهرست بها کلی'!$C$13:$BO$1660,22,0),"")</f>
        <v/>
      </c>
      <c r="AD168" s="174" t="str">
        <f ca="1">IFERROR(VLOOKUP(ROW(AD156),'فهرست بها کلی'!$C$13:$BO$1660,25,0),"")</f>
        <v/>
      </c>
      <c r="AE168" s="174" t="str">
        <f ca="1">IFERROR(VLOOKUP(ROW(AE156),'فهرست بها کلی'!$C$13:$BO$1660,28,0),"")</f>
        <v/>
      </c>
      <c r="AF168" s="174" t="str">
        <f ca="1">IFERROR(VLOOKUP(ROW(AF156),'فهرست بها کلی'!$C$13:$BO$1660,31,0),"")</f>
        <v/>
      </c>
      <c r="AG168" s="174" t="str">
        <f ca="1">IFERROR(VLOOKUP(ROW(AG156),'فهرست بها کلی'!$C$13:$BO$1660,34,0),"")</f>
        <v/>
      </c>
      <c r="AH168" s="174" t="str">
        <f ca="1">IFERROR(VLOOKUP(ROW(AH156),'فهرست بها کلی'!$C$13:$BO$1660,37,0),"")</f>
        <v/>
      </c>
      <c r="AI168" s="174" t="str">
        <f ca="1">IFERROR(VLOOKUP(ROW(AI156),'فهرست بها کلی'!$C$13:$BO$1660,40,0),"")</f>
        <v/>
      </c>
      <c r="AJ168" s="174" t="str">
        <f ca="1">IFERROR(VLOOKUP(ROW(AJ156),'فهرست بها کلی'!$C$13:$BO$1660,43,0),"")</f>
        <v/>
      </c>
      <c r="AK168" s="174" t="str">
        <f ca="1">IFERROR(VLOOKUP(ROW(AK156),'فهرست بها کلی'!$C$13:$BO$1660,46,0),"")</f>
        <v/>
      </c>
      <c r="AL168" s="174" t="str">
        <f ca="1">IFERROR(VLOOKUP(ROW(AL156),'فهرست بها کلی'!$C$13:$BO$1660,49,0),"")</f>
        <v/>
      </c>
      <c r="AM168" s="174" t="str">
        <f ca="1">IFERROR(VLOOKUP(ROW(AM156),'فهرست بها کلی'!$C$13:$BO$1660,52,0),"")</f>
        <v/>
      </c>
      <c r="AN168" s="174" t="str">
        <f ca="1">IFERROR(VLOOKUP(ROW(AN156),'فهرست بها کلی'!$C$13:$BO$1660,55,0),"")</f>
        <v/>
      </c>
      <c r="AO168" s="174" t="str">
        <f ca="1">IFERROR(VLOOKUP(ROW(AO156),'فهرست بها کلی'!$C$13:$BO$1660,58,0),"")</f>
        <v/>
      </c>
      <c r="AP168" s="174" t="str">
        <f ca="1">IFERROR(VLOOKUP(ROW(AP156),'فهرست بها کلی'!$C$13:$BO$1660,61,0),"")</f>
        <v/>
      </c>
      <c r="AQ168" s="174" t="str">
        <f ca="1">IFERROR(VLOOKUP(ROW(AQ156),'فهرست بها کلی'!$C$13:$BO$1660,64,0),"")</f>
        <v/>
      </c>
      <c r="AR168" s="244">
        <f t="shared" ca="1" si="19"/>
        <v>0</v>
      </c>
      <c r="AS168" s="174" t="str">
        <f ca="1">IFERROR(VLOOKUP(ROW(AS156),'فهرست بها کلی'!$C$13:$BO$1660,23,0),"")</f>
        <v/>
      </c>
      <c r="AT168" s="174" t="str">
        <f ca="1">IFERROR(VLOOKUP(ROW(AT156),'فهرست بها کلی'!$C$13:$BO$1660,26,0),"")</f>
        <v/>
      </c>
      <c r="AU168" s="174" t="str">
        <f ca="1">IFERROR(VLOOKUP(ROW(AU156),'فهرست بها کلی'!$C$13:$BO$1660,29,0),"")</f>
        <v/>
      </c>
      <c r="AV168" s="174" t="str">
        <f ca="1">IFERROR(VLOOKUP(ROW(AV156),'فهرست بها کلی'!$C$13:$BO$1660,32,0),"")</f>
        <v/>
      </c>
      <c r="AW168" s="174" t="str">
        <f ca="1">IFERROR(VLOOKUP(ROW(AW156),'فهرست بها کلی'!$C$13:$BO$1660,35,0),"")</f>
        <v/>
      </c>
      <c r="AX168" s="174" t="str">
        <f ca="1">IFERROR(VLOOKUP(ROW(AX156),'فهرست بها کلی'!$C$13:$BO$1660,38,0),"")</f>
        <v/>
      </c>
      <c r="AY168" s="174" t="str">
        <f ca="1">IFERROR(VLOOKUP(ROW(AY156),'فهرست بها کلی'!$C$13:$BO$1660,41,0),"")</f>
        <v/>
      </c>
      <c r="AZ168" s="174" t="str">
        <f ca="1">IFERROR(VLOOKUP(ROW(AZ156),'فهرست بها کلی'!$C$13:$BO$1660,44,0),"")</f>
        <v/>
      </c>
      <c r="BA168" s="174" t="str">
        <f ca="1">IFERROR(VLOOKUP(ROW(BA156),'فهرست بها کلی'!$C$13:$BO$1660,47,0),"")</f>
        <v/>
      </c>
      <c r="BB168" s="174" t="str">
        <f ca="1">IFERROR(VLOOKUP(ROW(BB156),'فهرست بها کلی'!$C$13:$BO$1660,50,0),"")</f>
        <v/>
      </c>
      <c r="BC168" s="174" t="str">
        <f ca="1">IFERROR(VLOOKUP(ROW(BC156),'فهرست بها کلی'!$C$13:$BO$1660,53,0),"")</f>
        <v/>
      </c>
      <c r="BD168" s="174" t="str">
        <f ca="1">IFERROR(VLOOKUP(ROW(BD156),'فهرست بها کلی'!$C$13:$BO$1660,56,0),"")</f>
        <v/>
      </c>
      <c r="BE168" s="174" t="str">
        <f ca="1">IFERROR(VLOOKUP(ROW(BE156),'فهرست بها کلی'!$C$13:$BO$1660,59,0),"")</f>
        <v/>
      </c>
      <c r="BF168" s="174" t="str">
        <f ca="1">IFERROR(VLOOKUP(ROW(BF156),'فهرست بها کلی'!$C$13:$BO$1660,62,0),"")</f>
        <v/>
      </c>
      <c r="BG168" s="174" t="str">
        <f ca="1">IFERROR(VLOOKUP(ROW(BG156),'فهرست بها کلی'!$C$13:$BO$1660,65,0),"")</f>
        <v/>
      </c>
      <c r="BH168" s="174" t="str">
        <f ca="1">IFERROR(VLOOKUP(ROW(BH156),'فهرست بها کلی'!$C$13:$BO$1660,16,0),"")</f>
        <v/>
      </c>
      <c r="BI168" s="245" t="str">
        <f t="shared" ca="1" si="20"/>
        <v xml:space="preserve"> </v>
      </c>
      <c r="BJ168" s="245" t="str">
        <f t="shared" ca="1" si="21"/>
        <v/>
      </c>
      <c r="BK168" s="245" t="str">
        <f t="shared" ca="1" si="22"/>
        <v/>
      </c>
    </row>
    <row r="169" spans="1:63" ht="47.25" customHeight="1">
      <c r="A169" s="174" t="str">
        <f ca="1">IFERROR(VLOOKUP(ROW(A157),'فهرست بها کلی'!$C$13:$BO$1660,1,0),"")</f>
        <v/>
      </c>
      <c r="B169" s="174" t="str">
        <f ca="1">IFERROR(VLOOKUP(ROW(B157),'فهرست بها کلی'!$C$13:$BO$1660,5,0),"")</f>
        <v/>
      </c>
      <c r="C169" s="174" t="str">
        <f ca="1">IFERROR(VLOOKUP(ROW(C157),'فهرست بها کلی'!$C$13:$BO$1660,6,0),"")</f>
        <v/>
      </c>
      <c r="D169" s="174" t="str">
        <f ca="1">IFERROR(VLOOKUP(ROW(D157),'فهرست بها کلی'!$C$13:$BO$1660,7,0),"")</f>
        <v/>
      </c>
      <c r="E169" s="174" t="str">
        <f ca="1">IFERROR(VLOOKUP(ROW(E157),'فهرست بها کلی'!$C$13:$BO$1660,8,0),"")</f>
        <v/>
      </c>
      <c r="F169" s="174" t="str">
        <f ca="1">IFERROR(VLOOKUP(ROW(F157),'فهرست بها کلی'!$C$13:$BO$1660,9,0),"")</f>
        <v/>
      </c>
      <c r="G169" s="174" t="str">
        <f ca="1">IFERROR(VLOOKUP(ROW(G157),'فهرست بها کلی'!$C$13:$BO$1660,21,0),"")</f>
        <v/>
      </c>
      <c r="H169" s="174" t="str">
        <f ca="1">IFERROR(VLOOKUP(ROW(H157),'فهرست بها کلی'!$C$13:$BO$1660,24,0),"")</f>
        <v/>
      </c>
      <c r="I169" s="174" t="str">
        <f ca="1">IFERROR(VLOOKUP(ROW(I157),'فهرست بها کلی'!$C$13:$BO$1660,27,0),"")</f>
        <v/>
      </c>
      <c r="J169" s="174" t="str">
        <f ca="1">IFERROR(VLOOKUP(ROW(J157),'فهرست بها کلی'!$C$13:$BO$1660,30,0),"")</f>
        <v/>
      </c>
      <c r="K169" s="174" t="str">
        <f ca="1">IFERROR(VLOOKUP(ROW(K157),'فهرست بها کلی'!$C$13:$BO$1660,33,0),"")</f>
        <v/>
      </c>
      <c r="L169" s="174" t="str">
        <f ca="1">IFERROR(VLOOKUP(ROW(L157),'فهرست بها کلی'!$C$13:$BO$1660,36,0),"")</f>
        <v/>
      </c>
      <c r="M169" s="174" t="str">
        <f ca="1">IFERROR(VLOOKUP(ROW(M157),'فهرست بها کلی'!$C$13:$BO$1660,39,0),"")</f>
        <v/>
      </c>
      <c r="N169" s="174" t="str">
        <f ca="1">IFERROR(VLOOKUP(ROW(N157),'فهرست بها کلی'!$C$13:$BO$1660,42,0),"")</f>
        <v/>
      </c>
      <c r="O169" s="174" t="str">
        <f ca="1">IFERROR(VLOOKUP(ROW(O157),'فهرست بها کلی'!$C$13:$BO$1660,45,0),"")</f>
        <v/>
      </c>
      <c r="P169" s="174" t="str">
        <f ca="1">IFERROR(VLOOKUP(ROW(P157),'فهرست بها کلی'!$C$13:$BO$1660,48,0),"")</f>
        <v/>
      </c>
      <c r="Q169" s="174" t="str">
        <f ca="1">IFERROR(VLOOKUP(ROW(Q157),'فهرست بها کلی'!$C$13:$BO$1660,51,0),"")</f>
        <v/>
      </c>
      <c r="R169" s="174" t="str">
        <f ca="1">IFERROR(VLOOKUP(ROW(R157),'فهرست بها کلی'!$C$13:$BO$1660,54,0),"")</f>
        <v/>
      </c>
      <c r="S169" s="174" t="str">
        <f ca="1">IFERROR(VLOOKUP(ROW(S157),'فهرست بها کلی'!$C$13:$BO$1660,57,0),"")</f>
        <v/>
      </c>
      <c r="T169" s="174" t="str">
        <f ca="1">IFERROR(VLOOKUP(ROW(T157),'فهرست بها کلی'!$C$13:$BO$1660,60,0),"")</f>
        <v/>
      </c>
      <c r="U169" s="174" t="str">
        <f ca="1">IFERROR(VLOOKUP(ROW(U157),'فهرست بها کلی'!$C$13:$BO$1660,63,0),"")</f>
        <v/>
      </c>
      <c r="V169" s="241">
        <f t="shared" ca="1" si="16"/>
        <v>0</v>
      </c>
      <c r="W169" s="242" t="str">
        <f t="shared" ca="1" si="17"/>
        <v/>
      </c>
      <c r="X169" s="174" t="str">
        <f ca="1">IFERROR(VLOOKUP(ROW(X157),'فهرست بها کلی'!$C$13:$BO$1660,10,0),"")</f>
        <v/>
      </c>
      <c r="Y169" s="174" t="str">
        <f ca="1">IFERROR(VLOOKUP(ROW(Y157),'فهرست بها کلی'!$C$13:$BO$1660,11,0),"")</f>
        <v/>
      </c>
      <c r="Z169" s="174" t="str">
        <f ca="1">IFERROR(VLOOKUP(ROW(Z157),'فهرست بها کلی'!$C$13:$BO$1660,12,0),"")</f>
        <v/>
      </c>
      <c r="AA169" s="174" t="str">
        <f ca="1">IFERROR(VLOOKUP(ROW(AA157),'فهرست بها کلی'!$C$13:$BO$1660,13,0),"")</f>
        <v/>
      </c>
      <c r="AB169" s="243" t="str">
        <f t="shared" ca="1" si="18"/>
        <v/>
      </c>
      <c r="AC169" s="174" t="str">
        <f ca="1">IFERROR(VLOOKUP(ROW(AC157),'فهرست بها کلی'!$C$13:$BO$1660,22,0),"")</f>
        <v/>
      </c>
      <c r="AD169" s="174" t="str">
        <f ca="1">IFERROR(VLOOKUP(ROW(AD157),'فهرست بها کلی'!$C$13:$BO$1660,25,0),"")</f>
        <v/>
      </c>
      <c r="AE169" s="174" t="str">
        <f ca="1">IFERROR(VLOOKUP(ROW(AE157),'فهرست بها کلی'!$C$13:$BO$1660,28,0),"")</f>
        <v/>
      </c>
      <c r="AF169" s="174" t="str">
        <f ca="1">IFERROR(VLOOKUP(ROW(AF157),'فهرست بها کلی'!$C$13:$BO$1660,31,0),"")</f>
        <v/>
      </c>
      <c r="AG169" s="174" t="str">
        <f ca="1">IFERROR(VLOOKUP(ROW(AG157),'فهرست بها کلی'!$C$13:$BO$1660,34,0),"")</f>
        <v/>
      </c>
      <c r="AH169" s="174" t="str">
        <f ca="1">IFERROR(VLOOKUP(ROW(AH157),'فهرست بها کلی'!$C$13:$BO$1660,37,0),"")</f>
        <v/>
      </c>
      <c r="AI169" s="174" t="str">
        <f ca="1">IFERROR(VLOOKUP(ROW(AI157),'فهرست بها کلی'!$C$13:$BO$1660,40,0),"")</f>
        <v/>
      </c>
      <c r="AJ169" s="174" t="str">
        <f ca="1">IFERROR(VLOOKUP(ROW(AJ157),'فهرست بها کلی'!$C$13:$BO$1660,43,0),"")</f>
        <v/>
      </c>
      <c r="AK169" s="174" t="str">
        <f ca="1">IFERROR(VLOOKUP(ROW(AK157),'فهرست بها کلی'!$C$13:$BO$1660,46,0),"")</f>
        <v/>
      </c>
      <c r="AL169" s="174" t="str">
        <f ca="1">IFERROR(VLOOKUP(ROW(AL157),'فهرست بها کلی'!$C$13:$BO$1660,49,0),"")</f>
        <v/>
      </c>
      <c r="AM169" s="174" t="str">
        <f ca="1">IFERROR(VLOOKUP(ROW(AM157),'فهرست بها کلی'!$C$13:$BO$1660,52,0),"")</f>
        <v/>
      </c>
      <c r="AN169" s="174" t="str">
        <f ca="1">IFERROR(VLOOKUP(ROW(AN157),'فهرست بها کلی'!$C$13:$BO$1660,55,0),"")</f>
        <v/>
      </c>
      <c r="AO169" s="174" t="str">
        <f ca="1">IFERROR(VLOOKUP(ROW(AO157),'فهرست بها کلی'!$C$13:$BO$1660,58,0),"")</f>
        <v/>
      </c>
      <c r="AP169" s="174" t="str">
        <f ca="1">IFERROR(VLOOKUP(ROW(AP157),'فهرست بها کلی'!$C$13:$BO$1660,61,0),"")</f>
        <v/>
      </c>
      <c r="AQ169" s="174" t="str">
        <f ca="1">IFERROR(VLOOKUP(ROW(AQ157),'فهرست بها کلی'!$C$13:$BO$1660,64,0),"")</f>
        <v/>
      </c>
      <c r="AR169" s="244">
        <f t="shared" ca="1" si="19"/>
        <v>0</v>
      </c>
      <c r="AS169" s="174" t="str">
        <f ca="1">IFERROR(VLOOKUP(ROW(AS157),'فهرست بها کلی'!$C$13:$BO$1660,23,0),"")</f>
        <v/>
      </c>
      <c r="AT169" s="174" t="str">
        <f ca="1">IFERROR(VLOOKUP(ROW(AT157),'فهرست بها کلی'!$C$13:$BO$1660,26,0),"")</f>
        <v/>
      </c>
      <c r="AU169" s="174" t="str">
        <f ca="1">IFERROR(VLOOKUP(ROW(AU157),'فهرست بها کلی'!$C$13:$BO$1660,29,0),"")</f>
        <v/>
      </c>
      <c r="AV169" s="174" t="str">
        <f ca="1">IFERROR(VLOOKUP(ROW(AV157),'فهرست بها کلی'!$C$13:$BO$1660,32,0),"")</f>
        <v/>
      </c>
      <c r="AW169" s="174" t="str">
        <f ca="1">IFERROR(VLOOKUP(ROW(AW157),'فهرست بها کلی'!$C$13:$BO$1660,35,0),"")</f>
        <v/>
      </c>
      <c r="AX169" s="174" t="str">
        <f ca="1">IFERROR(VLOOKUP(ROW(AX157),'فهرست بها کلی'!$C$13:$BO$1660,38,0),"")</f>
        <v/>
      </c>
      <c r="AY169" s="174" t="str">
        <f ca="1">IFERROR(VLOOKUP(ROW(AY157),'فهرست بها کلی'!$C$13:$BO$1660,41,0),"")</f>
        <v/>
      </c>
      <c r="AZ169" s="174" t="str">
        <f ca="1">IFERROR(VLOOKUP(ROW(AZ157),'فهرست بها کلی'!$C$13:$BO$1660,44,0),"")</f>
        <v/>
      </c>
      <c r="BA169" s="174" t="str">
        <f ca="1">IFERROR(VLOOKUP(ROW(BA157),'فهرست بها کلی'!$C$13:$BO$1660,47,0),"")</f>
        <v/>
      </c>
      <c r="BB169" s="174" t="str">
        <f ca="1">IFERROR(VLOOKUP(ROW(BB157),'فهرست بها کلی'!$C$13:$BO$1660,50,0),"")</f>
        <v/>
      </c>
      <c r="BC169" s="174" t="str">
        <f ca="1">IFERROR(VLOOKUP(ROW(BC157),'فهرست بها کلی'!$C$13:$BO$1660,53,0),"")</f>
        <v/>
      </c>
      <c r="BD169" s="174" t="str">
        <f ca="1">IFERROR(VLOOKUP(ROW(BD157),'فهرست بها کلی'!$C$13:$BO$1660,56,0),"")</f>
        <v/>
      </c>
      <c r="BE169" s="174" t="str">
        <f ca="1">IFERROR(VLOOKUP(ROW(BE157),'فهرست بها کلی'!$C$13:$BO$1660,59,0),"")</f>
        <v/>
      </c>
      <c r="BF169" s="174" t="str">
        <f ca="1">IFERROR(VLOOKUP(ROW(BF157),'فهرست بها کلی'!$C$13:$BO$1660,62,0),"")</f>
        <v/>
      </c>
      <c r="BG169" s="174" t="str">
        <f ca="1">IFERROR(VLOOKUP(ROW(BG157),'فهرست بها کلی'!$C$13:$BO$1660,65,0),"")</f>
        <v/>
      </c>
      <c r="BH169" s="174" t="str">
        <f ca="1">IFERROR(VLOOKUP(ROW(BH157),'فهرست بها کلی'!$C$13:$BO$1660,16,0),"")</f>
        <v/>
      </c>
      <c r="BI169" s="245" t="str">
        <f t="shared" ca="1" si="20"/>
        <v xml:space="preserve"> </v>
      </c>
      <c r="BJ169" s="245" t="str">
        <f t="shared" ca="1" si="21"/>
        <v/>
      </c>
      <c r="BK169" s="245" t="str">
        <f t="shared" ca="1" si="22"/>
        <v/>
      </c>
    </row>
    <row r="170" spans="1:63" ht="47.25" customHeight="1">
      <c r="A170" s="174" t="str">
        <f ca="1">IFERROR(VLOOKUP(ROW(A158),'فهرست بها کلی'!$C$13:$BO$1660,1,0),"")</f>
        <v/>
      </c>
      <c r="B170" s="174" t="str">
        <f ca="1">IFERROR(VLOOKUP(ROW(B158),'فهرست بها کلی'!$C$13:$BO$1660,5,0),"")</f>
        <v/>
      </c>
      <c r="C170" s="174" t="str">
        <f ca="1">IFERROR(VLOOKUP(ROW(C158),'فهرست بها کلی'!$C$13:$BO$1660,6,0),"")</f>
        <v/>
      </c>
      <c r="D170" s="174" t="str">
        <f ca="1">IFERROR(VLOOKUP(ROW(D158),'فهرست بها کلی'!$C$13:$BO$1660,7,0),"")</f>
        <v/>
      </c>
      <c r="E170" s="174" t="str">
        <f ca="1">IFERROR(VLOOKUP(ROW(E158),'فهرست بها کلی'!$C$13:$BO$1660,8,0),"")</f>
        <v/>
      </c>
      <c r="F170" s="174" t="str">
        <f ca="1">IFERROR(VLOOKUP(ROW(F158),'فهرست بها کلی'!$C$13:$BO$1660,9,0),"")</f>
        <v/>
      </c>
      <c r="G170" s="174" t="str">
        <f ca="1">IFERROR(VLOOKUP(ROW(G158),'فهرست بها کلی'!$C$13:$BO$1660,21,0),"")</f>
        <v/>
      </c>
      <c r="H170" s="174" t="str">
        <f ca="1">IFERROR(VLOOKUP(ROW(H158),'فهرست بها کلی'!$C$13:$BO$1660,24,0),"")</f>
        <v/>
      </c>
      <c r="I170" s="174" t="str">
        <f ca="1">IFERROR(VLOOKUP(ROW(I158),'فهرست بها کلی'!$C$13:$BO$1660,27,0),"")</f>
        <v/>
      </c>
      <c r="J170" s="174" t="str">
        <f ca="1">IFERROR(VLOOKUP(ROW(J158),'فهرست بها کلی'!$C$13:$BO$1660,30,0),"")</f>
        <v/>
      </c>
      <c r="K170" s="174" t="str">
        <f ca="1">IFERROR(VLOOKUP(ROW(K158),'فهرست بها کلی'!$C$13:$BO$1660,33,0),"")</f>
        <v/>
      </c>
      <c r="L170" s="174" t="str">
        <f ca="1">IFERROR(VLOOKUP(ROW(L158),'فهرست بها کلی'!$C$13:$BO$1660,36,0),"")</f>
        <v/>
      </c>
      <c r="M170" s="174" t="str">
        <f ca="1">IFERROR(VLOOKUP(ROW(M158),'فهرست بها کلی'!$C$13:$BO$1660,39,0),"")</f>
        <v/>
      </c>
      <c r="N170" s="174" t="str">
        <f ca="1">IFERROR(VLOOKUP(ROW(N158),'فهرست بها کلی'!$C$13:$BO$1660,42,0),"")</f>
        <v/>
      </c>
      <c r="O170" s="174" t="str">
        <f ca="1">IFERROR(VLOOKUP(ROW(O158),'فهرست بها کلی'!$C$13:$BO$1660,45,0),"")</f>
        <v/>
      </c>
      <c r="P170" s="174" t="str">
        <f ca="1">IFERROR(VLOOKUP(ROW(P158),'فهرست بها کلی'!$C$13:$BO$1660,48,0),"")</f>
        <v/>
      </c>
      <c r="Q170" s="174" t="str">
        <f ca="1">IFERROR(VLOOKUP(ROW(Q158),'فهرست بها کلی'!$C$13:$BO$1660,51,0),"")</f>
        <v/>
      </c>
      <c r="R170" s="174" t="str">
        <f ca="1">IFERROR(VLOOKUP(ROW(R158),'فهرست بها کلی'!$C$13:$BO$1660,54,0),"")</f>
        <v/>
      </c>
      <c r="S170" s="174" t="str">
        <f ca="1">IFERROR(VLOOKUP(ROW(S158),'فهرست بها کلی'!$C$13:$BO$1660,57,0),"")</f>
        <v/>
      </c>
      <c r="T170" s="174" t="str">
        <f ca="1">IFERROR(VLOOKUP(ROW(T158),'فهرست بها کلی'!$C$13:$BO$1660,60,0),"")</f>
        <v/>
      </c>
      <c r="U170" s="174" t="str">
        <f ca="1">IFERROR(VLOOKUP(ROW(U158),'فهرست بها کلی'!$C$13:$BO$1660,63,0),"")</f>
        <v/>
      </c>
      <c r="V170" s="241">
        <f t="shared" ca="1" si="16"/>
        <v>0</v>
      </c>
      <c r="W170" s="242" t="str">
        <f t="shared" ca="1" si="17"/>
        <v/>
      </c>
      <c r="X170" s="174" t="str">
        <f ca="1">IFERROR(VLOOKUP(ROW(X158),'فهرست بها کلی'!$C$13:$BO$1660,10,0),"")</f>
        <v/>
      </c>
      <c r="Y170" s="174" t="str">
        <f ca="1">IFERROR(VLOOKUP(ROW(Y158),'فهرست بها کلی'!$C$13:$BO$1660,11,0),"")</f>
        <v/>
      </c>
      <c r="Z170" s="174" t="str">
        <f ca="1">IFERROR(VLOOKUP(ROW(Z158),'فهرست بها کلی'!$C$13:$BO$1660,12,0),"")</f>
        <v/>
      </c>
      <c r="AA170" s="174" t="str">
        <f ca="1">IFERROR(VLOOKUP(ROW(AA158),'فهرست بها کلی'!$C$13:$BO$1660,13,0),"")</f>
        <v/>
      </c>
      <c r="AB170" s="243" t="str">
        <f t="shared" ca="1" si="18"/>
        <v/>
      </c>
      <c r="AC170" s="174" t="str">
        <f ca="1">IFERROR(VLOOKUP(ROW(AC158),'فهرست بها کلی'!$C$13:$BO$1660,22,0),"")</f>
        <v/>
      </c>
      <c r="AD170" s="174" t="str">
        <f ca="1">IFERROR(VLOOKUP(ROW(AD158),'فهرست بها کلی'!$C$13:$BO$1660,25,0),"")</f>
        <v/>
      </c>
      <c r="AE170" s="174" t="str">
        <f ca="1">IFERROR(VLOOKUP(ROW(AE158),'فهرست بها کلی'!$C$13:$BO$1660,28,0),"")</f>
        <v/>
      </c>
      <c r="AF170" s="174" t="str">
        <f ca="1">IFERROR(VLOOKUP(ROW(AF158),'فهرست بها کلی'!$C$13:$BO$1660,31,0),"")</f>
        <v/>
      </c>
      <c r="AG170" s="174" t="str">
        <f ca="1">IFERROR(VLOOKUP(ROW(AG158),'فهرست بها کلی'!$C$13:$BO$1660,34,0),"")</f>
        <v/>
      </c>
      <c r="AH170" s="174" t="str">
        <f ca="1">IFERROR(VLOOKUP(ROW(AH158),'فهرست بها کلی'!$C$13:$BO$1660,37,0),"")</f>
        <v/>
      </c>
      <c r="AI170" s="174" t="str">
        <f ca="1">IFERROR(VLOOKUP(ROW(AI158),'فهرست بها کلی'!$C$13:$BO$1660,40,0),"")</f>
        <v/>
      </c>
      <c r="AJ170" s="174" t="str">
        <f ca="1">IFERROR(VLOOKUP(ROW(AJ158),'فهرست بها کلی'!$C$13:$BO$1660,43,0),"")</f>
        <v/>
      </c>
      <c r="AK170" s="174" t="str">
        <f ca="1">IFERROR(VLOOKUP(ROW(AK158),'فهرست بها کلی'!$C$13:$BO$1660,46,0),"")</f>
        <v/>
      </c>
      <c r="AL170" s="174" t="str">
        <f ca="1">IFERROR(VLOOKUP(ROW(AL158),'فهرست بها کلی'!$C$13:$BO$1660,49,0),"")</f>
        <v/>
      </c>
      <c r="AM170" s="174" t="str">
        <f ca="1">IFERROR(VLOOKUP(ROW(AM158),'فهرست بها کلی'!$C$13:$BO$1660,52,0),"")</f>
        <v/>
      </c>
      <c r="AN170" s="174" t="str">
        <f ca="1">IFERROR(VLOOKUP(ROW(AN158),'فهرست بها کلی'!$C$13:$BO$1660,55,0),"")</f>
        <v/>
      </c>
      <c r="AO170" s="174" t="str">
        <f ca="1">IFERROR(VLOOKUP(ROW(AO158),'فهرست بها کلی'!$C$13:$BO$1660,58,0),"")</f>
        <v/>
      </c>
      <c r="AP170" s="174" t="str">
        <f ca="1">IFERROR(VLOOKUP(ROW(AP158),'فهرست بها کلی'!$C$13:$BO$1660,61,0),"")</f>
        <v/>
      </c>
      <c r="AQ170" s="174" t="str">
        <f ca="1">IFERROR(VLOOKUP(ROW(AQ158),'فهرست بها کلی'!$C$13:$BO$1660,64,0),"")</f>
        <v/>
      </c>
      <c r="AR170" s="244">
        <f t="shared" ca="1" si="19"/>
        <v>0</v>
      </c>
      <c r="AS170" s="174" t="str">
        <f ca="1">IFERROR(VLOOKUP(ROW(AS158),'فهرست بها کلی'!$C$13:$BO$1660,23,0),"")</f>
        <v/>
      </c>
      <c r="AT170" s="174" t="str">
        <f ca="1">IFERROR(VLOOKUP(ROW(AT158),'فهرست بها کلی'!$C$13:$BO$1660,26,0),"")</f>
        <v/>
      </c>
      <c r="AU170" s="174" t="str">
        <f ca="1">IFERROR(VLOOKUP(ROW(AU158),'فهرست بها کلی'!$C$13:$BO$1660,29,0),"")</f>
        <v/>
      </c>
      <c r="AV170" s="174" t="str">
        <f ca="1">IFERROR(VLOOKUP(ROW(AV158),'فهرست بها کلی'!$C$13:$BO$1660,32,0),"")</f>
        <v/>
      </c>
      <c r="AW170" s="174" t="str">
        <f ca="1">IFERROR(VLOOKUP(ROW(AW158),'فهرست بها کلی'!$C$13:$BO$1660,35,0),"")</f>
        <v/>
      </c>
      <c r="AX170" s="174" t="str">
        <f ca="1">IFERROR(VLOOKUP(ROW(AX158),'فهرست بها کلی'!$C$13:$BO$1660,38,0),"")</f>
        <v/>
      </c>
      <c r="AY170" s="174" t="str">
        <f ca="1">IFERROR(VLOOKUP(ROW(AY158),'فهرست بها کلی'!$C$13:$BO$1660,41,0),"")</f>
        <v/>
      </c>
      <c r="AZ170" s="174" t="str">
        <f ca="1">IFERROR(VLOOKUP(ROW(AZ158),'فهرست بها کلی'!$C$13:$BO$1660,44,0),"")</f>
        <v/>
      </c>
      <c r="BA170" s="174" t="str">
        <f ca="1">IFERROR(VLOOKUP(ROW(BA158),'فهرست بها کلی'!$C$13:$BO$1660,47,0),"")</f>
        <v/>
      </c>
      <c r="BB170" s="174" t="str">
        <f ca="1">IFERROR(VLOOKUP(ROW(BB158),'فهرست بها کلی'!$C$13:$BO$1660,50,0),"")</f>
        <v/>
      </c>
      <c r="BC170" s="174" t="str">
        <f ca="1">IFERROR(VLOOKUP(ROW(BC158),'فهرست بها کلی'!$C$13:$BO$1660,53,0),"")</f>
        <v/>
      </c>
      <c r="BD170" s="174" t="str">
        <f ca="1">IFERROR(VLOOKUP(ROW(BD158),'فهرست بها کلی'!$C$13:$BO$1660,56,0),"")</f>
        <v/>
      </c>
      <c r="BE170" s="174" t="str">
        <f ca="1">IFERROR(VLOOKUP(ROW(BE158),'فهرست بها کلی'!$C$13:$BO$1660,59,0),"")</f>
        <v/>
      </c>
      <c r="BF170" s="174" t="str">
        <f ca="1">IFERROR(VLOOKUP(ROW(BF158),'فهرست بها کلی'!$C$13:$BO$1660,62,0),"")</f>
        <v/>
      </c>
      <c r="BG170" s="174" t="str">
        <f ca="1">IFERROR(VLOOKUP(ROW(BG158),'فهرست بها کلی'!$C$13:$BO$1660,65,0),"")</f>
        <v/>
      </c>
      <c r="BH170" s="174" t="str">
        <f ca="1">IFERROR(VLOOKUP(ROW(BH158),'فهرست بها کلی'!$C$13:$BO$1660,16,0),"")</f>
        <v/>
      </c>
      <c r="BI170" s="245" t="str">
        <f t="shared" ca="1" si="20"/>
        <v xml:space="preserve"> </v>
      </c>
      <c r="BJ170" s="245" t="str">
        <f t="shared" ca="1" si="21"/>
        <v/>
      </c>
      <c r="BK170" s="245" t="str">
        <f t="shared" ca="1" si="22"/>
        <v/>
      </c>
    </row>
    <row r="171" spans="1:63" ht="47.25" customHeight="1">
      <c r="A171" s="174" t="str">
        <f ca="1">IFERROR(VLOOKUP(ROW(A159),'فهرست بها کلی'!$C$13:$BO$1660,1,0),"")</f>
        <v/>
      </c>
      <c r="B171" s="174" t="str">
        <f ca="1">IFERROR(VLOOKUP(ROW(B159),'فهرست بها کلی'!$C$13:$BO$1660,5,0),"")</f>
        <v/>
      </c>
      <c r="C171" s="174" t="str">
        <f ca="1">IFERROR(VLOOKUP(ROW(C159),'فهرست بها کلی'!$C$13:$BO$1660,6,0),"")</f>
        <v/>
      </c>
      <c r="D171" s="174" t="str">
        <f ca="1">IFERROR(VLOOKUP(ROW(D159),'فهرست بها کلی'!$C$13:$BO$1660,7,0),"")</f>
        <v/>
      </c>
      <c r="E171" s="174" t="str">
        <f ca="1">IFERROR(VLOOKUP(ROW(E159),'فهرست بها کلی'!$C$13:$BO$1660,8,0),"")</f>
        <v/>
      </c>
      <c r="F171" s="174" t="str">
        <f ca="1">IFERROR(VLOOKUP(ROW(F159),'فهرست بها کلی'!$C$13:$BO$1660,9,0),"")</f>
        <v/>
      </c>
      <c r="G171" s="174" t="str">
        <f ca="1">IFERROR(VLOOKUP(ROW(G159),'فهرست بها کلی'!$C$13:$BO$1660,21,0),"")</f>
        <v/>
      </c>
      <c r="H171" s="174" t="str">
        <f ca="1">IFERROR(VLOOKUP(ROW(H159),'فهرست بها کلی'!$C$13:$BO$1660,24,0),"")</f>
        <v/>
      </c>
      <c r="I171" s="174" t="str">
        <f ca="1">IFERROR(VLOOKUP(ROW(I159),'فهرست بها کلی'!$C$13:$BO$1660,27,0),"")</f>
        <v/>
      </c>
      <c r="J171" s="174" t="str">
        <f ca="1">IFERROR(VLOOKUP(ROW(J159),'فهرست بها کلی'!$C$13:$BO$1660,30,0),"")</f>
        <v/>
      </c>
      <c r="K171" s="174" t="str">
        <f ca="1">IFERROR(VLOOKUP(ROW(K159),'فهرست بها کلی'!$C$13:$BO$1660,33,0),"")</f>
        <v/>
      </c>
      <c r="L171" s="174" t="str">
        <f ca="1">IFERROR(VLOOKUP(ROW(L159),'فهرست بها کلی'!$C$13:$BO$1660,36,0),"")</f>
        <v/>
      </c>
      <c r="M171" s="174" t="str">
        <f ca="1">IFERROR(VLOOKUP(ROW(M159),'فهرست بها کلی'!$C$13:$BO$1660,39,0),"")</f>
        <v/>
      </c>
      <c r="N171" s="174" t="str">
        <f ca="1">IFERROR(VLOOKUP(ROW(N159),'فهرست بها کلی'!$C$13:$BO$1660,42,0),"")</f>
        <v/>
      </c>
      <c r="O171" s="174" t="str">
        <f ca="1">IFERROR(VLOOKUP(ROW(O159),'فهرست بها کلی'!$C$13:$BO$1660,45,0),"")</f>
        <v/>
      </c>
      <c r="P171" s="174" t="str">
        <f ca="1">IFERROR(VLOOKUP(ROW(P159),'فهرست بها کلی'!$C$13:$BO$1660,48,0),"")</f>
        <v/>
      </c>
      <c r="Q171" s="174" t="str">
        <f ca="1">IFERROR(VLOOKUP(ROW(Q159),'فهرست بها کلی'!$C$13:$BO$1660,51,0),"")</f>
        <v/>
      </c>
      <c r="R171" s="174" t="str">
        <f ca="1">IFERROR(VLOOKUP(ROW(R159),'فهرست بها کلی'!$C$13:$BO$1660,54,0),"")</f>
        <v/>
      </c>
      <c r="S171" s="174" t="str">
        <f ca="1">IFERROR(VLOOKUP(ROW(S159),'فهرست بها کلی'!$C$13:$BO$1660,57,0),"")</f>
        <v/>
      </c>
      <c r="T171" s="174" t="str">
        <f ca="1">IFERROR(VLOOKUP(ROW(T159),'فهرست بها کلی'!$C$13:$BO$1660,60,0),"")</f>
        <v/>
      </c>
      <c r="U171" s="174" t="str">
        <f ca="1">IFERROR(VLOOKUP(ROW(U159),'فهرست بها کلی'!$C$13:$BO$1660,63,0),"")</f>
        <v/>
      </c>
      <c r="V171" s="241">
        <f t="shared" ca="1" si="16"/>
        <v>0</v>
      </c>
      <c r="W171" s="242" t="str">
        <f t="shared" ca="1" si="17"/>
        <v/>
      </c>
      <c r="X171" s="174" t="str">
        <f ca="1">IFERROR(VLOOKUP(ROW(X159),'فهرست بها کلی'!$C$13:$BO$1660,10,0),"")</f>
        <v/>
      </c>
      <c r="Y171" s="174" t="str">
        <f ca="1">IFERROR(VLOOKUP(ROW(Y159),'فهرست بها کلی'!$C$13:$BO$1660,11,0),"")</f>
        <v/>
      </c>
      <c r="Z171" s="174" t="str">
        <f ca="1">IFERROR(VLOOKUP(ROW(Z159),'فهرست بها کلی'!$C$13:$BO$1660,12,0),"")</f>
        <v/>
      </c>
      <c r="AA171" s="174" t="str">
        <f ca="1">IFERROR(VLOOKUP(ROW(AA159),'فهرست بها کلی'!$C$13:$BO$1660,13,0),"")</f>
        <v/>
      </c>
      <c r="AB171" s="243" t="str">
        <f t="shared" ca="1" si="18"/>
        <v/>
      </c>
      <c r="AC171" s="174" t="str">
        <f ca="1">IFERROR(VLOOKUP(ROW(AC159),'فهرست بها کلی'!$C$13:$BO$1660,22,0),"")</f>
        <v/>
      </c>
      <c r="AD171" s="174" t="str">
        <f ca="1">IFERROR(VLOOKUP(ROW(AD159),'فهرست بها کلی'!$C$13:$BO$1660,25,0),"")</f>
        <v/>
      </c>
      <c r="AE171" s="174" t="str">
        <f ca="1">IFERROR(VLOOKUP(ROW(AE159),'فهرست بها کلی'!$C$13:$BO$1660,28,0),"")</f>
        <v/>
      </c>
      <c r="AF171" s="174" t="str">
        <f ca="1">IFERROR(VLOOKUP(ROW(AF159),'فهرست بها کلی'!$C$13:$BO$1660,31,0),"")</f>
        <v/>
      </c>
      <c r="AG171" s="174" t="str">
        <f ca="1">IFERROR(VLOOKUP(ROW(AG159),'فهرست بها کلی'!$C$13:$BO$1660,34,0),"")</f>
        <v/>
      </c>
      <c r="AH171" s="174" t="str">
        <f ca="1">IFERROR(VLOOKUP(ROW(AH159),'فهرست بها کلی'!$C$13:$BO$1660,37,0),"")</f>
        <v/>
      </c>
      <c r="AI171" s="174" t="str">
        <f ca="1">IFERROR(VLOOKUP(ROW(AI159),'فهرست بها کلی'!$C$13:$BO$1660,40,0),"")</f>
        <v/>
      </c>
      <c r="AJ171" s="174" t="str">
        <f ca="1">IFERROR(VLOOKUP(ROW(AJ159),'فهرست بها کلی'!$C$13:$BO$1660,43,0),"")</f>
        <v/>
      </c>
      <c r="AK171" s="174" t="str">
        <f ca="1">IFERROR(VLOOKUP(ROW(AK159),'فهرست بها کلی'!$C$13:$BO$1660,46,0),"")</f>
        <v/>
      </c>
      <c r="AL171" s="174" t="str">
        <f ca="1">IFERROR(VLOOKUP(ROW(AL159),'فهرست بها کلی'!$C$13:$BO$1660,49,0),"")</f>
        <v/>
      </c>
      <c r="AM171" s="174" t="str">
        <f ca="1">IFERROR(VLOOKUP(ROW(AM159),'فهرست بها کلی'!$C$13:$BO$1660,52,0),"")</f>
        <v/>
      </c>
      <c r="AN171" s="174" t="str">
        <f ca="1">IFERROR(VLOOKUP(ROW(AN159),'فهرست بها کلی'!$C$13:$BO$1660,55,0),"")</f>
        <v/>
      </c>
      <c r="AO171" s="174" t="str">
        <f ca="1">IFERROR(VLOOKUP(ROW(AO159),'فهرست بها کلی'!$C$13:$BO$1660,58,0),"")</f>
        <v/>
      </c>
      <c r="AP171" s="174" t="str">
        <f ca="1">IFERROR(VLOOKUP(ROW(AP159),'فهرست بها کلی'!$C$13:$BO$1660,61,0),"")</f>
        <v/>
      </c>
      <c r="AQ171" s="174" t="str">
        <f ca="1">IFERROR(VLOOKUP(ROW(AQ159),'فهرست بها کلی'!$C$13:$BO$1660,64,0),"")</f>
        <v/>
      </c>
      <c r="AR171" s="244">
        <f t="shared" ca="1" si="19"/>
        <v>0</v>
      </c>
      <c r="AS171" s="174" t="str">
        <f ca="1">IFERROR(VLOOKUP(ROW(AS159),'فهرست بها کلی'!$C$13:$BO$1660,23,0),"")</f>
        <v/>
      </c>
      <c r="AT171" s="174" t="str">
        <f ca="1">IFERROR(VLOOKUP(ROW(AT159),'فهرست بها کلی'!$C$13:$BO$1660,26,0),"")</f>
        <v/>
      </c>
      <c r="AU171" s="174" t="str">
        <f ca="1">IFERROR(VLOOKUP(ROW(AU159),'فهرست بها کلی'!$C$13:$BO$1660,29,0),"")</f>
        <v/>
      </c>
      <c r="AV171" s="174" t="str">
        <f ca="1">IFERROR(VLOOKUP(ROW(AV159),'فهرست بها کلی'!$C$13:$BO$1660,32,0),"")</f>
        <v/>
      </c>
      <c r="AW171" s="174" t="str">
        <f ca="1">IFERROR(VLOOKUP(ROW(AW159),'فهرست بها کلی'!$C$13:$BO$1660,35,0),"")</f>
        <v/>
      </c>
      <c r="AX171" s="174" t="str">
        <f ca="1">IFERROR(VLOOKUP(ROW(AX159),'فهرست بها کلی'!$C$13:$BO$1660,38,0),"")</f>
        <v/>
      </c>
      <c r="AY171" s="174" t="str">
        <f ca="1">IFERROR(VLOOKUP(ROW(AY159),'فهرست بها کلی'!$C$13:$BO$1660,41,0),"")</f>
        <v/>
      </c>
      <c r="AZ171" s="174" t="str">
        <f ca="1">IFERROR(VLOOKUP(ROW(AZ159),'فهرست بها کلی'!$C$13:$BO$1660,44,0),"")</f>
        <v/>
      </c>
      <c r="BA171" s="174" t="str">
        <f ca="1">IFERROR(VLOOKUP(ROW(BA159),'فهرست بها کلی'!$C$13:$BO$1660,47,0),"")</f>
        <v/>
      </c>
      <c r="BB171" s="174" t="str">
        <f ca="1">IFERROR(VLOOKUP(ROW(BB159),'فهرست بها کلی'!$C$13:$BO$1660,50,0),"")</f>
        <v/>
      </c>
      <c r="BC171" s="174" t="str">
        <f ca="1">IFERROR(VLOOKUP(ROW(BC159),'فهرست بها کلی'!$C$13:$BO$1660,53,0),"")</f>
        <v/>
      </c>
      <c r="BD171" s="174" t="str">
        <f ca="1">IFERROR(VLOOKUP(ROW(BD159),'فهرست بها کلی'!$C$13:$BO$1660,56,0),"")</f>
        <v/>
      </c>
      <c r="BE171" s="174" t="str">
        <f ca="1">IFERROR(VLOOKUP(ROW(BE159),'فهرست بها کلی'!$C$13:$BO$1660,59,0),"")</f>
        <v/>
      </c>
      <c r="BF171" s="174" t="str">
        <f ca="1">IFERROR(VLOOKUP(ROW(BF159),'فهرست بها کلی'!$C$13:$BO$1660,62,0),"")</f>
        <v/>
      </c>
      <c r="BG171" s="174" t="str">
        <f ca="1">IFERROR(VLOOKUP(ROW(BG159),'فهرست بها کلی'!$C$13:$BO$1660,65,0),"")</f>
        <v/>
      </c>
      <c r="BH171" s="174" t="str">
        <f ca="1">IFERROR(VLOOKUP(ROW(BH159),'فهرست بها کلی'!$C$13:$BO$1660,16,0),"")</f>
        <v/>
      </c>
      <c r="BI171" s="245" t="str">
        <f t="shared" ca="1" si="20"/>
        <v xml:space="preserve"> </v>
      </c>
      <c r="BJ171" s="245" t="str">
        <f t="shared" ca="1" si="21"/>
        <v/>
      </c>
      <c r="BK171" s="245" t="str">
        <f t="shared" ca="1" si="22"/>
        <v/>
      </c>
    </row>
    <row r="172" spans="1:63" ht="47.25" customHeight="1">
      <c r="A172" s="174" t="str">
        <f ca="1">IFERROR(VLOOKUP(ROW(A160),'فهرست بها کلی'!$C$13:$BO$1660,1,0),"")</f>
        <v/>
      </c>
      <c r="B172" s="174" t="str">
        <f ca="1">IFERROR(VLOOKUP(ROW(B160),'فهرست بها کلی'!$C$13:$BO$1660,5,0),"")</f>
        <v/>
      </c>
      <c r="C172" s="174" t="str">
        <f ca="1">IFERROR(VLOOKUP(ROW(C160),'فهرست بها کلی'!$C$13:$BO$1660,6,0),"")</f>
        <v/>
      </c>
      <c r="D172" s="174" t="str">
        <f ca="1">IFERROR(VLOOKUP(ROW(D160),'فهرست بها کلی'!$C$13:$BO$1660,7,0),"")</f>
        <v/>
      </c>
      <c r="E172" s="174" t="str">
        <f ca="1">IFERROR(VLOOKUP(ROW(E160),'فهرست بها کلی'!$C$13:$BO$1660,8,0),"")</f>
        <v/>
      </c>
      <c r="F172" s="174" t="str">
        <f ca="1">IFERROR(VLOOKUP(ROW(F160),'فهرست بها کلی'!$C$13:$BO$1660,9,0),"")</f>
        <v/>
      </c>
      <c r="G172" s="174" t="str">
        <f ca="1">IFERROR(VLOOKUP(ROW(G160),'فهرست بها کلی'!$C$13:$BO$1660,21,0),"")</f>
        <v/>
      </c>
      <c r="H172" s="174" t="str">
        <f ca="1">IFERROR(VLOOKUP(ROW(H160),'فهرست بها کلی'!$C$13:$BO$1660,24,0),"")</f>
        <v/>
      </c>
      <c r="I172" s="174" t="str">
        <f ca="1">IFERROR(VLOOKUP(ROW(I160),'فهرست بها کلی'!$C$13:$BO$1660,27,0),"")</f>
        <v/>
      </c>
      <c r="J172" s="174" t="str">
        <f ca="1">IFERROR(VLOOKUP(ROW(J160),'فهرست بها کلی'!$C$13:$BO$1660,30,0),"")</f>
        <v/>
      </c>
      <c r="K172" s="174" t="str">
        <f ca="1">IFERROR(VLOOKUP(ROW(K160),'فهرست بها کلی'!$C$13:$BO$1660,33,0),"")</f>
        <v/>
      </c>
      <c r="L172" s="174" t="str">
        <f ca="1">IFERROR(VLOOKUP(ROW(L160),'فهرست بها کلی'!$C$13:$BO$1660,36,0),"")</f>
        <v/>
      </c>
      <c r="M172" s="174" t="str">
        <f ca="1">IFERROR(VLOOKUP(ROW(M160),'فهرست بها کلی'!$C$13:$BO$1660,39,0),"")</f>
        <v/>
      </c>
      <c r="N172" s="174" t="str">
        <f ca="1">IFERROR(VLOOKUP(ROW(N160),'فهرست بها کلی'!$C$13:$BO$1660,42,0),"")</f>
        <v/>
      </c>
      <c r="O172" s="174" t="str">
        <f ca="1">IFERROR(VLOOKUP(ROW(O160),'فهرست بها کلی'!$C$13:$BO$1660,45,0),"")</f>
        <v/>
      </c>
      <c r="P172" s="174" t="str">
        <f ca="1">IFERROR(VLOOKUP(ROW(P160),'فهرست بها کلی'!$C$13:$BO$1660,48,0),"")</f>
        <v/>
      </c>
      <c r="Q172" s="174" t="str">
        <f ca="1">IFERROR(VLOOKUP(ROW(Q160),'فهرست بها کلی'!$C$13:$BO$1660,51,0),"")</f>
        <v/>
      </c>
      <c r="R172" s="174" t="str">
        <f ca="1">IFERROR(VLOOKUP(ROW(R160),'فهرست بها کلی'!$C$13:$BO$1660,54,0),"")</f>
        <v/>
      </c>
      <c r="S172" s="174" t="str">
        <f ca="1">IFERROR(VLOOKUP(ROW(S160),'فهرست بها کلی'!$C$13:$BO$1660,57,0),"")</f>
        <v/>
      </c>
      <c r="T172" s="174" t="str">
        <f ca="1">IFERROR(VLOOKUP(ROW(T160),'فهرست بها کلی'!$C$13:$BO$1660,60,0),"")</f>
        <v/>
      </c>
      <c r="U172" s="174" t="str">
        <f ca="1">IFERROR(VLOOKUP(ROW(U160),'فهرست بها کلی'!$C$13:$BO$1660,63,0),"")</f>
        <v/>
      </c>
      <c r="V172" s="241">
        <f t="shared" ca="1" si="16"/>
        <v>0</v>
      </c>
      <c r="W172" s="242" t="str">
        <f t="shared" ca="1" si="17"/>
        <v/>
      </c>
      <c r="X172" s="174" t="str">
        <f ca="1">IFERROR(VLOOKUP(ROW(X160),'فهرست بها کلی'!$C$13:$BO$1660,10,0),"")</f>
        <v/>
      </c>
      <c r="Y172" s="174" t="str">
        <f ca="1">IFERROR(VLOOKUP(ROW(Y160),'فهرست بها کلی'!$C$13:$BO$1660,11,0),"")</f>
        <v/>
      </c>
      <c r="Z172" s="174" t="str">
        <f ca="1">IFERROR(VLOOKUP(ROW(Z160),'فهرست بها کلی'!$C$13:$BO$1660,12,0),"")</f>
        <v/>
      </c>
      <c r="AA172" s="174" t="str">
        <f ca="1">IFERROR(VLOOKUP(ROW(AA160),'فهرست بها کلی'!$C$13:$BO$1660,13,0),"")</f>
        <v/>
      </c>
      <c r="AB172" s="243" t="str">
        <f t="shared" ca="1" si="18"/>
        <v/>
      </c>
      <c r="AC172" s="174" t="str">
        <f ca="1">IFERROR(VLOOKUP(ROW(AC160),'فهرست بها کلی'!$C$13:$BO$1660,22,0),"")</f>
        <v/>
      </c>
      <c r="AD172" s="174" t="str">
        <f ca="1">IFERROR(VLOOKUP(ROW(AD160),'فهرست بها کلی'!$C$13:$BO$1660,25,0),"")</f>
        <v/>
      </c>
      <c r="AE172" s="174" t="str">
        <f ca="1">IFERROR(VLOOKUP(ROW(AE160),'فهرست بها کلی'!$C$13:$BO$1660,28,0),"")</f>
        <v/>
      </c>
      <c r="AF172" s="174" t="str">
        <f ca="1">IFERROR(VLOOKUP(ROW(AF160),'فهرست بها کلی'!$C$13:$BO$1660,31,0),"")</f>
        <v/>
      </c>
      <c r="AG172" s="174" t="str">
        <f ca="1">IFERROR(VLOOKUP(ROW(AG160),'فهرست بها کلی'!$C$13:$BO$1660,34,0),"")</f>
        <v/>
      </c>
      <c r="AH172" s="174" t="str">
        <f ca="1">IFERROR(VLOOKUP(ROW(AH160),'فهرست بها کلی'!$C$13:$BO$1660,37,0),"")</f>
        <v/>
      </c>
      <c r="AI172" s="174" t="str">
        <f ca="1">IFERROR(VLOOKUP(ROW(AI160),'فهرست بها کلی'!$C$13:$BO$1660,40,0),"")</f>
        <v/>
      </c>
      <c r="AJ172" s="174" t="str">
        <f ca="1">IFERROR(VLOOKUP(ROW(AJ160),'فهرست بها کلی'!$C$13:$BO$1660,43,0),"")</f>
        <v/>
      </c>
      <c r="AK172" s="174" t="str">
        <f ca="1">IFERROR(VLOOKUP(ROW(AK160),'فهرست بها کلی'!$C$13:$BO$1660,46,0),"")</f>
        <v/>
      </c>
      <c r="AL172" s="174" t="str">
        <f ca="1">IFERROR(VLOOKUP(ROW(AL160),'فهرست بها کلی'!$C$13:$BO$1660,49,0),"")</f>
        <v/>
      </c>
      <c r="AM172" s="174" t="str">
        <f ca="1">IFERROR(VLOOKUP(ROW(AM160),'فهرست بها کلی'!$C$13:$BO$1660,52,0),"")</f>
        <v/>
      </c>
      <c r="AN172" s="174" t="str">
        <f ca="1">IFERROR(VLOOKUP(ROW(AN160),'فهرست بها کلی'!$C$13:$BO$1660,55,0),"")</f>
        <v/>
      </c>
      <c r="AO172" s="174" t="str">
        <f ca="1">IFERROR(VLOOKUP(ROW(AO160),'فهرست بها کلی'!$C$13:$BO$1660,58,0),"")</f>
        <v/>
      </c>
      <c r="AP172" s="174" t="str">
        <f ca="1">IFERROR(VLOOKUP(ROW(AP160),'فهرست بها کلی'!$C$13:$BO$1660,61,0),"")</f>
        <v/>
      </c>
      <c r="AQ172" s="174" t="str">
        <f ca="1">IFERROR(VLOOKUP(ROW(AQ160),'فهرست بها کلی'!$C$13:$BO$1660,64,0),"")</f>
        <v/>
      </c>
      <c r="AR172" s="244">
        <f t="shared" ca="1" si="19"/>
        <v>0</v>
      </c>
      <c r="AS172" s="174" t="str">
        <f ca="1">IFERROR(VLOOKUP(ROW(AS160),'فهرست بها کلی'!$C$13:$BO$1660,23,0),"")</f>
        <v/>
      </c>
      <c r="AT172" s="174" t="str">
        <f ca="1">IFERROR(VLOOKUP(ROW(AT160),'فهرست بها کلی'!$C$13:$BO$1660,26,0),"")</f>
        <v/>
      </c>
      <c r="AU172" s="174" t="str">
        <f ca="1">IFERROR(VLOOKUP(ROW(AU160),'فهرست بها کلی'!$C$13:$BO$1660,29,0),"")</f>
        <v/>
      </c>
      <c r="AV172" s="174" t="str">
        <f ca="1">IFERROR(VLOOKUP(ROW(AV160),'فهرست بها کلی'!$C$13:$BO$1660,32,0),"")</f>
        <v/>
      </c>
      <c r="AW172" s="174" t="str">
        <f ca="1">IFERROR(VLOOKUP(ROW(AW160),'فهرست بها کلی'!$C$13:$BO$1660,35,0),"")</f>
        <v/>
      </c>
      <c r="AX172" s="174" t="str">
        <f ca="1">IFERROR(VLOOKUP(ROW(AX160),'فهرست بها کلی'!$C$13:$BO$1660,38,0),"")</f>
        <v/>
      </c>
      <c r="AY172" s="174" t="str">
        <f ca="1">IFERROR(VLOOKUP(ROW(AY160),'فهرست بها کلی'!$C$13:$BO$1660,41,0),"")</f>
        <v/>
      </c>
      <c r="AZ172" s="174" t="str">
        <f ca="1">IFERROR(VLOOKUP(ROW(AZ160),'فهرست بها کلی'!$C$13:$BO$1660,44,0),"")</f>
        <v/>
      </c>
      <c r="BA172" s="174" t="str">
        <f ca="1">IFERROR(VLOOKUP(ROW(BA160),'فهرست بها کلی'!$C$13:$BO$1660,47,0),"")</f>
        <v/>
      </c>
      <c r="BB172" s="174" t="str">
        <f ca="1">IFERROR(VLOOKUP(ROW(BB160),'فهرست بها کلی'!$C$13:$BO$1660,50,0),"")</f>
        <v/>
      </c>
      <c r="BC172" s="174" t="str">
        <f ca="1">IFERROR(VLOOKUP(ROW(BC160),'فهرست بها کلی'!$C$13:$BO$1660,53,0),"")</f>
        <v/>
      </c>
      <c r="BD172" s="174" t="str">
        <f ca="1">IFERROR(VLOOKUP(ROW(BD160),'فهرست بها کلی'!$C$13:$BO$1660,56,0),"")</f>
        <v/>
      </c>
      <c r="BE172" s="174" t="str">
        <f ca="1">IFERROR(VLOOKUP(ROW(BE160),'فهرست بها کلی'!$C$13:$BO$1660,59,0),"")</f>
        <v/>
      </c>
      <c r="BF172" s="174" t="str">
        <f ca="1">IFERROR(VLOOKUP(ROW(BF160),'فهرست بها کلی'!$C$13:$BO$1660,62,0),"")</f>
        <v/>
      </c>
      <c r="BG172" s="174" t="str">
        <f ca="1">IFERROR(VLOOKUP(ROW(BG160),'فهرست بها کلی'!$C$13:$BO$1660,65,0),"")</f>
        <v/>
      </c>
      <c r="BH172" s="174" t="str">
        <f ca="1">IFERROR(VLOOKUP(ROW(BH160),'فهرست بها کلی'!$C$13:$BO$1660,16,0),"")</f>
        <v/>
      </c>
      <c r="BI172" s="245" t="str">
        <f t="shared" ca="1" si="20"/>
        <v xml:space="preserve"> </v>
      </c>
      <c r="BJ172" s="245" t="str">
        <f t="shared" ca="1" si="21"/>
        <v/>
      </c>
      <c r="BK172" s="245" t="str">
        <f t="shared" ca="1" si="22"/>
        <v/>
      </c>
    </row>
    <row r="173" spans="1:63" ht="47.25" customHeight="1">
      <c r="A173" s="174" t="str">
        <f ca="1">IFERROR(VLOOKUP(ROW(A161),'فهرست بها کلی'!$C$13:$BO$1660,1,0),"")</f>
        <v/>
      </c>
      <c r="B173" s="174" t="str">
        <f ca="1">IFERROR(VLOOKUP(ROW(B161),'فهرست بها کلی'!$C$13:$BO$1660,5,0),"")</f>
        <v/>
      </c>
      <c r="C173" s="174" t="str">
        <f ca="1">IFERROR(VLOOKUP(ROW(C161),'فهرست بها کلی'!$C$13:$BO$1660,6,0),"")</f>
        <v/>
      </c>
      <c r="D173" s="174" t="str">
        <f ca="1">IFERROR(VLOOKUP(ROW(D161),'فهرست بها کلی'!$C$13:$BO$1660,7,0),"")</f>
        <v/>
      </c>
      <c r="E173" s="174" t="str">
        <f ca="1">IFERROR(VLOOKUP(ROW(E161),'فهرست بها کلی'!$C$13:$BO$1660,8,0),"")</f>
        <v/>
      </c>
      <c r="F173" s="174" t="str">
        <f ca="1">IFERROR(VLOOKUP(ROW(F161),'فهرست بها کلی'!$C$13:$BO$1660,9,0),"")</f>
        <v/>
      </c>
      <c r="G173" s="174" t="str">
        <f ca="1">IFERROR(VLOOKUP(ROW(G161),'فهرست بها کلی'!$C$13:$BO$1660,21,0),"")</f>
        <v/>
      </c>
      <c r="H173" s="174" t="str">
        <f ca="1">IFERROR(VLOOKUP(ROW(H161),'فهرست بها کلی'!$C$13:$BO$1660,24,0),"")</f>
        <v/>
      </c>
      <c r="I173" s="174" t="str">
        <f ca="1">IFERROR(VLOOKUP(ROW(I161),'فهرست بها کلی'!$C$13:$BO$1660,27,0),"")</f>
        <v/>
      </c>
      <c r="J173" s="174" t="str">
        <f ca="1">IFERROR(VLOOKUP(ROW(J161),'فهرست بها کلی'!$C$13:$BO$1660,30,0),"")</f>
        <v/>
      </c>
      <c r="K173" s="174" t="str">
        <f ca="1">IFERROR(VLOOKUP(ROW(K161),'فهرست بها کلی'!$C$13:$BO$1660,33,0),"")</f>
        <v/>
      </c>
      <c r="L173" s="174" t="str">
        <f ca="1">IFERROR(VLOOKUP(ROW(L161),'فهرست بها کلی'!$C$13:$BO$1660,36,0),"")</f>
        <v/>
      </c>
      <c r="M173" s="174" t="str">
        <f ca="1">IFERROR(VLOOKUP(ROW(M161),'فهرست بها کلی'!$C$13:$BO$1660,39,0),"")</f>
        <v/>
      </c>
      <c r="N173" s="174" t="str">
        <f ca="1">IFERROR(VLOOKUP(ROW(N161),'فهرست بها کلی'!$C$13:$BO$1660,42,0),"")</f>
        <v/>
      </c>
      <c r="O173" s="174" t="str">
        <f ca="1">IFERROR(VLOOKUP(ROW(O161),'فهرست بها کلی'!$C$13:$BO$1660,45,0),"")</f>
        <v/>
      </c>
      <c r="P173" s="174" t="str">
        <f ca="1">IFERROR(VLOOKUP(ROW(P161),'فهرست بها کلی'!$C$13:$BO$1660,48,0),"")</f>
        <v/>
      </c>
      <c r="Q173" s="174" t="str">
        <f ca="1">IFERROR(VLOOKUP(ROW(Q161),'فهرست بها کلی'!$C$13:$BO$1660,51,0),"")</f>
        <v/>
      </c>
      <c r="R173" s="174" t="str">
        <f ca="1">IFERROR(VLOOKUP(ROW(R161),'فهرست بها کلی'!$C$13:$BO$1660,54,0),"")</f>
        <v/>
      </c>
      <c r="S173" s="174" t="str">
        <f ca="1">IFERROR(VLOOKUP(ROW(S161),'فهرست بها کلی'!$C$13:$BO$1660,57,0),"")</f>
        <v/>
      </c>
      <c r="T173" s="174" t="str">
        <f ca="1">IFERROR(VLOOKUP(ROW(T161),'فهرست بها کلی'!$C$13:$BO$1660,60,0),"")</f>
        <v/>
      </c>
      <c r="U173" s="174" t="str">
        <f ca="1">IFERROR(VLOOKUP(ROW(U161),'فهرست بها کلی'!$C$13:$BO$1660,63,0),"")</f>
        <v/>
      </c>
      <c r="V173" s="241">
        <f t="shared" ca="1" si="16"/>
        <v>0</v>
      </c>
      <c r="W173" s="242" t="str">
        <f t="shared" ca="1" si="17"/>
        <v/>
      </c>
      <c r="X173" s="174" t="str">
        <f ca="1">IFERROR(VLOOKUP(ROW(X161),'فهرست بها کلی'!$C$13:$BO$1660,10,0),"")</f>
        <v/>
      </c>
      <c r="Y173" s="174" t="str">
        <f ca="1">IFERROR(VLOOKUP(ROW(Y161),'فهرست بها کلی'!$C$13:$BO$1660,11,0),"")</f>
        <v/>
      </c>
      <c r="Z173" s="174" t="str">
        <f ca="1">IFERROR(VLOOKUP(ROW(Z161),'فهرست بها کلی'!$C$13:$BO$1660,12,0),"")</f>
        <v/>
      </c>
      <c r="AA173" s="174" t="str">
        <f ca="1">IFERROR(VLOOKUP(ROW(AA161),'فهرست بها کلی'!$C$13:$BO$1660,13,0),"")</f>
        <v/>
      </c>
      <c r="AB173" s="243" t="str">
        <f t="shared" ca="1" si="18"/>
        <v/>
      </c>
      <c r="AC173" s="174" t="str">
        <f ca="1">IFERROR(VLOOKUP(ROW(AC161),'فهرست بها کلی'!$C$13:$BO$1660,22,0),"")</f>
        <v/>
      </c>
      <c r="AD173" s="174" t="str">
        <f ca="1">IFERROR(VLOOKUP(ROW(AD161),'فهرست بها کلی'!$C$13:$BO$1660,25,0),"")</f>
        <v/>
      </c>
      <c r="AE173" s="174" t="str">
        <f ca="1">IFERROR(VLOOKUP(ROW(AE161),'فهرست بها کلی'!$C$13:$BO$1660,28,0),"")</f>
        <v/>
      </c>
      <c r="AF173" s="174" t="str">
        <f ca="1">IFERROR(VLOOKUP(ROW(AF161),'فهرست بها کلی'!$C$13:$BO$1660,31,0),"")</f>
        <v/>
      </c>
      <c r="AG173" s="174" t="str">
        <f ca="1">IFERROR(VLOOKUP(ROW(AG161),'فهرست بها کلی'!$C$13:$BO$1660,34,0),"")</f>
        <v/>
      </c>
      <c r="AH173" s="174" t="str">
        <f ca="1">IFERROR(VLOOKUP(ROW(AH161),'فهرست بها کلی'!$C$13:$BO$1660,37,0),"")</f>
        <v/>
      </c>
      <c r="AI173" s="174" t="str">
        <f ca="1">IFERROR(VLOOKUP(ROW(AI161),'فهرست بها کلی'!$C$13:$BO$1660,40,0),"")</f>
        <v/>
      </c>
      <c r="AJ173" s="174" t="str">
        <f ca="1">IFERROR(VLOOKUP(ROW(AJ161),'فهرست بها کلی'!$C$13:$BO$1660,43,0),"")</f>
        <v/>
      </c>
      <c r="AK173" s="174" t="str">
        <f ca="1">IFERROR(VLOOKUP(ROW(AK161),'فهرست بها کلی'!$C$13:$BO$1660,46,0),"")</f>
        <v/>
      </c>
      <c r="AL173" s="174" t="str">
        <f ca="1">IFERROR(VLOOKUP(ROW(AL161),'فهرست بها کلی'!$C$13:$BO$1660,49,0),"")</f>
        <v/>
      </c>
      <c r="AM173" s="174" t="str">
        <f ca="1">IFERROR(VLOOKUP(ROW(AM161),'فهرست بها کلی'!$C$13:$BO$1660,52,0),"")</f>
        <v/>
      </c>
      <c r="AN173" s="174" t="str">
        <f ca="1">IFERROR(VLOOKUP(ROW(AN161),'فهرست بها کلی'!$C$13:$BO$1660,55,0),"")</f>
        <v/>
      </c>
      <c r="AO173" s="174" t="str">
        <f ca="1">IFERROR(VLOOKUP(ROW(AO161),'فهرست بها کلی'!$C$13:$BO$1660,58,0),"")</f>
        <v/>
      </c>
      <c r="AP173" s="174" t="str">
        <f ca="1">IFERROR(VLOOKUP(ROW(AP161),'فهرست بها کلی'!$C$13:$BO$1660,61,0),"")</f>
        <v/>
      </c>
      <c r="AQ173" s="174" t="str">
        <f ca="1">IFERROR(VLOOKUP(ROW(AQ161),'فهرست بها کلی'!$C$13:$BO$1660,64,0),"")</f>
        <v/>
      </c>
      <c r="AR173" s="244">
        <f t="shared" ca="1" si="19"/>
        <v>0</v>
      </c>
      <c r="AS173" s="174" t="str">
        <f ca="1">IFERROR(VLOOKUP(ROW(AS161),'فهرست بها کلی'!$C$13:$BO$1660,23,0),"")</f>
        <v/>
      </c>
      <c r="AT173" s="174" t="str">
        <f ca="1">IFERROR(VLOOKUP(ROW(AT161),'فهرست بها کلی'!$C$13:$BO$1660,26,0),"")</f>
        <v/>
      </c>
      <c r="AU173" s="174" t="str">
        <f ca="1">IFERROR(VLOOKUP(ROW(AU161),'فهرست بها کلی'!$C$13:$BO$1660,29,0),"")</f>
        <v/>
      </c>
      <c r="AV173" s="174" t="str">
        <f ca="1">IFERROR(VLOOKUP(ROW(AV161),'فهرست بها کلی'!$C$13:$BO$1660,32,0),"")</f>
        <v/>
      </c>
      <c r="AW173" s="174" t="str">
        <f ca="1">IFERROR(VLOOKUP(ROW(AW161),'فهرست بها کلی'!$C$13:$BO$1660,35,0),"")</f>
        <v/>
      </c>
      <c r="AX173" s="174" t="str">
        <f ca="1">IFERROR(VLOOKUP(ROW(AX161),'فهرست بها کلی'!$C$13:$BO$1660,38,0),"")</f>
        <v/>
      </c>
      <c r="AY173" s="174" t="str">
        <f ca="1">IFERROR(VLOOKUP(ROW(AY161),'فهرست بها کلی'!$C$13:$BO$1660,41,0),"")</f>
        <v/>
      </c>
      <c r="AZ173" s="174" t="str">
        <f ca="1">IFERROR(VLOOKUP(ROW(AZ161),'فهرست بها کلی'!$C$13:$BO$1660,44,0),"")</f>
        <v/>
      </c>
      <c r="BA173" s="174" t="str">
        <f ca="1">IFERROR(VLOOKUP(ROW(BA161),'فهرست بها کلی'!$C$13:$BO$1660,47,0),"")</f>
        <v/>
      </c>
      <c r="BB173" s="174" t="str">
        <f ca="1">IFERROR(VLOOKUP(ROW(BB161),'فهرست بها کلی'!$C$13:$BO$1660,50,0),"")</f>
        <v/>
      </c>
      <c r="BC173" s="174" t="str">
        <f ca="1">IFERROR(VLOOKUP(ROW(BC161),'فهرست بها کلی'!$C$13:$BO$1660,53,0),"")</f>
        <v/>
      </c>
      <c r="BD173" s="174" t="str">
        <f ca="1">IFERROR(VLOOKUP(ROW(BD161),'فهرست بها کلی'!$C$13:$BO$1660,56,0),"")</f>
        <v/>
      </c>
      <c r="BE173" s="174" t="str">
        <f ca="1">IFERROR(VLOOKUP(ROW(BE161),'فهرست بها کلی'!$C$13:$BO$1660,59,0),"")</f>
        <v/>
      </c>
      <c r="BF173" s="174" t="str">
        <f ca="1">IFERROR(VLOOKUP(ROW(BF161),'فهرست بها کلی'!$C$13:$BO$1660,62,0),"")</f>
        <v/>
      </c>
      <c r="BG173" s="174" t="str">
        <f ca="1">IFERROR(VLOOKUP(ROW(BG161),'فهرست بها کلی'!$C$13:$BO$1660,65,0),"")</f>
        <v/>
      </c>
      <c r="BH173" s="174" t="str">
        <f ca="1">IFERROR(VLOOKUP(ROW(BH161),'فهرست بها کلی'!$C$13:$BO$1660,16,0),"")</f>
        <v/>
      </c>
      <c r="BI173" s="245" t="str">
        <f t="shared" ca="1" si="20"/>
        <v xml:space="preserve"> </v>
      </c>
      <c r="BJ173" s="245" t="str">
        <f t="shared" ca="1" si="21"/>
        <v/>
      </c>
      <c r="BK173" s="245" t="str">
        <f t="shared" ca="1" si="22"/>
        <v/>
      </c>
    </row>
    <row r="174" spans="1:63" ht="47.25" customHeight="1">
      <c r="A174" s="174" t="str">
        <f ca="1">IFERROR(VLOOKUP(ROW(A162),'فهرست بها کلی'!$C$13:$BO$1660,1,0),"")</f>
        <v/>
      </c>
      <c r="B174" s="174" t="str">
        <f ca="1">IFERROR(VLOOKUP(ROW(B162),'فهرست بها کلی'!$C$13:$BO$1660,5,0),"")</f>
        <v/>
      </c>
      <c r="C174" s="174" t="str">
        <f ca="1">IFERROR(VLOOKUP(ROW(C162),'فهرست بها کلی'!$C$13:$BO$1660,6,0),"")</f>
        <v/>
      </c>
      <c r="D174" s="174" t="str">
        <f ca="1">IFERROR(VLOOKUP(ROW(D162),'فهرست بها کلی'!$C$13:$BO$1660,7,0),"")</f>
        <v/>
      </c>
      <c r="E174" s="174" t="str">
        <f ca="1">IFERROR(VLOOKUP(ROW(E162),'فهرست بها کلی'!$C$13:$BO$1660,8,0),"")</f>
        <v/>
      </c>
      <c r="F174" s="174" t="str">
        <f ca="1">IFERROR(VLOOKUP(ROW(F162),'فهرست بها کلی'!$C$13:$BO$1660,9,0),"")</f>
        <v/>
      </c>
      <c r="G174" s="174" t="str">
        <f ca="1">IFERROR(VLOOKUP(ROW(G162),'فهرست بها کلی'!$C$13:$BO$1660,21,0),"")</f>
        <v/>
      </c>
      <c r="H174" s="174" t="str">
        <f ca="1">IFERROR(VLOOKUP(ROW(H162),'فهرست بها کلی'!$C$13:$BO$1660,24,0),"")</f>
        <v/>
      </c>
      <c r="I174" s="174" t="str">
        <f ca="1">IFERROR(VLOOKUP(ROW(I162),'فهرست بها کلی'!$C$13:$BO$1660,27,0),"")</f>
        <v/>
      </c>
      <c r="J174" s="174" t="str">
        <f ca="1">IFERROR(VLOOKUP(ROW(J162),'فهرست بها کلی'!$C$13:$BO$1660,30,0),"")</f>
        <v/>
      </c>
      <c r="K174" s="174" t="str">
        <f ca="1">IFERROR(VLOOKUP(ROW(K162),'فهرست بها کلی'!$C$13:$BO$1660,33,0),"")</f>
        <v/>
      </c>
      <c r="L174" s="174" t="str">
        <f ca="1">IFERROR(VLOOKUP(ROW(L162),'فهرست بها کلی'!$C$13:$BO$1660,36,0),"")</f>
        <v/>
      </c>
      <c r="M174" s="174" t="str">
        <f ca="1">IFERROR(VLOOKUP(ROW(M162),'فهرست بها کلی'!$C$13:$BO$1660,39,0),"")</f>
        <v/>
      </c>
      <c r="N174" s="174" t="str">
        <f ca="1">IFERROR(VLOOKUP(ROW(N162),'فهرست بها کلی'!$C$13:$BO$1660,42,0),"")</f>
        <v/>
      </c>
      <c r="O174" s="174" t="str">
        <f ca="1">IFERROR(VLOOKUP(ROW(O162),'فهرست بها کلی'!$C$13:$BO$1660,45,0),"")</f>
        <v/>
      </c>
      <c r="P174" s="174" t="str">
        <f ca="1">IFERROR(VLOOKUP(ROW(P162),'فهرست بها کلی'!$C$13:$BO$1660,48,0),"")</f>
        <v/>
      </c>
      <c r="Q174" s="174" t="str">
        <f ca="1">IFERROR(VLOOKUP(ROW(Q162),'فهرست بها کلی'!$C$13:$BO$1660,51,0),"")</f>
        <v/>
      </c>
      <c r="R174" s="174" t="str">
        <f ca="1">IFERROR(VLOOKUP(ROW(R162),'فهرست بها کلی'!$C$13:$BO$1660,54,0),"")</f>
        <v/>
      </c>
      <c r="S174" s="174" t="str">
        <f ca="1">IFERROR(VLOOKUP(ROW(S162),'فهرست بها کلی'!$C$13:$BO$1660,57,0),"")</f>
        <v/>
      </c>
      <c r="T174" s="174" t="str">
        <f ca="1">IFERROR(VLOOKUP(ROW(T162),'فهرست بها کلی'!$C$13:$BO$1660,60,0),"")</f>
        <v/>
      </c>
      <c r="U174" s="174" t="str">
        <f ca="1">IFERROR(VLOOKUP(ROW(U162),'فهرست بها کلی'!$C$13:$BO$1660,63,0),"")</f>
        <v/>
      </c>
      <c r="V174" s="241">
        <f t="shared" ca="1" si="16"/>
        <v>0</v>
      </c>
      <c r="W174" s="242" t="str">
        <f t="shared" ca="1" si="17"/>
        <v/>
      </c>
      <c r="X174" s="174" t="str">
        <f ca="1">IFERROR(VLOOKUP(ROW(X162),'فهرست بها کلی'!$C$13:$BO$1660,10,0),"")</f>
        <v/>
      </c>
      <c r="Y174" s="174" t="str">
        <f ca="1">IFERROR(VLOOKUP(ROW(Y162),'فهرست بها کلی'!$C$13:$BO$1660,11,0),"")</f>
        <v/>
      </c>
      <c r="Z174" s="174" t="str">
        <f ca="1">IFERROR(VLOOKUP(ROW(Z162),'فهرست بها کلی'!$C$13:$BO$1660,12,0),"")</f>
        <v/>
      </c>
      <c r="AA174" s="174" t="str">
        <f ca="1">IFERROR(VLOOKUP(ROW(AA162),'فهرست بها کلی'!$C$13:$BO$1660,13,0),"")</f>
        <v/>
      </c>
      <c r="AB174" s="243" t="str">
        <f t="shared" ca="1" si="18"/>
        <v/>
      </c>
      <c r="AC174" s="174" t="str">
        <f ca="1">IFERROR(VLOOKUP(ROW(AC162),'فهرست بها کلی'!$C$13:$BO$1660,22,0),"")</f>
        <v/>
      </c>
      <c r="AD174" s="174" t="str">
        <f ca="1">IFERROR(VLOOKUP(ROW(AD162),'فهرست بها کلی'!$C$13:$BO$1660,25,0),"")</f>
        <v/>
      </c>
      <c r="AE174" s="174" t="str">
        <f ca="1">IFERROR(VLOOKUP(ROW(AE162),'فهرست بها کلی'!$C$13:$BO$1660,28,0),"")</f>
        <v/>
      </c>
      <c r="AF174" s="174" t="str">
        <f ca="1">IFERROR(VLOOKUP(ROW(AF162),'فهرست بها کلی'!$C$13:$BO$1660,31,0),"")</f>
        <v/>
      </c>
      <c r="AG174" s="174" t="str">
        <f ca="1">IFERROR(VLOOKUP(ROW(AG162),'فهرست بها کلی'!$C$13:$BO$1660,34,0),"")</f>
        <v/>
      </c>
      <c r="AH174" s="174" t="str">
        <f ca="1">IFERROR(VLOOKUP(ROW(AH162),'فهرست بها کلی'!$C$13:$BO$1660,37,0),"")</f>
        <v/>
      </c>
      <c r="AI174" s="174" t="str">
        <f ca="1">IFERROR(VLOOKUP(ROW(AI162),'فهرست بها کلی'!$C$13:$BO$1660,40,0),"")</f>
        <v/>
      </c>
      <c r="AJ174" s="174" t="str">
        <f ca="1">IFERROR(VLOOKUP(ROW(AJ162),'فهرست بها کلی'!$C$13:$BO$1660,43,0),"")</f>
        <v/>
      </c>
      <c r="AK174" s="174" t="str">
        <f ca="1">IFERROR(VLOOKUP(ROW(AK162),'فهرست بها کلی'!$C$13:$BO$1660,46,0),"")</f>
        <v/>
      </c>
      <c r="AL174" s="174" t="str">
        <f ca="1">IFERROR(VLOOKUP(ROW(AL162),'فهرست بها کلی'!$C$13:$BO$1660,49,0),"")</f>
        <v/>
      </c>
      <c r="AM174" s="174" t="str">
        <f ca="1">IFERROR(VLOOKUP(ROW(AM162),'فهرست بها کلی'!$C$13:$BO$1660,52,0),"")</f>
        <v/>
      </c>
      <c r="AN174" s="174" t="str">
        <f ca="1">IFERROR(VLOOKUP(ROW(AN162),'فهرست بها کلی'!$C$13:$BO$1660,55,0),"")</f>
        <v/>
      </c>
      <c r="AO174" s="174" t="str">
        <f ca="1">IFERROR(VLOOKUP(ROW(AO162),'فهرست بها کلی'!$C$13:$BO$1660,58,0),"")</f>
        <v/>
      </c>
      <c r="AP174" s="174" t="str">
        <f ca="1">IFERROR(VLOOKUP(ROW(AP162),'فهرست بها کلی'!$C$13:$BO$1660,61,0),"")</f>
        <v/>
      </c>
      <c r="AQ174" s="174" t="str">
        <f ca="1">IFERROR(VLOOKUP(ROW(AQ162),'فهرست بها کلی'!$C$13:$BO$1660,64,0),"")</f>
        <v/>
      </c>
      <c r="AR174" s="244">
        <f t="shared" ca="1" si="19"/>
        <v>0</v>
      </c>
      <c r="AS174" s="174" t="str">
        <f ca="1">IFERROR(VLOOKUP(ROW(AS162),'فهرست بها کلی'!$C$13:$BO$1660,23,0),"")</f>
        <v/>
      </c>
      <c r="AT174" s="174" t="str">
        <f ca="1">IFERROR(VLOOKUP(ROW(AT162),'فهرست بها کلی'!$C$13:$BO$1660,26,0),"")</f>
        <v/>
      </c>
      <c r="AU174" s="174" t="str">
        <f ca="1">IFERROR(VLOOKUP(ROW(AU162),'فهرست بها کلی'!$C$13:$BO$1660,29,0),"")</f>
        <v/>
      </c>
      <c r="AV174" s="174" t="str">
        <f ca="1">IFERROR(VLOOKUP(ROW(AV162),'فهرست بها کلی'!$C$13:$BO$1660,32,0),"")</f>
        <v/>
      </c>
      <c r="AW174" s="174" t="str">
        <f ca="1">IFERROR(VLOOKUP(ROW(AW162),'فهرست بها کلی'!$C$13:$BO$1660,35,0),"")</f>
        <v/>
      </c>
      <c r="AX174" s="174" t="str">
        <f ca="1">IFERROR(VLOOKUP(ROW(AX162),'فهرست بها کلی'!$C$13:$BO$1660,38,0),"")</f>
        <v/>
      </c>
      <c r="AY174" s="174" t="str">
        <f ca="1">IFERROR(VLOOKUP(ROW(AY162),'فهرست بها کلی'!$C$13:$BO$1660,41,0),"")</f>
        <v/>
      </c>
      <c r="AZ174" s="174" t="str">
        <f ca="1">IFERROR(VLOOKUP(ROW(AZ162),'فهرست بها کلی'!$C$13:$BO$1660,44,0),"")</f>
        <v/>
      </c>
      <c r="BA174" s="174" t="str">
        <f ca="1">IFERROR(VLOOKUP(ROW(BA162),'فهرست بها کلی'!$C$13:$BO$1660,47,0),"")</f>
        <v/>
      </c>
      <c r="BB174" s="174" t="str">
        <f ca="1">IFERROR(VLOOKUP(ROW(BB162),'فهرست بها کلی'!$C$13:$BO$1660,50,0),"")</f>
        <v/>
      </c>
      <c r="BC174" s="174" t="str">
        <f ca="1">IFERROR(VLOOKUP(ROW(BC162),'فهرست بها کلی'!$C$13:$BO$1660,53,0),"")</f>
        <v/>
      </c>
      <c r="BD174" s="174" t="str">
        <f ca="1">IFERROR(VLOOKUP(ROW(BD162),'فهرست بها کلی'!$C$13:$BO$1660,56,0),"")</f>
        <v/>
      </c>
      <c r="BE174" s="174" t="str">
        <f ca="1">IFERROR(VLOOKUP(ROW(BE162),'فهرست بها کلی'!$C$13:$BO$1660,59,0),"")</f>
        <v/>
      </c>
      <c r="BF174" s="174" t="str">
        <f ca="1">IFERROR(VLOOKUP(ROW(BF162),'فهرست بها کلی'!$C$13:$BO$1660,62,0),"")</f>
        <v/>
      </c>
      <c r="BG174" s="174" t="str">
        <f ca="1">IFERROR(VLOOKUP(ROW(BG162),'فهرست بها کلی'!$C$13:$BO$1660,65,0),"")</f>
        <v/>
      </c>
      <c r="BH174" s="174" t="str">
        <f ca="1">IFERROR(VLOOKUP(ROW(BH162),'فهرست بها کلی'!$C$13:$BO$1660,16,0),"")</f>
        <v/>
      </c>
      <c r="BI174" s="245" t="str">
        <f t="shared" ca="1" si="20"/>
        <v xml:space="preserve"> </v>
      </c>
      <c r="BJ174" s="245" t="str">
        <f t="shared" ca="1" si="21"/>
        <v/>
      </c>
      <c r="BK174" s="245" t="str">
        <f t="shared" ca="1" si="22"/>
        <v/>
      </c>
    </row>
    <row r="175" spans="1:63" ht="47.25" customHeight="1">
      <c r="A175" s="174" t="str">
        <f ca="1">IFERROR(VLOOKUP(ROW(A163),'فهرست بها کلی'!$C$13:$BO$1660,1,0),"")</f>
        <v/>
      </c>
      <c r="B175" s="174" t="str">
        <f ca="1">IFERROR(VLOOKUP(ROW(B163),'فهرست بها کلی'!$C$13:$BO$1660,5,0),"")</f>
        <v/>
      </c>
      <c r="C175" s="174" t="str">
        <f ca="1">IFERROR(VLOOKUP(ROW(C163),'فهرست بها کلی'!$C$13:$BO$1660,6,0),"")</f>
        <v/>
      </c>
      <c r="D175" s="174" t="str">
        <f ca="1">IFERROR(VLOOKUP(ROW(D163),'فهرست بها کلی'!$C$13:$BO$1660,7,0),"")</f>
        <v/>
      </c>
      <c r="E175" s="174" t="str">
        <f ca="1">IFERROR(VLOOKUP(ROW(E163),'فهرست بها کلی'!$C$13:$BO$1660,8,0),"")</f>
        <v/>
      </c>
      <c r="F175" s="174" t="str">
        <f ca="1">IFERROR(VLOOKUP(ROW(F163),'فهرست بها کلی'!$C$13:$BO$1660,9,0),"")</f>
        <v/>
      </c>
      <c r="G175" s="174" t="str">
        <f ca="1">IFERROR(VLOOKUP(ROW(G163),'فهرست بها کلی'!$C$13:$BO$1660,21,0),"")</f>
        <v/>
      </c>
      <c r="H175" s="174" t="str">
        <f ca="1">IFERROR(VLOOKUP(ROW(H163),'فهرست بها کلی'!$C$13:$BO$1660,24,0),"")</f>
        <v/>
      </c>
      <c r="I175" s="174" t="str">
        <f ca="1">IFERROR(VLOOKUP(ROW(I163),'فهرست بها کلی'!$C$13:$BO$1660,27,0),"")</f>
        <v/>
      </c>
      <c r="J175" s="174" t="str">
        <f ca="1">IFERROR(VLOOKUP(ROW(J163),'فهرست بها کلی'!$C$13:$BO$1660,30,0),"")</f>
        <v/>
      </c>
      <c r="K175" s="174" t="str">
        <f ca="1">IFERROR(VLOOKUP(ROW(K163),'فهرست بها کلی'!$C$13:$BO$1660,33,0),"")</f>
        <v/>
      </c>
      <c r="L175" s="174" t="str">
        <f ca="1">IFERROR(VLOOKUP(ROW(L163),'فهرست بها کلی'!$C$13:$BO$1660,36,0),"")</f>
        <v/>
      </c>
      <c r="M175" s="174" t="str">
        <f ca="1">IFERROR(VLOOKUP(ROW(M163),'فهرست بها کلی'!$C$13:$BO$1660,39,0),"")</f>
        <v/>
      </c>
      <c r="N175" s="174" t="str">
        <f ca="1">IFERROR(VLOOKUP(ROW(N163),'فهرست بها کلی'!$C$13:$BO$1660,42,0),"")</f>
        <v/>
      </c>
      <c r="O175" s="174" t="str">
        <f ca="1">IFERROR(VLOOKUP(ROW(O163),'فهرست بها کلی'!$C$13:$BO$1660,45,0),"")</f>
        <v/>
      </c>
      <c r="P175" s="174" t="str">
        <f ca="1">IFERROR(VLOOKUP(ROW(P163),'فهرست بها کلی'!$C$13:$BO$1660,48,0),"")</f>
        <v/>
      </c>
      <c r="Q175" s="174" t="str">
        <f ca="1">IFERROR(VLOOKUP(ROW(Q163),'فهرست بها کلی'!$C$13:$BO$1660,51,0),"")</f>
        <v/>
      </c>
      <c r="R175" s="174" t="str">
        <f ca="1">IFERROR(VLOOKUP(ROW(R163),'فهرست بها کلی'!$C$13:$BO$1660,54,0),"")</f>
        <v/>
      </c>
      <c r="S175" s="174" t="str">
        <f ca="1">IFERROR(VLOOKUP(ROW(S163),'فهرست بها کلی'!$C$13:$BO$1660,57,0),"")</f>
        <v/>
      </c>
      <c r="T175" s="174" t="str">
        <f ca="1">IFERROR(VLOOKUP(ROW(T163),'فهرست بها کلی'!$C$13:$BO$1660,60,0),"")</f>
        <v/>
      </c>
      <c r="U175" s="174" t="str">
        <f ca="1">IFERROR(VLOOKUP(ROW(U163),'فهرست بها کلی'!$C$13:$BO$1660,63,0),"")</f>
        <v/>
      </c>
      <c r="V175" s="241">
        <f t="shared" ca="1" si="16"/>
        <v>0</v>
      </c>
      <c r="W175" s="242" t="str">
        <f t="shared" ca="1" si="17"/>
        <v/>
      </c>
      <c r="X175" s="174" t="str">
        <f ca="1">IFERROR(VLOOKUP(ROW(X163),'فهرست بها کلی'!$C$13:$BO$1660,10,0),"")</f>
        <v/>
      </c>
      <c r="Y175" s="174" t="str">
        <f ca="1">IFERROR(VLOOKUP(ROW(Y163),'فهرست بها کلی'!$C$13:$BO$1660,11,0),"")</f>
        <v/>
      </c>
      <c r="Z175" s="174" t="str">
        <f ca="1">IFERROR(VLOOKUP(ROW(Z163),'فهرست بها کلی'!$C$13:$BO$1660,12,0),"")</f>
        <v/>
      </c>
      <c r="AA175" s="174" t="str">
        <f ca="1">IFERROR(VLOOKUP(ROW(AA163),'فهرست بها کلی'!$C$13:$BO$1660,13,0),"")</f>
        <v/>
      </c>
      <c r="AB175" s="243" t="str">
        <f t="shared" ca="1" si="18"/>
        <v/>
      </c>
      <c r="AC175" s="174" t="str">
        <f ca="1">IFERROR(VLOOKUP(ROW(AC163),'فهرست بها کلی'!$C$13:$BO$1660,22,0),"")</f>
        <v/>
      </c>
      <c r="AD175" s="174" t="str">
        <f ca="1">IFERROR(VLOOKUP(ROW(AD163),'فهرست بها کلی'!$C$13:$BO$1660,25,0),"")</f>
        <v/>
      </c>
      <c r="AE175" s="174" t="str">
        <f ca="1">IFERROR(VLOOKUP(ROW(AE163),'فهرست بها کلی'!$C$13:$BO$1660,28,0),"")</f>
        <v/>
      </c>
      <c r="AF175" s="174" t="str">
        <f ca="1">IFERROR(VLOOKUP(ROW(AF163),'فهرست بها کلی'!$C$13:$BO$1660,31,0),"")</f>
        <v/>
      </c>
      <c r="AG175" s="174" t="str">
        <f ca="1">IFERROR(VLOOKUP(ROW(AG163),'فهرست بها کلی'!$C$13:$BO$1660,34,0),"")</f>
        <v/>
      </c>
      <c r="AH175" s="174" t="str">
        <f ca="1">IFERROR(VLOOKUP(ROW(AH163),'فهرست بها کلی'!$C$13:$BO$1660,37,0),"")</f>
        <v/>
      </c>
      <c r="AI175" s="174" t="str">
        <f ca="1">IFERROR(VLOOKUP(ROW(AI163),'فهرست بها کلی'!$C$13:$BO$1660,40,0),"")</f>
        <v/>
      </c>
      <c r="AJ175" s="174" t="str">
        <f ca="1">IFERROR(VLOOKUP(ROW(AJ163),'فهرست بها کلی'!$C$13:$BO$1660,43,0),"")</f>
        <v/>
      </c>
      <c r="AK175" s="174" t="str">
        <f ca="1">IFERROR(VLOOKUP(ROW(AK163),'فهرست بها کلی'!$C$13:$BO$1660,46,0),"")</f>
        <v/>
      </c>
      <c r="AL175" s="174" t="str">
        <f ca="1">IFERROR(VLOOKUP(ROW(AL163),'فهرست بها کلی'!$C$13:$BO$1660,49,0),"")</f>
        <v/>
      </c>
      <c r="AM175" s="174" t="str">
        <f ca="1">IFERROR(VLOOKUP(ROW(AM163),'فهرست بها کلی'!$C$13:$BO$1660,52,0),"")</f>
        <v/>
      </c>
      <c r="AN175" s="174" t="str">
        <f ca="1">IFERROR(VLOOKUP(ROW(AN163),'فهرست بها کلی'!$C$13:$BO$1660,55,0),"")</f>
        <v/>
      </c>
      <c r="AO175" s="174" t="str">
        <f ca="1">IFERROR(VLOOKUP(ROW(AO163),'فهرست بها کلی'!$C$13:$BO$1660,58,0),"")</f>
        <v/>
      </c>
      <c r="AP175" s="174" t="str">
        <f ca="1">IFERROR(VLOOKUP(ROW(AP163),'فهرست بها کلی'!$C$13:$BO$1660,61,0),"")</f>
        <v/>
      </c>
      <c r="AQ175" s="174" t="str">
        <f ca="1">IFERROR(VLOOKUP(ROW(AQ163),'فهرست بها کلی'!$C$13:$BO$1660,64,0),"")</f>
        <v/>
      </c>
      <c r="AR175" s="244">
        <f t="shared" ca="1" si="19"/>
        <v>0</v>
      </c>
      <c r="AS175" s="174" t="str">
        <f ca="1">IFERROR(VLOOKUP(ROW(AS163),'فهرست بها کلی'!$C$13:$BO$1660,23,0),"")</f>
        <v/>
      </c>
      <c r="AT175" s="174" t="str">
        <f ca="1">IFERROR(VLOOKUP(ROW(AT163),'فهرست بها کلی'!$C$13:$BO$1660,26,0),"")</f>
        <v/>
      </c>
      <c r="AU175" s="174" t="str">
        <f ca="1">IFERROR(VLOOKUP(ROW(AU163),'فهرست بها کلی'!$C$13:$BO$1660,29,0),"")</f>
        <v/>
      </c>
      <c r="AV175" s="174" t="str">
        <f ca="1">IFERROR(VLOOKUP(ROW(AV163),'فهرست بها کلی'!$C$13:$BO$1660,32,0),"")</f>
        <v/>
      </c>
      <c r="AW175" s="174" t="str">
        <f ca="1">IFERROR(VLOOKUP(ROW(AW163),'فهرست بها کلی'!$C$13:$BO$1660,35,0),"")</f>
        <v/>
      </c>
      <c r="AX175" s="174" t="str">
        <f ca="1">IFERROR(VLOOKUP(ROW(AX163),'فهرست بها کلی'!$C$13:$BO$1660,38,0),"")</f>
        <v/>
      </c>
      <c r="AY175" s="174" t="str">
        <f ca="1">IFERROR(VLOOKUP(ROW(AY163),'فهرست بها کلی'!$C$13:$BO$1660,41,0),"")</f>
        <v/>
      </c>
      <c r="AZ175" s="174" t="str">
        <f ca="1">IFERROR(VLOOKUP(ROW(AZ163),'فهرست بها کلی'!$C$13:$BO$1660,44,0),"")</f>
        <v/>
      </c>
      <c r="BA175" s="174" t="str">
        <f ca="1">IFERROR(VLOOKUP(ROW(BA163),'فهرست بها کلی'!$C$13:$BO$1660,47,0),"")</f>
        <v/>
      </c>
      <c r="BB175" s="174" t="str">
        <f ca="1">IFERROR(VLOOKUP(ROW(BB163),'فهرست بها کلی'!$C$13:$BO$1660,50,0),"")</f>
        <v/>
      </c>
      <c r="BC175" s="174" t="str">
        <f ca="1">IFERROR(VLOOKUP(ROW(BC163),'فهرست بها کلی'!$C$13:$BO$1660,53,0),"")</f>
        <v/>
      </c>
      <c r="BD175" s="174" t="str">
        <f ca="1">IFERROR(VLOOKUP(ROW(BD163),'فهرست بها کلی'!$C$13:$BO$1660,56,0),"")</f>
        <v/>
      </c>
      <c r="BE175" s="174" t="str">
        <f ca="1">IFERROR(VLOOKUP(ROW(BE163),'فهرست بها کلی'!$C$13:$BO$1660,59,0),"")</f>
        <v/>
      </c>
      <c r="BF175" s="174" t="str">
        <f ca="1">IFERROR(VLOOKUP(ROW(BF163),'فهرست بها کلی'!$C$13:$BO$1660,62,0),"")</f>
        <v/>
      </c>
      <c r="BG175" s="174" t="str">
        <f ca="1">IFERROR(VLOOKUP(ROW(BG163),'فهرست بها کلی'!$C$13:$BO$1660,65,0),"")</f>
        <v/>
      </c>
      <c r="BH175" s="174" t="str">
        <f ca="1">IFERROR(VLOOKUP(ROW(BH163),'فهرست بها کلی'!$C$13:$BO$1660,16,0),"")</f>
        <v/>
      </c>
      <c r="BI175" s="245" t="str">
        <f t="shared" ca="1" si="20"/>
        <v xml:space="preserve"> </v>
      </c>
      <c r="BJ175" s="245" t="str">
        <f t="shared" ca="1" si="21"/>
        <v/>
      </c>
      <c r="BK175" s="245" t="str">
        <f t="shared" ca="1" si="22"/>
        <v/>
      </c>
    </row>
    <row r="176" spans="1:63" ht="47.25" customHeight="1">
      <c r="A176" s="174" t="str">
        <f ca="1">IFERROR(VLOOKUP(ROW(A164),'فهرست بها کلی'!$C$13:$BO$1660,1,0),"")</f>
        <v/>
      </c>
      <c r="B176" s="174" t="str">
        <f ca="1">IFERROR(VLOOKUP(ROW(B164),'فهرست بها کلی'!$C$13:$BO$1660,5,0),"")</f>
        <v/>
      </c>
      <c r="C176" s="174" t="str">
        <f ca="1">IFERROR(VLOOKUP(ROW(C164),'فهرست بها کلی'!$C$13:$BO$1660,6,0),"")</f>
        <v/>
      </c>
      <c r="D176" s="174" t="str">
        <f ca="1">IFERROR(VLOOKUP(ROW(D164),'فهرست بها کلی'!$C$13:$BO$1660,7,0),"")</f>
        <v/>
      </c>
      <c r="E176" s="174" t="str">
        <f ca="1">IFERROR(VLOOKUP(ROW(E164),'فهرست بها کلی'!$C$13:$BO$1660,8,0),"")</f>
        <v/>
      </c>
      <c r="F176" s="174" t="str">
        <f ca="1">IFERROR(VLOOKUP(ROW(F164),'فهرست بها کلی'!$C$13:$BO$1660,9,0),"")</f>
        <v/>
      </c>
      <c r="G176" s="174" t="str">
        <f ca="1">IFERROR(VLOOKUP(ROW(G164),'فهرست بها کلی'!$C$13:$BO$1660,21,0),"")</f>
        <v/>
      </c>
      <c r="H176" s="174" t="str">
        <f ca="1">IFERROR(VLOOKUP(ROW(H164),'فهرست بها کلی'!$C$13:$BO$1660,24,0),"")</f>
        <v/>
      </c>
      <c r="I176" s="174" t="str">
        <f ca="1">IFERROR(VLOOKUP(ROW(I164),'فهرست بها کلی'!$C$13:$BO$1660,27,0),"")</f>
        <v/>
      </c>
      <c r="J176" s="174" t="str">
        <f ca="1">IFERROR(VLOOKUP(ROW(J164),'فهرست بها کلی'!$C$13:$BO$1660,30,0),"")</f>
        <v/>
      </c>
      <c r="K176" s="174" t="str">
        <f ca="1">IFERROR(VLOOKUP(ROW(K164),'فهرست بها کلی'!$C$13:$BO$1660,33,0),"")</f>
        <v/>
      </c>
      <c r="L176" s="174" t="str">
        <f ca="1">IFERROR(VLOOKUP(ROW(L164),'فهرست بها کلی'!$C$13:$BO$1660,36,0),"")</f>
        <v/>
      </c>
      <c r="M176" s="174" t="str">
        <f ca="1">IFERROR(VLOOKUP(ROW(M164),'فهرست بها کلی'!$C$13:$BO$1660,39,0),"")</f>
        <v/>
      </c>
      <c r="N176" s="174" t="str">
        <f ca="1">IFERROR(VLOOKUP(ROW(N164),'فهرست بها کلی'!$C$13:$BO$1660,42,0),"")</f>
        <v/>
      </c>
      <c r="O176" s="174" t="str">
        <f ca="1">IFERROR(VLOOKUP(ROW(O164),'فهرست بها کلی'!$C$13:$BO$1660,45,0),"")</f>
        <v/>
      </c>
      <c r="P176" s="174" t="str">
        <f ca="1">IFERROR(VLOOKUP(ROW(P164),'فهرست بها کلی'!$C$13:$BO$1660,48,0),"")</f>
        <v/>
      </c>
      <c r="Q176" s="174" t="str">
        <f ca="1">IFERROR(VLOOKUP(ROW(Q164),'فهرست بها کلی'!$C$13:$BO$1660,51,0),"")</f>
        <v/>
      </c>
      <c r="R176" s="174" t="str">
        <f ca="1">IFERROR(VLOOKUP(ROW(R164),'فهرست بها کلی'!$C$13:$BO$1660,54,0),"")</f>
        <v/>
      </c>
      <c r="S176" s="174" t="str">
        <f ca="1">IFERROR(VLOOKUP(ROW(S164),'فهرست بها کلی'!$C$13:$BO$1660,57,0),"")</f>
        <v/>
      </c>
      <c r="T176" s="174" t="str">
        <f ca="1">IFERROR(VLOOKUP(ROW(T164),'فهرست بها کلی'!$C$13:$BO$1660,60,0),"")</f>
        <v/>
      </c>
      <c r="U176" s="174" t="str">
        <f ca="1">IFERROR(VLOOKUP(ROW(U164),'فهرست بها کلی'!$C$13:$BO$1660,63,0),"")</f>
        <v/>
      </c>
      <c r="V176" s="241">
        <f t="shared" ca="1" si="16"/>
        <v>0</v>
      </c>
      <c r="W176" s="242" t="str">
        <f t="shared" ca="1" si="17"/>
        <v/>
      </c>
      <c r="X176" s="174" t="str">
        <f ca="1">IFERROR(VLOOKUP(ROW(X164),'فهرست بها کلی'!$C$13:$BO$1660,10,0),"")</f>
        <v/>
      </c>
      <c r="Y176" s="174" t="str">
        <f ca="1">IFERROR(VLOOKUP(ROW(Y164),'فهرست بها کلی'!$C$13:$BO$1660,11,0),"")</f>
        <v/>
      </c>
      <c r="Z176" s="174" t="str">
        <f ca="1">IFERROR(VLOOKUP(ROW(Z164),'فهرست بها کلی'!$C$13:$BO$1660,12,0),"")</f>
        <v/>
      </c>
      <c r="AA176" s="174" t="str">
        <f ca="1">IFERROR(VLOOKUP(ROW(AA164),'فهرست بها کلی'!$C$13:$BO$1660,13,0),"")</f>
        <v/>
      </c>
      <c r="AB176" s="243" t="str">
        <f t="shared" ca="1" si="18"/>
        <v/>
      </c>
      <c r="AC176" s="174" t="str">
        <f ca="1">IFERROR(VLOOKUP(ROW(AC164),'فهرست بها کلی'!$C$13:$BO$1660,22,0),"")</f>
        <v/>
      </c>
      <c r="AD176" s="174" t="str">
        <f ca="1">IFERROR(VLOOKUP(ROW(AD164),'فهرست بها کلی'!$C$13:$BO$1660,25,0),"")</f>
        <v/>
      </c>
      <c r="AE176" s="174" t="str">
        <f ca="1">IFERROR(VLOOKUP(ROW(AE164),'فهرست بها کلی'!$C$13:$BO$1660,28,0),"")</f>
        <v/>
      </c>
      <c r="AF176" s="174" t="str">
        <f ca="1">IFERROR(VLOOKUP(ROW(AF164),'فهرست بها کلی'!$C$13:$BO$1660,31,0),"")</f>
        <v/>
      </c>
      <c r="AG176" s="174" t="str">
        <f ca="1">IFERROR(VLOOKUP(ROW(AG164),'فهرست بها کلی'!$C$13:$BO$1660,34,0),"")</f>
        <v/>
      </c>
      <c r="AH176" s="174" t="str">
        <f ca="1">IFERROR(VLOOKUP(ROW(AH164),'فهرست بها کلی'!$C$13:$BO$1660,37,0),"")</f>
        <v/>
      </c>
      <c r="AI176" s="174" t="str">
        <f ca="1">IFERROR(VLOOKUP(ROW(AI164),'فهرست بها کلی'!$C$13:$BO$1660,40,0),"")</f>
        <v/>
      </c>
      <c r="AJ176" s="174" t="str">
        <f ca="1">IFERROR(VLOOKUP(ROW(AJ164),'فهرست بها کلی'!$C$13:$BO$1660,43,0),"")</f>
        <v/>
      </c>
      <c r="AK176" s="174" t="str">
        <f ca="1">IFERROR(VLOOKUP(ROW(AK164),'فهرست بها کلی'!$C$13:$BO$1660,46,0),"")</f>
        <v/>
      </c>
      <c r="AL176" s="174" t="str">
        <f ca="1">IFERROR(VLOOKUP(ROW(AL164),'فهرست بها کلی'!$C$13:$BO$1660,49,0),"")</f>
        <v/>
      </c>
      <c r="AM176" s="174" t="str">
        <f ca="1">IFERROR(VLOOKUP(ROW(AM164),'فهرست بها کلی'!$C$13:$BO$1660,52,0),"")</f>
        <v/>
      </c>
      <c r="AN176" s="174" t="str">
        <f ca="1">IFERROR(VLOOKUP(ROW(AN164),'فهرست بها کلی'!$C$13:$BO$1660,55,0),"")</f>
        <v/>
      </c>
      <c r="AO176" s="174" t="str">
        <f ca="1">IFERROR(VLOOKUP(ROW(AO164),'فهرست بها کلی'!$C$13:$BO$1660,58,0),"")</f>
        <v/>
      </c>
      <c r="AP176" s="174" t="str">
        <f ca="1">IFERROR(VLOOKUP(ROW(AP164),'فهرست بها کلی'!$C$13:$BO$1660,61,0),"")</f>
        <v/>
      </c>
      <c r="AQ176" s="174" t="str">
        <f ca="1">IFERROR(VLOOKUP(ROW(AQ164),'فهرست بها کلی'!$C$13:$BO$1660,64,0),"")</f>
        <v/>
      </c>
      <c r="AR176" s="244">
        <f t="shared" ca="1" si="19"/>
        <v>0</v>
      </c>
      <c r="AS176" s="174" t="str">
        <f ca="1">IFERROR(VLOOKUP(ROW(AS164),'فهرست بها کلی'!$C$13:$BO$1660,23,0),"")</f>
        <v/>
      </c>
      <c r="AT176" s="174" t="str">
        <f ca="1">IFERROR(VLOOKUP(ROW(AT164),'فهرست بها کلی'!$C$13:$BO$1660,26,0),"")</f>
        <v/>
      </c>
      <c r="AU176" s="174" t="str">
        <f ca="1">IFERROR(VLOOKUP(ROW(AU164),'فهرست بها کلی'!$C$13:$BO$1660,29,0),"")</f>
        <v/>
      </c>
      <c r="AV176" s="174" t="str">
        <f ca="1">IFERROR(VLOOKUP(ROW(AV164),'فهرست بها کلی'!$C$13:$BO$1660,32,0),"")</f>
        <v/>
      </c>
      <c r="AW176" s="174" t="str">
        <f ca="1">IFERROR(VLOOKUP(ROW(AW164),'فهرست بها کلی'!$C$13:$BO$1660,35,0),"")</f>
        <v/>
      </c>
      <c r="AX176" s="174" t="str">
        <f ca="1">IFERROR(VLOOKUP(ROW(AX164),'فهرست بها کلی'!$C$13:$BO$1660,38,0),"")</f>
        <v/>
      </c>
      <c r="AY176" s="174" t="str">
        <f ca="1">IFERROR(VLOOKUP(ROW(AY164),'فهرست بها کلی'!$C$13:$BO$1660,41,0),"")</f>
        <v/>
      </c>
      <c r="AZ176" s="174" t="str">
        <f ca="1">IFERROR(VLOOKUP(ROW(AZ164),'فهرست بها کلی'!$C$13:$BO$1660,44,0),"")</f>
        <v/>
      </c>
      <c r="BA176" s="174" t="str">
        <f ca="1">IFERROR(VLOOKUP(ROW(BA164),'فهرست بها کلی'!$C$13:$BO$1660,47,0),"")</f>
        <v/>
      </c>
      <c r="BB176" s="174" t="str">
        <f ca="1">IFERROR(VLOOKUP(ROW(BB164),'فهرست بها کلی'!$C$13:$BO$1660,50,0),"")</f>
        <v/>
      </c>
      <c r="BC176" s="174" t="str">
        <f ca="1">IFERROR(VLOOKUP(ROW(BC164),'فهرست بها کلی'!$C$13:$BO$1660,53,0),"")</f>
        <v/>
      </c>
      <c r="BD176" s="174" t="str">
        <f ca="1">IFERROR(VLOOKUP(ROW(BD164),'فهرست بها کلی'!$C$13:$BO$1660,56,0),"")</f>
        <v/>
      </c>
      <c r="BE176" s="174" t="str">
        <f ca="1">IFERROR(VLOOKUP(ROW(BE164),'فهرست بها کلی'!$C$13:$BO$1660,59,0),"")</f>
        <v/>
      </c>
      <c r="BF176" s="174" t="str">
        <f ca="1">IFERROR(VLOOKUP(ROW(BF164),'فهرست بها کلی'!$C$13:$BO$1660,62,0),"")</f>
        <v/>
      </c>
      <c r="BG176" s="174" t="str">
        <f ca="1">IFERROR(VLOOKUP(ROW(BG164),'فهرست بها کلی'!$C$13:$BO$1660,65,0),"")</f>
        <v/>
      </c>
      <c r="BH176" s="174" t="str">
        <f ca="1">IFERROR(VLOOKUP(ROW(BH164),'فهرست بها کلی'!$C$13:$BO$1660,16,0),"")</f>
        <v/>
      </c>
      <c r="BI176" s="245" t="str">
        <f t="shared" ca="1" si="20"/>
        <v xml:space="preserve"> </v>
      </c>
      <c r="BJ176" s="245" t="str">
        <f t="shared" ca="1" si="21"/>
        <v/>
      </c>
      <c r="BK176" s="245" t="str">
        <f t="shared" ca="1" si="22"/>
        <v/>
      </c>
    </row>
    <row r="177" spans="1:63" ht="47.25" customHeight="1">
      <c r="A177" s="174" t="str">
        <f ca="1">IFERROR(VLOOKUP(ROW(A165),'فهرست بها کلی'!$C$13:$BO$1660,1,0),"")</f>
        <v/>
      </c>
      <c r="B177" s="174" t="str">
        <f ca="1">IFERROR(VLOOKUP(ROW(B165),'فهرست بها کلی'!$C$13:$BO$1660,5,0),"")</f>
        <v/>
      </c>
      <c r="C177" s="174" t="str">
        <f ca="1">IFERROR(VLOOKUP(ROW(C165),'فهرست بها کلی'!$C$13:$BO$1660,6,0),"")</f>
        <v/>
      </c>
      <c r="D177" s="174" t="str">
        <f ca="1">IFERROR(VLOOKUP(ROW(D165),'فهرست بها کلی'!$C$13:$BO$1660,7,0),"")</f>
        <v/>
      </c>
      <c r="E177" s="174" t="str">
        <f ca="1">IFERROR(VLOOKUP(ROW(E165),'فهرست بها کلی'!$C$13:$BO$1660,8,0),"")</f>
        <v/>
      </c>
      <c r="F177" s="174" t="str">
        <f ca="1">IFERROR(VLOOKUP(ROW(F165),'فهرست بها کلی'!$C$13:$BO$1660,9,0),"")</f>
        <v/>
      </c>
      <c r="G177" s="174" t="str">
        <f ca="1">IFERROR(VLOOKUP(ROW(G165),'فهرست بها کلی'!$C$13:$BO$1660,21,0),"")</f>
        <v/>
      </c>
      <c r="H177" s="174" t="str">
        <f ca="1">IFERROR(VLOOKUP(ROW(H165),'فهرست بها کلی'!$C$13:$BO$1660,24,0),"")</f>
        <v/>
      </c>
      <c r="I177" s="174" t="str">
        <f ca="1">IFERROR(VLOOKUP(ROW(I165),'فهرست بها کلی'!$C$13:$BO$1660,27,0),"")</f>
        <v/>
      </c>
      <c r="J177" s="174" t="str">
        <f ca="1">IFERROR(VLOOKUP(ROW(J165),'فهرست بها کلی'!$C$13:$BO$1660,30,0),"")</f>
        <v/>
      </c>
      <c r="K177" s="174" t="str">
        <f ca="1">IFERROR(VLOOKUP(ROW(K165),'فهرست بها کلی'!$C$13:$BO$1660,33,0),"")</f>
        <v/>
      </c>
      <c r="L177" s="174" t="str">
        <f ca="1">IFERROR(VLOOKUP(ROW(L165),'فهرست بها کلی'!$C$13:$BO$1660,36,0),"")</f>
        <v/>
      </c>
      <c r="M177" s="174" t="str">
        <f ca="1">IFERROR(VLOOKUP(ROW(M165),'فهرست بها کلی'!$C$13:$BO$1660,39,0),"")</f>
        <v/>
      </c>
      <c r="N177" s="174" t="str">
        <f ca="1">IFERROR(VLOOKUP(ROW(N165),'فهرست بها کلی'!$C$13:$BO$1660,42,0),"")</f>
        <v/>
      </c>
      <c r="O177" s="174" t="str">
        <f ca="1">IFERROR(VLOOKUP(ROW(O165),'فهرست بها کلی'!$C$13:$BO$1660,45,0),"")</f>
        <v/>
      </c>
      <c r="P177" s="174" t="str">
        <f ca="1">IFERROR(VLOOKUP(ROW(P165),'فهرست بها کلی'!$C$13:$BO$1660,48,0),"")</f>
        <v/>
      </c>
      <c r="Q177" s="174" t="str">
        <f ca="1">IFERROR(VLOOKUP(ROW(Q165),'فهرست بها کلی'!$C$13:$BO$1660,51,0),"")</f>
        <v/>
      </c>
      <c r="R177" s="174" t="str">
        <f ca="1">IFERROR(VLOOKUP(ROW(R165),'فهرست بها کلی'!$C$13:$BO$1660,54,0),"")</f>
        <v/>
      </c>
      <c r="S177" s="174" t="str">
        <f ca="1">IFERROR(VLOOKUP(ROW(S165),'فهرست بها کلی'!$C$13:$BO$1660,57,0),"")</f>
        <v/>
      </c>
      <c r="T177" s="174" t="str">
        <f ca="1">IFERROR(VLOOKUP(ROW(T165),'فهرست بها کلی'!$C$13:$BO$1660,60,0),"")</f>
        <v/>
      </c>
      <c r="U177" s="174" t="str">
        <f ca="1">IFERROR(VLOOKUP(ROW(U165),'فهرست بها کلی'!$C$13:$BO$1660,63,0),"")</f>
        <v/>
      </c>
      <c r="V177" s="241">
        <f t="shared" ca="1" si="16"/>
        <v>0</v>
      </c>
      <c r="W177" s="242" t="str">
        <f t="shared" ca="1" si="17"/>
        <v/>
      </c>
      <c r="X177" s="174" t="str">
        <f ca="1">IFERROR(VLOOKUP(ROW(X165),'فهرست بها کلی'!$C$13:$BO$1660,10,0),"")</f>
        <v/>
      </c>
      <c r="Y177" s="174" t="str">
        <f ca="1">IFERROR(VLOOKUP(ROW(Y165),'فهرست بها کلی'!$C$13:$BO$1660,11,0),"")</f>
        <v/>
      </c>
      <c r="Z177" s="174" t="str">
        <f ca="1">IFERROR(VLOOKUP(ROW(Z165),'فهرست بها کلی'!$C$13:$BO$1660,12,0),"")</f>
        <v/>
      </c>
      <c r="AA177" s="174" t="str">
        <f ca="1">IFERROR(VLOOKUP(ROW(AA165),'فهرست بها کلی'!$C$13:$BO$1660,13,0),"")</f>
        <v/>
      </c>
      <c r="AB177" s="243" t="str">
        <f t="shared" ca="1" si="18"/>
        <v/>
      </c>
      <c r="AC177" s="174" t="str">
        <f ca="1">IFERROR(VLOOKUP(ROW(AC165),'فهرست بها کلی'!$C$13:$BO$1660,22,0),"")</f>
        <v/>
      </c>
      <c r="AD177" s="174" t="str">
        <f ca="1">IFERROR(VLOOKUP(ROW(AD165),'فهرست بها کلی'!$C$13:$BO$1660,25,0),"")</f>
        <v/>
      </c>
      <c r="AE177" s="174" t="str">
        <f ca="1">IFERROR(VLOOKUP(ROW(AE165),'فهرست بها کلی'!$C$13:$BO$1660,28,0),"")</f>
        <v/>
      </c>
      <c r="AF177" s="174" t="str">
        <f ca="1">IFERROR(VLOOKUP(ROW(AF165),'فهرست بها کلی'!$C$13:$BO$1660,31,0),"")</f>
        <v/>
      </c>
      <c r="AG177" s="174" t="str">
        <f ca="1">IFERROR(VLOOKUP(ROW(AG165),'فهرست بها کلی'!$C$13:$BO$1660,34,0),"")</f>
        <v/>
      </c>
      <c r="AH177" s="174" t="str">
        <f ca="1">IFERROR(VLOOKUP(ROW(AH165),'فهرست بها کلی'!$C$13:$BO$1660,37,0),"")</f>
        <v/>
      </c>
      <c r="AI177" s="174" t="str">
        <f ca="1">IFERROR(VLOOKUP(ROW(AI165),'فهرست بها کلی'!$C$13:$BO$1660,40,0),"")</f>
        <v/>
      </c>
      <c r="AJ177" s="174" t="str">
        <f ca="1">IFERROR(VLOOKUP(ROW(AJ165),'فهرست بها کلی'!$C$13:$BO$1660,43,0),"")</f>
        <v/>
      </c>
      <c r="AK177" s="174" t="str">
        <f ca="1">IFERROR(VLOOKUP(ROW(AK165),'فهرست بها کلی'!$C$13:$BO$1660,46,0),"")</f>
        <v/>
      </c>
      <c r="AL177" s="174" t="str">
        <f ca="1">IFERROR(VLOOKUP(ROW(AL165),'فهرست بها کلی'!$C$13:$BO$1660,49,0),"")</f>
        <v/>
      </c>
      <c r="AM177" s="174" t="str">
        <f ca="1">IFERROR(VLOOKUP(ROW(AM165),'فهرست بها کلی'!$C$13:$BO$1660,52,0),"")</f>
        <v/>
      </c>
      <c r="AN177" s="174" t="str">
        <f ca="1">IFERROR(VLOOKUP(ROW(AN165),'فهرست بها کلی'!$C$13:$BO$1660,55,0),"")</f>
        <v/>
      </c>
      <c r="AO177" s="174" t="str">
        <f ca="1">IFERROR(VLOOKUP(ROW(AO165),'فهرست بها کلی'!$C$13:$BO$1660,58,0),"")</f>
        <v/>
      </c>
      <c r="AP177" s="174" t="str">
        <f ca="1">IFERROR(VLOOKUP(ROW(AP165),'فهرست بها کلی'!$C$13:$BO$1660,61,0),"")</f>
        <v/>
      </c>
      <c r="AQ177" s="174" t="str">
        <f ca="1">IFERROR(VLOOKUP(ROW(AQ165),'فهرست بها کلی'!$C$13:$BO$1660,64,0),"")</f>
        <v/>
      </c>
      <c r="AR177" s="244">
        <f t="shared" ca="1" si="19"/>
        <v>0</v>
      </c>
      <c r="AS177" s="174" t="str">
        <f ca="1">IFERROR(VLOOKUP(ROW(AS165),'فهرست بها کلی'!$C$13:$BO$1660,23,0),"")</f>
        <v/>
      </c>
      <c r="AT177" s="174" t="str">
        <f ca="1">IFERROR(VLOOKUP(ROW(AT165),'فهرست بها کلی'!$C$13:$BO$1660,26,0),"")</f>
        <v/>
      </c>
      <c r="AU177" s="174" t="str">
        <f ca="1">IFERROR(VLOOKUP(ROW(AU165),'فهرست بها کلی'!$C$13:$BO$1660,29,0),"")</f>
        <v/>
      </c>
      <c r="AV177" s="174" t="str">
        <f ca="1">IFERROR(VLOOKUP(ROW(AV165),'فهرست بها کلی'!$C$13:$BO$1660,32,0),"")</f>
        <v/>
      </c>
      <c r="AW177" s="174" t="str">
        <f ca="1">IFERROR(VLOOKUP(ROW(AW165),'فهرست بها کلی'!$C$13:$BO$1660,35,0),"")</f>
        <v/>
      </c>
      <c r="AX177" s="174" t="str">
        <f ca="1">IFERROR(VLOOKUP(ROW(AX165),'فهرست بها کلی'!$C$13:$BO$1660,38,0),"")</f>
        <v/>
      </c>
      <c r="AY177" s="174" t="str">
        <f ca="1">IFERROR(VLOOKUP(ROW(AY165),'فهرست بها کلی'!$C$13:$BO$1660,41,0),"")</f>
        <v/>
      </c>
      <c r="AZ177" s="174" t="str">
        <f ca="1">IFERROR(VLOOKUP(ROW(AZ165),'فهرست بها کلی'!$C$13:$BO$1660,44,0),"")</f>
        <v/>
      </c>
      <c r="BA177" s="174" t="str">
        <f ca="1">IFERROR(VLOOKUP(ROW(BA165),'فهرست بها کلی'!$C$13:$BO$1660,47,0),"")</f>
        <v/>
      </c>
      <c r="BB177" s="174" t="str">
        <f ca="1">IFERROR(VLOOKUP(ROW(BB165),'فهرست بها کلی'!$C$13:$BO$1660,50,0),"")</f>
        <v/>
      </c>
      <c r="BC177" s="174" t="str">
        <f ca="1">IFERROR(VLOOKUP(ROW(BC165),'فهرست بها کلی'!$C$13:$BO$1660,53,0),"")</f>
        <v/>
      </c>
      <c r="BD177" s="174" t="str">
        <f ca="1">IFERROR(VLOOKUP(ROW(BD165),'فهرست بها کلی'!$C$13:$BO$1660,56,0),"")</f>
        <v/>
      </c>
      <c r="BE177" s="174" t="str">
        <f ca="1">IFERROR(VLOOKUP(ROW(BE165),'فهرست بها کلی'!$C$13:$BO$1660,59,0),"")</f>
        <v/>
      </c>
      <c r="BF177" s="174" t="str">
        <f ca="1">IFERROR(VLOOKUP(ROW(BF165),'فهرست بها کلی'!$C$13:$BO$1660,62,0),"")</f>
        <v/>
      </c>
      <c r="BG177" s="174" t="str">
        <f ca="1">IFERROR(VLOOKUP(ROW(BG165),'فهرست بها کلی'!$C$13:$BO$1660,65,0),"")</f>
        <v/>
      </c>
      <c r="BH177" s="174" t="str">
        <f ca="1">IFERROR(VLOOKUP(ROW(BH165),'فهرست بها کلی'!$C$13:$BO$1660,16,0),"")</f>
        <v/>
      </c>
      <c r="BI177" s="245" t="str">
        <f t="shared" ca="1" si="20"/>
        <v xml:space="preserve"> </v>
      </c>
      <c r="BJ177" s="245" t="str">
        <f t="shared" ca="1" si="21"/>
        <v/>
      </c>
      <c r="BK177" s="245" t="str">
        <f t="shared" ca="1" si="22"/>
        <v/>
      </c>
    </row>
    <row r="178" spans="1:63" ht="47.25" customHeight="1">
      <c r="A178" s="174" t="str">
        <f ca="1">IFERROR(VLOOKUP(ROW(A166),'فهرست بها کلی'!$C$13:$BO$1660,1,0),"")</f>
        <v/>
      </c>
      <c r="B178" s="174" t="str">
        <f ca="1">IFERROR(VLOOKUP(ROW(B166),'فهرست بها کلی'!$C$13:$BO$1660,5,0),"")</f>
        <v/>
      </c>
      <c r="C178" s="174" t="str">
        <f ca="1">IFERROR(VLOOKUP(ROW(C166),'فهرست بها کلی'!$C$13:$BO$1660,6,0),"")</f>
        <v/>
      </c>
      <c r="D178" s="174" t="str">
        <f ca="1">IFERROR(VLOOKUP(ROW(D166),'فهرست بها کلی'!$C$13:$BO$1660,7,0),"")</f>
        <v/>
      </c>
      <c r="E178" s="174" t="str">
        <f ca="1">IFERROR(VLOOKUP(ROW(E166),'فهرست بها کلی'!$C$13:$BO$1660,8,0),"")</f>
        <v/>
      </c>
      <c r="F178" s="174" t="str">
        <f ca="1">IFERROR(VLOOKUP(ROW(F166),'فهرست بها کلی'!$C$13:$BO$1660,9,0),"")</f>
        <v/>
      </c>
      <c r="G178" s="174" t="str">
        <f ca="1">IFERROR(VLOOKUP(ROW(G166),'فهرست بها کلی'!$C$13:$BO$1660,21,0),"")</f>
        <v/>
      </c>
      <c r="H178" s="174" t="str">
        <f ca="1">IFERROR(VLOOKUP(ROW(H166),'فهرست بها کلی'!$C$13:$BO$1660,24,0),"")</f>
        <v/>
      </c>
      <c r="I178" s="174" t="str">
        <f ca="1">IFERROR(VLOOKUP(ROW(I166),'فهرست بها کلی'!$C$13:$BO$1660,27,0),"")</f>
        <v/>
      </c>
      <c r="J178" s="174" t="str">
        <f ca="1">IFERROR(VLOOKUP(ROW(J166),'فهرست بها کلی'!$C$13:$BO$1660,30,0),"")</f>
        <v/>
      </c>
      <c r="K178" s="174" t="str">
        <f ca="1">IFERROR(VLOOKUP(ROW(K166),'فهرست بها کلی'!$C$13:$BO$1660,33,0),"")</f>
        <v/>
      </c>
      <c r="L178" s="174" t="str">
        <f ca="1">IFERROR(VLOOKUP(ROW(L166),'فهرست بها کلی'!$C$13:$BO$1660,36,0),"")</f>
        <v/>
      </c>
      <c r="M178" s="174" t="str">
        <f ca="1">IFERROR(VLOOKUP(ROW(M166),'فهرست بها کلی'!$C$13:$BO$1660,39,0),"")</f>
        <v/>
      </c>
      <c r="N178" s="174" t="str">
        <f ca="1">IFERROR(VLOOKUP(ROW(N166),'فهرست بها کلی'!$C$13:$BO$1660,42,0),"")</f>
        <v/>
      </c>
      <c r="O178" s="174" t="str">
        <f ca="1">IFERROR(VLOOKUP(ROW(O166),'فهرست بها کلی'!$C$13:$BO$1660,45,0),"")</f>
        <v/>
      </c>
      <c r="P178" s="174" t="str">
        <f ca="1">IFERROR(VLOOKUP(ROW(P166),'فهرست بها کلی'!$C$13:$BO$1660,48,0),"")</f>
        <v/>
      </c>
      <c r="Q178" s="174" t="str">
        <f ca="1">IFERROR(VLOOKUP(ROW(Q166),'فهرست بها کلی'!$C$13:$BO$1660,51,0),"")</f>
        <v/>
      </c>
      <c r="R178" s="174" t="str">
        <f ca="1">IFERROR(VLOOKUP(ROW(R166),'فهرست بها کلی'!$C$13:$BO$1660,54,0),"")</f>
        <v/>
      </c>
      <c r="S178" s="174" t="str">
        <f ca="1">IFERROR(VLOOKUP(ROW(S166),'فهرست بها کلی'!$C$13:$BO$1660,57,0),"")</f>
        <v/>
      </c>
      <c r="T178" s="174" t="str">
        <f ca="1">IFERROR(VLOOKUP(ROW(T166),'فهرست بها کلی'!$C$13:$BO$1660,60,0),"")</f>
        <v/>
      </c>
      <c r="U178" s="174" t="str">
        <f ca="1">IFERROR(VLOOKUP(ROW(U166),'فهرست بها کلی'!$C$13:$BO$1660,63,0),"")</f>
        <v/>
      </c>
      <c r="V178" s="241">
        <f t="shared" ca="1" si="16"/>
        <v>0</v>
      </c>
      <c r="W178" s="242" t="str">
        <f t="shared" ca="1" si="17"/>
        <v/>
      </c>
      <c r="X178" s="174" t="str">
        <f ca="1">IFERROR(VLOOKUP(ROW(X166),'فهرست بها کلی'!$C$13:$BO$1660,10,0),"")</f>
        <v/>
      </c>
      <c r="Y178" s="174" t="str">
        <f ca="1">IFERROR(VLOOKUP(ROW(Y166),'فهرست بها کلی'!$C$13:$BO$1660,11,0),"")</f>
        <v/>
      </c>
      <c r="Z178" s="174" t="str">
        <f ca="1">IFERROR(VLOOKUP(ROW(Z166),'فهرست بها کلی'!$C$13:$BO$1660,12,0),"")</f>
        <v/>
      </c>
      <c r="AA178" s="174" t="str">
        <f ca="1">IFERROR(VLOOKUP(ROW(AA166),'فهرست بها کلی'!$C$13:$BO$1660,13,0),"")</f>
        <v/>
      </c>
      <c r="AB178" s="243" t="str">
        <f t="shared" ca="1" si="18"/>
        <v/>
      </c>
      <c r="AC178" s="174" t="str">
        <f ca="1">IFERROR(VLOOKUP(ROW(AC166),'فهرست بها کلی'!$C$13:$BO$1660,22,0),"")</f>
        <v/>
      </c>
      <c r="AD178" s="174" t="str">
        <f ca="1">IFERROR(VLOOKUP(ROW(AD166),'فهرست بها کلی'!$C$13:$BO$1660,25,0),"")</f>
        <v/>
      </c>
      <c r="AE178" s="174" t="str">
        <f ca="1">IFERROR(VLOOKUP(ROW(AE166),'فهرست بها کلی'!$C$13:$BO$1660,28,0),"")</f>
        <v/>
      </c>
      <c r="AF178" s="174" t="str">
        <f ca="1">IFERROR(VLOOKUP(ROW(AF166),'فهرست بها کلی'!$C$13:$BO$1660,31,0),"")</f>
        <v/>
      </c>
      <c r="AG178" s="174" t="str">
        <f ca="1">IFERROR(VLOOKUP(ROW(AG166),'فهرست بها کلی'!$C$13:$BO$1660,34,0),"")</f>
        <v/>
      </c>
      <c r="AH178" s="174" t="str">
        <f ca="1">IFERROR(VLOOKUP(ROW(AH166),'فهرست بها کلی'!$C$13:$BO$1660,37,0),"")</f>
        <v/>
      </c>
      <c r="AI178" s="174" t="str">
        <f ca="1">IFERROR(VLOOKUP(ROW(AI166),'فهرست بها کلی'!$C$13:$BO$1660,40,0),"")</f>
        <v/>
      </c>
      <c r="AJ178" s="174" t="str">
        <f ca="1">IFERROR(VLOOKUP(ROW(AJ166),'فهرست بها کلی'!$C$13:$BO$1660,43,0),"")</f>
        <v/>
      </c>
      <c r="AK178" s="174" t="str">
        <f ca="1">IFERROR(VLOOKUP(ROW(AK166),'فهرست بها کلی'!$C$13:$BO$1660,46,0),"")</f>
        <v/>
      </c>
      <c r="AL178" s="174" t="str">
        <f ca="1">IFERROR(VLOOKUP(ROW(AL166),'فهرست بها کلی'!$C$13:$BO$1660,49,0),"")</f>
        <v/>
      </c>
      <c r="AM178" s="174" t="str">
        <f ca="1">IFERROR(VLOOKUP(ROW(AM166),'فهرست بها کلی'!$C$13:$BO$1660,52,0),"")</f>
        <v/>
      </c>
      <c r="AN178" s="174" t="str">
        <f ca="1">IFERROR(VLOOKUP(ROW(AN166),'فهرست بها کلی'!$C$13:$BO$1660,55,0),"")</f>
        <v/>
      </c>
      <c r="AO178" s="174" t="str">
        <f ca="1">IFERROR(VLOOKUP(ROW(AO166),'فهرست بها کلی'!$C$13:$BO$1660,58,0),"")</f>
        <v/>
      </c>
      <c r="AP178" s="174" t="str">
        <f ca="1">IFERROR(VLOOKUP(ROW(AP166),'فهرست بها کلی'!$C$13:$BO$1660,61,0),"")</f>
        <v/>
      </c>
      <c r="AQ178" s="174" t="str">
        <f ca="1">IFERROR(VLOOKUP(ROW(AQ166),'فهرست بها کلی'!$C$13:$BO$1660,64,0),"")</f>
        <v/>
      </c>
      <c r="AR178" s="244">
        <f t="shared" ca="1" si="19"/>
        <v>0</v>
      </c>
      <c r="AS178" s="174" t="str">
        <f ca="1">IFERROR(VLOOKUP(ROW(AS166),'فهرست بها کلی'!$C$13:$BO$1660,23,0),"")</f>
        <v/>
      </c>
      <c r="AT178" s="174" t="str">
        <f ca="1">IFERROR(VLOOKUP(ROW(AT166),'فهرست بها کلی'!$C$13:$BO$1660,26,0),"")</f>
        <v/>
      </c>
      <c r="AU178" s="174" t="str">
        <f ca="1">IFERROR(VLOOKUP(ROW(AU166),'فهرست بها کلی'!$C$13:$BO$1660,29,0),"")</f>
        <v/>
      </c>
      <c r="AV178" s="174" t="str">
        <f ca="1">IFERROR(VLOOKUP(ROW(AV166),'فهرست بها کلی'!$C$13:$BO$1660,32,0),"")</f>
        <v/>
      </c>
      <c r="AW178" s="174" t="str">
        <f ca="1">IFERROR(VLOOKUP(ROW(AW166),'فهرست بها کلی'!$C$13:$BO$1660,35,0),"")</f>
        <v/>
      </c>
      <c r="AX178" s="174" t="str">
        <f ca="1">IFERROR(VLOOKUP(ROW(AX166),'فهرست بها کلی'!$C$13:$BO$1660,38,0),"")</f>
        <v/>
      </c>
      <c r="AY178" s="174" t="str">
        <f ca="1">IFERROR(VLOOKUP(ROW(AY166),'فهرست بها کلی'!$C$13:$BO$1660,41,0),"")</f>
        <v/>
      </c>
      <c r="AZ178" s="174" t="str">
        <f ca="1">IFERROR(VLOOKUP(ROW(AZ166),'فهرست بها کلی'!$C$13:$BO$1660,44,0),"")</f>
        <v/>
      </c>
      <c r="BA178" s="174" t="str">
        <f ca="1">IFERROR(VLOOKUP(ROW(BA166),'فهرست بها کلی'!$C$13:$BO$1660,47,0),"")</f>
        <v/>
      </c>
      <c r="BB178" s="174" t="str">
        <f ca="1">IFERROR(VLOOKUP(ROW(BB166),'فهرست بها کلی'!$C$13:$BO$1660,50,0),"")</f>
        <v/>
      </c>
      <c r="BC178" s="174" t="str">
        <f ca="1">IFERROR(VLOOKUP(ROW(BC166),'فهرست بها کلی'!$C$13:$BO$1660,53,0),"")</f>
        <v/>
      </c>
      <c r="BD178" s="174" t="str">
        <f ca="1">IFERROR(VLOOKUP(ROW(BD166),'فهرست بها کلی'!$C$13:$BO$1660,56,0),"")</f>
        <v/>
      </c>
      <c r="BE178" s="174" t="str">
        <f ca="1">IFERROR(VLOOKUP(ROW(BE166),'فهرست بها کلی'!$C$13:$BO$1660,59,0),"")</f>
        <v/>
      </c>
      <c r="BF178" s="174" t="str">
        <f ca="1">IFERROR(VLOOKUP(ROW(BF166),'فهرست بها کلی'!$C$13:$BO$1660,62,0),"")</f>
        <v/>
      </c>
      <c r="BG178" s="174" t="str">
        <f ca="1">IFERROR(VLOOKUP(ROW(BG166),'فهرست بها کلی'!$C$13:$BO$1660,65,0),"")</f>
        <v/>
      </c>
      <c r="BH178" s="174" t="str">
        <f ca="1">IFERROR(VLOOKUP(ROW(BH166),'فهرست بها کلی'!$C$13:$BO$1660,16,0),"")</f>
        <v/>
      </c>
      <c r="BI178" s="245" t="str">
        <f t="shared" ca="1" si="20"/>
        <v xml:space="preserve"> </v>
      </c>
      <c r="BJ178" s="245" t="str">
        <f t="shared" ca="1" si="21"/>
        <v/>
      </c>
      <c r="BK178" s="245" t="str">
        <f t="shared" ca="1" si="22"/>
        <v/>
      </c>
    </row>
    <row r="179" spans="1:63" ht="47.25" customHeight="1">
      <c r="A179" s="174" t="str">
        <f ca="1">IFERROR(VLOOKUP(ROW(A167),'فهرست بها کلی'!$C$13:$BO$1660,1,0),"")</f>
        <v/>
      </c>
      <c r="B179" s="174" t="str">
        <f ca="1">IFERROR(VLOOKUP(ROW(B167),'فهرست بها کلی'!$C$13:$BO$1660,5,0),"")</f>
        <v/>
      </c>
      <c r="C179" s="174" t="str">
        <f ca="1">IFERROR(VLOOKUP(ROW(C167),'فهرست بها کلی'!$C$13:$BO$1660,6,0),"")</f>
        <v/>
      </c>
      <c r="D179" s="174" t="str">
        <f ca="1">IFERROR(VLOOKUP(ROW(D167),'فهرست بها کلی'!$C$13:$BO$1660,7,0),"")</f>
        <v/>
      </c>
      <c r="E179" s="174" t="str">
        <f ca="1">IFERROR(VLOOKUP(ROW(E167),'فهرست بها کلی'!$C$13:$BO$1660,8,0),"")</f>
        <v/>
      </c>
      <c r="F179" s="174" t="str">
        <f ca="1">IFERROR(VLOOKUP(ROW(F167),'فهرست بها کلی'!$C$13:$BO$1660,9,0),"")</f>
        <v/>
      </c>
      <c r="G179" s="174" t="str">
        <f ca="1">IFERROR(VLOOKUP(ROW(G167),'فهرست بها کلی'!$C$13:$BO$1660,21,0),"")</f>
        <v/>
      </c>
      <c r="H179" s="174" t="str">
        <f ca="1">IFERROR(VLOOKUP(ROW(H167),'فهرست بها کلی'!$C$13:$BO$1660,24,0),"")</f>
        <v/>
      </c>
      <c r="I179" s="174" t="str">
        <f ca="1">IFERROR(VLOOKUP(ROW(I167),'فهرست بها کلی'!$C$13:$BO$1660,27,0),"")</f>
        <v/>
      </c>
      <c r="J179" s="174" t="str">
        <f ca="1">IFERROR(VLOOKUP(ROW(J167),'فهرست بها کلی'!$C$13:$BO$1660,30,0),"")</f>
        <v/>
      </c>
      <c r="K179" s="174" t="str">
        <f ca="1">IFERROR(VLOOKUP(ROW(K167),'فهرست بها کلی'!$C$13:$BO$1660,33,0),"")</f>
        <v/>
      </c>
      <c r="L179" s="174" t="str">
        <f ca="1">IFERROR(VLOOKUP(ROW(L167),'فهرست بها کلی'!$C$13:$BO$1660,36,0),"")</f>
        <v/>
      </c>
      <c r="M179" s="174" t="str">
        <f ca="1">IFERROR(VLOOKUP(ROW(M167),'فهرست بها کلی'!$C$13:$BO$1660,39,0),"")</f>
        <v/>
      </c>
      <c r="N179" s="174" t="str">
        <f ca="1">IFERROR(VLOOKUP(ROW(N167),'فهرست بها کلی'!$C$13:$BO$1660,42,0),"")</f>
        <v/>
      </c>
      <c r="O179" s="174" t="str">
        <f ca="1">IFERROR(VLOOKUP(ROW(O167),'فهرست بها کلی'!$C$13:$BO$1660,45,0),"")</f>
        <v/>
      </c>
      <c r="P179" s="174" t="str">
        <f ca="1">IFERROR(VLOOKUP(ROW(P167),'فهرست بها کلی'!$C$13:$BO$1660,48,0),"")</f>
        <v/>
      </c>
      <c r="Q179" s="174" t="str">
        <f ca="1">IFERROR(VLOOKUP(ROW(Q167),'فهرست بها کلی'!$C$13:$BO$1660,51,0),"")</f>
        <v/>
      </c>
      <c r="R179" s="174" t="str">
        <f ca="1">IFERROR(VLOOKUP(ROW(R167),'فهرست بها کلی'!$C$13:$BO$1660,54,0),"")</f>
        <v/>
      </c>
      <c r="S179" s="174" t="str">
        <f ca="1">IFERROR(VLOOKUP(ROW(S167),'فهرست بها کلی'!$C$13:$BO$1660,57,0),"")</f>
        <v/>
      </c>
      <c r="T179" s="174" t="str">
        <f ca="1">IFERROR(VLOOKUP(ROW(T167),'فهرست بها کلی'!$C$13:$BO$1660,60,0),"")</f>
        <v/>
      </c>
      <c r="U179" s="174" t="str">
        <f ca="1">IFERROR(VLOOKUP(ROW(U167),'فهرست بها کلی'!$C$13:$BO$1660,63,0),"")</f>
        <v/>
      </c>
      <c r="V179" s="241">
        <f t="shared" ca="1" si="16"/>
        <v>0</v>
      </c>
      <c r="W179" s="242" t="str">
        <f t="shared" ca="1" si="17"/>
        <v/>
      </c>
      <c r="X179" s="174" t="str">
        <f ca="1">IFERROR(VLOOKUP(ROW(X167),'فهرست بها کلی'!$C$13:$BO$1660,10,0),"")</f>
        <v/>
      </c>
      <c r="Y179" s="174" t="str">
        <f ca="1">IFERROR(VLOOKUP(ROW(Y167),'فهرست بها کلی'!$C$13:$BO$1660,11,0),"")</f>
        <v/>
      </c>
      <c r="Z179" s="174" t="str">
        <f ca="1">IFERROR(VLOOKUP(ROW(Z167),'فهرست بها کلی'!$C$13:$BO$1660,12,0),"")</f>
        <v/>
      </c>
      <c r="AA179" s="174" t="str">
        <f ca="1">IFERROR(VLOOKUP(ROW(AA167),'فهرست بها کلی'!$C$13:$BO$1660,13,0),"")</f>
        <v/>
      </c>
      <c r="AB179" s="243" t="str">
        <f t="shared" ca="1" si="18"/>
        <v/>
      </c>
      <c r="AC179" s="174" t="str">
        <f ca="1">IFERROR(VLOOKUP(ROW(AC167),'فهرست بها کلی'!$C$13:$BO$1660,22,0),"")</f>
        <v/>
      </c>
      <c r="AD179" s="174" t="str">
        <f ca="1">IFERROR(VLOOKUP(ROW(AD167),'فهرست بها کلی'!$C$13:$BO$1660,25,0),"")</f>
        <v/>
      </c>
      <c r="AE179" s="174" t="str">
        <f ca="1">IFERROR(VLOOKUP(ROW(AE167),'فهرست بها کلی'!$C$13:$BO$1660,28,0),"")</f>
        <v/>
      </c>
      <c r="AF179" s="174" t="str">
        <f ca="1">IFERROR(VLOOKUP(ROW(AF167),'فهرست بها کلی'!$C$13:$BO$1660,31,0),"")</f>
        <v/>
      </c>
      <c r="AG179" s="174" t="str">
        <f ca="1">IFERROR(VLOOKUP(ROW(AG167),'فهرست بها کلی'!$C$13:$BO$1660,34,0),"")</f>
        <v/>
      </c>
      <c r="AH179" s="174" t="str">
        <f ca="1">IFERROR(VLOOKUP(ROW(AH167),'فهرست بها کلی'!$C$13:$BO$1660,37,0),"")</f>
        <v/>
      </c>
      <c r="AI179" s="174" t="str">
        <f ca="1">IFERROR(VLOOKUP(ROW(AI167),'فهرست بها کلی'!$C$13:$BO$1660,40,0),"")</f>
        <v/>
      </c>
      <c r="AJ179" s="174" t="str">
        <f ca="1">IFERROR(VLOOKUP(ROW(AJ167),'فهرست بها کلی'!$C$13:$BO$1660,43,0),"")</f>
        <v/>
      </c>
      <c r="AK179" s="174" t="str">
        <f ca="1">IFERROR(VLOOKUP(ROW(AK167),'فهرست بها کلی'!$C$13:$BO$1660,46,0),"")</f>
        <v/>
      </c>
      <c r="AL179" s="174" t="str">
        <f ca="1">IFERROR(VLOOKUP(ROW(AL167),'فهرست بها کلی'!$C$13:$BO$1660,49,0),"")</f>
        <v/>
      </c>
      <c r="AM179" s="174" t="str">
        <f ca="1">IFERROR(VLOOKUP(ROW(AM167),'فهرست بها کلی'!$C$13:$BO$1660,52,0),"")</f>
        <v/>
      </c>
      <c r="AN179" s="174" t="str">
        <f ca="1">IFERROR(VLOOKUP(ROW(AN167),'فهرست بها کلی'!$C$13:$BO$1660,55,0),"")</f>
        <v/>
      </c>
      <c r="AO179" s="174" t="str">
        <f ca="1">IFERROR(VLOOKUP(ROW(AO167),'فهرست بها کلی'!$C$13:$BO$1660,58,0),"")</f>
        <v/>
      </c>
      <c r="AP179" s="174" t="str">
        <f ca="1">IFERROR(VLOOKUP(ROW(AP167),'فهرست بها کلی'!$C$13:$BO$1660,61,0),"")</f>
        <v/>
      </c>
      <c r="AQ179" s="174" t="str">
        <f ca="1">IFERROR(VLOOKUP(ROW(AQ167),'فهرست بها کلی'!$C$13:$BO$1660,64,0),"")</f>
        <v/>
      </c>
      <c r="AR179" s="244">
        <f t="shared" ca="1" si="19"/>
        <v>0</v>
      </c>
      <c r="AS179" s="174" t="str">
        <f ca="1">IFERROR(VLOOKUP(ROW(AS167),'فهرست بها کلی'!$C$13:$BO$1660,23,0),"")</f>
        <v/>
      </c>
      <c r="AT179" s="174" t="str">
        <f ca="1">IFERROR(VLOOKUP(ROW(AT167),'فهرست بها کلی'!$C$13:$BO$1660,26,0),"")</f>
        <v/>
      </c>
      <c r="AU179" s="174" t="str">
        <f ca="1">IFERROR(VLOOKUP(ROW(AU167),'فهرست بها کلی'!$C$13:$BO$1660,29,0),"")</f>
        <v/>
      </c>
      <c r="AV179" s="174" t="str">
        <f ca="1">IFERROR(VLOOKUP(ROW(AV167),'فهرست بها کلی'!$C$13:$BO$1660,32,0),"")</f>
        <v/>
      </c>
      <c r="AW179" s="174" t="str">
        <f ca="1">IFERROR(VLOOKUP(ROW(AW167),'فهرست بها کلی'!$C$13:$BO$1660,35,0),"")</f>
        <v/>
      </c>
      <c r="AX179" s="174" t="str">
        <f ca="1">IFERROR(VLOOKUP(ROW(AX167),'فهرست بها کلی'!$C$13:$BO$1660,38,0),"")</f>
        <v/>
      </c>
      <c r="AY179" s="174" t="str">
        <f ca="1">IFERROR(VLOOKUP(ROW(AY167),'فهرست بها کلی'!$C$13:$BO$1660,41,0),"")</f>
        <v/>
      </c>
      <c r="AZ179" s="174" t="str">
        <f ca="1">IFERROR(VLOOKUP(ROW(AZ167),'فهرست بها کلی'!$C$13:$BO$1660,44,0),"")</f>
        <v/>
      </c>
      <c r="BA179" s="174" t="str">
        <f ca="1">IFERROR(VLOOKUP(ROW(BA167),'فهرست بها کلی'!$C$13:$BO$1660,47,0),"")</f>
        <v/>
      </c>
      <c r="BB179" s="174" t="str">
        <f ca="1">IFERROR(VLOOKUP(ROW(BB167),'فهرست بها کلی'!$C$13:$BO$1660,50,0),"")</f>
        <v/>
      </c>
      <c r="BC179" s="174" t="str">
        <f ca="1">IFERROR(VLOOKUP(ROW(BC167),'فهرست بها کلی'!$C$13:$BO$1660,53,0),"")</f>
        <v/>
      </c>
      <c r="BD179" s="174" t="str">
        <f ca="1">IFERROR(VLOOKUP(ROW(BD167),'فهرست بها کلی'!$C$13:$BO$1660,56,0),"")</f>
        <v/>
      </c>
      <c r="BE179" s="174" t="str">
        <f ca="1">IFERROR(VLOOKUP(ROW(BE167),'فهرست بها کلی'!$C$13:$BO$1660,59,0),"")</f>
        <v/>
      </c>
      <c r="BF179" s="174" t="str">
        <f ca="1">IFERROR(VLOOKUP(ROW(BF167),'فهرست بها کلی'!$C$13:$BO$1660,62,0),"")</f>
        <v/>
      </c>
      <c r="BG179" s="174" t="str">
        <f ca="1">IFERROR(VLOOKUP(ROW(BG167),'فهرست بها کلی'!$C$13:$BO$1660,65,0),"")</f>
        <v/>
      </c>
      <c r="BH179" s="174" t="str">
        <f ca="1">IFERROR(VLOOKUP(ROW(BH167),'فهرست بها کلی'!$C$13:$BO$1660,16,0),"")</f>
        <v/>
      </c>
      <c r="BI179" s="245" t="str">
        <f t="shared" ca="1" si="20"/>
        <v xml:space="preserve"> </v>
      </c>
      <c r="BJ179" s="245" t="str">
        <f t="shared" ca="1" si="21"/>
        <v/>
      </c>
      <c r="BK179" s="245" t="str">
        <f t="shared" ca="1" si="22"/>
        <v/>
      </c>
    </row>
    <row r="180" spans="1:63" ht="47.25" customHeight="1">
      <c r="A180" s="174" t="str">
        <f ca="1">IFERROR(VLOOKUP(ROW(A168),'فهرست بها کلی'!$C$13:$BO$1660,1,0),"")</f>
        <v/>
      </c>
      <c r="B180" s="174" t="str">
        <f ca="1">IFERROR(VLOOKUP(ROW(B168),'فهرست بها کلی'!$C$13:$BO$1660,5,0),"")</f>
        <v/>
      </c>
      <c r="C180" s="174" t="str">
        <f ca="1">IFERROR(VLOOKUP(ROW(C168),'فهرست بها کلی'!$C$13:$BO$1660,6,0),"")</f>
        <v/>
      </c>
      <c r="D180" s="174" t="str">
        <f ca="1">IFERROR(VLOOKUP(ROW(D168),'فهرست بها کلی'!$C$13:$BO$1660,7,0),"")</f>
        <v/>
      </c>
      <c r="E180" s="174" t="str">
        <f ca="1">IFERROR(VLOOKUP(ROW(E168),'فهرست بها کلی'!$C$13:$BO$1660,8,0),"")</f>
        <v/>
      </c>
      <c r="F180" s="174" t="str">
        <f ca="1">IFERROR(VLOOKUP(ROW(F168),'فهرست بها کلی'!$C$13:$BO$1660,9,0),"")</f>
        <v/>
      </c>
      <c r="G180" s="174" t="str">
        <f ca="1">IFERROR(VLOOKUP(ROW(G168),'فهرست بها کلی'!$C$13:$BO$1660,21,0),"")</f>
        <v/>
      </c>
      <c r="H180" s="174" t="str">
        <f ca="1">IFERROR(VLOOKUP(ROW(H168),'فهرست بها کلی'!$C$13:$BO$1660,24,0),"")</f>
        <v/>
      </c>
      <c r="I180" s="174" t="str">
        <f ca="1">IFERROR(VLOOKUP(ROW(I168),'فهرست بها کلی'!$C$13:$BO$1660,27,0),"")</f>
        <v/>
      </c>
      <c r="J180" s="174" t="str">
        <f ca="1">IFERROR(VLOOKUP(ROW(J168),'فهرست بها کلی'!$C$13:$BO$1660,30,0),"")</f>
        <v/>
      </c>
      <c r="K180" s="174" t="str">
        <f ca="1">IFERROR(VLOOKUP(ROW(K168),'فهرست بها کلی'!$C$13:$BO$1660,33,0),"")</f>
        <v/>
      </c>
      <c r="L180" s="174" t="str">
        <f ca="1">IFERROR(VLOOKUP(ROW(L168),'فهرست بها کلی'!$C$13:$BO$1660,36,0),"")</f>
        <v/>
      </c>
      <c r="M180" s="174" t="str">
        <f ca="1">IFERROR(VLOOKUP(ROW(M168),'فهرست بها کلی'!$C$13:$BO$1660,39,0),"")</f>
        <v/>
      </c>
      <c r="N180" s="174" t="str">
        <f ca="1">IFERROR(VLOOKUP(ROW(N168),'فهرست بها کلی'!$C$13:$BO$1660,42,0),"")</f>
        <v/>
      </c>
      <c r="O180" s="174" t="str">
        <f ca="1">IFERROR(VLOOKUP(ROW(O168),'فهرست بها کلی'!$C$13:$BO$1660,45,0),"")</f>
        <v/>
      </c>
      <c r="P180" s="174" t="str">
        <f ca="1">IFERROR(VLOOKUP(ROW(P168),'فهرست بها کلی'!$C$13:$BO$1660,48,0),"")</f>
        <v/>
      </c>
      <c r="Q180" s="174" t="str">
        <f ca="1">IFERROR(VLOOKUP(ROW(Q168),'فهرست بها کلی'!$C$13:$BO$1660,51,0),"")</f>
        <v/>
      </c>
      <c r="R180" s="174" t="str">
        <f ca="1">IFERROR(VLOOKUP(ROW(R168),'فهرست بها کلی'!$C$13:$BO$1660,54,0),"")</f>
        <v/>
      </c>
      <c r="S180" s="174" t="str">
        <f ca="1">IFERROR(VLOOKUP(ROW(S168),'فهرست بها کلی'!$C$13:$BO$1660,57,0),"")</f>
        <v/>
      </c>
      <c r="T180" s="174" t="str">
        <f ca="1">IFERROR(VLOOKUP(ROW(T168),'فهرست بها کلی'!$C$13:$BO$1660,60,0),"")</f>
        <v/>
      </c>
      <c r="U180" s="174" t="str">
        <f ca="1">IFERROR(VLOOKUP(ROW(U168),'فهرست بها کلی'!$C$13:$BO$1660,63,0),"")</f>
        <v/>
      </c>
      <c r="V180" s="241">
        <f t="shared" ca="1" si="16"/>
        <v>0</v>
      </c>
      <c r="W180" s="242" t="str">
        <f t="shared" ca="1" si="17"/>
        <v/>
      </c>
      <c r="X180" s="174" t="str">
        <f ca="1">IFERROR(VLOOKUP(ROW(X168),'فهرست بها کلی'!$C$13:$BO$1660,10,0),"")</f>
        <v/>
      </c>
      <c r="Y180" s="174" t="str">
        <f ca="1">IFERROR(VLOOKUP(ROW(Y168),'فهرست بها کلی'!$C$13:$BO$1660,11,0),"")</f>
        <v/>
      </c>
      <c r="Z180" s="174" t="str">
        <f ca="1">IFERROR(VLOOKUP(ROW(Z168),'فهرست بها کلی'!$C$13:$BO$1660,12,0),"")</f>
        <v/>
      </c>
      <c r="AA180" s="174" t="str">
        <f ca="1">IFERROR(VLOOKUP(ROW(AA168),'فهرست بها کلی'!$C$13:$BO$1660,13,0),"")</f>
        <v/>
      </c>
      <c r="AB180" s="243" t="str">
        <f t="shared" ca="1" si="18"/>
        <v/>
      </c>
      <c r="AC180" s="174" t="str">
        <f ca="1">IFERROR(VLOOKUP(ROW(AC168),'فهرست بها کلی'!$C$13:$BO$1660,22,0),"")</f>
        <v/>
      </c>
      <c r="AD180" s="174" t="str">
        <f ca="1">IFERROR(VLOOKUP(ROW(AD168),'فهرست بها کلی'!$C$13:$BO$1660,25,0),"")</f>
        <v/>
      </c>
      <c r="AE180" s="174" t="str">
        <f ca="1">IFERROR(VLOOKUP(ROW(AE168),'فهرست بها کلی'!$C$13:$BO$1660,28,0),"")</f>
        <v/>
      </c>
      <c r="AF180" s="174" t="str">
        <f ca="1">IFERROR(VLOOKUP(ROW(AF168),'فهرست بها کلی'!$C$13:$BO$1660,31,0),"")</f>
        <v/>
      </c>
      <c r="AG180" s="174" t="str">
        <f ca="1">IFERROR(VLOOKUP(ROW(AG168),'فهرست بها کلی'!$C$13:$BO$1660,34,0),"")</f>
        <v/>
      </c>
      <c r="AH180" s="174" t="str">
        <f ca="1">IFERROR(VLOOKUP(ROW(AH168),'فهرست بها کلی'!$C$13:$BO$1660,37,0),"")</f>
        <v/>
      </c>
      <c r="AI180" s="174" t="str">
        <f ca="1">IFERROR(VLOOKUP(ROW(AI168),'فهرست بها کلی'!$C$13:$BO$1660,40,0),"")</f>
        <v/>
      </c>
      <c r="AJ180" s="174" t="str">
        <f ca="1">IFERROR(VLOOKUP(ROW(AJ168),'فهرست بها کلی'!$C$13:$BO$1660,43,0),"")</f>
        <v/>
      </c>
      <c r="AK180" s="174" t="str">
        <f ca="1">IFERROR(VLOOKUP(ROW(AK168),'فهرست بها کلی'!$C$13:$BO$1660,46,0),"")</f>
        <v/>
      </c>
      <c r="AL180" s="174" t="str">
        <f ca="1">IFERROR(VLOOKUP(ROW(AL168),'فهرست بها کلی'!$C$13:$BO$1660,49,0),"")</f>
        <v/>
      </c>
      <c r="AM180" s="174" t="str">
        <f ca="1">IFERROR(VLOOKUP(ROW(AM168),'فهرست بها کلی'!$C$13:$BO$1660,52,0),"")</f>
        <v/>
      </c>
      <c r="AN180" s="174" t="str">
        <f ca="1">IFERROR(VLOOKUP(ROW(AN168),'فهرست بها کلی'!$C$13:$BO$1660,55,0),"")</f>
        <v/>
      </c>
      <c r="AO180" s="174" t="str">
        <f ca="1">IFERROR(VLOOKUP(ROW(AO168),'فهرست بها کلی'!$C$13:$BO$1660,58,0),"")</f>
        <v/>
      </c>
      <c r="AP180" s="174" t="str">
        <f ca="1">IFERROR(VLOOKUP(ROW(AP168),'فهرست بها کلی'!$C$13:$BO$1660,61,0),"")</f>
        <v/>
      </c>
      <c r="AQ180" s="174" t="str">
        <f ca="1">IFERROR(VLOOKUP(ROW(AQ168),'فهرست بها کلی'!$C$13:$BO$1660,64,0),"")</f>
        <v/>
      </c>
      <c r="AR180" s="244">
        <f t="shared" ca="1" si="19"/>
        <v>0</v>
      </c>
      <c r="AS180" s="174" t="str">
        <f ca="1">IFERROR(VLOOKUP(ROW(AS168),'فهرست بها کلی'!$C$13:$BO$1660,23,0),"")</f>
        <v/>
      </c>
      <c r="AT180" s="174" t="str">
        <f ca="1">IFERROR(VLOOKUP(ROW(AT168),'فهرست بها کلی'!$C$13:$BO$1660,26,0),"")</f>
        <v/>
      </c>
      <c r="AU180" s="174" t="str">
        <f ca="1">IFERROR(VLOOKUP(ROW(AU168),'فهرست بها کلی'!$C$13:$BO$1660,29,0),"")</f>
        <v/>
      </c>
      <c r="AV180" s="174" t="str">
        <f ca="1">IFERROR(VLOOKUP(ROW(AV168),'فهرست بها کلی'!$C$13:$BO$1660,32,0),"")</f>
        <v/>
      </c>
      <c r="AW180" s="174" t="str">
        <f ca="1">IFERROR(VLOOKUP(ROW(AW168),'فهرست بها کلی'!$C$13:$BO$1660,35,0),"")</f>
        <v/>
      </c>
      <c r="AX180" s="174" t="str">
        <f ca="1">IFERROR(VLOOKUP(ROW(AX168),'فهرست بها کلی'!$C$13:$BO$1660,38,0),"")</f>
        <v/>
      </c>
      <c r="AY180" s="174" t="str">
        <f ca="1">IFERROR(VLOOKUP(ROW(AY168),'فهرست بها کلی'!$C$13:$BO$1660,41,0),"")</f>
        <v/>
      </c>
      <c r="AZ180" s="174" t="str">
        <f ca="1">IFERROR(VLOOKUP(ROW(AZ168),'فهرست بها کلی'!$C$13:$BO$1660,44,0),"")</f>
        <v/>
      </c>
      <c r="BA180" s="174" t="str">
        <f ca="1">IFERROR(VLOOKUP(ROW(BA168),'فهرست بها کلی'!$C$13:$BO$1660,47,0),"")</f>
        <v/>
      </c>
      <c r="BB180" s="174" t="str">
        <f ca="1">IFERROR(VLOOKUP(ROW(BB168),'فهرست بها کلی'!$C$13:$BO$1660,50,0),"")</f>
        <v/>
      </c>
      <c r="BC180" s="174" t="str">
        <f ca="1">IFERROR(VLOOKUP(ROW(BC168),'فهرست بها کلی'!$C$13:$BO$1660,53,0),"")</f>
        <v/>
      </c>
      <c r="BD180" s="174" t="str">
        <f ca="1">IFERROR(VLOOKUP(ROW(BD168),'فهرست بها کلی'!$C$13:$BO$1660,56,0),"")</f>
        <v/>
      </c>
      <c r="BE180" s="174" t="str">
        <f ca="1">IFERROR(VLOOKUP(ROW(BE168),'فهرست بها کلی'!$C$13:$BO$1660,59,0),"")</f>
        <v/>
      </c>
      <c r="BF180" s="174" t="str">
        <f ca="1">IFERROR(VLOOKUP(ROW(BF168),'فهرست بها کلی'!$C$13:$BO$1660,62,0),"")</f>
        <v/>
      </c>
      <c r="BG180" s="174" t="str">
        <f ca="1">IFERROR(VLOOKUP(ROW(BG168),'فهرست بها کلی'!$C$13:$BO$1660,65,0),"")</f>
        <v/>
      </c>
      <c r="BH180" s="174" t="str">
        <f ca="1">IFERROR(VLOOKUP(ROW(BH168),'فهرست بها کلی'!$C$13:$BO$1660,16,0),"")</f>
        <v/>
      </c>
      <c r="BI180" s="245" t="str">
        <f t="shared" ca="1" si="20"/>
        <v xml:space="preserve"> </v>
      </c>
      <c r="BJ180" s="245" t="str">
        <f t="shared" ca="1" si="21"/>
        <v/>
      </c>
      <c r="BK180" s="245" t="str">
        <f t="shared" ca="1" si="22"/>
        <v/>
      </c>
    </row>
    <row r="181" spans="1:63" ht="47.25" customHeight="1">
      <c r="A181" s="174" t="str">
        <f ca="1">IFERROR(VLOOKUP(ROW(A169),'فهرست بها کلی'!$C$13:$BO$1660,1,0),"")</f>
        <v/>
      </c>
      <c r="B181" s="174" t="str">
        <f ca="1">IFERROR(VLOOKUP(ROW(B169),'فهرست بها کلی'!$C$13:$BO$1660,5,0),"")</f>
        <v/>
      </c>
      <c r="C181" s="174" t="str">
        <f ca="1">IFERROR(VLOOKUP(ROW(C169),'فهرست بها کلی'!$C$13:$BO$1660,6,0),"")</f>
        <v/>
      </c>
      <c r="D181" s="174" t="str">
        <f ca="1">IFERROR(VLOOKUP(ROW(D169),'فهرست بها کلی'!$C$13:$BO$1660,7,0),"")</f>
        <v/>
      </c>
      <c r="E181" s="174" t="str">
        <f ca="1">IFERROR(VLOOKUP(ROW(E169),'فهرست بها کلی'!$C$13:$BO$1660,8,0),"")</f>
        <v/>
      </c>
      <c r="F181" s="174" t="str">
        <f ca="1">IFERROR(VLOOKUP(ROW(F169),'فهرست بها کلی'!$C$13:$BO$1660,9,0),"")</f>
        <v/>
      </c>
      <c r="G181" s="174" t="str">
        <f ca="1">IFERROR(VLOOKUP(ROW(G169),'فهرست بها کلی'!$C$13:$BO$1660,21,0),"")</f>
        <v/>
      </c>
      <c r="H181" s="174" t="str">
        <f ca="1">IFERROR(VLOOKUP(ROW(H169),'فهرست بها کلی'!$C$13:$BO$1660,24,0),"")</f>
        <v/>
      </c>
      <c r="I181" s="174" t="str">
        <f ca="1">IFERROR(VLOOKUP(ROW(I169),'فهرست بها کلی'!$C$13:$BO$1660,27,0),"")</f>
        <v/>
      </c>
      <c r="J181" s="174" t="str">
        <f ca="1">IFERROR(VLOOKUP(ROW(J169),'فهرست بها کلی'!$C$13:$BO$1660,30,0),"")</f>
        <v/>
      </c>
      <c r="K181" s="174" t="str">
        <f ca="1">IFERROR(VLOOKUP(ROW(K169),'فهرست بها کلی'!$C$13:$BO$1660,33,0),"")</f>
        <v/>
      </c>
      <c r="L181" s="174" t="str">
        <f ca="1">IFERROR(VLOOKUP(ROW(L169),'فهرست بها کلی'!$C$13:$BO$1660,36,0),"")</f>
        <v/>
      </c>
      <c r="M181" s="174" t="str">
        <f ca="1">IFERROR(VLOOKUP(ROW(M169),'فهرست بها کلی'!$C$13:$BO$1660,39,0),"")</f>
        <v/>
      </c>
      <c r="N181" s="174" t="str">
        <f ca="1">IFERROR(VLOOKUP(ROW(N169),'فهرست بها کلی'!$C$13:$BO$1660,42,0),"")</f>
        <v/>
      </c>
      <c r="O181" s="174" t="str">
        <f ca="1">IFERROR(VLOOKUP(ROW(O169),'فهرست بها کلی'!$C$13:$BO$1660,45,0),"")</f>
        <v/>
      </c>
      <c r="P181" s="174" t="str">
        <f ca="1">IFERROR(VLOOKUP(ROW(P169),'فهرست بها کلی'!$C$13:$BO$1660,48,0),"")</f>
        <v/>
      </c>
      <c r="Q181" s="174" t="str">
        <f ca="1">IFERROR(VLOOKUP(ROW(Q169),'فهرست بها کلی'!$C$13:$BO$1660,51,0),"")</f>
        <v/>
      </c>
      <c r="R181" s="174" t="str">
        <f ca="1">IFERROR(VLOOKUP(ROW(R169),'فهرست بها کلی'!$C$13:$BO$1660,54,0),"")</f>
        <v/>
      </c>
      <c r="S181" s="174" t="str">
        <f ca="1">IFERROR(VLOOKUP(ROW(S169),'فهرست بها کلی'!$C$13:$BO$1660,57,0),"")</f>
        <v/>
      </c>
      <c r="T181" s="174" t="str">
        <f ca="1">IFERROR(VLOOKUP(ROW(T169),'فهرست بها کلی'!$C$13:$BO$1660,60,0),"")</f>
        <v/>
      </c>
      <c r="U181" s="174" t="str">
        <f ca="1">IFERROR(VLOOKUP(ROW(U169),'فهرست بها کلی'!$C$13:$BO$1660,63,0),"")</f>
        <v/>
      </c>
      <c r="V181" s="241">
        <f t="shared" ca="1" si="16"/>
        <v>0</v>
      </c>
      <c r="W181" s="242" t="str">
        <f t="shared" ca="1" si="17"/>
        <v/>
      </c>
      <c r="X181" s="174" t="str">
        <f ca="1">IFERROR(VLOOKUP(ROW(X169),'فهرست بها کلی'!$C$13:$BO$1660,10,0),"")</f>
        <v/>
      </c>
      <c r="Y181" s="174" t="str">
        <f ca="1">IFERROR(VLOOKUP(ROW(Y169),'فهرست بها کلی'!$C$13:$BO$1660,11,0),"")</f>
        <v/>
      </c>
      <c r="Z181" s="174" t="str">
        <f ca="1">IFERROR(VLOOKUP(ROW(Z169),'فهرست بها کلی'!$C$13:$BO$1660,12,0),"")</f>
        <v/>
      </c>
      <c r="AA181" s="174" t="str">
        <f ca="1">IFERROR(VLOOKUP(ROW(AA169),'فهرست بها کلی'!$C$13:$BO$1660,13,0),"")</f>
        <v/>
      </c>
      <c r="AB181" s="243" t="str">
        <f t="shared" ca="1" si="18"/>
        <v/>
      </c>
      <c r="AC181" s="174" t="str">
        <f ca="1">IFERROR(VLOOKUP(ROW(AC169),'فهرست بها کلی'!$C$13:$BO$1660,22,0),"")</f>
        <v/>
      </c>
      <c r="AD181" s="174" t="str">
        <f ca="1">IFERROR(VLOOKUP(ROW(AD169),'فهرست بها کلی'!$C$13:$BO$1660,25,0),"")</f>
        <v/>
      </c>
      <c r="AE181" s="174" t="str">
        <f ca="1">IFERROR(VLOOKUP(ROW(AE169),'فهرست بها کلی'!$C$13:$BO$1660,28,0),"")</f>
        <v/>
      </c>
      <c r="AF181" s="174" t="str">
        <f ca="1">IFERROR(VLOOKUP(ROW(AF169),'فهرست بها کلی'!$C$13:$BO$1660,31,0),"")</f>
        <v/>
      </c>
      <c r="AG181" s="174" t="str">
        <f ca="1">IFERROR(VLOOKUP(ROW(AG169),'فهرست بها کلی'!$C$13:$BO$1660,34,0),"")</f>
        <v/>
      </c>
      <c r="AH181" s="174" t="str">
        <f ca="1">IFERROR(VLOOKUP(ROW(AH169),'فهرست بها کلی'!$C$13:$BO$1660,37,0),"")</f>
        <v/>
      </c>
      <c r="AI181" s="174" t="str">
        <f ca="1">IFERROR(VLOOKUP(ROW(AI169),'فهرست بها کلی'!$C$13:$BO$1660,40,0),"")</f>
        <v/>
      </c>
      <c r="AJ181" s="174" t="str">
        <f ca="1">IFERROR(VLOOKUP(ROW(AJ169),'فهرست بها کلی'!$C$13:$BO$1660,43,0),"")</f>
        <v/>
      </c>
      <c r="AK181" s="174" t="str">
        <f ca="1">IFERROR(VLOOKUP(ROW(AK169),'فهرست بها کلی'!$C$13:$BO$1660,46,0),"")</f>
        <v/>
      </c>
      <c r="AL181" s="174" t="str">
        <f ca="1">IFERROR(VLOOKUP(ROW(AL169),'فهرست بها کلی'!$C$13:$BO$1660,49,0),"")</f>
        <v/>
      </c>
      <c r="AM181" s="174" t="str">
        <f ca="1">IFERROR(VLOOKUP(ROW(AM169),'فهرست بها کلی'!$C$13:$BO$1660,52,0),"")</f>
        <v/>
      </c>
      <c r="AN181" s="174" t="str">
        <f ca="1">IFERROR(VLOOKUP(ROW(AN169),'فهرست بها کلی'!$C$13:$BO$1660,55,0),"")</f>
        <v/>
      </c>
      <c r="AO181" s="174" t="str">
        <f ca="1">IFERROR(VLOOKUP(ROW(AO169),'فهرست بها کلی'!$C$13:$BO$1660,58,0),"")</f>
        <v/>
      </c>
      <c r="AP181" s="174" t="str">
        <f ca="1">IFERROR(VLOOKUP(ROW(AP169),'فهرست بها کلی'!$C$13:$BO$1660,61,0),"")</f>
        <v/>
      </c>
      <c r="AQ181" s="174" t="str">
        <f ca="1">IFERROR(VLOOKUP(ROW(AQ169),'فهرست بها کلی'!$C$13:$BO$1660,64,0),"")</f>
        <v/>
      </c>
      <c r="AR181" s="244">
        <f t="shared" ca="1" si="19"/>
        <v>0</v>
      </c>
      <c r="AS181" s="174" t="str">
        <f ca="1">IFERROR(VLOOKUP(ROW(AS169),'فهرست بها کلی'!$C$13:$BO$1660,23,0),"")</f>
        <v/>
      </c>
      <c r="AT181" s="174" t="str">
        <f ca="1">IFERROR(VLOOKUP(ROW(AT169),'فهرست بها کلی'!$C$13:$BO$1660,26,0),"")</f>
        <v/>
      </c>
      <c r="AU181" s="174" t="str">
        <f ca="1">IFERROR(VLOOKUP(ROW(AU169),'فهرست بها کلی'!$C$13:$BO$1660,29,0),"")</f>
        <v/>
      </c>
      <c r="AV181" s="174" t="str">
        <f ca="1">IFERROR(VLOOKUP(ROW(AV169),'فهرست بها کلی'!$C$13:$BO$1660,32,0),"")</f>
        <v/>
      </c>
      <c r="AW181" s="174" t="str">
        <f ca="1">IFERROR(VLOOKUP(ROW(AW169),'فهرست بها کلی'!$C$13:$BO$1660,35,0),"")</f>
        <v/>
      </c>
      <c r="AX181" s="174" t="str">
        <f ca="1">IFERROR(VLOOKUP(ROW(AX169),'فهرست بها کلی'!$C$13:$BO$1660,38,0),"")</f>
        <v/>
      </c>
      <c r="AY181" s="174" t="str">
        <f ca="1">IFERROR(VLOOKUP(ROW(AY169),'فهرست بها کلی'!$C$13:$BO$1660,41,0),"")</f>
        <v/>
      </c>
      <c r="AZ181" s="174" t="str">
        <f ca="1">IFERROR(VLOOKUP(ROW(AZ169),'فهرست بها کلی'!$C$13:$BO$1660,44,0),"")</f>
        <v/>
      </c>
      <c r="BA181" s="174" t="str">
        <f ca="1">IFERROR(VLOOKUP(ROW(BA169),'فهرست بها کلی'!$C$13:$BO$1660,47,0),"")</f>
        <v/>
      </c>
      <c r="BB181" s="174" t="str">
        <f ca="1">IFERROR(VLOOKUP(ROW(BB169),'فهرست بها کلی'!$C$13:$BO$1660,50,0),"")</f>
        <v/>
      </c>
      <c r="BC181" s="174" t="str">
        <f ca="1">IFERROR(VLOOKUP(ROW(BC169),'فهرست بها کلی'!$C$13:$BO$1660,53,0),"")</f>
        <v/>
      </c>
      <c r="BD181" s="174" t="str">
        <f ca="1">IFERROR(VLOOKUP(ROW(BD169),'فهرست بها کلی'!$C$13:$BO$1660,56,0),"")</f>
        <v/>
      </c>
      <c r="BE181" s="174" t="str">
        <f ca="1">IFERROR(VLOOKUP(ROW(BE169),'فهرست بها کلی'!$C$13:$BO$1660,59,0),"")</f>
        <v/>
      </c>
      <c r="BF181" s="174" t="str">
        <f ca="1">IFERROR(VLOOKUP(ROW(BF169),'فهرست بها کلی'!$C$13:$BO$1660,62,0),"")</f>
        <v/>
      </c>
      <c r="BG181" s="174" t="str">
        <f ca="1">IFERROR(VLOOKUP(ROW(BG169),'فهرست بها کلی'!$C$13:$BO$1660,65,0),"")</f>
        <v/>
      </c>
      <c r="BH181" s="174" t="str">
        <f ca="1">IFERROR(VLOOKUP(ROW(BH169),'فهرست بها کلی'!$C$13:$BO$1660,16,0),"")</f>
        <v/>
      </c>
      <c r="BI181" s="245" t="str">
        <f t="shared" ca="1" si="20"/>
        <v xml:space="preserve"> </v>
      </c>
      <c r="BJ181" s="245" t="str">
        <f t="shared" ca="1" si="21"/>
        <v/>
      </c>
      <c r="BK181" s="245" t="str">
        <f t="shared" ca="1" si="22"/>
        <v/>
      </c>
    </row>
    <row r="182" spans="1:63" ht="47.25" customHeight="1">
      <c r="A182" s="174" t="str">
        <f ca="1">IFERROR(VLOOKUP(ROW(A170),'فهرست بها کلی'!$C$13:$BO$1660,1,0),"")</f>
        <v/>
      </c>
      <c r="B182" s="174" t="str">
        <f ca="1">IFERROR(VLOOKUP(ROW(B170),'فهرست بها کلی'!$C$13:$BO$1660,5,0),"")</f>
        <v/>
      </c>
      <c r="C182" s="174" t="str">
        <f ca="1">IFERROR(VLOOKUP(ROW(C170),'فهرست بها کلی'!$C$13:$BO$1660,6,0),"")</f>
        <v/>
      </c>
      <c r="D182" s="174" t="str">
        <f ca="1">IFERROR(VLOOKUP(ROW(D170),'فهرست بها کلی'!$C$13:$BO$1660,7,0),"")</f>
        <v/>
      </c>
      <c r="E182" s="174" t="str">
        <f ca="1">IFERROR(VLOOKUP(ROW(E170),'فهرست بها کلی'!$C$13:$BO$1660,8,0),"")</f>
        <v/>
      </c>
      <c r="F182" s="174" t="str">
        <f ca="1">IFERROR(VLOOKUP(ROW(F170),'فهرست بها کلی'!$C$13:$BO$1660,9,0),"")</f>
        <v/>
      </c>
      <c r="G182" s="174" t="str">
        <f ca="1">IFERROR(VLOOKUP(ROW(G170),'فهرست بها کلی'!$C$13:$BO$1660,21,0),"")</f>
        <v/>
      </c>
      <c r="H182" s="174" t="str">
        <f ca="1">IFERROR(VLOOKUP(ROW(H170),'فهرست بها کلی'!$C$13:$BO$1660,24,0),"")</f>
        <v/>
      </c>
      <c r="I182" s="174" t="str">
        <f ca="1">IFERROR(VLOOKUP(ROW(I170),'فهرست بها کلی'!$C$13:$BO$1660,27,0),"")</f>
        <v/>
      </c>
      <c r="J182" s="174" t="str">
        <f ca="1">IFERROR(VLOOKUP(ROW(J170),'فهرست بها کلی'!$C$13:$BO$1660,30,0),"")</f>
        <v/>
      </c>
      <c r="K182" s="174" t="str">
        <f ca="1">IFERROR(VLOOKUP(ROW(K170),'فهرست بها کلی'!$C$13:$BO$1660,33,0),"")</f>
        <v/>
      </c>
      <c r="L182" s="174" t="str">
        <f ca="1">IFERROR(VLOOKUP(ROW(L170),'فهرست بها کلی'!$C$13:$BO$1660,36,0),"")</f>
        <v/>
      </c>
      <c r="M182" s="174" t="str">
        <f ca="1">IFERROR(VLOOKUP(ROW(M170),'فهرست بها کلی'!$C$13:$BO$1660,39,0),"")</f>
        <v/>
      </c>
      <c r="N182" s="174" t="str">
        <f ca="1">IFERROR(VLOOKUP(ROW(N170),'فهرست بها کلی'!$C$13:$BO$1660,42,0),"")</f>
        <v/>
      </c>
      <c r="O182" s="174" t="str">
        <f ca="1">IFERROR(VLOOKUP(ROW(O170),'فهرست بها کلی'!$C$13:$BO$1660,45,0),"")</f>
        <v/>
      </c>
      <c r="P182" s="174" t="str">
        <f ca="1">IFERROR(VLOOKUP(ROW(P170),'فهرست بها کلی'!$C$13:$BO$1660,48,0),"")</f>
        <v/>
      </c>
      <c r="Q182" s="174" t="str">
        <f ca="1">IFERROR(VLOOKUP(ROW(Q170),'فهرست بها کلی'!$C$13:$BO$1660,51,0),"")</f>
        <v/>
      </c>
      <c r="R182" s="174" t="str">
        <f ca="1">IFERROR(VLOOKUP(ROW(R170),'فهرست بها کلی'!$C$13:$BO$1660,54,0),"")</f>
        <v/>
      </c>
      <c r="S182" s="174" t="str">
        <f ca="1">IFERROR(VLOOKUP(ROW(S170),'فهرست بها کلی'!$C$13:$BO$1660,57,0),"")</f>
        <v/>
      </c>
      <c r="T182" s="174" t="str">
        <f ca="1">IFERROR(VLOOKUP(ROW(T170),'فهرست بها کلی'!$C$13:$BO$1660,60,0),"")</f>
        <v/>
      </c>
      <c r="U182" s="174" t="str">
        <f ca="1">IFERROR(VLOOKUP(ROW(U170),'فهرست بها کلی'!$C$13:$BO$1660,63,0),"")</f>
        <v/>
      </c>
      <c r="V182" s="241">
        <f t="shared" ca="1" si="16"/>
        <v>0</v>
      </c>
      <c r="W182" s="242" t="str">
        <f t="shared" ca="1" si="17"/>
        <v/>
      </c>
      <c r="X182" s="174" t="str">
        <f ca="1">IFERROR(VLOOKUP(ROW(X170),'فهرست بها کلی'!$C$13:$BO$1660,10,0),"")</f>
        <v/>
      </c>
      <c r="Y182" s="174" t="str">
        <f ca="1">IFERROR(VLOOKUP(ROW(Y170),'فهرست بها کلی'!$C$13:$BO$1660,11,0),"")</f>
        <v/>
      </c>
      <c r="Z182" s="174" t="str">
        <f ca="1">IFERROR(VLOOKUP(ROW(Z170),'فهرست بها کلی'!$C$13:$BO$1660,12,0),"")</f>
        <v/>
      </c>
      <c r="AA182" s="174" t="str">
        <f ca="1">IFERROR(VLOOKUP(ROW(AA170),'فهرست بها کلی'!$C$13:$BO$1660,13,0),"")</f>
        <v/>
      </c>
      <c r="AB182" s="243" t="str">
        <f t="shared" ca="1" si="18"/>
        <v/>
      </c>
      <c r="AC182" s="174" t="str">
        <f ca="1">IFERROR(VLOOKUP(ROW(AC170),'فهرست بها کلی'!$C$13:$BO$1660,22,0),"")</f>
        <v/>
      </c>
      <c r="AD182" s="174" t="str">
        <f ca="1">IFERROR(VLOOKUP(ROW(AD170),'فهرست بها کلی'!$C$13:$BO$1660,25,0),"")</f>
        <v/>
      </c>
      <c r="AE182" s="174" t="str">
        <f ca="1">IFERROR(VLOOKUP(ROW(AE170),'فهرست بها کلی'!$C$13:$BO$1660,28,0),"")</f>
        <v/>
      </c>
      <c r="AF182" s="174" t="str">
        <f ca="1">IFERROR(VLOOKUP(ROW(AF170),'فهرست بها کلی'!$C$13:$BO$1660,31,0),"")</f>
        <v/>
      </c>
      <c r="AG182" s="174" t="str">
        <f ca="1">IFERROR(VLOOKUP(ROW(AG170),'فهرست بها کلی'!$C$13:$BO$1660,34,0),"")</f>
        <v/>
      </c>
      <c r="AH182" s="174" t="str">
        <f ca="1">IFERROR(VLOOKUP(ROW(AH170),'فهرست بها کلی'!$C$13:$BO$1660,37,0),"")</f>
        <v/>
      </c>
      <c r="AI182" s="174" t="str">
        <f ca="1">IFERROR(VLOOKUP(ROW(AI170),'فهرست بها کلی'!$C$13:$BO$1660,40,0),"")</f>
        <v/>
      </c>
      <c r="AJ182" s="174" t="str">
        <f ca="1">IFERROR(VLOOKUP(ROW(AJ170),'فهرست بها کلی'!$C$13:$BO$1660,43,0),"")</f>
        <v/>
      </c>
      <c r="AK182" s="174" t="str">
        <f ca="1">IFERROR(VLOOKUP(ROW(AK170),'فهرست بها کلی'!$C$13:$BO$1660,46,0),"")</f>
        <v/>
      </c>
      <c r="AL182" s="174" t="str">
        <f ca="1">IFERROR(VLOOKUP(ROW(AL170),'فهرست بها کلی'!$C$13:$BO$1660,49,0),"")</f>
        <v/>
      </c>
      <c r="AM182" s="174" t="str">
        <f ca="1">IFERROR(VLOOKUP(ROW(AM170),'فهرست بها کلی'!$C$13:$BO$1660,52,0),"")</f>
        <v/>
      </c>
      <c r="AN182" s="174" t="str">
        <f ca="1">IFERROR(VLOOKUP(ROW(AN170),'فهرست بها کلی'!$C$13:$BO$1660,55,0),"")</f>
        <v/>
      </c>
      <c r="AO182" s="174" t="str">
        <f ca="1">IFERROR(VLOOKUP(ROW(AO170),'فهرست بها کلی'!$C$13:$BO$1660,58,0),"")</f>
        <v/>
      </c>
      <c r="AP182" s="174" t="str">
        <f ca="1">IFERROR(VLOOKUP(ROW(AP170),'فهرست بها کلی'!$C$13:$BO$1660,61,0),"")</f>
        <v/>
      </c>
      <c r="AQ182" s="174" t="str">
        <f ca="1">IFERROR(VLOOKUP(ROW(AQ170),'فهرست بها کلی'!$C$13:$BO$1660,64,0),"")</f>
        <v/>
      </c>
      <c r="AR182" s="244">
        <f t="shared" ca="1" si="19"/>
        <v>0</v>
      </c>
      <c r="AS182" s="174" t="str">
        <f ca="1">IFERROR(VLOOKUP(ROW(AS170),'فهرست بها کلی'!$C$13:$BO$1660,23,0),"")</f>
        <v/>
      </c>
      <c r="AT182" s="174" t="str">
        <f ca="1">IFERROR(VLOOKUP(ROW(AT170),'فهرست بها کلی'!$C$13:$BO$1660,26,0),"")</f>
        <v/>
      </c>
      <c r="AU182" s="174" t="str">
        <f ca="1">IFERROR(VLOOKUP(ROW(AU170),'فهرست بها کلی'!$C$13:$BO$1660,29,0),"")</f>
        <v/>
      </c>
      <c r="AV182" s="174" t="str">
        <f ca="1">IFERROR(VLOOKUP(ROW(AV170),'فهرست بها کلی'!$C$13:$BO$1660,32,0),"")</f>
        <v/>
      </c>
      <c r="AW182" s="174" t="str">
        <f ca="1">IFERROR(VLOOKUP(ROW(AW170),'فهرست بها کلی'!$C$13:$BO$1660,35,0),"")</f>
        <v/>
      </c>
      <c r="AX182" s="174" t="str">
        <f ca="1">IFERROR(VLOOKUP(ROW(AX170),'فهرست بها کلی'!$C$13:$BO$1660,38,0),"")</f>
        <v/>
      </c>
      <c r="AY182" s="174" t="str">
        <f ca="1">IFERROR(VLOOKUP(ROW(AY170),'فهرست بها کلی'!$C$13:$BO$1660,41,0),"")</f>
        <v/>
      </c>
      <c r="AZ182" s="174" t="str">
        <f ca="1">IFERROR(VLOOKUP(ROW(AZ170),'فهرست بها کلی'!$C$13:$BO$1660,44,0),"")</f>
        <v/>
      </c>
      <c r="BA182" s="174" t="str">
        <f ca="1">IFERROR(VLOOKUP(ROW(BA170),'فهرست بها کلی'!$C$13:$BO$1660,47,0),"")</f>
        <v/>
      </c>
      <c r="BB182" s="174" t="str">
        <f ca="1">IFERROR(VLOOKUP(ROW(BB170),'فهرست بها کلی'!$C$13:$BO$1660,50,0),"")</f>
        <v/>
      </c>
      <c r="BC182" s="174" t="str">
        <f ca="1">IFERROR(VLOOKUP(ROW(BC170),'فهرست بها کلی'!$C$13:$BO$1660,53,0),"")</f>
        <v/>
      </c>
      <c r="BD182" s="174" t="str">
        <f ca="1">IFERROR(VLOOKUP(ROW(BD170),'فهرست بها کلی'!$C$13:$BO$1660,56,0),"")</f>
        <v/>
      </c>
      <c r="BE182" s="174" t="str">
        <f ca="1">IFERROR(VLOOKUP(ROW(BE170),'فهرست بها کلی'!$C$13:$BO$1660,59,0),"")</f>
        <v/>
      </c>
      <c r="BF182" s="174" t="str">
        <f ca="1">IFERROR(VLOOKUP(ROW(BF170),'فهرست بها کلی'!$C$13:$BO$1660,62,0),"")</f>
        <v/>
      </c>
      <c r="BG182" s="174" t="str">
        <f ca="1">IFERROR(VLOOKUP(ROW(BG170),'فهرست بها کلی'!$C$13:$BO$1660,65,0),"")</f>
        <v/>
      </c>
      <c r="BH182" s="174" t="str">
        <f ca="1">IFERROR(VLOOKUP(ROW(BH170),'فهرست بها کلی'!$C$13:$BO$1660,16,0),"")</f>
        <v/>
      </c>
      <c r="BI182" s="245" t="str">
        <f t="shared" ca="1" si="20"/>
        <v xml:space="preserve"> </v>
      </c>
      <c r="BJ182" s="245" t="str">
        <f t="shared" ca="1" si="21"/>
        <v/>
      </c>
      <c r="BK182" s="245" t="str">
        <f t="shared" ca="1" si="22"/>
        <v/>
      </c>
    </row>
    <row r="183" spans="1:63" ht="47.25" customHeight="1">
      <c r="A183" s="174" t="str">
        <f ca="1">IFERROR(VLOOKUP(ROW(A171),'فهرست بها کلی'!$C$13:$BO$1660,1,0),"")</f>
        <v/>
      </c>
      <c r="B183" s="174" t="str">
        <f ca="1">IFERROR(VLOOKUP(ROW(B171),'فهرست بها کلی'!$C$13:$BO$1660,5,0),"")</f>
        <v/>
      </c>
      <c r="C183" s="174" t="str">
        <f ca="1">IFERROR(VLOOKUP(ROW(C171),'فهرست بها کلی'!$C$13:$BO$1660,6,0),"")</f>
        <v/>
      </c>
      <c r="D183" s="174" t="str">
        <f ca="1">IFERROR(VLOOKUP(ROW(D171),'فهرست بها کلی'!$C$13:$BO$1660,7,0),"")</f>
        <v/>
      </c>
      <c r="E183" s="174" t="str">
        <f ca="1">IFERROR(VLOOKUP(ROW(E171),'فهرست بها کلی'!$C$13:$BO$1660,8,0),"")</f>
        <v/>
      </c>
      <c r="F183" s="174" t="str">
        <f ca="1">IFERROR(VLOOKUP(ROW(F171),'فهرست بها کلی'!$C$13:$BO$1660,9,0),"")</f>
        <v/>
      </c>
      <c r="G183" s="174" t="str">
        <f ca="1">IFERROR(VLOOKUP(ROW(G171),'فهرست بها کلی'!$C$13:$BO$1660,21,0),"")</f>
        <v/>
      </c>
      <c r="H183" s="174" t="str">
        <f ca="1">IFERROR(VLOOKUP(ROW(H171),'فهرست بها کلی'!$C$13:$BO$1660,24,0),"")</f>
        <v/>
      </c>
      <c r="I183" s="174" t="str">
        <f ca="1">IFERROR(VLOOKUP(ROW(I171),'فهرست بها کلی'!$C$13:$BO$1660,27,0),"")</f>
        <v/>
      </c>
      <c r="J183" s="174" t="str">
        <f ca="1">IFERROR(VLOOKUP(ROW(J171),'فهرست بها کلی'!$C$13:$BO$1660,30,0),"")</f>
        <v/>
      </c>
      <c r="K183" s="174" t="str">
        <f ca="1">IFERROR(VLOOKUP(ROW(K171),'فهرست بها کلی'!$C$13:$BO$1660,33,0),"")</f>
        <v/>
      </c>
      <c r="L183" s="174" t="str">
        <f ca="1">IFERROR(VLOOKUP(ROW(L171),'فهرست بها کلی'!$C$13:$BO$1660,36,0),"")</f>
        <v/>
      </c>
      <c r="M183" s="174" t="str">
        <f ca="1">IFERROR(VLOOKUP(ROW(M171),'فهرست بها کلی'!$C$13:$BO$1660,39,0),"")</f>
        <v/>
      </c>
      <c r="N183" s="174" t="str">
        <f ca="1">IFERROR(VLOOKUP(ROW(N171),'فهرست بها کلی'!$C$13:$BO$1660,42,0),"")</f>
        <v/>
      </c>
      <c r="O183" s="174" t="str">
        <f ca="1">IFERROR(VLOOKUP(ROW(O171),'فهرست بها کلی'!$C$13:$BO$1660,45,0),"")</f>
        <v/>
      </c>
      <c r="P183" s="174" t="str">
        <f ca="1">IFERROR(VLOOKUP(ROW(P171),'فهرست بها کلی'!$C$13:$BO$1660,48,0),"")</f>
        <v/>
      </c>
      <c r="Q183" s="174" t="str">
        <f ca="1">IFERROR(VLOOKUP(ROW(Q171),'فهرست بها کلی'!$C$13:$BO$1660,51,0),"")</f>
        <v/>
      </c>
      <c r="R183" s="174" t="str">
        <f ca="1">IFERROR(VLOOKUP(ROW(R171),'فهرست بها کلی'!$C$13:$BO$1660,54,0),"")</f>
        <v/>
      </c>
      <c r="S183" s="174" t="str">
        <f ca="1">IFERROR(VLOOKUP(ROW(S171),'فهرست بها کلی'!$C$13:$BO$1660,57,0),"")</f>
        <v/>
      </c>
      <c r="T183" s="174" t="str">
        <f ca="1">IFERROR(VLOOKUP(ROW(T171),'فهرست بها کلی'!$C$13:$BO$1660,60,0),"")</f>
        <v/>
      </c>
      <c r="U183" s="174" t="str">
        <f ca="1">IFERROR(VLOOKUP(ROW(U171),'فهرست بها کلی'!$C$13:$BO$1660,63,0),"")</f>
        <v/>
      </c>
      <c r="V183" s="241">
        <f t="shared" ca="1" si="16"/>
        <v>0</v>
      </c>
      <c r="W183" s="242" t="str">
        <f t="shared" ca="1" si="17"/>
        <v/>
      </c>
      <c r="X183" s="174" t="str">
        <f ca="1">IFERROR(VLOOKUP(ROW(X171),'فهرست بها کلی'!$C$13:$BO$1660,10,0),"")</f>
        <v/>
      </c>
      <c r="Y183" s="174" t="str">
        <f ca="1">IFERROR(VLOOKUP(ROW(Y171),'فهرست بها کلی'!$C$13:$BO$1660,11,0),"")</f>
        <v/>
      </c>
      <c r="Z183" s="174" t="str">
        <f ca="1">IFERROR(VLOOKUP(ROW(Z171),'فهرست بها کلی'!$C$13:$BO$1660,12,0),"")</f>
        <v/>
      </c>
      <c r="AA183" s="174" t="str">
        <f ca="1">IFERROR(VLOOKUP(ROW(AA171),'فهرست بها کلی'!$C$13:$BO$1660,13,0),"")</f>
        <v/>
      </c>
      <c r="AB183" s="243" t="str">
        <f t="shared" ca="1" si="18"/>
        <v/>
      </c>
      <c r="AC183" s="174" t="str">
        <f ca="1">IFERROR(VLOOKUP(ROW(AC171),'فهرست بها کلی'!$C$13:$BO$1660,22,0),"")</f>
        <v/>
      </c>
      <c r="AD183" s="174" t="str">
        <f ca="1">IFERROR(VLOOKUP(ROW(AD171),'فهرست بها کلی'!$C$13:$BO$1660,25,0),"")</f>
        <v/>
      </c>
      <c r="AE183" s="174" t="str">
        <f ca="1">IFERROR(VLOOKUP(ROW(AE171),'فهرست بها کلی'!$C$13:$BO$1660,28,0),"")</f>
        <v/>
      </c>
      <c r="AF183" s="174" t="str">
        <f ca="1">IFERROR(VLOOKUP(ROW(AF171),'فهرست بها کلی'!$C$13:$BO$1660,31,0),"")</f>
        <v/>
      </c>
      <c r="AG183" s="174" t="str">
        <f ca="1">IFERROR(VLOOKUP(ROW(AG171),'فهرست بها کلی'!$C$13:$BO$1660,34,0),"")</f>
        <v/>
      </c>
      <c r="AH183" s="174" t="str">
        <f ca="1">IFERROR(VLOOKUP(ROW(AH171),'فهرست بها کلی'!$C$13:$BO$1660,37,0),"")</f>
        <v/>
      </c>
      <c r="AI183" s="174" t="str">
        <f ca="1">IFERROR(VLOOKUP(ROW(AI171),'فهرست بها کلی'!$C$13:$BO$1660,40,0),"")</f>
        <v/>
      </c>
      <c r="AJ183" s="174" t="str">
        <f ca="1">IFERROR(VLOOKUP(ROW(AJ171),'فهرست بها کلی'!$C$13:$BO$1660,43,0),"")</f>
        <v/>
      </c>
      <c r="AK183" s="174" t="str">
        <f ca="1">IFERROR(VLOOKUP(ROW(AK171),'فهرست بها کلی'!$C$13:$BO$1660,46,0),"")</f>
        <v/>
      </c>
      <c r="AL183" s="174" t="str">
        <f ca="1">IFERROR(VLOOKUP(ROW(AL171),'فهرست بها کلی'!$C$13:$BO$1660,49,0),"")</f>
        <v/>
      </c>
      <c r="AM183" s="174" t="str">
        <f ca="1">IFERROR(VLOOKUP(ROW(AM171),'فهرست بها کلی'!$C$13:$BO$1660,52,0),"")</f>
        <v/>
      </c>
      <c r="AN183" s="174" t="str">
        <f ca="1">IFERROR(VLOOKUP(ROW(AN171),'فهرست بها کلی'!$C$13:$BO$1660,55,0),"")</f>
        <v/>
      </c>
      <c r="AO183" s="174" t="str">
        <f ca="1">IFERROR(VLOOKUP(ROW(AO171),'فهرست بها کلی'!$C$13:$BO$1660,58,0),"")</f>
        <v/>
      </c>
      <c r="AP183" s="174" t="str">
        <f ca="1">IFERROR(VLOOKUP(ROW(AP171),'فهرست بها کلی'!$C$13:$BO$1660,61,0),"")</f>
        <v/>
      </c>
      <c r="AQ183" s="174" t="str">
        <f ca="1">IFERROR(VLOOKUP(ROW(AQ171),'فهرست بها کلی'!$C$13:$BO$1660,64,0),"")</f>
        <v/>
      </c>
      <c r="AR183" s="244">
        <f t="shared" ca="1" si="19"/>
        <v>0</v>
      </c>
      <c r="AS183" s="174" t="str">
        <f ca="1">IFERROR(VLOOKUP(ROW(AS171),'فهرست بها کلی'!$C$13:$BO$1660,23,0),"")</f>
        <v/>
      </c>
      <c r="AT183" s="174" t="str">
        <f ca="1">IFERROR(VLOOKUP(ROW(AT171),'فهرست بها کلی'!$C$13:$BO$1660,26,0),"")</f>
        <v/>
      </c>
      <c r="AU183" s="174" t="str">
        <f ca="1">IFERROR(VLOOKUP(ROW(AU171),'فهرست بها کلی'!$C$13:$BO$1660,29,0),"")</f>
        <v/>
      </c>
      <c r="AV183" s="174" t="str">
        <f ca="1">IFERROR(VLOOKUP(ROW(AV171),'فهرست بها کلی'!$C$13:$BO$1660,32,0),"")</f>
        <v/>
      </c>
      <c r="AW183" s="174" t="str">
        <f ca="1">IFERROR(VLOOKUP(ROW(AW171),'فهرست بها کلی'!$C$13:$BO$1660,35,0),"")</f>
        <v/>
      </c>
      <c r="AX183" s="174" t="str">
        <f ca="1">IFERROR(VLOOKUP(ROW(AX171),'فهرست بها کلی'!$C$13:$BO$1660,38,0),"")</f>
        <v/>
      </c>
      <c r="AY183" s="174" t="str">
        <f ca="1">IFERROR(VLOOKUP(ROW(AY171),'فهرست بها کلی'!$C$13:$BO$1660,41,0),"")</f>
        <v/>
      </c>
      <c r="AZ183" s="174" t="str">
        <f ca="1">IFERROR(VLOOKUP(ROW(AZ171),'فهرست بها کلی'!$C$13:$BO$1660,44,0),"")</f>
        <v/>
      </c>
      <c r="BA183" s="174" t="str">
        <f ca="1">IFERROR(VLOOKUP(ROW(BA171),'فهرست بها کلی'!$C$13:$BO$1660,47,0),"")</f>
        <v/>
      </c>
      <c r="BB183" s="174" t="str">
        <f ca="1">IFERROR(VLOOKUP(ROW(BB171),'فهرست بها کلی'!$C$13:$BO$1660,50,0),"")</f>
        <v/>
      </c>
      <c r="BC183" s="174" t="str">
        <f ca="1">IFERROR(VLOOKUP(ROW(BC171),'فهرست بها کلی'!$C$13:$BO$1660,53,0),"")</f>
        <v/>
      </c>
      <c r="BD183" s="174" t="str">
        <f ca="1">IFERROR(VLOOKUP(ROW(BD171),'فهرست بها کلی'!$C$13:$BO$1660,56,0),"")</f>
        <v/>
      </c>
      <c r="BE183" s="174" t="str">
        <f ca="1">IFERROR(VLOOKUP(ROW(BE171),'فهرست بها کلی'!$C$13:$BO$1660,59,0),"")</f>
        <v/>
      </c>
      <c r="BF183" s="174" t="str">
        <f ca="1">IFERROR(VLOOKUP(ROW(BF171),'فهرست بها کلی'!$C$13:$BO$1660,62,0),"")</f>
        <v/>
      </c>
      <c r="BG183" s="174" t="str">
        <f ca="1">IFERROR(VLOOKUP(ROW(BG171),'فهرست بها کلی'!$C$13:$BO$1660,65,0),"")</f>
        <v/>
      </c>
      <c r="BH183" s="174" t="str">
        <f ca="1">IFERROR(VLOOKUP(ROW(BH171),'فهرست بها کلی'!$C$13:$BO$1660,16,0),"")</f>
        <v/>
      </c>
      <c r="BI183" s="245" t="str">
        <f t="shared" ca="1" si="20"/>
        <v xml:space="preserve"> </v>
      </c>
      <c r="BJ183" s="245" t="str">
        <f t="shared" ca="1" si="21"/>
        <v/>
      </c>
      <c r="BK183" s="245" t="str">
        <f t="shared" ca="1" si="22"/>
        <v/>
      </c>
    </row>
    <row r="184" spans="1:63" ht="47.25" customHeight="1">
      <c r="A184" s="174" t="str">
        <f ca="1">IFERROR(VLOOKUP(ROW(A172),'فهرست بها کلی'!$C$13:$BO$1660,1,0),"")</f>
        <v/>
      </c>
      <c r="B184" s="174" t="str">
        <f ca="1">IFERROR(VLOOKUP(ROW(B172),'فهرست بها کلی'!$C$13:$BO$1660,5,0),"")</f>
        <v/>
      </c>
      <c r="C184" s="174" t="str">
        <f ca="1">IFERROR(VLOOKUP(ROW(C172),'فهرست بها کلی'!$C$13:$BO$1660,6,0),"")</f>
        <v/>
      </c>
      <c r="D184" s="174" t="str">
        <f ca="1">IFERROR(VLOOKUP(ROW(D172),'فهرست بها کلی'!$C$13:$BO$1660,7,0),"")</f>
        <v/>
      </c>
      <c r="E184" s="174" t="str">
        <f ca="1">IFERROR(VLOOKUP(ROW(E172),'فهرست بها کلی'!$C$13:$BO$1660,8,0),"")</f>
        <v/>
      </c>
      <c r="F184" s="174" t="str">
        <f ca="1">IFERROR(VLOOKUP(ROW(F172),'فهرست بها کلی'!$C$13:$BO$1660,9,0),"")</f>
        <v/>
      </c>
      <c r="G184" s="174" t="str">
        <f ca="1">IFERROR(VLOOKUP(ROW(G172),'فهرست بها کلی'!$C$13:$BO$1660,21,0),"")</f>
        <v/>
      </c>
      <c r="H184" s="174" t="str">
        <f ca="1">IFERROR(VLOOKUP(ROW(H172),'فهرست بها کلی'!$C$13:$BO$1660,24,0),"")</f>
        <v/>
      </c>
      <c r="I184" s="174" t="str">
        <f ca="1">IFERROR(VLOOKUP(ROW(I172),'فهرست بها کلی'!$C$13:$BO$1660,27,0),"")</f>
        <v/>
      </c>
      <c r="J184" s="174" t="str">
        <f ca="1">IFERROR(VLOOKUP(ROW(J172),'فهرست بها کلی'!$C$13:$BO$1660,30,0),"")</f>
        <v/>
      </c>
      <c r="K184" s="174" t="str">
        <f ca="1">IFERROR(VLOOKUP(ROW(K172),'فهرست بها کلی'!$C$13:$BO$1660,33,0),"")</f>
        <v/>
      </c>
      <c r="L184" s="174" t="str">
        <f ca="1">IFERROR(VLOOKUP(ROW(L172),'فهرست بها کلی'!$C$13:$BO$1660,36,0),"")</f>
        <v/>
      </c>
      <c r="M184" s="174" t="str">
        <f ca="1">IFERROR(VLOOKUP(ROW(M172),'فهرست بها کلی'!$C$13:$BO$1660,39,0),"")</f>
        <v/>
      </c>
      <c r="N184" s="174" t="str">
        <f ca="1">IFERROR(VLOOKUP(ROW(N172),'فهرست بها کلی'!$C$13:$BO$1660,42,0),"")</f>
        <v/>
      </c>
      <c r="O184" s="174" t="str">
        <f ca="1">IFERROR(VLOOKUP(ROW(O172),'فهرست بها کلی'!$C$13:$BO$1660,45,0),"")</f>
        <v/>
      </c>
      <c r="P184" s="174" t="str">
        <f ca="1">IFERROR(VLOOKUP(ROW(P172),'فهرست بها کلی'!$C$13:$BO$1660,48,0),"")</f>
        <v/>
      </c>
      <c r="Q184" s="174" t="str">
        <f ca="1">IFERROR(VLOOKUP(ROW(Q172),'فهرست بها کلی'!$C$13:$BO$1660,51,0),"")</f>
        <v/>
      </c>
      <c r="R184" s="174" t="str">
        <f ca="1">IFERROR(VLOOKUP(ROW(R172),'فهرست بها کلی'!$C$13:$BO$1660,54,0),"")</f>
        <v/>
      </c>
      <c r="S184" s="174" t="str">
        <f ca="1">IFERROR(VLOOKUP(ROW(S172),'فهرست بها کلی'!$C$13:$BO$1660,57,0),"")</f>
        <v/>
      </c>
      <c r="T184" s="174" t="str">
        <f ca="1">IFERROR(VLOOKUP(ROW(T172),'فهرست بها کلی'!$C$13:$BO$1660,60,0),"")</f>
        <v/>
      </c>
      <c r="U184" s="174" t="str">
        <f ca="1">IFERROR(VLOOKUP(ROW(U172),'فهرست بها کلی'!$C$13:$BO$1660,63,0),"")</f>
        <v/>
      </c>
      <c r="V184" s="241">
        <f t="shared" ca="1" si="16"/>
        <v>0</v>
      </c>
      <c r="W184" s="242" t="str">
        <f t="shared" ca="1" si="17"/>
        <v/>
      </c>
      <c r="X184" s="174" t="str">
        <f ca="1">IFERROR(VLOOKUP(ROW(X172),'فهرست بها کلی'!$C$13:$BO$1660,10,0),"")</f>
        <v/>
      </c>
      <c r="Y184" s="174" t="str">
        <f ca="1">IFERROR(VLOOKUP(ROW(Y172),'فهرست بها کلی'!$C$13:$BO$1660,11,0),"")</f>
        <v/>
      </c>
      <c r="Z184" s="174" t="str">
        <f ca="1">IFERROR(VLOOKUP(ROW(Z172),'فهرست بها کلی'!$C$13:$BO$1660,12,0),"")</f>
        <v/>
      </c>
      <c r="AA184" s="174" t="str">
        <f ca="1">IFERROR(VLOOKUP(ROW(AA172),'فهرست بها کلی'!$C$13:$BO$1660,13,0),"")</f>
        <v/>
      </c>
      <c r="AB184" s="243" t="str">
        <f t="shared" ca="1" si="18"/>
        <v/>
      </c>
      <c r="AC184" s="174" t="str">
        <f ca="1">IFERROR(VLOOKUP(ROW(AC172),'فهرست بها کلی'!$C$13:$BO$1660,22,0),"")</f>
        <v/>
      </c>
      <c r="AD184" s="174" t="str">
        <f ca="1">IFERROR(VLOOKUP(ROW(AD172),'فهرست بها کلی'!$C$13:$BO$1660,25,0),"")</f>
        <v/>
      </c>
      <c r="AE184" s="174" t="str">
        <f ca="1">IFERROR(VLOOKUP(ROW(AE172),'فهرست بها کلی'!$C$13:$BO$1660,28,0),"")</f>
        <v/>
      </c>
      <c r="AF184" s="174" t="str">
        <f ca="1">IFERROR(VLOOKUP(ROW(AF172),'فهرست بها کلی'!$C$13:$BO$1660,31,0),"")</f>
        <v/>
      </c>
      <c r="AG184" s="174" t="str">
        <f ca="1">IFERROR(VLOOKUP(ROW(AG172),'فهرست بها کلی'!$C$13:$BO$1660,34,0),"")</f>
        <v/>
      </c>
      <c r="AH184" s="174" t="str">
        <f ca="1">IFERROR(VLOOKUP(ROW(AH172),'فهرست بها کلی'!$C$13:$BO$1660,37,0),"")</f>
        <v/>
      </c>
      <c r="AI184" s="174" t="str">
        <f ca="1">IFERROR(VLOOKUP(ROW(AI172),'فهرست بها کلی'!$C$13:$BO$1660,40,0),"")</f>
        <v/>
      </c>
      <c r="AJ184" s="174" t="str">
        <f ca="1">IFERROR(VLOOKUP(ROW(AJ172),'فهرست بها کلی'!$C$13:$BO$1660,43,0),"")</f>
        <v/>
      </c>
      <c r="AK184" s="174" t="str">
        <f ca="1">IFERROR(VLOOKUP(ROW(AK172),'فهرست بها کلی'!$C$13:$BO$1660,46,0),"")</f>
        <v/>
      </c>
      <c r="AL184" s="174" t="str">
        <f ca="1">IFERROR(VLOOKUP(ROW(AL172),'فهرست بها کلی'!$C$13:$BO$1660,49,0),"")</f>
        <v/>
      </c>
      <c r="AM184" s="174" t="str">
        <f ca="1">IFERROR(VLOOKUP(ROW(AM172),'فهرست بها کلی'!$C$13:$BO$1660,52,0),"")</f>
        <v/>
      </c>
      <c r="AN184" s="174" t="str">
        <f ca="1">IFERROR(VLOOKUP(ROW(AN172),'فهرست بها کلی'!$C$13:$BO$1660,55,0),"")</f>
        <v/>
      </c>
      <c r="AO184" s="174" t="str">
        <f ca="1">IFERROR(VLOOKUP(ROW(AO172),'فهرست بها کلی'!$C$13:$BO$1660,58,0),"")</f>
        <v/>
      </c>
      <c r="AP184" s="174" t="str">
        <f ca="1">IFERROR(VLOOKUP(ROW(AP172),'فهرست بها کلی'!$C$13:$BO$1660,61,0),"")</f>
        <v/>
      </c>
      <c r="AQ184" s="174" t="str">
        <f ca="1">IFERROR(VLOOKUP(ROW(AQ172),'فهرست بها کلی'!$C$13:$BO$1660,64,0),"")</f>
        <v/>
      </c>
      <c r="AR184" s="244">
        <f t="shared" ca="1" si="19"/>
        <v>0</v>
      </c>
      <c r="AS184" s="174" t="str">
        <f ca="1">IFERROR(VLOOKUP(ROW(AS172),'فهرست بها کلی'!$C$13:$BO$1660,23,0),"")</f>
        <v/>
      </c>
      <c r="AT184" s="174" t="str">
        <f ca="1">IFERROR(VLOOKUP(ROW(AT172),'فهرست بها کلی'!$C$13:$BO$1660,26,0),"")</f>
        <v/>
      </c>
      <c r="AU184" s="174" t="str">
        <f ca="1">IFERROR(VLOOKUP(ROW(AU172),'فهرست بها کلی'!$C$13:$BO$1660,29,0),"")</f>
        <v/>
      </c>
      <c r="AV184" s="174" t="str">
        <f ca="1">IFERROR(VLOOKUP(ROW(AV172),'فهرست بها کلی'!$C$13:$BO$1660,32,0),"")</f>
        <v/>
      </c>
      <c r="AW184" s="174" t="str">
        <f ca="1">IFERROR(VLOOKUP(ROW(AW172),'فهرست بها کلی'!$C$13:$BO$1660,35,0),"")</f>
        <v/>
      </c>
      <c r="AX184" s="174" t="str">
        <f ca="1">IFERROR(VLOOKUP(ROW(AX172),'فهرست بها کلی'!$C$13:$BO$1660,38,0),"")</f>
        <v/>
      </c>
      <c r="AY184" s="174" t="str">
        <f ca="1">IFERROR(VLOOKUP(ROW(AY172),'فهرست بها کلی'!$C$13:$BO$1660,41,0),"")</f>
        <v/>
      </c>
      <c r="AZ184" s="174" t="str">
        <f ca="1">IFERROR(VLOOKUP(ROW(AZ172),'فهرست بها کلی'!$C$13:$BO$1660,44,0),"")</f>
        <v/>
      </c>
      <c r="BA184" s="174" t="str">
        <f ca="1">IFERROR(VLOOKUP(ROW(BA172),'فهرست بها کلی'!$C$13:$BO$1660,47,0),"")</f>
        <v/>
      </c>
      <c r="BB184" s="174" t="str">
        <f ca="1">IFERROR(VLOOKUP(ROW(BB172),'فهرست بها کلی'!$C$13:$BO$1660,50,0),"")</f>
        <v/>
      </c>
      <c r="BC184" s="174" t="str">
        <f ca="1">IFERROR(VLOOKUP(ROW(BC172),'فهرست بها کلی'!$C$13:$BO$1660,53,0),"")</f>
        <v/>
      </c>
      <c r="BD184" s="174" t="str">
        <f ca="1">IFERROR(VLOOKUP(ROW(BD172),'فهرست بها کلی'!$C$13:$BO$1660,56,0),"")</f>
        <v/>
      </c>
      <c r="BE184" s="174" t="str">
        <f ca="1">IFERROR(VLOOKUP(ROW(BE172),'فهرست بها کلی'!$C$13:$BO$1660,59,0),"")</f>
        <v/>
      </c>
      <c r="BF184" s="174" t="str">
        <f ca="1">IFERROR(VLOOKUP(ROW(BF172),'فهرست بها کلی'!$C$13:$BO$1660,62,0),"")</f>
        <v/>
      </c>
      <c r="BG184" s="174" t="str">
        <f ca="1">IFERROR(VLOOKUP(ROW(BG172),'فهرست بها کلی'!$C$13:$BO$1660,65,0),"")</f>
        <v/>
      </c>
      <c r="BH184" s="174" t="str">
        <f ca="1">IFERROR(VLOOKUP(ROW(BH172),'فهرست بها کلی'!$C$13:$BO$1660,16,0),"")</f>
        <v/>
      </c>
      <c r="BI184" s="245" t="str">
        <f t="shared" ca="1" si="20"/>
        <v xml:space="preserve"> </v>
      </c>
      <c r="BJ184" s="245" t="str">
        <f t="shared" ca="1" si="21"/>
        <v/>
      </c>
      <c r="BK184" s="245" t="str">
        <f t="shared" ca="1" si="22"/>
        <v/>
      </c>
    </row>
    <row r="185" spans="1:63" ht="47.25" customHeight="1">
      <c r="A185" s="174" t="str">
        <f ca="1">IFERROR(VLOOKUP(ROW(A173),'فهرست بها کلی'!$C$13:$BO$1660,1,0),"")</f>
        <v/>
      </c>
      <c r="B185" s="174" t="str">
        <f ca="1">IFERROR(VLOOKUP(ROW(B173),'فهرست بها کلی'!$C$13:$BO$1660,5,0),"")</f>
        <v/>
      </c>
      <c r="C185" s="174" t="str">
        <f ca="1">IFERROR(VLOOKUP(ROW(C173),'فهرست بها کلی'!$C$13:$BO$1660,6,0),"")</f>
        <v/>
      </c>
      <c r="D185" s="174" t="str">
        <f ca="1">IFERROR(VLOOKUP(ROW(D173),'فهرست بها کلی'!$C$13:$BO$1660,7,0),"")</f>
        <v/>
      </c>
      <c r="E185" s="174" t="str">
        <f ca="1">IFERROR(VLOOKUP(ROW(E173),'فهرست بها کلی'!$C$13:$BO$1660,8,0),"")</f>
        <v/>
      </c>
      <c r="F185" s="174" t="str">
        <f ca="1">IFERROR(VLOOKUP(ROW(F173),'فهرست بها کلی'!$C$13:$BO$1660,9,0),"")</f>
        <v/>
      </c>
      <c r="G185" s="174" t="str">
        <f ca="1">IFERROR(VLOOKUP(ROW(G173),'فهرست بها کلی'!$C$13:$BO$1660,21,0),"")</f>
        <v/>
      </c>
      <c r="H185" s="174" t="str">
        <f ca="1">IFERROR(VLOOKUP(ROW(H173),'فهرست بها کلی'!$C$13:$BO$1660,24,0),"")</f>
        <v/>
      </c>
      <c r="I185" s="174" t="str">
        <f ca="1">IFERROR(VLOOKUP(ROW(I173),'فهرست بها کلی'!$C$13:$BO$1660,27,0),"")</f>
        <v/>
      </c>
      <c r="J185" s="174" t="str">
        <f ca="1">IFERROR(VLOOKUP(ROW(J173),'فهرست بها کلی'!$C$13:$BO$1660,30,0),"")</f>
        <v/>
      </c>
      <c r="K185" s="174" t="str">
        <f ca="1">IFERROR(VLOOKUP(ROW(K173),'فهرست بها کلی'!$C$13:$BO$1660,33,0),"")</f>
        <v/>
      </c>
      <c r="L185" s="174" t="str">
        <f ca="1">IFERROR(VLOOKUP(ROW(L173),'فهرست بها کلی'!$C$13:$BO$1660,36,0),"")</f>
        <v/>
      </c>
      <c r="M185" s="174" t="str">
        <f ca="1">IFERROR(VLOOKUP(ROW(M173),'فهرست بها کلی'!$C$13:$BO$1660,39,0),"")</f>
        <v/>
      </c>
      <c r="N185" s="174" t="str">
        <f ca="1">IFERROR(VLOOKUP(ROW(N173),'فهرست بها کلی'!$C$13:$BO$1660,42,0),"")</f>
        <v/>
      </c>
      <c r="O185" s="174" t="str">
        <f ca="1">IFERROR(VLOOKUP(ROW(O173),'فهرست بها کلی'!$C$13:$BO$1660,45,0),"")</f>
        <v/>
      </c>
      <c r="P185" s="174" t="str">
        <f ca="1">IFERROR(VLOOKUP(ROW(P173),'فهرست بها کلی'!$C$13:$BO$1660,48,0),"")</f>
        <v/>
      </c>
      <c r="Q185" s="174" t="str">
        <f ca="1">IFERROR(VLOOKUP(ROW(Q173),'فهرست بها کلی'!$C$13:$BO$1660,51,0),"")</f>
        <v/>
      </c>
      <c r="R185" s="174" t="str">
        <f ca="1">IFERROR(VLOOKUP(ROW(R173),'فهرست بها کلی'!$C$13:$BO$1660,54,0),"")</f>
        <v/>
      </c>
      <c r="S185" s="174" t="str">
        <f ca="1">IFERROR(VLOOKUP(ROW(S173),'فهرست بها کلی'!$C$13:$BO$1660,57,0),"")</f>
        <v/>
      </c>
      <c r="T185" s="174" t="str">
        <f ca="1">IFERROR(VLOOKUP(ROW(T173),'فهرست بها کلی'!$C$13:$BO$1660,60,0),"")</f>
        <v/>
      </c>
      <c r="U185" s="174" t="str">
        <f ca="1">IFERROR(VLOOKUP(ROW(U173),'فهرست بها کلی'!$C$13:$BO$1660,63,0),"")</f>
        <v/>
      </c>
      <c r="V185" s="241">
        <f t="shared" ca="1" si="16"/>
        <v>0</v>
      </c>
      <c r="W185" s="242" t="str">
        <f t="shared" ca="1" si="17"/>
        <v/>
      </c>
      <c r="X185" s="174" t="str">
        <f ca="1">IFERROR(VLOOKUP(ROW(X173),'فهرست بها کلی'!$C$13:$BO$1660,10,0),"")</f>
        <v/>
      </c>
      <c r="Y185" s="174" t="str">
        <f ca="1">IFERROR(VLOOKUP(ROW(Y173),'فهرست بها کلی'!$C$13:$BO$1660,11,0),"")</f>
        <v/>
      </c>
      <c r="Z185" s="174" t="str">
        <f ca="1">IFERROR(VLOOKUP(ROW(Z173),'فهرست بها کلی'!$C$13:$BO$1660,12,0),"")</f>
        <v/>
      </c>
      <c r="AA185" s="174" t="str">
        <f ca="1">IFERROR(VLOOKUP(ROW(AA173),'فهرست بها کلی'!$C$13:$BO$1660,13,0),"")</f>
        <v/>
      </c>
      <c r="AB185" s="243" t="str">
        <f t="shared" ca="1" si="18"/>
        <v/>
      </c>
      <c r="AC185" s="174" t="str">
        <f ca="1">IFERROR(VLOOKUP(ROW(AC173),'فهرست بها کلی'!$C$13:$BO$1660,22,0),"")</f>
        <v/>
      </c>
      <c r="AD185" s="174" t="str">
        <f ca="1">IFERROR(VLOOKUP(ROW(AD173),'فهرست بها کلی'!$C$13:$BO$1660,25,0),"")</f>
        <v/>
      </c>
      <c r="AE185" s="174" t="str">
        <f ca="1">IFERROR(VLOOKUP(ROW(AE173),'فهرست بها کلی'!$C$13:$BO$1660,28,0),"")</f>
        <v/>
      </c>
      <c r="AF185" s="174" t="str">
        <f ca="1">IFERROR(VLOOKUP(ROW(AF173),'فهرست بها کلی'!$C$13:$BO$1660,31,0),"")</f>
        <v/>
      </c>
      <c r="AG185" s="174" t="str">
        <f ca="1">IFERROR(VLOOKUP(ROW(AG173),'فهرست بها کلی'!$C$13:$BO$1660,34,0),"")</f>
        <v/>
      </c>
      <c r="AH185" s="174" t="str">
        <f ca="1">IFERROR(VLOOKUP(ROW(AH173),'فهرست بها کلی'!$C$13:$BO$1660,37,0),"")</f>
        <v/>
      </c>
      <c r="AI185" s="174" t="str">
        <f ca="1">IFERROR(VLOOKUP(ROW(AI173),'فهرست بها کلی'!$C$13:$BO$1660,40,0),"")</f>
        <v/>
      </c>
      <c r="AJ185" s="174" t="str">
        <f ca="1">IFERROR(VLOOKUP(ROW(AJ173),'فهرست بها کلی'!$C$13:$BO$1660,43,0),"")</f>
        <v/>
      </c>
      <c r="AK185" s="174" t="str">
        <f ca="1">IFERROR(VLOOKUP(ROW(AK173),'فهرست بها کلی'!$C$13:$BO$1660,46,0),"")</f>
        <v/>
      </c>
      <c r="AL185" s="174" t="str">
        <f ca="1">IFERROR(VLOOKUP(ROW(AL173),'فهرست بها کلی'!$C$13:$BO$1660,49,0),"")</f>
        <v/>
      </c>
      <c r="AM185" s="174" t="str">
        <f ca="1">IFERROR(VLOOKUP(ROW(AM173),'فهرست بها کلی'!$C$13:$BO$1660,52,0),"")</f>
        <v/>
      </c>
      <c r="AN185" s="174" t="str">
        <f ca="1">IFERROR(VLOOKUP(ROW(AN173),'فهرست بها کلی'!$C$13:$BO$1660,55,0),"")</f>
        <v/>
      </c>
      <c r="AO185" s="174" t="str">
        <f ca="1">IFERROR(VLOOKUP(ROW(AO173),'فهرست بها کلی'!$C$13:$BO$1660,58,0),"")</f>
        <v/>
      </c>
      <c r="AP185" s="174" t="str">
        <f ca="1">IFERROR(VLOOKUP(ROW(AP173),'فهرست بها کلی'!$C$13:$BO$1660,61,0),"")</f>
        <v/>
      </c>
      <c r="AQ185" s="174" t="str">
        <f ca="1">IFERROR(VLOOKUP(ROW(AQ173),'فهرست بها کلی'!$C$13:$BO$1660,64,0),"")</f>
        <v/>
      </c>
      <c r="AR185" s="244">
        <f t="shared" ca="1" si="19"/>
        <v>0</v>
      </c>
      <c r="AS185" s="174" t="str">
        <f ca="1">IFERROR(VLOOKUP(ROW(AS173),'فهرست بها کلی'!$C$13:$BO$1660,23,0),"")</f>
        <v/>
      </c>
      <c r="AT185" s="174" t="str">
        <f ca="1">IFERROR(VLOOKUP(ROW(AT173),'فهرست بها کلی'!$C$13:$BO$1660,26,0),"")</f>
        <v/>
      </c>
      <c r="AU185" s="174" t="str">
        <f ca="1">IFERROR(VLOOKUP(ROW(AU173),'فهرست بها کلی'!$C$13:$BO$1660,29,0),"")</f>
        <v/>
      </c>
      <c r="AV185" s="174" t="str">
        <f ca="1">IFERROR(VLOOKUP(ROW(AV173),'فهرست بها کلی'!$C$13:$BO$1660,32,0),"")</f>
        <v/>
      </c>
      <c r="AW185" s="174" t="str">
        <f ca="1">IFERROR(VLOOKUP(ROW(AW173),'فهرست بها کلی'!$C$13:$BO$1660,35,0),"")</f>
        <v/>
      </c>
      <c r="AX185" s="174" t="str">
        <f ca="1">IFERROR(VLOOKUP(ROW(AX173),'فهرست بها کلی'!$C$13:$BO$1660,38,0),"")</f>
        <v/>
      </c>
      <c r="AY185" s="174" t="str">
        <f ca="1">IFERROR(VLOOKUP(ROW(AY173),'فهرست بها کلی'!$C$13:$BO$1660,41,0),"")</f>
        <v/>
      </c>
      <c r="AZ185" s="174" t="str">
        <f ca="1">IFERROR(VLOOKUP(ROW(AZ173),'فهرست بها کلی'!$C$13:$BO$1660,44,0),"")</f>
        <v/>
      </c>
      <c r="BA185" s="174" t="str">
        <f ca="1">IFERROR(VLOOKUP(ROW(BA173),'فهرست بها کلی'!$C$13:$BO$1660,47,0),"")</f>
        <v/>
      </c>
      <c r="BB185" s="174" t="str">
        <f ca="1">IFERROR(VLOOKUP(ROW(BB173),'فهرست بها کلی'!$C$13:$BO$1660,50,0),"")</f>
        <v/>
      </c>
      <c r="BC185" s="174" t="str">
        <f ca="1">IFERROR(VLOOKUP(ROW(BC173),'فهرست بها کلی'!$C$13:$BO$1660,53,0),"")</f>
        <v/>
      </c>
      <c r="BD185" s="174" t="str">
        <f ca="1">IFERROR(VLOOKUP(ROW(BD173),'فهرست بها کلی'!$C$13:$BO$1660,56,0),"")</f>
        <v/>
      </c>
      <c r="BE185" s="174" t="str">
        <f ca="1">IFERROR(VLOOKUP(ROW(BE173),'فهرست بها کلی'!$C$13:$BO$1660,59,0),"")</f>
        <v/>
      </c>
      <c r="BF185" s="174" t="str">
        <f ca="1">IFERROR(VLOOKUP(ROW(BF173),'فهرست بها کلی'!$C$13:$BO$1660,62,0),"")</f>
        <v/>
      </c>
      <c r="BG185" s="174" t="str">
        <f ca="1">IFERROR(VLOOKUP(ROW(BG173),'فهرست بها کلی'!$C$13:$BO$1660,65,0),"")</f>
        <v/>
      </c>
      <c r="BH185" s="174" t="str">
        <f ca="1">IFERROR(VLOOKUP(ROW(BH173),'فهرست بها کلی'!$C$13:$BO$1660,16,0),"")</f>
        <v/>
      </c>
      <c r="BI185" s="245" t="str">
        <f t="shared" ca="1" si="20"/>
        <v xml:space="preserve"> </v>
      </c>
      <c r="BJ185" s="245" t="str">
        <f t="shared" ca="1" si="21"/>
        <v/>
      </c>
      <c r="BK185" s="245" t="str">
        <f t="shared" ca="1" si="22"/>
        <v/>
      </c>
    </row>
    <row r="186" spans="1:63" ht="47.25" customHeight="1">
      <c r="A186" s="174" t="str">
        <f ca="1">IFERROR(VLOOKUP(ROW(A174),'فهرست بها کلی'!$C$13:$BO$1660,1,0),"")</f>
        <v/>
      </c>
      <c r="B186" s="174" t="str">
        <f ca="1">IFERROR(VLOOKUP(ROW(B174),'فهرست بها کلی'!$C$13:$BO$1660,5,0),"")</f>
        <v/>
      </c>
      <c r="C186" s="174" t="str">
        <f ca="1">IFERROR(VLOOKUP(ROW(C174),'فهرست بها کلی'!$C$13:$BO$1660,6,0),"")</f>
        <v/>
      </c>
      <c r="D186" s="174" t="str">
        <f ca="1">IFERROR(VLOOKUP(ROW(D174),'فهرست بها کلی'!$C$13:$BO$1660,7,0),"")</f>
        <v/>
      </c>
      <c r="E186" s="174" t="str">
        <f ca="1">IFERROR(VLOOKUP(ROW(E174),'فهرست بها کلی'!$C$13:$BO$1660,8,0),"")</f>
        <v/>
      </c>
      <c r="F186" s="174" t="str">
        <f ca="1">IFERROR(VLOOKUP(ROW(F174),'فهرست بها کلی'!$C$13:$BO$1660,9,0),"")</f>
        <v/>
      </c>
      <c r="G186" s="174" t="str">
        <f ca="1">IFERROR(VLOOKUP(ROW(G174),'فهرست بها کلی'!$C$13:$BO$1660,21,0),"")</f>
        <v/>
      </c>
      <c r="H186" s="174" t="str">
        <f ca="1">IFERROR(VLOOKUP(ROW(H174),'فهرست بها کلی'!$C$13:$BO$1660,24,0),"")</f>
        <v/>
      </c>
      <c r="I186" s="174" t="str">
        <f ca="1">IFERROR(VLOOKUP(ROW(I174),'فهرست بها کلی'!$C$13:$BO$1660,27,0),"")</f>
        <v/>
      </c>
      <c r="J186" s="174" t="str">
        <f ca="1">IFERROR(VLOOKUP(ROW(J174),'فهرست بها کلی'!$C$13:$BO$1660,30,0),"")</f>
        <v/>
      </c>
      <c r="K186" s="174" t="str">
        <f ca="1">IFERROR(VLOOKUP(ROW(K174),'فهرست بها کلی'!$C$13:$BO$1660,33,0),"")</f>
        <v/>
      </c>
      <c r="L186" s="174" t="str">
        <f ca="1">IFERROR(VLOOKUP(ROW(L174),'فهرست بها کلی'!$C$13:$BO$1660,36,0),"")</f>
        <v/>
      </c>
      <c r="M186" s="174" t="str">
        <f ca="1">IFERROR(VLOOKUP(ROW(M174),'فهرست بها کلی'!$C$13:$BO$1660,39,0),"")</f>
        <v/>
      </c>
      <c r="N186" s="174" t="str">
        <f ca="1">IFERROR(VLOOKUP(ROW(N174),'فهرست بها کلی'!$C$13:$BO$1660,42,0),"")</f>
        <v/>
      </c>
      <c r="O186" s="174" t="str">
        <f ca="1">IFERROR(VLOOKUP(ROW(O174),'فهرست بها کلی'!$C$13:$BO$1660,45,0),"")</f>
        <v/>
      </c>
      <c r="P186" s="174" t="str">
        <f ca="1">IFERROR(VLOOKUP(ROW(P174),'فهرست بها کلی'!$C$13:$BO$1660,48,0),"")</f>
        <v/>
      </c>
      <c r="Q186" s="174" t="str">
        <f ca="1">IFERROR(VLOOKUP(ROW(Q174),'فهرست بها کلی'!$C$13:$BO$1660,51,0),"")</f>
        <v/>
      </c>
      <c r="R186" s="174" t="str">
        <f ca="1">IFERROR(VLOOKUP(ROW(R174),'فهرست بها کلی'!$C$13:$BO$1660,54,0),"")</f>
        <v/>
      </c>
      <c r="S186" s="174" t="str">
        <f ca="1">IFERROR(VLOOKUP(ROW(S174),'فهرست بها کلی'!$C$13:$BO$1660,57,0),"")</f>
        <v/>
      </c>
      <c r="T186" s="174" t="str">
        <f ca="1">IFERROR(VLOOKUP(ROW(T174),'فهرست بها کلی'!$C$13:$BO$1660,60,0),"")</f>
        <v/>
      </c>
      <c r="U186" s="174" t="str">
        <f ca="1">IFERROR(VLOOKUP(ROW(U174),'فهرست بها کلی'!$C$13:$BO$1660,63,0),"")</f>
        <v/>
      </c>
      <c r="V186" s="241">
        <f t="shared" ca="1" si="16"/>
        <v>0</v>
      </c>
      <c r="W186" s="242" t="str">
        <f t="shared" ca="1" si="17"/>
        <v/>
      </c>
      <c r="X186" s="174" t="str">
        <f ca="1">IFERROR(VLOOKUP(ROW(X174),'فهرست بها کلی'!$C$13:$BO$1660,10,0),"")</f>
        <v/>
      </c>
      <c r="Y186" s="174" t="str">
        <f ca="1">IFERROR(VLOOKUP(ROW(Y174),'فهرست بها کلی'!$C$13:$BO$1660,11,0),"")</f>
        <v/>
      </c>
      <c r="Z186" s="174" t="str">
        <f ca="1">IFERROR(VLOOKUP(ROW(Z174),'فهرست بها کلی'!$C$13:$BO$1660,12,0),"")</f>
        <v/>
      </c>
      <c r="AA186" s="174" t="str">
        <f ca="1">IFERROR(VLOOKUP(ROW(AA174),'فهرست بها کلی'!$C$13:$BO$1660,13,0),"")</f>
        <v/>
      </c>
      <c r="AB186" s="243" t="str">
        <f t="shared" ca="1" si="18"/>
        <v/>
      </c>
      <c r="AC186" s="174" t="str">
        <f ca="1">IFERROR(VLOOKUP(ROW(AC174),'فهرست بها کلی'!$C$13:$BO$1660,22,0),"")</f>
        <v/>
      </c>
      <c r="AD186" s="174" t="str">
        <f ca="1">IFERROR(VLOOKUP(ROW(AD174),'فهرست بها کلی'!$C$13:$BO$1660,25,0),"")</f>
        <v/>
      </c>
      <c r="AE186" s="174" t="str">
        <f ca="1">IFERROR(VLOOKUP(ROW(AE174),'فهرست بها کلی'!$C$13:$BO$1660,28,0),"")</f>
        <v/>
      </c>
      <c r="AF186" s="174" t="str">
        <f ca="1">IFERROR(VLOOKUP(ROW(AF174),'فهرست بها کلی'!$C$13:$BO$1660,31,0),"")</f>
        <v/>
      </c>
      <c r="AG186" s="174" t="str">
        <f ca="1">IFERROR(VLOOKUP(ROW(AG174),'فهرست بها کلی'!$C$13:$BO$1660,34,0),"")</f>
        <v/>
      </c>
      <c r="AH186" s="174" t="str">
        <f ca="1">IFERROR(VLOOKUP(ROW(AH174),'فهرست بها کلی'!$C$13:$BO$1660,37,0),"")</f>
        <v/>
      </c>
      <c r="AI186" s="174" t="str">
        <f ca="1">IFERROR(VLOOKUP(ROW(AI174),'فهرست بها کلی'!$C$13:$BO$1660,40,0),"")</f>
        <v/>
      </c>
      <c r="AJ186" s="174" t="str">
        <f ca="1">IFERROR(VLOOKUP(ROW(AJ174),'فهرست بها کلی'!$C$13:$BO$1660,43,0),"")</f>
        <v/>
      </c>
      <c r="AK186" s="174" t="str">
        <f ca="1">IFERROR(VLOOKUP(ROW(AK174),'فهرست بها کلی'!$C$13:$BO$1660,46,0),"")</f>
        <v/>
      </c>
      <c r="AL186" s="174" t="str">
        <f ca="1">IFERROR(VLOOKUP(ROW(AL174),'فهرست بها کلی'!$C$13:$BO$1660,49,0),"")</f>
        <v/>
      </c>
      <c r="AM186" s="174" t="str">
        <f ca="1">IFERROR(VLOOKUP(ROW(AM174),'فهرست بها کلی'!$C$13:$BO$1660,52,0),"")</f>
        <v/>
      </c>
      <c r="AN186" s="174" t="str">
        <f ca="1">IFERROR(VLOOKUP(ROW(AN174),'فهرست بها کلی'!$C$13:$BO$1660,55,0),"")</f>
        <v/>
      </c>
      <c r="AO186" s="174" t="str">
        <f ca="1">IFERROR(VLOOKUP(ROW(AO174),'فهرست بها کلی'!$C$13:$BO$1660,58,0),"")</f>
        <v/>
      </c>
      <c r="AP186" s="174" t="str">
        <f ca="1">IFERROR(VLOOKUP(ROW(AP174),'فهرست بها کلی'!$C$13:$BO$1660,61,0),"")</f>
        <v/>
      </c>
      <c r="AQ186" s="174" t="str">
        <f ca="1">IFERROR(VLOOKUP(ROW(AQ174),'فهرست بها کلی'!$C$13:$BO$1660,64,0),"")</f>
        <v/>
      </c>
      <c r="AR186" s="244">
        <f t="shared" ca="1" si="19"/>
        <v>0</v>
      </c>
      <c r="AS186" s="174" t="str">
        <f ca="1">IFERROR(VLOOKUP(ROW(AS174),'فهرست بها کلی'!$C$13:$BO$1660,23,0),"")</f>
        <v/>
      </c>
      <c r="AT186" s="174" t="str">
        <f ca="1">IFERROR(VLOOKUP(ROW(AT174),'فهرست بها کلی'!$C$13:$BO$1660,26,0),"")</f>
        <v/>
      </c>
      <c r="AU186" s="174" t="str">
        <f ca="1">IFERROR(VLOOKUP(ROW(AU174),'فهرست بها کلی'!$C$13:$BO$1660,29,0),"")</f>
        <v/>
      </c>
      <c r="AV186" s="174" t="str">
        <f ca="1">IFERROR(VLOOKUP(ROW(AV174),'فهرست بها کلی'!$C$13:$BO$1660,32,0),"")</f>
        <v/>
      </c>
      <c r="AW186" s="174" t="str">
        <f ca="1">IFERROR(VLOOKUP(ROW(AW174),'فهرست بها کلی'!$C$13:$BO$1660,35,0),"")</f>
        <v/>
      </c>
      <c r="AX186" s="174" t="str">
        <f ca="1">IFERROR(VLOOKUP(ROW(AX174),'فهرست بها کلی'!$C$13:$BO$1660,38,0),"")</f>
        <v/>
      </c>
      <c r="AY186" s="174" t="str">
        <f ca="1">IFERROR(VLOOKUP(ROW(AY174),'فهرست بها کلی'!$C$13:$BO$1660,41,0),"")</f>
        <v/>
      </c>
      <c r="AZ186" s="174" t="str">
        <f ca="1">IFERROR(VLOOKUP(ROW(AZ174),'فهرست بها کلی'!$C$13:$BO$1660,44,0),"")</f>
        <v/>
      </c>
      <c r="BA186" s="174" t="str">
        <f ca="1">IFERROR(VLOOKUP(ROW(BA174),'فهرست بها کلی'!$C$13:$BO$1660,47,0),"")</f>
        <v/>
      </c>
      <c r="BB186" s="174" t="str">
        <f ca="1">IFERROR(VLOOKUP(ROW(BB174),'فهرست بها کلی'!$C$13:$BO$1660,50,0),"")</f>
        <v/>
      </c>
      <c r="BC186" s="174" t="str">
        <f ca="1">IFERROR(VLOOKUP(ROW(BC174),'فهرست بها کلی'!$C$13:$BO$1660,53,0),"")</f>
        <v/>
      </c>
      <c r="BD186" s="174" t="str">
        <f ca="1">IFERROR(VLOOKUP(ROW(BD174),'فهرست بها کلی'!$C$13:$BO$1660,56,0),"")</f>
        <v/>
      </c>
      <c r="BE186" s="174" t="str">
        <f ca="1">IFERROR(VLOOKUP(ROW(BE174),'فهرست بها کلی'!$C$13:$BO$1660,59,0),"")</f>
        <v/>
      </c>
      <c r="BF186" s="174" t="str">
        <f ca="1">IFERROR(VLOOKUP(ROW(BF174),'فهرست بها کلی'!$C$13:$BO$1660,62,0),"")</f>
        <v/>
      </c>
      <c r="BG186" s="174" t="str">
        <f ca="1">IFERROR(VLOOKUP(ROW(BG174),'فهرست بها کلی'!$C$13:$BO$1660,65,0),"")</f>
        <v/>
      </c>
      <c r="BH186" s="174" t="str">
        <f ca="1">IFERROR(VLOOKUP(ROW(BH174),'فهرست بها کلی'!$C$13:$BO$1660,16,0),"")</f>
        <v/>
      </c>
      <c r="BI186" s="245" t="str">
        <f t="shared" ca="1" si="20"/>
        <v xml:space="preserve"> </v>
      </c>
      <c r="BJ186" s="245" t="str">
        <f t="shared" ca="1" si="21"/>
        <v/>
      </c>
      <c r="BK186" s="245" t="str">
        <f t="shared" ca="1" si="22"/>
        <v/>
      </c>
    </row>
    <row r="187" spans="1:63" ht="47.25" customHeight="1">
      <c r="A187" s="174" t="str">
        <f ca="1">IFERROR(VLOOKUP(ROW(A175),'فهرست بها کلی'!$C$13:$BO$1660,1,0),"")</f>
        <v/>
      </c>
      <c r="B187" s="174" t="str">
        <f ca="1">IFERROR(VLOOKUP(ROW(B175),'فهرست بها کلی'!$C$13:$BO$1660,5,0),"")</f>
        <v/>
      </c>
      <c r="C187" s="174" t="str">
        <f ca="1">IFERROR(VLOOKUP(ROW(C175),'فهرست بها کلی'!$C$13:$BO$1660,6,0),"")</f>
        <v/>
      </c>
      <c r="D187" s="174" t="str">
        <f ca="1">IFERROR(VLOOKUP(ROW(D175),'فهرست بها کلی'!$C$13:$BO$1660,7,0),"")</f>
        <v/>
      </c>
      <c r="E187" s="174" t="str">
        <f ca="1">IFERROR(VLOOKUP(ROW(E175),'فهرست بها کلی'!$C$13:$BO$1660,8,0),"")</f>
        <v/>
      </c>
      <c r="F187" s="174" t="str">
        <f ca="1">IFERROR(VLOOKUP(ROW(F175),'فهرست بها کلی'!$C$13:$BO$1660,9,0),"")</f>
        <v/>
      </c>
      <c r="G187" s="174" t="str">
        <f ca="1">IFERROR(VLOOKUP(ROW(G175),'فهرست بها کلی'!$C$13:$BO$1660,21,0),"")</f>
        <v/>
      </c>
      <c r="H187" s="174" t="str">
        <f ca="1">IFERROR(VLOOKUP(ROW(H175),'فهرست بها کلی'!$C$13:$BO$1660,24,0),"")</f>
        <v/>
      </c>
      <c r="I187" s="174" t="str">
        <f ca="1">IFERROR(VLOOKUP(ROW(I175),'فهرست بها کلی'!$C$13:$BO$1660,27,0),"")</f>
        <v/>
      </c>
      <c r="J187" s="174" t="str">
        <f ca="1">IFERROR(VLOOKUP(ROW(J175),'فهرست بها کلی'!$C$13:$BO$1660,30,0),"")</f>
        <v/>
      </c>
      <c r="K187" s="174" t="str">
        <f ca="1">IFERROR(VLOOKUP(ROW(K175),'فهرست بها کلی'!$C$13:$BO$1660,33,0),"")</f>
        <v/>
      </c>
      <c r="L187" s="174" t="str">
        <f ca="1">IFERROR(VLOOKUP(ROW(L175),'فهرست بها کلی'!$C$13:$BO$1660,36,0),"")</f>
        <v/>
      </c>
      <c r="M187" s="174" t="str">
        <f ca="1">IFERROR(VLOOKUP(ROW(M175),'فهرست بها کلی'!$C$13:$BO$1660,39,0),"")</f>
        <v/>
      </c>
      <c r="N187" s="174" t="str">
        <f ca="1">IFERROR(VLOOKUP(ROW(N175),'فهرست بها کلی'!$C$13:$BO$1660,42,0),"")</f>
        <v/>
      </c>
      <c r="O187" s="174" t="str">
        <f ca="1">IFERROR(VLOOKUP(ROW(O175),'فهرست بها کلی'!$C$13:$BO$1660,45,0),"")</f>
        <v/>
      </c>
      <c r="P187" s="174" t="str">
        <f ca="1">IFERROR(VLOOKUP(ROW(P175),'فهرست بها کلی'!$C$13:$BO$1660,48,0),"")</f>
        <v/>
      </c>
      <c r="Q187" s="174" t="str">
        <f ca="1">IFERROR(VLOOKUP(ROW(Q175),'فهرست بها کلی'!$C$13:$BO$1660,51,0),"")</f>
        <v/>
      </c>
      <c r="R187" s="174" t="str">
        <f ca="1">IFERROR(VLOOKUP(ROW(R175),'فهرست بها کلی'!$C$13:$BO$1660,54,0),"")</f>
        <v/>
      </c>
      <c r="S187" s="174" t="str">
        <f ca="1">IFERROR(VLOOKUP(ROW(S175),'فهرست بها کلی'!$C$13:$BO$1660,57,0),"")</f>
        <v/>
      </c>
      <c r="T187" s="174" t="str">
        <f ca="1">IFERROR(VLOOKUP(ROW(T175),'فهرست بها کلی'!$C$13:$BO$1660,60,0),"")</f>
        <v/>
      </c>
      <c r="U187" s="174" t="str">
        <f ca="1">IFERROR(VLOOKUP(ROW(U175),'فهرست بها کلی'!$C$13:$BO$1660,63,0),"")</f>
        <v/>
      </c>
      <c r="V187" s="241">
        <f t="shared" ca="1" si="16"/>
        <v>0</v>
      </c>
      <c r="W187" s="242" t="str">
        <f t="shared" ca="1" si="17"/>
        <v/>
      </c>
      <c r="X187" s="174" t="str">
        <f ca="1">IFERROR(VLOOKUP(ROW(X175),'فهرست بها کلی'!$C$13:$BO$1660,10,0),"")</f>
        <v/>
      </c>
      <c r="Y187" s="174" t="str">
        <f ca="1">IFERROR(VLOOKUP(ROW(Y175),'فهرست بها کلی'!$C$13:$BO$1660,11,0),"")</f>
        <v/>
      </c>
      <c r="Z187" s="174" t="str">
        <f ca="1">IFERROR(VLOOKUP(ROW(Z175),'فهرست بها کلی'!$C$13:$BO$1660,12,0),"")</f>
        <v/>
      </c>
      <c r="AA187" s="174" t="str">
        <f ca="1">IFERROR(VLOOKUP(ROW(AA175),'فهرست بها کلی'!$C$13:$BO$1660,13,0),"")</f>
        <v/>
      </c>
      <c r="AB187" s="243" t="str">
        <f t="shared" ca="1" si="18"/>
        <v/>
      </c>
      <c r="AC187" s="174" t="str">
        <f ca="1">IFERROR(VLOOKUP(ROW(AC175),'فهرست بها کلی'!$C$13:$BO$1660,22,0),"")</f>
        <v/>
      </c>
      <c r="AD187" s="174" t="str">
        <f ca="1">IFERROR(VLOOKUP(ROW(AD175),'فهرست بها کلی'!$C$13:$BO$1660,25,0),"")</f>
        <v/>
      </c>
      <c r="AE187" s="174" t="str">
        <f ca="1">IFERROR(VLOOKUP(ROW(AE175),'فهرست بها کلی'!$C$13:$BO$1660,28,0),"")</f>
        <v/>
      </c>
      <c r="AF187" s="174" t="str">
        <f ca="1">IFERROR(VLOOKUP(ROW(AF175),'فهرست بها کلی'!$C$13:$BO$1660,31,0),"")</f>
        <v/>
      </c>
      <c r="AG187" s="174" t="str">
        <f ca="1">IFERROR(VLOOKUP(ROW(AG175),'فهرست بها کلی'!$C$13:$BO$1660,34,0),"")</f>
        <v/>
      </c>
      <c r="AH187" s="174" t="str">
        <f ca="1">IFERROR(VLOOKUP(ROW(AH175),'فهرست بها کلی'!$C$13:$BO$1660,37,0),"")</f>
        <v/>
      </c>
      <c r="AI187" s="174" t="str">
        <f ca="1">IFERROR(VLOOKUP(ROW(AI175),'فهرست بها کلی'!$C$13:$BO$1660,40,0),"")</f>
        <v/>
      </c>
      <c r="AJ187" s="174" t="str">
        <f ca="1">IFERROR(VLOOKUP(ROW(AJ175),'فهرست بها کلی'!$C$13:$BO$1660,43,0),"")</f>
        <v/>
      </c>
      <c r="AK187" s="174" t="str">
        <f ca="1">IFERROR(VLOOKUP(ROW(AK175),'فهرست بها کلی'!$C$13:$BO$1660,46,0),"")</f>
        <v/>
      </c>
      <c r="AL187" s="174" t="str">
        <f ca="1">IFERROR(VLOOKUP(ROW(AL175),'فهرست بها کلی'!$C$13:$BO$1660,49,0),"")</f>
        <v/>
      </c>
      <c r="AM187" s="174" t="str">
        <f ca="1">IFERROR(VLOOKUP(ROW(AM175),'فهرست بها کلی'!$C$13:$BO$1660,52,0),"")</f>
        <v/>
      </c>
      <c r="AN187" s="174" t="str">
        <f ca="1">IFERROR(VLOOKUP(ROW(AN175),'فهرست بها کلی'!$C$13:$BO$1660,55,0),"")</f>
        <v/>
      </c>
      <c r="AO187" s="174" t="str">
        <f ca="1">IFERROR(VLOOKUP(ROW(AO175),'فهرست بها کلی'!$C$13:$BO$1660,58,0),"")</f>
        <v/>
      </c>
      <c r="AP187" s="174" t="str">
        <f ca="1">IFERROR(VLOOKUP(ROW(AP175),'فهرست بها کلی'!$C$13:$BO$1660,61,0),"")</f>
        <v/>
      </c>
      <c r="AQ187" s="174" t="str">
        <f ca="1">IFERROR(VLOOKUP(ROW(AQ175),'فهرست بها کلی'!$C$13:$BO$1660,64,0),"")</f>
        <v/>
      </c>
      <c r="AR187" s="244">
        <f t="shared" ca="1" si="19"/>
        <v>0</v>
      </c>
      <c r="AS187" s="174" t="str">
        <f ca="1">IFERROR(VLOOKUP(ROW(AS175),'فهرست بها کلی'!$C$13:$BO$1660,23,0),"")</f>
        <v/>
      </c>
      <c r="AT187" s="174" t="str">
        <f ca="1">IFERROR(VLOOKUP(ROW(AT175),'فهرست بها کلی'!$C$13:$BO$1660,26,0),"")</f>
        <v/>
      </c>
      <c r="AU187" s="174" t="str">
        <f ca="1">IFERROR(VLOOKUP(ROW(AU175),'فهرست بها کلی'!$C$13:$BO$1660,29,0),"")</f>
        <v/>
      </c>
      <c r="AV187" s="174" t="str">
        <f ca="1">IFERROR(VLOOKUP(ROW(AV175),'فهرست بها کلی'!$C$13:$BO$1660,32,0),"")</f>
        <v/>
      </c>
      <c r="AW187" s="174" t="str">
        <f ca="1">IFERROR(VLOOKUP(ROW(AW175),'فهرست بها کلی'!$C$13:$BO$1660,35,0),"")</f>
        <v/>
      </c>
      <c r="AX187" s="174" t="str">
        <f ca="1">IFERROR(VLOOKUP(ROW(AX175),'فهرست بها کلی'!$C$13:$BO$1660,38,0),"")</f>
        <v/>
      </c>
      <c r="AY187" s="174" t="str">
        <f ca="1">IFERROR(VLOOKUP(ROW(AY175),'فهرست بها کلی'!$C$13:$BO$1660,41,0),"")</f>
        <v/>
      </c>
      <c r="AZ187" s="174" t="str">
        <f ca="1">IFERROR(VLOOKUP(ROW(AZ175),'فهرست بها کلی'!$C$13:$BO$1660,44,0),"")</f>
        <v/>
      </c>
      <c r="BA187" s="174" t="str">
        <f ca="1">IFERROR(VLOOKUP(ROW(BA175),'فهرست بها کلی'!$C$13:$BO$1660,47,0),"")</f>
        <v/>
      </c>
      <c r="BB187" s="174" t="str">
        <f ca="1">IFERROR(VLOOKUP(ROW(BB175),'فهرست بها کلی'!$C$13:$BO$1660,50,0),"")</f>
        <v/>
      </c>
      <c r="BC187" s="174" t="str">
        <f ca="1">IFERROR(VLOOKUP(ROW(BC175),'فهرست بها کلی'!$C$13:$BO$1660,53,0),"")</f>
        <v/>
      </c>
      <c r="BD187" s="174" t="str">
        <f ca="1">IFERROR(VLOOKUP(ROW(BD175),'فهرست بها کلی'!$C$13:$BO$1660,56,0),"")</f>
        <v/>
      </c>
      <c r="BE187" s="174" t="str">
        <f ca="1">IFERROR(VLOOKUP(ROW(BE175),'فهرست بها کلی'!$C$13:$BO$1660,59,0),"")</f>
        <v/>
      </c>
      <c r="BF187" s="174" t="str">
        <f ca="1">IFERROR(VLOOKUP(ROW(BF175),'فهرست بها کلی'!$C$13:$BO$1660,62,0),"")</f>
        <v/>
      </c>
      <c r="BG187" s="174" t="str">
        <f ca="1">IFERROR(VLOOKUP(ROW(BG175),'فهرست بها کلی'!$C$13:$BO$1660,65,0),"")</f>
        <v/>
      </c>
      <c r="BH187" s="174" t="str">
        <f ca="1">IFERROR(VLOOKUP(ROW(BH175),'فهرست بها کلی'!$C$13:$BO$1660,16,0),"")</f>
        <v/>
      </c>
      <c r="BI187" s="245" t="str">
        <f t="shared" ca="1" si="20"/>
        <v xml:space="preserve"> </v>
      </c>
      <c r="BJ187" s="245" t="str">
        <f t="shared" ca="1" si="21"/>
        <v/>
      </c>
      <c r="BK187" s="245" t="str">
        <f t="shared" ca="1" si="22"/>
        <v/>
      </c>
    </row>
    <row r="188" spans="1:63" ht="47.25" customHeight="1">
      <c r="A188" s="174" t="str">
        <f ca="1">IFERROR(VLOOKUP(ROW(A176),'فهرست بها کلی'!$C$13:$BO$1660,1,0),"")</f>
        <v/>
      </c>
      <c r="B188" s="174" t="str">
        <f ca="1">IFERROR(VLOOKUP(ROW(B176),'فهرست بها کلی'!$C$13:$BO$1660,5,0),"")</f>
        <v/>
      </c>
      <c r="C188" s="174" t="str">
        <f ca="1">IFERROR(VLOOKUP(ROW(C176),'فهرست بها کلی'!$C$13:$BO$1660,6,0),"")</f>
        <v/>
      </c>
      <c r="D188" s="174" t="str">
        <f ca="1">IFERROR(VLOOKUP(ROW(D176),'فهرست بها کلی'!$C$13:$BO$1660,7,0),"")</f>
        <v/>
      </c>
      <c r="E188" s="174" t="str">
        <f ca="1">IFERROR(VLOOKUP(ROW(E176),'فهرست بها کلی'!$C$13:$BO$1660,8,0),"")</f>
        <v/>
      </c>
      <c r="F188" s="174" t="str">
        <f ca="1">IFERROR(VLOOKUP(ROW(F176),'فهرست بها کلی'!$C$13:$BO$1660,9,0),"")</f>
        <v/>
      </c>
      <c r="G188" s="174" t="str">
        <f ca="1">IFERROR(VLOOKUP(ROW(G176),'فهرست بها کلی'!$C$13:$BO$1660,21,0),"")</f>
        <v/>
      </c>
      <c r="H188" s="174" t="str">
        <f ca="1">IFERROR(VLOOKUP(ROW(H176),'فهرست بها کلی'!$C$13:$BO$1660,24,0),"")</f>
        <v/>
      </c>
      <c r="I188" s="174" t="str">
        <f ca="1">IFERROR(VLOOKUP(ROW(I176),'فهرست بها کلی'!$C$13:$BO$1660,27,0),"")</f>
        <v/>
      </c>
      <c r="J188" s="174" t="str">
        <f ca="1">IFERROR(VLOOKUP(ROW(J176),'فهرست بها کلی'!$C$13:$BO$1660,30,0),"")</f>
        <v/>
      </c>
      <c r="K188" s="174" t="str">
        <f ca="1">IFERROR(VLOOKUP(ROW(K176),'فهرست بها کلی'!$C$13:$BO$1660,33,0),"")</f>
        <v/>
      </c>
      <c r="L188" s="174" t="str">
        <f ca="1">IFERROR(VLOOKUP(ROW(L176),'فهرست بها کلی'!$C$13:$BO$1660,36,0),"")</f>
        <v/>
      </c>
      <c r="M188" s="174" t="str">
        <f ca="1">IFERROR(VLOOKUP(ROW(M176),'فهرست بها کلی'!$C$13:$BO$1660,39,0),"")</f>
        <v/>
      </c>
      <c r="N188" s="174" t="str">
        <f ca="1">IFERROR(VLOOKUP(ROW(N176),'فهرست بها کلی'!$C$13:$BO$1660,42,0),"")</f>
        <v/>
      </c>
      <c r="O188" s="174" t="str">
        <f ca="1">IFERROR(VLOOKUP(ROW(O176),'فهرست بها کلی'!$C$13:$BO$1660,45,0),"")</f>
        <v/>
      </c>
      <c r="P188" s="174" t="str">
        <f ca="1">IFERROR(VLOOKUP(ROW(P176),'فهرست بها کلی'!$C$13:$BO$1660,48,0),"")</f>
        <v/>
      </c>
      <c r="Q188" s="174" t="str">
        <f ca="1">IFERROR(VLOOKUP(ROW(Q176),'فهرست بها کلی'!$C$13:$BO$1660,51,0),"")</f>
        <v/>
      </c>
      <c r="R188" s="174" t="str">
        <f ca="1">IFERROR(VLOOKUP(ROW(R176),'فهرست بها کلی'!$C$13:$BO$1660,54,0),"")</f>
        <v/>
      </c>
      <c r="S188" s="174" t="str">
        <f ca="1">IFERROR(VLOOKUP(ROW(S176),'فهرست بها کلی'!$C$13:$BO$1660,57,0),"")</f>
        <v/>
      </c>
      <c r="T188" s="174" t="str">
        <f ca="1">IFERROR(VLOOKUP(ROW(T176),'فهرست بها کلی'!$C$13:$BO$1660,60,0),"")</f>
        <v/>
      </c>
      <c r="U188" s="174" t="str">
        <f ca="1">IFERROR(VLOOKUP(ROW(U176),'فهرست بها کلی'!$C$13:$BO$1660,63,0),"")</f>
        <v/>
      </c>
      <c r="V188" s="241">
        <f t="shared" ca="1" si="16"/>
        <v>0</v>
      </c>
      <c r="W188" s="242" t="str">
        <f t="shared" ca="1" si="17"/>
        <v/>
      </c>
      <c r="X188" s="174" t="str">
        <f ca="1">IFERROR(VLOOKUP(ROW(X176),'فهرست بها کلی'!$C$13:$BO$1660,10,0),"")</f>
        <v/>
      </c>
      <c r="Y188" s="174" t="str">
        <f ca="1">IFERROR(VLOOKUP(ROW(Y176),'فهرست بها کلی'!$C$13:$BO$1660,11,0),"")</f>
        <v/>
      </c>
      <c r="Z188" s="174" t="str">
        <f ca="1">IFERROR(VLOOKUP(ROW(Z176),'فهرست بها کلی'!$C$13:$BO$1660,12,0),"")</f>
        <v/>
      </c>
      <c r="AA188" s="174" t="str">
        <f ca="1">IFERROR(VLOOKUP(ROW(AA176),'فهرست بها کلی'!$C$13:$BO$1660,13,0),"")</f>
        <v/>
      </c>
      <c r="AB188" s="243" t="str">
        <f t="shared" ca="1" si="18"/>
        <v/>
      </c>
      <c r="AC188" s="174" t="str">
        <f ca="1">IFERROR(VLOOKUP(ROW(AC176),'فهرست بها کلی'!$C$13:$BO$1660,22,0),"")</f>
        <v/>
      </c>
      <c r="AD188" s="174" t="str">
        <f ca="1">IFERROR(VLOOKUP(ROW(AD176),'فهرست بها کلی'!$C$13:$BO$1660,25,0),"")</f>
        <v/>
      </c>
      <c r="AE188" s="174" t="str">
        <f ca="1">IFERROR(VLOOKUP(ROW(AE176),'فهرست بها کلی'!$C$13:$BO$1660,28,0),"")</f>
        <v/>
      </c>
      <c r="AF188" s="174" t="str">
        <f ca="1">IFERROR(VLOOKUP(ROW(AF176),'فهرست بها کلی'!$C$13:$BO$1660,31,0),"")</f>
        <v/>
      </c>
      <c r="AG188" s="174" t="str">
        <f ca="1">IFERROR(VLOOKUP(ROW(AG176),'فهرست بها کلی'!$C$13:$BO$1660,34,0),"")</f>
        <v/>
      </c>
      <c r="AH188" s="174" t="str">
        <f ca="1">IFERROR(VLOOKUP(ROW(AH176),'فهرست بها کلی'!$C$13:$BO$1660,37,0),"")</f>
        <v/>
      </c>
      <c r="AI188" s="174" t="str">
        <f ca="1">IFERROR(VLOOKUP(ROW(AI176),'فهرست بها کلی'!$C$13:$BO$1660,40,0),"")</f>
        <v/>
      </c>
      <c r="AJ188" s="174" t="str">
        <f ca="1">IFERROR(VLOOKUP(ROW(AJ176),'فهرست بها کلی'!$C$13:$BO$1660,43,0),"")</f>
        <v/>
      </c>
      <c r="AK188" s="174" t="str">
        <f ca="1">IFERROR(VLOOKUP(ROW(AK176),'فهرست بها کلی'!$C$13:$BO$1660,46,0),"")</f>
        <v/>
      </c>
      <c r="AL188" s="174" t="str">
        <f ca="1">IFERROR(VLOOKUP(ROW(AL176),'فهرست بها کلی'!$C$13:$BO$1660,49,0),"")</f>
        <v/>
      </c>
      <c r="AM188" s="174" t="str">
        <f ca="1">IFERROR(VLOOKUP(ROW(AM176),'فهرست بها کلی'!$C$13:$BO$1660,52,0),"")</f>
        <v/>
      </c>
      <c r="AN188" s="174" t="str">
        <f ca="1">IFERROR(VLOOKUP(ROW(AN176),'فهرست بها کلی'!$C$13:$BO$1660,55,0),"")</f>
        <v/>
      </c>
      <c r="AO188" s="174" t="str">
        <f ca="1">IFERROR(VLOOKUP(ROW(AO176),'فهرست بها کلی'!$C$13:$BO$1660,58,0),"")</f>
        <v/>
      </c>
      <c r="AP188" s="174" t="str">
        <f ca="1">IFERROR(VLOOKUP(ROW(AP176),'فهرست بها کلی'!$C$13:$BO$1660,61,0),"")</f>
        <v/>
      </c>
      <c r="AQ188" s="174" t="str">
        <f ca="1">IFERROR(VLOOKUP(ROW(AQ176),'فهرست بها کلی'!$C$13:$BO$1660,64,0),"")</f>
        <v/>
      </c>
      <c r="AR188" s="244">
        <f t="shared" ca="1" si="19"/>
        <v>0</v>
      </c>
      <c r="AS188" s="174" t="str">
        <f ca="1">IFERROR(VLOOKUP(ROW(AS176),'فهرست بها کلی'!$C$13:$BO$1660,23,0),"")</f>
        <v/>
      </c>
      <c r="AT188" s="174" t="str">
        <f ca="1">IFERROR(VLOOKUP(ROW(AT176),'فهرست بها کلی'!$C$13:$BO$1660,26,0),"")</f>
        <v/>
      </c>
      <c r="AU188" s="174" t="str">
        <f ca="1">IFERROR(VLOOKUP(ROW(AU176),'فهرست بها کلی'!$C$13:$BO$1660,29,0),"")</f>
        <v/>
      </c>
      <c r="AV188" s="174" t="str">
        <f ca="1">IFERROR(VLOOKUP(ROW(AV176),'فهرست بها کلی'!$C$13:$BO$1660,32,0),"")</f>
        <v/>
      </c>
      <c r="AW188" s="174" t="str">
        <f ca="1">IFERROR(VLOOKUP(ROW(AW176),'فهرست بها کلی'!$C$13:$BO$1660,35,0),"")</f>
        <v/>
      </c>
      <c r="AX188" s="174" t="str">
        <f ca="1">IFERROR(VLOOKUP(ROW(AX176),'فهرست بها کلی'!$C$13:$BO$1660,38,0),"")</f>
        <v/>
      </c>
      <c r="AY188" s="174" t="str">
        <f ca="1">IFERROR(VLOOKUP(ROW(AY176),'فهرست بها کلی'!$C$13:$BO$1660,41,0),"")</f>
        <v/>
      </c>
      <c r="AZ188" s="174" t="str">
        <f ca="1">IFERROR(VLOOKUP(ROW(AZ176),'فهرست بها کلی'!$C$13:$BO$1660,44,0),"")</f>
        <v/>
      </c>
      <c r="BA188" s="174" t="str">
        <f ca="1">IFERROR(VLOOKUP(ROW(BA176),'فهرست بها کلی'!$C$13:$BO$1660,47,0),"")</f>
        <v/>
      </c>
      <c r="BB188" s="174" t="str">
        <f ca="1">IFERROR(VLOOKUP(ROW(BB176),'فهرست بها کلی'!$C$13:$BO$1660,50,0),"")</f>
        <v/>
      </c>
      <c r="BC188" s="174" t="str">
        <f ca="1">IFERROR(VLOOKUP(ROW(BC176),'فهرست بها کلی'!$C$13:$BO$1660,53,0),"")</f>
        <v/>
      </c>
      <c r="BD188" s="174" t="str">
        <f ca="1">IFERROR(VLOOKUP(ROW(BD176),'فهرست بها کلی'!$C$13:$BO$1660,56,0),"")</f>
        <v/>
      </c>
      <c r="BE188" s="174" t="str">
        <f ca="1">IFERROR(VLOOKUP(ROW(BE176),'فهرست بها کلی'!$C$13:$BO$1660,59,0),"")</f>
        <v/>
      </c>
      <c r="BF188" s="174" t="str">
        <f ca="1">IFERROR(VLOOKUP(ROW(BF176),'فهرست بها کلی'!$C$13:$BO$1660,62,0),"")</f>
        <v/>
      </c>
      <c r="BG188" s="174" t="str">
        <f ca="1">IFERROR(VLOOKUP(ROW(BG176),'فهرست بها کلی'!$C$13:$BO$1660,65,0),"")</f>
        <v/>
      </c>
      <c r="BH188" s="174" t="str">
        <f ca="1">IFERROR(VLOOKUP(ROW(BH176),'فهرست بها کلی'!$C$13:$BO$1660,16,0),"")</f>
        <v/>
      </c>
      <c r="BI188" s="245" t="str">
        <f t="shared" ca="1" si="20"/>
        <v xml:space="preserve"> </v>
      </c>
      <c r="BJ188" s="245" t="str">
        <f t="shared" ca="1" si="21"/>
        <v/>
      </c>
      <c r="BK188" s="245" t="str">
        <f t="shared" ca="1" si="22"/>
        <v/>
      </c>
    </row>
    <row r="189" spans="1:63" ht="47.25" customHeight="1">
      <c r="A189" s="174" t="str">
        <f ca="1">IFERROR(VLOOKUP(ROW(A177),'فهرست بها کلی'!$C$13:$BO$1660,1,0),"")</f>
        <v/>
      </c>
      <c r="B189" s="174" t="str">
        <f ca="1">IFERROR(VLOOKUP(ROW(B177),'فهرست بها کلی'!$C$13:$BO$1660,5,0),"")</f>
        <v/>
      </c>
      <c r="C189" s="174" t="str">
        <f ca="1">IFERROR(VLOOKUP(ROW(C177),'فهرست بها کلی'!$C$13:$BO$1660,6,0),"")</f>
        <v/>
      </c>
      <c r="D189" s="174" t="str">
        <f ca="1">IFERROR(VLOOKUP(ROW(D177),'فهرست بها کلی'!$C$13:$BO$1660,7,0),"")</f>
        <v/>
      </c>
      <c r="E189" s="174" t="str">
        <f ca="1">IFERROR(VLOOKUP(ROW(E177),'فهرست بها کلی'!$C$13:$BO$1660,8,0),"")</f>
        <v/>
      </c>
      <c r="F189" s="174" t="str">
        <f ca="1">IFERROR(VLOOKUP(ROW(F177),'فهرست بها کلی'!$C$13:$BO$1660,9,0),"")</f>
        <v/>
      </c>
      <c r="G189" s="174" t="str">
        <f ca="1">IFERROR(VLOOKUP(ROW(G177),'فهرست بها کلی'!$C$13:$BO$1660,21,0),"")</f>
        <v/>
      </c>
      <c r="H189" s="174" t="str">
        <f ca="1">IFERROR(VLOOKUP(ROW(H177),'فهرست بها کلی'!$C$13:$BO$1660,24,0),"")</f>
        <v/>
      </c>
      <c r="I189" s="174" t="str">
        <f ca="1">IFERROR(VLOOKUP(ROW(I177),'فهرست بها کلی'!$C$13:$BO$1660,27,0),"")</f>
        <v/>
      </c>
      <c r="J189" s="174" t="str">
        <f ca="1">IFERROR(VLOOKUP(ROW(J177),'فهرست بها کلی'!$C$13:$BO$1660,30,0),"")</f>
        <v/>
      </c>
      <c r="K189" s="174" t="str">
        <f ca="1">IFERROR(VLOOKUP(ROW(K177),'فهرست بها کلی'!$C$13:$BO$1660,33,0),"")</f>
        <v/>
      </c>
      <c r="L189" s="174" t="str">
        <f ca="1">IFERROR(VLOOKUP(ROW(L177),'فهرست بها کلی'!$C$13:$BO$1660,36,0),"")</f>
        <v/>
      </c>
      <c r="M189" s="174" t="str">
        <f ca="1">IFERROR(VLOOKUP(ROW(M177),'فهرست بها کلی'!$C$13:$BO$1660,39,0),"")</f>
        <v/>
      </c>
      <c r="N189" s="174" t="str">
        <f ca="1">IFERROR(VLOOKUP(ROW(N177),'فهرست بها کلی'!$C$13:$BO$1660,42,0),"")</f>
        <v/>
      </c>
      <c r="O189" s="174" t="str">
        <f ca="1">IFERROR(VLOOKUP(ROW(O177),'فهرست بها کلی'!$C$13:$BO$1660,45,0),"")</f>
        <v/>
      </c>
      <c r="P189" s="174" t="str">
        <f ca="1">IFERROR(VLOOKUP(ROW(P177),'فهرست بها کلی'!$C$13:$BO$1660,48,0),"")</f>
        <v/>
      </c>
      <c r="Q189" s="174" t="str">
        <f ca="1">IFERROR(VLOOKUP(ROW(Q177),'فهرست بها کلی'!$C$13:$BO$1660,51,0),"")</f>
        <v/>
      </c>
      <c r="R189" s="174" t="str">
        <f ca="1">IFERROR(VLOOKUP(ROW(R177),'فهرست بها کلی'!$C$13:$BO$1660,54,0),"")</f>
        <v/>
      </c>
      <c r="S189" s="174" t="str">
        <f ca="1">IFERROR(VLOOKUP(ROW(S177),'فهرست بها کلی'!$C$13:$BO$1660,57,0),"")</f>
        <v/>
      </c>
      <c r="T189" s="174" t="str">
        <f ca="1">IFERROR(VLOOKUP(ROW(T177),'فهرست بها کلی'!$C$13:$BO$1660,60,0),"")</f>
        <v/>
      </c>
      <c r="U189" s="174" t="str">
        <f ca="1">IFERROR(VLOOKUP(ROW(U177),'فهرست بها کلی'!$C$13:$BO$1660,63,0),"")</f>
        <v/>
      </c>
      <c r="V189" s="241">
        <f t="shared" ca="1" si="16"/>
        <v>0</v>
      </c>
      <c r="W189" s="242" t="str">
        <f t="shared" ca="1" si="17"/>
        <v/>
      </c>
      <c r="X189" s="174" t="str">
        <f ca="1">IFERROR(VLOOKUP(ROW(X177),'فهرست بها کلی'!$C$13:$BO$1660,10,0),"")</f>
        <v/>
      </c>
      <c r="Y189" s="174" t="str">
        <f ca="1">IFERROR(VLOOKUP(ROW(Y177),'فهرست بها کلی'!$C$13:$BO$1660,11,0),"")</f>
        <v/>
      </c>
      <c r="Z189" s="174" t="str">
        <f ca="1">IFERROR(VLOOKUP(ROW(Z177),'فهرست بها کلی'!$C$13:$BO$1660,12,0),"")</f>
        <v/>
      </c>
      <c r="AA189" s="174" t="str">
        <f ca="1">IFERROR(VLOOKUP(ROW(AA177),'فهرست بها کلی'!$C$13:$BO$1660,13,0),"")</f>
        <v/>
      </c>
      <c r="AB189" s="243" t="str">
        <f t="shared" ca="1" si="18"/>
        <v/>
      </c>
      <c r="AC189" s="174" t="str">
        <f ca="1">IFERROR(VLOOKUP(ROW(AC177),'فهرست بها کلی'!$C$13:$BO$1660,22,0),"")</f>
        <v/>
      </c>
      <c r="AD189" s="174" t="str">
        <f ca="1">IFERROR(VLOOKUP(ROW(AD177),'فهرست بها کلی'!$C$13:$BO$1660,25,0),"")</f>
        <v/>
      </c>
      <c r="AE189" s="174" t="str">
        <f ca="1">IFERROR(VLOOKUP(ROW(AE177),'فهرست بها کلی'!$C$13:$BO$1660,28,0),"")</f>
        <v/>
      </c>
      <c r="AF189" s="174" t="str">
        <f ca="1">IFERROR(VLOOKUP(ROW(AF177),'فهرست بها کلی'!$C$13:$BO$1660,31,0),"")</f>
        <v/>
      </c>
      <c r="AG189" s="174" t="str">
        <f ca="1">IFERROR(VLOOKUP(ROW(AG177),'فهرست بها کلی'!$C$13:$BO$1660,34,0),"")</f>
        <v/>
      </c>
      <c r="AH189" s="174" t="str">
        <f ca="1">IFERROR(VLOOKUP(ROW(AH177),'فهرست بها کلی'!$C$13:$BO$1660,37,0),"")</f>
        <v/>
      </c>
      <c r="AI189" s="174" t="str">
        <f ca="1">IFERROR(VLOOKUP(ROW(AI177),'فهرست بها کلی'!$C$13:$BO$1660,40,0),"")</f>
        <v/>
      </c>
      <c r="AJ189" s="174" t="str">
        <f ca="1">IFERROR(VLOOKUP(ROW(AJ177),'فهرست بها کلی'!$C$13:$BO$1660,43,0),"")</f>
        <v/>
      </c>
      <c r="AK189" s="174" t="str">
        <f ca="1">IFERROR(VLOOKUP(ROW(AK177),'فهرست بها کلی'!$C$13:$BO$1660,46,0),"")</f>
        <v/>
      </c>
      <c r="AL189" s="174" t="str">
        <f ca="1">IFERROR(VLOOKUP(ROW(AL177),'فهرست بها کلی'!$C$13:$BO$1660,49,0),"")</f>
        <v/>
      </c>
      <c r="AM189" s="174" t="str">
        <f ca="1">IFERROR(VLOOKUP(ROW(AM177),'فهرست بها کلی'!$C$13:$BO$1660,52,0),"")</f>
        <v/>
      </c>
      <c r="AN189" s="174" t="str">
        <f ca="1">IFERROR(VLOOKUP(ROW(AN177),'فهرست بها کلی'!$C$13:$BO$1660,55,0),"")</f>
        <v/>
      </c>
      <c r="AO189" s="174" t="str">
        <f ca="1">IFERROR(VLOOKUP(ROW(AO177),'فهرست بها کلی'!$C$13:$BO$1660,58,0),"")</f>
        <v/>
      </c>
      <c r="AP189" s="174" t="str">
        <f ca="1">IFERROR(VLOOKUP(ROW(AP177),'فهرست بها کلی'!$C$13:$BO$1660,61,0),"")</f>
        <v/>
      </c>
      <c r="AQ189" s="174" t="str">
        <f ca="1">IFERROR(VLOOKUP(ROW(AQ177),'فهرست بها کلی'!$C$13:$BO$1660,64,0),"")</f>
        <v/>
      </c>
      <c r="AR189" s="244">
        <f t="shared" ca="1" si="19"/>
        <v>0</v>
      </c>
      <c r="AS189" s="174" t="str">
        <f ca="1">IFERROR(VLOOKUP(ROW(AS177),'فهرست بها کلی'!$C$13:$BO$1660,23,0),"")</f>
        <v/>
      </c>
      <c r="AT189" s="174" t="str">
        <f ca="1">IFERROR(VLOOKUP(ROW(AT177),'فهرست بها کلی'!$C$13:$BO$1660,26,0),"")</f>
        <v/>
      </c>
      <c r="AU189" s="174" t="str">
        <f ca="1">IFERROR(VLOOKUP(ROW(AU177),'فهرست بها کلی'!$C$13:$BO$1660,29,0),"")</f>
        <v/>
      </c>
      <c r="AV189" s="174" t="str">
        <f ca="1">IFERROR(VLOOKUP(ROW(AV177),'فهرست بها کلی'!$C$13:$BO$1660,32,0),"")</f>
        <v/>
      </c>
      <c r="AW189" s="174" t="str">
        <f ca="1">IFERROR(VLOOKUP(ROW(AW177),'فهرست بها کلی'!$C$13:$BO$1660,35,0),"")</f>
        <v/>
      </c>
      <c r="AX189" s="174" t="str">
        <f ca="1">IFERROR(VLOOKUP(ROW(AX177),'فهرست بها کلی'!$C$13:$BO$1660,38,0),"")</f>
        <v/>
      </c>
      <c r="AY189" s="174" t="str">
        <f ca="1">IFERROR(VLOOKUP(ROW(AY177),'فهرست بها کلی'!$C$13:$BO$1660,41,0),"")</f>
        <v/>
      </c>
      <c r="AZ189" s="174" t="str">
        <f ca="1">IFERROR(VLOOKUP(ROW(AZ177),'فهرست بها کلی'!$C$13:$BO$1660,44,0),"")</f>
        <v/>
      </c>
      <c r="BA189" s="174" t="str">
        <f ca="1">IFERROR(VLOOKUP(ROW(BA177),'فهرست بها کلی'!$C$13:$BO$1660,47,0),"")</f>
        <v/>
      </c>
      <c r="BB189" s="174" t="str">
        <f ca="1">IFERROR(VLOOKUP(ROW(BB177),'فهرست بها کلی'!$C$13:$BO$1660,50,0),"")</f>
        <v/>
      </c>
      <c r="BC189" s="174" t="str">
        <f ca="1">IFERROR(VLOOKUP(ROW(BC177),'فهرست بها کلی'!$C$13:$BO$1660,53,0),"")</f>
        <v/>
      </c>
      <c r="BD189" s="174" t="str">
        <f ca="1">IFERROR(VLOOKUP(ROW(BD177),'فهرست بها کلی'!$C$13:$BO$1660,56,0),"")</f>
        <v/>
      </c>
      <c r="BE189" s="174" t="str">
        <f ca="1">IFERROR(VLOOKUP(ROW(BE177),'فهرست بها کلی'!$C$13:$BO$1660,59,0),"")</f>
        <v/>
      </c>
      <c r="BF189" s="174" t="str">
        <f ca="1">IFERROR(VLOOKUP(ROW(BF177),'فهرست بها کلی'!$C$13:$BO$1660,62,0),"")</f>
        <v/>
      </c>
      <c r="BG189" s="174" t="str">
        <f ca="1">IFERROR(VLOOKUP(ROW(BG177),'فهرست بها کلی'!$C$13:$BO$1660,65,0),"")</f>
        <v/>
      </c>
      <c r="BH189" s="174" t="str">
        <f ca="1">IFERROR(VLOOKUP(ROW(BH177),'فهرست بها کلی'!$C$13:$BO$1660,16,0),"")</f>
        <v/>
      </c>
      <c r="BI189" s="245" t="str">
        <f t="shared" ca="1" si="20"/>
        <v xml:space="preserve"> </v>
      </c>
      <c r="BJ189" s="245" t="str">
        <f t="shared" ca="1" si="21"/>
        <v/>
      </c>
      <c r="BK189" s="245" t="str">
        <f t="shared" ca="1" si="22"/>
        <v/>
      </c>
    </row>
    <row r="190" spans="1:63" ht="47.25" customHeight="1">
      <c r="A190" s="174" t="str">
        <f ca="1">IFERROR(VLOOKUP(ROW(A178),'فهرست بها کلی'!$C$13:$BO$1660,1,0),"")</f>
        <v/>
      </c>
      <c r="B190" s="174" t="str">
        <f ca="1">IFERROR(VLOOKUP(ROW(B178),'فهرست بها کلی'!$C$13:$BO$1660,5,0),"")</f>
        <v/>
      </c>
      <c r="C190" s="174" t="str">
        <f ca="1">IFERROR(VLOOKUP(ROW(C178),'فهرست بها کلی'!$C$13:$BO$1660,6,0),"")</f>
        <v/>
      </c>
      <c r="D190" s="174" t="str">
        <f ca="1">IFERROR(VLOOKUP(ROW(D178),'فهرست بها کلی'!$C$13:$BO$1660,7,0),"")</f>
        <v/>
      </c>
      <c r="E190" s="174" t="str">
        <f ca="1">IFERROR(VLOOKUP(ROW(E178),'فهرست بها کلی'!$C$13:$BO$1660,8,0),"")</f>
        <v/>
      </c>
      <c r="F190" s="174" t="str">
        <f ca="1">IFERROR(VLOOKUP(ROW(F178),'فهرست بها کلی'!$C$13:$BO$1660,9,0),"")</f>
        <v/>
      </c>
      <c r="G190" s="174" t="str">
        <f ca="1">IFERROR(VLOOKUP(ROW(G178),'فهرست بها کلی'!$C$13:$BO$1660,21,0),"")</f>
        <v/>
      </c>
      <c r="H190" s="174" t="str">
        <f ca="1">IFERROR(VLOOKUP(ROW(H178),'فهرست بها کلی'!$C$13:$BO$1660,24,0),"")</f>
        <v/>
      </c>
      <c r="I190" s="174" t="str">
        <f ca="1">IFERROR(VLOOKUP(ROW(I178),'فهرست بها کلی'!$C$13:$BO$1660,27,0),"")</f>
        <v/>
      </c>
      <c r="J190" s="174" t="str">
        <f ca="1">IFERROR(VLOOKUP(ROW(J178),'فهرست بها کلی'!$C$13:$BO$1660,30,0),"")</f>
        <v/>
      </c>
      <c r="K190" s="174" t="str">
        <f ca="1">IFERROR(VLOOKUP(ROW(K178),'فهرست بها کلی'!$C$13:$BO$1660,33,0),"")</f>
        <v/>
      </c>
      <c r="L190" s="174" t="str">
        <f ca="1">IFERROR(VLOOKUP(ROW(L178),'فهرست بها کلی'!$C$13:$BO$1660,36,0),"")</f>
        <v/>
      </c>
      <c r="M190" s="174" t="str">
        <f ca="1">IFERROR(VLOOKUP(ROW(M178),'فهرست بها کلی'!$C$13:$BO$1660,39,0),"")</f>
        <v/>
      </c>
      <c r="N190" s="174" t="str">
        <f ca="1">IFERROR(VLOOKUP(ROW(N178),'فهرست بها کلی'!$C$13:$BO$1660,42,0),"")</f>
        <v/>
      </c>
      <c r="O190" s="174" t="str">
        <f ca="1">IFERROR(VLOOKUP(ROW(O178),'فهرست بها کلی'!$C$13:$BO$1660,45,0),"")</f>
        <v/>
      </c>
      <c r="P190" s="174" t="str">
        <f ca="1">IFERROR(VLOOKUP(ROW(P178),'فهرست بها کلی'!$C$13:$BO$1660,48,0),"")</f>
        <v/>
      </c>
      <c r="Q190" s="174" t="str">
        <f ca="1">IFERROR(VLOOKUP(ROW(Q178),'فهرست بها کلی'!$C$13:$BO$1660,51,0),"")</f>
        <v/>
      </c>
      <c r="R190" s="174" t="str">
        <f ca="1">IFERROR(VLOOKUP(ROW(R178),'فهرست بها کلی'!$C$13:$BO$1660,54,0),"")</f>
        <v/>
      </c>
      <c r="S190" s="174" t="str">
        <f ca="1">IFERROR(VLOOKUP(ROW(S178),'فهرست بها کلی'!$C$13:$BO$1660,57,0),"")</f>
        <v/>
      </c>
      <c r="T190" s="174" t="str">
        <f ca="1">IFERROR(VLOOKUP(ROW(T178),'فهرست بها کلی'!$C$13:$BO$1660,60,0),"")</f>
        <v/>
      </c>
      <c r="U190" s="174" t="str">
        <f ca="1">IFERROR(VLOOKUP(ROW(U178),'فهرست بها کلی'!$C$13:$BO$1660,63,0),"")</f>
        <v/>
      </c>
      <c r="V190" s="241">
        <f t="shared" ca="1" si="16"/>
        <v>0</v>
      </c>
      <c r="W190" s="242" t="str">
        <f t="shared" ca="1" si="17"/>
        <v/>
      </c>
      <c r="X190" s="174" t="str">
        <f ca="1">IFERROR(VLOOKUP(ROW(X178),'فهرست بها کلی'!$C$13:$BO$1660,10,0),"")</f>
        <v/>
      </c>
      <c r="Y190" s="174" t="str">
        <f ca="1">IFERROR(VLOOKUP(ROW(Y178),'فهرست بها کلی'!$C$13:$BO$1660,11,0),"")</f>
        <v/>
      </c>
      <c r="Z190" s="174" t="str">
        <f ca="1">IFERROR(VLOOKUP(ROW(Z178),'فهرست بها کلی'!$C$13:$BO$1660,12,0),"")</f>
        <v/>
      </c>
      <c r="AA190" s="174" t="str">
        <f ca="1">IFERROR(VLOOKUP(ROW(AA178),'فهرست بها کلی'!$C$13:$BO$1660,13,0),"")</f>
        <v/>
      </c>
      <c r="AB190" s="243" t="str">
        <f t="shared" ca="1" si="18"/>
        <v/>
      </c>
      <c r="AC190" s="174" t="str">
        <f ca="1">IFERROR(VLOOKUP(ROW(AC178),'فهرست بها کلی'!$C$13:$BO$1660,22,0),"")</f>
        <v/>
      </c>
      <c r="AD190" s="174" t="str">
        <f ca="1">IFERROR(VLOOKUP(ROW(AD178),'فهرست بها کلی'!$C$13:$BO$1660,25,0),"")</f>
        <v/>
      </c>
      <c r="AE190" s="174" t="str">
        <f ca="1">IFERROR(VLOOKUP(ROW(AE178),'فهرست بها کلی'!$C$13:$BO$1660,28,0),"")</f>
        <v/>
      </c>
      <c r="AF190" s="174" t="str">
        <f ca="1">IFERROR(VLOOKUP(ROW(AF178),'فهرست بها کلی'!$C$13:$BO$1660,31,0),"")</f>
        <v/>
      </c>
      <c r="AG190" s="174" t="str">
        <f ca="1">IFERROR(VLOOKUP(ROW(AG178),'فهرست بها کلی'!$C$13:$BO$1660,34,0),"")</f>
        <v/>
      </c>
      <c r="AH190" s="174" t="str">
        <f ca="1">IFERROR(VLOOKUP(ROW(AH178),'فهرست بها کلی'!$C$13:$BO$1660,37,0),"")</f>
        <v/>
      </c>
      <c r="AI190" s="174" t="str">
        <f ca="1">IFERROR(VLOOKUP(ROW(AI178),'فهرست بها کلی'!$C$13:$BO$1660,40,0),"")</f>
        <v/>
      </c>
      <c r="AJ190" s="174" t="str">
        <f ca="1">IFERROR(VLOOKUP(ROW(AJ178),'فهرست بها کلی'!$C$13:$BO$1660,43,0),"")</f>
        <v/>
      </c>
      <c r="AK190" s="174" t="str">
        <f ca="1">IFERROR(VLOOKUP(ROW(AK178),'فهرست بها کلی'!$C$13:$BO$1660,46,0),"")</f>
        <v/>
      </c>
      <c r="AL190" s="174" t="str">
        <f ca="1">IFERROR(VLOOKUP(ROW(AL178),'فهرست بها کلی'!$C$13:$BO$1660,49,0),"")</f>
        <v/>
      </c>
      <c r="AM190" s="174" t="str">
        <f ca="1">IFERROR(VLOOKUP(ROW(AM178),'فهرست بها کلی'!$C$13:$BO$1660,52,0),"")</f>
        <v/>
      </c>
      <c r="AN190" s="174" t="str">
        <f ca="1">IFERROR(VLOOKUP(ROW(AN178),'فهرست بها کلی'!$C$13:$BO$1660,55,0),"")</f>
        <v/>
      </c>
      <c r="AO190" s="174" t="str">
        <f ca="1">IFERROR(VLOOKUP(ROW(AO178),'فهرست بها کلی'!$C$13:$BO$1660,58,0),"")</f>
        <v/>
      </c>
      <c r="AP190" s="174" t="str">
        <f ca="1">IFERROR(VLOOKUP(ROW(AP178),'فهرست بها کلی'!$C$13:$BO$1660,61,0),"")</f>
        <v/>
      </c>
      <c r="AQ190" s="174" t="str">
        <f ca="1">IFERROR(VLOOKUP(ROW(AQ178),'فهرست بها کلی'!$C$13:$BO$1660,64,0),"")</f>
        <v/>
      </c>
      <c r="AR190" s="244">
        <f t="shared" ca="1" si="19"/>
        <v>0</v>
      </c>
      <c r="AS190" s="174" t="str">
        <f ca="1">IFERROR(VLOOKUP(ROW(AS178),'فهرست بها کلی'!$C$13:$BO$1660,23,0),"")</f>
        <v/>
      </c>
      <c r="AT190" s="174" t="str">
        <f ca="1">IFERROR(VLOOKUP(ROW(AT178),'فهرست بها کلی'!$C$13:$BO$1660,26,0),"")</f>
        <v/>
      </c>
      <c r="AU190" s="174" t="str">
        <f ca="1">IFERROR(VLOOKUP(ROW(AU178),'فهرست بها کلی'!$C$13:$BO$1660,29,0),"")</f>
        <v/>
      </c>
      <c r="AV190" s="174" t="str">
        <f ca="1">IFERROR(VLOOKUP(ROW(AV178),'فهرست بها کلی'!$C$13:$BO$1660,32,0),"")</f>
        <v/>
      </c>
      <c r="AW190" s="174" t="str">
        <f ca="1">IFERROR(VLOOKUP(ROW(AW178),'فهرست بها کلی'!$C$13:$BO$1660,35,0),"")</f>
        <v/>
      </c>
      <c r="AX190" s="174" t="str">
        <f ca="1">IFERROR(VLOOKUP(ROW(AX178),'فهرست بها کلی'!$C$13:$BO$1660,38,0),"")</f>
        <v/>
      </c>
      <c r="AY190" s="174" t="str">
        <f ca="1">IFERROR(VLOOKUP(ROW(AY178),'فهرست بها کلی'!$C$13:$BO$1660,41,0),"")</f>
        <v/>
      </c>
      <c r="AZ190" s="174" t="str">
        <f ca="1">IFERROR(VLOOKUP(ROW(AZ178),'فهرست بها کلی'!$C$13:$BO$1660,44,0),"")</f>
        <v/>
      </c>
      <c r="BA190" s="174" t="str">
        <f ca="1">IFERROR(VLOOKUP(ROW(BA178),'فهرست بها کلی'!$C$13:$BO$1660,47,0),"")</f>
        <v/>
      </c>
      <c r="BB190" s="174" t="str">
        <f ca="1">IFERROR(VLOOKUP(ROW(BB178),'فهرست بها کلی'!$C$13:$BO$1660,50,0),"")</f>
        <v/>
      </c>
      <c r="BC190" s="174" t="str">
        <f ca="1">IFERROR(VLOOKUP(ROW(BC178),'فهرست بها کلی'!$C$13:$BO$1660,53,0),"")</f>
        <v/>
      </c>
      <c r="BD190" s="174" t="str">
        <f ca="1">IFERROR(VLOOKUP(ROW(BD178),'فهرست بها کلی'!$C$13:$BO$1660,56,0),"")</f>
        <v/>
      </c>
      <c r="BE190" s="174" t="str">
        <f ca="1">IFERROR(VLOOKUP(ROW(BE178),'فهرست بها کلی'!$C$13:$BO$1660,59,0),"")</f>
        <v/>
      </c>
      <c r="BF190" s="174" t="str">
        <f ca="1">IFERROR(VLOOKUP(ROW(BF178),'فهرست بها کلی'!$C$13:$BO$1660,62,0),"")</f>
        <v/>
      </c>
      <c r="BG190" s="174" t="str">
        <f ca="1">IFERROR(VLOOKUP(ROW(BG178),'فهرست بها کلی'!$C$13:$BO$1660,65,0),"")</f>
        <v/>
      </c>
      <c r="BH190" s="174" t="str">
        <f ca="1">IFERROR(VLOOKUP(ROW(BH178),'فهرست بها کلی'!$C$13:$BO$1660,16,0),"")</f>
        <v/>
      </c>
      <c r="BI190" s="245" t="str">
        <f t="shared" ca="1" si="20"/>
        <v xml:space="preserve"> </v>
      </c>
      <c r="BJ190" s="245" t="str">
        <f t="shared" ca="1" si="21"/>
        <v/>
      </c>
      <c r="BK190" s="245" t="str">
        <f t="shared" ca="1" si="22"/>
        <v/>
      </c>
    </row>
    <row r="191" spans="1:63" ht="47.25" customHeight="1">
      <c r="A191" s="174" t="str">
        <f ca="1">IFERROR(VLOOKUP(ROW(A179),'فهرست بها کلی'!$C$13:$BO$1660,1,0),"")</f>
        <v/>
      </c>
      <c r="B191" s="174" t="str">
        <f ca="1">IFERROR(VLOOKUP(ROW(B179),'فهرست بها کلی'!$C$13:$BO$1660,5,0),"")</f>
        <v/>
      </c>
      <c r="C191" s="174" t="str">
        <f ca="1">IFERROR(VLOOKUP(ROW(C179),'فهرست بها کلی'!$C$13:$BO$1660,6,0),"")</f>
        <v/>
      </c>
      <c r="D191" s="174" t="str">
        <f ca="1">IFERROR(VLOOKUP(ROW(D179),'فهرست بها کلی'!$C$13:$BO$1660,7,0),"")</f>
        <v/>
      </c>
      <c r="E191" s="174" t="str">
        <f ca="1">IFERROR(VLOOKUP(ROW(E179),'فهرست بها کلی'!$C$13:$BO$1660,8,0),"")</f>
        <v/>
      </c>
      <c r="F191" s="174" t="str">
        <f ca="1">IFERROR(VLOOKUP(ROW(F179),'فهرست بها کلی'!$C$13:$BO$1660,9,0),"")</f>
        <v/>
      </c>
      <c r="G191" s="174" t="str">
        <f ca="1">IFERROR(VLOOKUP(ROW(G179),'فهرست بها کلی'!$C$13:$BO$1660,21,0),"")</f>
        <v/>
      </c>
      <c r="H191" s="174" t="str">
        <f ca="1">IFERROR(VLOOKUP(ROW(H179),'فهرست بها کلی'!$C$13:$BO$1660,24,0),"")</f>
        <v/>
      </c>
      <c r="I191" s="174" t="str">
        <f ca="1">IFERROR(VLOOKUP(ROW(I179),'فهرست بها کلی'!$C$13:$BO$1660,27,0),"")</f>
        <v/>
      </c>
      <c r="J191" s="174" t="str">
        <f ca="1">IFERROR(VLOOKUP(ROW(J179),'فهرست بها کلی'!$C$13:$BO$1660,30,0),"")</f>
        <v/>
      </c>
      <c r="K191" s="174" t="str">
        <f ca="1">IFERROR(VLOOKUP(ROW(K179),'فهرست بها کلی'!$C$13:$BO$1660,33,0),"")</f>
        <v/>
      </c>
      <c r="L191" s="174" t="str">
        <f ca="1">IFERROR(VLOOKUP(ROW(L179),'فهرست بها کلی'!$C$13:$BO$1660,36,0),"")</f>
        <v/>
      </c>
      <c r="M191" s="174" t="str">
        <f ca="1">IFERROR(VLOOKUP(ROW(M179),'فهرست بها کلی'!$C$13:$BO$1660,39,0),"")</f>
        <v/>
      </c>
      <c r="N191" s="174" t="str">
        <f ca="1">IFERROR(VLOOKUP(ROW(N179),'فهرست بها کلی'!$C$13:$BO$1660,42,0),"")</f>
        <v/>
      </c>
      <c r="O191" s="174" t="str">
        <f ca="1">IFERROR(VLOOKUP(ROW(O179),'فهرست بها کلی'!$C$13:$BO$1660,45,0),"")</f>
        <v/>
      </c>
      <c r="P191" s="174" t="str">
        <f ca="1">IFERROR(VLOOKUP(ROW(P179),'فهرست بها کلی'!$C$13:$BO$1660,48,0),"")</f>
        <v/>
      </c>
      <c r="Q191" s="174" t="str">
        <f ca="1">IFERROR(VLOOKUP(ROW(Q179),'فهرست بها کلی'!$C$13:$BO$1660,51,0),"")</f>
        <v/>
      </c>
      <c r="R191" s="174" t="str">
        <f ca="1">IFERROR(VLOOKUP(ROW(R179),'فهرست بها کلی'!$C$13:$BO$1660,54,0),"")</f>
        <v/>
      </c>
      <c r="S191" s="174" t="str">
        <f ca="1">IFERROR(VLOOKUP(ROW(S179),'فهرست بها کلی'!$C$13:$BO$1660,57,0),"")</f>
        <v/>
      </c>
      <c r="T191" s="174" t="str">
        <f ca="1">IFERROR(VLOOKUP(ROW(T179),'فهرست بها کلی'!$C$13:$BO$1660,60,0),"")</f>
        <v/>
      </c>
      <c r="U191" s="174" t="str">
        <f ca="1">IFERROR(VLOOKUP(ROW(U179),'فهرست بها کلی'!$C$13:$BO$1660,63,0),"")</f>
        <v/>
      </c>
      <c r="V191" s="241">
        <f t="shared" ca="1" si="16"/>
        <v>0</v>
      </c>
      <c r="W191" s="242" t="str">
        <f t="shared" ca="1" si="17"/>
        <v/>
      </c>
      <c r="X191" s="174" t="str">
        <f ca="1">IFERROR(VLOOKUP(ROW(X179),'فهرست بها کلی'!$C$13:$BO$1660,10,0),"")</f>
        <v/>
      </c>
      <c r="Y191" s="174" t="str">
        <f ca="1">IFERROR(VLOOKUP(ROW(Y179),'فهرست بها کلی'!$C$13:$BO$1660,11,0),"")</f>
        <v/>
      </c>
      <c r="Z191" s="174" t="str">
        <f ca="1">IFERROR(VLOOKUP(ROW(Z179),'فهرست بها کلی'!$C$13:$BO$1660,12,0),"")</f>
        <v/>
      </c>
      <c r="AA191" s="174" t="str">
        <f ca="1">IFERROR(VLOOKUP(ROW(AA179),'فهرست بها کلی'!$C$13:$BO$1660,13,0),"")</f>
        <v/>
      </c>
      <c r="AB191" s="243" t="str">
        <f t="shared" ca="1" si="18"/>
        <v/>
      </c>
      <c r="AC191" s="174" t="str">
        <f ca="1">IFERROR(VLOOKUP(ROW(AC179),'فهرست بها کلی'!$C$13:$BO$1660,22,0),"")</f>
        <v/>
      </c>
      <c r="AD191" s="174" t="str">
        <f ca="1">IFERROR(VLOOKUP(ROW(AD179),'فهرست بها کلی'!$C$13:$BO$1660,25,0),"")</f>
        <v/>
      </c>
      <c r="AE191" s="174" t="str">
        <f ca="1">IFERROR(VLOOKUP(ROW(AE179),'فهرست بها کلی'!$C$13:$BO$1660,28,0),"")</f>
        <v/>
      </c>
      <c r="AF191" s="174" t="str">
        <f ca="1">IFERROR(VLOOKUP(ROW(AF179),'فهرست بها کلی'!$C$13:$BO$1660,31,0),"")</f>
        <v/>
      </c>
      <c r="AG191" s="174" t="str">
        <f ca="1">IFERROR(VLOOKUP(ROW(AG179),'فهرست بها کلی'!$C$13:$BO$1660,34,0),"")</f>
        <v/>
      </c>
      <c r="AH191" s="174" t="str">
        <f ca="1">IFERROR(VLOOKUP(ROW(AH179),'فهرست بها کلی'!$C$13:$BO$1660,37,0),"")</f>
        <v/>
      </c>
      <c r="AI191" s="174" t="str">
        <f ca="1">IFERROR(VLOOKUP(ROW(AI179),'فهرست بها کلی'!$C$13:$BO$1660,40,0),"")</f>
        <v/>
      </c>
      <c r="AJ191" s="174" t="str">
        <f ca="1">IFERROR(VLOOKUP(ROW(AJ179),'فهرست بها کلی'!$C$13:$BO$1660,43,0),"")</f>
        <v/>
      </c>
      <c r="AK191" s="174" t="str">
        <f ca="1">IFERROR(VLOOKUP(ROW(AK179),'فهرست بها کلی'!$C$13:$BO$1660,46,0),"")</f>
        <v/>
      </c>
      <c r="AL191" s="174" t="str">
        <f ca="1">IFERROR(VLOOKUP(ROW(AL179),'فهرست بها کلی'!$C$13:$BO$1660,49,0),"")</f>
        <v/>
      </c>
      <c r="AM191" s="174" t="str">
        <f ca="1">IFERROR(VLOOKUP(ROW(AM179),'فهرست بها کلی'!$C$13:$BO$1660,52,0),"")</f>
        <v/>
      </c>
      <c r="AN191" s="174" t="str">
        <f ca="1">IFERROR(VLOOKUP(ROW(AN179),'فهرست بها کلی'!$C$13:$BO$1660,55,0),"")</f>
        <v/>
      </c>
      <c r="AO191" s="174" t="str">
        <f ca="1">IFERROR(VLOOKUP(ROW(AO179),'فهرست بها کلی'!$C$13:$BO$1660,58,0),"")</f>
        <v/>
      </c>
      <c r="AP191" s="174" t="str">
        <f ca="1">IFERROR(VLOOKUP(ROW(AP179),'فهرست بها کلی'!$C$13:$BO$1660,61,0),"")</f>
        <v/>
      </c>
      <c r="AQ191" s="174" t="str">
        <f ca="1">IFERROR(VLOOKUP(ROW(AQ179),'فهرست بها کلی'!$C$13:$BO$1660,64,0),"")</f>
        <v/>
      </c>
      <c r="AR191" s="244">
        <f t="shared" ca="1" si="19"/>
        <v>0</v>
      </c>
      <c r="AS191" s="174" t="str">
        <f ca="1">IFERROR(VLOOKUP(ROW(AS179),'فهرست بها کلی'!$C$13:$BO$1660,23,0),"")</f>
        <v/>
      </c>
      <c r="AT191" s="174" t="str">
        <f ca="1">IFERROR(VLOOKUP(ROW(AT179),'فهرست بها کلی'!$C$13:$BO$1660,26,0),"")</f>
        <v/>
      </c>
      <c r="AU191" s="174" t="str">
        <f ca="1">IFERROR(VLOOKUP(ROW(AU179),'فهرست بها کلی'!$C$13:$BO$1660,29,0),"")</f>
        <v/>
      </c>
      <c r="AV191" s="174" t="str">
        <f ca="1">IFERROR(VLOOKUP(ROW(AV179),'فهرست بها کلی'!$C$13:$BO$1660,32,0),"")</f>
        <v/>
      </c>
      <c r="AW191" s="174" t="str">
        <f ca="1">IFERROR(VLOOKUP(ROW(AW179),'فهرست بها کلی'!$C$13:$BO$1660,35,0),"")</f>
        <v/>
      </c>
      <c r="AX191" s="174" t="str">
        <f ca="1">IFERROR(VLOOKUP(ROW(AX179),'فهرست بها کلی'!$C$13:$BO$1660,38,0),"")</f>
        <v/>
      </c>
      <c r="AY191" s="174" t="str">
        <f ca="1">IFERROR(VLOOKUP(ROW(AY179),'فهرست بها کلی'!$C$13:$BO$1660,41,0),"")</f>
        <v/>
      </c>
      <c r="AZ191" s="174" t="str">
        <f ca="1">IFERROR(VLOOKUP(ROW(AZ179),'فهرست بها کلی'!$C$13:$BO$1660,44,0),"")</f>
        <v/>
      </c>
      <c r="BA191" s="174" t="str">
        <f ca="1">IFERROR(VLOOKUP(ROW(BA179),'فهرست بها کلی'!$C$13:$BO$1660,47,0),"")</f>
        <v/>
      </c>
      <c r="BB191" s="174" t="str">
        <f ca="1">IFERROR(VLOOKUP(ROW(BB179),'فهرست بها کلی'!$C$13:$BO$1660,50,0),"")</f>
        <v/>
      </c>
      <c r="BC191" s="174" t="str">
        <f ca="1">IFERROR(VLOOKUP(ROW(BC179),'فهرست بها کلی'!$C$13:$BO$1660,53,0),"")</f>
        <v/>
      </c>
      <c r="BD191" s="174" t="str">
        <f ca="1">IFERROR(VLOOKUP(ROW(BD179),'فهرست بها کلی'!$C$13:$BO$1660,56,0),"")</f>
        <v/>
      </c>
      <c r="BE191" s="174" t="str">
        <f ca="1">IFERROR(VLOOKUP(ROW(BE179),'فهرست بها کلی'!$C$13:$BO$1660,59,0),"")</f>
        <v/>
      </c>
      <c r="BF191" s="174" t="str">
        <f ca="1">IFERROR(VLOOKUP(ROW(BF179),'فهرست بها کلی'!$C$13:$BO$1660,62,0),"")</f>
        <v/>
      </c>
      <c r="BG191" s="174" t="str">
        <f ca="1">IFERROR(VLOOKUP(ROW(BG179),'فهرست بها کلی'!$C$13:$BO$1660,65,0),"")</f>
        <v/>
      </c>
      <c r="BH191" s="174" t="str">
        <f ca="1">IFERROR(VLOOKUP(ROW(BH179),'فهرست بها کلی'!$C$13:$BO$1660,16,0),"")</f>
        <v/>
      </c>
      <c r="BI191" s="245" t="str">
        <f t="shared" ca="1" si="20"/>
        <v xml:space="preserve"> </v>
      </c>
      <c r="BJ191" s="245" t="str">
        <f t="shared" ca="1" si="21"/>
        <v/>
      </c>
      <c r="BK191" s="245" t="str">
        <f t="shared" ca="1" si="22"/>
        <v/>
      </c>
    </row>
    <row r="192" spans="1:63" ht="47.25" customHeight="1">
      <c r="A192" s="174" t="str">
        <f ca="1">IFERROR(VLOOKUP(ROW(A180),'فهرست بها کلی'!$C$13:$BO$1660,1,0),"")</f>
        <v/>
      </c>
      <c r="B192" s="174" t="str">
        <f ca="1">IFERROR(VLOOKUP(ROW(B180),'فهرست بها کلی'!$C$13:$BO$1660,5,0),"")</f>
        <v/>
      </c>
      <c r="C192" s="174" t="str">
        <f ca="1">IFERROR(VLOOKUP(ROW(C180),'فهرست بها کلی'!$C$13:$BO$1660,6,0),"")</f>
        <v/>
      </c>
      <c r="D192" s="174" t="str">
        <f ca="1">IFERROR(VLOOKUP(ROW(D180),'فهرست بها کلی'!$C$13:$BO$1660,7,0),"")</f>
        <v/>
      </c>
      <c r="E192" s="174" t="str">
        <f ca="1">IFERROR(VLOOKUP(ROW(E180),'فهرست بها کلی'!$C$13:$BO$1660,8,0),"")</f>
        <v/>
      </c>
      <c r="F192" s="174" t="str">
        <f ca="1">IFERROR(VLOOKUP(ROW(F180),'فهرست بها کلی'!$C$13:$BO$1660,9,0),"")</f>
        <v/>
      </c>
      <c r="G192" s="174" t="str">
        <f ca="1">IFERROR(VLOOKUP(ROW(G180),'فهرست بها کلی'!$C$13:$BO$1660,21,0),"")</f>
        <v/>
      </c>
      <c r="H192" s="174" t="str">
        <f ca="1">IFERROR(VLOOKUP(ROW(H180),'فهرست بها کلی'!$C$13:$BO$1660,24,0),"")</f>
        <v/>
      </c>
      <c r="I192" s="174" t="str">
        <f ca="1">IFERROR(VLOOKUP(ROW(I180),'فهرست بها کلی'!$C$13:$BO$1660,27,0),"")</f>
        <v/>
      </c>
      <c r="J192" s="174" t="str">
        <f ca="1">IFERROR(VLOOKUP(ROW(J180),'فهرست بها کلی'!$C$13:$BO$1660,30,0),"")</f>
        <v/>
      </c>
      <c r="K192" s="174" t="str">
        <f ca="1">IFERROR(VLOOKUP(ROW(K180),'فهرست بها کلی'!$C$13:$BO$1660,33,0),"")</f>
        <v/>
      </c>
      <c r="L192" s="174" t="str">
        <f ca="1">IFERROR(VLOOKUP(ROW(L180),'فهرست بها کلی'!$C$13:$BO$1660,36,0),"")</f>
        <v/>
      </c>
      <c r="M192" s="174" t="str">
        <f ca="1">IFERROR(VLOOKUP(ROW(M180),'فهرست بها کلی'!$C$13:$BO$1660,39,0),"")</f>
        <v/>
      </c>
      <c r="N192" s="174" t="str">
        <f ca="1">IFERROR(VLOOKUP(ROW(N180),'فهرست بها کلی'!$C$13:$BO$1660,42,0),"")</f>
        <v/>
      </c>
      <c r="O192" s="174" t="str">
        <f ca="1">IFERROR(VLOOKUP(ROW(O180),'فهرست بها کلی'!$C$13:$BO$1660,45,0),"")</f>
        <v/>
      </c>
      <c r="P192" s="174" t="str">
        <f ca="1">IFERROR(VLOOKUP(ROW(P180),'فهرست بها کلی'!$C$13:$BO$1660,48,0),"")</f>
        <v/>
      </c>
      <c r="Q192" s="174" t="str">
        <f ca="1">IFERROR(VLOOKUP(ROW(Q180),'فهرست بها کلی'!$C$13:$BO$1660,51,0),"")</f>
        <v/>
      </c>
      <c r="R192" s="174" t="str">
        <f ca="1">IFERROR(VLOOKUP(ROW(R180),'فهرست بها کلی'!$C$13:$BO$1660,54,0),"")</f>
        <v/>
      </c>
      <c r="S192" s="174" t="str">
        <f ca="1">IFERROR(VLOOKUP(ROW(S180),'فهرست بها کلی'!$C$13:$BO$1660,57,0),"")</f>
        <v/>
      </c>
      <c r="T192" s="174" t="str">
        <f ca="1">IFERROR(VLOOKUP(ROW(T180),'فهرست بها کلی'!$C$13:$BO$1660,60,0),"")</f>
        <v/>
      </c>
      <c r="U192" s="174" t="str">
        <f ca="1">IFERROR(VLOOKUP(ROW(U180),'فهرست بها کلی'!$C$13:$BO$1660,63,0),"")</f>
        <v/>
      </c>
      <c r="V192" s="241">
        <f t="shared" ca="1" si="16"/>
        <v>0</v>
      </c>
      <c r="W192" s="242" t="str">
        <f t="shared" ca="1" si="17"/>
        <v/>
      </c>
      <c r="X192" s="174" t="str">
        <f ca="1">IFERROR(VLOOKUP(ROW(X180),'فهرست بها کلی'!$C$13:$BO$1660,10,0),"")</f>
        <v/>
      </c>
      <c r="Y192" s="174" t="str">
        <f ca="1">IFERROR(VLOOKUP(ROW(Y180),'فهرست بها کلی'!$C$13:$BO$1660,11,0),"")</f>
        <v/>
      </c>
      <c r="Z192" s="174" t="str">
        <f ca="1">IFERROR(VLOOKUP(ROW(Z180),'فهرست بها کلی'!$C$13:$BO$1660,12,0),"")</f>
        <v/>
      </c>
      <c r="AA192" s="174" t="str">
        <f ca="1">IFERROR(VLOOKUP(ROW(AA180),'فهرست بها کلی'!$C$13:$BO$1660,13,0),"")</f>
        <v/>
      </c>
      <c r="AB192" s="243" t="str">
        <f t="shared" ca="1" si="18"/>
        <v/>
      </c>
      <c r="AC192" s="174" t="str">
        <f ca="1">IFERROR(VLOOKUP(ROW(AC180),'فهرست بها کلی'!$C$13:$BO$1660,22,0),"")</f>
        <v/>
      </c>
      <c r="AD192" s="174" t="str">
        <f ca="1">IFERROR(VLOOKUP(ROW(AD180),'فهرست بها کلی'!$C$13:$BO$1660,25,0),"")</f>
        <v/>
      </c>
      <c r="AE192" s="174" t="str">
        <f ca="1">IFERROR(VLOOKUP(ROW(AE180),'فهرست بها کلی'!$C$13:$BO$1660,28,0),"")</f>
        <v/>
      </c>
      <c r="AF192" s="174" t="str">
        <f ca="1">IFERROR(VLOOKUP(ROW(AF180),'فهرست بها کلی'!$C$13:$BO$1660,31,0),"")</f>
        <v/>
      </c>
      <c r="AG192" s="174" t="str">
        <f ca="1">IFERROR(VLOOKUP(ROW(AG180),'فهرست بها کلی'!$C$13:$BO$1660,34,0),"")</f>
        <v/>
      </c>
      <c r="AH192" s="174" t="str">
        <f ca="1">IFERROR(VLOOKUP(ROW(AH180),'فهرست بها کلی'!$C$13:$BO$1660,37,0),"")</f>
        <v/>
      </c>
      <c r="AI192" s="174" t="str">
        <f ca="1">IFERROR(VLOOKUP(ROW(AI180),'فهرست بها کلی'!$C$13:$BO$1660,40,0),"")</f>
        <v/>
      </c>
      <c r="AJ192" s="174" t="str">
        <f ca="1">IFERROR(VLOOKUP(ROW(AJ180),'فهرست بها کلی'!$C$13:$BO$1660,43,0),"")</f>
        <v/>
      </c>
      <c r="AK192" s="174" t="str">
        <f ca="1">IFERROR(VLOOKUP(ROW(AK180),'فهرست بها کلی'!$C$13:$BO$1660,46,0),"")</f>
        <v/>
      </c>
      <c r="AL192" s="174" t="str">
        <f ca="1">IFERROR(VLOOKUP(ROW(AL180),'فهرست بها کلی'!$C$13:$BO$1660,49,0),"")</f>
        <v/>
      </c>
      <c r="AM192" s="174" t="str">
        <f ca="1">IFERROR(VLOOKUP(ROW(AM180),'فهرست بها کلی'!$C$13:$BO$1660,52,0),"")</f>
        <v/>
      </c>
      <c r="AN192" s="174" t="str">
        <f ca="1">IFERROR(VLOOKUP(ROW(AN180),'فهرست بها کلی'!$C$13:$BO$1660,55,0),"")</f>
        <v/>
      </c>
      <c r="AO192" s="174" t="str">
        <f ca="1">IFERROR(VLOOKUP(ROW(AO180),'فهرست بها کلی'!$C$13:$BO$1660,58,0),"")</f>
        <v/>
      </c>
      <c r="AP192" s="174" t="str">
        <f ca="1">IFERROR(VLOOKUP(ROW(AP180),'فهرست بها کلی'!$C$13:$BO$1660,61,0),"")</f>
        <v/>
      </c>
      <c r="AQ192" s="174" t="str">
        <f ca="1">IFERROR(VLOOKUP(ROW(AQ180),'فهرست بها کلی'!$C$13:$BO$1660,64,0),"")</f>
        <v/>
      </c>
      <c r="AR192" s="244">
        <f t="shared" ca="1" si="19"/>
        <v>0</v>
      </c>
      <c r="AS192" s="174" t="str">
        <f ca="1">IFERROR(VLOOKUP(ROW(AS180),'فهرست بها کلی'!$C$13:$BO$1660,23,0),"")</f>
        <v/>
      </c>
      <c r="AT192" s="174" t="str">
        <f ca="1">IFERROR(VLOOKUP(ROW(AT180),'فهرست بها کلی'!$C$13:$BO$1660,26,0),"")</f>
        <v/>
      </c>
      <c r="AU192" s="174" t="str">
        <f ca="1">IFERROR(VLOOKUP(ROW(AU180),'فهرست بها کلی'!$C$13:$BO$1660,29,0),"")</f>
        <v/>
      </c>
      <c r="AV192" s="174" t="str">
        <f ca="1">IFERROR(VLOOKUP(ROW(AV180),'فهرست بها کلی'!$C$13:$BO$1660,32,0),"")</f>
        <v/>
      </c>
      <c r="AW192" s="174" t="str">
        <f ca="1">IFERROR(VLOOKUP(ROW(AW180),'فهرست بها کلی'!$C$13:$BO$1660,35,0),"")</f>
        <v/>
      </c>
      <c r="AX192" s="174" t="str">
        <f ca="1">IFERROR(VLOOKUP(ROW(AX180),'فهرست بها کلی'!$C$13:$BO$1660,38,0),"")</f>
        <v/>
      </c>
      <c r="AY192" s="174" t="str">
        <f ca="1">IFERROR(VLOOKUP(ROW(AY180),'فهرست بها کلی'!$C$13:$BO$1660,41,0),"")</f>
        <v/>
      </c>
      <c r="AZ192" s="174" t="str">
        <f ca="1">IFERROR(VLOOKUP(ROW(AZ180),'فهرست بها کلی'!$C$13:$BO$1660,44,0),"")</f>
        <v/>
      </c>
      <c r="BA192" s="174" t="str">
        <f ca="1">IFERROR(VLOOKUP(ROW(BA180),'فهرست بها کلی'!$C$13:$BO$1660,47,0),"")</f>
        <v/>
      </c>
      <c r="BB192" s="174" t="str">
        <f ca="1">IFERROR(VLOOKUP(ROW(BB180),'فهرست بها کلی'!$C$13:$BO$1660,50,0),"")</f>
        <v/>
      </c>
      <c r="BC192" s="174" t="str">
        <f ca="1">IFERROR(VLOOKUP(ROW(BC180),'فهرست بها کلی'!$C$13:$BO$1660,53,0),"")</f>
        <v/>
      </c>
      <c r="BD192" s="174" t="str">
        <f ca="1">IFERROR(VLOOKUP(ROW(BD180),'فهرست بها کلی'!$C$13:$BO$1660,56,0),"")</f>
        <v/>
      </c>
      <c r="BE192" s="174" t="str">
        <f ca="1">IFERROR(VLOOKUP(ROW(BE180),'فهرست بها کلی'!$C$13:$BO$1660,59,0),"")</f>
        <v/>
      </c>
      <c r="BF192" s="174" t="str">
        <f ca="1">IFERROR(VLOOKUP(ROW(BF180),'فهرست بها کلی'!$C$13:$BO$1660,62,0),"")</f>
        <v/>
      </c>
      <c r="BG192" s="174" t="str">
        <f ca="1">IFERROR(VLOOKUP(ROW(BG180),'فهرست بها کلی'!$C$13:$BO$1660,65,0),"")</f>
        <v/>
      </c>
      <c r="BH192" s="174" t="str">
        <f ca="1">IFERROR(VLOOKUP(ROW(BH180),'فهرست بها کلی'!$C$13:$BO$1660,16,0),"")</f>
        <v/>
      </c>
      <c r="BI192" s="245" t="str">
        <f t="shared" ca="1" si="20"/>
        <v xml:space="preserve"> </v>
      </c>
      <c r="BJ192" s="245" t="str">
        <f t="shared" ca="1" si="21"/>
        <v/>
      </c>
      <c r="BK192" s="245" t="str">
        <f t="shared" ca="1" si="22"/>
        <v/>
      </c>
    </row>
    <row r="193" spans="1:63" ht="47.25" customHeight="1">
      <c r="A193" s="174" t="str">
        <f ca="1">IFERROR(VLOOKUP(ROW(A181),'فهرست بها کلی'!$C$13:$BO$1660,1,0),"")</f>
        <v/>
      </c>
      <c r="B193" s="174" t="str">
        <f ca="1">IFERROR(VLOOKUP(ROW(B181),'فهرست بها کلی'!$C$13:$BO$1660,5,0),"")</f>
        <v/>
      </c>
      <c r="C193" s="174" t="str">
        <f ca="1">IFERROR(VLOOKUP(ROW(C181),'فهرست بها کلی'!$C$13:$BO$1660,6,0),"")</f>
        <v/>
      </c>
      <c r="D193" s="174" t="str">
        <f ca="1">IFERROR(VLOOKUP(ROW(D181),'فهرست بها کلی'!$C$13:$BO$1660,7,0),"")</f>
        <v/>
      </c>
      <c r="E193" s="174" t="str">
        <f ca="1">IFERROR(VLOOKUP(ROW(E181),'فهرست بها کلی'!$C$13:$BO$1660,8,0),"")</f>
        <v/>
      </c>
      <c r="F193" s="174" t="str">
        <f ca="1">IFERROR(VLOOKUP(ROW(F181),'فهرست بها کلی'!$C$13:$BO$1660,9,0),"")</f>
        <v/>
      </c>
      <c r="G193" s="174" t="str">
        <f ca="1">IFERROR(VLOOKUP(ROW(G181),'فهرست بها کلی'!$C$13:$BO$1660,21,0),"")</f>
        <v/>
      </c>
      <c r="H193" s="174" t="str">
        <f ca="1">IFERROR(VLOOKUP(ROW(H181),'فهرست بها کلی'!$C$13:$BO$1660,24,0),"")</f>
        <v/>
      </c>
      <c r="I193" s="174" t="str">
        <f ca="1">IFERROR(VLOOKUP(ROW(I181),'فهرست بها کلی'!$C$13:$BO$1660,27,0),"")</f>
        <v/>
      </c>
      <c r="J193" s="174" t="str">
        <f ca="1">IFERROR(VLOOKUP(ROW(J181),'فهرست بها کلی'!$C$13:$BO$1660,30,0),"")</f>
        <v/>
      </c>
      <c r="K193" s="174" t="str">
        <f ca="1">IFERROR(VLOOKUP(ROW(K181),'فهرست بها کلی'!$C$13:$BO$1660,33,0),"")</f>
        <v/>
      </c>
      <c r="L193" s="174" t="str">
        <f ca="1">IFERROR(VLOOKUP(ROW(L181),'فهرست بها کلی'!$C$13:$BO$1660,36,0),"")</f>
        <v/>
      </c>
      <c r="M193" s="174" t="str">
        <f ca="1">IFERROR(VLOOKUP(ROW(M181),'فهرست بها کلی'!$C$13:$BO$1660,39,0),"")</f>
        <v/>
      </c>
      <c r="N193" s="174" t="str">
        <f ca="1">IFERROR(VLOOKUP(ROW(N181),'فهرست بها کلی'!$C$13:$BO$1660,42,0),"")</f>
        <v/>
      </c>
      <c r="O193" s="174" t="str">
        <f ca="1">IFERROR(VLOOKUP(ROW(O181),'فهرست بها کلی'!$C$13:$BO$1660,45,0),"")</f>
        <v/>
      </c>
      <c r="P193" s="174" t="str">
        <f ca="1">IFERROR(VLOOKUP(ROW(P181),'فهرست بها کلی'!$C$13:$BO$1660,48,0),"")</f>
        <v/>
      </c>
      <c r="Q193" s="174" t="str">
        <f ca="1">IFERROR(VLOOKUP(ROW(Q181),'فهرست بها کلی'!$C$13:$BO$1660,51,0),"")</f>
        <v/>
      </c>
      <c r="R193" s="174" t="str">
        <f ca="1">IFERROR(VLOOKUP(ROW(R181),'فهرست بها کلی'!$C$13:$BO$1660,54,0),"")</f>
        <v/>
      </c>
      <c r="S193" s="174" t="str">
        <f ca="1">IFERROR(VLOOKUP(ROW(S181),'فهرست بها کلی'!$C$13:$BO$1660,57,0),"")</f>
        <v/>
      </c>
      <c r="T193" s="174" t="str">
        <f ca="1">IFERROR(VLOOKUP(ROW(T181),'فهرست بها کلی'!$C$13:$BO$1660,60,0),"")</f>
        <v/>
      </c>
      <c r="U193" s="174" t="str">
        <f ca="1">IFERROR(VLOOKUP(ROW(U181),'فهرست بها کلی'!$C$13:$BO$1660,63,0),"")</f>
        <v/>
      </c>
      <c r="V193" s="241">
        <f t="shared" ca="1" si="16"/>
        <v>0</v>
      </c>
      <c r="W193" s="242" t="str">
        <f t="shared" ca="1" si="17"/>
        <v/>
      </c>
      <c r="X193" s="174" t="str">
        <f ca="1">IFERROR(VLOOKUP(ROW(X181),'فهرست بها کلی'!$C$13:$BO$1660,10,0),"")</f>
        <v/>
      </c>
      <c r="Y193" s="174" t="str">
        <f ca="1">IFERROR(VLOOKUP(ROW(Y181),'فهرست بها کلی'!$C$13:$BO$1660,11,0),"")</f>
        <v/>
      </c>
      <c r="Z193" s="174" t="str">
        <f ca="1">IFERROR(VLOOKUP(ROW(Z181),'فهرست بها کلی'!$C$13:$BO$1660,12,0),"")</f>
        <v/>
      </c>
      <c r="AA193" s="174" t="str">
        <f ca="1">IFERROR(VLOOKUP(ROW(AA181),'فهرست بها کلی'!$C$13:$BO$1660,13,0),"")</f>
        <v/>
      </c>
      <c r="AB193" s="243" t="str">
        <f t="shared" ca="1" si="18"/>
        <v/>
      </c>
      <c r="AC193" s="174" t="str">
        <f ca="1">IFERROR(VLOOKUP(ROW(AC181),'فهرست بها کلی'!$C$13:$BO$1660,22,0),"")</f>
        <v/>
      </c>
      <c r="AD193" s="174" t="str">
        <f ca="1">IFERROR(VLOOKUP(ROW(AD181),'فهرست بها کلی'!$C$13:$BO$1660,25,0),"")</f>
        <v/>
      </c>
      <c r="AE193" s="174" t="str">
        <f ca="1">IFERROR(VLOOKUP(ROW(AE181),'فهرست بها کلی'!$C$13:$BO$1660,28,0),"")</f>
        <v/>
      </c>
      <c r="AF193" s="174" t="str">
        <f ca="1">IFERROR(VLOOKUP(ROW(AF181),'فهرست بها کلی'!$C$13:$BO$1660,31,0),"")</f>
        <v/>
      </c>
      <c r="AG193" s="174" t="str">
        <f ca="1">IFERROR(VLOOKUP(ROW(AG181),'فهرست بها کلی'!$C$13:$BO$1660,34,0),"")</f>
        <v/>
      </c>
      <c r="AH193" s="174" t="str">
        <f ca="1">IFERROR(VLOOKUP(ROW(AH181),'فهرست بها کلی'!$C$13:$BO$1660,37,0),"")</f>
        <v/>
      </c>
      <c r="AI193" s="174" t="str">
        <f ca="1">IFERROR(VLOOKUP(ROW(AI181),'فهرست بها کلی'!$C$13:$BO$1660,40,0),"")</f>
        <v/>
      </c>
      <c r="AJ193" s="174" t="str">
        <f ca="1">IFERROR(VLOOKUP(ROW(AJ181),'فهرست بها کلی'!$C$13:$BO$1660,43,0),"")</f>
        <v/>
      </c>
      <c r="AK193" s="174" t="str">
        <f ca="1">IFERROR(VLOOKUP(ROW(AK181),'فهرست بها کلی'!$C$13:$BO$1660,46,0),"")</f>
        <v/>
      </c>
      <c r="AL193" s="174" t="str">
        <f ca="1">IFERROR(VLOOKUP(ROW(AL181),'فهرست بها کلی'!$C$13:$BO$1660,49,0),"")</f>
        <v/>
      </c>
      <c r="AM193" s="174" t="str">
        <f ca="1">IFERROR(VLOOKUP(ROW(AM181),'فهرست بها کلی'!$C$13:$BO$1660,52,0),"")</f>
        <v/>
      </c>
      <c r="AN193" s="174" t="str">
        <f ca="1">IFERROR(VLOOKUP(ROW(AN181),'فهرست بها کلی'!$C$13:$BO$1660,55,0),"")</f>
        <v/>
      </c>
      <c r="AO193" s="174" t="str">
        <f ca="1">IFERROR(VLOOKUP(ROW(AO181),'فهرست بها کلی'!$C$13:$BO$1660,58,0),"")</f>
        <v/>
      </c>
      <c r="AP193" s="174" t="str">
        <f ca="1">IFERROR(VLOOKUP(ROW(AP181),'فهرست بها کلی'!$C$13:$BO$1660,61,0),"")</f>
        <v/>
      </c>
      <c r="AQ193" s="174" t="str">
        <f ca="1">IFERROR(VLOOKUP(ROW(AQ181),'فهرست بها کلی'!$C$13:$BO$1660,64,0),"")</f>
        <v/>
      </c>
      <c r="AR193" s="244">
        <f t="shared" ca="1" si="19"/>
        <v>0</v>
      </c>
      <c r="AS193" s="174" t="str">
        <f ca="1">IFERROR(VLOOKUP(ROW(AS181),'فهرست بها کلی'!$C$13:$BO$1660,23,0),"")</f>
        <v/>
      </c>
      <c r="AT193" s="174" t="str">
        <f ca="1">IFERROR(VLOOKUP(ROW(AT181),'فهرست بها کلی'!$C$13:$BO$1660,26,0),"")</f>
        <v/>
      </c>
      <c r="AU193" s="174" t="str">
        <f ca="1">IFERROR(VLOOKUP(ROW(AU181),'فهرست بها کلی'!$C$13:$BO$1660,29,0),"")</f>
        <v/>
      </c>
      <c r="AV193" s="174" t="str">
        <f ca="1">IFERROR(VLOOKUP(ROW(AV181),'فهرست بها کلی'!$C$13:$BO$1660,32,0),"")</f>
        <v/>
      </c>
      <c r="AW193" s="174" t="str">
        <f ca="1">IFERROR(VLOOKUP(ROW(AW181),'فهرست بها کلی'!$C$13:$BO$1660,35,0),"")</f>
        <v/>
      </c>
      <c r="AX193" s="174" t="str">
        <f ca="1">IFERROR(VLOOKUP(ROW(AX181),'فهرست بها کلی'!$C$13:$BO$1660,38,0),"")</f>
        <v/>
      </c>
      <c r="AY193" s="174" t="str">
        <f ca="1">IFERROR(VLOOKUP(ROW(AY181),'فهرست بها کلی'!$C$13:$BO$1660,41,0),"")</f>
        <v/>
      </c>
      <c r="AZ193" s="174" t="str">
        <f ca="1">IFERROR(VLOOKUP(ROW(AZ181),'فهرست بها کلی'!$C$13:$BO$1660,44,0),"")</f>
        <v/>
      </c>
      <c r="BA193" s="174" t="str">
        <f ca="1">IFERROR(VLOOKUP(ROW(BA181),'فهرست بها کلی'!$C$13:$BO$1660,47,0),"")</f>
        <v/>
      </c>
      <c r="BB193" s="174" t="str">
        <f ca="1">IFERROR(VLOOKUP(ROW(BB181),'فهرست بها کلی'!$C$13:$BO$1660,50,0),"")</f>
        <v/>
      </c>
      <c r="BC193" s="174" t="str">
        <f ca="1">IFERROR(VLOOKUP(ROW(BC181),'فهرست بها کلی'!$C$13:$BO$1660,53,0),"")</f>
        <v/>
      </c>
      <c r="BD193" s="174" t="str">
        <f ca="1">IFERROR(VLOOKUP(ROW(BD181),'فهرست بها کلی'!$C$13:$BO$1660,56,0),"")</f>
        <v/>
      </c>
      <c r="BE193" s="174" t="str">
        <f ca="1">IFERROR(VLOOKUP(ROW(BE181),'فهرست بها کلی'!$C$13:$BO$1660,59,0),"")</f>
        <v/>
      </c>
      <c r="BF193" s="174" t="str">
        <f ca="1">IFERROR(VLOOKUP(ROW(BF181),'فهرست بها کلی'!$C$13:$BO$1660,62,0),"")</f>
        <v/>
      </c>
      <c r="BG193" s="174" t="str">
        <f ca="1">IFERROR(VLOOKUP(ROW(BG181),'فهرست بها کلی'!$C$13:$BO$1660,65,0),"")</f>
        <v/>
      </c>
      <c r="BH193" s="174" t="str">
        <f ca="1">IFERROR(VLOOKUP(ROW(BH181),'فهرست بها کلی'!$C$13:$BO$1660,16,0),"")</f>
        <v/>
      </c>
      <c r="BI193" s="245" t="str">
        <f t="shared" ca="1" si="20"/>
        <v xml:space="preserve"> </v>
      </c>
      <c r="BJ193" s="245" t="str">
        <f t="shared" ca="1" si="21"/>
        <v/>
      </c>
      <c r="BK193" s="245" t="str">
        <f t="shared" ca="1" si="22"/>
        <v/>
      </c>
    </row>
    <row r="194" spans="1:63" ht="47.25" customHeight="1">
      <c r="A194" s="174" t="str">
        <f ca="1">IFERROR(VLOOKUP(ROW(A182),'فهرست بها کلی'!$C$13:$BO$1660,1,0),"")</f>
        <v/>
      </c>
      <c r="B194" s="174" t="str">
        <f ca="1">IFERROR(VLOOKUP(ROW(B182),'فهرست بها کلی'!$C$13:$BO$1660,5,0),"")</f>
        <v/>
      </c>
      <c r="C194" s="174" t="str">
        <f ca="1">IFERROR(VLOOKUP(ROW(C182),'فهرست بها کلی'!$C$13:$BO$1660,6,0),"")</f>
        <v/>
      </c>
      <c r="D194" s="174" t="str">
        <f ca="1">IFERROR(VLOOKUP(ROW(D182),'فهرست بها کلی'!$C$13:$BO$1660,7,0),"")</f>
        <v/>
      </c>
      <c r="E194" s="174" t="str">
        <f ca="1">IFERROR(VLOOKUP(ROW(E182),'فهرست بها کلی'!$C$13:$BO$1660,8,0),"")</f>
        <v/>
      </c>
      <c r="F194" s="174" t="str">
        <f ca="1">IFERROR(VLOOKUP(ROW(F182),'فهرست بها کلی'!$C$13:$BO$1660,9,0),"")</f>
        <v/>
      </c>
      <c r="G194" s="174" t="str">
        <f ca="1">IFERROR(VLOOKUP(ROW(G182),'فهرست بها کلی'!$C$13:$BO$1660,21,0),"")</f>
        <v/>
      </c>
      <c r="H194" s="174" t="str">
        <f ca="1">IFERROR(VLOOKUP(ROW(H182),'فهرست بها کلی'!$C$13:$BO$1660,24,0),"")</f>
        <v/>
      </c>
      <c r="I194" s="174" t="str">
        <f ca="1">IFERROR(VLOOKUP(ROW(I182),'فهرست بها کلی'!$C$13:$BO$1660,27,0),"")</f>
        <v/>
      </c>
      <c r="J194" s="174" t="str">
        <f ca="1">IFERROR(VLOOKUP(ROW(J182),'فهرست بها کلی'!$C$13:$BO$1660,30,0),"")</f>
        <v/>
      </c>
      <c r="K194" s="174" t="str">
        <f ca="1">IFERROR(VLOOKUP(ROW(K182),'فهرست بها کلی'!$C$13:$BO$1660,33,0),"")</f>
        <v/>
      </c>
      <c r="L194" s="174" t="str">
        <f ca="1">IFERROR(VLOOKUP(ROW(L182),'فهرست بها کلی'!$C$13:$BO$1660,36,0),"")</f>
        <v/>
      </c>
      <c r="M194" s="174" t="str">
        <f ca="1">IFERROR(VLOOKUP(ROW(M182),'فهرست بها کلی'!$C$13:$BO$1660,39,0),"")</f>
        <v/>
      </c>
      <c r="N194" s="174" t="str">
        <f ca="1">IFERROR(VLOOKUP(ROW(N182),'فهرست بها کلی'!$C$13:$BO$1660,42,0),"")</f>
        <v/>
      </c>
      <c r="O194" s="174" t="str">
        <f ca="1">IFERROR(VLOOKUP(ROW(O182),'فهرست بها کلی'!$C$13:$BO$1660,45,0),"")</f>
        <v/>
      </c>
      <c r="P194" s="174" t="str">
        <f ca="1">IFERROR(VLOOKUP(ROW(P182),'فهرست بها کلی'!$C$13:$BO$1660,48,0),"")</f>
        <v/>
      </c>
      <c r="Q194" s="174" t="str">
        <f ca="1">IFERROR(VLOOKUP(ROW(Q182),'فهرست بها کلی'!$C$13:$BO$1660,51,0),"")</f>
        <v/>
      </c>
      <c r="R194" s="174" t="str">
        <f ca="1">IFERROR(VLOOKUP(ROW(R182),'فهرست بها کلی'!$C$13:$BO$1660,54,0),"")</f>
        <v/>
      </c>
      <c r="S194" s="174" t="str">
        <f ca="1">IFERROR(VLOOKUP(ROW(S182),'فهرست بها کلی'!$C$13:$BO$1660,57,0),"")</f>
        <v/>
      </c>
      <c r="T194" s="174" t="str">
        <f ca="1">IFERROR(VLOOKUP(ROW(T182),'فهرست بها کلی'!$C$13:$BO$1660,60,0),"")</f>
        <v/>
      </c>
      <c r="U194" s="174" t="str">
        <f ca="1">IFERROR(VLOOKUP(ROW(U182),'فهرست بها کلی'!$C$13:$BO$1660,63,0),"")</f>
        <v/>
      </c>
      <c r="V194" s="241">
        <f t="shared" ca="1" si="16"/>
        <v>0</v>
      </c>
      <c r="W194" s="242" t="str">
        <f t="shared" ca="1" si="17"/>
        <v/>
      </c>
      <c r="X194" s="174" t="str">
        <f ca="1">IFERROR(VLOOKUP(ROW(X182),'فهرست بها کلی'!$C$13:$BO$1660,10,0),"")</f>
        <v/>
      </c>
      <c r="Y194" s="174" t="str">
        <f ca="1">IFERROR(VLOOKUP(ROW(Y182),'فهرست بها کلی'!$C$13:$BO$1660,11,0),"")</f>
        <v/>
      </c>
      <c r="Z194" s="174" t="str">
        <f ca="1">IFERROR(VLOOKUP(ROW(Z182),'فهرست بها کلی'!$C$13:$BO$1660,12,0),"")</f>
        <v/>
      </c>
      <c r="AA194" s="174" t="str">
        <f ca="1">IFERROR(VLOOKUP(ROW(AA182),'فهرست بها کلی'!$C$13:$BO$1660,13,0),"")</f>
        <v/>
      </c>
      <c r="AB194" s="243" t="str">
        <f t="shared" ca="1" si="18"/>
        <v/>
      </c>
      <c r="AC194" s="174" t="str">
        <f ca="1">IFERROR(VLOOKUP(ROW(AC182),'فهرست بها کلی'!$C$13:$BO$1660,22,0),"")</f>
        <v/>
      </c>
      <c r="AD194" s="174" t="str">
        <f ca="1">IFERROR(VLOOKUP(ROW(AD182),'فهرست بها کلی'!$C$13:$BO$1660,25,0),"")</f>
        <v/>
      </c>
      <c r="AE194" s="174" t="str">
        <f ca="1">IFERROR(VLOOKUP(ROW(AE182),'فهرست بها کلی'!$C$13:$BO$1660,28,0),"")</f>
        <v/>
      </c>
      <c r="AF194" s="174" t="str">
        <f ca="1">IFERROR(VLOOKUP(ROW(AF182),'فهرست بها کلی'!$C$13:$BO$1660,31,0),"")</f>
        <v/>
      </c>
      <c r="AG194" s="174" t="str">
        <f ca="1">IFERROR(VLOOKUP(ROW(AG182),'فهرست بها کلی'!$C$13:$BO$1660,34,0),"")</f>
        <v/>
      </c>
      <c r="AH194" s="174" t="str">
        <f ca="1">IFERROR(VLOOKUP(ROW(AH182),'فهرست بها کلی'!$C$13:$BO$1660,37,0),"")</f>
        <v/>
      </c>
      <c r="AI194" s="174" t="str">
        <f ca="1">IFERROR(VLOOKUP(ROW(AI182),'فهرست بها کلی'!$C$13:$BO$1660,40,0),"")</f>
        <v/>
      </c>
      <c r="AJ194" s="174" t="str">
        <f ca="1">IFERROR(VLOOKUP(ROW(AJ182),'فهرست بها کلی'!$C$13:$BO$1660,43,0),"")</f>
        <v/>
      </c>
      <c r="AK194" s="174" t="str">
        <f ca="1">IFERROR(VLOOKUP(ROW(AK182),'فهرست بها کلی'!$C$13:$BO$1660,46,0),"")</f>
        <v/>
      </c>
      <c r="AL194" s="174" t="str">
        <f ca="1">IFERROR(VLOOKUP(ROW(AL182),'فهرست بها کلی'!$C$13:$BO$1660,49,0),"")</f>
        <v/>
      </c>
      <c r="AM194" s="174" t="str">
        <f ca="1">IFERROR(VLOOKUP(ROW(AM182),'فهرست بها کلی'!$C$13:$BO$1660,52,0),"")</f>
        <v/>
      </c>
      <c r="AN194" s="174" t="str">
        <f ca="1">IFERROR(VLOOKUP(ROW(AN182),'فهرست بها کلی'!$C$13:$BO$1660,55,0),"")</f>
        <v/>
      </c>
      <c r="AO194" s="174" t="str">
        <f ca="1">IFERROR(VLOOKUP(ROW(AO182),'فهرست بها کلی'!$C$13:$BO$1660,58,0),"")</f>
        <v/>
      </c>
      <c r="AP194" s="174" t="str">
        <f ca="1">IFERROR(VLOOKUP(ROW(AP182),'فهرست بها کلی'!$C$13:$BO$1660,61,0),"")</f>
        <v/>
      </c>
      <c r="AQ194" s="174" t="str">
        <f ca="1">IFERROR(VLOOKUP(ROW(AQ182),'فهرست بها کلی'!$C$13:$BO$1660,64,0),"")</f>
        <v/>
      </c>
      <c r="AR194" s="244">
        <f t="shared" ca="1" si="19"/>
        <v>0</v>
      </c>
      <c r="AS194" s="174" t="str">
        <f ca="1">IFERROR(VLOOKUP(ROW(AS182),'فهرست بها کلی'!$C$13:$BO$1660,23,0),"")</f>
        <v/>
      </c>
      <c r="AT194" s="174" t="str">
        <f ca="1">IFERROR(VLOOKUP(ROW(AT182),'فهرست بها کلی'!$C$13:$BO$1660,26,0),"")</f>
        <v/>
      </c>
      <c r="AU194" s="174" t="str">
        <f ca="1">IFERROR(VLOOKUP(ROW(AU182),'فهرست بها کلی'!$C$13:$BO$1660,29,0),"")</f>
        <v/>
      </c>
      <c r="AV194" s="174" t="str">
        <f ca="1">IFERROR(VLOOKUP(ROW(AV182),'فهرست بها کلی'!$C$13:$BO$1660,32,0),"")</f>
        <v/>
      </c>
      <c r="AW194" s="174" t="str">
        <f ca="1">IFERROR(VLOOKUP(ROW(AW182),'فهرست بها کلی'!$C$13:$BO$1660,35,0),"")</f>
        <v/>
      </c>
      <c r="AX194" s="174" t="str">
        <f ca="1">IFERROR(VLOOKUP(ROW(AX182),'فهرست بها کلی'!$C$13:$BO$1660,38,0),"")</f>
        <v/>
      </c>
      <c r="AY194" s="174" t="str">
        <f ca="1">IFERROR(VLOOKUP(ROW(AY182),'فهرست بها کلی'!$C$13:$BO$1660,41,0),"")</f>
        <v/>
      </c>
      <c r="AZ194" s="174" t="str">
        <f ca="1">IFERROR(VLOOKUP(ROW(AZ182),'فهرست بها کلی'!$C$13:$BO$1660,44,0),"")</f>
        <v/>
      </c>
      <c r="BA194" s="174" t="str">
        <f ca="1">IFERROR(VLOOKUP(ROW(BA182),'فهرست بها کلی'!$C$13:$BO$1660,47,0),"")</f>
        <v/>
      </c>
      <c r="BB194" s="174" t="str">
        <f ca="1">IFERROR(VLOOKUP(ROW(BB182),'فهرست بها کلی'!$C$13:$BO$1660,50,0),"")</f>
        <v/>
      </c>
      <c r="BC194" s="174" t="str">
        <f ca="1">IFERROR(VLOOKUP(ROW(BC182),'فهرست بها کلی'!$C$13:$BO$1660,53,0),"")</f>
        <v/>
      </c>
      <c r="BD194" s="174" t="str">
        <f ca="1">IFERROR(VLOOKUP(ROW(BD182),'فهرست بها کلی'!$C$13:$BO$1660,56,0),"")</f>
        <v/>
      </c>
      <c r="BE194" s="174" t="str">
        <f ca="1">IFERROR(VLOOKUP(ROW(BE182),'فهرست بها کلی'!$C$13:$BO$1660,59,0),"")</f>
        <v/>
      </c>
      <c r="BF194" s="174" t="str">
        <f ca="1">IFERROR(VLOOKUP(ROW(BF182),'فهرست بها کلی'!$C$13:$BO$1660,62,0),"")</f>
        <v/>
      </c>
      <c r="BG194" s="174" t="str">
        <f ca="1">IFERROR(VLOOKUP(ROW(BG182),'فهرست بها کلی'!$C$13:$BO$1660,65,0),"")</f>
        <v/>
      </c>
      <c r="BH194" s="174" t="str">
        <f ca="1">IFERROR(VLOOKUP(ROW(BH182),'فهرست بها کلی'!$C$13:$BO$1660,16,0),"")</f>
        <v/>
      </c>
      <c r="BI194" s="245" t="str">
        <f t="shared" ca="1" si="20"/>
        <v xml:space="preserve"> </v>
      </c>
      <c r="BJ194" s="245" t="str">
        <f t="shared" ca="1" si="21"/>
        <v/>
      </c>
      <c r="BK194" s="245" t="str">
        <f t="shared" ca="1" si="22"/>
        <v/>
      </c>
    </row>
    <row r="195" spans="1:63" ht="47.25" customHeight="1">
      <c r="A195" s="174" t="str">
        <f ca="1">IFERROR(VLOOKUP(ROW(A183),'فهرست بها کلی'!$C$13:$BO$1660,1,0),"")</f>
        <v/>
      </c>
      <c r="B195" s="174" t="str">
        <f ca="1">IFERROR(VLOOKUP(ROW(B183),'فهرست بها کلی'!$C$13:$BO$1660,5,0),"")</f>
        <v/>
      </c>
      <c r="C195" s="174" t="str">
        <f ca="1">IFERROR(VLOOKUP(ROW(C183),'فهرست بها کلی'!$C$13:$BO$1660,6,0),"")</f>
        <v/>
      </c>
      <c r="D195" s="174" t="str">
        <f ca="1">IFERROR(VLOOKUP(ROW(D183),'فهرست بها کلی'!$C$13:$BO$1660,7,0),"")</f>
        <v/>
      </c>
      <c r="E195" s="174" t="str">
        <f ca="1">IFERROR(VLOOKUP(ROW(E183),'فهرست بها کلی'!$C$13:$BO$1660,8,0),"")</f>
        <v/>
      </c>
      <c r="F195" s="174" t="str">
        <f ca="1">IFERROR(VLOOKUP(ROW(F183),'فهرست بها کلی'!$C$13:$BO$1660,9,0),"")</f>
        <v/>
      </c>
      <c r="G195" s="174" t="str">
        <f ca="1">IFERROR(VLOOKUP(ROW(G183),'فهرست بها کلی'!$C$13:$BO$1660,21,0),"")</f>
        <v/>
      </c>
      <c r="H195" s="174" t="str">
        <f ca="1">IFERROR(VLOOKUP(ROW(H183),'فهرست بها کلی'!$C$13:$BO$1660,24,0),"")</f>
        <v/>
      </c>
      <c r="I195" s="174" t="str">
        <f ca="1">IFERROR(VLOOKUP(ROW(I183),'فهرست بها کلی'!$C$13:$BO$1660,27,0),"")</f>
        <v/>
      </c>
      <c r="J195" s="174" t="str">
        <f ca="1">IFERROR(VLOOKUP(ROW(J183),'فهرست بها کلی'!$C$13:$BO$1660,30,0),"")</f>
        <v/>
      </c>
      <c r="K195" s="174" t="str">
        <f ca="1">IFERROR(VLOOKUP(ROW(K183),'فهرست بها کلی'!$C$13:$BO$1660,33,0),"")</f>
        <v/>
      </c>
      <c r="L195" s="174" t="str">
        <f ca="1">IFERROR(VLOOKUP(ROW(L183),'فهرست بها کلی'!$C$13:$BO$1660,36,0),"")</f>
        <v/>
      </c>
      <c r="M195" s="174" t="str">
        <f ca="1">IFERROR(VLOOKUP(ROW(M183),'فهرست بها کلی'!$C$13:$BO$1660,39,0),"")</f>
        <v/>
      </c>
      <c r="N195" s="174" t="str">
        <f ca="1">IFERROR(VLOOKUP(ROW(N183),'فهرست بها کلی'!$C$13:$BO$1660,42,0),"")</f>
        <v/>
      </c>
      <c r="O195" s="174" t="str">
        <f ca="1">IFERROR(VLOOKUP(ROW(O183),'فهرست بها کلی'!$C$13:$BO$1660,45,0),"")</f>
        <v/>
      </c>
      <c r="P195" s="174" t="str">
        <f ca="1">IFERROR(VLOOKUP(ROW(P183),'فهرست بها کلی'!$C$13:$BO$1660,48,0),"")</f>
        <v/>
      </c>
      <c r="Q195" s="174" t="str">
        <f ca="1">IFERROR(VLOOKUP(ROW(Q183),'فهرست بها کلی'!$C$13:$BO$1660,51,0),"")</f>
        <v/>
      </c>
      <c r="R195" s="174" t="str">
        <f ca="1">IFERROR(VLOOKUP(ROW(R183),'فهرست بها کلی'!$C$13:$BO$1660,54,0),"")</f>
        <v/>
      </c>
      <c r="S195" s="174" t="str">
        <f ca="1">IFERROR(VLOOKUP(ROW(S183),'فهرست بها کلی'!$C$13:$BO$1660,57,0),"")</f>
        <v/>
      </c>
      <c r="T195" s="174" t="str">
        <f ca="1">IFERROR(VLOOKUP(ROW(T183),'فهرست بها کلی'!$C$13:$BO$1660,60,0),"")</f>
        <v/>
      </c>
      <c r="U195" s="174" t="str">
        <f ca="1">IFERROR(VLOOKUP(ROW(U183),'فهرست بها کلی'!$C$13:$BO$1660,63,0),"")</f>
        <v/>
      </c>
      <c r="V195" s="241">
        <f t="shared" ca="1" si="16"/>
        <v>0</v>
      </c>
      <c r="W195" s="242" t="str">
        <f t="shared" ca="1" si="17"/>
        <v/>
      </c>
      <c r="X195" s="174" t="str">
        <f ca="1">IFERROR(VLOOKUP(ROW(X183),'فهرست بها کلی'!$C$13:$BO$1660,10,0),"")</f>
        <v/>
      </c>
      <c r="Y195" s="174" t="str">
        <f ca="1">IFERROR(VLOOKUP(ROW(Y183),'فهرست بها کلی'!$C$13:$BO$1660,11,0),"")</f>
        <v/>
      </c>
      <c r="Z195" s="174" t="str">
        <f ca="1">IFERROR(VLOOKUP(ROW(Z183),'فهرست بها کلی'!$C$13:$BO$1660,12,0),"")</f>
        <v/>
      </c>
      <c r="AA195" s="174" t="str">
        <f ca="1">IFERROR(VLOOKUP(ROW(AA183),'فهرست بها کلی'!$C$13:$BO$1660,13,0),"")</f>
        <v/>
      </c>
      <c r="AB195" s="243" t="str">
        <f t="shared" ca="1" si="18"/>
        <v/>
      </c>
      <c r="AC195" s="174" t="str">
        <f ca="1">IFERROR(VLOOKUP(ROW(AC183),'فهرست بها کلی'!$C$13:$BO$1660,22,0),"")</f>
        <v/>
      </c>
      <c r="AD195" s="174" t="str">
        <f ca="1">IFERROR(VLOOKUP(ROW(AD183),'فهرست بها کلی'!$C$13:$BO$1660,25,0),"")</f>
        <v/>
      </c>
      <c r="AE195" s="174" t="str">
        <f ca="1">IFERROR(VLOOKUP(ROW(AE183),'فهرست بها کلی'!$C$13:$BO$1660,28,0),"")</f>
        <v/>
      </c>
      <c r="AF195" s="174" t="str">
        <f ca="1">IFERROR(VLOOKUP(ROW(AF183),'فهرست بها کلی'!$C$13:$BO$1660,31,0),"")</f>
        <v/>
      </c>
      <c r="AG195" s="174" t="str">
        <f ca="1">IFERROR(VLOOKUP(ROW(AG183),'فهرست بها کلی'!$C$13:$BO$1660,34,0),"")</f>
        <v/>
      </c>
      <c r="AH195" s="174" t="str">
        <f ca="1">IFERROR(VLOOKUP(ROW(AH183),'فهرست بها کلی'!$C$13:$BO$1660,37,0),"")</f>
        <v/>
      </c>
      <c r="AI195" s="174" t="str">
        <f ca="1">IFERROR(VLOOKUP(ROW(AI183),'فهرست بها کلی'!$C$13:$BO$1660,40,0),"")</f>
        <v/>
      </c>
      <c r="AJ195" s="174" t="str">
        <f ca="1">IFERROR(VLOOKUP(ROW(AJ183),'فهرست بها کلی'!$C$13:$BO$1660,43,0),"")</f>
        <v/>
      </c>
      <c r="AK195" s="174" t="str">
        <f ca="1">IFERROR(VLOOKUP(ROW(AK183),'فهرست بها کلی'!$C$13:$BO$1660,46,0),"")</f>
        <v/>
      </c>
      <c r="AL195" s="174" t="str">
        <f ca="1">IFERROR(VLOOKUP(ROW(AL183),'فهرست بها کلی'!$C$13:$BO$1660,49,0),"")</f>
        <v/>
      </c>
      <c r="AM195" s="174" t="str">
        <f ca="1">IFERROR(VLOOKUP(ROW(AM183),'فهرست بها کلی'!$C$13:$BO$1660,52,0),"")</f>
        <v/>
      </c>
      <c r="AN195" s="174" t="str">
        <f ca="1">IFERROR(VLOOKUP(ROW(AN183),'فهرست بها کلی'!$C$13:$BO$1660,55,0),"")</f>
        <v/>
      </c>
      <c r="AO195" s="174" t="str">
        <f ca="1">IFERROR(VLOOKUP(ROW(AO183),'فهرست بها کلی'!$C$13:$BO$1660,58,0),"")</f>
        <v/>
      </c>
      <c r="AP195" s="174" t="str">
        <f ca="1">IFERROR(VLOOKUP(ROW(AP183),'فهرست بها کلی'!$C$13:$BO$1660,61,0),"")</f>
        <v/>
      </c>
      <c r="AQ195" s="174" t="str">
        <f ca="1">IFERROR(VLOOKUP(ROW(AQ183),'فهرست بها کلی'!$C$13:$BO$1660,64,0),"")</f>
        <v/>
      </c>
      <c r="AR195" s="244">
        <f t="shared" ca="1" si="19"/>
        <v>0</v>
      </c>
      <c r="AS195" s="174" t="str">
        <f ca="1">IFERROR(VLOOKUP(ROW(AS183),'فهرست بها کلی'!$C$13:$BO$1660,23,0),"")</f>
        <v/>
      </c>
      <c r="AT195" s="174" t="str">
        <f ca="1">IFERROR(VLOOKUP(ROW(AT183),'فهرست بها کلی'!$C$13:$BO$1660,26,0),"")</f>
        <v/>
      </c>
      <c r="AU195" s="174" t="str">
        <f ca="1">IFERROR(VLOOKUP(ROW(AU183),'فهرست بها کلی'!$C$13:$BO$1660,29,0),"")</f>
        <v/>
      </c>
      <c r="AV195" s="174" t="str">
        <f ca="1">IFERROR(VLOOKUP(ROW(AV183),'فهرست بها کلی'!$C$13:$BO$1660,32,0),"")</f>
        <v/>
      </c>
      <c r="AW195" s="174" t="str">
        <f ca="1">IFERROR(VLOOKUP(ROW(AW183),'فهرست بها کلی'!$C$13:$BO$1660,35,0),"")</f>
        <v/>
      </c>
      <c r="AX195" s="174" t="str">
        <f ca="1">IFERROR(VLOOKUP(ROW(AX183),'فهرست بها کلی'!$C$13:$BO$1660,38,0),"")</f>
        <v/>
      </c>
      <c r="AY195" s="174" t="str">
        <f ca="1">IFERROR(VLOOKUP(ROW(AY183),'فهرست بها کلی'!$C$13:$BO$1660,41,0),"")</f>
        <v/>
      </c>
      <c r="AZ195" s="174" t="str">
        <f ca="1">IFERROR(VLOOKUP(ROW(AZ183),'فهرست بها کلی'!$C$13:$BO$1660,44,0),"")</f>
        <v/>
      </c>
      <c r="BA195" s="174" t="str">
        <f ca="1">IFERROR(VLOOKUP(ROW(BA183),'فهرست بها کلی'!$C$13:$BO$1660,47,0),"")</f>
        <v/>
      </c>
      <c r="BB195" s="174" t="str">
        <f ca="1">IFERROR(VLOOKUP(ROW(BB183),'فهرست بها کلی'!$C$13:$BO$1660,50,0),"")</f>
        <v/>
      </c>
      <c r="BC195" s="174" t="str">
        <f ca="1">IFERROR(VLOOKUP(ROW(BC183),'فهرست بها کلی'!$C$13:$BO$1660,53,0),"")</f>
        <v/>
      </c>
      <c r="BD195" s="174" t="str">
        <f ca="1">IFERROR(VLOOKUP(ROW(BD183),'فهرست بها کلی'!$C$13:$BO$1660,56,0),"")</f>
        <v/>
      </c>
      <c r="BE195" s="174" t="str">
        <f ca="1">IFERROR(VLOOKUP(ROW(BE183),'فهرست بها کلی'!$C$13:$BO$1660,59,0),"")</f>
        <v/>
      </c>
      <c r="BF195" s="174" t="str">
        <f ca="1">IFERROR(VLOOKUP(ROW(BF183),'فهرست بها کلی'!$C$13:$BO$1660,62,0),"")</f>
        <v/>
      </c>
      <c r="BG195" s="174" t="str">
        <f ca="1">IFERROR(VLOOKUP(ROW(BG183),'فهرست بها کلی'!$C$13:$BO$1660,65,0),"")</f>
        <v/>
      </c>
      <c r="BH195" s="174" t="str">
        <f ca="1">IFERROR(VLOOKUP(ROW(BH183),'فهرست بها کلی'!$C$13:$BO$1660,16,0),"")</f>
        <v/>
      </c>
      <c r="BI195" s="245" t="str">
        <f t="shared" ca="1" si="20"/>
        <v xml:space="preserve"> </v>
      </c>
      <c r="BJ195" s="245" t="str">
        <f t="shared" ca="1" si="21"/>
        <v/>
      </c>
      <c r="BK195" s="245" t="str">
        <f t="shared" ca="1" si="22"/>
        <v/>
      </c>
    </row>
    <row r="196" spans="1:63" ht="47.25" customHeight="1">
      <c r="A196" s="174" t="str">
        <f ca="1">IFERROR(VLOOKUP(ROW(A184),'فهرست بها کلی'!$C$13:$BO$1660,1,0),"")</f>
        <v/>
      </c>
      <c r="B196" s="174" t="str">
        <f ca="1">IFERROR(VLOOKUP(ROW(B184),'فهرست بها کلی'!$C$13:$BO$1660,5,0),"")</f>
        <v/>
      </c>
      <c r="C196" s="174" t="str">
        <f ca="1">IFERROR(VLOOKUP(ROW(C184),'فهرست بها کلی'!$C$13:$BO$1660,6,0),"")</f>
        <v/>
      </c>
      <c r="D196" s="174" t="str">
        <f ca="1">IFERROR(VLOOKUP(ROW(D184),'فهرست بها کلی'!$C$13:$BO$1660,7,0),"")</f>
        <v/>
      </c>
      <c r="E196" s="174" t="str">
        <f ca="1">IFERROR(VLOOKUP(ROW(E184),'فهرست بها کلی'!$C$13:$BO$1660,8,0),"")</f>
        <v/>
      </c>
      <c r="F196" s="174" t="str">
        <f ca="1">IFERROR(VLOOKUP(ROW(F184),'فهرست بها کلی'!$C$13:$BO$1660,9,0),"")</f>
        <v/>
      </c>
      <c r="G196" s="174" t="str">
        <f ca="1">IFERROR(VLOOKUP(ROW(G184),'فهرست بها کلی'!$C$13:$BO$1660,21,0),"")</f>
        <v/>
      </c>
      <c r="H196" s="174" t="str">
        <f ca="1">IFERROR(VLOOKUP(ROW(H184),'فهرست بها کلی'!$C$13:$BO$1660,24,0),"")</f>
        <v/>
      </c>
      <c r="I196" s="174" t="str">
        <f ca="1">IFERROR(VLOOKUP(ROW(I184),'فهرست بها کلی'!$C$13:$BO$1660,27,0),"")</f>
        <v/>
      </c>
      <c r="J196" s="174" t="str">
        <f ca="1">IFERROR(VLOOKUP(ROW(J184),'فهرست بها کلی'!$C$13:$BO$1660,30,0),"")</f>
        <v/>
      </c>
      <c r="K196" s="174" t="str">
        <f ca="1">IFERROR(VLOOKUP(ROW(K184),'فهرست بها کلی'!$C$13:$BO$1660,33,0),"")</f>
        <v/>
      </c>
      <c r="L196" s="174" t="str">
        <f ca="1">IFERROR(VLOOKUP(ROW(L184),'فهرست بها کلی'!$C$13:$BO$1660,36,0),"")</f>
        <v/>
      </c>
      <c r="M196" s="174" t="str">
        <f ca="1">IFERROR(VLOOKUP(ROW(M184),'فهرست بها کلی'!$C$13:$BO$1660,39,0),"")</f>
        <v/>
      </c>
      <c r="N196" s="174" t="str">
        <f ca="1">IFERROR(VLOOKUP(ROW(N184),'فهرست بها کلی'!$C$13:$BO$1660,42,0),"")</f>
        <v/>
      </c>
      <c r="O196" s="174" t="str">
        <f ca="1">IFERROR(VLOOKUP(ROW(O184),'فهرست بها کلی'!$C$13:$BO$1660,45,0),"")</f>
        <v/>
      </c>
      <c r="P196" s="174" t="str">
        <f ca="1">IFERROR(VLOOKUP(ROW(P184),'فهرست بها کلی'!$C$13:$BO$1660,48,0),"")</f>
        <v/>
      </c>
      <c r="Q196" s="174" t="str">
        <f ca="1">IFERROR(VLOOKUP(ROW(Q184),'فهرست بها کلی'!$C$13:$BO$1660,51,0),"")</f>
        <v/>
      </c>
      <c r="R196" s="174" t="str">
        <f ca="1">IFERROR(VLOOKUP(ROW(R184),'فهرست بها کلی'!$C$13:$BO$1660,54,0),"")</f>
        <v/>
      </c>
      <c r="S196" s="174" t="str">
        <f ca="1">IFERROR(VLOOKUP(ROW(S184),'فهرست بها کلی'!$C$13:$BO$1660,57,0),"")</f>
        <v/>
      </c>
      <c r="T196" s="174" t="str">
        <f ca="1">IFERROR(VLOOKUP(ROW(T184),'فهرست بها کلی'!$C$13:$BO$1660,60,0),"")</f>
        <v/>
      </c>
      <c r="U196" s="174" t="str">
        <f ca="1">IFERROR(VLOOKUP(ROW(U184),'فهرست بها کلی'!$C$13:$BO$1660,63,0),"")</f>
        <v/>
      </c>
      <c r="V196" s="241">
        <f t="shared" ca="1" si="16"/>
        <v>0</v>
      </c>
      <c r="W196" s="242" t="str">
        <f t="shared" ca="1" si="17"/>
        <v/>
      </c>
      <c r="X196" s="174" t="str">
        <f ca="1">IFERROR(VLOOKUP(ROW(X184),'فهرست بها کلی'!$C$13:$BO$1660,10,0),"")</f>
        <v/>
      </c>
      <c r="Y196" s="174" t="str">
        <f ca="1">IFERROR(VLOOKUP(ROW(Y184),'فهرست بها کلی'!$C$13:$BO$1660,11,0),"")</f>
        <v/>
      </c>
      <c r="Z196" s="174" t="str">
        <f ca="1">IFERROR(VLOOKUP(ROW(Z184),'فهرست بها کلی'!$C$13:$BO$1660,12,0),"")</f>
        <v/>
      </c>
      <c r="AA196" s="174" t="str">
        <f ca="1">IFERROR(VLOOKUP(ROW(AA184),'فهرست بها کلی'!$C$13:$BO$1660,13,0),"")</f>
        <v/>
      </c>
      <c r="AB196" s="243" t="str">
        <f t="shared" ca="1" si="18"/>
        <v/>
      </c>
      <c r="AC196" s="174" t="str">
        <f ca="1">IFERROR(VLOOKUP(ROW(AC184),'فهرست بها کلی'!$C$13:$BO$1660,22,0),"")</f>
        <v/>
      </c>
      <c r="AD196" s="174" t="str">
        <f ca="1">IFERROR(VLOOKUP(ROW(AD184),'فهرست بها کلی'!$C$13:$BO$1660,25,0),"")</f>
        <v/>
      </c>
      <c r="AE196" s="174" t="str">
        <f ca="1">IFERROR(VLOOKUP(ROW(AE184),'فهرست بها کلی'!$C$13:$BO$1660,28,0),"")</f>
        <v/>
      </c>
      <c r="AF196" s="174" t="str">
        <f ca="1">IFERROR(VLOOKUP(ROW(AF184),'فهرست بها کلی'!$C$13:$BO$1660,31,0),"")</f>
        <v/>
      </c>
      <c r="AG196" s="174" t="str">
        <f ca="1">IFERROR(VLOOKUP(ROW(AG184),'فهرست بها کلی'!$C$13:$BO$1660,34,0),"")</f>
        <v/>
      </c>
      <c r="AH196" s="174" t="str">
        <f ca="1">IFERROR(VLOOKUP(ROW(AH184),'فهرست بها کلی'!$C$13:$BO$1660,37,0),"")</f>
        <v/>
      </c>
      <c r="AI196" s="174" t="str">
        <f ca="1">IFERROR(VLOOKUP(ROW(AI184),'فهرست بها کلی'!$C$13:$BO$1660,40,0),"")</f>
        <v/>
      </c>
      <c r="AJ196" s="174" t="str">
        <f ca="1">IFERROR(VLOOKUP(ROW(AJ184),'فهرست بها کلی'!$C$13:$BO$1660,43,0),"")</f>
        <v/>
      </c>
      <c r="AK196" s="174" t="str">
        <f ca="1">IFERROR(VLOOKUP(ROW(AK184),'فهرست بها کلی'!$C$13:$BO$1660,46,0),"")</f>
        <v/>
      </c>
      <c r="AL196" s="174" t="str">
        <f ca="1">IFERROR(VLOOKUP(ROW(AL184),'فهرست بها کلی'!$C$13:$BO$1660,49,0),"")</f>
        <v/>
      </c>
      <c r="AM196" s="174" t="str">
        <f ca="1">IFERROR(VLOOKUP(ROW(AM184),'فهرست بها کلی'!$C$13:$BO$1660,52,0),"")</f>
        <v/>
      </c>
      <c r="AN196" s="174" t="str">
        <f ca="1">IFERROR(VLOOKUP(ROW(AN184),'فهرست بها کلی'!$C$13:$BO$1660,55,0),"")</f>
        <v/>
      </c>
      <c r="AO196" s="174" t="str">
        <f ca="1">IFERROR(VLOOKUP(ROW(AO184),'فهرست بها کلی'!$C$13:$BO$1660,58,0),"")</f>
        <v/>
      </c>
      <c r="AP196" s="174" t="str">
        <f ca="1">IFERROR(VLOOKUP(ROW(AP184),'فهرست بها کلی'!$C$13:$BO$1660,61,0),"")</f>
        <v/>
      </c>
      <c r="AQ196" s="174" t="str">
        <f ca="1">IFERROR(VLOOKUP(ROW(AQ184),'فهرست بها کلی'!$C$13:$BO$1660,64,0),"")</f>
        <v/>
      </c>
      <c r="AR196" s="244">
        <f t="shared" ca="1" si="19"/>
        <v>0</v>
      </c>
      <c r="AS196" s="174" t="str">
        <f ca="1">IFERROR(VLOOKUP(ROW(AS184),'فهرست بها کلی'!$C$13:$BO$1660,23,0),"")</f>
        <v/>
      </c>
      <c r="AT196" s="174" t="str">
        <f ca="1">IFERROR(VLOOKUP(ROW(AT184),'فهرست بها کلی'!$C$13:$BO$1660,26,0),"")</f>
        <v/>
      </c>
      <c r="AU196" s="174" t="str">
        <f ca="1">IFERROR(VLOOKUP(ROW(AU184),'فهرست بها کلی'!$C$13:$BO$1660,29,0),"")</f>
        <v/>
      </c>
      <c r="AV196" s="174" t="str">
        <f ca="1">IFERROR(VLOOKUP(ROW(AV184),'فهرست بها کلی'!$C$13:$BO$1660,32,0),"")</f>
        <v/>
      </c>
      <c r="AW196" s="174" t="str">
        <f ca="1">IFERROR(VLOOKUP(ROW(AW184),'فهرست بها کلی'!$C$13:$BO$1660,35,0),"")</f>
        <v/>
      </c>
      <c r="AX196" s="174" t="str">
        <f ca="1">IFERROR(VLOOKUP(ROW(AX184),'فهرست بها کلی'!$C$13:$BO$1660,38,0),"")</f>
        <v/>
      </c>
      <c r="AY196" s="174" t="str">
        <f ca="1">IFERROR(VLOOKUP(ROW(AY184),'فهرست بها کلی'!$C$13:$BO$1660,41,0),"")</f>
        <v/>
      </c>
      <c r="AZ196" s="174" t="str">
        <f ca="1">IFERROR(VLOOKUP(ROW(AZ184),'فهرست بها کلی'!$C$13:$BO$1660,44,0),"")</f>
        <v/>
      </c>
      <c r="BA196" s="174" t="str">
        <f ca="1">IFERROR(VLOOKUP(ROW(BA184),'فهرست بها کلی'!$C$13:$BO$1660,47,0),"")</f>
        <v/>
      </c>
      <c r="BB196" s="174" t="str">
        <f ca="1">IFERROR(VLOOKUP(ROW(BB184),'فهرست بها کلی'!$C$13:$BO$1660,50,0),"")</f>
        <v/>
      </c>
      <c r="BC196" s="174" t="str">
        <f ca="1">IFERROR(VLOOKUP(ROW(BC184),'فهرست بها کلی'!$C$13:$BO$1660,53,0),"")</f>
        <v/>
      </c>
      <c r="BD196" s="174" t="str">
        <f ca="1">IFERROR(VLOOKUP(ROW(BD184),'فهرست بها کلی'!$C$13:$BO$1660,56,0),"")</f>
        <v/>
      </c>
      <c r="BE196" s="174" t="str">
        <f ca="1">IFERROR(VLOOKUP(ROW(BE184),'فهرست بها کلی'!$C$13:$BO$1660,59,0),"")</f>
        <v/>
      </c>
      <c r="BF196" s="174" t="str">
        <f ca="1">IFERROR(VLOOKUP(ROW(BF184),'فهرست بها کلی'!$C$13:$BO$1660,62,0),"")</f>
        <v/>
      </c>
      <c r="BG196" s="174" t="str">
        <f ca="1">IFERROR(VLOOKUP(ROW(BG184),'فهرست بها کلی'!$C$13:$BO$1660,65,0),"")</f>
        <v/>
      </c>
      <c r="BH196" s="174" t="str">
        <f ca="1">IFERROR(VLOOKUP(ROW(BH184),'فهرست بها کلی'!$C$13:$BO$1660,16,0),"")</f>
        <v/>
      </c>
      <c r="BI196" s="245" t="str">
        <f t="shared" ca="1" si="20"/>
        <v xml:space="preserve"> </v>
      </c>
      <c r="BJ196" s="245" t="str">
        <f t="shared" ca="1" si="21"/>
        <v/>
      </c>
      <c r="BK196" s="245" t="str">
        <f t="shared" ca="1" si="22"/>
        <v/>
      </c>
    </row>
    <row r="197" spans="1:63" ht="47.25" customHeight="1">
      <c r="A197" s="174" t="str">
        <f ca="1">IFERROR(VLOOKUP(ROW(A185),'فهرست بها کلی'!$C$13:$BO$1660,1,0),"")</f>
        <v/>
      </c>
      <c r="B197" s="174" t="str">
        <f ca="1">IFERROR(VLOOKUP(ROW(B185),'فهرست بها کلی'!$C$13:$BO$1660,5,0),"")</f>
        <v/>
      </c>
      <c r="C197" s="174" t="str">
        <f ca="1">IFERROR(VLOOKUP(ROW(C185),'فهرست بها کلی'!$C$13:$BO$1660,6,0),"")</f>
        <v/>
      </c>
      <c r="D197" s="174" t="str">
        <f ca="1">IFERROR(VLOOKUP(ROW(D185),'فهرست بها کلی'!$C$13:$BO$1660,7,0),"")</f>
        <v/>
      </c>
      <c r="E197" s="174" t="str">
        <f ca="1">IFERROR(VLOOKUP(ROW(E185),'فهرست بها کلی'!$C$13:$BO$1660,8,0),"")</f>
        <v/>
      </c>
      <c r="F197" s="174" t="str">
        <f ca="1">IFERROR(VLOOKUP(ROW(F185),'فهرست بها کلی'!$C$13:$BO$1660,9,0),"")</f>
        <v/>
      </c>
      <c r="G197" s="174" t="str">
        <f ca="1">IFERROR(VLOOKUP(ROW(G185),'فهرست بها کلی'!$C$13:$BO$1660,21,0),"")</f>
        <v/>
      </c>
      <c r="H197" s="174" t="str">
        <f ca="1">IFERROR(VLOOKUP(ROW(H185),'فهرست بها کلی'!$C$13:$BO$1660,24,0),"")</f>
        <v/>
      </c>
      <c r="I197" s="174" t="str">
        <f ca="1">IFERROR(VLOOKUP(ROW(I185),'فهرست بها کلی'!$C$13:$BO$1660,27,0),"")</f>
        <v/>
      </c>
      <c r="J197" s="174" t="str">
        <f ca="1">IFERROR(VLOOKUP(ROW(J185),'فهرست بها کلی'!$C$13:$BO$1660,30,0),"")</f>
        <v/>
      </c>
      <c r="K197" s="174" t="str">
        <f ca="1">IFERROR(VLOOKUP(ROW(K185),'فهرست بها کلی'!$C$13:$BO$1660,33,0),"")</f>
        <v/>
      </c>
      <c r="L197" s="174" t="str">
        <f ca="1">IFERROR(VLOOKUP(ROW(L185),'فهرست بها کلی'!$C$13:$BO$1660,36,0),"")</f>
        <v/>
      </c>
      <c r="M197" s="174" t="str">
        <f ca="1">IFERROR(VLOOKUP(ROW(M185),'فهرست بها کلی'!$C$13:$BO$1660,39,0),"")</f>
        <v/>
      </c>
      <c r="N197" s="174" t="str">
        <f ca="1">IFERROR(VLOOKUP(ROW(N185),'فهرست بها کلی'!$C$13:$BO$1660,42,0),"")</f>
        <v/>
      </c>
      <c r="O197" s="174" t="str">
        <f ca="1">IFERROR(VLOOKUP(ROW(O185),'فهرست بها کلی'!$C$13:$BO$1660,45,0),"")</f>
        <v/>
      </c>
      <c r="P197" s="174" t="str">
        <f ca="1">IFERROR(VLOOKUP(ROW(P185),'فهرست بها کلی'!$C$13:$BO$1660,48,0),"")</f>
        <v/>
      </c>
      <c r="Q197" s="174" t="str">
        <f ca="1">IFERROR(VLOOKUP(ROW(Q185),'فهرست بها کلی'!$C$13:$BO$1660,51,0),"")</f>
        <v/>
      </c>
      <c r="R197" s="174" t="str">
        <f ca="1">IFERROR(VLOOKUP(ROW(R185),'فهرست بها کلی'!$C$13:$BO$1660,54,0),"")</f>
        <v/>
      </c>
      <c r="S197" s="174" t="str">
        <f ca="1">IFERROR(VLOOKUP(ROW(S185),'فهرست بها کلی'!$C$13:$BO$1660,57,0),"")</f>
        <v/>
      </c>
      <c r="T197" s="174" t="str">
        <f ca="1">IFERROR(VLOOKUP(ROW(T185),'فهرست بها کلی'!$C$13:$BO$1660,60,0),"")</f>
        <v/>
      </c>
      <c r="U197" s="174" t="str">
        <f ca="1">IFERROR(VLOOKUP(ROW(U185),'فهرست بها کلی'!$C$13:$BO$1660,63,0),"")</f>
        <v/>
      </c>
      <c r="V197" s="241">
        <f t="shared" ca="1" si="16"/>
        <v>0</v>
      </c>
      <c r="W197" s="242" t="str">
        <f t="shared" ca="1" si="17"/>
        <v/>
      </c>
      <c r="X197" s="174" t="str">
        <f ca="1">IFERROR(VLOOKUP(ROW(X185),'فهرست بها کلی'!$C$13:$BO$1660,10,0),"")</f>
        <v/>
      </c>
      <c r="Y197" s="174" t="str">
        <f ca="1">IFERROR(VLOOKUP(ROW(Y185),'فهرست بها کلی'!$C$13:$BO$1660,11,0),"")</f>
        <v/>
      </c>
      <c r="Z197" s="174" t="str">
        <f ca="1">IFERROR(VLOOKUP(ROW(Z185),'فهرست بها کلی'!$C$13:$BO$1660,12,0),"")</f>
        <v/>
      </c>
      <c r="AA197" s="174" t="str">
        <f ca="1">IFERROR(VLOOKUP(ROW(AA185),'فهرست بها کلی'!$C$13:$BO$1660,13,0),"")</f>
        <v/>
      </c>
      <c r="AB197" s="243" t="str">
        <f t="shared" ca="1" si="18"/>
        <v/>
      </c>
      <c r="AC197" s="174" t="str">
        <f ca="1">IFERROR(VLOOKUP(ROW(AC185),'فهرست بها کلی'!$C$13:$BO$1660,22,0),"")</f>
        <v/>
      </c>
      <c r="AD197" s="174" t="str">
        <f ca="1">IFERROR(VLOOKUP(ROW(AD185),'فهرست بها کلی'!$C$13:$BO$1660,25,0),"")</f>
        <v/>
      </c>
      <c r="AE197" s="174" t="str">
        <f ca="1">IFERROR(VLOOKUP(ROW(AE185),'فهرست بها کلی'!$C$13:$BO$1660,28,0),"")</f>
        <v/>
      </c>
      <c r="AF197" s="174" t="str">
        <f ca="1">IFERROR(VLOOKUP(ROW(AF185),'فهرست بها کلی'!$C$13:$BO$1660,31,0),"")</f>
        <v/>
      </c>
      <c r="AG197" s="174" t="str">
        <f ca="1">IFERROR(VLOOKUP(ROW(AG185),'فهرست بها کلی'!$C$13:$BO$1660,34,0),"")</f>
        <v/>
      </c>
      <c r="AH197" s="174" t="str">
        <f ca="1">IFERROR(VLOOKUP(ROW(AH185),'فهرست بها کلی'!$C$13:$BO$1660,37,0),"")</f>
        <v/>
      </c>
      <c r="AI197" s="174" t="str">
        <f ca="1">IFERROR(VLOOKUP(ROW(AI185),'فهرست بها کلی'!$C$13:$BO$1660,40,0),"")</f>
        <v/>
      </c>
      <c r="AJ197" s="174" t="str">
        <f ca="1">IFERROR(VLOOKUP(ROW(AJ185),'فهرست بها کلی'!$C$13:$BO$1660,43,0),"")</f>
        <v/>
      </c>
      <c r="AK197" s="174" t="str">
        <f ca="1">IFERROR(VLOOKUP(ROW(AK185),'فهرست بها کلی'!$C$13:$BO$1660,46,0),"")</f>
        <v/>
      </c>
      <c r="AL197" s="174" t="str">
        <f ca="1">IFERROR(VLOOKUP(ROW(AL185),'فهرست بها کلی'!$C$13:$BO$1660,49,0),"")</f>
        <v/>
      </c>
      <c r="AM197" s="174" t="str">
        <f ca="1">IFERROR(VLOOKUP(ROW(AM185),'فهرست بها کلی'!$C$13:$BO$1660,52,0),"")</f>
        <v/>
      </c>
      <c r="AN197" s="174" t="str">
        <f ca="1">IFERROR(VLOOKUP(ROW(AN185),'فهرست بها کلی'!$C$13:$BO$1660,55,0),"")</f>
        <v/>
      </c>
      <c r="AO197" s="174" t="str">
        <f ca="1">IFERROR(VLOOKUP(ROW(AO185),'فهرست بها کلی'!$C$13:$BO$1660,58,0),"")</f>
        <v/>
      </c>
      <c r="AP197" s="174" t="str">
        <f ca="1">IFERROR(VLOOKUP(ROW(AP185),'فهرست بها کلی'!$C$13:$BO$1660,61,0),"")</f>
        <v/>
      </c>
      <c r="AQ197" s="174" t="str">
        <f ca="1">IFERROR(VLOOKUP(ROW(AQ185),'فهرست بها کلی'!$C$13:$BO$1660,64,0),"")</f>
        <v/>
      </c>
      <c r="AR197" s="244">
        <f t="shared" ca="1" si="19"/>
        <v>0</v>
      </c>
      <c r="AS197" s="174" t="str">
        <f ca="1">IFERROR(VLOOKUP(ROW(AS185),'فهرست بها کلی'!$C$13:$BO$1660,23,0),"")</f>
        <v/>
      </c>
      <c r="AT197" s="174" t="str">
        <f ca="1">IFERROR(VLOOKUP(ROW(AT185),'فهرست بها کلی'!$C$13:$BO$1660,26,0),"")</f>
        <v/>
      </c>
      <c r="AU197" s="174" t="str">
        <f ca="1">IFERROR(VLOOKUP(ROW(AU185),'فهرست بها کلی'!$C$13:$BO$1660,29,0),"")</f>
        <v/>
      </c>
      <c r="AV197" s="174" t="str">
        <f ca="1">IFERROR(VLOOKUP(ROW(AV185),'فهرست بها کلی'!$C$13:$BO$1660,32,0),"")</f>
        <v/>
      </c>
      <c r="AW197" s="174" t="str">
        <f ca="1">IFERROR(VLOOKUP(ROW(AW185),'فهرست بها کلی'!$C$13:$BO$1660,35,0),"")</f>
        <v/>
      </c>
      <c r="AX197" s="174" t="str">
        <f ca="1">IFERROR(VLOOKUP(ROW(AX185),'فهرست بها کلی'!$C$13:$BO$1660,38,0),"")</f>
        <v/>
      </c>
      <c r="AY197" s="174" t="str">
        <f ca="1">IFERROR(VLOOKUP(ROW(AY185),'فهرست بها کلی'!$C$13:$BO$1660,41,0),"")</f>
        <v/>
      </c>
      <c r="AZ197" s="174" t="str">
        <f ca="1">IFERROR(VLOOKUP(ROW(AZ185),'فهرست بها کلی'!$C$13:$BO$1660,44,0),"")</f>
        <v/>
      </c>
      <c r="BA197" s="174" t="str">
        <f ca="1">IFERROR(VLOOKUP(ROW(BA185),'فهرست بها کلی'!$C$13:$BO$1660,47,0),"")</f>
        <v/>
      </c>
      <c r="BB197" s="174" t="str">
        <f ca="1">IFERROR(VLOOKUP(ROW(BB185),'فهرست بها کلی'!$C$13:$BO$1660,50,0),"")</f>
        <v/>
      </c>
      <c r="BC197" s="174" t="str">
        <f ca="1">IFERROR(VLOOKUP(ROW(BC185),'فهرست بها کلی'!$C$13:$BO$1660,53,0),"")</f>
        <v/>
      </c>
      <c r="BD197" s="174" t="str">
        <f ca="1">IFERROR(VLOOKUP(ROW(BD185),'فهرست بها کلی'!$C$13:$BO$1660,56,0),"")</f>
        <v/>
      </c>
      <c r="BE197" s="174" t="str">
        <f ca="1">IFERROR(VLOOKUP(ROW(BE185),'فهرست بها کلی'!$C$13:$BO$1660,59,0),"")</f>
        <v/>
      </c>
      <c r="BF197" s="174" t="str">
        <f ca="1">IFERROR(VLOOKUP(ROW(BF185),'فهرست بها کلی'!$C$13:$BO$1660,62,0),"")</f>
        <v/>
      </c>
      <c r="BG197" s="174" t="str">
        <f ca="1">IFERROR(VLOOKUP(ROW(BG185),'فهرست بها کلی'!$C$13:$BO$1660,65,0),"")</f>
        <v/>
      </c>
      <c r="BH197" s="174" t="str">
        <f ca="1">IFERROR(VLOOKUP(ROW(BH185),'فهرست بها کلی'!$C$13:$BO$1660,16,0),"")</f>
        <v/>
      </c>
      <c r="BI197" s="245" t="str">
        <f t="shared" ca="1" si="20"/>
        <v xml:space="preserve"> </v>
      </c>
      <c r="BJ197" s="245" t="str">
        <f t="shared" ca="1" si="21"/>
        <v/>
      </c>
      <c r="BK197" s="245" t="str">
        <f t="shared" ca="1" si="22"/>
        <v/>
      </c>
    </row>
    <row r="198" spans="1:63" ht="47.25" customHeight="1">
      <c r="A198" s="174" t="str">
        <f ca="1">IFERROR(VLOOKUP(ROW(A186),'فهرست بها کلی'!$C$13:$BO$1660,1,0),"")</f>
        <v/>
      </c>
      <c r="B198" s="174" t="str">
        <f ca="1">IFERROR(VLOOKUP(ROW(B186),'فهرست بها کلی'!$C$13:$BO$1660,5,0),"")</f>
        <v/>
      </c>
      <c r="C198" s="174" t="str">
        <f ca="1">IFERROR(VLOOKUP(ROW(C186),'فهرست بها کلی'!$C$13:$BO$1660,6,0),"")</f>
        <v/>
      </c>
      <c r="D198" s="174" t="str">
        <f ca="1">IFERROR(VLOOKUP(ROW(D186),'فهرست بها کلی'!$C$13:$BO$1660,7,0),"")</f>
        <v/>
      </c>
      <c r="E198" s="174" t="str">
        <f ca="1">IFERROR(VLOOKUP(ROW(E186),'فهرست بها کلی'!$C$13:$BO$1660,8,0),"")</f>
        <v/>
      </c>
      <c r="F198" s="174" t="str">
        <f ca="1">IFERROR(VLOOKUP(ROW(F186),'فهرست بها کلی'!$C$13:$BO$1660,9,0),"")</f>
        <v/>
      </c>
      <c r="G198" s="174" t="str">
        <f ca="1">IFERROR(VLOOKUP(ROW(G186),'فهرست بها کلی'!$C$13:$BO$1660,21,0),"")</f>
        <v/>
      </c>
      <c r="H198" s="174" t="str">
        <f ca="1">IFERROR(VLOOKUP(ROW(H186),'فهرست بها کلی'!$C$13:$BO$1660,24,0),"")</f>
        <v/>
      </c>
      <c r="I198" s="174" t="str">
        <f ca="1">IFERROR(VLOOKUP(ROW(I186),'فهرست بها کلی'!$C$13:$BO$1660,27,0),"")</f>
        <v/>
      </c>
      <c r="J198" s="174" t="str">
        <f ca="1">IFERROR(VLOOKUP(ROW(J186),'فهرست بها کلی'!$C$13:$BO$1660,30,0),"")</f>
        <v/>
      </c>
      <c r="K198" s="174" t="str">
        <f ca="1">IFERROR(VLOOKUP(ROW(K186),'فهرست بها کلی'!$C$13:$BO$1660,33,0),"")</f>
        <v/>
      </c>
      <c r="L198" s="174" t="str">
        <f ca="1">IFERROR(VLOOKUP(ROW(L186),'فهرست بها کلی'!$C$13:$BO$1660,36,0),"")</f>
        <v/>
      </c>
      <c r="M198" s="174" t="str">
        <f ca="1">IFERROR(VLOOKUP(ROW(M186),'فهرست بها کلی'!$C$13:$BO$1660,39,0),"")</f>
        <v/>
      </c>
      <c r="N198" s="174" t="str">
        <f ca="1">IFERROR(VLOOKUP(ROW(N186),'فهرست بها کلی'!$C$13:$BO$1660,42,0),"")</f>
        <v/>
      </c>
      <c r="O198" s="174" t="str">
        <f ca="1">IFERROR(VLOOKUP(ROW(O186),'فهرست بها کلی'!$C$13:$BO$1660,45,0),"")</f>
        <v/>
      </c>
      <c r="P198" s="174" t="str">
        <f ca="1">IFERROR(VLOOKUP(ROW(P186),'فهرست بها کلی'!$C$13:$BO$1660,48,0),"")</f>
        <v/>
      </c>
      <c r="Q198" s="174" t="str">
        <f ca="1">IFERROR(VLOOKUP(ROW(Q186),'فهرست بها کلی'!$C$13:$BO$1660,51,0),"")</f>
        <v/>
      </c>
      <c r="R198" s="174" t="str">
        <f ca="1">IFERROR(VLOOKUP(ROW(R186),'فهرست بها کلی'!$C$13:$BO$1660,54,0),"")</f>
        <v/>
      </c>
      <c r="S198" s="174" t="str">
        <f ca="1">IFERROR(VLOOKUP(ROW(S186),'فهرست بها کلی'!$C$13:$BO$1660,57,0),"")</f>
        <v/>
      </c>
      <c r="T198" s="174" t="str">
        <f ca="1">IFERROR(VLOOKUP(ROW(T186),'فهرست بها کلی'!$C$13:$BO$1660,60,0),"")</f>
        <v/>
      </c>
      <c r="U198" s="174" t="str">
        <f ca="1">IFERROR(VLOOKUP(ROW(U186),'فهرست بها کلی'!$C$13:$BO$1660,63,0),"")</f>
        <v/>
      </c>
      <c r="V198" s="241">
        <f t="shared" ca="1" si="16"/>
        <v>0</v>
      </c>
      <c r="W198" s="242" t="str">
        <f t="shared" ca="1" si="17"/>
        <v/>
      </c>
      <c r="X198" s="174" t="str">
        <f ca="1">IFERROR(VLOOKUP(ROW(X186),'فهرست بها کلی'!$C$13:$BO$1660,10,0),"")</f>
        <v/>
      </c>
      <c r="Y198" s="174" t="str">
        <f ca="1">IFERROR(VLOOKUP(ROW(Y186),'فهرست بها کلی'!$C$13:$BO$1660,11,0),"")</f>
        <v/>
      </c>
      <c r="Z198" s="174" t="str">
        <f ca="1">IFERROR(VLOOKUP(ROW(Z186),'فهرست بها کلی'!$C$13:$BO$1660,12,0),"")</f>
        <v/>
      </c>
      <c r="AA198" s="174" t="str">
        <f ca="1">IFERROR(VLOOKUP(ROW(AA186),'فهرست بها کلی'!$C$13:$BO$1660,13,0),"")</f>
        <v/>
      </c>
      <c r="AB198" s="243" t="str">
        <f t="shared" ca="1" si="18"/>
        <v/>
      </c>
      <c r="AC198" s="174" t="str">
        <f ca="1">IFERROR(VLOOKUP(ROW(AC186),'فهرست بها کلی'!$C$13:$BO$1660,22,0),"")</f>
        <v/>
      </c>
      <c r="AD198" s="174" t="str">
        <f ca="1">IFERROR(VLOOKUP(ROW(AD186),'فهرست بها کلی'!$C$13:$BO$1660,25,0),"")</f>
        <v/>
      </c>
      <c r="AE198" s="174" t="str">
        <f ca="1">IFERROR(VLOOKUP(ROW(AE186),'فهرست بها کلی'!$C$13:$BO$1660,28,0),"")</f>
        <v/>
      </c>
      <c r="AF198" s="174" t="str">
        <f ca="1">IFERROR(VLOOKUP(ROW(AF186),'فهرست بها کلی'!$C$13:$BO$1660,31,0),"")</f>
        <v/>
      </c>
      <c r="AG198" s="174" t="str">
        <f ca="1">IFERROR(VLOOKUP(ROW(AG186),'فهرست بها کلی'!$C$13:$BO$1660,34,0),"")</f>
        <v/>
      </c>
      <c r="AH198" s="174" t="str">
        <f ca="1">IFERROR(VLOOKUP(ROW(AH186),'فهرست بها کلی'!$C$13:$BO$1660,37,0),"")</f>
        <v/>
      </c>
      <c r="AI198" s="174" t="str">
        <f ca="1">IFERROR(VLOOKUP(ROW(AI186),'فهرست بها کلی'!$C$13:$BO$1660,40,0),"")</f>
        <v/>
      </c>
      <c r="AJ198" s="174" t="str">
        <f ca="1">IFERROR(VLOOKUP(ROW(AJ186),'فهرست بها کلی'!$C$13:$BO$1660,43,0),"")</f>
        <v/>
      </c>
      <c r="AK198" s="174" t="str">
        <f ca="1">IFERROR(VLOOKUP(ROW(AK186),'فهرست بها کلی'!$C$13:$BO$1660,46,0),"")</f>
        <v/>
      </c>
      <c r="AL198" s="174" t="str">
        <f ca="1">IFERROR(VLOOKUP(ROW(AL186),'فهرست بها کلی'!$C$13:$BO$1660,49,0),"")</f>
        <v/>
      </c>
      <c r="AM198" s="174" t="str">
        <f ca="1">IFERROR(VLOOKUP(ROW(AM186),'فهرست بها کلی'!$C$13:$BO$1660,52,0),"")</f>
        <v/>
      </c>
      <c r="AN198" s="174" t="str">
        <f ca="1">IFERROR(VLOOKUP(ROW(AN186),'فهرست بها کلی'!$C$13:$BO$1660,55,0),"")</f>
        <v/>
      </c>
      <c r="AO198" s="174" t="str">
        <f ca="1">IFERROR(VLOOKUP(ROW(AO186),'فهرست بها کلی'!$C$13:$BO$1660,58,0),"")</f>
        <v/>
      </c>
      <c r="AP198" s="174" t="str">
        <f ca="1">IFERROR(VLOOKUP(ROW(AP186),'فهرست بها کلی'!$C$13:$BO$1660,61,0),"")</f>
        <v/>
      </c>
      <c r="AQ198" s="174" t="str">
        <f ca="1">IFERROR(VLOOKUP(ROW(AQ186),'فهرست بها کلی'!$C$13:$BO$1660,64,0),"")</f>
        <v/>
      </c>
      <c r="AR198" s="244">
        <f t="shared" ca="1" si="19"/>
        <v>0</v>
      </c>
      <c r="AS198" s="174" t="str">
        <f ca="1">IFERROR(VLOOKUP(ROW(AS186),'فهرست بها کلی'!$C$13:$BO$1660,23,0),"")</f>
        <v/>
      </c>
      <c r="AT198" s="174" t="str">
        <f ca="1">IFERROR(VLOOKUP(ROW(AT186),'فهرست بها کلی'!$C$13:$BO$1660,26,0),"")</f>
        <v/>
      </c>
      <c r="AU198" s="174" t="str">
        <f ca="1">IFERROR(VLOOKUP(ROW(AU186),'فهرست بها کلی'!$C$13:$BO$1660,29,0),"")</f>
        <v/>
      </c>
      <c r="AV198" s="174" t="str">
        <f ca="1">IFERROR(VLOOKUP(ROW(AV186),'فهرست بها کلی'!$C$13:$BO$1660,32,0),"")</f>
        <v/>
      </c>
      <c r="AW198" s="174" t="str">
        <f ca="1">IFERROR(VLOOKUP(ROW(AW186),'فهرست بها کلی'!$C$13:$BO$1660,35,0),"")</f>
        <v/>
      </c>
      <c r="AX198" s="174" t="str">
        <f ca="1">IFERROR(VLOOKUP(ROW(AX186),'فهرست بها کلی'!$C$13:$BO$1660,38,0),"")</f>
        <v/>
      </c>
      <c r="AY198" s="174" t="str">
        <f ca="1">IFERROR(VLOOKUP(ROW(AY186),'فهرست بها کلی'!$C$13:$BO$1660,41,0),"")</f>
        <v/>
      </c>
      <c r="AZ198" s="174" t="str">
        <f ca="1">IFERROR(VLOOKUP(ROW(AZ186),'فهرست بها کلی'!$C$13:$BO$1660,44,0),"")</f>
        <v/>
      </c>
      <c r="BA198" s="174" t="str">
        <f ca="1">IFERROR(VLOOKUP(ROW(BA186),'فهرست بها کلی'!$C$13:$BO$1660,47,0),"")</f>
        <v/>
      </c>
      <c r="BB198" s="174" t="str">
        <f ca="1">IFERROR(VLOOKUP(ROW(BB186),'فهرست بها کلی'!$C$13:$BO$1660,50,0),"")</f>
        <v/>
      </c>
      <c r="BC198" s="174" t="str">
        <f ca="1">IFERROR(VLOOKUP(ROW(BC186),'فهرست بها کلی'!$C$13:$BO$1660,53,0),"")</f>
        <v/>
      </c>
      <c r="BD198" s="174" t="str">
        <f ca="1">IFERROR(VLOOKUP(ROW(BD186),'فهرست بها کلی'!$C$13:$BO$1660,56,0),"")</f>
        <v/>
      </c>
      <c r="BE198" s="174" t="str">
        <f ca="1">IFERROR(VLOOKUP(ROW(BE186),'فهرست بها کلی'!$C$13:$BO$1660,59,0),"")</f>
        <v/>
      </c>
      <c r="BF198" s="174" t="str">
        <f ca="1">IFERROR(VLOOKUP(ROW(BF186),'فهرست بها کلی'!$C$13:$BO$1660,62,0),"")</f>
        <v/>
      </c>
      <c r="BG198" s="174" t="str">
        <f ca="1">IFERROR(VLOOKUP(ROW(BG186),'فهرست بها کلی'!$C$13:$BO$1660,65,0),"")</f>
        <v/>
      </c>
      <c r="BH198" s="174" t="str">
        <f ca="1">IFERROR(VLOOKUP(ROW(BH186),'فهرست بها کلی'!$C$13:$BO$1660,16,0),"")</f>
        <v/>
      </c>
      <c r="BI198" s="245" t="str">
        <f t="shared" ca="1" si="20"/>
        <v xml:space="preserve"> </v>
      </c>
      <c r="BJ198" s="245" t="str">
        <f t="shared" ca="1" si="21"/>
        <v/>
      </c>
      <c r="BK198" s="245" t="str">
        <f t="shared" ca="1" si="22"/>
        <v/>
      </c>
    </row>
    <row r="199" spans="1:63" ht="47.25" customHeight="1">
      <c r="A199" s="174" t="str">
        <f ca="1">IFERROR(VLOOKUP(ROW(A187),'فهرست بها کلی'!$C$13:$BO$1660,1,0),"")</f>
        <v/>
      </c>
      <c r="B199" s="174" t="str">
        <f ca="1">IFERROR(VLOOKUP(ROW(B187),'فهرست بها کلی'!$C$13:$BO$1660,5,0),"")</f>
        <v/>
      </c>
      <c r="C199" s="174" t="str">
        <f ca="1">IFERROR(VLOOKUP(ROW(C187),'فهرست بها کلی'!$C$13:$BO$1660,6,0),"")</f>
        <v/>
      </c>
      <c r="D199" s="174" t="str">
        <f ca="1">IFERROR(VLOOKUP(ROW(D187),'فهرست بها کلی'!$C$13:$BO$1660,7,0),"")</f>
        <v/>
      </c>
      <c r="E199" s="174" t="str">
        <f ca="1">IFERROR(VLOOKUP(ROW(E187),'فهرست بها کلی'!$C$13:$BO$1660,8,0),"")</f>
        <v/>
      </c>
      <c r="F199" s="174" t="str">
        <f ca="1">IFERROR(VLOOKUP(ROW(F187),'فهرست بها کلی'!$C$13:$BO$1660,9,0),"")</f>
        <v/>
      </c>
      <c r="G199" s="174" t="str">
        <f ca="1">IFERROR(VLOOKUP(ROW(G187),'فهرست بها کلی'!$C$13:$BO$1660,21,0),"")</f>
        <v/>
      </c>
      <c r="H199" s="174" t="str">
        <f ca="1">IFERROR(VLOOKUP(ROW(H187),'فهرست بها کلی'!$C$13:$BO$1660,24,0),"")</f>
        <v/>
      </c>
      <c r="I199" s="174" t="str">
        <f ca="1">IFERROR(VLOOKUP(ROW(I187),'فهرست بها کلی'!$C$13:$BO$1660,27,0),"")</f>
        <v/>
      </c>
      <c r="J199" s="174" t="str">
        <f ca="1">IFERROR(VLOOKUP(ROW(J187),'فهرست بها کلی'!$C$13:$BO$1660,30,0),"")</f>
        <v/>
      </c>
      <c r="K199" s="174" t="str">
        <f ca="1">IFERROR(VLOOKUP(ROW(K187),'فهرست بها کلی'!$C$13:$BO$1660,33,0),"")</f>
        <v/>
      </c>
      <c r="L199" s="174" t="str">
        <f ca="1">IFERROR(VLOOKUP(ROW(L187),'فهرست بها کلی'!$C$13:$BO$1660,36,0),"")</f>
        <v/>
      </c>
      <c r="M199" s="174" t="str">
        <f ca="1">IFERROR(VLOOKUP(ROW(M187),'فهرست بها کلی'!$C$13:$BO$1660,39,0),"")</f>
        <v/>
      </c>
      <c r="N199" s="174" t="str">
        <f ca="1">IFERROR(VLOOKUP(ROW(N187),'فهرست بها کلی'!$C$13:$BO$1660,42,0),"")</f>
        <v/>
      </c>
      <c r="O199" s="174" t="str">
        <f ca="1">IFERROR(VLOOKUP(ROW(O187),'فهرست بها کلی'!$C$13:$BO$1660,45,0),"")</f>
        <v/>
      </c>
      <c r="P199" s="174" t="str">
        <f ca="1">IFERROR(VLOOKUP(ROW(P187),'فهرست بها کلی'!$C$13:$BO$1660,48,0),"")</f>
        <v/>
      </c>
      <c r="Q199" s="174" t="str">
        <f ca="1">IFERROR(VLOOKUP(ROW(Q187),'فهرست بها کلی'!$C$13:$BO$1660,51,0),"")</f>
        <v/>
      </c>
      <c r="R199" s="174" t="str">
        <f ca="1">IFERROR(VLOOKUP(ROW(R187),'فهرست بها کلی'!$C$13:$BO$1660,54,0),"")</f>
        <v/>
      </c>
      <c r="S199" s="174" t="str">
        <f ca="1">IFERROR(VLOOKUP(ROW(S187),'فهرست بها کلی'!$C$13:$BO$1660,57,0),"")</f>
        <v/>
      </c>
      <c r="T199" s="174" t="str">
        <f ca="1">IFERROR(VLOOKUP(ROW(T187),'فهرست بها کلی'!$C$13:$BO$1660,60,0),"")</f>
        <v/>
      </c>
      <c r="U199" s="174" t="str">
        <f ca="1">IFERROR(VLOOKUP(ROW(U187),'فهرست بها کلی'!$C$13:$BO$1660,63,0),"")</f>
        <v/>
      </c>
      <c r="V199" s="241">
        <f t="shared" ca="1" si="16"/>
        <v>0</v>
      </c>
      <c r="W199" s="242" t="str">
        <f t="shared" ca="1" si="17"/>
        <v/>
      </c>
      <c r="X199" s="174" t="str">
        <f ca="1">IFERROR(VLOOKUP(ROW(X187),'فهرست بها کلی'!$C$13:$BO$1660,10,0),"")</f>
        <v/>
      </c>
      <c r="Y199" s="174" t="str">
        <f ca="1">IFERROR(VLOOKUP(ROW(Y187),'فهرست بها کلی'!$C$13:$BO$1660,11,0),"")</f>
        <v/>
      </c>
      <c r="Z199" s="174" t="str">
        <f ca="1">IFERROR(VLOOKUP(ROW(Z187),'فهرست بها کلی'!$C$13:$BO$1660,12,0),"")</f>
        <v/>
      </c>
      <c r="AA199" s="174" t="str">
        <f ca="1">IFERROR(VLOOKUP(ROW(AA187),'فهرست بها کلی'!$C$13:$BO$1660,13,0),"")</f>
        <v/>
      </c>
      <c r="AB199" s="243" t="str">
        <f t="shared" ca="1" si="18"/>
        <v/>
      </c>
      <c r="AC199" s="174" t="str">
        <f ca="1">IFERROR(VLOOKUP(ROW(AC187),'فهرست بها کلی'!$C$13:$BO$1660,22,0),"")</f>
        <v/>
      </c>
      <c r="AD199" s="174" t="str">
        <f ca="1">IFERROR(VLOOKUP(ROW(AD187),'فهرست بها کلی'!$C$13:$BO$1660,25,0),"")</f>
        <v/>
      </c>
      <c r="AE199" s="174" t="str">
        <f ca="1">IFERROR(VLOOKUP(ROW(AE187),'فهرست بها کلی'!$C$13:$BO$1660,28,0),"")</f>
        <v/>
      </c>
      <c r="AF199" s="174" t="str">
        <f ca="1">IFERROR(VLOOKUP(ROW(AF187),'فهرست بها کلی'!$C$13:$BO$1660,31,0),"")</f>
        <v/>
      </c>
      <c r="AG199" s="174" t="str">
        <f ca="1">IFERROR(VLOOKUP(ROW(AG187),'فهرست بها کلی'!$C$13:$BO$1660,34,0),"")</f>
        <v/>
      </c>
      <c r="AH199" s="174" t="str">
        <f ca="1">IFERROR(VLOOKUP(ROW(AH187),'فهرست بها کلی'!$C$13:$BO$1660,37,0),"")</f>
        <v/>
      </c>
      <c r="AI199" s="174" t="str">
        <f ca="1">IFERROR(VLOOKUP(ROW(AI187),'فهرست بها کلی'!$C$13:$BO$1660,40,0),"")</f>
        <v/>
      </c>
      <c r="AJ199" s="174" t="str">
        <f ca="1">IFERROR(VLOOKUP(ROW(AJ187),'فهرست بها کلی'!$C$13:$BO$1660,43,0),"")</f>
        <v/>
      </c>
      <c r="AK199" s="174" t="str">
        <f ca="1">IFERROR(VLOOKUP(ROW(AK187),'فهرست بها کلی'!$C$13:$BO$1660,46,0),"")</f>
        <v/>
      </c>
      <c r="AL199" s="174" t="str">
        <f ca="1">IFERROR(VLOOKUP(ROW(AL187),'فهرست بها کلی'!$C$13:$BO$1660,49,0),"")</f>
        <v/>
      </c>
      <c r="AM199" s="174" t="str">
        <f ca="1">IFERROR(VLOOKUP(ROW(AM187),'فهرست بها کلی'!$C$13:$BO$1660,52,0),"")</f>
        <v/>
      </c>
      <c r="AN199" s="174" t="str">
        <f ca="1">IFERROR(VLOOKUP(ROW(AN187),'فهرست بها کلی'!$C$13:$BO$1660,55,0),"")</f>
        <v/>
      </c>
      <c r="AO199" s="174" t="str">
        <f ca="1">IFERROR(VLOOKUP(ROW(AO187),'فهرست بها کلی'!$C$13:$BO$1660,58,0),"")</f>
        <v/>
      </c>
      <c r="AP199" s="174" t="str">
        <f ca="1">IFERROR(VLOOKUP(ROW(AP187),'فهرست بها کلی'!$C$13:$BO$1660,61,0),"")</f>
        <v/>
      </c>
      <c r="AQ199" s="174" t="str">
        <f ca="1">IFERROR(VLOOKUP(ROW(AQ187),'فهرست بها کلی'!$C$13:$BO$1660,64,0),"")</f>
        <v/>
      </c>
      <c r="AR199" s="244">
        <f t="shared" ca="1" si="19"/>
        <v>0</v>
      </c>
      <c r="AS199" s="174" t="str">
        <f ca="1">IFERROR(VLOOKUP(ROW(AS187),'فهرست بها کلی'!$C$13:$BO$1660,23,0),"")</f>
        <v/>
      </c>
      <c r="AT199" s="174" t="str">
        <f ca="1">IFERROR(VLOOKUP(ROW(AT187),'فهرست بها کلی'!$C$13:$BO$1660,26,0),"")</f>
        <v/>
      </c>
      <c r="AU199" s="174" t="str">
        <f ca="1">IFERROR(VLOOKUP(ROW(AU187),'فهرست بها کلی'!$C$13:$BO$1660,29,0),"")</f>
        <v/>
      </c>
      <c r="AV199" s="174" t="str">
        <f ca="1">IFERROR(VLOOKUP(ROW(AV187),'فهرست بها کلی'!$C$13:$BO$1660,32,0),"")</f>
        <v/>
      </c>
      <c r="AW199" s="174" t="str">
        <f ca="1">IFERROR(VLOOKUP(ROW(AW187),'فهرست بها کلی'!$C$13:$BO$1660,35,0),"")</f>
        <v/>
      </c>
      <c r="AX199" s="174" t="str">
        <f ca="1">IFERROR(VLOOKUP(ROW(AX187),'فهرست بها کلی'!$C$13:$BO$1660,38,0),"")</f>
        <v/>
      </c>
      <c r="AY199" s="174" t="str">
        <f ca="1">IFERROR(VLOOKUP(ROW(AY187),'فهرست بها کلی'!$C$13:$BO$1660,41,0),"")</f>
        <v/>
      </c>
      <c r="AZ199" s="174" t="str">
        <f ca="1">IFERROR(VLOOKUP(ROW(AZ187),'فهرست بها کلی'!$C$13:$BO$1660,44,0),"")</f>
        <v/>
      </c>
      <c r="BA199" s="174" t="str">
        <f ca="1">IFERROR(VLOOKUP(ROW(BA187),'فهرست بها کلی'!$C$13:$BO$1660,47,0),"")</f>
        <v/>
      </c>
      <c r="BB199" s="174" t="str">
        <f ca="1">IFERROR(VLOOKUP(ROW(BB187),'فهرست بها کلی'!$C$13:$BO$1660,50,0),"")</f>
        <v/>
      </c>
      <c r="BC199" s="174" t="str">
        <f ca="1">IFERROR(VLOOKUP(ROW(BC187),'فهرست بها کلی'!$C$13:$BO$1660,53,0),"")</f>
        <v/>
      </c>
      <c r="BD199" s="174" t="str">
        <f ca="1">IFERROR(VLOOKUP(ROW(BD187),'فهرست بها کلی'!$C$13:$BO$1660,56,0),"")</f>
        <v/>
      </c>
      <c r="BE199" s="174" t="str">
        <f ca="1">IFERROR(VLOOKUP(ROW(BE187),'فهرست بها کلی'!$C$13:$BO$1660,59,0),"")</f>
        <v/>
      </c>
      <c r="BF199" s="174" t="str">
        <f ca="1">IFERROR(VLOOKUP(ROW(BF187),'فهرست بها کلی'!$C$13:$BO$1660,62,0),"")</f>
        <v/>
      </c>
      <c r="BG199" s="174" t="str">
        <f ca="1">IFERROR(VLOOKUP(ROW(BG187),'فهرست بها کلی'!$C$13:$BO$1660,65,0),"")</f>
        <v/>
      </c>
      <c r="BH199" s="174" t="str">
        <f ca="1">IFERROR(VLOOKUP(ROW(BH187),'فهرست بها کلی'!$C$13:$BO$1660,16,0),"")</f>
        <v/>
      </c>
      <c r="BI199" s="245" t="str">
        <f t="shared" ca="1" si="20"/>
        <v xml:space="preserve"> </v>
      </c>
      <c r="BJ199" s="245" t="str">
        <f t="shared" ca="1" si="21"/>
        <v/>
      </c>
      <c r="BK199" s="245" t="str">
        <f t="shared" ca="1" si="22"/>
        <v/>
      </c>
    </row>
    <row r="200" spans="1:63" ht="47.25" customHeight="1">
      <c r="A200" s="174" t="str">
        <f ca="1">IFERROR(VLOOKUP(ROW(A188),'فهرست بها کلی'!$C$13:$BO$1660,1,0),"")</f>
        <v/>
      </c>
      <c r="B200" s="174" t="str">
        <f ca="1">IFERROR(VLOOKUP(ROW(B188),'فهرست بها کلی'!$C$13:$BO$1660,5,0),"")</f>
        <v/>
      </c>
      <c r="C200" s="174" t="str">
        <f ca="1">IFERROR(VLOOKUP(ROW(C188),'فهرست بها کلی'!$C$13:$BO$1660,6,0),"")</f>
        <v/>
      </c>
      <c r="D200" s="174" t="str">
        <f ca="1">IFERROR(VLOOKUP(ROW(D188),'فهرست بها کلی'!$C$13:$BO$1660,7,0),"")</f>
        <v/>
      </c>
      <c r="E200" s="174" t="str">
        <f ca="1">IFERROR(VLOOKUP(ROW(E188),'فهرست بها کلی'!$C$13:$BO$1660,8,0),"")</f>
        <v/>
      </c>
      <c r="F200" s="174" t="str">
        <f ca="1">IFERROR(VLOOKUP(ROW(F188),'فهرست بها کلی'!$C$13:$BO$1660,9,0),"")</f>
        <v/>
      </c>
      <c r="G200" s="174" t="str">
        <f ca="1">IFERROR(VLOOKUP(ROW(G188),'فهرست بها کلی'!$C$13:$BO$1660,21,0),"")</f>
        <v/>
      </c>
      <c r="H200" s="174" t="str">
        <f ca="1">IFERROR(VLOOKUP(ROW(H188),'فهرست بها کلی'!$C$13:$BO$1660,24,0),"")</f>
        <v/>
      </c>
      <c r="I200" s="174" t="str">
        <f ca="1">IFERROR(VLOOKUP(ROW(I188),'فهرست بها کلی'!$C$13:$BO$1660,27,0),"")</f>
        <v/>
      </c>
      <c r="J200" s="174" t="str">
        <f ca="1">IFERROR(VLOOKUP(ROW(J188),'فهرست بها کلی'!$C$13:$BO$1660,30,0),"")</f>
        <v/>
      </c>
      <c r="K200" s="174" t="str">
        <f ca="1">IFERROR(VLOOKUP(ROW(K188),'فهرست بها کلی'!$C$13:$BO$1660,33,0),"")</f>
        <v/>
      </c>
      <c r="L200" s="174" t="str">
        <f ca="1">IFERROR(VLOOKUP(ROW(L188),'فهرست بها کلی'!$C$13:$BO$1660,36,0),"")</f>
        <v/>
      </c>
      <c r="M200" s="174" t="str">
        <f ca="1">IFERROR(VLOOKUP(ROW(M188),'فهرست بها کلی'!$C$13:$BO$1660,39,0),"")</f>
        <v/>
      </c>
      <c r="N200" s="174" t="str">
        <f ca="1">IFERROR(VLOOKUP(ROW(N188),'فهرست بها کلی'!$C$13:$BO$1660,42,0),"")</f>
        <v/>
      </c>
      <c r="O200" s="174" t="str">
        <f ca="1">IFERROR(VLOOKUP(ROW(O188),'فهرست بها کلی'!$C$13:$BO$1660,45,0),"")</f>
        <v/>
      </c>
      <c r="P200" s="174" t="str">
        <f ca="1">IFERROR(VLOOKUP(ROW(P188),'فهرست بها کلی'!$C$13:$BO$1660,48,0),"")</f>
        <v/>
      </c>
      <c r="Q200" s="174" t="str">
        <f ca="1">IFERROR(VLOOKUP(ROW(Q188),'فهرست بها کلی'!$C$13:$BO$1660,51,0),"")</f>
        <v/>
      </c>
      <c r="R200" s="174" t="str">
        <f ca="1">IFERROR(VLOOKUP(ROW(R188),'فهرست بها کلی'!$C$13:$BO$1660,54,0),"")</f>
        <v/>
      </c>
      <c r="S200" s="174" t="str">
        <f ca="1">IFERROR(VLOOKUP(ROW(S188),'فهرست بها کلی'!$C$13:$BO$1660,57,0),"")</f>
        <v/>
      </c>
      <c r="T200" s="174" t="str">
        <f ca="1">IFERROR(VLOOKUP(ROW(T188),'فهرست بها کلی'!$C$13:$BO$1660,60,0),"")</f>
        <v/>
      </c>
      <c r="U200" s="174" t="str">
        <f ca="1">IFERROR(VLOOKUP(ROW(U188),'فهرست بها کلی'!$C$13:$BO$1660,63,0),"")</f>
        <v/>
      </c>
      <c r="V200" s="241">
        <f t="shared" ca="1" si="16"/>
        <v>0</v>
      </c>
      <c r="W200" s="242" t="str">
        <f t="shared" ca="1" si="17"/>
        <v/>
      </c>
      <c r="X200" s="174" t="str">
        <f ca="1">IFERROR(VLOOKUP(ROW(X188),'فهرست بها کلی'!$C$13:$BO$1660,10,0),"")</f>
        <v/>
      </c>
      <c r="Y200" s="174" t="str">
        <f ca="1">IFERROR(VLOOKUP(ROW(Y188),'فهرست بها کلی'!$C$13:$BO$1660,11,0),"")</f>
        <v/>
      </c>
      <c r="Z200" s="174" t="str">
        <f ca="1">IFERROR(VLOOKUP(ROW(Z188),'فهرست بها کلی'!$C$13:$BO$1660,12,0),"")</f>
        <v/>
      </c>
      <c r="AA200" s="174" t="str">
        <f ca="1">IFERROR(VLOOKUP(ROW(AA188),'فهرست بها کلی'!$C$13:$BO$1660,13,0),"")</f>
        <v/>
      </c>
      <c r="AB200" s="243" t="str">
        <f t="shared" ca="1" si="18"/>
        <v/>
      </c>
      <c r="AC200" s="174" t="str">
        <f ca="1">IFERROR(VLOOKUP(ROW(AC188),'فهرست بها کلی'!$C$13:$BO$1660,22,0),"")</f>
        <v/>
      </c>
      <c r="AD200" s="174" t="str">
        <f ca="1">IFERROR(VLOOKUP(ROW(AD188),'فهرست بها کلی'!$C$13:$BO$1660,25,0),"")</f>
        <v/>
      </c>
      <c r="AE200" s="174" t="str">
        <f ca="1">IFERROR(VLOOKUP(ROW(AE188),'فهرست بها کلی'!$C$13:$BO$1660,28,0),"")</f>
        <v/>
      </c>
      <c r="AF200" s="174" t="str">
        <f ca="1">IFERROR(VLOOKUP(ROW(AF188),'فهرست بها کلی'!$C$13:$BO$1660,31,0),"")</f>
        <v/>
      </c>
      <c r="AG200" s="174" t="str">
        <f ca="1">IFERROR(VLOOKUP(ROW(AG188),'فهرست بها کلی'!$C$13:$BO$1660,34,0),"")</f>
        <v/>
      </c>
      <c r="AH200" s="174" t="str">
        <f ca="1">IFERROR(VLOOKUP(ROW(AH188),'فهرست بها کلی'!$C$13:$BO$1660,37,0),"")</f>
        <v/>
      </c>
      <c r="AI200" s="174" t="str">
        <f ca="1">IFERROR(VLOOKUP(ROW(AI188),'فهرست بها کلی'!$C$13:$BO$1660,40,0),"")</f>
        <v/>
      </c>
      <c r="AJ200" s="174" t="str">
        <f ca="1">IFERROR(VLOOKUP(ROW(AJ188),'فهرست بها کلی'!$C$13:$BO$1660,43,0),"")</f>
        <v/>
      </c>
      <c r="AK200" s="174" t="str">
        <f ca="1">IFERROR(VLOOKUP(ROW(AK188),'فهرست بها کلی'!$C$13:$BO$1660,46,0),"")</f>
        <v/>
      </c>
      <c r="AL200" s="174" t="str">
        <f ca="1">IFERROR(VLOOKUP(ROW(AL188),'فهرست بها کلی'!$C$13:$BO$1660,49,0),"")</f>
        <v/>
      </c>
      <c r="AM200" s="174" t="str">
        <f ca="1">IFERROR(VLOOKUP(ROW(AM188),'فهرست بها کلی'!$C$13:$BO$1660,52,0),"")</f>
        <v/>
      </c>
      <c r="AN200" s="174" t="str">
        <f ca="1">IFERROR(VLOOKUP(ROW(AN188),'فهرست بها کلی'!$C$13:$BO$1660,55,0),"")</f>
        <v/>
      </c>
      <c r="AO200" s="174" t="str">
        <f ca="1">IFERROR(VLOOKUP(ROW(AO188),'فهرست بها کلی'!$C$13:$BO$1660,58,0),"")</f>
        <v/>
      </c>
      <c r="AP200" s="174" t="str">
        <f ca="1">IFERROR(VLOOKUP(ROW(AP188),'فهرست بها کلی'!$C$13:$BO$1660,61,0),"")</f>
        <v/>
      </c>
      <c r="AQ200" s="174" t="str">
        <f ca="1">IFERROR(VLOOKUP(ROW(AQ188),'فهرست بها کلی'!$C$13:$BO$1660,64,0),"")</f>
        <v/>
      </c>
      <c r="AR200" s="244">
        <f t="shared" ca="1" si="19"/>
        <v>0</v>
      </c>
      <c r="AS200" s="174" t="str">
        <f ca="1">IFERROR(VLOOKUP(ROW(AS188),'فهرست بها کلی'!$C$13:$BO$1660,23,0),"")</f>
        <v/>
      </c>
      <c r="AT200" s="174" t="str">
        <f ca="1">IFERROR(VLOOKUP(ROW(AT188),'فهرست بها کلی'!$C$13:$BO$1660,26,0),"")</f>
        <v/>
      </c>
      <c r="AU200" s="174" t="str">
        <f ca="1">IFERROR(VLOOKUP(ROW(AU188),'فهرست بها کلی'!$C$13:$BO$1660,29,0),"")</f>
        <v/>
      </c>
      <c r="AV200" s="174" t="str">
        <f ca="1">IFERROR(VLOOKUP(ROW(AV188),'فهرست بها کلی'!$C$13:$BO$1660,32,0),"")</f>
        <v/>
      </c>
      <c r="AW200" s="174" t="str">
        <f ca="1">IFERROR(VLOOKUP(ROW(AW188),'فهرست بها کلی'!$C$13:$BO$1660,35,0),"")</f>
        <v/>
      </c>
      <c r="AX200" s="174" t="str">
        <f ca="1">IFERROR(VLOOKUP(ROW(AX188),'فهرست بها کلی'!$C$13:$BO$1660,38,0),"")</f>
        <v/>
      </c>
      <c r="AY200" s="174" t="str">
        <f ca="1">IFERROR(VLOOKUP(ROW(AY188),'فهرست بها کلی'!$C$13:$BO$1660,41,0),"")</f>
        <v/>
      </c>
      <c r="AZ200" s="174" t="str">
        <f ca="1">IFERROR(VLOOKUP(ROW(AZ188),'فهرست بها کلی'!$C$13:$BO$1660,44,0),"")</f>
        <v/>
      </c>
      <c r="BA200" s="174" t="str">
        <f ca="1">IFERROR(VLOOKUP(ROW(BA188),'فهرست بها کلی'!$C$13:$BO$1660,47,0),"")</f>
        <v/>
      </c>
      <c r="BB200" s="174" t="str">
        <f ca="1">IFERROR(VLOOKUP(ROW(BB188),'فهرست بها کلی'!$C$13:$BO$1660,50,0),"")</f>
        <v/>
      </c>
      <c r="BC200" s="174" t="str">
        <f ca="1">IFERROR(VLOOKUP(ROW(BC188),'فهرست بها کلی'!$C$13:$BO$1660,53,0),"")</f>
        <v/>
      </c>
      <c r="BD200" s="174" t="str">
        <f ca="1">IFERROR(VLOOKUP(ROW(BD188),'فهرست بها کلی'!$C$13:$BO$1660,56,0),"")</f>
        <v/>
      </c>
      <c r="BE200" s="174" t="str">
        <f ca="1">IFERROR(VLOOKUP(ROW(BE188),'فهرست بها کلی'!$C$13:$BO$1660,59,0),"")</f>
        <v/>
      </c>
      <c r="BF200" s="174" t="str">
        <f ca="1">IFERROR(VLOOKUP(ROW(BF188),'فهرست بها کلی'!$C$13:$BO$1660,62,0),"")</f>
        <v/>
      </c>
      <c r="BG200" s="174" t="str">
        <f ca="1">IFERROR(VLOOKUP(ROW(BG188),'فهرست بها کلی'!$C$13:$BO$1660,65,0),"")</f>
        <v/>
      </c>
      <c r="BH200" s="174" t="str">
        <f ca="1">IFERROR(VLOOKUP(ROW(BH188),'فهرست بها کلی'!$C$13:$BO$1660,16,0),"")</f>
        <v/>
      </c>
      <c r="BI200" s="245" t="str">
        <f t="shared" ca="1" si="20"/>
        <v xml:space="preserve"> </v>
      </c>
      <c r="BJ200" s="245" t="str">
        <f t="shared" ca="1" si="21"/>
        <v/>
      </c>
      <c r="BK200" s="245" t="str">
        <f t="shared" ca="1" si="22"/>
        <v/>
      </c>
    </row>
    <row r="201" spans="1:63" ht="47.25" customHeight="1">
      <c r="A201" s="174" t="str">
        <f ca="1">IFERROR(VLOOKUP(ROW(A189),'فهرست بها کلی'!$C$13:$BO$1660,1,0),"")</f>
        <v/>
      </c>
      <c r="B201" s="174" t="str">
        <f ca="1">IFERROR(VLOOKUP(ROW(B189),'فهرست بها کلی'!$C$13:$BO$1660,5,0),"")</f>
        <v/>
      </c>
      <c r="C201" s="174" t="str">
        <f ca="1">IFERROR(VLOOKUP(ROW(C189),'فهرست بها کلی'!$C$13:$BO$1660,6,0),"")</f>
        <v/>
      </c>
      <c r="D201" s="174" t="str">
        <f ca="1">IFERROR(VLOOKUP(ROW(D189),'فهرست بها کلی'!$C$13:$BO$1660,7,0),"")</f>
        <v/>
      </c>
      <c r="E201" s="174" t="str">
        <f ca="1">IFERROR(VLOOKUP(ROW(E189),'فهرست بها کلی'!$C$13:$BO$1660,8,0),"")</f>
        <v/>
      </c>
      <c r="F201" s="174" t="str">
        <f ca="1">IFERROR(VLOOKUP(ROW(F189),'فهرست بها کلی'!$C$13:$BO$1660,9,0),"")</f>
        <v/>
      </c>
      <c r="G201" s="174" t="str">
        <f ca="1">IFERROR(VLOOKUP(ROW(G189),'فهرست بها کلی'!$C$13:$BO$1660,21,0),"")</f>
        <v/>
      </c>
      <c r="H201" s="174" t="str">
        <f ca="1">IFERROR(VLOOKUP(ROW(H189),'فهرست بها کلی'!$C$13:$BO$1660,24,0),"")</f>
        <v/>
      </c>
      <c r="I201" s="174" t="str">
        <f ca="1">IFERROR(VLOOKUP(ROW(I189),'فهرست بها کلی'!$C$13:$BO$1660,27,0),"")</f>
        <v/>
      </c>
      <c r="J201" s="174" t="str">
        <f ca="1">IFERROR(VLOOKUP(ROW(J189),'فهرست بها کلی'!$C$13:$BO$1660,30,0),"")</f>
        <v/>
      </c>
      <c r="K201" s="174" t="str">
        <f ca="1">IFERROR(VLOOKUP(ROW(K189),'فهرست بها کلی'!$C$13:$BO$1660,33,0),"")</f>
        <v/>
      </c>
      <c r="L201" s="174" t="str">
        <f ca="1">IFERROR(VLOOKUP(ROW(L189),'فهرست بها کلی'!$C$13:$BO$1660,36,0),"")</f>
        <v/>
      </c>
      <c r="M201" s="174" t="str">
        <f ca="1">IFERROR(VLOOKUP(ROW(M189),'فهرست بها کلی'!$C$13:$BO$1660,39,0),"")</f>
        <v/>
      </c>
      <c r="N201" s="174" t="str">
        <f ca="1">IFERROR(VLOOKUP(ROW(N189),'فهرست بها کلی'!$C$13:$BO$1660,42,0),"")</f>
        <v/>
      </c>
      <c r="O201" s="174" t="str">
        <f ca="1">IFERROR(VLOOKUP(ROW(O189),'فهرست بها کلی'!$C$13:$BO$1660,45,0),"")</f>
        <v/>
      </c>
      <c r="P201" s="174" t="str">
        <f ca="1">IFERROR(VLOOKUP(ROW(P189),'فهرست بها کلی'!$C$13:$BO$1660,48,0),"")</f>
        <v/>
      </c>
      <c r="Q201" s="174" t="str">
        <f ca="1">IFERROR(VLOOKUP(ROW(Q189),'فهرست بها کلی'!$C$13:$BO$1660,51,0),"")</f>
        <v/>
      </c>
      <c r="R201" s="174" t="str">
        <f ca="1">IFERROR(VLOOKUP(ROW(R189),'فهرست بها کلی'!$C$13:$BO$1660,54,0),"")</f>
        <v/>
      </c>
      <c r="S201" s="174" t="str">
        <f ca="1">IFERROR(VLOOKUP(ROW(S189),'فهرست بها کلی'!$C$13:$BO$1660,57,0),"")</f>
        <v/>
      </c>
      <c r="T201" s="174" t="str">
        <f ca="1">IFERROR(VLOOKUP(ROW(T189),'فهرست بها کلی'!$C$13:$BO$1660,60,0),"")</f>
        <v/>
      </c>
      <c r="U201" s="174" t="str">
        <f ca="1">IFERROR(VLOOKUP(ROW(U189),'فهرست بها کلی'!$C$13:$BO$1660,63,0),"")</f>
        <v/>
      </c>
      <c r="V201" s="241">
        <f t="shared" ca="1" si="16"/>
        <v>0</v>
      </c>
      <c r="W201" s="242" t="str">
        <f t="shared" ca="1" si="17"/>
        <v/>
      </c>
      <c r="X201" s="174" t="str">
        <f ca="1">IFERROR(VLOOKUP(ROW(X189),'فهرست بها کلی'!$C$13:$BO$1660,10,0),"")</f>
        <v/>
      </c>
      <c r="Y201" s="174" t="str">
        <f ca="1">IFERROR(VLOOKUP(ROW(Y189),'فهرست بها کلی'!$C$13:$BO$1660,11,0),"")</f>
        <v/>
      </c>
      <c r="Z201" s="174" t="str">
        <f ca="1">IFERROR(VLOOKUP(ROW(Z189),'فهرست بها کلی'!$C$13:$BO$1660,12,0),"")</f>
        <v/>
      </c>
      <c r="AA201" s="174" t="str">
        <f ca="1">IFERROR(VLOOKUP(ROW(AA189),'فهرست بها کلی'!$C$13:$BO$1660,13,0),"")</f>
        <v/>
      </c>
      <c r="AB201" s="243" t="str">
        <f t="shared" ca="1" si="18"/>
        <v/>
      </c>
      <c r="AC201" s="174" t="str">
        <f ca="1">IFERROR(VLOOKUP(ROW(AC189),'فهرست بها کلی'!$C$13:$BO$1660,22,0),"")</f>
        <v/>
      </c>
      <c r="AD201" s="174" t="str">
        <f ca="1">IFERROR(VLOOKUP(ROW(AD189),'فهرست بها کلی'!$C$13:$BO$1660,25,0),"")</f>
        <v/>
      </c>
      <c r="AE201" s="174" t="str">
        <f ca="1">IFERROR(VLOOKUP(ROW(AE189),'فهرست بها کلی'!$C$13:$BO$1660,28,0),"")</f>
        <v/>
      </c>
      <c r="AF201" s="174" t="str">
        <f ca="1">IFERROR(VLOOKUP(ROW(AF189),'فهرست بها کلی'!$C$13:$BO$1660,31,0),"")</f>
        <v/>
      </c>
      <c r="AG201" s="174" t="str">
        <f ca="1">IFERROR(VLOOKUP(ROW(AG189),'فهرست بها کلی'!$C$13:$BO$1660,34,0),"")</f>
        <v/>
      </c>
      <c r="AH201" s="174" t="str">
        <f ca="1">IFERROR(VLOOKUP(ROW(AH189),'فهرست بها کلی'!$C$13:$BO$1660,37,0),"")</f>
        <v/>
      </c>
      <c r="AI201" s="174" t="str">
        <f ca="1">IFERROR(VLOOKUP(ROW(AI189),'فهرست بها کلی'!$C$13:$BO$1660,40,0),"")</f>
        <v/>
      </c>
      <c r="AJ201" s="174" t="str">
        <f ca="1">IFERROR(VLOOKUP(ROW(AJ189),'فهرست بها کلی'!$C$13:$BO$1660,43,0),"")</f>
        <v/>
      </c>
      <c r="AK201" s="174" t="str">
        <f ca="1">IFERROR(VLOOKUP(ROW(AK189),'فهرست بها کلی'!$C$13:$BO$1660,46,0),"")</f>
        <v/>
      </c>
      <c r="AL201" s="174" t="str">
        <f ca="1">IFERROR(VLOOKUP(ROW(AL189),'فهرست بها کلی'!$C$13:$BO$1660,49,0),"")</f>
        <v/>
      </c>
      <c r="AM201" s="174" t="str">
        <f ca="1">IFERROR(VLOOKUP(ROW(AM189),'فهرست بها کلی'!$C$13:$BO$1660,52,0),"")</f>
        <v/>
      </c>
      <c r="AN201" s="174" t="str">
        <f ca="1">IFERROR(VLOOKUP(ROW(AN189),'فهرست بها کلی'!$C$13:$BO$1660,55,0),"")</f>
        <v/>
      </c>
      <c r="AO201" s="174" t="str">
        <f ca="1">IFERROR(VLOOKUP(ROW(AO189),'فهرست بها کلی'!$C$13:$BO$1660,58,0),"")</f>
        <v/>
      </c>
      <c r="AP201" s="174" t="str">
        <f ca="1">IFERROR(VLOOKUP(ROW(AP189),'فهرست بها کلی'!$C$13:$BO$1660,61,0),"")</f>
        <v/>
      </c>
      <c r="AQ201" s="174" t="str">
        <f ca="1">IFERROR(VLOOKUP(ROW(AQ189),'فهرست بها کلی'!$C$13:$BO$1660,64,0),"")</f>
        <v/>
      </c>
      <c r="AR201" s="244">
        <f t="shared" ca="1" si="19"/>
        <v>0</v>
      </c>
      <c r="AS201" s="174" t="str">
        <f ca="1">IFERROR(VLOOKUP(ROW(AS189),'فهرست بها کلی'!$C$13:$BO$1660,23,0),"")</f>
        <v/>
      </c>
      <c r="AT201" s="174" t="str">
        <f ca="1">IFERROR(VLOOKUP(ROW(AT189),'فهرست بها کلی'!$C$13:$BO$1660,26,0),"")</f>
        <v/>
      </c>
      <c r="AU201" s="174" t="str">
        <f ca="1">IFERROR(VLOOKUP(ROW(AU189),'فهرست بها کلی'!$C$13:$BO$1660,29,0),"")</f>
        <v/>
      </c>
      <c r="AV201" s="174" t="str">
        <f ca="1">IFERROR(VLOOKUP(ROW(AV189),'فهرست بها کلی'!$C$13:$BO$1660,32,0),"")</f>
        <v/>
      </c>
      <c r="AW201" s="174" t="str">
        <f ca="1">IFERROR(VLOOKUP(ROW(AW189),'فهرست بها کلی'!$C$13:$BO$1660,35,0),"")</f>
        <v/>
      </c>
      <c r="AX201" s="174" t="str">
        <f ca="1">IFERROR(VLOOKUP(ROW(AX189),'فهرست بها کلی'!$C$13:$BO$1660,38,0),"")</f>
        <v/>
      </c>
      <c r="AY201" s="174" t="str">
        <f ca="1">IFERROR(VLOOKUP(ROW(AY189),'فهرست بها کلی'!$C$13:$BO$1660,41,0),"")</f>
        <v/>
      </c>
      <c r="AZ201" s="174" t="str">
        <f ca="1">IFERROR(VLOOKUP(ROW(AZ189),'فهرست بها کلی'!$C$13:$BO$1660,44,0),"")</f>
        <v/>
      </c>
      <c r="BA201" s="174" t="str">
        <f ca="1">IFERROR(VLOOKUP(ROW(BA189),'فهرست بها کلی'!$C$13:$BO$1660,47,0),"")</f>
        <v/>
      </c>
      <c r="BB201" s="174" t="str">
        <f ca="1">IFERROR(VLOOKUP(ROW(BB189),'فهرست بها کلی'!$C$13:$BO$1660,50,0),"")</f>
        <v/>
      </c>
      <c r="BC201" s="174" t="str">
        <f ca="1">IFERROR(VLOOKUP(ROW(BC189),'فهرست بها کلی'!$C$13:$BO$1660,53,0),"")</f>
        <v/>
      </c>
      <c r="BD201" s="174" t="str">
        <f ca="1">IFERROR(VLOOKUP(ROW(BD189),'فهرست بها کلی'!$C$13:$BO$1660,56,0),"")</f>
        <v/>
      </c>
      <c r="BE201" s="174" t="str">
        <f ca="1">IFERROR(VLOOKUP(ROW(BE189),'فهرست بها کلی'!$C$13:$BO$1660,59,0),"")</f>
        <v/>
      </c>
      <c r="BF201" s="174" t="str">
        <f ca="1">IFERROR(VLOOKUP(ROW(BF189),'فهرست بها کلی'!$C$13:$BO$1660,62,0),"")</f>
        <v/>
      </c>
      <c r="BG201" s="174" t="str">
        <f ca="1">IFERROR(VLOOKUP(ROW(BG189),'فهرست بها کلی'!$C$13:$BO$1660,65,0),"")</f>
        <v/>
      </c>
      <c r="BH201" s="174" t="str">
        <f ca="1">IFERROR(VLOOKUP(ROW(BH189),'فهرست بها کلی'!$C$13:$BO$1660,16,0),"")</f>
        <v/>
      </c>
      <c r="BI201" s="245" t="str">
        <f t="shared" ca="1" si="20"/>
        <v xml:space="preserve"> </v>
      </c>
      <c r="BJ201" s="245" t="str">
        <f t="shared" ca="1" si="21"/>
        <v/>
      </c>
      <c r="BK201" s="245" t="str">
        <f t="shared" ca="1" si="22"/>
        <v/>
      </c>
    </row>
    <row r="202" spans="1:63" ht="47.25" customHeight="1">
      <c r="A202" s="174" t="str">
        <f ca="1">IFERROR(VLOOKUP(ROW(A190),'فهرست بها کلی'!$C$13:$BO$1660,1,0),"")</f>
        <v/>
      </c>
      <c r="B202" s="174" t="str">
        <f ca="1">IFERROR(VLOOKUP(ROW(B190),'فهرست بها کلی'!$C$13:$BO$1660,5,0),"")</f>
        <v/>
      </c>
      <c r="C202" s="174" t="str">
        <f ca="1">IFERROR(VLOOKUP(ROW(C190),'فهرست بها کلی'!$C$13:$BO$1660,6,0),"")</f>
        <v/>
      </c>
      <c r="D202" s="174" t="str">
        <f ca="1">IFERROR(VLOOKUP(ROW(D190),'فهرست بها کلی'!$C$13:$BO$1660,7,0),"")</f>
        <v/>
      </c>
      <c r="E202" s="174" t="str">
        <f ca="1">IFERROR(VLOOKUP(ROW(E190),'فهرست بها کلی'!$C$13:$BO$1660,8,0),"")</f>
        <v/>
      </c>
      <c r="F202" s="174" t="str">
        <f ca="1">IFERROR(VLOOKUP(ROW(F190),'فهرست بها کلی'!$C$13:$BO$1660,9,0),"")</f>
        <v/>
      </c>
      <c r="G202" s="174" t="str">
        <f ca="1">IFERROR(VLOOKUP(ROW(G190),'فهرست بها کلی'!$C$13:$BO$1660,21,0),"")</f>
        <v/>
      </c>
      <c r="H202" s="174" t="str">
        <f ca="1">IFERROR(VLOOKUP(ROW(H190),'فهرست بها کلی'!$C$13:$BO$1660,24,0),"")</f>
        <v/>
      </c>
      <c r="I202" s="174" t="str">
        <f ca="1">IFERROR(VLOOKUP(ROW(I190),'فهرست بها کلی'!$C$13:$BO$1660,27,0),"")</f>
        <v/>
      </c>
      <c r="J202" s="174" t="str">
        <f ca="1">IFERROR(VLOOKUP(ROW(J190),'فهرست بها کلی'!$C$13:$BO$1660,30,0),"")</f>
        <v/>
      </c>
      <c r="K202" s="174" t="str">
        <f ca="1">IFERROR(VLOOKUP(ROW(K190),'فهرست بها کلی'!$C$13:$BO$1660,33,0),"")</f>
        <v/>
      </c>
      <c r="L202" s="174" t="str">
        <f ca="1">IFERROR(VLOOKUP(ROW(L190),'فهرست بها کلی'!$C$13:$BO$1660,36,0),"")</f>
        <v/>
      </c>
      <c r="M202" s="174" t="str">
        <f ca="1">IFERROR(VLOOKUP(ROW(M190),'فهرست بها کلی'!$C$13:$BO$1660,39,0),"")</f>
        <v/>
      </c>
      <c r="N202" s="174" t="str">
        <f ca="1">IFERROR(VLOOKUP(ROW(N190),'فهرست بها کلی'!$C$13:$BO$1660,42,0),"")</f>
        <v/>
      </c>
      <c r="O202" s="174" t="str">
        <f ca="1">IFERROR(VLOOKUP(ROW(O190),'فهرست بها کلی'!$C$13:$BO$1660,45,0),"")</f>
        <v/>
      </c>
      <c r="P202" s="174" t="str">
        <f ca="1">IFERROR(VLOOKUP(ROW(P190),'فهرست بها کلی'!$C$13:$BO$1660,48,0),"")</f>
        <v/>
      </c>
      <c r="Q202" s="174" t="str">
        <f ca="1">IFERROR(VLOOKUP(ROW(Q190),'فهرست بها کلی'!$C$13:$BO$1660,51,0),"")</f>
        <v/>
      </c>
      <c r="R202" s="174" t="str">
        <f ca="1">IFERROR(VLOOKUP(ROW(R190),'فهرست بها کلی'!$C$13:$BO$1660,54,0),"")</f>
        <v/>
      </c>
      <c r="S202" s="174" t="str">
        <f ca="1">IFERROR(VLOOKUP(ROW(S190),'فهرست بها کلی'!$C$13:$BO$1660,57,0),"")</f>
        <v/>
      </c>
      <c r="T202" s="174" t="str">
        <f ca="1">IFERROR(VLOOKUP(ROW(T190),'فهرست بها کلی'!$C$13:$BO$1660,60,0),"")</f>
        <v/>
      </c>
      <c r="U202" s="174" t="str">
        <f ca="1">IFERROR(VLOOKUP(ROW(U190),'فهرست بها کلی'!$C$13:$BO$1660,63,0),"")</f>
        <v/>
      </c>
      <c r="V202" s="241">
        <f t="shared" ca="1" si="16"/>
        <v>0</v>
      </c>
      <c r="W202" s="242" t="str">
        <f t="shared" ca="1" si="17"/>
        <v/>
      </c>
      <c r="X202" s="174" t="str">
        <f ca="1">IFERROR(VLOOKUP(ROW(X190),'فهرست بها کلی'!$C$13:$BO$1660,10,0),"")</f>
        <v/>
      </c>
      <c r="Y202" s="174" t="str">
        <f ca="1">IFERROR(VLOOKUP(ROW(Y190),'فهرست بها کلی'!$C$13:$BO$1660,11,0),"")</f>
        <v/>
      </c>
      <c r="Z202" s="174" t="str">
        <f ca="1">IFERROR(VLOOKUP(ROW(Z190),'فهرست بها کلی'!$C$13:$BO$1660,12,0),"")</f>
        <v/>
      </c>
      <c r="AA202" s="174" t="str">
        <f ca="1">IFERROR(VLOOKUP(ROW(AA190),'فهرست بها کلی'!$C$13:$BO$1660,13,0),"")</f>
        <v/>
      </c>
      <c r="AB202" s="243" t="str">
        <f t="shared" ca="1" si="18"/>
        <v/>
      </c>
      <c r="AC202" s="174" t="str">
        <f ca="1">IFERROR(VLOOKUP(ROW(AC190),'فهرست بها کلی'!$C$13:$BO$1660,22,0),"")</f>
        <v/>
      </c>
      <c r="AD202" s="174" t="str">
        <f ca="1">IFERROR(VLOOKUP(ROW(AD190),'فهرست بها کلی'!$C$13:$BO$1660,25,0),"")</f>
        <v/>
      </c>
      <c r="AE202" s="174" t="str">
        <f ca="1">IFERROR(VLOOKUP(ROW(AE190),'فهرست بها کلی'!$C$13:$BO$1660,28,0),"")</f>
        <v/>
      </c>
      <c r="AF202" s="174" t="str">
        <f ca="1">IFERROR(VLOOKUP(ROW(AF190),'فهرست بها کلی'!$C$13:$BO$1660,31,0),"")</f>
        <v/>
      </c>
      <c r="AG202" s="174" t="str">
        <f ca="1">IFERROR(VLOOKUP(ROW(AG190),'فهرست بها کلی'!$C$13:$BO$1660,34,0),"")</f>
        <v/>
      </c>
      <c r="AH202" s="174" t="str">
        <f ca="1">IFERROR(VLOOKUP(ROW(AH190),'فهرست بها کلی'!$C$13:$BO$1660,37,0),"")</f>
        <v/>
      </c>
      <c r="AI202" s="174" t="str">
        <f ca="1">IFERROR(VLOOKUP(ROW(AI190),'فهرست بها کلی'!$C$13:$BO$1660,40,0),"")</f>
        <v/>
      </c>
      <c r="AJ202" s="174" t="str">
        <f ca="1">IFERROR(VLOOKUP(ROW(AJ190),'فهرست بها کلی'!$C$13:$BO$1660,43,0),"")</f>
        <v/>
      </c>
      <c r="AK202" s="174" t="str">
        <f ca="1">IFERROR(VLOOKUP(ROW(AK190),'فهرست بها کلی'!$C$13:$BO$1660,46,0),"")</f>
        <v/>
      </c>
      <c r="AL202" s="174" t="str">
        <f ca="1">IFERROR(VLOOKUP(ROW(AL190),'فهرست بها کلی'!$C$13:$BO$1660,49,0),"")</f>
        <v/>
      </c>
      <c r="AM202" s="174" t="str">
        <f ca="1">IFERROR(VLOOKUP(ROW(AM190),'فهرست بها کلی'!$C$13:$BO$1660,52,0),"")</f>
        <v/>
      </c>
      <c r="AN202" s="174" t="str">
        <f ca="1">IFERROR(VLOOKUP(ROW(AN190),'فهرست بها کلی'!$C$13:$BO$1660,55,0),"")</f>
        <v/>
      </c>
      <c r="AO202" s="174" t="str">
        <f ca="1">IFERROR(VLOOKUP(ROW(AO190),'فهرست بها کلی'!$C$13:$BO$1660,58,0),"")</f>
        <v/>
      </c>
      <c r="AP202" s="174" t="str">
        <f ca="1">IFERROR(VLOOKUP(ROW(AP190),'فهرست بها کلی'!$C$13:$BO$1660,61,0),"")</f>
        <v/>
      </c>
      <c r="AQ202" s="174" t="str">
        <f ca="1">IFERROR(VLOOKUP(ROW(AQ190),'فهرست بها کلی'!$C$13:$BO$1660,64,0),"")</f>
        <v/>
      </c>
      <c r="AR202" s="244">
        <f t="shared" ca="1" si="19"/>
        <v>0</v>
      </c>
      <c r="AS202" s="174" t="str">
        <f ca="1">IFERROR(VLOOKUP(ROW(AS190),'فهرست بها کلی'!$C$13:$BO$1660,23,0),"")</f>
        <v/>
      </c>
      <c r="AT202" s="174" t="str">
        <f ca="1">IFERROR(VLOOKUP(ROW(AT190),'فهرست بها کلی'!$C$13:$BO$1660,26,0),"")</f>
        <v/>
      </c>
      <c r="AU202" s="174" t="str">
        <f ca="1">IFERROR(VLOOKUP(ROW(AU190),'فهرست بها کلی'!$C$13:$BO$1660,29,0),"")</f>
        <v/>
      </c>
      <c r="AV202" s="174" t="str">
        <f ca="1">IFERROR(VLOOKUP(ROW(AV190),'فهرست بها کلی'!$C$13:$BO$1660,32,0),"")</f>
        <v/>
      </c>
      <c r="AW202" s="174" t="str">
        <f ca="1">IFERROR(VLOOKUP(ROW(AW190),'فهرست بها کلی'!$C$13:$BO$1660,35,0),"")</f>
        <v/>
      </c>
      <c r="AX202" s="174" t="str">
        <f ca="1">IFERROR(VLOOKUP(ROW(AX190),'فهرست بها کلی'!$C$13:$BO$1660,38,0),"")</f>
        <v/>
      </c>
      <c r="AY202" s="174" t="str">
        <f ca="1">IFERROR(VLOOKUP(ROW(AY190),'فهرست بها کلی'!$C$13:$BO$1660,41,0),"")</f>
        <v/>
      </c>
      <c r="AZ202" s="174" t="str">
        <f ca="1">IFERROR(VLOOKUP(ROW(AZ190),'فهرست بها کلی'!$C$13:$BO$1660,44,0),"")</f>
        <v/>
      </c>
      <c r="BA202" s="174" t="str">
        <f ca="1">IFERROR(VLOOKUP(ROW(BA190),'فهرست بها کلی'!$C$13:$BO$1660,47,0),"")</f>
        <v/>
      </c>
      <c r="BB202" s="174" t="str">
        <f ca="1">IFERROR(VLOOKUP(ROW(BB190),'فهرست بها کلی'!$C$13:$BO$1660,50,0),"")</f>
        <v/>
      </c>
      <c r="BC202" s="174" t="str">
        <f ca="1">IFERROR(VLOOKUP(ROW(BC190),'فهرست بها کلی'!$C$13:$BO$1660,53,0),"")</f>
        <v/>
      </c>
      <c r="BD202" s="174" t="str">
        <f ca="1">IFERROR(VLOOKUP(ROW(BD190),'فهرست بها کلی'!$C$13:$BO$1660,56,0),"")</f>
        <v/>
      </c>
      <c r="BE202" s="174" t="str">
        <f ca="1">IFERROR(VLOOKUP(ROW(BE190),'فهرست بها کلی'!$C$13:$BO$1660,59,0),"")</f>
        <v/>
      </c>
      <c r="BF202" s="174" t="str">
        <f ca="1">IFERROR(VLOOKUP(ROW(BF190),'فهرست بها کلی'!$C$13:$BO$1660,62,0),"")</f>
        <v/>
      </c>
      <c r="BG202" s="174" t="str">
        <f ca="1">IFERROR(VLOOKUP(ROW(BG190),'فهرست بها کلی'!$C$13:$BO$1660,65,0),"")</f>
        <v/>
      </c>
      <c r="BH202" s="174" t="str">
        <f ca="1">IFERROR(VLOOKUP(ROW(BH190),'فهرست بها کلی'!$C$13:$BO$1660,16,0),"")</f>
        <v/>
      </c>
      <c r="BI202" s="245" t="str">
        <f t="shared" ca="1" si="20"/>
        <v xml:space="preserve"> </v>
      </c>
      <c r="BJ202" s="245" t="str">
        <f t="shared" ca="1" si="21"/>
        <v/>
      </c>
      <c r="BK202" s="245" t="str">
        <f t="shared" ca="1" si="22"/>
        <v/>
      </c>
    </row>
    <row r="203" spans="1:63" ht="47.25" customHeight="1">
      <c r="A203" s="174" t="str">
        <f ca="1">IFERROR(VLOOKUP(ROW(A191),'فهرست بها کلی'!$C$13:$BO$1660,1,0),"")</f>
        <v/>
      </c>
      <c r="B203" s="174" t="str">
        <f ca="1">IFERROR(VLOOKUP(ROW(B191),'فهرست بها کلی'!$C$13:$BO$1660,5,0),"")</f>
        <v/>
      </c>
      <c r="C203" s="174" t="str">
        <f ca="1">IFERROR(VLOOKUP(ROW(C191),'فهرست بها کلی'!$C$13:$BO$1660,6,0),"")</f>
        <v/>
      </c>
      <c r="D203" s="174" t="str">
        <f ca="1">IFERROR(VLOOKUP(ROW(D191),'فهرست بها کلی'!$C$13:$BO$1660,7,0),"")</f>
        <v/>
      </c>
      <c r="E203" s="174" t="str">
        <f ca="1">IFERROR(VLOOKUP(ROW(E191),'فهرست بها کلی'!$C$13:$BO$1660,8,0),"")</f>
        <v/>
      </c>
      <c r="F203" s="174" t="str">
        <f ca="1">IFERROR(VLOOKUP(ROW(F191),'فهرست بها کلی'!$C$13:$BO$1660,9,0),"")</f>
        <v/>
      </c>
      <c r="G203" s="174" t="str">
        <f ca="1">IFERROR(VLOOKUP(ROW(G191),'فهرست بها کلی'!$C$13:$BO$1660,21,0),"")</f>
        <v/>
      </c>
      <c r="H203" s="174" t="str">
        <f ca="1">IFERROR(VLOOKUP(ROW(H191),'فهرست بها کلی'!$C$13:$BO$1660,24,0),"")</f>
        <v/>
      </c>
      <c r="I203" s="174" t="str">
        <f ca="1">IFERROR(VLOOKUP(ROW(I191),'فهرست بها کلی'!$C$13:$BO$1660,27,0),"")</f>
        <v/>
      </c>
      <c r="J203" s="174" t="str">
        <f ca="1">IFERROR(VLOOKUP(ROW(J191),'فهرست بها کلی'!$C$13:$BO$1660,30,0),"")</f>
        <v/>
      </c>
      <c r="K203" s="174" t="str">
        <f ca="1">IFERROR(VLOOKUP(ROW(K191),'فهرست بها کلی'!$C$13:$BO$1660,33,0),"")</f>
        <v/>
      </c>
      <c r="L203" s="174" t="str">
        <f ca="1">IFERROR(VLOOKUP(ROW(L191),'فهرست بها کلی'!$C$13:$BO$1660,36,0),"")</f>
        <v/>
      </c>
      <c r="M203" s="174" t="str">
        <f ca="1">IFERROR(VLOOKUP(ROW(M191),'فهرست بها کلی'!$C$13:$BO$1660,39,0),"")</f>
        <v/>
      </c>
      <c r="N203" s="174" t="str">
        <f ca="1">IFERROR(VLOOKUP(ROW(N191),'فهرست بها کلی'!$C$13:$BO$1660,42,0),"")</f>
        <v/>
      </c>
      <c r="O203" s="174" t="str">
        <f ca="1">IFERROR(VLOOKUP(ROW(O191),'فهرست بها کلی'!$C$13:$BO$1660,45,0),"")</f>
        <v/>
      </c>
      <c r="P203" s="174" t="str">
        <f ca="1">IFERROR(VLOOKUP(ROW(P191),'فهرست بها کلی'!$C$13:$BO$1660,48,0),"")</f>
        <v/>
      </c>
      <c r="Q203" s="174" t="str">
        <f ca="1">IFERROR(VLOOKUP(ROW(Q191),'فهرست بها کلی'!$C$13:$BO$1660,51,0),"")</f>
        <v/>
      </c>
      <c r="R203" s="174" t="str">
        <f ca="1">IFERROR(VLOOKUP(ROW(R191),'فهرست بها کلی'!$C$13:$BO$1660,54,0),"")</f>
        <v/>
      </c>
      <c r="S203" s="174" t="str">
        <f ca="1">IFERROR(VLOOKUP(ROW(S191),'فهرست بها کلی'!$C$13:$BO$1660,57,0),"")</f>
        <v/>
      </c>
      <c r="T203" s="174" t="str">
        <f ca="1">IFERROR(VLOOKUP(ROW(T191),'فهرست بها کلی'!$C$13:$BO$1660,60,0),"")</f>
        <v/>
      </c>
      <c r="U203" s="174" t="str">
        <f ca="1">IFERROR(VLOOKUP(ROW(U191),'فهرست بها کلی'!$C$13:$BO$1660,63,0),"")</f>
        <v/>
      </c>
      <c r="V203" s="241">
        <f t="shared" ca="1" si="16"/>
        <v>0</v>
      </c>
      <c r="W203" s="242" t="str">
        <f t="shared" ca="1" si="17"/>
        <v/>
      </c>
      <c r="X203" s="174" t="str">
        <f ca="1">IFERROR(VLOOKUP(ROW(X191),'فهرست بها کلی'!$C$13:$BO$1660,10,0),"")</f>
        <v/>
      </c>
      <c r="Y203" s="174" t="str">
        <f ca="1">IFERROR(VLOOKUP(ROW(Y191),'فهرست بها کلی'!$C$13:$BO$1660,11,0),"")</f>
        <v/>
      </c>
      <c r="Z203" s="174" t="str">
        <f ca="1">IFERROR(VLOOKUP(ROW(Z191),'فهرست بها کلی'!$C$13:$BO$1660,12,0),"")</f>
        <v/>
      </c>
      <c r="AA203" s="174" t="str">
        <f ca="1">IFERROR(VLOOKUP(ROW(AA191),'فهرست بها کلی'!$C$13:$BO$1660,13,0),"")</f>
        <v/>
      </c>
      <c r="AB203" s="243" t="str">
        <f t="shared" ca="1" si="18"/>
        <v/>
      </c>
      <c r="AC203" s="174" t="str">
        <f ca="1">IFERROR(VLOOKUP(ROW(AC191),'فهرست بها کلی'!$C$13:$BO$1660,22,0),"")</f>
        <v/>
      </c>
      <c r="AD203" s="174" t="str">
        <f ca="1">IFERROR(VLOOKUP(ROW(AD191),'فهرست بها کلی'!$C$13:$BO$1660,25,0),"")</f>
        <v/>
      </c>
      <c r="AE203" s="174" t="str">
        <f ca="1">IFERROR(VLOOKUP(ROW(AE191),'فهرست بها کلی'!$C$13:$BO$1660,28,0),"")</f>
        <v/>
      </c>
      <c r="AF203" s="174" t="str">
        <f ca="1">IFERROR(VLOOKUP(ROW(AF191),'فهرست بها کلی'!$C$13:$BO$1660,31,0),"")</f>
        <v/>
      </c>
      <c r="AG203" s="174" t="str">
        <f ca="1">IFERROR(VLOOKUP(ROW(AG191),'فهرست بها کلی'!$C$13:$BO$1660,34,0),"")</f>
        <v/>
      </c>
      <c r="AH203" s="174" t="str">
        <f ca="1">IFERROR(VLOOKUP(ROW(AH191),'فهرست بها کلی'!$C$13:$BO$1660,37,0),"")</f>
        <v/>
      </c>
      <c r="AI203" s="174" t="str">
        <f ca="1">IFERROR(VLOOKUP(ROW(AI191),'فهرست بها کلی'!$C$13:$BO$1660,40,0),"")</f>
        <v/>
      </c>
      <c r="AJ203" s="174" t="str">
        <f ca="1">IFERROR(VLOOKUP(ROW(AJ191),'فهرست بها کلی'!$C$13:$BO$1660,43,0),"")</f>
        <v/>
      </c>
      <c r="AK203" s="174" t="str">
        <f ca="1">IFERROR(VLOOKUP(ROW(AK191),'فهرست بها کلی'!$C$13:$BO$1660,46,0),"")</f>
        <v/>
      </c>
      <c r="AL203" s="174" t="str">
        <f ca="1">IFERROR(VLOOKUP(ROW(AL191),'فهرست بها کلی'!$C$13:$BO$1660,49,0),"")</f>
        <v/>
      </c>
      <c r="AM203" s="174" t="str">
        <f ca="1">IFERROR(VLOOKUP(ROW(AM191),'فهرست بها کلی'!$C$13:$BO$1660,52,0),"")</f>
        <v/>
      </c>
      <c r="AN203" s="174" t="str">
        <f ca="1">IFERROR(VLOOKUP(ROW(AN191),'فهرست بها کلی'!$C$13:$BO$1660,55,0),"")</f>
        <v/>
      </c>
      <c r="AO203" s="174" t="str">
        <f ca="1">IFERROR(VLOOKUP(ROW(AO191),'فهرست بها کلی'!$C$13:$BO$1660,58,0),"")</f>
        <v/>
      </c>
      <c r="AP203" s="174" t="str">
        <f ca="1">IFERROR(VLOOKUP(ROW(AP191),'فهرست بها کلی'!$C$13:$BO$1660,61,0),"")</f>
        <v/>
      </c>
      <c r="AQ203" s="174" t="str">
        <f ca="1">IFERROR(VLOOKUP(ROW(AQ191),'فهرست بها کلی'!$C$13:$BO$1660,64,0),"")</f>
        <v/>
      </c>
      <c r="AR203" s="244">
        <f t="shared" ca="1" si="19"/>
        <v>0</v>
      </c>
      <c r="AS203" s="174" t="str">
        <f ca="1">IFERROR(VLOOKUP(ROW(AS191),'فهرست بها کلی'!$C$13:$BO$1660,23,0),"")</f>
        <v/>
      </c>
      <c r="AT203" s="174" t="str">
        <f ca="1">IFERROR(VLOOKUP(ROW(AT191),'فهرست بها کلی'!$C$13:$BO$1660,26,0),"")</f>
        <v/>
      </c>
      <c r="AU203" s="174" t="str">
        <f ca="1">IFERROR(VLOOKUP(ROW(AU191),'فهرست بها کلی'!$C$13:$BO$1660,29,0),"")</f>
        <v/>
      </c>
      <c r="AV203" s="174" t="str">
        <f ca="1">IFERROR(VLOOKUP(ROW(AV191),'فهرست بها کلی'!$C$13:$BO$1660,32,0),"")</f>
        <v/>
      </c>
      <c r="AW203" s="174" t="str">
        <f ca="1">IFERROR(VLOOKUP(ROW(AW191),'فهرست بها کلی'!$C$13:$BO$1660,35,0),"")</f>
        <v/>
      </c>
      <c r="AX203" s="174" t="str">
        <f ca="1">IFERROR(VLOOKUP(ROW(AX191),'فهرست بها کلی'!$C$13:$BO$1660,38,0),"")</f>
        <v/>
      </c>
      <c r="AY203" s="174" t="str">
        <f ca="1">IFERROR(VLOOKUP(ROW(AY191),'فهرست بها کلی'!$C$13:$BO$1660,41,0),"")</f>
        <v/>
      </c>
      <c r="AZ203" s="174" t="str">
        <f ca="1">IFERROR(VLOOKUP(ROW(AZ191),'فهرست بها کلی'!$C$13:$BO$1660,44,0),"")</f>
        <v/>
      </c>
      <c r="BA203" s="174" t="str">
        <f ca="1">IFERROR(VLOOKUP(ROW(BA191),'فهرست بها کلی'!$C$13:$BO$1660,47,0),"")</f>
        <v/>
      </c>
      <c r="BB203" s="174" t="str">
        <f ca="1">IFERROR(VLOOKUP(ROW(BB191),'فهرست بها کلی'!$C$13:$BO$1660,50,0),"")</f>
        <v/>
      </c>
      <c r="BC203" s="174" t="str">
        <f ca="1">IFERROR(VLOOKUP(ROW(BC191),'فهرست بها کلی'!$C$13:$BO$1660,53,0),"")</f>
        <v/>
      </c>
      <c r="BD203" s="174" t="str">
        <f ca="1">IFERROR(VLOOKUP(ROW(BD191),'فهرست بها کلی'!$C$13:$BO$1660,56,0),"")</f>
        <v/>
      </c>
      <c r="BE203" s="174" t="str">
        <f ca="1">IFERROR(VLOOKUP(ROW(BE191),'فهرست بها کلی'!$C$13:$BO$1660,59,0),"")</f>
        <v/>
      </c>
      <c r="BF203" s="174" t="str">
        <f ca="1">IFERROR(VLOOKUP(ROW(BF191),'فهرست بها کلی'!$C$13:$BO$1660,62,0),"")</f>
        <v/>
      </c>
      <c r="BG203" s="174" t="str">
        <f ca="1">IFERROR(VLOOKUP(ROW(BG191),'فهرست بها کلی'!$C$13:$BO$1660,65,0),"")</f>
        <v/>
      </c>
      <c r="BH203" s="174" t="str">
        <f ca="1">IFERROR(VLOOKUP(ROW(BH191),'فهرست بها کلی'!$C$13:$BO$1660,16,0),"")</f>
        <v/>
      </c>
      <c r="BI203" s="245" t="str">
        <f t="shared" ca="1" si="20"/>
        <v xml:space="preserve"> </v>
      </c>
      <c r="BJ203" s="245" t="str">
        <f t="shared" ca="1" si="21"/>
        <v/>
      </c>
      <c r="BK203" s="245" t="str">
        <f t="shared" ca="1" si="22"/>
        <v/>
      </c>
    </row>
    <row r="204" spans="1:63" ht="47.25" customHeight="1">
      <c r="A204" s="174" t="str">
        <f ca="1">IFERROR(VLOOKUP(ROW(A192),'فهرست بها کلی'!$C$13:$BO$1660,1,0),"")</f>
        <v/>
      </c>
      <c r="B204" s="174" t="str">
        <f ca="1">IFERROR(VLOOKUP(ROW(B192),'فهرست بها کلی'!$C$13:$BO$1660,5,0),"")</f>
        <v/>
      </c>
      <c r="C204" s="174" t="str">
        <f ca="1">IFERROR(VLOOKUP(ROW(C192),'فهرست بها کلی'!$C$13:$BO$1660,6,0),"")</f>
        <v/>
      </c>
      <c r="D204" s="174" t="str">
        <f ca="1">IFERROR(VLOOKUP(ROW(D192),'فهرست بها کلی'!$C$13:$BO$1660,7,0),"")</f>
        <v/>
      </c>
      <c r="E204" s="174" t="str">
        <f ca="1">IFERROR(VLOOKUP(ROW(E192),'فهرست بها کلی'!$C$13:$BO$1660,8,0),"")</f>
        <v/>
      </c>
      <c r="F204" s="174" t="str">
        <f ca="1">IFERROR(VLOOKUP(ROW(F192),'فهرست بها کلی'!$C$13:$BO$1660,9,0),"")</f>
        <v/>
      </c>
      <c r="G204" s="174" t="str">
        <f ca="1">IFERROR(VLOOKUP(ROW(G192),'فهرست بها کلی'!$C$13:$BO$1660,21,0),"")</f>
        <v/>
      </c>
      <c r="H204" s="174" t="str">
        <f ca="1">IFERROR(VLOOKUP(ROW(H192),'فهرست بها کلی'!$C$13:$BO$1660,24,0),"")</f>
        <v/>
      </c>
      <c r="I204" s="174" t="str">
        <f ca="1">IFERROR(VLOOKUP(ROW(I192),'فهرست بها کلی'!$C$13:$BO$1660,27,0),"")</f>
        <v/>
      </c>
      <c r="J204" s="174" t="str">
        <f ca="1">IFERROR(VLOOKUP(ROW(J192),'فهرست بها کلی'!$C$13:$BO$1660,30,0),"")</f>
        <v/>
      </c>
      <c r="K204" s="174" t="str">
        <f ca="1">IFERROR(VLOOKUP(ROW(K192),'فهرست بها کلی'!$C$13:$BO$1660,33,0),"")</f>
        <v/>
      </c>
      <c r="L204" s="174" t="str">
        <f ca="1">IFERROR(VLOOKUP(ROW(L192),'فهرست بها کلی'!$C$13:$BO$1660,36,0),"")</f>
        <v/>
      </c>
      <c r="M204" s="174" t="str">
        <f ca="1">IFERROR(VLOOKUP(ROW(M192),'فهرست بها کلی'!$C$13:$BO$1660,39,0),"")</f>
        <v/>
      </c>
      <c r="N204" s="174" t="str">
        <f ca="1">IFERROR(VLOOKUP(ROW(N192),'فهرست بها کلی'!$C$13:$BO$1660,42,0),"")</f>
        <v/>
      </c>
      <c r="O204" s="174" t="str">
        <f ca="1">IFERROR(VLOOKUP(ROW(O192),'فهرست بها کلی'!$C$13:$BO$1660,45,0),"")</f>
        <v/>
      </c>
      <c r="P204" s="174" t="str">
        <f ca="1">IFERROR(VLOOKUP(ROW(P192),'فهرست بها کلی'!$C$13:$BO$1660,48,0),"")</f>
        <v/>
      </c>
      <c r="Q204" s="174" t="str">
        <f ca="1">IFERROR(VLOOKUP(ROW(Q192),'فهرست بها کلی'!$C$13:$BO$1660,51,0),"")</f>
        <v/>
      </c>
      <c r="R204" s="174" t="str">
        <f ca="1">IFERROR(VLOOKUP(ROW(R192),'فهرست بها کلی'!$C$13:$BO$1660,54,0),"")</f>
        <v/>
      </c>
      <c r="S204" s="174" t="str">
        <f ca="1">IFERROR(VLOOKUP(ROW(S192),'فهرست بها کلی'!$C$13:$BO$1660,57,0),"")</f>
        <v/>
      </c>
      <c r="T204" s="174" t="str">
        <f ca="1">IFERROR(VLOOKUP(ROW(T192),'فهرست بها کلی'!$C$13:$BO$1660,60,0),"")</f>
        <v/>
      </c>
      <c r="U204" s="174" t="str">
        <f ca="1">IFERROR(VLOOKUP(ROW(U192),'فهرست بها کلی'!$C$13:$BO$1660,63,0),"")</f>
        <v/>
      </c>
      <c r="V204" s="241">
        <f t="shared" ca="1" si="16"/>
        <v>0</v>
      </c>
      <c r="W204" s="242" t="str">
        <f t="shared" ca="1" si="17"/>
        <v/>
      </c>
      <c r="X204" s="174" t="str">
        <f ca="1">IFERROR(VLOOKUP(ROW(X192),'فهرست بها کلی'!$C$13:$BO$1660,10,0),"")</f>
        <v/>
      </c>
      <c r="Y204" s="174" t="str">
        <f ca="1">IFERROR(VLOOKUP(ROW(Y192),'فهرست بها کلی'!$C$13:$BO$1660,11,0),"")</f>
        <v/>
      </c>
      <c r="Z204" s="174" t="str">
        <f ca="1">IFERROR(VLOOKUP(ROW(Z192),'فهرست بها کلی'!$C$13:$BO$1660,12,0),"")</f>
        <v/>
      </c>
      <c r="AA204" s="174" t="str">
        <f ca="1">IFERROR(VLOOKUP(ROW(AA192),'فهرست بها کلی'!$C$13:$BO$1660,13,0),"")</f>
        <v/>
      </c>
      <c r="AB204" s="243" t="str">
        <f t="shared" ca="1" si="18"/>
        <v/>
      </c>
      <c r="AC204" s="174" t="str">
        <f ca="1">IFERROR(VLOOKUP(ROW(AC192),'فهرست بها کلی'!$C$13:$BO$1660,22,0),"")</f>
        <v/>
      </c>
      <c r="AD204" s="174" t="str">
        <f ca="1">IFERROR(VLOOKUP(ROW(AD192),'فهرست بها کلی'!$C$13:$BO$1660,25,0),"")</f>
        <v/>
      </c>
      <c r="AE204" s="174" t="str">
        <f ca="1">IFERROR(VLOOKUP(ROW(AE192),'فهرست بها کلی'!$C$13:$BO$1660,28,0),"")</f>
        <v/>
      </c>
      <c r="AF204" s="174" t="str">
        <f ca="1">IFERROR(VLOOKUP(ROW(AF192),'فهرست بها کلی'!$C$13:$BO$1660,31,0),"")</f>
        <v/>
      </c>
      <c r="AG204" s="174" t="str">
        <f ca="1">IFERROR(VLOOKUP(ROW(AG192),'فهرست بها کلی'!$C$13:$BO$1660,34,0),"")</f>
        <v/>
      </c>
      <c r="AH204" s="174" t="str">
        <f ca="1">IFERROR(VLOOKUP(ROW(AH192),'فهرست بها کلی'!$C$13:$BO$1660,37,0),"")</f>
        <v/>
      </c>
      <c r="AI204" s="174" t="str">
        <f ca="1">IFERROR(VLOOKUP(ROW(AI192),'فهرست بها کلی'!$C$13:$BO$1660,40,0),"")</f>
        <v/>
      </c>
      <c r="AJ204" s="174" t="str">
        <f ca="1">IFERROR(VLOOKUP(ROW(AJ192),'فهرست بها کلی'!$C$13:$BO$1660,43,0),"")</f>
        <v/>
      </c>
      <c r="AK204" s="174" t="str">
        <f ca="1">IFERROR(VLOOKUP(ROW(AK192),'فهرست بها کلی'!$C$13:$BO$1660,46,0),"")</f>
        <v/>
      </c>
      <c r="AL204" s="174" t="str">
        <f ca="1">IFERROR(VLOOKUP(ROW(AL192),'فهرست بها کلی'!$C$13:$BO$1660,49,0),"")</f>
        <v/>
      </c>
      <c r="AM204" s="174" t="str">
        <f ca="1">IFERROR(VLOOKUP(ROW(AM192),'فهرست بها کلی'!$C$13:$BO$1660,52,0),"")</f>
        <v/>
      </c>
      <c r="AN204" s="174" t="str">
        <f ca="1">IFERROR(VLOOKUP(ROW(AN192),'فهرست بها کلی'!$C$13:$BO$1660,55,0),"")</f>
        <v/>
      </c>
      <c r="AO204" s="174" t="str">
        <f ca="1">IFERROR(VLOOKUP(ROW(AO192),'فهرست بها کلی'!$C$13:$BO$1660,58,0),"")</f>
        <v/>
      </c>
      <c r="AP204" s="174" t="str">
        <f ca="1">IFERROR(VLOOKUP(ROW(AP192),'فهرست بها کلی'!$C$13:$BO$1660,61,0),"")</f>
        <v/>
      </c>
      <c r="AQ204" s="174" t="str">
        <f ca="1">IFERROR(VLOOKUP(ROW(AQ192),'فهرست بها کلی'!$C$13:$BO$1660,64,0),"")</f>
        <v/>
      </c>
      <c r="AR204" s="244">
        <f t="shared" ca="1" si="19"/>
        <v>0</v>
      </c>
      <c r="AS204" s="174" t="str">
        <f ca="1">IFERROR(VLOOKUP(ROW(AS192),'فهرست بها کلی'!$C$13:$BO$1660,23,0),"")</f>
        <v/>
      </c>
      <c r="AT204" s="174" t="str">
        <f ca="1">IFERROR(VLOOKUP(ROW(AT192),'فهرست بها کلی'!$C$13:$BO$1660,26,0),"")</f>
        <v/>
      </c>
      <c r="AU204" s="174" t="str">
        <f ca="1">IFERROR(VLOOKUP(ROW(AU192),'فهرست بها کلی'!$C$13:$BO$1660,29,0),"")</f>
        <v/>
      </c>
      <c r="AV204" s="174" t="str">
        <f ca="1">IFERROR(VLOOKUP(ROW(AV192),'فهرست بها کلی'!$C$13:$BO$1660,32,0),"")</f>
        <v/>
      </c>
      <c r="AW204" s="174" t="str">
        <f ca="1">IFERROR(VLOOKUP(ROW(AW192),'فهرست بها کلی'!$C$13:$BO$1660,35,0),"")</f>
        <v/>
      </c>
      <c r="AX204" s="174" t="str">
        <f ca="1">IFERROR(VLOOKUP(ROW(AX192),'فهرست بها کلی'!$C$13:$BO$1660,38,0),"")</f>
        <v/>
      </c>
      <c r="AY204" s="174" t="str">
        <f ca="1">IFERROR(VLOOKUP(ROW(AY192),'فهرست بها کلی'!$C$13:$BO$1660,41,0),"")</f>
        <v/>
      </c>
      <c r="AZ204" s="174" t="str">
        <f ca="1">IFERROR(VLOOKUP(ROW(AZ192),'فهرست بها کلی'!$C$13:$BO$1660,44,0),"")</f>
        <v/>
      </c>
      <c r="BA204" s="174" t="str">
        <f ca="1">IFERROR(VLOOKUP(ROW(BA192),'فهرست بها کلی'!$C$13:$BO$1660,47,0),"")</f>
        <v/>
      </c>
      <c r="BB204" s="174" t="str">
        <f ca="1">IFERROR(VLOOKUP(ROW(BB192),'فهرست بها کلی'!$C$13:$BO$1660,50,0),"")</f>
        <v/>
      </c>
      <c r="BC204" s="174" t="str">
        <f ca="1">IFERROR(VLOOKUP(ROW(BC192),'فهرست بها کلی'!$C$13:$BO$1660,53,0),"")</f>
        <v/>
      </c>
      <c r="BD204" s="174" t="str">
        <f ca="1">IFERROR(VLOOKUP(ROW(BD192),'فهرست بها کلی'!$C$13:$BO$1660,56,0),"")</f>
        <v/>
      </c>
      <c r="BE204" s="174" t="str">
        <f ca="1">IFERROR(VLOOKUP(ROW(BE192),'فهرست بها کلی'!$C$13:$BO$1660,59,0),"")</f>
        <v/>
      </c>
      <c r="BF204" s="174" t="str">
        <f ca="1">IFERROR(VLOOKUP(ROW(BF192),'فهرست بها کلی'!$C$13:$BO$1660,62,0),"")</f>
        <v/>
      </c>
      <c r="BG204" s="174" t="str">
        <f ca="1">IFERROR(VLOOKUP(ROW(BG192),'فهرست بها کلی'!$C$13:$BO$1660,65,0),"")</f>
        <v/>
      </c>
      <c r="BH204" s="174" t="str">
        <f ca="1">IFERROR(VLOOKUP(ROW(BH192),'فهرست بها کلی'!$C$13:$BO$1660,16,0),"")</f>
        <v/>
      </c>
      <c r="BI204" s="245" t="str">
        <f t="shared" ca="1" si="20"/>
        <v xml:space="preserve"> </v>
      </c>
      <c r="BJ204" s="245" t="str">
        <f t="shared" ca="1" si="21"/>
        <v/>
      </c>
      <c r="BK204" s="245" t="str">
        <f t="shared" ca="1" si="22"/>
        <v/>
      </c>
    </row>
    <row r="205" spans="1:63" ht="47.25" customHeight="1">
      <c r="A205" s="174" t="str">
        <f ca="1">IFERROR(VLOOKUP(ROW(A193),'فهرست بها کلی'!$C$13:$BO$1660,1,0),"")</f>
        <v/>
      </c>
      <c r="B205" s="174" t="str">
        <f ca="1">IFERROR(VLOOKUP(ROW(B193),'فهرست بها کلی'!$C$13:$BO$1660,5,0),"")</f>
        <v/>
      </c>
      <c r="C205" s="174" t="str">
        <f ca="1">IFERROR(VLOOKUP(ROW(C193),'فهرست بها کلی'!$C$13:$BO$1660,6,0),"")</f>
        <v/>
      </c>
      <c r="D205" s="174" t="str">
        <f ca="1">IFERROR(VLOOKUP(ROW(D193),'فهرست بها کلی'!$C$13:$BO$1660,7,0),"")</f>
        <v/>
      </c>
      <c r="E205" s="174" t="str">
        <f ca="1">IFERROR(VLOOKUP(ROW(E193),'فهرست بها کلی'!$C$13:$BO$1660,8,0),"")</f>
        <v/>
      </c>
      <c r="F205" s="174" t="str">
        <f ca="1">IFERROR(VLOOKUP(ROW(F193),'فهرست بها کلی'!$C$13:$BO$1660,9,0),"")</f>
        <v/>
      </c>
      <c r="G205" s="174" t="str">
        <f ca="1">IFERROR(VLOOKUP(ROW(G193),'فهرست بها کلی'!$C$13:$BO$1660,21,0),"")</f>
        <v/>
      </c>
      <c r="H205" s="174" t="str">
        <f ca="1">IFERROR(VLOOKUP(ROW(H193),'فهرست بها کلی'!$C$13:$BO$1660,24,0),"")</f>
        <v/>
      </c>
      <c r="I205" s="174" t="str">
        <f ca="1">IFERROR(VLOOKUP(ROW(I193),'فهرست بها کلی'!$C$13:$BO$1660,27,0),"")</f>
        <v/>
      </c>
      <c r="J205" s="174" t="str">
        <f ca="1">IFERROR(VLOOKUP(ROW(J193),'فهرست بها کلی'!$C$13:$BO$1660,30,0),"")</f>
        <v/>
      </c>
      <c r="K205" s="174" t="str">
        <f ca="1">IFERROR(VLOOKUP(ROW(K193),'فهرست بها کلی'!$C$13:$BO$1660,33,0),"")</f>
        <v/>
      </c>
      <c r="L205" s="174" t="str">
        <f ca="1">IFERROR(VLOOKUP(ROW(L193),'فهرست بها کلی'!$C$13:$BO$1660,36,0),"")</f>
        <v/>
      </c>
      <c r="M205" s="174" t="str">
        <f ca="1">IFERROR(VLOOKUP(ROW(M193),'فهرست بها کلی'!$C$13:$BO$1660,39,0),"")</f>
        <v/>
      </c>
      <c r="N205" s="174" t="str">
        <f ca="1">IFERROR(VLOOKUP(ROW(N193),'فهرست بها کلی'!$C$13:$BO$1660,42,0),"")</f>
        <v/>
      </c>
      <c r="O205" s="174" t="str">
        <f ca="1">IFERROR(VLOOKUP(ROW(O193),'فهرست بها کلی'!$C$13:$BO$1660,45,0),"")</f>
        <v/>
      </c>
      <c r="P205" s="174" t="str">
        <f ca="1">IFERROR(VLOOKUP(ROW(P193),'فهرست بها کلی'!$C$13:$BO$1660,48,0),"")</f>
        <v/>
      </c>
      <c r="Q205" s="174" t="str">
        <f ca="1">IFERROR(VLOOKUP(ROW(Q193),'فهرست بها کلی'!$C$13:$BO$1660,51,0),"")</f>
        <v/>
      </c>
      <c r="R205" s="174" t="str">
        <f ca="1">IFERROR(VLOOKUP(ROW(R193),'فهرست بها کلی'!$C$13:$BO$1660,54,0),"")</f>
        <v/>
      </c>
      <c r="S205" s="174" t="str">
        <f ca="1">IFERROR(VLOOKUP(ROW(S193),'فهرست بها کلی'!$C$13:$BO$1660,57,0),"")</f>
        <v/>
      </c>
      <c r="T205" s="174" t="str">
        <f ca="1">IFERROR(VLOOKUP(ROW(T193),'فهرست بها کلی'!$C$13:$BO$1660,60,0),"")</f>
        <v/>
      </c>
      <c r="U205" s="174" t="str">
        <f ca="1">IFERROR(VLOOKUP(ROW(U193),'فهرست بها کلی'!$C$13:$BO$1660,63,0),"")</f>
        <v/>
      </c>
      <c r="V205" s="241">
        <f t="shared" ca="1" si="16"/>
        <v>0</v>
      </c>
      <c r="W205" s="242" t="str">
        <f t="shared" ca="1" si="17"/>
        <v/>
      </c>
      <c r="X205" s="174" t="str">
        <f ca="1">IFERROR(VLOOKUP(ROW(X193),'فهرست بها کلی'!$C$13:$BO$1660,10,0),"")</f>
        <v/>
      </c>
      <c r="Y205" s="174" t="str">
        <f ca="1">IFERROR(VLOOKUP(ROW(Y193),'فهرست بها کلی'!$C$13:$BO$1660,11,0),"")</f>
        <v/>
      </c>
      <c r="Z205" s="174" t="str">
        <f ca="1">IFERROR(VLOOKUP(ROW(Z193),'فهرست بها کلی'!$C$13:$BO$1660,12,0),"")</f>
        <v/>
      </c>
      <c r="AA205" s="174" t="str">
        <f ca="1">IFERROR(VLOOKUP(ROW(AA193),'فهرست بها کلی'!$C$13:$BO$1660,13,0),"")</f>
        <v/>
      </c>
      <c r="AB205" s="243" t="str">
        <f t="shared" ca="1" si="18"/>
        <v/>
      </c>
      <c r="AC205" s="174" t="str">
        <f ca="1">IFERROR(VLOOKUP(ROW(AC193),'فهرست بها کلی'!$C$13:$BO$1660,22,0),"")</f>
        <v/>
      </c>
      <c r="AD205" s="174" t="str">
        <f ca="1">IFERROR(VLOOKUP(ROW(AD193),'فهرست بها کلی'!$C$13:$BO$1660,25,0),"")</f>
        <v/>
      </c>
      <c r="AE205" s="174" t="str">
        <f ca="1">IFERROR(VLOOKUP(ROW(AE193),'فهرست بها کلی'!$C$13:$BO$1660,28,0),"")</f>
        <v/>
      </c>
      <c r="AF205" s="174" t="str">
        <f ca="1">IFERROR(VLOOKUP(ROW(AF193),'فهرست بها کلی'!$C$13:$BO$1660,31,0),"")</f>
        <v/>
      </c>
      <c r="AG205" s="174" t="str">
        <f ca="1">IFERROR(VLOOKUP(ROW(AG193),'فهرست بها کلی'!$C$13:$BO$1660,34,0),"")</f>
        <v/>
      </c>
      <c r="AH205" s="174" t="str">
        <f ca="1">IFERROR(VLOOKUP(ROW(AH193),'فهرست بها کلی'!$C$13:$BO$1660,37,0),"")</f>
        <v/>
      </c>
      <c r="AI205" s="174" t="str">
        <f ca="1">IFERROR(VLOOKUP(ROW(AI193),'فهرست بها کلی'!$C$13:$BO$1660,40,0),"")</f>
        <v/>
      </c>
      <c r="AJ205" s="174" t="str">
        <f ca="1">IFERROR(VLOOKUP(ROW(AJ193),'فهرست بها کلی'!$C$13:$BO$1660,43,0),"")</f>
        <v/>
      </c>
      <c r="AK205" s="174" t="str">
        <f ca="1">IFERROR(VLOOKUP(ROW(AK193),'فهرست بها کلی'!$C$13:$BO$1660,46,0),"")</f>
        <v/>
      </c>
      <c r="AL205" s="174" t="str">
        <f ca="1">IFERROR(VLOOKUP(ROW(AL193),'فهرست بها کلی'!$C$13:$BO$1660,49,0),"")</f>
        <v/>
      </c>
      <c r="AM205" s="174" t="str">
        <f ca="1">IFERROR(VLOOKUP(ROW(AM193),'فهرست بها کلی'!$C$13:$BO$1660,52,0),"")</f>
        <v/>
      </c>
      <c r="AN205" s="174" t="str">
        <f ca="1">IFERROR(VLOOKUP(ROW(AN193),'فهرست بها کلی'!$C$13:$BO$1660,55,0),"")</f>
        <v/>
      </c>
      <c r="AO205" s="174" t="str">
        <f ca="1">IFERROR(VLOOKUP(ROW(AO193),'فهرست بها کلی'!$C$13:$BO$1660,58,0),"")</f>
        <v/>
      </c>
      <c r="AP205" s="174" t="str">
        <f ca="1">IFERROR(VLOOKUP(ROW(AP193),'فهرست بها کلی'!$C$13:$BO$1660,61,0),"")</f>
        <v/>
      </c>
      <c r="AQ205" s="174" t="str">
        <f ca="1">IFERROR(VLOOKUP(ROW(AQ193),'فهرست بها کلی'!$C$13:$BO$1660,64,0),"")</f>
        <v/>
      </c>
      <c r="AR205" s="244">
        <f t="shared" ca="1" si="19"/>
        <v>0</v>
      </c>
      <c r="AS205" s="174" t="str">
        <f ca="1">IFERROR(VLOOKUP(ROW(AS193),'فهرست بها کلی'!$C$13:$BO$1660,23,0),"")</f>
        <v/>
      </c>
      <c r="AT205" s="174" t="str">
        <f ca="1">IFERROR(VLOOKUP(ROW(AT193),'فهرست بها کلی'!$C$13:$BO$1660,26,0),"")</f>
        <v/>
      </c>
      <c r="AU205" s="174" t="str">
        <f ca="1">IFERROR(VLOOKUP(ROW(AU193),'فهرست بها کلی'!$C$13:$BO$1660,29,0),"")</f>
        <v/>
      </c>
      <c r="AV205" s="174" t="str">
        <f ca="1">IFERROR(VLOOKUP(ROW(AV193),'فهرست بها کلی'!$C$13:$BO$1660,32,0),"")</f>
        <v/>
      </c>
      <c r="AW205" s="174" t="str">
        <f ca="1">IFERROR(VLOOKUP(ROW(AW193),'فهرست بها کلی'!$C$13:$BO$1660,35,0),"")</f>
        <v/>
      </c>
      <c r="AX205" s="174" t="str">
        <f ca="1">IFERROR(VLOOKUP(ROW(AX193),'فهرست بها کلی'!$C$13:$BO$1660,38,0),"")</f>
        <v/>
      </c>
      <c r="AY205" s="174" t="str">
        <f ca="1">IFERROR(VLOOKUP(ROW(AY193),'فهرست بها کلی'!$C$13:$BO$1660,41,0),"")</f>
        <v/>
      </c>
      <c r="AZ205" s="174" t="str">
        <f ca="1">IFERROR(VLOOKUP(ROW(AZ193),'فهرست بها کلی'!$C$13:$BO$1660,44,0),"")</f>
        <v/>
      </c>
      <c r="BA205" s="174" t="str">
        <f ca="1">IFERROR(VLOOKUP(ROW(BA193),'فهرست بها کلی'!$C$13:$BO$1660,47,0),"")</f>
        <v/>
      </c>
      <c r="BB205" s="174" t="str">
        <f ca="1">IFERROR(VLOOKUP(ROW(BB193),'فهرست بها کلی'!$C$13:$BO$1660,50,0),"")</f>
        <v/>
      </c>
      <c r="BC205" s="174" t="str">
        <f ca="1">IFERROR(VLOOKUP(ROW(BC193),'فهرست بها کلی'!$C$13:$BO$1660,53,0),"")</f>
        <v/>
      </c>
      <c r="BD205" s="174" t="str">
        <f ca="1">IFERROR(VLOOKUP(ROW(BD193),'فهرست بها کلی'!$C$13:$BO$1660,56,0),"")</f>
        <v/>
      </c>
      <c r="BE205" s="174" t="str">
        <f ca="1">IFERROR(VLOOKUP(ROW(BE193),'فهرست بها کلی'!$C$13:$BO$1660,59,0),"")</f>
        <v/>
      </c>
      <c r="BF205" s="174" t="str">
        <f ca="1">IFERROR(VLOOKUP(ROW(BF193),'فهرست بها کلی'!$C$13:$BO$1660,62,0),"")</f>
        <v/>
      </c>
      <c r="BG205" s="174" t="str">
        <f ca="1">IFERROR(VLOOKUP(ROW(BG193),'فهرست بها کلی'!$C$13:$BO$1660,65,0),"")</f>
        <v/>
      </c>
      <c r="BH205" s="174" t="str">
        <f ca="1">IFERROR(VLOOKUP(ROW(BH193),'فهرست بها کلی'!$C$13:$BO$1660,16,0),"")</f>
        <v/>
      </c>
      <c r="BI205" s="245" t="str">
        <f t="shared" ca="1" si="20"/>
        <v xml:space="preserve"> </v>
      </c>
      <c r="BJ205" s="245" t="str">
        <f t="shared" ca="1" si="21"/>
        <v/>
      </c>
      <c r="BK205" s="245" t="str">
        <f t="shared" ca="1" si="22"/>
        <v/>
      </c>
    </row>
    <row r="206" spans="1:63" ht="47.25" customHeight="1">
      <c r="A206" s="174" t="str">
        <f ca="1">IFERROR(VLOOKUP(ROW(A194),'فهرست بها کلی'!$C$13:$BO$1660,1,0),"")</f>
        <v/>
      </c>
      <c r="B206" s="174" t="str">
        <f ca="1">IFERROR(VLOOKUP(ROW(B194),'فهرست بها کلی'!$C$13:$BO$1660,5,0),"")</f>
        <v/>
      </c>
      <c r="C206" s="174" t="str">
        <f ca="1">IFERROR(VLOOKUP(ROW(C194),'فهرست بها کلی'!$C$13:$BO$1660,6,0),"")</f>
        <v/>
      </c>
      <c r="D206" s="174" t="str">
        <f ca="1">IFERROR(VLOOKUP(ROW(D194),'فهرست بها کلی'!$C$13:$BO$1660,7,0),"")</f>
        <v/>
      </c>
      <c r="E206" s="174" t="str">
        <f ca="1">IFERROR(VLOOKUP(ROW(E194),'فهرست بها کلی'!$C$13:$BO$1660,8,0),"")</f>
        <v/>
      </c>
      <c r="F206" s="174" t="str">
        <f ca="1">IFERROR(VLOOKUP(ROW(F194),'فهرست بها کلی'!$C$13:$BO$1660,9,0),"")</f>
        <v/>
      </c>
      <c r="G206" s="174" t="str">
        <f ca="1">IFERROR(VLOOKUP(ROW(G194),'فهرست بها کلی'!$C$13:$BO$1660,21,0),"")</f>
        <v/>
      </c>
      <c r="H206" s="174" t="str">
        <f ca="1">IFERROR(VLOOKUP(ROW(H194),'فهرست بها کلی'!$C$13:$BO$1660,24,0),"")</f>
        <v/>
      </c>
      <c r="I206" s="174" t="str">
        <f ca="1">IFERROR(VLOOKUP(ROW(I194),'فهرست بها کلی'!$C$13:$BO$1660,27,0),"")</f>
        <v/>
      </c>
      <c r="J206" s="174" t="str">
        <f ca="1">IFERROR(VLOOKUP(ROW(J194),'فهرست بها کلی'!$C$13:$BO$1660,30,0),"")</f>
        <v/>
      </c>
      <c r="K206" s="174" t="str">
        <f ca="1">IFERROR(VLOOKUP(ROW(K194),'فهرست بها کلی'!$C$13:$BO$1660,33,0),"")</f>
        <v/>
      </c>
      <c r="L206" s="174" t="str">
        <f ca="1">IFERROR(VLOOKUP(ROW(L194),'فهرست بها کلی'!$C$13:$BO$1660,36,0),"")</f>
        <v/>
      </c>
      <c r="M206" s="174" t="str">
        <f ca="1">IFERROR(VLOOKUP(ROW(M194),'فهرست بها کلی'!$C$13:$BO$1660,39,0),"")</f>
        <v/>
      </c>
      <c r="N206" s="174" t="str">
        <f ca="1">IFERROR(VLOOKUP(ROW(N194),'فهرست بها کلی'!$C$13:$BO$1660,42,0),"")</f>
        <v/>
      </c>
      <c r="O206" s="174" t="str">
        <f ca="1">IFERROR(VLOOKUP(ROW(O194),'فهرست بها کلی'!$C$13:$BO$1660,45,0),"")</f>
        <v/>
      </c>
      <c r="P206" s="174" t="str">
        <f ca="1">IFERROR(VLOOKUP(ROW(P194),'فهرست بها کلی'!$C$13:$BO$1660,48,0),"")</f>
        <v/>
      </c>
      <c r="Q206" s="174" t="str">
        <f ca="1">IFERROR(VLOOKUP(ROW(Q194),'فهرست بها کلی'!$C$13:$BO$1660,51,0),"")</f>
        <v/>
      </c>
      <c r="R206" s="174" t="str">
        <f ca="1">IFERROR(VLOOKUP(ROW(R194),'فهرست بها کلی'!$C$13:$BO$1660,54,0),"")</f>
        <v/>
      </c>
      <c r="S206" s="174" t="str">
        <f ca="1">IFERROR(VLOOKUP(ROW(S194),'فهرست بها کلی'!$C$13:$BO$1660,57,0),"")</f>
        <v/>
      </c>
      <c r="T206" s="174" t="str">
        <f ca="1">IFERROR(VLOOKUP(ROW(T194),'فهرست بها کلی'!$C$13:$BO$1660,60,0),"")</f>
        <v/>
      </c>
      <c r="U206" s="174" t="str">
        <f ca="1">IFERROR(VLOOKUP(ROW(U194),'فهرست بها کلی'!$C$13:$BO$1660,63,0),"")</f>
        <v/>
      </c>
      <c r="V206" s="241">
        <f t="shared" ref="V206:V269" ca="1" si="23">SUM(G206:U206)</f>
        <v>0</v>
      </c>
      <c r="W206" s="242" t="str">
        <f t="shared" ref="W206:W269" ca="1" si="24">IFERROR(V206*F206,"")</f>
        <v/>
      </c>
      <c r="X206" s="174" t="str">
        <f ca="1">IFERROR(VLOOKUP(ROW(X194),'فهرست بها کلی'!$C$13:$BO$1660,10,0),"")</f>
        <v/>
      </c>
      <c r="Y206" s="174" t="str">
        <f ca="1">IFERROR(VLOOKUP(ROW(Y194),'فهرست بها کلی'!$C$13:$BO$1660,11,0),"")</f>
        <v/>
      </c>
      <c r="Z206" s="174" t="str">
        <f ca="1">IFERROR(VLOOKUP(ROW(Z194),'فهرست بها کلی'!$C$13:$BO$1660,12,0),"")</f>
        <v/>
      </c>
      <c r="AA206" s="174" t="str">
        <f ca="1">IFERROR(VLOOKUP(ROW(AA194),'فهرست بها کلی'!$C$13:$BO$1660,13,0),"")</f>
        <v/>
      </c>
      <c r="AB206" s="243" t="str">
        <f t="shared" ref="AB206:AB269" ca="1" si="25">IFERROR(AA206*0.6,"")</f>
        <v/>
      </c>
      <c r="AC206" s="174" t="str">
        <f ca="1">IFERROR(VLOOKUP(ROW(AC194),'فهرست بها کلی'!$C$13:$BO$1660,22,0),"")</f>
        <v/>
      </c>
      <c r="AD206" s="174" t="str">
        <f ca="1">IFERROR(VLOOKUP(ROW(AD194),'فهرست بها کلی'!$C$13:$BO$1660,25,0),"")</f>
        <v/>
      </c>
      <c r="AE206" s="174" t="str">
        <f ca="1">IFERROR(VLOOKUP(ROW(AE194),'فهرست بها کلی'!$C$13:$BO$1660,28,0),"")</f>
        <v/>
      </c>
      <c r="AF206" s="174" t="str">
        <f ca="1">IFERROR(VLOOKUP(ROW(AF194),'فهرست بها کلی'!$C$13:$BO$1660,31,0),"")</f>
        <v/>
      </c>
      <c r="AG206" s="174" t="str">
        <f ca="1">IFERROR(VLOOKUP(ROW(AG194),'فهرست بها کلی'!$C$13:$BO$1660,34,0),"")</f>
        <v/>
      </c>
      <c r="AH206" s="174" t="str">
        <f ca="1">IFERROR(VLOOKUP(ROW(AH194),'فهرست بها کلی'!$C$13:$BO$1660,37,0),"")</f>
        <v/>
      </c>
      <c r="AI206" s="174" t="str">
        <f ca="1">IFERROR(VLOOKUP(ROW(AI194),'فهرست بها کلی'!$C$13:$BO$1660,40,0),"")</f>
        <v/>
      </c>
      <c r="AJ206" s="174" t="str">
        <f ca="1">IFERROR(VLOOKUP(ROW(AJ194),'فهرست بها کلی'!$C$13:$BO$1660,43,0),"")</f>
        <v/>
      </c>
      <c r="AK206" s="174" t="str">
        <f ca="1">IFERROR(VLOOKUP(ROW(AK194),'فهرست بها کلی'!$C$13:$BO$1660,46,0),"")</f>
        <v/>
      </c>
      <c r="AL206" s="174" t="str">
        <f ca="1">IFERROR(VLOOKUP(ROW(AL194),'فهرست بها کلی'!$C$13:$BO$1660,49,0),"")</f>
        <v/>
      </c>
      <c r="AM206" s="174" t="str">
        <f ca="1">IFERROR(VLOOKUP(ROW(AM194),'فهرست بها کلی'!$C$13:$BO$1660,52,0),"")</f>
        <v/>
      </c>
      <c r="AN206" s="174" t="str">
        <f ca="1">IFERROR(VLOOKUP(ROW(AN194),'فهرست بها کلی'!$C$13:$BO$1660,55,0),"")</f>
        <v/>
      </c>
      <c r="AO206" s="174" t="str">
        <f ca="1">IFERROR(VLOOKUP(ROW(AO194),'فهرست بها کلی'!$C$13:$BO$1660,58,0),"")</f>
        <v/>
      </c>
      <c r="AP206" s="174" t="str">
        <f ca="1">IFERROR(VLOOKUP(ROW(AP194),'فهرست بها کلی'!$C$13:$BO$1660,61,0),"")</f>
        <v/>
      </c>
      <c r="AQ206" s="174" t="str">
        <f ca="1">IFERROR(VLOOKUP(ROW(AQ194),'فهرست بها کلی'!$C$13:$BO$1660,64,0),"")</f>
        <v/>
      </c>
      <c r="AR206" s="244">
        <f t="shared" ref="AR206:AR269" ca="1" si="26">SUM(AC206:AQ206)</f>
        <v>0</v>
      </c>
      <c r="AS206" s="174" t="str">
        <f ca="1">IFERROR(VLOOKUP(ROW(AS194),'فهرست بها کلی'!$C$13:$BO$1660,23,0),"")</f>
        <v/>
      </c>
      <c r="AT206" s="174" t="str">
        <f ca="1">IFERROR(VLOOKUP(ROW(AT194),'فهرست بها کلی'!$C$13:$BO$1660,26,0),"")</f>
        <v/>
      </c>
      <c r="AU206" s="174" t="str">
        <f ca="1">IFERROR(VLOOKUP(ROW(AU194),'فهرست بها کلی'!$C$13:$BO$1660,29,0),"")</f>
        <v/>
      </c>
      <c r="AV206" s="174" t="str">
        <f ca="1">IFERROR(VLOOKUP(ROW(AV194),'فهرست بها کلی'!$C$13:$BO$1660,32,0),"")</f>
        <v/>
      </c>
      <c r="AW206" s="174" t="str">
        <f ca="1">IFERROR(VLOOKUP(ROW(AW194),'فهرست بها کلی'!$C$13:$BO$1660,35,0),"")</f>
        <v/>
      </c>
      <c r="AX206" s="174" t="str">
        <f ca="1">IFERROR(VLOOKUP(ROW(AX194),'فهرست بها کلی'!$C$13:$BO$1660,38,0),"")</f>
        <v/>
      </c>
      <c r="AY206" s="174" t="str">
        <f ca="1">IFERROR(VLOOKUP(ROW(AY194),'فهرست بها کلی'!$C$13:$BO$1660,41,0),"")</f>
        <v/>
      </c>
      <c r="AZ206" s="174" t="str">
        <f ca="1">IFERROR(VLOOKUP(ROW(AZ194),'فهرست بها کلی'!$C$13:$BO$1660,44,0),"")</f>
        <v/>
      </c>
      <c r="BA206" s="174" t="str">
        <f ca="1">IFERROR(VLOOKUP(ROW(BA194),'فهرست بها کلی'!$C$13:$BO$1660,47,0),"")</f>
        <v/>
      </c>
      <c r="BB206" s="174" t="str">
        <f ca="1">IFERROR(VLOOKUP(ROW(BB194),'فهرست بها کلی'!$C$13:$BO$1660,50,0),"")</f>
        <v/>
      </c>
      <c r="BC206" s="174" t="str">
        <f ca="1">IFERROR(VLOOKUP(ROW(BC194),'فهرست بها کلی'!$C$13:$BO$1660,53,0),"")</f>
        <v/>
      </c>
      <c r="BD206" s="174" t="str">
        <f ca="1">IFERROR(VLOOKUP(ROW(BD194),'فهرست بها کلی'!$C$13:$BO$1660,56,0),"")</f>
        <v/>
      </c>
      <c r="BE206" s="174" t="str">
        <f ca="1">IFERROR(VLOOKUP(ROW(BE194),'فهرست بها کلی'!$C$13:$BO$1660,59,0),"")</f>
        <v/>
      </c>
      <c r="BF206" s="174" t="str">
        <f ca="1">IFERROR(VLOOKUP(ROW(BF194),'فهرست بها کلی'!$C$13:$BO$1660,62,0),"")</f>
        <v/>
      </c>
      <c r="BG206" s="174" t="str">
        <f ca="1">IFERROR(VLOOKUP(ROW(BG194),'فهرست بها کلی'!$C$13:$BO$1660,65,0),"")</f>
        <v/>
      </c>
      <c r="BH206" s="174" t="str">
        <f ca="1">IFERROR(VLOOKUP(ROW(BH194),'فهرست بها کلی'!$C$13:$BO$1660,16,0),"")</f>
        <v/>
      </c>
      <c r="BI206" s="245" t="str">
        <f t="shared" ref="BI206:BI269" ca="1" si="27">IFERROR(AR206*AA206," ")</f>
        <v xml:space="preserve"> </v>
      </c>
      <c r="BJ206" s="245" t="str">
        <f t="shared" ref="BJ206:BJ269" ca="1" si="28">IFERROR(AB206*BH206,"")</f>
        <v/>
      </c>
      <c r="BK206" s="245" t="str">
        <f t="shared" ref="BK206:BK269" ca="1" si="29">IFERROR(BJ206+BI206+W206,"")</f>
        <v/>
      </c>
    </row>
    <row r="207" spans="1:63" ht="47.25" customHeight="1">
      <c r="A207" s="174" t="str">
        <f ca="1">IFERROR(VLOOKUP(ROW(A195),'فهرست بها کلی'!$C$13:$BO$1660,1,0),"")</f>
        <v/>
      </c>
      <c r="B207" s="174" t="str">
        <f ca="1">IFERROR(VLOOKUP(ROW(B195),'فهرست بها کلی'!$C$13:$BO$1660,5,0),"")</f>
        <v/>
      </c>
      <c r="C207" s="174" t="str">
        <f ca="1">IFERROR(VLOOKUP(ROW(C195),'فهرست بها کلی'!$C$13:$BO$1660,6,0),"")</f>
        <v/>
      </c>
      <c r="D207" s="174" t="str">
        <f ca="1">IFERROR(VLOOKUP(ROW(D195),'فهرست بها کلی'!$C$13:$BO$1660,7,0),"")</f>
        <v/>
      </c>
      <c r="E207" s="174" t="str">
        <f ca="1">IFERROR(VLOOKUP(ROW(E195),'فهرست بها کلی'!$C$13:$BO$1660,8,0),"")</f>
        <v/>
      </c>
      <c r="F207" s="174" t="str">
        <f ca="1">IFERROR(VLOOKUP(ROW(F195),'فهرست بها کلی'!$C$13:$BO$1660,9,0),"")</f>
        <v/>
      </c>
      <c r="G207" s="174" t="str">
        <f ca="1">IFERROR(VLOOKUP(ROW(G195),'فهرست بها کلی'!$C$13:$BO$1660,21,0),"")</f>
        <v/>
      </c>
      <c r="H207" s="174" t="str">
        <f ca="1">IFERROR(VLOOKUP(ROW(H195),'فهرست بها کلی'!$C$13:$BO$1660,24,0),"")</f>
        <v/>
      </c>
      <c r="I207" s="174" t="str">
        <f ca="1">IFERROR(VLOOKUP(ROW(I195),'فهرست بها کلی'!$C$13:$BO$1660,27,0),"")</f>
        <v/>
      </c>
      <c r="J207" s="174" t="str">
        <f ca="1">IFERROR(VLOOKUP(ROW(J195),'فهرست بها کلی'!$C$13:$BO$1660,30,0),"")</f>
        <v/>
      </c>
      <c r="K207" s="174" t="str">
        <f ca="1">IFERROR(VLOOKUP(ROW(K195),'فهرست بها کلی'!$C$13:$BO$1660,33,0),"")</f>
        <v/>
      </c>
      <c r="L207" s="174" t="str">
        <f ca="1">IFERROR(VLOOKUP(ROW(L195),'فهرست بها کلی'!$C$13:$BO$1660,36,0),"")</f>
        <v/>
      </c>
      <c r="M207" s="174" t="str">
        <f ca="1">IFERROR(VLOOKUP(ROW(M195),'فهرست بها کلی'!$C$13:$BO$1660,39,0),"")</f>
        <v/>
      </c>
      <c r="N207" s="174" t="str">
        <f ca="1">IFERROR(VLOOKUP(ROW(N195),'فهرست بها کلی'!$C$13:$BO$1660,42,0),"")</f>
        <v/>
      </c>
      <c r="O207" s="174" t="str">
        <f ca="1">IFERROR(VLOOKUP(ROW(O195),'فهرست بها کلی'!$C$13:$BO$1660,45,0),"")</f>
        <v/>
      </c>
      <c r="P207" s="174" t="str">
        <f ca="1">IFERROR(VLOOKUP(ROW(P195),'فهرست بها کلی'!$C$13:$BO$1660,48,0),"")</f>
        <v/>
      </c>
      <c r="Q207" s="174" t="str">
        <f ca="1">IFERROR(VLOOKUP(ROW(Q195),'فهرست بها کلی'!$C$13:$BO$1660,51,0),"")</f>
        <v/>
      </c>
      <c r="R207" s="174" t="str">
        <f ca="1">IFERROR(VLOOKUP(ROW(R195),'فهرست بها کلی'!$C$13:$BO$1660,54,0),"")</f>
        <v/>
      </c>
      <c r="S207" s="174" t="str">
        <f ca="1">IFERROR(VLOOKUP(ROW(S195),'فهرست بها کلی'!$C$13:$BO$1660,57,0),"")</f>
        <v/>
      </c>
      <c r="T207" s="174" t="str">
        <f ca="1">IFERROR(VLOOKUP(ROW(T195),'فهرست بها کلی'!$C$13:$BO$1660,60,0),"")</f>
        <v/>
      </c>
      <c r="U207" s="174" t="str">
        <f ca="1">IFERROR(VLOOKUP(ROW(U195),'فهرست بها کلی'!$C$13:$BO$1660,63,0),"")</f>
        <v/>
      </c>
      <c r="V207" s="241">
        <f t="shared" ca="1" si="23"/>
        <v>0</v>
      </c>
      <c r="W207" s="242" t="str">
        <f t="shared" ca="1" si="24"/>
        <v/>
      </c>
      <c r="X207" s="174" t="str">
        <f ca="1">IFERROR(VLOOKUP(ROW(X195),'فهرست بها کلی'!$C$13:$BO$1660,10,0),"")</f>
        <v/>
      </c>
      <c r="Y207" s="174" t="str">
        <f ca="1">IFERROR(VLOOKUP(ROW(Y195),'فهرست بها کلی'!$C$13:$BO$1660,11,0),"")</f>
        <v/>
      </c>
      <c r="Z207" s="174" t="str">
        <f ca="1">IFERROR(VLOOKUP(ROW(Z195),'فهرست بها کلی'!$C$13:$BO$1660,12,0),"")</f>
        <v/>
      </c>
      <c r="AA207" s="174" t="str">
        <f ca="1">IFERROR(VLOOKUP(ROW(AA195),'فهرست بها کلی'!$C$13:$BO$1660,13,0),"")</f>
        <v/>
      </c>
      <c r="AB207" s="243" t="str">
        <f t="shared" ca="1" si="25"/>
        <v/>
      </c>
      <c r="AC207" s="174" t="str">
        <f ca="1">IFERROR(VLOOKUP(ROW(AC195),'فهرست بها کلی'!$C$13:$BO$1660,22,0),"")</f>
        <v/>
      </c>
      <c r="AD207" s="174" t="str">
        <f ca="1">IFERROR(VLOOKUP(ROW(AD195),'فهرست بها کلی'!$C$13:$BO$1660,25,0),"")</f>
        <v/>
      </c>
      <c r="AE207" s="174" t="str">
        <f ca="1">IFERROR(VLOOKUP(ROW(AE195),'فهرست بها کلی'!$C$13:$BO$1660,28,0),"")</f>
        <v/>
      </c>
      <c r="AF207" s="174" t="str">
        <f ca="1">IFERROR(VLOOKUP(ROW(AF195),'فهرست بها کلی'!$C$13:$BO$1660,31,0),"")</f>
        <v/>
      </c>
      <c r="AG207" s="174" t="str">
        <f ca="1">IFERROR(VLOOKUP(ROW(AG195),'فهرست بها کلی'!$C$13:$BO$1660,34,0),"")</f>
        <v/>
      </c>
      <c r="AH207" s="174" t="str">
        <f ca="1">IFERROR(VLOOKUP(ROW(AH195),'فهرست بها کلی'!$C$13:$BO$1660,37,0),"")</f>
        <v/>
      </c>
      <c r="AI207" s="174" t="str">
        <f ca="1">IFERROR(VLOOKUP(ROW(AI195),'فهرست بها کلی'!$C$13:$BO$1660,40,0),"")</f>
        <v/>
      </c>
      <c r="AJ207" s="174" t="str">
        <f ca="1">IFERROR(VLOOKUP(ROW(AJ195),'فهرست بها کلی'!$C$13:$BO$1660,43,0),"")</f>
        <v/>
      </c>
      <c r="AK207" s="174" t="str">
        <f ca="1">IFERROR(VLOOKUP(ROW(AK195),'فهرست بها کلی'!$C$13:$BO$1660,46,0),"")</f>
        <v/>
      </c>
      <c r="AL207" s="174" t="str">
        <f ca="1">IFERROR(VLOOKUP(ROW(AL195),'فهرست بها کلی'!$C$13:$BO$1660,49,0),"")</f>
        <v/>
      </c>
      <c r="AM207" s="174" t="str">
        <f ca="1">IFERROR(VLOOKUP(ROW(AM195),'فهرست بها کلی'!$C$13:$BO$1660,52,0),"")</f>
        <v/>
      </c>
      <c r="AN207" s="174" t="str">
        <f ca="1">IFERROR(VLOOKUP(ROW(AN195),'فهرست بها کلی'!$C$13:$BO$1660,55,0),"")</f>
        <v/>
      </c>
      <c r="AO207" s="174" t="str">
        <f ca="1">IFERROR(VLOOKUP(ROW(AO195),'فهرست بها کلی'!$C$13:$BO$1660,58,0),"")</f>
        <v/>
      </c>
      <c r="AP207" s="174" t="str">
        <f ca="1">IFERROR(VLOOKUP(ROW(AP195),'فهرست بها کلی'!$C$13:$BO$1660,61,0),"")</f>
        <v/>
      </c>
      <c r="AQ207" s="174" t="str">
        <f ca="1">IFERROR(VLOOKUP(ROW(AQ195),'فهرست بها کلی'!$C$13:$BO$1660,64,0),"")</f>
        <v/>
      </c>
      <c r="AR207" s="244">
        <f t="shared" ca="1" si="26"/>
        <v>0</v>
      </c>
      <c r="AS207" s="174" t="str">
        <f ca="1">IFERROR(VLOOKUP(ROW(AS195),'فهرست بها کلی'!$C$13:$BO$1660,23,0),"")</f>
        <v/>
      </c>
      <c r="AT207" s="174" t="str">
        <f ca="1">IFERROR(VLOOKUP(ROW(AT195),'فهرست بها کلی'!$C$13:$BO$1660,26,0),"")</f>
        <v/>
      </c>
      <c r="AU207" s="174" t="str">
        <f ca="1">IFERROR(VLOOKUP(ROW(AU195),'فهرست بها کلی'!$C$13:$BO$1660,29,0),"")</f>
        <v/>
      </c>
      <c r="AV207" s="174" t="str">
        <f ca="1">IFERROR(VLOOKUP(ROW(AV195),'فهرست بها کلی'!$C$13:$BO$1660,32,0),"")</f>
        <v/>
      </c>
      <c r="AW207" s="174" t="str">
        <f ca="1">IFERROR(VLOOKUP(ROW(AW195),'فهرست بها کلی'!$C$13:$BO$1660,35,0),"")</f>
        <v/>
      </c>
      <c r="AX207" s="174" t="str">
        <f ca="1">IFERROR(VLOOKUP(ROW(AX195),'فهرست بها کلی'!$C$13:$BO$1660,38,0),"")</f>
        <v/>
      </c>
      <c r="AY207" s="174" t="str">
        <f ca="1">IFERROR(VLOOKUP(ROW(AY195),'فهرست بها کلی'!$C$13:$BO$1660,41,0),"")</f>
        <v/>
      </c>
      <c r="AZ207" s="174" t="str">
        <f ca="1">IFERROR(VLOOKUP(ROW(AZ195),'فهرست بها کلی'!$C$13:$BO$1660,44,0),"")</f>
        <v/>
      </c>
      <c r="BA207" s="174" t="str">
        <f ca="1">IFERROR(VLOOKUP(ROW(BA195),'فهرست بها کلی'!$C$13:$BO$1660,47,0),"")</f>
        <v/>
      </c>
      <c r="BB207" s="174" t="str">
        <f ca="1">IFERROR(VLOOKUP(ROW(BB195),'فهرست بها کلی'!$C$13:$BO$1660,50,0),"")</f>
        <v/>
      </c>
      <c r="BC207" s="174" t="str">
        <f ca="1">IFERROR(VLOOKUP(ROW(BC195),'فهرست بها کلی'!$C$13:$BO$1660,53,0),"")</f>
        <v/>
      </c>
      <c r="BD207" s="174" t="str">
        <f ca="1">IFERROR(VLOOKUP(ROW(BD195),'فهرست بها کلی'!$C$13:$BO$1660,56,0),"")</f>
        <v/>
      </c>
      <c r="BE207" s="174" t="str">
        <f ca="1">IFERROR(VLOOKUP(ROW(BE195),'فهرست بها کلی'!$C$13:$BO$1660,59,0),"")</f>
        <v/>
      </c>
      <c r="BF207" s="174" t="str">
        <f ca="1">IFERROR(VLOOKUP(ROW(BF195),'فهرست بها کلی'!$C$13:$BO$1660,62,0),"")</f>
        <v/>
      </c>
      <c r="BG207" s="174" t="str">
        <f ca="1">IFERROR(VLOOKUP(ROW(BG195),'فهرست بها کلی'!$C$13:$BO$1660,65,0),"")</f>
        <v/>
      </c>
      <c r="BH207" s="174" t="str">
        <f ca="1">IFERROR(VLOOKUP(ROW(BH195),'فهرست بها کلی'!$C$13:$BO$1660,16,0),"")</f>
        <v/>
      </c>
      <c r="BI207" s="245" t="str">
        <f t="shared" ca="1" si="27"/>
        <v xml:space="preserve"> </v>
      </c>
      <c r="BJ207" s="245" t="str">
        <f t="shared" ca="1" si="28"/>
        <v/>
      </c>
      <c r="BK207" s="245" t="str">
        <f t="shared" ca="1" si="29"/>
        <v/>
      </c>
    </row>
    <row r="208" spans="1:63" ht="47.25" customHeight="1">
      <c r="A208" s="174" t="str">
        <f ca="1">IFERROR(VLOOKUP(ROW(A196),'فهرست بها کلی'!$C$13:$BO$1660,1,0),"")</f>
        <v/>
      </c>
      <c r="B208" s="174" t="str">
        <f ca="1">IFERROR(VLOOKUP(ROW(B196),'فهرست بها کلی'!$C$13:$BO$1660,5,0),"")</f>
        <v/>
      </c>
      <c r="C208" s="174" t="str">
        <f ca="1">IFERROR(VLOOKUP(ROW(C196),'فهرست بها کلی'!$C$13:$BO$1660,6,0),"")</f>
        <v/>
      </c>
      <c r="D208" s="174" t="str">
        <f ca="1">IFERROR(VLOOKUP(ROW(D196),'فهرست بها کلی'!$C$13:$BO$1660,7,0),"")</f>
        <v/>
      </c>
      <c r="E208" s="174" t="str">
        <f ca="1">IFERROR(VLOOKUP(ROW(E196),'فهرست بها کلی'!$C$13:$BO$1660,8,0),"")</f>
        <v/>
      </c>
      <c r="F208" s="174" t="str">
        <f ca="1">IFERROR(VLOOKUP(ROW(F196),'فهرست بها کلی'!$C$13:$BO$1660,9,0),"")</f>
        <v/>
      </c>
      <c r="G208" s="174" t="str">
        <f ca="1">IFERROR(VLOOKUP(ROW(G196),'فهرست بها کلی'!$C$13:$BO$1660,21,0),"")</f>
        <v/>
      </c>
      <c r="H208" s="174" t="str">
        <f ca="1">IFERROR(VLOOKUP(ROW(H196),'فهرست بها کلی'!$C$13:$BO$1660,24,0),"")</f>
        <v/>
      </c>
      <c r="I208" s="174" t="str">
        <f ca="1">IFERROR(VLOOKUP(ROW(I196),'فهرست بها کلی'!$C$13:$BO$1660,27,0),"")</f>
        <v/>
      </c>
      <c r="J208" s="174" t="str">
        <f ca="1">IFERROR(VLOOKUP(ROW(J196),'فهرست بها کلی'!$C$13:$BO$1660,30,0),"")</f>
        <v/>
      </c>
      <c r="K208" s="174" t="str">
        <f ca="1">IFERROR(VLOOKUP(ROW(K196),'فهرست بها کلی'!$C$13:$BO$1660,33,0),"")</f>
        <v/>
      </c>
      <c r="L208" s="174" t="str">
        <f ca="1">IFERROR(VLOOKUP(ROW(L196),'فهرست بها کلی'!$C$13:$BO$1660,36,0),"")</f>
        <v/>
      </c>
      <c r="M208" s="174" t="str">
        <f ca="1">IFERROR(VLOOKUP(ROW(M196),'فهرست بها کلی'!$C$13:$BO$1660,39,0),"")</f>
        <v/>
      </c>
      <c r="N208" s="174" t="str">
        <f ca="1">IFERROR(VLOOKUP(ROW(N196),'فهرست بها کلی'!$C$13:$BO$1660,42,0),"")</f>
        <v/>
      </c>
      <c r="O208" s="174" t="str">
        <f ca="1">IFERROR(VLOOKUP(ROW(O196),'فهرست بها کلی'!$C$13:$BO$1660,45,0),"")</f>
        <v/>
      </c>
      <c r="P208" s="174" t="str">
        <f ca="1">IFERROR(VLOOKUP(ROW(P196),'فهرست بها کلی'!$C$13:$BO$1660,48,0),"")</f>
        <v/>
      </c>
      <c r="Q208" s="174" t="str">
        <f ca="1">IFERROR(VLOOKUP(ROW(Q196),'فهرست بها کلی'!$C$13:$BO$1660,51,0),"")</f>
        <v/>
      </c>
      <c r="R208" s="174" t="str">
        <f ca="1">IFERROR(VLOOKUP(ROW(R196),'فهرست بها کلی'!$C$13:$BO$1660,54,0),"")</f>
        <v/>
      </c>
      <c r="S208" s="174" t="str">
        <f ca="1">IFERROR(VLOOKUP(ROW(S196),'فهرست بها کلی'!$C$13:$BO$1660,57,0),"")</f>
        <v/>
      </c>
      <c r="T208" s="174" t="str">
        <f ca="1">IFERROR(VLOOKUP(ROW(T196),'فهرست بها کلی'!$C$13:$BO$1660,60,0),"")</f>
        <v/>
      </c>
      <c r="U208" s="174" t="str">
        <f ca="1">IFERROR(VLOOKUP(ROW(U196),'فهرست بها کلی'!$C$13:$BO$1660,63,0),"")</f>
        <v/>
      </c>
      <c r="V208" s="241">
        <f t="shared" ca="1" si="23"/>
        <v>0</v>
      </c>
      <c r="W208" s="242" t="str">
        <f t="shared" ca="1" si="24"/>
        <v/>
      </c>
      <c r="X208" s="174" t="str">
        <f ca="1">IFERROR(VLOOKUP(ROW(X196),'فهرست بها کلی'!$C$13:$BO$1660,10,0),"")</f>
        <v/>
      </c>
      <c r="Y208" s="174" t="str">
        <f ca="1">IFERROR(VLOOKUP(ROW(Y196),'فهرست بها کلی'!$C$13:$BO$1660,11,0),"")</f>
        <v/>
      </c>
      <c r="Z208" s="174" t="str">
        <f ca="1">IFERROR(VLOOKUP(ROW(Z196),'فهرست بها کلی'!$C$13:$BO$1660,12,0),"")</f>
        <v/>
      </c>
      <c r="AA208" s="174" t="str">
        <f ca="1">IFERROR(VLOOKUP(ROW(AA196),'فهرست بها کلی'!$C$13:$BO$1660,13,0),"")</f>
        <v/>
      </c>
      <c r="AB208" s="243" t="str">
        <f t="shared" ca="1" si="25"/>
        <v/>
      </c>
      <c r="AC208" s="174" t="str">
        <f ca="1">IFERROR(VLOOKUP(ROW(AC196),'فهرست بها کلی'!$C$13:$BO$1660,22,0),"")</f>
        <v/>
      </c>
      <c r="AD208" s="174" t="str">
        <f ca="1">IFERROR(VLOOKUP(ROW(AD196),'فهرست بها کلی'!$C$13:$BO$1660,25,0),"")</f>
        <v/>
      </c>
      <c r="AE208" s="174" t="str">
        <f ca="1">IFERROR(VLOOKUP(ROW(AE196),'فهرست بها کلی'!$C$13:$BO$1660,28,0),"")</f>
        <v/>
      </c>
      <c r="AF208" s="174" t="str">
        <f ca="1">IFERROR(VLOOKUP(ROW(AF196),'فهرست بها کلی'!$C$13:$BO$1660,31,0),"")</f>
        <v/>
      </c>
      <c r="AG208" s="174" t="str">
        <f ca="1">IFERROR(VLOOKUP(ROW(AG196),'فهرست بها کلی'!$C$13:$BO$1660,34,0),"")</f>
        <v/>
      </c>
      <c r="AH208" s="174" t="str">
        <f ca="1">IFERROR(VLOOKUP(ROW(AH196),'فهرست بها کلی'!$C$13:$BO$1660,37,0),"")</f>
        <v/>
      </c>
      <c r="AI208" s="174" t="str">
        <f ca="1">IFERROR(VLOOKUP(ROW(AI196),'فهرست بها کلی'!$C$13:$BO$1660,40,0),"")</f>
        <v/>
      </c>
      <c r="AJ208" s="174" t="str">
        <f ca="1">IFERROR(VLOOKUP(ROW(AJ196),'فهرست بها کلی'!$C$13:$BO$1660,43,0),"")</f>
        <v/>
      </c>
      <c r="AK208" s="174" t="str">
        <f ca="1">IFERROR(VLOOKUP(ROW(AK196),'فهرست بها کلی'!$C$13:$BO$1660,46,0),"")</f>
        <v/>
      </c>
      <c r="AL208" s="174" t="str">
        <f ca="1">IFERROR(VLOOKUP(ROW(AL196),'فهرست بها کلی'!$C$13:$BO$1660,49,0),"")</f>
        <v/>
      </c>
      <c r="AM208" s="174" t="str">
        <f ca="1">IFERROR(VLOOKUP(ROW(AM196),'فهرست بها کلی'!$C$13:$BO$1660,52,0),"")</f>
        <v/>
      </c>
      <c r="AN208" s="174" t="str">
        <f ca="1">IFERROR(VLOOKUP(ROW(AN196),'فهرست بها کلی'!$C$13:$BO$1660,55,0),"")</f>
        <v/>
      </c>
      <c r="AO208" s="174" t="str">
        <f ca="1">IFERROR(VLOOKUP(ROW(AO196),'فهرست بها کلی'!$C$13:$BO$1660,58,0),"")</f>
        <v/>
      </c>
      <c r="AP208" s="174" t="str">
        <f ca="1">IFERROR(VLOOKUP(ROW(AP196),'فهرست بها کلی'!$C$13:$BO$1660,61,0),"")</f>
        <v/>
      </c>
      <c r="AQ208" s="174" t="str">
        <f ca="1">IFERROR(VLOOKUP(ROW(AQ196),'فهرست بها کلی'!$C$13:$BO$1660,64,0),"")</f>
        <v/>
      </c>
      <c r="AR208" s="244">
        <f t="shared" ca="1" si="26"/>
        <v>0</v>
      </c>
      <c r="AS208" s="174" t="str">
        <f ca="1">IFERROR(VLOOKUP(ROW(AS196),'فهرست بها کلی'!$C$13:$BO$1660,23,0),"")</f>
        <v/>
      </c>
      <c r="AT208" s="174" t="str">
        <f ca="1">IFERROR(VLOOKUP(ROW(AT196),'فهرست بها کلی'!$C$13:$BO$1660,26,0),"")</f>
        <v/>
      </c>
      <c r="AU208" s="174" t="str">
        <f ca="1">IFERROR(VLOOKUP(ROW(AU196),'فهرست بها کلی'!$C$13:$BO$1660,29,0),"")</f>
        <v/>
      </c>
      <c r="AV208" s="174" t="str">
        <f ca="1">IFERROR(VLOOKUP(ROW(AV196),'فهرست بها کلی'!$C$13:$BO$1660,32,0),"")</f>
        <v/>
      </c>
      <c r="AW208" s="174" t="str">
        <f ca="1">IFERROR(VLOOKUP(ROW(AW196),'فهرست بها کلی'!$C$13:$BO$1660,35,0),"")</f>
        <v/>
      </c>
      <c r="AX208" s="174" t="str">
        <f ca="1">IFERROR(VLOOKUP(ROW(AX196),'فهرست بها کلی'!$C$13:$BO$1660,38,0),"")</f>
        <v/>
      </c>
      <c r="AY208" s="174" t="str">
        <f ca="1">IFERROR(VLOOKUP(ROW(AY196),'فهرست بها کلی'!$C$13:$BO$1660,41,0),"")</f>
        <v/>
      </c>
      <c r="AZ208" s="174" t="str">
        <f ca="1">IFERROR(VLOOKUP(ROW(AZ196),'فهرست بها کلی'!$C$13:$BO$1660,44,0),"")</f>
        <v/>
      </c>
      <c r="BA208" s="174" t="str">
        <f ca="1">IFERROR(VLOOKUP(ROW(BA196),'فهرست بها کلی'!$C$13:$BO$1660,47,0),"")</f>
        <v/>
      </c>
      <c r="BB208" s="174" t="str">
        <f ca="1">IFERROR(VLOOKUP(ROW(BB196),'فهرست بها کلی'!$C$13:$BO$1660,50,0),"")</f>
        <v/>
      </c>
      <c r="BC208" s="174" t="str">
        <f ca="1">IFERROR(VLOOKUP(ROW(BC196),'فهرست بها کلی'!$C$13:$BO$1660,53,0),"")</f>
        <v/>
      </c>
      <c r="BD208" s="174" t="str">
        <f ca="1">IFERROR(VLOOKUP(ROW(BD196),'فهرست بها کلی'!$C$13:$BO$1660,56,0),"")</f>
        <v/>
      </c>
      <c r="BE208" s="174" t="str">
        <f ca="1">IFERROR(VLOOKUP(ROW(BE196),'فهرست بها کلی'!$C$13:$BO$1660,59,0),"")</f>
        <v/>
      </c>
      <c r="BF208" s="174" t="str">
        <f ca="1">IFERROR(VLOOKUP(ROW(BF196),'فهرست بها کلی'!$C$13:$BO$1660,62,0),"")</f>
        <v/>
      </c>
      <c r="BG208" s="174" t="str">
        <f ca="1">IFERROR(VLOOKUP(ROW(BG196),'فهرست بها کلی'!$C$13:$BO$1660,65,0),"")</f>
        <v/>
      </c>
      <c r="BH208" s="174" t="str">
        <f ca="1">IFERROR(VLOOKUP(ROW(BH196),'فهرست بها کلی'!$C$13:$BO$1660,16,0),"")</f>
        <v/>
      </c>
      <c r="BI208" s="245" t="str">
        <f t="shared" ca="1" si="27"/>
        <v xml:space="preserve"> </v>
      </c>
      <c r="BJ208" s="245" t="str">
        <f t="shared" ca="1" si="28"/>
        <v/>
      </c>
      <c r="BK208" s="245" t="str">
        <f t="shared" ca="1" si="29"/>
        <v/>
      </c>
    </row>
    <row r="209" spans="1:63" ht="47.25" customHeight="1">
      <c r="A209" s="174" t="str">
        <f ca="1">IFERROR(VLOOKUP(ROW(A197),'فهرست بها کلی'!$C$13:$BO$1660,1,0),"")</f>
        <v/>
      </c>
      <c r="B209" s="174" t="str">
        <f ca="1">IFERROR(VLOOKUP(ROW(B197),'فهرست بها کلی'!$C$13:$BO$1660,5,0),"")</f>
        <v/>
      </c>
      <c r="C209" s="174" t="str">
        <f ca="1">IFERROR(VLOOKUP(ROW(C197),'فهرست بها کلی'!$C$13:$BO$1660,6,0),"")</f>
        <v/>
      </c>
      <c r="D209" s="174" t="str">
        <f ca="1">IFERROR(VLOOKUP(ROW(D197),'فهرست بها کلی'!$C$13:$BO$1660,7,0),"")</f>
        <v/>
      </c>
      <c r="E209" s="174" t="str">
        <f ca="1">IFERROR(VLOOKUP(ROW(E197),'فهرست بها کلی'!$C$13:$BO$1660,8,0),"")</f>
        <v/>
      </c>
      <c r="F209" s="174" t="str">
        <f ca="1">IFERROR(VLOOKUP(ROW(F197),'فهرست بها کلی'!$C$13:$BO$1660,9,0),"")</f>
        <v/>
      </c>
      <c r="G209" s="174" t="str">
        <f ca="1">IFERROR(VLOOKUP(ROW(G197),'فهرست بها کلی'!$C$13:$BO$1660,21,0),"")</f>
        <v/>
      </c>
      <c r="H209" s="174" t="str">
        <f ca="1">IFERROR(VLOOKUP(ROW(H197),'فهرست بها کلی'!$C$13:$BO$1660,24,0),"")</f>
        <v/>
      </c>
      <c r="I209" s="174" t="str">
        <f ca="1">IFERROR(VLOOKUP(ROW(I197),'فهرست بها کلی'!$C$13:$BO$1660,27,0),"")</f>
        <v/>
      </c>
      <c r="J209" s="174" t="str">
        <f ca="1">IFERROR(VLOOKUP(ROW(J197),'فهرست بها کلی'!$C$13:$BO$1660,30,0),"")</f>
        <v/>
      </c>
      <c r="K209" s="174" t="str">
        <f ca="1">IFERROR(VLOOKUP(ROW(K197),'فهرست بها کلی'!$C$13:$BO$1660,33,0),"")</f>
        <v/>
      </c>
      <c r="L209" s="174" t="str">
        <f ca="1">IFERROR(VLOOKUP(ROW(L197),'فهرست بها کلی'!$C$13:$BO$1660,36,0),"")</f>
        <v/>
      </c>
      <c r="M209" s="174" t="str">
        <f ca="1">IFERROR(VLOOKUP(ROW(M197),'فهرست بها کلی'!$C$13:$BO$1660,39,0),"")</f>
        <v/>
      </c>
      <c r="N209" s="174" t="str">
        <f ca="1">IFERROR(VLOOKUP(ROW(N197),'فهرست بها کلی'!$C$13:$BO$1660,42,0),"")</f>
        <v/>
      </c>
      <c r="O209" s="174" t="str">
        <f ca="1">IFERROR(VLOOKUP(ROW(O197),'فهرست بها کلی'!$C$13:$BO$1660,45,0),"")</f>
        <v/>
      </c>
      <c r="P209" s="174" t="str">
        <f ca="1">IFERROR(VLOOKUP(ROW(P197),'فهرست بها کلی'!$C$13:$BO$1660,48,0),"")</f>
        <v/>
      </c>
      <c r="Q209" s="174" t="str">
        <f ca="1">IFERROR(VLOOKUP(ROW(Q197),'فهرست بها کلی'!$C$13:$BO$1660,51,0),"")</f>
        <v/>
      </c>
      <c r="R209" s="174" t="str">
        <f ca="1">IFERROR(VLOOKUP(ROW(R197),'فهرست بها کلی'!$C$13:$BO$1660,54,0),"")</f>
        <v/>
      </c>
      <c r="S209" s="174" t="str">
        <f ca="1">IFERROR(VLOOKUP(ROW(S197),'فهرست بها کلی'!$C$13:$BO$1660,57,0),"")</f>
        <v/>
      </c>
      <c r="T209" s="174" t="str">
        <f ca="1">IFERROR(VLOOKUP(ROW(T197),'فهرست بها کلی'!$C$13:$BO$1660,60,0),"")</f>
        <v/>
      </c>
      <c r="U209" s="174" t="str">
        <f ca="1">IFERROR(VLOOKUP(ROW(U197),'فهرست بها کلی'!$C$13:$BO$1660,63,0),"")</f>
        <v/>
      </c>
      <c r="V209" s="241">
        <f t="shared" ca="1" si="23"/>
        <v>0</v>
      </c>
      <c r="W209" s="242" t="str">
        <f t="shared" ca="1" si="24"/>
        <v/>
      </c>
      <c r="X209" s="174" t="str">
        <f ca="1">IFERROR(VLOOKUP(ROW(X197),'فهرست بها کلی'!$C$13:$BO$1660,10,0),"")</f>
        <v/>
      </c>
      <c r="Y209" s="174" t="str">
        <f ca="1">IFERROR(VLOOKUP(ROW(Y197),'فهرست بها کلی'!$C$13:$BO$1660,11,0),"")</f>
        <v/>
      </c>
      <c r="Z209" s="174" t="str">
        <f ca="1">IFERROR(VLOOKUP(ROW(Z197),'فهرست بها کلی'!$C$13:$BO$1660,12,0),"")</f>
        <v/>
      </c>
      <c r="AA209" s="174" t="str">
        <f ca="1">IFERROR(VLOOKUP(ROW(AA197),'فهرست بها کلی'!$C$13:$BO$1660,13,0),"")</f>
        <v/>
      </c>
      <c r="AB209" s="243" t="str">
        <f t="shared" ca="1" si="25"/>
        <v/>
      </c>
      <c r="AC209" s="174" t="str">
        <f ca="1">IFERROR(VLOOKUP(ROW(AC197),'فهرست بها کلی'!$C$13:$BO$1660,22,0),"")</f>
        <v/>
      </c>
      <c r="AD209" s="174" t="str">
        <f ca="1">IFERROR(VLOOKUP(ROW(AD197),'فهرست بها کلی'!$C$13:$BO$1660,25,0),"")</f>
        <v/>
      </c>
      <c r="AE209" s="174" t="str">
        <f ca="1">IFERROR(VLOOKUP(ROW(AE197),'فهرست بها کلی'!$C$13:$BO$1660,28,0),"")</f>
        <v/>
      </c>
      <c r="AF209" s="174" t="str">
        <f ca="1">IFERROR(VLOOKUP(ROW(AF197),'فهرست بها کلی'!$C$13:$BO$1660,31,0),"")</f>
        <v/>
      </c>
      <c r="AG209" s="174" t="str">
        <f ca="1">IFERROR(VLOOKUP(ROW(AG197),'فهرست بها کلی'!$C$13:$BO$1660,34,0),"")</f>
        <v/>
      </c>
      <c r="AH209" s="174" t="str">
        <f ca="1">IFERROR(VLOOKUP(ROW(AH197),'فهرست بها کلی'!$C$13:$BO$1660,37,0),"")</f>
        <v/>
      </c>
      <c r="AI209" s="174" t="str">
        <f ca="1">IFERROR(VLOOKUP(ROW(AI197),'فهرست بها کلی'!$C$13:$BO$1660,40,0),"")</f>
        <v/>
      </c>
      <c r="AJ209" s="174" t="str">
        <f ca="1">IFERROR(VLOOKUP(ROW(AJ197),'فهرست بها کلی'!$C$13:$BO$1660,43,0),"")</f>
        <v/>
      </c>
      <c r="AK209" s="174" t="str">
        <f ca="1">IFERROR(VLOOKUP(ROW(AK197),'فهرست بها کلی'!$C$13:$BO$1660,46,0),"")</f>
        <v/>
      </c>
      <c r="AL209" s="174" t="str">
        <f ca="1">IFERROR(VLOOKUP(ROW(AL197),'فهرست بها کلی'!$C$13:$BO$1660,49,0),"")</f>
        <v/>
      </c>
      <c r="AM209" s="174" t="str">
        <f ca="1">IFERROR(VLOOKUP(ROW(AM197),'فهرست بها کلی'!$C$13:$BO$1660,52,0),"")</f>
        <v/>
      </c>
      <c r="AN209" s="174" t="str">
        <f ca="1">IFERROR(VLOOKUP(ROW(AN197),'فهرست بها کلی'!$C$13:$BO$1660,55,0),"")</f>
        <v/>
      </c>
      <c r="AO209" s="174" t="str">
        <f ca="1">IFERROR(VLOOKUP(ROW(AO197),'فهرست بها کلی'!$C$13:$BO$1660,58,0),"")</f>
        <v/>
      </c>
      <c r="AP209" s="174" t="str">
        <f ca="1">IFERROR(VLOOKUP(ROW(AP197),'فهرست بها کلی'!$C$13:$BO$1660,61,0),"")</f>
        <v/>
      </c>
      <c r="AQ209" s="174" t="str">
        <f ca="1">IFERROR(VLOOKUP(ROW(AQ197),'فهرست بها کلی'!$C$13:$BO$1660,64,0),"")</f>
        <v/>
      </c>
      <c r="AR209" s="244">
        <f t="shared" ca="1" si="26"/>
        <v>0</v>
      </c>
      <c r="AS209" s="174" t="str">
        <f ca="1">IFERROR(VLOOKUP(ROW(AS197),'فهرست بها کلی'!$C$13:$BO$1660,23,0),"")</f>
        <v/>
      </c>
      <c r="AT209" s="174" t="str">
        <f ca="1">IFERROR(VLOOKUP(ROW(AT197),'فهرست بها کلی'!$C$13:$BO$1660,26,0),"")</f>
        <v/>
      </c>
      <c r="AU209" s="174" t="str">
        <f ca="1">IFERROR(VLOOKUP(ROW(AU197),'فهرست بها کلی'!$C$13:$BO$1660,29,0),"")</f>
        <v/>
      </c>
      <c r="AV209" s="174" t="str">
        <f ca="1">IFERROR(VLOOKUP(ROW(AV197),'فهرست بها کلی'!$C$13:$BO$1660,32,0),"")</f>
        <v/>
      </c>
      <c r="AW209" s="174" t="str">
        <f ca="1">IFERROR(VLOOKUP(ROW(AW197),'فهرست بها کلی'!$C$13:$BO$1660,35,0),"")</f>
        <v/>
      </c>
      <c r="AX209" s="174" t="str">
        <f ca="1">IFERROR(VLOOKUP(ROW(AX197),'فهرست بها کلی'!$C$13:$BO$1660,38,0),"")</f>
        <v/>
      </c>
      <c r="AY209" s="174" t="str">
        <f ca="1">IFERROR(VLOOKUP(ROW(AY197),'فهرست بها کلی'!$C$13:$BO$1660,41,0),"")</f>
        <v/>
      </c>
      <c r="AZ209" s="174" t="str">
        <f ca="1">IFERROR(VLOOKUP(ROW(AZ197),'فهرست بها کلی'!$C$13:$BO$1660,44,0),"")</f>
        <v/>
      </c>
      <c r="BA209" s="174" t="str">
        <f ca="1">IFERROR(VLOOKUP(ROW(BA197),'فهرست بها کلی'!$C$13:$BO$1660,47,0),"")</f>
        <v/>
      </c>
      <c r="BB209" s="174" t="str">
        <f ca="1">IFERROR(VLOOKUP(ROW(BB197),'فهرست بها کلی'!$C$13:$BO$1660,50,0),"")</f>
        <v/>
      </c>
      <c r="BC209" s="174" t="str">
        <f ca="1">IFERROR(VLOOKUP(ROW(BC197),'فهرست بها کلی'!$C$13:$BO$1660,53,0),"")</f>
        <v/>
      </c>
      <c r="BD209" s="174" t="str">
        <f ca="1">IFERROR(VLOOKUP(ROW(BD197),'فهرست بها کلی'!$C$13:$BO$1660,56,0),"")</f>
        <v/>
      </c>
      <c r="BE209" s="174" t="str">
        <f ca="1">IFERROR(VLOOKUP(ROW(BE197),'فهرست بها کلی'!$C$13:$BO$1660,59,0),"")</f>
        <v/>
      </c>
      <c r="BF209" s="174" t="str">
        <f ca="1">IFERROR(VLOOKUP(ROW(BF197),'فهرست بها کلی'!$C$13:$BO$1660,62,0),"")</f>
        <v/>
      </c>
      <c r="BG209" s="174" t="str">
        <f ca="1">IFERROR(VLOOKUP(ROW(BG197),'فهرست بها کلی'!$C$13:$BO$1660,65,0),"")</f>
        <v/>
      </c>
      <c r="BH209" s="174" t="str">
        <f ca="1">IFERROR(VLOOKUP(ROW(BH197),'فهرست بها کلی'!$C$13:$BO$1660,16,0),"")</f>
        <v/>
      </c>
      <c r="BI209" s="245" t="str">
        <f t="shared" ca="1" si="27"/>
        <v xml:space="preserve"> </v>
      </c>
      <c r="BJ209" s="245" t="str">
        <f t="shared" ca="1" si="28"/>
        <v/>
      </c>
      <c r="BK209" s="245" t="str">
        <f t="shared" ca="1" si="29"/>
        <v/>
      </c>
    </row>
    <row r="210" spans="1:63" ht="47.25" customHeight="1">
      <c r="A210" s="174" t="str">
        <f ca="1">IFERROR(VLOOKUP(ROW(A198),'فهرست بها کلی'!$C$13:$BO$1660,1,0),"")</f>
        <v/>
      </c>
      <c r="B210" s="174" t="str">
        <f ca="1">IFERROR(VLOOKUP(ROW(B198),'فهرست بها کلی'!$C$13:$BO$1660,5,0),"")</f>
        <v/>
      </c>
      <c r="C210" s="174" t="str">
        <f ca="1">IFERROR(VLOOKUP(ROW(C198),'فهرست بها کلی'!$C$13:$BO$1660,6,0),"")</f>
        <v/>
      </c>
      <c r="D210" s="174" t="str">
        <f ca="1">IFERROR(VLOOKUP(ROW(D198),'فهرست بها کلی'!$C$13:$BO$1660,7,0),"")</f>
        <v/>
      </c>
      <c r="E210" s="174" t="str">
        <f ca="1">IFERROR(VLOOKUP(ROW(E198),'فهرست بها کلی'!$C$13:$BO$1660,8,0),"")</f>
        <v/>
      </c>
      <c r="F210" s="174" t="str">
        <f ca="1">IFERROR(VLOOKUP(ROW(F198),'فهرست بها کلی'!$C$13:$BO$1660,9,0),"")</f>
        <v/>
      </c>
      <c r="G210" s="174" t="str">
        <f ca="1">IFERROR(VLOOKUP(ROW(G198),'فهرست بها کلی'!$C$13:$BO$1660,21,0),"")</f>
        <v/>
      </c>
      <c r="H210" s="174" t="str">
        <f ca="1">IFERROR(VLOOKUP(ROW(H198),'فهرست بها کلی'!$C$13:$BO$1660,24,0),"")</f>
        <v/>
      </c>
      <c r="I210" s="174" t="str">
        <f ca="1">IFERROR(VLOOKUP(ROW(I198),'فهرست بها کلی'!$C$13:$BO$1660,27,0),"")</f>
        <v/>
      </c>
      <c r="J210" s="174" t="str">
        <f ca="1">IFERROR(VLOOKUP(ROW(J198),'فهرست بها کلی'!$C$13:$BO$1660,30,0),"")</f>
        <v/>
      </c>
      <c r="K210" s="174" t="str">
        <f ca="1">IFERROR(VLOOKUP(ROW(K198),'فهرست بها کلی'!$C$13:$BO$1660,33,0),"")</f>
        <v/>
      </c>
      <c r="L210" s="174" t="str">
        <f ca="1">IFERROR(VLOOKUP(ROW(L198),'فهرست بها کلی'!$C$13:$BO$1660,36,0),"")</f>
        <v/>
      </c>
      <c r="M210" s="174" t="str">
        <f ca="1">IFERROR(VLOOKUP(ROW(M198),'فهرست بها کلی'!$C$13:$BO$1660,39,0),"")</f>
        <v/>
      </c>
      <c r="N210" s="174" t="str">
        <f ca="1">IFERROR(VLOOKUP(ROW(N198),'فهرست بها کلی'!$C$13:$BO$1660,42,0),"")</f>
        <v/>
      </c>
      <c r="O210" s="174" t="str">
        <f ca="1">IFERROR(VLOOKUP(ROW(O198),'فهرست بها کلی'!$C$13:$BO$1660,45,0),"")</f>
        <v/>
      </c>
      <c r="P210" s="174" t="str">
        <f ca="1">IFERROR(VLOOKUP(ROW(P198),'فهرست بها کلی'!$C$13:$BO$1660,48,0),"")</f>
        <v/>
      </c>
      <c r="Q210" s="174" t="str">
        <f ca="1">IFERROR(VLOOKUP(ROW(Q198),'فهرست بها کلی'!$C$13:$BO$1660,51,0),"")</f>
        <v/>
      </c>
      <c r="R210" s="174" t="str">
        <f ca="1">IFERROR(VLOOKUP(ROW(R198),'فهرست بها کلی'!$C$13:$BO$1660,54,0),"")</f>
        <v/>
      </c>
      <c r="S210" s="174" t="str">
        <f ca="1">IFERROR(VLOOKUP(ROW(S198),'فهرست بها کلی'!$C$13:$BO$1660,57,0),"")</f>
        <v/>
      </c>
      <c r="T210" s="174" t="str">
        <f ca="1">IFERROR(VLOOKUP(ROW(T198),'فهرست بها کلی'!$C$13:$BO$1660,60,0),"")</f>
        <v/>
      </c>
      <c r="U210" s="174" t="str">
        <f ca="1">IFERROR(VLOOKUP(ROW(U198),'فهرست بها کلی'!$C$13:$BO$1660,63,0),"")</f>
        <v/>
      </c>
      <c r="V210" s="241">
        <f t="shared" ca="1" si="23"/>
        <v>0</v>
      </c>
      <c r="W210" s="242" t="str">
        <f t="shared" ca="1" si="24"/>
        <v/>
      </c>
      <c r="X210" s="174" t="str">
        <f ca="1">IFERROR(VLOOKUP(ROW(X198),'فهرست بها کلی'!$C$13:$BO$1660,10,0),"")</f>
        <v/>
      </c>
      <c r="Y210" s="174" t="str">
        <f ca="1">IFERROR(VLOOKUP(ROW(Y198),'فهرست بها کلی'!$C$13:$BO$1660,11,0),"")</f>
        <v/>
      </c>
      <c r="Z210" s="174" t="str">
        <f ca="1">IFERROR(VLOOKUP(ROW(Z198),'فهرست بها کلی'!$C$13:$BO$1660,12,0),"")</f>
        <v/>
      </c>
      <c r="AA210" s="174" t="str">
        <f ca="1">IFERROR(VLOOKUP(ROW(AA198),'فهرست بها کلی'!$C$13:$BO$1660,13,0),"")</f>
        <v/>
      </c>
      <c r="AB210" s="243" t="str">
        <f t="shared" ca="1" si="25"/>
        <v/>
      </c>
      <c r="AC210" s="174" t="str">
        <f ca="1">IFERROR(VLOOKUP(ROW(AC198),'فهرست بها کلی'!$C$13:$BO$1660,22,0),"")</f>
        <v/>
      </c>
      <c r="AD210" s="174" t="str">
        <f ca="1">IFERROR(VLOOKUP(ROW(AD198),'فهرست بها کلی'!$C$13:$BO$1660,25,0),"")</f>
        <v/>
      </c>
      <c r="AE210" s="174" t="str">
        <f ca="1">IFERROR(VLOOKUP(ROW(AE198),'فهرست بها کلی'!$C$13:$BO$1660,28,0),"")</f>
        <v/>
      </c>
      <c r="AF210" s="174" t="str">
        <f ca="1">IFERROR(VLOOKUP(ROW(AF198),'فهرست بها کلی'!$C$13:$BO$1660,31,0),"")</f>
        <v/>
      </c>
      <c r="AG210" s="174" t="str">
        <f ca="1">IFERROR(VLOOKUP(ROW(AG198),'فهرست بها کلی'!$C$13:$BO$1660,34,0),"")</f>
        <v/>
      </c>
      <c r="AH210" s="174" t="str">
        <f ca="1">IFERROR(VLOOKUP(ROW(AH198),'فهرست بها کلی'!$C$13:$BO$1660,37,0),"")</f>
        <v/>
      </c>
      <c r="AI210" s="174" t="str">
        <f ca="1">IFERROR(VLOOKUP(ROW(AI198),'فهرست بها کلی'!$C$13:$BO$1660,40,0),"")</f>
        <v/>
      </c>
      <c r="AJ210" s="174" t="str">
        <f ca="1">IFERROR(VLOOKUP(ROW(AJ198),'فهرست بها کلی'!$C$13:$BO$1660,43,0),"")</f>
        <v/>
      </c>
      <c r="AK210" s="174" t="str">
        <f ca="1">IFERROR(VLOOKUP(ROW(AK198),'فهرست بها کلی'!$C$13:$BO$1660,46,0),"")</f>
        <v/>
      </c>
      <c r="AL210" s="174" t="str">
        <f ca="1">IFERROR(VLOOKUP(ROW(AL198),'فهرست بها کلی'!$C$13:$BO$1660,49,0),"")</f>
        <v/>
      </c>
      <c r="AM210" s="174" t="str">
        <f ca="1">IFERROR(VLOOKUP(ROW(AM198),'فهرست بها کلی'!$C$13:$BO$1660,52,0),"")</f>
        <v/>
      </c>
      <c r="AN210" s="174" t="str">
        <f ca="1">IFERROR(VLOOKUP(ROW(AN198),'فهرست بها کلی'!$C$13:$BO$1660,55,0),"")</f>
        <v/>
      </c>
      <c r="AO210" s="174" t="str">
        <f ca="1">IFERROR(VLOOKUP(ROW(AO198),'فهرست بها کلی'!$C$13:$BO$1660,58,0),"")</f>
        <v/>
      </c>
      <c r="AP210" s="174" t="str">
        <f ca="1">IFERROR(VLOOKUP(ROW(AP198),'فهرست بها کلی'!$C$13:$BO$1660,61,0),"")</f>
        <v/>
      </c>
      <c r="AQ210" s="174" t="str">
        <f ca="1">IFERROR(VLOOKUP(ROW(AQ198),'فهرست بها کلی'!$C$13:$BO$1660,64,0),"")</f>
        <v/>
      </c>
      <c r="AR210" s="244">
        <f t="shared" ca="1" si="26"/>
        <v>0</v>
      </c>
      <c r="AS210" s="174" t="str">
        <f ca="1">IFERROR(VLOOKUP(ROW(AS198),'فهرست بها کلی'!$C$13:$BO$1660,23,0),"")</f>
        <v/>
      </c>
      <c r="AT210" s="174" t="str">
        <f ca="1">IFERROR(VLOOKUP(ROW(AT198),'فهرست بها کلی'!$C$13:$BO$1660,26,0),"")</f>
        <v/>
      </c>
      <c r="AU210" s="174" t="str">
        <f ca="1">IFERROR(VLOOKUP(ROW(AU198),'فهرست بها کلی'!$C$13:$BO$1660,29,0),"")</f>
        <v/>
      </c>
      <c r="AV210" s="174" t="str">
        <f ca="1">IFERROR(VLOOKUP(ROW(AV198),'فهرست بها کلی'!$C$13:$BO$1660,32,0),"")</f>
        <v/>
      </c>
      <c r="AW210" s="174" t="str">
        <f ca="1">IFERROR(VLOOKUP(ROW(AW198),'فهرست بها کلی'!$C$13:$BO$1660,35,0),"")</f>
        <v/>
      </c>
      <c r="AX210" s="174" t="str">
        <f ca="1">IFERROR(VLOOKUP(ROW(AX198),'فهرست بها کلی'!$C$13:$BO$1660,38,0),"")</f>
        <v/>
      </c>
      <c r="AY210" s="174" t="str">
        <f ca="1">IFERROR(VLOOKUP(ROW(AY198),'فهرست بها کلی'!$C$13:$BO$1660,41,0),"")</f>
        <v/>
      </c>
      <c r="AZ210" s="174" t="str">
        <f ca="1">IFERROR(VLOOKUP(ROW(AZ198),'فهرست بها کلی'!$C$13:$BO$1660,44,0),"")</f>
        <v/>
      </c>
      <c r="BA210" s="174" t="str">
        <f ca="1">IFERROR(VLOOKUP(ROW(BA198),'فهرست بها کلی'!$C$13:$BO$1660,47,0),"")</f>
        <v/>
      </c>
      <c r="BB210" s="174" t="str">
        <f ca="1">IFERROR(VLOOKUP(ROW(BB198),'فهرست بها کلی'!$C$13:$BO$1660,50,0),"")</f>
        <v/>
      </c>
      <c r="BC210" s="174" t="str">
        <f ca="1">IFERROR(VLOOKUP(ROW(BC198),'فهرست بها کلی'!$C$13:$BO$1660,53,0),"")</f>
        <v/>
      </c>
      <c r="BD210" s="174" t="str">
        <f ca="1">IFERROR(VLOOKUP(ROW(BD198),'فهرست بها کلی'!$C$13:$BO$1660,56,0),"")</f>
        <v/>
      </c>
      <c r="BE210" s="174" t="str">
        <f ca="1">IFERROR(VLOOKUP(ROW(BE198),'فهرست بها کلی'!$C$13:$BO$1660,59,0),"")</f>
        <v/>
      </c>
      <c r="BF210" s="174" t="str">
        <f ca="1">IFERROR(VLOOKUP(ROW(BF198),'فهرست بها کلی'!$C$13:$BO$1660,62,0),"")</f>
        <v/>
      </c>
      <c r="BG210" s="174" t="str">
        <f ca="1">IFERROR(VLOOKUP(ROW(BG198),'فهرست بها کلی'!$C$13:$BO$1660,65,0),"")</f>
        <v/>
      </c>
      <c r="BH210" s="174" t="str">
        <f ca="1">IFERROR(VLOOKUP(ROW(BH198),'فهرست بها کلی'!$C$13:$BO$1660,16,0),"")</f>
        <v/>
      </c>
      <c r="BI210" s="245" t="str">
        <f t="shared" ca="1" si="27"/>
        <v xml:space="preserve"> </v>
      </c>
      <c r="BJ210" s="245" t="str">
        <f t="shared" ca="1" si="28"/>
        <v/>
      </c>
      <c r="BK210" s="245" t="str">
        <f t="shared" ca="1" si="29"/>
        <v/>
      </c>
    </row>
    <row r="211" spans="1:63" ht="47.25" customHeight="1">
      <c r="A211" s="174" t="str">
        <f ca="1">IFERROR(VLOOKUP(ROW(A199),'فهرست بها کلی'!$C$13:$BO$1660,1,0),"")</f>
        <v/>
      </c>
      <c r="B211" s="174" t="str">
        <f ca="1">IFERROR(VLOOKUP(ROW(B199),'فهرست بها کلی'!$C$13:$BO$1660,5,0),"")</f>
        <v/>
      </c>
      <c r="C211" s="174" t="str">
        <f ca="1">IFERROR(VLOOKUP(ROW(C199),'فهرست بها کلی'!$C$13:$BO$1660,6,0),"")</f>
        <v/>
      </c>
      <c r="D211" s="174" t="str">
        <f ca="1">IFERROR(VLOOKUP(ROW(D199),'فهرست بها کلی'!$C$13:$BO$1660,7,0),"")</f>
        <v/>
      </c>
      <c r="E211" s="174" t="str">
        <f ca="1">IFERROR(VLOOKUP(ROW(E199),'فهرست بها کلی'!$C$13:$BO$1660,8,0),"")</f>
        <v/>
      </c>
      <c r="F211" s="174" t="str">
        <f ca="1">IFERROR(VLOOKUP(ROW(F199),'فهرست بها کلی'!$C$13:$BO$1660,9,0),"")</f>
        <v/>
      </c>
      <c r="G211" s="174" t="str">
        <f ca="1">IFERROR(VLOOKUP(ROW(G199),'فهرست بها کلی'!$C$13:$BO$1660,21,0),"")</f>
        <v/>
      </c>
      <c r="H211" s="174" t="str">
        <f ca="1">IFERROR(VLOOKUP(ROW(H199),'فهرست بها کلی'!$C$13:$BO$1660,24,0),"")</f>
        <v/>
      </c>
      <c r="I211" s="174" t="str">
        <f ca="1">IFERROR(VLOOKUP(ROW(I199),'فهرست بها کلی'!$C$13:$BO$1660,27,0),"")</f>
        <v/>
      </c>
      <c r="J211" s="174" t="str">
        <f ca="1">IFERROR(VLOOKUP(ROW(J199),'فهرست بها کلی'!$C$13:$BO$1660,30,0),"")</f>
        <v/>
      </c>
      <c r="K211" s="174" t="str">
        <f ca="1">IFERROR(VLOOKUP(ROW(K199),'فهرست بها کلی'!$C$13:$BO$1660,33,0),"")</f>
        <v/>
      </c>
      <c r="L211" s="174" t="str">
        <f ca="1">IFERROR(VLOOKUP(ROW(L199),'فهرست بها کلی'!$C$13:$BO$1660,36,0),"")</f>
        <v/>
      </c>
      <c r="M211" s="174" t="str">
        <f ca="1">IFERROR(VLOOKUP(ROW(M199),'فهرست بها کلی'!$C$13:$BO$1660,39,0),"")</f>
        <v/>
      </c>
      <c r="N211" s="174" t="str">
        <f ca="1">IFERROR(VLOOKUP(ROW(N199),'فهرست بها کلی'!$C$13:$BO$1660,42,0),"")</f>
        <v/>
      </c>
      <c r="O211" s="174" t="str">
        <f ca="1">IFERROR(VLOOKUP(ROW(O199),'فهرست بها کلی'!$C$13:$BO$1660,45,0),"")</f>
        <v/>
      </c>
      <c r="P211" s="174" t="str">
        <f ca="1">IFERROR(VLOOKUP(ROW(P199),'فهرست بها کلی'!$C$13:$BO$1660,48,0),"")</f>
        <v/>
      </c>
      <c r="Q211" s="174" t="str">
        <f ca="1">IFERROR(VLOOKUP(ROW(Q199),'فهرست بها کلی'!$C$13:$BO$1660,51,0),"")</f>
        <v/>
      </c>
      <c r="R211" s="174" t="str">
        <f ca="1">IFERROR(VLOOKUP(ROW(R199),'فهرست بها کلی'!$C$13:$BO$1660,54,0),"")</f>
        <v/>
      </c>
      <c r="S211" s="174" t="str">
        <f ca="1">IFERROR(VLOOKUP(ROW(S199),'فهرست بها کلی'!$C$13:$BO$1660,57,0),"")</f>
        <v/>
      </c>
      <c r="T211" s="174" t="str">
        <f ca="1">IFERROR(VLOOKUP(ROW(T199),'فهرست بها کلی'!$C$13:$BO$1660,60,0),"")</f>
        <v/>
      </c>
      <c r="U211" s="174" t="str">
        <f ca="1">IFERROR(VLOOKUP(ROW(U199),'فهرست بها کلی'!$C$13:$BO$1660,63,0),"")</f>
        <v/>
      </c>
      <c r="V211" s="241">
        <f t="shared" ca="1" si="23"/>
        <v>0</v>
      </c>
      <c r="W211" s="242" t="str">
        <f t="shared" ca="1" si="24"/>
        <v/>
      </c>
      <c r="X211" s="174" t="str">
        <f ca="1">IFERROR(VLOOKUP(ROW(X199),'فهرست بها کلی'!$C$13:$BO$1660,10,0),"")</f>
        <v/>
      </c>
      <c r="Y211" s="174" t="str">
        <f ca="1">IFERROR(VLOOKUP(ROW(Y199),'فهرست بها کلی'!$C$13:$BO$1660,11,0),"")</f>
        <v/>
      </c>
      <c r="Z211" s="174" t="str">
        <f ca="1">IFERROR(VLOOKUP(ROW(Z199),'فهرست بها کلی'!$C$13:$BO$1660,12,0),"")</f>
        <v/>
      </c>
      <c r="AA211" s="174" t="str">
        <f ca="1">IFERROR(VLOOKUP(ROW(AA199),'فهرست بها کلی'!$C$13:$BO$1660,13,0),"")</f>
        <v/>
      </c>
      <c r="AB211" s="243" t="str">
        <f t="shared" ca="1" si="25"/>
        <v/>
      </c>
      <c r="AC211" s="174" t="str">
        <f ca="1">IFERROR(VLOOKUP(ROW(AC199),'فهرست بها کلی'!$C$13:$BO$1660,22,0),"")</f>
        <v/>
      </c>
      <c r="AD211" s="174" t="str">
        <f ca="1">IFERROR(VLOOKUP(ROW(AD199),'فهرست بها کلی'!$C$13:$BO$1660,25,0),"")</f>
        <v/>
      </c>
      <c r="AE211" s="174" t="str">
        <f ca="1">IFERROR(VLOOKUP(ROW(AE199),'فهرست بها کلی'!$C$13:$BO$1660,28,0),"")</f>
        <v/>
      </c>
      <c r="AF211" s="174" t="str">
        <f ca="1">IFERROR(VLOOKUP(ROW(AF199),'فهرست بها کلی'!$C$13:$BO$1660,31,0),"")</f>
        <v/>
      </c>
      <c r="AG211" s="174" t="str">
        <f ca="1">IFERROR(VLOOKUP(ROW(AG199),'فهرست بها کلی'!$C$13:$BO$1660,34,0),"")</f>
        <v/>
      </c>
      <c r="AH211" s="174" t="str">
        <f ca="1">IFERROR(VLOOKUP(ROW(AH199),'فهرست بها کلی'!$C$13:$BO$1660,37,0),"")</f>
        <v/>
      </c>
      <c r="AI211" s="174" t="str">
        <f ca="1">IFERROR(VLOOKUP(ROW(AI199),'فهرست بها کلی'!$C$13:$BO$1660,40,0),"")</f>
        <v/>
      </c>
      <c r="AJ211" s="174" t="str">
        <f ca="1">IFERROR(VLOOKUP(ROW(AJ199),'فهرست بها کلی'!$C$13:$BO$1660,43,0),"")</f>
        <v/>
      </c>
      <c r="AK211" s="174" t="str">
        <f ca="1">IFERROR(VLOOKUP(ROW(AK199),'فهرست بها کلی'!$C$13:$BO$1660,46,0),"")</f>
        <v/>
      </c>
      <c r="AL211" s="174" t="str">
        <f ca="1">IFERROR(VLOOKUP(ROW(AL199),'فهرست بها کلی'!$C$13:$BO$1660,49,0),"")</f>
        <v/>
      </c>
      <c r="AM211" s="174" t="str">
        <f ca="1">IFERROR(VLOOKUP(ROW(AM199),'فهرست بها کلی'!$C$13:$BO$1660,52,0),"")</f>
        <v/>
      </c>
      <c r="AN211" s="174" t="str">
        <f ca="1">IFERROR(VLOOKUP(ROW(AN199),'فهرست بها کلی'!$C$13:$BO$1660,55,0),"")</f>
        <v/>
      </c>
      <c r="AO211" s="174" t="str">
        <f ca="1">IFERROR(VLOOKUP(ROW(AO199),'فهرست بها کلی'!$C$13:$BO$1660,58,0),"")</f>
        <v/>
      </c>
      <c r="AP211" s="174" t="str">
        <f ca="1">IFERROR(VLOOKUP(ROW(AP199),'فهرست بها کلی'!$C$13:$BO$1660,61,0),"")</f>
        <v/>
      </c>
      <c r="AQ211" s="174" t="str">
        <f ca="1">IFERROR(VLOOKUP(ROW(AQ199),'فهرست بها کلی'!$C$13:$BO$1660,64,0),"")</f>
        <v/>
      </c>
      <c r="AR211" s="244">
        <f t="shared" ca="1" si="26"/>
        <v>0</v>
      </c>
      <c r="AS211" s="174" t="str">
        <f ca="1">IFERROR(VLOOKUP(ROW(AS199),'فهرست بها کلی'!$C$13:$BO$1660,23,0),"")</f>
        <v/>
      </c>
      <c r="AT211" s="174" t="str">
        <f ca="1">IFERROR(VLOOKUP(ROW(AT199),'فهرست بها کلی'!$C$13:$BO$1660,26,0),"")</f>
        <v/>
      </c>
      <c r="AU211" s="174" t="str">
        <f ca="1">IFERROR(VLOOKUP(ROW(AU199),'فهرست بها کلی'!$C$13:$BO$1660,29,0),"")</f>
        <v/>
      </c>
      <c r="AV211" s="174" t="str">
        <f ca="1">IFERROR(VLOOKUP(ROW(AV199),'فهرست بها کلی'!$C$13:$BO$1660,32,0),"")</f>
        <v/>
      </c>
      <c r="AW211" s="174" t="str">
        <f ca="1">IFERROR(VLOOKUP(ROW(AW199),'فهرست بها کلی'!$C$13:$BO$1660,35,0),"")</f>
        <v/>
      </c>
      <c r="AX211" s="174" t="str">
        <f ca="1">IFERROR(VLOOKUP(ROW(AX199),'فهرست بها کلی'!$C$13:$BO$1660,38,0),"")</f>
        <v/>
      </c>
      <c r="AY211" s="174" t="str">
        <f ca="1">IFERROR(VLOOKUP(ROW(AY199),'فهرست بها کلی'!$C$13:$BO$1660,41,0),"")</f>
        <v/>
      </c>
      <c r="AZ211" s="174" t="str">
        <f ca="1">IFERROR(VLOOKUP(ROW(AZ199),'فهرست بها کلی'!$C$13:$BO$1660,44,0),"")</f>
        <v/>
      </c>
      <c r="BA211" s="174" t="str">
        <f ca="1">IFERROR(VLOOKUP(ROW(BA199),'فهرست بها کلی'!$C$13:$BO$1660,47,0),"")</f>
        <v/>
      </c>
      <c r="BB211" s="174" t="str">
        <f ca="1">IFERROR(VLOOKUP(ROW(BB199),'فهرست بها کلی'!$C$13:$BO$1660,50,0),"")</f>
        <v/>
      </c>
      <c r="BC211" s="174" t="str">
        <f ca="1">IFERROR(VLOOKUP(ROW(BC199),'فهرست بها کلی'!$C$13:$BO$1660,53,0),"")</f>
        <v/>
      </c>
      <c r="BD211" s="174" t="str">
        <f ca="1">IFERROR(VLOOKUP(ROW(BD199),'فهرست بها کلی'!$C$13:$BO$1660,56,0),"")</f>
        <v/>
      </c>
      <c r="BE211" s="174" t="str">
        <f ca="1">IFERROR(VLOOKUP(ROW(BE199),'فهرست بها کلی'!$C$13:$BO$1660,59,0),"")</f>
        <v/>
      </c>
      <c r="BF211" s="174" t="str">
        <f ca="1">IFERROR(VLOOKUP(ROW(BF199),'فهرست بها کلی'!$C$13:$BO$1660,62,0),"")</f>
        <v/>
      </c>
      <c r="BG211" s="174" t="str">
        <f ca="1">IFERROR(VLOOKUP(ROW(BG199),'فهرست بها کلی'!$C$13:$BO$1660,65,0),"")</f>
        <v/>
      </c>
      <c r="BH211" s="174" t="str">
        <f ca="1">IFERROR(VLOOKUP(ROW(BH199),'فهرست بها کلی'!$C$13:$BO$1660,16,0),"")</f>
        <v/>
      </c>
      <c r="BI211" s="245" t="str">
        <f t="shared" ca="1" si="27"/>
        <v xml:space="preserve"> </v>
      </c>
      <c r="BJ211" s="245" t="str">
        <f t="shared" ca="1" si="28"/>
        <v/>
      </c>
      <c r="BK211" s="245" t="str">
        <f t="shared" ca="1" si="29"/>
        <v/>
      </c>
    </row>
    <row r="212" spans="1:63" ht="47.25" customHeight="1">
      <c r="A212" s="174" t="str">
        <f ca="1">IFERROR(VLOOKUP(ROW(A200),'فهرست بها کلی'!$C$13:$BO$1660,1,0),"")</f>
        <v/>
      </c>
      <c r="B212" s="174" t="str">
        <f ca="1">IFERROR(VLOOKUP(ROW(B200),'فهرست بها کلی'!$C$13:$BO$1660,5,0),"")</f>
        <v/>
      </c>
      <c r="C212" s="174" t="str">
        <f ca="1">IFERROR(VLOOKUP(ROW(C200),'فهرست بها کلی'!$C$13:$BO$1660,6,0),"")</f>
        <v/>
      </c>
      <c r="D212" s="174" t="str">
        <f ca="1">IFERROR(VLOOKUP(ROW(D200),'فهرست بها کلی'!$C$13:$BO$1660,7,0),"")</f>
        <v/>
      </c>
      <c r="E212" s="174" t="str">
        <f ca="1">IFERROR(VLOOKUP(ROW(E200),'فهرست بها کلی'!$C$13:$BO$1660,8,0),"")</f>
        <v/>
      </c>
      <c r="F212" s="174" t="str">
        <f ca="1">IFERROR(VLOOKUP(ROW(F200),'فهرست بها کلی'!$C$13:$BO$1660,9,0),"")</f>
        <v/>
      </c>
      <c r="G212" s="174" t="str">
        <f ca="1">IFERROR(VLOOKUP(ROW(G200),'فهرست بها کلی'!$C$13:$BO$1660,21,0),"")</f>
        <v/>
      </c>
      <c r="H212" s="174" t="str">
        <f ca="1">IFERROR(VLOOKUP(ROW(H200),'فهرست بها کلی'!$C$13:$BO$1660,24,0),"")</f>
        <v/>
      </c>
      <c r="I212" s="174" t="str">
        <f ca="1">IFERROR(VLOOKUP(ROW(I200),'فهرست بها کلی'!$C$13:$BO$1660,27,0),"")</f>
        <v/>
      </c>
      <c r="J212" s="174" t="str">
        <f ca="1">IFERROR(VLOOKUP(ROW(J200),'فهرست بها کلی'!$C$13:$BO$1660,30,0),"")</f>
        <v/>
      </c>
      <c r="K212" s="174" t="str">
        <f ca="1">IFERROR(VLOOKUP(ROW(K200),'فهرست بها کلی'!$C$13:$BO$1660,33,0),"")</f>
        <v/>
      </c>
      <c r="L212" s="174" t="str">
        <f ca="1">IFERROR(VLOOKUP(ROW(L200),'فهرست بها کلی'!$C$13:$BO$1660,36,0),"")</f>
        <v/>
      </c>
      <c r="M212" s="174" t="str">
        <f ca="1">IFERROR(VLOOKUP(ROW(M200),'فهرست بها کلی'!$C$13:$BO$1660,39,0),"")</f>
        <v/>
      </c>
      <c r="N212" s="174" t="str">
        <f ca="1">IFERROR(VLOOKUP(ROW(N200),'فهرست بها کلی'!$C$13:$BO$1660,42,0),"")</f>
        <v/>
      </c>
      <c r="O212" s="174" t="str">
        <f ca="1">IFERROR(VLOOKUP(ROW(O200),'فهرست بها کلی'!$C$13:$BO$1660,45,0),"")</f>
        <v/>
      </c>
      <c r="P212" s="174" t="str">
        <f ca="1">IFERROR(VLOOKUP(ROW(P200),'فهرست بها کلی'!$C$13:$BO$1660,48,0),"")</f>
        <v/>
      </c>
      <c r="Q212" s="174" t="str">
        <f ca="1">IFERROR(VLOOKUP(ROW(Q200),'فهرست بها کلی'!$C$13:$BO$1660,51,0),"")</f>
        <v/>
      </c>
      <c r="R212" s="174" t="str">
        <f ca="1">IFERROR(VLOOKUP(ROW(R200),'فهرست بها کلی'!$C$13:$BO$1660,54,0),"")</f>
        <v/>
      </c>
      <c r="S212" s="174" t="str">
        <f ca="1">IFERROR(VLOOKUP(ROW(S200),'فهرست بها کلی'!$C$13:$BO$1660,57,0),"")</f>
        <v/>
      </c>
      <c r="T212" s="174" t="str">
        <f ca="1">IFERROR(VLOOKUP(ROW(T200),'فهرست بها کلی'!$C$13:$BO$1660,60,0),"")</f>
        <v/>
      </c>
      <c r="U212" s="174" t="str">
        <f ca="1">IFERROR(VLOOKUP(ROW(U200),'فهرست بها کلی'!$C$13:$BO$1660,63,0),"")</f>
        <v/>
      </c>
      <c r="V212" s="241">
        <f t="shared" ca="1" si="23"/>
        <v>0</v>
      </c>
      <c r="W212" s="242" t="str">
        <f t="shared" ca="1" si="24"/>
        <v/>
      </c>
      <c r="X212" s="174" t="str">
        <f ca="1">IFERROR(VLOOKUP(ROW(X200),'فهرست بها کلی'!$C$13:$BO$1660,10,0),"")</f>
        <v/>
      </c>
      <c r="Y212" s="174" t="str">
        <f ca="1">IFERROR(VLOOKUP(ROW(Y200),'فهرست بها کلی'!$C$13:$BO$1660,11,0),"")</f>
        <v/>
      </c>
      <c r="Z212" s="174" t="str">
        <f ca="1">IFERROR(VLOOKUP(ROW(Z200),'فهرست بها کلی'!$C$13:$BO$1660,12,0),"")</f>
        <v/>
      </c>
      <c r="AA212" s="174" t="str">
        <f ca="1">IFERROR(VLOOKUP(ROW(AA200),'فهرست بها کلی'!$C$13:$BO$1660,13,0),"")</f>
        <v/>
      </c>
      <c r="AB212" s="243" t="str">
        <f t="shared" ca="1" si="25"/>
        <v/>
      </c>
      <c r="AC212" s="174" t="str">
        <f ca="1">IFERROR(VLOOKUP(ROW(AC200),'فهرست بها کلی'!$C$13:$BO$1660,22,0),"")</f>
        <v/>
      </c>
      <c r="AD212" s="174" t="str">
        <f ca="1">IFERROR(VLOOKUP(ROW(AD200),'فهرست بها کلی'!$C$13:$BO$1660,25,0),"")</f>
        <v/>
      </c>
      <c r="AE212" s="174" t="str">
        <f ca="1">IFERROR(VLOOKUP(ROW(AE200),'فهرست بها کلی'!$C$13:$BO$1660,28,0),"")</f>
        <v/>
      </c>
      <c r="AF212" s="174" t="str">
        <f ca="1">IFERROR(VLOOKUP(ROW(AF200),'فهرست بها کلی'!$C$13:$BO$1660,31,0),"")</f>
        <v/>
      </c>
      <c r="AG212" s="174" t="str">
        <f ca="1">IFERROR(VLOOKUP(ROW(AG200),'فهرست بها کلی'!$C$13:$BO$1660,34,0),"")</f>
        <v/>
      </c>
      <c r="AH212" s="174" t="str">
        <f ca="1">IFERROR(VLOOKUP(ROW(AH200),'فهرست بها کلی'!$C$13:$BO$1660,37,0),"")</f>
        <v/>
      </c>
      <c r="AI212" s="174" t="str">
        <f ca="1">IFERROR(VLOOKUP(ROW(AI200),'فهرست بها کلی'!$C$13:$BO$1660,40,0),"")</f>
        <v/>
      </c>
      <c r="AJ212" s="174" t="str">
        <f ca="1">IFERROR(VLOOKUP(ROW(AJ200),'فهرست بها کلی'!$C$13:$BO$1660,43,0),"")</f>
        <v/>
      </c>
      <c r="AK212" s="174" t="str">
        <f ca="1">IFERROR(VLOOKUP(ROW(AK200),'فهرست بها کلی'!$C$13:$BO$1660,46,0),"")</f>
        <v/>
      </c>
      <c r="AL212" s="174" t="str">
        <f ca="1">IFERROR(VLOOKUP(ROW(AL200),'فهرست بها کلی'!$C$13:$BO$1660,49,0),"")</f>
        <v/>
      </c>
      <c r="AM212" s="174" t="str">
        <f ca="1">IFERROR(VLOOKUP(ROW(AM200),'فهرست بها کلی'!$C$13:$BO$1660,52,0),"")</f>
        <v/>
      </c>
      <c r="AN212" s="174" t="str">
        <f ca="1">IFERROR(VLOOKUP(ROW(AN200),'فهرست بها کلی'!$C$13:$BO$1660,55,0),"")</f>
        <v/>
      </c>
      <c r="AO212" s="174" t="str">
        <f ca="1">IFERROR(VLOOKUP(ROW(AO200),'فهرست بها کلی'!$C$13:$BO$1660,58,0),"")</f>
        <v/>
      </c>
      <c r="AP212" s="174" t="str">
        <f ca="1">IFERROR(VLOOKUP(ROW(AP200),'فهرست بها کلی'!$C$13:$BO$1660,61,0),"")</f>
        <v/>
      </c>
      <c r="AQ212" s="174" t="str">
        <f ca="1">IFERROR(VLOOKUP(ROW(AQ200),'فهرست بها کلی'!$C$13:$BO$1660,64,0),"")</f>
        <v/>
      </c>
      <c r="AR212" s="244">
        <f t="shared" ca="1" si="26"/>
        <v>0</v>
      </c>
      <c r="AS212" s="174" t="str">
        <f ca="1">IFERROR(VLOOKUP(ROW(AS200),'فهرست بها کلی'!$C$13:$BO$1660,23,0),"")</f>
        <v/>
      </c>
      <c r="AT212" s="174" t="str">
        <f ca="1">IFERROR(VLOOKUP(ROW(AT200),'فهرست بها کلی'!$C$13:$BO$1660,26,0),"")</f>
        <v/>
      </c>
      <c r="AU212" s="174" t="str">
        <f ca="1">IFERROR(VLOOKUP(ROW(AU200),'فهرست بها کلی'!$C$13:$BO$1660,29,0),"")</f>
        <v/>
      </c>
      <c r="AV212" s="174" t="str">
        <f ca="1">IFERROR(VLOOKUP(ROW(AV200),'فهرست بها کلی'!$C$13:$BO$1660,32,0),"")</f>
        <v/>
      </c>
      <c r="AW212" s="174" t="str">
        <f ca="1">IFERROR(VLOOKUP(ROW(AW200),'فهرست بها کلی'!$C$13:$BO$1660,35,0),"")</f>
        <v/>
      </c>
      <c r="AX212" s="174" t="str">
        <f ca="1">IFERROR(VLOOKUP(ROW(AX200),'فهرست بها کلی'!$C$13:$BO$1660,38,0),"")</f>
        <v/>
      </c>
      <c r="AY212" s="174" t="str">
        <f ca="1">IFERROR(VLOOKUP(ROW(AY200),'فهرست بها کلی'!$C$13:$BO$1660,41,0),"")</f>
        <v/>
      </c>
      <c r="AZ212" s="174" t="str">
        <f ca="1">IFERROR(VLOOKUP(ROW(AZ200),'فهرست بها کلی'!$C$13:$BO$1660,44,0),"")</f>
        <v/>
      </c>
      <c r="BA212" s="174" t="str">
        <f ca="1">IFERROR(VLOOKUP(ROW(BA200),'فهرست بها کلی'!$C$13:$BO$1660,47,0),"")</f>
        <v/>
      </c>
      <c r="BB212" s="174" t="str">
        <f ca="1">IFERROR(VLOOKUP(ROW(BB200),'فهرست بها کلی'!$C$13:$BO$1660,50,0),"")</f>
        <v/>
      </c>
      <c r="BC212" s="174" t="str">
        <f ca="1">IFERROR(VLOOKUP(ROW(BC200),'فهرست بها کلی'!$C$13:$BO$1660,53,0),"")</f>
        <v/>
      </c>
      <c r="BD212" s="174" t="str">
        <f ca="1">IFERROR(VLOOKUP(ROW(BD200),'فهرست بها کلی'!$C$13:$BO$1660,56,0),"")</f>
        <v/>
      </c>
      <c r="BE212" s="174" t="str">
        <f ca="1">IFERROR(VLOOKUP(ROW(BE200),'فهرست بها کلی'!$C$13:$BO$1660,59,0),"")</f>
        <v/>
      </c>
      <c r="BF212" s="174" t="str">
        <f ca="1">IFERROR(VLOOKUP(ROW(BF200),'فهرست بها کلی'!$C$13:$BO$1660,62,0),"")</f>
        <v/>
      </c>
      <c r="BG212" s="174" t="str">
        <f ca="1">IFERROR(VLOOKUP(ROW(BG200),'فهرست بها کلی'!$C$13:$BO$1660,65,0),"")</f>
        <v/>
      </c>
      <c r="BH212" s="174" t="str">
        <f ca="1">IFERROR(VLOOKUP(ROW(BH200),'فهرست بها کلی'!$C$13:$BO$1660,16,0),"")</f>
        <v/>
      </c>
      <c r="BI212" s="245" t="str">
        <f t="shared" ca="1" si="27"/>
        <v xml:space="preserve"> </v>
      </c>
      <c r="BJ212" s="245" t="str">
        <f t="shared" ca="1" si="28"/>
        <v/>
      </c>
      <c r="BK212" s="245" t="str">
        <f t="shared" ca="1" si="29"/>
        <v/>
      </c>
    </row>
    <row r="213" spans="1:63" ht="47.25" customHeight="1">
      <c r="A213" s="174" t="str">
        <f ca="1">IFERROR(VLOOKUP(ROW(A201),'فهرست بها کلی'!$C$13:$BO$1660,1,0),"")</f>
        <v/>
      </c>
      <c r="B213" s="174" t="str">
        <f ca="1">IFERROR(VLOOKUP(ROW(B201),'فهرست بها کلی'!$C$13:$BO$1660,5,0),"")</f>
        <v/>
      </c>
      <c r="C213" s="174" t="str">
        <f ca="1">IFERROR(VLOOKUP(ROW(C201),'فهرست بها کلی'!$C$13:$BO$1660,6,0),"")</f>
        <v/>
      </c>
      <c r="D213" s="174" t="str">
        <f ca="1">IFERROR(VLOOKUP(ROW(D201),'فهرست بها کلی'!$C$13:$BO$1660,7,0),"")</f>
        <v/>
      </c>
      <c r="E213" s="174" t="str">
        <f ca="1">IFERROR(VLOOKUP(ROW(E201),'فهرست بها کلی'!$C$13:$BO$1660,8,0),"")</f>
        <v/>
      </c>
      <c r="F213" s="174" t="str">
        <f ca="1">IFERROR(VLOOKUP(ROW(F201),'فهرست بها کلی'!$C$13:$BO$1660,9,0),"")</f>
        <v/>
      </c>
      <c r="G213" s="174" t="str">
        <f ca="1">IFERROR(VLOOKUP(ROW(G201),'فهرست بها کلی'!$C$13:$BO$1660,21,0),"")</f>
        <v/>
      </c>
      <c r="H213" s="174" t="str">
        <f ca="1">IFERROR(VLOOKUP(ROW(H201),'فهرست بها کلی'!$C$13:$BO$1660,24,0),"")</f>
        <v/>
      </c>
      <c r="I213" s="174" t="str">
        <f ca="1">IFERROR(VLOOKUP(ROW(I201),'فهرست بها کلی'!$C$13:$BO$1660,27,0),"")</f>
        <v/>
      </c>
      <c r="J213" s="174" t="str">
        <f ca="1">IFERROR(VLOOKUP(ROW(J201),'فهرست بها کلی'!$C$13:$BO$1660,30,0),"")</f>
        <v/>
      </c>
      <c r="K213" s="174" t="str">
        <f ca="1">IFERROR(VLOOKUP(ROW(K201),'فهرست بها کلی'!$C$13:$BO$1660,33,0),"")</f>
        <v/>
      </c>
      <c r="L213" s="174" t="str">
        <f ca="1">IFERROR(VLOOKUP(ROW(L201),'فهرست بها کلی'!$C$13:$BO$1660,36,0),"")</f>
        <v/>
      </c>
      <c r="M213" s="174" t="str">
        <f ca="1">IFERROR(VLOOKUP(ROW(M201),'فهرست بها کلی'!$C$13:$BO$1660,39,0),"")</f>
        <v/>
      </c>
      <c r="N213" s="174" t="str">
        <f ca="1">IFERROR(VLOOKUP(ROW(N201),'فهرست بها کلی'!$C$13:$BO$1660,42,0),"")</f>
        <v/>
      </c>
      <c r="O213" s="174" t="str">
        <f ca="1">IFERROR(VLOOKUP(ROW(O201),'فهرست بها کلی'!$C$13:$BO$1660,45,0),"")</f>
        <v/>
      </c>
      <c r="P213" s="174" t="str">
        <f ca="1">IFERROR(VLOOKUP(ROW(P201),'فهرست بها کلی'!$C$13:$BO$1660,48,0),"")</f>
        <v/>
      </c>
      <c r="Q213" s="174" t="str">
        <f ca="1">IFERROR(VLOOKUP(ROW(Q201),'فهرست بها کلی'!$C$13:$BO$1660,51,0),"")</f>
        <v/>
      </c>
      <c r="R213" s="174" t="str">
        <f ca="1">IFERROR(VLOOKUP(ROW(R201),'فهرست بها کلی'!$C$13:$BO$1660,54,0),"")</f>
        <v/>
      </c>
      <c r="S213" s="174" t="str">
        <f ca="1">IFERROR(VLOOKUP(ROW(S201),'فهرست بها کلی'!$C$13:$BO$1660,57,0),"")</f>
        <v/>
      </c>
      <c r="T213" s="174" t="str">
        <f ca="1">IFERROR(VLOOKUP(ROW(T201),'فهرست بها کلی'!$C$13:$BO$1660,60,0),"")</f>
        <v/>
      </c>
      <c r="U213" s="174" t="str">
        <f ca="1">IFERROR(VLOOKUP(ROW(U201),'فهرست بها کلی'!$C$13:$BO$1660,63,0),"")</f>
        <v/>
      </c>
      <c r="V213" s="241">
        <f t="shared" ca="1" si="23"/>
        <v>0</v>
      </c>
      <c r="W213" s="242" t="str">
        <f t="shared" ca="1" si="24"/>
        <v/>
      </c>
      <c r="X213" s="174" t="str">
        <f ca="1">IFERROR(VLOOKUP(ROW(X201),'فهرست بها کلی'!$C$13:$BO$1660,10,0),"")</f>
        <v/>
      </c>
      <c r="Y213" s="174" t="str">
        <f ca="1">IFERROR(VLOOKUP(ROW(Y201),'فهرست بها کلی'!$C$13:$BO$1660,11,0),"")</f>
        <v/>
      </c>
      <c r="Z213" s="174" t="str">
        <f ca="1">IFERROR(VLOOKUP(ROW(Z201),'فهرست بها کلی'!$C$13:$BO$1660,12,0),"")</f>
        <v/>
      </c>
      <c r="AA213" s="174" t="str">
        <f ca="1">IFERROR(VLOOKUP(ROW(AA201),'فهرست بها کلی'!$C$13:$BO$1660,13,0),"")</f>
        <v/>
      </c>
      <c r="AB213" s="243" t="str">
        <f t="shared" ca="1" si="25"/>
        <v/>
      </c>
      <c r="AC213" s="174" t="str">
        <f ca="1">IFERROR(VLOOKUP(ROW(AC201),'فهرست بها کلی'!$C$13:$BO$1660,22,0),"")</f>
        <v/>
      </c>
      <c r="AD213" s="174" t="str">
        <f ca="1">IFERROR(VLOOKUP(ROW(AD201),'فهرست بها کلی'!$C$13:$BO$1660,25,0),"")</f>
        <v/>
      </c>
      <c r="AE213" s="174" t="str">
        <f ca="1">IFERROR(VLOOKUP(ROW(AE201),'فهرست بها کلی'!$C$13:$BO$1660,28,0),"")</f>
        <v/>
      </c>
      <c r="AF213" s="174" t="str">
        <f ca="1">IFERROR(VLOOKUP(ROW(AF201),'فهرست بها کلی'!$C$13:$BO$1660,31,0),"")</f>
        <v/>
      </c>
      <c r="AG213" s="174" t="str">
        <f ca="1">IFERROR(VLOOKUP(ROW(AG201),'فهرست بها کلی'!$C$13:$BO$1660,34,0),"")</f>
        <v/>
      </c>
      <c r="AH213" s="174" t="str">
        <f ca="1">IFERROR(VLOOKUP(ROW(AH201),'فهرست بها کلی'!$C$13:$BO$1660,37,0),"")</f>
        <v/>
      </c>
      <c r="AI213" s="174" t="str">
        <f ca="1">IFERROR(VLOOKUP(ROW(AI201),'فهرست بها کلی'!$C$13:$BO$1660,40,0),"")</f>
        <v/>
      </c>
      <c r="AJ213" s="174" t="str">
        <f ca="1">IFERROR(VLOOKUP(ROW(AJ201),'فهرست بها کلی'!$C$13:$BO$1660,43,0),"")</f>
        <v/>
      </c>
      <c r="AK213" s="174" t="str">
        <f ca="1">IFERROR(VLOOKUP(ROW(AK201),'فهرست بها کلی'!$C$13:$BO$1660,46,0),"")</f>
        <v/>
      </c>
      <c r="AL213" s="174" t="str">
        <f ca="1">IFERROR(VLOOKUP(ROW(AL201),'فهرست بها کلی'!$C$13:$BO$1660,49,0),"")</f>
        <v/>
      </c>
      <c r="AM213" s="174" t="str">
        <f ca="1">IFERROR(VLOOKUP(ROW(AM201),'فهرست بها کلی'!$C$13:$BO$1660,52,0),"")</f>
        <v/>
      </c>
      <c r="AN213" s="174" t="str">
        <f ca="1">IFERROR(VLOOKUP(ROW(AN201),'فهرست بها کلی'!$C$13:$BO$1660,55,0),"")</f>
        <v/>
      </c>
      <c r="AO213" s="174" t="str">
        <f ca="1">IFERROR(VLOOKUP(ROW(AO201),'فهرست بها کلی'!$C$13:$BO$1660,58,0),"")</f>
        <v/>
      </c>
      <c r="AP213" s="174" t="str">
        <f ca="1">IFERROR(VLOOKUP(ROW(AP201),'فهرست بها کلی'!$C$13:$BO$1660,61,0),"")</f>
        <v/>
      </c>
      <c r="AQ213" s="174" t="str">
        <f ca="1">IFERROR(VLOOKUP(ROW(AQ201),'فهرست بها کلی'!$C$13:$BO$1660,64,0),"")</f>
        <v/>
      </c>
      <c r="AR213" s="244">
        <f t="shared" ca="1" si="26"/>
        <v>0</v>
      </c>
      <c r="AS213" s="174" t="str">
        <f ca="1">IFERROR(VLOOKUP(ROW(AS201),'فهرست بها کلی'!$C$13:$BO$1660,23,0),"")</f>
        <v/>
      </c>
      <c r="AT213" s="174" t="str">
        <f ca="1">IFERROR(VLOOKUP(ROW(AT201),'فهرست بها کلی'!$C$13:$BO$1660,26,0),"")</f>
        <v/>
      </c>
      <c r="AU213" s="174" t="str">
        <f ca="1">IFERROR(VLOOKUP(ROW(AU201),'فهرست بها کلی'!$C$13:$BO$1660,29,0),"")</f>
        <v/>
      </c>
      <c r="AV213" s="174" t="str">
        <f ca="1">IFERROR(VLOOKUP(ROW(AV201),'فهرست بها کلی'!$C$13:$BO$1660,32,0),"")</f>
        <v/>
      </c>
      <c r="AW213" s="174" t="str">
        <f ca="1">IFERROR(VLOOKUP(ROW(AW201),'فهرست بها کلی'!$C$13:$BO$1660,35,0),"")</f>
        <v/>
      </c>
      <c r="AX213" s="174" t="str">
        <f ca="1">IFERROR(VLOOKUP(ROW(AX201),'فهرست بها کلی'!$C$13:$BO$1660,38,0),"")</f>
        <v/>
      </c>
      <c r="AY213" s="174" t="str">
        <f ca="1">IFERROR(VLOOKUP(ROW(AY201),'فهرست بها کلی'!$C$13:$BO$1660,41,0),"")</f>
        <v/>
      </c>
      <c r="AZ213" s="174" t="str">
        <f ca="1">IFERROR(VLOOKUP(ROW(AZ201),'فهرست بها کلی'!$C$13:$BO$1660,44,0),"")</f>
        <v/>
      </c>
      <c r="BA213" s="174" t="str">
        <f ca="1">IFERROR(VLOOKUP(ROW(BA201),'فهرست بها کلی'!$C$13:$BO$1660,47,0),"")</f>
        <v/>
      </c>
      <c r="BB213" s="174" t="str">
        <f ca="1">IFERROR(VLOOKUP(ROW(BB201),'فهرست بها کلی'!$C$13:$BO$1660,50,0),"")</f>
        <v/>
      </c>
      <c r="BC213" s="174" t="str">
        <f ca="1">IFERROR(VLOOKUP(ROW(BC201),'فهرست بها کلی'!$C$13:$BO$1660,53,0),"")</f>
        <v/>
      </c>
      <c r="BD213" s="174" t="str">
        <f ca="1">IFERROR(VLOOKUP(ROW(BD201),'فهرست بها کلی'!$C$13:$BO$1660,56,0),"")</f>
        <v/>
      </c>
      <c r="BE213" s="174" t="str">
        <f ca="1">IFERROR(VLOOKUP(ROW(BE201),'فهرست بها کلی'!$C$13:$BO$1660,59,0),"")</f>
        <v/>
      </c>
      <c r="BF213" s="174" t="str">
        <f ca="1">IFERROR(VLOOKUP(ROW(BF201),'فهرست بها کلی'!$C$13:$BO$1660,62,0),"")</f>
        <v/>
      </c>
      <c r="BG213" s="174" t="str">
        <f ca="1">IFERROR(VLOOKUP(ROW(BG201),'فهرست بها کلی'!$C$13:$BO$1660,65,0),"")</f>
        <v/>
      </c>
      <c r="BH213" s="174" t="str">
        <f ca="1">IFERROR(VLOOKUP(ROW(BH201),'فهرست بها کلی'!$C$13:$BO$1660,16,0),"")</f>
        <v/>
      </c>
      <c r="BI213" s="245" t="str">
        <f t="shared" ca="1" si="27"/>
        <v xml:space="preserve"> </v>
      </c>
      <c r="BJ213" s="245" t="str">
        <f t="shared" ca="1" si="28"/>
        <v/>
      </c>
      <c r="BK213" s="245" t="str">
        <f t="shared" ca="1" si="29"/>
        <v/>
      </c>
    </row>
    <row r="214" spans="1:63" ht="47.25" customHeight="1">
      <c r="A214" s="174" t="str">
        <f ca="1">IFERROR(VLOOKUP(ROW(A202),'فهرست بها کلی'!$C$13:$BO$1660,1,0),"")</f>
        <v/>
      </c>
      <c r="B214" s="174" t="str">
        <f ca="1">IFERROR(VLOOKUP(ROW(B202),'فهرست بها کلی'!$C$13:$BO$1660,5,0),"")</f>
        <v/>
      </c>
      <c r="C214" s="174" t="str">
        <f ca="1">IFERROR(VLOOKUP(ROW(C202),'فهرست بها کلی'!$C$13:$BO$1660,6,0),"")</f>
        <v/>
      </c>
      <c r="D214" s="174" t="str">
        <f ca="1">IFERROR(VLOOKUP(ROW(D202),'فهرست بها کلی'!$C$13:$BO$1660,7,0),"")</f>
        <v/>
      </c>
      <c r="E214" s="174" t="str">
        <f ca="1">IFERROR(VLOOKUP(ROW(E202),'فهرست بها کلی'!$C$13:$BO$1660,8,0),"")</f>
        <v/>
      </c>
      <c r="F214" s="174" t="str">
        <f ca="1">IFERROR(VLOOKUP(ROW(F202),'فهرست بها کلی'!$C$13:$BO$1660,9,0),"")</f>
        <v/>
      </c>
      <c r="G214" s="174" t="str">
        <f ca="1">IFERROR(VLOOKUP(ROW(G202),'فهرست بها کلی'!$C$13:$BO$1660,21,0),"")</f>
        <v/>
      </c>
      <c r="H214" s="174" t="str">
        <f ca="1">IFERROR(VLOOKUP(ROW(H202),'فهرست بها کلی'!$C$13:$BO$1660,24,0),"")</f>
        <v/>
      </c>
      <c r="I214" s="174" t="str">
        <f ca="1">IFERROR(VLOOKUP(ROW(I202),'فهرست بها کلی'!$C$13:$BO$1660,27,0),"")</f>
        <v/>
      </c>
      <c r="J214" s="174" t="str">
        <f ca="1">IFERROR(VLOOKUP(ROW(J202),'فهرست بها کلی'!$C$13:$BO$1660,30,0),"")</f>
        <v/>
      </c>
      <c r="K214" s="174" t="str">
        <f ca="1">IFERROR(VLOOKUP(ROW(K202),'فهرست بها کلی'!$C$13:$BO$1660,33,0),"")</f>
        <v/>
      </c>
      <c r="L214" s="174" t="str">
        <f ca="1">IFERROR(VLOOKUP(ROW(L202),'فهرست بها کلی'!$C$13:$BO$1660,36,0),"")</f>
        <v/>
      </c>
      <c r="M214" s="174" t="str">
        <f ca="1">IFERROR(VLOOKUP(ROW(M202),'فهرست بها کلی'!$C$13:$BO$1660,39,0),"")</f>
        <v/>
      </c>
      <c r="N214" s="174" t="str">
        <f ca="1">IFERROR(VLOOKUP(ROW(N202),'فهرست بها کلی'!$C$13:$BO$1660,42,0),"")</f>
        <v/>
      </c>
      <c r="O214" s="174" t="str">
        <f ca="1">IFERROR(VLOOKUP(ROW(O202),'فهرست بها کلی'!$C$13:$BO$1660,45,0),"")</f>
        <v/>
      </c>
      <c r="P214" s="174" t="str">
        <f ca="1">IFERROR(VLOOKUP(ROW(P202),'فهرست بها کلی'!$C$13:$BO$1660,48,0),"")</f>
        <v/>
      </c>
      <c r="Q214" s="174" t="str">
        <f ca="1">IFERROR(VLOOKUP(ROW(Q202),'فهرست بها کلی'!$C$13:$BO$1660,51,0),"")</f>
        <v/>
      </c>
      <c r="R214" s="174" t="str">
        <f ca="1">IFERROR(VLOOKUP(ROW(R202),'فهرست بها کلی'!$C$13:$BO$1660,54,0),"")</f>
        <v/>
      </c>
      <c r="S214" s="174" t="str">
        <f ca="1">IFERROR(VLOOKUP(ROW(S202),'فهرست بها کلی'!$C$13:$BO$1660,57,0),"")</f>
        <v/>
      </c>
      <c r="T214" s="174" t="str">
        <f ca="1">IFERROR(VLOOKUP(ROW(T202),'فهرست بها کلی'!$C$13:$BO$1660,60,0),"")</f>
        <v/>
      </c>
      <c r="U214" s="174" t="str">
        <f ca="1">IFERROR(VLOOKUP(ROW(U202),'فهرست بها کلی'!$C$13:$BO$1660,63,0),"")</f>
        <v/>
      </c>
      <c r="V214" s="241">
        <f t="shared" ca="1" si="23"/>
        <v>0</v>
      </c>
      <c r="W214" s="242" t="str">
        <f t="shared" ca="1" si="24"/>
        <v/>
      </c>
      <c r="X214" s="174" t="str">
        <f ca="1">IFERROR(VLOOKUP(ROW(X202),'فهرست بها کلی'!$C$13:$BO$1660,10,0),"")</f>
        <v/>
      </c>
      <c r="Y214" s="174" t="str">
        <f ca="1">IFERROR(VLOOKUP(ROW(Y202),'فهرست بها کلی'!$C$13:$BO$1660,11,0),"")</f>
        <v/>
      </c>
      <c r="Z214" s="174" t="str">
        <f ca="1">IFERROR(VLOOKUP(ROW(Z202),'فهرست بها کلی'!$C$13:$BO$1660,12,0),"")</f>
        <v/>
      </c>
      <c r="AA214" s="174" t="str">
        <f ca="1">IFERROR(VLOOKUP(ROW(AA202),'فهرست بها کلی'!$C$13:$BO$1660,13,0),"")</f>
        <v/>
      </c>
      <c r="AB214" s="243" t="str">
        <f t="shared" ca="1" si="25"/>
        <v/>
      </c>
      <c r="AC214" s="174" t="str">
        <f ca="1">IFERROR(VLOOKUP(ROW(AC202),'فهرست بها کلی'!$C$13:$BO$1660,22,0),"")</f>
        <v/>
      </c>
      <c r="AD214" s="174" t="str">
        <f ca="1">IFERROR(VLOOKUP(ROW(AD202),'فهرست بها کلی'!$C$13:$BO$1660,25,0),"")</f>
        <v/>
      </c>
      <c r="AE214" s="174" t="str">
        <f ca="1">IFERROR(VLOOKUP(ROW(AE202),'فهرست بها کلی'!$C$13:$BO$1660,28,0),"")</f>
        <v/>
      </c>
      <c r="AF214" s="174" t="str">
        <f ca="1">IFERROR(VLOOKUP(ROW(AF202),'فهرست بها کلی'!$C$13:$BO$1660,31,0),"")</f>
        <v/>
      </c>
      <c r="AG214" s="174" t="str">
        <f ca="1">IFERROR(VLOOKUP(ROW(AG202),'فهرست بها کلی'!$C$13:$BO$1660,34,0),"")</f>
        <v/>
      </c>
      <c r="AH214" s="174" t="str">
        <f ca="1">IFERROR(VLOOKUP(ROW(AH202),'فهرست بها کلی'!$C$13:$BO$1660,37,0),"")</f>
        <v/>
      </c>
      <c r="AI214" s="174" t="str">
        <f ca="1">IFERROR(VLOOKUP(ROW(AI202),'فهرست بها کلی'!$C$13:$BO$1660,40,0),"")</f>
        <v/>
      </c>
      <c r="AJ214" s="174" t="str">
        <f ca="1">IFERROR(VLOOKUP(ROW(AJ202),'فهرست بها کلی'!$C$13:$BO$1660,43,0),"")</f>
        <v/>
      </c>
      <c r="AK214" s="174" t="str">
        <f ca="1">IFERROR(VLOOKUP(ROW(AK202),'فهرست بها کلی'!$C$13:$BO$1660,46,0),"")</f>
        <v/>
      </c>
      <c r="AL214" s="174" t="str">
        <f ca="1">IFERROR(VLOOKUP(ROW(AL202),'فهرست بها کلی'!$C$13:$BO$1660,49,0),"")</f>
        <v/>
      </c>
      <c r="AM214" s="174" t="str">
        <f ca="1">IFERROR(VLOOKUP(ROW(AM202),'فهرست بها کلی'!$C$13:$BO$1660,52,0),"")</f>
        <v/>
      </c>
      <c r="AN214" s="174" t="str">
        <f ca="1">IFERROR(VLOOKUP(ROW(AN202),'فهرست بها کلی'!$C$13:$BO$1660,55,0),"")</f>
        <v/>
      </c>
      <c r="AO214" s="174" t="str">
        <f ca="1">IFERROR(VLOOKUP(ROW(AO202),'فهرست بها کلی'!$C$13:$BO$1660,58,0),"")</f>
        <v/>
      </c>
      <c r="AP214" s="174" t="str">
        <f ca="1">IFERROR(VLOOKUP(ROW(AP202),'فهرست بها کلی'!$C$13:$BO$1660,61,0),"")</f>
        <v/>
      </c>
      <c r="AQ214" s="174" t="str">
        <f ca="1">IFERROR(VLOOKUP(ROW(AQ202),'فهرست بها کلی'!$C$13:$BO$1660,64,0),"")</f>
        <v/>
      </c>
      <c r="AR214" s="244">
        <f t="shared" ca="1" si="26"/>
        <v>0</v>
      </c>
      <c r="AS214" s="174" t="str">
        <f ca="1">IFERROR(VLOOKUP(ROW(AS202),'فهرست بها کلی'!$C$13:$BO$1660,23,0),"")</f>
        <v/>
      </c>
      <c r="AT214" s="174" t="str">
        <f ca="1">IFERROR(VLOOKUP(ROW(AT202),'فهرست بها کلی'!$C$13:$BO$1660,26,0),"")</f>
        <v/>
      </c>
      <c r="AU214" s="174" t="str">
        <f ca="1">IFERROR(VLOOKUP(ROW(AU202),'فهرست بها کلی'!$C$13:$BO$1660,29,0),"")</f>
        <v/>
      </c>
      <c r="AV214" s="174" t="str">
        <f ca="1">IFERROR(VLOOKUP(ROW(AV202),'فهرست بها کلی'!$C$13:$BO$1660,32,0),"")</f>
        <v/>
      </c>
      <c r="AW214" s="174" t="str">
        <f ca="1">IFERROR(VLOOKUP(ROW(AW202),'فهرست بها کلی'!$C$13:$BO$1660,35,0),"")</f>
        <v/>
      </c>
      <c r="AX214" s="174" t="str">
        <f ca="1">IFERROR(VLOOKUP(ROW(AX202),'فهرست بها کلی'!$C$13:$BO$1660,38,0),"")</f>
        <v/>
      </c>
      <c r="AY214" s="174" t="str">
        <f ca="1">IFERROR(VLOOKUP(ROW(AY202),'فهرست بها کلی'!$C$13:$BO$1660,41,0),"")</f>
        <v/>
      </c>
      <c r="AZ214" s="174" t="str">
        <f ca="1">IFERROR(VLOOKUP(ROW(AZ202),'فهرست بها کلی'!$C$13:$BO$1660,44,0),"")</f>
        <v/>
      </c>
      <c r="BA214" s="174" t="str">
        <f ca="1">IFERROR(VLOOKUP(ROW(BA202),'فهرست بها کلی'!$C$13:$BO$1660,47,0),"")</f>
        <v/>
      </c>
      <c r="BB214" s="174" t="str">
        <f ca="1">IFERROR(VLOOKUP(ROW(BB202),'فهرست بها کلی'!$C$13:$BO$1660,50,0),"")</f>
        <v/>
      </c>
      <c r="BC214" s="174" t="str">
        <f ca="1">IFERROR(VLOOKUP(ROW(BC202),'فهرست بها کلی'!$C$13:$BO$1660,53,0),"")</f>
        <v/>
      </c>
      <c r="BD214" s="174" t="str">
        <f ca="1">IFERROR(VLOOKUP(ROW(BD202),'فهرست بها کلی'!$C$13:$BO$1660,56,0),"")</f>
        <v/>
      </c>
      <c r="BE214" s="174" t="str">
        <f ca="1">IFERROR(VLOOKUP(ROW(BE202),'فهرست بها کلی'!$C$13:$BO$1660,59,0),"")</f>
        <v/>
      </c>
      <c r="BF214" s="174" t="str">
        <f ca="1">IFERROR(VLOOKUP(ROW(BF202),'فهرست بها کلی'!$C$13:$BO$1660,62,0),"")</f>
        <v/>
      </c>
      <c r="BG214" s="174" t="str">
        <f ca="1">IFERROR(VLOOKUP(ROW(BG202),'فهرست بها کلی'!$C$13:$BO$1660,65,0),"")</f>
        <v/>
      </c>
      <c r="BH214" s="174" t="str">
        <f ca="1">IFERROR(VLOOKUP(ROW(BH202),'فهرست بها کلی'!$C$13:$BO$1660,16,0),"")</f>
        <v/>
      </c>
      <c r="BI214" s="245" t="str">
        <f t="shared" ca="1" si="27"/>
        <v xml:space="preserve"> </v>
      </c>
      <c r="BJ214" s="245" t="str">
        <f t="shared" ca="1" si="28"/>
        <v/>
      </c>
      <c r="BK214" s="245" t="str">
        <f t="shared" ca="1" si="29"/>
        <v/>
      </c>
    </row>
    <row r="215" spans="1:63" ht="47.25" customHeight="1">
      <c r="A215" s="174" t="str">
        <f ca="1">IFERROR(VLOOKUP(ROW(A203),'فهرست بها کلی'!$C$13:$BO$1660,1,0),"")</f>
        <v/>
      </c>
      <c r="B215" s="174" t="str">
        <f ca="1">IFERROR(VLOOKUP(ROW(B203),'فهرست بها کلی'!$C$13:$BO$1660,5,0),"")</f>
        <v/>
      </c>
      <c r="C215" s="174" t="str">
        <f ca="1">IFERROR(VLOOKUP(ROW(C203),'فهرست بها کلی'!$C$13:$BO$1660,6,0),"")</f>
        <v/>
      </c>
      <c r="D215" s="174" t="str">
        <f ca="1">IFERROR(VLOOKUP(ROW(D203),'فهرست بها کلی'!$C$13:$BO$1660,7,0),"")</f>
        <v/>
      </c>
      <c r="E215" s="174" t="str">
        <f ca="1">IFERROR(VLOOKUP(ROW(E203),'فهرست بها کلی'!$C$13:$BO$1660,8,0),"")</f>
        <v/>
      </c>
      <c r="F215" s="174" t="str">
        <f ca="1">IFERROR(VLOOKUP(ROW(F203),'فهرست بها کلی'!$C$13:$BO$1660,9,0),"")</f>
        <v/>
      </c>
      <c r="G215" s="174" t="str">
        <f ca="1">IFERROR(VLOOKUP(ROW(G203),'فهرست بها کلی'!$C$13:$BO$1660,21,0),"")</f>
        <v/>
      </c>
      <c r="H215" s="174" t="str">
        <f ca="1">IFERROR(VLOOKUP(ROW(H203),'فهرست بها کلی'!$C$13:$BO$1660,24,0),"")</f>
        <v/>
      </c>
      <c r="I215" s="174" t="str">
        <f ca="1">IFERROR(VLOOKUP(ROW(I203),'فهرست بها کلی'!$C$13:$BO$1660,27,0),"")</f>
        <v/>
      </c>
      <c r="J215" s="174" t="str">
        <f ca="1">IFERROR(VLOOKUP(ROW(J203),'فهرست بها کلی'!$C$13:$BO$1660,30,0),"")</f>
        <v/>
      </c>
      <c r="K215" s="174" t="str">
        <f ca="1">IFERROR(VLOOKUP(ROW(K203),'فهرست بها کلی'!$C$13:$BO$1660,33,0),"")</f>
        <v/>
      </c>
      <c r="L215" s="174" t="str">
        <f ca="1">IFERROR(VLOOKUP(ROW(L203),'فهرست بها کلی'!$C$13:$BO$1660,36,0),"")</f>
        <v/>
      </c>
      <c r="M215" s="174" t="str">
        <f ca="1">IFERROR(VLOOKUP(ROW(M203),'فهرست بها کلی'!$C$13:$BO$1660,39,0),"")</f>
        <v/>
      </c>
      <c r="N215" s="174" t="str">
        <f ca="1">IFERROR(VLOOKUP(ROW(N203),'فهرست بها کلی'!$C$13:$BO$1660,42,0),"")</f>
        <v/>
      </c>
      <c r="O215" s="174" t="str">
        <f ca="1">IFERROR(VLOOKUP(ROW(O203),'فهرست بها کلی'!$C$13:$BO$1660,45,0),"")</f>
        <v/>
      </c>
      <c r="P215" s="174" t="str">
        <f ca="1">IFERROR(VLOOKUP(ROW(P203),'فهرست بها کلی'!$C$13:$BO$1660,48,0),"")</f>
        <v/>
      </c>
      <c r="Q215" s="174" t="str">
        <f ca="1">IFERROR(VLOOKUP(ROW(Q203),'فهرست بها کلی'!$C$13:$BO$1660,51,0),"")</f>
        <v/>
      </c>
      <c r="R215" s="174" t="str">
        <f ca="1">IFERROR(VLOOKUP(ROW(R203),'فهرست بها کلی'!$C$13:$BO$1660,54,0),"")</f>
        <v/>
      </c>
      <c r="S215" s="174" t="str">
        <f ca="1">IFERROR(VLOOKUP(ROW(S203),'فهرست بها کلی'!$C$13:$BO$1660,57,0),"")</f>
        <v/>
      </c>
      <c r="T215" s="174" t="str">
        <f ca="1">IFERROR(VLOOKUP(ROW(T203),'فهرست بها کلی'!$C$13:$BO$1660,60,0),"")</f>
        <v/>
      </c>
      <c r="U215" s="174" t="str">
        <f ca="1">IFERROR(VLOOKUP(ROW(U203),'فهرست بها کلی'!$C$13:$BO$1660,63,0),"")</f>
        <v/>
      </c>
      <c r="V215" s="241">
        <f t="shared" ca="1" si="23"/>
        <v>0</v>
      </c>
      <c r="W215" s="242" t="str">
        <f t="shared" ca="1" si="24"/>
        <v/>
      </c>
      <c r="X215" s="174" t="str">
        <f ca="1">IFERROR(VLOOKUP(ROW(X203),'فهرست بها کلی'!$C$13:$BO$1660,10,0),"")</f>
        <v/>
      </c>
      <c r="Y215" s="174" t="str">
        <f ca="1">IFERROR(VLOOKUP(ROW(Y203),'فهرست بها کلی'!$C$13:$BO$1660,11,0),"")</f>
        <v/>
      </c>
      <c r="Z215" s="174" t="str">
        <f ca="1">IFERROR(VLOOKUP(ROW(Z203),'فهرست بها کلی'!$C$13:$BO$1660,12,0),"")</f>
        <v/>
      </c>
      <c r="AA215" s="174" t="str">
        <f ca="1">IFERROR(VLOOKUP(ROW(AA203),'فهرست بها کلی'!$C$13:$BO$1660,13,0),"")</f>
        <v/>
      </c>
      <c r="AB215" s="243" t="str">
        <f t="shared" ca="1" si="25"/>
        <v/>
      </c>
      <c r="AC215" s="174" t="str">
        <f ca="1">IFERROR(VLOOKUP(ROW(AC203),'فهرست بها کلی'!$C$13:$BO$1660,22,0),"")</f>
        <v/>
      </c>
      <c r="AD215" s="174" t="str">
        <f ca="1">IFERROR(VLOOKUP(ROW(AD203),'فهرست بها کلی'!$C$13:$BO$1660,25,0),"")</f>
        <v/>
      </c>
      <c r="AE215" s="174" t="str">
        <f ca="1">IFERROR(VLOOKUP(ROW(AE203),'فهرست بها کلی'!$C$13:$BO$1660,28,0),"")</f>
        <v/>
      </c>
      <c r="AF215" s="174" t="str">
        <f ca="1">IFERROR(VLOOKUP(ROW(AF203),'فهرست بها کلی'!$C$13:$BO$1660,31,0),"")</f>
        <v/>
      </c>
      <c r="AG215" s="174" t="str">
        <f ca="1">IFERROR(VLOOKUP(ROW(AG203),'فهرست بها کلی'!$C$13:$BO$1660,34,0),"")</f>
        <v/>
      </c>
      <c r="AH215" s="174" t="str">
        <f ca="1">IFERROR(VLOOKUP(ROW(AH203),'فهرست بها کلی'!$C$13:$BO$1660,37,0),"")</f>
        <v/>
      </c>
      <c r="AI215" s="174" t="str">
        <f ca="1">IFERROR(VLOOKUP(ROW(AI203),'فهرست بها کلی'!$C$13:$BO$1660,40,0),"")</f>
        <v/>
      </c>
      <c r="AJ215" s="174" t="str">
        <f ca="1">IFERROR(VLOOKUP(ROW(AJ203),'فهرست بها کلی'!$C$13:$BO$1660,43,0),"")</f>
        <v/>
      </c>
      <c r="AK215" s="174" t="str">
        <f ca="1">IFERROR(VLOOKUP(ROW(AK203),'فهرست بها کلی'!$C$13:$BO$1660,46,0),"")</f>
        <v/>
      </c>
      <c r="AL215" s="174" t="str">
        <f ca="1">IFERROR(VLOOKUP(ROW(AL203),'فهرست بها کلی'!$C$13:$BO$1660,49,0),"")</f>
        <v/>
      </c>
      <c r="AM215" s="174" t="str">
        <f ca="1">IFERROR(VLOOKUP(ROW(AM203),'فهرست بها کلی'!$C$13:$BO$1660,52,0),"")</f>
        <v/>
      </c>
      <c r="AN215" s="174" t="str">
        <f ca="1">IFERROR(VLOOKUP(ROW(AN203),'فهرست بها کلی'!$C$13:$BO$1660,55,0),"")</f>
        <v/>
      </c>
      <c r="AO215" s="174" t="str">
        <f ca="1">IFERROR(VLOOKUP(ROW(AO203),'فهرست بها کلی'!$C$13:$BO$1660,58,0),"")</f>
        <v/>
      </c>
      <c r="AP215" s="174" t="str">
        <f ca="1">IFERROR(VLOOKUP(ROW(AP203),'فهرست بها کلی'!$C$13:$BO$1660,61,0),"")</f>
        <v/>
      </c>
      <c r="AQ215" s="174" t="str">
        <f ca="1">IFERROR(VLOOKUP(ROW(AQ203),'فهرست بها کلی'!$C$13:$BO$1660,64,0),"")</f>
        <v/>
      </c>
      <c r="AR215" s="244">
        <f t="shared" ca="1" si="26"/>
        <v>0</v>
      </c>
      <c r="AS215" s="174" t="str">
        <f ca="1">IFERROR(VLOOKUP(ROW(AS203),'فهرست بها کلی'!$C$13:$BO$1660,23,0),"")</f>
        <v/>
      </c>
      <c r="AT215" s="174" t="str">
        <f ca="1">IFERROR(VLOOKUP(ROW(AT203),'فهرست بها کلی'!$C$13:$BO$1660,26,0),"")</f>
        <v/>
      </c>
      <c r="AU215" s="174" t="str">
        <f ca="1">IFERROR(VLOOKUP(ROW(AU203),'فهرست بها کلی'!$C$13:$BO$1660,29,0),"")</f>
        <v/>
      </c>
      <c r="AV215" s="174" t="str">
        <f ca="1">IFERROR(VLOOKUP(ROW(AV203),'فهرست بها کلی'!$C$13:$BO$1660,32,0),"")</f>
        <v/>
      </c>
      <c r="AW215" s="174" t="str">
        <f ca="1">IFERROR(VLOOKUP(ROW(AW203),'فهرست بها کلی'!$C$13:$BO$1660,35,0),"")</f>
        <v/>
      </c>
      <c r="AX215" s="174" t="str">
        <f ca="1">IFERROR(VLOOKUP(ROW(AX203),'فهرست بها کلی'!$C$13:$BO$1660,38,0),"")</f>
        <v/>
      </c>
      <c r="AY215" s="174" t="str">
        <f ca="1">IFERROR(VLOOKUP(ROW(AY203),'فهرست بها کلی'!$C$13:$BO$1660,41,0),"")</f>
        <v/>
      </c>
      <c r="AZ215" s="174" t="str">
        <f ca="1">IFERROR(VLOOKUP(ROW(AZ203),'فهرست بها کلی'!$C$13:$BO$1660,44,0),"")</f>
        <v/>
      </c>
      <c r="BA215" s="174" t="str">
        <f ca="1">IFERROR(VLOOKUP(ROW(BA203),'فهرست بها کلی'!$C$13:$BO$1660,47,0),"")</f>
        <v/>
      </c>
      <c r="BB215" s="174" t="str">
        <f ca="1">IFERROR(VLOOKUP(ROW(BB203),'فهرست بها کلی'!$C$13:$BO$1660,50,0),"")</f>
        <v/>
      </c>
      <c r="BC215" s="174" t="str">
        <f ca="1">IFERROR(VLOOKUP(ROW(BC203),'فهرست بها کلی'!$C$13:$BO$1660,53,0),"")</f>
        <v/>
      </c>
      <c r="BD215" s="174" t="str">
        <f ca="1">IFERROR(VLOOKUP(ROW(BD203),'فهرست بها کلی'!$C$13:$BO$1660,56,0),"")</f>
        <v/>
      </c>
      <c r="BE215" s="174" t="str">
        <f ca="1">IFERROR(VLOOKUP(ROW(BE203),'فهرست بها کلی'!$C$13:$BO$1660,59,0),"")</f>
        <v/>
      </c>
      <c r="BF215" s="174" t="str">
        <f ca="1">IFERROR(VLOOKUP(ROW(BF203),'فهرست بها کلی'!$C$13:$BO$1660,62,0),"")</f>
        <v/>
      </c>
      <c r="BG215" s="174" t="str">
        <f ca="1">IFERROR(VLOOKUP(ROW(BG203),'فهرست بها کلی'!$C$13:$BO$1660,65,0),"")</f>
        <v/>
      </c>
      <c r="BH215" s="174" t="str">
        <f ca="1">IFERROR(VLOOKUP(ROW(BH203),'فهرست بها کلی'!$C$13:$BO$1660,16,0),"")</f>
        <v/>
      </c>
      <c r="BI215" s="245" t="str">
        <f t="shared" ca="1" si="27"/>
        <v xml:space="preserve"> </v>
      </c>
      <c r="BJ215" s="245" t="str">
        <f t="shared" ca="1" si="28"/>
        <v/>
      </c>
      <c r="BK215" s="245" t="str">
        <f t="shared" ca="1" si="29"/>
        <v/>
      </c>
    </row>
    <row r="216" spans="1:63" ht="47.25" customHeight="1">
      <c r="A216" s="174" t="str">
        <f ca="1">IFERROR(VLOOKUP(ROW(A204),'فهرست بها کلی'!$C$13:$BO$1660,1,0),"")</f>
        <v/>
      </c>
      <c r="B216" s="174" t="str">
        <f ca="1">IFERROR(VLOOKUP(ROW(B204),'فهرست بها کلی'!$C$13:$BO$1660,5,0),"")</f>
        <v/>
      </c>
      <c r="C216" s="174" t="str">
        <f ca="1">IFERROR(VLOOKUP(ROW(C204),'فهرست بها کلی'!$C$13:$BO$1660,6,0),"")</f>
        <v/>
      </c>
      <c r="D216" s="174" t="str">
        <f ca="1">IFERROR(VLOOKUP(ROW(D204),'فهرست بها کلی'!$C$13:$BO$1660,7,0),"")</f>
        <v/>
      </c>
      <c r="E216" s="174" t="str">
        <f ca="1">IFERROR(VLOOKUP(ROW(E204),'فهرست بها کلی'!$C$13:$BO$1660,8,0),"")</f>
        <v/>
      </c>
      <c r="F216" s="174" t="str">
        <f ca="1">IFERROR(VLOOKUP(ROW(F204),'فهرست بها کلی'!$C$13:$BO$1660,9,0),"")</f>
        <v/>
      </c>
      <c r="G216" s="174" t="str">
        <f ca="1">IFERROR(VLOOKUP(ROW(G204),'فهرست بها کلی'!$C$13:$BO$1660,21,0),"")</f>
        <v/>
      </c>
      <c r="H216" s="174" t="str">
        <f ca="1">IFERROR(VLOOKUP(ROW(H204),'فهرست بها کلی'!$C$13:$BO$1660,24,0),"")</f>
        <v/>
      </c>
      <c r="I216" s="174" t="str">
        <f ca="1">IFERROR(VLOOKUP(ROW(I204),'فهرست بها کلی'!$C$13:$BO$1660,27,0),"")</f>
        <v/>
      </c>
      <c r="J216" s="174" t="str">
        <f ca="1">IFERROR(VLOOKUP(ROW(J204),'فهرست بها کلی'!$C$13:$BO$1660,30,0),"")</f>
        <v/>
      </c>
      <c r="K216" s="174" t="str">
        <f ca="1">IFERROR(VLOOKUP(ROW(K204),'فهرست بها کلی'!$C$13:$BO$1660,33,0),"")</f>
        <v/>
      </c>
      <c r="L216" s="174" t="str">
        <f ca="1">IFERROR(VLOOKUP(ROW(L204),'فهرست بها کلی'!$C$13:$BO$1660,36,0),"")</f>
        <v/>
      </c>
      <c r="M216" s="174" t="str">
        <f ca="1">IFERROR(VLOOKUP(ROW(M204),'فهرست بها کلی'!$C$13:$BO$1660,39,0),"")</f>
        <v/>
      </c>
      <c r="N216" s="174" t="str">
        <f ca="1">IFERROR(VLOOKUP(ROW(N204),'فهرست بها کلی'!$C$13:$BO$1660,42,0),"")</f>
        <v/>
      </c>
      <c r="O216" s="174" t="str">
        <f ca="1">IFERROR(VLOOKUP(ROW(O204),'فهرست بها کلی'!$C$13:$BO$1660,45,0),"")</f>
        <v/>
      </c>
      <c r="P216" s="174" t="str">
        <f ca="1">IFERROR(VLOOKUP(ROW(P204),'فهرست بها کلی'!$C$13:$BO$1660,48,0),"")</f>
        <v/>
      </c>
      <c r="Q216" s="174" t="str">
        <f ca="1">IFERROR(VLOOKUP(ROW(Q204),'فهرست بها کلی'!$C$13:$BO$1660,51,0),"")</f>
        <v/>
      </c>
      <c r="R216" s="174" t="str">
        <f ca="1">IFERROR(VLOOKUP(ROW(R204),'فهرست بها کلی'!$C$13:$BO$1660,54,0),"")</f>
        <v/>
      </c>
      <c r="S216" s="174" t="str">
        <f ca="1">IFERROR(VLOOKUP(ROW(S204),'فهرست بها کلی'!$C$13:$BO$1660,57,0),"")</f>
        <v/>
      </c>
      <c r="T216" s="174" t="str">
        <f ca="1">IFERROR(VLOOKUP(ROW(T204),'فهرست بها کلی'!$C$13:$BO$1660,60,0),"")</f>
        <v/>
      </c>
      <c r="U216" s="174" t="str">
        <f ca="1">IFERROR(VLOOKUP(ROW(U204),'فهرست بها کلی'!$C$13:$BO$1660,63,0),"")</f>
        <v/>
      </c>
      <c r="V216" s="241">
        <f t="shared" ca="1" si="23"/>
        <v>0</v>
      </c>
      <c r="W216" s="242" t="str">
        <f t="shared" ca="1" si="24"/>
        <v/>
      </c>
      <c r="X216" s="174" t="str">
        <f ca="1">IFERROR(VLOOKUP(ROW(X204),'فهرست بها کلی'!$C$13:$BO$1660,10,0),"")</f>
        <v/>
      </c>
      <c r="Y216" s="174" t="str">
        <f ca="1">IFERROR(VLOOKUP(ROW(Y204),'فهرست بها کلی'!$C$13:$BO$1660,11,0),"")</f>
        <v/>
      </c>
      <c r="Z216" s="174" t="str">
        <f ca="1">IFERROR(VLOOKUP(ROW(Z204),'فهرست بها کلی'!$C$13:$BO$1660,12,0),"")</f>
        <v/>
      </c>
      <c r="AA216" s="174" t="str">
        <f ca="1">IFERROR(VLOOKUP(ROW(AA204),'فهرست بها کلی'!$C$13:$BO$1660,13,0),"")</f>
        <v/>
      </c>
      <c r="AB216" s="243" t="str">
        <f t="shared" ca="1" si="25"/>
        <v/>
      </c>
      <c r="AC216" s="174" t="str">
        <f ca="1">IFERROR(VLOOKUP(ROW(AC204),'فهرست بها کلی'!$C$13:$BO$1660,22,0),"")</f>
        <v/>
      </c>
      <c r="AD216" s="174" t="str">
        <f ca="1">IFERROR(VLOOKUP(ROW(AD204),'فهرست بها کلی'!$C$13:$BO$1660,25,0),"")</f>
        <v/>
      </c>
      <c r="AE216" s="174" t="str">
        <f ca="1">IFERROR(VLOOKUP(ROW(AE204),'فهرست بها کلی'!$C$13:$BO$1660,28,0),"")</f>
        <v/>
      </c>
      <c r="AF216" s="174" t="str">
        <f ca="1">IFERROR(VLOOKUP(ROW(AF204),'فهرست بها کلی'!$C$13:$BO$1660,31,0),"")</f>
        <v/>
      </c>
      <c r="AG216" s="174" t="str">
        <f ca="1">IFERROR(VLOOKUP(ROW(AG204),'فهرست بها کلی'!$C$13:$BO$1660,34,0),"")</f>
        <v/>
      </c>
      <c r="AH216" s="174" t="str">
        <f ca="1">IFERROR(VLOOKUP(ROW(AH204),'فهرست بها کلی'!$C$13:$BO$1660,37,0),"")</f>
        <v/>
      </c>
      <c r="AI216" s="174" t="str">
        <f ca="1">IFERROR(VLOOKUP(ROW(AI204),'فهرست بها کلی'!$C$13:$BO$1660,40,0),"")</f>
        <v/>
      </c>
      <c r="AJ216" s="174" t="str">
        <f ca="1">IFERROR(VLOOKUP(ROW(AJ204),'فهرست بها کلی'!$C$13:$BO$1660,43,0),"")</f>
        <v/>
      </c>
      <c r="AK216" s="174" t="str">
        <f ca="1">IFERROR(VLOOKUP(ROW(AK204),'فهرست بها کلی'!$C$13:$BO$1660,46,0),"")</f>
        <v/>
      </c>
      <c r="AL216" s="174" t="str">
        <f ca="1">IFERROR(VLOOKUP(ROW(AL204),'فهرست بها کلی'!$C$13:$BO$1660,49,0),"")</f>
        <v/>
      </c>
      <c r="AM216" s="174" t="str">
        <f ca="1">IFERROR(VLOOKUP(ROW(AM204),'فهرست بها کلی'!$C$13:$BO$1660,52,0),"")</f>
        <v/>
      </c>
      <c r="AN216" s="174" t="str">
        <f ca="1">IFERROR(VLOOKUP(ROW(AN204),'فهرست بها کلی'!$C$13:$BO$1660,55,0),"")</f>
        <v/>
      </c>
      <c r="AO216" s="174" t="str">
        <f ca="1">IFERROR(VLOOKUP(ROW(AO204),'فهرست بها کلی'!$C$13:$BO$1660,58,0),"")</f>
        <v/>
      </c>
      <c r="AP216" s="174" t="str">
        <f ca="1">IFERROR(VLOOKUP(ROW(AP204),'فهرست بها کلی'!$C$13:$BO$1660,61,0),"")</f>
        <v/>
      </c>
      <c r="AQ216" s="174" t="str">
        <f ca="1">IFERROR(VLOOKUP(ROW(AQ204),'فهرست بها کلی'!$C$13:$BO$1660,64,0),"")</f>
        <v/>
      </c>
      <c r="AR216" s="244">
        <f t="shared" ca="1" si="26"/>
        <v>0</v>
      </c>
      <c r="AS216" s="174" t="str">
        <f ca="1">IFERROR(VLOOKUP(ROW(AS204),'فهرست بها کلی'!$C$13:$BO$1660,23,0),"")</f>
        <v/>
      </c>
      <c r="AT216" s="174" t="str">
        <f ca="1">IFERROR(VLOOKUP(ROW(AT204),'فهرست بها کلی'!$C$13:$BO$1660,26,0),"")</f>
        <v/>
      </c>
      <c r="AU216" s="174" t="str">
        <f ca="1">IFERROR(VLOOKUP(ROW(AU204),'فهرست بها کلی'!$C$13:$BO$1660,29,0),"")</f>
        <v/>
      </c>
      <c r="AV216" s="174" t="str">
        <f ca="1">IFERROR(VLOOKUP(ROW(AV204),'فهرست بها کلی'!$C$13:$BO$1660,32,0),"")</f>
        <v/>
      </c>
      <c r="AW216" s="174" t="str">
        <f ca="1">IFERROR(VLOOKUP(ROW(AW204),'فهرست بها کلی'!$C$13:$BO$1660,35,0),"")</f>
        <v/>
      </c>
      <c r="AX216" s="174" t="str">
        <f ca="1">IFERROR(VLOOKUP(ROW(AX204),'فهرست بها کلی'!$C$13:$BO$1660,38,0),"")</f>
        <v/>
      </c>
      <c r="AY216" s="174" t="str">
        <f ca="1">IFERROR(VLOOKUP(ROW(AY204),'فهرست بها کلی'!$C$13:$BO$1660,41,0),"")</f>
        <v/>
      </c>
      <c r="AZ216" s="174" t="str">
        <f ca="1">IFERROR(VLOOKUP(ROW(AZ204),'فهرست بها کلی'!$C$13:$BO$1660,44,0),"")</f>
        <v/>
      </c>
      <c r="BA216" s="174" t="str">
        <f ca="1">IFERROR(VLOOKUP(ROW(BA204),'فهرست بها کلی'!$C$13:$BO$1660,47,0),"")</f>
        <v/>
      </c>
      <c r="BB216" s="174" t="str">
        <f ca="1">IFERROR(VLOOKUP(ROW(BB204),'فهرست بها کلی'!$C$13:$BO$1660,50,0),"")</f>
        <v/>
      </c>
      <c r="BC216" s="174" t="str">
        <f ca="1">IFERROR(VLOOKUP(ROW(BC204),'فهرست بها کلی'!$C$13:$BO$1660,53,0),"")</f>
        <v/>
      </c>
      <c r="BD216" s="174" t="str">
        <f ca="1">IFERROR(VLOOKUP(ROW(BD204),'فهرست بها کلی'!$C$13:$BO$1660,56,0),"")</f>
        <v/>
      </c>
      <c r="BE216" s="174" t="str">
        <f ca="1">IFERROR(VLOOKUP(ROW(BE204),'فهرست بها کلی'!$C$13:$BO$1660,59,0),"")</f>
        <v/>
      </c>
      <c r="BF216" s="174" t="str">
        <f ca="1">IFERROR(VLOOKUP(ROW(BF204),'فهرست بها کلی'!$C$13:$BO$1660,62,0),"")</f>
        <v/>
      </c>
      <c r="BG216" s="174" t="str">
        <f ca="1">IFERROR(VLOOKUP(ROW(BG204),'فهرست بها کلی'!$C$13:$BO$1660,65,0),"")</f>
        <v/>
      </c>
      <c r="BH216" s="174" t="str">
        <f ca="1">IFERROR(VLOOKUP(ROW(BH204),'فهرست بها کلی'!$C$13:$BO$1660,16,0),"")</f>
        <v/>
      </c>
      <c r="BI216" s="245" t="str">
        <f t="shared" ca="1" si="27"/>
        <v xml:space="preserve"> </v>
      </c>
      <c r="BJ216" s="245" t="str">
        <f t="shared" ca="1" si="28"/>
        <v/>
      </c>
      <c r="BK216" s="245" t="str">
        <f t="shared" ca="1" si="29"/>
        <v/>
      </c>
    </row>
    <row r="217" spans="1:63" ht="47.25" customHeight="1">
      <c r="A217" s="174" t="str">
        <f ca="1">IFERROR(VLOOKUP(ROW(A205),'فهرست بها کلی'!$C$13:$BO$1660,1,0),"")</f>
        <v/>
      </c>
      <c r="B217" s="174" t="str">
        <f ca="1">IFERROR(VLOOKUP(ROW(B205),'فهرست بها کلی'!$C$13:$BO$1660,5,0),"")</f>
        <v/>
      </c>
      <c r="C217" s="174" t="str">
        <f ca="1">IFERROR(VLOOKUP(ROW(C205),'فهرست بها کلی'!$C$13:$BO$1660,6,0),"")</f>
        <v/>
      </c>
      <c r="D217" s="174" t="str">
        <f ca="1">IFERROR(VLOOKUP(ROW(D205),'فهرست بها کلی'!$C$13:$BO$1660,7,0),"")</f>
        <v/>
      </c>
      <c r="E217" s="174" t="str">
        <f ca="1">IFERROR(VLOOKUP(ROW(E205),'فهرست بها کلی'!$C$13:$BO$1660,8,0),"")</f>
        <v/>
      </c>
      <c r="F217" s="174" t="str">
        <f ca="1">IFERROR(VLOOKUP(ROW(F205),'فهرست بها کلی'!$C$13:$BO$1660,9,0),"")</f>
        <v/>
      </c>
      <c r="G217" s="174" t="str">
        <f ca="1">IFERROR(VLOOKUP(ROW(G205),'فهرست بها کلی'!$C$13:$BO$1660,21,0),"")</f>
        <v/>
      </c>
      <c r="H217" s="174" t="str">
        <f ca="1">IFERROR(VLOOKUP(ROW(H205),'فهرست بها کلی'!$C$13:$BO$1660,24,0),"")</f>
        <v/>
      </c>
      <c r="I217" s="174" t="str">
        <f ca="1">IFERROR(VLOOKUP(ROW(I205),'فهرست بها کلی'!$C$13:$BO$1660,27,0),"")</f>
        <v/>
      </c>
      <c r="J217" s="174" t="str">
        <f ca="1">IFERROR(VLOOKUP(ROW(J205),'فهرست بها کلی'!$C$13:$BO$1660,30,0),"")</f>
        <v/>
      </c>
      <c r="K217" s="174" t="str">
        <f ca="1">IFERROR(VLOOKUP(ROW(K205),'فهرست بها کلی'!$C$13:$BO$1660,33,0),"")</f>
        <v/>
      </c>
      <c r="L217" s="174" t="str">
        <f ca="1">IFERROR(VLOOKUP(ROW(L205),'فهرست بها کلی'!$C$13:$BO$1660,36,0),"")</f>
        <v/>
      </c>
      <c r="M217" s="174" t="str">
        <f ca="1">IFERROR(VLOOKUP(ROW(M205),'فهرست بها کلی'!$C$13:$BO$1660,39,0),"")</f>
        <v/>
      </c>
      <c r="N217" s="174" t="str">
        <f ca="1">IFERROR(VLOOKUP(ROW(N205),'فهرست بها کلی'!$C$13:$BO$1660,42,0),"")</f>
        <v/>
      </c>
      <c r="O217" s="174" t="str">
        <f ca="1">IFERROR(VLOOKUP(ROW(O205),'فهرست بها کلی'!$C$13:$BO$1660,45,0),"")</f>
        <v/>
      </c>
      <c r="P217" s="174" t="str">
        <f ca="1">IFERROR(VLOOKUP(ROW(P205),'فهرست بها کلی'!$C$13:$BO$1660,48,0),"")</f>
        <v/>
      </c>
      <c r="Q217" s="174" t="str">
        <f ca="1">IFERROR(VLOOKUP(ROW(Q205),'فهرست بها کلی'!$C$13:$BO$1660,51,0),"")</f>
        <v/>
      </c>
      <c r="R217" s="174" t="str">
        <f ca="1">IFERROR(VLOOKUP(ROW(R205),'فهرست بها کلی'!$C$13:$BO$1660,54,0),"")</f>
        <v/>
      </c>
      <c r="S217" s="174" t="str">
        <f ca="1">IFERROR(VLOOKUP(ROW(S205),'فهرست بها کلی'!$C$13:$BO$1660,57,0),"")</f>
        <v/>
      </c>
      <c r="T217" s="174" t="str">
        <f ca="1">IFERROR(VLOOKUP(ROW(T205),'فهرست بها کلی'!$C$13:$BO$1660,60,0),"")</f>
        <v/>
      </c>
      <c r="U217" s="174" t="str">
        <f ca="1">IFERROR(VLOOKUP(ROW(U205),'فهرست بها کلی'!$C$13:$BO$1660,63,0),"")</f>
        <v/>
      </c>
      <c r="V217" s="241">
        <f t="shared" ca="1" si="23"/>
        <v>0</v>
      </c>
      <c r="W217" s="242" t="str">
        <f t="shared" ca="1" si="24"/>
        <v/>
      </c>
      <c r="X217" s="174" t="str">
        <f ca="1">IFERROR(VLOOKUP(ROW(X205),'فهرست بها کلی'!$C$13:$BO$1660,10,0),"")</f>
        <v/>
      </c>
      <c r="Y217" s="174" t="str">
        <f ca="1">IFERROR(VLOOKUP(ROW(Y205),'فهرست بها کلی'!$C$13:$BO$1660,11,0),"")</f>
        <v/>
      </c>
      <c r="Z217" s="174" t="str">
        <f ca="1">IFERROR(VLOOKUP(ROW(Z205),'فهرست بها کلی'!$C$13:$BO$1660,12,0),"")</f>
        <v/>
      </c>
      <c r="AA217" s="174" t="str">
        <f ca="1">IFERROR(VLOOKUP(ROW(AA205),'فهرست بها کلی'!$C$13:$BO$1660,13,0),"")</f>
        <v/>
      </c>
      <c r="AB217" s="243" t="str">
        <f t="shared" ca="1" si="25"/>
        <v/>
      </c>
      <c r="AC217" s="174" t="str">
        <f ca="1">IFERROR(VLOOKUP(ROW(AC205),'فهرست بها کلی'!$C$13:$BO$1660,22,0),"")</f>
        <v/>
      </c>
      <c r="AD217" s="174" t="str">
        <f ca="1">IFERROR(VLOOKUP(ROW(AD205),'فهرست بها کلی'!$C$13:$BO$1660,25,0),"")</f>
        <v/>
      </c>
      <c r="AE217" s="174" t="str">
        <f ca="1">IFERROR(VLOOKUP(ROW(AE205),'فهرست بها کلی'!$C$13:$BO$1660,28,0),"")</f>
        <v/>
      </c>
      <c r="AF217" s="174" t="str">
        <f ca="1">IFERROR(VLOOKUP(ROW(AF205),'فهرست بها کلی'!$C$13:$BO$1660,31,0),"")</f>
        <v/>
      </c>
      <c r="AG217" s="174" t="str">
        <f ca="1">IFERROR(VLOOKUP(ROW(AG205),'فهرست بها کلی'!$C$13:$BO$1660,34,0),"")</f>
        <v/>
      </c>
      <c r="AH217" s="174" t="str">
        <f ca="1">IFERROR(VLOOKUP(ROW(AH205),'فهرست بها کلی'!$C$13:$BO$1660,37,0),"")</f>
        <v/>
      </c>
      <c r="AI217" s="174" t="str">
        <f ca="1">IFERROR(VLOOKUP(ROW(AI205),'فهرست بها کلی'!$C$13:$BO$1660,40,0),"")</f>
        <v/>
      </c>
      <c r="AJ217" s="174" t="str">
        <f ca="1">IFERROR(VLOOKUP(ROW(AJ205),'فهرست بها کلی'!$C$13:$BO$1660,43,0),"")</f>
        <v/>
      </c>
      <c r="AK217" s="174" t="str">
        <f ca="1">IFERROR(VLOOKUP(ROW(AK205),'فهرست بها کلی'!$C$13:$BO$1660,46,0),"")</f>
        <v/>
      </c>
      <c r="AL217" s="174" t="str">
        <f ca="1">IFERROR(VLOOKUP(ROW(AL205),'فهرست بها کلی'!$C$13:$BO$1660,49,0),"")</f>
        <v/>
      </c>
      <c r="AM217" s="174" t="str">
        <f ca="1">IFERROR(VLOOKUP(ROW(AM205),'فهرست بها کلی'!$C$13:$BO$1660,52,0),"")</f>
        <v/>
      </c>
      <c r="AN217" s="174" t="str">
        <f ca="1">IFERROR(VLOOKUP(ROW(AN205),'فهرست بها کلی'!$C$13:$BO$1660,55,0),"")</f>
        <v/>
      </c>
      <c r="AO217" s="174" t="str">
        <f ca="1">IFERROR(VLOOKUP(ROW(AO205),'فهرست بها کلی'!$C$13:$BO$1660,58,0),"")</f>
        <v/>
      </c>
      <c r="AP217" s="174" t="str">
        <f ca="1">IFERROR(VLOOKUP(ROW(AP205),'فهرست بها کلی'!$C$13:$BO$1660,61,0),"")</f>
        <v/>
      </c>
      <c r="AQ217" s="174" t="str">
        <f ca="1">IFERROR(VLOOKUP(ROW(AQ205),'فهرست بها کلی'!$C$13:$BO$1660,64,0),"")</f>
        <v/>
      </c>
      <c r="AR217" s="244">
        <f t="shared" ca="1" si="26"/>
        <v>0</v>
      </c>
      <c r="AS217" s="174" t="str">
        <f ca="1">IFERROR(VLOOKUP(ROW(AS205),'فهرست بها کلی'!$C$13:$BO$1660,23,0),"")</f>
        <v/>
      </c>
      <c r="AT217" s="174" t="str">
        <f ca="1">IFERROR(VLOOKUP(ROW(AT205),'فهرست بها کلی'!$C$13:$BO$1660,26,0),"")</f>
        <v/>
      </c>
      <c r="AU217" s="174" t="str">
        <f ca="1">IFERROR(VLOOKUP(ROW(AU205),'فهرست بها کلی'!$C$13:$BO$1660,29,0),"")</f>
        <v/>
      </c>
      <c r="AV217" s="174" t="str">
        <f ca="1">IFERROR(VLOOKUP(ROW(AV205),'فهرست بها کلی'!$C$13:$BO$1660,32,0),"")</f>
        <v/>
      </c>
      <c r="AW217" s="174" t="str">
        <f ca="1">IFERROR(VLOOKUP(ROW(AW205),'فهرست بها کلی'!$C$13:$BO$1660,35,0),"")</f>
        <v/>
      </c>
      <c r="AX217" s="174" t="str">
        <f ca="1">IFERROR(VLOOKUP(ROW(AX205),'فهرست بها کلی'!$C$13:$BO$1660,38,0),"")</f>
        <v/>
      </c>
      <c r="AY217" s="174" t="str">
        <f ca="1">IFERROR(VLOOKUP(ROW(AY205),'فهرست بها کلی'!$C$13:$BO$1660,41,0),"")</f>
        <v/>
      </c>
      <c r="AZ217" s="174" t="str">
        <f ca="1">IFERROR(VLOOKUP(ROW(AZ205),'فهرست بها کلی'!$C$13:$BO$1660,44,0),"")</f>
        <v/>
      </c>
      <c r="BA217" s="174" t="str">
        <f ca="1">IFERROR(VLOOKUP(ROW(BA205),'فهرست بها کلی'!$C$13:$BO$1660,47,0),"")</f>
        <v/>
      </c>
      <c r="BB217" s="174" t="str">
        <f ca="1">IFERROR(VLOOKUP(ROW(BB205),'فهرست بها کلی'!$C$13:$BO$1660,50,0),"")</f>
        <v/>
      </c>
      <c r="BC217" s="174" t="str">
        <f ca="1">IFERROR(VLOOKUP(ROW(BC205),'فهرست بها کلی'!$C$13:$BO$1660,53,0),"")</f>
        <v/>
      </c>
      <c r="BD217" s="174" t="str">
        <f ca="1">IFERROR(VLOOKUP(ROW(BD205),'فهرست بها کلی'!$C$13:$BO$1660,56,0),"")</f>
        <v/>
      </c>
      <c r="BE217" s="174" t="str">
        <f ca="1">IFERROR(VLOOKUP(ROW(BE205),'فهرست بها کلی'!$C$13:$BO$1660,59,0),"")</f>
        <v/>
      </c>
      <c r="BF217" s="174" t="str">
        <f ca="1">IFERROR(VLOOKUP(ROW(BF205),'فهرست بها کلی'!$C$13:$BO$1660,62,0),"")</f>
        <v/>
      </c>
      <c r="BG217" s="174" t="str">
        <f ca="1">IFERROR(VLOOKUP(ROW(BG205),'فهرست بها کلی'!$C$13:$BO$1660,65,0),"")</f>
        <v/>
      </c>
      <c r="BH217" s="174" t="str">
        <f ca="1">IFERROR(VLOOKUP(ROW(BH205),'فهرست بها کلی'!$C$13:$BO$1660,16,0),"")</f>
        <v/>
      </c>
      <c r="BI217" s="245" t="str">
        <f t="shared" ca="1" si="27"/>
        <v xml:space="preserve"> </v>
      </c>
      <c r="BJ217" s="245" t="str">
        <f t="shared" ca="1" si="28"/>
        <v/>
      </c>
      <c r="BK217" s="245" t="str">
        <f t="shared" ca="1" si="29"/>
        <v/>
      </c>
    </row>
    <row r="218" spans="1:63" ht="47.25" customHeight="1">
      <c r="A218" s="174" t="str">
        <f ca="1">IFERROR(VLOOKUP(ROW(A206),'فهرست بها کلی'!$C$13:$BO$1660,1,0),"")</f>
        <v/>
      </c>
      <c r="B218" s="174" t="str">
        <f ca="1">IFERROR(VLOOKUP(ROW(B206),'فهرست بها کلی'!$C$13:$BO$1660,5,0),"")</f>
        <v/>
      </c>
      <c r="C218" s="174" t="str">
        <f ca="1">IFERROR(VLOOKUP(ROW(C206),'فهرست بها کلی'!$C$13:$BO$1660,6,0),"")</f>
        <v/>
      </c>
      <c r="D218" s="174" t="str">
        <f ca="1">IFERROR(VLOOKUP(ROW(D206),'فهرست بها کلی'!$C$13:$BO$1660,7,0),"")</f>
        <v/>
      </c>
      <c r="E218" s="174" t="str">
        <f ca="1">IFERROR(VLOOKUP(ROW(E206),'فهرست بها کلی'!$C$13:$BO$1660,8,0),"")</f>
        <v/>
      </c>
      <c r="F218" s="174" t="str">
        <f ca="1">IFERROR(VLOOKUP(ROW(F206),'فهرست بها کلی'!$C$13:$BO$1660,9,0),"")</f>
        <v/>
      </c>
      <c r="G218" s="174" t="str">
        <f ca="1">IFERROR(VLOOKUP(ROW(G206),'فهرست بها کلی'!$C$13:$BO$1660,21,0),"")</f>
        <v/>
      </c>
      <c r="H218" s="174" t="str">
        <f ca="1">IFERROR(VLOOKUP(ROW(H206),'فهرست بها کلی'!$C$13:$BO$1660,24,0),"")</f>
        <v/>
      </c>
      <c r="I218" s="174" t="str">
        <f ca="1">IFERROR(VLOOKUP(ROW(I206),'فهرست بها کلی'!$C$13:$BO$1660,27,0),"")</f>
        <v/>
      </c>
      <c r="J218" s="174" t="str">
        <f ca="1">IFERROR(VLOOKUP(ROW(J206),'فهرست بها کلی'!$C$13:$BO$1660,30,0),"")</f>
        <v/>
      </c>
      <c r="K218" s="174" t="str">
        <f ca="1">IFERROR(VLOOKUP(ROW(K206),'فهرست بها کلی'!$C$13:$BO$1660,33,0),"")</f>
        <v/>
      </c>
      <c r="L218" s="174" t="str">
        <f ca="1">IFERROR(VLOOKUP(ROW(L206),'فهرست بها کلی'!$C$13:$BO$1660,36,0),"")</f>
        <v/>
      </c>
      <c r="M218" s="174" t="str">
        <f ca="1">IFERROR(VLOOKUP(ROW(M206),'فهرست بها کلی'!$C$13:$BO$1660,39,0),"")</f>
        <v/>
      </c>
      <c r="N218" s="174" t="str">
        <f ca="1">IFERROR(VLOOKUP(ROW(N206),'فهرست بها کلی'!$C$13:$BO$1660,42,0),"")</f>
        <v/>
      </c>
      <c r="O218" s="174" t="str">
        <f ca="1">IFERROR(VLOOKUP(ROW(O206),'فهرست بها کلی'!$C$13:$BO$1660,45,0),"")</f>
        <v/>
      </c>
      <c r="P218" s="174" t="str">
        <f ca="1">IFERROR(VLOOKUP(ROW(P206),'فهرست بها کلی'!$C$13:$BO$1660,48,0),"")</f>
        <v/>
      </c>
      <c r="Q218" s="174" t="str">
        <f ca="1">IFERROR(VLOOKUP(ROW(Q206),'فهرست بها کلی'!$C$13:$BO$1660,51,0),"")</f>
        <v/>
      </c>
      <c r="R218" s="174" t="str">
        <f ca="1">IFERROR(VLOOKUP(ROW(R206),'فهرست بها کلی'!$C$13:$BO$1660,54,0),"")</f>
        <v/>
      </c>
      <c r="S218" s="174" t="str">
        <f ca="1">IFERROR(VLOOKUP(ROW(S206),'فهرست بها کلی'!$C$13:$BO$1660,57,0),"")</f>
        <v/>
      </c>
      <c r="T218" s="174" t="str">
        <f ca="1">IFERROR(VLOOKUP(ROW(T206),'فهرست بها کلی'!$C$13:$BO$1660,60,0),"")</f>
        <v/>
      </c>
      <c r="U218" s="174" t="str">
        <f ca="1">IFERROR(VLOOKUP(ROW(U206),'فهرست بها کلی'!$C$13:$BO$1660,63,0),"")</f>
        <v/>
      </c>
      <c r="V218" s="241">
        <f t="shared" ca="1" si="23"/>
        <v>0</v>
      </c>
      <c r="W218" s="242" t="str">
        <f t="shared" ca="1" si="24"/>
        <v/>
      </c>
      <c r="X218" s="174" t="str">
        <f ca="1">IFERROR(VLOOKUP(ROW(X206),'فهرست بها کلی'!$C$13:$BO$1660,10,0),"")</f>
        <v/>
      </c>
      <c r="Y218" s="174" t="str">
        <f ca="1">IFERROR(VLOOKUP(ROW(Y206),'فهرست بها کلی'!$C$13:$BO$1660,11,0),"")</f>
        <v/>
      </c>
      <c r="Z218" s="174" t="str">
        <f ca="1">IFERROR(VLOOKUP(ROW(Z206),'فهرست بها کلی'!$C$13:$BO$1660,12,0),"")</f>
        <v/>
      </c>
      <c r="AA218" s="174" t="str">
        <f ca="1">IFERROR(VLOOKUP(ROW(AA206),'فهرست بها کلی'!$C$13:$BO$1660,13,0),"")</f>
        <v/>
      </c>
      <c r="AB218" s="243" t="str">
        <f t="shared" ca="1" si="25"/>
        <v/>
      </c>
      <c r="AC218" s="174" t="str">
        <f ca="1">IFERROR(VLOOKUP(ROW(AC206),'فهرست بها کلی'!$C$13:$BO$1660,22,0),"")</f>
        <v/>
      </c>
      <c r="AD218" s="174" t="str">
        <f ca="1">IFERROR(VLOOKUP(ROW(AD206),'فهرست بها کلی'!$C$13:$BO$1660,25,0),"")</f>
        <v/>
      </c>
      <c r="AE218" s="174" t="str">
        <f ca="1">IFERROR(VLOOKUP(ROW(AE206),'فهرست بها کلی'!$C$13:$BO$1660,28,0),"")</f>
        <v/>
      </c>
      <c r="AF218" s="174" t="str">
        <f ca="1">IFERROR(VLOOKUP(ROW(AF206),'فهرست بها کلی'!$C$13:$BO$1660,31,0),"")</f>
        <v/>
      </c>
      <c r="AG218" s="174" t="str">
        <f ca="1">IFERROR(VLOOKUP(ROW(AG206),'فهرست بها کلی'!$C$13:$BO$1660,34,0),"")</f>
        <v/>
      </c>
      <c r="AH218" s="174" t="str">
        <f ca="1">IFERROR(VLOOKUP(ROW(AH206),'فهرست بها کلی'!$C$13:$BO$1660,37,0),"")</f>
        <v/>
      </c>
      <c r="AI218" s="174" t="str">
        <f ca="1">IFERROR(VLOOKUP(ROW(AI206),'فهرست بها کلی'!$C$13:$BO$1660,40,0),"")</f>
        <v/>
      </c>
      <c r="AJ218" s="174" t="str">
        <f ca="1">IFERROR(VLOOKUP(ROW(AJ206),'فهرست بها کلی'!$C$13:$BO$1660,43,0),"")</f>
        <v/>
      </c>
      <c r="AK218" s="174" t="str">
        <f ca="1">IFERROR(VLOOKUP(ROW(AK206),'فهرست بها کلی'!$C$13:$BO$1660,46,0),"")</f>
        <v/>
      </c>
      <c r="AL218" s="174" t="str">
        <f ca="1">IFERROR(VLOOKUP(ROW(AL206),'فهرست بها کلی'!$C$13:$BO$1660,49,0),"")</f>
        <v/>
      </c>
      <c r="AM218" s="174" t="str">
        <f ca="1">IFERROR(VLOOKUP(ROW(AM206),'فهرست بها کلی'!$C$13:$BO$1660,52,0),"")</f>
        <v/>
      </c>
      <c r="AN218" s="174" t="str">
        <f ca="1">IFERROR(VLOOKUP(ROW(AN206),'فهرست بها کلی'!$C$13:$BO$1660,55,0),"")</f>
        <v/>
      </c>
      <c r="AO218" s="174" t="str">
        <f ca="1">IFERROR(VLOOKUP(ROW(AO206),'فهرست بها کلی'!$C$13:$BO$1660,58,0),"")</f>
        <v/>
      </c>
      <c r="AP218" s="174" t="str">
        <f ca="1">IFERROR(VLOOKUP(ROW(AP206),'فهرست بها کلی'!$C$13:$BO$1660,61,0),"")</f>
        <v/>
      </c>
      <c r="AQ218" s="174" t="str">
        <f ca="1">IFERROR(VLOOKUP(ROW(AQ206),'فهرست بها کلی'!$C$13:$BO$1660,64,0),"")</f>
        <v/>
      </c>
      <c r="AR218" s="244">
        <f t="shared" ca="1" si="26"/>
        <v>0</v>
      </c>
      <c r="AS218" s="174" t="str">
        <f ca="1">IFERROR(VLOOKUP(ROW(AS206),'فهرست بها کلی'!$C$13:$BO$1660,23,0),"")</f>
        <v/>
      </c>
      <c r="AT218" s="174" t="str">
        <f ca="1">IFERROR(VLOOKUP(ROW(AT206),'فهرست بها کلی'!$C$13:$BO$1660,26,0),"")</f>
        <v/>
      </c>
      <c r="AU218" s="174" t="str">
        <f ca="1">IFERROR(VLOOKUP(ROW(AU206),'فهرست بها کلی'!$C$13:$BO$1660,29,0),"")</f>
        <v/>
      </c>
      <c r="AV218" s="174" t="str">
        <f ca="1">IFERROR(VLOOKUP(ROW(AV206),'فهرست بها کلی'!$C$13:$BO$1660,32,0),"")</f>
        <v/>
      </c>
      <c r="AW218" s="174" t="str">
        <f ca="1">IFERROR(VLOOKUP(ROW(AW206),'فهرست بها کلی'!$C$13:$BO$1660,35,0),"")</f>
        <v/>
      </c>
      <c r="AX218" s="174" t="str">
        <f ca="1">IFERROR(VLOOKUP(ROW(AX206),'فهرست بها کلی'!$C$13:$BO$1660,38,0),"")</f>
        <v/>
      </c>
      <c r="AY218" s="174" t="str">
        <f ca="1">IFERROR(VLOOKUP(ROW(AY206),'فهرست بها کلی'!$C$13:$BO$1660,41,0),"")</f>
        <v/>
      </c>
      <c r="AZ218" s="174" t="str">
        <f ca="1">IFERROR(VLOOKUP(ROW(AZ206),'فهرست بها کلی'!$C$13:$BO$1660,44,0),"")</f>
        <v/>
      </c>
      <c r="BA218" s="174" t="str">
        <f ca="1">IFERROR(VLOOKUP(ROW(BA206),'فهرست بها کلی'!$C$13:$BO$1660,47,0),"")</f>
        <v/>
      </c>
      <c r="BB218" s="174" t="str">
        <f ca="1">IFERROR(VLOOKUP(ROW(BB206),'فهرست بها کلی'!$C$13:$BO$1660,50,0),"")</f>
        <v/>
      </c>
      <c r="BC218" s="174" t="str">
        <f ca="1">IFERROR(VLOOKUP(ROW(BC206),'فهرست بها کلی'!$C$13:$BO$1660,53,0),"")</f>
        <v/>
      </c>
      <c r="BD218" s="174" t="str">
        <f ca="1">IFERROR(VLOOKUP(ROW(BD206),'فهرست بها کلی'!$C$13:$BO$1660,56,0),"")</f>
        <v/>
      </c>
      <c r="BE218" s="174" t="str">
        <f ca="1">IFERROR(VLOOKUP(ROW(BE206),'فهرست بها کلی'!$C$13:$BO$1660,59,0),"")</f>
        <v/>
      </c>
      <c r="BF218" s="174" t="str">
        <f ca="1">IFERROR(VLOOKUP(ROW(BF206),'فهرست بها کلی'!$C$13:$BO$1660,62,0),"")</f>
        <v/>
      </c>
      <c r="BG218" s="174" t="str">
        <f ca="1">IFERROR(VLOOKUP(ROW(BG206),'فهرست بها کلی'!$C$13:$BO$1660,65,0),"")</f>
        <v/>
      </c>
      <c r="BH218" s="174" t="str">
        <f ca="1">IFERROR(VLOOKUP(ROW(BH206),'فهرست بها کلی'!$C$13:$BO$1660,16,0),"")</f>
        <v/>
      </c>
      <c r="BI218" s="245" t="str">
        <f t="shared" ca="1" si="27"/>
        <v xml:space="preserve"> </v>
      </c>
      <c r="BJ218" s="245" t="str">
        <f t="shared" ca="1" si="28"/>
        <v/>
      </c>
      <c r="BK218" s="245" t="str">
        <f t="shared" ca="1" si="29"/>
        <v/>
      </c>
    </row>
    <row r="219" spans="1:63" ht="47.25" customHeight="1">
      <c r="A219" s="174" t="str">
        <f ca="1">IFERROR(VLOOKUP(ROW(A207),'فهرست بها کلی'!$C$13:$BO$1660,1,0),"")</f>
        <v/>
      </c>
      <c r="B219" s="174" t="str">
        <f ca="1">IFERROR(VLOOKUP(ROW(B207),'فهرست بها کلی'!$C$13:$BO$1660,5,0),"")</f>
        <v/>
      </c>
      <c r="C219" s="174" t="str">
        <f ca="1">IFERROR(VLOOKUP(ROW(C207),'فهرست بها کلی'!$C$13:$BO$1660,6,0),"")</f>
        <v/>
      </c>
      <c r="D219" s="174" t="str">
        <f ca="1">IFERROR(VLOOKUP(ROW(D207),'فهرست بها کلی'!$C$13:$BO$1660,7,0),"")</f>
        <v/>
      </c>
      <c r="E219" s="174" t="str">
        <f ca="1">IFERROR(VLOOKUP(ROW(E207),'فهرست بها کلی'!$C$13:$BO$1660,8,0),"")</f>
        <v/>
      </c>
      <c r="F219" s="174" t="str">
        <f ca="1">IFERROR(VLOOKUP(ROW(F207),'فهرست بها کلی'!$C$13:$BO$1660,9,0),"")</f>
        <v/>
      </c>
      <c r="G219" s="174" t="str">
        <f ca="1">IFERROR(VLOOKUP(ROW(G207),'فهرست بها کلی'!$C$13:$BO$1660,21,0),"")</f>
        <v/>
      </c>
      <c r="H219" s="174" t="str">
        <f ca="1">IFERROR(VLOOKUP(ROW(H207),'فهرست بها کلی'!$C$13:$BO$1660,24,0),"")</f>
        <v/>
      </c>
      <c r="I219" s="174" t="str">
        <f ca="1">IFERROR(VLOOKUP(ROW(I207),'فهرست بها کلی'!$C$13:$BO$1660,27,0),"")</f>
        <v/>
      </c>
      <c r="J219" s="174" t="str">
        <f ca="1">IFERROR(VLOOKUP(ROW(J207),'فهرست بها کلی'!$C$13:$BO$1660,30,0),"")</f>
        <v/>
      </c>
      <c r="K219" s="174" t="str">
        <f ca="1">IFERROR(VLOOKUP(ROW(K207),'فهرست بها کلی'!$C$13:$BO$1660,33,0),"")</f>
        <v/>
      </c>
      <c r="L219" s="174" t="str">
        <f ca="1">IFERROR(VLOOKUP(ROW(L207),'فهرست بها کلی'!$C$13:$BO$1660,36,0),"")</f>
        <v/>
      </c>
      <c r="M219" s="174" t="str">
        <f ca="1">IFERROR(VLOOKUP(ROW(M207),'فهرست بها کلی'!$C$13:$BO$1660,39,0),"")</f>
        <v/>
      </c>
      <c r="N219" s="174" t="str">
        <f ca="1">IFERROR(VLOOKUP(ROW(N207),'فهرست بها کلی'!$C$13:$BO$1660,42,0),"")</f>
        <v/>
      </c>
      <c r="O219" s="174" t="str">
        <f ca="1">IFERROR(VLOOKUP(ROW(O207),'فهرست بها کلی'!$C$13:$BO$1660,45,0),"")</f>
        <v/>
      </c>
      <c r="P219" s="174" t="str">
        <f ca="1">IFERROR(VLOOKUP(ROW(P207),'فهرست بها کلی'!$C$13:$BO$1660,48,0),"")</f>
        <v/>
      </c>
      <c r="Q219" s="174" t="str">
        <f ca="1">IFERROR(VLOOKUP(ROW(Q207),'فهرست بها کلی'!$C$13:$BO$1660,51,0),"")</f>
        <v/>
      </c>
      <c r="R219" s="174" t="str">
        <f ca="1">IFERROR(VLOOKUP(ROW(R207),'فهرست بها کلی'!$C$13:$BO$1660,54,0),"")</f>
        <v/>
      </c>
      <c r="S219" s="174" t="str">
        <f ca="1">IFERROR(VLOOKUP(ROW(S207),'فهرست بها کلی'!$C$13:$BO$1660,57,0),"")</f>
        <v/>
      </c>
      <c r="T219" s="174" t="str">
        <f ca="1">IFERROR(VLOOKUP(ROW(T207),'فهرست بها کلی'!$C$13:$BO$1660,60,0),"")</f>
        <v/>
      </c>
      <c r="U219" s="174" t="str">
        <f ca="1">IFERROR(VLOOKUP(ROW(U207),'فهرست بها کلی'!$C$13:$BO$1660,63,0),"")</f>
        <v/>
      </c>
      <c r="V219" s="241">
        <f t="shared" ca="1" si="23"/>
        <v>0</v>
      </c>
      <c r="W219" s="242" t="str">
        <f t="shared" ca="1" si="24"/>
        <v/>
      </c>
      <c r="X219" s="174" t="str">
        <f ca="1">IFERROR(VLOOKUP(ROW(X207),'فهرست بها کلی'!$C$13:$BO$1660,10,0),"")</f>
        <v/>
      </c>
      <c r="Y219" s="174" t="str">
        <f ca="1">IFERROR(VLOOKUP(ROW(Y207),'فهرست بها کلی'!$C$13:$BO$1660,11,0),"")</f>
        <v/>
      </c>
      <c r="Z219" s="174" t="str">
        <f ca="1">IFERROR(VLOOKUP(ROW(Z207),'فهرست بها کلی'!$C$13:$BO$1660,12,0),"")</f>
        <v/>
      </c>
      <c r="AA219" s="174" t="str">
        <f ca="1">IFERROR(VLOOKUP(ROW(AA207),'فهرست بها کلی'!$C$13:$BO$1660,13,0),"")</f>
        <v/>
      </c>
      <c r="AB219" s="243" t="str">
        <f t="shared" ca="1" si="25"/>
        <v/>
      </c>
      <c r="AC219" s="174" t="str">
        <f ca="1">IFERROR(VLOOKUP(ROW(AC207),'فهرست بها کلی'!$C$13:$BO$1660,22,0),"")</f>
        <v/>
      </c>
      <c r="AD219" s="174" t="str">
        <f ca="1">IFERROR(VLOOKUP(ROW(AD207),'فهرست بها کلی'!$C$13:$BO$1660,25,0),"")</f>
        <v/>
      </c>
      <c r="AE219" s="174" t="str">
        <f ca="1">IFERROR(VLOOKUP(ROW(AE207),'فهرست بها کلی'!$C$13:$BO$1660,28,0),"")</f>
        <v/>
      </c>
      <c r="AF219" s="174" t="str">
        <f ca="1">IFERROR(VLOOKUP(ROW(AF207),'فهرست بها کلی'!$C$13:$BO$1660,31,0),"")</f>
        <v/>
      </c>
      <c r="AG219" s="174" t="str">
        <f ca="1">IFERROR(VLOOKUP(ROW(AG207),'فهرست بها کلی'!$C$13:$BO$1660,34,0),"")</f>
        <v/>
      </c>
      <c r="AH219" s="174" t="str">
        <f ca="1">IFERROR(VLOOKUP(ROW(AH207),'فهرست بها کلی'!$C$13:$BO$1660,37,0),"")</f>
        <v/>
      </c>
      <c r="AI219" s="174" t="str">
        <f ca="1">IFERROR(VLOOKUP(ROW(AI207),'فهرست بها کلی'!$C$13:$BO$1660,40,0),"")</f>
        <v/>
      </c>
      <c r="AJ219" s="174" t="str">
        <f ca="1">IFERROR(VLOOKUP(ROW(AJ207),'فهرست بها کلی'!$C$13:$BO$1660,43,0),"")</f>
        <v/>
      </c>
      <c r="AK219" s="174" t="str">
        <f ca="1">IFERROR(VLOOKUP(ROW(AK207),'فهرست بها کلی'!$C$13:$BO$1660,46,0),"")</f>
        <v/>
      </c>
      <c r="AL219" s="174" t="str">
        <f ca="1">IFERROR(VLOOKUP(ROW(AL207),'فهرست بها کلی'!$C$13:$BO$1660,49,0),"")</f>
        <v/>
      </c>
      <c r="AM219" s="174" t="str">
        <f ca="1">IFERROR(VLOOKUP(ROW(AM207),'فهرست بها کلی'!$C$13:$BO$1660,52,0),"")</f>
        <v/>
      </c>
      <c r="AN219" s="174" t="str">
        <f ca="1">IFERROR(VLOOKUP(ROW(AN207),'فهرست بها کلی'!$C$13:$BO$1660,55,0),"")</f>
        <v/>
      </c>
      <c r="AO219" s="174" t="str">
        <f ca="1">IFERROR(VLOOKUP(ROW(AO207),'فهرست بها کلی'!$C$13:$BO$1660,58,0),"")</f>
        <v/>
      </c>
      <c r="AP219" s="174" t="str">
        <f ca="1">IFERROR(VLOOKUP(ROW(AP207),'فهرست بها کلی'!$C$13:$BO$1660,61,0),"")</f>
        <v/>
      </c>
      <c r="AQ219" s="174" t="str">
        <f ca="1">IFERROR(VLOOKUP(ROW(AQ207),'فهرست بها کلی'!$C$13:$BO$1660,64,0),"")</f>
        <v/>
      </c>
      <c r="AR219" s="244">
        <f t="shared" ca="1" si="26"/>
        <v>0</v>
      </c>
      <c r="AS219" s="174" t="str">
        <f ca="1">IFERROR(VLOOKUP(ROW(AS207),'فهرست بها کلی'!$C$13:$BO$1660,23,0),"")</f>
        <v/>
      </c>
      <c r="AT219" s="174" t="str">
        <f ca="1">IFERROR(VLOOKUP(ROW(AT207),'فهرست بها کلی'!$C$13:$BO$1660,26,0),"")</f>
        <v/>
      </c>
      <c r="AU219" s="174" t="str">
        <f ca="1">IFERROR(VLOOKUP(ROW(AU207),'فهرست بها کلی'!$C$13:$BO$1660,29,0),"")</f>
        <v/>
      </c>
      <c r="AV219" s="174" t="str">
        <f ca="1">IFERROR(VLOOKUP(ROW(AV207),'فهرست بها کلی'!$C$13:$BO$1660,32,0),"")</f>
        <v/>
      </c>
      <c r="AW219" s="174" t="str">
        <f ca="1">IFERROR(VLOOKUP(ROW(AW207),'فهرست بها کلی'!$C$13:$BO$1660,35,0),"")</f>
        <v/>
      </c>
      <c r="AX219" s="174" t="str">
        <f ca="1">IFERROR(VLOOKUP(ROW(AX207),'فهرست بها کلی'!$C$13:$BO$1660,38,0),"")</f>
        <v/>
      </c>
      <c r="AY219" s="174" t="str">
        <f ca="1">IFERROR(VLOOKUP(ROW(AY207),'فهرست بها کلی'!$C$13:$BO$1660,41,0),"")</f>
        <v/>
      </c>
      <c r="AZ219" s="174" t="str">
        <f ca="1">IFERROR(VLOOKUP(ROW(AZ207),'فهرست بها کلی'!$C$13:$BO$1660,44,0),"")</f>
        <v/>
      </c>
      <c r="BA219" s="174" t="str">
        <f ca="1">IFERROR(VLOOKUP(ROW(BA207),'فهرست بها کلی'!$C$13:$BO$1660,47,0),"")</f>
        <v/>
      </c>
      <c r="BB219" s="174" t="str">
        <f ca="1">IFERROR(VLOOKUP(ROW(BB207),'فهرست بها کلی'!$C$13:$BO$1660,50,0),"")</f>
        <v/>
      </c>
      <c r="BC219" s="174" t="str">
        <f ca="1">IFERROR(VLOOKUP(ROW(BC207),'فهرست بها کلی'!$C$13:$BO$1660,53,0),"")</f>
        <v/>
      </c>
      <c r="BD219" s="174" t="str">
        <f ca="1">IFERROR(VLOOKUP(ROW(BD207),'فهرست بها کلی'!$C$13:$BO$1660,56,0),"")</f>
        <v/>
      </c>
      <c r="BE219" s="174" t="str">
        <f ca="1">IFERROR(VLOOKUP(ROW(BE207),'فهرست بها کلی'!$C$13:$BO$1660,59,0),"")</f>
        <v/>
      </c>
      <c r="BF219" s="174" t="str">
        <f ca="1">IFERROR(VLOOKUP(ROW(BF207),'فهرست بها کلی'!$C$13:$BO$1660,62,0),"")</f>
        <v/>
      </c>
      <c r="BG219" s="174" t="str">
        <f ca="1">IFERROR(VLOOKUP(ROW(BG207),'فهرست بها کلی'!$C$13:$BO$1660,65,0),"")</f>
        <v/>
      </c>
      <c r="BH219" s="174" t="str">
        <f ca="1">IFERROR(VLOOKUP(ROW(BH207),'فهرست بها کلی'!$C$13:$BO$1660,16,0),"")</f>
        <v/>
      </c>
      <c r="BI219" s="245" t="str">
        <f t="shared" ca="1" si="27"/>
        <v xml:space="preserve"> </v>
      </c>
      <c r="BJ219" s="245" t="str">
        <f t="shared" ca="1" si="28"/>
        <v/>
      </c>
      <c r="BK219" s="245" t="str">
        <f t="shared" ca="1" si="29"/>
        <v/>
      </c>
    </row>
    <row r="220" spans="1:63" ht="47.25" customHeight="1">
      <c r="A220" s="174" t="str">
        <f ca="1">IFERROR(VLOOKUP(ROW(A208),'فهرست بها کلی'!$C$13:$BO$1660,1,0),"")</f>
        <v/>
      </c>
      <c r="B220" s="174" t="str">
        <f ca="1">IFERROR(VLOOKUP(ROW(B208),'فهرست بها کلی'!$C$13:$BO$1660,5,0),"")</f>
        <v/>
      </c>
      <c r="C220" s="174" t="str">
        <f ca="1">IFERROR(VLOOKUP(ROW(C208),'فهرست بها کلی'!$C$13:$BO$1660,6,0),"")</f>
        <v/>
      </c>
      <c r="D220" s="174" t="str">
        <f ca="1">IFERROR(VLOOKUP(ROW(D208),'فهرست بها کلی'!$C$13:$BO$1660,7,0),"")</f>
        <v/>
      </c>
      <c r="E220" s="174" t="str">
        <f ca="1">IFERROR(VLOOKUP(ROW(E208),'فهرست بها کلی'!$C$13:$BO$1660,8,0),"")</f>
        <v/>
      </c>
      <c r="F220" s="174" t="str">
        <f ca="1">IFERROR(VLOOKUP(ROW(F208),'فهرست بها کلی'!$C$13:$BO$1660,9,0),"")</f>
        <v/>
      </c>
      <c r="G220" s="174" t="str">
        <f ca="1">IFERROR(VLOOKUP(ROW(G208),'فهرست بها کلی'!$C$13:$BO$1660,21,0),"")</f>
        <v/>
      </c>
      <c r="H220" s="174" t="str">
        <f ca="1">IFERROR(VLOOKUP(ROW(H208),'فهرست بها کلی'!$C$13:$BO$1660,24,0),"")</f>
        <v/>
      </c>
      <c r="I220" s="174" t="str">
        <f ca="1">IFERROR(VLOOKUP(ROW(I208),'فهرست بها کلی'!$C$13:$BO$1660,27,0),"")</f>
        <v/>
      </c>
      <c r="J220" s="174" t="str">
        <f ca="1">IFERROR(VLOOKUP(ROW(J208),'فهرست بها کلی'!$C$13:$BO$1660,30,0),"")</f>
        <v/>
      </c>
      <c r="K220" s="174" t="str">
        <f ca="1">IFERROR(VLOOKUP(ROW(K208),'فهرست بها کلی'!$C$13:$BO$1660,33,0),"")</f>
        <v/>
      </c>
      <c r="L220" s="174" t="str">
        <f ca="1">IFERROR(VLOOKUP(ROW(L208),'فهرست بها کلی'!$C$13:$BO$1660,36,0),"")</f>
        <v/>
      </c>
      <c r="M220" s="174" t="str">
        <f ca="1">IFERROR(VLOOKUP(ROW(M208),'فهرست بها کلی'!$C$13:$BO$1660,39,0),"")</f>
        <v/>
      </c>
      <c r="N220" s="174" t="str">
        <f ca="1">IFERROR(VLOOKUP(ROW(N208),'فهرست بها کلی'!$C$13:$BO$1660,42,0),"")</f>
        <v/>
      </c>
      <c r="O220" s="174" t="str">
        <f ca="1">IFERROR(VLOOKUP(ROW(O208),'فهرست بها کلی'!$C$13:$BO$1660,45,0),"")</f>
        <v/>
      </c>
      <c r="P220" s="174" t="str">
        <f ca="1">IFERROR(VLOOKUP(ROW(P208),'فهرست بها کلی'!$C$13:$BO$1660,48,0),"")</f>
        <v/>
      </c>
      <c r="Q220" s="174" t="str">
        <f ca="1">IFERROR(VLOOKUP(ROW(Q208),'فهرست بها کلی'!$C$13:$BO$1660,51,0),"")</f>
        <v/>
      </c>
      <c r="R220" s="174" t="str">
        <f ca="1">IFERROR(VLOOKUP(ROW(R208),'فهرست بها کلی'!$C$13:$BO$1660,54,0),"")</f>
        <v/>
      </c>
      <c r="S220" s="174" t="str">
        <f ca="1">IFERROR(VLOOKUP(ROW(S208),'فهرست بها کلی'!$C$13:$BO$1660,57,0),"")</f>
        <v/>
      </c>
      <c r="T220" s="174" t="str">
        <f ca="1">IFERROR(VLOOKUP(ROW(T208),'فهرست بها کلی'!$C$13:$BO$1660,60,0),"")</f>
        <v/>
      </c>
      <c r="U220" s="174" t="str">
        <f ca="1">IFERROR(VLOOKUP(ROW(U208),'فهرست بها کلی'!$C$13:$BO$1660,63,0),"")</f>
        <v/>
      </c>
      <c r="V220" s="241">
        <f t="shared" ca="1" si="23"/>
        <v>0</v>
      </c>
      <c r="W220" s="242" t="str">
        <f t="shared" ca="1" si="24"/>
        <v/>
      </c>
      <c r="X220" s="174" t="str">
        <f ca="1">IFERROR(VLOOKUP(ROW(X208),'فهرست بها کلی'!$C$13:$BO$1660,10,0),"")</f>
        <v/>
      </c>
      <c r="Y220" s="174" t="str">
        <f ca="1">IFERROR(VLOOKUP(ROW(Y208),'فهرست بها کلی'!$C$13:$BO$1660,11,0),"")</f>
        <v/>
      </c>
      <c r="Z220" s="174" t="str">
        <f ca="1">IFERROR(VLOOKUP(ROW(Z208),'فهرست بها کلی'!$C$13:$BO$1660,12,0),"")</f>
        <v/>
      </c>
      <c r="AA220" s="174" t="str">
        <f ca="1">IFERROR(VLOOKUP(ROW(AA208),'فهرست بها کلی'!$C$13:$BO$1660,13,0),"")</f>
        <v/>
      </c>
      <c r="AB220" s="243" t="str">
        <f t="shared" ca="1" si="25"/>
        <v/>
      </c>
      <c r="AC220" s="174" t="str">
        <f ca="1">IFERROR(VLOOKUP(ROW(AC208),'فهرست بها کلی'!$C$13:$BO$1660,22,0),"")</f>
        <v/>
      </c>
      <c r="AD220" s="174" t="str">
        <f ca="1">IFERROR(VLOOKUP(ROW(AD208),'فهرست بها کلی'!$C$13:$BO$1660,25,0),"")</f>
        <v/>
      </c>
      <c r="AE220" s="174" t="str">
        <f ca="1">IFERROR(VLOOKUP(ROW(AE208),'فهرست بها کلی'!$C$13:$BO$1660,28,0),"")</f>
        <v/>
      </c>
      <c r="AF220" s="174" t="str">
        <f ca="1">IFERROR(VLOOKUP(ROW(AF208),'فهرست بها کلی'!$C$13:$BO$1660,31,0),"")</f>
        <v/>
      </c>
      <c r="AG220" s="174" t="str">
        <f ca="1">IFERROR(VLOOKUP(ROW(AG208),'فهرست بها کلی'!$C$13:$BO$1660,34,0),"")</f>
        <v/>
      </c>
      <c r="AH220" s="174" t="str">
        <f ca="1">IFERROR(VLOOKUP(ROW(AH208),'فهرست بها کلی'!$C$13:$BO$1660,37,0),"")</f>
        <v/>
      </c>
      <c r="AI220" s="174" t="str">
        <f ca="1">IFERROR(VLOOKUP(ROW(AI208),'فهرست بها کلی'!$C$13:$BO$1660,40,0),"")</f>
        <v/>
      </c>
      <c r="AJ220" s="174" t="str">
        <f ca="1">IFERROR(VLOOKUP(ROW(AJ208),'فهرست بها کلی'!$C$13:$BO$1660,43,0),"")</f>
        <v/>
      </c>
      <c r="AK220" s="174" t="str">
        <f ca="1">IFERROR(VLOOKUP(ROW(AK208),'فهرست بها کلی'!$C$13:$BO$1660,46,0),"")</f>
        <v/>
      </c>
      <c r="AL220" s="174" t="str">
        <f ca="1">IFERROR(VLOOKUP(ROW(AL208),'فهرست بها کلی'!$C$13:$BO$1660,49,0),"")</f>
        <v/>
      </c>
      <c r="AM220" s="174" t="str">
        <f ca="1">IFERROR(VLOOKUP(ROW(AM208),'فهرست بها کلی'!$C$13:$BO$1660,52,0),"")</f>
        <v/>
      </c>
      <c r="AN220" s="174" t="str">
        <f ca="1">IFERROR(VLOOKUP(ROW(AN208),'فهرست بها کلی'!$C$13:$BO$1660,55,0),"")</f>
        <v/>
      </c>
      <c r="AO220" s="174" t="str">
        <f ca="1">IFERROR(VLOOKUP(ROW(AO208),'فهرست بها کلی'!$C$13:$BO$1660,58,0),"")</f>
        <v/>
      </c>
      <c r="AP220" s="174" t="str">
        <f ca="1">IFERROR(VLOOKUP(ROW(AP208),'فهرست بها کلی'!$C$13:$BO$1660,61,0),"")</f>
        <v/>
      </c>
      <c r="AQ220" s="174" t="str">
        <f ca="1">IFERROR(VLOOKUP(ROW(AQ208),'فهرست بها کلی'!$C$13:$BO$1660,64,0),"")</f>
        <v/>
      </c>
      <c r="AR220" s="244">
        <f t="shared" ca="1" si="26"/>
        <v>0</v>
      </c>
      <c r="AS220" s="174" t="str">
        <f ca="1">IFERROR(VLOOKUP(ROW(AS208),'فهرست بها کلی'!$C$13:$BO$1660,23,0),"")</f>
        <v/>
      </c>
      <c r="AT220" s="174" t="str">
        <f ca="1">IFERROR(VLOOKUP(ROW(AT208),'فهرست بها کلی'!$C$13:$BO$1660,26,0),"")</f>
        <v/>
      </c>
      <c r="AU220" s="174" t="str">
        <f ca="1">IFERROR(VLOOKUP(ROW(AU208),'فهرست بها کلی'!$C$13:$BO$1660,29,0),"")</f>
        <v/>
      </c>
      <c r="AV220" s="174" t="str">
        <f ca="1">IFERROR(VLOOKUP(ROW(AV208),'فهرست بها کلی'!$C$13:$BO$1660,32,0),"")</f>
        <v/>
      </c>
      <c r="AW220" s="174" t="str">
        <f ca="1">IFERROR(VLOOKUP(ROW(AW208),'فهرست بها کلی'!$C$13:$BO$1660,35,0),"")</f>
        <v/>
      </c>
      <c r="AX220" s="174" t="str">
        <f ca="1">IFERROR(VLOOKUP(ROW(AX208),'فهرست بها کلی'!$C$13:$BO$1660,38,0),"")</f>
        <v/>
      </c>
      <c r="AY220" s="174" t="str">
        <f ca="1">IFERROR(VLOOKUP(ROW(AY208),'فهرست بها کلی'!$C$13:$BO$1660,41,0),"")</f>
        <v/>
      </c>
      <c r="AZ220" s="174" t="str">
        <f ca="1">IFERROR(VLOOKUP(ROW(AZ208),'فهرست بها کلی'!$C$13:$BO$1660,44,0),"")</f>
        <v/>
      </c>
      <c r="BA220" s="174" t="str">
        <f ca="1">IFERROR(VLOOKUP(ROW(BA208),'فهرست بها کلی'!$C$13:$BO$1660,47,0),"")</f>
        <v/>
      </c>
      <c r="BB220" s="174" t="str">
        <f ca="1">IFERROR(VLOOKUP(ROW(BB208),'فهرست بها کلی'!$C$13:$BO$1660,50,0),"")</f>
        <v/>
      </c>
      <c r="BC220" s="174" t="str">
        <f ca="1">IFERROR(VLOOKUP(ROW(BC208),'فهرست بها کلی'!$C$13:$BO$1660,53,0),"")</f>
        <v/>
      </c>
      <c r="BD220" s="174" t="str">
        <f ca="1">IFERROR(VLOOKUP(ROW(BD208),'فهرست بها کلی'!$C$13:$BO$1660,56,0),"")</f>
        <v/>
      </c>
      <c r="BE220" s="174" t="str">
        <f ca="1">IFERROR(VLOOKUP(ROW(BE208),'فهرست بها کلی'!$C$13:$BO$1660,59,0),"")</f>
        <v/>
      </c>
      <c r="BF220" s="174" t="str">
        <f ca="1">IFERROR(VLOOKUP(ROW(BF208),'فهرست بها کلی'!$C$13:$BO$1660,62,0),"")</f>
        <v/>
      </c>
      <c r="BG220" s="174" t="str">
        <f ca="1">IFERROR(VLOOKUP(ROW(BG208),'فهرست بها کلی'!$C$13:$BO$1660,65,0),"")</f>
        <v/>
      </c>
      <c r="BH220" s="174" t="str">
        <f ca="1">IFERROR(VLOOKUP(ROW(BH208),'فهرست بها کلی'!$C$13:$BO$1660,16,0),"")</f>
        <v/>
      </c>
      <c r="BI220" s="245" t="str">
        <f t="shared" ca="1" si="27"/>
        <v xml:space="preserve"> </v>
      </c>
      <c r="BJ220" s="245" t="str">
        <f t="shared" ca="1" si="28"/>
        <v/>
      </c>
      <c r="BK220" s="245" t="str">
        <f t="shared" ca="1" si="29"/>
        <v/>
      </c>
    </row>
    <row r="221" spans="1:63" ht="47.25" customHeight="1">
      <c r="A221" s="174" t="str">
        <f ca="1">IFERROR(VLOOKUP(ROW(A209),'فهرست بها کلی'!$C$13:$BO$1660,1,0),"")</f>
        <v/>
      </c>
      <c r="B221" s="174" t="str">
        <f ca="1">IFERROR(VLOOKUP(ROW(B209),'فهرست بها کلی'!$C$13:$BO$1660,5,0),"")</f>
        <v/>
      </c>
      <c r="C221" s="174" t="str">
        <f ca="1">IFERROR(VLOOKUP(ROW(C209),'فهرست بها کلی'!$C$13:$BO$1660,6,0),"")</f>
        <v/>
      </c>
      <c r="D221" s="174" t="str">
        <f ca="1">IFERROR(VLOOKUP(ROW(D209),'فهرست بها کلی'!$C$13:$BO$1660,7,0),"")</f>
        <v/>
      </c>
      <c r="E221" s="174" t="str">
        <f ca="1">IFERROR(VLOOKUP(ROW(E209),'فهرست بها کلی'!$C$13:$BO$1660,8,0),"")</f>
        <v/>
      </c>
      <c r="F221" s="174" t="str">
        <f ca="1">IFERROR(VLOOKUP(ROW(F209),'فهرست بها کلی'!$C$13:$BO$1660,9,0),"")</f>
        <v/>
      </c>
      <c r="G221" s="174" t="str">
        <f ca="1">IFERROR(VLOOKUP(ROW(G209),'فهرست بها کلی'!$C$13:$BO$1660,21,0),"")</f>
        <v/>
      </c>
      <c r="H221" s="174" t="str">
        <f ca="1">IFERROR(VLOOKUP(ROW(H209),'فهرست بها کلی'!$C$13:$BO$1660,24,0),"")</f>
        <v/>
      </c>
      <c r="I221" s="174" t="str">
        <f ca="1">IFERROR(VLOOKUP(ROW(I209),'فهرست بها کلی'!$C$13:$BO$1660,27,0),"")</f>
        <v/>
      </c>
      <c r="J221" s="174" t="str">
        <f ca="1">IFERROR(VLOOKUP(ROW(J209),'فهرست بها کلی'!$C$13:$BO$1660,30,0),"")</f>
        <v/>
      </c>
      <c r="K221" s="174" t="str">
        <f ca="1">IFERROR(VLOOKUP(ROW(K209),'فهرست بها کلی'!$C$13:$BO$1660,33,0),"")</f>
        <v/>
      </c>
      <c r="L221" s="174" t="str">
        <f ca="1">IFERROR(VLOOKUP(ROW(L209),'فهرست بها کلی'!$C$13:$BO$1660,36,0),"")</f>
        <v/>
      </c>
      <c r="M221" s="174" t="str">
        <f ca="1">IFERROR(VLOOKUP(ROW(M209),'فهرست بها کلی'!$C$13:$BO$1660,39,0),"")</f>
        <v/>
      </c>
      <c r="N221" s="174" t="str">
        <f ca="1">IFERROR(VLOOKUP(ROW(N209),'فهرست بها کلی'!$C$13:$BO$1660,42,0),"")</f>
        <v/>
      </c>
      <c r="O221" s="174" t="str">
        <f ca="1">IFERROR(VLOOKUP(ROW(O209),'فهرست بها کلی'!$C$13:$BO$1660,45,0),"")</f>
        <v/>
      </c>
      <c r="P221" s="174" t="str">
        <f ca="1">IFERROR(VLOOKUP(ROW(P209),'فهرست بها کلی'!$C$13:$BO$1660,48,0),"")</f>
        <v/>
      </c>
      <c r="Q221" s="174" t="str">
        <f ca="1">IFERROR(VLOOKUP(ROW(Q209),'فهرست بها کلی'!$C$13:$BO$1660,51,0),"")</f>
        <v/>
      </c>
      <c r="R221" s="174" t="str">
        <f ca="1">IFERROR(VLOOKUP(ROW(R209),'فهرست بها کلی'!$C$13:$BO$1660,54,0),"")</f>
        <v/>
      </c>
      <c r="S221" s="174" t="str">
        <f ca="1">IFERROR(VLOOKUP(ROW(S209),'فهرست بها کلی'!$C$13:$BO$1660,57,0),"")</f>
        <v/>
      </c>
      <c r="T221" s="174" t="str">
        <f ca="1">IFERROR(VLOOKUP(ROW(T209),'فهرست بها کلی'!$C$13:$BO$1660,60,0),"")</f>
        <v/>
      </c>
      <c r="U221" s="174" t="str">
        <f ca="1">IFERROR(VLOOKUP(ROW(U209),'فهرست بها کلی'!$C$13:$BO$1660,63,0),"")</f>
        <v/>
      </c>
      <c r="V221" s="241">
        <f t="shared" ca="1" si="23"/>
        <v>0</v>
      </c>
      <c r="W221" s="242" t="str">
        <f t="shared" ca="1" si="24"/>
        <v/>
      </c>
      <c r="X221" s="174" t="str">
        <f ca="1">IFERROR(VLOOKUP(ROW(X209),'فهرست بها کلی'!$C$13:$BO$1660,10,0),"")</f>
        <v/>
      </c>
      <c r="Y221" s="174" t="str">
        <f ca="1">IFERROR(VLOOKUP(ROW(Y209),'فهرست بها کلی'!$C$13:$BO$1660,11,0),"")</f>
        <v/>
      </c>
      <c r="Z221" s="174" t="str">
        <f ca="1">IFERROR(VLOOKUP(ROW(Z209),'فهرست بها کلی'!$C$13:$BO$1660,12,0),"")</f>
        <v/>
      </c>
      <c r="AA221" s="174" t="str">
        <f ca="1">IFERROR(VLOOKUP(ROW(AA209),'فهرست بها کلی'!$C$13:$BO$1660,13,0),"")</f>
        <v/>
      </c>
      <c r="AB221" s="243" t="str">
        <f t="shared" ca="1" si="25"/>
        <v/>
      </c>
      <c r="AC221" s="174" t="str">
        <f ca="1">IFERROR(VLOOKUP(ROW(AC209),'فهرست بها کلی'!$C$13:$BO$1660,22,0),"")</f>
        <v/>
      </c>
      <c r="AD221" s="174" t="str">
        <f ca="1">IFERROR(VLOOKUP(ROW(AD209),'فهرست بها کلی'!$C$13:$BO$1660,25,0),"")</f>
        <v/>
      </c>
      <c r="AE221" s="174" t="str">
        <f ca="1">IFERROR(VLOOKUP(ROW(AE209),'فهرست بها کلی'!$C$13:$BO$1660,28,0),"")</f>
        <v/>
      </c>
      <c r="AF221" s="174" t="str">
        <f ca="1">IFERROR(VLOOKUP(ROW(AF209),'فهرست بها کلی'!$C$13:$BO$1660,31,0),"")</f>
        <v/>
      </c>
      <c r="AG221" s="174" t="str">
        <f ca="1">IFERROR(VLOOKUP(ROW(AG209),'فهرست بها کلی'!$C$13:$BO$1660,34,0),"")</f>
        <v/>
      </c>
      <c r="AH221" s="174" t="str">
        <f ca="1">IFERROR(VLOOKUP(ROW(AH209),'فهرست بها کلی'!$C$13:$BO$1660,37,0),"")</f>
        <v/>
      </c>
      <c r="AI221" s="174" t="str">
        <f ca="1">IFERROR(VLOOKUP(ROW(AI209),'فهرست بها کلی'!$C$13:$BO$1660,40,0),"")</f>
        <v/>
      </c>
      <c r="AJ221" s="174" t="str">
        <f ca="1">IFERROR(VLOOKUP(ROW(AJ209),'فهرست بها کلی'!$C$13:$BO$1660,43,0),"")</f>
        <v/>
      </c>
      <c r="AK221" s="174" t="str">
        <f ca="1">IFERROR(VLOOKUP(ROW(AK209),'فهرست بها کلی'!$C$13:$BO$1660,46,0),"")</f>
        <v/>
      </c>
      <c r="AL221" s="174" t="str">
        <f ca="1">IFERROR(VLOOKUP(ROW(AL209),'فهرست بها کلی'!$C$13:$BO$1660,49,0),"")</f>
        <v/>
      </c>
      <c r="AM221" s="174" t="str">
        <f ca="1">IFERROR(VLOOKUP(ROW(AM209),'فهرست بها کلی'!$C$13:$BO$1660,52,0),"")</f>
        <v/>
      </c>
      <c r="AN221" s="174" t="str">
        <f ca="1">IFERROR(VLOOKUP(ROW(AN209),'فهرست بها کلی'!$C$13:$BO$1660,55,0),"")</f>
        <v/>
      </c>
      <c r="AO221" s="174" t="str">
        <f ca="1">IFERROR(VLOOKUP(ROW(AO209),'فهرست بها کلی'!$C$13:$BO$1660,58,0),"")</f>
        <v/>
      </c>
      <c r="AP221" s="174" t="str">
        <f ca="1">IFERROR(VLOOKUP(ROW(AP209),'فهرست بها کلی'!$C$13:$BO$1660,61,0),"")</f>
        <v/>
      </c>
      <c r="AQ221" s="174" t="str">
        <f ca="1">IFERROR(VLOOKUP(ROW(AQ209),'فهرست بها کلی'!$C$13:$BO$1660,64,0),"")</f>
        <v/>
      </c>
      <c r="AR221" s="244">
        <f t="shared" ca="1" si="26"/>
        <v>0</v>
      </c>
      <c r="AS221" s="174" t="str">
        <f ca="1">IFERROR(VLOOKUP(ROW(AS209),'فهرست بها کلی'!$C$13:$BO$1660,23,0),"")</f>
        <v/>
      </c>
      <c r="AT221" s="174" t="str">
        <f ca="1">IFERROR(VLOOKUP(ROW(AT209),'فهرست بها کلی'!$C$13:$BO$1660,26,0),"")</f>
        <v/>
      </c>
      <c r="AU221" s="174" t="str">
        <f ca="1">IFERROR(VLOOKUP(ROW(AU209),'فهرست بها کلی'!$C$13:$BO$1660,29,0),"")</f>
        <v/>
      </c>
      <c r="AV221" s="174" t="str">
        <f ca="1">IFERROR(VLOOKUP(ROW(AV209),'فهرست بها کلی'!$C$13:$BO$1660,32,0),"")</f>
        <v/>
      </c>
      <c r="AW221" s="174" t="str">
        <f ca="1">IFERROR(VLOOKUP(ROW(AW209),'فهرست بها کلی'!$C$13:$BO$1660,35,0),"")</f>
        <v/>
      </c>
      <c r="AX221" s="174" t="str">
        <f ca="1">IFERROR(VLOOKUP(ROW(AX209),'فهرست بها کلی'!$C$13:$BO$1660,38,0),"")</f>
        <v/>
      </c>
      <c r="AY221" s="174" t="str">
        <f ca="1">IFERROR(VLOOKUP(ROW(AY209),'فهرست بها کلی'!$C$13:$BO$1660,41,0),"")</f>
        <v/>
      </c>
      <c r="AZ221" s="174" t="str">
        <f ca="1">IFERROR(VLOOKUP(ROW(AZ209),'فهرست بها کلی'!$C$13:$BO$1660,44,0),"")</f>
        <v/>
      </c>
      <c r="BA221" s="174" t="str">
        <f ca="1">IFERROR(VLOOKUP(ROW(BA209),'فهرست بها کلی'!$C$13:$BO$1660,47,0),"")</f>
        <v/>
      </c>
      <c r="BB221" s="174" t="str">
        <f ca="1">IFERROR(VLOOKUP(ROW(BB209),'فهرست بها کلی'!$C$13:$BO$1660,50,0),"")</f>
        <v/>
      </c>
      <c r="BC221" s="174" t="str">
        <f ca="1">IFERROR(VLOOKUP(ROW(BC209),'فهرست بها کلی'!$C$13:$BO$1660,53,0),"")</f>
        <v/>
      </c>
      <c r="BD221" s="174" t="str">
        <f ca="1">IFERROR(VLOOKUP(ROW(BD209),'فهرست بها کلی'!$C$13:$BO$1660,56,0),"")</f>
        <v/>
      </c>
      <c r="BE221" s="174" t="str">
        <f ca="1">IFERROR(VLOOKUP(ROW(BE209),'فهرست بها کلی'!$C$13:$BO$1660,59,0),"")</f>
        <v/>
      </c>
      <c r="BF221" s="174" t="str">
        <f ca="1">IFERROR(VLOOKUP(ROW(BF209),'فهرست بها کلی'!$C$13:$BO$1660,62,0),"")</f>
        <v/>
      </c>
      <c r="BG221" s="174" t="str">
        <f ca="1">IFERROR(VLOOKUP(ROW(BG209),'فهرست بها کلی'!$C$13:$BO$1660,65,0),"")</f>
        <v/>
      </c>
      <c r="BH221" s="174" t="str">
        <f ca="1">IFERROR(VLOOKUP(ROW(BH209),'فهرست بها کلی'!$C$13:$BO$1660,16,0),"")</f>
        <v/>
      </c>
      <c r="BI221" s="245" t="str">
        <f t="shared" ca="1" si="27"/>
        <v xml:space="preserve"> </v>
      </c>
      <c r="BJ221" s="245" t="str">
        <f t="shared" ca="1" si="28"/>
        <v/>
      </c>
      <c r="BK221" s="245" t="str">
        <f t="shared" ca="1" si="29"/>
        <v/>
      </c>
    </row>
    <row r="222" spans="1:63" ht="47.25" customHeight="1">
      <c r="A222" s="174" t="str">
        <f ca="1">IFERROR(VLOOKUP(ROW(A210),'فهرست بها کلی'!$C$13:$BO$1660,1,0),"")</f>
        <v/>
      </c>
      <c r="B222" s="174" t="str">
        <f ca="1">IFERROR(VLOOKUP(ROW(B210),'فهرست بها کلی'!$C$13:$BO$1660,5,0),"")</f>
        <v/>
      </c>
      <c r="C222" s="174" t="str">
        <f ca="1">IFERROR(VLOOKUP(ROW(C210),'فهرست بها کلی'!$C$13:$BO$1660,6,0),"")</f>
        <v/>
      </c>
      <c r="D222" s="174" t="str">
        <f ca="1">IFERROR(VLOOKUP(ROW(D210),'فهرست بها کلی'!$C$13:$BO$1660,7,0),"")</f>
        <v/>
      </c>
      <c r="E222" s="174" t="str">
        <f ca="1">IFERROR(VLOOKUP(ROW(E210),'فهرست بها کلی'!$C$13:$BO$1660,8,0),"")</f>
        <v/>
      </c>
      <c r="F222" s="174" t="str">
        <f ca="1">IFERROR(VLOOKUP(ROW(F210),'فهرست بها کلی'!$C$13:$BO$1660,9,0),"")</f>
        <v/>
      </c>
      <c r="G222" s="174" t="str">
        <f ca="1">IFERROR(VLOOKUP(ROW(G210),'فهرست بها کلی'!$C$13:$BO$1660,21,0),"")</f>
        <v/>
      </c>
      <c r="H222" s="174" t="str">
        <f ca="1">IFERROR(VLOOKUP(ROW(H210),'فهرست بها کلی'!$C$13:$BO$1660,24,0),"")</f>
        <v/>
      </c>
      <c r="I222" s="174" t="str">
        <f ca="1">IFERROR(VLOOKUP(ROW(I210),'فهرست بها کلی'!$C$13:$BO$1660,27,0),"")</f>
        <v/>
      </c>
      <c r="J222" s="174" t="str">
        <f ca="1">IFERROR(VLOOKUP(ROW(J210),'فهرست بها کلی'!$C$13:$BO$1660,30,0),"")</f>
        <v/>
      </c>
      <c r="K222" s="174" t="str">
        <f ca="1">IFERROR(VLOOKUP(ROW(K210),'فهرست بها کلی'!$C$13:$BO$1660,33,0),"")</f>
        <v/>
      </c>
      <c r="L222" s="174" t="str">
        <f ca="1">IFERROR(VLOOKUP(ROW(L210),'فهرست بها کلی'!$C$13:$BO$1660,36,0),"")</f>
        <v/>
      </c>
      <c r="M222" s="174" t="str">
        <f ca="1">IFERROR(VLOOKUP(ROW(M210),'فهرست بها کلی'!$C$13:$BO$1660,39,0),"")</f>
        <v/>
      </c>
      <c r="N222" s="174" t="str">
        <f ca="1">IFERROR(VLOOKUP(ROW(N210),'فهرست بها کلی'!$C$13:$BO$1660,42,0),"")</f>
        <v/>
      </c>
      <c r="O222" s="174" t="str">
        <f ca="1">IFERROR(VLOOKUP(ROW(O210),'فهرست بها کلی'!$C$13:$BO$1660,45,0),"")</f>
        <v/>
      </c>
      <c r="P222" s="174" t="str">
        <f ca="1">IFERROR(VLOOKUP(ROW(P210),'فهرست بها کلی'!$C$13:$BO$1660,48,0),"")</f>
        <v/>
      </c>
      <c r="Q222" s="174" t="str">
        <f ca="1">IFERROR(VLOOKUP(ROW(Q210),'فهرست بها کلی'!$C$13:$BO$1660,51,0),"")</f>
        <v/>
      </c>
      <c r="R222" s="174" t="str">
        <f ca="1">IFERROR(VLOOKUP(ROW(R210),'فهرست بها کلی'!$C$13:$BO$1660,54,0),"")</f>
        <v/>
      </c>
      <c r="S222" s="174" t="str">
        <f ca="1">IFERROR(VLOOKUP(ROW(S210),'فهرست بها کلی'!$C$13:$BO$1660,57,0),"")</f>
        <v/>
      </c>
      <c r="T222" s="174" t="str">
        <f ca="1">IFERROR(VLOOKUP(ROW(T210),'فهرست بها کلی'!$C$13:$BO$1660,60,0),"")</f>
        <v/>
      </c>
      <c r="U222" s="174" t="str">
        <f ca="1">IFERROR(VLOOKUP(ROW(U210),'فهرست بها کلی'!$C$13:$BO$1660,63,0),"")</f>
        <v/>
      </c>
      <c r="V222" s="241">
        <f t="shared" ca="1" si="23"/>
        <v>0</v>
      </c>
      <c r="W222" s="242" t="str">
        <f t="shared" ca="1" si="24"/>
        <v/>
      </c>
      <c r="X222" s="174" t="str">
        <f ca="1">IFERROR(VLOOKUP(ROW(X210),'فهرست بها کلی'!$C$13:$BO$1660,10,0),"")</f>
        <v/>
      </c>
      <c r="Y222" s="174" t="str">
        <f ca="1">IFERROR(VLOOKUP(ROW(Y210),'فهرست بها کلی'!$C$13:$BO$1660,11,0),"")</f>
        <v/>
      </c>
      <c r="Z222" s="174" t="str">
        <f ca="1">IFERROR(VLOOKUP(ROW(Z210),'فهرست بها کلی'!$C$13:$BO$1660,12,0),"")</f>
        <v/>
      </c>
      <c r="AA222" s="174" t="str">
        <f ca="1">IFERROR(VLOOKUP(ROW(AA210),'فهرست بها کلی'!$C$13:$BO$1660,13,0),"")</f>
        <v/>
      </c>
      <c r="AB222" s="243" t="str">
        <f t="shared" ca="1" si="25"/>
        <v/>
      </c>
      <c r="AC222" s="174" t="str">
        <f ca="1">IFERROR(VLOOKUP(ROW(AC210),'فهرست بها کلی'!$C$13:$BO$1660,22,0),"")</f>
        <v/>
      </c>
      <c r="AD222" s="174" t="str">
        <f ca="1">IFERROR(VLOOKUP(ROW(AD210),'فهرست بها کلی'!$C$13:$BO$1660,25,0),"")</f>
        <v/>
      </c>
      <c r="AE222" s="174" t="str">
        <f ca="1">IFERROR(VLOOKUP(ROW(AE210),'فهرست بها کلی'!$C$13:$BO$1660,28,0),"")</f>
        <v/>
      </c>
      <c r="AF222" s="174" t="str">
        <f ca="1">IFERROR(VLOOKUP(ROW(AF210),'فهرست بها کلی'!$C$13:$BO$1660,31,0),"")</f>
        <v/>
      </c>
      <c r="AG222" s="174" t="str">
        <f ca="1">IFERROR(VLOOKUP(ROW(AG210),'فهرست بها کلی'!$C$13:$BO$1660,34,0),"")</f>
        <v/>
      </c>
      <c r="AH222" s="174" t="str">
        <f ca="1">IFERROR(VLOOKUP(ROW(AH210),'فهرست بها کلی'!$C$13:$BO$1660,37,0),"")</f>
        <v/>
      </c>
      <c r="AI222" s="174" t="str">
        <f ca="1">IFERROR(VLOOKUP(ROW(AI210),'فهرست بها کلی'!$C$13:$BO$1660,40,0),"")</f>
        <v/>
      </c>
      <c r="AJ222" s="174" t="str">
        <f ca="1">IFERROR(VLOOKUP(ROW(AJ210),'فهرست بها کلی'!$C$13:$BO$1660,43,0),"")</f>
        <v/>
      </c>
      <c r="AK222" s="174" t="str">
        <f ca="1">IFERROR(VLOOKUP(ROW(AK210),'فهرست بها کلی'!$C$13:$BO$1660,46,0),"")</f>
        <v/>
      </c>
      <c r="AL222" s="174" t="str">
        <f ca="1">IFERROR(VLOOKUP(ROW(AL210),'فهرست بها کلی'!$C$13:$BO$1660,49,0),"")</f>
        <v/>
      </c>
      <c r="AM222" s="174" t="str">
        <f ca="1">IFERROR(VLOOKUP(ROW(AM210),'فهرست بها کلی'!$C$13:$BO$1660,52,0),"")</f>
        <v/>
      </c>
      <c r="AN222" s="174" t="str">
        <f ca="1">IFERROR(VLOOKUP(ROW(AN210),'فهرست بها کلی'!$C$13:$BO$1660,55,0),"")</f>
        <v/>
      </c>
      <c r="AO222" s="174" t="str">
        <f ca="1">IFERROR(VLOOKUP(ROW(AO210),'فهرست بها کلی'!$C$13:$BO$1660,58,0),"")</f>
        <v/>
      </c>
      <c r="AP222" s="174" t="str">
        <f ca="1">IFERROR(VLOOKUP(ROW(AP210),'فهرست بها کلی'!$C$13:$BO$1660,61,0),"")</f>
        <v/>
      </c>
      <c r="AQ222" s="174" t="str">
        <f ca="1">IFERROR(VLOOKUP(ROW(AQ210),'فهرست بها کلی'!$C$13:$BO$1660,64,0),"")</f>
        <v/>
      </c>
      <c r="AR222" s="244">
        <f t="shared" ca="1" si="26"/>
        <v>0</v>
      </c>
      <c r="AS222" s="174" t="str">
        <f ca="1">IFERROR(VLOOKUP(ROW(AS210),'فهرست بها کلی'!$C$13:$BO$1660,23,0),"")</f>
        <v/>
      </c>
      <c r="AT222" s="174" t="str">
        <f ca="1">IFERROR(VLOOKUP(ROW(AT210),'فهرست بها کلی'!$C$13:$BO$1660,26,0),"")</f>
        <v/>
      </c>
      <c r="AU222" s="174" t="str">
        <f ca="1">IFERROR(VLOOKUP(ROW(AU210),'فهرست بها کلی'!$C$13:$BO$1660,29,0),"")</f>
        <v/>
      </c>
      <c r="AV222" s="174" t="str">
        <f ca="1">IFERROR(VLOOKUP(ROW(AV210),'فهرست بها کلی'!$C$13:$BO$1660,32,0),"")</f>
        <v/>
      </c>
      <c r="AW222" s="174" t="str">
        <f ca="1">IFERROR(VLOOKUP(ROW(AW210),'فهرست بها کلی'!$C$13:$BO$1660,35,0),"")</f>
        <v/>
      </c>
      <c r="AX222" s="174" t="str">
        <f ca="1">IFERROR(VLOOKUP(ROW(AX210),'فهرست بها کلی'!$C$13:$BO$1660,38,0),"")</f>
        <v/>
      </c>
      <c r="AY222" s="174" t="str">
        <f ca="1">IFERROR(VLOOKUP(ROW(AY210),'فهرست بها کلی'!$C$13:$BO$1660,41,0),"")</f>
        <v/>
      </c>
      <c r="AZ222" s="174" t="str">
        <f ca="1">IFERROR(VLOOKUP(ROW(AZ210),'فهرست بها کلی'!$C$13:$BO$1660,44,0),"")</f>
        <v/>
      </c>
      <c r="BA222" s="174" t="str">
        <f ca="1">IFERROR(VLOOKUP(ROW(BA210),'فهرست بها کلی'!$C$13:$BO$1660,47,0),"")</f>
        <v/>
      </c>
      <c r="BB222" s="174" t="str">
        <f ca="1">IFERROR(VLOOKUP(ROW(BB210),'فهرست بها کلی'!$C$13:$BO$1660,50,0),"")</f>
        <v/>
      </c>
      <c r="BC222" s="174" t="str">
        <f ca="1">IFERROR(VLOOKUP(ROW(BC210),'فهرست بها کلی'!$C$13:$BO$1660,53,0),"")</f>
        <v/>
      </c>
      <c r="BD222" s="174" t="str">
        <f ca="1">IFERROR(VLOOKUP(ROW(BD210),'فهرست بها کلی'!$C$13:$BO$1660,56,0),"")</f>
        <v/>
      </c>
      <c r="BE222" s="174" t="str">
        <f ca="1">IFERROR(VLOOKUP(ROW(BE210),'فهرست بها کلی'!$C$13:$BO$1660,59,0),"")</f>
        <v/>
      </c>
      <c r="BF222" s="174" t="str">
        <f ca="1">IFERROR(VLOOKUP(ROW(BF210),'فهرست بها کلی'!$C$13:$BO$1660,62,0),"")</f>
        <v/>
      </c>
      <c r="BG222" s="174" t="str">
        <f ca="1">IFERROR(VLOOKUP(ROW(BG210),'فهرست بها کلی'!$C$13:$BO$1660,65,0),"")</f>
        <v/>
      </c>
      <c r="BH222" s="174" t="str">
        <f ca="1">IFERROR(VLOOKUP(ROW(BH210),'فهرست بها کلی'!$C$13:$BO$1660,16,0),"")</f>
        <v/>
      </c>
      <c r="BI222" s="245" t="str">
        <f t="shared" ca="1" si="27"/>
        <v xml:space="preserve"> </v>
      </c>
      <c r="BJ222" s="245" t="str">
        <f t="shared" ca="1" si="28"/>
        <v/>
      </c>
      <c r="BK222" s="245" t="str">
        <f t="shared" ca="1" si="29"/>
        <v/>
      </c>
    </row>
    <row r="223" spans="1:63" ht="47.25" customHeight="1">
      <c r="A223" s="174" t="str">
        <f ca="1">IFERROR(VLOOKUP(ROW(A211),'فهرست بها کلی'!$C$13:$BO$1660,1,0),"")</f>
        <v/>
      </c>
      <c r="B223" s="174" t="str">
        <f ca="1">IFERROR(VLOOKUP(ROW(B211),'فهرست بها کلی'!$C$13:$BO$1660,5,0),"")</f>
        <v/>
      </c>
      <c r="C223" s="174" t="str">
        <f ca="1">IFERROR(VLOOKUP(ROW(C211),'فهرست بها کلی'!$C$13:$BO$1660,6,0),"")</f>
        <v/>
      </c>
      <c r="D223" s="174" t="str">
        <f ca="1">IFERROR(VLOOKUP(ROW(D211),'فهرست بها کلی'!$C$13:$BO$1660,7,0),"")</f>
        <v/>
      </c>
      <c r="E223" s="174" t="str">
        <f ca="1">IFERROR(VLOOKUP(ROW(E211),'فهرست بها کلی'!$C$13:$BO$1660,8,0),"")</f>
        <v/>
      </c>
      <c r="F223" s="174" t="str">
        <f ca="1">IFERROR(VLOOKUP(ROW(F211),'فهرست بها کلی'!$C$13:$BO$1660,9,0),"")</f>
        <v/>
      </c>
      <c r="G223" s="174" t="str">
        <f ca="1">IFERROR(VLOOKUP(ROW(G211),'فهرست بها کلی'!$C$13:$BO$1660,21,0),"")</f>
        <v/>
      </c>
      <c r="H223" s="174" t="str">
        <f ca="1">IFERROR(VLOOKUP(ROW(H211),'فهرست بها کلی'!$C$13:$BO$1660,24,0),"")</f>
        <v/>
      </c>
      <c r="I223" s="174" t="str">
        <f ca="1">IFERROR(VLOOKUP(ROW(I211),'فهرست بها کلی'!$C$13:$BO$1660,27,0),"")</f>
        <v/>
      </c>
      <c r="J223" s="174" t="str">
        <f ca="1">IFERROR(VLOOKUP(ROW(J211),'فهرست بها کلی'!$C$13:$BO$1660,30,0),"")</f>
        <v/>
      </c>
      <c r="K223" s="174" t="str">
        <f ca="1">IFERROR(VLOOKUP(ROW(K211),'فهرست بها کلی'!$C$13:$BO$1660,33,0),"")</f>
        <v/>
      </c>
      <c r="L223" s="174" t="str">
        <f ca="1">IFERROR(VLOOKUP(ROW(L211),'فهرست بها کلی'!$C$13:$BO$1660,36,0),"")</f>
        <v/>
      </c>
      <c r="M223" s="174" t="str">
        <f ca="1">IFERROR(VLOOKUP(ROW(M211),'فهرست بها کلی'!$C$13:$BO$1660,39,0),"")</f>
        <v/>
      </c>
      <c r="N223" s="174" t="str">
        <f ca="1">IFERROR(VLOOKUP(ROW(N211),'فهرست بها کلی'!$C$13:$BO$1660,42,0),"")</f>
        <v/>
      </c>
      <c r="O223" s="174" t="str">
        <f ca="1">IFERROR(VLOOKUP(ROW(O211),'فهرست بها کلی'!$C$13:$BO$1660,45,0),"")</f>
        <v/>
      </c>
      <c r="P223" s="174" t="str">
        <f ca="1">IFERROR(VLOOKUP(ROW(P211),'فهرست بها کلی'!$C$13:$BO$1660,48,0),"")</f>
        <v/>
      </c>
      <c r="Q223" s="174" t="str">
        <f ca="1">IFERROR(VLOOKUP(ROW(Q211),'فهرست بها کلی'!$C$13:$BO$1660,51,0),"")</f>
        <v/>
      </c>
      <c r="R223" s="174" t="str">
        <f ca="1">IFERROR(VLOOKUP(ROW(R211),'فهرست بها کلی'!$C$13:$BO$1660,54,0),"")</f>
        <v/>
      </c>
      <c r="S223" s="174" t="str">
        <f ca="1">IFERROR(VLOOKUP(ROW(S211),'فهرست بها کلی'!$C$13:$BO$1660,57,0),"")</f>
        <v/>
      </c>
      <c r="T223" s="174" t="str">
        <f ca="1">IFERROR(VLOOKUP(ROW(T211),'فهرست بها کلی'!$C$13:$BO$1660,60,0),"")</f>
        <v/>
      </c>
      <c r="U223" s="174" t="str">
        <f ca="1">IFERROR(VLOOKUP(ROW(U211),'فهرست بها کلی'!$C$13:$BO$1660,63,0),"")</f>
        <v/>
      </c>
      <c r="V223" s="241">
        <f t="shared" ca="1" si="23"/>
        <v>0</v>
      </c>
      <c r="W223" s="242" t="str">
        <f t="shared" ca="1" si="24"/>
        <v/>
      </c>
      <c r="X223" s="174" t="str">
        <f ca="1">IFERROR(VLOOKUP(ROW(X211),'فهرست بها کلی'!$C$13:$BO$1660,10,0),"")</f>
        <v/>
      </c>
      <c r="Y223" s="174" t="str">
        <f ca="1">IFERROR(VLOOKUP(ROW(Y211),'فهرست بها کلی'!$C$13:$BO$1660,11,0),"")</f>
        <v/>
      </c>
      <c r="Z223" s="174" t="str">
        <f ca="1">IFERROR(VLOOKUP(ROW(Z211),'فهرست بها کلی'!$C$13:$BO$1660,12,0),"")</f>
        <v/>
      </c>
      <c r="AA223" s="174" t="str">
        <f ca="1">IFERROR(VLOOKUP(ROW(AA211),'فهرست بها کلی'!$C$13:$BO$1660,13,0),"")</f>
        <v/>
      </c>
      <c r="AB223" s="243" t="str">
        <f t="shared" ca="1" si="25"/>
        <v/>
      </c>
      <c r="AC223" s="174" t="str">
        <f ca="1">IFERROR(VLOOKUP(ROW(AC211),'فهرست بها کلی'!$C$13:$BO$1660,22,0),"")</f>
        <v/>
      </c>
      <c r="AD223" s="174" t="str">
        <f ca="1">IFERROR(VLOOKUP(ROW(AD211),'فهرست بها کلی'!$C$13:$BO$1660,25,0),"")</f>
        <v/>
      </c>
      <c r="AE223" s="174" t="str">
        <f ca="1">IFERROR(VLOOKUP(ROW(AE211),'فهرست بها کلی'!$C$13:$BO$1660,28,0),"")</f>
        <v/>
      </c>
      <c r="AF223" s="174" t="str">
        <f ca="1">IFERROR(VLOOKUP(ROW(AF211),'فهرست بها کلی'!$C$13:$BO$1660,31,0),"")</f>
        <v/>
      </c>
      <c r="AG223" s="174" t="str">
        <f ca="1">IFERROR(VLOOKUP(ROW(AG211),'فهرست بها کلی'!$C$13:$BO$1660,34,0),"")</f>
        <v/>
      </c>
      <c r="AH223" s="174" t="str">
        <f ca="1">IFERROR(VLOOKUP(ROW(AH211),'فهرست بها کلی'!$C$13:$BO$1660,37,0),"")</f>
        <v/>
      </c>
      <c r="AI223" s="174" t="str">
        <f ca="1">IFERROR(VLOOKUP(ROW(AI211),'فهرست بها کلی'!$C$13:$BO$1660,40,0),"")</f>
        <v/>
      </c>
      <c r="AJ223" s="174" t="str">
        <f ca="1">IFERROR(VLOOKUP(ROW(AJ211),'فهرست بها کلی'!$C$13:$BO$1660,43,0),"")</f>
        <v/>
      </c>
      <c r="AK223" s="174" t="str">
        <f ca="1">IFERROR(VLOOKUP(ROW(AK211),'فهرست بها کلی'!$C$13:$BO$1660,46,0),"")</f>
        <v/>
      </c>
      <c r="AL223" s="174" t="str">
        <f ca="1">IFERROR(VLOOKUP(ROW(AL211),'فهرست بها کلی'!$C$13:$BO$1660,49,0),"")</f>
        <v/>
      </c>
      <c r="AM223" s="174" t="str">
        <f ca="1">IFERROR(VLOOKUP(ROW(AM211),'فهرست بها کلی'!$C$13:$BO$1660,52,0),"")</f>
        <v/>
      </c>
      <c r="AN223" s="174" t="str">
        <f ca="1">IFERROR(VLOOKUP(ROW(AN211),'فهرست بها کلی'!$C$13:$BO$1660,55,0),"")</f>
        <v/>
      </c>
      <c r="AO223" s="174" t="str">
        <f ca="1">IFERROR(VLOOKUP(ROW(AO211),'فهرست بها کلی'!$C$13:$BO$1660,58,0),"")</f>
        <v/>
      </c>
      <c r="AP223" s="174" t="str">
        <f ca="1">IFERROR(VLOOKUP(ROW(AP211),'فهرست بها کلی'!$C$13:$BO$1660,61,0),"")</f>
        <v/>
      </c>
      <c r="AQ223" s="174" t="str">
        <f ca="1">IFERROR(VLOOKUP(ROW(AQ211),'فهرست بها کلی'!$C$13:$BO$1660,64,0),"")</f>
        <v/>
      </c>
      <c r="AR223" s="244">
        <f t="shared" ca="1" si="26"/>
        <v>0</v>
      </c>
      <c r="AS223" s="174" t="str">
        <f ca="1">IFERROR(VLOOKUP(ROW(AS211),'فهرست بها کلی'!$C$13:$BO$1660,23,0),"")</f>
        <v/>
      </c>
      <c r="AT223" s="174" t="str">
        <f ca="1">IFERROR(VLOOKUP(ROW(AT211),'فهرست بها کلی'!$C$13:$BO$1660,26,0),"")</f>
        <v/>
      </c>
      <c r="AU223" s="174" t="str">
        <f ca="1">IFERROR(VLOOKUP(ROW(AU211),'فهرست بها کلی'!$C$13:$BO$1660,29,0),"")</f>
        <v/>
      </c>
      <c r="AV223" s="174" t="str">
        <f ca="1">IFERROR(VLOOKUP(ROW(AV211),'فهرست بها کلی'!$C$13:$BO$1660,32,0),"")</f>
        <v/>
      </c>
      <c r="AW223" s="174" t="str">
        <f ca="1">IFERROR(VLOOKUP(ROW(AW211),'فهرست بها کلی'!$C$13:$BO$1660,35,0),"")</f>
        <v/>
      </c>
      <c r="AX223" s="174" t="str">
        <f ca="1">IFERROR(VLOOKUP(ROW(AX211),'فهرست بها کلی'!$C$13:$BO$1660,38,0),"")</f>
        <v/>
      </c>
      <c r="AY223" s="174" t="str">
        <f ca="1">IFERROR(VLOOKUP(ROW(AY211),'فهرست بها کلی'!$C$13:$BO$1660,41,0),"")</f>
        <v/>
      </c>
      <c r="AZ223" s="174" t="str">
        <f ca="1">IFERROR(VLOOKUP(ROW(AZ211),'فهرست بها کلی'!$C$13:$BO$1660,44,0),"")</f>
        <v/>
      </c>
      <c r="BA223" s="174" t="str">
        <f ca="1">IFERROR(VLOOKUP(ROW(BA211),'فهرست بها کلی'!$C$13:$BO$1660,47,0),"")</f>
        <v/>
      </c>
      <c r="BB223" s="174" t="str">
        <f ca="1">IFERROR(VLOOKUP(ROW(BB211),'فهرست بها کلی'!$C$13:$BO$1660,50,0),"")</f>
        <v/>
      </c>
      <c r="BC223" s="174" t="str">
        <f ca="1">IFERROR(VLOOKUP(ROW(BC211),'فهرست بها کلی'!$C$13:$BO$1660,53,0),"")</f>
        <v/>
      </c>
      <c r="BD223" s="174" t="str">
        <f ca="1">IFERROR(VLOOKUP(ROW(BD211),'فهرست بها کلی'!$C$13:$BO$1660,56,0),"")</f>
        <v/>
      </c>
      <c r="BE223" s="174" t="str">
        <f ca="1">IFERROR(VLOOKUP(ROW(BE211),'فهرست بها کلی'!$C$13:$BO$1660,59,0),"")</f>
        <v/>
      </c>
      <c r="BF223" s="174" t="str">
        <f ca="1">IFERROR(VLOOKUP(ROW(BF211),'فهرست بها کلی'!$C$13:$BO$1660,62,0),"")</f>
        <v/>
      </c>
      <c r="BG223" s="174" t="str">
        <f ca="1">IFERROR(VLOOKUP(ROW(BG211),'فهرست بها کلی'!$C$13:$BO$1660,65,0),"")</f>
        <v/>
      </c>
      <c r="BH223" s="174" t="str">
        <f ca="1">IFERROR(VLOOKUP(ROW(BH211),'فهرست بها کلی'!$C$13:$BO$1660,16,0),"")</f>
        <v/>
      </c>
      <c r="BI223" s="245" t="str">
        <f t="shared" ca="1" si="27"/>
        <v xml:space="preserve"> </v>
      </c>
      <c r="BJ223" s="245" t="str">
        <f t="shared" ca="1" si="28"/>
        <v/>
      </c>
      <c r="BK223" s="245" t="str">
        <f t="shared" ca="1" si="29"/>
        <v/>
      </c>
    </row>
    <row r="224" spans="1:63" ht="47.25" customHeight="1">
      <c r="A224" s="174" t="str">
        <f ca="1">IFERROR(VLOOKUP(ROW(A212),'فهرست بها کلی'!$C$13:$BO$1660,1,0),"")</f>
        <v/>
      </c>
      <c r="B224" s="174" t="str">
        <f ca="1">IFERROR(VLOOKUP(ROW(B212),'فهرست بها کلی'!$C$13:$BO$1660,5,0),"")</f>
        <v/>
      </c>
      <c r="C224" s="174" t="str">
        <f ca="1">IFERROR(VLOOKUP(ROW(C212),'فهرست بها کلی'!$C$13:$BO$1660,6,0),"")</f>
        <v/>
      </c>
      <c r="D224" s="174" t="str">
        <f ca="1">IFERROR(VLOOKUP(ROW(D212),'فهرست بها کلی'!$C$13:$BO$1660,7,0),"")</f>
        <v/>
      </c>
      <c r="E224" s="174" t="str">
        <f ca="1">IFERROR(VLOOKUP(ROW(E212),'فهرست بها کلی'!$C$13:$BO$1660,8,0),"")</f>
        <v/>
      </c>
      <c r="F224" s="174" t="str">
        <f ca="1">IFERROR(VLOOKUP(ROW(F212),'فهرست بها کلی'!$C$13:$BO$1660,9,0),"")</f>
        <v/>
      </c>
      <c r="G224" s="174" t="str">
        <f ca="1">IFERROR(VLOOKUP(ROW(G212),'فهرست بها کلی'!$C$13:$BO$1660,21,0),"")</f>
        <v/>
      </c>
      <c r="H224" s="174" t="str">
        <f ca="1">IFERROR(VLOOKUP(ROW(H212),'فهرست بها کلی'!$C$13:$BO$1660,24,0),"")</f>
        <v/>
      </c>
      <c r="I224" s="174" t="str">
        <f ca="1">IFERROR(VLOOKUP(ROW(I212),'فهرست بها کلی'!$C$13:$BO$1660,27,0),"")</f>
        <v/>
      </c>
      <c r="J224" s="174" t="str">
        <f ca="1">IFERROR(VLOOKUP(ROW(J212),'فهرست بها کلی'!$C$13:$BO$1660,30,0),"")</f>
        <v/>
      </c>
      <c r="K224" s="174" t="str">
        <f ca="1">IFERROR(VLOOKUP(ROW(K212),'فهرست بها کلی'!$C$13:$BO$1660,33,0),"")</f>
        <v/>
      </c>
      <c r="L224" s="174" t="str">
        <f ca="1">IFERROR(VLOOKUP(ROW(L212),'فهرست بها کلی'!$C$13:$BO$1660,36,0),"")</f>
        <v/>
      </c>
      <c r="M224" s="174" t="str">
        <f ca="1">IFERROR(VLOOKUP(ROW(M212),'فهرست بها کلی'!$C$13:$BO$1660,39,0),"")</f>
        <v/>
      </c>
      <c r="N224" s="174" t="str">
        <f ca="1">IFERROR(VLOOKUP(ROW(N212),'فهرست بها کلی'!$C$13:$BO$1660,42,0),"")</f>
        <v/>
      </c>
      <c r="O224" s="174" t="str">
        <f ca="1">IFERROR(VLOOKUP(ROW(O212),'فهرست بها کلی'!$C$13:$BO$1660,45,0),"")</f>
        <v/>
      </c>
      <c r="P224" s="174" t="str">
        <f ca="1">IFERROR(VLOOKUP(ROW(P212),'فهرست بها کلی'!$C$13:$BO$1660,48,0),"")</f>
        <v/>
      </c>
      <c r="Q224" s="174" t="str">
        <f ca="1">IFERROR(VLOOKUP(ROW(Q212),'فهرست بها کلی'!$C$13:$BO$1660,51,0),"")</f>
        <v/>
      </c>
      <c r="R224" s="174" t="str">
        <f ca="1">IFERROR(VLOOKUP(ROW(R212),'فهرست بها کلی'!$C$13:$BO$1660,54,0),"")</f>
        <v/>
      </c>
      <c r="S224" s="174" t="str">
        <f ca="1">IFERROR(VLOOKUP(ROW(S212),'فهرست بها کلی'!$C$13:$BO$1660,57,0),"")</f>
        <v/>
      </c>
      <c r="T224" s="174" t="str">
        <f ca="1">IFERROR(VLOOKUP(ROW(T212),'فهرست بها کلی'!$C$13:$BO$1660,60,0),"")</f>
        <v/>
      </c>
      <c r="U224" s="174" t="str">
        <f ca="1">IFERROR(VLOOKUP(ROW(U212),'فهرست بها کلی'!$C$13:$BO$1660,63,0),"")</f>
        <v/>
      </c>
      <c r="V224" s="241">
        <f t="shared" ca="1" si="23"/>
        <v>0</v>
      </c>
      <c r="W224" s="242" t="str">
        <f t="shared" ca="1" si="24"/>
        <v/>
      </c>
      <c r="X224" s="174" t="str">
        <f ca="1">IFERROR(VLOOKUP(ROW(X212),'فهرست بها کلی'!$C$13:$BO$1660,10,0),"")</f>
        <v/>
      </c>
      <c r="Y224" s="174" t="str">
        <f ca="1">IFERROR(VLOOKUP(ROW(Y212),'فهرست بها کلی'!$C$13:$BO$1660,11,0),"")</f>
        <v/>
      </c>
      <c r="Z224" s="174" t="str">
        <f ca="1">IFERROR(VLOOKUP(ROW(Z212),'فهرست بها کلی'!$C$13:$BO$1660,12,0),"")</f>
        <v/>
      </c>
      <c r="AA224" s="174" t="str">
        <f ca="1">IFERROR(VLOOKUP(ROW(AA212),'فهرست بها کلی'!$C$13:$BO$1660,13,0),"")</f>
        <v/>
      </c>
      <c r="AB224" s="243" t="str">
        <f t="shared" ca="1" si="25"/>
        <v/>
      </c>
      <c r="AC224" s="174" t="str">
        <f ca="1">IFERROR(VLOOKUP(ROW(AC212),'فهرست بها کلی'!$C$13:$BO$1660,22,0),"")</f>
        <v/>
      </c>
      <c r="AD224" s="174" t="str">
        <f ca="1">IFERROR(VLOOKUP(ROW(AD212),'فهرست بها کلی'!$C$13:$BO$1660,25,0),"")</f>
        <v/>
      </c>
      <c r="AE224" s="174" t="str">
        <f ca="1">IFERROR(VLOOKUP(ROW(AE212),'فهرست بها کلی'!$C$13:$BO$1660,28,0),"")</f>
        <v/>
      </c>
      <c r="AF224" s="174" t="str">
        <f ca="1">IFERROR(VLOOKUP(ROW(AF212),'فهرست بها کلی'!$C$13:$BO$1660,31,0),"")</f>
        <v/>
      </c>
      <c r="AG224" s="174" t="str">
        <f ca="1">IFERROR(VLOOKUP(ROW(AG212),'فهرست بها کلی'!$C$13:$BO$1660,34,0),"")</f>
        <v/>
      </c>
      <c r="AH224" s="174" t="str">
        <f ca="1">IFERROR(VLOOKUP(ROW(AH212),'فهرست بها کلی'!$C$13:$BO$1660,37,0),"")</f>
        <v/>
      </c>
      <c r="AI224" s="174" t="str">
        <f ca="1">IFERROR(VLOOKUP(ROW(AI212),'فهرست بها کلی'!$C$13:$BO$1660,40,0),"")</f>
        <v/>
      </c>
      <c r="AJ224" s="174" t="str">
        <f ca="1">IFERROR(VLOOKUP(ROW(AJ212),'فهرست بها کلی'!$C$13:$BO$1660,43,0),"")</f>
        <v/>
      </c>
      <c r="AK224" s="174" t="str">
        <f ca="1">IFERROR(VLOOKUP(ROW(AK212),'فهرست بها کلی'!$C$13:$BO$1660,46,0),"")</f>
        <v/>
      </c>
      <c r="AL224" s="174" t="str">
        <f ca="1">IFERROR(VLOOKUP(ROW(AL212),'فهرست بها کلی'!$C$13:$BO$1660,49,0),"")</f>
        <v/>
      </c>
      <c r="AM224" s="174" t="str">
        <f ca="1">IFERROR(VLOOKUP(ROW(AM212),'فهرست بها کلی'!$C$13:$BO$1660,52,0),"")</f>
        <v/>
      </c>
      <c r="AN224" s="174" t="str">
        <f ca="1">IFERROR(VLOOKUP(ROW(AN212),'فهرست بها کلی'!$C$13:$BO$1660,55,0),"")</f>
        <v/>
      </c>
      <c r="AO224" s="174" t="str">
        <f ca="1">IFERROR(VLOOKUP(ROW(AO212),'فهرست بها کلی'!$C$13:$BO$1660,58,0),"")</f>
        <v/>
      </c>
      <c r="AP224" s="174" t="str">
        <f ca="1">IFERROR(VLOOKUP(ROW(AP212),'فهرست بها کلی'!$C$13:$BO$1660,61,0),"")</f>
        <v/>
      </c>
      <c r="AQ224" s="174" t="str">
        <f ca="1">IFERROR(VLOOKUP(ROW(AQ212),'فهرست بها کلی'!$C$13:$BO$1660,64,0),"")</f>
        <v/>
      </c>
      <c r="AR224" s="244">
        <f t="shared" ca="1" si="26"/>
        <v>0</v>
      </c>
      <c r="AS224" s="174" t="str">
        <f ca="1">IFERROR(VLOOKUP(ROW(AS212),'فهرست بها کلی'!$C$13:$BO$1660,23,0),"")</f>
        <v/>
      </c>
      <c r="AT224" s="174" t="str">
        <f ca="1">IFERROR(VLOOKUP(ROW(AT212),'فهرست بها کلی'!$C$13:$BO$1660,26,0),"")</f>
        <v/>
      </c>
      <c r="AU224" s="174" t="str">
        <f ca="1">IFERROR(VLOOKUP(ROW(AU212),'فهرست بها کلی'!$C$13:$BO$1660,29,0),"")</f>
        <v/>
      </c>
      <c r="AV224" s="174" t="str">
        <f ca="1">IFERROR(VLOOKUP(ROW(AV212),'فهرست بها کلی'!$C$13:$BO$1660,32,0),"")</f>
        <v/>
      </c>
      <c r="AW224" s="174" t="str">
        <f ca="1">IFERROR(VLOOKUP(ROW(AW212),'فهرست بها کلی'!$C$13:$BO$1660,35,0),"")</f>
        <v/>
      </c>
      <c r="AX224" s="174" t="str">
        <f ca="1">IFERROR(VLOOKUP(ROW(AX212),'فهرست بها کلی'!$C$13:$BO$1660,38,0),"")</f>
        <v/>
      </c>
      <c r="AY224" s="174" t="str">
        <f ca="1">IFERROR(VLOOKUP(ROW(AY212),'فهرست بها کلی'!$C$13:$BO$1660,41,0),"")</f>
        <v/>
      </c>
      <c r="AZ224" s="174" t="str">
        <f ca="1">IFERROR(VLOOKUP(ROW(AZ212),'فهرست بها کلی'!$C$13:$BO$1660,44,0),"")</f>
        <v/>
      </c>
      <c r="BA224" s="174" t="str">
        <f ca="1">IFERROR(VLOOKUP(ROW(BA212),'فهرست بها کلی'!$C$13:$BO$1660,47,0),"")</f>
        <v/>
      </c>
      <c r="BB224" s="174" t="str">
        <f ca="1">IFERROR(VLOOKUP(ROW(BB212),'فهرست بها کلی'!$C$13:$BO$1660,50,0),"")</f>
        <v/>
      </c>
      <c r="BC224" s="174" t="str">
        <f ca="1">IFERROR(VLOOKUP(ROW(BC212),'فهرست بها کلی'!$C$13:$BO$1660,53,0),"")</f>
        <v/>
      </c>
      <c r="BD224" s="174" t="str">
        <f ca="1">IFERROR(VLOOKUP(ROW(BD212),'فهرست بها کلی'!$C$13:$BO$1660,56,0),"")</f>
        <v/>
      </c>
      <c r="BE224" s="174" t="str">
        <f ca="1">IFERROR(VLOOKUP(ROW(BE212),'فهرست بها کلی'!$C$13:$BO$1660,59,0),"")</f>
        <v/>
      </c>
      <c r="BF224" s="174" t="str">
        <f ca="1">IFERROR(VLOOKUP(ROW(BF212),'فهرست بها کلی'!$C$13:$BO$1660,62,0),"")</f>
        <v/>
      </c>
      <c r="BG224" s="174" t="str">
        <f ca="1">IFERROR(VLOOKUP(ROW(BG212),'فهرست بها کلی'!$C$13:$BO$1660,65,0),"")</f>
        <v/>
      </c>
      <c r="BH224" s="174" t="str">
        <f ca="1">IFERROR(VLOOKUP(ROW(BH212),'فهرست بها کلی'!$C$13:$BO$1660,16,0),"")</f>
        <v/>
      </c>
      <c r="BI224" s="245" t="str">
        <f t="shared" ca="1" si="27"/>
        <v xml:space="preserve"> </v>
      </c>
      <c r="BJ224" s="245" t="str">
        <f t="shared" ca="1" si="28"/>
        <v/>
      </c>
      <c r="BK224" s="245" t="str">
        <f t="shared" ca="1" si="29"/>
        <v/>
      </c>
    </row>
    <row r="225" spans="1:63" ht="47.25" customHeight="1">
      <c r="A225" s="174" t="str">
        <f ca="1">IFERROR(VLOOKUP(ROW(A213),'فهرست بها کلی'!$C$13:$BO$1660,1,0),"")</f>
        <v/>
      </c>
      <c r="B225" s="174" t="str">
        <f ca="1">IFERROR(VLOOKUP(ROW(B213),'فهرست بها کلی'!$C$13:$BO$1660,5,0),"")</f>
        <v/>
      </c>
      <c r="C225" s="174" t="str">
        <f ca="1">IFERROR(VLOOKUP(ROW(C213),'فهرست بها کلی'!$C$13:$BO$1660,6,0),"")</f>
        <v/>
      </c>
      <c r="D225" s="174" t="str">
        <f ca="1">IFERROR(VLOOKUP(ROW(D213),'فهرست بها کلی'!$C$13:$BO$1660,7,0),"")</f>
        <v/>
      </c>
      <c r="E225" s="174" t="str">
        <f ca="1">IFERROR(VLOOKUP(ROW(E213),'فهرست بها کلی'!$C$13:$BO$1660,8,0),"")</f>
        <v/>
      </c>
      <c r="F225" s="174" t="str">
        <f ca="1">IFERROR(VLOOKUP(ROW(F213),'فهرست بها کلی'!$C$13:$BO$1660,9,0),"")</f>
        <v/>
      </c>
      <c r="G225" s="174" t="str">
        <f ca="1">IFERROR(VLOOKUP(ROW(G213),'فهرست بها کلی'!$C$13:$BO$1660,21,0),"")</f>
        <v/>
      </c>
      <c r="H225" s="174" t="str">
        <f ca="1">IFERROR(VLOOKUP(ROW(H213),'فهرست بها کلی'!$C$13:$BO$1660,24,0),"")</f>
        <v/>
      </c>
      <c r="I225" s="174" t="str">
        <f ca="1">IFERROR(VLOOKUP(ROW(I213),'فهرست بها کلی'!$C$13:$BO$1660,27,0),"")</f>
        <v/>
      </c>
      <c r="J225" s="174" t="str">
        <f ca="1">IFERROR(VLOOKUP(ROW(J213),'فهرست بها کلی'!$C$13:$BO$1660,30,0),"")</f>
        <v/>
      </c>
      <c r="K225" s="174" t="str">
        <f ca="1">IFERROR(VLOOKUP(ROW(K213),'فهرست بها کلی'!$C$13:$BO$1660,33,0),"")</f>
        <v/>
      </c>
      <c r="L225" s="174" t="str">
        <f ca="1">IFERROR(VLOOKUP(ROW(L213),'فهرست بها کلی'!$C$13:$BO$1660,36,0),"")</f>
        <v/>
      </c>
      <c r="M225" s="174" t="str">
        <f ca="1">IFERROR(VLOOKUP(ROW(M213),'فهرست بها کلی'!$C$13:$BO$1660,39,0),"")</f>
        <v/>
      </c>
      <c r="N225" s="174" t="str">
        <f ca="1">IFERROR(VLOOKUP(ROW(N213),'فهرست بها کلی'!$C$13:$BO$1660,42,0),"")</f>
        <v/>
      </c>
      <c r="O225" s="174" t="str">
        <f ca="1">IFERROR(VLOOKUP(ROW(O213),'فهرست بها کلی'!$C$13:$BO$1660,45,0),"")</f>
        <v/>
      </c>
      <c r="P225" s="174" t="str">
        <f ca="1">IFERROR(VLOOKUP(ROW(P213),'فهرست بها کلی'!$C$13:$BO$1660,48,0),"")</f>
        <v/>
      </c>
      <c r="Q225" s="174" t="str">
        <f ca="1">IFERROR(VLOOKUP(ROW(Q213),'فهرست بها کلی'!$C$13:$BO$1660,51,0),"")</f>
        <v/>
      </c>
      <c r="R225" s="174" t="str">
        <f ca="1">IFERROR(VLOOKUP(ROW(R213),'فهرست بها کلی'!$C$13:$BO$1660,54,0),"")</f>
        <v/>
      </c>
      <c r="S225" s="174" t="str">
        <f ca="1">IFERROR(VLOOKUP(ROW(S213),'فهرست بها کلی'!$C$13:$BO$1660,57,0),"")</f>
        <v/>
      </c>
      <c r="T225" s="174" t="str">
        <f ca="1">IFERROR(VLOOKUP(ROW(T213),'فهرست بها کلی'!$C$13:$BO$1660,60,0),"")</f>
        <v/>
      </c>
      <c r="U225" s="174" t="str">
        <f ca="1">IFERROR(VLOOKUP(ROW(U213),'فهرست بها کلی'!$C$13:$BO$1660,63,0),"")</f>
        <v/>
      </c>
      <c r="V225" s="241">
        <f t="shared" ca="1" si="23"/>
        <v>0</v>
      </c>
      <c r="W225" s="242" t="str">
        <f t="shared" ca="1" si="24"/>
        <v/>
      </c>
      <c r="X225" s="174" t="str">
        <f ca="1">IFERROR(VLOOKUP(ROW(X213),'فهرست بها کلی'!$C$13:$BO$1660,10,0),"")</f>
        <v/>
      </c>
      <c r="Y225" s="174" t="str">
        <f ca="1">IFERROR(VLOOKUP(ROW(Y213),'فهرست بها کلی'!$C$13:$BO$1660,11,0),"")</f>
        <v/>
      </c>
      <c r="Z225" s="174" t="str">
        <f ca="1">IFERROR(VLOOKUP(ROW(Z213),'فهرست بها کلی'!$C$13:$BO$1660,12,0),"")</f>
        <v/>
      </c>
      <c r="AA225" s="174" t="str">
        <f ca="1">IFERROR(VLOOKUP(ROW(AA213),'فهرست بها کلی'!$C$13:$BO$1660,13,0),"")</f>
        <v/>
      </c>
      <c r="AB225" s="243" t="str">
        <f t="shared" ca="1" si="25"/>
        <v/>
      </c>
      <c r="AC225" s="174" t="str">
        <f ca="1">IFERROR(VLOOKUP(ROW(AC213),'فهرست بها کلی'!$C$13:$BO$1660,22,0),"")</f>
        <v/>
      </c>
      <c r="AD225" s="174" t="str">
        <f ca="1">IFERROR(VLOOKUP(ROW(AD213),'فهرست بها کلی'!$C$13:$BO$1660,25,0),"")</f>
        <v/>
      </c>
      <c r="AE225" s="174" t="str">
        <f ca="1">IFERROR(VLOOKUP(ROW(AE213),'فهرست بها کلی'!$C$13:$BO$1660,28,0),"")</f>
        <v/>
      </c>
      <c r="AF225" s="174" t="str">
        <f ca="1">IFERROR(VLOOKUP(ROW(AF213),'فهرست بها کلی'!$C$13:$BO$1660,31,0),"")</f>
        <v/>
      </c>
      <c r="AG225" s="174" t="str">
        <f ca="1">IFERROR(VLOOKUP(ROW(AG213),'فهرست بها کلی'!$C$13:$BO$1660,34,0),"")</f>
        <v/>
      </c>
      <c r="AH225" s="174" t="str">
        <f ca="1">IFERROR(VLOOKUP(ROW(AH213),'فهرست بها کلی'!$C$13:$BO$1660,37,0),"")</f>
        <v/>
      </c>
      <c r="AI225" s="174" t="str">
        <f ca="1">IFERROR(VLOOKUP(ROW(AI213),'فهرست بها کلی'!$C$13:$BO$1660,40,0),"")</f>
        <v/>
      </c>
      <c r="AJ225" s="174" t="str">
        <f ca="1">IFERROR(VLOOKUP(ROW(AJ213),'فهرست بها کلی'!$C$13:$BO$1660,43,0),"")</f>
        <v/>
      </c>
      <c r="AK225" s="174" t="str">
        <f ca="1">IFERROR(VLOOKUP(ROW(AK213),'فهرست بها کلی'!$C$13:$BO$1660,46,0),"")</f>
        <v/>
      </c>
      <c r="AL225" s="174" t="str">
        <f ca="1">IFERROR(VLOOKUP(ROW(AL213),'فهرست بها کلی'!$C$13:$BO$1660,49,0),"")</f>
        <v/>
      </c>
      <c r="AM225" s="174" t="str">
        <f ca="1">IFERROR(VLOOKUP(ROW(AM213),'فهرست بها کلی'!$C$13:$BO$1660,52,0),"")</f>
        <v/>
      </c>
      <c r="AN225" s="174" t="str">
        <f ca="1">IFERROR(VLOOKUP(ROW(AN213),'فهرست بها کلی'!$C$13:$BO$1660,55,0),"")</f>
        <v/>
      </c>
      <c r="AO225" s="174" t="str">
        <f ca="1">IFERROR(VLOOKUP(ROW(AO213),'فهرست بها کلی'!$C$13:$BO$1660,58,0),"")</f>
        <v/>
      </c>
      <c r="AP225" s="174" t="str">
        <f ca="1">IFERROR(VLOOKUP(ROW(AP213),'فهرست بها کلی'!$C$13:$BO$1660,61,0),"")</f>
        <v/>
      </c>
      <c r="AQ225" s="174" t="str">
        <f ca="1">IFERROR(VLOOKUP(ROW(AQ213),'فهرست بها کلی'!$C$13:$BO$1660,64,0),"")</f>
        <v/>
      </c>
      <c r="AR225" s="244">
        <f t="shared" ca="1" si="26"/>
        <v>0</v>
      </c>
      <c r="AS225" s="174" t="str">
        <f ca="1">IFERROR(VLOOKUP(ROW(AS213),'فهرست بها کلی'!$C$13:$BO$1660,23,0),"")</f>
        <v/>
      </c>
      <c r="AT225" s="174" t="str">
        <f ca="1">IFERROR(VLOOKUP(ROW(AT213),'فهرست بها کلی'!$C$13:$BO$1660,26,0),"")</f>
        <v/>
      </c>
      <c r="AU225" s="174" t="str">
        <f ca="1">IFERROR(VLOOKUP(ROW(AU213),'فهرست بها کلی'!$C$13:$BO$1660,29,0),"")</f>
        <v/>
      </c>
      <c r="AV225" s="174" t="str">
        <f ca="1">IFERROR(VLOOKUP(ROW(AV213),'فهرست بها کلی'!$C$13:$BO$1660,32,0),"")</f>
        <v/>
      </c>
      <c r="AW225" s="174" t="str">
        <f ca="1">IFERROR(VLOOKUP(ROW(AW213),'فهرست بها کلی'!$C$13:$BO$1660,35,0),"")</f>
        <v/>
      </c>
      <c r="AX225" s="174" t="str">
        <f ca="1">IFERROR(VLOOKUP(ROW(AX213),'فهرست بها کلی'!$C$13:$BO$1660,38,0),"")</f>
        <v/>
      </c>
      <c r="AY225" s="174" t="str">
        <f ca="1">IFERROR(VLOOKUP(ROW(AY213),'فهرست بها کلی'!$C$13:$BO$1660,41,0),"")</f>
        <v/>
      </c>
      <c r="AZ225" s="174" t="str">
        <f ca="1">IFERROR(VLOOKUP(ROW(AZ213),'فهرست بها کلی'!$C$13:$BO$1660,44,0),"")</f>
        <v/>
      </c>
      <c r="BA225" s="174" t="str">
        <f ca="1">IFERROR(VLOOKUP(ROW(BA213),'فهرست بها کلی'!$C$13:$BO$1660,47,0),"")</f>
        <v/>
      </c>
      <c r="BB225" s="174" t="str">
        <f ca="1">IFERROR(VLOOKUP(ROW(BB213),'فهرست بها کلی'!$C$13:$BO$1660,50,0),"")</f>
        <v/>
      </c>
      <c r="BC225" s="174" t="str">
        <f ca="1">IFERROR(VLOOKUP(ROW(BC213),'فهرست بها کلی'!$C$13:$BO$1660,53,0),"")</f>
        <v/>
      </c>
      <c r="BD225" s="174" t="str">
        <f ca="1">IFERROR(VLOOKUP(ROW(BD213),'فهرست بها کلی'!$C$13:$BO$1660,56,0),"")</f>
        <v/>
      </c>
      <c r="BE225" s="174" t="str">
        <f ca="1">IFERROR(VLOOKUP(ROW(BE213),'فهرست بها کلی'!$C$13:$BO$1660,59,0),"")</f>
        <v/>
      </c>
      <c r="BF225" s="174" t="str">
        <f ca="1">IFERROR(VLOOKUP(ROW(BF213),'فهرست بها کلی'!$C$13:$BO$1660,62,0),"")</f>
        <v/>
      </c>
      <c r="BG225" s="174" t="str">
        <f ca="1">IFERROR(VLOOKUP(ROW(BG213),'فهرست بها کلی'!$C$13:$BO$1660,65,0),"")</f>
        <v/>
      </c>
      <c r="BH225" s="174" t="str">
        <f ca="1">IFERROR(VLOOKUP(ROW(BH213),'فهرست بها کلی'!$C$13:$BO$1660,16,0),"")</f>
        <v/>
      </c>
      <c r="BI225" s="245" t="str">
        <f t="shared" ca="1" si="27"/>
        <v xml:space="preserve"> </v>
      </c>
      <c r="BJ225" s="245" t="str">
        <f t="shared" ca="1" si="28"/>
        <v/>
      </c>
      <c r="BK225" s="245" t="str">
        <f t="shared" ca="1" si="29"/>
        <v/>
      </c>
    </row>
    <row r="226" spans="1:63" ht="47.25" customHeight="1">
      <c r="A226" s="174" t="str">
        <f ca="1">IFERROR(VLOOKUP(ROW(A214),'فهرست بها کلی'!$C$13:$BO$1660,1,0),"")</f>
        <v/>
      </c>
      <c r="B226" s="174" t="str">
        <f ca="1">IFERROR(VLOOKUP(ROW(B214),'فهرست بها کلی'!$C$13:$BO$1660,5,0),"")</f>
        <v/>
      </c>
      <c r="C226" s="174" t="str">
        <f ca="1">IFERROR(VLOOKUP(ROW(C214),'فهرست بها کلی'!$C$13:$BO$1660,6,0),"")</f>
        <v/>
      </c>
      <c r="D226" s="174" t="str">
        <f ca="1">IFERROR(VLOOKUP(ROW(D214),'فهرست بها کلی'!$C$13:$BO$1660,7,0),"")</f>
        <v/>
      </c>
      <c r="E226" s="174" t="str">
        <f ca="1">IFERROR(VLOOKUP(ROW(E214),'فهرست بها کلی'!$C$13:$BO$1660,8,0),"")</f>
        <v/>
      </c>
      <c r="F226" s="174" t="str">
        <f ca="1">IFERROR(VLOOKUP(ROW(F214),'فهرست بها کلی'!$C$13:$BO$1660,9,0),"")</f>
        <v/>
      </c>
      <c r="G226" s="174" t="str">
        <f ca="1">IFERROR(VLOOKUP(ROW(G214),'فهرست بها کلی'!$C$13:$BO$1660,21,0),"")</f>
        <v/>
      </c>
      <c r="H226" s="174" t="str">
        <f ca="1">IFERROR(VLOOKUP(ROW(H214),'فهرست بها کلی'!$C$13:$BO$1660,24,0),"")</f>
        <v/>
      </c>
      <c r="I226" s="174" t="str">
        <f ca="1">IFERROR(VLOOKUP(ROW(I214),'فهرست بها کلی'!$C$13:$BO$1660,27,0),"")</f>
        <v/>
      </c>
      <c r="J226" s="174" t="str">
        <f ca="1">IFERROR(VLOOKUP(ROW(J214),'فهرست بها کلی'!$C$13:$BO$1660,30,0),"")</f>
        <v/>
      </c>
      <c r="K226" s="174" t="str">
        <f ca="1">IFERROR(VLOOKUP(ROW(K214),'فهرست بها کلی'!$C$13:$BO$1660,33,0),"")</f>
        <v/>
      </c>
      <c r="L226" s="174" t="str">
        <f ca="1">IFERROR(VLOOKUP(ROW(L214),'فهرست بها کلی'!$C$13:$BO$1660,36,0),"")</f>
        <v/>
      </c>
      <c r="M226" s="174" t="str">
        <f ca="1">IFERROR(VLOOKUP(ROW(M214),'فهرست بها کلی'!$C$13:$BO$1660,39,0),"")</f>
        <v/>
      </c>
      <c r="N226" s="174" t="str">
        <f ca="1">IFERROR(VLOOKUP(ROW(N214),'فهرست بها کلی'!$C$13:$BO$1660,42,0),"")</f>
        <v/>
      </c>
      <c r="O226" s="174" t="str">
        <f ca="1">IFERROR(VLOOKUP(ROW(O214),'فهرست بها کلی'!$C$13:$BO$1660,45,0),"")</f>
        <v/>
      </c>
      <c r="P226" s="174" t="str">
        <f ca="1">IFERROR(VLOOKUP(ROW(P214),'فهرست بها کلی'!$C$13:$BO$1660,48,0),"")</f>
        <v/>
      </c>
      <c r="Q226" s="174" t="str">
        <f ca="1">IFERROR(VLOOKUP(ROW(Q214),'فهرست بها کلی'!$C$13:$BO$1660,51,0),"")</f>
        <v/>
      </c>
      <c r="R226" s="174" t="str">
        <f ca="1">IFERROR(VLOOKUP(ROW(R214),'فهرست بها کلی'!$C$13:$BO$1660,54,0),"")</f>
        <v/>
      </c>
      <c r="S226" s="174" t="str">
        <f ca="1">IFERROR(VLOOKUP(ROW(S214),'فهرست بها کلی'!$C$13:$BO$1660,57,0),"")</f>
        <v/>
      </c>
      <c r="T226" s="174" t="str">
        <f ca="1">IFERROR(VLOOKUP(ROW(T214),'فهرست بها کلی'!$C$13:$BO$1660,60,0),"")</f>
        <v/>
      </c>
      <c r="U226" s="174" t="str">
        <f ca="1">IFERROR(VLOOKUP(ROW(U214),'فهرست بها کلی'!$C$13:$BO$1660,63,0),"")</f>
        <v/>
      </c>
      <c r="V226" s="241">
        <f t="shared" ca="1" si="23"/>
        <v>0</v>
      </c>
      <c r="W226" s="242" t="str">
        <f t="shared" ca="1" si="24"/>
        <v/>
      </c>
      <c r="X226" s="174" t="str">
        <f ca="1">IFERROR(VLOOKUP(ROW(X214),'فهرست بها کلی'!$C$13:$BO$1660,10,0),"")</f>
        <v/>
      </c>
      <c r="Y226" s="174" t="str">
        <f ca="1">IFERROR(VLOOKUP(ROW(Y214),'فهرست بها کلی'!$C$13:$BO$1660,11,0),"")</f>
        <v/>
      </c>
      <c r="Z226" s="174" t="str">
        <f ca="1">IFERROR(VLOOKUP(ROW(Z214),'فهرست بها کلی'!$C$13:$BO$1660,12,0),"")</f>
        <v/>
      </c>
      <c r="AA226" s="174" t="str">
        <f ca="1">IFERROR(VLOOKUP(ROW(AA214),'فهرست بها کلی'!$C$13:$BO$1660,13,0),"")</f>
        <v/>
      </c>
      <c r="AB226" s="243" t="str">
        <f t="shared" ca="1" si="25"/>
        <v/>
      </c>
      <c r="AC226" s="174" t="str">
        <f ca="1">IFERROR(VLOOKUP(ROW(AC214),'فهرست بها کلی'!$C$13:$BO$1660,22,0),"")</f>
        <v/>
      </c>
      <c r="AD226" s="174" t="str">
        <f ca="1">IFERROR(VLOOKUP(ROW(AD214),'فهرست بها کلی'!$C$13:$BO$1660,25,0),"")</f>
        <v/>
      </c>
      <c r="AE226" s="174" t="str">
        <f ca="1">IFERROR(VLOOKUP(ROW(AE214),'فهرست بها کلی'!$C$13:$BO$1660,28,0),"")</f>
        <v/>
      </c>
      <c r="AF226" s="174" t="str">
        <f ca="1">IFERROR(VLOOKUP(ROW(AF214),'فهرست بها کلی'!$C$13:$BO$1660,31,0),"")</f>
        <v/>
      </c>
      <c r="AG226" s="174" t="str">
        <f ca="1">IFERROR(VLOOKUP(ROW(AG214),'فهرست بها کلی'!$C$13:$BO$1660,34,0),"")</f>
        <v/>
      </c>
      <c r="AH226" s="174" t="str">
        <f ca="1">IFERROR(VLOOKUP(ROW(AH214),'فهرست بها کلی'!$C$13:$BO$1660,37,0),"")</f>
        <v/>
      </c>
      <c r="AI226" s="174" t="str">
        <f ca="1">IFERROR(VLOOKUP(ROW(AI214),'فهرست بها کلی'!$C$13:$BO$1660,40,0),"")</f>
        <v/>
      </c>
      <c r="AJ226" s="174" t="str">
        <f ca="1">IFERROR(VLOOKUP(ROW(AJ214),'فهرست بها کلی'!$C$13:$BO$1660,43,0),"")</f>
        <v/>
      </c>
      <c r="AK226" s="174" t="str">
        <f ca="1">IFERROR(VLOOKUP(ROW(AK214),'فهرست بها کلی'!$C$13:$BO$1660,46,0),"")</f>
        <v/>
      </c>
      <c r="AL226" s="174" t="str">
        <f ca="1">IFERROR(VLOOKUP(ROW(AL214),'فهرست بها کلی'!$C$13:$BO$1660,49,0),"")</f>
        <v/>
      </c>
      <c r="AM226" s="174" t="str">
        <f ca="1">IFERROR(VLOOKUP(ROW(AM214),'فهرست بها کلی'!$C$13:$BO$1660,52,0),"")</f>
        <v/>
      </c>
      <c r="AN226" s="174" t="str">
        <f ca="1">IFERROR(VLOOKUP(ROW(AN214),'فهرست بها کلی'!$C$13:$BO$1660,55,0),"")</f>
        <v/>
      </c>
      <c r="AO226" s="174" t="str">
        <f ca="1">IFERROR(VLOOKUP(ROW(AO214),'فهرست بها کلی'!$C$13:$BO$1660,58,0),"")</f>
        <v/>
      </c>
      <c r="AP226" s="174" t="str">
        <f ca="1">IFERROR(VLOOKUP(ROW(AP214),'فهرست بها کلی'!$C$13:$BO$1660,61,0),"")</f>
        <v/>
      </c>
      <c r="AQ226" s="174" t="str">
        <f ca="1">IFERROR(VLOOKUP(ROW(AQ214),'فهرست بها کلی'!$C$13:$BO$1660,64,0),"")</f>
        <v/>
      </c>
      <c r="AR226" s="244">
        <f t="shared" ca="1" si="26"/>
        <v>0</v>
      </c>
      <c r="AS226" s="174" t="str">
        <f ca="1">IFERROR(VLOOKUP(ROW(AS214),'فهرست بها کلی'!$C$13:$BO$1660,23,0),"")</f>
        <v/>
      </c>
      <c r="AT226" s="174" t="str">
        <f ca="1">IFERROR(VLOOKUP(ROW(AT214),'فهرست بها کلی'!$C$13:$BO$1660,26,0),"")</f>
        <v/>
      </c>
      <c r="AU226" s="174" t="str">
        <f ca="1">IFERROR(VLOOKUP(ROW(AU214),'فهرست بها کلی'!$C$13:$BO$1660,29,0),"")</f>
        <v/>
      </c>
      <c r="AV226" s="174" t="str">
        <f ca="1">IFERROR(VLOOKUP(ROW(AV214),'فهرست بها کلی'!$C$13:$BO$1660,32,0),"")</f>
        <v/>
      </c>
      <c r="AW226" s="174" t="str">
        <f ca="1">IFERROR(VLOOKUP(ROW(AW214),'فهرست بها کلی'!$C$13:$BO$1660,35,0),"")</f>
        <v/>
      </c>
      <c r="AX226" s="174" t="str">
        <f ca="1">IFERROR(VLOOKUP(ROW(AX214),'فهرست بها کلی'!$C$13:$BO$1660,38,0),"")</f>
        <v/>
      </c>
      <c r="AY226" s="174" t="str">
        <f ca="1">IFERROR(VLOOKUP(ROW(AY214),'فهرست بها کلی'!$C$13:$BO$1660,41,0),"")</f>
        <v/>
      </c>
      <c r="AZ226" s="174" t="str">
        <f ca="1">IFERROR(VLOOKUP(ROW(AZ214),'فهرست بها کلی'!$C$13:$BO$1660,44,0),"")</f>
        <v/>
      </c>
      <c r="BA226" s="174" t="str">
        <f ca="1">IFERROR(VLOOKUP(ROW(BA214),'فهرست بها کلی'!$C$13:$BO$1660,47,0),"")</f>
        <v/>
      </c>
      <c r="BB226" s="174" t="str">
        <f ca="1">IFERROR(VLOOKUP(ROW(BB214),'فهرست بها کلی'!$C$13:$BO$1660,50,0),"")</f>
        <v/>
      </c>
      <c r="BC226" s="174" t="str">
        <f ca="1">IFERROR(VLOOKUP(ROW(BC214),'فهرست بها کلی'!$C$13:$BO$1660,53,0),"")</f>
        <v/>
      </c>
      <c r="BD226" s="174" t="str">
        <f ca="1">IFERROR(VLOOKUP(ROW(BD214),'فهرست بها کلی'!$C$13:$BO$1660,56,0),"")</f>
        <v/>
      </c>
      <c r="BE226" s="174" t="str">
        <f ca="1">IFERROR(VLOOKUP(ROW(BE214),'فهرست بها کلی'!$C$13:$BO$1660,59,0),"")</f>
        <v/>
      </c>
      <c r="BF226" s="174" t="str">
        <f ca="1">IFERROR(VLOOKUP(ROW(BF214),'فهرست بها کلی'!$C$13:$BO$1660,62,0),"")</f>
        <v/>
      </c>
      <c r="BG226" s="174" t="str">
        <f ca="1">IFERROR(VLOOKUP(ROW(BG214),'فهرست بها کلی'!$C$13:$BO$1660,65,0),"")</f>
        <v/>
      </c>
      <c r="BH226" s="174" t="str">
        <f ca="1">IFERROR(VLOOKUP(ROW(BH214),'فهرست بها کلی'!$C$13:$BO$1660,16,0),"")</f>
        <v/>
      </c>
      <c r="BI226" s="245" t="str">
        <f t="shared" ca="1" si="27"/>
        <v xml:space="preserve"> </v>
      </c>
      <c r="BJ226" s="245" t="str">
        <f t="shared" ca="1" si="28"/>
        <v/>
      </c>
      <c r="BK226" s="245" t="str">
        <f t="shared" ca="1" si="29"/>
        <v/>
      </c>
    </row>
    <row r="227" spans="1:63" ht="47.25" customHeight="1">
      <c r="A227" s="174" t="str">
        <f ca="1">IFERROR(VLOOKUP(ROW(A215),'فهرست بها کلی'!$C$13:$BO$1660,1,0),"")</f>
        <v/>
      </c>
      <c r="B227" s="174" t="str">
        <f ca="1">IFERROR(VLOOKUP(ROW(B215),'فهرست بها کلی'!$C$13:$BO$1660,5,0),"")</f>
        <v/>
      </c>
      <c r="C227" s="174" t="str">
        <f ca="1">IFERROR(VLOOKUP(ROW(C215),'فهرست بها کلی'!$C$13:$BO$1660,6,0),"")</f>
        <v/>
      </c>
      <c r="D227" s="174" t="str">
        <f ca="1">IFERROR(VLOOKUP(ROW(D215),'فهرست بها کلی'!$C$13:$BO$1660,7,0),"")</f>
        <v/>
      </c>
      <c r="E227" s="174" t="str">
        <f ca="1">IFERROR(VLOOKUP(ROW(E215),'فهرست بها کلی'!$C$13:$BO$1660,8,0),"")</f>
        <v/>
      </c>
      <c r="F227" s="174" t="str">
        <f ca="1">IFERROR(VLOOKUP(ROW(F215),'فهرست بها کلی'!$C$13:$BO$1660,9,0),"")</f>
        <v/>
      </c>
      <c r="G227" s="174" t="str">
        <f ca="1">IFERROR(VLOOKUP(ROW(G215),'فهرست بها کلی'!$C$13:$BO$1660,21,0),"")</f>
        <v/>
      </c>
      <c r="H227" s="174" t="str">
        <f ca="1">IFERROR(VLOOKUP(ROW(H215),'فهرست بها کلی'!$C$13:$BO$1660,24,0),"")</f>
        <v/>
      </c>
      <c r="I227" s="174" t="str">
        <f ca="1">IFERROR(VLOOKUP(ROW(I215),'فهرست بها کلی'!$C$13:$BO$1660,27,0),"")</f>
        <v/>
      </c>
      <c r="J227" s="174" t="str">
        <f ca="1">IFERROR(VLOOKUP(ROW(J215),'فهرست بها کلی'!$C$13:$BO$1660,30,0),"")</f>
        <v/>
      </c>
      <c r="K227" s="174" t="str">
        <f ca="1">IFERROR(VLOOKUP(ROW(K215),'فهرست بها کلی'!$C$13:$BO$1660,33,0),"")</f>
        <v/>
      </c>
      <c r="L227" s="174" t="str">
        <f ca="1">IFERROR(VLOOKUP(ROW(L215),'فهرست بها کلی'!$C$13:$BO$1660,36,0),"")</f>
        <v/>
      </c>
      <c r="M227" s="174" t="str">
        <f ca="1">IFERROR(VLOOKUP(ROW(M215),'فهرست بها کلی'!$C$13:$BO$1660,39,0),"")</f>
        <v/>
      </c>
      <c r="N227" s="174" t="str">
        <f ca="1">IFERROR(VLOOKUP(ROW(N215),'فهرست بها کلی'!$C$13:$BO$1660,42,0),"")</f>
        <v/>
      </c>
      <c r="O227" s="174" t="str">
        <f ca="1">IFERROR(VLOOKUP(ROW(O215),'فهرست بها کلی'!$C$13:$BO$1660,45,0),"")</f>
        <v/>
      </c>
      <c r="P227" s="174" t="str">
        <f ca="1">IFERROR(VLOOKUP(ROW(P215),'فهرست بها کلی'!$C$13:$BO$1660,48,0),"")</f>
        <v/>
      </c>
      <c r="Q227" s="174" t="str">
        <f ca="1">IFERROR(VLOOKUP(ROW(Q215),'فهرست بها کلی'!$C$13:$BO$1660,51,0),"")</f>
        <v/>
      </c>
      <c r="R227" s="174" t="str">
        <f ca="1">IFERROR(VLOOKUP(ROW(R215),'فهرست بها کلی'!$C$13:$BO$1660,54,0),"")</f>
        <v/>
      </c>
      <c r="S227" s="174" t="str">
        <f ca="1">IFERROR(VLOOKUP(ROW(S215),'فهرست بها کلی'!$C$13:$BO$1660,57,0),"")</f>
        <v/>
      </c>
      <c r="T227" s="174" t="str">
        <f ca="1">IFERROR(VLOOKUP(ROW(T215),'فهرست بها کلی'!$C$13:$BO$1660,60,0),"")</f>
        <v/>
      </c>
      <c r="U227" s="174" t="str">
        <f ca="1">IFERROR(VLOOKUP(ROW(U215),'فهرست بها کلی'!$C$13:$BO$1660,63,0),"")</f>
        <v/>
      </c>
      <c r="V227" s="241">
        <f t="shared" ca="1" si="23"/>
        <v>0</v>
      </c>
      <c r="W227" s="242" t="str">
        <f t="shared" ca="1" si="24"/>
        <v/>
      </c>
      <c r="X227" s="174" t="str">
        <f ca="1">IFERROR(VLOOKUP(ROW(X215),'فهرست بها کلی'!$C$13:$BO$1660,10,0),"")</f>
        <v/>
      </c>
      <c r="Y227" s="174" t="str">
        <f ca="1">IFERROR(VLOOKUP(ROW(Y215),'فهرست بها کلی'!$C$13:$BO$1660,11,0),"")</f>
        <v/>
      </c>
      <c r="Z227" s="174" t="str">
        <f ca="1">IFERROR(VLOOKUP(ROW(Z215),'فهرست بها کلی'!$C$13:$BO$1660,12,0),"")</f>
        <v/>
      </c>
      <c r="AA227" s="174" t="str">
        <f ca="1">IFERROR(VLOOKUP(ROW(AA215),'فهرست بها کلی'!$C$13:$BO$1660,13,0),"")</f>
        <v/>
      </c>
      <c r="AB227" s="243" t="str">
        <f t="shared" ca="1" si="25"/>
        <v/>
      </c>
      <c r="AC227" s="174" t="str">
        <f ca="1">IFERROR(VLOOKUP(ROW(AC215),'فهرست بها کلی'!$C$13:$BO$1660,22,0),"")</f>
        <v/>
      </c>
      <c r="AD227" s="174" t="str">
        <f ca="1">IFERROR(VLOOKUP(ROW(AD215),'فهرست بها کلی'!$C$13:$BO$1660,25,0),"")</f>
        <v/>
      </c>
      <c r="AE227" s="174" t="str">
        <f ca="1">IFERROR(VLOOKUP(ROW(AE215),'فهرست بها کلی'!$C$13:$BO$1660,28,0),"")</f>
        <v/>
      </c>
      <c r="AF227" s="174" t="str">
        <f ca="1">IFERROR(VLOOKUP(ROW(AF215),'فهرست بها کلی'!$C$13:$BO$1660,31,0),"")</f>
        <v/>
      </c>
      <c r="AG227" s="174" t="str">
        <f ca="1">IFERROR(VLOOKUP(ROW(AG215),'فهرست بها کلی'!$C$13:$BO$1660,34,0),"")</f>
        <v/>
      </c>
      <c r="AH227" s="174" t="str">
        <f ca="1">IFERROR(VLOOKUP(ROW(AH215),'فهرست بها کلی'!$C$13:$BO$1660,37,0),"")</f>
        <v/>
      </c>
      <c r="AI227" s="174" t="str">
        <f ca="1">IFERROR(VLOOKUP(ROW(AI215),'فهرست بها کلی'!$C$13:$BO$1660,40,0),"")</f>
        <v/>
      </c>
      <c r="AJ227" s="174" t="str">
        <f ca="1">IFERROR(VLOOKUP(ROW(AJ215),'فهرست بها کلی'!$C$13:$BO$1660,43,0),"")</f>
        <v/>
      </c>
      <c r="AK227" s="174" t="str">
        <f ca="1">IFERROR(VLOOKUP(ROW(AK215),'فهرست بها کلی'!$C$13:$BO$1660,46,0),"")</f>
        <v/>
      </c>
      <c r="AL227" s="174" t="str">
        <f ca="1">IFERROR(VLOOKUP(ROW(AL215),'فهرست بها کلی'!$C$13:$BO$1660,49,0),"")</f>
        <v/>
      </c>
      <c r="AM227" s="174" t="str">
        <f ca="1">IFERROR(VLOOKUP(ROW(AM215),'فهرست بها کلی'!$C$13:$BO$1660,52,0),"")</f>
        <v/>
      </c>
      <c r="AN227" s="174" t="str">
        <f ca="1">IFERROR(VLOOKUP(ROW(AN215),'فهرست بها کلی'!$C$13:$BO$1660,55,0),"")</f>
        <v/>
      </c>
      <c r="AO227" s="174" t="str">
        <f ca="1">IFERROR(VLOOKUP(ROW(AO215),'فهرست بها کلی'!$C$13:$BO$1660,58,0),"")</f>
        <v/>
      </c>
      <c r="AP227" s="174" t="str">
        <f ca="1">IFERROR(VLOOKUP(ROW(AP215),'فهرست بها کلی'!$C$13:$BO$1660,61,0),"")</f>
        <v/>
      </c>
      <c r="AQ227" s="174" t="str">
        <f ca="1">IFERROR(VLOOKUP(ROW(AQ215),'فهرست بها کلی'!$C$13:$BO$1660,64,0),"")</f>
        <v/>
      </c>
      <c r="AR227" s="244">
        <f t="shared" ca="1" si="26"/>
        <v>0</v>
      </c>
      <c r="AS227" s="174" t="str">
        <f ca="1">IFERROR(VLOOKUP(ROW(AS215),'فهرست بها کلی'!$C$13:$BO$1660,23,0),"")</f>
        <v/>
      </c>
      <c r="AT227" s="174" t="str">
        <f ca="1">IFERROR(VLOOKUP(ROW(AT215),'فهرست بها کلی'!$C$13:$BO$1660,26,0),"")</f>
        <v/>
      </c>
      <c r="AU227" s="174" t="str">
        <f ca="1">IFERROR(VLOOKUP(ROW(AU215),'فهرست بها کلی'!$C$13:$BO$1660,29,0),"")</f>
        <v/>
      </c>
      <c r="AV227" s="174" t="str">
        <f ca="1">IFERROR(VLOOKUP(ROW(AV215),'فهرست بها کلی'!$C$13:$BO$1660,32,0),"")</f>
        <v/>
      </c>
      <c r="AW227" s="174" t="str">
        <f ca="1">IFERROR(VLOOKUP(ROW(AW215),'فهرست بها کلی'!$C$13:$BO$1660,35,0),"")</f>
        <v/>
      </c>
      <c r="AX227" s="174" t="str">
        <f ca="1">IFERROR(VLOOKUP(ROW(AX215),'فهرست بها کلی'!$C$13:$BO$1660,38,0),"")</f>
        <v/>
      </c>
      <c r="AY227" s="174" t="str">
        <f ca="1">IFERROR(VLOOKUP(ROW(AY215),'فهرست بها کلی'!$C$13:$BO$1660,41,0),"")</f>
        <v/>
      </c>
      <c r="AZ227" s="174" t="str">
        <f ca="1">IFERROR(VLOOKUP(ROW(AZ215),'فهرست بها کلی'!$C$13:$BO$1660,44,0),"")</f>
        <v/>
      </c>
      <c r="BA227" s="174" t="str">
        <f ca="1">IFERROR(VLOOKUP(ROW(BA215),'فهرست بها کلی'!$C$13:$BO$1660,47,0),"")</f>
        <v/>
      </c>
      <c r="BB227" s="174" t="str">
        <f ca="1">IFERROR(VLOOKUP(ROW(BB215),'فهرست بها کلی'!$C$13:$BO$1660,50,0),"")</f>
        <v/>
      </c>
      <c r="BC227" s="174" t="str">
        <f ca="1">IFERROR(VLOOKUP(ROW(BC215),'فهرست بها کلی'!$C$13:$BO$1660,53,0),"")</f>
        <v/>
      </c>
      <c r="BD227" s="174" t="str">
        <f ca="1">IFERROR(VLOOKUP(ROW(BD215),'فهرست بها کلی'!$C$13:$BO$1660,56,0),"")</f>
        <v/>
      </c>
      <c r="BE227" s="174" t="str">
        <f ca="1">IFERROR(VLOOKUP(ROW(BE215),'فهرست بها کلی'!$C$13:$BO$1660,59,0),"")</f>
        <v/>
      </c>
      <c r="BF227" s="174" t="str">
        <f ca="1">IFERROR(VLOOKUP(ROW(BF215),'فهرست بها کلی'!$C$13:$BO$1660,62,0),"")</f>
        <v/>
      </c>
      <c r="BG227" s="174" t="str">
        <f ca="1">IFERROR(VLOOKUP(ROW(BG215),'فهرست بها کلی'!$C$13:$BO$1660,65,0),"")</f>
        <v/>
      </c>
      <c r="BH227" s="174" t="str">
        <f ca="1">IFERROR(VLOOKUP(ROW(BH215),'فهرست بها کلی'!$C$13:$BO$1660,16,0),"")</f>
        <v/>
      </c>
      <c r="BI227" s="245" t="str">
        <f t="shared" ca="1" si="27"/>
        <v xml:space="preserve"> </v>
      </c>
      <c r="BJ227" s="245" t="str">
        <f t="shared" ca="1" si="28"/>
        <v/>
      </c>
      <c r="BK227" s="245" t="str">
        <f t="shared" ca="1" si="29"/>
        <v/>
      </c>
    </row>
    <row r="228" spans="1:63" ht="47.25" customHeight="1">
      <c r="A228" s="174" t="str">
        <f ca="1">IFERROR(VLOOKUP(ROW(A216),'فهرست بها کلی'!$C$13:$BO$1660,1,0),"")</f>
        <v/>
      </c>
      <c r="B228" s="174" t="str">
        <f ca="1">IFERROR(VLOOKUP(ROW(B216),'فهرست بها کلی'!$C$13:$BO$1660,5,0),"")</f>
        <v/>
      </c>
      <c r="C228" s="174" t="str">
        <f ca="1">IFERROR(VLOOKUP(ROW(C216),'فهرست بها کلی'!$C$13:$BO$1660,6,0),"")</f>
        <v/>
      </c>
      <c r="D228" s="174" t="str">
        <f ca="1">IFERROR(VLOOKUP(ROW(D216),'فهرست بها کلی'!$C$13:$BO$1660,7,0),"")</f>
        <v/>
      </c>
      <c r="E228" s="174" t="str">
        <f ca="1">IFERROR(VLOOKUP(ROW(E216),'فهرست بها کلی'!$C$13:$BO$1660,8,0),"")</f>
        <v/>
      </c>
      <c r="F228" s="174" t="str">
        <f ca="1">IFERROR(VLOOKUP(ROW(F216),'فهرست بها کلی'!$C$13:$BO$1660,9,0),"")</f>
        <v/>
      </c>
      <c r="G228" s="174" t="str">
        <f ca="1">IFERROR(VLOOKUP(ROW(G216),'فهرست بها کلی'!$C$13:$BO$1660,21,0),"")</f>
        <v/>
      </c>
      <c r="H228" s="174" t="str">
        <f ca="1">IFERROR(VLOOKUP(ROW(H216),'فهرست بها کلی'!$C$13:$BO$1660,24,0),"")</f>
        <v/>
      </c>
      <c r="I228" s="174" t="str">
        <f ca="1">IFERROR(VLOOKUP(ROW(I216),'فهرست بها کلی'!$C$13:$BO$1660,27,0),"")</f>
        <v/>
      </c>
      <c r="J228" s="174" t="str">
        <f ca="1">IFERROR(VLOOKUP(ROW(J216),'فهرست بها کلی'!$C$13:$BO$1660,30,0),"")</f>
        <v/>
      </c>
      <c r="K228" s="174" t="str">
        <f ca="1">IFERROR(VLOOKUP(ROW(K216),'فهرست بها کلی'!$C$13:$BO$1660,33,0),"")</f>
        <v/>
      </c>
      <c r="L228" s="174" t="str">
        <f ca="1">IFERROR(VLOOKUP(ROW(L216),'فهرست بها کلی'!$C$13:$BO$1660,36,0),"")</f>
        <v/>
      </c>
      <c r="M228" s="174" t="str">
        <f ca="1">IFERROR(VLOOKUP(ROW(M216),'فهرست بها کلی'!$C$13:$BO$1660,39,0),"")</f>
        <v/>
      </c>
      <c r="N228" s="174" t="str">
        <f ca="1">IFERROR(VLOOKUP(ROW(N216),'فهرست بها کلی'!$C$13:$BO$1660,42,0),"")</f>
        <v/>
      </c>
      <c r="O228" s="174" t="str">
        <f ca="1">IFERROR(VLOOKUP(ROW(O216),'فهرست بها کلی'!$C$13:$BO$1660,45,0),"")</f>
        <v/>
      </c>
      <c r="P228" s="174" t="str">
        <f ca="1">IFERROR(VLOOKUP(ROW(P216),'فهرست بها کلی'!$C$13:$BO$1660,48,0),"")</f>
        <v/>
      </c>
      <c r="Q228" s="174" t="str">
        <f ca="1">IFERROR(VLOOKUP(ROW(Q216),'فهرست بها کلی'!$C$13:$BO$1660,51,0),"")</f>
        <v/>
      </c>
      <c r="R228" s="174" t="str">
        <f ca="1">IFERROR(VLOOKUP(ROW(R216),'فهرست بها کلی'!$C$13:$BO$1660,54,0),"")</f>
        <v/>
      </c>
      <c r="S228" s="174" t="str">
        <f ca="1">IFERROR(VLOOKUP(ROW(S216),'فهرست بها کلی'!$C$13:$BO$1660,57,0),"")</f>
        <v/>
      </c>
      <c r="T228" s="174" t="str">
        <f ca="1">IFERROR(VLOOKUP(ROW(T216),'فهرست بها کلی'!$C$13:$BO$1660,60,0),"")</f>
        <v/>
      </c>
      <c r="U228" s="174" t="str">
        <f ca="1">IFERROR(VLOOKUP(ROW(U216),'فهرست بها کلی'!$C$13:$BO$1660,63,0),"")</f>
        <v/>
      </c>
      <c r="V228" s="241">
        <f t="shared" ca="1" si="23"/>
        <v>0</v>
      </c>
      <c r="W228" s="242" t="str">
        <f t="shared" ca="1" si="24"/>
        <v/>
      </c>
      <c r="X228" s="174" t="str">
        <f ca="1">IFERROR(VLOOKUP(ROW(X216),'فهرست بها کلی'!$C$13:$BO$1660,10,0),"")</f>
        <v/>
      </c>
      <c r="Y228" s="174" t="str">
        <f ca="1">IFERROR(VLOOKUP(ROW(Y216),'فهرست بها کلی'!$C$13:$BO$1660,11,0),"")</f>
        <v/>
      </c>
      <c r="Z228" s="174" t="str">
        <f ca="1">IFERROR(VLOOKUP(ROW(Z216),'فهرست بها کلی'!$C$13:$BO$1660,12,0),"")</f>
        <v/>
      </c>
      <c r="AA228" s="174" t="str">
        <f ca="1">IFERROR(VLOOKUP(ROW(AA216),'فهرست بها کلی'!$C$13:$BO$1660,13,0),"")</f>
        <v/>
      </c>
      <c r="AB228" s="243" t="str">
        <f t="shared" ca="1" si="25"/>
        <v/>
      </c>
      <c r="AC228" s="174" t="str">
        <f ca="1">IFERROR(VLOOKUP(ROW(AC216),'فهرست بها کلی'!$C$13:$BO$1660,22,0),"")</f>
        <v/>
      </c>
      <c r="AD228" s="174" t="str">
        <f ca="1">IFERROR(VLOOKUP(ROW(AD216),'فهرست بها کلی'!$C$13:$BO$1660,25,0),"")</f>
        <v/>
      </c>
      <c r="AE228" s="174" t="str">
        <f ca="1">IFERROR(VLOOKUP(ROW(AE216),'فهرست بها کلی'!$C$13:$BO$1660,28,0),"")</f>
        <v/>
      </c>
      <c r="AF228" s="174" t="str">
        <f ca="1">IFERROR(VLOOKUP(ROW(AF216),'فهرست بها کلی'!$C$13:$BO$1660,31,0),"")</f>
        <v/>
      </c>
      <c r="AG228" s="174" t="str">
        <f ca="1">IFERROR(VLOOKUP(ROW(AG216),'فهرست بها کلی'!$C$13:$BO$1660,34,0),"")</f>
        <v/>
      </c>
      <c r="AH228" s="174" t="str">
        <f ca="1">IFERROR(VLOOKUP(ROW(AH216),'فهرست بها کلی'!$C$13:$BO$1660,37,0),"")</f>
        <v/>
      </c>
      <c r="AI228" s="174" t="str">
        <f ca="1">IFERROR(VLOOKUP(ROW(AI216),'فهرست بها کلی'!$C$13:$BO$1660,40,0),"")</f>
        <v/>
      </c>
      <c r="AJ228" s="174" t="str">
        <f ca="1">IFERROR(VLOOKUP(ROW(AJ216),'فهرست بها کلی'!$C$13:$BO$1660,43,0),"")</f>
        <v/>
      </c>
      <c r="AK228" s="174" t="str">
        <f ca="1">IFERROR(VLOOKUP(ROW(AK216),'فهرست بها کلی'!$C$13:$BO$1660,46,0),"")</f>
        <v/>
      </c>
      <c r="AL228" s="174" t="str">
        <f ca="1">IFERROR(VLOOKUP(ROW(AL216),'فهرست بها کلی'!$C$13:$BO$1660,49,0),"")</f>
        <v/>
      </c>
      <c r="AM228" s="174" t="str">
        <f ca="1">IFERROR(VLOOKUP(ROW(AM216),'فهرست بها کلی'!$C$13:$BO$1660,52,0),"")</f>
        <v/>
      </c>
      <c r="AN228" s="174" t="str">
        <f ca="1">IFERROR(VLOOKUP(ROW(AN216),'فهرست بها کلی'!$C$13:$BO$1660,55,0),"")</f>
        <v/>
      </c>
      <c r="AO228" s="174" t="str">
        <f ca="1">IFERROR(VLOOKUP(ROW(AO216),'فهرست بها کلی'!$C$13:$BO$1660,58,0),"")</f>
        <v/>
      </c>
      <c r="AP228" s="174" t="str">
        <f ca="1">IFERROR(VLOOKUP(ROW(AP216),'فهرست بها کلی'!$C$13:$BO$1660,61,0),"")</f>
        <v/>
      </c>
      <c r="AQ228" s="174" t="str">
        <f ca="1">IFERROR(VLOOKUP(ROW(AQ216),'فهرست بها کلی'!$C$13:$BO$1660,64,0),"")</f>
        <v/>
      </c>
      <c r="AR228" s="244">
        <f t="shared" ca="1" si="26"/>
        <v>0</v>
      </c>
      <c r="AS228" s="174" t="str">
        <f ca="1">IFERROR(VLOOKUP(ROW(AS216),'فهرست بها کلی'!$C$13:$BO$1660,23,0),"")</f>
        <v/>
      </c>
      <c r="AT228" s="174" t="str">
        <f ca="1">IFERROR(VLOOKUP(ROW(AT216),'فهرست بها کلی'!$C$13:$BO$1660,26,0),"")</f>
        <v/>
      </c>
      <c r="AU228" s="174" t="str">
        <f ca="1">IFERROR(VLOOKUP(ROW(AU216),'فهرست بها کلی'!$C$13:$BO$1660,29,0),"")</f>
        <v/>
      </c>
      <c r="AV228" s="174" t="str">
        <f ca="1">IFERROR(VLOOKUP(ROW(AV216),'فهرست بها کلی'!$C$13:$BO$1660,32,0),"")</f>
        <v/>
      </c>
      <c r="AW228" s="174" t="str">
        <f ca="1">IFERROR(VLOOKUP(ROW(AW216),'فهرست بها کلی'!$C$13:$BO$1660,35,0),"")</f>
        <v/>
      </c>
      <c r="AX228" s="174" t="str">
        <f ca="1">IFERROR(VLOOKUP(ROW(AX216),'فهرست بها کلی'!$C$13:$BO$1660,38,0),"")</f>
        <v/>
      </c>
      <c r="AY228" s="174" t="str">
        <f ca="1">IFERROR(VLOOKUP(ROW(AY216),'فهرست بها کلی'!$C$13:$BO$1660,41,0),"")</f>
        <v/>
      </c>
      <c r="AZ228" s="174" t="str">
        <f ca="1">IFERROR(VLOOKUP(ROW(AZ216),'فهرست بها کلی'!$C$13:$BO$1660,44,0),"")</f>
        <v/>
      </c>
      <c r="BA228" s="174" t="str">
        <f ca="1">IFERROR(VLOOKUP(ROW(BA216),'فهرست بها کلی'!$C$13:$BO$1660,47,0),"")</f>
        <v/>
      </c>
      <c r="BB228" s="174" t="str">
        <f ca="1">IFERROR(VLOOKUP(ROW(BB216),'فهرست بها کلی'!$C$13:$BO$1660,50,0),"")</f>
        <v/>
      </c>
      <c r="BC228" s="174" t="str">
        <f ca="1">IFERROR(VLOOKUP(ROW(BC216),'فهرست بها کلی'!$C$13:$BO$1660,53,0),"")</f>
        <v/>
      </c>
      <c r="BD228" s="174" t="str">
        <f ca="1">IFERROR(VLOOKUP(ROW(BD216),'فهرست بها کلی'!$C$13:$BO$1660,56,0),"")</f>
        <v/>
      </c>
      <c r="BE228" s="174" t="str">
        <f ca="1">IFERROR(VLOOKUP(ROW(BE216),'فهرست بها کلی'!$C$13:$BO$1660,59,0),"")</f>
        <v/>
      </c>
      <c r="BF228" s="174" t="str">
        <f ca="1">IFERROR(VLOOKUP(ROW(BF216),'فهرست بها کلی'!$C$13:$BO$1660,62,0),"")</f>
        <v/>
      </c>
      <c r="BG228" s="174" t="str">
        <f ca="1">IFERROR(VLOOKUP(ROW(BG216),'فهرست بها کلی'!$C$13:$BO$1660,65,0),"")</f>
        <v/>
      </c>
      <c r="BH228" s="174" t="str">
        <f ca="1">IFERROR(VLOOKUP(ROW(BH216),'فهرست بها کلی'!$C$13:$BO$1660,16,0),"")</f>
        <v/>
      </c>
      <c r="BI228" s="245" t="str">
        <f t="shared" ca="1" si="27"/>
        <v xml:space="preserve"> </v>
      </c>
      <c r="BJ228" s="245" t="str">
        <f t="shared" ca="1" si="28"/>
        <v/>
      </c>
      <c r="BK228" s="245" t="str">
        <f t="shared" ca="1" si="29"/>
        <v/>
      </c>
    </row>
    <row r="229" spans="1:63" ht="47.25" customHeight="1">
      <c r="A229" s="174" t="str">
        <f ca="1">IFERROR(VLOOKUP(ROW(A217),'فهرست بها کلی'!$C$13:$BO$1660,1,0),"")</f>
        <v/>
      </c>
      <c r="B229" s="174" t="str">
        <f ca="1">IFERROR(VLOOKUP(ROW(B217),'فهرست بها کلی'!$C$13:$BO$1660,5,0),"")</f>
        <v/>
      </c>
      <c r="C229" s="174" t="str">
        <f ca="1">IFERROR(VLOOKUP(ROW(C217),'فهرست بها کلی'!$C$13:$BO$1660,6,0),"")</f>
        <v/>
      </c>
      <c r="D229" s="174" t="str">
        <f ca="1">IFERROR(VLOOKUP(ROW(D217),'فهرست بها کلی'!$C$13:$BO$1660,7,0),"")</f>
        <v/>
      </c>
      <c r="E229" s="174" t="str">
        <f ca="1">IFERROR(VLOOKUP(ROW(E217),'فهرست بها کلی'!$C$13:$BO$1660,8,0),"")</f>
        <v/>
      </c>
      <c r="F229" s="174" t="str">
        <f ca="1">IFERROR(VLOOKUP(ROW(F217),'فهرست بها کلی'!$C$13:$BO$1660,9,0),"")</f>
        <v/>
      </c>
      <c r="G229" s="174" t="str">
        <f ca="1">IFERROR(VLOOKUP(ROW(G217),'فهرست بها کلی'!$C$13:$BO$1660,21,0),"")</f>
        <v/>
      </c>
      <c r="H229" s="174" t="str">
        <f ca="1">IFERROR(VLOOKUP(ROW(H217),'فهرست بها کلی'!$C$13:$BO$1660,24,0),"")</f>
        <v/>
      </c>
      <c r="I229" s="174" t="str">
        <f ca="1">IFERROR(VLOOKUP(ROW(I217),'فهرست بها کلی'!$C$13:$BO$1660,27,0),"")</f>
        <v/>
      </c>
      <c r="J229" s="174" t="str">
        <f ca="1">IFERROR(VLOOKUP(ROW(J217),'فهرست بها کلی'!$C$13:$BO$1660,30,0),"")</f>
        <v/>
      </c>
      <c r="K229" s="174" t="str">
        <f ca="1">IFERROR(VLOOKUP(ROW(K217),'فهرست بها کلی'!$C$13:$BO$1660,33,0),"")</f>
        <v/>
      </c>
      <c r="L229" s="174" t="str">
        <f ca="1">IFERROR(VLOOKUP(ROW(L217),'فهرست بها کلی'!$C$13:$BO$1660,36,0),"")</f>
        <v/>
      </c>
      <c r="M229" s="174" t="str">
        <f ca="1">IFERROR(VLOOKUP(ROW(M217),'فهرست بها کلی'!$C$13:$BO$1660,39,0),"")</f>
        <v/>
      </c>
      <c r="N229" s="174" t="str">
        <f ca="1">IFERROR(VLOOKUP(ROW(N217),'فهرست بها کلی'!$C$13:$BO$1660,42,0),"")</f>
        <v/>
      </c>
      <c r="O229" s="174" t="str">
        <f ca="1">IFERROR(VLOOKUP(ROW(O217),'فهرست بها کلی'!$C$13:$BO$1660,45,0),"")</f>
        <v/>
      </c>
      <c r="P229" s="174" t="str">
        <f ca="1">IFERROR(VLOOKUP(ROW(P217),'فهرست بها کلی'!$C$13:$BO$1660,48,0),"")</f>
        <v/>
      </c>
      <c r="Q229" s="174" t="str">
        <f ca="1">IFERROR(VLOOKUP(ROW(Q217),'فهرست بها کلی'!$C$13:$BO$1660,51,0),"")</f>
        <v/>
      </c>
      <c r="R229" s="174" t="str">
        <f ca="1">IFERROR(VLOOKUP(ROW(R217),'فهرست بها کلی'!$C$13:$BO$1660,54,0),"")</f>
        <v/>
      </c>
      <c r="S229" s="174" t="str">
        <f ca="1">IFERROR(VLOOKUP(ROW(S217),'فهرست بها کلی'!$C$13:$BO$1660,57,0),"")</f>
        <v/>
      </c>
      <c r="T229" s="174" t="str">
        <f ca="1">IFERROR(VLOOKUP(ROW(T217),'فهرست بها کلی'!$C$13:$BO$1660,60,0),"")</f>
        <v/>
      </c>
      <c r="U229" s="174" t="str">
        <f ca="1">IFERROR(VLOOKUP(ROW(U217),'فهرست بها کلی'!$C$13:$BO$1660,63,0),"")</f>
        <v/>
      </c>
      <c r="V229" s="241">
        <f t="shared" ca="1" si="23"/>
        <v>0</v>
      </c>
      <c r="W229" s="242" t="str">
        <f t="shared" ca="1" si="24"/>
        <v/>
      </c>
      <c r="X229" s="174" t="str">
        <f ca="1">IFERROR(VLOOKUP(ROW(X217),'فهرست بها کلی'!$C$13:$BO$1660,10,0),"")</f>
        <v/>
      </c>
      <c r="Y229" s="174" t="str">
        <f ca="1">IFERROR(VLOOKUP(ROW(Y217),'فهرست بها کلی'!$C$13:$BO$1660,11,0),"")</f>
        <v/>
      </c>
      <c r="Z229" s="174" t="str">
        <f ca="1">IFERROR(VLOOKUP(ROW(Z217),'فهرست بها کلی'!$C$13:$BO$1660,12,0),"")</f>
        <v/>
      </c>
      <c r="AA229" s="174" t="str">
        <f ca="1">IFERROR(VLOOKUP(ROW(AA217),'فهرست بها کلی'!$C$13:$BO$1660,13,0),"")</f>
        <v/>
      </c>
      <c r="AB229" s="243" t="str">
        <f t="shared" ca="1" si="25"/>
        <v/>
      </c>
      <c r="AC229" s="174" t="str">
        <f ca="1">IFERROR(VLOOKUP(ROW(AC217),'فهرست بها کلی'!$C$13:$BO$1660,22,0),"")</f>
        <v/>
      </c>
      <c r="AD229" s="174" t="str">
        <f ca="1">IFERROR(VLOOKUP(ROW(AD217),'فهرست بها کلی'!$C$13:$BO$1660,25,0),"")</f>
        <v/>
      </c>
      <c r="AE229" s="174" t="str">
        <f ca="1">IFERROR(VLOOKUP(ROW(AE217),'فهرست بها کلی'!$C$13:$BO$1660,28,0),"")</f>
        <v/>
      </c>
      <c r="AF229" s="174" t="str">
        <f ca="1">IFERROR(VLOOKUP(ROW(AF217),'فهرست بها کلی'!$C$13:$BO$1660,31,0),"")</f>
        <v/>
      </c>
      <c r="AG229" s="174" t="str">
        <f ca="1">IFERROR(VLOOKUP(ROW(AG217),'فهرست بها کلی'!$C$13:$BO$1660,34,0),"")</f>
        <v/>
      </c>
      <c r="AH229" s="174" t="str">
        <f ca="1">IFERROR(VLOOKUP(ROW(AH217),'فهرست بها کلی'!$C$13:$BO$1660,37,0),"")</f>
        <v/>
      </c>
      <c r="AI229" s="174" t="str">
        <f ca="1">IFERROR(VLOOKUP(ROW(AI217),'فهرست بها کلی'!$C$13:$BO$1660,40,0),"")</f>
        <v/>
      </c>
      <c r="AJ229" s="174" t="str">
        <f ca="1">IFERROR(VLOOKUP(ROW(AJ217),'فهرست بها کلی'!$C$13:$BO$1660,43,0),"")</f>
        <v/>
      </c>
      <c r="AK229" s="174" t="str">
        <f ca="1">IFERROR(VLOOKUP(ROW(AK217),'فهرست بها کلی'!$C$13:$BO$1660,46,0),"")</f>
        <v/>
      </c>
      <c r="AL229" s="174" t="str">
        <f ca="1">IFERROR(VLOOKUP(ROW(AL217),'فهرست بها کلی'!$C$13:$BO$1660,49,0),"")</f>
        <v/>
      </c>
      <c r="AM229" s="174" t="str">
        <f ca="1">IFERROR(VLOOKUP(ROW(AM217),'فهرست بها کلی'!$C$13:$BO$1660,52,0),"")</f>
        <v/>
      </c>
      <c r="AN229" s="174" t="str">
        <f ca="1">IFERROR(VLOOKUP(ROW(AN217),'فهرست بها کلی'!$C$13:$BO$1660,55,0),"")</f>
        <v/>
      </c>
      <c r="AO229" s="174" t="str">
        <f ca="1">IFERROR(VLOOKUP(ROW(AO217),'فهرست بها کلی'!$C$13:$BO$1660,58,0),"")</f>
        <v/>
      </c>
      <c r="AP229" s="174" t="str">
        <f ca="1">IFERROR(VLOOKUP(ROW(AP217),'فهرست بها کلی'!$C$13:$BO$1660,61,0),"")</f>
        <v/>
      </c>
      <c r="AQ229" s="174" t="str">
        <f ca="1">IFERROR(VLOOKUP(ROW(AQ217),'فهرست بها کلی'!$C$13:$BO$1660,64,0),"")</f>
        <v/>
      </c>
      <c r="AR229" s="244">
        <f t="shared" ca="1" si="26"/>
        <v>0</v>
      </c>
      <c r="AS229" s="174" t="str">
        <f ca="1">IFERROR(VLOOKUP(ROW(AS217),'فهرست بها کلی'!$C$13:$BO$1660,23,0),"")</f>
        <v/>
      </c>
      <c r="AT229" s="174" t="str">
        <f ca="1">IFERROR(VLOOKUP(ROW(AT217),'فهرست بها کلی'!$C$13:$BO$1660,26,0),"")</f>
        <v/>
      </c>
      <c r="AU229" s="174" t="str">
        <f ca="1">IFERROR(VLOOKUP(ROW(AU217),'فهرست بها کلی'!$C$13:$BO$1660,29,0),"")</f>
        <v/>
      </c>
      <c r="AV229" s="174" t="str">
        <f ca="1">IFERROR(VLOOKUP(ROW(AV217),'فهرست بها کلی'!$C$13:$BO$1660,32,0),"")</f>
        <v/>
      </c>
      <c r="AW229" s="174" t="str">
        <f ca="1">IFERROR(VLOOKUP(ROW(AW217),'فهرست بها کلی'!$C$13:$BO$1660,35,0),"")</f>
        <v/>
      </c>
      <c r="AX229" s="174" t="str">
        <f ca="1">IFERROR(VLOOKUP(ROW(AX217),'فهرست بها کلی'!$C$13:$BO$1660,38,0),"")</f>
        <v/>
      </c>
      <c r="AY229" s="174" t="str">
        <f ca="1">IFERROR(VLOOKUP(ROW(AY217),'فهرست بها کلی'!$C$13:$BO$1660,41,0),"")</f>
        <v/>
      </c>
      <c r="AZ229" s="174" t="str">
        <f ca="1">IFERROR(VLOOKUP(ROW(AZ217),'فهرست بها کلی'!$C$13:$BO$1660,44,0),"")</f>
        <v/>
      </c>
      <c r="BA229" s="174" t="str">
        <f ca="1">IFERROR(VLOOKUP(ROW(BA217),'فهرست بها کلی'!$C$13:$BO$1660,47,0),"")</f>
        <v/>
      </c>
      <c r="BB229" s="174" t="str">
        <f ca="1">IFERROR(VLOOKUP(ROW(BB217),'فهرست بها کلی'!$C$13:$BO$1660,50,0),"")</f>
        <v/>
      </c>
      <c r="BC229" s="174" t="str">
        <f ca="1">IFERROR(VLOOKUP(ROW(BC217),'فهرست بها کلی'!$C$13:$BO$1660,53,0),"")</f>
        <v/>
      </c>
      <c r="BD229" s="174" t="str">
        <f ca="1">IFERROR(VLOOKUP(ROW(BD217),'فهرست بها کلی'!$C$13:$BO$1660,56,0),"")</f>
        <v/>
      </c>
      <c r="BE229" s="174" t="str">
        <f ca="1">IFERROR(VLOOKUP(ROW(BE217),'فهرست بها کلی'!$C$13:$BO$1660,59,0),"")</f>
        <v/>
      </c>
      <c r="BF229" s="174" t="str">
        <f ca="1">IFERROR(VLOOKUP(ROW(BF217),'فهرست بها کلی'!$C$13:$BO$1660,62,0),"")</f>
        <v/>
      </c>
      <c r="BG229" s="174" t="str">
        <f ca="1">IFERROR(VLOOKUP(ROW(BG217),'فهرست بها کلی'!$C$13:$BO$1660,65,0),"")</f>
        <v/>
      </c>
      <c r="BH229" s="174" t="str">
        <f ca="1">IFERROR(VLOOKUP(ROW(BH217),'فهرست بها کلی'!$C$13:$BO$1660,16,0),"")</f>
        <v/>
      </c>
      <c r="BI229" s="245" t="str">
        <f t="shared" ca="1" si="27"/>
        <v xml:space="preserve"> </v>
      </c>
      <c r="BJ229" s="245" t="str">
        <f t="shared" ca="1" si="28"/>
        <v/>
      </c>
      <c r="BK229" s="245" t="str">
        <f t="shared" ca="1" si="29"/>
        <v/>
      </c>
    </row>
    <row r="230" spans="1:63" ht="47.25" customHeight="1">
      <c r="A230" s="174" t="str">
        <f ca="1">IFERROR(VLOOKUP(ROW(A218),'فهرست بها کلی'!$C$13:$BO$1660,1,0),"")</f>
        <v/>
      </c>
      <c r="B230" s="174" t="str">
        <f ca="1">IFERROR(VLOOKUP(ROW(B218),'فهرست بها کلی'!$C$13:$BO$1660,5,0),"")</f>
        <v/>
      </c>
      <c r="C230" s="174" t="str">
        <f ca="1">IFERROR(VLOOKUP(ROW(C218),'فهرست بها کلی'!$C$13:$BO$1660,6,0),"")</f>
        <v/>
      </c>
      <c r="D230" s="174" t="str">
        <f ca="1">IFERROR(VLOOKUP(ROW(D218),'فهرست بها کلی'!$C$13:$BO$1660,7,0),"")</f>
        <v/>
      </c>
      <c r="E230" s="174" t="str">
        <f ca="1">IFERROR(VLOOKUP(ROW(E218),'فهرست بها کلی'!$C$13:$BO$1660,8,0),"")</f>
        <v/>
      </c>
      <c r="F230" s="174" t="str">
        <f ca="1">IFERROR(VLOOKUP(ROW(F218),'فهرست بها کلی'!$C$13:$BO$1660,9,0),"")</f>
        <v/>
      </c>
      <c r="G230" s="174" t="str">
        <f ca="1">IFERROR(VLOOKUP(ROW(G218),'فهرست بها کلی'!$C$13:$BO$1660,21,0),"")</f>
        <v/>
      </c>
      <c r="H230" s="174" t="str">
        <f ca="1">IFERROR(VLOOKUP(ROW(H218),'فهرست بها کلی'!$C$13:$BO$1660,24,0),"")</f>
        <v/>
      </c>
      <c r="I230" s="174" t="str">
        <f ca="1">IFERROR(VLOOKUP(ROW(I218),'فهرست بها کلی'!$C$13:$BO$1660,27,0),"")</f>
        <v/>
      </c>
      <c r="J230" s="174" t="str">
        <f ca="1">IFERROR(VLOOKUP(ROW(J218),'فهرست بها کلی'!$C$13:$BO$1660,30,0),"")</f>
        <v/>
      </c>
      <c r="K230" s="174" t="str">
        <f ca="1">IFERROR(VLOOKUP(ROW(K218),'فهرست بها کلی'!$C$13:$BO$1660,33,0),"")</f>
        <v/>
      </c>
      <c r="L230" s="174" t="str">
        <f ca="1">IFERROR(VLOOKUP(ROW(L218),'فهرست بها کلی'!$C$13:$BO$1660,36,0),"")</f>
        <v/>
      </c>
      <c r="M230" s="174" t="str">
        <f ca="1">IFERROR(VLOOKUP(ROW(M218),'فهرست بها کلی'!$C$13:$BO$1660,39,0),"")</f>
        <v/>
      </c>
      <c r="N230" s="174" t="str">
        <f ca="1">IFERROR(VLOOKUP(ROW(N218),'فهرست بها کلی'!$C$13:$BO$1660,42,0),"")</f>
        <v/>
      </c>
      <c r="O230" s="174" t="str">
        <f ca="1">IFERROR(VLOOKUP(ROW(O218),'فهرست بها کلی'!$C$13:$BO$1660,45,0),"")</f>
        <v/>
      </c>
      <c r="P230" s="174" t="str">
        <f ca="1">IFERROR(VLOOKUP(ROW(P218),'فهرست بها کلی'!$C$13:$BO$1660,48,0),"")</f>
        <v/>
      </c>
      <c r="Q230" s="174" t="str">
        <f ca="1">IFERROR(VLOOKUP(ROW(Q218),'فهرست بها کلی'!$C$13:$BO$1660,51,0),"")</f>
        <v/>
      </c>
      <c r="R230" s="174" t="str">
        <f ca="1">IFERROR(VLOOKUP(ROW(R218),'فهرست بها کلی'!$C$13:$BO$1660,54,0),"")</f>
        <v/>
      </c>
      <c r="S230" s="174" t="str">
        <f ca="1">IFERROR(VLOOKUP(ROW(S218),'فهرست بها کلی'!$C$13:$BO$1660,57,0),"")</f>
        <v/>
      </c>
      <c r="T230" s="174" t="str">
        <f ca="1">IFERROR(VLOOKUP(ROW(T218),'فهرست بها کلی'!$C$13:$BO$1660,60,0),"")</f>
        <v/>
      </c>
      <c r="U230" s="174" t="str">
        <f ca="1">IFERROR(VLOOKUP(ROW(U218),'فهرست بها کلی'!$C$13:$BO$1660,63,0),"")</f>
        <v/>
      </c>
      <c r="V230" s="241">
        <f t="shared" ca="1" si="23"/>
        <v>0</v>
      </c>
      <c r="W230" s="242" t="str">
        <f t="shared" ca="1" si="24"/>
        <v/>
      </c>
      <c r="X230" s="174" t="str">
        <f ca="1">IFERROR(VLOOKUP(ROW(X218),'فهرست بها کلی'!$C$13:$BO$1660,10,0),"")</f>
        <v/>
      </c>
      <c r="Y230" s="174" t="str">
        <f ca="1">IFERROR(VLOOKUP(ROW(Y218),'فهرست بها کلی'!$C$13:$BO$1660,11,0),"")</f>
        <v/>
      </c>
      <c r="Z230" s="174" t="str">
        <f ca="1">IFERROR(VLOOKUP(ROW(Z218),'فهرست بها کلی'!$C$13:$BO$1660,12,0),"")</f>
        <v/>
      </c>
      <c r="AA230" s="174" t="str">
        <f ca="1">IFERROR(VLOOKUP(ROW(AA218),'فهرست بها کلی'!$C$13:$BO$1660,13,0),"")</f>
        <v/>
      </c>
      <c r="AB230" s="243" t="str">
        <f t="shared" ca="1" si="25"/>
        <v/>
      </c>
      <c r="AC230" s="174" t="str">
        <f ca="1">IFERROR(VLOOKUP(ROW(AC218),'فهرست بها کلی'!$C$13:$BO$1660,22,0),"")</f>
        <v/>
      </c>
      <c r="AD230" s="174" t="str">
        <f ca="1">IFERROR(VLOOKUP(ROW(AD218),'فهرست بها کلی'!$C$13:$BO$1660,25,0),"")</f>
        <v/>
      </c>
      <c r="AE230" s="174" t="str">
        <f ca="1">IFERROR(VLOOKUP(ROW(AE218),'فهرست بها کلی'!$C$13:$BO$1660,28,0),"")</f>
        <v/>
      </c>
      <c r="AF230" s="174" t="str">
        <f ca="1">IFERROR(VLOOKUP(ROW(AF218),'فهرست بها کلی'!$C$13:$BO$1660,31,0),"")</f>
        <v/>
      </c>
      <c r="AG230" s="174" t="str">
        <f ca="1">IFERROR(VLOOKUP(ROW(AG218),'فهرست بها کلی'!$C$13:$BO$1660,34,0),"")</f>
        <v/>
      </c>
      <c r="AH230" s="174" t="str">
        <f ca="1">IFERROR(VLOOKUP(ROW(AH218),'فهرست بها کلی'!$C$13:$BO$1660,37,0),"")</f>
        <v/>
      </c>
      <c r="AI230" s="174" t="str">
        <f ca="1">IFERROR(VLOOKUP(ROW(AI218),'فهرست بها کلی'!$C$13:$BO$1660,40,0),"")</f>
        <v/>
      </c>
      <c r="AJ230" s="174" t="str">
        <f ca="1">IFERROR(VLOOKUP(ROW(AJ218),'فهرست بها کلی'!$C$13:$BO$1660,43,0),"")</f>
        <v/>
      </c>
      <c r="AK230" s="174" t="str">
        <f ca="1">IFERROR(VLOOKUP(ROW(AK218),'فهرست بها کلی'!$C$13:$BO$1660,46,0),"")</f>
        <v/>
      </c>
      <c r="AL230" s="174" t="str">
        <f ca="1">IFERROR(VLOOKUP(ROW(AL218),'فهرست بها کلی'!$C$13:$BO$1660,49,0),"")</f>
        <v/>
      </c>
      <c r="AM230" s="174" t="str">
        <f ca="1">IFERROR(VLOOKUP(ROW(AM218),'فهرست بها کلی'!$C$13:$BO$1660,52,0),"")</f>
        <v/>
      </c>
      <c r="AN230" s="174" t="str">
        <f ca="1">IFERROR(VLOOKUP(ROW(AN218),'فهرست بها کلی'!$C$13:$BO$1660,55,0),"")</f>
        <v/>
      </c>
      <c r="AO230" s="174" t="str">
        <f ca="1">IFERROR(VLOOKUP(ROW(AO218),'فهرست بها کلی'!$C$13:$BO$1660,58,0),"")</f>
        <v/>
      </c>
      <c r="AP230" s="174" t="str">
        <f ca="1">IFERROR(VLOOKUP(ROW(AP218),'فهرست بها کلی'!$C$13:$BO$1660,61,0),"")</f>
        <v/>
      </c>
      <c r="AQ230" s="174" t="str">
        <f ca="1">IFERROR(VLOOKUP(ROW(AQ218),'فهرست بها کلی'!$C$13:$BO$1660,64,0),"")</f>
        <v/>
      </c>
      <c r="AR230" s="244">
        <f t="shared" ca="1" si="26"/>
        <v>0</v>
      </c>
      <c r="AS230" s="174" t="str">
        <f ca="1">IFERROR(VLOOKUP(ROW(AS218),'فهرست بها کلی'!$C$13:$BO$1660,23,0),"")</f>
        <v/>
      </c>
      <c r="AT230" s="174" t="str">
        <f ca="1">IFERROR(VLOOKUP(ROW(AT218),'فهرست بها کلی'!$C$13:$BO$1660,26,0),"")</f>
        <v/>
      </c>
      <c r="AU230" s="174" t="str">
        <f ca="1">IFERROR(VLOOKUP(ROW(AU218),'فهرست بها کلی'!$C$13:$BO$1660,29,0),"")</f>
        <v/>
      </c>
      <c r="AV230" s="174" t="str">
        <f ca="1">IFERROR(VLOOKUP(ROW(AV218),'فهرست بها کلی'!$C$13:$BO$1660,32,0),"")</f>
        <v/>
      </c>
      <c r="AW230" s="174" t="str">
        <f ca="1">IFERROR(VLOOKUP(ROW(AW218),'فهرست بها کلی'!$C$13:$BO$1660,35,0),"")</f>
        <v/>
      </c>
      <c r="AX230" s="174" t="str">
        <f ca="1">IFERROR(VLOOKUP(ROW(AX218),'فهرست بها کلی'!$C$13:$BO$1660,38,0),"")</f>
        <v/>
      </c>
      <c r="AY230" s="174" t="str">
        <f ca="1">IFERROR(VLOOKUP(ROW(AY218),'فهرست بها کلی'!$C$13:$BO$1660,41,0),"")</f>
        <v/>
      </c>
      <c r="AZ230" s="174" t="str">
        <f ca="1">IFERROR(VLOOKUP(ROW(AZ218),'فهرست بها کلی'!$C$13:$BO$1660,44,0),"")</f>
        <v/>
      </c>
      <c r="BA230" s="174" t="str">
        <f ca="1">IFERROR(VLOOKUP(ROW(BA218),'فهرست بها کلی'!$C$13:$BO$1660,47,0),"")</f>
        <v/>
      </c>
      <c r="BB230" s="174" t="str">
        <f ca="1">IFERROR(VLOOKUP(ROW(BB218),'فهرست بها کلی'!$C$13:$BO$1660,50,0),"")</f>
        <v/>
      </c>
      <c r="BC230" s="174" t="str">
        <f ca="1">IFERROR(VLOOKUP(ROW(BC218),'فهرست بها کلی'!$C$13:$BO$1660,53,0),"")</f>
        <v/>
      </c>
      <c r="BD230" s="174" t="str">
        <f ca="1">IFERROR(VLOOKUP(ROW(BD218),'فهرست بها کلی'!$C$13:$BO$1660,56,0),"")</f>
        <v/>
      </c>
      <c r="BE230" s="174" t="str">
        <f ca="1">IFERROR(VLOOKUP(ROW(BE218),'فهرست بها کلی'!$C$13:$BO$1660,59,0),"")</f>
        <v/>
      </c>
      <c r="BF230" s="174" t="str">
        <f ca="1">IFERROR(VLOOKUP(ROW(BF218),'فهرست بها کلی'!$C$13:$BO$1660,62,0),"")</f>
        <v/>
      </c>
      <c r="BG230" s="174" t="str">
        <f ca="1">IFERROR(VLOOKUP(ROW(BG218),'فهرست بها کلی'!$C$13:$BO$1660,65,0),"")</f>
        <v/>
      </c>
      <c r="BH230" s="174" t="str">
        <f ca="1">IFERROR(VLOOKUP(ROW(BH218),'فهرست بها کلی'!$C$13:$BO$1660,16,0),"")</f>
        <v/>
      </c>
      <c r="BI230" s="245" t="str">
        <f t="shared" ca="1" si="27"/>
        <v xml:space="preserve"> </v>
      </c>
      <c r="BJ230" s="245" t="str">
        <f t="shared" ca="1" si="28"/>
        <v/>
      </c>
      <c r="BK230" s="245" t="str">
        <f t="shared" ca="1" si="29"/>
        <v/>
      </c>
    </row>
    <row r="231" spans="1:63" ht="47.25" customHeight="1">
      <c r="A231" s="174" t="str">
        <f ca="1">IFERROR(VLOOKUP(ROW(A219),'فهرست بها کلی'!$C$13:$BO$1660,1,0),"")</f>
        <v/>
      </c>
      <c r="B231" s="174" t="str">
        <f ca="1">IFERROR(VLOOKUP(ROW(B219),'فهرست بها کلی'!$C$13:$BO$1660,5,0),"")</f>
        <v/>
      </c>
      <c r="C231" s="174" t="str">
        <f ca="1">IFERROR(VLOOKUP(ROW(C219),'فهرست بها کلی'!$C$13:$BO$1660,6,0),"")</f>
        <v/>
      </c>
      <c r="D231" s="174" t="str">
        <f ca="1">IFERROR(VLOOKUP(ROW(D219),'فهرست بها کلی'!$C$13:$BO$1660,7,0),"")</f>
        <v/>
      </c>
      <c r="E231" s="174" t="str">
        <f ca="1">IFERROR(VLOOKUP(ROW(E219),'فهرست بها کلی'!$C$13:$BO$1660,8,0),"")</f>
        <v/>
      </c>
      <c r="F231" s="174" t="str">
        <f ca="1">IFERROR(VLOOKUP(ROW(F219),'فهرست بها کلی'!$C$13:$BO$1660,9,0),"")</f>
        <v/>
      </c>
      <c r="G231" s="174" t="str">
        <f ca="1">IFERROR(VLOOKUP(ROW(G219),'فهرست بها کلی'!$C$13:$BO$1660,21,0),"")</f>
        <v/>
      </c>
      <c r="H231" s="174" t="str">
        <f ca="1">IFERROR(VLOOKUP(ROW(H219),'فهرست بها کلی'!$C$13:$BO$1660,24,0),"")</f>
        <v/>
      </c>
      <c r="I231" s="174" t="str">
        <f ca="1">IFERROR(VLOOKUP(ROW(I219),'فهرست بها کلی'!$C$13:$BO$1660,27,0),"")</f>
        <v/>
      </c>
      <c r="J231" s="174" t="str">
        <f ca="1">IFERROR(VLOOKUP(ROW(J219),'فهرست بها کلی'!$C$13:$BO$1660,30,0),"")</f>
        <v/>
      </c>
      <c r="K231" s="174" t="str">
        <f ca="1">IFERROR(VLOOKUP(ROW(K219),'فهرست بها کلی'!$C$13:$BO$1660,33,0),"")</f>
        <v/>
      </c>
      <c r="L231" s="174" t="str">
        <f ca="1">IFERROR(VLOOKUP(ROW(L219),'فهرست بها کلی'!$C$13:$BO$1660,36,0),"")</f>
        <v/>
      </c>
      <c r="M231" s="174" t="str">
        <f ca="1">IFERROR(VLOOKUP(ROW(M219),'فهرست بها کلی'!$C$13:$BO$1660,39,0),"")</f>
        <v/>
      </c>
      <c r="N231" s="174" t="str">
        <f ca="1">IFERROR(VLOOKUP(ROW(N219),'فهرست بها کلی'!$C$13:$BO$1660,42,0),"")</f>
        <v/>
      </c>
      <c r="O231" s="174" t="str">
        <f ca="1">IFERROR(VLOOKUP(ROW(O219),'فهرست بها کلی'!$C$13:$BO$1660,45,0),"")</f>
        <v/>
      </c>
      <c r="P231" s="174" t="str">
        <f ca="1">IFERROR(VLOOKUP(ROW(P219),'فهرست بها کلی'!$C$13:$BO$1660,48,0),"")</f>
        <v/>
      </c>
      <c r="Q231" s="174" t="str">
        <f ca="1">IFERROR(VLOOKUP(ROW(Q219),'فهرست بها کلی'!$C$13:$BO$1660,51,0),"")</f>
        <v/>
      </c>
      <c r="R231" s="174" t="str">
        <f ca="1">IFERROR(VLOOKUP(ROW(R219),'فهرست بها کلی'!$C$13:$BO$1660,54,0),"")</f>
        <v/>
      </c>
      <c r="S231" s="174" t="str">
        <f ca="1">IFERROR(VLOOKUP(ROW(S219),'فهرست بها کلی'!$C$13:$BO$1660,57,0),"")</f>
        <v/>
      </c>
      <c r="T231" s="174" t="str">
        <f ca="1">IFERROR(VLOOKUP(ROW(T219),'فهرست بها کلی'!$C$13:$BO$1660,60,0),"")</f>
        <v/>
      </c>
      <c r="U231" s="174" t="str">
        <f ca="1">IFERROR(VLOOKUP(ROW(U219),'فهرست بها کلی'!$C$13:$BO$1660,63,0),"")</f>
        <v/>
      </c>
      <c r="V231" s="241">
        <f t="shared" ca="1" si="23"/>
        <v>0</v>
      </c>
      <c r="W231" s="242" t="str">
        <f t="shared" ca="1" si="24"/>
        <v/>
      </c>
      <c r="X231" s="174" t="str">
        <f ca="1">IFERROR(VLOOKUP(ROW(X219),'فهرست بها کلی'!$C$13:$BO$1660,10,0),"")</f>
        <v/>
      </c>
      <c r="Y231" s="174" t="str">
        <f ca="1">IFERROR(VLOOKUP(ROW(Y219),'فهرست بها کلی'!$C$13:$BO$1660,11,0),"")</f>
        <v/>
      </c>
      <c r="Z231" s="174" t="str">
        <f ca="1">IFERROR(VLOOKUP(ROW(Z219),'فهرست بها کلی'!$C$13:$BO$1660,12,0),"")</f>
        <v/>
      </c>
      <c r="AA231" s="174" t="str">
        <f ca="1">IFERROR(VLOOKUP(ROW(AA219),'فهرست بها کلی'!$C$13:$BO$1660,13,0),"")</f>
        <v/>
      </c>
      <c r="AB231" s="243" t="str">
        <f t="shared" ca="1" si="25"/>
        <v/>
      </c>
      <c r="AC231" s="174" t="str">
        <f ca="1">IFERROR(VLOOKUP(ROW(AC219),'فهرست بها کلی'!$C$13:$BO$1660,22,0),"")</f>
        <v/>
      </c>
      <c r="AD231" s="174" t="str">
        <f ca="1">IFERROR(VLOOKUP(ROW(AD219),'فهرست بها کلی'!$C$13:$BO$1660,25,0),"")</f>
        <v/>
      </c>
      <c r="AE231" s="174" t="str">
        <f ca="1">IFERROR(VLOOKUP(ROW(AE219),'فهرست بها کلی'!$C$13:$BO$1660,28,0),"")</f>
        <v/>
      </c>
      <c r="AF231" s="174" t="str">
        <f ca="1">IFERROR(VLOOKUP(ROW(AF219),'فهرست بها کلی'!$C$13:$BO$1660,31,0),"")</f>
        <v/>
      </c>
      <c r="AG231" s="174" t="str">
        <f ca="1">IFERROR(VLOOKUP(ROW(AG219),'فهرست بها کلی'!$C$13:$BO$1660,34,0),"")</f>
        <v/>
      </c>
      <c r="AH231" s="174" t="str">
        <f ca="1">IFERROR(VLOOKUP(ROW(AH219),'فهرست بها کلی'!$C$13:$BO$1660,37,0),"")</f>
        <v/>
      </c>
      <c r="AI231" s="174" t="str">
        <f ca="1">IFERROR(VLOOKUP(ROW(AI219),'فهرست بها کلی'!$C$13:$BO$1660,40,0),"")</f>
        <v/>
      </c>
      <c r="AJ231" s="174" t="str">
        <f ca="1">IFERROR(VLOOKUP(ROW(AJ219),'فهرست بها کلی'!$C$13:$BO$1660,43,0),"")</f>
        <v/>
      </c>
      <c r="AK231" s="174" t="str">
        <f ca="1">IFERROR(VLOOKUP(ROW(AK219),'فهرست بها کلی'!$C$13:$BO$1660,46,0),"")</f>
        <v/>
      </c>
      <c r="AL231" s="174" t="str">
        <f ca="1">IFERROR(VLOOKUP(ROW(AL219),'فهرست بها کلی'!$C$13:$BO$1660,49,0),"")</f>
        <v/>
      </c>
      <c r="AM231" s="174" t="str">
        <f ca="1">IFERROR(VLOOKUP(ROW(AM219),'فهرست بها کلی'!$C$13:$BO$1660,52,0),"")</f>
        <v/>
      </c>
      <c r="AN231" s="174" t="str">
        <f ca="1">IFERROR(VLOOKUP(ROW(AN219),'فهرست بها کلی'!$C$13:$BO$1660,55,0),"")</f>
        <v/>
      </c>
      <c r="AO231" s="174" t="str">
        <f ca="1">IFERROR(VLOOKUP(ROW(AO219),'فهرست بها کلی'!$C$13:$BO$1660,58,0),"")</f>
        <v/>
      </c>
      <c r="AP231" s="174" t="str">
        <f ca="1">IFERROR(VLOOKUP(ROW(AP219),'فهرست بها کلی'!$C$13:$BO$1660,61,0),"")</f>
        <v/>
      </c>
      <c r="AQ231" s="174" t="str">
        <f ca="1">IFERROR(VLOOKUP(ROW(AQ219),'فهرست بها کلی'!$C$13:$BO$1660,64,0),"")</f>
        <v/>
      </c>
      <c r="AR231" s="244">
        <f t="shared" ca="1" si="26"/>
        <v>0</v>
      </c>
      <c r="AS231" s="174" t="str">
        <f ca="1">IFERROR(VLOOKUP(ROW(AS219),'فهرست بها کلی'!$C$13:$BO$1660,23,0),"")</f>
        <v/>
      </c>
      <c r="AT231" s="174" t="str">
        <f ca="1">IFERROR(VLOOKUP(ROW(AT219),'فهرست بها کلی'!$C$13:$BO$1660,26,0),"")</f>
        <v/>
      </c>
      <c r="AU231" s="174" t="str">
        <f ca="1">IFERROR(VLOOKUP(ROW(AU219),'فهرست بها کلی'!$C$13:$BO$1660,29,0),"")</f>
        <v/>
      </c>
      <c r="AV231" s="174" t="str">
        <f ca="1">IFERROR(VLOOKUP(ROW(AV219),'فهرست بها کلی'!$C$13:$BO$1660,32,0),"")</f>
        <v/>
      </c>
      <c r="AW231" s="174" t="str">
        <f ca="1">IFERROR(VLOOKUP(ROW(AW219),'فهرست بها کلی'!$C$13:$BO$1660,35,0),"")</f>
        <v/>
      </c>
      <c r="AX231" s="174" t="str">
        <f ca="1">IFERROR(VLOOKUP(ROW(AX219),'فهرست بها کلی'!$C$13:$BO$1660,38,0),"")</f>
        <v/>
      </c>
      <c r="AY231" s="174" t="str">
        <f ca="1">IFERROR(VLOOKUP(ROW(AY219),'فهرست بها کلی'!$C$13:$BO$1660,41,0),"")</f>
        <v/>
      </c>
      <c r="AZ231" s="174" t="str">
        <f ca="1">IFERROR(VLOOKUP(ROW(AZ219),'فهرست بها کلی'!$C$13:$BO$1660,44,0),"")</f>
        <v/>
      </c>
      <c r="BA231" s="174" t="str">
        <f ca="1">IFERROR(VLOOKUP(ROW(BA219),'فهرست بها کلی'!$C$13:$BO$1660,47,0),"")</f>
        <v/>
      </c>
      <c r="BB231" s="174" t="str">
        <f ca="1">IFERROR(VLOOKUP(ROW(BB219),'فهرست بها کلی'!$C$13:$BO$1660,50,0),"")</f>
        <v/>
      </c>
      <c r="BC231" s="174" t="str">
        <f ca="1">IFERROR(VLOOKUP(ROW(BC219),'فهرست بها کلی'!$C$13:$BO$1660,53,0),"")</f>
        <v/>
      </c>
      <c r="BD231" s="174" t="str">
        <f ca="1">IFERROR(VLOOKUP(ROW(BD219),'فهرست بها کلی'!$C$13:$BO$1660,56,0),"")</f>
        <v/>
      </c>
      <c r="BE231" s="174" t="str">
        <f ca="1">IFERROR(VLOOKUP(ROW(BE219),'فهرست بها کلی'!$C$13:$BO$1660,59,0),"")</f>
        <v/>
      </c>
      <c r="BF231" s="174" t="str">
        <f ca="1">IFERROR(VLOOKUP(ROW(BF219),'فهرست بها کلی'!$C$13:$BO$1660,62,0),"")</f>
        <v/>
      </c>
      <c r="BG231" s="174" t="str">
        <f ca="1">IFERROR(VLOOKUP(ROW(BG219),'فهرست بها کلی'!$C$13:$BO$1660,65,0),"")</f>
        <v/>
      </c>
      <c r="BH231" s="174" t="str">
        <f ca="1">IFERROR(VLOOKUP(ROW(BH219),'فهرست بها کلی'!$C$13:$BO$1660,16,0),"")</f>
        <v/>
      </c>
      <c r="BI231" s="245" t="str">
        <f t="shared" ca="1" si="27"/>
        <v xml:space="preserve"> </v>
      </c>
      <c r="BJ231" s="245" t="str">
        <f t="shared" ca="1" si="28"/>
        <v/>
      </c>
      <c r="BK231" s="245" t="str">
        <f t="shared" ca="1" si="29"/>
        <v/>
      </c>
    </row>
    <row r="232" spans="1:63" ht="47.25" customHeight="1">
      <c r="A232" s="174" t="str">
        <f ca="1">IFERROR(VLOOKUP(ROW(A220),'فهرست بها کلی'!$C$13:$BO$1660,1,0),"")</f>
        <v/>
      </c>
      <c r="B232" s="174" t="str">
        <f ca="1">IFERROR(VLOOKUP(ROW(B220),'فهرست بها کلی'!$C$13:$BO$1660,5,0),"")</f>
        <v/>
      </c>
      <c r="C232" s="174" t="str">
        <f ca="1">IFERROR(VLOOKUP(ROW(C220),'فهرست بها کلی'!$C$13:$BO$1660,6,0),"")</f>
        <v/>
      </c>
      <c r="D232" s="174" t="str">
        <f ca="1">IFERROR(VLOOKUP(ROW(D220),'فهرست بها کلی'!$C$13:$BO$1660,7,0),"")</f>
        <v/>
      </c>
      <c r="E232" s="174" t="str">
        <f ca="1">IFERROR(VLOOKUP(ROW(E220),'فهرست بها کلی'!$C$13:$BO$1660,8,0),"")</f>
        <v/>
      </c>
      <c r="F232" s="174" t="str">
        <f ca="1">IFERROR(VLOOKUP(ROW(F220),'فهرست بها کلی'!$C$13:$BO$1660,9,0),"")</f>
        <v/>
      </c>
      <c r="G232" s="174" t="str">
        <f ca="1">IFERROR(VLOOKUP(ROW(G220),'فهرست بها کلی'!$C$13:$BO$1660,21,0),"")</f>
        <v/>
      </c>
      <c r="H232" s="174" t="str">
        <f ca="1">IFERROR(VLOOKUP(ROW(H220),'فهرست بها کلی'!$C$13:$BO$1660,24,0),"")</f>
        <v/>
      </c>
      <c r="I232" s="174" t="str">
        <f ca="1">IFERROR(VLOOKUP(ROW(I220),'فهرست بها کلی'!$C$13:$BO$1660,27,0),"")</f>
        <v/>
      </c>
      <c r="J232" s="174" t="str">
        <f ca="1">IFERROR(VLOOKUP(ROW(J220),'فهرست بها کلی'!$C$13:$BO$1660,30,0),"")</f>
        <v/>
      </c>
      <c r="K232" s="174" t="str">
        <f ca="1">IFERROR(VLOOKUP(ROW(K220),'فهرست بها کلی'!$C$13:$BO$1660,33,0),"")</f>
        <v/>
      </c>
      <c r="L232" s="174" t="str">
        <f ca="1">IFERROR(VLOOKUP(ROW(L220),'فهرست بها کلی'!$C$13:$BO$1660,36,0),"")</f>
        <v/>
      </c>
      <c r="M232" s="174" t="str">
        <f ca="1">IFERROR(VLOOKUP(ROW(M220),'فهرست بها کلی'!$C$13:$BO$1660,39,0),"")</f>
        <v/>
      </c>
      <c r="N232" s="174" t="str">
        <f ca="1">IFERROR(VLOOKUP(ROW(N220),'فهرست بها کلی'!$C$13:$BO$1660,42,0),"")</f>
        <v/>
      </c>
      <c r="O232" s="174" t="str">
        <f ca="1">IFERROR(VLOOKUP(ROW(O220),'فهرست بها کلی'!$C$13:$BO$1660,45,0),"")</f>
        <v/>
      </c>
      <c r="P232" s="174" t="str">
        <f ca="1">IFERROR(VLOOKUP(ROW(P220),'فهرست بها کلی'!$C$13:$BO$1660,48,0),"")</f>
        <v/>
      </c>
      <c r="Q232" s="174" t="str">
        <f ca="1">IFERROR(VLOOKUP(ROW(Q220),'فهرست بها کلی'!$C$13:$BO$1660,51,0),"")</f>
        <v/>
      </c>
      <c r="R232" s="174" t="str">
        <f ca="1">IFERROR(VLOOKUP(ROW(R220),'فهرست بها کلی'!$C$13:$BO$1660,54,0),"")</f>
        <v/>
      </c>
      <c r="S232" s="174" t="str">
        <f ca="1">IFERROR(VLOOKUP(ROW(S220),'فهرست بها کلی'!$C$13:$BO$1660,57,0),"")</f>
        <v/>
      </c>
      <c r="T232" s="174" t="str">
        <f ca="1">IFERROR(VLOOKUP(ROW(T220),'فهرست بها کلی'!$C$13:$BO$1660,60,0),"")</f>
        <v/>
      </c>
      <c r="U232" s="174" t="str">
        <f ca="1">IFERROR(VLOOKUP(ROW(U220),'فهرست بها کلی'!$C$13:$BO$1660,63,0),"")</f>
        <v/>
      </c>
      <c r="V232" s="241">
        <f t="shared" ca="1" si="23"/>
        <v>0</v>
      </c>
      <c r="W232" s="242" t="str">
        <f t="shared" ca="1" si="24"/>
        <v/>
      </c>
      <c r="X232" s="174" t="str">
        <f ca="1">IFERROR(VLOOKUP(ROW(X220),'فهرست بها کلی'!$C$13:$BO$1660,10,0),"")</f>
        <v/>
      </c>
      <c r="Y232" s="174" t="str">
        <f ca="1">IFERROR(VLOOKUP(ROW(Y220),'فهرست بها کلی'!$C$13:$BO$1660,11,0),"")</f>
        <v/>
      </c>
      <c r="Z232" s="174" t="str">
        <f ca="1">IFERROR(VLOOKUP(ROW(Z220),'فهرست بها کلی'!$C$13:$BO$1660,12,0),"")</f>
        <v/>
      </c>
      <c r="AA232" s="174" t="str">
        <f ca="1">IFERROR(VLOOKUP(ROW(AA220),'فهرست بها کلی'!$C$13:$BO$1660,13,0),"")</f>
        <v/>
      </c>
      <c r="AB232" s="243" t="str">
        <f t="shared" ca="1" si="25"/>
        <v/>
      </c>
      <c r="AC232" s="174" t="str">
        <f ca="1">IFERROR(VLOOKUP(ROW(AC220),'فهرست بها کلی'!$C$13:$BO$1660,22,0),"")</f>
        <v/>
      </c>
      <c r="AD232" s="174" t="str">
        <f ca="1">IFERROR(VLOOKUP(ROW(AD220),'فهرست بها کلی'!$C$13:$BO$1660,25,0),"")</f>
        <v/>
      </c>
      <c r="AE232" s="174" t="str">
        <f ca="1">IFERROR(VLOOKUP(ROW(AE220),'فهرست بها کلی'!$C$13:$BO$1660,28,0),"")</f>
        <v/>
      </c>
      <c r="AF232" s="174" t="str">
        <f ca="1">IFERROR(VLOOKUP(ROW(AF220),'فهرست بها کلی'!$C$13:$BO$1660,31,0),"")</f>
        <v/>
      </c>
      <c r="AG232" s="174" t="str">
        <f ca="1">IFERROR(VLOOKUP(ROW(AG220),'فهرست بها کلی'!$C$13:$BO$1660,34,0),"")</f>
        <v/>
      </c>
      <c r="AH232" s="174" t="str">
        <f ca="1">IFERROR(VLOOKUP(ROW(AH220),'فهرست بها کلی'!$C$13:$BO$1660,37,0),"")</f>
        <v/>
      </c>
      <c r="AI232" s="174" t="str">
        <f ca="1">IFERROR(VLOOKUP(ROW(AI220),'فهرست بها کلی'!$C$13:$BO$1660,40,0),"")</f>
        <v/>
      </c>
      <c r="AJ232" s="174" t="str">
        <f ca="1">IFERROR(VLOOKUP(ROW(AJ220),'فهرست بها کلی'!$C$13:$BO$1660,43,0),"")</f>
        <v/>
      </c>
      <c r="AK232" s="174" t="str">
        <f ca="1">IFERROR(VLOOKUP(ROW(AK220),'فهرست بها کلی'!$C$13:$BO$1660,46,0),"")</f>
        <v/>
      </c>
      <c r="AL232" s="174" t="str">
        <f ca="1">IFERROR(VLOOKUP(ROW(AL220),'فهرست بها کلی'!$C$13:$BO$1660,49,0),"")</f>
        <v/>
      </c>
      <c r="AM232" s="174" t="str">
        <f ca="1">IFERROR(VLOOKUP(ROW(AM220),'فهرست بها کلی'!$C$13:$BO$1660,52,0),"")</f>
        <v/>
      </c>
      <c r="AN232" s="174" t="str">
        <f ca="1">IFERROR(VLOOKUP(ROW(AN220),'فهرست بها کلی'!$C$13:$BO$1660,55,0),"")</f>
        <v/>
      </c>
      <c r="AO232" s="174" t="str">
        <f ca="1">IFERROR(VLOOKUP(ROW(AO220),'فهرست بها کلی'!$C$13:$BO$1660,58,0),"")</f>
        <v/>
      </c>
      <c r="AP232" s="174" t="str">
        <f ca="1">IFERROR(VLOOKUP(ROW(AP220),'فهرست بها کلی'!$C$13:$BO$1660,61,0),"")</f>
        <v/>
      </c>
      <c r="AQ232" s="174" t="str">
        <f ca="1">IFERROR(VLOOKUP(ROW(AQ220),'فهرست بها کلی'!$C$13:$BO$1660,64,0),"")</f>
        <v/>
      </c>
      <c r="AR232" s="244">
        <f t="shared" ca="1" si="26"/>
        <v>0</v>
      </c>
      <c r="AS232" s="174" t="str">
        <f ca="1">IFERROR(VLOOKUP(ROW(AS220),'فهرست بها کلی'!$C$13:$BO$1660,23,0),"")</f>
        <v/>
      </c>
      <c r="AT232" s="174" t="str">
        <f ca="1">IFERROR(VLOOKUP(ROW(AT220),'فهرست بها کلی'!$C$13:$BO$1660,26,0),"")</f>
        <v/>
      </c>
      <c r="AU232" s="174" t="str">
        <f ca="1">IFERROR(VLOOKUP(ROW(AU220),'فهرست بها کلی'!$C$13:$BO$1660,29,0),"")</f>
        <v/>
      </c>
      <c r="AV232" s="174" t="str">
        <f ca="1">IFERROR(VLOOKUP(ROW(AV220),'فهرست بها کلی'!$C$13:$BO$1660,32,0),"")</f>
        <v/>
      </c>
      <c r="AW232" s="174" t="str">
        <f ca="1">IFERROR(VLOOKUP(ROW(AW220),'فهرست بها کلی'!$C$13:$BO$1660,35,0),"")</f>
        <v/>
      </c>
      <c r="AX232" s="174" t="str">
        <f ca="1">IFERROR(VLOOKUP(ROW(AX220),'فهرست بها کلی'!$C$13:$BO$1660,38,0),"")</f>
        <v/>
      </c>
      <c r="AY232" s="174" t="str">
        <f ca="1">IFERROR(VLOOKUP(ROW(AY220),'فهرست بها کلی'!$C$13:$BO$1660,41,0),"")</f>
        <v/>
      </c>
      <c r="AZ232" s="174" t="str">
        <f ca="1">IFERROR(VLOOKUP(ROW(AZ220),'فهرست بها کلی'!$C$13:$BO$1660,44,0),"")</f>
        <v/>
      </c>
      <c r="BA232" s="174" t="str">
        <f ca="1">IFERROR(VLOOKUP(ROW(BA220),'فهرست بها کلی'!$C$13:$BO$1660,47,0),"")</f>
        <v/>
      </c>
      <c r="BB232" s="174" t="str">
        <f ca="1">IFERROR(VLOOKUP(ROW(BB220),'فهرست بها کلی'!$C$13:$BO$1660,50,0),"")</f>
        <v/>
      </c>
      <c r="BC232" s="174" t="str">
        <f ca="1">IFERROR(VLOOKUP(ROW(BC220),'فهرست بها کلی'!$C$13:$BO$1660,53,0),"")</f>
        <v/>
      </c>
      <c r="BD232" s="174" t="str">
        <f ca="1">IFERROR(VLOOKUP(ROW(BD220),'فهرست بها کلی'!$C$13:$BO$1660,56,0),"")</f>
        <v/>
      </c>
      <c r="BE232" s="174" t="str">
        <f ca="1">IFERROR(VLOOKUP(ROW(BE220),'فهرست بها کلی'!$C$13:$BO$1660,59,0),"")</f>
        <v/>
      </c>
      <c r="BF232" s="174" t="str">
        <f ca="1">IFERROR(VLOOKUP(ROW(BF220),'فهرست بها کلی'!$C$13:$BO$1660,62,0),"")</f>
        <v/>
      </c>
      <c r="BG232" s="174" t="str">
        <f ca="1">IFERROR(VLOOKUP(ROW(BG220),'فهرست بها کلی'!$C$13:$BO$1660,65,0),"")</f>
        <v/>
      </c>
      <c r="BH232" s="174" t="str">
        <f ca="1">IFERROR(VLOOKUP(ROW(BH220),'فهرست بها کلی'!$C$13:$BO$1660,16,0),"")</f>
        <v/>
      </c>
      <c r="BI232" s="245" t="str">
        <f t="shared" ca="1" si="27"/>
        <v xml:space="preserve"> </v>
      </c>
      <c r="BJ232" s="245" t="str">
        <f t="shared" ca="1" si="28"/>
        <v/>
      </c>
      <c r="BK232" s="245" t="str">
        <f t="shared" ca="1" si="29"/>
        <v/>
      </c>
    </row>
    <row r="233" spans="1:63" ht="47.25" customHeight="1">
      <c r="A233" s="174" t="str">
        <f ca="1">IFERROR(VLOOKUP(ROW(A221),'فهرست بها کلی'!$C$13:$BO$1660,1,0),"")</f>
        <v/>
      </c>
      <c r="B233" s="174" t="str">
        <f ca="1">IFERROR(VLOOKUP(ROW(B221),'فهرست بها کلی'!$C$13:$BO$1660,5,0),"")</f>
        <v/>
      </c>
      <c r="C233" s="174" t="str">
        <f ca="1">IFERROR(VLOOKUP(ROW(C221),'فهرست بها کلی'!$C$13:$BO$1660,6,0),"")</f>
        <v/>
      </c>
      <c r="D233" s="174" t="str">
        <f ca="1">IFERROR(VLOOKUP(ROW(D221),'فهرست بها کلی'!$C$13:$BO$1660,7,0),"")</f>
        <v/>
      </c>
      <c r="E233" s="174" t="str">
        <f ca="1">IFERROR(VLOOKUP(ROW(E221),'فهرست بها کلی'!$C$13:$BO$1660,8,0),"")</f>
        <v/>
      </c>
      <c r="F233" s="174" t="str">
        <f ca="1">IFERROR(VLOOKUP(ROW(F221),'فهرست بها کلی'!$C$13:$BO$1660,9,0),"")</f>
        <v/>
      </c>
      <c r="G233" s="174" t="str">
        <f ca="1">IFERROR(VLOOKUP(ROW(G221),'فهرست بها کلی'!$C$13:$BO$1660,21,0),"")</f>
        <v/>
      </c>
      <c r="H233" s="174" t="str">
        <f ca="1">IFERROR(VLOOKUP(ROW(H221),'فهرست بها کلی'!$C$13:$BO$1660,24,0),"")</f>
        <v/>
      </c>
      <c r="I233" s="174" t="str">
        <f ca="1">IFERROR(VLOOKUP(ROW(I221),'فهرست بها کلی'!$C$13:$BO$1660,27,0),"")</f>
        <v/>
      </c>
      <c r="J233" s="174" t="str">
        <f ca="1">IFERROR(VLOOKUP(ROW(J221),'فهرست بها کلی'!$C$13:$BO$1660,30,0),"")</f>
        <v/>
      </c>
      <c r="K233" s="174" t="str">
        <f ca="1">IFERROR(VLOOKUP(ROW(K221),'فهرست بها کلی'!$C$13:$BO$1660,33,0),"")</f>
        <v/>
      </c>
      <c r="L233" s="174" t="str">
        <f ca="1">IFERROR(VLOOKUP(ROW(L221),'فهرست بها کلی'!$C$13:$BO$1660,36,0),"")</f>
        <v/>
      </c>
      <c r="M233" s="174" t="str">
        <f ca="1">IFERROR(VLOOKUP(ROW(M221),'فهرست بها کلی'!$C$13:$BO$1660,39,0),"")</f>
        <v/>
      </c>
      <c r="N233" s="174" t="str">
        <f ca="1">IFERROR(VLOOKUP(ROW(N221),'فهرست بها کلی'!$C$13:$BO$1660,42,0),"")</f>
        <v/>
      </c>
      <c r="O233" s="174" t="str">
        <f ca="1">IFERROR(VLOOKUP(ROW(O221),'فهرست بها کلی'!$C$13:$BO$1660,45,0),"")</f>
        <v/>
      </c>
      <c r="P233" s="174" t="str">
        <f ca="1">IFERROR(VLOOKUP(ROW(P221),'فهرست بها کلی'!$C$13:$BO$1660,48,0),"")</f>
        <v/>
      </c>
      <c r="Q233" s="174" t="str">
        <f ca="1">IFERROR(VLOOKUP(ROW(Q221),'فهرست بها کلی'!$C$13:$BO$1660,51,0),"")</f>
        <v/>
      </c>
      <c r="R233" s="174" t="str">
        <f ca="1">IFERROR(VLOOKUP(ROW(R221),'فهرست بها کلی'!$C$13:$BO$1660,54,0),"")</f>
        <v/>
      </c>
      <c r="S233" s="174" t="str">
        <f ca="1">IFERROR(VLOOKUP(ROW(S221),'فهرست بها کلی'!$C$13:$BO$1660,57,0),"")</f>
        <v/>
      </c>
      <c r="T233" s="174" t="str">
        <f ca="1">IFERROR(VLOOKUP(ROW(T221),'فهرست بها کلی'!$C$13:$BO$1660,60,0),"")</f>
        <v/>
      </c>
      <c r="U233" s="174" t="str">
        <f ca="1">IFERROR(VLOOKUP(ROW(U221),'فهرست بها کلی'!$C$13:$BO$1660,63,0),"")</f>
        <v/>
      </c>
      <c r="V233" s="241">
        <f t="shared" ca="1" si="23"/>
        <v>0</v>
      </c>
      <c r="W233" s="242" t="str">
        <f t="shared" ca="1" si="24"/>
        <v/>
      </c>
      <c r="X233" s="174" t="str">
        <f ca="1">IFERROR(VLOOKUP(ROW(X221),'فهرست بها کلی'!$C$13:$BO$1660,10,0),"")</f>
        <v/>
      </c>
      <c r="Y233" s="174" t="str">
        <f ca="1">IFERROR(VLOOKUP(ROW(Y221),'فهرست بها کلی'!$C$13:$BO$1660,11,0),"")</f>
        <v/>
      </c>
      <c r="Z233" s="174" t="str">
        <f ca="1">IFERROR(VLOOKUP(ROW(Z221),'فهرست بها کلی'!$C$13:$BO$1660,12,0),"")</f>
        <v/>
      </c>
      <c r="AA233" s="174" t="str">
        <f ca="1">IFERROR(VLOOKUP(ROW(AA221),'فهرست بها کلی'!$C$13:$BO$1660,13,0),"")</f>
        <v/>
      </c>
      <c r="AB233" s="243" t="str">
        <f t="shared" ca="1" si="25"/>
        <v/>
      </c>
      <c r="AC233" s="174" t="str">
        <f ca="1">IFERROR(VLOOKUP(ROW(AC221),'فهرست بها کلی'!$C$13:$BO$1660,22,0),"")</f>
        <v/>
      </c>
      <c r="AD233" s="174" t="str">
        <f ca="1">IFERROR(VLOOKUP(ROW(AD221),'فهرست بها کلی'!$C$13:$BO$1660,25,0),"")</f>
        <v/>
      </c>
      <c r="AE233" s="174" t="str">
        <f ca="1">IFERROR(VLOOKUP(ROW(AE221),'فهرست بها کلی'!$C$13:$BO$1660,28,0),"")</f>
        <v/>
      </c>
      <c r="AF233" s="174" t="str">
        <f ca="1">IFERROR(VLOOKUP(ROW(AF221),'فهرست بها کلی'!$C$13:$BO$1660,31,0),"")</f>
        <v/>
      </c>
      <c r="AG233" s="174" t="str">
        <f ca="1">IFERROR(VLOOKUP(ROW(AG221),'فهرست بها کلی'!$C$13:$BO$1660,34,0),"")</f>
        <v/>
      </c>
      <c r="AH233" s="174" t="str">
        <f ca="1">IFERROR(VLOOKUP(ROW(AH221),'فهرست بها کلی'!$C$13:$BO$1660,37,0),"")</f>
        <v/>
      </c>
      <c r="AI233" s="174" t="str">
        <f ca="1">IFERROR(VLOOKUP(ROW(AI221),'فهرست بها کلی'!$C$13:$BO$1660,40,0),"")</f>
        <v/>
      </c>
      <c r="AJ233" s="174" t="str">
        <f ca="1">IFERROR(VLOOKUP(ROW(AJ221),'فهرست بها کلی'!$C$13:$BO$1660,43,0),"")</f>
        <v/>
      </c>
      <c r="AK233" s="174" t="str">
        <f ca="1">IFERROR(VLOOKUP(ROW(AK221),'فهرست بها کلی'!$C$13:$BO$1660,46,0),"")</f>
        <v/>
      </c>
      <c r="AL233" s="174" t="str">
        <f ca="1">IFERROR(VLOOKUP(ROW(AL221),'فهرست بها کلی'!$C$13:$BO$1660,49,0),"")</f>
        <v/>
      </c>
      <c r="AM233" s="174" t="str">
        <f ca="1">IFERROR(VLOOKUP(ROW(AM221),'فهرست بها کلی'!$C$13:$BO$1660,52,0),"")</f>
        <v/>
      </c>
      <c r="AN233" s="174" t="str">
        <f ca="1">IFERROR(VLOOKUP(ROW(AN221),'فهرست بها کلی'!$C$13:$BO$1660,55,0),"")</f>
        <v/>
      </c>
      <c r="AO233" s="174" t="str">
        <f ca="1">IFERROR(VLOOKUP(ROW(AO221),'فهرست بها کلی'!$C$13:$BO$1660,58,0),"")</f>
        <v/>
      </c>
      <c r="AP233" s="174" t="str">
        <f ca="1">IFERROR(VLOOKUP(ROW(AP221),'فهرست بها کلی'!$C$13:$BO$1660,61,0),"")</f>
        <v/>
      </c>
      <c r="AQ233" s="174" t="str">
        <f ca="1">IFERROR(VLOOKUP(ROW(AQ221),'فهرست بها کلی'!$C$13:$BO$1660,64,0),"")</f>
        <v/>
      </c>
      <c r="AR233" s="244">
        <f t="shared" ca="1" si="26"/>
        <v>0</v>
      </c>
      <c r="AS233" s="174" t="str">
        <f ca="1">IFERROR(VLOOKUP(ROW(AS221),'فهرست بها کلی'!$C$13:$BO$1660,23,0),"")</f>
        <v/>
      </c>
      <c r="AT233" s="174" t="str">
        <f ca="1">IFERROR(VLOOKUP(ROW(AT221),'فهرست بها کلی'!$C$13:$BO$1660,26,0),"")</f>
        <v/>
      </c>
      <c r="AU233" s="174" t="str">
        <f ca="1">IFERROR(VLOOKUP(ROW(AU221),'فهرست بها کلی'!$C$13:$BO$1660,29,0),"")</f>
        <v/>
      </c>
      <c r="AV233" s="174" t="str">
        <f ca="1">IFERROR(VLOOKUP(ROW(AV221),'فهرست بها کلی'!$C$13:$BO$1660,32,0),"")</f>
        <v/>
      </c>
      <c r="AW233" s="174" t="str">
        <f ca="1">IFERROR(VLOOKUP(ROW(AW221),'فهرست بها کلی'!$C$13:$BO$1660,35,0),"")</f>
        <v/>
      </c>
      <c r="AX233" s="174" t="str">
        <f ca="1">IFERROR(VLOOKUP(ROW(AX221),'فهرست بها کلی'!$C$13:$BO$1660,38,0),"")</f>
        <v/>
      </c>
      <c r="AY233" s="174" t="str">
        <f ca="1">IFERROR(VLOOKUP(ROW(AY221),'فهرست بها کلی'!$C$13:$BO$1660,41,0),"")</f>
        <v/>
      </c>
      <c r="AZ233" s="174" t="str">
        <f ca="1">IFERROR(VLOOKUP(ROW(AZ221),'فهرست بها کلی'!$C$13:$BO$1660,44,0),"")</f>
        <v/>
      </c>
      <c r="BA233" s="174" t="str">
        <f ca="1">IFERROR(VLOOKUP(ROW(BA221),'فهرست بها کلی'!$C$13:$BO$1660,47,0),"")</f>
        <v/>
      </c>
      <c r="BB233" s="174" t="str">
        <f ca="1">IFERROR(VLOOKUP(ROW(BB221),'فهرست بها کلی'!$C$13:$BO$1660,50,0),"")</f>
        <v/>
      </c>
      <c r="BC233" s="174" t="str">
        <f ca="1">IFERROR(VLOOKUP(ROW(BC221),'فهرست بها کلی'!$C$13:$BO$1660,53,0),"")</f>
        <v/>
      </c>
      <c r="BD233" s="174" t="str">
        <f ca="1">IFERROR(VLOOKUP(ROW(BD221),'فهرست بها کلی'!$C$13:$BO$1660,56,0),"")</f>
        <v/>
      </c>
      <c r="BE233" s="174" t="str">
        <f ca="1">IFERROR(VLOOKUP(ROW(BE221),'فهرست بها کلی'!$C$13:$BO$1660,59,0),"")</f>
        <v/>
      </c>
      <c r="BF233" s="174" t="str">
        <f ca="1">IFERROR(VLOOKUP(ROW(BF221),'فهرست بها کلی'!$C$13:$BO$1660,62,0),"")</f>
        <v/>
      </c>
      <c r="BG233" s="174" t="str">
        <f ca="1">IFERROR(VLOOKUP(ROW(BG221),'فهرست بها کلی'!$C$13:$BO$1660,65,0),"")</f>
        <v/>
      </c>
      <c r="BH233" s="174" t="str">
        <f ca="1">IFERROR(VLOOKUP(ROW(BH221),'فهرست بها کلی'!$C$13:$BO$1660,16,0),"")</f>
        <v/>
      </c>
      <c r="BI233" s="245" t="str">
        <f t="shared" ca="1" si="27"/>
        <v xml:space="preserve"> </v>
      </c>
      <c r="BJ233" s="245" t="str">
        <f t="shared" ca="1" si="28"/>
        <v/>
      </c>
      <c r="BK233" s="245" t="str">
        <f t="shared" ca="1" si="29"/>
        <v/>
      </c>
    </row>
    <row r="234" spans="1:63" ht="47.25" customHeight="1">
      <c r="A234" s="174" t="str">
        <f ca="1">IFERROR(VLOOKUP(ROW(A222),'فهرست بها کلی'!$C$13:$BO$1660,1,0),"")</f>
        <v/>
      </c>
      <c r="B234" s="174" t="str">
        <f ca="1">IFERROR(VLOOKUP(ROW(B222),'فهرست بها کلی'!$C$13:$BO$1660,5,0),"")</f>
        <v/>
      </c>
      <c r="C234" s="174" t="str">
        <f ca="1">IFERROR(VLOOKUP(ROW(C222),'فهرست بها کلی'!$C$13:$BO$1660,6,0),"")</f>
        <v/>
      </c>
      <c r="D234" s="174" t="str">
        <f ca="1">IFERROR(VLOOKUP(ROW(D222),'فهرست بها کلی'!$C$13:$BO$1660,7,0),"")</f>
        <v/>
      </c>
      <c r="E234" s="174" t="str">
        <f ca="1">IFERROR(VLOOKUP(ROW(E222),'فهرست بها کلی'!$C$13:$BO$1660,8,0),"")</f>
        <v/>
      </c>
      <c r="F234" s="174" t="str">
        <f ca="1">IFERROR(VLOOKUP(ROW(F222),'فهرست بها کلی'!$C$13:$BO$1660,9,0),"")</f>
        <v/>
      </c>
      <c r="G234" s="174" t="str">
        <f ca="1">IFERROR(VLOOKUP(ROW(G222),'فهرست بها کلی'!$C$13:$BO$1660,21,0),"")</f>
        <v/>
      </c>
      <c r="H234" s="174" t="str">
        <f ca="1">IFERROR(VLOOKUP(ROW(H222),'فهرست بها کلی'!$C$13:$BO$1660,24,0),"")</f>
        <v/>
      </c>
      <c r="I234" s="174" t="str">
        <f ca="1">IFERROR(VLOOKUP(ROW(I222),'فهرست بها کلی'!$C$13:$BO$1660,27,0),"")</f>
        <v/>
      </c>
      <c r="J234" s="174" t="str">
        <f ca="1">IFERROR(VLOOKUP(ROW(J222),'فهرست بها کلی'!$C$13:$BO$1660,30,0),"")</f>
        <v/>
      </c>
      <c r="K234" s="174" t="str">
        <f ca="1">IFERROR(VLOOKUP(ROW(K222),'فهرست بها کلی'!$C$13:$BO$1660,33,0),"")</f>
        <v/>
      </c>
      <c r="L234" s="174" t="str">
        <f ca="1">IFERROR(VLOOKUP(ROW(L222),'فهرست بها کلی'!$C$13:$BO$1660,36,0),"")</f>
        <v/>
      </c>
      <c r="M234" s="174" t="str">
        <f ca="1">IFERROR(VLOOKUP(ROW(M222),'فهرست بها کلی'!$C$13:$BO$1660,39,0),"")</f>
        <v/>
      </c>
      <c r="N234" s="174" t="str">
        <f ca="1">IFERROR(VLOOKUP(ROW(N222),'فهرست بها کلی'!$C$13:$BO$1660,42,0),"")</f>
        <v/>
      </c>
      <c r="O234" s="174" t="str">
        <f ca="1">IFERROR(VLOOKUP(ROW(O222),'فهرست بها کلی'!$C$13:$BO$1660,45,0),"")</f>
        <v/>
      </c>
      <c r="P234" s="174" t="str">
        <f ca="1">IFERROR(VLOOKUP(ROW(P222),'فهرست بها کلی'!$C$13:$BO$1660,48,0),"")</f>
        <v/>
      </c>
      <c r="Q234" s="174" t="str">
        <f ca="1">IFERROR(VLOOKUP(ROW(Q222),'فهرست بها کلی'!$C$13:$BO$1660,51,0),"")</f>
        <v/>
      </c>
      <c r="R234" s="174" t="str">
        <f ca="1">IFERROR(VLOOKUP(ROW(R222),'فهرست بها کلی'!$C$13:$BO$1660,54,0),"")</f>
        <v/>
      </c>
      <c r="S234" s="174" t="str">
        <f ca="1">IFERROR(VLOOKUP(ROW(S222),'فهرست بها کلی'!$C$13:$BO$1660,57,0),"")</f>
        <v/>
      </c>
      <c r="T234" s="174" t="str">
        <f ca="1">IFERROR(VLOOKUP(ROW(T222),'فهرست بها کلی'!$C$13:$BO$1660,60,0),"")</f>
        <v/>
      </c>
      <c r="U234" s="174" t="str">
        <f ca="1">IFERROR(VLOOKUP(ROW(U222),'فهرست بها کلی'!$C$13:$BO$1660,63,0),"")</f>
        <v/>
      </c>
      <c r="V234" s="241">
        <f t="shared" ca="1" si="23"/>
        <v>0</v>
      </c>
      <c r="W234" s="242" t="str">
        <f t="shared" ca="1" si="24"/>
        <v/>
      </c>
      <c r="X234" s="174" t="str">
        <f ca="1">IFERROR(VLOOKUP(ROW(X222),'فهرست بها کلی'!$C$13:$BO$1660,10,0),"")</f>
        <v/>
      </c>
      <c r="Y234" s="174" t="str">
        <f ca="1">IFERROR(VLOOKUP(ROW(Y222),'فهرست بها کلی'!$C$13:$BO$1660,11,0),"")</f>
        <v/>
      </c>
      <c r="Z234" s="174" t="str">
        <f ca="1">IFERROR(VLOOKUP(ROW(Z222),'فهرست بها کلی'!$C$13:$BO$1660,12,0),"")</f>
        <v/>
      </c>
      <c r="AA234" s="174" t="str">
        <f ca="1">IFERROR(VLOOKUP(ROW(AA222),'فهرست بها کلی'!$C$13:$BO$1660,13,0),"")</f>
        <v/>
      </c>
      <c r="AB234" s="243" t="str">
        <f t="shared" ca="1" si="25"/>
        <v/>
      </c>
      <c r="AC234" s="174" t="str">
        <f ca="1">IFERROR(VLOOKUP(ROW(AC222),'فهرست بها کلی'!$C$13:$BO$1660,22,0),"")</f>
        <v/>
      </c>
      <c r="AD234" s="174" t="str">
        <f ca="1">IFERROR(VLOOKUP(ROW(AD222),'فهرست بها کلی'!$C$13:$BO$1660,25,0),"")</f>
        <v/>
      </c>
      <c r="AE234" s="174" t="str">
        <f ca="1">IFERROR(VLOOKUP(ROW(AE222),'فهرست بها کلی'!$C$13:$BO$1660,28,0),"")</f>
        <v/>
      </c>
      <c r="AF234" s="174" t="str">
        <f ca="1">IFERROR(VLOOKUP(ROW(AF222),'فهرست بها کلی'!$C$13:$BO$1660,31,0),"")</f>
        <v/>
      </c>
      <c r="AG234" s="174" t="str">
        <f ca="1">IFERROR(VLOOKUP(ROW(AG222),'فهرست بها کلی'!$C$13:$BO$1660,34,0),"")</f>
        <v/>
      </c>
      <c r="AH234" s="174" t="str">
        <f ca="1">IFERROR(VLOOKUP(ROW(AH222),'فهرست بها کلی'!$C$13:$BO$1660,37,0),"")</f>
        <v/>
      </c>
      <c r="AI234" s="174" t="str">
        <f ca="1">IFERROR(VLOOKUP(ROW(AI222),'فهرست بها کلی'!$C$13:$BO$1660,40,0),"")</f>
        <v/>
      </c>
      <c r="AJ234" s="174" t="str">
        <f ca="1">IFERROR(VLOOKUP(ROW(AJ222),'فهرست بها کلی'!$C$13:$BO$1660,43,0),"")</f>
        <v/>
      </c>
      <c r="AK234" s="174" t="str">
        <f ca="1">IFERROR(VLOOKUP(ROW(AK222),'فهرست بها کلی'!$C$13:$BO$1660,46,0),"")</f>
        <v/>
      </c>
      <c r="AL234" s="174" t="str">
        <f ca="1">IFERROR(VLOOKUP(ROW(AL222),'فهرست بها کلی'!$C$13:$BO$1660,49,0),"")</f>
        <v/>
      </c>
      <c r="AM234" s="174" t="str">
        <f ca="1">IFERROR(VLOOKUP(ROW(AM222),'فهرست بها کلی'!$C$13:$BO$1660,52,0),"")</f>
        <v/>
      </c>
      <c r="AN234" s="174" t="str">
        <f ca="1">IFERROR(VLOOKUP(ROW(AN222),'فهرست بها کلی'!$C$13:$BO$1660,55,0),"")</f>
        <v/>
      </c>
      <c r="AO234" s="174" t="str">
        <f ca="1">IFERROR(VLOOKUP(ROW(AO222),'فهرست بها کلی'!$C$13:$BO$1660,58,0),"")</f>
        <v/>
      </c>
      <c r="AP234" s="174" t="str">
        <f ca="1">IFERROR(VLOOKUP(ROW(AP222),'فهرست بها کلی'!$C$13:$BO$1660,61,0),"")</f>
        <v/>
      </c>
      <c r="AQ234" s="174" t="str">
        <f ca="1">IFERROR(VLOOKUP(ROW(AQ222),'فهرست بها کلی'!$C$13:$BO$1660,64,0),"")</f>
        <v/>
      </c>
      <c r="AR234" s="244">
        <f t="shared" ca="1" si="26"/>
        <v>0</v>
      </c>
      <c r="AS234" s="174" t="str">
        <f ca="1">IFERROR(VLOOKUP(ROW(AS222),'فهرست بها کلی'!$C$13:$BO$1660,23,0),"")</f>
        <v/>
      </c>
      <c r="AT234" s="174" t="str">
        <f ca="1">IFERROR(VLOOKUP(ROW(AT222),'فهرست بها کلی'!$C$13:$BO$1660,26,0),"")</f>
        <v/>
      </c>
      <c r="AU234" s="174" t="str">
        <f ca="1">IFERROR(VLOOKUP(ROW(AU222),'فهرست بها کلی'!$C$13:$BO$1660,29,0),"")</f>
        <v/>
      </c>
      <c r="AV234" s="174" t="str">
        <f ca="1">IFERROR(VLOOKUP(ROW(AV222),'فهرست بها کلی'!$C$13:$BO$1660,32,0),"")</f>
        <v/>
      </c>
      <c r="AW234" s="174" t="str">
        <f ca="1">IFERROR(VLOOKUP(ROW(AW222),'فهرست بها کلی'!$C$13:$BO$1660,35,0),"")</f>
        <v/>
      </c>
      <c r="AX234" s="174" t="str">
        <f ca="1">IFERROR(VLOOKUP(ROW(AX222),'فهرست بها کلی'!$C$13:$BO$1660,38,0),"")</f>
        <v/>
      </c>
      <c r="AY234" s="174" t="str">
        <f ca="1">IFERROR(VLOOKUP(ROW(AY222),'فهرست بها کلی'!$C$13:$BO$1660,41,0),"")</f>
        <v/>
      </c>
      <c r="AZ234" s="174" t="str">
        <f ca="1">IFERROR(VLOOKUP(ROW(AZ222),'فهرست بها کلی'!$C$13:$BO$1660,44,0),"")</f>
        <v/>
      </c>
      <c r="BA234" s="174" t="str">
        <f ca="1">IFERROR(VLOOKUP(ROW(BA222),'فهرست بها کلی'!$C$13:$BO$1660,47,0),"")</f>
        <v/>
      </c>
      <c r="BB234" s="174" t="str">
        <f ca="1">IFERROR(VLOOKUP(ROW(BB222),'فهرست بها کلی'!$C$13:$BO$1660,50,0),"")</f>
        <v/>
      </c>
      <c r="BC234" s="174" t="str">
        <f ca="1">IFERROR(VLOOKUP(ROW(BC222),'فهرست بها کلی'!$C$13:$BO$1660,53,0),"")</f>
        <v/>
      </c>
      <c r="BD234" s="174" t="str">
        <f ca="1">IFERROR(VLOOKUP(ROW(BD222),'فهرست بها کلی'!$C$13:$BO$1660,56,0),"")</f>
        <v/>
      </c>
      <c r="BE234" s="174" t="str">
        <f ca="1">IFERROR(VLOOKUP(ROW(BE222),'فهرست بها کلی'!$C$13:$BO$1660,59,0),"")</f>
        <v/>
      </c>
      <c r="BF234" s="174" t="str">
        <f ca="1">IFERROR(VLOOKUP(ROW(BF222),'فهرست بها کلی'!$C$13:$BO$1660,62,0),"")</f>
        <v/>
      </c>
      <c r="BG234" s="174" t="str">
        <f ca="1">IFERROR(VLOOKUP(ROW(BG222),'فهرست بها کلی'!$C$13:$BO$1660,65,0),"")</f>
        <v/>
      </c>
      <c r="BH234" s="174" t="str">
        <f ca="1">IFERROR(VLOOKUP(ROW(BH222),'فهرست بها کلی'!$C$13:$BO$1660,16,0),"")</f>
        <v/>
      </c>
      <c r="BI234" s="245" t="str">
        <f t="shared" ca="1" si="27"/>
        <v xml:space="preserve"> </v>
      </c>
      <c r="BJ234" s="245" t="str">
        <f t="shared" ca="1" si="28"/>
        <v/>
      </c>
      <c r="BK234" s="245" t="str">
        <f t="shared" ca="1" si="29"/>
        <v/>
      </c>
    </row>
    <row r="235" spans="1:63" ht="47.25" customHeight="1">
      <c r="A235" s="174" t="str">
        <f ca="1">IFERROR(VLOOKUP(ROW(A223),'فهرست بها کلی'!$C$13:$BO$1660,1,0),"")</f>
        <v/>
      </c>
      <c r="B235" s="174" t="str">
        <f ca="1">IFERROR(VLOOKUP(ROW(B223),'فهرست بها کلی'!$C$13:$BO$1660,5,0),"")</f>
        <v/>
      </c>
      <c r="C235" s="174" t="str">
        <f ca="1">IFERROR(VLOOKUP(ROW(C223),'فهرست بها کلی'!$C$13:$BO$1660,6,0),"")</f>
        <v/>
      </c>
      <c r="D235" s="174" t="str">
        <f ca="1">IFERROR(VLOOKUP(ROW(D223),'فهرست بها کلی'!$C$13:$BO$1660,7,0),"")</f>
        <v/>
      </c>
      <c r="E235" s="174" t="str">
        <f ca="1">IFERROR(VLOOKUP(ROW(E223),'فهرست بها کلی'!$C$13:$BO$1660,8,0),"")</f>
        <v/>
      </c>
      <c r="F235" s="174" t="str">
        <f ca="1">IFERROR(VLOOKUP(ROW(F223),'فهرست بها کلی'!$C$13:$BO$1660,9,0),"")</f>
        <v/>
      </c>
      <c r="G235" s="174" t="str">
        <f ca="1">IFERROR(VLOOKUP(ROW(G223),'فهرست بها کلی'!$C$13:$BO$1660,21,0),"")</f>
        <v/>
      </c>
      <c r="H235" s="174" t="str">
        <f ca="1">IFERROR(VLOOKUP(ROW(H223),'فهرست بها کلی'!$C$13:$BO$1660,24,0),"")</f>
        <v/>
      </c>
      <c r="I235" s="174" t="str">
        <f ca="1">IFERROR(VLOOKUP(ROW(I223),'فهرست بها کلی'!$C$13:$BO$1660,27,0),"")</f>
        <v/>
      </c>
      <c r="J235" s="174" t="str">
        <f ca="1">IFERROR(VLOOKUP(ROW(J223),'فهرست بها کلی'!$C$13:$BO$1660,30,0),"")</f>
        <v/>
      </c>
      <c r="K235" s="174" t="str">
        <f ca="1">IFERROR(VLOOKUP(ROW(K223),'فهرست بها کلی'!$C$13:$BO$1660,33,0),"")</f>
        <v/>
      </c>
      <c r="L235" s="174" t="str">
        <f ca="1">IFERROR(VLOOKUP(ROW(L223),'فهرست بها کلی'!$C$13:$BO$1660,36,0),"")</f>
        <v/>
      </c>
      <c r="M235" s="174" t="str">
        <f ca="1">IFERROR(VLOOKUP(ROW(M223),'فهرست بها کلی'!$C$13:$BO$1660,39,0),"")</f>
        <v/>
      </c>
      <c r="N235" s="174" t="str">
        <f ca="1">IFERROR(VLOOKUP(ROW(N223),'فهرست بها کلی'!$C$13:$BO$1660,42,0),"")</f>
        <v/>
      </c>
      <c r="O235" s="174" t="str">
        <f ca="1">IFERROR(VLOOKUP(ROW(O223),'فهرست بها کلی'!$C$13:$BO$1660,45,0),"")</f>
        <v/>
      </c>
      <c r="P235" s="174" t="str">
        <f ca="1">IFERROR(VLOOKUP(ROW(P223),'فهرست بها کلی'!$C$13:$BO$1660,48,0),"")</f>
        <v/>
      </c>
      <c r="Q235" s="174" t="str">
        <f ca="1">IFERROR(VLOOKUP(ROW(Q223),'فهرست بها کلی'!$C$13:$BO$1660,51,0),"")</f>
        <v/>
      </c>
      <c r="R235" s="174" t="str">
        <f ca="1">IFERROR(VLOOKUP(ROW(R223),'فهرست بها کلی'!$C$13:$BO$1660,54,0),"")</f>
        <v/>
      </c>
      <c r="S235" s="174" t="str">
        <f ca="1">IFERROR(VLOOKUP(ROW(S223),'فهرست بها کلی'!$C$13:$BO$1660,57,0),"")</f>
        <v/>
      </c>
      <c r="T235" s="174" t="str">
        <f ca="1">IFERROR(VLOOKUP(ROW(T223),'فهرست بها کلی'!$C$13:$BO$1660,60,0),"")</f>
        <v/>
      </c>
      <c r="U235" s="174" t="str">
        <f ca="1">IFERROR(VLOOKUP(ROW(U223),'فهرست بها کلی'!$C$13:$BO$1660,63,0),"")</f>
        <v/>
      </c>
      <c r="V235" s="241">
        <f t="shared" ca="1" si="23"/>
        <v>0</v>
      </c>
      <c r="W235" s="242" t="str">
        <f t="shared" ca="1" si="24"/>
        <v/>
      </c>
      <c r="X235" s="174" t="str">
        <f ca="1">IFERROR(VLOOKUP(ROW(X223),'فهرست بها کلی'!$C$13:$BO$1660,10,0),"")</f>
        <v/>
      </c>
      <c r="Y235" s="174" t="str">
        <f ca="1">IFERROR(VLOOKUP(ROW(Y223),'فهرست بها کلی'!$C$13:$BO$1660,11,0),"")</f>
        <v/>
      </c>
      <c r="Z235" s="174" t="str">
        <f ca="1">IFERROR(VLOOKUP(ROW(Z223),'فهرست بها کلی'!$C$13:$BO$1660,12,0),"")</f>
        <v/>
      </c>
      <c r="AA235" s="174" t="str">
        <f ca="1">IFERROR(VLOOKUP(ROW(AA223),'فهرست بها کلی'!$C$13:$BO$1660,13,0),"")</f>
        <v/>
      </c>
      <c r="AB235" s="243" t="str">
        <f t="shared" ca="1" si="25"/>
        <v/>
      </c>
      <c r="AC235" s="174" t="str">
        <f ca="1">IFERROR(VLOOKUP(ROW(AC223),'فهرست بها کلی'!$C$13:$BO$1660,22,0),"")</f>
        <v/>
      </c>
      <c r="AD235" s="174" t="str">
        <f ca="1">IFERROR(VLOOKUP(ROW(AD223),'فهرست بها کلی'!$C$13:$BO$1660,25,0),"")</f>
        <v/>
      </c>
      <c r="AE235" s="174" t="str">
        <f ca="1">IFERROR(VLOOKUP(ROW(AE223),'فهرست بها کلی'!$C$13:$BO$1660,28,0),"")</f>
        <v/>
      </c>
      <c r="AF235" s="174" t="str">
        <f ca="1">IFERROR(VLOOKUP(ROW(AF223),'فهرست بها کلی'!$C$13:$BO$1660,31,0),"")</f>
        <v/>
      </c>
      <c r="AG235" s="174" t="str">
        <f ca="1">IFERROR(VLOOKUP(ROW(AG223),'فهرست بها کلی'!$C$13:$BO$1660,34,0),"")</f>
        <v/>
      </c>
      <c r="AH235" s="174" t="str">
        <f ca="1">IFERROR(VLOOKUP(ROW(AH223),'فهرست بها کلی'!$C$13:$BO$1660,37,0),"")</f>
        <v/>
      </c>
      <c r="AI235" s="174" t="str">
        <f ca="1">IFERROR(VLOOKUP(ROW(AI223),'فهرست بها کلی'!$C$13:$BO$1660,40,0),"")</f>
        <v/>
      </c>
      <c r="AJ235" s="174" t="str">
        <f ca="1">IFERROR(VLOOKUP(ROW(AJ223),'فهرست بها کلی'!$C$13:$BO$1660,43,0),"")</f>
        <v/>
      </c>
      <c r="AK235" s="174" t="str">
        <f ca="1">IFERROR(VLOOKUP(ROW(AK223),'فهرست بها کلی'!$C$13:$BO$1660,46,0),"")</f>
        <v/>
      </c>
      <c r="AL235" s="174" t="str">
        <f ca="1">IFERROR(VLOOKUP(ROW(AL223),'فهرست بها کلی'!$C$13:$BO$1660,49,0),"")</f>
        <v/>
      </c>
      <c r="AM235" s="174" t="str">
        <f ca="1">IFERROR(VLOOKUP(ROW(AM223),'فهرست بها کلی'!$C$13:$BO$1660,52,0),"")</f>
        <v/>
      </c>
      <c r="AN235" s="174" t="str">
        <f ca="1">IFERROR(VLOOKUP(ROW(AN223),'فهرست بها کلی'!$C$13:$BO$1660,55,0),"")</f>
        <v/>
      </c>
      <c r="AO235" s="174" t="str">
        <f ca="1">IFERROR(VLOOKUP(ROW(AO223),'فهرست بها کلی'!$C$13:$BO$1660,58,0),"")</f>
        <v/>
      </c>
      <c r="AP235" s="174" t="str">
        <f ca="1">IFERROR(VLOOKUP(ROW(AP223),'فهرست بها کلی'!$C$13:$BO$1660,61,0),"")</f>
        <v/>
      </c>
      <c r="AQ235" s="174" t="str">
        <f ca="1">IFERROR(VLOOKUP(ROW(AQ223),'فهرست بها کلی'!$C$13:$BO$1660,64,0),"")</f>
        <v/>
      </c>
      <c r="AR235" s="244">
        <f t="shared" ca="1" si="26"/>
        <v>0</v>
      </c>
      <c r="AS235" s="174" t="str">
        <f ca="1">IFERROR(VLOOKUP(ROW(AS223),'فهرست بها کلی'!$C$13:$BO$1660,23,0),"")</f>
        <v/>
      </c>
      <c r="AT235" s="174" t="str">
        <f ca="1">IFERROR(VLOOKUP(ROW(AT223),'فهرست بها کلی'!$C$13:$BO$1660,26,0),"")</f>
        <v/>
      </c>
      <c r="AU235" s="174" t="str">
        <f ca="1">IFERROR(VLOOKUP(ROW(AU223),'فهرست بها کلی'!$C$13:$BO$1660,29,0),"")</f>
        <v/>
      </c>
      <c r="AV235" s="174" t="str">
        <f ca="1">IFERROR(VLOOKUP(ROW(AV223),'فهرست بها کلی'!$C$13:$BO$1660,32,0),"")</f>
        <v/>
      </c>
      <c r="AW235" s="174" t="str">
        <f ca="1">IFERROR(VLOOKUP(ROW(AW223),'فهرست بها کلی'!$C$13:$BO$1660,35,0),"")</f>
        <v/>
      </c>
      <c r="AX235" s="174" t="str">
        <f ca="1">IFERROR(VLOOKUP(ROW(AX223),'فهرست بها کلی'!$C$13:$BO$1660,38,0),"")</f>
        <v/>
      </c>
      <c r="AY235" s="174" t="str">
        <f ca="1">IFERROR(VLOOKUP(ROW(AY223),'فهرست بها کلی'!$C$13:$BO$1660,41,0),"")</f>
        <v/>
      </c>
      <c r="AZ235" s="174" t="str">
        <f ca="1">IFERROR(VLOOKUP(ROW(AZ223),'فهرست بها کلی'!$C$13:$BO$1660,44,0),"")</f>
        <v/>
      </c>
      <c r="BA235" s="174" t="str">
        <f ca="1">IFERROR(VLOOKUP(ROW(BA223),'فهرست بها کلی'!$C$13:$BO$1660,47,0),"")</f>
        <v/>
      </c>
      <c r="BB235" s="174" t="str">
        <f ca="1">IFERROR(VLOOKUP(ROW(BB223),'فهرست بها کلی'!$C$13:$BO$1660,50,0),"")</f>
        <v/>
      </c>
      <c r="BC235" s="174" t="str">
        <f ca="1">IFERROR(VLOOKUP(ROW(BC223),'فهرست بها کلی'!$C$13:$BO$1660,53,0),"")</f>
        <v/>
      </c>
      <c r="BD235" s="174" t="str">
        <f ca="1">IFERROR(VLOOKUP(ROW(BD223),'فهرست بها کلی'!$C$13:$BO$1660,56,0),"")</f>
        <v/>
      </c>
      <c r="BE235" s="174" t="str">
        <f ca="1">IFERROR(VLOOKUP(ROW(BE223),'فهرست بها کلی'!$C$13:$BO$1660,59,0),"")</f>
        <v/>
      </c>
      <c r="BF235" s="174" t="str">
        <f ca="1">IFERROR(VLOOKUP(ROW(BF223),'فهرست بها کلی'!$C$13:$BO$1660,62,0),"")</f>
        <v/>
      </c>
      <c r="BG235" s="174" t="str">
        <f ca="1">IFERROR(VLOOKUP(ROW(BG223),'فهرست بها کلی'!$C$13:$BO$1660,65,0),"")</f>
        <v/>
      </c>
      <c r="BH235" s="174" t="str">
        <f ca="1">IFERROR(VLOOKUP(ROW(BH223),'فهرست بها کلی'!$C$13:$BO$1660,16,0),"")</f>
        <v/>
      </c>
      <c r="BI235" s="245" t="str">
        <f t="shared" ca="1" si="27"/>
        <v xml:space="preserve"> </v>
      </c>
      <c r="BJ235" s="245" t="str">
        <f t="shared" ca="1" si="28"/>
        <v/>
      </c>
      <c r="BK235" s="245" t="str">
        <f t="shared" ca="1" si="29"/>
        <v/>
      </c>
    </row>
    <row r="236" spans="1:63" ht="47.25" customHeight="1">
      <c r="A236" s="174" t="str">
        <f ca="1">IFERROR(VLOOKUP(ROW(A224),'فهرست بها کلی'!$C$13:$BO$1660,1,0),"")</f>
        <v/>
      </c>
      <c r="B236" s="174" t="str">
        <f ca="1">IFERROR(VLOOKUP(ROW(B224),'فهرست بها کلی'!$C$13:$BO$1660,5,0),"")</f>
        <v/>
      </c>
      <c r="C236" s="174" t="str">
        <f ca="1">IFERROR(VLOOKUP(ROW(C224),'فهرست بها کلی'!$C$13:$BO$1660,6,0),"")</f>
        <v/>
      </c>
      <c r="D236" s="174" t="str">
        <f ca="1">IFERROR(VLOOKUP(ROW(D224),'فهرست بها کلی'!$C$13:$BO$1660,7,0),"")</f>
        <v/>
      </c>
      <c r="E236" s="174" t="str">
        <f ca="1">IFERROR(VLOOKUP(ROW(E224),'فهرست بها کلی'!$C$13:$BO$1660,8,0),"")</f>
        <v/>
      </c>
      <c r="F236" s="174" t="str">
        <f ca="1">IFERROR(VLOOKUP(ROW(F224),'فهرست بها کلی'!$C$13:$BO$1660,9,0),"")</f>
        <v/>
      </c>
      <c r="G236" s="174" t="str">
        <f ca="1">IFERROR(VLOOKUP(ROW(G224),'فهرست بها کلی'!$C$13:$BO$1660,21,0),"")</f>
        <v/>
      </c>
      <c r="H236" s="174" t="str">
        <f ca="1">IFERROR(VLOOKUP(ROW(H224),'فهرست بها کلی'!$C$13:$BO$1660,24,0),"")</f>
        <v/>
      </c>
      <c r="I236" s="174" t="str">
        <f ca="1">IFERROR(VLOOKUP(ROW(I224),'فهرست بها کلی'!$C$13:$BO$1660,27,0),"")</f>
        <v/>
      </c>
      <c r="J236" s="174" t="str">
        <f ca="1">IFERROR(VLOOKUP(ROW(J224),'فهرست بها کلی'!$C$13:$BO$1660,30,0),"")</f>
        <v/>
      </c>
      <c r="K236" s="174" t="str">
        <f ca="1">IFERROR(VLOOKUP(ROW(K224),'فهرست بها کلی'!$C$13:$BO$1660,33,0),"")</f>
        <v/>
      </c>
      <c r="L236" s="174" t="str">
        <f ca="1">IFERROR(VLOOKUP(ROW(L224),'فهرست بها کلی'!$C$13:$BO$1660,36,0),"")</f>
        <v/>
      </c>
      <c r="M236" s="174" t="str">
        <f ca="1">IFERROR(VLOOKUP(ROW(M224),'فهرست بها کلی'!$C$13:$BO$1660,39,0),"")</f>
        <v/>
      </c>
      <c r="N236" s="174" t="str">
        <f ca="1">IFERROR(VLOOKUP(ROW(N224),'فهرست بها کلی'!$C$13:$BO$1660,42,0),"")</f>
        <v/>
      </c>
      <c r="O236" s="174" t="str">
        <f ca="1">IFERROR(VLOOKUP(ROW(O224),'فهرست بها کلی'!$C$13:$BO$1660,45,0),"")</f>
        <v/>
      </c>
      <c r="P236" s="174" t="str">
        <f ca="1">IFERROR(VLOOKUP(ROW(P224),'فهرست بها کلی'!$C$13:$BO$1660,48,0),"")</f>
        <v/>
      </c>
      <c r="Q236" s="174" t="str">
        <f ca="1">IFERROR(VLOOKUP(ROW(Q224),'فهرست بها کلی'!$C$13:$BO$1660,51,0),"")</f>
        <v/>
      </c>
      <c r="R236" s="174" t="str">
        <f ca="1">IFERROR(VLOOKUP(ROW(R224),'فهرست بها کلی'!$C$13:$BO$1660,54,0),"")</f>
        <v/>
      </c>
      <c r="S236" s="174" t="str">
        <f ca="1">IFERROR(VLOOKUP(ROW(S224),'فهرست بها کلی'!$C$13:$BO$1660,57,0),"")</f>
        <v/>
      </c>
      <c r="T236" s="174" t="str">
        <f ca="1">IFERROR(VLOOKUP(ROW(T224),'فهرست بها کلی'!$C$13:$BO$1660,60,0),"")</f>
        <v/>
      </c>
      <c r="U236" s="174" t="str">
        <f ca="1">IFERROR(VLOOKUP(ROW(U224),'فهرست بها کلی'!$C$13:$BO$1660,63,0),"")</f>
        <v/>
      </c>
      <c r="V236" s="241">
        <f t="shared" ca="1" si="23"/>
        <v>0</v>
      </c>
      <c r="W236" s="242" t="str">
        <f t="shared" ca="1" si="24"/>
        <v/>
      </c>
      <c r="X236" s="174" t="str">
        <f ca="1">IFERROR(VLOOKUP(ROW(X224),'فهرست بها کلی'!$C$13:$BO$1660,10,0),"")</f>
        <v/>
      </c>
      <c r="Y236" s="174" t="str">
        <f ca="1">IFERROR(VLOOKUP(ROW(Y224),'فهرست بها کلی'!$C$13:$BO$1660,11,0),"")</f>
        <v/>
      </c>
      <c r="Z236" s="174" t="str">
        <f ca="1">IFERROR(VLOOKUP(ROW(Z224),'فهرست بها کلی'!$C$13:$BO$1660,12,0),"")</f>
        <v/>
      </c>
      <c r="AA236" s="174" t="str">
        <f ca="1">IFERROR(VLOOKUP(ROW(AA224),'فهرست بها کلی'!$C$13:$BO$1660,13,0),"")</f>
        <v/>
      </c>
      <c r="AB236" s="243" t="str">
        <f t="shared" ca="1" si="25"/>
        <v/>
      </c>
      <c r="AC236" s="174" t="str">
        <f ca="1">IFERROR(VLOOKUP(ROW(AC224),'فهرست بها کلی'!$C$13:$BO$1660,22,0),"")</f>
        <v/>
      </c>
      <c r="AD236" s="174" t="str">
        <f ca="1">IFERROR(VLOOKUP(ROW(AD224),'فهرست بها کلی'!$C$13:$BO$1660,25,0),"")</f>
        <v/>
      </c>
      <c r="AE236" s="174" t="str">
        <f ca="1">IFERROR(VLOOKUP(ROW(AE224),'فهرست بها کلی'!$C$13:$BO$1660,28,0),"")</f>
        <v/>
      </c>
      <c r="AF236" s="174" t="str">
        <f ca="1">IFERROR(VLOOKUP(ROW(AF224),'فهرست بها کلی'!$C$13:$BO$1660,31,0),"")</f>
        <v/>
      </c>
      <c r="AG236" s="174" t="str">
        <f ca="1">IFERROR(VLOOKUP(ROW(AG224),'فهرست بها کلی'!$C$13:$BO$1660,34,0),"")</f>
        <v/>
      </c>
      <c r="AH236" s="174" t="str">
        <f ca="1">IFERROR(VLOOKUP(ROW(AH224),'فهرست بها کلی'!$C$13:$BO$1660,37,0),"")</f>
        <v/>
      </c>
      <c r="AI236" s="174" t="str">
        <f ca="1">IFERROR(VLOOKUP(ROW(AI224),'فهرست بها کلی'!$C$13:$BO$1660,40,0),"")</f>
        <v/>
      </c>
      <c r="AJ236" s="174" t="str">
        <f ca="1">IFERROR(VLOOKUP(ROW(AJ224),'فهرست بها کلی'!$C$13:$BO$1660,43,0),"")</f>
        <v/>
      </c>
      <c r="AK236" s="174" t="str">
        <f ca="1">IFERROR(VLOOKUP(ROW(AK224),'فهرست بها کلی'!$C$13:$BO$1660,46,0),"")</f>
        <v/>
      </c>
      <c r="AL236" s="174" t="str">
        <f ca="1">IFERROR(VLOOKUP(ROW(AL224),'فهرست بها کلی'!$C$13:$BO$1660,49,0),"")</f>
        <v/>
      </c>
      <c r="AM236" s="174" t="str">
        <f ca="1">IFERROR(VLOOKUP(ROW(AM224),'فهرست بها کلی'!$C$13:$BO$1660,52,0),"")</f>
        <v/>
      </c>
      <c r="AN236" s="174" t="str">
        <f ca="1">IFERROR(VLOOKUP(ROW(AN224),'فهرست بها کلی'!$C$13:$BO$1660,55,0),"")</f>
        <v/>
      </c>
      <c r="AO236" s="174" t="str">
        <f ca="1">IFERROR(VLOOKUP(ROW(AO224),'فهرست بها کلی'!$C$13:$BO$1660,58,0),"")</f>
        <v/>
      </c>
      <c r="AP236" s="174" t="str">
        <f ca="1">IFERROR(VLOOKUP(ROW(AP224),'فهرست بها کلی'!$C$13:$BO$1660,61,0),"")</f>
        <v/>
      </c>
      <c r="AQ236" s="174" t="str">
        <f ca="1">IFERROR(VLOOKUP(ROW(AQ224),'فهرست بها کلی'!$C$13:$BO$1660,64,0),"")</f>
        <v/>
      </c>
      <c r="AR236" s="244">
        <f t="shared" ca="1" si="26"/>
        <v>0</v>
      </c>
      <c r="AS236" s="174" t="str">
        <f ca="1">IFERROR(VLOOKUP(ROW(AS224),'فهرست بها کلی'!$C$13:$BO$1660,23,0),"")</f>
        <v/>
      </c>
      <c r="AT236" s="174" t="str">
        <f ca="1">IFERROR(VLOOKUP(ROW(AT224),'فهرست بها کلی'!$C$13:$BO$1660,26,0),"")</f>
        <v/>
      </c>
      <c r="AU236" s="174" t="str">
        <f ca="1">IFERROR(VLOOKUP(ROW(AU224),'فهرست بها کلی'!$C$13:$BO$1660,29,0),"")</f>
        <v/>
      </c>
      <c r="AV236" s="174" t="str">
        <f ca="1">IFERROR(VLOOKUP(ROW(AV224),'فهرست بها کلی'!$C$13:$BO$1660,32,0),"")</f>
        <v/>
      </c>
      <c r="AW236" s="174" t="str">
        <f ca="1">IFERROR(VLOOKUP(ROW(AW224),'فهرست بها کلی'!$C$13:$BO$1660,35,0),"")</f>
        <v/>
      </c>
      <c r="AX236" s="174" t="str">
        <f ca="1">IFERROR(VLOOKUP(ROW(AX224),'فهرست بها کلی'!$C$13:$BO$1660,38,0),"")</f>
        <v/>
      </c>
      <c r="AY236" s="174" t="str">
        <f ca="1">IFERROR(VLOOKUP(ROW(AY224),'فهرست بها کلی'!$C$13:$BO$1660,41,0),"")</f>
        <v/>
      </c>
      <c r="AZ236" s="174" t="str">
        <f ca="1">IFERROR(VLOOKUP(ROW(AZ224),'فهرست بها کلی'!$C$13:$BO$1660,44,0),"")</f>
        <v/>
      </c>
      <c r="BA236" s="174" t="str">
        <f ca="1">IFERROR(VLOOKUP(ROW(BA224),'فهرست بها کلی'!$C$13:$BO$1660,47,0),"")</f>
        <v/>
      </c>
      <c r="BB236" s="174" t="str">
        <f ca="1">IFERROR(VLOOKUP(ROW(BB224),'فهرست بها کلی'!$C$13:$BO$1660,50,0),"")</f>
        <v/>
      </c>
      <c r="BC236" s="174" t="str">
        <f ca="1">IFERROR(VLOOKUP(ROW(BC224),'فهرست بها کلی'!$C$13:$BO$1660,53,0),"")</f>
        <v/>
      </c>
      <c r="BD236" s="174" t="str">
        <f ca="1">IFERROR(VLOOKUP(ROW(BD224),'فهرست بها کلی'!$C$13:$BO$1660,56,0),"")</f>
        <v/>
      </c>
      <c r="BE236" s="174" t="str">
        <f ca="1">IFERROR(VLOOKUP(ROW(BE224),'فهرست بها کلی'!$C$13:$BO$1660,59,0),"")</f>
        <v/>
      </c>
      <c r="BF236" s="174" t="str">
        <f ca="1">IFERROR(VLOOKUP(ROW(BF224),'فهرست بها کلی'!$C$13:$BO$1660,62,0),"")</f>
        <v/>
      </c>
      <c r="BG236" s="174" t="str">
        <f ca="1">IFERROR(VLOOKUP(ROW(BG224),'فهرست بها کلی'!$C$13:$BO$1660,65,0),"")</f>
        <v/>
      </c>
      <c r="BH236" s="174" t="str">
        <f ca="1">IFERROR(VLOOKUP(ROW(BH224),'فهرست بها کلی'!$C$13:$BO$1660,16,0),"")</f>
        <v/>
      </c>
      <c r="BI236" s="245" t="str">
        <f t="shared" ca="1" si="27"/>
        <v xml:space="preserve"> </v>
      </c>
      <c r="BJ236" s="245" t="str">
        <f t="shared" ca="1" si="28"/>
        <v/>
      </c>
      <c r="BK236" s="245" t="str">
        <f t="shared" ca="1" si="29"/>
        <v/>
      </c>
    </row>
    <row r="237" spans="1:63" ht="47.25" customHeight="1">
      <c r="A237" s="174" t="str">
        <f ca="1">IFERROR(VLOOKUP(ROW(A225),'فهرست بها کلی'!$C$13:$BO$1660,1,0),"")</f>
        <v/>
      </c>
      <c r="B237" s="174" t="str">
        <f ca="1">IFERROR(VLOOKUP(ROW(B225),'فهرست بها کلی'!$C$13:$BO$1660,5,0),"")</f>
        <v/>
      </c>
      <c r="C237" s="174" t="str">
        <f ca="1">IFERROR(VLOOKUP(ROW(C225),'فهرست بها کلی'!$C$13:$BO$1660,6,0),"")</f>
        <v/>
      </c>
      <c r="D237" s="174" t="str">
        <f ca="1">IFERROR(VLOOKUP(ROW(D225),'فهرست بها کلی'!$C$13:$BO$1660,7,0),"")</f>
        <v/>
      </c>
      <c r="E237" s="174" t="str">
        <f ca="1">IFERROR(VLOOKUP(ROW(E225),'فهرست بها کلی'!$C$13:$BO$1660,8,0),"")</f>
        <v/>
      </c>
      <c r="F237" s="174" t="str">
        <f ca="1">IFERROR(VLOOKUP(ROW(F225),'فهرست بها کلی'!$C$13:$BO$1660,9,0),"")</f>
        <v/>
      </c>
      <c r="G237" s="174" t="str">
        <f ca="1">IFERROR(VLOOKUP(ROW(G225),'فهرست بها کلی'!$C$13:$BO$1660,21,0),"")</f>
        <v/>
      </c>
      <c r="H237" s="174" t="str">
        <f ca="1">IFERROR(VLOOKUP(ROW(H225),'فهرست بها کلی'!$C$13:$BO$1660,24,0),"")</f>
        <v/>
      </c>
      <c r="I237" s="174" t="str">
        <f ca="1">IFERROR(VLOOKUP(ROW(I225),'فهرست بها کلی'!$C$13:$BO$1660,27,0),"")</f>
        <v/>
      </c>
      <c r="J237" s="174" t="str">
        <f ca="1">IFERROR(VLOOKUP(ROW(J225),'فهرست بها کلی'!$C$13:$BO$1660,30,0),"")</f>
        <v/>
      </c>
      <c r="K237" s="174" t="str">
        <f ca="1">IFERROR(VLOOKUP(ROW(K225),'فهرست بها کلی'!$C$13:$BO$1660,33,0),"")</f>
        <v/>
      </c>
      <c r="L237" s="174" t="str">
        <f ca="1">IFERROR(VLOOKUP(ROW(L225),'فهرست بها کلی'!$C$13:$BO$1660,36,0),"")</f>
        <v/>
      </c>
      <c r="M237" s="174" t="str">
        <f ca="1">IFERROR(VLOOKUP(ROW(M225),'فهرست بها کلی'!$C$13:$BO$1660,39,0),"")</f>
        <v/>
      </c>
      <c r="N237" s="174" t="str">
        <f ca="1">IFERROR(VLOOKUP(ROW(N225),'فهرست بها کلی'!$C$13:$BO$1660,42,0),"")</f>
        <v/>
      </c>
      <c r="O237" s="174" t="str">
        <f ca="1">IFERROR(VLOOKUP(ROW(O225),'فهرست بها کلی'!$C$13:$BO$1660,45,0),"")</f>
        <v/>
      </c>
      <c r="P237" s="174" t="str">
        <f ca="1">IFERROR(VLOOKUP(ROW(P225),'فهرست بها کلی'!$C$13:$BO$1660,48,0),"")</f>
        <v/>
      </c>
      <c r="Q237" s="174" t="str">
        <f ca="1">IFERROR(VLOOKUP(ROW(Q225),'فهرست بها کلی'!$C$13:$BO$1660,51,0),"")</f>
        <v/>
      </c>
      <c r="R237" s="174" t="str">
        <f ca="1">IFERROR(VLOOKUP(ROW(R225),'فهرست بها کلی'!$C$13:$BO$1660,54,0),"")</f>
        <v/>
      </c>
      <c r="S237" s="174" t="str">
        <f ca="1">IFERROR(VLOOKUP(ROW(S225),'فهرست بها کلی'!$C$13:$BO$1660,57,0),"")</f>
        <v/>
      </c>
      <c r="T237" s="174" t="str">
        <f ca="1">IFERROR(VLOOKUP(ROW(T225),'فهرست بها کلی'!$C$13:$BO$1660,60,0),"")</f>
        <v/>
      </c>
      <c r="U237" s="174" t="str">
        <f ca="1">IFERROR(VLOOKUP(ROW(U225),'فهرست بها کلی'!$C$13:$BO$1660,63,0),"")</f>
        <v/>
      </c>
      <c r="V237" s="241">
        <f t="shared" ca="1" si="23"/>
        <v>0</v>
      </c>
      <c r="W237" s="242" t="str">
        <f t="shared" ca="1" si="24"/>
        <v/>
      </c>
      <c r="X237" s="174" t="str">
        <f ca="1">IFERROR(VLOOKUP(ROW(X225),'فهرست بها کلی'!$C$13:$BO$1660,10,0),"")</f>
        <v/>
      </c>
      <c r="Y237" s="174" t="str">
        <f ca="1">IFERROR(VLOOKUP(ROW(Y225),'فهرست بها کلی'!$C$13:$BO$1660,11,0),"")</f>
        <v/>
      </c>
      <c r="Z237" s="174" t="str">
        <f ca="1">IFERROR(VLOOKUP(ROW(Z225),'فهرست بها کلی'!$C$13:$BO$1660,12,0),"")</f>
        <v/>
      </c>
      <c r="AA237" s="174" t="str">
        <f ca="1">IFERROR(VLOOKUP(ROW(AA225),'فهرست بها کلی'!$C$13:$BO$1660,13,0),"")</f>
        <v/>
      </c>
      <c r="AB237" s="243" t="str">
        <f t="shared" ca="1" si="25"/>
        <v/>
      </c>
      <c r="AC237" s="174" t="str">
        <f ca="1">IFERROR(VLOOKUP(ROW(AC225),'فهرست بها کلی'!$C$13:$BO$1660,22,0),"")</f>
        <v/>
      </c>
      <c r="AD237" s="174" t="str">
        <f ca="1">IFERROR(VLOOKUP(ROW(AD225),'فهرست بها کلی'!$C$13:$BO$1660,25,0),"")</f>
        <v/>
      </c>
      <c r="AE237" s="174" t="str">
        <f ca="1">IFERROR(VLOOKUP(ROW(AE225),'فهرست بها کلی'!$C$13:$BO$1660,28,0),"")</f>
        <v/>
      </c>
      <c r="AF237" s="174" t="str">
        <f ca="1">IFERROR(VLOOKUP(ROW(AF225),'فهرست بها کلی'!$C$13:$BO$1660,31,0),"")</f>
        <v/>
      </c>
      <c r="AG237" s="174" t="str">
        <f ca="1">IFERROR(VLOOKUP(ROW(AG225),'فهرست بها کلی'!$C$13:$BO$1660,34,0),"")</f>
        <v/>
      </c>
      <c r="AH237" s="174" t="str">
        <f ca="1">IFERROR(VLOOKUP(ROW(AH225),'فهرست بها کلی'!$C$13:$BO$1660,37,0),"")</f>
        <v/>
      </c>
      <c r="AI237" s="174" t="str">
        <f ca="1">IFERROR(VLOOKUP(ROW(AI225),'فهرست بها کلی'!$C$13:$BO$1660,40,0),"")</f>
        <v/>
      </c>
      <c r="AJ237" s="174" t="str">
        <f ca="1">IFERROR(VLOOKUP(ROW(AJ225),'فهرست بها کلی'!$C$13:$BO$1660,43,0),"")</f>
        <v/>
      </c>
      <c r="AK237" s="174" t="str">
        <f ca="1">IFERROR(VLOOKUP(ROW(AK225),'فهرست بها کلی'!$C$13:$BO$1660,46,0),"")</f>
        <v/>
      </c>
      <c r="AL237" s="174" t="str">
        <f ca="1">IFERROR(VLOOKUP(ROW(AL225),'فهرست بها کلی'!$C$13:$BO$1660,49,0),"")</f>
        <v/>
      </c>
      <c r="AM237" s="174" t="str">
        <f ca="1">IFERROR(VLOOKUP(ROW(AM225),'فهرست بها کلی'!$C$13:$BO$1660,52,0),"")</f>
        <v/>
      </c>
      <c r="AN237" s="174" t="str">
        <f ca="1">IFERROR(VLOOKUP(ROW(AN225),'فهرست بها کلی'!$C$13:$BO$1660,55,0),"")</f>
        <v/>
      </c>
      <c r="AO237" s="174" t="str">
        <f ca="1">IFERROR(VLOOKUP(ROW(AO225),'فهرست بها کلی'!$C$13:$BO$1660,58,0),"")</f>
        <v/>
      </c>
      <c r="AP237" s="174" t="str">
        <f ca="1">IFERROR(VLOOKUP(ROW(AP225),'فهرست بها کلی'!$C$13:$BO$1660,61,0),"")</f>
        <v/>
      </c>
      <c r="AQ237" s="174" t="str">
        <f ca="1">IFERROR(VLOOKUP(ROW(AQ225),'فهرست بها کلی'!$C$13:$BO$1660,64,0),"")</f>
        <v/>
      </c>
      <c r="AR237" s="244">
        <f t="shared" ca="1" si="26"/>
        <v>0</v>
      </c>
      <c r="AS237" s="174" t="str">
        <f ca="1">IFERROR(VLOOKUP(ROW(AS225),'فهرست بها کلی'!$C$13:$BO$1660,23,0),"")</f>
        <v/>
      </c>
      <c r="AT237" s="174" t="str">
        <f ca="1">IFERROR(VLOOKUP(ROW(AT225),'فهرست بها کلی'!$C$13:$BO$1660,26,0),"")</f>
        <v/>
      </c>
      <c r="AU237" s="174" t="str">
        <f ca="1">IFERROR(VLOOKUP(ROW(AU225),'فهرست بها کلی'!$C$13:$BO$1660,29,0),"")</f>
        <v/>
      </c>
      <c r="AV237" s="174" t="str">
        <f ca="1">IFERROR(VLOOKUP(ROW(AV225),'فهرست بها کلی'!$C$13:$BO$1660,32,0),"")</f>
        <v/>
      </c>
      <c r="AW237" s="174" t="str">
        <f ca="1">IFERROR(VLOOKUP(ROW(AW225),'فهرست بها کلی'!$C$13:$BO$1660,35,0),"")</f>
        <v/>
      </c>
      <c r="AX237" s="174" t="str">
        <f ca="1">IFERROR(VLOOKUP(ROW(AX225),'فهرست بها کلی'!$C$13:$BO$1660,38,0),"")</f>
        <v/>
      </c>
      <c r="AY237" s="174" t="str">
        <f ca="1">IFERROR(VLOOKUP(ROW(AY225),'فهرست بها کلی'!$C$13:$BO$1660,41,0),"")</f>
        <v/>
      </c>
      <c r="AZ237" s="174" t="str">
        <f ca="1">IFERROR(VLOOKUP(ROW(AZ225),'فهرست بها کلی'!$C$13:$BO$1660,44,0),"")</f>
        <v/>
      </c>
      <c r="BA237" s="174" t="str">
        <f ca="1">IFERROR(VLOOKUP(ROW(BA225),'فهرست بها کلی'!$C$13:$BO$1660,47,0),"")</f>
        <v/>
      </c>
      <c r="BB237" s="174" t="str">
        <f ca="1">IFERROR(VLOOKUP(ROW(BB225),'فهرست بها کلی'!$C$13:$BO$1660,50,0),"")</f>
        <v/>
      </c>
      <c r="BC237" s="174" t="str">
        <f ca="1">IFERROR(VLOOKUP(ROW(BC225),'فهرست بها کلی'!$C$13:$BO$1660,53,0),"")</f>
        <v/>
      </c>
      <c r="BD237" s="174" t="str">
        <f ca="1">IFERROR(VLOOKUP(ROW(BD225),'فهرست بها کلی'!$C$13:$BO$1660,56,0),"")</f>
        <v/>
      </c>
      <c r="BE237" s="174" t="str">
        <f ca="1">IFERROR(VLOOKUP(ROW(BE225),'فهرست بها کلی'!$C$13:$BO$1660,59,0),"")</f>
        <v/>
      </c>
      <c r="BF237" s="174" t="str">
        <f ca="1">IFERROR(VLOOKUP(ROW(BF225),'فهرست بها کلی'!$C$13:$BO$1660,62,0),"")</f>
        <v/>
      </c>
      <c r="BG237" s="174" t="str">
        <f ca="1">IFERROR(VLOOKUP(ROW(BG225),'فهرست بها کلی'!$C$13:$BO$1660,65,0),"")</f>
        <v/>
      </c>
      <c r="BH237" s="174" t="str">
        <f ca="1">IFERROR(VLOOKUP(ROW(BH225),'فهرست بها کلی'!$C$13:$BO$1660,16,0),"")</f>
        <v/>
      </c>
      <c r="BI237" s="245" t="str">
        <f t="shared" ca="1" si="27"/>
        <v xml:space="preserve"> </v>
      </c>
      <c r="BJ237" s="245" t="str">
        <f t="shared" ca="1" si="28"/>
        <v/>
      </c>
      <c r="BK237" s="245" t="str">
        <f t="shared" ca="1" si="29"/>
        <v/>
      </c>
    </row>
    <row r="238" spans="1:63" ht="47.25" customHeight="1">
      <c r="A238" s="174" t="str">
        <f ca="1">IFERROR(VLOOKUP(ROW(A226),'فهرست بها کلی'!$C$13:$BO$1660,1,0),"")</f>
        <v/>
      </c>
      <c r="B238" s="174" t="str">
        <f ca="1">IFERROR(VLOOKUP(ROW(B226),'فهرست بها کلی'!$C$13:$BO$1660,5,0),"")</f>
        <v/>
      </c>
      <c r="C238" s="174" t="str">
        <f ca="1">IFERROR(VLOOKUP(ROW(C226),'فهرست بها کلی'!$C$13:$BO$1660,6,0),"")</f>
        <v/>
      </c>
      <c r="D238" s="174" t="str">
        <f ca="1">IFERROR(VLOOKUP(ROW(D226),'فهرست بها کلی'!$C$13:$BO$1660,7,0),"")</f>
        <v/>
      </c>
      <c r="E238" s="174" t="str">
        <f ca="1">IFERROR(VLOOKUP(ROW(E226),'فهرست بها کلی'!$C$13:$BO$1660,8,0),"")</f>
        <v/>
      </c>
      <c r="F238" s="174" t="str">
        <f ca="1">IFERROR(VLOOKUP(ROW(F226),'فهرست بها کلی'!$C$13:$BO$1660,9,0),"")</f>
        <v/>
      </c>
      <c r="G238" s="174" t="str">
        <f ca="1">IFERROR(VLOOKUP(ROW(G226),'فهرست بها کلی'!$C$13:$BO$1660,21,0),"")</f>
        <v/>
      </c>
      <c r="H238" s="174" t="str">
        <f ca="1">IFERROR(VLOOKUP(ROW(H226),'فهرست بها کلی'!$C$13:$BO$1660,24,0),"")</f>
        <v/>
      </c>
      <c r="I238" s="174" t="str">
        <f ca="1">IFERROR(VLOOKUP(ROW(I226),'فهرست بها کلی'!$C$13:$BO$1660,27,0),"")</f>
        <v/>
      </c>
      <c r="J238" s="174" t="str">
        <f ca="1">IFERROR(VLOOKUP(ROW(J226),'فهرست بها کلی'!$C$13:$BO$1660,30,0),"")</f>
        <v/>
      </c>
      <c r="K238" s="174" t="str">
        <f ca="1">IFERROR(VLOOKUP(ROW(K226),'فهرست بها کلی'!$C$13:$BO$1660,33,0),"")</f>
        <v/>
      </c>
      <c r="L238" s="174" t="str">
        <f ca="1">IFERROR(VLOOKUP(ROW(L226),'فهرست بها کلی'!$C$13:$BO$1660,36,0),"")</f>
        <v/>
      </c>
      <c r="M238" s="174" t="str">
        <f ca="1">IFERROR(VLOOKUP(ROW(M226),'فهرست بها کلی'!$C$13:$BO$1660,39,0),"")</f>
        <v/>
      </c>
      <c r="N238" s="174" t="str">
        <f ca="1">IFERROR(VLOOKUP(ROW(N226),'فهرست بها کلی'!$C$13:$BO$1660,42,0),"")</f>
        <v/>
      </c>
      <c r="O238" s="174" t="str">
        <f ca="1">IFERROR(VLOOKUP(ROW(O226),'فهرست بها کلی'!$C$13:$BO$1660,45,0),"")</f>
        <v/>
      </c>
      <c r="P238" s="174" t="str">
        <f ca="1">IFERROR(VLOOKUP(ROW(P226),'فهرست بها کلی'!$C$13:$BO$1660,48,0),"")</f>
        <v/>
      </c>
      <c r="Q238" s="174" t="str">
        <f ca="1">IFERROR(VLOOKUP(ROW(Q226),'فهرست بها کلی'!$C$13:$BO$1660,51,0),"")</f>
        <v/>
      </c>
      <c r="R238" s="174" t="str">
        <f ca="1">IFERROR(VLOOKUP(ROW(R226),'فهرست بها کلی'!$C$13:$BO$1660,54,0),"")</f>
        <v/>
      </c>
      <c r="S238" s="174" t="str">
        <f ca="1">IFERROR(VLOOKUP(ROW(S226),'فهرست بها کلی'!$C$13:$BO$1660,57,0),"")</f>
        <v/>
      </c>
      <c r="T238" s="174" t="str">
        <f ca="1">IFERROR(VLOOKUP(ROW(T226),'فهرست بها کلی'!$C$13:$BO$1660,60,0),"")</f>
        <v/>
      </c>
      <c r="U238" s="174" t="str">
        <f ca="1">IFERROR(VLOOKUP(ROW(U226),'فهرست بها کلی'!$C$13:$BO$1660,63,0),"")</f>
        <v/>
      </c>
      <c r="V238" s="241">
        <f t="shared" ca="1" si="23"/>
        <v>0</v>
      </c>
      <c r="W238" s="242" t="str">
        <f t="shared" ca="1" si="24"/>
        <v/>
      </c>
      <c r="X238" s="174" t="str">
        <f ca="1">IFERROR(VLOOKUP(ROW(X226),'فهرست بها کلی'!$C$13:$BO$1660,10,0),"")</f>
        <v/>
      </c>
      <c r="Y238" s="174" t="str">
        <f ca="1">IFERROR(VLOOKUP(ROW(Y226),'فهرست بها کلی'!$C$13:$BO$1660,11,0),"")</f>
        <v/>
      </c>
      <c r="Z238" s="174" t="str">
        <f ca="1">IFERROR(VLOOKUP(ROW(Z226),'فهرست بها کلی'!$C$13:$BO$1660,12,0),"")</f>
        <v/>
      </c>
      <c r="AA238" s="174" t="str">
        <f ca="1">IFERROR(VLOOKUP(ROW(AA226),'فهرست بها کلی'!$C$13:$BO$1660,13,0),"")</f>
        <v/>
      </c>
      <c r="AB238" s="243" t="str">
        <f t="shared" ca="1" si="25"/>
        <v/>
      </c>
      <c r="AC238" s="174" t="str">
        <f ca="1">IFERROR(VLOOKUP(ROW(AC226),'فهرست بها کلی'!$C$13:$BO$1660,22,0),"")</f>
        <v/>
      </c>
      <c r="AD238" s="174" t="str">
        <f ca="1">IFERROR(VLOOKUP(ROW(AD226),'فهرست بها کلی'!$C$13:$BO$1660,25,0),"")</f>
        <v/>
      </c>
      <c r="AE238" s="174" t="str">
        <f ca="1">IFERROR(VLOOKUP(ROW(AE226),'فهرست بها کلی'!$C$13:$BO$1660,28,0),"")</f>
        <v/>
      </c>
      <c r="AF238" s="174" t="str">
        <f ca="1">IFERROR(VLOOKUP(ROW(AF226),'فهرست بها کلی'!$C$13:$BO$1660,31,0),"")</f>
        <v/>
      </c>
      <c r="AG238" s="174" t="str">
        <f ca="1">IFERROR(VLOOKUP(ROW(AG226),'فهرست بها کلی'!$C$13:$BO$1660,34,0),"")</f>
        <v/>
      </c>
      <c r="AH238" s="174" t="str">
        <f ca="1">IFERROR(VLOOKUP(ROW(AH226),'فهرست بها کلی'!$C$13:$BO$1660,37,0),"")</f>
        <v/>
      </c>
      <c r="AI238" s="174" t="str">
        <f ca="1">IFERROR(VLOOKUP(ROW(AI226),'فهرست بها کلی'!$C$13:$BO$1660,40,0),"")</f>
        <v/>
      </c>
      <c r="AJ238" s="174" t="str">
        <f ca="1">IFERROR(VLOOKUP(ROW(AJ226),'فهرست بها کلی'!$C$13:$BO$1660,43,0),"")</f>
        <v/>
      </c>
      <c r="AK238" s="174" t="str">
        <f ca="1">IFERROR(VLOOKUP(ROW(AK226),'فهرست بها کلی'!$C$13:$BO$1660,46,0),"")</f>
        <v/>
      </c>
      <c r="AL238" s="174" t="str">
        <f ca="1">IFERROR(VLOOKUP(ROW(AL226),'فهرست بها کلی'!$C$13:$BO$1660,49,0),"")</f>
        <v/>
      </c>
      <c r="AM238" s="174" t="str">
        <f ca="1">IFERROR(VLOOKUP(ROW(AM226),'فهرست بها کلی'!$C$13:$BO$1660,52,0),"")</f>
        <v/>
      </c>
      <c r="AN238" s="174" t="str">
        <f ca="1">IFERROR(VLOOKUP(ROW(AN226),'فهرست بها کلی'!$C$13:$BO$1660,55,0),"")</f>
        <v/>
      </c>
      <c r="AO238" s="174" t="str">
        <f ca="1">IFERROR(VLOOKUP(ROW(AO226),'فهرست بها کلی'!$C$13:$BO$1660,58,0),"")</f>
        <v/>
      </c>
      <c r="AP238" s="174" t="str">
        <f ca="1">IFERROR(VLOOKUP(ROW(AP226),'فهرست بها کلی'!$C$13:$BO$1660,61,0),"")</f>
        <v/>
      </c>
      <c r="AQ238" s="174" t="str">
        <f ca="1">IFERROR(VLOOKUP(ROW(AQ226),'فهرست بها کلی'!$C$13:$BO$1660,64,0),"")</f>
        <v/>
      </c>
      <c r="AR238" s="244">
        <f t="shared" ca="1" si="26"/>
        <v>0</v>
      </c>
      <c r="AS238" s="174" t="str">
        <f ca="1">IFERROR(VLOOKUP(ROW(AS226),'فهرست بها کلی'!$C$13:$BO$1660,23,0),"")</f>
        <v/>
      </c>
      <c r="AT238" s="174" t="str">
        <f ca="1">IFERROR(VLOOKUP(ROW(AT226),'فهرست بها کلی'!$C$13:$BO$1660,26,0),"")</f>
        <v/>
      </c>
      <c r="AU238" s="174" t="str">
        <f ca="1">IFERROR(VLOOKUP(ROW(AU226),'فهرست بها کلی'!$C$13:$BO$1660,29,0),"")</f>
        <v/>
      </c>
      <c r="AV238" s="174" t="str">
        <f ca="1">IFERROR(VLOOKUP(ROW(AV226),'فهرست بها کلی'!$C$13:$BO$1660,32,0),"")</f>
        <v/>
      </c>
      <c r="AW238" s="174" t="str">
        <f ca="1">IFERROR(VLOOKUP(ROW(AW226),'فهرست بها کلی'!$C$13:$BO$1660,35,0),"")</f>
        <v/>
      </c>
      <c r="AX238" s="174" t="str">
        <f ca="1">IFERROR(VLOOKUP(ROW(AX226),'فهرست بها کلی'!$C$13:$BO$1660,38,0),"")</f>
        <v/>
      </c>
      <c r="AY238" s="174" t="str">
        <f ca="1">IFERROR(VLOOKUP(ROW(AY226),'فهرست بها کلی'!$C$13:$BO$1660,41,0),"")</f>
        <v/>
      </c>
      <c r="AZ238" s="174" t="str">
        <f ca="1">IFERROR(VLOOKUP(ROW(AZ226),'فهرست بها کلی'!$C$13:$BO$1660,44,0),"")</f>
        <v/>
      </c>
      <c r="BA238" s="174" t="str">
        <f ca="1">IFERROR(VLOOKUP(ROW(BA226),'فهرست بها کلی'!$C$13:$BO$1660,47,0),"")</f>
        <v/>
      </c>
      <c r="BB238" s="174" t="str">
        <f ca="1">IFERROR(VLOOKUP(ROW(BB226),'فهرست بها کلی'!$C$13:$BO$1660,50,0),"")</f>
        <v/>
      </c>
      <c r="BC238" s="174" t="str">
        <f ca="1">IFERROR(VLOOKUP(ROW(BC226),'فهرست بها کلی'!$C$13:$BO$1660,53,0),"")</f>
        <v/>
      </c>
      <c r="BD238" s="174" t="str">
        <f ca="1">IFERROR(VLOOKUP(ROW(BD226),'فهرست بها کلی'!$C$13:$BO$1660,56,0),"")</f>
        <v/>
      </c>
      <c r="BE238" s="174" t="str">
        <f ca="1">IFERROR(VLOOKUP(ROW(BE226),'فهرست بها کلی'!$C$13:$BO$1660,59,0),"")</f>
        <v/>
      </c>
      <c r="BF238" s="174" t="str">
        <f ca="1">IFERROR(VLOOKUP(ROW(BF226),'فهرست بها کلی'!$C$13:$BO$1660,62,0),"")</f>
        <v/>
      </c>
      <c r="BG238" s="174" t="str">
        <f ca="1">IFERROR(VLOOKUP(ROW(BG226),'فهرست بها کلی'!$C$13:$BO$1660,65,0),"")</f>
        <v/>
      </c>
      <c r="BH238" s="174" t="str">
        <f ca="1">IFERROR(VLOOKUP(ROW(BH226),'فهرست بها کلی'!$C$13:$BO$1660,16,0),"")</f>
        <v/>
      </c>
      <c r="BI238" s="245" t="str">
        <f t="shared" ca="1" si="27"/>
        <v xml:space="preserve"> </v>
      </c>
      <c r="BJ238" s="245" t="str">
        <f t="shared" ca="1" si="28"/>
        <v/>
      </c>
      <c r="BK238" s="245" t="str">
        <f t="shared" ca="1" si="29"/>
        <v/>
      </c>
    </row>
    <row r="239" spans="1:63" ht="47.25" customHeight="1">
      <c r="A239" s="174" t="str">
        <f ca="1">IFERROR(VLOOKUP(ROW(A227),'فهرست بها کلی'!$C$13:$BO$1660,1,0),"")</f>
        <v/>
      </c>
      <c r="B239" s="174" t="str">
        <f ca="1">IFERROR(VLOOKUP(ROW(B227),'فهرست بها کلی'!$C$13:$BO$1660,5,0),"")</f>
        <v/>
      </c>
      <c r="C239" s="174" t="str">
        <f ca="1">IFERROR(VLOOKUP(ROW(C227),'فهرست بها کلی'!$C$13:$BO$1660,6,0),"")</f>
        <v/>
      </c>
      <c r="D239" s="174" t="str">
        <f ca="1">IFERROR(VLOOKUP(ROW(D227),'فهرست بها کلی'!$C$13:$BO$1660,7,0),"")</f>
        <v/>
      </c>
      <c r="E239" s="174" t="str">
        <f ca="1">IFERROR(VLOOKUP(ROW(E227),'فهرست بها کلی'!$C$13:$BO$1660,8,0),"")</f>
        <v/>
      </c>
      <c r="F239" s="174" t="str">
        <f ca="1">IFERROR(VLOOKUP(ROW(F227),'فهرست بها کلی'!$C$13:$BO$1660,9,0),"")</f>
        <v/>
      </c>
      <c r="G239" s="174" t="str">
        <f ca="1">IFERROR(VLOOKUP(ROW(G227),'فهرست بها کلی'!$C$13:$BO$1660,21,0),"")</f>
        <v/>
      </c>
      <c r="H239" s="174" t="str">
        <f ca="1">IFERROR(VLOOKUP(ROW(H227),'فهرست بها کلی'!$C$13:$BO$1660,24,0),"")</f>
        <v/>
      </c>
      <c r="I239" s="174" t="str">
        <f ca="1">IFERROR(VLOOKUP(ROW(I227),'فهرست بها کلی'!$C$13:$BO$1660,27,0),"")</f>
        <v/>
      </c>
      <c r="J239" s="174" t="str">
        <f ca="1">IFERROR(VLOOKUP(ROW(J227),'فهرست بها کلی'!$C$13:$BO$1660,30,0),"")</f>
        <v/>
      </c>
      <c r="K239" s="174" t="str">
        <f ca="1">IFERROR(VLOOKUP(ROW(K227),'فهرست بها کلی'!$C$13:$BO$1660,33,0),"")</f>
        <v/>
      </c>
      <c r="L239" s="174" t="str">
        <f ca="1">IFERROR(VLOOKUP(ROW(L227),'فهرست بها کلی'!$C$13:$BO$1660,36,0),"")</f>
        <v/>
      </c>
      <c r="M239" s="174" t="str">
        <f ca="1">IFERROR(VLOOKUP(ROW(M227),'فهرست بها کلی'!$C$13:$BO$1660,39,0),"")</f>
        <v/>
      </c>
      <c r="N239" s="174" t="str">
        <f ca="1">IFERROR(VLOOKUP(ROW(N227),'فهرست بها کلی'!$C$13:$BO$1660,42,0),"")</f>
        <v/>
      </c>
      <c r="O239" s="174" t="str">
        <f ca="1">IFERROR(VLOOKUP(ROW(O227),'فهرست بها کلی'!$C$13:$BO$1660,45,0),"")</f>
        <v/>
      </c>
      <c r="P239" s="174" t="str">
        <f ca="1">IFERROR(VLOOKUP(ROW(P227),'فهرست بها کلی'!$C$13:$BO$1660,48,0),"")</f>
        <v/>
      </c>
      <c r="Q239" s="174" t="str">
        <f ca="1">IFERROR(VLOOKUP(ROW(Q227),'فهرست بها کلی'!$C$13:$BO$1660,51,0),"")</f>
        <v/>
      </c>
      <c r="R239" s="174" t="str">
        <f ca="1">IFERROR(VLOOKUP(ROW(R227),'فهرست بها کلی'!$C$13:$BO$1660,54,0),"")</f>
        <v/>
      </c>
      <c r="S239" s="174" t="str">
        <f ca="1">IFERROR(VLOOKUP(ROW(S227),'فهرست بها کلی'!$C$13:$BO$1660,57,0),"")</f>
        <v/>
      </c>
      <c r="T239" s="174" t="str">
        <f ca="1">IFERROR(VLOOKUP(ROW(T227),'فهرست بها کلی'!$C$13:$BO$1660,60,0),"")</f>
        <v/>
      </c>
      <c r="U239" s="174" t="str">
        <f ca="1">IFERROR(VLOOKUP(ROW(U227),'فهرست بها کلی'!$C$13:$BO$1660,63,0),"")</f>
        <v/>
      </c>
      <c r="V239" s="241">
        <f t="shared" ca="1" si="23"/>
        <v>0</v>
      </c>
      <c r="W239" s="242" t="str">
        <f t="shared" ca="1" si="24"/>
        <v/>
      </c>
      <c r="X239" s="174" t="str">
        <f ca="1">IFERROR(VLOOKUP(ROW(X227),'فهرست بها کلی'!$C$13:$BO$1660,10,0),"")</f>
        <v/>
      </c>
      <c r="Y239" s="174" t="str">
        <f ca="1">IFERROR(VLOOKUP(ROW(Y227),'فهرست بها کلی'!$C$13:$BO$1660,11,0),"")</f>
        <v/>
      </c>
      <c r="Z239" s="174" t="str">
        <f ca="1">IFERROR(VLOOKUP(ROW(Z227),'فهرست بها کلی'!$C$13:$BO$1660,12,0),"")</f>
        <v/>
      </c>
      <c r="AA239" s="174" t="str">
        <f ca="1">IFERROR(VLOOKUP(ROW(AA227),'فهرست بها کلی'!$C$13:$BO$1660,13,0),"")</f>
        <v/>
      </c>
      <c r="AB239" s="243" t="str">
        <f t="shared" ca="1" si="25"/>
        <v/>
      </c>
      <c r="AC239" s="174" t="str">
        <f ca="1">IFERROR(VLOOKUP(ROW(AC227),'فهرست بها کلی'!$C$13:$BO$1660,22,0),"")</f>
        <v/>
      </c>
      <c r="AD239" s="174" t="str">
        <f ca="1">IFERROR(VLOOKUP(ROW(AD227),'فهرست بها کلی'!$C$13:$BO$1660,25,0),"")</f>
        <v/>
      </c>
      <c r="AE239" s="174" t="str">
        <f ca="1">IFERROR(VLOOKUP(ROW(AE227),'فهرست بها کلی'!$C$13:$BO$1660,28,0),"")</f>
        <v/>
      </c>
      <c r="AF239" s="174" t="str">
        <f ca="1">IFERROR(VLOOKUP(ROW(AF227),'فهرست بها کلی'!$C$13:$BO$1660,31,0),"")</f>
        <v/>
      </c>
      <c r="AG239" s="174" t="str">
        <f ca="1">IFERROR(VLOOKUP(ROW(AG227),'فهرست بها کلی'!$C$13:$BO$1660,34,0),"")</f>
        <v/>
      </c>
      <c r="AH239" s="174" t="str">
        <f ca="1">IFERROR(VLOOKUP(ROW(AH227),'فهرست بها کلی'!$C$13:$BO$1660,37,0),"")</f>
        <v/>
      </c>
      <c r="AI239" s="174" t="str">
        <f ca="1">IFERROR(VLOOKUP(ROW(AI227),'فهرست بها کلی'!$C$13:$BO$1660,40,0),"")</f>
        <v/>
      </c>
      <c r="AJ239" s="174" t="str">
        <f ca="1">IFERROR(VLOOKUP(ROW(AJ227),'فهرست بها کلی'!$C$13:$BO$1660,43,0),"")</f>
        <v/>
      </c>
      <c r="AK239" s="174" t="str">
        <f ca="1">IFERROR(VLOOKUP(ROW(AK227),'فهرست بها کلی'!$C$13:$BO$1660,46,0),"")</f>
        <v/>
      </c>
      <c r="AL239" s="174" t="str">
        <f ca="1">IFERROR(VLOOKUP(ROW(AL227),'فهرست بها کلی'!$C$13:$BO$1660,49,0),"")</f>
        <v/>
      </c>
      <c r="AM239" s="174" t="str">
        <f ca="1">IFERROR(VLOOKUP(ROW(AM227),'فهرست بها کلی'!$C$13:$BO$1660,52,0),"")</f>
        <v/>
      </c>
      <c r="AN239" s="174" t="str">
        <f ca="1">IFERROR(VLOOKUP(ROW(AN227),'فهرست بها کلی'!$C$13:$BO$1660,55,0),"")</f>
        <v/>
      </c>
      <c r="AO239" s="174" t="str">
        <f ca="1">IFERROR(VLOOKUP(ROW(AO227),'فهرست بها کلی'!$C$13:$BO$1660,58,0),"")</f>
        <v/>
      </c>
      <c r="AP239" s="174" t="str">
        <f ca="1">IFERROR(VLOOKUP(ROW(AP227),'فهرست بها کلی'!$C$13:$BO$1660,61,0),"")</f>
        <v/>
      </c>
      <c r="AQ239" s="174" t="str">
        <f ca="1">IFERROR(VLOOKUP(ROW(AQ227),'فهرست بها کلی'!$C$13:$BO$1660,64,0),"")</f>
        <v/>
      </c>
      <c r="AR239" s="244">
        <f t="shared" ca="1" si="26"/>
        <v>0</v>
      </c>
      <c r="AS239" s="174" t="str">
        <f ca="1">IFERROR(VLOOKUP(ROW(AS227),'فهرست بها کلی'!$C$13:$BO$1660,23,0),"")</f>
        <v/>
      </c>
      <c r="AT239" s="174" t="str">
        <f ca="1">IFERROR(VLOOKUP(ROW(AT227),'فهرست بها کلی'!$C$13:$BO$1660,26,0),"")</f>
        <v/>
      </c>
      <c r="AU239" s="174" t="str">
        <f ca="1">IFERROR(VLOOKUP(ROW(AU227),'فهرست بها کلی'!$C$13:$BO$1660,29,0),"")</f>
        <v/>
      </c>
      <c r="AV239" s="174" t="str">
        <f ca="1">IFERROR(VLOOKUP(ROW(AV227),'فهرست بها کلی'!$C$13:$BO$1660,32,0),"")</f>
        <v/>
      </c>
      <c r="AW239" s="174" t="str">
        <f ca="1">IFERROR(VLOOKUP(ROW(AW227),'فهرست بها کلی'!$C$13:$BO$1660,35,0),"")</f>
        <v/>
      </c>
      <c r="AX239" s="174" t="str">
        <f ca="1">IFERROR(VLOOKUP(ROW(AX227),'فهرست بها کلی'!$C$13:$BO$1660,38,0),"")</f>
        <v/>
      </c>
      <c r="AY239" s="174" t="str">
        <f ca="1">IFERROR(VLOOKUP(ROW(AY227),'فهرست بها کلی'!$C$13:$BO$1660,41,0),"")</f>
        <v/>
      </c>
      <c r="AZ239" s="174" t="str">
        <f ca="1">IFERROR(VLOOKUP(ROW(AZ227),'فهرست بها کلی'!$C$13:$BO$1660,44,0),"")</f>
        <v/>
      </c>
      <c r="BA239" s="174" t="str">
        <f ca="1">IFERROR(VLOOKUP(ROW(BA227),'فهرست بها کلی'!$C$13:$BO$1660,47,0),"")</f>
        <v/>
      </c>
      <c r="BB239" s="174" t="str">
        <f ca="1">IFERROR(VLOOKUP(ROW(BB227),'فهرست بها کلی'!$C$13:$BO$1660,50,0),"")</f>
        <v/>
      </c>
      <c r="BC239" s="174" t="str">
        <f ca="1">IFERROR(VLOOKUP(ROW(BC227),'فهرست بها کلی'!$C$13:$BO$1660,53,0),"")</f>
        <v/>
      </c>
      <c r="BD239" s="174" t="str">
        <f ca="1">IFERROR(VLOOKUP(ROW(BD227),'فهرست بها کلی'!$C$13:$BO$1660,56,0),"")</f>
        <v/>
      </c>
      <c r="BE239" s="174" t="str">
        <f ca="1">IFERROR(VLOOKUP(ROW(BE227),'فهرست بها کلی'!$C$13:$BO$1660,59,0),"")</f>
        <v/>
      </c>
      <c r="BF239" s="174" t="str">
        <f ca="1">IFERROR(VLOOKUP(ROW(BF227),'فهرست بها کلی'!$C$13:$BO$1660,62,0),"")</f>
        <v/>
      </c>
      <c r="BG239" s="174" t="str">
        <f ca="1">IFERROR(VLOOKUP(ROW(BG227),'فهرست بها کلی'!$C$13:$BO$1660,65,0),"")</f>
        <v/>
      </c>
      <c r="BH239" s="174" t="str">
        <f ca="1">IFERROR(VLOOKUP(ROW(BH227),'فهرست بها کلی'!$C$13:$BO$1660,16,0),"")</f>
        <v/>
      </c>
      <c r="BI239" s="245" t="str">
        <f t="shared" ca="1" si="27"/>
        <v xml:space="preserve"> </v>
      </c>
      <c r="BJ239" s="245" t="str">
        <f t="shared" ca="1" si="28"/>
        <v/>
      </c>
      <c r="BK239" s="245" t="str">
        <f t="shared" ca="1" si="29"/>
        <v/>
      </c>
    </row>
    <row r="240" spans="1:63" ht="47.25" customHeight="1">
      <c r="A240" s="174" t="str">
        <f ca="1">IFERROR(VLOOKUP(ROW(A228),'فهرست بها کلی'!$C$13:$BO$1660,1,0),"")</f>
        <v/>
      </c>
      <c r="B240" s="174" t="str">
        <f ca="1">IFERROR(VLOOKUP(ROW(B228),'فهرست بها کلی'!$C$13:$BO$1660,5,0),"")</f>
        <v/>
      </c>
      <c r="C240" s="174" t="str">
        <f ca="1">IFERROR(VLOOKUP(ROW(C228),'فهرست بها کلی'!$C$13:$BO$1660,6,0),"")</f>
        <v/>
      </c>
      <c r="D240" s="174" t="str">
        <f ca="1">IFERROR(VLOOKUP(ROW(D228),'فهرست بها کلی'!$C$13:$BO$1660,7,0),"")</f>
        <v/>
      </c>
      <c r="E240" s="174" t="str">
        <f ca="1">IFERROR(VLOOKUP(ROW(E228),'فهرست بها کلی'!$C$13:$BO$1660,8,0),"")</f>
        <v/>
      </c>
      <c r="F240" s="174" t="str">
        <f ca="1">IFERROR(VLOOKUP(ROW(F228),'فهرست بها کلی'!$C$13:$BO$1660,9,0),"")</f>
        <v/>
      </c>
      <c r="G240" s="174" t="str">
        <f ca="1">IFERROR(VLOOKUP(ROW(G228),'فهرست بها کلی'!$C$13:$BO$1660,21,0),"")</f>
        <v/>
      </c>
      <c r="H240" s="174" t="str">
        <f ca="1">IFERROR(VLOOKUP(ROW(H228),'فهرست بها کلی'!$C$13:$BO$1660,24,0),"")</f>
        <v/>
      </c>
      <c r="I240" s="174" t="str">
        <f ca="1">IFERROR(VLOOKUP(ROW(I228),'فهرست بها کلی'!$C$13:$BO$1660,27,0),"")</f>
        <v/>
      </c>
      <c r="J240" s="174" t="str">
        <f ca="1">IFERROR(VLOOKUP(ROW(J228),'فهرست بها کلی'!$C$13:$BO$1660,30,0),"")</f>
        <v/>
      </c>
      <c r="K240" s="174" t="str">
        <f ca="1">IFERROR(VLOOKUP(ROW(K228),'فهرست بها کلی'!$C$13:$BO$1660,33,0),"")</f>
        <v/>
      </c>
      <c r="L240" s="174" t="str">
        <f ca="1">IFERROR(VLOOKUP(ROW(L228),'فهرست بها کلی'!$C$13:$BO$1660,36,0),"")</f>
        <v/>
      </c>
      <c r="M240" s="174" t="str">
        <f ca="1">IFERROR(VLOOKUP(ROW(M228),'فهرست بها کلی'!$C$13:$BO$1660,39,0),"")</f>
        <v/>
      </c>
      <c r="N240" s="174" t="str">
        <f ca="1">IFERROR(VLOOKUP(ROW(N228),'فهرست بها کلی'!$C$13:$BO$1660,42,0),"")</f>
        <v/>
      </c>
      <c r="O240" s="174" t="str">
        <f ca="1">IFERROR(VLOOKUP(ROW(O228),'فهرست بها کلی'!$C$13:$BO$1660,45,0),"")</f>
        <v/>
      </c>
      <c r="P240" s="174" t="str">
        <f ca="1">IFERROR(VLOOKUP(ROW(P228),'فهرست بها کلی'!$C$13:$BO$1660,48,0),"")</f>
        <v/>
      </c>
      <c r="Q240" s="174" t="str">
        <f ca="1">IFERROR(VLOOKUP(ROW(Q228),'فهرست بها کلی'!$C$13:$BO$1660,51,0),"")</f>
        <v/>
      </c>
      <c r="R240" s="174" t="str">
        <f ca="1">IFERROR(VLOOKUP(ROW(R228),'فهرست بها کلی'!$C$13:$BO$1660,54,0),"")</f>
        <v/>
      </c>
      <c r="S240" s="174" t="str">
        <f ca="1">IFERROR(VLOOKUP(ROW(S228),'فهرست بها کلی'!$C$13:$BO$1660,57,0),"")</f>
        <v/>
      </c>
      <c r="T240" s="174" t="str">
        <f ca="1">IFERROR(VLOOKUP(ROW(T228),'فهرست بها کلی'!$C$13:$BO$1660,60,0),"")</f>
        <v/>
      </c>
      <c r="U240" s="174" t="str">
        <f ca="1">IFERROR(VLOOKUP(ROW(U228),'فهرست بها کلی'!$C$13:$BO$1660,63,0),"")</f>
        <v/>
      </c>
      <c r="V240" s="241">
        <f t="shared" ca="1" si="23"/>
        <v>0</v>
      </c>
      <c r="W240" s="242" t="str">
        <f t="shared" ca="1" si="24"/>
        <v/>
      </c>
      <c r="X240" s="174" t="str">
        <f ca="1">IFERROR(VLOOKUP(ROW(X228),'فهرست بها کلی'!$C$13:$BO$1660,10,0),"")</f>
        <v/>
      </c>
      <c r="Y240" s="174" t="str">
        <f ca="1">IFERROR(VLOOKUP(ROW(Y228),'فهرست بها کلی'!$C$13:$BO$1660,11,0),"")</f>
        <v/>
      </c>
      <c r="Z240" s="174" t="str">
        <f ca="1">IFERROR(VLOOKUP(ROW(Z228),'فهرست بها کلی'!$C$13:$BO$1660,12,0),"")</f>
        <v/>
      </c>
      <c r="AA240" s="174" t="str">
        <f ca="1">IFERROR(VLOOKUP(ROW(AA228),'فهرست بها کلی'!$C$13:$BO$1660,13,0),"")</f>
        <v/>
      </c>
      <c r="AB240" s="243" t="str">
        <f t="shared" ca="1" si="25"/>
        <v/>
      </c>
      <c r="AC240" s="174" t="str">
        <f ca="1">IFERROR(VLOOKUP(ROW(AC228),'فهرست بها کلی'!$C$13:$BO$1660,22,0),"")</f>
        <v/>
      </c>
      <c r="AD240" s="174" t="str">
        <f ca="1">IFERROR(VLOOKUP(ROW(AD228),'فهرست بها کلی'!$C$13:$BO$1660,25,0),"")</f>
        <v/>
      </c>
      <c r="AE240" s="174" t="str">
        <f ca="1">IFERROR(VLOOKUP(ROW(AE228),'فهرست بها کلی'!$C$13:$BO$1660,28,0),"")</f>
        <v/>
      </c>
      <c r="AF240" s="174" t="str">
        <f ca="1">IFERROR(VLOOKUP(ROW(AF228),'فهرست بها کلی'!$C$13:$BO$1660,31,0),"")</f>
        <v/>
      </c>
      <c r="AG240" s="174" t="str">
        <f ca="1">IFERROR(VLOOKUP(ROW(AG228),'فهرست بها کلی'!$C$13:$BO$1660,34,0),"")</f>
        <v/>
      </c>
      <c r="AH240" s="174" t="str">
        <f ca="1">IFERROR(VLOOKUP(ROW(AH228),'فهرست بها کلی'!$C$13:$BO$1660,37,0),"")</f>
        <v/>
      </c>
      <c r="AI240" s="174" t="str">
        <f ca="1">IFERROR(VLOOKUP(ROW(AI228),'فهرست بها کلی'!$C$13:$BO$1660,40,0),"")</f>
        <v/>
      </c>
      <c r="AJ240" s="174" t="str">
        <f ca="1">IFERROR(VLOOKUP(ROW(AJ228),'فهرست بها کلی'!$C$13:$BO$1660,43,0),"")</f>
        <v/>
      </c>
      <c r="AK240" s="174" t="str">
        <f ca="1">IFERROR(VLOOKUP(ROW(AK228),'فهرست بها کلی'!$C$13:$BO$1660,46,0),"")</f>
        <v/>
      </c>
      <c r="AL240" s="174" t="str">
        <f ca="1">IFERROR(VLOOKUP(ROW(AL228),'فهرست بها کلی'!$C$13:$BO$1660,49,0),"")</f>
        <v/>
      </c>
      <c r="AM240" s="174" t="str">
        <f ca="1">IFERROR(VLOOKUP(ROW(AM228),'فهرست بها کلی'!$C$13:$BO$1660,52,0),"")</f>
        <v/>
      </c>
      <c r="AN240" s="174" t="str">
        <f ca="1">IFERROR(VLOOKUP(ROW(AN228),'فهرست بها کلی'!$C$13:$BO$1660,55,0),"")</f>
        <v/>
      </c>
      <c r="AO240" s="174" t="str">
        <f ca="1">IFERROR(VLOOKUP(ROW(AO228),'فهرست بها کلی'!$C$13:$BO$1660,58,0),"")</f>
        <v/>
      </c>
      <c r="AP240" s="174" t="str">
        <f ca="1">IFERROR(VLOOKUP(ROW(AP228),'فهرست بها کلی'!$C$13:$BO$1660,61,0),"")</f>
        <v/>
      </c>
      <c r="AQ240" s="174" t="str">
        <f ca="1">IFERROR(VLOOKUP(ROW(AQ228),'فهرست بها کلی'!$C$13:$BO$1660,64,0),"")</f>
        <v/>
      </c>
      <c r="AR240" s="244">
        <f t="shared" ca="1" si="26"/>
        <v>0</v>
      </c>
      <c r="AS240" s="174" t="str">
        <f ca="1">IFERROR(VLOOKUP(ROW(AS228),'فهرست بها کلی'!$C$13:$BO$1660,23,0),"")</f>
        <v/>
      </c>
      <c r="AT240" s="174" t="str">
        <f ca="1">IFERROR(VLOOKUP(ROW(AT228),'فهرست بها کلی'!$C$13:$BO$1660,26,0),"")</f>
        <v/>
      </c>
      <c r="AU240" s="174" t="str">
        <f ca="1">IFERROR(VLOOKUP(ROW(AU228),'فهرست بها کلی'!$C$13:$BO$1660,29,0),"")</f>
        <v/>
      </c>
      <c r="AV240" s="174" t="str">
        <f ca="1">IFERROR(VLOOKUP(ROW(AV228),'فهرست بها کلی'!$C$13:$BO$1660,32,0),"")</f>
        <v/>
      </c>
      <c r="AW240" s="174" t="str">
        <f ca="1">IFERROR(VLOOKUP(ROW(AW228),'فهرست بها کلی'!$C$13:$BO$1660,35,0),"")</f>
        <v/>
      </c>
      <c r="AX240" s="174" t="str">
        <f ca="1">IFERROR(VLOOKUP(ROW(AX228),'فهرست بها کلی'!$C$13:$BO$1660,38,0),"")</f>
        <v/>
      </c>
      <c r="AY240" s="174" t="str">
        <f ca="1">IFERROR(VLOOKUP(ROW(AY228),'فهرست بها کلی'!$C$13:$BO$1660,41,0),"")</f>
        <v/>
      </c>
      <c r="AZ240" s="174" t="str">
        <f ca="1">IFERROR(VLOOKUP(ROW(AZ228),'فهرست بها کلی'!$C$13:$BO$1660,44,0),"")</f>
        <v/>
      </c>
      <c r="BA240" s="174" t="str">
        <f ca="1">IFERROR(VLOOKUP(ROW(BA228),'فهرست بها کلی'!$C$13:$BO$1660,47,0),"")</f>
        <v/>
      </c>
      <c r="BB240" s="174" t="str">
        <f ca="1">IFERROR(VLOOKUP(ROW(BB228),'فهرست بها کلی'!$C$13:$BO$1660,50,0),"")</f>
        <v/>
      </c>
      <c r="BC240" s="174" t="str">
        <f ca="1">IFERROR(VLOOKUP(ROW(BC228),'فهرست بها کلی'!$C$13:$BO$1660,53,0),"")</f>
        <v/>
      </c>
      <c r="BD240" s="174" t="str">
        <f ca="1">IFERROR(VLOOKUP(ROW(BD228),'فهرست بها کلی'!$C$13:$BO$1660,56,0),"")</f>
        <v/>
      </c>
      <c r="BE240" s="174" t="str">
        <f ca="1">IFERROR(VLOOKUP(ROW(BE228),'فهرست بها کلی'!$C$13:$BO$1660,59,0),"")</f>
        <v/>
      </c>
      <c r="BF240" s="174" t="str">
        <f ca="1">IFERROR(VLOOKUP(ROW(BF228),'فهرست بها کلی'!$C$13:$BO$1660,62,0),"")</f>
        <v/>
      </c>
      <c r="BG240" s="174" t="str">
        <f ca="1">IFERROR(VLOOKUP(ROW(BG228),'فهرست بها کلی'!$C$13:$BO$1660,65,0),"")</f>
        <v/>
      </c>
      <c r="BH240" s="174" t="str">
        <f ca="1">IFERROR(VLOOKUP(ROW(BH228),'فهرست بها کلی'!$C$13:$BO$1660,16,0),"")</f>
        <v/>
      </c>
      <c r="BI240" s="245" t="str">
        <f t="shared" ca="1" si="27"/>
        <v xml:space="preserve"> </v>
      </c>
      <c r="BJ240" s="245" t="str">
        <f t="shared" ca="1" si="28"/>
        <v/>
      </c>
      <c r="BK240" s="245" t="str">
        <f t="shared" ca="1" si="29"/>
        <v/>
      </c>
    </row>
    <row r="241" spans="1:63" ht="47.25" customHeight="1">
      <c r="A241" s="174" t="str">
        <f ca="1">IFERROR(VLOOKUP(ROW(A229),'فهرست بها کلی'!$C$13:$BO$1660,1,0),"")</f>
        <v/>
      </c>
      <c r="B241" s="174" t="str">
        <f ca="1">IFERROR(VLOOKUP(ROW(B229),'فهرست بها کلی'!$C$13:$BO$1660,5,0),"")</f>
        <v/>
      </c>
      <c r="C241" s="174" t="str">
        <f ca="1">IFERROR(VLOOKUP(ROW(C229),'فهرست بها کلی'!$C$13:$BO$1660,6,0),"")</f>
        <v/>
      </c>
      <c r="D241" s="174" t="str">
        <f ca="1">IFERROR(VLOOKUP(ROW(D229),'فهرست بها کلی'!$C$13:$BO$1660,7,0),"")</f>
        <v/>
      </c>
      <c r="E241" s="174" t="str">
        <f ca="1">IFERROR(VLOOKUP(ROW(E229),'فهرست بها کلی'!$C$13:$BO$1660,8,0),"")</f>
        <v/>
      </c>
      <c r="F241" s="174" t="str">
        <f ca="1">IFERROR(VLOOKUP(ROW(F229),'فهرست بها کلی'!$C$13:$BO$1660,9,0),"")</f>
        <v/>
      </c>
      <c r="G241" s="174" t="str">
        <f ca="1">IFERROR(VLOOKUP(ROW(G229),'فهرست بها کلی'!$C$13:$BO$1660,21,0),"")</f>
        <v/>
      </c>
      <c r="H241" s="174" t="str">
        <f ca="1">IFERROR(VLOOKUP(ROW(H229),'فهرست بها کلی'!$C$13:$BO$1660,24,0),"")</f>
        <v/>
      </c>
      <c r="I241" s="174" t="str">
        <f ca="1">IFERROR(VLOOKUP(ROW(I229),'فهرست بها کلی'!$C$13:$BO$1660,27,0),"")</f>
        <v/>
      </c>
      <c r="J241" s="174" t="str">
        <f ca="1">IFERROR(VLOOKUP(ROW(J229),'فهرست بها کلی'!$C$13:$BO$1660,30,0),"")</f>
        <v/>
      </c>
      <c r="K241" s="174" t="str">
        <f ca="1">IFERROR(VLOOKUP(ROW(K229),'فهرست بها کلی'!$C$13:$BO$1660,33,0),"")</f>
        <v/>
      </c>
      <c r="L241" s="174" t="str">
        <f ca="1">IFERROR(VLOOKUP(ROW(L229),'فهرست بها کلی'!$C$13:$BO$1660,36,0),"")</f>
        <v/>
      </c>
      <c r="M241" s="174" t="str">
        <f ca="1">IFERROR(VLOOKUP(ROW(M229),'فهرست بها کلی'!$C$13:$BO$1660,39,0),"")</f>
        <v/>
      </c>
      <c r="N241" s="174" t="str">
        <f ca="1">IFERROR(VLOOKUP(ROW(N229),'فهرست بها کلی'!$C$13:$BO$1660,42,0),"")</f>
        <v/>
      </c>
      <c r="O241" s="174" t="str">
        <f ca="1">IFERROR(VLOOKUP(ROW(O229),'فهرست بها کلی'!$C$13:$BO$1660,45,0),"")</f>
        <v/>
      </c>
      <c r="P241" s="174" t="str">
        <f ca="1">IFERROR(VLOOKUP(ROW(P229),'فهرست بها کلی'!$C$13:$BO$1660,48,0),"")</f>
        <v/>
      </c>
      <c r="Q241" s="174" t="str">
        <f ca="1">IFERROR(VLOOKUP(ROW(Q229),'فهرست بها کلی'!$C$13:$BO$1660,51,0),"")</f>
        <v/>
      </c>
      <c r="R241" s="174" t="str">
        <f ca="1">IFERROR(VLOOKUP(ROW(R229),'فهرست بها کلی'!$C$13:$BO$1660,54,0),"")</f>
        <v/>
      </c>
      <c r="S241" s="174" t="str">
        <f ca="1">IFERROR(VLOOKUP(ROW(S229),'فهرست بها کلی'!$C$13:$BO$1660,57,0),"")</f>
        <v/>
      </c>
      <c r="T241" s="174" t="str">
        <f ca="1">IFERROR(VLOOKUP(ROW(T229),'فهرست بها کلی'!$C$13:$BO$1660,60,0),"")</f>
        <v/>
      </c>
      <c r="U241" s="174" t="str">
        <f ca="1">IFERROR(VLOOKUP(ROW(U229),'فهرست بها کلی'!$C$13:$BO$1660,63,0),"")</f>
        <v/>
      </c>
      <c r="V241" s="241">
        <f t="shared" ca="1" si="23"/>
        <v>0</v>
      </c>
      <c r="W241" s="242" t="str">
        <f t="shared" ca="1" si="24"/>
        <v/>
      </c>
      <c r="X241" s="174" t="str">
        <f ca="1">IFERROR(VLOOKUP(ROW(X229),'فهرست بها کلی'!$C$13:$BO$1660,10,0),"")</f>
        <v/>
      </c>
      <c r="Y241" s="174" t="str">
        <f ca="1">IFERROR(VLOOKUP(ROW(Y229),'فهرست بها کلی'!$C$13:$BO$1660,11,0),"")</f>
        <v/>
      </c>
      <c r="Z241" s="174" t="str">
        <f ca="1">IFERROR(VLOOKUP(ROW(Z229),'فهرست بها کلی'!$C$13:$BO$1660,12,0),"")</f>
        <v/>
      </c>
      <c r="AA241" s="174" t="str">
        <f ca="1">IFERROR(VLOOKUP(ROW(AA229),'فهرست بها کلی'!$C$13:$BO$1660,13,0),"")</f>
        <v/>
      </c>
      <c r="AB241" s="243" t="str">
        <f t="shared" ca="1" si="25"/>
        <v/>
      </c>
      <c r="AC241" s="174" t="str">
        <f ca="1">IFERROR(VLOOKUP(ROW(AC229),'فهرست بها کلی'!$C$13:$BO$1660,22,0),"")</f>
        <v/>
      </c>
      <c r="AD241" s="174" t="str">
        <f ca="1">IFERROR(VLOOKUP(ROW(AD229),'فهرست بها کلی'!$C$13:$BO$1660,25,0),"")</f>
        <v/>
      </c>
      <c r="AE241" s="174" t="str">
        <f ca="1">IFERROR(VLOOKUP(ROW(AE229),'فهرست بها کلی'!$C$13:$BO$1660,28,0),"")</f>
        <v/>
      </c>
      <c r="AF241" s="174" t="str">
        <f ca="1">IFERROR(VLOOKUP(ROW(AF229),'فهرست بها کلی'!$C$13:$BO$1660,31,0),"")</f>
        <v/>
      </c>
      <c r="AG241" s="174" t="str">
        <f ca="1">IFERROR(VLOOKUP(ROW(AG229),'فهرست بها کلی'!$C$13:$BO$1660,34,0),"")</f>
        <v/>
      </c>
      <c r="AH241" s="174" t="str">
        <f ca="1">IFERROR(VLOOKUP(ROW(AH229),'فهرست بها کلی'!$C$13:$BO$1660,37,0),"")</f>
        <v/>
      </c>
      <c r="AI241" s="174" t="str">
        <f ca="1">IFERROR(VLOOKUP(ROW(AI229),'فهرست بها کلی'!$C$13:$BO$1660,40,0),"")</f>
        <v/>
      </c>
      <c r="AJ241" s="174" t="str">
        <f ca="1">IFERROR(VLOOKUP(ROW(AJ229),'فهرست بها کلی'!$C$13:$BO$1660,43,0),"")</f>
        <v/>
      </c>
      <c r="AK241" s="174" t="str">
        <f ca="1">IFERROR(VLOOKUP(ROW(AK229),'فهرست بها کلی'!$C$13:$BO$1660,46,0),"")</f>
        <v/>
      </c>
      <c r="AL241" s="174" t="str">
        <f ca="1">IFERROR(VLOOKUP(ROW(AL229),'فهرست بها کلی'!$C$13:$BO$1660,49,0),"")</f>
        <v/>
      </c>
      <c r="AM241" s="174" t="str">
        <f ca="1">IFERROR(VLOOKUP(ROW(AM229),'فهرست بها کلی'!$C$13:$BO$1660,52,0),"")</f>
        <v/>
      </c>
      <c r="AN241" s="174" t="str">
        <f ca="1">IFERROR(VLOOKUP(ROW(AN229),'فهرست بها کلی'!$C$13:$BO$1660,55,0),"")</f>
        <v/>
      </c>
      <c r="AO241" s="174" t="str">
        <f ca="1">IFERROR(VLOOKUP(ROW(AO229),'فهرست بها کلی'!$C$13:$BO$1660,58,0),"")</f>
        <v/>
      </c>
      <c r="AP241" s="174" t="str">
        <f ca="1">IFERROR(VLOOKUP(ROW(AP229),'فهرست بها کلی'!$C$13:$BO$1660,61,0),"")</f>
        <v/>
      </c>
      <c r="AQ241" s="174" t="str">
        <f ca="1">IFERROR(VLOOKUP(ROW(AQ229),'فهرست بها کلی'!$C$13:$BO$1660,64,0),"")</f>
        <v/>
      </c>
      <c r="AR241" s="244">
        <f t="shared" ca="1" si="26"/>
        <v>0</v>
      </c>
      <c r="AS241" s="174" t="str">
        <f ca="1">IFERROR(VLOOKUP(ROW(AS229),'فهرست بها کلی'!$C$13:$BO$1660,23,0),"")</f>
        <v/>
      </c>
      <c r="AT241" s="174" t="str">
        <f ca="1">IFERROR(VLOOKUP(ROW(AT229),'فهرست بها کلی'!$C$13:$BO$1660,26,0),"")</f>
        <v/>
      </c>
      <c r="AU241" s="174" t="str">
        <f ca="1">IFERROR(VLOOKUP(ROW(AU229),'فهرست بها کلی'!$C$13:$BO$1660,29,0),"")</f>
        <v/>
      </c>
      <c r="AV241" s="174" t="str">
        <f ca="1">IFERROR(VLOOKUP(ROW(AV229),'فهرست بها کلی'!$C$13:$BO$1660,32,0),"")</f>
        <v/>
      </c>
      <c r="AW241" s="174" t="str">
        <f ca="1">IFERROR(VLOOKUP(ROW(AW229),'فهرست بها کلی'!$C$13:$BO$1660,35,0),"")</f>
        <v/>
      </c>
      <c r="AX241" s="174" t="str">
        <f ca="1">IFERROR(VLOOKUP(ROW(AX229),'فهرست بها کلی'!$C$13:$BO$1660,38,0),"")</f>
        <v/>
      </c>
      <c r="AY241" s="174" t="str">
        <f ca="1">IFERROR(VLOOKUP(ROW(AY229),'فهرست بها کلی'!$C$13:$BO$1660,41,0),"")</f>
        <v/>
      </c>
      <c r="AZ241" s="174" t="str">
        <f ca="1">IFERROR(VLOOKUP(ROW(AZ229),'فهرست بها کلی'!$C$13:$BO$1660,44,0),"")</f>
        <v/>
      </c>
      <c r="BA241" s="174" t="str">
        <f ca="1">IFERROR(VLOOKUP(ROW(BA229),'فهرست بها کلی'!$C$13:$BO$1660,47,0),"")</f>
        <v/>
      </c>
      <c r="BB241" s="174" t="str">
        <f ca="1">IFERROR(VLOOKUP(ROW(BB229),'فهرست بها کلی'!$C$13:$BO$1660,50,0),"")</f>
        <v/>
      </c>
      <c r="BC241" s="174" t="str">
        <f ca="1">IFERROR(VLOOKUP(ROW(BC229),'فهرست بها کلی'!$C$13:$BO$1660,53,0),"")</f>
        <v/>
      </c>
      <c r="BD241" s="174" t="str">
        <f ca="1">IFERROR(VLOOKUP(ROW(BD229),'فهرست بها کلی'!$C$13:$BO$1660,56,0),"")</f>
        <v/>
      </c>
      <c r="BE241" s="174" t="str">
        <f ca="1">IFERROR(VLOOKUP(ROW(BE229),'فهرست بها کلی'!$C$13:$BO$1660,59,0),"")</f>
        <v/>
      </c>
      <c r="BF241" s="174" t="str">
        <f ca="1">IFERROR(VLOOKUP(ROW(BF229),'فهرست بها کلی'!$C$13:$BO$1660,62,0),"")</f>
        <v/>
      </c>
      <c r="BG241" s="174" t="str">
        <f ca="1">IFERROR(VLOOKUP(ROW(BG229),'فهرست بها کلی'!$C$13:$BO$1660,65,0),"")</f>
        <v/>
      </c>
      <c r="BH241" s="174" t="str">
        <f ca="1">IFERROR(VLOOKUP(ROW(BH229),'فهرست بها کلی'!$C$13:$BO$1660,16,0),"")</f>
        <v/>
      </c>
      <c r="BI241" s="245" t="str">
        <f t="shared" ca="1" si="27"/>
        <v xml:space="preserve"> </v>
      </c>
      <c r="BJ241" s="245" t="str">
        <f t="shared" ca="1" si="28"/>
        <v/>
      </c>
      <c r="BK241" s="245" t="str">
        <f t="shared" ca="1" si="29"/>
        <v/>
      </c>
    </row>
    <row r="242" spans="1:63" ht="47.25" customHeight="1">
      <c r="A242" s="174" t="str">
        <f ca="1">IFERROR(VLOOKUP(ROW(A230),'فهرست بها کلی'!$C$13:$BO$1660,1,0),"")</f>
        <v/>
      </c>
      <c r="B242" s="174" t="str">
        <f ca="1">IFERROR(VLOOKUP(ROW(B230),'فهرست بها کلی'!$C$13:$BO$1660,5,0),"")</f>
        <v/>
      </c>
      <c r="C242" s="174" t="str">
        <f ca="1">IFERROR(VLOOKUP(ROW(C230),'فهرست بها کلی'!$C$13:$BO$1660,6,0),"")</f>
        <v/>
      </c>
      <c r="D242" s="174" t="str">
        <f ca="1">IFERROR(VLOOKUP(ROW(D230),'فهرست بها کلی'!$C$13:$BO$1660,7,0),"")</f>
        <v/>
      </c>
      <c r="E242" s="174" t="str">
        <f ca="1">IFERROR(VLOOKUP(ROW(E230),'فهرست بها کلی'!$C$13:$BO$1660,8,0),"")</f>
        <v/>
      </c>
      <c r="F242" s="174" t="str">
        <f ca="1">IFERROR(VLOOKUP(ROW(F230),'فهرست بها کلی'!$C$13:$BO$1660,9,0),"")</f>
        <v/>
      </c>
      <c r="G242" s="174" t="str">
        <f ca="1">IFERROR(VLOOKUP(ROW(G230),'فهرست بها کلی'!$C$13:$BO$1660,21,0),"")</f>
        <v/>
      </c>
      <c r="H242" s="174" t="str">
        <f ca="1">IFERROR(VLOOKUP(ROW(H230),'فهرست بها کلی'!$C$13:$BO$1660,24,0),"")</f>
        <v/>
      </c>
      <c r="I242" s="174" t="str">
        <f ca="1">IFERROR(VLOOKUP(ROW(I230),'فهرست بها کلی'!$C$13:$BO$1660,27,0),"")</f>
        <v/>
      </c>
      <c r="J242" s="174" t="str">
        <f ca="1">IFERROR(VLOOKUP(ROW(J230),'فهرست بها کلی'!$C$13:$BO$1660,30,0),"")</f>
        <v/>
      </c>
      <c r="K242" s="174" t="str">
        <f ca="1">IFERROR(VLOOKUP(ROW(K230),'فهرست بها کلی'!$C$13:$BO$1660,33,0),"")</f>
        <v/>
      </c>
      <c r="L242" s="174" t="str">
        <f ca="1">IFERROR(VLOOKUP(ROW(L230),'فهرست بها کلی'!$C$13:$BO$1660,36,0),"")</f>
        <v/>
      </c>
      <c r="M242" s="174" t="str">
        <f ca="1">IFERROR(VLOOKUP(ROW(M230),'فهرست بها کلی'!$C$13:$BO$1660,39,0),"")</f>
        <v/>
      </c>
      <c r="N242" s="174" t="str">
        <f ca="1">IFERROR(VLOOKUP(ROW(N230),'فهرست بها کلی'!$C$13:$BO$1660,42,0),"")</f>
        <v/>
      </c>
      <c r="O242" s="174" t="str">
        <f ca="1">IFERROR(VLOOKUP(ROW(O230),'فهرست بها کلی'!$C$13:$BO$1660,45,0),"")</f>
        <v/>
      </c>
      <c r="P242" s="174" t="str">
        <f ca="1">IFERROR(VLOOKUP(ROW(P230),'فهرست بها کلی'!$C$13:$BO$1660,48,0),"")</f>
        <v/>
      </c>
      <c r="Q242" s="174" t="str">
        <f ca="1">IFERROR(VLOOKUP(ROW(Q230),'فهرست بها کلی'!$C$13:$BO$1660,51,0),"")</f>
        <v/>
      </c>
      <c r="R242" s="174" t="str">
        <f ca="1">IFERROR(VLOOKUP(ROW(R230),'فهرست بها کلی'!$C$13:$BO$1660,54,0),"")</f>
        <v/>
      </c>
      <c r="S242" s="174" t="str">
        <f ca="1">IFERROR(VLOOKUP(ROW(S230),'فهرست بها کلی'!$C$13:$BO$1660,57,0),"")</f>
        <v/>
      </c>
      <c r="T242" s="174" t="str">
        <f ca="1">IFERROR(VLOOKUP(ROW(T230),'فهرست بها کلی'!$C$13:$BO$1660,60,0),"")</f>
        <v/>
      </c>
      <c r="U242" s="174" t="str">
        <f ca="1">IFERROR(VLOOKUP(ROW(U230),'فهرست بها کلی'!$C$13:$BO$1660,63,0),"")</f>
        <v/>
      </c>
      <c r="V242" s="241">
        <f t="shared" ca="1" si="23"/>
        <v>0</v>
      </c>
      <c r="W242" s="242" t="str">
        <f t="shared" ca="1" si="24"/>
        <v/>
      </c>
      <c r="X242" s="174" t="str">
        <f ca="1">IFERROR(VLOOKUP(ROW(X230),'فهرست بها کلی'!$C$13:$BO$1660,10,0),"")</f>
        <v/>
      </c>
      <c r="Y242" s="174" t="str">
        <f ca="1">IFERROR(VLOOKUP(ROW(Y230),'فهرست بها کلی'!$C$13:$BO$1660,11,0),"")</f>
        <v/>
      </c>
      <c r="Z242" s="174" t="str">
        <f ca="1">IFERROR(VLOOKUP(ROW(Z230),'فهرست بها کلی'!$C$13:$BO$1660,12,0),"")</f>
        <v/>
      </c>
      <c r="AA242" s="174" t="str">
        <f ca="1">IFERROR(VLOOKUP(ROW(AA230),'فهرست بها کلی'!$C$13:$BO$1660,13,0),"")</f>
        <v/>
      </c>
      <c r="AB242" s="243" t="str">
        <f t="shared" ca="1" si="25"/>
        <v/>
      </c>
      <c r="AC242" s="174" t="str">
        <f ca="1">IFERROR(VLOOKUP(ROW(AC230),'فهرست بها کلی'!$C$13:$BO$1660,22,0),"")</f>
        <v/>
      </c>
      <c r="AD242" s="174" t="str">
        <f ca="1">IFERROR(VLOOKUP(ROW(AD230),'فهرست بها کلی'!$C$13:$BO$1660,25,0),"")</f>
        <v/>
      </c>
      <c r="AE242" s="174" t="str">
        <f ca="1">IFERROR(VLOOKUP(ROW(AE230),'فهرست بها کلی'!$C$13:$BO$1660,28,0),"")</f>
        <v/>
      </c>
      <c r="AF242" s="174" t="str">
        <f ca="1">IFERROR(VLOOKUP(ROW(AF230),'فهرست بها کلی'!$C$13:$BO$1660,31,0),"")</f>
        <v/>
      </c>
      <c r="AG242" s="174" t="str">
        <f ca="1">IFERROR(VLOOKUP(ROW(AG230),'فهرست بها کلی'!$C$13:$BO$1660,34,0),"")</f>
        <v/>
      </c>
      <c r="AH242" s="174" t="str">
        <f ca="1">IFERROR(VLOOKUP(ROW(AH230),'فهرست بها کلی'!$C$13:$BO$1660,37,0),"")</f>
        <v/>
      </c>
      <c r="AI242" s="174" t="str">
        <f ca="1">IFERROR(VLOOKUP(ROW(AI230),'فهرست بها کلی'!$C$13:$BO$1660,40,0),"")</f>
        <v/>
      </c>
      <c r="AJ242" s="174" t="str">
        <f ca="1">IFERROR(VLOOKUP(ROW(AJ230),'فهرست بها کلی'!$C$13:$BO$1660,43,0),"")</f>
        <v/>
      </c>
      <c r="AK242" s="174" t="str">
        <f ca="1">IFERROR(VLOOKUP(ROW(AK230),'فهرست بها کلی'!$C$13:$BO$1660,46,0),"")</f>
        <v/>
      </c>
      <c r="AL242" s="174" t="str">
        <f ca="1">IFERROR(VLOOKUP(ROW(AL230),'فهرست بها کلی'!$C$13:$BO$1660,49,0),"")</f>
        <v/>
      </c>
      <c r="AM242" s="174" t="str">
        <f ca="1">IFERROR(VLOOKUP(ROW(AM230),'فهرست بها کلی'!$C$13:$BO$1660,52,0),"")</f>
        <v/>
      </c>
      <c r="AN242" s="174" t="str">
        <f ca="1">IFERROR(VLOOKUP(ROW(AN230),'فهرست بها کلی'!$C$13:$BO$1660,55,0),"")</f>
        <v/>
      </c>
      <c r="AO242" s="174" t="str">
        <f ca="1">IFERROR(VLOOKUP(ROW(AO230),'فهرست بها کلی'!$C$13:$BO$1660,58,0),"")</f>
        <v/>
      </c>
      <c r="AP242" s="174" t="str">
        <f ca="1">IFERROR(VLOOKUP(ROW(AP230),'فهرست بها کلی'!$C$13:$BO$1660,61,0),"")</f>
        <v/>
      </c>
      <c r="AQ242" s="174" t="str">
        <f ca="1">IFERROR(VLOOKUP(ROW(AQ230),'فهرست بها کلی'!$C$13:$BO$1660,64,0),"")</f>
        <v/>
      </c>
      <c r="AR242" s="244">
        <f t="shared" ca="1" si="26"/>
        <v>0</v>
      </c>
      <c r="AS242" s="174" t="str">
        <f ca="1">IFERROR(VLOOKUP(ROW(AS230),'فهرست بها کلی'!$C$13:$BO$1660,23,0),"")</f>
        <v/>
      </c>
      <c r="AT242" s="174" t="str">
        <f ca="1">IFERROR(VLOOKUP(ROW(AT230),'فهرست بها کلی'!$C$13:$BO$1660,26,0),"")</f>
        <v/>
      </c>
      <c r="AU242" s="174" t="str">
        <f ca="1">IFERROR(VLOOKUP(ROW(AU230),'فهرست بها کلی'!$C$13:$BO$1660,29,0),"")</f>
        <v/>
      </c>
      <c r="AV242" s="174" t="str">
        <f ca="1">IFERROR(VLOOKUP(ROW(AV230),'فهرست بها کلی'!$C$13:$BO$1660,32,0),"")</f>
        <v/>
      </c>
      <c r="AW242" s="174" t="str">
        <f ca="1">IFERROR(VLOOKUP(ROW(AW230),'فهرست بها کلی'!$C$13:$BO$1660,35,0),"")</f>
        <v/>
      </c>
      <c r="AX242" s="174" t="str">
        <f ca="1">IFERROR(VLOOKUP(ROW(AX230),'فهرست بها کلی'!$C$13:$BO$1660,38,0),"")</f>
        <v/>
      </c>
      <c r="AY242" s="174" t="str">
        <f ca="1">IFERROR(VLOOKUP(ROW(AY230),'فهرست بها کلی'!$C$13:$BO$1660,41,0),"")</f>
        <v/>
      </c>
      <c r="AZ242" s="174" t="str">
        <f ca="1">IFERROR(VLOOKUP(ROW(AZ230),'فهرست بها کلی'!$C$13:$BO$1660,44,0),"")</f>
        <v/>
      </c>
      <c r="BA242" s="174" t="str">
        <f ca="1">IFERROR(VLOOKUP(ROW(BA230),'فهرست بها کلی'!$C$13:$BO$1660,47,0),"")</f>
        <v/>
      </c>
      <c r="BB242" s="174" t="str">
        <f ca="1">IFERROR(VLOOKUP(ROW(BB230),'فهرست بها کلی'!$C$13:$BO$1660,50,0),"")</f>
        <v/>
      </c>
      <c r="BC242" s="174" t="str">
        <f ca="1">IFERROR(VLOOKUP(ROW(BC230),'فهرست بها کلی'!$C$13:$BO$1660,53,0),"")</f>
        <v/>
      </c>
      <c r="BD242" s="174" t="str">
        <f ca="1">IFERROR(VLOOKUP(ROW(BD230),'فهرست بها کلی'!$C$13:$BO$1660,56,0),"")</f>
        <v/>
      </c>
      <c r="BE242" s="174" t="str">
        <f ca="1">IFERROR(VLOOKUP(ROW(BE230),'فهرست بها کلی'!$C$13:$BO$1660,59,0),"")</f>
        <v/>
      </c>
      <c r="BF242" s="174" t="str">
        <f ca="1">IFERROR(VLOOKUP(ROW(BF230),'فهرست بها کلی'!$C$13:$BO$1660,62,0),"")</f>
        <v/>
      </c>
      <c r="BG242" s="174" t="str">
        <f ca="1">IFERROR(VLOOKUP(ROW(BG230),'فهرست بها کلی'!$C$13:$BO$1660,65,0),"")</f>
        <v/>
      </c>
      <c r="BH242" s="174" t="str">
        <f ca="1">IFERROR(VLOOKUP(ROW(BH230),'فهرست بها کلی'!$C$13:$BO$1660,16,0),"")</f>
        <v/>
      </c>
      <c r="BI242" s="245" t="str">
        <f t="shared" ca="1" si="27"/>
        <v xml:space="preserve"> </v>
      </c>
      <c r="BJ242" s="245" t="str">
        <f t="shared" ca="1" si="28"/>
        <v/>
      </c>
      <c r="BK242" s="245" t="str">
        <f t="shared" ca="1" si="29"/>
        <v/>
      </c>
    </row>
    <row r="243" spans="1:63" ht="47.25" customHeight="1">
      <c r="A243" s="174" t="str">
        <f ca="1">IFERROR(VLOOKUP(ROW(A231),'فهرست بها کلی'!$C$13:$BO$1660,1,0),"")</f>
        <v/>
      </c>
      <c r="B243" s="174" t="str">
        <f ca="1">IFERROR(VLOOKUP(ROW(B231),'فهرست بها کلی'!$C$13:$BO$1660,5,0),"")</f>
        <v/>
      </c>
      <c r="C243" s="174" t="str">
        <f ca="1">IFERROR(VLOOKUP(ROW(C231),'فهرست بها کلی'!$C$13:$BO$1660,6,0),"")</f>
        <v/>
      </c>
      <c r="D243" s="174" t="str">
        <f ca="1">IFERROR(VLOOKUP(ROW(D231),'فهرست بها کلی'!$C$13:$BO$1660,7,0),"")</f>
        <v/>
      </c>
      <c r="E243" s="174" t="str">
        <f ca="1">IFERROR(VLOOKUP(ROW(E231),'فهرست بها کلی'!$C$13:$BO$1660,8,0),"")</f>
        <v/>
      </c>
      <c r="F243" s="174" t="str">
        <f ca="1">IFERROR(VLOOKUP(ROW(F231),'فهرست بها کلی'!$C$13:$BO$1660,9,0),"")</f>
        <v/>
      </c>
      <c r="G243" s="174" t="str">
        <f ca="1">IFERROR(VLOOKUP(ROW(G231),'فهرست بها کلی'!$C$13:$BO$1660,21,0),"")</f>
        <v/>
      </c>
      <c r="H243" s="174" t="str">
        <f ca="1">IFERROR(VLOOKUP(ROW(H231),'فهرست بها کلی'!$C$13:$BO$1660,24,0),"")</f>
        <v/>
      </c>
      <c r="I243" s="174" t="str">
        <f ca="1">IFERROR(VLOOKUP(ROW(I231),'فهرست بها کلی'!$C$13:$BO$1660,27,0),"")</f>
        <v/>
      </c>
      <c r="J243" s="174" t="str">
        <f ca="1">IFERROR(VLOOKUP(ROW(J231),'فهرست بها کلی'!$C$13:$BO$1660,30,0),"")</f>
        <v/>
      </c>
      <c r="K243" s="174" t="str">
        <f ca="1">IFERROR(VLOOKUP(ROW(K231),'فهرست بها کلی'!$C$13:$BO$1660,33,0),"")</f>
        <v/>
      </c>
      <c r="L243" s="174" t="str">
        <f ca="1">IFERROR(VLOOKUP(ROW(L231),'فهرست بها کلی'!$C$13:$BO$1660,36,0),"")</f>
        <v/>
      </c>
      <c r="M243" s="174" t="str">
        <f ca="1">IFERROR(VLOOKUP(ROW(M231),'فهرست بها کلی'!$C$13:$BO$1660,39,0),"")</f>
        <v/>
      </c>
      <c r="N243" s="174" t="str">
        <f ca="1">IFERROR(VLOOKUP(ROW(N231),'فهرست بها کلی'!$C$13:$BO$1660,42,0),"")</f>
        <v/>
      </c>
      <c r="O243" s="174" t="str">
        <f ca="1">IFERROR(VLOOKUP(ROW(O231),'فهرست بها کلی'!$C$13:$BO$1660,45,0),"")</f>
        <v/>
      </c>
      <c r="P243" s="174" t="str">
        <f ca="1">IFERROR(VLOOKUP(ROW(P231),'فهرست بها کلی'!$C$13:$BO$1660,48,0),"")</f>
        <v/>
      </c>
      <c r="Q243" s="174" t="str">
        <f ca="1">IFERROR(VLOOKUP(ROW(Q231),'فهرست بها کلی'!$C$13:$BO$1660,51,0),"")</f>
        <v/>
      </c>
      <c r="R243" s="174" t="str">
        <f ca="1">IFERROR(VLOOKUP(ROW(R231),'فهرست بها کلی'!$C$13:$BO$1660,54,0),"")</f>
        <v/>
      </c>
      <c r="S243" s="174" t="str">
        <f ca="1">IFERROR(VLOOKUP(ROW(S231),'فهرست بها کلی'!$C$13:$BO$1660,57,0),"")</f>
        <v/>
      </c>
      <c r="T243" s="174" t="str">
        <f ca="1">IFERROR(VLOOKUP(ROW(T231),'فهرست بها کلی'!$C$13:$BO$1660,60,0),"")</f>
        <v/>
      </c>
      <c r="U243" s="174" t="str">
        <f ca="1">IFERROR(VLOOKUP(ROW(U231),'فهرست بها کلی'!$C$13:$BO$1660,63,0),"")</f>
        <v/>
      </c>
      <c r="V243" s="241">
        <f t="shared" ca="1" si="23"/>
        <v>0</v>
      </c>
      <c r="W243" s="242" t="str">
        <f t="shared" ca="1" si="24"/>
        <v/>
      </c>
      <c r="X243" s="174" t="str">
        <f ca="1">IFERROR(VLOOKUP(ROW(X231),'فهرست بها کلی'!$C$13:$BO$1660,10,0),"")</f>
        <v/>
      </c>
      <c r="Y243" s="174" t="str">
        <f ca="1">IFERROR(VLOOKUP(ROW(Y231),'فهرست بها کلی'!$C$13:$BO$1660,11,0),"")</f>
        <v/>
      </c>
      <c r="Z243" s="174" t="str">
        <f ca="1">IFERROR(VLOOKUP(ROW(Z231),'فهرست بها کلی'!$C$13:$BO$1660,12,0),"")</f>
        <v/>
      </c>
      <c r="AA243" s="174" t="str">
        <f ca="1">IFERROR(VLOOKUP(ROW(AA231),'فهرست بها کلی'!$C$13:$BO$1660,13,0),"")</f>
        <v/>
      </c>
      <c r="AB243" s="243" t="str">
        <f t="shared" ca="1" si="25"/>
        <v/>
      </c>
      <c r="AC243" s="174" t="str">
        <f ca="1">IFERROR(VLOOKUP(ROW(AC231),'فهرست بها کلی'!$C$13:$BO$1660,22,0),"")</f>
        <v/>
      </c>
      <c r="AD243" s="174" t="str">
        <f ca="1">IFERROR(VLOOKUP(ROW(AD231),'فهرست بها کلی'!$C$13:$BO$1660,25,0),"")</f>
        <v/>
      </c>
      <c r="AE243" s="174" t="str">
        <f ca="1">IFERROR(VLOOKUP(ROW(AE231),'فهرست بها کلی'!$C$13:$BO$1660,28,0),"")</f>
        <v/>
      </c>
      <c r="AF243" s="174" t="str">
        <f ca="1">IFERROR(VLOOKUP(ROW(AF231),'فهرست بها کلی'!$C$13:$BO$1660,31,0),"")</f>
        <v/>
      </c>
      <c r="AG243" s="174" t="str">
        <f ca="1">IFERROR(VLOOKUP(ROW(AG231),'فهرست بها کلی'!$C$13:$BO$1660,34,0),"")</f>
        <v/>
      </c>
      <c r="AH243" s="174" t="str">
        <f ca="1">IFERROR(VLOOKUP(ROW(AH231),'فهرست بها کلی'!$C$13:$BO$1660,37,0),"")</f>
        <v/>
      </c>
      <c r="AI243" s="174" t="str">
        <f ca="1">IFERROR(VLOOKUP(ROW(AI231),'فهرست بها کلی'!$C$13:$BO$1660,40,0),"")</f>
        <v/>
      </c>
      <c r="AJ243" s="174" t="str">
        <f ca="1">IFERROR(VLOOKUP(ROW(AJ231),'فهرست بها کلی'!$C$13:$BO$1660,43,0),"")</f>
        <v/>
      </c>
      <c r="AK243" s="174" t="str">
        <f ca="1">IFERROR(VLOOKUP(ROW(AK231),'فهرست بها کلی'!$C$13:$BO$1660,46,0),"")</f>
        <v/>
      </c>
      <c r="AL243" s="174" t="str">
        <f ca="1">IFERROR(VLOOKUP(ROW(AL231),'فهرست بها کلی'!$C$13:$BO$1660,49,0),"")</f>
        <v/>
      </c>
      <c r="AM243" s="174" t="str">
        <f ca="1">IFERROR(VLOOKUP(ROW(AM231),'فهرست بها کلی'!$C$13:$BO$1660,52,0),"")</f>
        <v/>
      </c>
      <c r="AN243" s="174" t="str">
        <f ca="1">IFERROR(VLOOKUP(ROW(AN231),'فهرست بها کلی'!$C$13:$BO$1660,55,0),"")</f>
        <v/>
      </c>
      <c r="AO243" s="174" t="str">
        <f ca="1">IFERROR(VLOOKUP(ROW(AO231),'فهرست بها کلی'!$C$13:$BO$1660,58,0),"")</f>
        <v/>
      </c>
      <c r="AP243" s="174" t="str">
        <f ca="1">IFERROR(VLOOKUP(ROW(AP231),'فهرست بها کلی'!$C$13:$BO$1660,61,0),"")</f>
        <v/>
      </c>
      <c r="AQ243" s="174" t="str">
        <f ca="1">IFERROR(VLOOKUP(ROW(AQ231),'فهرست بها کلی'!$C$13:$BO$1660,64,0),"")</f>
        <v/>
      </c>
      <c r="AR243" s="244">
        <f t="shared" ca="1" si="26"/>
        <v>0</v>
      </c>
      <c r="AS243" s="174" t="str">
        <f ca="1">IFERROR(VLOOKUP(ROW(AS231),'فهرست بها کلی'!$C$13:$BO$1660,23,0),"")</f>
        <v/>
      </c>
      <c r="AT243" s="174" t="str">
        <f ca="1">IFERROR(VLOOKUP(ROW(AT231),'فهرست بها کلی'!$C$13:$BO$1660,26,0),"")</f>
        <v/>
      </c>
      <c r="AU243" s="174" t="str">
        <f ca="1">IFERROR(VLOOKUP(ROW(AU231),'فهرست بها کلی'!$C$13:$BO$1660,29,0),"")</f>
        <v/>
      </c>
      <c r="AV243" s="174" t="str">
        <f ca="1">IFERROR(VLOOKUP(ROW(AV231),'فهرست بها کلی'!$C$13:$BO$1660,32,0),"")</f>
        <v/>
      </c>
      <c r="AW243" s="174" t="str">
        <f ca="1">IFERROR(VLOOKUP(ROW(AW231),'فهرست بها کلی'!$C$13:$BO$1660,35,0),"")</f>
        <v/>
      </c>
      <c r="AX243" s="174" t="str">
        <f ca="1">IFERROR(VLOOKUP(ROW(AX231),'فهرست بها کلی'!$C$13:$BO$1660,38,0),"")</f>
        <v/>
      </c>
      <c r="AY243" s="174" t="str">
        <f ca="1">IFERROR(VLOOKUP(ROW(AY231),'فهرست بها کلی'!$C$13:$BO$1660,41,0),"")</f>
        <v/>
      </c>
      <c r="AZ243" s="174" t="str">
        <f ca="1">IFERROR(VLOOKUP(ROW(AZ231),'فهرست بها کلی'!$C$13:$BO$1660,44,0),"")</f>
        <v/>
      </c>
      <c r="BA243" s="174" t="str">
        <f ca="1">IFERROR(VLOOKUP(ROW(BA231),'فهرست بها کلی'!$C$13:$BO$1660,47,0),"")</f>
        <v/>
      </c>
      <c r="BB243" s="174" t="str">
        <f ca="1">IFERROR(VLOOKUP(ROW(BB231),'فهرست بها کلی'!$C$13:$BO$1660,50,0),"")</f>
        <v/>
      </c>
      <c r="BC243" s="174" t="str">
        <f ca="1">IFERROR(VLOOKUP(ROW(BC231),'فهرست بها کلی'!$C$13:$BO$1660,53,0),"")</f>
        <v/>
      </c>
      <c r="BD243" s="174" t="str">
        <f ca="1">IFERROR(VLOOKUP(ROW(BD231),'فهرست بها کلی'!$C$13:$BO$1660,56,0),"")</f>
        <v/>
      </c>
      <c r="BE243" s="174" t="str">
        <f ca="1">IFERROR(VLOOKUP(ROW(BE231),'فهرست بها کلی'!$C$13:$BO$1660,59,0),"")</f>
        <v/>
      </c>
      <c r="BF243" s="174" t="str">
        <f ca="1">IFERROR(VLOOKUP(ROW(BF231),'فهرست بها کلی'!$C$13:$BO$1660,62,0),"")</f>
        <v/>
      </c>
      <c r="BG243" s="174" t="str">
        <f ca="1">IFERROR(VLOOKUP(ROW(BG231),'فهرست بها کلی'!$C$13:$BO$1660,65,0),"")</f>
        <v/>
      </c>
      <c r="BH243" s="174" t="str">
        <f ca="1">IFERROR(VLOOKUP(ROW(BH231),'فهرست بها کلی'!$C$13:$BO$1660,16,0),"")</f>
        <v/>
      </c>
      <c r="BI243" s="245" t="str">
        <f t="shared" ca="1" si="27"/>
        <v xml:space="preserve"> </v>
      </c>
      <c r="BJ243" s="245" t="str">
        <f t="shared" ca="1" si="28"/>
        <v/>
      </c>
      <c r="BK243" s="245" t="str">
        <f t="shared" ca="1" si="29"/>
        <v/>
      </c>
    </row>
    <row r="244" spans="1:63" ht="47.25" customHeight="1">
      <c r="A244" s="174" t="str">
        <f ca="1">IFERROR(VLOOKUP(ROW(A232),'فهرست بها کلی'!$C$13:$BO$1660,1,0),"")</f>
        <v/>
      </c>
      <c r="B244" s="174" t="str">
        <f ca="1">IFERROR(VLOOKUP(ROW(B232),'فهرست بها کلی'!$C$13:$BO$1660,5,0),"")</f>
        <v/>
      </c>
      <c r="C244" s="174" t="str">
        <f ca="1">IFERROR(VLOOKUP(ROW(C232),'فهرست بها کلی'!$C$13:$BO$1660,6,0),"")</f>
        <v/>
      </c>
      <c r="D244" s="174" t="str">
        <f ca="1">IFERROR(VLOOKUP(ROW(D232),'فهرست بها کلی'!$C$13:$BO$1660,7,0),"")</f>
        <v/>
      </c>
      <c r="E244" s="174" t="str">
        <f ca="1">IFERROR(VLOOKUP(ROW(E232),'فهرست بها کلی'!$C$13:$BO$1660,8,0),"")</f>
        <v/>
      </c>
      <c r="F244" s="174" t="str">
        <f ca="1">IFERROR(VLOOKUP(ROW(F232),'فهرست بها کلی'!$C$13:$BO$1660,9,0),"")</f>
        <v/>
      </c>
      <c r="G244" s="174" t="str">
        <f ca="1">IFERROR(VLOOKUP(ROW(G232),'فهرست بها کلی'!$C$13:$BO$1660,21,0),"")</f>
        <v/>
      </c>
      <c r="H244" s="174" t="str">
        <f ca="1">IFERROR(VLOOKUP(ROW(H232),'فهرست بها کلی'!$C$13:$BO$1660,24,0),"")</f>
        <v/>
      </c>
      <c r="I244" s="174" t="str">
        <f ca="1">IFERROR(VLOOKUP(ROW(I232),'فهرست بها کلی'!$C$13:$BO$1660,27,0),"")</f>
        <v/>
      </c>
      <c r="J244" s="174" t="str">
        <f ca="1">IFERROR(VLOOKUP(ROW(J232),'فهرست بها کلی'!$C$13:$BO$1660,30,0),"")</f>
        <v/>
      </c>
      <c r="K244" s="174" t="str">
        <f ca="1">IFERROR(VLOOKUP(ROW(K232),'فهرست بها کلی'!$C$13:$BO$1660,33,0),"")</f>
        <v/>
      </c>
      <c r="L244" s="174" t="str">
        <f ca="1">IFERROR(VLOOKUP(ROW(L232),'فهرست بها کلی'!$C$13:$BO$1660,36,0),"")</f>
        <v/>
      </c>
      <c r="M244" s="174" t="str">
        <f ca="1">IFERROR(VLOOKUP(ROW(M232),'فهرست بها کلی'!$C$13:$BO$1660,39,0),"")</f>
        <v/>
      </c>
      <c r="N244" s="174" t="str">
        <f ca="1">IFERROR(VLOOKUP(ROW(N232),'فهرست بها کلی'!$C$13:$BO$1660,42,0),"")</f>
        <v/>
      </c>
      <c r="O244" s="174" t="str">
        <f ca="1">IFERROR(VLOOKUP(ROW(O232),'فهرست بها کلی'!$C$13:$BO$1660,45,0),"")</f>
        <v/>
      </c>
      <c r="P244" s="174" t="str">
        <f ca="1">IFERROR(VLOOKUP(ROW(P232),'فهرست بها کلی'!$C$13:$BO$1660,48,0),"")</f>
        <v/>
      </c>
      <c r="Q244" s="174" t="str">
        <f ca="1">IFERROR(VLOOKUP(ROW(Q232),'فهرست بها کلی'!$C$13:$BO$1660,51,0),"")</f>
        <v/>
      </c>
      <c r="R244" s="174" t="str">
        <f ca="1">IFERROR(VLOOKUP(ROW(R232),'فهرست بها کلی'!$C$13:$BO$1660,54,0),"")</f>
        <v/>
      </c>
      <c r="S244" s="174" t="str">
        <f ca="1">IFERROR(VLOOKUP(ROW(S232),'فهرست بها کلی'!$C$13:$BO$1660,57,0),"")</f>
        <v/>
      </c>
      <c r="T244" s="174" t="str">
        <f ca="1">IFERROR(VLOOKUP(ROW(T232),'فهرست بها کلی'!$C$13:$BO$1660,60,0),"")</f>
        <v/>
      </c>
      <c r="U244" s="174" t="str">
        <f ca="1">IFERROR(VLOOKUP(ROW(U232),'فهرست بها کلی'!$C$13:$BO$1660,63,0),"")</f>
        <v/>
      </c>
      <c r="V244" s="241">
        <f t="shared" ca="1" si="23"/>
        <v>0</v>
      </c>
      <c r="W244" s="242" t="str">
        <f t="shared" ca="1" si="24"/>
        <v/>
      </c>
      <c r="X244" s="174" t="str">
        <f ca="1">IFERROR(VLOOKUP(ROW(X232),'فهرست بها کلی'!$C$13:$BO$1660,10,0),"")</f>
        <v/>
      </c>
      <c r="Y244" s="174" t="str">
        <f ca="1">IFERROR(VLOOKUP(ROW(Y232),'فهرست بها کلی'!$C$13:$BO$1660,11,0),"")</f>
        <v/>
      </c>
      <c r="Z244" s="174" t="str">
        <f ca="1">IFERROR(VLOOKUP(ROW(Z232),'فهرست بها کلی'!$C$13:$BO$1660,12,0),"")</f>
        <v/>
      </c>
      <c r="AA244" s="174" t="str">
        <f ca="1">IFERROR(VLOOKUP(ROW(AA232),'فهرست بها کلی'!$C$13:$BO$1660,13,0),"")</f>
        <v/>
      </c>
      <c r="AB244" s="243" t="str">
        <f t="shared" ca="1" si="25"/>
        <v/>
      </c>
      <c r="AC244" s="174" t="str">
        <f ca="1">IFERROR(VLOOKUP(ROW(AC232),'فهرست بها کلی'!$C$13:$BO$1660,22,0),"")</f>
        <v/>
      </c>
      <c r="AD244" s="174" t="str">
        <f ca="1">IFERROR(VLOOKUP(ROW(AD232),'فهرست بها کلی'!$C$13:$BO$1660,25,0),"")</f>
        <v/>
      </c>
      <c r="AE244" s="174" t="str">
        <f ca="1">IFERROR(VLOOKUP(ROW(AE232),'فهرست بها کلی'!$C$13:$BO$1660,28,0),"")</f>
        <v/>
      </c>
      <c r="AF244" s="174" t="str">
        <f ca="1">IFERROR(VLOOKUP(ROW(AF232),'فهرست بها کلی'!$C$13:$BO$1660,31,0),"")</f>
        <v/>
      </c>
      <c r="AG244" s="174" t="str">
        <f ca="1">IFERROR(VLOOKUP(ROW(AG232),'فهرست بها کلی'!$C$13:$BO$1660,34,0),"")</f>
        <v/>
      </c>
      <c r="AH244" s="174" t="str">
        <f ca="1">IFERROR(VLOOKUP(ROW(AH232),'فهرست بها کلی'!$C$13:$BO$1660,37,0),"")</f>
        <v/>
      </c>
      <c r="AI244" s="174" t="str">
        <f ca="1">IFERROR(VLOOKUP(ROW(AI232),'فهرست بها کلی'!$C$13:$BO$1660,40,0),"")</f>
        <v/>
      </c>
      <c r="AJ244" s="174" t="str">
        <f ca="1">IFERROR(VLOOKUP(ROW(AJ232),'فهرست بها کلی'!$C$13:$BO$1660,43,0),"")</f>
        <v/>
      </c>
      <c r="AK244" s="174" t="str">
        <f ca="1">IFERROR(VLOOKUP(ROW(AK232),'فهرست بها کلی'!$C$13:$BO$1660,46,0),"")</f>
        <v/>
      </c>
      <c r="AL244" s="174" t="str">
        <f ca="1">IFERROR(VLOOKUP(ROW(AL232),'فهرست بها کلی'!$C$13:$BO$1660,49,0),"")</f>
        <v/>
      </c>
      <c r="AM244" s="174" t="str">
        <f ca="1">IFERROR(VLOOKUP(ROW(AM232),'فهرست بها کلی'!$C$13:$BO$1660,52,0),"")</f>
        <v/>
      </c>
      <c r="AN244" s="174" t="str">
        <f ca="1">IFERROR(VLOOKUP(ROW(AN232),'فهرست بها کلی'!$C$13:$BO$1660,55,0),"")</f>
        <v/>
      </c>
      <c r="AO244" s="174" t="str">
        <f ca="1">IFERROR(VLOOKUP(ROW(AO232),'فهرست بها کلی'!$C$13:$BO$1660,58,0),"")</f>
        <v/>
      </c>
      <c r="AP244" s="174" t="str">
        <f ca="1">IFERROR(VLOOKUP(ROW(AP232),'فهرست بها کلی'!$C$13:$BO$1660,61,0),"")</f>
        <v/>
      </c>
      <c r="AQ244" s="174" t="str">
        <f ca="1">IFERROR(VLOOKUP(ROW(AQ232),'فهرست بها کلی'!$C$13:$BO$1660,64,0),"")</f>
        <v/>
      </c>
      <c r="AR244" s="244">
        <f t="shared" ca="1" si="26"/>
        <v>0</v>
      </c>
      <c r="AS244" s="174" t="str">
        <f ca="1">IFERROR(VLOOKUP(ROW(AS232),'فهرست بها کلی'!$C$13:$BO$1660,23,0),"")</f>
        <v/>
      </c>
      <c r="AT244" s="174" t="str">
        <f ca="1">IFERROR(VLOOKUP(ROW(AT232),'فهرست بها کلی'!$C$13:$BO$1660,26,0),"")</f>
        <v/>
      </c>
      <c r="AU244" s="174" t="str">
        <f ca="1">IFERROR(VLOOKUP(ROW(AU232),'فهرست بها کلی'!$C$13:$BO$1660,29,0),"")</f>
        <v/>
      </c>
      <c r="AV244" s="174" t="str">
        <f ca="1">IFERROR(VLOOKUP(ROW(AV232),'فهرست بها کلی'!$C$13:$BO$1660,32,0),"")</f>
        <v/>
      </c>
      <c r="AW244" s="174" t="str">
        <f ca="1">IFERROR(VLOOKUP(ROW(AW232),'فهرست بها کلی'!$C$13:$BO$1660,35,0),"")</f>
        <v/>
      </c>
      <c r="AX244" s="174" t="str">
        <f ca="1">IFERROR(VLOOKUP(ROW(AX232),'فهرست بها کلی'!$C$13:$BO$1660,38,0),"")</f>
        <v/>
      </c>
      <c r="AY244" s="174" t="str">
        <f ca="1">IFERROR(VLOOKUP(ROW(AY232),'فهرست بها کلی'!$C$13:$BO$1660,41,0),"")</f>
        <v/>
      </c>
      <c r="AZ244" s="174" t="str">
        <f ca="1">IFERROR(VLOOKUP(ROW(AZ232),'فهرست بها کلی'!$C$13:$BO$1660,44,0),"")</f>
        <v/>
      </c>
      <c r="BA244" s="174" t="str">
        <f ca="1">IFERROR(VLOOKUP(ROW(BA232),'فهرست بها کلی'!$C$13:$BO$1660,47,0),"")</f>
        <v/>
      </c>
      <c r="BB244" s="174" t="str">
        <f ca="1">IFERROR(VLOOKUP(ROW(BB232),'فهرست بها کلی'!$C$13:$BO$1660,50,0),"")</f>
        <v/>
      </c>
      <c r="BC244" s="174" t="str">
        <f ca="1">IFERROR(VLOOKUP(ROW(BC232),'فهرست بها کلی'!$C$13:$BO$1660,53,0),"")</f>
        <v/>
      </c>
      <c r="BD244" s="174" t="str">
        <f ca="1">IFERROR(VLOOKUP(ROW(BD232),'فهرست بها کلی'!$C$13:$BO$1660,56,0),"")</f>
        <v/>
      </c>
      <c r="BE244" s="174" t="str">
        <f ca="1">IFERROR(VLOOKUP(ROW(BE232),'فهرست بها کلی'!$C$13:$BO$1660,59,0),"")</f>
        <v/>
      </c>
      <c r="BF244" s="174" t="str">
        <f ca="1">IFERROR(VLOOKUP(ROW(BF232),'فهرست بها کلی'!$C$13:$BO$1660,62,0),"")</f>
        <v/>
      </c>
      <c r="BG244" s="174" t="str">
        <f ca="1">IFERROR(VLOOKUP(ROW(BG232),'فهرست بها کلی'!$C$13:$BO$1660,65,0),"")</f>
        <v/>
      </c>
      <c r="BH244" s="174" t="str">
        <f ca="1">IFERROR(VLOOKUP(ROW(BH232),'فهرست بها کلی'!$C$13:$BO$1660,16,0),"")</f>
        <v/>
      </c>
      <c r="BI244" s="245" t="str">
        <f t="shared" ca="1" si="27"/>
        <v xml:space="preserve"> </v>
      </c>
      <c r="BJ244" s="245" t="str">
        <f t="shared" ca="1" si="28"/>
        <v/>
      </c>
      <c r="BK244" s="245" t="str">
        <f t="shared" ca="1" si="29"/>
        <v/>
      </c>
    </row>
    <row r="245" spans="1:63" ht="47.25" customHeight="1">
      <c r="A245" s="174" t="str">
        <f ca="1">IFERROR(VLOOKUP(ROW(A233),'فهرست بها کلی'!$C$13:$BO$1660,1,0),"")</f>
        <v/>
      </c>
      <c r="B245" s="174" t="str">
        <f ca="1">IFERROR(VLOOKUP(ROW(B233),'فهرست بها کلی'!$C$13:$BO$1660,5,0),"")</f>
        <v/>
      </c>
      <c r="C245" s="174" t="str">
        <f ca="1">IFERROR(VLOOKUP(ROW(C233),'فهرست بها کلی'!$C$13:$BO$1660,6,0),"")</f>
        <v/>
      </c>
      <c r="D245" s="174" t="str">
        <f ca="1">IFERROR(VLOOKUP(ROW(D233),'فهرست بها کلی'!$C$13:$BO$1660,7,0),"")</f>
        <v/>
      </c>
      <c r="E245" s="174" t="str">
        <f ca="1">IFERROR(VLOOKUP(ROW(E233),'فهرست بها کلی'!$C$13:$BO$1660,8,0),"")</f>
        <v/>
      </c>
      <c r="F245" s="174" t="str">
        <f ca="1">IFERROR(VLOOKUP(ROW(F233),'فهرست بها کلی'!$C$13:$BO$1660,9,0),"")</f>
        <v/>
      </c>
      <c r="G245" s="174" t="str">
        <f ca="1">IFERROR(VLOOKUP(ROW(G233),'فهرست بها کلی'!$C$13:$BO$1660,21,0),"")</f>
        <v/>
      </c>
      <c r="H245" s="174" t="str">
        <f ca="1">IFERROR(VLOOKUP(ROW(H233),'فهرست بها کلی'!$C$13:$BO$1660,24,0),"")</f>
        <v/>
      </c>
      <c r="I245" s="174" t="str">
        <f ca="1">IFERROR(VLOOKUP(ROW(I233),'فهرست بها کلی'!$C$13:$BO$1660,27,0),"")</f>
        <v/>
      </c>
      <c r="J245" s="174" t="str">
        <f ca="1">IFERROR(VLOOKUP(ROW(J233),'فهرست بها کلی'!$C$13:$BO$1660,30,0),"")</f>
        <v/>
      </c>
      <c r="K245" s="174" t="str">
        <f ca="1">IFERROR(VLOOKUP(ROW(K233),'فهرست بها کلی'!$C$13:$BO$1660,33,0),"")</f>
        <v/>
      </c>
      <c r="L245" s="174" t="str">
        <f ca="1">IFERROR(VLOOKUP(ROW(L233),'فهرست بها کلی'!$C$13:$BO$1660,36,0),"")</f>
        <v/>
      </c>
      <c r="M245" s="174" t="str">
        <f ca="1">IFERROR(VLOOKUP(ROW(M233),'فهرست بها کلی'!$C$13:$BO$1660,39,0),"")</f>
        <v/>
      </c>
      <c r="N245" s="174" t="str">
        <f ca="1">IFERROR(VLOOKUP(ROW(N233),'فهرست بها کلی'!$C$13:$BO$1660,42,0),"")</f>
        <v/>
      </c>
      <c r="O245" s="174" t="str">
        <f ca="1">IFERROR(VLOOKUP(ROW(O233),'فهرست بها کلی'!$C$13:$BO$1660,45,0),"")</f>
        <v/>
      </c>
      <c r="P245" s="174" t="str">
        <f ca="1">IFERROR(VLOOKUP(ROW(P233),'فهرست بها کلی'!$C$13:$BO$1660,48,0),"")</f>
        <v/>
      </c>
      <c r="Q245" s="174" t="str">
        <f ca="1">IFERROR(VLOOKUP(ROW(Q233),'فهرست بها کلی'!$C$13:$BO$1660,51,0),"")</f>
        <v/>
      </c>
      <c r="R245" s="174" t="str">
        <f ca="1">IFERROR(VLOOKUP(ROW(R233),'فهرست بها کلی'!$C$13:$BO$1660,54,0),"")</f>
        <v/>
      </c>
      <c r="S245" s="174" t="str">
        <f ca="1">IFERROR(VLOOKUP(ROW(S233),'فهرست بها کلی'!$C$13:$BO$1660,57,0),"")</f>
        <v/>
      </c>
      <c r="T245" s="174" t="str">
        <f ca="1">IFERROR(VLOOKUP(ROW(T233),'فهرست بها کلی'!$C$13:$BO$1660,60,0),"")</f>
        <v/>
      </c>
      <c r="U245" s="174" t="str">
        <f ca="1">IFERROR(VLOOKUP(ROW(U233),'فهرست بها کلی'!$C$13:$BO$1660,63,0),"")</f>
        <v/>
      </c>
      <c r="V245" s="241">
        <f t="shared" ca="1" si="23"/>
        <v>0</v>
      </c>
      <c r="W245" s="242" t="str">
        <f t="shared" ca="1" si="24"/>
        <v/>
      </c>
      <c r="X245" s="174" t="str">
        <f ca="1">IFERROR(VLOOKUP(ROW(X233),'فهرست بها کلی'!$C$13:$BO$1660,10,0),"")</f>
        <v/>
      </c>
      <c r="Y245" s="174" t="str">
        <f ca="1">IFERROR(VLOOKUP(ROW(Y233),'فهرست بها کلی'!$C$13:$BO$1660,11,0),"")</f>
        <v/>
      </c>
      <c r="Z245" s="174" t="str">
        <f ca="1">IFERROR(VLOOKUP(ROW(Z233),'فهرست بها کلی'!$C$13:$BO$1660,12,0),"")</f>
        <v/>
      </c>
      <c r="AA245" s="174" t="str">
        <f ca="1">IFERROR(VLOOKUP(ROW(AA233),'فهرست بها کلی'!$C$13:$BO$1660,13,0),"")</f>
        <v/>
      </c>
      <c r="AB245" s="243" t="str">
        <f t="shared" ca="1" si="25"/>
        <v/>
      </c>
      <c r="AC245" s="174" t="str">
        <f ca="1">IFERROR(VLOOKUP(ROW(AC233),'فهرست بها کلی'!$C$13:$BO$1660,22,0),"")</f>
        <v/>
      </c>
      <c r="AD245" s="174" t="str">
        <f ca="1">IFERROR(VLOOKUP(ROW(AD233),'فهرست بها کلی'!$C$13:$BO$1660,25,0),"")</f>
        <v/>
      </c>
      <c r="AE245" s="174" t="str">
        <f ca="1">IFERROR(VLOOKUP(ROW(AE233),'فهرست بها کلی'!$C$13:$BO$1660,28,0),"")</f>
        <v/>
      </c>
      <c r="AF245" s="174" t="str">
        <f ca="1">IFERROR(VLOOKUP(ROW(AF233),'فهرست بها کلی'!$C$13:$BO$1660,31,0),"")</f>
        <v/>
      </c>
      <c r="AG245" s="174" t="str">
        <f ca="1">IFERROR(VLOOKUP(ROW(AG233),'فهرست بها کلی'!$C$13:$BO$1660,34,0),"")</f>
        <v/>
      </c>
      <c r="AH245" s="174" t="str">
        <f ca="1">IFERROR(VLOOKUP(ROW(AH233),'فهرست بها کلی'!$C$13:$BO$1660,37,0),"")</f>
        <v/>
      </c>
      <c r="AI245" s="174" t="str">
        <f ca="1">IFERROR(VLOOKUP(ROW(AI233),'فهرست بها کلی'!$C$13:$BO$1660,40,0),"")</f>
        <v/>
      </c>
      <c r="AJ245" s="174" t="str">
        <f ca="1">IFERROR(VLOOKUP(ROW(AJ233),'فهرست بها کلی'!$C$13:$BO$1660,43,0),"")</f>
        <v/>
      </c>
      <c r="AK245" s="174" t="str">
        <f ca="1">IFERROR(VLOOKUP(ROW(AK233),'فهرست بها کلی'!$C$13:$BO$1660,46,0),"")</f>
        <v/>
      </c>
      <c r="AL245" s="174" t="str">
        <f ca="1">IFERROR(VLOOKUP(ROW(AL233),'فهرست بها کلی'!$C$13:$BO$1660,49,0),"")</f>
        <v/>
      </c>
      <c r="AM245" s="174" t="str">
        <f ca="1">IFERROR(VLOOKUP(ROW(AM233),'فهرست بها کلی'!$C$13:$BO$1660,52,0),"")</f>
        <v/>
      </c>
      <c r="AN245" s="174" t="str">
        <f ca="1">IFERROR(VLOOKUP(ROW(AN233),'فهرست بها کلی'!$C$13:$BO$1660,55,0),"")</f>
        <v/>
      </c>
      <c r="AO245" s="174" t="str">
        <f ca="1">IFERROR(VLOOKUP(ROW(AO233),'فهرست بها کلی'!$C$13:$BO$1660,58,0),"")</f>
        <v/>
      </c>
      <c r="AP245" s="174" t="str">
        <f ca="1">IFERROR(VLOOKUP(ROW(AP233),'فهرست بها کلی'!$C$13:$BO$1660,61,0),"")</f>
        <v/>
      </c>
      <c r="AQ245" s="174" t="str">
        <f ca="1">IFERROR(VLOOKUP(ROW(AQ233),'فهرست بها کلی'!$C$13:$BO$1660,64,0),"")</f>
        <v/>
      </c>
      <c r="AR245" s="244">
        <f t="shared" ca="1" si="26"/>
        <v>0</v>
      </c>
      <c r="AS245" s="174" t="str">
        <f ca="1">IFERROR(VLOOKUP(ROW(AS233),'فهرست بها کلی'!$C$13:$BO$1660,23,0),"")</f>
        <v/>
      </c>
      <c r="AT245" s="174" t="str">
        <f ca="1">IFERROR(VLOOKUP(ROW(AT233),'فهرست بها کلی'!$C$13:$BO$1660,26,0),"")</f>
        <v/>
      </c>
      <c r="AU245" s="174" t="str">
        <f ca="1">IFERROR(VLOOKUP(ROW(AU233),'فهرست بها کلی'!$C$13:$BO$1660,29,0),"")</f>
        <v/>
      </c>
      <c r="AV245" s="174" t="str">
        <f ca="1">IFERROR(VLOOKUP(ROW(AV233),'فهرست بها کلی'!$C$13:$BO$1660,32,0),"")</f>
        <v/>
      </c>
      <c r="AW245" s="174" t="str">
        <f ca="1">IFERROR(VLOOKUP(ROW(AW233),'فهرست بها کلی'!$C$13:$BO$1660,35,0),"")</f>
        <v/>
      </c>
      <c r="AX245" s="174" t="str">
        <f ca="1">IFERROR(VLOOKUP(ROW(AX233),'فهرست بها کلی'!$C$13:$BO$1660,38,0),"")</f>
        <v/>
      </c>
      <c r="AY245" s="174" t="str">
        <f ca="1">IFERROR(VLOOKUP(ROW(AY233),'فهرست بها کلی'!$C$13:$BO$1660,41,0),"")</f>
        <v/>
      </c>
      <c r="AZ245" s="174" t="str">
        <f ca="1">IFERROR(VLOOKUP(ROW(AZ233),'فهرست بها کلی'!$C$13:$BO$1660,44,0),"")</f>
        <v/>
      </c>
      <c r="BA245" s="174" t="str">
        <f ca="1">IFERROR(VLOOKUP(ROW(BA233),'فهرست بها کلی'!$C$13:$BO$1660,47,0),"")</f>
        <v/>
      </c>
      <c r="BB245" s="174" t="str">
        <f ca="1">IFERROR(VLOOKUP(ROW(BB233),'فهرست بها کلی'!$C$13:$BO$1660,50,0),"")</f>
        <v/>
      </c>
      <c r="BC245" s="174" t="str">
        <f ca="1">IFERROR(VLOOKUP(ROW(BC233),'فهرست بها کلی'!$C$13:$BO$1660,53,0),"")</f>
        <v/>
      </c>
      <c r="BD245" s="174" t="str">
        <f ca="1">IFERROR(VLOOKUP(ROW(BD233),'فهرست بها کلی'!$C$13:$BO$1660,56,0),"")</f>
        <v/>
      </c>
      <c r="BE245" s="174" t="str">
        <f ca="1">IFERROR(VLOOKUP(ROW(BE233),'فهرست بها کلی'!$C$13:$BO$1660,59,0),"")</f>
        <v/>
      </c>
      <c r="BF245" s="174" t="str">
        <f ca="1">IFERROR(VLOOKUP(ROW(BF233),'فهرست بها کلی'!$C$13:$BO$1660,62,0),"")</f>
        <v/>
      </c>
      <c r="BG245" s="174" t="str">
        <f ca="1">IFERROR(VLOOKUP(ROW(BG233),'فهرست بها کلی'!$C$13:$BO$1660,65,0),"")</f>
        <v/>
      </c>
      <c r="BH245" s="174" t="str">
        <f ca="1">IFERROR(VLOOKUP(ROW(BH233),'فهرست بها کلی'!$C$13:$BO$1660,16,0),"")</f>
        <v/>
      </c>
      <c r="BI245" s="245" t="str">
        <f t="shared" ca="1" si="27"/>
        <v xml:space="preserve"> </v>
      </c>
      <c r="BJ245" s="245" t="str">
        <f t="shared" ca="1" si="28"/>
        <v/>
      </c>
      <c r="BK245" s="245" t="str">
        <f t="shared" ca="1" si="29"/>
        <v/>
      </c>
    </row>
    <row r="246" spans="1:63" ht="47.25" customHeight="1">
      <c r="A246" s="174" t="str">
        <f ca="1">IFERROR(VLOOKUP(ROW(A234),'فهرست بها کلی'!$C$13:$BO$1660,1,0),"")</f>
        <v/>
      </c>
      <c r="B246" s="174" t="str">
        <f ca="1">IFERROR(VLOOKUP(ROW(B234),'فهرست بها کلی'!$C$13:$BO$1660,5,0),"")</f>
        <v/>
      </c>
      <c r="C246" s="174" t="str">
        <f ca="1">IFERROR(VLOOKUP(ROW(C234),'فهرست بها کلی'!$C$13:$BO$1660,6,0),"")</f>
        <v/>
      </c>
      <c r="D246" s="174" t="str">
        <f ca="1">IFERROR(VLOOKUP(ROW(D234),'فهرست بها کلی'!$C$13:$BO$1660,7,0),"")</f>
        <v/>
      </c>
      <c r="E246" s="174" t="str">
        <f ca="1">IFERROR(VLOOKUP(ROW(E234),'فهرست بها کلی'!$C$13:$BO$1660,8,0),"")</f>
        <v/>
      </c>
      <c r="F246" s="174" t="str">
        <f ca="1">IFERROR(VLOOKUP(ROW(F234),'فهرست بها کلی'!$C$13:$BO$1660,9,0),"")</f>
        <v/>
      </c>
      <c r="G246" s="174" t="str">
        <f ca="1">IFERROR(VLOOKUP(ROW(G234),'فهرست بها کلی'!$C$13:$BO$1660,21,0),"")</f>
        <v/>
      </c>
      <c r="H246" s="174" t="str">
        <f ca="1">IFERROR(VLOOKUP(ROW(H234),'فهرست بها کلی'!$C$13:$BO$1660,24,0),"")</f>
        <v/>
      </c>
      <c r="I246" s="174" t="str">
        <f ca="1">IFERROR(VLOOKUP(ROW(I234),'فهرست بها کلی'!$C$13:$BO$1660,27,0),"")</f>
        <v/>
      </c>
      <c r="J246" s="174" t="str">
        <f ca="1">IFERROR(VLOOKUP(ROW(J234),'فهرست بها کلی'!$C$13:$BO$1660,30,0),"")</f>
        <v/>
      </c>
      <c r="K246" s="174" t="str">
        <f ca="1">IFERROR(VLOOKUP(ROW(K234),'فهرست بها کلی'!$C$13:$BO$1660,33,0),"")</f>
        <v/>
      </c>
      <c r="L246" s="174" t="str">
        <f ca="1">IFERROR(VLOOKUP(ROW(L234),'فهرست بها کلی'!$C$13:$BO$1660,36,0),"")</f>
        <v/>
      </c>
      <c r="M246" s="174" t="str">
        <f ca="1">IFERROR(VLOOKUP(ROW(M234),'فهرست بها کلی'!$C$13:$BO$1660,39,0),"")</f>
        <v/>
      </c>
      <c r="N246" s="174" t="str">
        <f ca="1">IFERROR(VLOOKUP(ROW(N234),'فهرست بها کلی'!$C$13:$BO$1660,42,0),"")</f>
        <v/>
      </c>
      <c r="O246" s="174" t="str">
        <f ca="1">IFERROR(VLOOKUP(ROW(O234),'فهرست بها کلی'!$C$13:$BO$1660,45,0),"")</f>
        <v/>
      </c>
      <c r="P246" s="174" t="str">
        <f ca="1">IFERROR(VLOOKUP(ROW(P234),'فهرست بها کلی'!$C$13:$BO$1660,48,0),"")</f>
        <v/>
      </c>
      <c r="Q246" s="174" t="str">
        <f ca="1">IFERROR(VLOOKUP(ROW(Q234),'فهرست بها کلی'!$C$13:$BO$1660,51,0),"")</f>
        <v/>
      </c>
      <c r="R246" s="174" t="str">
        <f ca="1">IFERROR(VLOOKUP(ROW(R234),'فهرست بها کلی'!$C$13:$BO$1660,54,0),"")</f>
        <v/>
      </c>
      <c r="S246" s="174" t="str">
        <f ca="1">IFERROR(VLOOKUP(ROW(S234),'فهرست بها کلی'!$C$13:$BO$1660,57,0),"")</f>
        <v/>
      </c>
      <c r="T246" s="174" t="str">
        <f ca="1">IFERROR(VLOOKUP(ROW(T234),'فهرست بها کلی'!$C$13:$BO$1660,60,0),"")</f>
        <v/>
      </c>
      <c r="U246" s="174" t="str">
        <f ca="1">IFERROR(VLOOKUP(ROW(U234),'فهرست بها کلی'!$C$13:$BO$1660,63,0),"")</f>
        <v/>
      </c>
      <c r="V246" s="241">
        <f t="shared" ca="1" si="23"/>
        <v>0</v>
      </c>
      <c r="W246" s="242" t="str">
        <f t="shared" ca="1" si="24"/>
        <v/>
      </c>
      <c r="X246" s="174" t="str">
        <f ca="1">IFERROR(VLOOKUP(ROW(X234),'فهرست بها کلی'!$C$13:$BO$1660,10,0),"")</f>
        <v/>
      </c>
      <c r="Y246" s="174" t="str">
        <f ca="1">IFERROR(VLOOKUP(ROW(Y234),'فهرست بها کلی'!$C$13:$BO$1660,11,0),"")</f>
        <v/>
      </c>
      <c r="Z246" s="174" t="str">
        <f ca="1">IFERROR(VLOOKUP(ROW(Z234),'فهرست بها کلی'!$C$13:$BO$1660,12,0),"")</f>
        <v/>
      </c>
      <c r="AA246" s="174" t="str">
        <f ca="1">IFERROR(VLOOKUP(ROW(AA234),'فهرست بها کلی'!$C$13:$BO$1660,13,0),"")</f>
        <v/>
      </c>
      <c r="AB246" s="243" t="str">
        <f t="shared" ca="1" si="25"/>
        <v/>
      </c>
      <c r="AC246" s="174" t="str">
        <f ca="1">IFERROR(VLOOKUP(ROW(AC234),'فهرست بها کلی'!$C$13:$BO$1660,22,0),"")</f>
        <v/>
      </c>
      <c r="AD246" s="174" t="str">
        <f ca="1">IFERROR(VLOOKUP(ROW(AD234),'فهرست بها کلی'!$C$13:$BO$1660,25,0),"")</f>
        <v/>
      </c>
      <c r="AE246" s="174" t="str">
        <f ca="1">IFERROR(VLOOKUP(ROW(AE234),'فهرست بها کلی'!$C$13:$BO$1660,28,0),"")</f>
        <v/>
      </c>
      <c r="AF246" s="174" t="str">
        <f ca="1">IFERROR(VLOOKUP(ROW(AF234),'فهرست بها کلی'!$C$13:$BO$1660,31,0),"")</f>
        <v/>
      </c>
      <c r="AG246" s="174" t="str">
        <f ca="1">IFERROR(VLOOKUP(ROW(AG234),'فهرست بها کلی'!$C$13:$BO$1660,34,0),"")</f>
        <v/>
      </c>
      <c r="AH246" s="174" t="str">
        <f ca="1">IFERROR(VLOOKUP(ROW(AH234),'فهرست بها کلی'!$C$13:$BO$1660,37,0),"")</f>
        <v/>
      </c>
      <c r="AI246" s="174" t="str">
        <f ca="1">IFERROR(VLOOKUP(ROW(AI234),'فهرست بها کلی'!$C$13:$BO$1660,40,0),"")</f>
        <v/>
      </c>
      <c r="AJ246" s="174" t="str">
        <f ca="1">IFERROR(VLOOKUP(ROW(AJ234),'فهرست بها کلی'!$C$13:$BO$1660,43,0),"")</f>
        <v/>
      </c>
      <c r="AK246" s="174" t="str">
        <f ca="1">IFERROR(VLOOKUP(ROW(AK234),'فهرست بها کلی'!$C$13:$BO$1660,46,0),"")</f>
        <v/>
      </c>
      <c r="AL246" s="174" t="str">
        <f ca="1">IFERROR(VLOOKUP(ROW(AL234),'فهرست بها کلی'!$C$13:$BO$1660,49,0),"")</f>
        <v/>
      </c>
      <c r="AM246" s="174" t="str">
        <f ca="1">IFERROR(VLOOKUP(ROW(AM234),'فهرست بها کلی'!$C$13:$BO$1660,52,0),"")</f>
        <v/>
      </c>
      <c r="AN246" s="174" t="str">
        <f ca="1">IFERROR(VLOOKUP(ROW(AN234),'فهرست بها کلی'!$C$13:$BO$1660,55,0),"")</f>
        <v/>
      </c>
      <c r="AO246" s="174" t="str">
        <f ca="1">IFERROR(VLOOKUP(ROW(AO234),'فهرست بها کلی'!$C$13:$BO$1660,58,0),"")</f>
        <v/>
      </c>
      <c r="AP246" s="174" t="str">
        <f ca="1">IFERROR(VLOOKUP(ROW(AP234),'فهرست بها کلی'!$C$13:$BO$1660,61,0),"")</f>
        <v/>
      </c>
      <c r="AQ246" s="174" t="str">
        <f ca="1">IFERROR(VLOOKUP(ROW(AQ234),'فهرست بها کلی'!$C$13:$BO$1660,64,0),"")</f>
        <v/>
      </c>
      <c r="AR246" s="244">
        <f t="shared" ca="1" si="26"/>
        <v>0</v>
      </c>
      <c r="AS246" s="174" t="str">
        <f ca="1">IFERROR(VLOOKUP(ROW(AS234),'فهرست بها کلی'!$C$13:$BO$1660,23,0),"")</f>
        <v/>
      </c>
      <c r="AT246" s="174" t="str">
        <f ca="1">IFERROR(VLOOKUP(ROW(AT234),'فهرست بها کلی'!$C$13:$BO$1660,26,0),"")</f>
        <v/>
      </c>
      <c r="AU246" s="174" t="str">
        <f ca="1">IFERROR(VLOOKUP(ROW(AU234),'فهرست بها کلی'!$C$13:$BO$1660,29,0),"")</f>
        <v/>
      </c>
      <c r="AV246" s="174" t="str">
        <f ca="1">IFERROR(VLOOKUP(ROW(AV234),'فهرست بها کلی'!$C$13:$BO$1660,32,0),"")</f>
        <v/>
      </c>
      <c r="AW246" s="174" t="str">
        <f ca="1">IFERROR(VLOOKUP(ROW(AW234),'فهرست بها کلی'!$C$13:$BO$1660,35,0),"")</f>
        <v/>
      </c>
      <c r="AX246" s="174" t="str">
        <f ca="1">IFERROR(VLOOKUP(ROW(AX234),'فهرست بها کلی'!$C$13:$BO$1660,38,0),"")</f>
        <v/>
      </c>
      <c r="AY246" s="174" t="str">
        <f ca="1">IFERROR(VLOOKUP(ROW(AY234),'فهرست بها کلی'!$C$13:$BO$1660,41,0),"")</f>
        <v/>
      </c>
      <c r="AZ246" s="174" t="str">
        <f ca="1">IFERROR(VLOOKUP(ROW(AZ234),'فهرست بها کلی'!$C$13:$BO$1660,44,0),"")</f>
        <v/>
      </c>
      <c r="BA246" s="174" t="str">
        <f ca="1">IFERROR(VLOOKUP(ROW(BA234),'فهرست بها کلی'!$C$13:$BO$1660,47,0),"")</f>
        <v/>
      </c>
      <c r="BB246" s="174" t="str">
        <f ca="1">IFERROR(VLOOKUP(ROW(BB234),'فهرست بها کلی'!$C$13:$BO$1660,50,0),"")</f>
        <v/>
      </c>
      <c r="BC246" s="174" t="str">
        <f ca="1">IFERROR(VLOOKUP(ROW(BC234),'فهرست بها کلی'!$C$13:$BO$1660,53,0),"")</f>
        <v/>
      </c>
      <c r="BD246" s="174" t="str">
        <f ca="1">IFERROR(VLOOKUP(ROW(BD234),'فهرست بها کلی'!$C$13:$BO$1660,56,0),"")</f>
        <v/>
      </c>
      <c r="BE246" s="174" t="str">
        <f ca="1">IFERROR(VLOOKUP(ROW(BE234),'فهرست بها کلی'!$C$13:$BO$1660,59,0),"")</f>
        <v/>
      </c>
      <c r="BF246" s="174" t="str">
        <f ca="1">IFERROR(VLOOKUP(ROW(BF234),'فهرست بها کلی'!$C$13:$BO$1660,62,0),"")</f>
        <v/>
      </c>
      <c r="BG246" s="174" t="str">
        <f ca="1">IFERROR(VLOOKUP(ROW(BG234),'فهرست بها کلی'!$C$13:$BO$1660,65,0),"")</f>
        <v/>
      </c>
      <c r="BH246" s="174" t="str">
        <f ca="1">IFERROR(VLOOKUP(ROW(BH234),'فهرست بها کلی'!$C$13:$BO$1660,16,0),"")</f>
        <v/>
      </c>
      <c r="BI246" s="245" t="str">
        <f t="shared" ca="1" si="27"/>
        <v xml:space="preserve"> </v>
      </c>
      <c r="BJ246" s="245" t="str">
        <f t="shared" ca="1" si="28"/>
        <v/>
      </c>
      <c r="BK246" s="245" t="str">
        <f t="shared" ca="1" si="29"/>
        <v/>
      </c>
    </row>
    <row r="247" spans="1:63" ht="47.25" customHeight="1">
      <c r="A247" s="174" t="str">
        <f ca="1">IFERROR(VLOOKUP(ROW(A235),'فهرست بها کلی'!$C$13:$BO$1660,1,0),"")</f>
        <v/>
      </c>
      <c r="B247" s="174" t="str">
        <f ca="1">IFERROR(VLOOKUP(ROW(B235),'فهرست بها کلی'!$C$13:$BO$1660,5,0),"")</f>
        <v/>
      </c>
      <c r="C247" s="174" t="str">
        <f ca="1">IFERROR(VLOOKUP(ROW(C235),'فهرست بها کلی'!$C$13:$BO$1660,6,0),"")</f>
        <v/>
      </c>
      <c r="D247" s="174" t="str">
        <f ca="1">IFERROR(VLOOKUP(ROW(D235),'فهرست بها کلی'!$C$13:$BO$1660,7,0),"")</f>
        <v/>
      </c>
      <c r="E247" s="174" t="str">
        <f ca="1">IFERROR(VLOOKUP(ROW(E235),'فهرست بها کلی'!$C$13:$BO$1660,8,0),"")</f>
        <v/>
      </c>
      <c r="F247" s="174" t="str">
        <f ca="1">IFERROR(VLOOKUP(ROW(F235),'فهرست بها کلی'!$C$13:$BO$1660,9,0),"")</f>
        <v/>
      </c>
      <c r="G247" s="174" t="str">
        <f ca="1">IFERROR(VLOOKUP(ROW(G235),'فهرست بها کلی'!$C$13:$BO$1660,21,0),"")</f>
        <v/>
      </c>
      <c r="H247" s="174" t="str">
        <f ca="1">IFERROR(VLOOKUP(ROW(H235),'فهرست بها کلی'!$C$13:$BO$1660,24,0),"")</f>
        <v/>
      </c>
      <c r="I247" s="174" t="str">
        <f ca="1">IFERROR(VLOOKUP(ROW(I235),'فهرست بها کلی'!$C$13:$BO$1660,27,0),"")</f>
        <v/>
      </c>
      <c r="J247" s="174" t="str">
        <f ca="1">IFERROR(VLOOKUP(ROW(J235),'فهرست بها کلی'!$C$13:$BO$1660,30,0),"")</f>
        <v/>
      </c>
      <c r="K247" s="174" t="str">
        <f ca="1">IFERROR(VLOOKUP(ROW(K235),'فهرست بها کلی'!$C$13:$BO$1660,33,0),"")</f>
        <v/>
      </c>
      <c r="L247" s="174" t="str">
        <f ca="1">IFERROR(VLOOKUP(ROW(L235),'فهرست بها کلی'!$C$13:$BO$1660,36,0),"")</f>
        <v/>
      </c>
      <c r="M247" s="174" t="str">
        <f ca="1">IFERROR(VLOOKUP(ROW(M235),'فهرست بها کلی'!$C$13:$BO$1660,39,0),"")</f>
        <v/>
      </c>
      <c r="N247" s="174" t="str">
        <f ca="1">IFERROR(VLOOKUP(ROW(N235),'فهرست بها کلی'!$C$13:$BO$1660,42,0),"")</f>
        <v/>
      </c>
      <c r="O247" s="174" t="str">
        <f ca="1">IFERROR(VLOOKUP(ROW(O235),'فهرست بها کلی'!$C$13:$BO$1660,45,0),"")</f>
        <v/>
      </c>
      <c r="P247" s="174" t="str">
        <f ca="1">IFERROR(VLOOKUP(ROW(P235),'فهرست بها کلی'!$C$13:$BO$1660,48,0),"")</f>
        <v/>
      </c>
      <c r="Q247" s="174" t="str">
        <f ca="1">IFERROR(VLOOKUP(ROW(Q235),'فهرست بها کلی'!$C$13:$BO$1660,51,0),"")</f>
        <v/>
      </c>
      <c r="R247" s="174" t="str">
        <f ca="1">IFERROR(VLOOKUP(ROW(R235),'فهرست بها کلی'!$C$13:$BO$1660,54,0),"")</f>
        <v/>
      </c>
      <c r="S247" s="174" t="str">
        <f ca="1">IFERROR(VLOOKUP(ROW(S235),'فهرست بها کلی'!$C$13:$BO$1660,57,0),"")</f>
        <v/>
      </c>
      <c r="T247" s="174" t="str">
        <f ca="1">IFERROR(VLOOKUP(ROW(T235),'فهرست بها کلی'!$C$13:$BO$1660,60,0),"")</f>
        <v/>
      </c>
      <c r="U247" s="174" t="str">
        <f ca="1">IFERROR(VLOOKUP(ROW(U235),'فهرست بها کلی'!$C$13:$BO$1660,63,0),"")</f>
        <v/>
      </c>
      <c r="V247" s="241">
        <f t="shared" ca="1" si="23"/>
        <v>0</v>
      </c>
      <c r="W247" s="242" t="str">
        <f t="shared" ca="1" si="24"/>
        <v/>
      </c>
      <c r="X247" s="174" t="str">
        <f ca="1">IFERROR(VLOOKUP(ROW(X235),'فهرست بها کلی'!$C$13:$BO$1660,10,0),"")</f>
        <v/>
      </c>
      <c r="Y247" s="174" t="str">
        <f ca="1">IFERROR(VLOOKUP(ROW(Y235),'فهرست بها کلی'!$C$13:$BO$1660,11,0),"")</f>
        <v/>
      </c>
      <c r="Z247" s="174" t="str">
        <f ca="1">IFERROR(VLOOKUP(ROW(Z235),'فهرست بها کلی'!$C$13:$BO$1660,12,0),"")</f>
        <v/>
      </c>
      <c r="AA247" s="174" t="str">
        <f ca="1">IFERROR(VLOOKUP(ROW(AA235),'فهرست بها کلی'!$C$13:$BO$1660,13,0),"")</f>
        <v/>
      </c>
      <c r="AB247" s="243" t="str">
        <f t="shared" ca="1" si="25"/>
        <v/>
      </c>
      <c r="AC247" s="174" t="str">
        <f ca="1">IFERROR(VLOOKUP(ROW(AC235),'فهرست بها کلی'!$C$13:$BO$1660,22,0),"")</f>
        <v/>
      </c>
      <c r="AD247" s="174" t="str">
        <f ca="1">IFERROR(VLOOKUP(ROW(AD235),'فهرست بها کلی'!$C$13:$BO$1660,25,0),"")</f>
        <v/>
      </c>
      <c r="AE247" s="174" t="str">
        <f ca="1">IFERROR(VLOOKUP(ROW(AE235),'فهرست بها کلی'!$C$13:$BO$1660,28,0),"")</f>
        <v/>
      </c>
      <c r="AF247" s="174" t="str">
        <f ca="1">IFERROR(VLOOKUP(ROW(AF235),'فهرست بها کلی'!$C$13:$BO$1660,31,0),"")</f>
        <v/>
      </c>
      <c r="AG247" s="174" t="str">
        <f ca="1">IFERROR(VLOOKUP(ROW(AG235),'فهرست بها کلی'!$C$13:$BO$1660,34,0),"")</f>
        <v/>
      </c>
      <c r="AH247" s="174" t="str">
        <f ca="1">IFERROR(VLOOKUP(ROW(AH235),'فهرست بها کلی'!$C$13:$BO$1660,37,0),"")</f>
        <v/>
      </c>
      <c r="AI247" s="174" t="str">
        <f ca="1">IFERROR(VLOOKUP(ROW(AI235),'فهرست بها کلی'!$C$13:$BO$1660,40,0),"")</f>
        <v/>
      </c>
      <c r="AJ247" s="174" t="str">
        <f ca="1">IFERROR(VLOOKUP(ROW(AJ235),'فهرست بها کلی'!$C$13:$BO$1660,43,0),"")</f>
        <v/>
      </c>
      <c r="AK247" s="174" t="str">
        <f ca="1">IFERROR(VLOOKUP(ROW(AK235),'فهرست بها کلی'!$C$13:$BO$1660,46,0),"")</f>
        <v/>
      </c>
      <c r="AL247" s="174" t="str">
        <f ca="1">IFERROR(VLOOKUP(ROW(AL235),'فهرست بها کلی'!$C$13:$BO$1660,49,0),"")</f>
        <v/>
      </c>
      <c r="AM247" s="174" t="str">
        <f ca="1">IFERROR(VLOOKUP(ROW(AM235),'فهرست بها کلی'!$C$13:$BO$1660,52,0),"")</f>
        <v/>
      </c>
      <c r="AN247" s="174" t="str">
        <f ca="1">IFERROR(VLOOKUP(ROW(AN235),'فهرست بها کلی'!$C$13:$BO$1660,55,0),"")</f>
        <v/>
      </c>
      <c r="AO247" s="174" t="str">
        <f ca="1">IFERROR(VLOOKUP(ROW(AO235),'فهرست بها کلی'!$C$13:$BO$1660,58,0),"")</f>
        <v/>
      </c>
      <c r="AP247" s="174" t="str">
        <f ca="1">IFERROR(VLOOKUP(ROW(AP235),'فهرست بها کلی'!$C$13:$BO$1660,61,0),"")</f>
        <v/>
      </c>
      <c r="AQ247" s="174" t="str">
        <f ca="1">IFERROR(VLOOKUP(ROW(AQ235),'فهرست بها کلی'!$C$13:$BO$1660,64,0),"")</f>
        <v/>
      </c>
      <c r="AR247" s="244">
        <f t="shared" ca="1" si="26"/>
        <v>0</v>
      </c>
      <c r="AS247" s="174" t="str">
        <f ca="1">IFERROR(VLOOKUP(ROW(AS235),'فهرست بها کلی'!$C$13:$BO$1660,23,0),"")</f>
        <v/>
      </c>
      <c r="AT247" s="174" t="str">
        <f ca="1">IFERROR(VLOOKUP(ROW(AT235),'فهرست بها کلی'!$C$13:$BO$1660,26,0),"")</f>
        <v/>
      </c>
      <c r="AU247" s="174" t="str">
        <f ca="1">IFERROR(VLOOKUP(ROW(AU235),'فهرست بها کلی'!$C$13:$BO$1660,29,0),"")</f>
        <v/>
      </c>
      <c r="AV247" s="174" t="str">
        <f ca="1">IFERROR(VLOOKUP(ROW(AV235),'فهرست بها کلی'!$C$13:$BO$1660,32,0),"")</f>
        <v/>
      </c>
      <c r="AW247" s="174" t="str">
        <f ca="1">IFERROR(VLOOKUP(ROW(AW235),'فهرست بها کلی'!$C$13:$BO$1660,35,0),"")</f>
        <v/>
      </c>
      <c r="AX247" s="174" t="str">
        <f ca="1">IFERROR(VLOOKUP(ROW(AX235),'فهرست بها کلی'!$C$13:$BO$1660,38,0),"")</f>
        <v/>
      </c>
      <c r="AY247" s="174" t="str">
        <f ca="1">IFERROR(VLOOKUP(ROW(AY235),'فهرست بها کلی'!$C$13:$BO$1660,41,0),"")</f>
        <v/>
      </c>
      <c r="AZ247" s="174" t="str">
        <f ca="1">IFERROR(VLOOKUP(ROW(AZ235),'فهرست بها کلی'!$C$13:$BO$1660,44,0),"")</f>
        <v/>
      </c>
      <c r="BA247" s="174" t="str">
        <f ca="1">IFERROR(VLOOKUP(ROW(BA235),'فهرست بها کلی'!$C$13:$BO$1660,47,0),"")</f>
        <v/>
      </c>
      <c r="BB247" s="174" t="str">
        <f ca="1">IFERROR(VLOOKUP(ROW(BB235),'فهرست بها کلی'!$C$13:$BO$1660,50,0),"")</f>
        <v/>
      </c>
      <c r="BC247" s="174" t="str">
        <f ca="1">IFERROR(VLOOKUP(ROW(BC235),'فهرست بها کلی'!$C$13:$BO$1660,53,0),"")</f>
        <v/>
      </c>
      <c r="BD247" s="174" t="str">
        <f ca="1">IFERROR(VLOOKUP(ROW(BD235),'فهرست بها کلی'!$C$13:$BO$1660,56,0),"")</f>
        <v/>
      </c>
      <c r="BE247" s="174" t="str">
        <f ca="1">IFERROR(VLOOKUP(ROW(BE235),'فهرست بها کلی'!$C$13:$BO$1660,59,0),"")</f>
        <v/>
      </c>
      <c r="BF247" s="174" t="str">
        <f ca="1">IFERROR(VLOOKUP(ROW(BF235),'فهرست بها کلی'!$C$13:$BO$1660,62,0),"")</f>
        <v/>
      </c>
      <c r="BG247" s="174" t="str">
        <f ca="1">IFERROR(VLOOKUP(ROW(BG235),'فهرست بها کلی'!$C$13:$BO$1660,65,0),"")</f>
        <v/>
      </c>
      <c r="BH247" s="174" t="str">
        <f ca="1">IFERROR(VLOOKUP(ROW(BH235),'فهرست بها کلی'!$C$13:$BO$1660,16,0),"")</f>
        <v/>
      </c>
      <c r="BI247" s="245" t="str">
        <f t="shared" ca="1" si="27"/>
        <v xml:space="preserve"> </v>
      </c>
      <c r="BJ247" s="245" t="str">
        <f t="shared" ca="1" si="28"/>
        <v/>
      </c>
      <c r="BK247" s="245" t="str">
        <f t="shared" ca="1" si="29"/>
        <v/>
      </c>
    </row>
    <row r="248" spans="1:63" ht="47.25" customHeight="1">
      <c r="A248" s="174" t="str">
        <f ca="1">IFERROR(VLOOKUP(ROW(A236),'فهرست بها کلی'!$C$13:$BO$1660,1,0),"")</f>
        <v/>
      </c>
      <c r="B248" s="174" t="str">
        <f ca="1">IFERROR(VLOOKUP(ROW(B236),'فهرست بها کلی'!$C$13:$BO$1660,5,0),"")</f>
        <v/>
      </c>
      <c r="C248" s="174" t="str">
        <f ca="1">IFERROR(VLOOKUP(ROW(C236),'فهرست بها کلی'!$C$13:$BO$1660,6,0),"")</f>
        <v/>
      </c>
      <c r="D248" s="174" t="str">
        <f ca="1">IFERROR(VLOOKUP(ROW(D236),'فهرست بها کلی'!$C$13:$BO$1660,7,0),"")</f>
        <v/>
      </c>
      <c r="E248" s="174" t="str">
        <f ca="1">IFERROR(VLOOKUP(ROW(E236),'فهرست بها کلی'!$C$13:$BO$1660,8,0),"")</f>
        <v/>
      </c>
      <c r="F248" s="174" t="str">
        <f ca="1">IFERROR(VLOOKUP(ROW(F236),'فهرست بها کلی'!$C$13:$BO$1660,9,0),"")</f>
        <v/>
      </c>
      <c r="G248" s="174" t="str">
        <f ca="1">IFERROR(VLOOKUP(ROW(G236),'فهرست بها کلی'!$C$13:$BO$1660,21,0),"")</f>
        <v/>
      </c>
      <c r="H248" s="174" t="str">
        <f ca="1">IFERROR(VLOOKUP(ROW(H236),'فهرست بها کلی'!$C$13:$BO$1660,24,0),"")</f>
        <v/>
      </c>
      <c r="I248" s="174" t="str">
        <f ca="1">IFERROR(VLOOKUP(ROW(I236),'فهرست بها کلی'!$C$13:$BO$1660,27,0),"")</f>
        <v/>
      </c>
      <c r="J248" s="174" t="str">
        <f ca="1">IFERROR(VLOOKUP(ROW(J236),'فهرست بها کلی'!$C$13:$BO$1660,30,0),"")</f>
        <v/>
      </c>
      <c r="K248" s="174" t="str">
        <f ca="1">IFERROR(VLOOKUP(ROW(K236),'فهرست بها کلی'!$C$13:$BO$1660,33,0),"")</f>
        <v/>
      </c>
      <c r="L248" s="174" t="str">
        <f ca="1">IFERROR(VLOOKUP(ROW(L236),'فهرست بها کلی'!$C$13:$BO$1660,36,0),"")</f>
        <v/>
      </c>
      <c r="M248" s="174" t="str">
        <f ca="1">IFERROR(VLOOKUP(ROW(M236),'فهرست بها کلی'!$C$13:$BO$1660,39,0),"")</f>
        <v/>
      </c>
      <c r="N248" s="174" t="str">
        <f ca="1">IFERROR(VLOOKUP(ROW(N236),'فهرست بها کلی'!$C$13:$BO$1660,42,0),"")</f>
        <v/>
      </c>
      <c r="O248" s="174" t="str">
        <f ca="1">IFERROR(VLOOKUP(ROW(O236),'فهرست بها کلی'!$C$13:$BO$1660,45,0),"")</f>
        <v/>
      </c>
      <c r="P248" s="174" t="str">
        <f ca="1">IFERROR(VLOOKUP(ROW(P236),'فهرست بها کلی'!$C$13:$BO$1660,48,0),"")</f>
        <v/>
      </c>
      <c r="Q248" s="174" t="str">
        <f ca="1">IFERROR(VLOOKUP(ROW(Q236),'فهرست بها کلی'!$C$13:$BO$1660,51,0),"")</f>
        <v/>
      </c>
      <c r="R248" s="174" t="str">
        <f ca="1">IFERROR(VLOOKUP(ROW(R236),'فهرست بها کلی'!$C$13:$BO$1660,54,0),"")</f>
        <v/>
      </c>
      <c r="S248" s="174" t="str">
        <f ca="1">IFERROR(VLOOKUP(ROW(S236),'فهرست بها کلی'!$C$13:$BO$1660,57,0),"")</f>
        <v/>
      </c>
      <c r="T248" s="174" t="str">
        <f ca="1">IFERROR(VLOOKUP(ROW(T236),'فهرست بها کلی'!$C$13:$BO$1660,60,0),"")</f>
        <v/>
      </c>
      <c r="U248" s="174" t="str">
        <f ca="1">IFERROR(VLOOKUP(ROW(U236),'فهرست بها کلی'!$C$13:$BO$1660,63,0),"")</f>
        <v/>
      </c>
      <c r="V248" s="241">
        <f t="shared" ca="1" si="23"/>
        <v>0</v>
      </c>
      <c r="W248" s="242" t="str">
        <f t="shared" ca="1" si="24"/>
        <v/>
      </c>
      <c r="X248" s="174" t="str">
        <f ca="1">IFERROR(VLOOKUP(ROW(X236),'فهرست بها کلی'!$C$13:$BO$1660,10,0),"")</f>
        <v/>
      </c>
      <c r="Y248" s="174" t="str">
        <f ca="1">IFERROR(VLOOKUP(ROW(Y236),'فهرست بها کلی'!$C$13:$BO$1660,11,0),"")</f>
        <v/>
      </c>
      <c r="Z248" s="174" t="str">
        <f ca="1">IFERROR(VLOOKUP(ROW(Z236),'فهرست بها کلی'!$C$13:$BO$1660,12,0),"")</f>
        <v/>
      </c>
      <c r="AA248" s="174" t="str">
        <f ca="1">IFERROR(VLOOKUP(ROW(AA236),'فهرست بها کلی'!$C$13:$BO$1660,13,0),"")</f>
        <v/>
      </c>
      <c r="AB248" s="243" t="str">
        <f t="shared" ca="1" si="25"/>
        <v/>
      </c>
      <c r="AC248" s="174" t="str">
        <f ca="1">IFERROR(VLOOKUP(ROW(AC236),'فهرست بها کلی'!$C$13:$BO$1660,22,0),"")</f>
        <v/>
      </c>
      <c r="AD248" s="174" t="str">
        <f ca="1">IFERROR(VLOOKUP(ROW(AD236),'فهرست بها کلی'!$C$13:$BO$1660,25,0),"")</f>
        <v/>
      </c>
      <c r="AE248" s="174" t="str">
        <f ca="1">IFERROR(VLOOKUP(ROW(AE236),'فهرست بها کلی'!$C$13:$BO$1660,28,0),"")</f>
        <v/>
      </c>
      <c r="AF248" s="174" t="str">
        <f ca="1">IFERROR(VLOOKUP(ROW(AF236),'فهرست بها کلی'!$C$13:$BO$1660,31,0),"")</f>
        <v/>
      </c>
      <c r="AG248" s="174" t="str">
        <f ca="1">IFERROR(VLOOKUP(ROW(AG236),'فهرست بها کلی'!$C$13:$BO$1660,34,0),"")</f>
        <v/>
      </c>
      <c r="AH248" s="174" t="str">
        <f ca="1">IFERROR(VLOOKUP(ROW(AH236),'فهرست بها کلی'!$C$13:$BO$1660,37,0),"")</f>
        <v/>
      </c>
      <c r="AI248" s="174" t="str">
        <f ca="1">IFERROR(VLOOKUP(ROW(AI236),'فهرست بها کلی'!$C$13:$BO$1660,40,0),"")</f>
        <v/>
      </c>
      <c r="AJ248" s="174" t="str">
        <f ca="1">IFERROR(VLOOKUP(ROW(AJ236),'فهرست بها کلی'!$C$13:$BO$1660,43,0),"")</f>
        <v/>
      </c>
      <c r="AK248" s="174" t="str">
        <f ca="1">IFERROR(VLOOKUP(ROW(AK236),'فهرست بها کلی'!$C$13:$BO$1660,46,0),"")</f>
        <v/>
      </c>
      <c r="AL248" s="174" t="str">
        <f ca="1">IFERROR(VLOOKUP(ROW(AL236),'فهرست بها کلی'!$C$13:$BO$1660,49,0),"")</f>
        <v/>
      </c>
      <c r="AM248" s="174" t="str">
        <f ca="1">IFERROR(VLOOKUP(ROW(AM236),'فهرست بها کلی'!$C$13:$BO$1660,52,0),"")</f>
        <v/>
      </c>
      <c r="AN248" s="174" t="str">
        <f ca="1">IFERROR(VLOOKUP(ROW(AN236),'فهرست بها کلی'!$C$13:$BO$1660,55,0),"")</f>
        <v/>
      </c>
      <c r="AO248" s="174" t="str">
        <f ca="1">IFERROR(VLOOKUP(ROW(AO236),'فهرست بها کلی'!$C$13:$BO$1660,58,0),"")</f>
        <v/>
      </c>
      <c r="AP248" s="174" t="str">
        <f ca="1">IFERROR(VLOOKUP(ROW(AP236),'فهرست بها کلی'!$C$13:$BO$1660,61,0),"")</f>
        <v/>
      </c>
      <c r="AQ248" s="174" t="str">
        <f ca="1">IFERROR(VLOOKUP(ROW(AQ236),'فهرست بها کلی'!$C$13:$BO$1660,64,0),"")</f>
        <v/>
      </c>
      <c r="AR248" s="244">
        <f t="shared" ca="1" si="26"/>
        <v>0</v>
      </c>
      <c r="AS248" s="174" t="str">
        <f ca="1">IFERROR(VLOOKUP(ROW(AS236),'فهرست بها کلی'!$C$13:$BO$1660,23,0),"")</f>
        <v/>
      </c>
      <c r="AT248" s="174" t="str">
        <f ca="1">IFERROR(VLOOKUP(ROW(AT236),'فهرست بها کلی'!$C$13:$BO$1660,26,0),"")</f>
        <v/>
      </c>
      <c r="AU248" s="174" t="str">
        <f ca="1">IFERROR(VLOOKUP(ROW(AU236),'فهرست بها کلی'!$C$13:$BO$1660,29,0),"")</f>
        <v/>
      </c>
      <c r="AV248" s="174" t="str">
        <f ca="1">IFERROR(VLOOKUP(ROW(AV236),'فهرست بها کلی'!$C$13:$BO$1660,32,0),"")</f>
        <v/>
      </c>
      <c r="AW248" s="174" t="str">
        <f ca="1">IFERROR(VLOOKUP(ROW(AW236),'فهرست بها کلی'!$C$13:$BO$1660,35,0),"")</f>
        <v/>
      </c>
      <c r="AX248" s="174" t="str">
        <f ca="1">IFERROR(VLOOKUP(ROW(AX236),'فهرست بها کلی'!$C$13:$BO$1660,38,0),"")</f>
        <v/>
      </c>
      <c r="AY248" s="174" t="str">
        <f ca="1">IFERROR(VLOOKUP(ROW(AY236),'فهرست بها کلی'!$C$13:$BO$1660,41,0),"")</f>
        <v/>
      </c>
      <c r="AZ248" s="174" t="str">
        <f ca="1">IFERROR(VLOOKUP(ROW(AZ236),'فهرست بها کلی'!$C$13:$BO$1660,44,0),"")</f>
        <v/>
      </c>
      <c r="BA248" s="174" t="str">
        <f ca="1">IFERROR(VLOOKUP(ROW(BA236),'فهرست بها کلی'!$C$13:$BO$1660,47,0),"")</f>
        <v/>
      </c>
      <c r="BB248" s="174" t="str">
        <f ca="1">IFERROR(VLOOKUP(ROW(BB236),'فهرست بها کلی'!$C$13:$BO$1660,50,0),"")</f>
        <v/>
      </c>
      <c r="BC248" s="174" t="str">
        <f ca="1">IFERROR(VLOOKUP(ROW(BC236),'فهرست بها کلی'!$C$13:$BO$1660,53,0),"")</f>
        <v/>
      </c>
      <c r="BD248" s="174" t="str">
        <f ca="1">IFERROR(VLOOKUP(ROW(BD236),'فهرست بها کلی'!$C$13:$BO$1660,56,0),"")</f>
        <v/>
      </c>
      <c r="BE248" s="174" t="str">
        <f ca="1">IFERROR(VLOOKUP(ROW(BE236),'فهرست بها کلی'!$C$13:$BO$1660,59,0),"")</f>
        <v/>
      </c>
      <c r="BF248" s="174" t="str">
        <f ca="1">IFERROR(VLOOKUP(ROW(BF236),'فهرست بها کلی'!$C$13:$BO$1660,62,0),"")</f>
        <v/>
      </c>
      <c r="BG248" s="174" t="str">
        <f ca="1">IFERROR(VLOOKUP(ROW(BG236),'فهرست بها کلی'!$C$13:$BO$1660,65,0),"")</f>
        <v/>
      </c>
      <c r="BH248" s="174" t="str">
        <f ca="1">IFERROR(VLOOKUP(ROW(BH236),'فهرست بها کلی'!$C$13:$BO$1660,16,0),"")</f>
        <v/>
      </c>
      <c r="BI248" s="245" t="str">
        <f t="shared" ca="1" si="27"/>
        <v xml:space="preserve"> </v>
      </c>
      <c r="BJ248" s="245" t="str">
        <f t="shared" ca="1" si="28"/>
        <v/>
      </c>
      <c r="BK248" s="245" t="str">
        <f t="shared" ca="1" si="29"/>
        <v/>
      </c>
    </row>
    <row r="249" spans="1:63" ht="47.25" customHeight="1">
      <c r="A249" s="174" t="str">
        <f ca="1">IFERROR(VLOOKUP(ROW(A237),'فهرست بها کلی'!$C$13:$BO$1660,1,0),"")</f>
        <v/>
      </c>
      <c r="B249" s="174" t="str">
        <f ca="1">IFERROR(VLOOKUP(ROW(B237),'فهرست بها کلی'!$C$13:$BO$1660,5,0),"")</f>
        <v/>
      </c>
      <c r="C249" s="174" t="str">
        <f ca="1">IFERROR(VLOOKUP(ROW(C237),'فهرست بها کلی'!$C$13:$BO$1660,6,0),"")</f>
        <v/>
      </c>
      <c r="D249" s="174" t="str">
        <f ca="1">IFERROR(VLOOKUP(ROW(D237),'فهرست بها کلی'!$C$13:$BO$1660,7,0),"")</f>
        <v/>
      </c>
      <c r="E249" s="174" t="str">
        <f ca="1">IFERROR(VLOOKUP(ROW(E237),'فهرست بها کلی'!$C$13:$BO$1660,8,0),"")</f>
        <v/>
      </c>
      <c r="F249" s="174" t="str">
        <f ca="1">IFERROR(VLOOKUP(ROW(F237),'فهرست بها کلی'!$C$13:$BO$1660,9,0),"")</f>
        <v/>
      </c>
      <c r="G249" s="174" t="str">
        <f ca="1">IFERROR(VLOOKUP(ROW(G237),'فهرست بها کلی'!$C$13:$BO$1660,21,0),"")</f>
        <v/>
      </c>
      <c r="H249" s="174" t="str">
        <f ca="1">IFERROR(VLOOKUP(ROW(H237),'فهرست بها کلی'!$C$13:$BO$1660,24,0),"")</f>
        <v/>
      </c>
      <c r="I249" s="174" t="str">
        <f ca="1">IFERROR(VLOOKUP(ROW(I237),'فهرست بها کلی'!$C$13:$BO$1660,27,0),"")</f>
        <v/>
      </c>
      <c r="J249" s="174" t="str">
        <f ca="1">IFERROR(VLOOKUP(ROW(J237),'فهرست بها کلی'!$C$13:$BO$1660,30,0),"")</f>
        <v/>
      </c>
      <c r="K249" s="174" t="str">
        <f ca="1">IFERROR(VLOOKUP(ROW(K237),'فهرست بها کلی'!$C$13:$BO$1660,33,0),"")</f>
        <v/>
      </c>
      <c r="L249" s="174" t="str">
        <f ca="1">IFERROR(VLOOKUP(ROW(L237),'فهرست بها کلی'!$C$13:$BO$1660,36,0),"")</f>
        <v/>
      </c>
      <c r="M249" s="174" t="str">
        <f ca="1">IFERROR(VLOOKUP(ROW(M237),'فهرست بها کلی'!$C$13:$BO$1660,39,0),"")</f>
        <v/>
      </c>
      <c r="N249" s="174" t="str">
        <f ca="1">IFERROR(VLOOKUP(ROW(N237),'فهرست بها کلی'!$C$13:$BO$1660,42,0),"")</f>
        <v/>
      </c>
      <c r="O249" s="174" t="str">
        <f ca="1">IFERROR(VLOOKUP(ROW(O237),'فهرست بها کلی'!$C$13:$BO$1660,45,0),"")</f>
        <v/>
      </c>
      <c r="P249" s="174" t="str">
        <f ca="1">IFERROR(VLOOKUP(ROW(P237),'فهرست بها کلی'!$C$13:$BO$1660,48,0),"")</f>
        <v/>
      </c>
      <c r="Q249" s="174" t="str">
        <f ca="1">IFERROR(VLOOKUP(ROW(Q237),'فهرست بها کلی'!$C$13:$BO$1660,51,0),"")</f>
        <v/>
      </c>
      <c r="R249" s="174" t="str">
        <f ca="1">IFERROR(VLOOKUP(ROW(R237),'فهرست بها کلی'!$C$13:$BO$1660,54,0),"")</f>
        <v/>
      </c>
      <c r="S249" s="174" t="str">
        <f ca="1">IFERROR(VLOOKUP(ROW(S237),'فهرست بها کلی'!$C$13:$BO$1660,57,0),"")</f>
        <v/>
      </c>
      <c r="T249" s="174" t="str">
        <f ca="1">IFERROR(VLOOKUP(ROW(T237),'فهرست بها کلی'!$C$13:$BO$1660,60,0),"")</f>
        <v/>
      </c>
      <c r="U249" s="174" t="str">
        <f ca="1">IFERROR(VLOOKUP(ROW(U237),'فهرست بها کلی'!$C$13:$BO$1660,63,0),"")</f>
        <v/>
      </c>
      <c r="V249" s="241">
        <f t="shared" ca="1" si="23"/>
        <v>0</v>
      </c>
      <c r="W249" s="242" t="str">
        <f t="shared" ca="1" si="24"/>
        <v/>
      </c>
      <c r="X249" s="174" t="str">
        <f ca="1">IFERROR(VLOOKUP(ROW(X237),'فهرست بها کلی'!$C$13:$BO$1660,10,0),"")</f>
        <v/>
      </c>
      <c r="Y249" s="174" t="str">
        <f ca="1">IFERROR(VLOOKUP(ROW(Y237),'فهرست بها کلی'!$C$13:$BO$1660,11,0),"")</f>
        <v/>
      </c>
      <c r="Z249" s="174" t="str">
        <f ca="1">IFERROR(VLOOKUP(ROW(Z237),'فهرست بها کلی'!$C$13:$BO$1660,12,0),"")</f>
        <v/>
      </c>
      <c r="AA249" s="174" t="str">
        <f ca="1">IFERROR(VLOOKUP(ROW(AA237),'فهرست بها کلی'!$C$13:$BO$1660,13,0),"")</f>
        <v/>
      </c>
      <c r="AB249" s="243" t="str">
        <f t="shared" ca="1" si="25"/>
        <v/>
      </c>
      <c r="AC249" s="174" t="str">
        <f ca="1">IFERROR(VLOOKUP(ROW(AC237),'فهرست بها کلی'!$C$13:$BO$1660,22,0),"")</f>
        <v/>
      </c>
      <c r="AD249" s="174" t="str">
        <f ca="1">IFERROR(VLOOKUP(ROW(AD237),'فهرست بها کلی'!$C$13:$BO$1660,25,0),"")</f>
        <v/>
      </c>
      <c r="AE249" s="174" t="str">
        <f ca="1">IFERROR(VLOOKUP(ROW(AE237),'فهرست بها کلی'!$C$13:$BO$1660,28,0),"")</f>
        <v/>
      </c>
      <c r="AF249" s="174" t="str">
        <f ca="1">IFERROR(VLOOKUP(ROW(AF237),'فهرست بها کلی'!$C$13:$BO$1660,31,0),"")</f>
        <v/>
      </c>
      <c r="AG249" s="174" t="str">
        <f ca="1">IFERROR(VLOOKUP(ROW(AG237),'فهرست بها کلی'!$C$13:$BO$1660,34,0),"")</f>
        <v/>
      </c>
      <c r="AH249" s="174" t="str">
        <f ca="1">IFERROR(VLOOKUP(ROW(AH237),'فهرست بها کلی'!$C$13:$BO$1660,37,0),"")</f>
        <v/>
      </c>
      <c r="AI249" s="174" t="str">
        <f ca="1">IFERROR(VLOOKUP(ROW(AI237),'فهرست بها کلی'!$C$13:$BO$1660,40,0),"")</f>
        <v/>
      </c>
      <c r="AJ249" s="174" t="str">
        <f ca="1">IFERROR(VLOOKUP(ROW(AJ237),'فهرست بها کلی'!$C$13:$BO$1660,43,0),"")</f>
        <v/>
      </c>
      <c r="AK249" s="174" t="str">
        <f ca="1">IFERROR(VLOOKUP(ROW(AK237),'فهرست بها کلی'!$C$13:$BO$1660,46,0),"")</f>
        <v/>
      </c>
      <c r="AL249" s="174" t="str">
        <f ca="1">IFERROR(VLOOKUP(ROW(AL237),'فهرست بها کلی'!$C$13:$BO$1660,49,0),"")</f>
        <v/>
      </c>
      <c r="AM249" s="174" t="str">
        <f ca="1">IFERROR(VLOOKUP(ROW(AM237),'فهرست بها کلی'!$C$13:$BO$1660,52,0),"")</f>
        <v/>
      </c>
      <c r="AN249" s="174" t="str">
        <f ca="1">IFERROR(VLOOKUP(ROW(AN237),'فهرست بها کلی'!$C$13:$BO$1660,55,0),"")</f>
        <v/>
      </c>
      <c r="AO249" s="174" t="str">
        <f ca="1">IFERROR(VLOOKUP(ROW(AO237),'فهرست بها کلی'!$C$13:$BO$1660,58,0),"")</f>
        <v/>
      </c>
      <c r="AP249" s="174" t="str">
        <f ca="1">IFERROR(VLOOKUP(ROW(AP237),'فهرست بها کلی'!$C$13:$BO$1660,61,0),"")</f>
        <v/>
      </c>
      <c r="AQ249" s="174" t="str">
        <f ca="1">IFERROR(VLOOKUP(ROW(AQ237),'فهرست بها کلی'!$C$13:$BO$1660,64,0),"")</f>
        <v/>
      </c>
      <c r="AR249" s="244">
        <f t="shared" ca="1" si="26"/>
        <v>0</v>
      </c>
      <c r="AS249" s="174" t="str">
        <f ca="1">IFERROR(VLOOKUP(ROW(AS237),'فهرست بها کلی'!$C$13:$BO$1660,23,0),"")</f>
        <v/>
      </c>
      <c r="AT249" s="174" t="str">
        <f ca="1">IFERROR(VLOOKUP(ROW(AT237),'فهرست بها کلی'!$C$13:$BO$1660,26,0),"")</f>
        <v/>
      </c>
      <c r="AU249" s="174" t="str">
        <f ca="1">IFERROR(VLOOKUP(ROW(AU237),'فهرست بها کلی'!$C$13:$BO$1660,29,0),"")</f>
        <v/>
      </c>
      <c r="AV249" s="174" t="str">
        <f ca="1">IFERROR(VLOOKUP(ROW(AV237),'فهرست بها کلی'!$C$13:$BO$1660,32,0),"")</f>
        <v/>
      </c>
      <c r="AW249" s="174" t="str">
        <f ca="1">IFERROR(VLOOKUP(ROW(AW237),'فهرست بها کلی'!$C$13:$BO$1660,35,0),"")</f>
        <v/>
      </c>
      <c r="AX249" s="174" t="str">
        <f ca="1">IFERROR(VLOOKUP(ROW(AX237),'فهرست بها کلی'!$C$13:$BO$1660,38,0),"")</f>
        <v/>
      </c>
      <c r="AY249" s="174" t="str">
        <f ca="1">IFERROR(VLOOKUP(ROW(AY237),'فهرست بها کلی'!$C$13:$BO$1660,41,0),"")</f>
        <v/>
      </c>
      <c r="AZ249" s="174" t="str">
        <f ca="1">IFERROR(VLOOKUP(ROW(AZ237),'فهرست بها کلی'!$C$13:$BO$1660,44,0),"")</f>
        <v/>
      </c>
      <c r="BA249" s="174" t="str">
        <f ca="1">IFERROR(VLOOKUP(ROW(BA237),'فهرست بها کلی'!$C$13:$BO$1660,47,0),"")</f>
        <v/>
      </c>
      <c r="BB249" s="174" t="str">
        <f ca="1">IFERROR(VLOOKUP(ROW(BB237),'فهرست بها کلی'!$C$13:$BO$1660,50,0),"")</f>
        <v/>
      </c>
      <c r="BC249" s="174" t="str">
        <f ca="1">IFERROR(VLOOKUP(ROW(BC237),'فهرست بها کلی'!$C$13:$BO$1660,53,0),"")</f>
        <v/>
      </c>
      <c r="BD249" s="174" t="str">
        <f ca="1">IFERROR(VLOOKUP(ROW(BD237),'فهرست بها کلی'!$C$13:$BO$1660,56,0),"")</f>
        <v/>
      </c>
      <c r="BE249" s="174" t="str">
        <f ca="1">IFERROR(VLOOKUP(ROW(BE237),'فهرست بها کلی'!$C$13:$BO$1660,59,0),"")</f>
        <v/>
      </c>
      <c r="BF249" s="174" t="str">
        <f ca="1">IFERROR(VLOOKUP(ROW(BF237),'فهرست بها کلی'!$C$13:$BO$1660,62,0),"")</f>
        <v/>
      </c>
      <c r="BG249" s="174" t="str">
        <f ca="1">IFERROR(VLOOKUP(ROW(BG237),'فهرست بها کلی'!$C$13:$BO$1660,65,0),"")</f>
        <v/>
      </c>
      <c r="BH249" s="174" t="str">
        <f ca="1">IFERROR(VLOOKUP(ROW(BH237),'فهرست بها کلی'!$C$13:$BO$1660,16,0),"")</f>
        <v/>
      </c>
      <c r="BI249" s="245" t="str">
        <f t="shared" ca="1" si="27"/>
        <v xml:space="preserve"> </v>
      </c>
      <c r="BJ249" s="245" t="str">
        <f t="shared" ca="1" si="28"/>
        <v/>
      </c>
      <c r="BK249" s="245" t="str">
        <f t="shared" ca="1" si="29"/>
        <v/>
      </c>
    </row>
    <row r="250" spans="1:63" ht="47.25" customHeight="1">
      <c r="A250" s="174" t="str">
        <f ca="1">IFERROR(VLOOKUP(ROW(A238),'فهرست بها کلی'!$C$13:$BO$1660,1,0),"")</f>
        <v/>
      </c>
      <c r="B250" s="174" t="str">
        <f ca="1">IFERROR(VLOOKUP(ROW(B238),'فهرست بها کلی'!$C$13:$BO$1660,5,0),"")</f>
        <v/>
      </c>
      <c r="C250" s="174" t="str">
        <f ca="1">IFERROR(VLOOKUP(ROW(C238),'فهرست بها کلی'!$C$13:$BO$1660,6,0),"")</f>
        <v/>
      </c>
      <c r="D250" s="174" t="str">
        <f ca="1">IFERROR(VLOOKUP(ROW(D238),'فهرست بها کلی'!$C$13:$BO$1660,7,0),"")</f>
        <v/>
      </c>
      <c r="E250" s="174" t="str">
        <f ca="1">IFERROR(VLOOKUP(ROW(E238),'فهرست بها کلی'!$C$13:$BO$1660,8,0),"")</f>
        <v/>
      </c>
      <c r="F250" s="174" t="str">
        <f ca="1">IFERROR(VLOOKUP(ROW(F238),'فهرست بها کلی'!$C$13:$BO$1660,9,0),"")</f>
        <v/>
      </c>
      <c r="G250" s="174" t="str">
        <f ca="1">IFERROR(VLOOKUP(ROW(G238),'فهرست بها کلی'!$C$13:$BO$1660,21,0),"")</f>
        <v/>
      </c>
      <c r="H250" s="174" t="str">
        <f ca="1">IFERROR(VLOOKUP(ROW(H238),'فهرست بها کلی'!$C$13:$BO$1660,24,0),"")</f>
        <v/>
      </c>
      <c r="I250" s="174" t="str">
        <f ca="1">IFERROR(VLOOKUP(ROW(I238),'فهرست بها کلی'!$C$13:$BO$1660,27,0),"")</f>
        <v/>
      </c>
      <c r="J250" s="174" t="str">
        <f ca="1">IFERROR(VLOOKUP(ROW(J238),'فهرست بها کلی'!$C$13:$BO$1660,30,0),"")</f>
        <v/>
      </c>
      <c r="K250" s="174" t="str">
        <f ca="1">IFERROR(VLOOKUP(ROW(K238),'فهرست بها کلی'!$C$13:$BO$1660,33,0),"")</f>
        <v/>
      </c>
      <c r="L250" s="174" t="str">
        <f ca="1">IFERROR(VLOOKUP(ROW(L238),'فهرست بها کلی'!$C$13:$BO$1660,36,0),"")</f>
        <v/>
      </c>
      <c r="M250" s="174" t="str">
        <f ca="1">IFERROR(VLOOKUP(ROW(M238),'فهرست بها کلی'!$C$13:$BO$1660,39,0),"")</f>
        <v/>
      </c>
      <c r="N250" s="174" t="str">
        <f ca="1">IFERROR(VLOOKUP(ROW(N238),'فهرست بها کلی'!$C$13:$BO$1660,42,0),"")</f>
        <v/>
      </c>
      <c r="O250" s="174" t="str">
        <f ca="1">IFERROR(VLOOKUP(ROW(O238),'فهرست بها کلی'!$C$13:$BO$1660,45,0),"")</f>
        <v/>
      </c>
      <c r="P250" s="174" t="str">
        <f ca="1">IFERROR(VLOOKUP(ROW(P238),'فهرست بها کلی'!$C$13:$BO$1660,48,0),"")</f>
        <v/>
      </c>
      <c r="Q250" s="174" t="str">
        <f ca="1">IFERROR(VLOOKUP(ROW(Q238),'فهرست بها کلی'!$C$13:$BO$1660,51,0),"")</f>
        <v/>
      </c>
      <c r="R250" s="174" t="str">
        <f ca="1">IFERROR(VLOOKUP(ROW(R238),'فهرست بها کلی'!$C$13:$BO$1660,54,0),"")</f>
        <v/>
      </c>
      <c r="S250" s="174" t="str">
        <f ca="1">IFERROR(VLOOKUP(ROW(S238),'فهرست بها کلی'!$C$13:$BO$1660,57,0),"")</f>
        <v/>
      </c>
      <c r="T250" s="174" t="str">
        <f ca="1">IFERROR(VLOOKUP(ROW(T238),'فهرست بها کلی'!$C$13:$BO$1660,60,0),"")</f>
        <v/>
      </c>
      <c r="U250" s="174" t="str">
        <f ca="1">IFERROR(VLOOKUP(ROW(U238),'فهرست بها کلی'!$C$13:$BO$1660,63,0),"")</f>
        <v/>
      </c>
      <c r="V250" s="241">
        <f t="shared" ca="1" si="23"/>
        <v>0</v>
      </c>
      <c r="W250" s="242" t="str">
        <f t="shared" ca="1" si="24"/>
        <v/>
      </c>
      <c r="X250" s="174" t="str">
        <f ca="1">IFERROR(VLOOKUP(ROW(X238),'فهرست بها کلی'!$C$13:$BO$1660,10,0),"")</f>
        <v/>
      </c>
      <c r="Y250" s="174" t="str">
        <f ca="1">IFERROR(VLOOKUP(ROW(Y238),'فهرست بها کلی'!$C$13:$BO$1660,11,0),"")</f>
        <v/>
      </c>
      <c r="Z250" s="174" t="str">
        <f ca="1">IFERROR(VLOOKUP(ROW(Z238),'فهرست بها کلی'!$C$13:$BO$1660,12,0),"")</f>
        <v/>
      </c>
      <c r="AA250" s="174" t="str">
        <f ca="1">IFERROR(VLOOKUP(ROW(AA238),'فهرست بها کلی'!$C$13:$BO$1660,13,0),"")</f>
        <v/>
      </c>
      <c r="AB250" s="243" t="str">
        <f t="shared" ca="1" si="25"/>
        <v/>
      </c>
      <c r="AC250" s="174" t="str">
        <f ca="1">IFERROR(VLOOKUP(ROW(AC238),'فهرست بها کلی'!$C$13:$BO$1660,22,0),"")</f>
        <v/>
      </c>
      <c r="AD250" s="174" t="str">
        <f ca="1">IFERROR(VLOOKUP(ROW(AD238),'فهرست بها کلی'!$C$13:$BO$1660,25,0),"")</f>
        <v/>
      </c>
      <c r="AE250" s="174" t="str">
        <f ca="1">IFERROR(VLOOKUP(ROW(AE238),'فهرست بها کلی'!$C$13:$BO$1660,28,0),"")</f>
        <v/>
      </c>
      <c r="AF250" s="174" t="str">
        <f ca="1">IFERROR(VLOOKUP(ROW(AF238),'فهرست بها کلی'!$C$13:$BO$1660,31,0),"")</f>
        <v/>
      </c>
      <c r="AG250" s="174" t="str">
        <f ca="1">IFERROR(VLOOKUP(ROW(AG238),'فهرست بها کلی'!$C$13:$BO$1660,34,0),"")</f>
        <v/>
      </c>
      <c r="AH250" s="174" t="str">
        <f ca="1">IFERROR(VLOOKUP(ROW(AH238),'فهرست بها کلی'!$C$13:$BO$1660,37,0),"")</f>
        <v/>
      </c>
      <c r="AI250" s="174" t="str">
        <f ca="1">IFERROR(VLOOKUP(ROW(AI238),'فهرست بها کلی'!$C$13:$BO$1660,40,0),"")</f>
        <v/>
      </c>
      <c r="AJ250" s="174" t="str">
        <f ca="1">IFERROR(VLOOKUP(ROW(AJ238),'فهرست بها کلی'!$C$13:$BO$1660,43,0),"")</f>
        <v/>
      </c>
      <c r="AK250" s="174" t="str">
        <f ca="1">IFERROR(VLOOKUP(ROW(AK238),'فهرست بها کلی'!$C$13:$BO$1660,46,0),"")</f>
        <v/>
      </c>
      <c r="AL250" s="174" t="str">
        <f ca="1">IFERROR(VLOOKUP(ROW(AL238),'فهرست بها کلی'!$C$13:$BO$1660,49,0),"")</f>
        <v/>
      </c>
      <c r="AM250" s="174" t="str">
        <f ca="1">IFERROR(VLOOKUP(ROW(AM238),'فهرست بها کلی'!$C$13:$BO$1660,52,0),"")</f>
        <v/>
      </c>
      <c r="AN250" s="174" t="str">
        <f ca="1">IFERROR(VLOOKUP(ROW(AN238),'فهرست بها کلی'!$C$13:$BO$1660,55,0),"")</f>
        <v/>
      </c>
      <c r="AO250" s="174" t="str">
        <f ca="1">IFERROR(VLOOKUP(ROW(AO238),'فهرست بها کلی'!$C$13:$BO$1660,58,0),"")</f>
        <v/>
      </c>
      <c r="AP250" s="174" t="str">
        <f ca="1">IFERROR(VLOOKUP(ROW(AP238),'فهرست بها کلی'!$C$13:$BO$1660,61,0),"")</f>
        <v/>
      </c>
      <c r="AQ250" s="174" t="str">
        <f ca="1">IFERROR(VLOOKUP(ROW(AQ238),'فهرست بها کلی'!$C$13:$BO$1660,64,0),"")</f>
        <v/>
      </c>
      <c r="AR250" s="244">
        <f t="shared" ca="1" si="26"/>
        <v>0</v>
      </c>
      <c r="AS250" s="174" t="str">
        <f ca="1">IFERROR(VLOOKUP(ROW(AS238),'فهرست بها کلی'!$C$13:$BO$1660,23,0),"")</f>
        <v/>
      </c>
      <c r="AT250" s="174" t="str">
        <f ca="1">IFERROR(VLOOKUP(ROW(AT238),'فهرست بها کلی'!$C$13:$BO$1660,26,0),"")</f>
        <v/>
      </c>
      <c r="AU250" s="174" t="str">
        <f ca="1">IFERROR(VLOOKUP(ROW(AU238),'فهرست بها کلی'!$C$13:$BO$1660,29,0),"")</f>
        <v/>
      </c>
      <c r="AV250" s="174" t="str">
        <f ca="1">IFERROR(VLOOKUP(ROW(AV238),'فهرست بها کلی'!$C$13:$BO$1660,32,0),"")</f>
        <v/>
      </c>
      <c r="AW250" s="174" t="str">
        <f ca="1">IFERROR(VLOOKUP(ROW(AW238),'فهرست بها کلی'!$C$13:$BO$1660,35,0),"")</f>
        <v/>
      </c>
      <c r="AX250" s="174" t="str">
        <f ca="1">IFERROR(VLOOKUP(ROW(AX238),'فهرست بها کلی'!$C$13:$BO$1660,38,0),"")</f>
        <v/>
      </c>
      <c r="AY250" s="174" t="str">
        <f ca="1">IFERROR(VLOOKUP(ROW(AY238),'فهرست بها کلی'!$C$13:$BO$1660,41,0),"")</f>
        <v/>
      </c>
      <c r="AZ250" s="174" t="str">
        <f ca="1">IFERROR(VLOOKUP(ROW(AZ238),'فهرست بها کلی'!$C$13:$BO$1660,44,0),"")</f>
        <v/>
      </c>
      <c r="BA250" s="174" t="str">
        <f ca="1">IFERROR(VLOOKUP(ROW(BA238),'فهرست بها کلی'!$C$13:$BO$1660,47,0),"")</f>
        <v/>
      </c>
      <c r="BB250" s="174" t="str">
        <f ca="1">IFERROR(VLOOKUP(ROW(BB238),'فهرست بها کلی'!$C$13:$BO$1660,50,0),"")</f>
        <v/>
      </c>
      <c r="BC250" s="174" t="str">
        <f ca="1">IFERROR(VLOOKUP(ROW(BC238),'فهرست بها کلی'!$C$13:$BO$1660,53,0),"")</f>
        <v/>
      </c>
      <c r="BD250" s="174" t="str">
        <f ca="1">IFERROR(VLOOKUP(ROW(BD238),'فهرست بها کلی'!$C$13:$BO$1660,56,0),"")</f>
        <v/>
      </c>
      <c r="BE250" s="174" t="str">
        <f ca="1">IFERROR(VLOOKUP(ROW(BE238),'فهرست بها کلی'!$C$13:$BO$1660,59,0),"")</f>
        <v/>
      </c>
      <c r="BF250" s="174" t="str">
        <f ca="1">IFERROR(VLOOKUP(ROW(BF238),'فهرست بها کلی'!$C$13:$BO$1660,62,0),"")</f>
        <v/>
      </c>
      <c r="BG250" s="174" t="str">
        <f ca="1">IFERROR(VLOOKUP(ROW(BG238),'فهرست بها کلی'!$C$13:$BO$1660,65,0),"")</f>
        <v/>
      </c>
      <c r="BH250" s="174" t="str">
        <f ca="1">IFERROR(VLOOKUP(ROW(BH238),'فهرست بها کلی'!$C$13:$BO$1660,16,0),"")</f>
        <v/>
      </c>
      <c r="BI250" s="245" t="str">
        <f t="shared" ca="1" si="27"/>
        <v xml:space="preserve"> </v>
      </c>
      <c r="BJ250" s="245" t="str">
        <f t="shared" ca="1" si="28"/>
        <v/>
      </c>
      <c r="BK250" s="245" t="str">
        <f t="shared" ca="1" si="29"/>
        <v/>
      </c>
    </row>
    <row r="251" spans="1:63" ht="47.25" customHeight="1">
      <c r="A251" s="174" t="str">
        <f ca="1">IFERROR(VLOOKUP(ROW(A239),'فهرست بها کلی'!$C$13:$BO$1660,1,0),"")</f>
        <v/>
      </c>
      <c r="B251" s="174" t="str">
        <f ca="1">IFERROR(VLOOKUP(ROW(B239),'فهرست بها کلی'!$C$13:$BO$1660,5,0),"")</f>
        <v/>
      </c>
      <c r="C251" s="174" t="str">
        <f ca="1">IFERROR(VLOOKUP(ROW(C239),'فهرست بها کلی'!$C$13:$BO$1660,6,0),"")</f>
        <v/>
      </c>
      <c r="D251" s="174" t="str">
        <f ca="1">IFERROR(VLOOKUP(ROW(D239),'فهرست بها کلی'!$C$13:$BO$1660,7,0),"")</f>
        <v/>
      </c>
      <c r="E251" s="174" t="str">
        <f ca="1">IFERROR(VLOOKUP(ROW(E239),'فهرست بها کلی'!$C$13:$BO$1660,8,0),"")</f>
        <v/>
      </c>
      <c r="F251" s="174" t="str">
        <f ca="1">IFERROR(VLOOKUP(ROW(F239),'فهرست بها کلی'!$C$13:$BO$1660,9,0),"")</f>
        <v/>
      </c>
      <c r="G251" s="174" t="str">
        <f ca="1">IFERROR(VLOOKUP(ROW(G239),'فهرست بها کلی'!$C$13:$BO$1660,21,0),"")</f>
        <v/>
      </c>
      <c r="H251" s="174" t="str">
        <f ca="1">IFERROR(VLOOKUP(ROW(H239),'فهرست بها کلی'!$C$13:$BO$1660,24,0),"")</f>
        <v/>
      </c>
      <c r="I251" s="174" t="str">
        <f ca="1">IFERROR(VLOOKUP(ROW(I239),'فهرست بها کلی'!$C$13:$BO$1660,27,0),"")</f>
        <v/>
      </c>
      <c r="J251" s="174" t="str">
        <f ca="1">IFERROR(VLOOKUP(ROW(J239),'فهرست بها کلی'!$C$13:$BO$1660,30,0),"")</f>
        <v/>
      </c>
      <c r="K251" s="174" t="str">
        <f ca="1">IFERROR(VLOOKUP(ROW(K239),'فهرست بها کلی'!$C$13:$BO$1660,33,0),"")</f>
        <v/>
      </c>
      <c r="L251" s="174" t="str">
        <f ca="1">IFERROR(VLOOKUP(ROW(L239),'فهرست بها کلی'!$C$13:$BO$1660,36,0),"")</f>
        <v/>
      </c>
      <c r="M251" s="174" t="str">
        <f ca="1">IFERROR(VLOOKUP(ROW(M239),'فهرست بها کلی'!$C$13:$BO$1660,39,0),"")</f>
        <v/>
      </c>
      <c r="N251" s="174" t="str">
        <f ca="1">IFERROR(VLOOKUP(ROW(N239),'فهرست بها کلی'!$C$13:$BO$1660,42,0),"")</f>
        <v/>
      </c>
      <c r="O251" s="174" t="str">
        <f ca="1">IFERROR(VLOOKUP(ROW(O239),'فهرست بها کلی'!$C$13:$BO$1660,45,0),"")</f>
        <v/>
      </c>
      <c r="P251" s="174" t="str">
        <f ca="1">IFERROR(VLOOKUP(ROW(P239),'فهرست بها کلی'!$C$13:$BO$1660,48,0),"")</f>
        <v/>
      </c>
      <c r="Q251" s="174" t="str">
        <f ca="1">IFERROR(VLOOKUP(ROW(Q239),'فهرست بها کلی'!$C$13:$BO$1660,51,0),"")</f>
        <v/>
      </c>
      <c r="R251" s="174" t="str">
        <f ca="1">IFERROR(VLOOKUP(ROW(R239),'فهرست بها کلی'!$C$13:$BO$1660,54,0),"")</f>
        <v/>
      </c>
      <c r="S251" s="174" t="str">
        <f ca="1">IFERROR(VLOOKUP(ROW(S239),'فهرست بها کلی'!$C$13:$BO$1660,57,0),"")</f>
        <v/>
      </c>
      <c r="T251" s="174" t="str">
        <f ca="1">IFERROR(VLOOKUP(ROW(T239),'فهرست بها کلی'!$C$13:$BO$1660,60,0),"")</f>
        <v/>
      </c>
      <c r="U251" s="174" t="str">
        <f ca="1">IFERROR(VLOOKUP(ROW(U239),'فهرست بها کلی'!$C$13:$BO$1660,63,0),"")</f>
        <v/>
      </c>
      <c r="V251" s="241">
        <f t="shared" ca="1" si="23"/>
        <v>0</v>
      </c>
      <c r="W251" s="242" t="str">
        <f t="shared" ca="1" si="24"/>
        <v/>
      </c>
      <c r="X251" s="174" t="str">
        <f ca="1">IFERROR(VLOOKUP(ROW(X239),'فهرست بها کلی'!$C$13:$BO$1660,10,0),"")</f>
        <v/>
      </c>
      <c r="Y251" s="174" t="str">
        <f ca="1">IFERROR(VLOOKUP(ROW(Y239),'فهرست بها کلی'!$C$13:$BO$1660,11,0),"")</f>
        <v/>
      </c>
      <c r="Z251" s="174" t="str">
        <f ca="1">IFERROR(VLOOKUP(ROW(Z239),'فهرست بها کلی'!$C$13:$BO$1660,12,0),"")</f>
        <v/>
      </c>
      <c r="AA251" s="174" t="str">
        <f ca="1">IFERROR(VLOOKUP(ROW(AA239),'فهرست بها کلی'!$C$13:$BO$1660,13,0),"")</f>
        <v/>
      </c>
      <c r="AB251" s="243" t="str">
        <f t="shared" ca="1" si="25"/>
        <v/>
      </c>
      <c r="AC251" s="174" t="str">
        <f ca="1">IFERROR(VLOOKUP(ROW(AC239),'فهرست بها کلی'!$C$13:$BO$1660,22,0),"")</f>
        <v/>
      </c>
      <c r="AD251" s="174" t="str">
        <f ca="1">IFERROR(VLOOKUP(ROW(AD239),'فهرست بها کلی'!$C$13:$BO$1660,25,0),"")</f>
        <v/>
      </c>
      <c r="AE251" s="174" t="str">
        <f ca="1">IFERROR(VLOOKUP(ROW(AE239),'فهرست بها کلی'!$C$13:$BO$1660,28,0),"")</f>
        <v/>
      </c>
      <c r="AF251" s="174" t="str">
        <f ca="1">IFERROR(VLOOKUP(ROW(AF239),'فهرست بها کلی'!$C$13:$BO$1660,31,0),"")</f>
        <v/>
      </c>
      <c r="AG251" s="174" t="str">
        <f ca="1">IFERROR(VLOOKUP(ROW(AG239),'فهرست بها کلی'!$C$13:$BO$1660,34,0),"")</f>
        <v/>
      </c>
      <c r="AH251" s="174" t="str">
        <f ca="1">IFERROR(VLOOKUP(ROW(AH239),'فهرست بها کلی'!$C$13:$BO$1660,37,0),"")</f>
        <v/>
      </c>
      <c r="AI251" s="174" t="str">
        <f ca="1">IFERROR(VLOOKUP(ROW(AI239),'فهرست بها کلی'!$C$13:$BO$1660,40,0),"")</f>
        <v/>
      </c>
      <c r="AJ251" s="174" t="str">
        <f ca="1">IFERROR(VLOOKUP(ROW(AJ239),'فهرست بها کلی'!$C$13:$BO$1660,43,0),"")</f>
        <v/>
      </c>
      <c r="AK251" s="174" t="str">
        <f ca="1">IFERROR(VLOOKUP(ROW(AK239),'فهرست بها کلی'!$C$13:$BO$1660,46,0),"")</f>
        <v/>
      </c>
      <c r="AL251" s="174" t="str">
        <f ca="1">IFERROR(VLOOKUP(ROW(AL239),'فهرست بها کلی'!$C$13:$BO$1660,49,0),"")</f>
        <v/>
      </c>
      <c r="AM251" s="174" t="str">
        <f ca="1">IFERROR(VLOOKUP(ROW(AM239),'فهرست بها کلی'!$C$13:$BO$1660,52,0),"")</f>
        <v/>
      </c>
      <c r="AN251" s="174" t="str">
        <f ca="1">IFERROR(VLOOKUP(ROW(AN239),'فهرست بها کلی'!$C$13:$BO$1660,55,0),"")</f>
        <v/>
      </c>
      <c r="AO251" s="174" t="str">
        <f ca="1">IFERROR(VLOOKUP(ROW(AO239),'فهرست بها کلی'!$C$13:$BO$1660,58,0),"")</f>
        <v/>
      </c>
      <c r="AP251" s="174" t="str">
        <f ca="1">IFERROR(VLOOKUP(ROW(AP239),'فهرست بها کلی'!$C$13:$BO$1660,61,0),"")</f>
        <v/>
      </c>
      <c r="AQ251" s="174" t="str">
        <f ca="1">IFERROR(VLOOKUP(ROW(AQ239),'فهرست بها کلی'!$C$13:$BO$1660,64,0),"")</f>
        <v/>
      </c>
      <c r="AR251" s="244">
        <f t="shared" ca="1" si="26"/>
        <v>0</v>
      </c>
      <c r="AS251" s="174" t="str">
        <f ca="1">IFERROR(VLOOKUP(ROW(AS239),'فهرست بها کلی'!$C$13:$BO$1660,23,0),"")</f>
        <v/>
      </c>
      <c r="AT251" s="174" t="str">
        <f ca="1">IFERROR(VLOOKUP(ROW(AT239),'فهرست بها کلی'!$C$13:$BO$1660,26,0),"")</f>
        <v/>
      </c>
      <c r="AU251" s="174" t="str">
        <f ca="1">IFERROR(VLOOKUP(ROW(AU239),'فهرست بها کلی'!$C$13:$BO$1660,29,0),"")</f>
        <v/>
      </c>
      <c r="AV251" s="174" t="str">
        <f ca="1">IFERROR(VLOOKUP(ROW(AV239),'فهرست بها کلی'!$C$13:$BO$1660,32,0),"")</f>
        <v/>
      </c>
      <c r="AW251" s="174" t="str">
        <f ca="1">IFERROR(VLOOKUP(ROW(AW239),'فهرست بها کلی'!$C$13:$BO$1660,35,0),"")</f>
        <v/>
      </c>
      <c r="AX251" s="174" t="str">
        <f ca="1">IFERROR(VLOOKUP(ROW(AX239),'فهرست بها کلی'!$C$13:$BO$1660,38,0),"")</f>
        <v/>
      </c>
      <c r="AY251" s="174" t="str">
        <f ca="1">IFERROR(VLOOKUP(ROW(AY239),'فهرست بها کلی'!$C$13:$BO$1660,41,0),"")</f>
        <v/>
      </c>
      <c r="AZ251" s="174" t="str">
        <f ca="1">IFERROR(VLOOKUP(ROW(AZ239),'فهرست بها کلی'!$C$13:$BO$1660,44,0),"")</f>
        <v/>
      </c>
      <c r="BA251" s="174" t="str">
        <f ca="1">IFERROR(VLOOKUP(ROW(BA239),'فهرست بها کلی'!$C$13:$BO$1660,47,0),"")</f>
        <v/>
      </c>
      <c r="BB251" s="174" t="str">
        <f ca="1">IFERROR(VLOOKUP(ROW(BB239),'فهرست بها کلی'!$C$13:$BO$1660,50,0),"")</f>
        <v/>
      </c>
      <c r="BC251" s="174" t="str">
        <f ca="1">IFERROR(VLOOKUP(ROW(BC239),'فهرست بها کلی'!$C$13:$BO$1660,53,0),"")</f>
        <v/>
      </c>
      <c r="BD251" s="174" t="str">
        <f ca="1">IFERROR(VLOOKUP(ROW(BD239),'فهرست بها کلی'!$C$13:$BO$1660,56,0),"")</f>
        <v/>
      </c>
      <c r="BE251" s="174" t="str">
        <f ca="1">IFERROR(VLOOKUP(ROW(BE239),'فهرست بها کلی'!$C$13:$BO$1660,59,0),"")</f>
        <v/>
      </c>
      <c r="BF251" s="174" t="str">
        <f ca="1">IFERROR(VLOOKUP(ROW(BF239),'فهرست بها کلی'!$C$13:$BO$1660,62,0),"")</f>
        <v/>
      </c>
      <c r="BG251" s="174" t="str">
        <f ca="1">IFERROR(VLOOKUP(ROW(BG239),'فهرست بها کلی'!$C$13:$BO$1660,65,0),"")</f>
        <v/>
      </c>
      <c r="BH251" s="174" t="str">
        <f ca="1">IFERROR(VLOOKUP(ROW(BH239),'فهرست بها کلی'!$C$13:$BO$1660,16,0),"")</f>
        <v/>
      </c>
      <c r="BI251" s="245" t="str">
        <f t="shared" ca="1" si="27"/>
        <v xml:space="preserve"> </v>
      </c>
      <c r="BJ251" s="245" t="str">
        <f t="shared" ca="1" si="28"/>
        <v/>
      </c>
      <c r="BK251" s="245" t="str">
        <f t="shared" ca="1" si="29"/>
        <v/>
      </c>
    </row>
    <row r="252" spans="1:63" ht="47.25" customHeight="1">
      <c r="A252" s="174" t="str">
        <f ca="1">IFERROR(VLOOKUP(ROW(A240),'فهرست بها کلی'!$C$13:$BO$1660,1,0),"")</f>
        <v/>
      </c>
      <c r="B252" s="174" t="str">
        <f ca="1">IFERROR(VLOOKUP(ROW(B240),'فهرست بها کلی'!$C$13:$BO$1660,5,0),"")</f>
        <v/>
      </c>
      <c r="C252" s="174" t="str">
        <f ca="1">IFERROR(VLOOKUP(ROW(C240),'فهرست بها کلی'!$C$13:$BO$1660,6,0),"")</f>
        <v/>
      </c>
      <c r="D252" s="174" t="str">
        <f ca="1">IFERROR(VLOOKUP(ROW(D240),'فهرست بها کلی'!$C$13:$BO$1660,7,0),"")</f>
        <v/>
      </c>
      <c r="E252" s="174" t="str">
        <f ca="1">IFERROR(VLOOKUP(ROW(E240),'فهرست بها کلی'!$C$13:$BO$1660,8,0),"")</f>
        <v/>
      </c>
      <c r="F252" s="174" t="str">
        <f ca="1">IFERROR(VLOOKUP(ROW(F240),'فهرست بها کلی'!$C$13:$BO$1660,9,0),"")</f>
        <v/>
      </c>
      <c r="G252" s="174" t="str">
        <f ca="1">IFERROR(VLOOKUP(ROW(G240),'فهرست بها کلی'!$C$13:$BO$1660,21,0),"")</f>
        <v/>
      </c>
      <c r="H252" s="174" t="str">
        <f ca="1">IFERROR(VLOOKUP(ROW(H240),'فهرست بها کلی'!$C$13:$BO$1660,24,0),"")</f>
        <v/>
      </c>
      <c r="I252" s="174" t="str">
        <f ca="1">IFERROR(VLOOKUP(ROW(I240),'فهرست بها کلی'!$C$13:$BO$1660,27,0),"")</f>
        <v/>
      </c>
      <c r="J252" s="174" t="str">
        <f ca="1">IFERROR(VLOOKUP(ROW(J240),'فهرست بها کلی'!$C$13:$BO$1660,30,0),"")</f>
        <v/>
      </c>
      <c r="K252" s="174" t="str">
        <f ca="1">IFERROR(VLOOKUP(ROW(K240),'فهرست بها کلی'!$C$13:$BO$1660,33,0),"")</f>
        <v/>
      </c>
      <c r="L252" s="174" t="str">
        <f ca="1">IFERROR(VLOOKUP(ROW(L240),'فهرست بها کلی'!$C$13:$BO$1660,36,0),"")</f>
        <v/>
      </c>
      <c r="M252" s="174" t="str">
        <f ca="1">IFERROR(VLOOKUP(ROW(M240),'فهرست بها کلی'!$C$13:$BO$1660,39,0),"")</f>
        <v/>
      </c>
      <c r="N252" s="174" t="str">
        <f ca="1">IFERROR(VLOOKUP(ROW(N240),'فهرست بها کلی'!$C$13:$BO$1660,42,0),"")</f>
        <v/>
      </c>
      <c r="O252" s="174" t="str">
        <f ca="1">IFERROR(VLOOKUP(ROW(O240),'فهرست بها کلی'!$C$13:$BO$1660,45,0),"")</f>
        <v/>
      </c>
      <c r="P252" s="174" t="str">
        <f ca="1">IFERROR(VLOOKUP(ROW(P240),'فهرست بها کلی'!$C$13:$BO$1660,48,0),"")</f>
        <v/>
      </c>
      <c r="Q252" s="174" t="str">
        <f ca="1">IFERROR(VLOOKUP(ROW(Q240),'فهرست بها کلی'!$C$13:$BO$1660,51,0),"")</f>
        <v/>
      </c>
      <c r="R252" s="174" t="str">
        <f ca="1">IFERROR(VLOOKUP(ROW(R240),'فهرست بها کلی'!$C$13:$BO$1660,54,0),"")</f>
        <v/>
      </c>
      <c r="S252" s="174" t="str">
        <f ca="1">IFERROR(VLOOKUP(ROW(S240),'فهرست بها کلی'!$C$13:$BO$1660,57,0),"")</f>
        <v/>
      </c>
      <c r="T252" s="174" t="str">
        <f ca="1">IFERROR(VLOOKUP(ROW(T240),'فهرست بها کلی'!$C$13:$BO$1660,60,0),"")</f>
        <v/>
      </c>
      <c r="U252" s="174" t="str">
        <f ca="1">IFERROR(VLOOKUP(ROW(U240),'فهرست بها کلی'!$C$13:$BO$1660,63,0),"")</f>
        <v/>
      </c>
      <c r="V252" s="241">
        <f t="shared" ca="1" si="23"/>
        <v>0</v>
      </c>
      <c r="W252" s="242" t="str">
        <f t="shared" ca="1" si="24"/>
        <v/>
      </c>
      <c r="X252" s="174" t="str">
        <f ca="1">IFERROR(VLOOKUP(ROW(X240),'فهرست بها کلی'!$C$13:$BO$1660,10,0),"")</f>
        <v/>
      </c>
      <c r="Y252" s="174" t="str">
        <f ca="1">IFERROR(VLOOKUP(ROW(Y240),'فهرست بها کلی'!$C$13:$BO$1660,11,0),"")</f>
        <v/>
      </c>
      <c r="Z252" s="174" t="str">
        <f ca="1">IFERROR(VLOOKUP(ROW(Z240),'فهرست بها کلی'!$C$13:$BO$1660,12,0),"")</f>
        <v/>
      </c>
      <c r="AA252" s="174" t="str">
        <f ca="1">IFERROR(VLOOKUP(ROW(AA240),'فهرست بها کلی'!$C$13:$BO$1660,13,0),"")</f>
        <v/>
      </c>
      <c r="AB252" s="243" t="str">
        <f t="shared" ca="1" si="25"/>
        <v/>
      </c>
      <c r="AC252" s="174" t="str">
        <f ca="1">IFERROR(VLOOKUP(ROW(AC240),'فهرست بها کلی'!$C$13:$BO$1660,22,0),"")</f>
        <v/>
      </c>
      <c r="AD252" s="174" t="str">
        <f ca="1">IFERROR(VLOOKUP(ROW(AD240),'فهرست بها کلی'!$C$13:$BO$1660,25,0),"")</f>
        <v/>
      </c>
      <c r="AE252" s="174" t="str">
        <f ca="1">IFERROR(VLOOKUP(ROW(AE240),'فهرست بها کلی'!$C$13:$BO$1660,28,0),"")</f>
        <v/>
      </c>
      <c r="AF252" s="174" t="str">
        <f ca="1">IFERROR(VLOOKUP(ROW(AF240),'فهرست بها کلی'!$C$13:$BO$1660,31,0),"")</f>
        <v/>
      </c>
      <c r="AG252" s="174" t="str">
        <f ca="1">IFERROR(VLOOKUP(ROW(AG240),'فهرست بها کلی'!$C$13:$BO$1660,34,0),"")</f>
        <v/>
      </c>
      <c r="AH252" s="174" t="str">
        <f ca="1">IFERROR(VLOOKUP(ROW(AH240),'فهرست بها کلی'!$C$13:$BO$1660,37,0),"")</f>
        <v/>
      </c>
      <c r="AI252" s="174" t="str">
        <f ca="1">IFERROR(VLOOKUP(ROW(AI240),'فهرست بها کلی'!$C$13:$BO$1660,40,0),"")</f>
        <v/>
      </c>
      <c r="AJ252" s="174" t="str">
        <f ca="1">IFERROR(VLOOKUP(ROW(AJ240),'فهرست بها کلی'!$C$13:$BO$1660,43,0),"")</f>
        <v/>
      </c>
      <c r="AK252" s="174" t="str">
        <f ca="1">IFERROR(VLOOKUP(ROW(AK240),'فهرست بها کلی'!$C$13:$BO$1660,46,0),"")</f>
        <v/>
      </c>
      <c r="AL252" s="174" t="str">
        <f ca="1">IFERROR(VLOOKUP(ROW(AL240),'فهرست بها کلی'!$C$13:$BO$1660,49,0),"")</f>
        <v/>
      </c>
      <c r="AM252" s="174" t="str">
        <f ca="1">IFERROR(VLOOKUP(ROW(AM240),'فهرست بها کلی'!$C$13:$BO$1660,52,0),"")</f>
        <v/>
      </c>
      <c r="AN252" s="174" t="str">
        <f ca="1">IFERROR(VLOOKUP(ROW(AN240),'فهرست بها کلی'!$C$13:$BO$1660,55,0),"")</f>
        <v/>
      </c>
      <c r="AO252" s="174" t="str">
        <f ca="1">IFERROR(VLOOKUP(ROW(AO240),'فهرست بها کلی'!$C$13:$BO$1660,58,0),"")</f>
        <v/>
      </c>
      <c r="AP252" s="174" t="str">
        <f ca="1">IFERROR(VLOOKUP(ROW(AP240),'فهرست بها کلی'!$C$13:$BO$1660,61,0),"")</f>
        <v/>
      </c>
      <c r="AQ252" s="174" t="str">
        <f ca="1">IFERROR(VLOOKUP(ROW(AQ240),'فهرست بها کلی'!$C$13:$BO$1660,64,0),"")</f>
        <v/>
      </c>
      <c r="AR252" s="244">
        <f t="shared" ca="1" si="26"/>
        <v>0</v>
      </c>
      <c r="AS252" s="174" t="str">
        <f ca="1">IFERROR(VLOOKUP(ROW(AS240),'فهرست بها کلی'!$C$13:$BO$1660,23,0),"")</f>
        <v/>
      </c>
      <c r="AT252" s="174" t="str">
        <f ca="1">IFERROR(VLOOKUP(ROW(AT240),'فهرست بها کلی'!$C$13:$BO$1660,26,0),"")</f>
        <v/>
      </c>
      <c r="AU252" s="174" t="str">
        <f ca="1">IFERROR(VLOOKUP(ROW(AU240),'فهرست بها کلی'!$C$13:$BO$1660,29,0),"")</f>
        <v/>
      </c>
      <c r="AV252" s="174" t="str">
        <f ca="1">IFERROR(VLOOKUP(ROW(AV240),'فهرست بها کلی'!$C$13:$BO$1660,32,0),"")</f>
        <v/>
      </c>
      <c r="AW252" s="174" t="str">
        <f ca="1">IFERROR(VLOOKUP(ROW(AW240),'فهرست بها کلی'!$C$13:$BO$1660,35,0),"")</f>
        <v/>
      </c>
      <c r="AX252" s="174" t="str">
        <f ca="1">IFERROR(VLOOKUP(ROW(AX240),'فهرست بها کلی'!$C$13:$BO$1660,38,0),"")</f>
        <v/>
      </c>
      <c r="AY252" s="174" t="str">
        <f ca="1">IFERROR(VLOOKUP(ROW(AY240),'فهرست بها کلی'!$C$13:$BO$1660,41,0),"")</f>
        <v/>
      </c>
      <c r="AZ252" s="174" t="str">
        <f ca="1">IFERROR(VLOOKUP(ROW(AZ240),'فهرست بها کلی'!$C$13:$BO$1660,44,0),"")</f>
        <v/>
      </c>
      <c r="BA252" s="174" t="str">
        <f ca="1">IFERROR(VLOOKUP(ROW(BA240),'فهرست بها کلی'!$C$13:$BO$1660,47,0),"")</f>
        <v/>
      </c>
      <c r="BB252" s="174" t="str">
        <f ca="1">IFERROR(VLOOKUP(ROW(BB240),'فهرست بها کلی'!$C$13:$BO$1660,50,0),"")</f>
        <v/>
      </c>
      <c r="BC252" s="174" t="str">
        <f ca="1">IFERROR(VLOOKUP(ROW(BC240),'فهرست بها کلی'!$C$13:$BO$1660,53,0),"")</f>
        <v/>
      </c>
      <c r="BD252" s="174" t="str">
        <f ca="1">IFERROR(VLOOKUP(ROW(BD240),'فهرست بها کلی'!$C$13:$BO$1660,56,0),"")</f>
        <v/>
      </c>
      <c r="BE252" s="174" t="str">
        <f ca="1">IFERROR(VLOOKUP(ROW(BE240),'فهرست بها کلی'!$C$13:$BO$1660,59,0),"")</f>
        <v/>
      </c>
      <c r="BF252" s="174" t="str">
        <f ca="1">IFERROR(VLOOKUP(ROW(BF240),'فهرست بها کلی'!$C$13:$BO$1660,62,0),"")</f>
        <v/>
      </c>
      <c r="BG252" s="174" t="str">
        <f ca="1">IFERROR(VLOOKUP(ROW(BG240),'فهرست بها کلی'!$C$13:$BO$1660,65,0),"")</f>
        <v/>
      </c>
      <c r="BH252" s="174" t="str">
        <f ca="1">IFERROR(VLOOKUP(ROW(BH240),'فهرست بها کلی'!$C$13:$BO$1660,16,0),"")</f>
        <v/>
      </c>
      <c r="BI252" s="245" t="str">
        <f t="shared" ca="1" si="27"/>
        <v xml:space="preserve"> </v>
      </c>
      <c r="BJ252" s="245" t="str">
        <f t="shared" ca="1" si="28"/>
        <v/>
      </c>
      <c r="BK252" s="245" t="str">
        <f t="shared" ca="1" si="29"/>
        <v/>
      </c>
    </row>
    <row r="253" spans="1:63" ht="47.25" customHeight="1">
      <c r="A253" s="174" t="str">
        <f ca="1">IFERROR(VLOOKUP(ROW(A241),'فهرست بها کلی'!$C$13:$BO$1660,1,0),"")</f>
        <v/>
      </c>
      <c r="B253" s="174" t="str">
        <f ca="1">IFERROR(VLOOKUP(ROW(B241),'فهرست بها کلی'!$C$13:$BO$1660,5,0),"")</f>
        <v/>
      </c>
      <c r="C253" s="174" t="str">
        <f ca="1">IFERROR(VLOOKUP(ROW(C241),'فهرست بها کلی'!$C$13:$BO$1660,6,0),"")</f>
        <v/>
      </c>
      <c r="D253" s="174" t="str">
        <f ca="1">IFERROR(VLOOKUP(ROW(D241),'فهرست بها کلی'!$C$13:$BO$1660,7,0),"")</f>
        <v/>
      </c>
      <c r="E253" s="174" t="str">
        <f ca="1">IFERROR(VLOOKUP(ROW(E241),'فهرست بها کلی'!$C$13:$BO$1660,8,0),"")</f>
        <v/>
      </c>
      <c r="F253" s="174" t="str">
        <f ca="1">IFERROR(VLOOKUP(ROW(F241),'فهرست بها کلی'!$C$13:$BO$1660,9,0),"")</f>
        <v/>
      </c>
      <c r="G253" s="174" t="str">
        <f ca="1">IFERROR(VLOOKUP(ROW(G241),'فهرست بها کلی'!$C$13:$BO$1660,21,0),"")</f>
        <v/>
      </c>
      <c r="H253" s="174" t="str">
        <f ca="1">IFERROR(VLOOKUP(ROW(H241),'فهرست بها کلی'!$C$13:$BO$1660,24,0),"")</f>
        <v/>
      </c>
      <c r="I253" s="174" t="str">
        <f ca="1">IFERROR(VLOOKUP(ROW(I241),'فهرست بها کلی'!$C$13:$BO$1660,27,0),"")</f>
        <v/>
      </c>
      <c r="J253" s="174" t="str">
        <f ca="1">IFERROR(VLOOKUP(ROW(J241),'فهرست بها کلی'!$C$13:$BO$1660,30,0),"")</f>
        <v/>
      </c>
      <c r="K253" s="174" t="str">
        <f ca="1">IFERROR(VLOOKUP(ROW(K241),'فهرست بها کلی'!$C$13:$BO$1660,33,0),"")</f>
        <v/>
      </c>
      <c r="L253" s="174" t="str">
        <f ca="1">IFERROR(VLOOKUP(ROW(L241),'فهرست بها کلی'!$C$13:$BO$1660,36,0),"")</f>
        <v/>
      </c>
      <c r="M253" s="174" t="str">
        <f ca="1">IFERROR(VLOOKUP(ROW(M241),'فهرست بها کلی'!$C$13:$BO$1660,39,0),"")</f>
        <v/>
      </c>
      <c r="N253" s="174" t="str">
        <f ca="1">IFERROR(VLOOKUP(ROW(N241),'فهرست بها کلی'!$C$13:$BO$1660,42,0),"")</f>
        <v/>
      </c>
      <c r="O253" s="174" t="str">
        <f ca="1">IFERROR(VLOOKUP(ROW(O241),'فهرست بها کلی'!$C$13:$BO$1660,45,0),"")</f>
        <v/>
      </c>
      <c r="P253" s="174" t="str">
        <f ca="1">IFERROR(VLOOKUP(ROW(P241),'فهرست بها کلی'!$C$13:$BO$1660,48,0),"")</f>
        <v/>
      </c>
      <c r="Q253" s="174" t="str">
        <f ca="1">IFERROR(VLOOKUP(ROW(Q241),'فهرست بها کلی'!$C$13:$BO$1660,51,0),"")</f>
        <v/>
      </c>
      <c r="R253" s="174" t="str">
        <f ca="1">IFERROR(VLOOKUP(ROW(R241),'فهرست بها کلی'!$C$13:$BO$1660,54,0),"")</f>
        <v/>
      </c>
      <c r="S253" s="174" t="str">
        <f ca="1">IFERROR(VLOOKUP(ROW(S241),'فهرست بها کلی'!$C$13:$BO$1660,57,0),"")</f>
        <v/>
      </c>
      <c r="T253" s="174" t="str">
        <f ca="1">IFERROR(VLOOKUP(ROW(T241),'فهرست بها کلی'!$C$13:$BO$1660,60,0),"")</f>
        <v/>
      </c>
      <c r="U253" s="174" t="str">
        <f ca="1">IFERROR(VLOOKUP(ROW(U241),'فهرست بها کلی'!$C$13:$BO$1660,63,0),"")</f>
        <v/>
      </c>
      <c r="V253" s="241">
        <f t="shared" ca="1" si="23"/>
        <v>0</v>
      </c>
      <c r="W253" s="242" t="str">
        <f t="shared" ca="1" si="24"/>
        <v/>
      </c>
      <c r="X253" s="174" t="str">
        <f ca="1">IFERROR(VLOOKUP(ROW(X241),'فهرست بها کلی'!$C$13:$BO$1660,10,0),"")</f>
        <v/>
      </c>
      <c r="Y253" s="174" t="str">
        <f ca="1">IFERROR(VLOOKUP(ROW(Y241),'فهرست بها کلی'!$C$13:$BO$1660,11,0),"")</f>
        <v/>
      </c>
      <c r="Z253" s="174" t="str">
        <f ca="1">IFERROR(VLOOKUP(ROW(Z241),'فهرست بها کلی'!$C$13:$BO$1660,12,0),"")</f>
        <v/>
      </c>
      <c r="AA253" s="174" t="str">
        <f ca="1">IFERROR(VLOOKUP(ROW(AA241),'فهرست بها کلی'!$C$13:$BO$1660,13,0),"")</f>
        <v/>
      </c>
      <c r="AB253" s="243" t="str">
        <f t="shared" ca="1" si="25"/>
        <v/>
      </c>
      <c r="AC253" s="174" t="str">
        <f ca="1">IFERROR(VLOOKUP(ROW(AC241),'فهرست بها کلی'!$C$13:$BO$1660,22,0),"")</f>
        <v/>
      </c>
      <c r="AD253" s="174" t="str">
        <f ca="1">IFERROR(VLOOKUP(ROW(AD241),'فهرست بها کلی'!$C$13:$BO$1660,25,0),"")</f>
        <v/>
      </c>
      <c r="AE253" s="174" t="str">
        <f ca="1">IFERROR(VLOOKUP(ROW(AE241),'فهرست بها کلی'!$C$13:$BO$1660,28,0),"")</f>
        <v/>
      </c>
      <c r="AF253" s="174" t="str">
        <f ca="1">IFERROR(VLOOKUP(ROW(AF241),'فهرست بها کلی'!$C$13:$BO$1660,31,0),"")</f>
        <v/>
      </c>
      <c r="AG253" s="174" t="str">
        <f ca="1">IFERROR(VLOOKUP(ROW(AG241),'فهرست بها کلی'!$C$13:$BO$1660,34,0),"")</f>
        <v/>
      </c>
      <c r="AH253" s="174" t="str">
        <f ca="1">IFERROR(VLOOKUP(ROW(AH241),'فهرست بها کلی'!$C$13:$BO$1660,37,0),"")</f>
        <v/>
      </c>
      <c r="AI253" s="174" t="str">
        <f ca="1">IFERROR(VLOOKUP(ROW(AI241),'فهرست بها کلی'!$C$13:$BO$1660,40,0),"")</f>
        <v/>
      </c>
      <c r="AJ253" s="174" t="str">
        <f ca="1">IFERROR(VLOOKUP(ROW(AJ241),'فهرست بها کلی'!$C$13:$BO$1660,43,0),"")</f>
        <v/>
      </c>
      <c r="AK253" s="174" t="str">
        <f ca="1">IFERROR(VLOOKUP(ROW(AK241),'فهرست بها کلی'!$C$13:$BO$1660,46,0),"")</f>
        <v/>
      </c>
      <c r="AL253" s="174" t="str">
        <f ca="1">IFERROR(VLOOKUP(ROW(AL241),'فهرست بها کلی'!$C$13:$BO$1660,49,0),"")</f>
        <v/>
      </c>
      <c r="AM253" s="174" t="str">
        <f ca="1">IFERROR(VLOOKUP(ROW(AM241),'فهرست بها کلی'!$C$13:$BO$1660,52,0),"")</f>
        <v/>
      </c>
      <c r="AN253" s="174" t="str">
        <f ca="1">IFERROR(VLOOKUP(ROW(AN241),'فهرست بها کلی'!$C$13:$BO$1660,55,0),"")</f>
        <v/>
      </c>
      <c r="AO253" s="174" t="str">
        <f ca="1">IFERROR(VLOOKUP(ROW(AO241),'فهرست بها کلی'!$C$13:$BO$1660,58,0),"")</f>
        <v/>
      </c>
      <c r="AP253" s="174" t="str">
        <f ca="1">IFERROR(VLOOKUP(ROW(AP241),'فهرست بها کلی'!$C$13:$BO$1660,61,0),"")</f>
        <v/>
      </c>
      <c r="AQ253" s="174" t="str">
        <f ca="1">IFERROR(VLOOKUP(ROW(AQ241),'فهرست بها کلی'!$C$13:$BO$1660,64,0),"")</f>
        <v/>
      </c>
      <c r="AR253" s="244">
        <f t="shared" ca="1" si="26"/>
        <v>0</v>
      </c>
      <c r="AS253" s="174" t="str">
        <f ca="1">IFERROR(VLOOKUP(ROW(AS241),'فهرست بها کلی'!$C$13:$BO$1660,23,0),"")</f>
        <v/>
      </c>
      <c r="AT253" s="174" t="str">
        <f ca="1">IFERROR(VLOOKUP(ROW(AT241),'فهرست بها کلی'!$C$13:$BO$1660,26,0),"")</f>
        <v/>
      </c>
      <c r="AU253" s="174" t="str">
        <f ca="1">IFERROR(VLOOKUP(ROW(AU241),'فهرست بها کلی'!$C$13:$BO$1660,29,0),"")</f>
        <v/>
      </c>
      <c r="AV253" s="174" t="str">
        <f ca="1">IFERROR(VLOOKUP(ROW(AV241),'فهرست بها کلی'!$C$13:$BO$1660,32,0),"")</f>
        <v/>
      </c>
      <c r="AW253" s="174" t="str">
        <f ca="1">IFERROR(VLOOKUP(ROW(AW241),'فهرست بها کلی'!$C$13:$BO$1660,35,0),"")</f>
        <v/>
      </c>
      <c r="AX253" s="174" t="str">
        <f ca="1">IFERROR(VLOOKUP(ROW(AX241),'فهرست بها کلی'!$C$13:$BO$1660,38,0),"")</f>
        <v/>
      </c>
      <c r="AY253" s="174" t="str">
        <f ca="1">IFERROR(VLOOKUP(ROW(AY241),'فهرست بها کلی'!$C$13:$BO$1660,41,0),"")</f>
        <v/>
      </c>
      <c r="AZ253" s="174" t="str">
        <f ca="1">IFERROR(VLOOKUP(ROW(AZ241),'فهرست بها کلی'!$C$13:$BO$1660,44,0),"")</f>
        <v/>
      </c>
      <c r="BA253" s="174" t="str">
        <f ca="1">IFERROR(VLOOKUP(ROW(BA241),'فهرست بها کلی'!$C$13:$BO$1660,47,0),"")</f>
        <v/>
      </c>
      <c r="BB253" s="174" t="str">
        <f ca="1">IFERROR(VLOOKUP(ROW(BB241),'فهرست بها کلی'!$C$13:$BO$1660,50,0),"")</f>
        <v/>
      </c>
      <c r="BC253" s="174" t="str">
        <f ca="1">IFERROR(VLOOKUP(ROW(BC241),'فهرست بها کلی'!$C$13:$BO$1660,53,0),"")</f>
        <v/>
      </c>
      <c r="BD253" s="174" t="str">
        <f ca="1">IFERROR(VLOOKUP(ROW(BD241),'فهرست بها کلی'!$C$13:$BO$1660,56,0),"")</f>
        <v/>
      </c>
      <c r="BE253" s="174" t="str">
        <f ca="1">IFERROR(VLOOKUP(ROW(BE241),'فهرست بها کلی'!$C$13:$BO$1660,59,0),"")</f>
        <v/>
      </c>
      <c r="BF253" s="174" t="str">
        <f ca="1">IFERROR(VLOOKUP(ROW(BF241),'فهرست بها کلی'!$C$13:$BO$1660,62,0),"")</f>
        <v/>
      </c>
      <c r="BG253" s="174" t="str">
        <f ca="1">IFERROR(VLOOKUP(ROW(BG241),'فهرست بها کلی'!$C$13:$BO$1660,65,0),"")</f>
        <v/>
      </c>
      <c r="BH253" s="174" t="str">
        <f ca="1">IFERROR(VLOOKUP(ROW(BH241),'فهرست بها کلی'!$C$13:$BO$1660,16,0),"")</f>
        <v/>
      </c>
      <c r="BI253" s="245" t="str">
        <f t="shared" ca="1" si="27"/>
        <v xml:space="preserve"> </v>
      </c>
      <c r="BJ253" s="245" t="str">
        <f t="shared" ca="1" si="28"/>
        <v/>
      </c>
      <c r="BK253" s="245" t="str">
        <f t="shared" ca="1" si="29"/>
        <v/>
      </c>
    </row>
    <row r="254" spans="1:63" ht="47.25" customHeight="1">
      <c r="A254" s="174" t="str">
        <f ca="1">IFERROR(VLOOKUP(ROW(A242),'فهرست بها کلی'!$C$13:$BO$1660,1,0),"")</f>
        <v/>
      </c>
      <c r="B254" s="174" t="str">
        <f ca="1">IFERROR(VLOOKUP(ROW(B242),'فهرست بها کلی'!$C$13:$BO$1660,5,0),"")</f>
        <v/>
      </c>
      <c r="C254" s="174" t="str">
        <f ca="1">IFERROR(VLOOKUP(ROW(C242),'فهرست بها کلی'!$C$13:$BO$1660,6,0),"")</f>
        <v/>
      </c>
      <c r="D254" s="174" t="str">
        <f ca="1">IFERROR(VLOOKUP(ROW(D242),'فهرست بها کلی'!$C$13:$BO$1660,7,0),"")</f>
        <v/>
      </c>
      <c r="E254" s="174" t="str">
        <f ca="1">IFERROR(VLOOKUP(ROW(E242),'فهرست بها کلی'!$C$13:$BO$1660,8,0),"")</f>
        <v/>
      </c>
      <c r="F254" s="174" t="str">
        <f ca="1">IFERROR(VLOOKUP(ROW(F242),'فهرست بها کلی'!$C$13:$BO$1660,9,0),"")</f>
        <v/>
      </c>
      <c r="G254" s="174" t="str">
        <f ca="1">IFERROR(VLOOKUP(ROW(G242),'فهرست بها کلی'!$C$13:$BO$1660,21,0),"")</f>
        <v/>
      </c>
      <c r="H254" s="174" t="str">
        <f ca="1">IFERROR(VLOOKUP(ROW(H242),'فهرست بها کلی'!$C$13:$BO$1660,24,0),"")</f>
        <v/>
      </c>
      <c r="I254" s="174" t="str">
        <f ca="1">IFERROR(VLOOKUP(ROW(I242),'فهرست بها کلی'!$C$13:$BO$1660,27,0),"")</f>
        <v/>
      </c>
      <c r="J254" s="174" t="str">
        <f ca="1">IFERROR(VLOOKUP(ROW(J242),'فهرست بها کلی'!$C$13:$BO$1660,30,0),"")</f>
        <v/>
      </c>
      <c r="K254" s="174" t="str">
        <f ca="1">IFERROR(VLOOKUP(ROW(K242),'فهرست بها کلی'!$C$13:$BO$1660,33,0),"")</f>
        <v/>
      </c>
      <c r="L254" s="174" t="str">
        <f ca="1">IFERROR(VLOOKUP(ROW(L242),'فهرست بها کلی'!$C$13:$BO$1660,36,0),"")</f>
        <v/>
      </c>
      <c r="M254" s="174" t="str">
        <f ca="1">IFERROR(VLOOKUP(ROW(M242),'فهرست بها کلی'!$C$13:$BO$1660,39,0),"")</f>
        <v/>
      </c>
      <c r="N254" s="174" t="str">
        <f ca="1">IFERROR(VLOOKUP(ROW(N242),'فهرست بها کلی'!$C$13:$BO$1660,42,0),"")</f>
        <v/>
      </c>
      <c r="O254" s="174" t="str">
        <f ca="1">IFERROR(VLOOKUP(ROW(O242),'فهرست بها کلی'!$C$13:$BO$1660,45,0),"")</f>
        <v/>
      </c>
      <c r="P254" s="174" t="str">
        <f ca="1">IFERROR(VLOOKUP(ROW(P242),'فهرست بها کلی'!$C$13:$BO$1660,48,0),"")</f>
        <v/>
      </c>
      <c r="Q254" s="174" t="str">
        <f ca="1">IFERROR(VLOOKUP(ROW(Q242),'فهرست بها کلی'!$C$13:$BO$1660,51,0),"")</f>
        <v/>
      </c>
      <c r="R254" s="174" t="str">
        <f ca="1">IFERROR(VLOOKUP(ROW(R242),'فهرست بها کلی'!$C$13:$BO$1660,54,0),"")</f>
        <v/>
      </c>
      <c r="S254" s="174" t="str">
        <f ca="1">IFERROR(VLOOKUP(ROW(S242),'فهرست بها کلی'!$C$13:$BO$1660,57,0),"")</f>
        <v/>
      </c>
      <c r="T254" s="174" t="str">
        <f ca="1">IFERROR(VLOOKUP(ROW(T242),'فهرست بها کلی'!$C$13:$BO$1660,60,0),"")</f>
        <v/>
      </c>
      <c r="U254" s="174" t="str">
        <f ca="1">IFERROR(VLOOKUP(ROW(U242),'فهرست بها کلی'!$C$13:$BO$1660,63,0),"")</f>
        <v/>
      </c>
      <c r="V254" s="241">
        <f t="shared" ca="1" si="23"/>
        <v>0</v>
      </c>
      <c r="W254" s="242" t="str">
        <f t="shared" ca="1" si="24"/>
        <v/>
      </c>
      <c r="X254" s="174" t="str">
        <f ca="1">IFERROR(VLOOKUP(ROW(X242),'فهرست بها کلی'!$C$13:$BO$1660,10,0),"")</f>
        <v/>
      </c>
      <c r="Y254" s="174" t="str">
        <f ca="1">IFERROR(VLOOKUP(ROW(Y242),'فهرست بها کلی'!$C$13:$BO$1660,11,0),"")</f>
        <v/>
      </c>
      <c r="Z254" s="174" t="str">
        <f ca="1">IFERROR(VLOOKUP(ROW(Z242),'فهرست بها کلی'!$C$13:$BO$1660,12,0),"")</f>
        <v/>
      </c>
      <c r="AA254" s="174" t="str">
        <f ca="1">IFERROR(VLOOKUP(ROW(AA242),'فهرست بها کلی'!$C$13:$BO$1660,13,0),"")</f>
        <v/>
      </c>
      <c r="AB254" s="243" t="str">
        <f t="shared" ca="1" si="25"/>
        <v/>
      </c>
      <c r="AC254" s="174" t="str">
        <f ca="1">IFERROR(VLOOKUP(ROW(AC242),'فهرست بها کلی'!$C$13:$BO$1660,22,0),"")</f>
        <v/>
      </c>
      <c r="AD254" s="174" t="str">
        <f ca="1">IFERROR(VLOOKUP(ROW(AD242),'فهرست بها کلی'!$C$13:$BO$1660,25,0),"")</f>
        <v/>
      </c>
      <c r="AE254" s="174" t="str">
        <f ca="1">IFERROR(VLOOKUP(ROW(AE242),'فهرست بها کلی'!$C$13:$BO$1660,28,0),"")</f>
        <v/>
      </c>
      <c r="AF254" s="174" t="str">
        <f ca="1">IFERROR(VLOOKUP(ROW(AF242),'فهرست بها کلی'!$C$13:$BO$1660,31,0),"")</f>
        <v/>
      </c>
      <c r="AG254" s="174" t="str">
        <f ca="1">IFERROR(VLOOKUP(ROW(AG242),'فهرست بها کلی'!$C$13:$BO$1660,34,0),"")</f>
        <v/>
      </c>
      <c r="AH254" s="174" t="str">
        <f ca="1">IFERROR(VLOOKUP(ROW(AH242),'فهرست بها کلی'!$C$13:$BO$1660,37,0),"")</f>
        <v/>
      </c>
      <c r="AI254" s="174" t="str">
        <f ca="1">IFERROR(VLOOKUP(ROW(AI242),'فهرست بها کلی'!$C$13:$BO$1660,40,0),"")</f>
        <v/>
      </c>
      <c r="AJ254" s="174" t="str">
        <f ca="1">IFERROR(VLOOKUP(ROW(AJ242),'فهرست بها کلی'!$C$13:$BO$1660,43,0),"")</f>
        <v/>
      </c>
      <c r="AK254" s="174" t="str">
        <f ca="1">IFERROR(VLOOKUP(ROW(AK242),'فهرست بها کلی'!$C$13:$BO$1660,46,0),"")</f>
        <v/>
      </c>
      <c r="AL254" s="174" t="str">
        <f ca="1">IFERROR(VLOOKUP(ROW(AL242),'فهرست بها کلی'!$C$13:$BO$1660,49,0),"")</f>
        <v/>
      </c>
      <c r="AM254" s="174" t="str">
        <f ca="1">IFERROR(VLOOKUP(ROW(AM242),'فهرست بها کلی'!$C$13:$BO$1660,52,0),"")</f>
        <v/>
      </c>
      <c r="AN254" s="174" t="str">
        <f ca="1">IFERROR(VLOOKUP(ROW(AN242),'فهرست بها کلی'!$C$13:$BO$1660,55,0),"")</f>
        <v/>
      </c>
      <c r="AO254" s="174" t="str">
        <f ca="1">IFERROR(VLOOKUP(ROW(AO242),'فهرست بها کلی'!$C$13:$BO$1660,58,0),"")</f>
        <v/>
      </c>
      <c r="AP254" s="174" t="str">
        <f ca="1">IFERROR(VLOOKUP(ROW(AP242),'فهرست بها کلی'!$C$13:$BO$1660,61,0),"")</f>
        <v/>
      </c>
      <c r="AQ254" s="174" t="str">
        <f ca="1">IFERROR(VLOOKUP(ROW(AQ242),'فهرست بها کلی'!$C$13:$BO$1660,64,0),"")</f>
        <v/>
      </c>
      <c r="AR254" s="244">
        <f t="shared" ca="1" si="26"/>
        <v>0</v>
      </c>
      <c r="AS254" s="174" t="str">
        <f ca="1">IFERROR(VLOOKUP(ROW(AS242),'فهرست بها کلی'!$C$13:$BO$1660,23,0),"")</f>
        <v/>
      </c>
      <c r="AT254" s="174" t="str">
        <f ca="1">IFERROR(VLOOKUP(ROW(AT242),'فهرست بها کلی'!$C$13:$BO$1660,26,0),"")</f>
        <v/>
      </c>
      <c r="AU254" s="174" t="str">
        <f ca="1">IFERROR(VLOOKUP(ROW(AU242),'فهرست بها کلی'!$C$13:$BO$1660,29,0),"")</f>
        <v/>
      </c>
      <c r="AV254" s="174" t="str">
        <f ca="1">IFERROR(VLOOKUP(ROW(AV242),'فهرست بها کلی'!$C$13:$BO$1660,32,0),"")</f>
        <v/>
      </c>
      <c r="AW254" s="174" t="str">
        <f ca="1">IFERROR(VLOOKUP(ROW(AW242),'فهرست بها کلی'!$C$13:$BO$1660,35,0),"")</f>
        <v/>
      </c>
      <c r="AX254" s="174" t="str">
        <f ca="1">IFERROR(VLOOKUP(ROW(AX242),'فهرست بها کلی'!$C$13:$BO$1660,38,0),"")</f>
        <v/>
      </c>
      <c r="AY254" s="174" t="str">
        <f ca="1">IFERROR(VLOOKUP(ROW(AY242),'فهرست بها کلی'!$C$13:$BO$1660,41,0),"")</f>
        <v/>
      </c>
      <c r="AZ254" s="174" t="str">
        <f ca="1">IFERROR(VLOOKUP(ROW(AZ242),'فهرست بها کلی'!$C$13:$BO$1660,44,0),"")</f>
        <v/>
      </c>
      <c r="BA254" s="174" t="str">
        <f ca="1">IFERROR(VLOOKUP(ROW(BA242),'فهرست بها کلی'!$C$13:$BO$1660,47,0),"")</f>
        <v/>
      </c>
      <c r="BB254" s="174" t="str">
        <f ca="1">IFERROR(VLOOKUP(ROW(BB242),'فهرست بها کلی'!$C$13:$BO$1660,50,0),"")</f>
        <v/>
      </c>
      <c r="BC254" s="174" t="str">
        <f ca="1">IFERROR(VLOOKUP(ROW(BC242),'فهرست بها کلی'!$C$13:$BO$1660,53,0),"")</f>
        <v/>
      </c>
      <c r="BD254" s="174" t="str">
        <f ca="1">IFERROR(VLOOKUP(ROW(BD242),'فهرست بها کلی'!$C$13:$BO$1660,56,0),"")</f>
        <v/>
      </c>
      <c r="BE254" s="174" t="str">
        <f ca="1">IFERROR(VLOOKUP(ROW(BE242),'فهرست بها کلی'!$C$13:$BO$1660,59,0),"")</f>
        <v/>
      </c>
      <c r="BF254" s="174" t="str">
        <f ca="1">IFERROR(VLOOKUP(ROW(BF242),'فهرست بها کلی'!$C$13:$BO$1660,62,0),"")</f>
        <v/>
      </c>
      <c r="BG254" s="174" t="str">
        <f ca="1">IFERROR(VLOOKUP(ROW(BG242),'فهرست بها کلی'!$C$13:$BO$1660,65,0),"")</f>
        <v/>
      </c>
      <c r="BH254" s="174" t="str">
        <f ca="1">IFERROR(VLOOKUP(ROW(BH242),'فهرست بها کلی'!$C$13:$BO$1660,16,0),"")</f>
        <v/>
      </c>
      <c r="BI254" s="245" t="str">
        <f t="shared" ca="1" si="27"/>
        <v xml:space="preserve"> </v>
      </c>
      <c r="BJ254" s="245" t="str">
        <f t="shared" ca="1" si="28"/>
        <v/>
      </c>
      <c r="BK254" s="245" t="str">
        <f t="shared" ca="1" si="29"/>
        <v/>
      </c>
    </row>
    <row r="255" spans="1:63" ht="47.25" customHeight="1">
      <c r="A255" s="174" t="str">
        <f ca="1">IFERROR(VLOOKUP(ROW(A243),'فهرست بها کلی'!$C$13:$BO$1660,1,0),"")</f>
        <v/>
      </c>
      <c r="B255" s="174" t="str">
        <f ca="1">IFERROR(VLOOKUP(ROW(B243),'فهرست بها کلی'!$C$13:$BO$1660,5,0),"")</f>
        <v/>
      </c>
      <c r="C255" s="174" t="str">
        <f ca="1">IFERROR(VLOOKUP(ROW(C243),'فهرست بها کلی'!$C$13:$BO$1660,6,0),"")</f>
        <v/>
      </c>
      <c r="D255" s="174" t="str">
        <f ca="1">IFERROR(VLOOKUP(ROW(D243),'فهرست بها کلی'!$C$13:$BO$1660,7,0),"")</f>
        <v/>
      </c>
      <c r="E255" s="174" t="str">
        <f ca="1">IFERROR(VLOOKUP(ROW(E243),'فهرست بها کلی'!$C$13:$BO$1660,8,0),"")</f>
        <v/>
      </c>
      <c r="F255" s="174" t="str">
        <f ca="1">IFERROR(VLOOKUP(ROW(F243),'فهرست بها کلی'!$C$13:$BO$1660,9,0),"")</f>
        <v/>
      </c>
      <c r="G255" s="174" t="str">
        <f ca="1">IFERROR(VLOOKUP(ROW(G243),'فهرست بها کلی'!$C$13:$BO$1660,21,0),"")</f>
        <v/>
      </c>
      <c r="H255" s="174" t="str">
        <f ca="1">IFERROR(VLOOKUP(ROW(H243),'فهرست بها کلی'!$C$13:$BO$1660,24,0),"")</f>
        <v/>
      </c>
      <c r="I255" s="174" t="str">
        <f ca="1">IFERROR(VLOOKUP(ROW(I243),'فهرست بها کلی'!$C$13:$BO$1660,27,0),"")</f>
        <v/>
      </c>
      <c r="J255" s="174" t="str">
        <f ca="1">IFERROR(VLOOKUP(ROW(J243),'فهرست بها کلی'!$C$13:$BO$1660,30,0),"")</f>
        <v/>
      </c>
      <c r="K255" s="174" t="str">
        <f ca="1">IFERROR(VLOOKUP(ROW(K243),'فهرست بها کلی'!$C$13:$BO$1660,33,0),"")</f>
        <v/>
      </c>
      <c r="L255" s="174" t="str">
        <f ca="1">IFERROR(VLOOKUP(ROW(L243),'فهرست بها کلی'!$C$13:$BO$1660,36,0),"")</f>
        <v/>
      </c>
      <c r="M255" s="174" t="str">
        <f ca="1">IFERROR(VLOOKUP(ROW(M243),'فهرست بها کلی'!$C$13:$BO$1660,39,0),"")</f>
        <v/>
      </c>
      <c r="N255" s="174" t="str">
        <f ca="1">IFERROR(VLOOKUP(ROW(N243),'فهرست بها کلی'!$C$13:$BO$1660,42,0),"")</f>
        <v/>
      </c>
      <c r="O255" s="174" t="str">
        <f ca="1">IFERROR(VLOOKUP(ROW(O243),'فهرست بها کلی'!$C$13:$BO$1660,45,0),"")</f>
        <v/>
      </c>
      <c r="P255" s="174" t="str">
        <f ca="1">IFERROR(VLOOKUP(ROW(P243),'فهرست بها کلی'!$C$13:$BO$1660,48,0),"")</f>
        <v/>
      </c>
      <c r="Q255" s="174" t="str">
        <f ca="1">IFERROR(VLOOKUP(ROW(Q243),'فهرست بها کلی'!$C$13:$BO$1660,51,0),"")</f>
        <v/>
      </c>
      <c r="R255" s="174" t="str">
        <f ca="1">IFERROR(VLOOKUP(ROW(R243),'فهرست بها کلی'!$C$13:$BO$1660,54,0),"")</f>
        <v/>
      </c>
      <c r="S255" s="174" t="str">
        <f ca="1">IFERROR(VLOOKUP(ROW(S243),'فهرست بها کلی'!$C$13:$BO$1660,57,0),"")</f>
        <v/>
      </c>
      <c r="T255" s="174" t="str">
        <f ca="1">IFERROR(VLOOKUP(ROW(T243),'فهرست بها کلی'!$C$13:$BO$1660,60,0),"")</f>
        <v/>
      </c>
      <c r="U255" s="174" t="str">
        <f ca="1">IFERROR(VLOOKUP(ROW(U243),'فهرست بها کلی'!$C$13:$BO$1660,63,0),"")</f>
        <v/>
      </c>
      <c r="V255" s="241">
        <f t="shared" ca="1" si="23"/>
        <v>0</v>
      </c>
      <c r="W255" s="242" t="str">
        <f t="shared" ca="1" si="24"/>
        <v/>
      </c>
      <c r="X255" s="174" t="str">
        <f ca="1">IFERROR(VLOOKUP(ROW(X243),'فهرست بها کلی'!$C$13:$BO$1660,10,0),"")</f>
        <v/>
      </c>
      <c r="Y255" s="174" t="str">
        <f ca="1">IFERROR(VLOOKUP(ROW(Y243),'فهرست بها کلی'!$C$13:$BO$1660,11,0),"")</f>
        <v/>
      </c>
      <c r="Z255" s="174" t="str">
        <f ca="1">IFERROR(VLOOKUP(ROW(Z243),'فهرست بها کلی'!$C$13:$BO$1660,12,0),"")</f>
        <v/>
      </c>
      <c r="AA255" s="174" t="str">
        <f ca="1">IFERROR(VLOOKUP(ROW(AA243),'فهرست بها کلی'!$C$13:$BO$1660,13,0),"")</f>
        <v/>
      </c>
      <c r="AB255" s="243" t="str">
        <f t="shared" ca="1" si="25"/>
        <v/>
      </c>
      <c r="AC255" s="174" t="str">
        <f ca="1">IFERROR(VLOOKUP(ROW(AC243),'فهرست بها کلی'!$C$13:$BO$1660,22,0),"")</f>
        <v/>
      </c>
      <c r="AD255" s="174" t="str">
        <f ca="1">IFERROR(VLOOKUP(ROW(AD243),'فهرست بها کلی'!$C$13:$BO$1660,25,0),"")</f>
        <v/>
      </c>
      <c r="AE255" s="174" t="str">
        <f ca="1">IFERROR(VLOOKUP(ROW(AE243),'فهرست بها کلی'!$C$13:$BO$1660,28,0),"")</f>
        <v/>
      </c>
      <c r="AF255" s="174" t="str">
        <f ca="1">IFERROR(VLOOKUP(ROW(AF243),'فهرست بها کلی'!$C$13:$BO$1660,31,0),"")</f>
        <v/>
      </c>
      <c r="AG255" s="174" t="str">
        <f ca="1">IFERROR(VLOOKUP(ROW(AG243),'فهرست بها کلی'!$C$13:$BO$1660,34,0),"")</f>
        <v/>
      </c>
      <c r="AH255" s="174" t="str">
        <f ca="1">IFERROR(VLOOKUP(ROW(AH243),'فهرست بها کلی'!$C$13:$BO$1660,37,0),"")</f>
        <v/>
      </c>
      <c r="AI255" s="174" t="str">
        <f ca="1">IFERROR(VLOOKUP(ROW(AI243),'فهرست بها کلی'!$C$13:$BO$1660,40,0),"")</f>
        <v/>
      </c>
      <c r="AJ255" s="174" t="str">
        <f ca="1">IFERROR(VLOOKUP(ROW(AJ243),'فهرست بها کلی'!$C$13:$BO$1660,43,0),"")</f>
        <v/>
      </c>
      <c r="AK255" s="174" t="str">
        <f ca="1">IFERROR(VLOOKUP(ROW(AK243),'فهرست بها کلی'!$C$13:$BO$1660,46,0),"")</f>
        <v/>
      </c>
      <c r="AL255" s="174" t="str">
        <f ca="1">IFERROR(VLOOKUP(ROW(AL243),'فهرست بها کلی'!$C$13:$BO$1660,49,0),"")</f>
        <v/>
      </c>
      <c r="AM255" s="174" t="str">
        <f ca="1">IFERROR(VLOOKUP(ROW(AM243),'فهرست بها کلی'!$C$13:$BO$1660,52,0),"")</f>
        <v/>
      </c>
      <c r="AN255" s="174" t="str">
        <f ca="1">IFERROR(VLOOKUP(ROW(AN243),'فهرست بها کلی'!$C$13:$BO$1660,55,0),"")</f>
        <v/>
      </c>
      <c r="AO255" s="174" t="str">
        <f ca="1">IFERROR(VLOOKUP(ROW(AO243),'فهرست بها کلی'!$C$13:$BO$1660,58,0),"")</f>
        <v/>
      </c>
      <c r="AP255" s="174" t="str">
        <f ca="1">IFERROR(VLOOKUP(ROW(AP243),'فهرست بها کلی'!$C$13:$BO$1660,61,0),"")</f>
        <v/>
      </c>
      <c r="AQ255" s="174" t="str">
        <f ca="1">IFERROR(VLOOKUP(ROW(AQ243),'فهرست بها کلی'!$C$13:$BO$1660,64,0),"")</f>
        <v/>
      </c>
      <c r="AR255" s="244">
        <f t="shared" ca="1" si="26"/>
        <v>0</v>
      </c>
      <c r="AS255" s="174" t="str">
        <f ca="1">IFERROR(VLOOKUP(ROW(AS243),'فهرست بها کلی'!$C$13:$BO$1660,23,0),"")</f>
        <v/>
      </c>
      <c r="AT255" s="174" t="str">
        <f ca="1">IFERROR(VLOOKUP(ROW(AT243),'فهرست بها کلی'!$C$13:$BO$1660,26,0),"")</f>
        <v/>
      </c>
      <c r="AU255" s="174" t="str">
        <f ca="1">IFERROR(VLOOKUP(ROW(AU243),'فهرست بها کلی'!$C$13:$BO$1660,29,0),"")</f>
        <v/>
      </c>
      <c r="AV255" s="174" t="str">
        <f ca="1">IFERROR(VLOOKUP(ROW(AV243),'فهرست بها کلی'!$C$13:$BO$1660,32,0),"")</f>
        <v/>
      </c>
      <c r="AW255" s="174" t="str">
        <f ca="1">IFERROR(VLOOKUP(ROW(AW243),'فهرست بها کلی'!$C$13:$BO$1660,35,0),"")</f>
        <v/>
      </c>
      <c r="AX255" s="174" t="str">
        <f ca="1">IFERROR(VLOOKUP(ROW(AX243),'فهرست بها کلی'!$C$13:$BO$1660,38,0),"")</f>
        <v/>
      </c>
      <c r="AY255" s="174" t="str">
        <f ca="1">IFERROR(VLOOKUP(ROW(AY243),'فهرست بها کلی'!$C$13:$BO$1660,41,0),"")</f>
        <v/>
      </c>
      <c r="AZ255" s="174" t="str">
        <f ca="1">IFERROR(VLOOKUP(ROW(AZ243),'فهرست بها کلی'!$C$13:$BO$1660,44,0),"")</f>
        <v/>
      </c>
      <c r="BA255" s="174" t="str">
        <f ca="1">IFERROR(VLOOKUP(ROW(BA243),'فهرست بها کلی'!$C$13:$BO$1660,47,0),"")</f>
        <v/>
      </c>
      <c r="BB255" s="174" t="str">
        <f ca="1">IFERROR(VLOOKUP(ROW(BB243),'فهرست بها کلی'!$C$13:$BO$1660,50,0),"")</f>
        <v/>
      </c>
      <c r="BC255" s="174" t="str">
        <f ca="1">IFERROR(VLOOKUP(ROW(BC243),'فهرست بها کلی'!$C$13:$BO$1660,53,0),"")</f>
        <v/>
      </c>
      <c r="BD255" s="174" t="str">
        <f ca="1">IFERROR(VLOOKUP(ROW(BD243),'فهرست بها کلی'!$C$13:$BO$1660,56,0),"")</f>
        <v/>
      </c>
      <c r="BE255" s="174" t="str">
        <f ca="1">IFERROR(VLOOKUP(ROW(BE243),'فهرست بها کلی'!$C$13:$BO$1660,59,0),"")</f>
        <v/>
      </c>
      <c r="BF255" s="174" t="str">
        <f ca="1">IFERROR(VLOOKUP(ROW(BF243),'فهرست بها کلی'!$C$13:$BO$1660,62,0),"")</f>
        <v/>
      </c>
      <c r="BG255" s="174" t="str">
        <f ca="1">IFERROR(VLOOKUP(ROW(BG243),'فهرست بها کلی'!$C$13:$BO$1660,65,0),"")</f>
        <v/>
      </c>
      <c r="BH255" s="174" t="str">
        <f ca="1">IFERROR(VLOOKUP(ROW(BH243),'فهرست بها کلی'!$C$13:$BO$1660,16,0),"")</f>
        <v/>
      </c>
      <c r="BI255" s="245" t="str">
        <f t="shared" ca="1" si="27"/>
        <v xml:space="preserve"> </v>
      </c>
      <c r="BJ255" s="245" t="str">
        <f t="shared" ca="1" si="28"/>
        <v/>
      </c>
      <c r="BK255" s="245" t="str">
        <f t="shared" ca="1" si="29"/>
        <v/>
      </c>
    </row>
    <row r="256" spans="1:63" ht="47.25" customHeight="1">
      <c r="A256" s="174" t="str">
        <f ca="1">IFERROR(VLOOKUP(ROW(A244),'فهرست بها کلی'!$C$13:$BO$1660,1,0),"")</f>
        <v/>
      </c>
      <c r="B256" s="174" t="str">
        <f ca="1">IFERROR(VLOOKUP(ROW(B244),'فهرست بها کلی'!$C$13:$BO$1660,5,0),"")</f>
        <v/>
      </c>
      <c r="C256" s="174" t="str">
        <f ca="1">IFERROR(VLOOKUP(ROW(C244),'فهرست بها کلی'!$C$13:$BO$1660,6,0),"")</f>
        <v/>
      </c>
      <c r="D256" s="174" t="str">
        <f ca="1">IFERROR(VLOOKUP(ROW(D244),'فهرست بها کلی'!$C$13:$BO$1660,7,0),"")</f>
        <v/>
      </c>
      <c r="E256" s="174" t="str">
        <f ca="1">IFERROR(VLOOKUP(ROW(E244),'فهرست بها کلی'!$C$13:$BO$1660,8,0),"")</f>
        <v/>
      </c>
      <c r="F256" s="174" t="str">
        <f ca="1">IFERROR(VLOOKUP(ROW(F244),'فهرست بها کلی'!$C$13:$BO$1660,9,0),"")</f>
        <v/>
      </c>
      <c r="G256" s="174" t="str">
        <f ca="1">IFERROR(VLOOKUP(ROW(G244),'فهرست بها کلی'!$C$13:$BO$1660,21,0),"")</f>
        <v/>
      </c>
      <c r="H256" s="174" t="str">
        <f ca="1">IFERROR(VLOOKUP(ROW(H244),'فهرست بها کلی'!$C$13:$BO$1660,24,0),"")</f>
        <v/>
      </c>
      <c r="I256" s="174" t="str">
        <f ca="1">IFERROR(VLOOKUP(ROW(I244),'فهرست بها کلی'!$C$13:$BO$1660,27,0),"")</f>
        <v/>
      </c>
      <c r="J256" s="174" t="str">
        <f ca="1">IFERROR(VLOOKUP(ROW(J244),'فهرست بها کلی'!$C$13:$BO$1660,30,0),"")</f>
        <v/>
      </c>
      <c r="K256" s="174" t="str">
        <f ca="1">IFERROR(VLOOKUP(ROW(K244),'فهرست بها کلی'!$C$13:$BO$1660,33,0),"")</f>
        <v/>
      </c>
      <c r="L256" s="174" t="str">
        <f ca="1">IFERROR(VLOOKUP(ROW(L244),'فهرست بها کلی'!$C$13:$BO$1660,36,0),"")</f>
        <v/>
      </c>
      <c r="M256" s="174" t="str">
        <f ca="1">IFERROR(VLOOKUP(ROW(M244),'فهرست بها کلی'!$C$13:$BO$1660,39,0),"")</f>
        <v/>
      </c>
      <c r="N256" s="174" t="str">
        <f ca="1">IFERROR(VLOOKUP(ROW(N244),'فهرست بها کلی'!$C$13:$BO$1660,42,0),"")</f>
        <v/>
      </c>
      <c r="O256" s="174" t="str">
        <f ca="1">IFERROR(VLOOKUP(ROW(O244),'فهرست بها کلی'!$C$13:$BO$1660,45,0),"")</f>
        <v/>
      </c>
      <c r="P256" s="174" t="str">
        <f ca="1">IFERROR(VLOOKUP(ROW(P244),'فهرست بها کلی'!$C$13:$BO$1660,48,0),"")</f>
        <v/>
      </c>
      <c r="Q256" s="174" t="str">
        <f ca="1">IFERROR(VLOOKUP(ROW(Q244),'فهرست بها کلی'!$C$13:$BO$1660,51,0),"")</f>
        <v/>
      </c>
      <c r="R256" s="174" t="str">
        <f ca="1">IFERROR(VLOOKUP(ROW(R244),'فهرست بها کلی'!$C$13:$BO$1660,54,0),"")</f>
        <v/>
      </c>
      <c r="S256" s="174" t="str">
        <f ca="1">IFERROR(VLOOKUP(ROW(S244),'فهرست بها کلی'!$C$13:$BO$1660,57,0),"")</f>
        <v/>
      </c>
      <c r="T256" s="174" t="str">
        <f ca="1">IFERROR(VLOOKUP(ROW(T244),'فهرست بها کلی'!$C$13:$BO$1660,60,0),"")</f>
        <v/>
      </c>
      <c r="U256" s="174" t="str">
        <f ca="1">IFERROR(VLOOKUP(ROW(U244),'فهرست بها کلی'!$C$13:$BO$1660,63,0),"")</f>
        <v/>
      </c>
      <c r="V256" s="241">
        <f t="shared" ca="1" si="23"/>
        <v>0</v>
      </c>
      <c r="W256" s="242" t="str">
        <f t="shared" ca="1" si="24"/>
        <v/>
      </c>
      <c r="X256" s="174" t="str">
        <f ca="1">IFERROR(VLOOKUP(ROW(X244),'فهرست بها کلی'!$C$13:$BO$1660,10,0),"")</f>
        <v/>
      </c>
      <c r="Y256" s="174" t="str">
        <f ca="1">IFERROR(VLOOKUP(ROW(Y244),'فهرست بها کلی'!$C$13:$BO$1660,11,0),"")</f>
        <v/>
      </c>
      <c r="Z256" s="174" t="str">
        <f ca="1">IFERROR(VLOOKUP(ROW(Z244),'فهرست بها کلی'!$C$13:$BO$1660,12,0),"")</f>
        <v/>
      </c>
      <c r="AA256" s="174" t="str">
        <f ca="1">IFERROR(VLOOKUP(ROW(AA244),'فهرست بها کلی'!$C$13:$BO$1660,13,0),"")</f>
        <v/>
      </c>
      <c r="AB256" s="243" t="str">
        <f t="shared" ca="1" si="25"/>
        <v/>
      </c>
      <c r="AC256" s="174" t="str">
        <f ca="1">IFERROR(VLOOKUP(ROW(AC244),'فهرست بها کلی'!$C$13:$BO$1660,22,0),"")</f>
        <v/>
      </c>
      <c r="AD256" s="174" t="str">
        <f ca="1">IFERROR(VLOOKUP(ROW(AD244),'فهرست بها کلی'!$C$13:$BO$1660,25,0),"")</f>
        <v/>
      </c>
      <c r="AE256" s="174" t="str">
        <f ca="1">IFERROR(VLOOKUP(ROW(AE244),'فهرست بها کلی'!$C$13:$BO$1660,28,0),"")</f>
        <v/>
      </c>
      <c r="AF256" s="174" t="str">
        <f ca="1">IFERROR(VLOOKUP(ROW(AF244),'فهرست بها کلی'!$C$13:$BO$1660,31,0),"")</f>
        <v/>
      </c>
      <c r="AG256" s="174" t="str">
        <f ca="1">IFERROR(VLOOKUP(ROW(AG244),'فهرست بها کلی'!$C$13:$BO$1660,34,0),"")</f>
        <v/>
      </c>
      <c r="AH256" s="174" t="str">
        <f ca="1">IFERROR(VLOOKUP(ROW(AH244),'فهرست بها کلی'!$C$13:$BO$1660,37,0),"")</f>
        <v/>
      </c>
      <c r="AI256" s="174" t="str">
        <f ca="1">IFERROR(VLOOKUP(ROW(AI244),'فهرست بها کلی'!$C$13:$BO$1660,40,0),"")</f>
        <v/>
      </c>
      <c r="AJ256" s="174" t="str">
        <f ca="1">IFERROR(VLOOKUP(ROW(AJ244),'فهرست بها کلی'!$C$13:$BO$1660,43,0),"")</f>
        <v/>
      </c>
      <c r="AK256" s="174" t="str">
        <f ca="1">IFERROR(VLOOKUP(ROW(AK244),'فهرست بها کلی'!$C$13:$BO$1660,46,0),"")</f>
        <v/>
      </c>
      <c r="AL256" s="174" t="str">
        <f ca="1">IFERROR(VLOOKUP(ROW(AL244),'فهرست بها کلی'!$C$13:$BO$1660,49,0),"")</f>
        <v/>
      </c>
      <c r="AM256" s="174" t="str">
        <f ca="1">IFERROR(VLOOKUP(ROW(AM244),'فهرست بها کلی'!$C$13:$BO$1660,52,0),"")</f>
        <v/>
      </c>
      <c r="AN256" s="174" t="str">
        <f ca="1">IFERROR(VLOOKUP(ROW(AN244),'فهرست بها کلی'!$C$13:$BO$1660,55,0),"")</f>
        <v/>
      </c>
      <c r="AO256" s="174" t="str">
        <f ca="1">IFERROR(VLOOKUP(ROW(AO244),'فهرست بها کلی'!$C$13:$BO$1660,58,0),"")</f>
        <v/>
      </c>
      <c r="AP256" s="174" t="str">
        <f ca="1">IFERROR(VLOOKUP(ROW(AP244),'فهرست بها کلی'!$C$13:$BO$1660,61,0),"")</f>
        <v/>
      </c>
      <c r="AQ256" s="174" t="str">
        <f ca="1">IFERROR(VLOOKUP(ROW(AQ244),'فهرست بها کلی'!$C$13:$BO$1660,64,0),"")</f>
        <v/>
      </c>
      <c r="AR256" s="244">
        <f t="shared" ca="1" si="26"/>
        <v>0</v>
      </c>
      <c r="AS256" s="174" t="str">
        <f ca="1">IFERROR(VLOOKUP(ROW(AS244),'فهرست بها کلی'!$C$13:$BO$1660,23,0),"")</f>
        <v/>
      </c>
      <c r="AT256" s="174" t="str">
        <f ca="1">IFERROR(VLOOKUP(ROW(AT244),'فهرست بها کلی'!$C$13:$BO$1660,26,0),"")</f>
        <v/>
      </c>
      <c r="AU256" s="174" t="str">
        <f ca="1">IFERROR(VLOOKUP(ROW(AU244),'فهرست بها کلی'!$C$13:$BO$1660,29,0),"")</f>
        <v/>
      </c>
      <c r="AV256" s="174" t="str">
        <f ca="1">IFERROR(VLOOKUP(ROW(AV244),'فهرست بها کلی'!$C$13:$BO$1660,32,0),"")</f>
        <v/>
      </c>
      <c r="AW256" s="174" t="str">
        <f ca="1">IFERROR(VLOOKUP(ROW(AW244),'فهرست بها کلی'!$C$13:$BO$1660,35,0),"")</f>
        <v/>
      </c>
      <c r="AX256" s="174" t="str">
        <f ca="1">IFERROR(VLOOKUP(ROW(AX244),'فهرست بها کلی'!$C$13:$BO$1660,38,0),"")</f>
        <v/>
      </c>
      <c r="AY256" s="174" t="str">
        <f ca="1">IFERROR(VLOOKUP(ROW(AY244),'فهرست بها کلی'!$C$13:$BO$1660,41,0),"")</f>
        <v/>
      </c>
      <c r="AZ256" s="174" t="str">
        <f ca="1">IFERROR(VLOOKUP(ROW(AZ244),'فهرست بها کلی'!$C$13:$BO$1660,44,0),"")</f>
        <v/>
      </c>
      <c r="BA256" s="174" t="str">
        <f ca="1">IFERROR(VLOOKUP(ROW(BA244),'فهرست بها کلی'!$C$13:$BO$1660,47,0),"")</f>
        <v/>
      </c>
      <c r="BB256" s="174" t="str">
        <f ca="1">IFERROR(VLOOKUP(ROW(BB244),'فهرست بها کلی'!$C$13:$BO$1660,50,0),"")</f>
        <v/>
      </c>
      <c r="BC256" s="174" t="str">
        <f ca="1">IFERROR(VLOOKUP(ROW(BC244),'فهرست بها کلی'!$C$13:$BO$1660,53,0),"")</f>
        <v/>
      </c>
      <c r="BD256" s="174" t="str">
        <f ca="1">IFERROR(VLOOKUP(ROW(BD244),'فهرست بها کلی'!$C$13:$BO$1660,56,0),"")</f>
        <v/>
      </c>
      <c r="BE256" s="174" t="str">
        <f ca="1">IFERROR(VLOOKUP(ROW(BE244),'فهرست بها کلی'!$C$13:$BO$1660,59,0),"")</f>
        <v/>
      </c>
      <c r="BF256" s="174" t="str">
        <f ca="1">IFERROR(VLOOKUP(ROW(BF244),'فهرست بها کلی'!$C$13:$BO$1660,62,0),"")</f>
        <v/>
      </c>
      <c r="BG256" s="174" t="str">
        <f ca="1">IFERROR(VLOOKUP(ROW(BG244),'فهرست بها کلی'!$C$13:$BO$1660,65,0),"")</f>
        <v/>
      </c>
      <c r="BH256" s="174" t="str">
        <f ca="1">IFERROR(VLOOKUP(ROW(BH244),'فهرست بها کلی'!$C$13:$BO$1660,16,0),"")</f>
        <v/>
      </c>
      <c r="BI256" s="245" t="str">
        <f t="shared" ca="1" si="27"/>
        <v xml:space="preserve"> </v>
      </c>
      <c r="BJ256" s="245" t="str">
        <f t="shared" ca="1" si="28"/>
        <v/>
      </c>
      <c r="BK256" s="245" t="str">
        <f t="shared" ca="1" si="29"/>
        <v/>
      </c>
    </row>
    <row r="257" spans="1:63" ht="47.25" customHeight="1">
      <c r="A257" s="174" t="str">
        <f ca="1">IFERROR(VLOOKUP(ROW(A245),'فهرست بها کلی'!$C$13:$BO$1660,1,0),"")</f>
        <v/>
      </c>
      <c r="B257" s="174" t="str">
        <f ca="1">IFERROR(VLOOKUP(ROW(B245),'فهرست بها کلی'!$C$13:$BO$1660,5,0),"")</f>
        <v/>
      </c>
      <c r="C257" s="174" t="str">
        <f ca="1">IFERROR(VLOOKUP(ROW(C245),'فهرست بها کلی'!$C$13:$BO$1660,6,0),"")</f>
        <v/>
      </c>
      <c r="D257" s="174" t="str">
        <f ca="1">IFERROR(VLOOKUP(ROW(D245),'فهرست بها کلی'!$C$13:$BO$1660,7,0),"")</f>
        <v/>
      </c>
      <c r="E257" s="174" t="str">
        <f ca="1">IFERROR(VLOOKUP(ROW(E245),'فهرست بها کلی'!$C$13:$BO$1660,8,0),"")</f>
        <v/>
      </c>
      <c r="F257" s="174" t="str">
        <f ca="1">IFERROR(VLOOKUP(ROW(F245),'فهرست بها کلی'!$C$13:$BO$1660,9,0),"")</f>
        <v/>
      </c>
      <c r="G257" s="174" t="str">
        <f ca="1">IFERROR(VLOOKUP(ROW(G245),'فهرست بها کلی'!$C$13:$BO$1660,21,0),"")</f>
        <v/>
      </c>
      <c r="H257" s="174" t="str">
        <f ca="1">IFERROR(VLOOKUP(ROW(H245),'فهرست بها کلی'!$C$13:$BO$1660,24,0),"")</f>
        <v/>
      </c>
      <c r="I257" s="174" t="str">
        <f ca="1">IFERROR(VLOOKUP(ROW(I245),'فهرست بها کلی'!$C$13:$BO$1660,27,0),"")</f>
        <v/>
      </c>
      <c r="J257" s="174" t="str">
        <f ca="1">IFERROR(VLOOKUP(ROW(J245),'فهرست بها کلی'!$C$13:$BO$1660,30,0),"")</f>
        <v/>
      </c>
      <c r="K257" s="174" t="str">
        <f ca="1">IFERROR(VLOOKUP(ROW(K245),'فهرست بها کلی'!$C$13:$BO$1660,33,0),"")</f>
        <v/>
      </c>
      <c r="L257" s="174" t="str">
        <f ca="1">IFERROR(VLOOKUP(ROW(L245),'فهرست بها کلی'!$C$13:$BO$1660,36,0),"")</f>
        <v/>
      </c>
      <c r="M257" s="174" t="str">
        <f ca="1">IFERROR(VLOOKUP(ROW(M245),'فهرست بها کلی'!$C$13:$BO$1660,39,0),"")</f>
        <v/>
      </c>
      <c r="N257" s="174" t="str">
        <f ca="1">IFERROR(VLOOKUP(ROW(N245),'فهرست بها کلی'!$C$13:$BO$1660,42,0),"")</f>
        <v/>
      </c>
      <c r="O257" s="174" t="str">
        <f ca="1">IFERROR(VLOOKUP(ROW(O245),'فهرست بها کلی'!$C$13:$BO$1660,45,0),"")</f>
        <v/>
      </c>
      <c r="P257" s="174" t="str">
        <f ca="1">IFERROR(VLOOKUP(ROW(P245),'فهرست بها کلی'!$C$13:$BO$1660,48,0),"")</f>
        <v/>
      </c>
      <c r="Q257" s="174" t="str">
        <f ca="1">IFERROR(VLOOKUP(ROW(Q245),'فهرست بها کلی'!$C$13:$BO$1660,51,0),"")</f>
        <v/>
      </c>
      <c r="R257" s="174" t="str">
        <f ca="1">IFERROR(VLOOKUP(ROW(R245),'فهرست بها کلی'!$C$13:$BO$1660,54,0),"")</f>
        <v/>
      </c>
      <c r="S257" s="174" t="str">
        <f ca="1">IFERROR(VLOOKUP(ROW(S245),'فهرست بها کلی'!$C$13:$BO$1660,57,0),"")</f>
        <v/>
      </c>
      <c r="T257" s="174" t="str">
        <f ca="1">IFERROR(VLOOKUP(ROW(T245),'فهرست بها کلی'!$C$13:$BO$1660,60,0),"")</f>
        <v/>
      </c>
      <c r="U257" s="174" t="str">
        <f ca="1">IFERROR(VLOOKUP(ROW(U245),'فهرست بها کلی'!$C$13:$BO$1660,63,0),"")</f>
        <v/>
      </c>
      <c r="V257" s="241">
        <f t="shared" ca="1" si="23"/>
        <v>0</v>
      </c>
      <c r="W257" s="242" t="str">
        <f t="shared" ca="1" si="24"/>
        <v/>
      </c>
      <c r="X257" s="174" t="str">
        <f ca="1">IFERROR(VLOOKUP(ROW(X245),'فهرست بها کلی'!$C$13:$BO$1660,10,0),"")</f>
        <v/>
      </c>
      <c r="Y257" s="174" t="str">
        <f ca="1">IFERROR(VLOOKUP(ROW(Y245),'فهرست بها کلی'!$C$13:$BO$1660,11,0),"")</f>
        <v/>
      </c>
      <c r="Z257" s="174" t="str">
        <f ca="1">IFERROR(VLOOKUP(ROW(Z245),'فهرست بها کلی'!$C$13:$BO$1660,12,0),"")</f>
        <v/>
      </c>
      <c r="AA257" s="174" t="str">
        <f ca="1">IFERROR(VLOOKUP(ROW(AA245),'فهرست بها کلی'!$C$13:$BO$1660,13,0),"")</f>
        <v/>
      </c>
      <c r="AB257" s="243" t="str">
        <f t="shared" ca="1" si="25"/>
        <v/>
      </c>
      <c r="AC257" s="174" t="str">
        <f ca="1">IFERROR(VLOOKUP(ROW(AC245),'فهرست بها کلی'!$C$13:$BO$1660,22,0),"")</f>
        <v/>
      </c>
      <c r="AD257" s="174" t="str">
        <f ca="1">IFERROR(VLOOKUP(ROW(AD245),'فهرست بها کلی'!$C$13:$BO$1660,25,0),"")</f>
        <v/>
      </c>
      <c r="AE257" s="174" t="str">
        <f ca="1">IFERROR(VLOOKUP(ROW(AE245),'فهرست بها کلی'!$C$13:$BO$1660,28,0),"")</f>
        <v/>
      </c>
      <c r="AF257" s="174" t="str">
        <f ca="1">IFERROR(VLOOKUP(ROW(AF245),'فهرست بها کلی'!$C$13:$BO$1660,31,0),"")</f>
        <v/>
      </c>
      <c r="AG257" s="174" t="str">
        <f ca="1">IFERROR(VLOOKUP(ROW(AG245),'فهرست بها کلی'!$C$13:$BO$1660,34,0),"")</f>
        <v/>
      </c>
      <c r="AH257" s="174" t="str">
        <f ca="1">IFERROR(VLOOKUP(ROW(AH245),'فهرست بها کلی'!$C$13:$BO$1660,37,0),"")</f>
        <v/>
      </c>
      <c r="AI257" s="174" t="str">
        <f ca="1">IFERROR(VLOOKUP(ROW(AI245),'فهرست بها کلی'!$C$13:$BO$1660,40,0),"")</f>
        <v/>
      </c>
      <c r="AJ257" s="174" t="str">
        <f ca="1">IFERROR(VLOOKUP(ROW(AJ245),'فهرست بها کلی'!$C$13:$BO$1660,43,0),"")</f>
        <v/>
      </c>
      <c r="AK257" s="174" t="str">
        <f ca="1">IFERROR(VLOOKUP(ROW(AK245),'فهرست بها کلی'!$C$13:$BO$1660,46,0),"")</f>
        <v/>
      </c>
      <c r="AL257" s="174" t="str">
        <f ca="1">IFERROR(VLOOKUP(ROW(AL245),'فهرست بها کلی'!$C$13:$BO$1660,49,0),"")</f>
        <v/>
      </c>
      <c r="AM257" s="174" t="str">
        <f ca="1">IFERROR(VLOOKUP(ROW(AM245),'فهرست بها کلی'!$C$13:$BO$1660,52,0),"")</f>
        <v/>
      </c>
      <c r="AN257" s="174" t="str">
        <f ca="1">IFERROR(VLOOKUP(ROW(AN245),'فهرست بها کلی'!$C$13:$BO$1660,55,0),"")</f>
        <v/>
      </c>
      <c r="AO257" s="174" t="str">
        <f ca="1">IFERROR(VLOOKUP(ROW(AO245),'فهرست بها کلی'!$C$13:$BO$1660,58,0),"")</f>
        <v/>
      </c>
      <c r="AP257" s="174" t="str">
        <f ca="1">IFERROR(VLOOKUP(ROW(AP245),'فهرست بها کلی'!$C$13:$BO$1660,61,0),"")</f>
        <v/>
      </c>
      <c r="AQ257" s="174" t="str">
        <f ca="1">IFERROR(VLOOKUP(ROW(AQ245),'فهرست بها کلی'!$C$13:$BO$1660,64,0),"")</f>
        <v/>
      </c>
      <c r="AR257" s="244">
        <f t="shared" ca="1" si="26"/>
        <v>0</v>
      </c>
      <c r="AS257" s="174" t="str">
        <f ca="1">IFERROR(VLOOKUP(ROW(AS245),'فهرست بها کلی'!$C$13:$BO$1660,23,0),"")</f>
        <v/>
      </c>
      <c r="AT257" s="174" t="str">
        <f ca="1">IFERROR(VLOOKUP(ROW(AT245),'فهرست بها کلی'!$C$13:$BO$1660,26,0),"")</f>
        <v/>
      </c>
      <c r="AU257" s="174" t="str">
        <f ca="1">IFERROR(VLOOKUP(ROW(AU245),'فهرست بها کلی'!$C$13:$BO$1660,29,0),"")</f>
        <v/>
      </c>
      <c r="AV257" s="174" t="str">
        <f ca="1">IFERROR(VLOOKUP(ROW(AV245),'فهرست بها کلی'!$C$13:$BO$1660,32,0),"")</f>
        <v/>
      </c>
      <c r="AW257" s="174" t="str">
        <f ca="1">IFERROR(VLOOKUP(ROW(AW245),'فهرست بها کلی'!$C$13:$BO$1660,35,0),"")</f>
        <v/>
      </c>
      <c r="AX257" s="174" t="str">
        <f ca="1">IFERROR(VLOOKUP(ROW(AX245),'فهرست بها کلی'!$C$13:$BO$1660,38,0),"")</f>
        <v/>
      </c>
      <c r="AY257" s="174" t="str">
        <f ca="1">IFERROR(VLOOKUP(ROW(AY245),'فهرست بها کلی'!$C$13:$BO$1660,41,0),"")</f>
        <v/>
      </c>
      <c r="AZ257" s="174" t="str">
        <f ca="1">IFERROR(VLOOKUP(ROW(AZ245),'فهرست بها کلی'!$C$13:$BO$1660,44,0),"")</f>
        <v/>
      </c>
      <c r="BA257" s="174" t="str">
        <f ca="1">IFERROR(VLOOKUP(ROW(BA245),'فهرست بها کلی'!$C$13:$BO$1660,47,0),"")</f>
        <v/>
      </c>
      <c r="BB257" s="174" t="str">
        <f ca="1">IFERROR(VLOOKUP(ROW(BB245),'فهرست بها کلی'!$C$13:$BO$1660,50,0),"")</f>
        <v/>
      </c>
      <c r="BC257" s="174" t="str">
        <f ca="1">IFERROR(VLOOKUP(ROW(BC245),'فهرست بها کلی'!$C$13:$BO$1660,53,0),"")</f>
        <v/>
      </c>
      <c r="BD257" s="174" t="str">
        <f ca="1">IFERROR(VLOOKUP(ROW(BD245),'فهرست بها کلی'!$C$13:$BO$1660,56,0),"")</f>
        <v/>
      </c>
      <c r="BE257" s="174" t="str">
        <f ca="1">IFERROR(VLOOKUP(ROW(BE245),'فهرست بها کلی'!$C$13:$BO$1660,59,0),"")</f>
        <v/>
      </c>
      <c r="BF257" s="174" t="str">
        <f ca="1">IFERROR(VLOOKUP(ROW(BF245),'فهرست بها کلی'!$C$13:$BO$1660,62,0),"")</f>
        <v/>
      </c>
      <c r="BG257" s="174" t="str">
        <f ca="1">IFERROR(VLOOKUP(ROW(BG245),'فهرست بها کلی'!$C$13:$BO$1660,65,0),"")</f>
        <v/>
      </c>
      <c r="BH257" s="174" t="str">
        <f ca="1">IFERROR(VLOOKUP(ROW(BH245),'فهرست بها کلی'!$C$13:$BO$1660,16,0),"")</f>
        <v/>
      </c>
      <c r="BI257" s="245" t="str">
        <f t="shared" ca="1" si="27"/>
        <v xml:space="preserve"> </v>
      </c>
      <c r="BJ257" s="245" t="str">
        <f t="shared" ca="1" si="28"/>
        <v/>
      </c>
      <c r="BK257" s="245" t="str">
        <f t="shared" ca="1" si="29"/>
        <v/>
      </c>
    </row>
    <row r="258" spans="1:63" ht="47.25" customHeight="1">
      <c r="A258" s="174" t="str">
        <f ca="1">IFERROR(VLOOKUP(ROW(A246),'فهرست بها کلی'!$C$13:$BO$1660,1,0),"")</f>
        <v/>
      </c>
      <c r="B258" s="174" t="str">
        <f ca="1">IFERROR(VLOOKUP(ROW(B246),'فهرست بها کلی'!$C$13:$BO$1660,5,0),"")</f>
        <v/>
      </c>
      <c r="C258" s="174" t="str">
        <f ca="1">IFERROR(VLOOKUP(ROW(C246),'فهرست بها کلی'!$C$13:$BO$1660,6,0),"")</f>
        <v/>
      </c>
      <c r="D258" s="174" t="str">
        <f ca="1">IFERROR(VLOOKUP(ROW(D246),'فهرست بها کلی'!$C$13:$BO$1660,7,0),"")</f>
        <v/>
      </c>
      <c r="E258" s="174" t="str">
        <f ca="1">IFERROR(VLOOKUP(ROW(E246),'فهرست بها کلی'!$C$13:$BO$1660,8,0),"")</f>
        <v/>
      </c>
      <c r="F258" s="174" t="str">
        <f ca="1">IFERROR(VLOOKUP(ROW(F246),'فهرست بها کلی'!$C$13:$BO$1660,9,0),"")</f>
        <v/>
      </c>
      <c r="G258" s="174" t="str">
        <f ca="1">IFERROR(VLOOKUP(ROW(G246),'فهرست بها کلی'!$C$13:$BO$1660,21,0),"")</f>
        <v/>
      </c>
      <c r="H258" s="174" t="str">
        <f ca="1">IFERROR(VLOOKUP(ROW(H246),'فهرست بها کلی'!$C$13:$BO$1660,24,0),"")</f>
        <v/>
      </c>
      <c r="I258" s="174" t="str">
        <f ca="1">IFERROR(VLOOKUP(ROW(I246),'فهرست بها کلی'!$C$13:$BO$1660,27,0),"")</f>
        <v/>
      </c>
      <c r="J258" s="174" t="str">
        <f ca="1">IFERROR(VLOOKUP(ROW(J246),'فهرست بها کلی'!$C$13:$BO$1660,30,0),"")</f>
        <v/>
      </c>
      <c r="K258" s="174" t="str">
        <f ca="1">IFERROR(VLOOKUP(ROW(K246),'فهرست بها کلی'!$C$13:$BO$1660,33,0),"")</f>
        <v/>
      </c>
      <c r="L258" s="174" t="str">
        <f ca="1">IFERROR(VLOOKUP(ROW(L246),'فهرست بها کلی'!$C$13:$BO$1660,36,0),"")</f>
        <v/>
      </c>
      <c r="M258" s="174" t="str">
        <f ca="1">IFERROR(VLOOKUP(ROW(M246),'فهرست بها کلی'!$C$13:$BO$1660,39,0),"")</f>
        <v/>
      </c>
      <c r="N258" s="174" t="str">
        <f ca="1">IFERROR(VLOOKUP(ROW(N246),'فهرست بها کلی'!$C$13:$BO$1660,42,0),"")</f>
        <v/>
      </c>
      <c r="O258" s="174" t="str">
        <f ca="1">IFERROR(VLOOKUP(ROW(O246),'فهرست بها کلی'!$C$13:$BO$1660,45,0),"")</f>
        <v/>
      </c>
      <c r="P258" s="174" t="str">
        <f ca="1">IFERROR(VLOOKUP(ROW(P246),'فهرست بها کلی'!$C$13:$BO$1660,48,0),"")</f>
        <v/>
      </c>
      <c r="Q258" s="174" t="str">
        <f ca="1">IFERROR(VLOOKUP(ROW(Q246),'فهرست بها کلی'!$C$13:$BO$1660,51,0),"")</f>
        <v/>
      </c>
      <c r="R258" s="174" t="str">
        <f ca="1">IFERROR(VLOOKUP(ROW(R246),'فهرست بها کلی'!$C$13:$BO$1660,54,0),"")</f>
        <v/>
      </c>
      <c r="S258" s="174" t="str">
        <f ca="1">IFERROR(VLOOKUP(ROW(S246),'فهرست بها کلی'!$C$13:$BO$1660,57,0),"")</f>
        <v/>
      </c>
      <c r="T258" s="174" t="str">
        <f ca="1">IFERROR(VLOOKUP(ROW(T246),'فهرست بها کلی'!$C$13:$BO$1660,60,0),"")</f>
        <v/>
      </c>
      <c r="U258" s="174" t="str">
        <f ca="1">IFERROR(VLOOKUP(ROW(U246),'فهرست بها کلی'!$C$13:$BO$1660,63,0),"")</f>
        <v/>
      </c>
      <c r="V258" s="241">
        <f t="shared" ca="1" si="23"/>
        <v>0</v>
      </c>
      <c r="W258" s="242" t="str">
        <f t="shared" ca="1" si="24"/>
        <v/>
      </c>
      <c r="X258" s="174" t="str">
        <f ca="1">IFERROR(VLOOKUP(ROW(X246),'فهرست بها کلی'!$C$13:$BO$1660,10,0),"")</f>
        <v/>
      </c>
      <c r="Y258" s="174" t="str">
        <f ca="1">IFERROR(VLOOKUP(ROW(Y246),'فهرست بها کلی'!$C$13:$BO$1660,11,0),"")</f>
        <v/>
      </c>
      <c r="Z258" s="174" t="str">
        <f ca="1">IFERROR(VLOOKUP(ROW(Z246),'فهرست بها کلی'!$C$13:$BO$1660,12,0),"")</f>
        <v/>
      </c>
      <c r="AA258" s="174" t="str">
        <f ca="1">IFERROR(VLOOKUP(ROW(AA246),'فهرست بها کلی'!$C$13:$BO$1660,13,0),"")</f>
        <v/>
      </c>
      <c r="AB258" s="243" t="str">
        <f t="shared" ca="1" si="25"/>
        <v/>
      </c>
      <c r="AC258" s="174" t="str">
        <f ca="1">IFERROR(VLOOKUP(ROW(AC246),'فهرست بها کلی'!$C$13:$BO$1660,22,0),"")</f>
        <v/>
      </c>
      <c r="AD258" s="174" t="str">
        <f ca="1">IFERROR(VLOOKUP(ROW(AD246),'فهرست بها کلی'!$C$13:$BO$1660,25,0),"")</f>
        <v/>
      </c>
      <c r="AE258" s="174" t="str">
        <f ca="1">IFERROR(VLOOKUP(ROW(AE246),'فهرست بها کلی'!$C$13:$BO$1660,28,0),"")</f>
        <v/>
      </c>
      <c r="AF258" s="174" t="str">
        <f ca="1">IFERROR(VLOOKUP(ROW(AF246),'فهرست بها کلی'!$C$13:$BO$1660,31,0),"")</f>
        <v/>
      </c>
      <c r="AG258" s="174" t="str">
        <f ca="1">IFERROR(VLOOKUP(ROW(AG246),'فهرست بها کلی'!$C$13:$BO$1660,34,0),"")</f>
        <v/>
      </c>
      <c r="AH258" s="174" t="str">
        <f ca="1">IFERROR(VLOOKUP(ROW(AH246),'فهرست بها کلی'!$C$13:$BO$1660,37,0),"")</f>
        <v/>
      </c>
      <c r="AI258" s="174" t="str">
        <f ca="1">IFERROR(VLOOKUP(ROW(AI246),'فهرست بها کلی'!$C$13:$BO$1660,40,0),"")</f>
        <v/>
      </c>
      <c r="AJ258" s="174" t="str">
        <f ca="1">IFERROR(VLOOKUP(ROW(AJ246),'فهرست بها کلی'!$C$13:$BO$1660,43,0),"")</f>
        <v/>
      </c>
      <c r="AK258" s="174" t="str">
        <f ca="1">IFERROR(VLOOKUP(ROW(AK246),'فهرست بها کلی'!$C$13:$BO$1660,46,0),"")</f>
        <v/>
      </c>
      <c r="AL258" s="174" t="str">
        <f ca="1">IFERROR(VLOOKUP(ROW(AL246),'فهرست بها کلی'!$C$13:$BO$1660,49,0),"")</f>
        <v/>
      </c>
      <c r="AM258" s="174" t="str">
        <f ca="1">IFERROR(VLOOKUP(ROW(AM246),'فهرست بها کلی'!$C$13:$BO$1660,52,0),"")</f>
        <v/>
      </c>
      <c r="AN258" s="174" t="str">
        <f ca="1">IFERROR(VLOOKUP(ROW(AN246),'فهرست بها کلی'!$C$13:$BO$1660,55,0),"")</f>
        <v/>
      </c>
      <c r="AO258" s="174" t="str">
        <f ca="1">IFERROR(VLOOKUP(ROW(AO246),'فهرست بها کلی'!$C$13:$BO$1660,58,0),"")</f>
        <v/>
      </c>
      <c r="AP258" s="174" t="str">
        <f ca="1">IFERROR(VLOOKUP(ROW(AP246),'فهرست بها کلی'!$C$13:$BO$1660,61,0),"")</f>
        <v/>
      </c>
      <c r="AQ258" s="174" t="str">
        <f ca="1">IFERROR(VLOOKUP(ROW(AQ246),'فهرست بها کلی'!$C$13:$BO$1660,64,0),"")</f>
        <v/>
      </c>
      <c r="AR258" s="244">
        <f t="shared" ca="1" si="26"/>
        <v>0</v>
      </c>
      <c r="AS258" s="174" t="str">
        <f ca="1">IFERROR(VLOOKUP(ROW(AS246),'فهرست بها کلی'!$C$13:$BO$1660,23,0),"")</f>
        <v/>
      </c>
      <c r="AT258" s="174" t="str">
        <f ca="1">IFERROR(VLOOKUP(ROW(AT246),'فهرست بها کلی'!$C$13:$BO$1660,26,0),"")</f>
        <v/>
      </c>
      <c r="AU258" s="174" t="str">
        <f ca="1">IFERROR(VLOOKUP(ROW(AU246),'فهرست بها کلی'!$C$13:$BO$1660,29,0),"")</f>
        <v/>
      </c>
      <c r="AV258" s="174" t="str">
        <f ca="1">IFERROR(VLOOKUP(ROW(AV246),'فهرست بها کلی'!$C$13:$BO$1660,32,0),"")</f>
        <v/>
      </c>
      <c r="AW258" s="174" t="str">
        <f ca="1">IFERROR(VLOOKUP(ROW(AW246),'فهرست بها کلی'!$C$13:$BO$1660,35,0),"")</f>
        <v/>
      </c>
      <c r="AX258" s="174" t="str">
        <f ca="1">IFERROR(VLOOKUP(ROW(AX246),'فهرست بها کلی'!$C$13:$BO$1660,38,0),"")</f>
        <v/>
      </c>
      <c r="AY258" s="174" t="str">
        <f ca="1">IFERROR(VLOOKUP(ROW(AY246),'فهرست بها کلی'!$C$13:$BO$1660,41,0),"")</f>
        <v/>
      </c>
      <c r="AZ258" s="174" t="str">
        <f ca="1">IFERROR(VLOOKUP(ROW(AZ246),'فهرست بها کلی'!$C$13:$BO$1660,44,0),"")</f>
        <v/>
      </c>
      <c r="BA258" s="174" t="str">
        <f ca="1">IFERROR(VLOOKUP(ROW(BA246),'فهرست بها کلی'!$C$13:$BO$1660,47,0),"")</f>
        <v/>
      </c>
      <c r="BB258" s="174" t="str">
        <f ca="1">IFERROR(VLOOKUP(ROW(BB246),'فهرست بها کلی'!$C$13:$BO$1660,50,0),"")</f>
        <v/>
      </c>
      <c r="BC258" s="174" t="str">
        <f ca="1">IFERROR(VLOOKUP(ROW(BC246),'فهرست بها کلی'!$C$13:$BO$1660,53,0),"")</f>
        <v/>
      </c>
      <c r="BD258" s="174" t="str">
        <f ca="1">IFERROR(VLOOKUP(ROW(BD246),'فهرست بها کلی'!$C$13:$BO$1660,56,0),"")</f>
        <v/>
      </c>
      <c r="BE258" s="174" t="str">
        <f ca="1">IFERROR(VLOOKUP(ROW(BE246),'فهرست بها کلی'!$C$13:$BO$1660,59,0),"")</f>
        <v/>
      </c>
      <c r="BF258" s="174" t="str">
        <f ca="1">IFERROR(VLOOKUP(ROW(BF246),'فهرست بها کلی'!$C$13:$BO$1660,62,0),"")</f>
        <v/>
      </c>
      <c r="BG258" s="174" t="str">
        <f ca="1">IFERROR(VLOOKUP(ROW(BG246),'فهرست بها کلی'!$C$13:$BO$1660,65,0),"")</f>
        <v/>
      </c>
      <c r="BH258" s="174" t="str">
        <f ca="1">IFERROR(VLOOKUP(ROW(BH246),'فهرست بها کلی'!$C$13:$BO$1660,16,0),"")</f>
        <v/>
      </c>
      <c r="BI258" s="245" t="str">
        <f t="shared" ca="1" si="27"/>
        <v xml:space="preserve"> </v>
      </c>
      <c r="BJ258" s="245" t="str">
        <f t="shared" ca="1" si="28"/>
        <v/>
      </c>
      <c r="BK258" s="245" t="str">
        <f t="shared" ca="1" si="29"/>
        <v/>
      </c>
    </row>
    <row r="259" spans="1:63" ht="47.25" customHeight="1">
      <c r="A259" s="174" t="str">
        <f ca="1">IFERROR(VLOOKUP(ROW(A247),'فهرست بها کلی'!$C$13:$BO$1660,1,0),"")</f>
        <v/>
      </c>
      <c r="B259" s="174" t="str">
        <f ca="1">IFERROR(VLOOKUP(ROW(B247),'فهرست بها کلی'!$C$13:$BO$1660,5,0),"")</f>
        <v/>
      </c>
      <c r="C259" s="174" t="str">
        <f ca="1">IFERROR(VLOOKUP(ROW(C247),'فهرست بها کلی'!$C$13:$BO$1660,6,0),"")</f>
        <v/>
      </c>
      <c r="D259" s="174" t="str">
        <f ca="1">IFERROR(VLOOKUP(ROW(D247),'فهرست بها کلی'!$C$13:$BO$1660,7,0),"")</f>
        <v/>
      </c>
      <c r="E259" s="174" t="str">
        <f ca="1">IFERROR(VLOOKUP(ROW(E247),'فهرست بها کلی'!$C$13:$BO$1660,8,0),"")</f>
        <v/>
      </c>
      <c r="F259" s="174" t="str">
        <f ca="1">IFERROR(VLOOKUP(ROW(F247),'فهرست بها کلی'!$C$13:$BO$1660,9,0),"")</f>
        <v/>
      </c>
      <c r="G259" s="174" t="str">
        <f ca="1">IFERROR(VLOOKUP(ROW(G247),'فهرست بها کلی'!$C$13:$BO$1660,21,0),"")</f>
        <v/>
      </c>
      <c r="H259" s="174" t="str">
        <f ca="1">IFERROR(VLOOKUP(ROW(H247),'فهرست بها کلی'!$C$13:$BO$1660,24,0),"")</f>
        <v/>
      </c>
      <c r="I259" s="174" t="str">
        <f ca="1">IFERROR(VLOOKUP(ROW(I247),'فهرست بها کلی'!$C$13:$BO$1660,27,0),"")</f>
        <v/>
      </c>
      <c r="J259" s="174" t="str">
        <f ca="1">IFERROR(VLOOKUP(ROW(J247),'فهرست بها کلی'!$C$13:$BO$1660,30,0),"")</f>
        <v/>
      </c>
      <c r="K259" s="174" t="str">
        <f ca="1">IFERROR(VLOOKUP(ROW(K247),'فهرست بها کلی'!$C$13:$BO$1660,33,0),"")</f>
        <v/>
      </c>
      <c r="L259" s="174" t="str">
        <f ca="1">IFERROR(VLOOKUP(ROW(L247),'فهرست بها کلی'!$C$13:$BO$1660,36,0),"")</f>
        <v/>
      </c>
      <c r="M259" s="174" t="str">
        <f ca="1">IFERROR(VLOOKUP(ROW(M247),'فهرست بها کلی'!$C$13:$BO$1660,39,0),"")</f>
        <v/>
      </c>
      <c r="N259" s="174" t="str">
        <f ca="1">IFERROR(VLOOKUP(ROW(N247),'فهرست بها کلی'!$C$13:$BO$1660,42,0),"")</f>
        <v/>
      </c>
      <c r="O259" s="174" t="str">
        <f ca="1">IFERROR(VLOOKUP(ROW(O247),'فهرست بها کلی'!$C$13:$BO$1660,45,0),"")</f>
        <v/>
      </c>
      <c r="P259" s="174" t="str">
        <f ca="1">IFERROR(VLOOKUP(ROW(P247),'فهرست بها کلی'!$C$13:$BO$1660,48,0),"")</f>
        <v/>
      </c>
      <c r="Q259" s="174" t="str">
        <f ca="1">IFERROR(VLOOKUP(ROW(Q247),'فهرست بها کلی'!$C$13:$BO$1660,51,0),"")</f>
        <v/>
      </c>
      <c r="R259" s="174" t="str">
        <f ca="1">IFERROR(VLOOKUP(ROW(R247),'فهرست بها کلی'!$C$13:$BO$1660,54,0),"")</f>
        <v/>
      </c>
      <c r="S259" s="174" t="str">
        <f ca="1">IFERROR(VLOOKUP(ROW(S247),'فهرست بها کلی'!$C$13:$BO$1660,57,0),"")</f>
        <v/>
      </c>
      <c r="T259" s="174" t="str">
        <f ca="1">IFERROR(VLOOKUP(ROW(T247),'فهرست بها کلی'!$C$13:$BO$1660,60,0),"")</f>
        <v/>
      </c>
      <c r="U259" s="174" t="str">
        <f ca="1">IFERROR(VLOOKUP(ROW(U247),'فهرست بها کلی'!$C$13:$BO$1660,63,0),"")</f>
        <v/>
      </c>
      <c r="V259" s="241">
        <f t="shared" ca="1" si="23"/>
        <v>0</v>
      </c>
      <c r="W259" s="242" t="str">
        <f t="shared" ca="1" si="24"/>
        <v/>
      </c>
      <c r="X259" s="174" t="str">
        <f ca="1">IFERROR(VLOOKUP(ROW(X247),'فهرست بها کلی'!$C$13:$BO$1660,10,0),"")</f>
        <v/>
      </c>
      <c r="Y259" s="174" t="str">
        <f ca="1">IFERROR(VLOOKUP(ROW(Y247),'فهرست بها کلی'!$C$13:$BO$1660,11,0),"")</f>
        <v/>
      </c>
      <c r="Z259" s="174" t="str">
        <f ca="1">IFERROR(VLOOKUP(ROW(Z247),'فهرست بها کلی'!$C$13:$BO$1660,12,0),"")</f>
        <v/>
      </c>
      <c r="AA259" s="174" t="str">
        <f ca="1">IFERROR(VLOOKUP(ROW(AA247),'فهرست بها کلی'!$C$13:$BO$1660,13,0),"")</f>
        <v/>
      </c>
      <c r="AB259" s="243" t="str">
        <f t="shared" ca="1" si="25"/>
        <v/>
      </c>
      <c r="AC259" s="174" t="str">
        <f ca="1">IFERROR(VLOOKUP(ROW(AC247),'فهرست بها کلی'!$C$13:$BO$1660,22,0),"")</f>
        <v/>
      </c>
      <c r="AD259" s="174" t="str">
        <f ca="1">IFERROR(VLOOKUP(ROW(AD247),'فهرست بها کلی'!$C$13:$BO$1660,25,0),"")</f>
        <v/>
      </c>
      <c r="AE259" s="174" t="str">
        <f ca="1">IFERROR(VLOOKUP(ROW(AE247),'فهرست بها کلی'!$C$13:$BO$1660,28,0),"")</f>
        <v/>
      </c>
      <c r="AF259" s="174" t="str">
        <f ca="1">IFERROR(VLOOKUP(ROW(AF247),'فهرست بها کلی'!$C$13:$BO$1660,31,0),"")</f>
        <v/>
      </c>
      <c r="AG259" s="174" t="str">
        <f ca="1">IFERROR(VLOOKUP(ROW(AG247),'فهرست بها کلی'!$C$13:$BO$1660,34,0),"")</f>
        <v/>
      </c>
      <c r="AH259" s="174" t="str">
        <f ca="1">IFERROR(VLOOKUP(ROW(AH247),'فهرست بها کلی'!$C$13:$BO$1660,37,0),"")</f>
        <v/>
      </c>
      <c r="AI259" s="174" t="str">
        <f ca="1">IFERROR(VLOOKUP(ROW(AI247),'فهرست بها کلی'!$C$13:$BO$1660,40,0),"")</f>
        <v/>
      </c>
      <c r="AJ259" s="174" t="str">
        <f ca="1">IFERROR(VLOOKUP(ROW(AJ247),'فهرست بها کلی'!$C$13:$BO$1660,43,0),"")</f>
        <v/>
      </c>
      <c r="AK259" s="174" t="str">
        <f ca="1">IFERROR(VLOOKUP(ROW(AK247),'فهرست بها کلی'!$C$13:$BO$1660,46,0),"")</f>
        <v/>
      </c>
      <c r="AL259" s="174" t="str">
        <f ca="1">IFERROR(VLOOKUP(ROW(AL247),'فهرست بها کلی'!$C$13:$BO$1660,49,0),"")</f>
        <v/>
      </c>
      <c r="AM259" s="174" t="str">
        <f ca="1">IFERROR(VLOOKUP(ROW(AM247),'فهرست بها کلی'!$C$13:$BO$1660,52,0),"")</f>
        <v/>
      </c>
      <c r="AN259" s="174" t="str">
        <f ca="1">IFERROR(VLOOKUP(ROW(AN247),'فهرست بها کلی'!$C$13:$BO$1660,55,0),"")</f>
        <v/>
      </c>
      <c r="AO259" s="174" t="str">
        <f ca="1">IFERROR(VLOOKUP(ROW(AO247),'فهرست بها کلی'!$C$13:$BO$1660,58,0),"")</f>
        <v/>
      </c>
      <c r="AP259" s="174" t="str">
        <f ca="1">IFERROR(VLOOKUP(ROW(AP247),'فهرست بها کلی'!$C$13:$BO$1660,61,0),"")</f>
        <v/>
      </c>
      <c r="AQ259" s="174" t="str">
        <f ca="1">IFERROR(VLOOKUP(ROW(AQ247),'فهرست بها کلی'!$C$13:$BO$1660,64,0),"")</f>
        <v/>
      </c>
      <c r="AR259" s="244">
        <f t="shared" ca="1" si="26"/>
        <v>0</v>
      </c>
      <c r="AS259" s="174" t="str">
        <f ca="1">IFERROR(VLOOKUP(ROW(AS247),'فهرست بها کلی'!$C$13:$BO$1660,23,0),"")</f>
        <v/>
      </c>
      <c r="AT259" s="174" t="str">
        <f ca="1">IFERROR(VLOOKUP(ROW(AT247),'فهرست بها کلی'!$C$13:$BO$1660,26,0),"")</f>
        <v/>
      </c>
      <c r="AU259" s="174" t="str">
        <f ca="1">IFERROR(VLOOKUP(ROW(AU247),'فهرست بها کلی'!$C$13:$BO$1660,29,0),"")</f>
        <v/>
      </c>
      <c r="AV259" s="174" t="str">
        <f ca="1">IFERROR(VLOOKUP(ROW(AV247),'فهرست بها کلی'!$C$13:$BO$1660,32,0),"")</f>
        <v/>
      </c>
      <c r="AW259" s="174" t="str">
        <f ca="1">IFERROR(VLOOKUP(ROW(AW247),'فهرست بها کلی'!$C$13:$BO$1660,35,0),"")</f>
        <v/>
      </c>
      <c r="AX259" s="174" t="str">
        <f ca="1">IFERROR(VLOOKUP(ROW(AX247),'فهرست بها کلی'!$C$13:$BO$1660,38,0),"")</f>
        <v/>
      </c>
      <c r="AY259" s="174" t="str">
        <f ca="1">IFERROR(VLOOKUP(ROW(AY247),'فهرست بها کلی'!$C$13:$BO$1660,41,0),"")</f>
        <v/>
      </c>
      <c r="AZ259" s="174" t="str">
        <f ca="1">IFERROR(VLOOKUP(ROW(AZ247),'فهرست بها کلی'!$C$13:$BO$1660,44,0),"")</f>
        <v/>
      </c>
      <c r="BA259" s="174" t="str">
        <f ca="1">IFERROR(VLOOKUP(ROW(BA247),'فهرست بها کلی'!$C$13:$BO$1660,47,0),"")</f>
        <v/>
      </c>
      <c r="BB259" s="174" t="str">
        <f ca="1">IFERROR(VLOOKUP(ROW(BB247),'فهرست بها کلی'!$C$13:$BO$1660,50,0),"")</f>
        <v/>
      </c>
      <c r="BC259" s="174" t="str">
        <f ca="1">IFERROR(VLOOKUP(ROW(BC247),'فهرست بها کلی'!$C$13:$BO$1660,53,0),"")</f>
        <v/>
      </c>
      <c r="BD259" s="174" t="str">
        <f ca="1">IFERROR(VLOOKUP(ROW(BD247),'فهرست بها کلی'!$C$13:$BO$1660,56,0),"")</f>
        <v/>
      </c>
      <c r="BE259" s="174" t="str">
        <f ca="1">IFERROR(VLOOKUP(ROW(BE247),'فهرست بها کلی'!$C$13:$BO$1660,59,0),"")</f>
        <v/>
      </c>
      <c r="BF259" s="174" t="str">
        <f ca="1">IFERROR(VLOOKUP(ROW(BF247),'فهرست بها کلی'!$C$13:$BO$1660,62,0),"")</f>
        <v/>
      </c>
      <c r="BG259" s="174" t="str">
        <f ca="1">IFERROR(VLOOKUP(ROW(BG247),'فهرست بها کلی'!$C$13:$BO$1660,65,0),"")</f>
        <v/>
      </c>
      <c r="BH259" s="174" t="str">
        <f ca="1">IFERROR(VLOOKUP(ROW(BH247),'فهرست بها کلی'!$C$13:$BO$1660,16,0),"")</f>
        <v/>
      </c>
      <c r="BI259" s="245" t="str">
        <f t="shared" ca="1" si="27"/>
        <v xml:space="preserve"> </v>
      </c>
      <c r="BJ259" s="245" t="str">
        <f t="shared" ca="1" si="28"/>
        <v/>
      </c>
      <c r="BK259" s="245" t="str">
        <f t="shared" ca="1" si="29"/>
        <v/>
      </c>
    </row>
    <row r="260" spans="1:63" ht="47.25" customHeight="1">
      <c r="A260" s="174" t="str">
        <f ca="1">IFERROR(VLOOKUP(ROW(A248),'فهرست بها کلی'!$C$13:$BO$1660,1,0),"")</f>
        <v/>
      </c>
      <c r="B260" s="174" t="str">
        <f ca="1">IFERROR(VLOOKUP(ROW(B248),'فهرست بها کلی'!$C$13:$BO$1660,5,0),"")</f>
        <v/>
      </c>
      <c r="C260" s="174" t="str">
        <f ca="1">IFERROR(VLOOKUP(ROW(C248),'فهرست بها کلی'!$C$13:$BO$1660,6,0),"")</f>
        <v/>
      </c>
      <c r="D260" s="174" t="str">
        <f ca="1">IFERROR(VLOOKUP(ROW(D248),'فهرست بها کلی'!$C$13:$BO$1660,7,0),"")</f>
        <v/>
      </c>
      <c r="E260" s="174" t="str">
        <f ca="1">IFERROR(VLOOKUP(ROW(E248),'فهرست بها کلی'!$C$13:$BO$1660,8,0),"")</f>
        <v/>
      </c>
      <c r="F260" s="174" t="str">
        <f ca="1">IFERROR(VLOOKUP(ROW(F248),'فهرست بها کلی'!$C$13:$BO$1660,9,0),"")</f>
        <v/>
      </c>
      <c r="G260" s="174" t="str">
        <f ca="1">IFERROR(VLOOKUP(ROW(G248),'فهرست بها کلی'!$C$13:$BO$1660,21,0),"")</f>
        <v/>
      </c>
      <c r="H260" s="174" t="str">
        <f ca="1">IFERROR(VLOOKUP(ROW(H248),'فهرست بها کلی'!$C$13:$BO$1660,24,0),"")</f>
        <v/>
      </c>
      <c r="I260" s="174" t="str">
        <f ca="1">IFERROR(VLOOKUP(ROW(I248),'فهرست بها کلی'!$C$13:$BO$1660,27,0),"")</f>
        <v/>
      </c>
      <c r="J260" s="174" t="str">
        <f ca="1">IFERROR(VLOOKUP(ROW(J248),'فهرست بها کلی'!$C$13:$BO$1660,30,0),"")</f>
        <v/>
      </c>
      <c r="K260" s="174" t="str">
        <f ca="1">IFERROR(VLOOKUP(ROW(K248),'فهرست بها کلی'!$C$13:$BO$1660,33,0),"")</f>
        <v/>
      </c>
      <c r="L260" s="174" t="str">
        <f ca="1">IFERROR(VLOOKUP(ROW(L248),'فهرست بها کلی'!$C$13:$BO$1660,36,0),"")</f>
        <v/>
      </c>
      <c r="M260" s="174" t="str">
        <f ca="1">IFERROR(VLOOKUP(ROW(M248),'فهرست بها کلی'!$C$13:$BO$1660,39,0),"")</f>
        <v/>
      </c>
      <c r="N260" s="174" t="str">
        <f ca="1">IFERROR(VLOOKUP(ROW(N248),'فهرست بها کلی'!$C$13:$BO$1660,42,0),"")</f>
        <v/>
      </c>
      <c r="O260" s="174" t="str">
        <f ca="1">IFERROR(VLOOKUP(ROW(O248),'فهرست بها کلی'!$C$13:$BO$1660,45,0),"")</f>
        <v/>
      </c>
      <c r="P260" s="174" t="str">
        <f ca="1">IFERROR(VLOOKUP(ROW(P248),'فهرست بها کلی'!$C$13:$BO$1660,48,0),"")</f>
        <v/>
      </c>
      <c r="Q260" s="174" t="str">
        <f ca="1">IFERROR(VLOOKUP(ROW(Q248),'فهرست بها کلی'!$C$13:$BO$1660,51,0),"")</f>
        <v/>
      </c>
      <c r="R260" s="174" t="str">
        <f ca="1">IFERROR(VLOOKUP(ROW(R248),'فهرست بها کلی'!$C$13:$BO$1660,54,0),"")</f>
        <v/>
      </c>
      <c r="S260" s="174" t="str">
        <f ca="1">IFERROR(VLOOKUP(ROW(S248),'فهرست بها کلی'!$C$13:$BO$1660,57,0),"")</f>
        <v/>
      </c>
      <c r="T260" s="174" t="str">
        <f ca="1">IFERROR(VLOOKUP(ROW(T248),'فهرست بها کلی'!$C$13:$BO$1660,60,0),"")</f>
        <v/>
      </c>
      <c r="U260" s="174" t="str">
        <f ca="1">IFERROR(VLOOKUP(ROW(U248),'فهرست بها کلی'!$C$13:$BO$1660,63,0),"")</f>
        <v/>
      </c>
      <c r="V260" s="241">
        <f t="shared" ca="1" si="23"/>
        <v>0</v>
      </c>
      <c r="W260" s="242" t="str">
        <f t="shared" ca="1" si="24"/>
        <v/>
      </c>
      <c r="X260" s="174" t="str">
        <f ca="1">IFERROR(VLOOKUP(ROW(X248),'فهرست بها کلی'!$C$13:$BO$1660,10,0),"")</f>
        <v/>
      </c>
      <c r="Y260" s="174" t="str">
        <f ca="1">IFERROR(VLOOKUP(ROW(Y248),'فهرست بها کلی'!$C$13:$BO$1660,11,0),"")</f>
        <v/>
      </c>
      <c r="Z260" s="174" t="str">
        <f ca="1">IFERROR(VLOOKUP(ROW(Z248),'فهرست بها کلی'!$C$13:$BO$1660,12,0),"")</f>
        <v/>
      </c>
      <c r="AA260" s="174" t="str">
        <f ca="1">IFERROR(VLOOKUP(ROW(AA248),'فهرست بها کلی'!$C$13:$BO$1660,13,0),"")</f>
        <v/>
      </c>
      <c r="AB260" s="243" t="str">
        <f t="shared" ca="1" si="25"/>
        <v/>
      </c>
      <c r="AC260" s="174" t="str">
        <f ca="1">IFERROR(VLOOKUP(ROW(AC248),'فهرست بها کلی'!$C$13:$BO$1660,22,0),"")</f>
        <v/>
      </c>
      <c r="AD260" s="174" t="str">
        <f ca="1">IFERROR(VLOOKUP(ROW(AD248),'فهرست بها کلی'!$C$13:$BO$1660,25,0),"")</f>
        <v/>
      </c>
      <c r="AE260" s="174" t="str">
        <f ca="1">IFERROR(VLOOKUP(ROW(AE248),'فهرست بها کلی'!$C$13:$BO$1660,28,0),"")</f>
        <v/>
      </c>
      <c r="AF260" s="174" t="str">
        <f ca="1">IFERROR(VLOOKUP(ROW(AF248),'فهرست بها کلی'!$C$13:$BO$1660,31,0),"")</f>
        <v/>
      </c>
      <c r="AG260" s="174" t="str">
        <f ca="1">IFERROR(VLOOKUP(ROW(AG248),'فهرست بها کلی'!$C$13:$BO$1660,34,0),"")</f>
        <v/>
      </c>
      <c r="AH260" s="174" t="str">
        <f ca="1">IFERROR(VLOOKUP(ROW(AH248),'فهرست بها کلی'!$C$13:$BO$1660,37,0),"")</f>
        <v/>
      </c>
      <c r="AI260" s="174" t="str">
        <f ca="1">IFERROR(VLOOKUP(ROW(AI248),'فهرست بها کلی'!$C$13:$BO$1660,40,0),"")</f>
        <v/>
      </c>
      <c r="AJ260" s="174" t="str">
        <f ca="1">IFERROR(VLOOKUP(ROW(AJ248),'فهرست بها کلی'!$C$13:$BO$1660,43,0),"")</f>
        <v/>
      </c>
      <c r="AK260" s="174" t="str">
        <f ca="1">IFERROR(VLOOKUP(ROW(AK248),'فهرست بها کلی'!$C$13:$BO$1660,46,0),"")</f>
        <v/>
      </c>
      <c r="AL260" s="174" t="str">
        <f ca="1">IFERROR(VLOOKUP(ROW(AL248),'فهرست بها کلی'!$C$13:$BO$1660,49,0),"")</f>
        <v/>
      </c>
      <c r="AM260" s="174" t="str">
        <f ca="1">IFERROR(VLOOKUP(ROW(AM248),'فهرست بها کلی'!$C$13:$BO$1660,52,0),"")</f>
        <v/>
      </c>
      <c r="AN260" s="174" t="str">
        <f ca="1">IFERROR(VLOOKUP(ROW(AN248),'فهرست بها کلی'!$C$13:$BO$1660,55,0),"")</f>
        <v/>
      </c>
      <c r="AO260" s="174" t="str">
        <f ca="1">IFERROR(VLOOKUP(ROW(AO248),'فهرست بها کلی'!$C$13:$BO$1660,58,0),"")</f>
        <v/>
      </c>
      <c r="AP260" s="174" t="str">
        <f ca="1">IFERROR(VLOOKUP(ROW(AP248),'فهرست بها کلی'!$C$13:$BO$1660,61,0),"")</f>
        <v/>
      </c>
      <c r="AQ260" s="174" t="str">
        <f ca="1">IFERROR(VLOOKUP(ROW(AQ248),'فهرست بها کلی'!$C$13:$BO$1660,64,0),"")</f>
        <v/>
      </c>
      <c r="AR260" s="244">
        <f t="shared" ca="1" si="26"/>
        <v>0</v>
      </c>
      <c r="AS260" s="174" t="str">
        <f ca="1">IFERROR(VLOOKUP(ROW(AS248),'فهرست بها کلی'!$C$13:$BO$1660,23,0),"")</f>
        <v/>
      </c>
      <c r="AT260" s="174" t="str">
        <f ca="1">IFERROR(VLOOKUP(ROW(AT248),'فهرست بها کلی'!$C$13:$BO$1660,26,0),"")</f>
        <v/>
      </c>
      <c r="AU260" s="174" t="str">
        <f ca="1">IFERROR(VLOOKUP(ROW(AU248),'فهرست بها کلی'!$C$13:$BO$1660,29,0),"")</f>
        <v/>
      </c>
      <c r="AV260" s="174" t="str">
        <f ca="1">IFERROR(VLOOKUP(ROW(AV248),'فهرست بها کلی'!$C$13:$BO$1660,32,0),"")</f>
        <v/>
      </c>
      <c r="AW260" s="174" t="str">
        <f ca="1">IFERROR(VLOOKUP(ROW(AW248),'فهرست بها کلی'!$C$13:$BO$1660,35,0),"")</f>
        <v/>
      </c>
      <c r="AX260" s="174" t="str">
        <f ca="1">IFERROR(VLOOKUP(ROW(AX248),'فهرست بها کلی'!$C$13:$BO$1660,38,0),"")</f>
        <v/>
      </c>
      <c r="AY260" s="174" t="str">
        <f ca="1">IFERROR(VLOOKUP(ROW(AY248),'فهرست بها کلی'!$C$13:$BO$1660,41,0),"")</f>
        <v/>
      </c>
      <c r="AZ260" s="174" t="str">
        <f ca="1">IFERROR(VLOOKUP(ROW(AZ248),'فهرست بها کلی'!$C$13:$BO$1660,44,0),"")</f>
        <v/>
      </c>
      <c r="BA260" s="174" t="str">
        <f ca="1">IFERROR(VLOOKUP(ROW(BA248),'فهرست بها کلی'!$C$13:$BO$1660,47,0),"")</f>
        <v/>
      </c>
      <c r="BB260" s="174" t="str">
        <f ca="1">IFERROR(VLOOKUP(ROW(BB248),'فهرست بها کلی'!$C$13:$BO$1660,50,0),"")</f>
        <v/>
      </c>
      <c r="BC260" s="174" t="str">
        <f ca="1">IFERROR(VLOOKUP(ROW(BC248),'فهرست بها کلی'!$C$13:$BO$1660,53,0),"")</f>
        <v/>
      </c>
      <c r="BD260" s="174" t="str">
        <f ca="1">IFERROR(VLOOKUP(ROW(BD248),'فهرست بها کلی'!$C$13:$BO$1660,56,0),"")</f>
        <v/>
      </c>
      <c r="BE260" s="174" t="str">
        <f ca="1">IFERROR(VLOOKUP(ROW(BE248),'فهرست بها کلی'!$C$13:$BO$1660,59,0),"")</f>
        <v/>
      </c>
      <c r="BF260" s="174" t="str">
        <f ca="1">IFERROR(VLOOKUP(ROW(BF248),'فهرست بها کلی'!$C$13:$BO$1660,62,0),"")</f>
        <v/>
      </c>
      <c r="BG260" s="174" t="str">
        <f ca="1">IFERROR(VLOOKUP(ROW(BG248),'فهرست بها کلی'!$C$13:$BO$1660,65,0),"")</f>
        <v/>
      </c>
      <c r="BH260" s="174" t="str">
        <f ca="1">IFERROR(VLOOKUP(ROW(BH248),'فهرست بها کلی'!$C$13:$BO$1660,16,0),"")</f>
        <v/>
      </c>
      <c r="BI260" s="245" t="str">
        <f t="shared" ca="1" si="27"/>
        <v xml:space="preserve"> </v>
      </c>
      <c r="BJ260" s="245" t="str">
        <f t="shared" ca="1" si="28"/>
        <v/>
      </c>
      <c r="BK260" s="245" t="str">
        <f t="shared" ca="1" si="29"/>
        <v/>
      </c>
    </row>
    <row r="261" spans="1:63" ht="47.25" customHeight="1">
      <c r="A261" s="174" t="str">
        <f ca="1">IFERROR(VLOOKUP(ROW(A249),'فهرست بها کلی'!$C$13:$BO$1660,1,0),"")</f>
        <v/>
      </c>
      <c r="B261" s="174" t="str">
        <f ca="1">IFERROR(VLOOKUP(ROW(B249),'فهرست بها کلی'!$C$13:$BO$1660,5,0),"")</f>
        <v/>
      </c>
      <c r="C261" s="174" t="str">
        <f ca="1">IFERROR(VLOOKUP(ROW(C249),'فهرست بها کلی'!$C$13:$BO$1660,6,0),"")</f>
        <v/>
      </c>
      <c r="D261" s="174" t="str">
        <f ca="1">IFERROR(VLOOKUP(ROW(D249),'فهرست بها کلی'!$C$13:$BO$1660,7,0),"")</f>
        <v/>
      </c>
      <c r="E261" s="174" t="str">
        <f ca="1">IFERROR(VLOOKUP(ROW(E249),'فهرست بها کلی'!$C$13:$BO$1660,8,0),"")</f>
        <v/>
      </c>
      <c r="F261" s="174" t="str">
        <f ca="1">IFERROR(VLOOKUP(ROW(F249),'فهرست بها کلی'!$C$13:$BO$1660,9,0),"")</f>
        <v/>
      </c>
      <c r="G261" s="174" t="str">
        <f ca="1">IFERROR(VLOOKUP(ROW(G249),'فهرست بها کلی'!$C$13:$BO$1660,21,0),"")</f>
        <v/>
      </c>
      <c r="H261" s="174" t="str">
        <f ca="1">IFERROR(VLOOKUP(ROW(H249),'فهرست بها کلی'!$C$13:$BO$1660,24,0),"")</f>
        <v/>
      </c>
      <c r="I261" s="174" t="str">
        <f ca="1">IFERROR(VLOOKUP(ROW(I249),'فهرست بها کلی'!$C$13:$BO$1660,27,0),"")</f>
        <v/>
      </c>
      <c r="J261" s="174" t="str">
        <f ca="1">IFERROR(VLOOKUP(ROW(J249),'فهرست بها کلی'!$C$13:$BO$1660,30,0),"")</f>
        <v/>
      </c>
      <c r="K261" s="174" t="str">
        <f ca="1">IFERROR(VLOOKUP(ROW(K249),'فهرست بها کلی'!$C$13:$BO$1660,33,0),"")</f>
        <v/>
      </c>
      <c r="L261" s="174" t="str">
        <f ca="1">IFERROR(VLOOKUP(ROW(L249),'فهرست بها کلی'!$C$13:$BO$1660,36,0),"")</f>
        <v/>
      </c>
      <c r="M261" s="174" t="str">
        <f ca="1">IFERROR(VLOOKUP(ROW(M249),'فهرست بها کلی'!$C$13:$BO$1660,39,0),"")</f>
        <v/>
      </c>
      <c r="N261" s="174" t="str">
        <f ca="1">IFERROR(VLOOKUP(ROW(N249),'فهرست بها کلی'!$C$13:$BO$1660,42,0),"")</f>
        <v/>
      </c>
      <c r="O261" s="174" t="str">
        <f ca="1">IFERROR(VLOOKUP(ROW(O249),'فهرست بها کلی'!$C$13:$BO$1660,45,0),"")</f>
        <v/>
      </c>
      <c r="P261" s="174" t="str">
        <f ca="1">IFERROR(VLOOKUP(ROW(P249),'فهرست بها کلی'!$C$13:$BO$1660,48,0),"")</f>
        <v/>
      </c>
      <c r="Q261" s="174" t="str">
        <f ca="1">IFERROR(VLOOKUP(ROW(Q249),'فهرست بها کلی'!$C$13:$BO$1660,51,0),"")</f>
        <v/>
      </c>
      <c r="R261" s="174" t="str">
        <f ca="1">IFERROR(VLOOKUP(ROW(R249),'فهرست بها کلی'!$C$13:$BO$1660,54,0),"")</f>
        <v/>
      </c>
      <c r="S261" s="174" t="str">
        <f ca="1">IFERROR(VLOOKUP(ROW(S249),'فهرست بها کلی'!$C$13:$BO$1660,57,0),"")</f>
        <v/>
      </c>
      <c r="T261" s="174" t="str">
        <f ca="1">IFERROR(VLOOKUP(ROW(T249),'فهرست بها کلی'!$C$13:$BO$1660,60,0),"")</f>
        <v/>
      </c>
      <c r="U261" s="174" t="str">
        <f ca="1">IFERROR(VLOOKUP(ROW(U249),'فهرست بها کلی'!$C$13:$BO$1660,63,0),"")</f>
        <v/>
      </c>
      <c r="V261" s="241">
        <f t="shared" ca="1" si="23"/>
        <v>0</v>
      </c>
      <c r="W261" s="242" t="str">
        <f t="shared" ca="1" si="24"/>
        <v/>
      </c>
      <c r="X261" s="174" t="str">
        <f ca="1">IFERROR(VLOOKUP(ROW(X249),'فهرست بها کلی'!$C$13:$BO$1660,10,0),"")</f>
        <v/>
      </c>
      <c r="Y261" s="174" t="str">
        <f ca="1">IFERROR(VLOOKUP(ROW(Y249),'فهرست بها کلی'!$C$13:$BO$1660,11,0),"")</f>
        <v/>
      </c>
      <c r="Z261" s="174" t="str">
        <f ca="1">IFERROR(VLOOKUP(ROW(Z249),'فهرست بها کلی'!$C$13:$BO$1660,12,0),"")</f>
        <v/>
      </c>
      <c r="AA261" s="174" t="str">
        <f ca="1">IFERROR(VLOOKUP(ROW(AA249),'فهرست بها کلی'!$C$13:$BO$1660,13,0),"")</f>
        <v/>
      </c>
      <c r="AB261" s="243" t="str">
        <f t="shared" ca="1" si="25"/>
        <v/>
      </c>
      <c r="AC261" s="174" t="str">
        <f ca="1">IFERROR(VLOOKUP(ROW(AC249),'فهرست بها کلی'!$C$13:$BO$1660,22,0),"")</f>
        <v/>
      </c>
      <c r="AD261" s="174" t="str">
        <f ca="1">IFERROR(VLOOKUP(ROW(AD249),'فهرست بها کلی'!$C$13:$BO$1660,25,0),"")</f>
        <v/>
      </c>
      <c r="AE261" s="174" t="str">
        <f ca="1">IFERROR(VLOOKUP(ROW(AE249),'فهرست بها کلی'!$C$13:$BO$1660,28,0),"")</f>
        <v/>
      </c>
      <c r="AF261" s="174" t="str">
        <f ca="1">IFERROR(VLOOKUP(ROW(AF249),'فهرست بها کلی'!$C$13:$BO$1660,31,0),"")</f>
        <v/>
      </c>
      <c r="AG261" s="174" t="str">
        <f ca="1">IFERROR(VLOOKUP(ROW(AG249),'فهرست بها کلی'!$C$13:$BO$1660,34,0),"")</f>
        <v/>
      </c>
      <c r="AH261" s="174" t="str">
        <f ca="1">IFERROR(VLOOKUP(ROW(AH249),'فهرست بها کلی'!$C$13:$BO$1660,37,0),"")</f>
        <v/>
      </c>
      <c r="AI261" s="174" t="str">
        <f ca="1">IFERROR(VLOOKUP(ROW(AI249),'فهرست بها کلی'!$C$13:$BO$1660,40,0),"")</f>
        <v/>
      </c>
      <c r="AJ261" s="174" t="str">
        <f ca="1">IFERROR(VLOOKUP(ROW(AJ249),'فهرست بها کلی'!$C$13:$BO$1660,43,0),"")</f>
        <v/>
      </c>
      <c r="AK261" s="174" t="str">
        <f ca="1">IFERROR(VLOOKUP(ROW(AK249),'فهرست بها کلی'!$C$13:$BO$1660,46,0),"")</f>
        <v/>
      </c>
      <c r="AL261" s="174" t="str">
        <f ca="1">IFERROR(VLOOKUP(ROW(AL249),'فهرست بها کلی'!$C$13:$BO$1660,49,0),"")</f>
        <v/>
      </c>
      <c r="AM261" s="174" t="str">
        <f ca="1">IFERROR(VLOOKUP(ROW(AM249),'فهرست بها کلی'!$C$13:$BO$1660,52,0),"")</f>
        <v/>
      </c>
      <c r="AN261" s="174" t="str">
        <f ca="1">IFERROR(VLOOKUP(ROW(AN249),'فهرست بها کلی'!$C$13:$BO$1660,55,0),"")</f>
        <v/>
      </c>
      <c r="AO261" s="174" t="str">
        <f ca="1">IFERROR(VLOOKUP(ROW(AO249),'فهرست بها کلی'!$C$13:$BO$1660,58,0),"")</f>
        <v/>
      </c>
      <c r="AP261" s="174" t="str">
        <f ca="1">IFERROR(VLOOKUP(ROW(AP249),'فهرست بها کلی'!$C$13:$BO$1660,61,0),"")</f>
        <v/>
      </c>
      <c r="AQ261" s="174" t="str">
        <f ca="1">IFERROR(VLOOKUP(ROW(AQ249),'فهرست بها کلی'!$C$13:$BO$1660,64,0),"")</f>
        <v/>
      </c>
      <c r="AR261" s="244">
        <f t="shared" ca="1" si="26"/>
        <v>0</v>
      </c>
      <c r="AS261" s="174" t="str">
        <f ca="1">IFERROR(VLOOKUP(ROW(AS249),'فهرست بها کلی'!$C$13:$BO$1660,23,0),"")</f>
        <v/>
      </c>
      <c r="AT261" s="174" t="str">
        <f ca="1">IFERROR(VLOOKUP(ROW(AT249),'فهرست بها کلی'!$C$13:$BO$1660,26,0),"")</f>
        <v/>
      </c>
      <c r="AU261" s="174" t="str">
        <f ca="1">IFERROR(VLOOKUP(ROW(AU249),'فهرست بها کلی'!$C$13:$BO$1660,29,0),"")</f>
        <v/>
      </c>
      <c r="AV261" s="174" t="str">
        <f ca="1">IFERROR(VLOOKUP(ROW(AV249),'فهرست بها کلی'!$C$13:$BO$1660,32,0),"")</f>
        <v/>
      </c>
      <c r="AW261" s="174" t="str">
        <f ca="1">IFERROR(VLOOKUP(ROW(AW249),'فهرست بها کلی'!$C$13:$BO$1660,35,0),"")</f>
        <v/>
      </c>
      <c r="AX261" s="174" t="str">
        <f ca="1">IFERROR(VLOOKUP(ROW(AX249),'فهرست بها کلی'!$C$13:$BO$1660,38,0),"")</f>
        <v/>
      </c>
      <c r="AY261" s="174" t="str">
        <f ca="1">IFERROR(VLOOKUP(ROW(AY249),'فهرست بها کلی'!$C$13:$BO$1660,41,0),"")</f>
        <v/>
      </c>
      <c r="AZ261" s="174" t="str">
        <f ca="1">IFERROR(VLOOKUP(ROW(AZ249),'فهرست بها کلی'!$C$13:$BO$1660,44,0),"")</f>
        <v/>
      </c>
      <c r="BA261" s="174" t="str">
        <f ca="1">IFERROR(VLOOKUP(ROW(BA249),'فهرست بها کلی'!$C$13:$BO$1660,47,0),"")</f>
        <v/>
      </c>
      <c r="BB261" s="174" t="str">
        <f ca="1">IFERROR(VLOOKUP(ROW(BB249),'فهرست بها کلی'!$C$13:$BO$1660,50,0),"")</f>
        <v/>
      </c>
      <c r="BC261" s="174" t="str">
        <f ca="1">IFERROR(VLOOKUP(ROW(BC249),'فهرست بها کلی'!$C$13:$BO$1660,53,0),"")</f>
        <v/>
      </c>
      <c r="BD261" s="174" t="str">
        <f ca="1">IFERROR(VLOOKUP(ROW(BD249),'فهرست بها کلی'!$C$13:$BO$1660,56,0),"")</f>
        <v/>
      </c>
      <c r="BE261" s="174" t="str">
        <f ca="1">IFERROR(VLOOKUP(ROW(BE249),'فهرست بها کلی'!$C$13:$BO$1660,59,0),"")</f>
        <v/>
      </c>
      <c r="BF261" s="174" t="str">
        <f ca="1">IFERROR(VLOOKUP(ROW(BF249),'فهرست بها کلی'!$C$13:$BO$1660,62,0),"")</f>
        <v/>
      </c>
      <c r="BG261" s="174" t="str">
        <f ca="1">IFERROR(VLOOKUP(ROW(BG249),'فهرست بها کلی'!$C$13:$BO$1660,65,0),"")</f>
        <v/>
      </c>
      <c r="BH261" s="174" t="str">
        <f ca="1">IFERROR(VLOOKUP(ROW(BH249),'فهرست بها کلی'!$C$13:$BO$1660,16,0),"")</f>
        <v/>
      </c>
      <c r="BI261" s="245" t="str">
        <f t="shared" ca="1" si="27"/>
        <v xml:space="preserve"> </v>
      </c>
      <c r="BJ261" s="245" t="str">
        <f t="shared" ca="1" si="28"/>
        <v/>
      </c>
      <c r="BK261" s="245" t="str">
        <f t="shared" ca="1" si="29"/>
        <v/>
      </c>
    </row>
    <row r="262" spans="1:63" ht="47.25" customHeight="1">
      <c r="A262" s="174" t="str">
        <f ca="1">IFERROR(VLOOKUP(ROW(A250),'فهرست بها کلی'!$C$13:$BO$1660,1,0),"")</f>
        <v/>
      </c>
      <c r="B262" s="174" t="str">
        <f ca="1">IFERROR(VLOOKUP(ROW(B250),'فهرست بها کلی'!$C$13:$BO$1660,5,0),"")</f>
        <v/>
      </c>
      <c r="C262" s="174" t="str">
        <f ca="1">IFERROR(VLOOKUP(ROW(C250),'فهرست بها کلی'!$C$13:$BO$1660,6,0),"")</f>
        <v/>
      </c>
      <c r="D262" s="174" t="str">
        <f ca="1">IFERROR(VLOOKUP(ROW(D250),'فهرست بها کلی'!$C$13:$BO$1660,7,0),"")</f>
        <v/>
      </c>
      <c r="E262" s="174" t="str">
        <f ca="1">IFERROR(VLOOKUP(ROW(E250),'فهرست بها کلی'!$C$13:$BO$1660,8,0),"")</f>
        <v/>
      </c>
      <c r="F262" s="174" t="str">
        <f ca="1">IFERROR(VLOOKUP(ROW(F250),'فهرست بها کلی'!$C$13:$BO$1660,9,0),"")</f>
        <v/>
      </c>
      <c r="G262" s="174" t="str">
        <f ca="1">IFERROR(VLOOKUP(ROW(G250),'فهرست بها کلی'!$C$13:$BO$1660,21,0),"")</f>
        <v/>
      </c>
      <c r="H262" s="174" t="str">
        <f ca="1">IFERROR(VLOOKUP(ROW(H250),'فهرست بها کلی'!$C$13:$BO$1660,24,0),"")</f>
        <v/>
      </c>
      <c r="I262" s="174" t="str">
        <f ca="1">IFERROR(VLOOKUP(ROW(I250),'فهرست بها کلی'!$C$13:$BO$1660,27,0),"")</f>
        <v/>
      </c>
      <c r="J262" s="174" t="str">
        <f ca="1">IFERROR(VLOOKUP(ROW(J250),'فهرست بها کلی'!$C$13:$BO$1660,30,0),"")</f>
        <v/>
      </c>
      <c r="K262" s="174" t="str">
        <f ca="1">IFERROR(VLOOKUP(ROW(K250),'فهرست بها کلی'!$C$13:$BO$1660,33,0),"")</f>
        <v/>
      </c>
      <c r="L262" s="174" t="str">
        <f ca="1">IFERROR(VLOOKUP(ROW(L250),'فهرست بها کلی'!$C$13:$BO$1660,36,0),"")</f>
        <v/>
      </c>
      <c r="M262" s="174" t="str">
        <f ca="1">IFERROR(VLOOKUP(ROW(M250),'فهرست بها کلی'!$C$13:$BO$1660,39,0),"")</f>
        <v/>
      </c>
      <c r="N262" s="174" t="str">
        <f ca="1">IFERROR(VLOOKUP(ROW(N250),'فهرست بها کلی'!$C$13:$BO$1660,42,0),"")</f>
        <v/>
      </c>
      <c r="O262" s="174" t="str">
        <f ca="1">IFERROR(VLOOKUP(ROW(O250),'فهرست بها کلی'!$C$13:$BO$1660,45,0),"")</f>
        <v/>
      </c>
      <c r="P262" s="174" t="str">
        <f ca="1">IFERROR(VLOOKUP(ROW(P250),'فهرست بها کلی'!$C$13:$BO$1660,48,0),"")</f>
        <v/>
      </c>
      <c r="Q262" s="174" t="str">
        <f ca="1">IFERROR(VLOOKUP(ROW(Q250),'فهرست بها کلی'!$C$13:$BO$1660,51,0),"")</f>
        <v/>
      </c>
      <c r="R262" s="174" t="str">
        <f ca="1">IFERROR(VLOOKUP(ROW(R250),'فهرست بها کلی'!$C$13:$BO$1660,54,0),"")</f>
        <v/>
      </c>
      <c r="S262" s="174" t="str">
        <f ca="1">IFERROR(VLOOKUP(ROW(S250),'فهرست بها کلی'!$C$13:$BO$1660,57,0),"")</f>
        <v/>
      </c>
      <c r="T262" s="174" t="str">
        <f ca="1">IFERROR(VLOOKUP(ROW(T250),'فهرست بها کلی'!$C$13:$BO$1660,60,0),"")</f>
        <v/>
      </c>
      <c r="U262" s="174" t="str">
        <f ca="1">IFERROR(VLOOKUP(ROW(U250),'فهرست بها کلی'!$C$13:$BO$1660,63,0),"")</f>
        <v/>
      </c>
      <c r="V262" s="241">
        <f t="shared" ca="1" si="23"/>
        <v>0</v>
      </c>
      <c r="W262" s="242" t="str">
        <f t="shared" ca="1" si="24"/>
        <v/>
      </c>
      <c r="X262" s="174" t="str">
        <f ca="1">IFERROR(VLOOKUP(ROW(X250),'فهرست بها کلی'!$C$13:$BO$1660,10,0),"")</f>
        <v/>
      </c>
      <c r="Y262" s="174" t="str">
        <f ca="1">IFERROR(VLOOKUP(ROW(Y250),'فهرست بها کلی'!$C$13:$BO$1660,11,0),"")</f>
        <v/>
      </c>
      <c r="Z262" s="174" t="str">
        <f ca="1">IFERROR(VLOOKUP(ROW(Z250),'فهرست بها کلی'!$C$13:$BO$1660,12,0),"")</f>
        <v/>
      </c>
      <c r="AA262" s="174" t="str">
        <f ca="1">IFERROR(VLOOKUP(ROW(AA250),'فهرست بها کلی'!$C$13:$BO$1660,13,0),"")</f>
        <v/>
      </c>
      <c r="AB262" s="243" t="str">
        <f t="shared" ca="1" si="25"/>
        <v/>
      </c>
      <c r="AC262" s="174" t="str">
        <f ca="1">IFERROR(VLOOKUP(ROW(AC250),'فهرست بها کلی'!$C$13:$BO$1660,22,0),"")</f>
        <v/>
      </c>
      <c r="AD262" s="174" t="str">
        <f ca="1">IFERROR(VLOOKUP(ROW(AD250),'فهرست بها کلی'!$C$13:$BO$1660,25,0),"")</f>
        <v/>
      </c>
      <c r="AE262" s="174" t="str">
        <f ca="1">IFERROR(VLOOKUP(ROW(AE250),'فهرست بها کلی'!$C$13:$BO$1660,28,0),"")</f>
        <v/>
      </c>
      <c r="AF262" s="174" t="str">
        <f ca="1">IFERROR(VLOOKUP(ROW(AF250),'فهرست بها کلی'!$C$13:$BO$1660,31,0),"")</f>
        <v/>
      </c>
      <c r="AG262" s="174" t="str">
        <f ca="1">IFERROR(VLOOKUP(ROW(AG250),'فهرست بها کلی'!$C$13:$BO$1660,34,0),"")</f>
        <v/>
      </c>
      <c r="AH262" s="174" t="str">
        <f ca="1">IFERROR(VLOOKUP(ROW(AH250),'فهرست بها کلی'!$C$13:$BO$1660,37,0),"")</f>
        <v/>
      </c>
      <c r="AI262" s="174" t="str">
        <f ca="1">IFERROR(VLOOKUP(ROW(AI250),'فهرست بها کلی'!$C$13:$BO$1660,40,0),"")</f>
        <v/>
      </c>
      <c r="AJ262" s="174" t="str">
        <f ca="1">IFERROR(VLOOKUP(ROW(AJ250),'فهرست بها کلی'!$C$13:$BO$1660,43,0),"")</f>
        <v/>
      </c>
      <c r="AK262" s="174" t="str">
        <f ca="1">IFERROR(VLOOKUP(ROW(AK250),'فهرست بها کلی'!$C$13:$BO$1660,46,0),"")</f>
        <v/>
      </c>
      <c r="AL262" s="174" t="str">
        <f ca="1">IFERROR(VLOOKUP(ROW(AL250),'فهرست بها کلی'!$C$13:$BO$1660,49,0),"")</f>
        <v/>
      </c>
      <c r="AM262" s="174" t="str">
        <f ca="1">IFERROR(VLOOKUP(ROW(AM250),'فهرست بها کلی'!$C$13:$BO$1660,52,0),"")</f>
        <v/>
      </c>
      <c r="AN262" s="174" t="str">
        <f ca="1">IFERROR(VLOOKUP(ROW(AN250),'فهرست بها کلی'!$C$13:$BO$1660,55,0),"")</f>
        <v/>
      </c>
      <c r="AO262" s="174" t="str">
        <f ca="1">IFERROR(VLOOKUP(ROW(AO250),'فهرست بها کلی'!$C$13:$BO$1660,58,0),"")</f>
        <v/>
      </c>
      <c r="AP262" s="174" t="str">
        <f ca="1">IFERROR(VLOOKUP(ROW(AP250),'فهرست بها کلی'!$C$13:$BO$1660,61,0),"")</f>
        <v/>
      </c>
      <c r="AQ262" s="174" t="str">
        <f ca="1">IFERROR(VLOOKUP(ROW(AQ250),'فهرست بها کلی'!$C$13:$BO$1660,64,0),"")</f>
        <v/>
      </c>
      <c r="AR262" s="244">
        <f t="shared" ca="1" si="26"/>
        <v>0</v>
      </c>
      <c r="AS262" s="174" t="str">
        <f ca="1">IFERROR(VLOOKUP(ROW(AS250),'فهرست بها کلی'!$C$13:$BO$1660,23,0),"")</f>
        <v/>
      </c>
      <c r="AT262" s="174" t="str">
        <f ca="1">IFERROR(VLOOKUP(ROW(AT250),'فهرست بها کلی'!$C$13:$BO$1660,26,0),"")</f>
        <v/>
      </c>
      <c r="AU262" s="174" t="str">
        <f ca="1">IFERROR(VLOOKUP(ROW(AU250),'فهرست بها کلی'!$C$13:$BO$1660,29,0),"")</f>
        <v/>
      </c>
      <c r="AV262" s="174" t="str">
        <f ca="1">IFERROR(VLOOKUP(ROW(AV250),'فهرست بها کلی'!$C$13:$BO$1660,32,0),"")</f>
        <v/>
      </c>
      <c r="AW262" s="174" t="str">
        <f ca="1">IFERROR(VLOOKUP(ROW(AW250),'فهرست بها کلی'!$C$13:$BO$1660,35,0),"")</f>
        <v/>
      </c>
      <c r="AX262" s="174" t="str">
        <f ca="1">IFERROR(VLOOKUP(ROW(AX250),'فهرست بها کلی'!$C$13:$BO$1660,38,0),"")</f>
        <v/>
      </c>
      <c r="AY262" s="174" t="str">
        <f ca="1">IFERROR(VLOOKUP(ROW(AY250),'فهرست بها کلی'!$C$13:$BO$1660,41,0),"")</f>
        <v/>
      </c>
      <c r="AZ262" s="174" t="str">
        <f ca="1">IFERROR(VLOOKUP(ROW(AZ250),'فهرست بها کلی'!$C$13:$BO$1660,44,0),"")</f>
        <v/>
      </c>
      <c r="BA262" s="174" t="str">
        <f ca="1">IFERROR(VLOOKUP(ROW(BA250),'فهرست بها کلی'!$C$13:$BO$1660,47,0),"")</f>
        <v/>
      </c>
      <c r="BB262" s="174" t="str">
        <f ca="1">IFERROR(VLOOKUP(ROW(BB250),'فهرست بها کلی'!$C$13:$BO$1660,50,0),"")</f>
        <v/>
      </c>
      <c r="BC262" s="174" t="str">
        <f ca="1">IFERROR(VLOOKUP(ROW(BC250),'فهرست بها کلی'!$C$13:$BO$1660,53,0),"")</f>
        <v/>
      </c>
      <c r="BD262" s="174" t="str">
        <f ca="1">IFERROR(VLOOKUP(ROW(BD250),'فهرست بها کلی'!$C$13:$BO$1660,56,0),"")</f>
        <v/>
      </c>
      <c r="BE262" s="174" t="str">
        <f ca="1">IFERROR(VLOOKUP(ROW(BE250),'فهرست بها کلی'!$C$13:$BO$1660,59,0),"")</f>
        <v/>
      </c>
      <c r="BF262" s="174" t="str">
        <f ca="1">IFERROR(VLOOKUP(ROW(BF250),'فهرست بها کلی'!$C$13:$BO$1660,62,0),"")</f>
        <v/>
      </c>
      <c r="BG262" s="174" t="str">
        <f ca="1">IFERROR(VLOOKUP(ROW(BG250),'فهرست بها کلی'!$C$13:$BO$1660,65,0),"")</f>
        <v/>
      </c>
      <c r="BH262" s="174" t="str">
        <f ca="1">IFERROR(VLOOKUP(ROW(BH250),'فهرست بها کلی'!$C$13:$BO$1660,16,0),"")</f>
        <v/>
      </c>
      <c r="BI262" s="245" t="str">
        <f t="shared" ca="1" si="27"/>
        <v xml:space="preserve"> </v>
      </c>
      <c r="BJ262" s="245" t="str">
        <f t="shared" ca="1" si="28"/>
        <v/>
      </c>
      <c r="BK262" s="245" t="str">
        <f t="shared" ca="1" si="29"/>
        <v/>
      </c>
    </row>
    <row r="263" spans="1:63" ht="47.25" customHeight="1">
      <c r="A263" s="174" t="str">
        <f ca="1">IFERROR(VLOOKUP(ROW(A251),'فهرست بها کلی'!$C$13:$BO$1660,1,0),"")</f>
        <v/>
      </c>
      <c r="B263" s="174" t="str">
        <f ca="1">IFERROR(VLOOKUP(ROW(B251),'فهرست بها کلی'!$C$13:$BO$1660,5,0),"")</f>
        <v/>
      </c>
      <c r="C263" s="174" t="str">
        <f ca="1">IFERROR(VLOOKUP(ROW(C251),'فهرست بها کلی'!$C$13:$BO$1660,6,0),"")</f>
        <v/>
      </c>
      <c r="D263" s="174" t="str">
        <f ca="1">IFERROR(VLOOKUP(ROW(D251),'فهرست بها کلی'!$C$13:$BO$1660,7,0),"")</f>
        <v/>
      </c>
      <c r="E263" s="174" t="str">
        <f ca="1">IFERROR(VLOOKUP(ROW(E251),'فهرست بها کلی'!$C$13:$BO$1660,8,0),"")</f>
        <v/>
      </c>
      <c r="F263" s="174" t="str">
        <f ca="1">IFERROR(VLOOKUP(ROW(F251),'فهرست بها کلی'!$C$13:$BO$1660,9,0),"")</f>
        <v/>
      </c>
      <c r="G263" s="174" t="str">
        <f ca="1">IFERROR(VLOOKUP(ROW(G251),'فهرست بها کلی'!$C$13:$BO$1660,21,0),"")</f>
        <v/>
      </c>
      <c r="H263" s="174" t="str">
        <f ca="1">IFERROR(VLOOKUP(ROW(H251),'فهرست بها کلی'!$C$13:$BO$1660,24,0),"")</f>
        <v/>
      </c>
      <c r="I263" s="174" t="str">
        <f ca="1">IFERROR(VLOOKUP(ROW(I251),'فهرست بها کلی'!$C$13:$BO$1660,27,0),"")</f>
        <v/>
      </c>
      <c r="J263" s="174" t="str">
        <f ca="1">IFERROR(VLOOKUP(ROW(J251),'فهرست بها کلی'!$C$13:$BO$1660,30,0),"")</f>
        <v/>
      </c>
      <c r="K263" s="174" t="str">
        <f ca="1">IFERROR(VLOOKUP(ROW(K251),'فهرست بها کلی'!$C$13:$BO$1660,33,0),"")</f>
        <v/>
      </c>
      <c r="L263" s="174" t="str">
        <f ca="1">IFERROR(VLOOKUP(ROW(L251),'فهرست بها کلی'!$C$13:$BO$1660,36,0),"")</f>
        <v/>
      </c>
      <c r="M263" s="174" t="str">
        <f ca="1">IFERROR(VLOOKUP(ROW(M251),'فهرست بها کلی'!$C$13:$BO$1660,39,0),"")</f>
        <v/>
      </c>
      <c r="N263" s="174" t="str">
        <f ca="1">IFERROR(VLOOKUP(ROW(N251),'فهرست بها کلی'!$C$13:$BO$1660,42,0),"")</f>
        <v/>
      </c>
      <c r="O263" s="174" t="str">
        <f ca="1">IFERROR(VLOOKUP(ROW(O251),'فهرست بها کلی'!$C$13:$BO$1660,45,0),"")</f>
        <v/>
      </c>
      <c r="P263" s="174" t="str">
        <f ca="1">IFERROR(VLOOKUP(ROW(P251),'فهرست بها کلی'!$C$13:$BO$1660,48,0),"")</f>
        <v/>
      </c>
      <c r="Q263" s="174" t="str">
        <f ca="1">IFERROR(VLOOKUP(ROW(Q251),'فهرست بها کلی'!$C$13:$BO$1660,51,0),"")</f>
        <v/>
      </c>
      <c r="R263" s="174" t="str">
        <f ca="1">IFERROR(VLOOKUP(ROW(R251),'فهرست بها کلی'!$C$13:$BO$1660,54,0),"")</f>
        <v/>
      </c>
      <c r="S263" s="174" t="str">
        <f ca="1">IFERROR(VLOOKUP(ROW(S251),'فهرست بها کلی'!$C$13:$BO$1660,57,0),"")</f>
        <v/>
      </c>
      <c r="T263" s="174" t="str">
        <f ca="1">IFERROR(VLOOKUP(ROW(T251),'فهرست بها کلی'!$C$13:$BO$1660,60,0),"")</f>
        <v/>
      </c>
      <c r="U263" s="174" t="str">
        <f ca="1">IFERROR(VLOOKUP(ROW(U251),'فهرست بها کلی'!$C$13:$BO$1660,63,0),"")</f>
        <v/>
      </c>
      <c r="V263" s="241">
        <f t="shared" ca="1" si="23"/>
        <v>0</v>
      </c>
      <c r="W263" s="242" t="str">
        <f t="shared" ca="1" si="24"/>
        <v/>
      </c>
      <c r="X263" s="174" t="str">
        <f ca="1">IFERROR(VLOOKUP(ROW(X251),'فهرست بها کلی'!$C$13:$BO$1660,10,0),"")</f>
        <v/>
      </c>
      <c r="Y263" s="174" t="str">
        <f ca="1">IFERROR(VLOOKUP(ROW(Y251),'فهرست بها کلی'!$C$13:$BO$1660,11,0),"")</f>
        <v/>
      </c>
      <c r="Z263" s="174" t="str">
        <f ca="1">IFERROR(VLOOKUP(ROW(Z251),'فهرست بها کلی'!$C$13:$BO$1660,12,0),"")</f>
        <v/>
      </c>
      <c r="AA263" s="174" t="str">
        <f ca="1">IFERROR(VLOOKUP(ROW(AA251),'فهرست بها کلی'!$C$13:$BO$1660,13,0),"")</f>
        <v/>
      </c>
      <c r="AB263" s="243" t="str">
        <f t="shared" ca="1" si="25"/>
        <v/>
      </c>
      <c r="AC263" s="174" t="str">
        <f ca="1">IFERROR(VLOOKUP(ROW(AC251),'فهرست بها کلی'!$C$13:$BO$1660,22,0),"")</f>
        <v/>
      </c>
      <c r="AD263" s="174" t="str">
        <f ca="1">IFERROR(VLOOKUP(ROW(AD251),'فهرست بها کلی'!$C$13:$BO$1660,25,0),"")</f>
        <v/>
      </c>
      <c r="AE263" s="174" t="str">
        <f ca="1">IFERROR(VLOOKUP(ROW(AE251),'فهرست بها کلی'!$C$13:$BO$1660,28,0),"")</f>
        <v/>
      </c>
      <c r="AF263" s="174" t="str">
        <f ca="1">IFERROR(VLOOKUP(ROW(AF251),'فهرست بها کلی'!$C$13:$BO$1660,31,0),"")</f>
        <v/>
      </c>
      <c r="AG263" s="174" t="str">
        <f ca="1">IFERROR(VLOOKUP(ROW(AG251),'فهرست بها کلی'!$C$13:$BO$1660,34,0),"")</f>
        <v/>
      </c>
      <c r="AH263" s="174" t="str">
        <f ca="1">IFERROR(VLOOKUP(ROW(AH251),'فهرست بها کلی'!$C$13:$BO$1660,37,0),"")</f>
        <v/>
      </c>
      <c r="AI263" s="174" t="str">
        <f ca="1">IFERROR(VLOOKUP(ROW(AI251),'فهرست بها کلی'!$C$13:$BO$1660,40,0),"")</f>
        <v/>
      </c>
      <c r="AJ263" s="174" t="str">
        <f ca="1">IFERROR(VLOOKUP(ROW(AJ251),'فهرست بها کلی'!$C$13:$BO$1660,43,0),"")</f>
        <v/>
      </c>
      <c r="AK263" s="174" t="str">
        <f ca="1">IFERROR(VLOOKUP(ROW(AK251),'فهرست بها کلی'!$C$13:$BO$1660,46,0),"")</f>
        <v/>
      </c>
      <c r="AL263" s="174" t="str">
        <f ca="1">IFERROR(VLOOKUP(ROW(AL251),'فهرست بها کلی'!$C$13:$BO$1660,49,0),"")</f>
        <v/>
      </c>
      <c r="AM263" s="174" t="str">
        <f ca="1">IFERROR(VLOOKUP(ROW(AM251),'فهرست بها کلی'!$C$13:$BO$1660,52,0),"")</f>
        <v/>
      </c>
      <c r="AN263" s="174" t="str">
        <f ca="1">IFERROR(VLOOKUP(ROW(AN251),'فهرست بها کلی'!$C$13:$BO$1660,55,0),"")</f>
        <v/>
      </c>
      <c r="AO263" s="174" t="str">
        <f ca="1">IFERROR(VLOOKUP(ROW(AO251),'فهرست بها کلی'!$C$13:$BO$1660,58,0),"")</f>
        <v/>
      </c>
      <c r="AP263" s="174" t="str">
        <f ca="1">IFERROR(VLOOKUP(ROW(AP251),'فهرست بها کلی'!$C$13:$BO$1660,61,0),"")</f>
        <v/>
      </c>
      <c r="AQ263" s="174" t="str">
        <f ca="1">IFERROR(VLOOKUP(ROW(AQ251),'فهرست بها کلی'!$C$13:$BO$1660,64,0),"")</f>
        <v/>
      </c>
      <c r="AR263" s="244">
        <f t="shared" ca="1" si="26"/>
        <v>0</v>
      </c>
      <c r="AS263" s="174" t="str">
        <f ca="1">IFERROR(VLOOKUP(ROW(AS251),'فهرست بها کلی'!$C$13:$BO$1660,23,0),"")</f>
        <v/>
      </c>
      <c r="AT263" s="174" t="str">
        <f ca="1">IFERROR(VLOOKUP(ROW(AT251),'فهرست بها کلی'!$C$13:$BO$1660,26,0),"")</f>
        <v/>
      </c>
      <c r="AU263" s="174" t="str">
        <f ca="1">IFERROR(VLOOKUP(ROW(AU251),'فهرست بها کلی'!$C$13:$BO$1660,29,0),"")</f>
        <v/>
      </c>
      <c r="AV263" s="174" t="str">
        <f ca="1">IFERROR(VLOOKUP(ROW(AV251),'فهرست بها کلی'!$C$13:$BO$1660,32,0),"")</f>
        <v/>
      </c>
      <c r="AW263" s="174" t="str">
        <f ca="1">IFERROR(VLOOKUP(ROW(AW251),'فهرست بها کلی'!$C$13:$BO$1660,35,0),"")</f>
        <v/>
      </c>
      <c r="AX263" s="174" t="str">
        <f ca="1">IFERROR(VLOOKUP(ROW(AX251),'فهرست بها کلی'!$C$13:$BO$1660,38,0),"")</f>
        <v/>
      </c>
      <c r="AY263" s="174" t="str">
        <f ca="1">IFERROR(VLOOKUP(ROW(AY251),'فهرست بها کلی'!$C$13:$BO$1660,41,0),"")</f>
        <v/>
      </c>
      <c r="AZ263" s="174" t="str">
        <f ca="1">IFERROR(VLOOKUP(ROW(AZ251),'فهرست بها کلی'!$C$13:$BO$1660,44,0),"")</f>
        <v/>
      </c>
      <c r="BA263" s="174" t="str">
        <f ca="1">IFERROR(VLOOKUP(ROW(BA251),'فهرست بها کلی'!$C$13:$BO$1660,47,0),"")</f>
        <v/>
      </c>
      <c r="BB263" s="174" t="str">
        <f ca="1">IFERROR(VLOOKUP(ROW(BB251),'فهرست بها کلی'!$C$13:$BO$1660,50,0),"")</f>
        <v/>
      </c>
      <c r="BC263" s="174" t="str">
        <f ca="1">IFERROR(VLOOKUP(ROW(BC251),'فهرست بها کلی'!$C$13:$BO$1660,53,0),"")</f>
        <v/>
      </c>
      <c r="BD263" s="174" t="str">
        <f ca="1">IFERROR(VLOOKUP(ROW(BD251),'فهرست بها کلی'!$C$13:$BO$1660,56,0),"")</f>
        <v/>
      </c>
      <c r="BE263" s="174" t="str">
        <f ca="1">IFERROR(VLOOKUP(ROW(BE251),'فهرست بها کلی'!$C$13:$BO$1660,59,0),"")</f>
        <v/>
      </c>
      <c r="BF263" s="174" t="str">
        <f ca="1">IFERROR(VLOOKUP(ROW(BF251),'فهرست بها کلی'!$C$13:$BO$1660,62,0),"")</f>
        <v/>
      </c>
      <c r="BG263" s="174" t="str">
        <f ca="1">IFERROR(VLOOKUP(ROW(BG251),'فهرست بها کلی'!$C$13:$BO$1660,65,0),"")</f>
        <v/>
      </c>
      <c r="BH263" s="174" t="str">
        <f ca="1">IFERROR(VLOOKUP(ROW(BH251),'فهرست بها کلی'!$C$13:$BO$1660,16,0),"")</f>
        <v/>
      </c>
      <c r="BI263" s="245" t="str">
        <f t="shared" ca="1" si="27"/>
        <v xml:space="preserve"> </v>
      </c>
      <c r="BJ263" s="245" t="str">
        <f t="shared" ca="1" si="28"/>
        <v/>
      </c>
      <c r="BK263" s="245" t="str">
        <f t="shared" ca="1" si="29"/>
        <v/>
      </c>
    </row>
    <row r="264" spans="1:63" ht="47.25" customHeight="1">
      <c r="A264" s="174" t="str">
        <f ca="1">IFERROR(VLOOKUP(ROW(A252),'فهرست بها کلی'!$C$13:$BO$1660,1,0),"")</f>
        <v/>
      </c>
      <c r="B264" s="174" t="str">
        <f ca="1">IFERROR(VLOOKUP(ROW(B252),'فهرست بها کلی'!$C$13:$BO$1660,5,0),"")</f>
        <v/>
      </c>
      <c r="C264" s="174" t="str">
        <f ca="1">IFERROR(VLOOKUP(ROW(C252),'فهرست بها کلی'!$C$13:$BO$1660,6,0),"")</f>
        <v/>
      </c>
      <c r="D264" s="174" t="str">
        <f ca="1">IFERROR(VLOOKUP(ROW(D252),'فهرست بها کلی'!$C$13:$BO$1660,7,0),"")</f>
        <v/>
      </c>
      <c r="E264" s="174" t="str">
        <f ca="1">IFERROR(VLOOKUP(ROW(E252),'فهرست بها کلی'!$C$13:$BO$1660,8,0),"")</f>
        <v/>
      </c>
      <c r="F264" s="174" t="str">
        <f ca="1">IFERROR(VLOOKUP(ROW(F252),'فهرست بها کلی'!$C$13:$BO$1660,9,0),"")</f>
        <v/>
      </c>
      <c r="G264" s="174" t="str">
        <f ca="1">IFERROR(VLOOKUP(ROW(G252),'فهرست بها کلی'!$C$13:$BO$1660,21,0),"")</f>
        <v/>
      </c>
      <c r="H264" s="174" t="str">
        <f ca="1">IFERROR(VLOOKUP(ROW(H252),'فهرست بها کلی'!$C$13:$BO$1660,24,0),"")</f>
        <v/>
      </c>
      <c r="I264" s="174" t="str">
        <f ca="1">IFERROR(VLOOKUP(ROW(I252),'فهرست بها کلی'!$C$13:$BO$1660,27,0),"")</f>
        <v/>
      </c>
      <c r="J264" s="174" t="str">
        <f ca="1">IFERROR(VLOOKUP(ROW(J252),'فهرست بها کلی'!$C$13:$BO$1660,30,0),"")</f>
        <v/>
      </c>
      <c r="K264" s="174" t="str">
        <f ca="1">IFERROR(VLOOKUP(ROW(K252),'فهرست بها کلی'!$C$13:$BO$1660,33,0),"")</f>
        <v/>
      </c>
      <c r="L264" s="174" t="str">
        <f ca="1">IFERROR(VLOOKUP(ROW(L252),'فهرست بها کلی'!$C$13:$BO$1660,36,0),"")</f>
        <v/>
      </c>
      <c r="M264" s="174" t="str">
        <f ca="1">IFERROR(VLOOKUP(ROW(M252),'فهرست بها کلی'!$C$13:$BO$1660,39,0),"")</f>
        <v/>
      </c>
      <c r="N264" s="174" t="str">
        <f ca="1">IFERROR(VLOOKUP(ROW(N252),'فهرست بها کلی'!$C$13:$BO$1660,42,0),"")</f>
        <v/>
      </c>
      <c r="O264" s="174" t="str">
        <f ca="1">IFERROR(VLOOKUP(ROW(O252),'فهرست بها کلی'!$C$13:$BO$1660,45,0),"")</f>
        <v/>
      </c>
      <c r="P264" s="174" t="str">
        <f ca="1">IFERROR(VLOOKUP(ROW(P252),'فهرست بها کلی'!$C$13:$BO$1660,48,0),"")</f>
        <v/>
      </c>
      <c r="Q264" s="174" t="str">
        <f ca="1">IFERROR(VLOOKUP(ROW(Q252),'فهرست بها کلی'!$C$13:$BO$1660,51,0),"")</f>
        <v/>
      </c>
      <c r="R264" s="174" t="str">
        <f ca="1">IFERROR(VLOOKUP(ROW(R252),'فهرست بها کلی'!$C$13:$BO$1660,54,0),"")</f>
        <v/>
      </c>
      <c r="S264" s="174" t="str">
        <f ca="1">IFERROR(VLOOKUP(ROW(S252),'فهرست بها کلی'!$C$13:$BO$1660,57,0),"")</f>
        <v/>
      </c>
      <c r="T264" s="174" t="str">
        <f ca="1">IFERROR(VLOOKUP(ROW(T252),'فهرست بها کلی'!$C$13:$BO$1660,60,0),"")</f>
        <v/>
      </c>
      <c r="U264" s="174" t="str">
        <f ca="1">IFERROR(VLOOKUP(ROW(U252),'فهرست بها کلی'!$C$13:$BO$1660,63,0),"")</f>
        <v/>
      </c>
      <c r="V264" s="241">
        <f t="shared" ca="1" si="23"/>
        <v>0</v>
      </c>
      <c r="W264" s="242" t="str">
        <f t="shared" ca="1" si="24"/>
        <v/>
      </c>
      <c r="X264" s="174" t="str">
        <f ca="1">IFERROR(VLOOKUP(ROW(X252),'فهرست بها کلی'!$C$13:$BO$1660,10,0),"")</f>
        <v/>
      </c>
      <c r="Y264" s="174" t="str">
        <f ca="1">IFERROR(VLOOKUP(ROW(Y252),'فهرست بها کلی'!$C$13:$BO$1660,11,0),"")</f>
        <v/>
      </c>
      <c r="Z264" s="174" t="str">
        <f ca="1">IFERROR(VLOOKUP(ROW(Z252),'فهرست بها کلی'!$C$13:$BO$1660,12,0),"")</f>
        <v/>
      </c>
      <c r="AA264" s="174" t="str">
        <f ca="1">IFERROR(VLOOKUP(ROW(AA252),'فهرست بها کلی'!$C$13:$BO$1660,13,0),"")</f>
        <v/>
      </c>
      <c r="AB264" s="243" t="str">
        <f t="shared" ca="1" si="25"/>
        <v/>
      </c>
      <c r="AC264" s="174" t="str">
        <f ca="1">IFERROR(VLOOKUP(ROW(AC252),'فهرست بها کلی'!$C$13:$BO$1660,22,0),"")</f>
        <v/>
      </c>
      <c r="AD264" s="174" t="str">
        <f ca="1">IFERROR(VLOOKUP(ROW(AD252),'فهرست بها کلی'!$C$13:$BO$1660,25,0),"")</f>
        <v/>
      </c>
      <c r="AE264" s="174" t="str">
        <f ca="1">IFERROR(VLOOKUP(ROW(AE252),'فهرست بها کلی'!$C$13:$BO$1660,28,0),"")</f>
        <v/>
      </c>
      <c r="AF264" s="174" t="str">
        <f ca="1">IFERROR(VLOOKUP(ROW(AF252),'فهرست بها کلی'!$C$13:$BO$1660,31,0),"")</f>
        <v/>
      </c>
      <c r="AG264" s="174" t="str">
        <f ca="1">IFERROR(VLOOKUP(ROW(AG252),'فهرست بها کلی'!$C$13:$BO$1660,34,0),"")</f>
        <v/>
      </c>
      <c r="AH264" s="174" t="str">
        <f ca="1">IFERROR(VLOOKUP(ROW(AH252),'فهرست بها کلی'!$C$13:$BO$1660,37,0),"")</f>
        <v/>
      </c>
      <c r="AI264" s="174" t="str">
        <f ca="1">IFERROR(VLOOKUP(ROW(AI252),'فهرست بها کلی'!$C$13:$BO$1660,40,0),"")</f>
        <v/>
      </c>
      <c r="AJ264" s="174" t="str">
        <f ca="1">IFERROR(VLOOKUP(ROW(AJ252),'فهرست بها کلی'!$C$13:$BO$1660,43,0),"")</f>
        <v/>
      </c>
      <c r="AK264" s="174" t="str">
        <f ca="1">IFERROR(VLOOKUP(ROW(AK252),'فهرست بها کلی'!$C$13:$BO$1660,46,0),"")</f>
        <v/>
      </c>
      <c r="AL264" s="174" t="str">
        <f ca="1">IFERROR(VLOOKUP(ROW(AL252),'فهرست بها کلی'!$C$13:$BO$1660,49,0),"")</f>
        <v/>
      </c>
      <c r="AM264" s="174" t="str">
        <f ca="1">IFERROR(VLOOKUP(ROW(AM252),'فهرست بها کلی'!$C$13:$BO$1660,52,0),"")</f>
        <v/>
      </c>
      <c r="AN264" s="174" t="str">
        <f ca="1">IFERROR(VLOOKUP(ROW(AN252),'فهرست بها کلی'!$C$13:$BO$1660,55,0),"")</f>
        <v/>
      </c>
      <c r="AO264" s="174" t="str">
        <f ca="1">IFERROR(VLOOKUP(ROW(AO252),'فهرست بها کلی'!$C$13:$BO$1660,58,0),"")</f>
        <v/>
      </c>
      <c r="AP264" s="174" t="str">
        <f ca="1">IFERROR(VLOOKUP(ROW(AP252),'فهرست بها کلی'!$C$13:$BO$1660,61,0),"")</f>
        <v/>
      </c>
      <c r="AQ264" s="174" t="str">
        <f ca="1">IFERROR(VLOOKUP(ROW(AQ252),'فهرست بها کلی'!$C$13:$BO$1660,64,0),"")</f>
        <v/>
      </c>
      <c r="AR264" s="244">
        <f t="shared" ca="1" si="26"/>
        <v>0</v>
      </c>
      <c r="AS264" s="174" t="str">
        <f ca="1">IFERROR(VLOOKUP(ROW(AS252),'فهرست بها کلی'!$C$13:$BO$1660,23,0),"")</f>
        <v/>
      </c>
      <c r="AT264" s="174" t="str">
        <f ca="1">IFERROR(VLOOKUP(ROW(AT252),'فهرست بها کلی'!$C$13:$BO$1660,26,0),"")</f>
        <v/>
      </c>
      <c r="AU264" s="174" t="str">
        <f ca="1">IFERROR(VLOOKUP(ROW(AU252),'فهرست بها کلی'!$C$13:$BO$1660,29,0),"")</f>
        <v/>
      </c>
      <c r="AV264" s="174" t="str">
        <f ca="1">IFERROR(VLOOKUP(ROW(AV252),'فهرست بها کلی'!$C$13:$BO$1660,32,0),"")</f>
        <v/>
      </c>
      <c r="AW264" s="174" t="str">
        <f ca="1">IFERROR(VLOOKUP(ROW(AW252),'فهرست بها کلی'!$C$13:$BO$1660,35,0),"")</f>
        <v/>
      </c>
      <c r="AX264" s="174" t="str">
        <f ca="1">IFERROR(VLOOKUP(ROW(AX252),'فهرست بها کلی'!$C$13:$BO$1660,38,0),"")</f>
        <v/>
      </c>
      <c r="AY264" s="174" t="str">
        <f ca="1">IFERROR(VLOOKUP(ROW(AY252),'فهرست بها کلی'!$C$13:$BO$1660,41,0),"")</f>
        <v/>
      </c>
      <c r="AZ264" s="174" t="str">
        <f ca="1">IFERROR(VLOOKUP(ROW(AZ252),'فهرست بها کلی'!$C$13:$BO$1660,44,0),"")</f>
        <v/>
      </c>
      <c r="BA264" s="174" t="str">
        <f ca="1">IFERROR(VLOOKUP(ROW(BA252),'فهرست بها کلی'!$C$13:$BO$1660,47,0),"")</f>
        <v/>
      </c>
      <c r="BB264" s="174" t="str">
        <f ca="1">IFERROR(VLOOKUP(ROW(BB252),'فهرست بها کلی'!$C$13:$BO$1660,50,0),"")</f>
        <v/>
      </c>
      <c r="BC264" s="174" t="str">
        <f ca="1">IFERROR(VLOOKUP(ROW(BC252),'فهرست بها کلی'!$C$13:$BO$1660,53,0),"")</f>
        <v/>
      </c>
      <c r="BD264" s="174" t="str">
        <f ca="1">IFERROR(VLOOKUP(ROW(BD252),'فهرست بها کلی'!$C$13:$BO$1660,56,0),"")</f>
        <v/>
      </c>
      <c r="BE264" s="174" t="str">
        <f ca="1">IFERROR(VLOOKUP(ROW(BE252),'فهرست بها کلی'!$C$13:$BO$1660,59,0),"")</f>
        <v/>
      </c>
      <c r="BF264" s="174" t="str">
        <f ca="1">IFERROR(VLOOKUP(ROW(BF252),'فهرست بها کلی'!$C$13:$BO$1660,62,0),"")</f>
        <v/>
      </c>
      <c r="BG264" s="174" t="str">
        <f ca="1">IFERROR(VLOOKUP(ROW(BG252),'فهرست بها کلی'!$C$13:$BO$1660,65,0),"")</f>
        <v/>
      </c>
      <c r="BH264" s="174" t="str">
        <f ca="1">IFERROR(VLOOKUP(ROW(BH252),'فهرست بها کلی'!$C$13:$BO$1660,16,0),"")</f>
        <v/>
      </c>
      <c r="BI264" s="245" t="str">
        <f t="shared" ca="1" si="27"/>
        <v xml:space="preserve"> </v>
      </c>
      <c r="BJ264" s="245" t="str">
        <f t="shared" ca="1" si="28"/>
        <v/>
      </c>
      <c r="BK264" s="245" t="str">
        <f t="shared" ca="1" si="29"/>
        <v/>
      </c>
    </row>
    <row r="265" spans="1:63" ht="47.25" customHeight="1">
      <c r="A265" s="174" t="str">
        <f ca="1">IFERROR(VLOOKUP(ROW(A253),'فهرست بها کلی'!$C$13:$BO$1660,1,0),"")</f>
        <v/>
      </c>
      <c r="B265" s="174" t="str">
        <f ca="1">IFERROR(VLOOKUP(ROW(B253),'فهرست بها کلی'!$C$13:$BO$1660,5,0),"")</f>
        <v/>
      </c>
      <c r="C265" s="174" t="str">
        <f ca="1">IFERROR(VLOOKUP(ROW(C253),'فهرست بها کلی'!$C$13:$BO$1660,6,0),"")</f>
        <v/>
      </c>
      <c r="D265" s="174" t="str">
        <f ca="1">IFERROR(VLOOKUP(ROW(D253),'فهرست بها کلی'!$C$13:$BO$1660,7,0),"")</f>
        <v/>
      </c>
      <c r="E265" s="174" t="str">
        <f ca="1">IFERROR(VLOOKUP(ROW(E253),'فهرست بها کلی'!$C$13:$BO$1660,8,0),"")</f>
        <v/>
      </c>
      <c r="F265" s="174" t="str">
        <f ca="1">IFERROR(VLOOKUP(ROW(F253),'فهرست بها کلی'!$C$13:$BO$1660,9,0),"")</f>
        <v/>
      </c>
      <c r="G265" s="174" t="str">
        <f ca="1">IFERROR(VLOOKUP(ROW(G253),'فهرست بها کلی'!$C$13:$BO$1660,21,0),"")</f>
        <v/>
      </c>
      <c r="H265" s="174" t="str">
        <f ca="1">IFERROR(VLOOKUP(ROW(H253),'فهرست بها کلی'!$C$13:$BO$1660,24,0),"")</f>
        <v/>
      </c>
      <c r="I265" s="174" t="str">
        <f ca="1">IFERROR(VLOOKUP(ROW(I253),'فهرست بها کلی'!$C$13:$BO$1660,27,0),"")</f>
        <v/>
      </c>
      <c r="J265" s="174" t="str">
        <f ca="1">IFERROR(VLOOKUP(ROW(J253),'فهرست بها کلی'!$C$13:$BO$1660,30,0),"")</f>
        <v/>
      </c>
      <c r="K265" s="174" t="str">
        <f ca="1">IFERROR(VLOOKUP(ROW(K253),'فهرست بها کلی'!$C$13:$BO$1660,33,0),"")</f>
        <v/>
      </c>
      <c r="L265" s="174" t="str">
        <f ca="1">IFERROR(VLOOKUP(ROW(L253),'فهرست بها کلی'!$C$13:$BO$1660,36,0),"")</f>
        <v/>
      </c>
      <c r="M265" s="174" t="str">
        <f ca="1">IFERROR(VLOOKUP(ROW(M253),'فهرست بها کلی'!$C$13:$BO$1660,39,0),"")</f>
        <v/>
      </c>
      <c r="N265" s="174" t="str">
        <f ca="1">IFERROR(VLOOKUP(ROW(N253),'فهرست بها کلی'!$C$13:$BO$1660,42,0),"")</f>
        <v/>
      </c>
      <c r="O265" s="174" t="str">
        <f ca="1">IFERROR(VLOOKUP(ROW(O253),'فهرست بها کلی'!$C$13:$BO$1660,45,0),"")</f>
        <v/>
      </c>
      <c r="P265" s="174" t="str">
        <f ca="1">IFERROR(VLOOKUP(ROW(P253),'فهرست بها کلی'!$C$13:$BO$1660,48,0),"")</f>
        <v/>
      </c>
      <c r="Q265" s="174" t="str">
        <f ca="1">IFERROR(VLOOKUP(ROW(Q253),'فهرست بها کلی'!$C$13:$BO$1660,51,0),"")</f>
        <v/>
      </c>
      <c r="R265" s="174" t="str">
        <f ca="1">IFERROR(VLOOKUP(ROW(R253),'فهرست بها کلی'!$C$13:$BO$1660,54,0),"")</f>
        <v/>
      </c>
      <c r="S265" s="174" t="str">
        <f ca="1">IFERROR(VLOOKUP(ROW(S253),'فهرست بها کلی'!$C$13:$BO$1660,57,0),"")</f>
        <v/>
      </c>
      <c r="T265" s="174" t="str">
        <f ca="1">IFERROR(VLOOKUP(ROW(T253),'فهرست بها کلی'!$C$13:$BO$1660,60,0),"")</f>
        <v/>
      </c>
      <c r="U265" s="174" t="str">
        <f ca="1">IFERROR(VLOOKUP(ROW(U253),'فهرست بها کلی'!$C$13:$BO$1660,63,0),"")</f>
        <v/>
      </c>
      <c r="V265" s="241">
        <f t="shared" ca="1" si="23"/>
        <v>0</v>
      </c>
      <c r="W265" s="242" t="str">
        <f t="shared" ca="1" si="24"/>
        <v/>
      </c>
      <c r="X265" s="174" t="str">
        <f ca="1">IFERROR(VLOOKUP(ROW(X253),'فهرست بها کلی'!$C$13:$BO$1660,10,0),"")</f>
        <v/>
      </c>
      <c r="Y265" s="174" t="str">
        <f ca="1">IFERROR(VLOOKUP(ROW(Y253),'فهرست بها کلی'!$C$13:$BO$1660,11,0),"")</f>
        <v/>
      </c>
      <c r="Z265" s="174" t="str">
        <f ca="1">IFERROR(VLOOKUP(ROW(Z253),'فهرست بها کلی'!$C$13:$BO$1660,12,0),"")</f>
        <v/>
      </c>
      <c r="AA265" s="174" t="str">
        <f ca="1">IFERROR(VLOOKUP(ROW(AA253),'فهرست بها کلی'!$C$13:$BO$1660,13,0),"")</f>
        <v/>
      </c>
      <c r="AB265" s="243" t="str">
        <f t="shared" ca="1" si="25"/>
        <v/>
      </c>
      <c r="AC265" s="174" t="str">
        <f ca="1">IFERROR(VLOOKUP(ROW(AC253),'فهرست بها کلی'!$C$13:$BO$1660,22,0),"")</f>
        <v/>
      </c>
      <c r="AD265" s="174" t="str">
        <f ca="1">IFERROR(VLOOKUP(ROW(AD253),'فهرست بها کلی'!$C$13:$BO$1660,25,0),"")</f>
        <v/>
      </c>
      <c r="AE265" s="174" t="str">
        <f ca="1">IFERROR(VLOOKUP(ROW(AE253),'فهرست بها کلی'!$C$13:$BO$1660,28,0),"")</f>
        <v/>
      </c>
      <c r="AF265" s="174" t="str">
        <f ca="1">IFERROR(VLOOKUP(ROW(AF253),'فهرست بها کلی'!$C$13:$BO$1660,31,0),"")</f>
        <v/>
      </c>
      <c r="AG265" s="174" t="str">
        <f ca="1">IFERROR(VLOOKUP(ROW(AG253),'فهرست بها کلی'!$C$13:$BO$1660,34,0),"")</f>
        <v/>
      </c>
      <c r="AH265" s="174" t="str">
        <f ca="1">IFERROR(VLOOKUP(ROW(AH253),'فهرست بها کلی'!$C$13:$BO$1660,37,0),"")</f>
        <v/>
      </c>
      <c r="AI265" s="174" t="str">
        <f ca="1">IFERROR(VLOOKUP(ROW(AI253),'فهرست بها کلی'!$C$13:$BO$1660,40,0),"")</f>
        <v/>
      </c>
      <c r="AJ265" s="174" t="str">
        <f ca="1">IFERROR(VLOOKUP(ROW(AJ253),'فهرست بها کلی'!$C$13:$BO$1660,43,0),"")</f>
        <v/>
      </c>
      <c r="AK265" s="174" t="str">
        <f ca="1">IFERROR(VLOOKUP(ROW(AK253),'فهرست بها کلی'!$C$13:$BO$1660,46,0),"")</f>
        <v/>
      </c>
      <c r="AL265" s="174" t="str">
        <f ca="1">IFERROR(VLOOKUP(ROW(AL253),'فهرست بها کلی'!$C$13:$BO$1660,49,0),"")</f>
        <v/>
      </c>
      <c r="AM265" s="174" t="str">
        <f ca="1">IFERROR(VLOOKUP(ROW(AM253),'فهرست بها کلی'!$C$13:$BO$1660,52,0),"")</f>
        <v/>
      </c>
      <c r="AN265" s="174" t="str">
        <f ca="1">IFERROR(VLOOKUP(ROW(AN253),'فهرست بها کلی'!$C$13:$BO$1660,55,0),"")</f>
        <v/>
      </c>
      <c r="AO265" s="174" t="str">
        <f ca="1">IFERROR(VLOOKUP(ROW(AO253),'فهرست بها کلی'!$C$13:$BO$1660,58,0),"")</f>
        <v/>
      </c>
      <c r="AP265" s="174" t="str">
        <f ca="1">IFERROR(VLOOKUP(ROW(AP253),'فهرست بها کلی'!$C$13:$BO$1660,61,0),"")</f>
        <v/>
      </c>
      <c r="AQ265" s="174" t="str">
        <f ca="1">IFERROR(VLOOKUP(ROW(AQ253),'فهرست بها کلی'!$C$13:$BO$1660,64,0),"")</f>
        <v/>
      </c>
      <c r="AR265" s="244">
        <f t="shared" ca="1" si="26"/>
        <v>0</v>
      </c>
      <c r="AS265" s="174" t="str">
        <f ca="1">IFERROR(VLOOKUP(ROW(AS253),'فهرست بها کلی'!$C$13:$BO$1660,23,0),"")</f>
        <v/>
      </c>
      <c r="AT265" s="174" t="str">
        <f ca="1">IFERROR(VLOOKUP(ROW(AT253),'فهرست بها کلی'!$C$13:$BO$1660,26,0),"")</f>
        <v/>
      </c>
      <c r="AU265" s="174" t="str">
        <f ca="1">IFERROR(VLOOKUP(ROW(AU253),'فهرست بها کلی'!$C$13:$BO$1660,29,0),"")</f>
        <v/>
      </c>
      <c r="AV265" s="174" t="str">
        <f ca="1">IFERROR(VLOOKUP(ROW(AV253),'فهرست بها کلی'!$C$13:$BO$1660,32,0),"")</f>
        <v/>
      </c>
      <c r="AW265" s="174" t="str">
        <f ca="1">IFERROR(VLOOKUP(ROW(AW253),'فهرست بها کلی'!$C$13:$BO$1660,35,0),"")</f>
        <v/>
      </c>
      <c r="AX265" s="174" t="str">
        <f ca="1">IFERROR(VLOOKUP(ROW(AX253),'فهرست بها کلی'!$C$13:$BO$1660,38,0),"")</f>
        <v/>
      </c>
      <c r="AY265" s="174" t="str">
        <f ca="1">IFERROR(VLOOKUP(ROW(AY253),'فهرست بها کلی'!$C$13:$BO$1660,41,0),"")</f>
        <v/>
      </c>
      <c r="AZ265" s="174" t="str">
        <f ca="1">IFERROR(VLOOKUP(ROW(AZ253),'فهرست بها کلی'!$C$13:$BO$1660,44,0),"")</f>
        <v/>
      </c>
      <c r="BA265" s="174" t="str">
        <f ca="1">IFERROR(VLOOKUP(ROW(BA253),'فهرست بها کلی'!$C$13:$BO$1660,47,0),"")</f>
        <v/>
      </c>
      <c r="BB265" s="174" t="str">
        <f ca="1">IFERROR(VLOOKUP(ROW(BB253),'فهرست بها کلی'!$C$13:$BO$1660,50,0),"")</f>
        <v/>
      </c>
      <c r="BC265" s="174" t="str">
        <f ca="1">IFERROR(VLOOKUP(ROW(BC253),'فهرست بها کلی'!$C$13:$BO$1660,53,0),"")</f>
        <v/>
      </c>
      <c r="BD265" s="174" t="str">
        <f ca="1">IFERROR(VLOOKUP(ROW(BD253),'فهرست بها کلی'!$C$13:$BO$1660,56,0),"")</f>
        <v/>
      </c>
      <c r="BE265" s="174" t="str">
        <f ca="1">IFERROR(VLOOKUP(ROW(BE253),'فهرست بها کلی'!$C$13:$BO$1660,59,0),"")</f>
        <v/>
      </c>
      <c r="BF265" s="174" t="str">
        <f ca="1">IFERROR(VLOOKUP(ROW(BF253),'فهرست بها کلی'!$C$13:$BO$1660,62,0),"")</f>
        <v/>
      </c>
      <c r="BG265" s="174" t="str">
        <f ca="1">IFERROR(VLOOKUP(ROW(BG253),'فهرست بها کلی'!$C$13:$BO$1660,65,0),"")</f>
        <v/>
      </c>
      <c r="BH265" s="174" t="str">
        <f ca="1">IFERROR(VLOOKUP(ROW(BH253),'فهرست بها کلی'!$C$13:$BO$1660,16,0),"")</f>
        <v/>
      </c>
      <c r="BI265" s="245" t="str">
        <f t="shared" ca="1" si="27"/>
        <v xml:space="preserve"> </v>
      </c>
      <c r="BJ265" s="245" t="str">
        <f t="shared" ca="1" si="28"/>
        <v/>
      </c>
      <c r="BK265" s="245" t="str">
        <f t="shared" ca="1" si="29"/>
        <v/>
      </c>
    </row>
    <row r="266" spans="1:63" ht="47.25" customHeight="1">
      <c r="A266" s="174" t="str">
        <f ca="1">IFERROR(VLOOKUP(ROW(A254),'فهرست بها کلی'!$C$13:$BO$1660,1,0),"")</f>
        <v/>
      </c>
      <c r="B266" s="174" t="str">
        <f ca="1">IFERROR(VLOOKUP(ROW(B254),'فهرست بها کلی'!$C$13:$BO$1660,5,0),"")</f>
        <v/>
      </c>
      <c r="C266" s="174" t="str">
        <f ca="1">IFERROR(VLOOKUP(ROW(C254),'فهرست بها کلی'!$C$13:$BO$1660,6,0),"")</f>
        <v/>
      </c>
      <c r="D266" s="174" t="str">
        <f ca="1">IFERROR(VLOOKUP(ROW(D254),'فهرست بها کلی'!$C$13:$BO$1660,7,0),"")</f>
        <v/>
      </c>
      <c r="E266" s="174" t="str">
        <f ca="1">IFERROR(VLOOKUP(ROW(E254),'فهرست بها کلی'!$C$13:$BO$1660,8,0),"")</f>
        <v/>
      </c>
      <c r="F266" s="174" t="str">
        <f ca="1">IFERROR(VLOOKUP(ROW(F254),'فهرست بها کلی'!$C$13:$BO$1660,9,0),"")</f>
        <v/>
      </c>
      <c r="G266" s="174" t="str">
        <f ca="1">IFERROR(VLOOKUP(ROW(G254),'فهرست بها کلی'!$C$13:$BO$1660,21,0),"")</f>
        <v/>
      </c>
      <c r="H266" s="174" t="str">
        <f ca="1">IFERROR(VLOOKUP(ROW(H254),'فهرست بها کلی'!$C$13:$BO$1660,24,0),"")</f>
        <v/>
      </c>
      <c r="I266" s="174" t="str">
        <f ca="1">IFERROR(VLOOKUP(ROW(I254),'فهرست بها کلی'!$C$13:$BO$1660,27,0),"")</f>
        <v/>
      </c>
      <c r="J266" s="174" t="str">
        <f ca="1">IFERROR(VLOOKUP(ROW(J254),'فهرست بها کلی'!$C$13:$BO$1660,30,0),"")</f>
        <v/>
      </c>
      <c r="K266" s="174" t="str">
        <f ca="1">IFERROR(VLOOKUP(ROW(K254),'فهرست بها کلی'!$C$13:$BO$1660,33,0),"")</f>
        <v/>
      </c>
      <c r="L266" s="174" t="str">
        <f ca="1">IFERROR(VLOOKUP(ROW(L254),'فهرست بها کلی'!$C$13:$BO$1660,36,0),"")</f>
        <v/>
      </c>
      <c r="M266" s="174" t="str">
        <f ca="1">IFERROR(VLOOKUP(ROW(M254),'فهرست بها کلی'!$C$13:$BO$1660,39,0),"")</f>
        <v/>
      </c>
      <c r="N266" s="174" t="str">
        <f ca="1">IFERROR(VLOOKUP(ROW(N254),'فهرست بها کلی'!$C$13:$BO$1660,42,0),"")</f>
        <v/>
      </c>
      <c r="O266" s="174" t="str">
        <f ca="1">IFERROR(VLOOKUP(ROW(O254),'فهرست بها کلی'!$C$13:$BO$1660,45,0),"")</f>
        <v/>
      </c>
      <c r="P266" s="174" t="str">
        <f ca="1">IFERROR(VLOOKUP(ROW(P254),'فهرست بها کلی'!$C$13:$BO$1660,48,0),"")</f>
        <v/>
      </c>
      <c r="Q266" s="174" t="str">
        <f ca="1">IFERROR(VLOOKUP(ROW(Q254),'فهرست بها کلی'!$C$13:$BO$1660,51,0),"")</f>
        <v/>
      </c>
      <c r="R266" s="174" t="str">
        <f ca="1">IFERROR(VLOOKUP(ROW(R254),'فهرست بها کلی'!$C$13:$BO$1660,54,0),"")</f>
        <v/>
      </c>
      <c r="S266" s="174" t="str">
        <f ca="1">IFERROR(VLOOKUP(ROW(S254),'فهرست بها کلی'!$C$13:$BO$1660,57,0),"")</f>
        <v/>
      </c>
      <c r="T266" s="174" t="str">
        <f ca="1">IFERROR(VLOOKUP(ROW(T254),'فهرست بها کلی'!$C$13:$BO$1660,60,0),"")</f>
        <v/>
      </c>
      <c r="U266" s="174" t="str">
        <f ca="1">IFERROR(VLOOKUP(ROW(U254),'فهرست بها کلی'!$C$13:$BO$1660,63,0),"")</f>
        <v/>
      </c>
      <c r="V266" s="241">
        <f t="shared" ca="1" si="23"/>
        <v>0</v>
      </c>
      <c r="W266" s="242" t="str">
        <f t="shared" ca="1" si="24"/>
        <v/>
      </c>
      <c r="X266" s="174" t="str">
        <f ca="1">IFERROR(VLOOKUP(ROW(X254),'فهرست بها کلی'!$C$13:$BO$1660,10,0),"")</f>
        <v/>
      </c>
      <c r="Y266" s="174" t="str">
        <f ca="1">IFERROR(VLOOKUP(ROW(Y254),'فهرست بها کلی'!$C$13:$BO$1660,11,0),"")</f>
        <v/>
      </c>
      <c r="Z266" s="174" t="str">
        <f ca="1">IFERROR(VLOOKUP(ROW(Z254),'فهرست بها کلی'!$C$13:$BO$1660,12,0),"")</f>
        <v/>
      </c>
      <c r="AA266" s="174" t="str">
        <f ca="1">IFERROR(VLOOKUP(ROW(AA254),'فهرست بها کلی'!$C$13:$BO$1660,13,0),"")</f>
        <v/>
      </c>
      <c r="AB266" s="243" t="str">
        <f t="shared" ca="1" si="25"/>
        <v/>
      </c>
      <c r="AC266" s="174" t="str">
        <f ca="1">IFERROR(VLOOKUP(ROW(AC254),'فهرست بها کلی'!$C$13:$BO$1660,22,0),"")</f>
        <v/>
      </c>
      <c r="AD266" s="174" t="str">
        <f ca="1">IFERROR(VLOOKUP(ROW(AD254),'فهرست بها کلی'!$C$13:$BO$1660,25,0),"")</f>
        <v/>
      </c>
      <c r="AE266" s="174" t="str">
        <f ca="1">IFERROR(VLOOKUP(ROW(AE254),'فهرست بها کلی'!$C$13:$BO$1660,28,0),"")</f>
        <v/>
      </c>
      <c r="AF266" s="174" t="str">
        <f ca="1">IFERROR(VLOOKUP(ROW(AF254),'فهرست بها کلی'!$C$13:$BO$1660,31,0),"")</f>
        <v/>
      </c>
      <c r="AG266" s="174" t="str">
        <f ca="1">IFERROR(VLOOKUP(ROW(AG254),'فهرست بها کلی'!$C$13:$BO$1660,34,0),"")</f>
        <v/>
      </c>
      <c r="AH266" s="174" t="str">
        <f ca="1">IFERROR(VLOOKUP(ROW(AH254),'فهرست بها کلی'!$C$13:$BO$1660,37,0),"")</f>
        <v/>
      </c>
      <c r="AI266" s="174" t="str">
        <f ca="1">IFERROR(VLOOKUP(ROW(AI254),'فهرست بها کلی'!$C$13:$BO$1660,40,0),"")</f>
        <v/>
      </c>
      <c r="AJ266" s="174" t="str">
        <f ca="1">IFERROR(VLOOKUP(ROW(AJ254),'فهرست بها کلی'!$C$13:$BO$1660,43,0),"")</f>
        <v/>
      </c>
      <c r="AK266" s="174" t="str">
        <f ca="1">IFERROR(VLOOKUP(ROW(AK254),'فهرست بها کلی'!$C$13:$BO$1660,46,0),"")</f>
        <v/>
      </c>
      <c r="AL266" s="174" t="str">
        <f ca="1">IFERROR(VLOOKUP(ROW(AL254),'فهرست بها کلی'!$C$13:$BO$1660,49,0),"")</f>
        <v/>
      </c>
      <c r="AM266" s="174" t="str">
        <f ca="1">IFERROR(VLOOKUP(ROW(AM254),'فهرست بها کلی'!$C$13:$BO$1660,52,0),"")</f>
        <v/>
      </c>
      <c r="AN266" s="174" t="str">
        <f ca="1">IFERROR(VLOOKUP(ROW(AN254),'فهرست بها کلی'!$C$13:$BO$1660,55,0),"")</f>
        <v/>
      </c>
      <c r="AO266" s="174" t="str">
        <f ca="1">IFERROR(VLOOKUP(ROW(AO254),'فهرست بها کلی'!$C$13:$BO$1660,58,0),"")</f>
        <v/>
      </c>
      <c r="AP266" s="174" t="str">
        <f ca="1">IFERROR(VLOOKUP(ROW(AP254),'فهرست بها کلی'!$C$13:$BO$1660,61,0),"")</f>
        <v/>
      </c>
      <c r="AQ266" s="174" t="str">
        <f ca="1">IFERROR(VLOOKUP(ROW(AQ254),'فهرست بها کلی'!$C$13:$BO$1660,64,0),"")</f>
        <v/>
      </c>
      <c r="AR266" s="244">
        <f t="shared" ca="1" si="26"/>
        <v>0</v>
      </c>
      <c r="AS266" s="174" t="str">
        <f ca="1">IFERROR(VLOOKUP(ROW(AS254),'فهرست بها کلی'!$C$13:$BO$1660,23,0),"")</f>
        <v/>
      </c>
      <c r="AT266" s="174" t="str">
        <f ca="1">IFERROR(VLOOKUP(ROW(AT254),'فهرست بها کلی'!$C$13:$BO$1660,26,0),"")</f>
        <v/>
      </c>
      <c r="AU266" s="174" t="str">
        <f ca="1">IFERROR(VLOOKUP(ROW(AU254),'فهرست بها کلی'!$C$13:$BO$1660,29,0),"")</f>
        <v/>
      </c>
      <c r="AV266" s="174" t="str">
        <f ca="1">IFERROR(VLOOKUP(ROW(AV254),'فهرست بها کلی'!$C$13:$BO$1660,32,0),"")</f>
        <v/>
      </c>
      <c r="AW266" s="174" t="str">
        <f ca="1">IFERROR(VLOOKUP(ROW(AW254),'فهرست بها کلی'!$C$13:$BO$1660,35,0),"")</f>
        <v/>
      </c>
      <c r="AX266" s="174" t="str">
        <f ca="1">IFERROR(VLOOKUP(ROW(AX254),'فهرست بها کلی'!$C$13:$BO$1660,38,0),"")</f>
        <v/>
      </c>
      <c r="AY266" s="174" t="str">
        <f ca="1">IFERROR(VLOOKUP(ROW(AY254),'فهرست بها کلی'!$C$13:$BO$1660,41,0),"")</f>
        <v/>
      </c>
      <c r="AZ266" s="174" t="str">
        <f ca="1">IFERROR(VLOOKUP(ROW(AZ254),'فهرست بها کلی'!$C$13:$BO$1660,44,0),"")</f>
        <v/>
      </c>
      <c r="BA266" s="174" t="str">
        <f ca="1">IFERROR(VLOOKUP(ROW(BA254),'فهرست بها کلی'!$C$13:$BO$1660,47,0),"")</f>
        <v/>
      </c>
      <c r="BB266" s="174" t="str">
        <f ca="1">IFERROR(VLOOKUP(ROW(BB254),'فهرست بها کلی'!$C$13:$BO$1660,50,0),"")</f>
        <v/>
      </c>
      <c r="BC266" s="174" t="str">
        <f ca="1">IFERROR(VLOOKUP(ROW(BC254),'فهرست بها کلی'!$C$13:$BO$1660,53,0),"")</f>
        <v/>
      </c>
      <c r="BD266" s="174" t="str">
        <f ca="1">IFERROR(VLOOKUP(ROW(BD254),'فهرست بها کلی'!$C$13:$BO$1660,56,0),"")</f>
        <v/>
      </c>
      <c r="BE266" s="174" t="str">
        <f ca="1">IFERROR(VLOOKUP(ROW(BE254),'فهرست بها کلی'!$C$13:$BO$1660,59,0),"")</f>
        <v/>
      </c>
      <c r="BF266" s="174" t="str">
        <f ca="1">IFERROR(VLOOKUP(ROW(BF254),'فهرست بها کلی'!$C$13:$BO$1660,62,0),"")</f>
        <v/>
      </c>
      <c r="BG266" s="174" t="str">
        <f ca="1">IFERROR(VLOOKUP(ROW(BG254),'فهرست بها کلی'!$C$13:$BO$1660,65,0),"")</f>
        <v/>
      </c>
      <c r="BH266" s="174" t="str">
        <f ca="1">IFERROR(VLOOKUP(ROW(BH254),'فهرست بها کلی'!$C$13:$BO$1660,16,0),"")</f>
        <v/>
      </c>
      <c r="BI266" s="245" t="str">
        <f t="shared" ca="1" si="27"/>
        <v xml:space="preserve"> </v>
      </c>
      <c r="BJ266" s="245" t="str">
        <f t="shared" ca="1" si="28"/>
        <v/>
      </c>
      <c r="BK266" s="245" t="str">
        <f t="shared" ca="1" si="29"/>
        <v/>
      </c>
    </row>
    <row r="267" spans="1:63" ht="47.25" customHeight="1">
      <c r="A267" s="174" t="str">
        <f ca="1">IFERROR(VLOOKUP(ROW(A255),'فهرست بها کلی'!$C$13:$BO$1660,1,0),"")</f>
        <v/>
      </c>
      <c r="B267" s="174" t="str">
        <f ca="1">IFERROR(VLOOKUP(ROW(B255),'فهرست بها کلی'!$C$13:$BO$1660,5,0),"")</f>
        <v/>
      </c>
      <c r="C267" s="174" t="str">
        <f ca="1">IFERROR(VLOOKUP(ROW(C255),'فهرست بها کلی'!$C$13:$BO$1660,6,0),"")</f>
        <v/>
      </c>
      <c r="D267" s="174" t="str">
        <f ca="1">IFERROR(VLOOKUP(ROW(D255),'فهرست بها کلی'!$C$13:$BO$1660,7,0),"")</f>
        <v/>
      </c>
      <c r="E267" s="174" t="str">
        <f ca="1">IFERROR(VLOOKUP(ROW(E255),'فهرست بها کلی'!$C$13:$BO$1660,8,0),"")</f>
        <v/>
      </c>
      <c r="F267" s="174" t="str">
        <f ca="1">IFERROR(VLOOKUP(ROW(F255),'فهرست بها کلی'!$C$13:$BO$1660,9,0),"")</f>
        <v/>
      </c>
      <c r="G267" s="174" t="str">
        <f ca="1">IFERROR(VLOOKUP(ROW(G255),'فهرست بها کلی'!$C$13:$BO$1660,21,0),"")</f>
        <v/>
      </c>
      <c r="H267" s="174" t="str">
        <f ca="1">IFERROR(VLOOKUP(ROW(H255),'فهرست بها کلی'!$C$13:$BO$1660,24,0),"")</f>
        <v/>
      </c>
      <c r="I267" s="174" t="str">
        <f ca="1">IFERROR(VLOOKUP(ROW(I255),'فهرست بها کلی'!$C$13:$BO$1660,27,0),"")</f>
        <v/>
      </c>
      <c r="J267" s="174" t="str">
        <f ca="1">IFERROR(VLOOKUP(ROW(J255),'فهرست بها کلی'!$C$13:$BO$1660,30,0),"")</f>
        <v/>
      </c>
      <c r="K267" s="174" t="str">
        <f ca="1">IFERROR(VLOOKUP(ROW(K255),'فهرست بها کلی'!$C$13:$BO$1660,33,0),"")</f>
        <v/>
      </c>
      <c r="L267" s="174" t="str">
        <f ca="1">IFERROR(VLOOKUP(ROW(L255),'فهرست بها کلی'!$C$13:$BO$1660,36,0),"")</f>
        <v/>
      </c>
      <c r="M267" s="174" t="str">
        <f ca="1">IFERROR(VLOOKUP(ROW(M255),'فهرست بها کلی'!$C$13:$BO$1660,39,0),"")</f>
        <v/>
      </c>
      <c r="N267" s="174" t="str">
        <f ca="1">IFERROR(VLOOKUP(ROW(N255),'فهرست بها کلی'!$C$13:$BO$1660,42,0),"")</f>
        <v/>
      </c>
      <c r="O267" s="174" t="str">
        <f ca="1">IFERROR(VLOOKUP(ROW(O255),'فهرست بها کلی'!$C$13:$BO$1660,45,0),"")</f>
        <v/>
      </c>
      <c r="P267" s="174" t="str">
        <f ca="1">IFERROR(VLOOKUP(ROW(P255),'فهرست بها کلی'!$C$13:$BO$1660,48,0),"")</f>
        <v/>
      </c>
      <c r="Q267" s="174" t="str">
        <f ca="1">IFERROR(VLOOKUP(ROW(Q255),'فهرست بها کلی'!$C$13:$BO$1660,51,0),"")</f>
        <v/>
      </c>
      <c r="R267" s="174" t="str">
        <f ca="1">IFERROR(VLOOKUP(ROW(R255),'فهرست بها کلی'!$C$13:$BO$1660,54,0),"")</f>
        <v/>
      </c>
      <c r="S267" s="174" t="str">
        <f ca="1">IFERROR(VLOOKUP(ROW(S255),'فهرست بها کلی'!$C$13:$BO$1660,57,0),"")</f>
        <v/>
      </c>
      <c r="T267" s="174" t="str">
        <f ca="1">IFERROR(VLOOKUP(ROW(T255),'فهرست بها کلی'!$C$13:$BO$1660,60,0),"")</f>
        <v/>
      </c>
      <c r="U267" s="174" t="str">
        <f ca="1">IFERROR(VLOOKUP(ROW(U255),'فهرست بها کلی'!$C$13:$BO$1660,63,0),"")</f>
        <v/>
      </c>
      <c r="V267" s="241">
        <f t="shared" ca="1" si="23"/>
        <v>0</v>
      </c>
      <c r="W267" s="242" t="str">
        <f t="shared" ca="1" si="24"/>
        <v/>
      </c>
      <c r="X267" s="174" t="str">
        <f ca="1">IFERROR(VLOOKUP(ROW(X255),'فهرست بها کلی'!$C$13:$BO$1660,10,0),"")</f>
        <v/>
      </c>
      <c r="Y267" s="174" t="str">
        <f ca="1">IFERROR(VLOOKUP(ROW(Y255),'فهرست بها کلی'!$C$13:$BO$1660,11,0),"")</f>
        <v/>
      </c>
      <c r="Z267" s="174" t="str">
        <f ca="1">IFERROR(VLOOKUP(ROW(Z255),'فهرست بها کلی'!$C$13:$BO$1660,12,0),"")</f>
        <v/>
      </c>
      <c r="AA267" s="174" t="str">
        <f ca="1">IFERROR(VLOOKUP(ROW(AA255),'فهرست بها کلی'!$C$13:$BO$1660,13,0),"")</f>
        <v/>
      </c>
      <c r="AB267" s="243" t="str">
        <f t="shared" ca="1" si="25"/>
        <v/>
      </c>
      <c r="AC267" s="174" t="str">
        <f ca="1">IFERROR(VLOOKUP(ROW(AC255),'فهرست بها کلی'!$C$13:$BO$1660,22,0),"")</f>
        <v/>
      </c>
      <c r="AD267" s="174" t="str">
        <f ca="1">IFERROR(VLOOKUP(ROW(AD255),'فهرست بها کلی'!$C$13:$BO$1660,25,0),"")</f>
        <v/>
      </c>
      <c r="AE267" s="174" t="str">
        <f ca="1">IFERROR(VLOOKUP(ROW(AE255),'فهرست بها کلی'!$C$13:$BO$1660,28,0),"")</f>
        <v/>
      </c>
      <c r="AF267" s="174" t="str">
        <f ca="1">IFERROR(VLOOKUP(ROW(AF255),'فهرست بها کلی'!$C$13:$BO$1660,31,0),"")</f>
        <v/>
      </c>
      <c r="AG267" s="174" t="str">
        <f ca="1">IFERROR(VLOOKUP(ROW(AG255),'فهرست بها کلی'!$C$13:$BO$1660,34,0),"")</f>
        <v/>
      </c>
      <c r="AH267" s="174" t="str">
        <f ca="1">IFERROR(VLOOKUP(ROW(AH255),'فهرست بها کلی'!$C$13:$BO$1660,37,0),"")</f>
        <v/>
      </c>
      <c r="AI267" s="174" t="str">
        <f ca="1">IFERROR(VLOOKUP(ROW(AI255),'فهرست بها کلی'!$C$13:$BO$1660,40,0),"")</f>
        <v/>
      </c>
      <c r="AJ267" s="174" t="str">
        <f ca="1">IFERROR(VLOOKUP(ROW(AJ255),'فهرست بها کلی'!$C$13:$BO$1660,43,0),"")</f>
        <v/>
      </c>
      <c r="AK267" s="174" t="str">
        <f ca="1">IFERROR(VLOOKUP(ROW(AK255),'فهرست بها کلی'!$C$13:$BO$1660,46,0),"")</f>
        <v/>
      </c>
      <c r="AL267" s="174" t="str">
        <f ca="1">IFERROR(VLOOKUP(ROW(AL255),'فهرست بها کلی'!$C$13:$BO$1660,49,0),"")</f>
        <v/>
      </c>
      <c r="AM267" s="174" t="str">
        <f ca="1">IFERROR(VLOOKUP(ROW(AM255),'فهرست بها کلی'!$C$13:$BO$1660,52,0),"")</f>
        <v/>
      </c>
      <c r="AN267" s="174" t="str">
        <f ca="1">IFERROR(VLOOKUP(ROW(AN255),'فهرست بها کلی'!$C$13:$BO$1660,55,0),"")</f>
        <v/>
      </c>
      <c r="AO267" s="174" t="str">
        <f ca="1">IFERROR(VLOOKUP(ROW(AO255),'فهرست بها کلی'!$C$13:$BO$1660,58,0),"")</f>
        <v/>
      </c>
      <c r="AP267" s="174" t="str">
        <f ca="1">IFERROR(VLOOKUP(ROW(AP255),'فهرست بها کلی'!$C$13:$BO$1660,61,0),"")</f>
        <v/>
      </c>
      <c r="AQ267" s="174" t="str">
        <f ca="1">IFERROR(VLOOKUP(ROW(AQ255),'فهرست بها کلی'!$C$13:$BO$1660,64,0),"")</f>
        <v/>
      </c>
      <c r="AR267" s="244">
        <f t="shared" ca="1" si="26"/>
        <v>0</v>
      </c>
      <c r="AS267" s="174" t="str">
        <f ca="1">IFERROR(VLOOKUP(ROW(AS255),'فهرست بها کلی'!$C$13:$BO$1660,23,0),"")</f>
        <v/>
      </c>
      <c r="AT267" s="174" t="str">
        <f ca="1">IFERROR(VLOOKUP(ROW(AT255),'فهرست بها کلی'!$C$13:$BO$1660,26,0),"")</f>
        <v/>
      </c>
      <c r="AU267" s="174" t="str">
        <f ca="1">IFERROR(VLOOKUP(ROW(AU255),'فهرست بها کلی'!$C$13:$BO$1660,29,0),"")</f>
        <v/>
      </c>
      <c r="AV267" s="174" t="str">
        <f ca="1">IFERROR(VLOOKUP(ROW(AV255),'فهرست بها کلی'!$C$13:$BO$1660,32,0),"")</f>
        <v/>
      </c>
      <c r="AW267" s="174" t="str">
        <f ca="1">IFERROR(VLOOKUP(ROW(AW255),'فهرست بها کلی'!$C$13:$BO$1660,35,0),"")</f>
        <v/>
      </c>
      <c r="AX267" s="174" t="str">
        <f ca="1">IFERROR(VLOOKUP(ROW(AX255),'فهرست بها کلی'!$C$13:$BO$1660,38,0),"")</f>
        <v/>
      </c>
      <c r="AY267" s="174" t="str">
        <f ca="1">IFERROR(VLOOKUP(ROW(AY255),'فهرست بها کلی'!$C$13:$BO$1660,41,0),"")</f>
        <v/>
      </c>
      <c r="AZ267" s="174" t="str">
        <f ca="1">IFERROR(VLOOKUP(ROW(AZ255),'فهرست بها کلی'!$C$13:$BO$1660,44,0),"")</f>
        <v/>
      </c>
      <c r="BA267" s="174" t="str">
        <f ca="1">IFERROR(VLOOKUP(ROW(BA255),'فهرست بها کلی'!$C$13:$BO$1660,47,0),"")</f>
        <v/>
      </c>
      <c r="BB267" s="174" t="str">
        <f ca="1">IFERROR(VLOOKUP(ROW(BB255),'فهرست بها کلی'!$C$13:$BO$1660,50,0),"")</f>
        <v/>
      </c>
      <c r="BC267" s="174" t="str">
        <f ca="1">IFERROR(VLOOKUP(ROW(BC255),'فهرست بها کلی'!$C$13:$BO$1660,53,0),"")</f>
        <v/>
      </c>
      <c r="BD267" s="174" t="str">
        <f ca="1">IFERROR(VLOOKUP(ROW(BD255),'فهرست بها کلی'!$C$13:$BO$1660,56,0),"")</f>
        <v/>
      </c>
      <c r="BE267" s="174" t="str">
        <f ca="1">IFERROR(VLOOKUP(ROW(BE255),'فهرست بها کلی'!$C$13:$BO$1660,59,0),"")</f>
        <v/>
      </c>
      <c r="BF267" s="174" t="str">
        <f ca="1">IFERROR(VLOOKUP(ROW(BF255),'فهرست بها کلی'!$C$13:$BO$1660,62,0),"")</f>
        <v/>
      </c>
      <c r="BG267" s="174" t="str">
        <f ca="1">IFERROR(VLOOKUP(ROW(BG255),'فهرست بها کلی'!$C$13:$BO$1660,65,0),"")</f>
        <v/>
      </c>
      <c r="BH267" s="174" t="str">
        <f ca="1">IFERROR(VLOOKUP(ROW(BH255),'فهرست بها کلی'!$C$13:$BO$1660,16,0),"")</f>
        <v/>
      </c>
      <c r="BI267" s="245" t="str">
        <f t="shared" ca="1" si="27"/>
        <v xml:space="preserve"> </v>
      </c>
      <c r="BJ267" s="245" t="str">
        <f t="shared" ca="1" si="28"/>
        <v/>
      </c>
      <c r="BK267" s="245" t="str">
        <f t="shared" ca="1" si="29"/>
        <v/>
      </c>
    </row>
    <row r="268" spans="1:63" ht="47.25" customHeight="1">
      <c r="A268" s="174" t="str">
        <f ca="1">IFERROR(VLOOKUP(ROW(A256),'فهرست بها کلی'!$C$13:$BO$1660,1,0),"")</f>
        <v/>
      </c>
      <c r="B268" s="174" t="str">
        <f ca="1">IFERROR(VLOOKUP(ROW(B256),'فهرست بها کلی'!$C$13:$BO$1660,5,0),"")</f>
        <v/>
      </c>
      <c r="C268" s="174" t="str">
        <f ca="1">IFERROR(VLOOKUP(ROW(C256),'فهرست بها کلی'!$C$13:$BO$1660,6,0),"")</f>
        <v/>
      </c>
      <c r="D268" s="174" t="str">
        <f ca="1">IFERROR(VLOOKUP(ROW(D256),'فهرست بها کلی'!$C$13:$BO$1660,7,0),"")</f>
        <v/>
      </c>
      <c r="E268" s="174" t="str">
        <f ca="1">IFERROR(VLOOKUP(ROW(E256),'فهرست بها کلی'!$C$13:$BO$1660,8,0),"")</f>
        <v/>
      </c>
      <c r="F268" s="174" t="str">
        <f ca="1">IFERROR(VLOOKUP(ROW(F256),'فهرست بها کلی'!$C$13:$BO$1660,9,0),"")</f>
        <v/>
      </c>
      <c r="G268" s="174" t="str">
        <f ca="1">IFERROR(VLOOKUP(ROW(G256),'فهرست بها کلی'!$C$13:$BO$1660,21,0),"")</f>
        <v/>
      </c>
      <c r="H268" s="174" t="str">
        <f ca="1">IFERROR(VLOOKUP(ROW(H256),'فهرست بها کلی'!$C$13:$BO$1660,24,0),"")</f>
        <v/>
      </c>
      <c r="I268" s="174" t="str">
        <f ca="1">IFERROR(VLOOKUP(ROW(I256),'فهرست بها کلی'!$C$13:$BO$1660,27,0),"")</f>
        <v/>
      </c>
      <c r="J268" s="174" t="str">
        <f ca="1">IFERROR(VLOOKUP(ROW(J256),'فهرست بها کلی'!$C$13:$BO$1660,30,0),"")</f>
        <v/>
      </c>
      <c r="K268" s="174" t="str">
        <f ca="1">IFERROR(VLOOKUP(ROW(K256),'فهرست بها کلی'!$C$13:$BO$1660,33,0),"")</f>
        <v/>
      </c>
      <c r="L268" s="174" t="str">
        <f ca="1">IFERROR(VLOOKUP(ROW(L256),'فهرست بها کلی'!$C$13:$BO$1660,36,0),"")</f>
        <v/>
      </c>
      <c r="M268" s="174" t="str">
        <f ca="1">IFERROR(VLOOKUP(ROW(M256),'فهرست بها کلی'!$C$13:$BO$1660,39,0),"")</f>
        <v/>
      </c>
      <c r="N268" s="174" t="str">
        <f ca="1">IFERROR(VLOOKUP(ROW(N256),'فهرست بها کلی'!$C$13:$BO$1660,42,0),"")</f>
        <v/>
      </c>
      <c r="O268" s="174" t="str">
        <f ca="1">IFERROR(VLOOKUP(ROW(O256),'فهرست بها کلی'!$C$13:$BO$1660,45,0),"")</f>
        <v/>
      </c>
      <c r="P268" s="174" t="str">
        <f ca="1">IFERROR(VLOOKUP(ROW(P256),'فهرست بها کلی'!$C$13:$BO$1660,48,0),"")</f>
        <v/>
      </c>
      <c r="Q268" s="174" t="str">
        <f ca="1">IFERROR(VLOOKUP(ROW(Q256),'فهرست بها کلی'!$C$13:$BO$1660,51,0),"")</f>
        <v/>
      </c>
      <c r="R268" s="174" t="str">
        <f ca="1">IFERROR(VLOOKUP(ROW(R256),'فهرست بها کلی'!$C$13:$BO$1660,54,0),"")</f>
        <v/>
      </c>
      <c r="S268" s="174" t="str">
        <f ca="1">IFERROR(VLOOKUP(ROW(S256),'فهرست بها کلی'!$C$13:$BO$1660,57,0),"")</f>
        <v/>
      </c>
      <c r="T268" s="174" t="str">
        <f ca="1">IFERROR(VLOOKUP(ROW(T256),'فهرست بها کلی'!$C$13:$BO$1660,60,0),"")</f>
        <v/>
      </c>
      <c r="U268" s="174" t="str">
        <f ca="1">IFERROR(VLOOKUP(ROW(U256),'فهرست بها کلی'!$C$13:$BO$1660,63,0),"")</f>
        <v/>
      </c>
      <c r="V268" s="241">
        <f t="shared" ca="1" si="23"/>
        <v>0</v>
      </c>
      <c r="W268" s="242" t="str">
        <f t="shared" ca="1" si="24"/>
        <v/>
      </c>
      <c r="X268" s="174" t="str">
        <f ca="1">IFERROR(VLOOKUP(ROW(X256),'فهرست بها کلی'!$C$13:$BO$1660,10,0),"")</f>
        <v/>
      </c>
      <c r="Y268" s="174" t="str">
        <f ca="1">IFERROR(VLOOKUP(ROW(Y256),'فهرست بها کلی'!$C$13:$BO$1660,11,0),"")</f>
        <v/>
      </c>
      <c r="Z268" s="174" t="str">
        <f ca="1">IFERROR(VLOOKUP(ROW(Z256),'فهرست بها کلی'!$C$13:$BO$1660,12,0),"")</f>
        <v/>
      </c>
      <c r="AA268" s="174" t="str">
        <f ca="1">IFERROR(VLOOKUP(ROW(AA256),'فهرست بها کلی'!$C$13:$BO$1660,13,0),"")</f>
        <v/>
      </c>
      <c r="AB268" s="243" t="str">
        <f t="shared" ca="1" si="25"/>
        <v/>
      </c>
      <c r="AC268" s="174" t="str">
        <f ca="1">IFERROR(VLOOKUP(ROW(AC256),'فهرست بها کلی'!$C$13:$BO$1660,22,0),"")</f>
        <v/>
      </c>
      <c r="AD268" s="174" t="str">
        <f ca="1">IFERROR(VLOOKUP(ROW(AD256),'فهرست بها کلی'!$C$13:$BO$1660,25,0),"")</f>
        <v/>
      </c>
      <c r="AE268" s="174" t="str">
        <f ca="1">IFERROR(VLOOKUP(ROW(AE256),'فهرست بها کلی'!$C$13:$BO$1660,28,0),"")</f>
        <v/>
      </c>
      <c r="AF268" s="174" t="str">
        <f ca="1">IFERROR(VLOOKUP(ROW(AF256),'فهرست بها کلی'!$C$13:$BO$1660,31,0),"")</f>
        <v/>
      </c>
      <c r="AG268" s="174" t="str">
        <f ca="1">IFERROR(VLOOKUP(ROW(AG256),'فهرست بها کلی'!$C$13:$BO$1660,34,0),"")</f>
        <v/>
      </c>
      <c r="AH268" s="174" t="str">
        <f ca="1">IFERROR(VLOOKUP(ROW(AH256),'فهرست بها کلی'!$C$13:$BO$1660,37,0),"")</f>
        <v/>
      </c>
      <c r="AI268" s="174" t="str">
        <f ca="1">IFERROR(VLOOKUP(ROW(AI256),'فهرست بها کلی'!$C$13:$BO$1660,40,0),"")</f>
        <v/>
      </c>
      <c r="AJ268" s="174" t="str">
        <f ca="1">IFERROR(VLOOKUP(ROW(AJ256),'فهرست بها کلی'!$C$13:$BO$1660,43,0),"")</f>
        <v/>
      </c>
      <c r="AK268" s="174" t="str">
        <f ca="1">IFERROR(VLOOKUP(ROW(AK256),'فهرست بها کلی'!$C$13:$BO$1660,46,0),"")</f>
        <v/>
      </c>
      <c r="AL268" s="174" t="str">
        <f ca="1">IFERROR(VLOOKUP(ROW(AL256),'فهرست بها کلی'!$C$13:$BO$1660,49,0),"")</f>
        <v/>
      </c>
      <c r="AM268" s="174" t="str">
        <f ca="1">IFERROR(VLOOKUP(ROW(AM256),'فهرست بها کلی'!$C$13:$BO$1660,52,0),"")</f>
        <v/>
      </c>
      <c r="AN268" s="174" t="str">
        <f ca="1">IFERROR(VLOOKUP(ROW(AN256),'فهرست بها کلی'!$C$13:$BO$1660,55,0),"")</f>
        <v/>
      </c>
      <c r="AO268" s="174" t="str">
        <f ca="1">IFERROR(VLOOKUP(ROW(AO256),'فهرست بها کلی'!$C$13:$BO$1660,58,0),"")</f>
        <v/>
      </c>
      <c r="AP268" s="174" t="str">
        <f ca="1">IFERROR(VLOOKUP(ROW(AP256),'فهرست بها کلی'!$C$13:$BO$1660,61,0),"")</f>
        <v/>
      </c>
      <c r="AQ268" s="174" t="str">
        <f ca="1">IFERROR(VLOOKUP(ROW(AQ256),'فهرست بها کلی'!$C$13:$BO$1660,64,0),"")</f>
        <v/>
      </c>
      <c r="AR268" s="244">
        <f t="shared" ca="1" si="26"/>
        <v>0</v>
      </c>
      <c r="AS268" s="174" t="str">
        <f ca="1">IFERROR(VLOOKUP(ROW(AS256),'فهرست بها کلی'!$C$13:$BO$1660,23,0),"")</f>
        <v/>
      </c>
      <c r="AT268" s="174" t="str">
        <f ca="1">IFERROR(VLOOKUP(ROW(AT256),'فهرست بها کلی'!$C$13:$BO$1660,26,0),"")</f>
        <v/>
      </c>
      <c r="AU268" s="174" t="str">
        <f ca="1">IFERROR(VLOOKUP(ROW(AU256),'فهرست بها کلی'!$C$13:$BO$1660,29,0),"")</f>
        <v/>
      </c>
      <c r="AV268" s="174" t="str">
        <f ca="1">IFERROR(VLOOKUP(ROW(AV256),'فهرست بها کلی'!$C$13:$BO$1660,32,0),"")</f>
        <v/>
      </c>
      <c r="AW268" s="174" t="str">
        <f ca="1">IFERROR(VLOOKUP(ROW(AW256),'فهرست بها کلی'!$C$13:$BO$1660,35,0),"")</f>
        <v/>
      </c>
      <c r="AX268" s="174" t="str">
        <f ca="1">IFERROR(VLOOKUP(ROW(AX256),'فهرست بها کلی'!$C$13:$BO$1660,38,0),"")</f>
        <v/>
      </c>
      <c r="AY268" s="174" t="str">
        <f ca="1">IFERROR(VLOOKUP(ROW(AY256),'فهرست بها کلی'!$C$13:$BO$1660,41,0),"")</f>
        <v/>
      </c>
      <c r="AZ268" s="174" t="str">
        <f ca="1">IFERROR(VLOOKUP(ROW(AZ256),'فهرست بها کلی'!$C$13:$BO$1660,44,0),"")</f>
        <v/>
      </c>
      <c r="BA268" s="174" t="str">
        <f ca="1">IFERROR(VLOOKUP(ROW(BA256),'فهرست بها کلی'!$C$13:$BO$1660,47,0),"")</f>
        <v/>
      </c>
      <c r="BB268" s="174" t="str">
        <f ca="1">IFERROR(VLOOKUP(ROW(BB256),'فهرست بها کلی'!$C$13:$BO$1660,50,0),"")</f>
        <v/>
      </c>
      <c r="BC268" s="174" t="str">
        <f ca="1">IFERROR(VLOOKUP(ROW(BC256),'فهرست بها کلی'!$C$13:$BO$1660,53,0),"")</f>
        <v/>
      </c>
      <c r="BD268" s="174" t="str">
        <f ca="1">IFERROR(VLOOKUP(ROW(BD256),'فهرست بها کلی'!$C$13:$BO$1660,56,0),"")</f>
        <v/>
      </c>
      <c r="BE268" s="174" t="str">
        <f ca="1">IFERROR(VLOOKUP(ROW(BE256),'فهرست بها کلی'!$C$13:$BO$1660,59,0),"")</f>
        <v/>
      </c>
      <c r="BF268" s="174" t="str">
        <f ca="1">IFERROR(VLOOKUP(ROW(BF256),'فهرست بها کلی'!$C$13:$BO$1660,62,0),"")</f>
        <v/>
      </c>
      <c r="BG268" s="174" t="str">
        <f ca="1">IFERROR(VLOOKUP(ROW(BG256),'فهرست بها کلی'!$C$13:$BO$1660,65,0),"")</f>
        <v/>
      </c>
      <c r="BH268" s="174" t="str">
        <f ca="1">IFERROR(VLOOKUP(ROW(BH256),'فهرست بها کلی'!$C$13:$BO$1660,16,0),"")</f>
        <v/>
      </c>
      <c r="BI268" s="245" t="str">
        <f t="shared" ca="1" si="27"/>
        <v xml:space="preserve"> </v>
      </c>
      <c r="BJ268" s="245" t="str">
        <f t="shared" ca="1" si="28"/>
        <v/>
      </c>
      <c r="BK268" s="245" t="str">
        <f t="shared" ca="1" si="29"/>
        <v/>
      </c>
    </row>
    <row r="269" spans="1:63" ht="47.25" customHeight="1">
      <c r="A269" s="174" t="str">
        <f ca="1">IFERROR(VLOOKUP(ROW(A257),'فهرست بها کلی'!$C$13:$BO$1660,1,0),"")</f>
        <v/>
      </c>
      <c r="B269" s="174" t="str">
        <f ca="1">IFERROR(VLOOKUP(ROW(B257),'فهرست بها کلی'!$C$13:$BO$1660,5,0),"")</f>
        <v/>
      </c>
      <c r="C269" s="174" t="str">
        <f ca="1">IFERROR(VLOOKUP(ROW(C257),'فهرست بها کلی'!$C$13:$BO$1660,6,0),"")</f>
        <v/>
      </c>
      <c r="D269" s="174" t="str">
        <f ca="1">IFERROR(VLOOKUP(ROW(D257),'فهرست بها کلی'!$C$13:$BO$1660,7,0),"")</f>
        <v/>
      </c>
      <c r="E269" s="174" t="str">
        <f ca="1">IFERROR(VLOOKUP(ROW(E257),'فهرست بها کلی'!$C$13:$BO$1660,8,0),"")</f>
        <v/>
      </c>
      <c r="F269" s="174" t="str">
        <f ca="1">IFERROR(VLOOKUP(ROW(F257),'فهرست بها کلی'!$C$13:$BO$1660,9,0),"")</f>
        <v/>
      </c>
      <c r="G269" s="174" t="str">
        <f ca="1">IFERROR(VLOOKUP(ROW(G257),'فهرست بها کلی'!$C$13:$BO$1660,21,0),"")</f>
        <v/>
      </c>
      <c r="H269" s="174" t="str">
        <f ca="1">IFERROR(VLOOKUP(ROW(H257),'فهرست بها کلی'!$C$13:$BO$1660,24,0),"")</f>
        <v/>
      </c>
      <c r="I269" s="174" t="str">
        <f ca="1">IFERROR(VLOOKUP(ROW(I257),'فهرست بها کلی'!$C$13:$BO$1660,27,0),"")</f>
        <v/>
      </c>
      <c r="J269" s="174" t="str">
        <f ca="1">IFERROR(VLOOKUP(ROW(J257),'فهرست بها کلی'!$C$13:$BO$1660,30,0),"")</f>
        <v/>
      </c>
      <c r="K269" s="174" t="str">
        <f ca="1">IFERROR(VLOOKUP(ROW(K257),'فهرست بها کلی'!$C$13:$BO$1660,33,0),"")</f>
        <v/>
      </c>
      <c r="L269" s="174" t="str">
        <f ca="1">IFERROR(VLOOKUP(ROW(L257),'فهرست بها کلی'!$C$13:$BO$1660,36,0),"")</f>
        <v/>
      </c>
      <c r="M269" s="174" t="str">
        <f ca="1">IFERROR(VLOOKUP(ROW(M257),'فهرست بها کلی'!$C$13:$BO$1660,39,0),"")</f>
        <v/>
      </c>
      <c r="N269" s="174" t="str">
        <f ca="1">IFERROR(VLOOKUP(ROW(N257),'فهرست بها کلی'!$C$13:$BO$1660,42,0),"")</f>
        <v/>
      </c>
      <c r="O269" s="174" t="str">
        <f ca="1">IFERROR(VLOOKUP(ROW(O257),'فهرست بها کلی'!$C$13:$BO$1660,45,0),"")</f>
        <v/>
      </c>
      <c r="P269" s="174" t="str">
        <f ca="1">IFERROR(VLOOKUP(ROW(P257),'فهرست بها کلی'!$C$13:$BO$1660,48,0),"")</f>
        <v/>
      </c>
      <c r="Q269" s="174" t="str">
        <f ca="1">IFERROR(VLOOKUP(ROW(Q257),'فهرست بها کلی'!$C$13:$BO$1660,51,0),"")</f>
        <v/>
      </c>
      <c r="R269" s="174" t="str">
        <f ca="1">IFERROR(VLOOKUP(ROW(R257),'فهرست بها کلی'!$C$13:$BO$1660,54,0),"")</f>
        <v/>
      </c>
      <c r="S269" s="174" t="str">
        <f ca="1">IFERROR(VLOOKUP(ROW(S257),'فهرست بها کلی'!$C$13:$BO$1660,57,0),"")</f>
        <v/>
      </c>
      <c r="T269" s="174" t="str">
        <f ca="1">IFERROR(VLOOKUP(ROW(T257),'فهرست بها کلی'!$C$13:$BO$1660,60,0),"")</f>
        <v/>
      </c>
      <c r="U269" s="174" t="str">
        <f ca="1">IFERROR(VLOOKUP(ROW(U257),'فهرست بها کلی'!$C$13:$BO$1660,63,0),"")</f>
        <v/>
      </c>
      <c r="V269" s="241">
        <f t="shared" ca="1" si="23"/>
        <v>0</v>
      </c>
      <c r="W269" s="242" t="str">
        <f t="shared" ca="1" si="24"/>
        <v/>
      </c>
      <c r="X269" s="174" t="str">
        <f ca="1">IFERROR(VLOOKUP(ROW(X257),'فهرست بها کلی'!$C$13:$BO$1660,10,0),"")</f>
        <v/>
      </c>
      <c r="Y269" s="174" t="str">
        <f ca="1">IFERROR(VLOOKUP(ROW(Y257),'فهرست بها کلی'!$C$13:$BO$1660,11,0),"")</f>
        <v/>
      </c>
      <c r="Z269" s="174" t="str">
        <f ca="1">IFERROR(VLOOKUP(ROW(Z257),'فهرست بها کلی'!$C$13:$BO$1660,12,0),"")</f>
        <v/>
      </c>
      <c r="AA269" s="174" t="str">
        <f ca="1">IFERROR(VLOOKUP(ROW(AA257),'فهرست بها کلی'!$C$13:$BO$1660,13,0),"")</f>
        <v/>
      </c>
      <c r="AB269" s="243" t="str">
        <f t="shared" ca="1" si="25"/>
        <v/>
      </c>
      <c r="AC269" s="174" t="str">
        <f ca="1">IFERROR(VLOOKUP(ROW(AC257),'فهرست بها کلی'!$C$13:$BO$1660,22,0),"")</f>
        <v/>
      </c>
      <c r="AD269" s="174" t="str">
        <f ca="1">IFERROR(VLOOKUP(ROW(AD257),'فهرست بها کلی'!$C$13:$BO$1660,25,0),"")</f>
        <v/>
      </c>
      <c r="AE269" s="174" t="str">
        <f ca="1">IFERROR(VLOOKUP(ROW(AE257),'فهرست بها کلی'!$C$13:$BO$1660,28,0),"")</f>
        <v/>
      </c>
      <c r="AF269" s="174" t="str">
        <f ca="1">IFERROR(VLOOKUP(ROW(AF257),'فهرست بها کلی'!$C$13:$BO$1660,31,0),"")</f>
        <v/>
      </c>
      <c r="AG269" s="174" t="str">
        <f ca="1">IFERROR(VLOOKUP(ROW(AG257),'فهرست بها کلی'!$C$13:$BO$1660,34,0),"")</f>
        <v/>
      </c>
      <c r="AH269" s="174" t="str">
        <f ca="1">IFERROR(VLOOKUP(ROW(AH257),'فهرست بها کلی'!$C$13:$BO$1660,37,0),"")</f>
        <v/>
      </c>
      <c r="AI269" s="174" t="str">
        <f ca="1">IFERROR(VLOOKUP(ROW(AI257),'فهرست بها کلی'!$C$13:$BO$1660,40,0),"")</f>
        <v/>
      </c>
      <c r="AJ269" s="174" t="str">
        <f ca="1">IFERROR(VLOOKUP(ROW(AJ257),'فهرست بها کلی'!$C$13:$BO$1660,43,0),"")</f>
        <v/>
      </c>
      <c r="AK269" s="174" t="str">
        <f ca="1">IFERROR(VLOOKUP(ROW(AK257),'فهرست بها کلی'!$C$13:$BO$1660,46,0),"")</f>
        <v/>
      </c>
      <c r="AL269" s="174" t="str">
        <f ca="1">IFERROR(VLOOKUP(ROW(AL257),'فهرست بها کلی'!$C$13:$BO$1660,49,0),"")</f>
        <v/>
      </c>
      <c r="AM269" s="174" t="str">
        <f ca="1">IFERROR(VLOOKUP(ROW(AM257),'فهرست بها کلی'!$C$13:$BO$1660,52,0),"")</f>
        <v/>
      </c>
      <c r="AN269" s="174" t="str">
        <f ca="1">IFERROR(VLOOKUP(ROW(AN257),'فهرست بها کلی'!$C$13:$BO$1660,55,0),"")</f>
        <v/>
      </c>
      <c r="AO269" s="174" t="str">
        <f ca="1">IFERROR(VLOOKUP(ROW(AO257),'فهرست بها کلی'!$C$13:$BO$1660,58,0),"")</f>
        <v/>
      </c>
      <c r="AP269" s="174" t="str">
        <f ca="1">IFERROR(VLOOKUP(ROW(AP257),'فهرست بها کلی'!$C$13:$BO$1660,61,0),"")</f>
        <v/>
      </c>
      <c r="AQ269" s="174" t="str">
        <f ca="1">IFERROR(VLOOKUP(ROW(AQ257),'فهرست بها کلی'!$C$13:$BO$1660,64,0),"")</f>
        <v/>
      </c>
      <c r="AR269" s="244">
        <f t="shared" ca="1" si="26"/>
        <v>0</v>
      </c>
      <c r="AS269" s="174" t="str">
        <f ca="1">IFERROR(VLOOKUP(ROW(AS257),'فهرست بها کلی'!$C$13:$BO$1660,23,0),"")</f>
        <v/>
      </c>
      <c r="AT269" s="174" t="str">
        <f ca="1">IFERROR(VLOOKUP(ROW(AT257),'فهرست بها کلی'!$C$13:$BO$1660,26,0),"")</f>
        <v/>
      </c>
      <c r="AU269" s="174" t="str">
        <f ca="1">IFERROR(VLOOKUP(ROW(AU257),'فهرست بها کلی'!$C$13:$BO$1660,29,0),"")</f>
        <v/>
      </c>
      <c r="AV269" s="174" t="str">
        <f ca="1">IFERROR(VLOOKUP(ROW(AV257),'فهرست بها کلی'!$C$13:$BO$1660,32,0),"")</f>
        <v/>
      </c>
      <c r="AW269" s="174" t="str">
        <f ca="1">IFERROR(VLOOKUP(ROW(AW257),'فهرست بها کلی'!$C$13:$BO$1660,35,0),"")</f>
        <v/>
      </c>
      <c r="AX269" s="174" t="str">
        <f ca="1">IFERROR(VLOOKUP(ROW(AX257),'فهرست بها کلی'!$C$13:$BO$1660,38,0),"")</f>
        <v/>
      </c>
      <c r="AY269" s="174" t="str">
        <f ca="1">IFERROR(VLOOKUP(ROW(AY257),'فهرست بها کلی'!$C$13:$BO$1660,41,0),"")</f>
        <v/>
      </c>
      <c r="AZ269" s="174" t="str">
        <f ca="1">IFERROR(VLOOKUP(ROW(AZ257),'فهرست بها کلی'!$C$13:$BO$1660,44,0),"")</f>
        <v/>
      </c>
      <c r="BA269" s="174" t="str">
        <f ca="1">IFERROR(VLOOKUP(ROW(BA257),'فهرست بها کلی'!$C$13:$BO$1660,47,0),"")</f>
        <v/>
      </c>
      <c r="BB269" s="174" t="str">
        <f ca="1">IFERROR(VLOOKUP(ROW(BB257),'فهرست بها کلی'!$C$13:$BO$1660,50,0),"")</f>
        <v/>
      </c>
      <c r="BC269" s="174" t="str">
        <f ca="1">IFERROR(VLOOKUP(ROW(BC257),'فهرست بها کلی'!$C$13:$BO$1660,53,0),"")</f>
        <v/>
      </c>
      <c r="BD269" s="174" t="str">
        <f ca="1">IFERROR(VLOOKUP(ROW(BD257),'فهرست بها کلی'!$C$13:$BO$1660,56,0),"")</f>
        <v/>
      </c>
      <c r="BE269" s="174" t="str">
        <f ca="1">IFERROR(VLOOKUP(ROW(BE257),'فهرست بها کلی'!$C$13:$BO$1660,59,0),"")</f>
        <v/>
      </c>
      <c r="BF269" s="174" t="str">
        <f ca="1">IFERROR(VLOOKUP(ROW(BF257),'فهرست بها کلی'!$C$13:$BO$1660,62,0),"")</f>
        <v/>
      </c>
      <c r="BG269" s="174" t="str">
        <f ca="1">IFERROR(VLOOKUP(ROW(BG257),'فهرست بها کلی'!$C$13:$BO$1660,65,0),"")</f>
        <v/>
      </c>
      <c r="BH269" s="174" t="str">
        <f ca="1">IFERROR(VLOOKUP(ROW(BH257),'فهرست بها کلی'!$C$13:$BO$1660,16,0),"")</f>
        <v/>
      </c>
      <c r="BI269" s="245" t="str">
        <f t="shared" ca="1" si="27"/>
        <v xml:space="preserve"> </v>
      </c>
      <c r="BJ269" s="245" t="str">
        <f t="shared" ca="1" si="28"/>
        <v/>
      </c>
      <c r="BK269" s="245" t="str">
        <f t="shared" ca="1" si="29"/>
        <v/>
      </c>
    </row>
    <row r="270" spans="1:63" ht="47.25" customHeight="1">
      <c r="A270" s="174" t="str">
        <f ca="1">IFERROR(VLOOKUP(ROW(A258),'فهرست بها کلی'!$C$13:$BO$1660,1,0),"")</f>
        <v/>
      </c>
      <c r="B270" s="174" t="str">
        <f ca="1">IFERROR(VLOOKUP(ROW(B258),'فهرست بها کلی'!$C$13:$BO$1660,5,0),"")</f>
        <v/>
      </c>
      <c r="C270" s="174" t="str">
        <f ca="1">IFERROR(VLOOKUP(ROW(C258),'فهرست بها کلی'!$C$13:$BO$1660,6,0),"")</f>
        <v/>
      </c>
      <c r="D270" s="174" t="str">
        <f ca="1">IFERROR(VLOOKUP(ROW(D258),'فهرست بها کلی'!$C$13:$BO$1660,7,0),"")</f>
        <v/>
      </c>
      <c r="E270" s="174" t="str">
        <f ca="1">IFERROR(VLOOKUP(ROW(E258),'فهرست بها کلی'!$C$13:$BO$1660,8,0),"")</f>
        <v/>
      </c>
      <c r="F270" s="174" t="str">
        <f ca="1">IFERROR(VLOOKUP(ROW(F258),'فهرست بها کلی'!$C$13:$BO$1660,9,0),"")</f>
        <v/>
      </c>
      <c r="G270" s="174" t="str">
        <f ca="1">IFERROR(VLOOKUP(ROW(G258),'فهرست بها کلی'!$C$13:$BO$1660,21,0),"")</f>
        <v/>
      </c>
      <c r="H270" s="174" t="str">
        <f ca="1">IFERROR(VLOOKUP(ROW(H258),'فهرست بها کلی'!$C$13:$BO$1660,24,0),"")</f>
        <v/>
      </c>
      <c r="I270" s="174" t="str">
        <f ca="1">IFERROR(VLOOKUP(ROW(I258),'فهرست بها کلی'!$C$13:$BO$1660,27,0),"")</f>
        <v/>
      </c>
      <c r="J270" s="174" t="str">
        <f ca="1">IFERROR(VLOOKUP(ROW(J258),'فهرست بها کلی'!$C$13:$BO$1660,30,0),"")</f>
        <v/>
      </c>
      <c r="K270" s="174" t="str">
        <f ca="1">IFERROR(VLOOKUP(ROW(K258),'فهرست بها کلی'!$C$13:$BO$1660,33,0),"")</f>
        <v/>
      </c>
      <c r="L270" s="174" t="str">
        <f ca="1">IFERROR(VLOOKUP(ROW(L258),'فهرست بها کلی'!$C$13:$BO$1660,36,0),"")</f>
        <v/>
      </c>
      <c r="M270" s="174" t="str">
        <f ca="1">IFERROR(VLOOKUP(ROW(M258),'فهرست بها کلی'!$C$13:$BO$1660,39,0),"")</f>
        <v/>
      </c>
      <c r="N270" s="174" t="str">
        <f ca="1">IFERROR(VLOOKUP(ROW(N258),'فهرست بها کلی'!$C$13:$BO$1660,42,0),"")</f>
        <v/>
      </c>
      <c r="O270" s="174" t="str">
        <f ca="1">IFERROR(VLOOKUP(ROW(O258),'فهرست بها کلی'!$C$13:$BO$1660,45,0),"")</f>
        <v/>
      </c>
      <c r="P270" s="174" t="str">
        <f ca="1">IFERROR(VLOOKUP(ROW(P258),'فهرست بها کلی'!$C$13:$BO$1660,48,0),"")</f>
        <v/>
      </c>
      <c r="Q270" s="174" t="str">
        <f ca="1">IFERROR(VLOOKUP(ROW(Q258),'فهرست بها کلی'!$C$13:$BO$1660,51,0),"")</f>
        <v/>
      </c>
      <c r="R270" s="174" t="str">
        <f ca="1">IFERROR(VLOOKUP(ROW(R258),'فهرست بها کلی'!$C$13:$BO$1660,54,0),"")</f>
        <v/>
      </c>
      <c r="S270" s="174" t="str">
        <f ca="1">IFERROR(VLOOKUP(ROW(S258),'فهرست بها کلی'!$C$13:$BO$1660,57,0),"")</f>
        <v/>
      </c>
      <c r="T270" s="174" t="str">
        <f ca="1">IFERROR(VLOOKUP(ROW(T258),'فهرست بها کلی'!$C$13:$BO$1660,60,0),"")</f>
        <v/>
      </c>
      <c r="U270" s="174" t="str">
        <f ca="1">IFERROR(VLOOKUP(ROW(U258),'فهرست بها کلی'!$C$13:$BO$1660,63,0),"")</f>
        <v/>
      </c>
      <c r="V270" s="241">
        <f t="shared" ref="V270:V333" ca="1" si="30">SUM(G270:U270)</f>
        <v>0</v>
      </c>
      <c r="W270" s="242" t="str">
        <f t="shared" ref="W270:W333" ca="1" si="31">IFERROR(V270*F270,"")</f>
        <v/>
      </c>
      <c r="X270" s="174" t="str">
        <f ca="1">IFERROR(VLOOKUP(ROW(X258),'فهرست بها کلی'!$C$13:$BO$1660,10,0),"")</f>
        <v/>
      </c>
      <c r="Y270" s="174" t="str">
        <f ca="1">IFERROR(VLOOKUP(ROW(Y258),'فهرست بها کلی'!$C$13:$BO$1660,11,0),"")</f>
        <v/>
      </c>
      <c r="Z270" s="174" t="str">
        <f ca="1">IFERROR(VLOOKUP(ROW(Z258),'فهرست بها کلی'!$C$13:$BO$1660,12,0),"")</f>
        <v/>
      </c>
      <c r="AA270" s="174" t="str">
        <f ca="1">IFERROR(VLOOKUP(ROW(AA258),'فهرست بها کلی'!$C$13:$BO$1660,13,0),"")</f>
        <v/>
      </c>
      <c r="AB270" s="243" t="str">
        <f t="shared" ref="AB270:AB333" ca="1" si="32">IFERROR(AA270*0.6,"")</f>
        <v/>
      </c>
      <c r="AC270" s="174" t="str">
        <f ca="1">IFERROR(VLOOKUP(ROW(AC258),'فهرست بها کلی'!$C$13:$BO$1660,22,0),"")</f>
        <v/>
      </c>
      <c r="AD270" s="174" t="str">
        <f ca="1">IFERROR(VLOOKUP(ROW(AD258),'فهرست بها کلی'!$C$13:$BO$1660,25,0),"")</f>
        <v/>
      </c>
      <c r="AE270" s="174" t="str">
        <f ca="1">IFERROR(VLOOKUP(ROW(AE258),'فهرست بها کلی'!$C$13:$BO$1660,28,0),"")</f>
        <v/>
      </c>
      <c r="AF270" s="174" t="str">
        <f ca="1">IFERROR(VLOOKUP(ROW(AF258),'فهرست بها کلی'!$C$13:$BO$1660,31,0),"")</f>
        <v/>
      </c>
      <c r="AG270" s="174" t="str">
        <f ca="1">IFERROR(VLOOKUP(ROW(AG258),'فهرست بها کلی'!$C$13:$BO$1660,34,0),"")</f>
        <v/>
      </c>
      <c r="AH270" s="174" t="str">
        <f ca="1">IFERROR(VLOOKUP(ROW(AH258),'فهرست بها کلی'!$C$13:$BO$1660,37,0),"")</f>
        <v/>
      </c>
      <c r="AI270" s="174" t="str">
        <f ca="1">IFERROR(VLOOKUP(ROW(AI258),'فهرست بها کلی'!$C$13:$BO$1660,40,0),"")</f>
        <v/>
      </c>
      <c r="AJ270" s="174" t="str">
        <f ca="1">IFERROR(VLOOKUP(ROW(AJ258),'فهرست بها کلی'!$C$13:$BO$1660,43,0),"")</f>
        <v/>
      </c>
      <c r="AK270" s="174" t="str">
        <f ca="1">IFERROR(VLOOKUP(ROW(AK258),'فهرست بها کلی'!$C$13:$BO$1660,46,0),"")</f>
        <v/>
      </c>
      <c r="AL270" s="174" t="str">
        <f ca="1">IFERROR(VLOOKUP(ROW(AL258),'فهرست بها کلی'!$C$13:$BO$1660,49,0),"")</f>
        <v/>
      </c>
      <c r="AM270" s="174" t="str">
        <f ca="1">IFERROR(VLOOKUP(ROW(AM258),'فهرست بها کلی'!$C$13:$BO$1660,52,0),"")</f>
        <v/>
      </c>
      <c r="AN270" s="174" t="str">
        <f ca="1">IFERROR(VLOOKUP(ROW(AN258),'فهرست بها کلی'!$C$13:$BO$1660,55,0),"")</f>
        <v/>
      </c>
      <c r="AO270" s="174" t="str">
        <f ca="1">IFERROR(VLOOKUP(ROW(AO258),'فهرست بها کلی'!$C$13:$BO$1660,58,0),"")</f>
        <v/>
      </c>
      <c r="AP270" s="174" t="str">
        <f ca="1">IFERROR(VLOOKUP(ROW(AP258),'فهرست بها کلی'!$C$13:$BO$1660,61,0),"")</f>
        <v/>
      </c>
      <c r="AQ270" s="174" t="str">
        <f ca="1">IFERROR(VLOOKUP(ROW(AQ258),'فهرست بها کلی'!$C$13:$BO$1660,64,0),"")</f>
        <v/>
      </c>
      <c r="AR270" s="244">
        <f t="shared" ref="AR270:AR333" ca="1" si="33">SUM(AC270:AQ270)</f>
        <v>0</v>
      </c>
      <c r="AS270" s="174" t="str">
        <f ca="1">IFERROR(VLOOKUP(ROW(AS258),'فهرست بها کلی'!$C$13:$BO$1660,23,0),"")</f>
        <v/>
      </c>
      <c r="AT270" s="174" t="str">
        <f ca="1">IFERROR(VLOOKUP(ROW(AT258),'فهرست بها کلی'!$C$13:$BO$1660,26,0),"")</f>
        <v/>
      </c>
      <c r="AU270" s="174" t="str">
        <f ca="1">IFERROR(VLOOKUP(ROW(AU258),'فهرست بها کلی'!$C$13:$BO$1660,29,0),"")</f>
        <v/>
      </c>
      <c r="AV270" s="174" t="str">
        <f ca="1">IFERROR(VLOOKUP(ROW(AV258),'فهرست بها کلی'!$C$13:$BO$1660,32,0),"")</f>
        <v/>
      </c>
      <c r="AW270" s="174" t="str">
        <f ca="1">IFERROR(VLOOKUP(ROW(AW258),'فهرست بها کلی'!$C$13:$BO$1660,35,0),"")</f>
        <v/>
      </c>
      <c r="AX270" s="174" t="str">
        <f ca="1">IFERROR(VLOOKUP(ROW(AX258),'فهرست بها کلی'!$C$13:$BO$1660,38,0),"")</f>
        <v/>
      </c>
      <c r="AY270" s="174" t="str">
        <f ca="1">IFERROR(VLOOKUP(ROW(AY258),'فهرست بها کلی'!$C$13:$BO$1660,41,0),"")</f>
        <v/>
      </c>
      <c r="AZ270" s="174" t="str">
        <f ca="1">IFERROR(VLOOKUP(ROW(AZ258),'فهرست بها کلی'!$C$13:$BO$1660,44,0),"")</f>
        <v/>
      </c>
      <c r="BA270" s="174" t="str">
        <f ca="1">IFERROR(VLOOKUP(ROW(BA258),'فهرست بها کلی'!$C$13:$BO$1660,47,0),"")</f>
        <v/>
      </c>
      <c r="BB270" s="174" t="str">
        <f ca="1">IFERROR(VLOOKUP(ROW(BB258),'فهرست بها کلی'!$C$13:$BO$1660,50,0),"")</f>
        <v/>
      </c>
      <c r="BC270" s="174" t="str">
        <f ca="1">IFERROR(VLOOKUP(ROW(BC258),'فهرست بها کلی'!$C$13:$BO$1660,53,0),"")</f>
        <v/>
      </c>
      <c r="BD270" s="174" t="str">
        <f ca="1">IFERROR(VLOOKUP(ROW(BD258),'فهرست بها کلی'!$C$13:$BO$1660,56,0),"")</f>
        <v/>
      </c>
      <c r="BE270" s="174" t="str">
        <f ca="1">IFERROR(VLOOKUP(ROW(BE258),'فهرست بها کلی'!$C$13:$BO$1660,59,0),"")</f>
        <v/>
      </c>
      <c r="BF270" s="174" t="str">
        <f ca="1">IFERROR(VLOOKUP(ROW(BF258),'فهرست بها کلی'!$C$13:$BO$1660,62,0),"")</f>
        <v/>
      </c>
      <c r="BG270" s="174" t="str">
        <f ca="1">IFERROR(VLOOKUP(ROW(BG258),'فهرست بها کلی'!$C$13:$BO$1660,65,0),"")</f>
        <v/>
      </c>
      <c r="BH270" s="174" t="str">
        <f ca="1">IFERROR(VLOOKUP(ROW(BH258),'فهرست بها کلی'!$C$13:$BO$1660,16,0),"")</f>
        <v/>
      </c>
      <c r="BI270" s="245" t="str">
        <f t="shared" ref="BI270:BI333" ca="1" si="34">IFERROR(AR270*AA270," ")</f>
        <v xml:space="preserve"> </v>
      </c>
      <c r="BJ270" s="245" t="str">
        <f t="shared" ref="BJ270:BJ333" ca="1" si="35">IFERROR(AB270*BH270,"")</f>
        <v/>
      </c>
      <c r="BK270" s="245" t="str">
        <f t="shared" ref="BK270:BK333" ca="1" si="36">IFERROR(BJ270+BI270+W270,"")</f>
        <v/>
      </c>
    </row>
    <row r="271" spans="1:63" ht="47.25" customHeight="1">
      <c r="A271" s="174" t="str">
        <f ca="1">IFERROR(VLOOKUP(ROW(A259),'فهرست بها کلی'!$C$13:$BO$1660,1,0),"")</f>
        <v/>
      </c>
      <c r="B271" s="174" t="str">
        <f ca="1">IFERROR(VLOOKUP(ROW(B259),'فهرست بها کلی'!$C$13:$BO$1660,5,0),"")</f>
        <v/>
      </c>
      <c r="C271" s="174" t="str">
        <f ca="1">IFERROR(VLOOKUP(ROW(C259),'فهرست بها کلی'!$C$13:$BO$1660,6,0),"")</f>
        <v/>
      </c>
      <c r="D271" s="174" t="str">
        <f ca="1">IFERROR(VLOOKUP(ROW(D259),'فهرست بها کلی'!$C$13:$BO$1660,7,0),"")</f>
        <v/>
      </c>
      <c r="E271" s="174" t="str">
        <f ca="1">IFERROR(VLOOKUP(ROW(E259),'فهرست بها کلی'!$C$13:$BO$1660,8,0),"")</f>
        <v/>
      </c>
      <c r="F271" s="174" t="str">
        <f ca="1">IFERROR(VLOOKUP(ROW(F259),'فهرست بها کلی'!$C$13:$BO$1660,9,0),"")</f>
        <v/>
      </c>
      <c r="G271" s="174" t="str">
        <f ca="1">IFERROR(VLOOKUP(ROW(G259),'فهرست بها کلی'!$C$13:$BO$1660,21,0),"")</f>
        <v/>
      </c>
      <c r="H271" s="174" t="str">
        <f ca="1">IFERROR(VLOOKUP(ROW(H259),'فهرست بها کلی'!$C$13:$BO$1660,24,0),"")</f>
        <v/>
      </c>
      <c r="I271" s="174" t="str">
        <f ca="1">IFERROR(VLOOKUP(ROW(I259),'فهرست بها کلی'!$C$13:$BO$1660,27,0),"")</f>
        <v/>
      </c>
      <c r="J271" s="174" t="str">
        <f ca="1">IFERROR(VLOOKUP(ROW(J259),'فهرست بها کلی'!$C$13:$BO$1660,30,0),"")</f>
        <v/>
      </c>
      <c r="K271" s="174" t="str">
        <f ca="1">IFERROR(VLOOKUP(ROW(K259),'فهرست بها کلی'!$C$13:$BO$1660,33,0),"")</f>
        <v/>
      </c>
      <c r="L271" s="174" t="str">
        <f ca="1">IFERROR(VLOOKUP(ROW(L259),'فهرست بها کلی'!$C$13:$BO$1660,36,0),"")</f>
        <v/>
      </c>
      <c r="M271" s="174" t="str">
        <f ca="1">IFERROR(VLOOKUP(ROW(M259),'فهرست بها کلی'!$C$13:$BO$1660,39,0),"")</f>
        <v/>
      </c>
      <c r="N271" s="174" t="str">
        <f ca="1">IFERROR(VLOOKUP(ROW(N259),'فهرست بها کلی'!$C$13:$BO$1660,42,0),"")</f>
        <v/>
      </c>
      <c r="O271" s="174" t="str">
        <f ca="1">IFERROR(VLOOKUP(ROW(O259),'فهرست بها کلی'!$C$13:$BO$1660,45,0),"")</f>
        <v/>
      </c>
      <c r="P271" s="174" t="str">
        <f ca="1">IFERROR(VLOOKUP(ROW(P259),'فهرست بها کلی'!$C$13:$BO$1660,48,0),"")</f>
        <v/>
      </c>
      <c r="Q271" s="174" t="str">
        <f ca="1">IFERROR(VLOOKUP(ROW(Q259),'فهرست بها کلی'!$C$13:$BO$1660,51,0),"")</f>
        <v/>
      </c>
      <c r="R271" s="174" t="str">
        <f ca="1">IFERROR(VLOOKUP(ROW(R259),'فهرست بها کلی'!$C$13:$BO$1660,54,0),"")</f>
        <v/>
      </c>
      <c r="S271" s="174" t="str">
        <f ca="1">IFERROR(VLOOKUP(ROW(S259),'فهرست بها کلی'!$C$13:$BO$1660,57,0),"")</f>
        <v/>
      </c>
      <c r="T271" s="174" t="str">
        <f ca="1">IFERROR(VLOOKUP(ROW(T259),'فهرست بها کلی'!$C$13:$BO$1660,60,0),"")</f>
        <v/>
      </c>
      <c r="U271" s="174" t="str">
        <f ca="1">IFERROR(VLOOKUP(ROW(U259),'فهرست بها کلی'!$C$13:$BO$1660,63,0),"")</f>
        <v/>
      </c>
      <c r="V271" s="241">
        <f t="shared" ca="1" si="30"/>
        <v>0</v>
      </c>
      <c r="W271" s="242" t="str">
        <f t="shared" ca="1" si="31"/>
        <v/>
      </c>
      <c r="X271" s="174" t="str">
        <f ca="1">IFERROR(VLOOKUP(ROW(X259),'فهرست بها کلی'!$C$13:$BO$1660,10,0),"")</f>
        <v/>
      </c>
      <c r="Y271" s="174" t="str">
        <f ca="1">IFERROR(VLOOKUP(ROW(Y259),'فهرست بها کلی'!$C$13:$BO$1660,11,0),"")</f>
        <v/>
      </c>
      <c r="Z271" s="174" t="str">
        <f ca="1">IFERROR(VLOOKUP(ROW(Z259),'فهرست بها کلی'!$C$13:$BO$1660,12,0),"")</f>
        <v/>
      </c>
      <c r="AA271" s="174" t="str">
        <f ca="1">IFERROR(VLOOKUP(ROW(AA259),'فهرست بها کلی'!$C$13:$BO$1660,13,0),"")</f>
        <v/>
      </c>
      <c r="AB271" s="243" t="str">
        <f t="shared" ca="1" si="32"/>
        <v/>
      </c>
      <c r="AC271" s="174" t="str">
        <f ca="1">IFERROR(VLOOKUP(ROW(AC259),'فهرست بها کلی'!$C$13:$BO$1660,22,0),"")</f>
        <v/>
      </c>
      <c r="AD271" s="174" t="str">
        <f ca="1">IFERROR(VLOOKUP(ROW(AD259),'فهرست بها کلی'!$C$13:$BO$1660,25,0),"")</f>
        <v/>
      </c>
      <c r="AE271" s="174" t="str">
        <f ca="1">IFERROR(VLOOKUP(ROW(AE259),'فهرست بها کلی'!$C$13:$BO$1660,28,0),"")</f>
        <v/>
      </c>
      <c r="AF271" s="174" t="str">
        <f ca="1">IFERROR(VLOOKUP(ROW(AF259),'فهرست بها کلی'!$C$13:$BO$1660,31,0),"")</f>
        <v/>
      </c>
      <c r="AG271" s="174" t="str">
        <f ca="1">IFERROR(VLOOKUP(ROW(AG259),'فهرست بها کلی'!$C$13:$BO$1660,34,0),"")</f>
        <v/>
      </c>
      <c r="AH271" s="174" t="str">
        <f ca="1">IFERROR(VLOOKUP(ROW(AH259),'فهرست بها کلی'!$C$13:$BO$1660,37,0),"")</f>
        <v/>
      </c>
      <c r="AI271" s="174" t="str">
        <f ca="1">IFERROR(VLOOKUP(ROW(AI259),'فهرست بها کلی'!$C$13:$BO$1660,40,0),"")</f>
        <v/>
      </c>
      <c r="AJ271" s="174" t="str">
        <f ca="1">IFERROR(VLOOKUP(ROW(AJ259),'فهرست بها کلی'!$C$13:$BO$1660,43,0),"")</f>
        <v/>
      </c>
      <c r="AK271" s="174" t="str">
        <f ca="1">IFERROR(VLOOKUP(ROW(AK259),'فهرست بها کلی'!$C$13:$BO$1660,46,0),"")</f>
        <v/>
      </c>
      <c r="AL271" s="174" t="str">
        <f ca="1">IFERROR(VLOOKUP(ROW(AL259),'فهرست بها کلی'!$C$13:$BO$1660,49,0),"")</f>
        <v/>
      </c>
      <c r="AM271" s="174" t="str">
        <f ca="1">IFERROR(VLOOKUP(ROW(AM259),'فهرست بها کلی'!$C$13:$BO$1660,52,0),"")</f>
        <v/>
      </c>
      <c r="AN271" s="174" t="str">
        <f ca="1">IFERROR(VLOOKUP(ROW(AN259),'فهرست بها کلی'!$C$13:$BO$1660,55,0),"")</f>
        <v/>
      </c>
      <c r="AO271" s="174" t="str">
        <f ca="1">IFERROR(VLOOKUP(ROW(AO259),'فهرست بها کلی'!$C$13:$BO$1660,58,0),"")</f>
        <v/>
      </c>
      <c r="AP271" s="174" t="str">
        <f ca="1">IFERROR(VLOOKUP(ROW(AP259),'فهرست بها کلی'!$C$13:$BO$1660,61,0),"")</f>
        <v/>
      </c>
      <c r="AQ271" s="174" t="str">
        <f ca="1">IFERROR(VLOOKUP(ROW(AQ259),'فهرست بها کلی'!$C$13:$BO$1660,64,0),"")</f>
        <v/>
      </c>
      <c r="AR271" s="244">
        <f t="shared" ca="1" si="33"/>
        <v>0</v>
      </c>
      <c r="AS271" s="174" t="str">
        <f ca="1">IFERROR(VLOOKUP(ROW(AS259),'فهرست بها کلی'!$C$13:$BO$1660,23,0),"")</f>
        <v/>
      </c>
      <c r="AT271" s="174" t="str">
        <f ca="1">IFERROR(VLOOKUP(ROW(AT259),'فهرست بها کلی'!$C$13:$BO$1660,26,0),"")</f>
        <v/>
      </c>
      <c r="AU271" s="174" t="str">
        <f ca="1">IFERROR(VLOOKUP(ROW(AU259),'فهرست بها کلی'!$C$13:$BO$1660,29,0),"")</f>
        <v/>
      </c>
      <c r="AV271" s="174" t="str">
        <f ca="1">IFERROR(VLOOKUP(ROW(AV259),'فهرست بها کلی'!$C$13:$BO$1660,32,0),"")</f>
        <v/>
      </c>
      <c r="AW271" s="174" t="str">
        <f ca="1">IFERROR(VLOOKUP(ROW(AW259),'فهرست بها کلی'!$C$13:$BO$1660,35,0),"")</f>
        <v/>
      </c>
      <c r="AX271" s="174" t="str">
        <f ca="1">IFERROR(VLOOKUP(ROW(AX259),'فهرست بها کلی'!$C$13:$BO$1660,38,0),"")</f>
        <v/>
      </c>
      <c r="AY271" s="174" t="str">
        <f ca="1">IFERROR(VLOOKUP(ROW(AY259),'فهرست بها کلی'!$C$13:$BO$1660,41,0),"")</f>
        <v/>
      </c>
      <c r="AZ271" s="174" t="str">
        <f ca="1">IFERROR(VLOOKUP(ROW(AZ259),'فهرست بها کلی'!$C$13:$BO$1660,44,0),"")</f>
        <v/>
      </c>
      <c r="BA271" s="174" t="str">
        <f ca="1">IFERROR(VLOOKUP(ROW(BA259),'فهرست بها کلی'!$C$13:$BO$1660,47,0),"")</f>
        <v/>
      </c>
      <c r="BB271" s="174" t="str">
        <f ca="1">IFERROR(VLOOKUP(ROW(BB259),'فهرست بها کلی'!$C$13:$BO$1660,50,0),"")</f>
        <v/>
      </c>
      <c r="BC271" s="174" t="str">
        <f ca="1">IFERROR(VLOOKUP(ROW(BC259),'فهرست بها کلی'!$C$13:$BO$1660,53,0),"")</f>
        <v/>
      </c>
      <c r="BD271" s="174" t="str">
        <f ca="1">IFERROR(VLOOKUP(ROW(BD259),'فهرست بها کلی'!$C$13:$BO$1660,56,0),"")</f>
        <v/>
      </c>
      <c r="BE271" s="174" t="str">
        <f ca="1">IFERROR(VLOOKUP(ROW(BE259),'فهرست بها کلی'!$C$13:$BO$1660,59,0),"")</f>
        <v/>
      </c>
      <c r="BF271" s="174" t="str">
        <f ca="1">IFERROR(VLOOKUP(ROW(BF259),'فهرست بها کلی'!$C$13:$BO$1660,62,0),"")</f>
        <v/>
      </c>
      <c r="BG271" s="174" t="str">
        <f ca="1">IFERROR(VLOOKUP(ROW(BG259),'فهرست بها کلی'!$C$13:$BO$1660,65,0),"")</f>
        <v/>
      </c>
      <c r="BH271" s="174" t="str">
        <f ca="1">IFERROR(VLOOKUP(ROW(BH259),'فهرست بها کلی'!$C$13:$BO$1660,16,0),"")</f>
        <v/>
      </c>
      <c r="BI271" s="245" t="str">
        <f t="shared" ca="1" si="34"/>
        <v xml:space="preserve"> </v>
      </c>
      <c r="BJ271" s="245" t="str">
        <f t="shared" ca="1" si="35"/>
        <v/>
      </c>
      <c r="BK271" s="245" t="str">
        <f t="shared" ca="1" si="36"/>
        <v/>
      </c>
    </row>
    <row r="272" spans="1:63" ht="47.25" customHeight="1">
      <c r="A272" s="174" t="str">
        <f ca="1">IFERROR(VLOOKUP(ROW(A260),'فهرست بها کلی'!$C$13:$BO$1660,1,0),"")</f>
        <v/>
      </c>
      <c r="B272" s="174" t="str">
        <f ca="1">IFERROR(VLOOKUP(ROW(B260),'فهرست بها کلی'!$C$13:$BO$1660,5,0),"")</f>
        <v/>
      </c>
      <c r="C272" s="174" t="str">
        <f ca="1">IFERROR(VLOOKUP(ROW(C260),'فهرست بها کلی'!$C$13:$BO$1660,6,0),"")</f>
        <v/>
      </c>
      <c r="D272" s="174" t="str">
        <f ca="1">IFERROR(VLOOKUP(ROW(D260),'فهرست بها کلی'!$C$13:$BO$1660,7,0),"")</f>
        <v/>
      </c>
      <c r="E272" s="174" t="str">
        <f ca="1">IFERROR(VLOOKUP(ROW(E260),'فهرست بها کلی'!$C$13:$BO$1660,8,0),"")</f>
        <v/>
      </c>
      <c r="F272" s="174" t="str">
        <f ca="1">IFERROR(VLOOKUP(ROW(F260),'فهرست بها کلی'!$C$13:$BO$1660,9,0),"")</f>
        <v/>
      </c>
      <c r="G272" s="174" t="str">
        <f ca="1">IFERROR(VLOOKUP(ROW(G260),'فهرست بها کلی'!$C$13:$BO$1660,21,0),"")</f>
        <v/>
      </c>
      <c r="H272" s="174" t="str">
        <f ca="1">IFERROR(VLOOKUP(ROW(H260),'فهرست بها کلی'!$C$13:$BO$1660,24,0),"")</f>
        <v/>
      </c>
      <c r="I272" s="174" t="str">
        <f ca="1">IFERROR(VLOOKUP(ROW(I260),'فهرست بها کلی'!$C$13:$BO$1660,27,0),"")</f>
        <v/>
      </c>
      <c r="J272" s="174" t="str">
        <f ca="1">IFERROR(VLOOKUP(ROW(J260),'فهرست بها کلی'!$C$13:$BO$1660,30,0),"")</f>
        <v/>
      </c>
      <c r="K272" s="174" t="str">
        <f ca="1">IFERROR(VLOOKUP(ROW(K260),'فهرست بها کلی'!$C$13:$BO$1660,33,0),"")</f>
        <v/>
      </c>
      <c r="L272" s="174" t="str">
        <f ca="1">IFERROR(VLOOKUP(ROW(L260),'فهرست بها کلی'!$C$13:$BO$1660,36,0),"")</f>
        <v/>
      </c>
      <c r="M272" s="174" t="str">
        <f ca="1">IFERROR(VLOOKUP(ROW(M260),'فهرست بها کلی'!$C$13:$BO$1660,39,0),"")</f>
        <v/>
      </c>
      <c r="N272" s="174" t="str">
        <f ca="1">IFERROR(VLOOKUP(ROW(N260),'فهرست بها کلی'!$C$13:$BO$1660,42,0),"")</f>
        <v/>
      </c>
      <c r="O272" s="174" t="str">
        <f ca="1">IFERROR(VLOOKUP(ROW(O260),'فهرست بها کلی'!$C$13:$BO$1660,45,0),"")</f>
        <v/>
      </c>
      <c r="P272" s="174" t="str">
        <f ca="1">IFERROR(VLOOKUP(ROW(P260),'فهرست بها کلی'!$C$13:$BO$1660,48,0),"")</f>
        <v/>
      </c>
      <c r="Q272" s="174" t="str">
        <f ca="1">IFERROR(VLOOKUP(ROW(Q260),'فهرست بها کلی'!$C$13:$BO$1660,51,0),"")</f>
        <v/>
      </c>
      <c r="R272" s="174" t="str">
        <f ca="1">IFERROR(VLOOKUP(ROW(R260),'فهرست بها کلی'!$C$13:$BO$1660,54,0),"")</f>
        <v/>
      </c>
      <c r="S272" s="174" t="str">
        <f ca="1">IFERROR(VLOOKUP(ROW(S260),'فهرست بها کلی'!$C$13:$BO$1660,57,0),"")</f>
        <v/>
      </c>
      <c r="T272" s="174" t="str">
        <f ca="1">IFERROR(VLOOKUP(ROW(T260),'فهرست بها کلی'!$C$13:$BO$1660,60,0),"")</f>
        <v/>
      </c>
      <c r="U272" s="174" t="str">
        <f ca="1">IFERROR(VLOOKUP(ROW(U260),'فهرست بها کلی'!$C$13:$BO$1660,63,0),"")</f>
        <v/>
      </c>
      <c r="V272" s="241">
        <f t="shared" ca="1" si="30"/>
        <v>0</v>
      </c>
      <c r="W272" s="242" t="str">
        <f t="shared" ca="1" si="31"/>
        <v/>
      </c>
      <c r="X272" s="174" t="str">
        <f ca="1">IFERROR(VLOOKUP(ROW(X260),'فهرست بها کلی'!$C$13:$BO$1660,10,0),"")</f>
        <v/>
      </c>
      <c r="Y272" s="174" t="str">
        <f ca="1">IFERROR(VLOOKUP(ROW(Y260),'فهرست بها کلی'!$C$13:$BO$1660,11,0),"")</f>
        <v/>
      </c>
      <c r="Z272" s="174" t="str">
        <f ca="1">IFERROR(VLOOKUP(ROW(Z260),'فهرست بها کلی'!$C$13:$BO$1660,12,0),"")</f>
        <v/>
      </c>
      <c r="AA272" s="174" t="str">
        <f ca="1">IFERROR(VLOOKUP(ROW(AA260),'فهرست بها کلی'!$C$13:$BO$1660,13,0),"")</f>
        <v/>
      </c>
      <c r="AB272" s="243" t="str">
        <f t="shared" ca="1" si="32"/>
        <v/>
      </c>
      <c r="AC272" s="174" t="str">
        <f ca="1">IFERROR(VLOOKUP(ROW(AC260),'فهرست بها کلی'!$C$13:$BO$1660,22,0),"")</f>
        <v/>
      </c>
      <c r="AD272" s="174" t="str">
        <f ca="1">IFERROR(VLOOKUP(ROW(AD260),'فهرست بها کلی'!$C$13:$BO$1660,25,0),"")</f>
        <v/>
      </c>
      <c r="AE272" s="174" t="str">
        <f ca="1">IFERROR(VLOOKUP(ROW(AE260),'فهرست بها کلی'!$C$13:$BO$1660,28,0),"")</f>
        <v/>
      </c>
      <c r="AF272" s="174" t="str">
        <f ca="1">IFERROR(VLOOKUP(ROW(AF260),'فهرست بها کلی'!$C$13:$BO$1660,31,0),"")</f>
        <v/>
      </c>
      <c r="AG272" s="174" t="str">
        <f ca="1">IFERROR(VLOOKUP(ROW(AG260),'فهرست بها کلی'!$C$13:$BO$1660,34,0),"")</f>
        <v/>
      </c>
      <c r="AH272" s="174" t="str">
        <f ca="1">IFERROR(VLOOKUP(ROW(AH260),'فهرست بها کلی'!$C$13:$BO$1660,37,0),"")</f>
        <v/>
      </c>
      <c r="AI272" s="174" t="str">
        <f ca="1">IFERROR(VLOOKUP(ROW(AI260),'فهرست بها کلی'!$C$13:$BO$1660,40,0),"")</f>
        <v/>
      </c>
      <c r="AJ272" s="174" t="str">
        <f ca="1">IFERROR(VLOOKUP(ROW(AJ260),'فهرست بها کلی'!$C$13:$BO$1660,43,0),"")</f>
        <v/>
      </c>
      <c r="AK272" s="174" t="str">
        <f ca="1">IFERROR(VLOOKUP(ROW(AK260),'فهرست بها کلی'!$C$13:$BO$1660,46,0),"")</f>
        <v/>
      </c>
      <c r="AL272" s="174" t="str">
        <f ca="1">IFERROR(VLOOKUP(ROW(AL260),'فهرست بها کلی'!$C$13:$BO$1660,49,0),"")</f>
        <v/>
      </c>
      <c r="AM272" s="174" t="str">
        <f ca="1">IFERROR(VLOOKUP(ROW(AM260),'فهرست بها کلی'!$C$13:$BO$1660,52,0),"")</f>
        <v/>
      </c>
      <c r="AN272" s="174" t="str">
        <f ca="1">IFERROR(VLOOKUP(ROW(AN260),'فهرست بها کلی'!$C$13:$BO$1660,55,0),"")</f>
        <v/>
      </c>
      <c r="AO272" s="174" t="str">
        <f ca="1">IFERROR(VLOOKUP(ROW(AO260),'فهرست بها کلی'!$C$13:$BO$1660,58,0),"")</f>
        <v/>
      </c>
      <c r="AP272" s="174" t="str">
        <f ca="1">IFERROR(VLOOKUP(ROW(AP260),'فهرست بها کلی'!$C$13:$BO$1660,61,0),"")</f>
        <v/>
      </c>
      <c r="AQ272" s="174" t="str">
        <f ca="1">IFERROR(VLOOKUP(ROW(AQ260),'فهرست بها کلی'!$C$13:$BO$1660,64,0),"")</f>
        <v/>
      </c>
      <c r="AR272" s="244">
        <f t="shared" ca="1" si="33"/>
        <v>0</v>
      </c>
      <c r="AS272" s="174" t="str">
        <f ca="1">IFERROR(VLOOKUP(ROW(AS260),'فهرست بها کلی'!$C$13:$BO$1660,23,0),"")</f>
        <v/>
      </c>
      <c r="AT272" s="174" t="str">
        <f ca="1">IFERROR(VLOOKUP(ROW(AT260),'فهرست بها کلی'!$C$13:$BO$1660,26,0),"")</f>
        <v/>
      </c>
      <c r="AU272" s="174" t="str">
        <f ca="1">IFERROR(VLOOKUP(ROW(AU260),'فهرست بها کلی'!$C$13:$BO$1660,29,0),"")</f>
        <v/>
      </c>
      <c r="AV272" s="174" t="str">
        <f ca="1">IFERROR(VLOOKUP(ROW(AV260),'فهرست بها کلی'!$C$13:$BO$1660,32,0),"")</f>
        <v/>
      </c>
      <c r="AW272" s="174" t="str">
        <f ca="1">IFERROR(VLOOKUP(ROW(AW260),'فهرست بها کلی'!$C$13:$BO$1660,35,0),"")</f>
        <v/>
      </c>
      <c r="AX272" s="174" t="str">
        <f ca="1">IFERROR(VLOOKUP(ROW(AX260),'فهرست بها کلی'!$C$13:$BO$1660,38,0),"")</f>
        <v/>
      </c>
      <c r="AY272" s="174" t="str">
        <f ca="1">IFERROR(VLOOKUP(ROW(AY260),'فهرست بها کلی'!$C$13:$BO$1660,41,0),"")</f>
        <v/>
      </c>
      <c r="AZ272" s="174" t="str">
        <f ca="1">IFERROR(VLOOKUP(ROW(AZ260),'فهرست بها کلی'!$C$13:$BO$1660,44,0),"")</f>
        <v/>
      </c>
      <c r="BA272" s="174" t="str">
        <f ca="1">IFERROR(VLOOKUP(ROW(BA260),'فهرست بها کلی'!$C$13:$BO$1660,47,0),"")</f>
        <v/>
      </c>
      <c r="BB272" s="174" t="str">
        <f ca="1">IFERROR(VLOOKUP(ROW(BB260),'فهرست بها کلی'!$C$13:$BO$1660,50,0),"")</f>
        <v/>
      </c>
      <c r="BC272" s="174" t="str">
        <f ca="1">IFERROR(VLOOKUP(ROW(BC260),'فهرست بها کلی'!$C$13:$BO$1660,53,0),"")</f>
        <v/>
      </c>
      <c r="BD272" s="174" t="str">
        <f ca="1">IFERROR(VLOOKUP(ROW(BD260),'فهرست بها کلی'!$C$13:$BO$1660,56,0),"")</f>
        <v/>
      </c>
      <c r="BE272" s="174" t="str">
        <f ca="1">IFERROR(VLOOKUP(ROW(BE260),'فهرست بها کلی'!$C$13:$BO$1660,59,0),"")</f>
        <v/>
      </c>
      <c r="BF272" s="174" t="str">
        <f ca="1">IFERROR(VLOOKUP(ROW(BF260),'فهرست بها کلی'!$C$13:$BO$1660,62,0),"")</f>
        <v/>
      </c>
      <c r="BG272" s="174" t="str">
        <f ca="1">IFERROR(VLOOKUP(ROW(BG260),'فهرست بها کلی'!$C$13:$BO$1660,65,0),"")</f>
        <v/>
      </c>
      <c r="BH272" s="174" t="str">
        <f ca="1">IFERROR(VLOOKUP(ROW(BH260),'فهرست بها کلی'!$C$13:$BO$1660,16,0),"")</f>
        <v/>
      </c>
      <c r="BI272" s="245" t="str">
        <f t="shared" ca="1" si="34"/>
        <v xml:space="preserve"> </v>
      </c>
      <c r="BJ272" s="245" t="str">
        <f t="shared" ca="1" si="35"/>
        <v/>
      </c>
      <c r="BK272" s="245" t="str">
        <f t="shared" ca="1" si="36"/>
        <v/>
      </c>
    </row>
    <row r="273" spans="1:63" ht="47.25" customHeight="1">
      <c r="A273" s="174" t="str">
        <f ca="1">IFERROR(VLOOKUP(ROW(A261),'فهرست بها کلی'!$C$13:$BO$1660,1,0),"")</f>
        <v/>
      </c>
      <c r="B273" s="174" t="str">
        <f ca="1">IFERROR(VLOOKUP(ROW(B261),'فهرست بها کلی'!$C$13:$BO$1660,5,0),"")</f>
        <v/>
      </c>
      <c r="C273" s="174" t="str">
        <f ca="1">IFERROR(VLOOKUP(ROW(C261),'فهرست بها کلی'!$C$13:$BO$1660,6,0),"")</f>
        <v/>
      </c>
      <c r="D273" s="174" t="str">
        <f ca="1">IFERROR(VLOOKUP(ROW(D261),'فهرست بها کلی'!$C$13:$BO$1660,7,0),"")</f>
        <v/>
      </c>
      <c r="E273" s="174" t="str">
        <f ca="1">IFERROR(VLOOKUP(ROW(E261),'فهرست بها کلی'!$C$13:$BO$1660,8,0),"")</f>
        <v/>
      </c>
      <c r="F273" s="174" t="str">
        <f ca="1">IFERROR(VLOOKUP(ROW(F261),'فهرست بها کلی'!$C$13:$BO$1660,9,0),"")</f>
        <v/>
      </c>
      <c r="G273" s="174" t="str">
        <f ca="1">IFERROR(VLOOKUP(ROW(G261),'فهرست بها کلی'!$C$13:$BO$1660,21,0),"")</f>
        <v/>
      </c>
      <c r="H273" s="174" t="str">
        <f ca="1">IFERROR(VLOOKUP(ROW(H261),'فهرست بها کلی'!$C$13:$BO$1660,24,0),"")</f>
        <v/>
      </c>
      <c r="I273" s="174" t="str">
        <f ca="1">IFERROR(VLOOKUP(ROW(I261),'فهرست بها کلی'!$C$13:$BO$1660,27,0),"")</f>
        <v/>
      </c>
      <c r="J273" s="174" t="str">
        <f ca="1">IFERROR(VLOOKUP(ROW(J261),'فهرست بها کلی'!$C$13:$BO$1660,30,0),"")</f>
        <v/>
      </c>
      <c r="K273" s="174" t="str">
        <f ca="1">IFERROR(VLOOKUP(ROW(K261),'فهرست بها کلی'!$C$13:$BO$1660,33,0),"")</f>
        <v/>
      </c>
      <c r="L273" s="174" t="str">
        <f ca="1">IFERROR(VLOOKUP(ROW(L261),'فهرست بها کلی'!$C$13:$BO$1660,36,0),"")</f>
        <v/>
      </c>
      <c r="M273" s="174" t="str">
        <f ca="1">IFERROR(VLOOKUP(ROW(M261),'فهرست بها کلی'!$C$13:$BO$1660,39,0),"")</f>
        <v/>
      </c>
      <c r="N273" s="174" t="str">
        <f ca="1">IFERROR(VLOOKUP(ROW(N261),'فهرست بها کلی'!$C$13:$BO$1660,42,0),"")</f>
        <v/>
      </c>
      <c r="O273" s="174" t="str">
        <f ca="1">IFERROR(VLOOKUP(ROW(O261),'فهرست بها کلی'!$C$13:$BO$1660,45,0),"")</f>
        <v/>
      </c>
      <c r="P273" s="174" t="str">
        <f ca="1">IFERROR(VLOOKUP(ROW(P261),'فهرست بها کلی'!$C$13:$BO$1660,48,0),"")</f>
        <v/>
      </c>
      <c r="Q273" s="174" t="str">
        <f ca="1">IFERROR(VLOOKUP(ROW(Q261),'فهرست بها کلی'!$C$13:$BO$1660,51,0),"")</f>
        <v/>
      </c>
      <c r="R273" s="174" t="str">
        <f ca="1">IFERROR(VLOOKUP(ROW(R261),'فهرست بها کلی'!$C$13:$BO$1660,54,0),"")</f>
        <v/>
      </c>
      <c r="S273" s="174" t="str">
        <f ca="1">IFERROR(VLOOKUP(ROW(S261),'فهرست بها کلی'!$C$13:$BO$1660,57,0),"")</f>
        <v/>
      </c>
      <c r="T273" s="174" t="str">
        <f ca="1">IFERROR(VLOOKUP(ROW(T261),'فهرست بها کلی'!$C$13:$BO$1660,60,0),"")</f>
        <v/>
      </c>
      <c r="U273" s="174" t="str">
        <f ca="1">IFERROR(VLOOKUP(ROW(U261),'فهرست بها کلی'!$C$13:$BO$1660,63,0),"")</f>
        <v/>
      </c>
      <c r="V273" s="241">
        <f t="shared" ca="1" si="30"/>
        <v>0</v>
      </c>
      <c r="W273" s="242" t="str">
        <f t="shared" ca="1" si="31"/>
        <v/>
      </c>
      <c r="X273" s="174" t="str">
        <f ca="1">IFERROR(VLOOKUP(ROW(X261),'فهرست بها کلی'!$C$13:$BO$1660,10,0),"")</f>
        <v/>
      </c>
      <c r="Y273" s="174" t="str">
        <f ca="1">IFERROR(VLOOKUP(ROW(Y261),'فهرست بها کلی'!$C$13:$BO$1660,11,0),"")</f>
        <v/>
      </c>
      <c r="Z273" s="174" t="str">
        <f ca="1">IFERROR(VLOOKUP(ROW(Z261),'فهرست بها کلی'!$C$13:$BO$1660,12,0),"")</f>
        <v/>
      </c>
      <c r="AA273" s="174" t="str">
        <f ca="1">IFERROR(VLOOKUP(ROW(AA261),'فهرست بها کلی'!$C$13:$BO$1660,13,0),"")</f>
        <v/>
      </c>
      <c r="AB273" s="243" t="str">
        <f t="shared" ca="1" si="32"/>
        <v/>
      </c>
      <c r="AC273" s="174" t="str">
        <f ca="1">IFERROR(VLOOKUP(ROW(AC261),'فهرست بها کلی'!$C$13:$BO$1660,22,0),"")</f>
        <v/>
      </c>
      <c r="AD273" s="174" t="str">
        <f ca="1">IFERROR(VLOOKUP(ROW(AD261),'فهرست بها کلی'!$C$13:$BO$1660,25,0),"")</f>
        <v/>
      </c>
      <c r="AE273" s="174" t="str">
        <f ca="1">IFERROR(VLOOKUP(ROW(AE261),'فهرست بها کلی'!$C$13:$BO$1660,28,0),"")</f>
        <v/>
      </c>
      <c r="AF273" s="174" t="str">
        <f ca="1">IFERROR(VLOOKUP(ROW(AF261),'فهرست بها کلی'!$C$13:$BO$1660,31,0),"")</f>
        <v/>
      </c>
      <c r="AG273" s="174" t="str">
        <f ca="1">IFERROR(VLOOKUP(ROW(AG261),'فهرست بها کلی'!$C$13:$BO$1660,34,0),"")</f>
        <v/>
      </c>
      <c r="AH273" s="174" t="str">
        <f ca="1">IFERROR(VLOOKUP(ROW(AH261),'فهرست بها کلی'!$C$13:$BO$1660,37,0),"")</f>
        <v/>
      </c>
      <c r="AI273" s="174" t="str">
        <f ca="1">IFERROR(VLOOKUP(ROW(AI261),'فهرست بها کلی'!$C$13:$BO$1660,40,0),"")</f>
        <v/>
      </c>
      <c r="AJ273" s="174" t="str">
        <f ca="1">IFERROR(VLOOKUP(ROW(AJ261),'فهرست بها کلی'!$C$13:$BO$1660,43,0),"")</f>
        <v/>
      </c>
      <c r="AK273" s="174" t="str">
        <f ca="1">IFERROR(VLOOKUP(ROW(AK261),'فهرست بها کلی'!$C$13:$BO$1660,46,0),"")</f>
        <v/>
      </c>
      <c r="AL273" s="174" t="str">
        <f ca="1">IFERROR(VLOOKUP(ROW(AL261),'فهرست بها کلی'!$C$13:$BO$1660,49,0),"")</f>
        <v/>
      </c>
      <c r="AM273" s="174" t="str">
        <f ca="1">IFERROR(VLOOKUP(ROW(AM261),'فهرست بها کلی'!$C$13:$BO$1660,52,0),"")</f>
        <v/>
      </c>
      <c r="AN273" s="174" t="str">
        <f ca="1">IFERROR(VLOOKUP(ROW(AN261),'فهرست بها کلی'!$C$13:$BO$1660,55,0),"")</f>
        <v/>
      </c>
      <c r="AO273" s="174" t="str">
        <f ca="1">IFERROR(VLOOKUP(ROW(AO261),'فهرست بها کلی'!$C$13:$BO$1660,58,0),"")</f>
        <v/>
      </c>
      <c r="AP273" s="174" t="str">
        <f ca="1">IFERROR(VLOOKUP(ROW(AP261),'فهرست بها کلی'!$C$13:$BO$1660,61,0),"")</f>
        <v/>
      </c>
      <c r="AQ273" s="174" t="str">
        <f ca="1">IFERROR(VLOOKUP(ROW(AQ261),'فهرست بها کلی'!$C$13:$BO$1660,64,0),"")</f>
        <v/>
      </c>
      <c r="AR273" s="244">
        <f t="shared" ca="1" si="33"/>
        <v>0</v>
      </c>
      <c r="AS273" s="174" t="str">
        <f ca="1">IFERROR(VLOOKUP(ROW(AS261),'فهرست بها کلی'!$C$13:$BO$1660,23,0),"")</f>
        <v/>
      </c>
      <c r="AT273" s="174" t="str">
        <f ca="1">IFERROR(VLOOKUP(ROW(AT261),'فهرست بها کلی'!$C$13:$BO$1660,26,0),"")</f>
        <v/>
      </c>
      <c r="AU273" s="174" t="str">
        <f ca="1">IFERROR(VLOOKUP(ROW(AU261),'فهرست بها کلی'!$C$13:$BO$1660,29,0),"")</f>
        <v/>
      </c>
      <c r="AV273" s="174" t="str">
        <f ca="1">IFERROR(VLOOKUP(ROW(AV261),'فهرست بها کلی'!$C$13:$BO$1660,32,0),"")</f>
        <v/>
      </c>
      <c r="AW273" s="174" t="str">
        <f ca="1">IFERROR(VLOOKUP(ROW(AW261),'فهرست بها کلی'!$C$13:$BO$1660,35,0),"")</f>
        <v/>
      </c>
      <c r="AX273" s="174" t="str">
        <f ca="1">IFERROR(VLOOKUP(ROW(AX261),'فهرست بها کلی'!$C$13:$BO$1660,38,0),"")</f>
        <v/>
      </c>
      <c r="AY273" s="174" t="str">
        <f ca="1">IFERROR(VLOOKUP(ROW(AY261),'فهرست بها کلی'!$C$13:$BO$1660,41,0),"")</f>
        <v/>
      </c>
      <c r="AZ273" s="174" t="str">
        <f ca="1">IFERROR(VLOOKUP(ROW(AZ261),'فهرست بها کلی'!$C$13:$BO$1660,44,0),"")</f>
        <v/>
      </c>
      <c r="BA273" s="174" t="str">
        <f ca="1">IFERROR(VLOOKUP(ROW(BA261),'فهرست بها کلی'!$C$13:$BO$1660,47,0),"")</f>
        <v/>
      </c>
      <c r="BB273" s="174" t="str">
        <f ca="1">IFERROR(VLOOKUP(ROW(BB261),'فهرست بها کلی'!$C$13:$BO$1660,50,0),"")</f>
        <v/>
      </c>
      <c r="BC273" s="174" t="str">
        <f ca="1">IFERROR(VLOOKUP(ROW(BC261),'فهرست بها کلی'!$C$13:$BO$1660,53,0),"")</f>
        <v/>
      </c>
      <c r="BD273" s="174" t="str">
        <f ca="1">IFERROR(VLOOKUP(ROW(BD261),'فهرست بها کلی'!$C$13:$BO$1660,56,0),"")</f>
        <v/>
      </c>
      <c r="BE273" s="174" t="str">
        <f ca="1">IFERROR(VLOOKUP(ROW(BE261),'فهرست بها کلی'!$C$13:$BO$1660,59,0),"")</f>
        <v/>
      </c>
      <c r="BF273" s="174" t="str">
        <f ca="1">IFERROR(VLOOKUP(ROW(BF261),'فهرست بها کلی'!$C$13:$BO$1660,62,0),"")</f>
        <v/>
      </c>
      <c r="BG273" s="174" t="str">
        <f ca="1">IFERROR(VLOOKUP(ROW(BG261),'فهرست بها کلی'!$C$13:$BO$1660,65,0),"")</f>
        <v/>
      </c>
      <c r="BH273" s="174" t="str">
        <f ca="1">IFERROR(VLOOKUP(ROW(BH261),'فهرست بها کلی'!$C$13:$BO$1660,16,0),"")</f>
        <v/>
      </c>
      <c r="BI273" s="245" t="str">
        <f t="shared" ca="1" si="34"/>
        <v xml:space="preserve"> </v>
      </c>
      <c r="BJ273" s="245" t="str">
        <f t="shared" ca="1" si="35"/>
        <v/>
      </c>
      <c r="BK273" s="245" t="str">
        <f t="shared" ca="1" si="36"/>
        <v/>
      </c>
    </row>
    <row r="274" spans="1:63" ht="47.25" customHeight="1">
      <c r="A274" s="174" t="str">
        <f ca="1">IFERROR(VLOOKUP(ROW(A262),'فهرست بها کلی'!$C$13:$BO$1660,1,0),"")</f>
        <v/>
      </c>
      <c r="B274" s="174" t="str">
        <f ca="1">IFERROR(VLOOKUP(ROW(B262),'فهرست بها کلی'!$C$13:$BO$1660,5,0),"")</f>
        <v/>
      </c>
      <c r="C274" s="174" t="str">
        <f ca="1">IFERROR(VLOOKUP(ROW(C262),'فهرست بها کلی'!$C$13:$BO$1660,6,0),"")</f>
        <v/>
      </c>
      <c r="D274" s="174" t="str">
        <f ca="1">IFERROR(VLOOKUP(ROW(D262),'فهرست بها کلی'!$C$13:$BO$1660,7,0),"")</f>
        <v/>
      </c>
      <c r="E274" s="174" t="str">
        <f ca="1">IFERROR(VLOOKUP(ROW(E262),'فهرست بها کلی'!$C$13:$BO$1660,8,0),"")</f>
        <v/>
      </c>
      <c r="F274" s="174" t="str">
        <f ca="1">IFERROR(VLOOKUP(ROW(F262),'فهرست بها کلی'!$C$13:$BO$1660,9,0),"")</f>
        <v/>
      </c>
      <c r="G274" s="174" t="str">
        <f ca="1">IFERROR(VLOOKUP(ROW(G262),'فهرست بها کلی'!$C$13:$BO$1660,21,0),"")</f>
        <v/>
      </c>
      <c r="H274" s="174" t="str">
        <f ca="1">IFERROR(VLOOKUP(ROW(H262),'فهرست بها کلی'!$C$13:$BO$1660,24,0),"")</f>
        <v/>
      </c>
      <c r="I274" s="174" t="str">
        <f ca="1">IFERROR(VLOOKUP(ROW(I262),'فهرست بها کلی'!$C$13:$BO$1660,27,0),"")</f>
        <v/>
      </c>
      <c r="J274" s="174" t="str">
        <f ca="1">IFERROR(VLOOKUP(ROW(J262),'فهرست بها کلی'!$C$13:$BO$1660,30,0),"")</f>
        <v/>
      </c>
      <c r="K274" s="174" t="str">
        <f ca="1">IFERROR(VLOOKUP(ROW(K262),'فهرست بها کلی'!$C$13:$BO$1660,33,0),"")</f>
        <v/>
      </c>
      <c r="L274" s="174" t="str">
        <f ca="1">IFERROR(VLOOKUP(ROW(L262),'فهرست بها کلی'!$C$13:$BO$1660,36,0),"")</f>
        <v/>
      </c>
      <c r="M274" s="174" t="str">
        <f ca="1">IFERROR(VLOOKUP(ROW(M262),'فهرست بها کلی'!$C$13:$BO$1660,39,0),"")</f>
        <v/>
      </c>
      <c r="N274" s="174" t="str">
        <f ca="1">IFERROR(VLOOKUP(ROW(N262),'فهرست بها کلی'!$C$13:$BO$1660,42,0),"")</f>
        <v/>
      </c>
      <c r="O274" s="174" t="str">
        <f ca="1">IFERROR(VLOOKUP(ROW(O262),'فهرست بها کلی'!$C$13:$BO$1660,45,0),"")</f>
        <v/>
      </c>
      <c r="P274" s="174" t="str">
        <f ca="1">IFERROR(VLOOKUP(ROW(P262),'فهرست بها کلی'!$C$13:$BO$1660,48,0),"")</f>
        <v/>
      </c>
      <c r="Q274" s="174" t="str">
        <f ca="1">IFERROR(VLOOKUP(ROW(Q262),'فهرست بها کلی'!$C$13:$BO$1660,51,0),"")</f>
        <v/>
      </c>
      <c r="R274" s="174" t="str">
        <f ca="1">IFERROR(VLOOKUP(ROW(R262),'فهرست بها کلی'!$C$13:$BO$1660,54,0),"")</f>
        <v/>
      </c>
      <c r="S274" s="174" t="str">
        <f ca="1">IFERROR(VLOOKUP(ROW(S262),'فهرست بها کلی'!$C$13:$BO$1660,57,0),"")</f>
        <v/>
      </c>
      <c r="T274" s="174" t="str">
        <f ca="1">IFERROR(VLOOKUP(ROW(T262),'فهرست بها کلی'!$C$13:$BO$1660,60,0),"")</f>
        <v/>
      </c>
      <c r="U274" s="174" t="str">
        <f ca="1">IFERROR(VLOOKUP(ROW(U262),'فهرست بها کلی'!$C$13:$BO$1660,63,0),"")</f>
        <v/>
      </c>
      <c r="V274" s="241">
        <f t="shared" ca="1" si="30"/>
        <v>0</v>
      </c>
      <c r="W274" s="242" t="str">
        <f t="shared" ca="1" si="31"/>
        <v/>
      </c>
      <c r="X274" s="174" t="str">
        <f ca="1">IFERROR(VLOOKUP(ROW(X262),'فهرست بها کلی'!$C$13:$BO$1660,10,0),"")</f>
        <v/>
      </c>
      <c r="Y274" s="174" t="str">
        <f ca="1">IFERROR(VLOOKUP(ROW(Y262),'فهرست بها کلی'!$C$13:$BO$1660,11,0),"")</f>
        <v/>
      </c>
      <c r="Z274" s="174" t="str">
        <f ca="1">IFERROR(VLOOKUP(ROW(Z262),'فهرست بها کلی'!$C$13:$BO$1660,12,0),"")</f>
        <v/>
      </c>
      <c r="AA274" s="174" t="str">
        <f ca="1">IFERROR(VLOOKUP(ROW(AA262),'فهرست بها کلی'!$C$13:$BO$1660,13,0),"")</f>
        <v/>
      </c>
      <c r="AB274" s="243" t="str">
        <f t="shared" ca="1" si="32"/>
        <v/>
      </c>
      <c r="AC274" s="174" t="str">
        <f ca="1">IFERROR(VLOOKUP(ROW(AC262),'فهرست بها کلی'!$C$13:$BO$1660,22,0),"")</f>
        <v/>
      </c>
      <c r="AD274" s="174" t="str">
        <f ca="1">IFERROR(VLOOKUP(ROW(AD262),'فهرست بها کلی'!$C$13:$BO$1660,25,0),"")</f>
        <v/>
      </c>
      <c r="AE274" s="174" t="str">
        <f ca="1">IFERROR(VLOOKUP(ROW(AE262),'فهرست بها کلی'!$C$13:$BO$1660,28,0),"")</f>
        <v/>
      </c>
      <c r="AF274" s="174" t="str">
        <f ca="1">IFERROR(VLOOKUP(ROW(AF262),'فهرست بها کلی'!$C$13:$BO$1660,31,0),"")</f>
        <v/>
      </c>
      <c r="AG274" s="174" t="str">
        <f ca="1">IFERROR(VLOOKUP(ROW(AG262),'فهرست بها کلی'!$C$13:$BO$1660,34,0),"")</f>
        <v/>
      </c>
      <c r="AH274" s="174" t="str">
        <f ca="1">IFERROR(VLOOKUP(ROW(AH262),'فهرست بها کلی'!$C$13:$BO$1660,37,0),"")</f>
        <v/>
      </c>
      <c r="AI274" s="174" t="str">
        <f ca="1">IFERROR(VLOOKUP(ROW(AI262),'فهرست بها کلی'!$C$13:$BO$1660,40,0),"")</f>
        <v/>
      </c>
      <c r="AJ274" s="174" t="str">
        <f ca="1">IFERROR(VLOOKUP(ROW(AJ262),'فهرست بها کلی'!$C$13:$BO$1660,43,0),"")</f>
        <v/>
      </c>
      <c r="AK274" s="174" t="str">
        <f ca="1">IFERROR(VLOOKUP(ROW(AK262),'فهرست بها کلی'!$C$13:$BO$1660,46,0),"")</f>
        <v/>
      </c>
      <c r="AL274" s="174" t="str">
        <f ca="1">IFERROR(VLOOKUP(ROW(AL262),'فهرست بها کلی'!$C$13:$BO$1660,49,0),"")</f>
        <v/>
      </c>
      <c r="AM274" s="174" t="str">
        <f ca="1">IFERROR(VLOOKUP(ROW(AM262),'فهرست بها کلی'!$C$13:$BO$1660,52,0),"")</f>
        <v/>
      </c>
      <c r="AN274" s="174" t="str">
        <f ca="1">IFERROR(VLOOKUP(ROW(AN262),'فهرست بها کلی'!$C$13:$BO$1660,55,0),"")</f>
        <v/>
      </c>
      <c r="AO274" s="174" t="str">
        <f ca="1">IFERROR(VLOOKUP(ROW(AO262),'فهرست بها کلی'!$C$13:$BO$1660,58,0),"")</f>
        <v/>
      </c>
      <c r="AP274" s="174" t="str">
        <f ca="1">IFERROR(VLOOKUP(ROW(AP262),'فهرست بها کلی'!$C$13:$BO$1660,61,0),"")</f>
        <v/>
      </c>
      <c r="AQ274" s="174" t="str">
        <f ca="1">IFERROR(VLOOKUP(ROW(AQ262),'فهرست بها کلی'!$C$13:$BO$1660,64,0),"")</f>
        <v/>
      </c>
      <c r="AR274" s="244">
        <f t="shared" ca="1" si="33"/>
        <v>0</v>
      </c>
      <c r="AS274" s="174" t="str">
        <f ca="1">IFERROR(VLOOKUP(ROW(AS262),'فهرست بها کلی'!$C$13:$BO$1660,23,0),"")</f>
        <v/>
      </c>
      <c r="AT274" s="174" t="str">
        <f ca="1">IFERROR(VLOOKUP(ROW(AT262),'فهرست بها کلی'!$C$13:$BO$1660,26,0),"")</f>
        <v/>
      </c>
      <c r="AU274" s="174" t="str">
        <f ca="1">IFERROR(VLOOKUP(ROW(AU262),'فهرست بها کلی'!$C$13:$BO$1660,29,0),"")</f>
        <v/>
      </c>
      <c r="AV274" s="174" t="str">
        <f ca="1">IFERROR(VLOOKUP(ROW(AV262),'فهرست بها کلی'!$C$13:$BO$1660,32,0),"")</f>
        <v/>
      </c>
      <c r="AW274" s="174" t="str">
        <f ca="1">IFERROR(VLOOKUP(ROW(AW262),'فهرست بها کلی'!$C$13:$BO$1660,35,0),"")</f>
        <v/>
      </c>
      <c r="AX274" s="174" t="str">
        <f ca="1">IFERROR(VLOOKUP(ROW(AX262),'فهرست بها کلی'!$C$13:$BO$1660,38,0),"")</f>
        <v/>
      </c>
      <c r="AY274" s="174" t="str">
        <f ca="1">IFERROR(VLOOKUP(ROW(AY262),'فهرست بها کلی'!$C$13:$BO$1660,41,0),"")</f>
        <v/>
      </c>
      <c r="AZ274" s="174" t="str">
        <f ca="1">IFERROR(VLOOKUP(ROW(AZ262),'فهرست بها کلی'!$C$13:$BO$1660,44,0),"")</f>
        <v/>
      </c>
      <c r="BA274" s="174" t="str">
        <f ca="1">IFERROR(VLOOKUP(ROW(BA262),'فهرست بها کلی'!$C$13:$BO$1660,47,0),"")</f>
        <v/>
      </c>
      <c r="BB274" s="174" t="str">
        <f ca="1">IFERROR(VLOOKUP(ROW(BB262),'فهرست بها کلی'!$C$13:$BO$1660,50,0),"")</f>
        <v/>
      </c>
      <c r="BC274" s="174" t="str">
        <f ca="1">IFERROR(VLOOKUP(ROW(BC262),'فهرست بها کلی'!$C$13:$BO$1660,53,0),"")</f>
        <v/>
      </c>
      <c r="BD274" s="174" t="str">
        <f ca="1">IFERROR(VLOOKUP(ROW(BD262),'فهرست بها کلی'!$C$13:$BO$1660,56,0),"")</f>
        <v/>
      </c>
      <c r="BE274" s="174" t="str">
        <f ca="1">IFERROR(VLOOKUP(ROW(BE262),'فهرست بها کلی'!$C$13:$BO$1660,59,0),"")</f>
        <v/>
      </c>
      <c r="BF274" s="174" t="str">
        <f ca="1">IFERROR(VLOOKUP(ROW(BF262),'فهرست بها کلی'!$C$13:$BO$1660,62,0),"")</f>
        <v/>
      </c>
      <c r="BG274" s="174" t="str">
        <f ca="1">IFERROR(VLOOKUP(ROW(BG262),'فهرست بها کلی'!$C$13:$BO$1660,65,0),"")</f>
        <v/>
      </c>
      <c r="BH274" s="174" t="str">
        <f ca="1">IFERROR(VLOOKUP(ROW(BH262),'فهرست بها کلی'!$C$13:$BO$1660,16,0),"")</f>
        <v/>
      </c>
      <c r="BI274" s="245" t="str">
        <f t="shared" ca="1" si="34"/>
        <v xml:space="preserve"> </v>
      </c>
      <c r="BJ274" s="245" t="str">
        <f t="shared" ca="1" si="35"/>
        <v/>
      </c>
      <c r="BK274" s="245" t="str">
        <f t="shared" ca="1" si="36"/>
        <v/>
      </c>
    </row>
    <row r="275" spans="1:63" ht="47.25" customHeight="1">
      <c r="A275" s="174" t="str">
        <f ca="1">IFERROR(VLOOKUP(ROW(A263),'فهرست بها کلی'!$C$13:$BO$1660,1,0),"")</f>
        <v/>
      </c>
      <c r="B275" s="174" t="str">
        <f ca="1">IFERROR(VLOOKUP(ROW(B263),'فهرست بها کلی'!$C$13:$BO$1660,5,0),"")</f>
        <v/>
      </c>
      <c r="C275" s="174" t="str">
        <f ca="1">IFERROR(VLOOKUP(ROW(C263),'فهرست بها کلی'!$C$13:$BO$1660,6,0),"")</f>
        <v/>
      </c>
      <c r="D275" s="174" t="str">
        <f ca="1">IFERROR(VLOOKUP(ROW(D263),'فهرست بها کلی'!$C$13:$BO$1660,7,0),"")</f>
        <v/>
      </c>
      <c r="E275" s="174" t="str">
        <f ca="1">IFERROR(VLOOKUP(ROW(E263),'فهرست بها کلی'!$C$13:$BO$1660,8,0),"")</f>
        <v/>
      </c>
      <c r="F275" s="174" t="str">
        <f ca="1">IFERROR(VLOOKUP(ROW(F263),'فهرست بها کلی'!$C$13:$BO$1660,9,0),"")</f>
        <v/>
      </c>
      <c r="G275" s="174" t="str">
        <f ca="1">IFERROR(VLOOKUP(ROW(G263),'فهرست بها کلی'!$C$13:$BO$1660,21,0),"")</f>
        <v/>
      </c>
      <c r="H275" s="174" t="str">
        <f ca="1">IFERROR(VLOOKUP(ROW(H263),'فهرست بها کلی'!$C$13:$BO$1660,24,0),"")</f>
        <v/>
      </c>
      <c r="I275" s="174" t="str">
        <f ca="1">IFERROR(VLOOKUP(ROW(I263),'فهرست بها کلی'!$C$13:$BO$1660,27,0),"")</f>
        <v/>
      </c>
      <c r="J275" s="174" t="str">
        <f ca="1">IFERROR(VLOOKUP(ROW(J263),'فهرست بها کلی'!$C$13:$BO$1660,30,0),"")</f>
        <v/>
      </c>
      <c r="K275" s="174" t="str">
        <f ca="1">IFERROR(VLOOKUP(ROW(K263),'فهرست بها کلی'!$C$13:$BO$1660,33,0),"")</f>
        <v/>
      </c>
      <c r="L275" s="174" t="str">
        <f ca="1">IFERROR(VLOOKUP(ROW(L263),'فهرست بها کلی'!$C$13:$BO$1660,36,0),"")</f>
        <v/>
      </c>
      <c r="M275" s="174" t="str">
        <f ca="1">IFERROR(VLOOKUP(ROW(M263),'فهرست بها کلی'!$C$13:$BO$1660,39,0),"")</f>
        <v/>
      </c>
      <c r="N275" s="174" t="str">
        <f ca="1">IFERROR(VLOOKUP(ROW(N263),'فهرست بها کلی'!$C$13:$BO$1660,42,0),"")</f>
        <v/>
      </c>
      <c r="O275" s="174" t="str">
        <f ca="1">IFERROR(VLOOKUP(ROW(O263),'فهرست بها کلی'!$C$13:$BO$1660,45,0),"")</f>
        <v/>
      </c>
      <c r="P275" s="174" t="str">
        <f ca="1">IFERROR(VLOOKUP(ROW(P263),'فهرست بها کلی'!$C$13:$BO$1660,48,0),"")</f>
        <v/>
      </c>
      <c r="Q275" s="174" t="str">
        <f ca="1">IFERROR(VLOOKUP(ROW(Q263),'فهرست بها کلی'!$C$13:$BO$1660,51,0),"")</f>
        <v/>
      </c>
      <c r="R275" s="174" t="str">
        <f ca="1">IFERROR(VLOOKUP(ROW(R263),'فهرست بها کلی'!$C$13:$BO$1660,54,0),"")</f>
        <v/>
      </c>
      <c r="S275" s="174" t="str">
        <f ca="1">IFERROR(VLOOKUP(ROW(S263),'فهرست بها کلی'!$C$13:$BO$1660,57,0),"")</f>
        <v/>
      </c>
      <c r="T275" s="174" t="str">
        <f ca="1">IFERROR(VLOOKUP(ROW(T263),'فهرست بها کلی'!$C$13:$BO$1660,60,0),"")</f>
        <v/>
      </c>
      <c r="U275" s="174" t="str">
        <f ca="1">IFERROR(VLOOKUP(ROW(U263),'فهرست بها کلی'!$C$13:$BO$1660,63,0),"")</f>
        <v/>
      </c>
      <c r="V275" s="241">
        <f t="shared" ca="1" si="30"/>
        <v>0</v>
      </c>
      <c r="W275" s="242" t="str">
        <f t="shared" ca="1" si="31"/>
        <v/>
      </c>
      <c r="X275" s="174" t="str">
        <f ca="1">IFERROR(VLOOKUP(ROW(X263),'فهرست بها کلی'!$C$13:$BO$1660,10,0),"")</f>
        <v/>
      </c>
      <c r="Y275" s="174" t="str">
        <f ca="1">IFERROR(VLOOKUP(ROW(Y263),'فهرست بها کلی'!$C$13:$BO$1660,11,0),"")</f>
        <v/>
      </c>
      <c r="Z275" s="174" t="str">
        <f ca="1">IFERROR(VLOOKUP(ROW(Z263),'فهرست بها کلی'!$C$13:$BO$1660,12,0),"")</f>
        <v/>
      </c>
      <c r="AA275" s="174" t="str">
        <f ca="1">IFERROR(VLOOKUP(ROW(AA263),'فهرست بها کلی'!$C$13:$BO$1660,13,0),"")</f>
        <v/>
      </c>
      <c r="AB275" s="243" t="str">
        <f t="shared" ca="1" si="32"/>
        <v/>
      </c>
      <c r="AC275" s="174" t="str">
        <f ca="1">IFERROR(VLOOKUP(ROW(AC263),'فهرست بها کلی'!$C$13:$BO$1660,22,0),"")</f>
        <v/>
      </c>
      <c r="AD275" s="174" t="str">
        <f ca="1">IFERROR(VLOOKUP(ROW(AD263),'فهرست بها کلی'!$C$13:$BO$1660,25,0),"")</f>
        <v/>
      </c>
      <c r="AE275" s="174" t="str">
        <f ca="1">IFERROR(VLOOKUP(ROW(AE263),'فهرست بها کلی'!$C$13:$BO$1660,28,0),"")</f>
        <v/>
      </c>
      <c r="AF275" s="174" t="str">
        <f ca="1">IFERROR(VLOOKUP(ROW(AF263),'فهرست بها کلی'!$C$13:$BO$1660,31,0),"")</f>
        <v/>
      </c>
      <c r="AG275" s="174" t="str">
        <f ca="1">IFERROR(VLOOKUP(ROW(AG263),'فهرست بها کلی'!$C$13:$BO$1660,34,0),"")</f>
        <v/>
      </c>
      <c r="AH275" s="174" t="str">
        <f ca="1">IFERROR(VLOOKUP(ROW(AH263),'فهرست بها کلی'!$C$13:$BO$1660,37,0),"")</f>
        <v/>
      </c>
      <c r="AI275" s="174" t="str">
        <f ca="1">IFERROR(VLOOKUP(ROW(AI263),'فهرست بها کلی'!$C$13:$BO$1660,40,0),"")</f>
        <v/>
      </c>
      <c r="AJ275" s="174" t="str">
        <f ca="1">IFERROR(VLOOKUP(ROW(AJ263),'فهرست بها کلی'!$C$13:$BO$1660,43,0),"")</f>
        <v/>
      </c>
      <c r="AK275" s="174" t="str">
        <f ca="1">IFERROR(VLOOKUP(ROW(AK263),'فهرست بها کلی'!$C$13:$BO$1660,46,0),"")</f>
        <v/>
      </c>
      <c r="AL275" s="174" t="str">
        <f ca="1">IFERROR(VLOOKUP(ROW(AL263),'فهرست بها کلی'!$C$13:$BO$1660,49,0),"")</f>
        <v/>
      </c>
      <c r="AM275" s="174" t="str">
        <f ca="1">IFERROR(VLOOKUP(ROW(AM263),'فهرست بها کلی'!$C$13:$BO$1660,52,0),"")</f>
        <v/>
      </c>
      <c r="AN275" s="174" t="str">
        <f ca="1">IFERROR(VLOOKUP(ROW(AN263),'فهرست بها کلی'!$C$13:$BO$1660,55,0),"")</f>
        <v/>
      </c>
      <c r="AO275" s="174" t="str">
        <f ca="1">IFERROR(VLOOKUP(ROW(AO263),'فهرست بها کلی'!$C$13:$BO$1660,58,0),"")</f>
        <v/>
      </c>
      <c r="AP275" s="174" t="str">
        <f ca="1">IFERROR(VLOOKUP(ROW(AP263),'فهرست بها کلی'!$C$13:$BO$1660,61,0),"")</f>
        <v/>
      </c>
      <c r="AQ275" s="174" t="str">
        <f ca="1">IFERROR(VLOOKUP(ROW(AQ263),'فهرست بها کلی'!$C$13:$BO$1660,64,0),"")</f>
        <v/>
      </c>
      <c r="AR275" s="244">
        <f t="shared" ca="1" si="33"/>
        <v>0</v>
      </c>
      <c r="AS275" s="174" t="str">
        <f ca="1">IFERROR(VLOOKUP(ROW(AS263),'فهرست بها کلی'!$C$13:$BO$1660,23,0),"")</f>
        <v/>
      </c>
      <c r="AT275" s="174" t="str">
        <f ca="1">IFERROR(VLOOKUP(ROW(AT263),'فهرست بها کلی'!$C$13:$BO$1660,26,0),"")</f>
        <v/>
      </c>
      <c r="AU275" s="174" t="str">
        <f ca="1">IFERROR(VLOOKUP(ROW(AU263),'فهرست بها کلی'!$C$13:$BO$1660,29,0),"")</f>
        <v/>
      </c>
      <c r="AV275" s="174" t="str">
        <f ca="1">IFERROR(VLOOKUP(ROW(AV263),'فهرست بها کلی'!$C$13:$BO$1660,32,0),"")</f>
        <v/>
      </c>
      <c r="AW275" s="174" t="str">
        <f ca="1">IFERROR(VLOOKUP(ROW(AW263),'فهرست بها کلی'!$C$13:$BO$1660,35,0),"")</f>
        <v/>
      </c>
      <c r="AX275" s="174" t="str">
        <f ca="1">IFERROR(VLOOKUP(ROW(AX263),'فهرست بها کلی'!$C$13:$BO$1660,38,0),"")</f>
        <v/>
      </c>
      <c r="AY275" s="174" t="str">
        <f ca="1">IFERROR(VLOOKUP(ROW(AY263),'فهرست بها کلی'!$C$13:$BO$1660,41,0),"")</f>
        <v/>
      </c>
      <c r="AZ275" s="174" t="str">
        <f ca="1">IFERROR(VLOOKUP(ROW(AZ263),'فهرست بها کلی'!$C$13:$BO$1660,44,0),"")</f>
        <v/>
      </c>
      <c r="BA275" s="174" t="str">
        <f ca="1">IFERROR(VLOOKUP(ROW(BA263),'فهرست بها کلی'!$C$13:$BO$1660,47,0),"")</f>
        <v/>
      </c>
      <c r="BB275" s="174" t="str">
        <f ca="1">IFERROR(VLOOKUP(ROW(BB263),'فهرست بها کلی'!$C$13:$BO$1660,50,0),"")</f>
        <v/>
      </c>
      <c r="BC275" s="174" t="str">
        <f ca="1">IFERROR(VLOOKUP(ROW(BC263),'فهرست بها کلی'!$C$13:$BO$1660,53,0),"")</f>
        <v/>
      </c>
      <c r="BD275" s="174" t="str">
        <f ca="1">IFERROR(VLOOKUP(ROW(BD263),'فهرست بها کلی'!$C$13:$BO$1660,56,0),"")</f>
        <v/>
      </c>
      <c r="BE275" s="174" t="str">
        <f ca="1">IFERROR(VLOOKUP(ROW(BE263),'فهرست بها کلی'!$C$13:$BO$1660,59,0),"")</f>
        <v/>
      </c>
      <c r="BF275" s="174" t="str">
        <f ca="1">IFERROR(VLOOKUP(ROW(BF263),'فهرست بها کلی'!$C$13:$BO$1660,62,0),"")</f>
        <v/>
      </c>
      <c r="BG275" s="174" t="str">
        <f ca="1">IFERROR(VLOOKUP(ROW(BG263),'فهرست بها کلی'!$C$13:$BO$1660,65,0),"")</f>
        <v/>
      </c>
      <c r="BH275" s="174" t="str">
        <f ca="1">IFERROR(VLOOKUP(ROW(BH263),'فهرست بها کلی'!$C$13:$BO$1660,16,0),"")</f>
        <v/>
      </c>
      <c r="BI275" s="245" t="str">
        <f t="shared" ca="1" si="34"/>
        <v xml:space="preserve"> </v>
      </c>
      <c r="BJ275" s="245" t="str">
        <f t="shared" ca="1" si="35"/>
        <v/>
      </c>
      <c r="BK275" s="245" t="str">
        <f t="shared" ca="1" si="36"/>
        <v/>
      </c>
    </row>
    <row r="276" spans="1:63" ht="47.25" customHeight="1">
      <c r="A276" s="174" t="str">
        <f ca="1">IFERROR(VLOOKUP(ROW(A264),'فهرست بها کلی'!$C$13:$BO$1660,1,0),"")</f>
        <v/>
      </c>
      <c r="B276" s="174" t="str">
        <f ca="1">IFERROR(VLOOKUP(ROW(B264),'فهرست بها کلی'!$C$13:$BO$1660,5,0),"")</f>
        <v/>
      </c>
      <c r="C276" s="174" t="str">
        <f ca="1">IFERROR(VLOOKUP(ROW(C264),'فهرست بها کلی'!$C$13:$BO$1660,6,0),"")</f>
        <v/>
      </c>
      <c r="D276" s="174" t="str">
        <f ca="1">IFERROR(VLOOKUP(ROW(D264),'فهرست بها کلی'!$C$13:$BO$1660,7,0),"")</f>
        <v/>
      </c>
      <c r="E276" s="174" t="str">
        <f ca="1">IFERROR(VLOOKUP(ROW(E264),'فهرست بها کلی'!$C$13:$BO$1660,8,0),"")</f>
        <v/>
      </c>
      <c r="F276" s="174" t="str">
        <f ca="1">IFERROR(VLOOKUP(ROW(F264),'فهرست بها کلی'!$C$13:$BO$1660,9,0),"")</f>
        <v/>
      </c>
      <c r="G276" s="174" t="str">
        <f ca="1">IFERROR(VLOOKUP(ROW(G264),'فهرست بها کلی'!$C$13:$BO$1660,21,0),"")</f>
        <v/>
      </c>
      <c r="H276" s="174" t="str">
        <f ca="1">IFERROR(VLOOKUP(ROW(H264),'فهرست بها کلی'!$C$13:$BO$1660,24,0),"")</f>
        <v/>
      </c>
      <c r="I276" s="174" t="str">
        <f ca="1">IFERROR(VLOOKUP(ROW(I264),'فهرست بها کلی'!$C$13:$BO$1660,27,0),"")</f>
        <v/>
      </c>
      <c r="J276" s="174" t="str">
        <f ca="1">IFERROR(VLOOKUP(ROW(J264),'فهرست بها کلی'!$C$13:$BO$1660,30,0),"")</f>
        <v/>
      </c>
      <c r="K276" s="174" t="str">
        <f ca="1">IFERROR(VLOOKUP(ROW(K264),'فهرست بها کلی'!$C$13:$BO$1660,33,0),"")</f>
        <v/>
      </c>
      <c r="L276" s="174" t="str">
        <f ca="1">IFERROR(VLOOKUP(ROW(L264),'فهرست بها کلی'!$C$13:$BO$1660,36,0),"")</f>
        <v/>
      </c>
      <c r="M276" s="174" t="str">
        <f ca="1">IFERROR(VLOOKUP(ROW(M264),'فهرست بها کلی'!$C$13:$BO$1660,39,0),"")</f>
        <v/>
      </c>
      <c r="N276" s="174" t="str">
        <f ca="1">IFERROR(VLOOKUP(ROW(N264),'فهرست بها کلی'!$C$13:$BO$1660,42,0),"")</f>
        <v/>
      </c>
      <c r="O276" s="174" t="str">
        <f ca="1">IFERROR(VLOOKUP(ROW(O264),'فهرست بها کلی'!$C$13:$BO$1660,45,0),"")</f>
        <v/>
      </c>
      <c r="P276" s="174" t="str">
        <f ca="1">IFERROR(VLOOKUP(ROW(P264),'فهرست بها کلی'!$C$13:$BO$1660,48,0),"")</f>
        <v/>
      </c>
      <c r="Q276" s="174" t="str">
        <f ca="1">IFERROR(VLOOKUP(ROW(Q264),'فهرست بها کلی'!$C$13:$BO$1660,51,0),"")</f>
        <v/>
      </c>
      <c r="R276" s="174" t="str">
        <f ca="1">IFERROR(VLOOKUP(ROW(R264),'فهرست بها کلی'!$C$13:$BO$1660,54,0),"")</f>
        <v/>
      </c>
      <c r="S276" s="174" t="str">
        <f ca="1">IFERROR(VLOOKUP(ROW(S264),'فهرست بها کلی'!$C$13:$BO$1660,57,0),"")</f>
        <v/>
      </c>
      <c r="T276" s="174" t="str">
        <f ca="1">IFERROR(VLOOKUP(ROW(T264),'فهرست بها کلی'!$C$13:$BO$1660,60,0),"")</f>
        <v/>
      </c>
      <c r="U276" s="174" t="str">
        <f ca="1">IFERROR(VLOOKUP(ROW(U264),'فهرست بها کلی'!$C$13:$BO$1660,63,0),"")</f>
        <v/>
      </c>
      <c r="V276" s="241">
        <f t="shared" ca="1" si="30"/>
        <v>0</v>
      </c>
      <c r="W276" s="242" t="str">
        <f t="shared" ca="1" si="31"/>
        <v/>
      </c>
      <c r="X276" s="174" t="str">
        <f ca="1">IFERROR(VLOOKUP(ROW(X264),'فهرست بها کلی'!$C$13:$BO$1660,10,0),"")</f>
        <v/>
      </c>
      <c r="Y276" s="174" t="str">
        <f ca="1">IFERROR(VLOOKUP(ROW(Y264),'فهرست بها کلی'!$C$13:$BO$1660,11,0),"")</f>
        <v/>
      </c>
      <c r="Z276" s="174" t="str">
        <f ca="1">IFERROR(VLOOKUP(ROW(Z264),'فهرست بها کلی'!$C$13:$BO$1660,12,0),"")</f>
        <v/>
      </c>
      <c r="AA276" s="174" t="str">
        <f ca="1">IFERROR(VLOOKUP(ROW(AA264),'فهرست بها کلی'!$C$13:$BO$1660,13,0),"")</f>
        <v/>
      </c>
      <c r="AB276" s="243" t="str">
        <f t="shared" ca="1" si="32"/>
        <v/>
      </c>
      <c r="AC276" s="174" t="str">
        <f ca="1">IFERROR(VLOOKUP(ROW(AC264),'فهرست بها کلی'!$C$13:$BO$1660,22,0),"")</f>
        <v/>
      </c>
      <c r="AD276" s="174" t="str">
        <f ca="1">IFERROR(VLOOKUP(ROW(AD264),'فهرست بها کلی'!$C$13:$BO$1660,25,0),"")</f>
        <v/>
      </c>
      <c r="AE276" s="174" t="str">
        <f ca="1">IFERROR(VLOOKUP(ROW(AE264),'فهرست بها کلی'!$C$13:$BO$1660,28,0),"")</f>
        <v/>
      </c>
      <c r="AF276" s="174" t="str">
        <f ca="1">IFERROR(VLOOKUP(ROW(AF264),'فهرست بها کلی'!$C$13:$BO$1660,31,0),"")</f>
        <v/>
      </c>
      <c r="AG276" s="174" t="str">
        <f ca="1">IFERROR(VLOOKUP(ROW(AG264),'فهرست بها کلی'!$C$13:$BO$1660,34,0),"")</f>
        <v/>
      </c>
      <c r="AH276" s="174" t="str">
        <f ca="1">IFERROR(VLOOKUP(ROW(AH264),'فهرست بها کلی'!$C$13:$BO$1660,37,0),"")</f>
        <v/>
      </c>
      <c r="AI276" s="174" t="str">
        <f ca="1">IFERROR(VLOOKUP(ROW(AI264),'فهرست بها کلی'!$C$13:$BO$1660,40,0),"")</f>
        <v/>
      </c>
      <c r="AJ276" s="174" t="str">
        <f ca="1">IFERROR(VLOOKUP(ROW(AJ264),'فهرست بها کلی'!$C$13:$BO$1660,43,0),"")</f>
        <v/>
      </c>
      <c r="AK276" s="174" t="str">
        <f ca="1">IFERROR(VLOOKUP(ROW(AK264),'فهرست بها کلی'!$C$13:$BO$1660,46,0),"")</f>
        <v/>
      </c>
      <c r="AL276" s="174" t="str">
        <f ca="1">IFERROR(VLOOKUP(ROW(AL264),'فهرست بها کلی'!$C$13:$BO$1660,49,0),"")</f>
        <v/>
      </c>
      <c r="AM276" s="174" t="str">
        <f ca="1">IFERROR(VLOOKUP(ROW(AM264),'فهرست بها کلی'!$C$13:$BO$1660,52,0),"")</f>
        <v/>
      </c>
      <c r="AN276" s="174" t="str">
        <f ca="1">IFERROR(VLOOKUP(ROW(AN264),'فهرست بها کلی'!$C$13:$BO$1660,55,0),"")</f>
        <v/>
      </c>
      <c r="AO276" s="174" t="str">
        <f ca="1">IFERROR(VLOOKUP(ROW(AO264),'فهرست بها کلی'!$C$13:$BO$1660,58,0),"")</f>
        <v/>
      </c>
      <c r="AP276" s="174" t="str">
        <f ca="1">IFERROR(VLOOKUP(ROW(AP264),'فهرست بها کلی'!$C$13:$BO$1660,61,0),"")</f>
        <v/>
      </c>
      <c r="AQ276" s="174" t="str">
        <f ca="1">IFERROR(VLOOKUP(ROW(AQ264),'فهرست بها کلی'!$C$13:$BO$1660,64,0),"")</f>
        <v/>
      </c>
      <c r="AR276" s="244">
        <f t="shared" ca="1" si="33"/>
        <v>0</v>
      </c>
      <c r="AS276" s="174" t="str">
        <f ca="1">IFERROR(VLOOKUP(ROW(AS264),'فهرست بها کلی'!$C$13:$BO$1660,23,0),"")</f>
        <v/>
      </c>
      <c r="AT276" s="174" t="str">
        <f ca="1">IFERROR(VLOOKUP(ROW(AT264),'فهرست بها کلی'!$C$13:$BO$1660,26,0),"")</f>
        <v/>
      </c>
      <c r="AU276" s="174" t="str">
        <f ca="1">IFERROR(VLOOKUP(ROW(AU264),'فهرست بها کلی'!$C$13:$BO$1660,29,0),"")</f>
        <v/>
      </c>
      <c r="AV276" s="174" t="str">
        <f ca="1">IFERROR(VLOOKUP(ROW(AV264),'فهرست بها کلی'!$C$13:$BO$1660,32,0),"")</f>
        <v/>
      </c>
      <c r="AW276" s="174" t="str">
        <f ca="1">IFERROR(VLOOKUP(ROW(AW264),'فهرست بها کلی'!$C$13:$BO$1660,35,0),"")</f>
        <v/>
      </c>
      <c r="AX276" s="174" t="str">
        <f ca="1">IFERROR(VLOOKUP(ROW(AX264),'فهرست بها کلی'!$C$13:$BO$1660,38,0),"")</f>
        <v/>
      </c>
      <c r="AY276" s="174" t="str">
        <f ca="1">IFERROR(VLOOKUP(ROW(AY264),'فهرست بها کلی'!$C$13:$BO$1660,41,0),"")</f>
        <v/>
      </c>
      <c r="AZ276" s="174" t="str">
        <f ca="1">IFERROR(VLOOKUP(ROW(AZ264),'فهرست بها کلی'!$C$13:$BO$1660,44,0),"")</f>
        <v/>
      </c>
      <c r="BA276" s="174" t="str">
        <f ca="1">IFERROR(VLOOKUP(ROW(BA264),'فهرست بها کلی'!$C$13:$BO$1660,47,0),"")</f>
        <v/>
      </c>
      <c r="BB276" s="174" t="str">
        <f ca="1">IFERROR(VLOOKUP(ROW(BB264),'فهرست بها کلی'!$C$13:$BO$1660,50,0),"")</f>
        <v/>
      </c>
      <c r="BC276" s="174" t="str">
        <f ca="1">IFERROR(VLOOKUP(ROW(BC264),'فهرست بها کلی'!$C$13:$BO$1660,53,0),"")</f>
        <v/>
      </c>
      <c r="BD276" s="174" t="str">
        <f ca="1">IFERROR(VLOOKUP(ROW(BD264),'فهرست بها کلی'!$C$13:$BO$1660,56,0),"")</f>
        <v/>
      </c>
      <c r="BE276" s="174" t="str">
        <f ca="1">IFERROR(VLOOKUP(ROW(BE264),'فهرست بها کلی'!$C$13:$BO$1660,59,0),"")</f>
        <v/>
      </c>
      <c r="BF276" s="174" t="str">
        <f ca="1">IFERROR(VLOOKUP(ROW(BF264),'فهرست بها کلی'!$C$13:$BO$1660,62,0),"")</f>
        <v/>
      </c>
      <c r="BG276" s="174" t="str">
        <f ca="1">IFERROR(VLOOKUP(ROW(BG264),'فهرست بها کلی'!$C$13:$BO$1660,65,0),"")</f>
        <v/>
      </c>
      <c r="BH276" s="174" t="str">
        <f ca="1">IFERROR(VLOOKUP(ROW(BH264),'فهرست بها کلی'!$C$13:$BO$1660,16,0),"")</f>
        <v/>
      </c>
      <c r="BI276" s="245" t="str">
        <f t="shared" ca="1" si="34"/>
        <v xml:space="preserve"> </v>
      </c>
      <c r="BJ276" s="245" t="str">
        <f t="shared" ca="1" si="35"/>
        <v/>
      </c>
      <c r="BK276" s="245" t="str">
        <f t="shared" ca="1" si="36"/>
        <v/>
      </c>
    </row>
    <row r="277" spans="1:63" ht="47.25" customHeight="1">
      <c r="A277" s="174" t="str">
        <f ca="1">IFERROR(VLOOKUP(ROW(A265),'فهرست بها کلی'!$C$13:$BO$1660,1,0),"")</f>
        <v/>
      </c>
      <c r="B277" s="174" t="str">
        <f ca="1">IFERROR(VLOOKUP(ROW(B265),'فهرست بها کلی'!$C$13:$BO$1660,5,0),"")</f>
        <v/>
      </c>
      <c r="C277" s="174" t="str">
        <f ca="1">IFERROR(VLOOKUP(ROW(C265),'فهرست بها کلی'!$C$13:$BO$1660,6,0),"")</f>
        <v/>
      </c>
      <c r="D277" s="174" t="str">
        <f ca="1">IFERROR(VLOOKUP(ROW(D265),'فهرست بها کلی'!$C$13:$BO$1660,7,0),"")</f>
        <v/>
      </c>
      <c r="E277" s="174" t="str">
        <f ca="1">IFERROR(VLOOKUP(ROW(E265),'فهرست بها کلی'!$C$13:$BO$1660,8,0),"")</f>
        <v/>
      </c>
      <c r="F277" s="174" t="str">
        <f ca="1">IFERROR(VLOOKUP(ROW(F265),'فهرست بها کلی'!$C$13:$BO$1660,9,0),"")</f>
        <v/>
      </c>
      <c r="G277" s="174" t="str">
        <f ca="1">IFERROR(VLOOKUP(ROW(G265),'فهرست بها کلی'!$C$13:$BO$1660,21,0),"")</f>
        <v/>
      </c>
      <c r="H277" s="174" t="str">
        <f ca="1">IFERROR(VLOOKUP(ROW(H265),'فهرست بها کلی'!$C$13:$BO$1660,24,0),"")</f>
        <v/>
      </c>
      <c r="I277" s="174" t="str">
        <f ca="1">IFERROR(VLOOKUP(ROW(I265),'فهرست بها کلی'!$C$13:$BO$1660,27,0),"")</f>
        <v/>
      </c>
      <c r="J277" s="174" t="str">
        <f ca="1">IFERROR(VLOOKUP(ROW(J265),'فهرست بها کلی'!$C$13:$BO$1660,30,0),"")</f>
        <v/>
      </c>
      <c r="K277" s="174" t="str">
        <f ca="1">IFERROR(VLOOKUP(ROW(K265),'فهرست بها کلی'!$C$13:$BO$1660,33,0),"")</f>
        <v/>
      </c>
      <c r="L277" s="174" t="str">
        <f ca="1">IFERROR(VLOOKUP(ROW(L265),'فهرست بها کلی'!$C$13:$BO$1660,36,0),"")</f>
        <v/>
      </c>
      <c r="M277" s="174" t="str">
        <f ca="1">IFERROR(VLOOKUP(ROW(M265),'فهرست بها کلی'!$C$13:$BO$1660,39,0),"")</f>
        <v/>
      </c>
      <c r="N277" s="174" t="str">
        <f ca="1">IFERROR(VLOOKUP(ROW(N265),'فهرست بها کلی'!$C$13:$BO$1660,42,0),"")</f>
        <v/>
      </c>
      <c r="O277" s="174" t="str">
        <f ca="1">IFERROR(VLOOKUP(ROW(O265),'فهرست بها کلی'!$C$13:$BO$1660,45,0),"")</f>
        <v/>
      </c>
      <c r="P277" s="174" t="str">
        <f ca="1">IFERROR(VLOOKUP(ROW(P265),'فهرست بها کلی'!$C$13:$BO$1660,48,0),"")</f>
        <v/>
      </c>
      <c r="Q277" s="174" t="str">
        <f ca="1">IFERROR(VLOOKUP(ROW(Q265),'فهرست بها کلی'!$C$13:$BO$1660,51,0),"")</f>
        <v/>
      </c>
      <c r="R277" s="174" t="str">
        <f ca="1">IFERROR(VLOOKUP(ROW(R265),'فهرست بها کلی'!$C$13:$BO$1660,54,0),"")</f>
        <v/>
      </c>
      <c r="S277" s="174" t="str">
        <f ca="1">IFERROR(VLOOKUP(ROW(S265),'فهرست بها کلی'!$C$13:$BO$1660,57,0),"")</f>
        <v/>
      </c>
      <c r="T277" s="174" t="str">
        <f ca="1">IFERROR(VLOOKUP(ROW(T265),'فهرست بها کلی'!$C$13:$BO$1660,60,0),"")</f>
        <v/>
      </c>
      <c r="U277" s="174" t="str">
        <f ca="1">IFERROR(VLOOKUP(ROW(U265),'فهرست بها کلی'!$C$13:$BO$1660,63,0),"")</f>
        <v/>
      </c>
      <c r="V277" s="241">
        <f t="shared" ca="1" si="30"/>
        <v>0</v>
      </c>
      <c r="W277" s="242" t="str">
        <f t="shared" ca="1" si="31"/>
        <v/>
      </c>
      <c r="X277" s="174" t="str">
        <f ca="1">IFERROR(VLOOKUP(ROW(X265),'فهرست بها کلی'!$C$13:$BO$1660,10,0),"")</f>
        <v/>
      </c>
      <c r="Y277" s="174" t="str">
        <f ca="1">IFERROR(VLOOKUP(ROW(Y265),'فهرست بها کلی'!$C$13:$BO$1660,11,0),"")</f>
        <v/>
      </c>
      <c r="Z277" s="174" t="str">
        <f ca="1">IFERROR(VLOOKUP(ROW(Z265),'فهرست بها کلی'!$C$13:$BO$1660,12,0),"")</f>
        <v/>
      </c>
      <c r="AA277" s="174" t="str">
        <f ca="1">IFERROR(VLOOKUP(ROW(AA265),'فهرست بها کلی'!$C$13:$BO$1660,13,0),"")</f>
        <v/>
      </c>
      <c r="AB277" s="243" t="str">
        <f t="shared" ca="1" si="32"/>
        <v/>
      </c>
      <c r="AC277" s="174" t="str">
        <f ca="1">IFERROR(VLOOKUP(ROW(AC265),'فهرست بها کلی'!$C$13:$BO$1660,22,0),"")</f>
        <v/>
      </c>
      <c r="AD277" s="174" t="str">
        <f ca="1">IFERROR(VLOOKUP(ROW(AD265),'فهرست بها کلی'!$C$13:$BO$1660,25,0),"")</f>
        <v/>
      </c>
      <c r="AE277" s="174" t="str">
        <f ca="1">IFERROR(VLOOKUP(ROW(AE265),'فهرست بها کلی'!$C$13:$BO$1660,28,0),"")</f>
        <v/>
      </c>
      <c r="AF277" s="174" t="str">
        <f ca="1">IFERROR(VLOOKUP(ROW(AF265),'فهرست بها کلی'!$C$13:$BO$1660,31,0),"")</f>
        <v/>
      </c>
      <c r="AG277" s="174" t="str">
        <f ca="1">IFERROR(VLOOKUP(ROW(AG265),'فهرست بها کلی'!$C$13:$BO$1660,34,0),"")</f>
        <v/>
      </c>
      <c r="AH277" s="174" t="str">
        <f ca="1">IFERROR(VLOOKUP(ROW(AH265),'فهرست بها کلی'!$C$13:$BO$1660,37,0),"")</f>
        <v/>
      </c>
      <c r="AI277" s="174" t="str">
        <f ca="1">IFERROR(VLOOKUP(ROW(AI265),'فهرست بها کلی'!$C$13:$BO$1660,40,0),"")</f>
        <v/>
      </c>
      <c r="AJ277" s="174" t="str">
        <f ca="1">IFERROR(VLOOKUP(ROW(AJ265),'فهرست بها کلی'!$C$13:$BO$1660,43,0),"")</f>
        <v/>
      </c>
      <c r="AK277" s="174" t="str">
        <f ca="1">IFERROR(VLOOKUP(ROW(AK265),'فهرست بها کلی'!$C$13:$BO$1660,46,0),"")</f>
        <v/>
      </c>
      <c r="AL277" s="174" t="str">
        <f ca="1">IFERROR(VLOOKUP(ROW(AL265),'فهرست بها کلی'!$C$13:$BO$1660,49,0),"")</f>
        <v/>
      </c>
      <c r="AM277" s="174" t="str">
        <f ca="1">IFERROR(VLOOKUP(ROW(AM265),'فهرست بها کلی'!$C$13:$BO$1660,52,0),"")</f>
        <v/>
      </c>
      <c r="AN277" s="174" t="str">
        <f ca="1">IFERROR(VLOOKUP(ROW(AN265),'فهرست بها کلی'!$C$13:$BO$1660,55,0),"")</f>
        <v/>
      </c>
      <c r="AO277" s="174" t="str">
        <f ca="1">IFERROR(VLOOKUP(ROW(AO265),'فهرست بها کلی'!$C$13:$BO$1660,58,0),"")</f>
        <v/>
      </c>
      <c r="AP277" s="174" t="str">
        <f ca="1">IFERROR(VLOOKUP(ROW(AP265),'فهرست بها کلی'!$C$13:$BO$1660,61,0),"")</f>
        <v/>
      </c>
      <c r="AQ277" s="174" t="str">
        <f ca="1">IFERROR(VLOOKUP(ROW(AQ265),'فهرست بها کلی'!$C$13:$BO$1660,64,0),"")</f>
        <v/>
      </c>
      <c r="AR277" s="244">
        <f t="shared" ca="1" si="33"/>
        <v>0</v>
      </c>
      <c r="AS277" s="174" t="str">
        <f ca="1">IFERROR(VLOOKUP(ROW(AS265),'فهرست بها کلی'!$C$13:$BO$1660,23,0),"")</f>
        <v/>
      </c>
      <c r="AT277" s="174" t="str">
        <f ca="1">IFERROR(VLOOKUP(ROW(AT265),'فهرست بها کلی'!$C$13:$BO$1660,26,0),"")</f>
        <v/>
      </c>
      <c r="AU277" s="174" t="str">
        <f ca="1">IFERROR(VLOOKUP(ROW(AU265),'فهرست بها کلی'!$C$13:$BO$1660,29,0),"")</f>
        <v/>
      </c>
      <c r="AV277" s="174" t="str">
        <f ca="1">IFERROR(VLOOKUP(ROW(AV265),'فهرست بها کلی'!$C$13:$BO$1660,32,0),"")</f>
        <v/>
      </c>
      <c r="AW277" s="174" t="str">
        <f ca="1">IFERROR(VLOOKUP(ROW(AW265),'فهرست بها کلی'!$C$13:$BO$1660,35,0),"")</f>
        <v/>
      </c>
      <c r="AX277" s="174" t="str">
        <f ca="1">IFERROR(VLOOKUP(ROW(AX265),'فهرست بها کلی'!$C$13:$BO$1660,38,0),"")</f>
        <v/>
      </c>
      <c r="AY277" s="174" t="str">
        <f ca="1">IFERROR(VLOOKUP(ROW(AY265),'فهرست بها کلی'!$C$13:$BO$1660,41,0),"")</f>
        <v/>
      </c>
      <c r="AZ277" s="174" t="str">
        <f ca="1">IFERROR(VLOOKUP(ROW(AZ265),'فهرست بها کلی'!$C$13:$BO$1660,44,0),"")</f>
        <v/>
      </c>
      <c r="BA277" s="174" t="str">
        <f ca="1">IFERROR(VLOOKUP(ROW(BA265),'فهرست بها کلی'!$C$13:$BO$1660,47,0),"")</f>
        <v/>
      </c>
      <c r="BB277" s="174" t="str">
        <f ca="1">IFERROR(VLOOKUP(ROW(BB265),'فهرست بها کلی'!$C$13:$BO$1660,50,0),"")</f>
        <v/>
      </c>
      <c r="BC277" s="174" t="str">
        <f ca="1">IFERROR(VLOOKUP(ROW(BC265),'فهرست بها کلی'!$C$13:$BO$1660,53,0),"")</f>
        <v/>
      </c>
      <c r="BD277" s="174" t="str">
        <f ca="1">IFERROR(VLOOKUP(ROW(BD265),'فهرست بها کلی'!$C$13:$BO$1660,56,0),"")</f>
        <v/>
      </c>
      <c r="BE277" s="174" t="str">
        <f ca="1">IFERROR(VLOOKUP(ROW(BE265),'فهرست بها کلی'!$C$13:$BO$1660,59,0),"")</f>
        <v/>
      </c>
      <c r="BF277" s="174" t="str">
        <f ca="1">IFERROR(VLOOKUP(ROW(BF265),'فهرست بها کلی'!$C$13:$BO$1660,62,0),"")</f>
        <v/>
      </c>
      <c r="BG277" s="174" t="str">
        <f ca="1">IFERROR(VLOOKUP(ROW(BG265),'فهرست بها کلی'!$C$13:$BO$1660,65,0),"")</f>
        <v/>
      </c>
      <c r="BH277" s="174" t="str">
        <f ca="1">IFERROR(VLOOKUP(ROW(BH265),'فهرست بها کلی'!$C$13:$BO$1660,16,0),"")</f>
        <v/>
      </c>
      <c r="BI277" s="245" t="str">
        <f t="shared" ca="1" si="34"/>
        <v xml:space="preserve"> </v>
      </c>
      <c r="BJ277" s="245" t="str">
        <f t="shared" ca="1" si="35"/>
        <v/>
      </c>
      <c r="BK277" s="245" t="str">
        <f t="shared" ca="1" si="36"/>
        <v/>
      </c>
    </row>
    <row r="278" spans="1:63" ht="47.25" customHeight="1">
      <c r="A278" s="174" t="str">
        <f ca="1">IFERROR(VLOOKUP(ROW(A266),'فهرست بها کلی'!$C$13:$BO$1660,1,0),"")</f>
        <v/>
      </c>
      <c r="B278" s="174" t="str">
        <f ca="1">IFERROR(VLOOKUP(ROW(B266),'فهرست بها کلی'!$C$13:$BO$1660,5,0),"")</f>
        <v/>
      </c>
      <c r="C278" s="174" t="str">
        <f ca="1">IFERROR(VLOOKUP(ROW(C266),'فهرست بها کلی'!$C$13:$BO$1660,6,0),"")</f>
        <v/>
      </c>
      <c r="D278" s="174" t="str">
        <f ca="1">IFERROR(VLOOKUP(ROW(D266),'فهرست بها کلی'!$C$13:$BO$1660,7,0),"")</f>
        <v/>
      </c>
      <c r="E278" s="174" t="str">
        <f ca="1">IFERROR(VLOOKUP(ROW(E266),'فهرست بها کلی'!$C$13:$BO$1660,8,0),"")</f>
        <v/>
      </c>
      <c r="F278" s="174" t="str">
        <f ca="1">IFERROR(VLOOKUP(ROW(F266),'فهرست بها کلی'!$C$13:$BO$1660,9,0),"")</f>
        <v/>
      </c>
      <c r="G278" s="174" t="str">
        <f ca="1">IFERROR(VLOOKUP(ROW(G266),'فهرست بها کلی'!$C$13:$BO$1660,21,0),"")</f>
        <v/>
      </c>
      <c r="H278" s="174" t="str">
        <f ca="1">IFERROR(VLOOKUP(ROW(H266),'فهرست بها کلی'!$C$13:$BO$1660,24,0),"")</f>
        <v/>
      </c>
      <c r="I278" s="174" t="str">
        <f ca="1">IFERROR(VLOOKUP(ROW(I266),'فهرست بها کلی'!$C$13:$BO$1660,27,0),"")</f>
        <v/>
      </c>
      <c r="J278" s="174" t="str">
        <f ca="1">IFERROR(VLOOKUP(ROW(J266),'فهرست بها کلی'!$C$13:$BO$1660,30,0),"")</f>
        <v/>
      </c>
      <c r="K278" s="174" t="str">
        <f ca="1">IFERROR(VLOOKUP(ROW(K266),'فهرست بها کلی'!$C$13:$BO$1660,33,0),"")</f>
        <v/>
      </c>
      <c r="L278" s="174" t="str">
        <f ca="1">IFERROR(VLOOKUP(ROW(L266),'فهرست بها کلی'!$C$13:$BO$1660,36,0),"")</f>
        <v/>
      </c>
      <c r="M278" s="174" t="str">
        <f ca="1">IFERROR(VLOOKUP(ROW(M266),'فهرست بها کلی'!$C$13:$BO$1660,39,0),"")</f>
        <v/>
      </c>
      <c r="N278" s="174" t="str">
        <f ca="1">IFERROR(VLOOKUP(ROW(N266),'فهرست بها کلی'!$C$13:$BO$1660,42,0),"")</f>
        <v/>
      </c>
      <c r="O278" s="174" t="str">
        <f ca="1">IFERROR(VLOOKUP(ROW(O266),'فهرست بها کلی'!$C$13:$BO$1660,45,0),"")</f>
        <v/>
      </c>
      <c r="P278" s="174" t="str">
        <f ca="1">IFERROR(VLOOKUP(ROW(P266),'فهرست بها کلی'!$C$13:$BO$1660,48,0),"")</f>
        <v/>
      </c>
      <c r="Q278" s="174" t="str">
        <f ca="1">IFERROR(VLOOKUP(ROW(Q266),'فهرست بها کلی'!$C$13:$BO$1660,51,0),"")</f>
        <v/>
      </c>
      <c r="R278" s="174" t="str">
        <f ca="1">IFERROR(VLOOKUP(ROW(R266),'فهرست بها کلی'!$C$13:$BO$1660,54,0),"")</f>
        <v/>
      </c>
      <c r="S278" s="174" t="str">
        <f ca="1">IFERROR(VLOOKUP(ROW(S266),'فهرست بها کلی'!$C$13:$BO$1660,57,0),"")</f>
        <v/>
      </c>
      <c r="T278" s="174" t="str">
        <f ca="1">IFERROR(VLOOKUP(ROW(T266),'فهرست بها کلی'!$C$13:$BO$1660,60,0),"")</f>
        <v/>
      </c>
      <c r="U278" s="174" t="str">
        <f ca="1">IFERROR(VLOOKUP(ROW(U266),'فهرست بها کلی'!$C$13:$BO$1660,63,0),"")</f>
        <v/>
      </c>
      <c r="V278" s="241">
        <f t="shared" ca="1" si="30"/>
        <v>0</v>
      </c>
      <c r="W278" s="242" t="str">
        <f t="shared" ca="1" si="31"/>
        <v/>
      </c>
      <c r="X278" s="174" t="str">
        <f ca="1">IFERROR(VLOOKUP(ROW(X266),'فهرست بها کلی'!$C$13:$BO$1660,10,0),"")</f>
        <v/>
      </c>
      <c r="Y278" s="174" t="str">
        <f ca="1">IFERROR(VLOOKUP(ROW(Y266),'فهرست بها کلی'!$C$13:$BO$1660,11,0),"")</f>
        <v/>
      </c>
      <c r="Z278" s="174" t="str">
        <f ca="1">IFERROR(VLOOKUP(ROW(Z266),'فهرست بها کلی'!$C$13:$BO$1660,12,0),"")</f>
        <v/>
      </c>
      <c r="AA278" s="174" t="str">
        <f ca="1">IFERROR(VLOOKUP(ROW(AA266),'فهرست بها کلی'!$C$13:$BO$1660,13,0),"")</f>
        <v/>
      </c>
      <c r="AB278" s="243" t="str">
        <f t="shared" ca="1" si="32"/>
        <v/>
      </c>
      <c r="AC278" s="174" t="str">
        <f ca="1">IFERROR(VLOOKUP(ROW(AC266),'فهرست بها کلی'!$C$13:$BO$1660,22,0),"")</f>
        <v/>
      </c>
      <c r="AD278" s="174" t="str">
        <f ca="1">IFERROR(VLOOKUP(ROW(AD266),'فهرست بها کلی'!$C$13:$BO$1660,25,0),"")</f>
        <v/>
      </c>
      <c r="AE278" s="174" t="str">
        <f ca="1">IFERROR(VLOOKUP(ROW(AE266),'فهرست بها کلی'!$C$13:$BO$1660,28,0),"")</f>
        <v/>
      </c>
      <c r="AF278" s="174" t="str">
        <f ca="1">IFERROR(VLOOKUP(ROW(AF266),'فهرست بها کلی'!$C$13:$BO$1660,31,0),"")</f>
        <v/>
      </c>
      <c r="AG278" s="174" t="str">
        <f ca="1">IFERROR(VLOOKUP(ROW(AG266),'فهرست بها کلی'!$C$13:$BO$1660,34,0),"")</f>
        <v/>
      </c>
      <c r="AH278" s="174" t="str">
        <f ca="1">IFERROR(VLOOKUP(ROW(AH266),'فهرست بها کلی'!$C$13:$BO$1660,37,0),"")</f>
        <v/>
      </c>
      <c r="AI278" s="174" t="str">
        <f ca="1">IFERROR(VLOOKUP(ROW(AI266),'فهرست بها کلی'!$C$13:$BO$1660,40,0),"")</f>
        <v/>
      </c>
      <c r="AJ278" s="174" t="str">
        <f ca="1">IFERROR(VLOOKUP(ROW(AJ266),'فهرست بها کلی'!$C$13:$BO$1660,43,0),"")</f>
        <v/>
      </c>
      <c r="AK278" s="174" t="str">
        <f ca="1">IFERROR(VLOOKUP(ROW(AK266),'فهرست بها کلی'!$C$13:$BO$1660,46,0),"")</f>
        <v/>
      </c>
      <c r="AL278" s="174" t="str">
        <f ca="1">IFERROR(VLOOKUP(ROW(AL266),'فهرست بها کلی'!$C$13:$BO$1660,49,0),"")</f>
        <v/>
      </c>
      <c r="AM278" s="174" t="str">
        <f ca="1">IFERROR(VLOOKUP(ROW(AM266),'فهرست بها کلی'!$C$13:$BO$1660,52,0),"")</f>
        <v/>
      </c>
      <c r="AN278" s="174" t="str">
        <f ca="1">IFERROR(VLOOKUP(ROW(AN266),'فهرست بها کلی'!$C$13:$BO$1660,55,0),"")</f>
        <v/>
      </c>
      <c r="AO278" s="174" t="str">
        <f ca="1">IFERROR(VLOOKUP(ROW(AO266),'فهرست بها کلی'!$C$13:$BO$1660,58,0),"")</f>
        <v/>
      </c>
      <c r="AP278" s="174" t="str">
        <f ca="1">IFERROR(VLOOKUP(ROW(AP266),'فهرست بها کلی'!$C$13:$BO$1660,61,0),"")</f>
        <v/>
      </c>
      <c r="AQ278" s="174" t="str">
        <f ca="1">IFERROR(VLOOKUP(ROW(AQ266),'فهرست بها کلی'!$C$13:$BO$1660,64,0),"")</f>
        <v/>
      </c>
      <c r="AR278" s="244">
        <f t="shared" ca="1" si="33"/>
        <v>0</v>
      </c>
      <c r="AS278" s="174" t="str">
        <f ca="1">IFERROR(VLOOKUP(ROW(AS266),'فهرست بها کلی'!$C$13:$BO$1660,23,0),"")</f>
        <v/>
      </c>
      <c r="AT278" s="174" t="str">
        <f ca="1">IFERROR(VLOOKUP(ROW(AT266),'فهرست بها کلی'!$C$13:$BO$1660,26,0),"")</f>
        <v/>
      </c>
      <c r="AU278" s="174" t="str">
        <f ca="1">IFERROR(VLOOKUP(ROW(AU266),'فهرست بها کلی'!$C$13:$BO$1660,29,0),"")</f>
        <v/>
      </c>
      <c r="AV278" s="174" t="str">
        <f ca="1">IFERROR(VLOOKUP(ROW(AV266),'فهرست بها کلی'!$C$13:$BO$1660,32,0),"")</f>
        <v/>
      </c>
      <c r="AW278" s="174" t="str">
        <f ca="1">IFERROR(VLOOKUP(ROW(AW266),'فهرست بها کلی'!$C$13:$BO$1660,35,0),"")</f>
        <v/>
      </c>
      <c r="AX278" s="174" t="str">
        <f ca="1">IFERROR(VLOOKUP(ROW(AX266),'فهرست بها کلی'!$C$13:$BO$1660,38,0),"")</f>
        <v/>
      </c>
      <c r="AY278" s="174" t="str">
        <f ca="1">IFERROR(VLOOKUP(ROW(AY266),'فهرست بها کلی'!$C$13:$BO$1660,41,0),"")</f>
        <v/>
      </c>
      <c r="AZ278" s="174" t="str">
        <f ca="1">IFERROR(VLOOKUP(ROW(AZ266),'فهرست بها کلی'!$C$13:$BO$1660,44,0),"")</f>
        <v/>
      </c>
      <c r="BA278" s="174" t="str">
        <f ca="1">IFERROR(VLOOKUP(ROW(BA266),'فهرست بها کلی'!$C$13:$BO$1660,47,0),"")</f>
        <v/>
      </c>
      <c r="BB278" s="174" t="str">
        <f ca="1">IFERROR(VLOOKUP(ROW(BB266),'فهرست بها کلی'!$C$13:$BO$1660,50,0),"")</f>
        <v/>
      </c>
      <c r="BC278" s="174" t="str">
        <f ca="1">IFERROR(VLOOKUP(ROW(BC266),'فهرست بها کلی'!$C$13:$BO$1660,53,0),"")</f>
        <v/>
      </c>
      <c r="BD278" s="174" t="str">
        <f ca="1">IFERROR(VLOOKUP(ROW(BD266),'فهرست بها کلی'!$C$13:$BO$1660,56,0),"")</f>
        <v/>
      </c>
      <c r="BE278" s="174" t="str">
        <f ca="1">IFERROR(VLOOKUP(ROW(BE266),'فهرست بها کلی'!$C$13:$BO$1660,59,0),"")</f>
        <v/>
      </c>
      <c r="BF278" s="174" t="str">
        <f ca="1">IFERROR(VLOOKUP(ROW(BF266),'فهرست بها کلی'!$C$13:$BO$1660,62,0),"")</f>
        <v/>
      </c>
      <c r="BG278" s="174" t="str">
        <f ca="1">IFERROR(VLOOKUP(ROW(BG266),'فهرست بها کلی'!$C$13:$BO$1660,65,0),"")</f>
        <v/>
      </c>
      <c r="BH278" s="174" t="str">
        <f ca="1">IFERROR(VLOOKUP(ROW(BH266),'فهرست بها کلی'!$C$13:$BO$1660,16,0),"")</f>
        <v/>
      </c>
      <c r="BI278" s="245" t="str">
        <f t="shared" ca="1" si="34"/>
        <v xml:space="preserve"> </v>
      </c>
      <c r="BJ278" s="245" t="str">
        <f t="shared" ca="1" si="35"/>
        <v/>
      </c>
      <c r="BK278" s="245" t="str">
        <f t="shared" ca="1" si="36"/>
        <v/>
      </c>
    </row>
    <row r="279" spans="1:63" ht="47.25" customHeight="1">
      <c r="A279" s="174" t="str">
        <f ca="1">IFERROR(VLOOKUP(ROW(A267),'فهرست بها کلی'!$C$13:$BO$1660,1,0),"")</f>
        <v/>
      </c>
      <c r="B279" s="174" t="str">
        <f ca="1">IFERROR(VLOOKUP(ROW(B267),'فهرست بها کلی'!$C$13:$BO$1660,5,0),"")</f>
        <v/>
      </c>
      <c r="C279" s="174" t="str">
        <f ca="1">IFERROR(VLOOKUP(ROW(C267),'فهرست بها کلی'!$C$13:$BO$1660,6,0),"")</f>
        <v/>
      </c>
      <c r="D279" s="174" t="str">
        <f ca="1">IFERROR(VLOOKUP(ROW(D267),'فهرست بها کلی'!$C$13:$BO$1660,7,0),"")</f>
        <v/>
      </c>
      <c r="E279" s="174" t="str">
        <f ca="1">IFERROR(VLOOKUP(ROW(E267),'فهرست بها کلی'!$C$13:$BO$1660,8,0),"")</f>
        <v/>
      </c>
      <c r="F279" s="174" t="str">
        <f ca="1">IFERROR(VLOOKUP(ROW(F267),'فهرست بها کلی'!$C$13:$BO$1660,9,0),"")</f>
        <v/>
      </c>
      <c r="G279" s="174" t="str">
        <f ca="1">IFERROR(VLOOKUP(ROW(G267),'فهرست بها کلی'!$C$13:$BO$1660,21,0),"")</f>
        <v/>
      </c>
      <c r="H279" s="174" t="str">
        <f ca="1">IFERROR(VLOOKUP(ROW(H267),'فهرست بها کلی'!$C$13:$BO$1660,24,0),"")</f>
        <v/>
      </c>
      <c r="I279" s="174" t="str">
        <f ca="1">IFERROR(VLOOKUP(ROW(I267),'فهرست بها کلی'!$C$13:$BO$1660,27,0),"")</f>
        <v/>
      </c>
      <c r="J279" s="174" t="str">
        <f ca="1">IFERROR(VLOOKUP(ROW(J267),'فهرست بها کلی'!$C$13:$BO$1660,30,0),"")</f>
        <v/>
      </c>
      <c r="K279" s="174" t="str">
        <f ca="1">IFERROR(VLOOKUP(ROW(K267),'فهرست بها کلی'!$C$13:$BO$1660,33,0),"")</f>
        <v/>
      </c>
      <c r="L279" s="174" t="str">
        <f ca="1">IFERROR(VLOOKUP(ROW(L267),'فهرست بها کلی'!$C$13:$BO$1660,36,0),"")</f>
        <v/>
      </c>
      <c r="M279" s="174" t="str">
        <f ca="1">IFERROR(VLOOKUP(ROW(M267),'فهرست بها کلی'!$C$13:$BO$1660,39,0),"")</f>
        <v/>
      </c>
      <c r="N279" s="174" t="str">
        <f ca="1">IFERROR(VLOOKUP(ROW(N267),'فهرست بها کلی'!$C$13:$BO$1660,42,0),"")</f>
        <v/>
      </c>
      <c r="O279" s="174" t="str">
        <f ca="1">IFERROR(VLOOKUP(ROW(O267),'فهرست بها کلی'!$C$13:$BO$1660,45,0),"")</f>
        <v/>
      </c>
      <c r="P279" s="174" t="str">
        <f ca="1">IFERROR(VLOOKUP(ROW(P267),'فهرست بها کلی'!$C$13:$BO$1660,48,0),"")</f>
        <v/>
      </c>
      <c r="Q279" s="174" t="str">
        <f ca="1">IFERROR(VLOOKUP(ROW(Q267),'فهرست بها کلی'!$C$13:$BO$1660,51,0),"")</f>
        <v/>
      </c>
      <c r="R279" s="174" t="str">
        <f ca="1">IFERROR(VLOOKUP(ROW(R267),'فهرست بها کلی'!$C$13:$BO$1660,54,0),"")</f>
        <v/>
      </c>
      <c r="S279" s="174" t="str">
        <f ca="1">IFERROR(VLOOKUP(ROW(S267),'فهرست بها کلی'!$C$13:$BO$1660,57,0),"")</f>
        <v/>
      </c>
      <c r="T279" s="174" t="str">
        <f ca="1">IFERROR(VLOOKUP(ROW(T267),'فهرست بها کلی'!$C$13:$BO$1660,60,0),"")</f>
        <v/>
      </c>
      <c r="U279" s="174" t="str">
        <f ca="1">IFERROR(VLOOKUP(ROW(U267),'فهرست بها کلی'!$C$13:$BO$1660,63,0),"")</f>
        <v/>
      </c>
      <c r="V279" s="241">
        <f t="shared" ca="1" si="30"/>
        <v>0</v>
      </c>
      <c r="W279" s="242" t="str">
        <f t="shared" ca="1" si="31"/>
        <v/>
      </c>
      <c r="X279" s="174" t="str">
        <f ca="1">IFERROR(VLOOKUP(ROW(X267),'فهرست بها کلی'!$C$13:$BO$1660,10,0),"")</f>
        <v/>
      </c>
      <c r="Y279" s="174" t="str">
        <f ca="1">IFERROR(VLOOKUP(ROW(Y267),'فهرست بها کلی'!$C$13:$BO$1660,11,0),"")</f>
        <v/>
      </c>
      <c r="Z279" s="174" t="str">
        <f ca="1">IFERROR(VLOOKUP(ROW(Z267),'فهرست بها کلی'!$C$13:$BO$1660,12,0),"")</f>
        <v/>
      </c>
      <c r="AA279" s="174" t="str">
        <f ca="1">IFERROR(VLOOKUP(ROW(AA267),'فهرست بها کلی'!$C$13:$BO$1660,13,0),"")</f>
        <v/>
      </c>
      <c r="AB279" s="243" t="str">
        <f t="shared" ca="1" si="32"/>
        <v/>
      </c>
      <c r="AC279" s="174" t="str">
        <f ca="1">IFERROR(VLOOKUP(ROW(AC267),'فهرست بها کلی'!$C$13:$BO$1660,22,0),"")</f>
        <v/>
      </c>
      <c r="AD279" s="174" t="str">
        <f ca="1">IFERROR(VLOOKUP(ROW(AD267),'فهرست بها کلی'!$C$13:$BO$1660,25,0),"")</f>
        <v/>
      </c>
      <c r="AE279" s="174" t="str">
        <f ca="1">IFERROR(VLOOKUP(ROW(AE267),'فهرست بها کلی'!$C$13:$BO$1660,28,0),"")</f>
        <v/>
      </c>
      <c r="AF279" s="174" t="str">
        <f ca="1">IFERROR(VLOOKUP(ROW(AF267),'فهرست بها کلی'!$C$13:$BO$1660,31,0),"")</f>
        <v/>
      </c>
      <c r="AG279" s="174" t="str">
        <f ca="1">IFERROR(VLOOKUP(ROW(AG267),'فهرست بها کلی'!$C$13:$BO$1660,34,0),"")</f>
        <v/>
      </c>
      <c r="AH279" s="174" t="str">
        <f ca="1">IFERROR(VLOOKUP(ROW(AH267),'فهرست بها کلی'!$C$13:$BO$1660,37,0),"")</f>
        <v/>
      </c>
      <c r="AI279" s="174" t="str">
        <f ca="1">IFERROR(VLOOKUP(ROW(AI267),'فهرست بها کلی'!$C$13:$BO$1660,40,0),"")</f>
        <v/>
      </c>
      <c r="AJ279" s="174" t="str">
        <f ca="1">IFERROR(VLOOKUP(ROW(AJ267),'فهرست بها کلی'!$C$13:$BO$1660,43,0),"")</f>
        <v/>
      </c>
      <c r="AK279" s="174" t="str">
        <f ca="1">IFERROR(VLOOKUP(ROW(AK267),'فهرست بها کلی'!$C$13:$BO$1660,46,0),"")</f>
        <v/>
      </c>
      <c r="AL279" s="174" t="str">
        <f ca="1">IFERROR(VLOOKUP(ROW(AL267),'فهرست بها کلی'!$C$13:$BO$1660,49,0),"")</f>
        <v/>
      </c>
      <c r="AM279" s="174" t="str">
        <f ca="1">IFERROR(VLOOKUP(ROW(AM267),'فهرست بها کلی'!$C$13:$BO$1660,52,0),"")</f>
        <v/>
      </c>
      <c r="AN279" s="174" t="str">
        <f ca="1">IFERROR(VLOOKUP(ROW(AN267),'فهرست بها کلی'!$C$13:$BO$1660,55,0),"")</f>
        <v/>
      </c>
      <c r="AO279" s="174" t="str">
        <f ca="1">IFERROR(VLOOKUP(ROW(AO267),'فهرست بها کلی'!$C$13:$BO$1660,58,0),"")</f>
        <v/>
      </c>
      <c r="AP279" s="174" t="str">
        <f ca="1">IFERROR(VLOOKUP(ROW(AP267),'فهرست بها کلی'!$C$13:$BO$1660,61,0),"")</f>
        <v/>
      </c>
      <c r="AQ279" s="174" t="str">
        <f ca="1">IFERROR(VLOOKUP(ROW(AQ267),'فهرست بها کلی'!$C$13:$BO$1660,64,0),"")</f>
        <v/>
      </c>
      <c r="AR279" s="244">
        <f t="shared" ca="1" si="33"/>
        <v>0</v>
      </c>
      <c r="AS279" s="174" t="str">
        <f ca="1">IFERROR(VLOOKUP(ROW(AS267),'فهرست بها کلی'!$C$13:$BO$1660,23,0),"")</f>
        <v/>
      </c>
      <c r="AT279" s="174" t="str">
        <f ca="1">IFERROR(VLOOKUP(ROW(AT267),'فهرست بها کلی'!$C$13:$BO$1660,26,0),"")</f>
        <v/>
      </c>
      <c r="AU279" s="174" t="str">
        <f ca="1">IFERROR(VLOOKUP(ROW(AU267),'فهرست بها کلی'!$C$13:$BO$1660,29,0),"")</f>
        <v/>
      </c>
      <c r="AV279" s="174" t="str">
        <f ca="1">IFERROR(VLOOKUP(ROW(AV267),'فهرست بها کلی'!$C$13:$BO$1660,32,0),"")</f>
        <v/>
      </c>
      <c r="AW279" s="174" t="str">
        <f ca="1">IFERROR(VLOOKUP(ROW(AW267),'فهرست بها کلی'!$C$13:$BO$1660,35,0),"")</f>
        <v/>
      </c>
      <c r="AX279" s="174" t="str">
        <f ca="1">IFERROR(VLOOKUP(ROW(AX267),'فهرست بها کلی'!$C$13:$BO$1660,38,0),"")</f>
        <v/>
      </c>
      <c r="AY279" s="174" t="str">
        <f ca="1">IFERROR(VLOOKUP(ROW(AY267),'فهرست بها کلی'!$C$13:$BO$1660,41,0),"")</f>
        <v/>
      </c>
      <c r="AZ279" s="174" t="str">
        <f ca="1">IFERROR(VLOOKUP(ROW(AZ267),'فهرست بها کلی'!$C$13:$BO$1660,44,0),"")</f>
        <v/>
      </c>
      <c r="BA279" s="174" t="str">
        <f ca="1">IFERROR(VLOOKUP(ROW(BA267),'فهرست بها کلی'!$C$13:$BO$1660,47,0),"")</f>
        <v/>
      </c>
      <c r="BB279" s="174" t="str">
        <f ca="1">IFERROR(VLOOKUP(ROW(BB267),'فهرست بها کلی'!$C$13:$BO$1660,50,0),"")</f>
        <v/>
      </c>
      <c r="BC279" s="174" t="str">
        <f ca="1">IFERROR(VLOOKUP(ROW(BC267),'فهرست بها کلی'!$C$13:$BO$1660,53,0),"")</f>
        <v/>
      </c>
      <c r="BD279" s="174" t="str">
        <f ca="1">IFERROR(VLOOKUP(ROW(BD267),'فهرست بها کلی'!$C$13:$BO$1660,56,0),"")</f>
        <v/>
      </c>
      <c r="BE279" s="174" t="str">
        <f ca="1">IFERROR(VLOOKUP(ROW(BE267),'فهرست بها کلی'!$C$13:$BO$1660,59,0),"")</f>
        <v/>
      </c>
      <c r="BF279" s="174" t="str">
        <f ca="1">IFERROR(VLOOKUP(ROW(BF267),'فهرست بها کلی'!$C$13:$BO$1660,62,0),"")</f>
        <v/>
      </c>
      <c r="BG279" s="174" t="str">
        <f ca="1">IFERROR(VLOOKUP(ROW(BG267),'فهرست بها کلی'!$C$13:$BO$1660,65,0),"")</f>
        <v/>
      </c>
      <c r="BH279" s="174" t="str">
        <f ca="1">IFERROR(VLOOKUP(ROW(BH267),'فهرست بها کلی'!$C$13:$BO$1660,16,0),"")</f>
        <v/>
      </c>
      <c r="BI279" s="245" t="str">
        <f t="shared" ca="1" si="34"/>
        <v xml:space="preserve"> </v>
      </c>
      <c r="BJ279" s="245" t="str">
        <f t="shared" ca="1" si="35"/>
        <v/>
      </c>
      <c r="BK279" s="245" t="str">
        <f t="shared" ca="1" si="36"/>
        <v/>
      </c>
    </row>
    <row r="280" spans="1:63" ht="47.25" customHeight="1">
      <c r="A280" s="174" t="str">
        <f ca="1">IFERROR(VLOOKUP(ROW(A268),'فهرست بها کلی'!$C$13:$BO$1660,1,0),"")</f>
        <v/>
      </c>
      <c r="B280" s="174" t="str">
        <f ca="1">IFERROR(VLOOKUP(ROW(B268),'فهرست بها کلی'!$C$13:$BO$1660,5,0),"")</f>
        <v/>
      </c>
      <c r="C280" s="174" t="str">
        <f ca="1">IFERROR(VLOOKUP(ROW(C268),'فهرست بها کلی'!$C$13:$BO$1660,6,0),"")</f>
        <v/>
      </c>
      <c r="D280" s="174" t="str">
        <f ca="1">IFERROR(VLOOKUP(ROW(D268),'فهرست بها کلی'!$C$13:$BO$1660,7,0),"")</f>
        <v/>
      </c>
      <c r="E280" s="174" t="str">
        <f ca="1">IFERROR(VLOOKUP(ROW(E268),'فهرست بها کلی'!$C$13:$BO$1660,8,0),"")</f>
        <v/>
      </c>
      <c r="F280" s="174" t="str">
        <f ca="1">IFERROR(VLOOKUP(ROW(F268),'فهرست بها کلی'!$C$13:$BO$1660,9,0),"")</f>
        <v/>
      </c>
      <c r="G280" s="174" t="str">
        <f ca="1">IFERROR(VLOOKUP(ROW(G268),'فهرست بها کلی'!$C$13:$BO$1660,21,0),"")</f>
        <v/>
      </c>
      <c r="H280" s="174" t="str">
        <f ca="1">IFERROR(VLOOKUP(ROW(H268),'فهرست بها کلی'!$C$13:$BO$1660,24,0),"")</f>
        <v/>
      </c>
      <c r="I280" s="174" t="str">
        <f ca="1">IFERROR(VLOOKUP(ROW(I268),'فهرست بها کلی'!$C$13:$BO$1660,27,0),"")</f>
        <v/>
      </c>
      <c r="J280" s="174" t="str">
        <f ca="1">IFERROR(VLOOKUP(ROW(J268),'فهرست بها کلی'!$C$13:$BO$1660,30,0),"")</f>
        <v/>
      </c>
      <c r="K280" s="174" t="str">
        <f ca="1">IFERROR(VLOOKUP(ROW(K268),'فهرست بها کلی'!$C$13:$BO$1660,33,0),"")</f>
        <v/>
      </c>
      <c r="L280" s="174" t="str">
        <f ca="1">IFERROR(VLOOKUP(ROW(L268),'فهرست بها کلی'!$C$13:$BO$1660,36,0),"")</f>
        <v/>
      </c>
      <c r="M280" s="174" t="str">
        <f ca="1">IFERROR(VLOOKUP(ROW(M268),'فهرست بها کلی'!$C$13:$BO$1660,39,0),"")</f>
        <v/>
      </c>
      <c r="N280" s="174" t="str">
        <f ca="1">IFERROR(VLOOKUP(ROW(N268),'فهرست بها کلی'!$C$13:$BO$1660,42,0),"")</f>
        <v/>
      </c>
      <c r="O280" s="174" t="str">
        <f ca="1">IFERROR(VLOOKUP(ROW(O268),'فهرست بها کلی'!$C$13:$BO$1660,45,0),"")</f>
        <v/>
      </c>
      <c r="P280" s="174" t="str">
        <f ca="1">IFERROR(VLOOKUP(ROW(P268),'فهرست بها کلی'!$C$13:$BO$1660,48,0),"")</f>
        <v/>
      </c>
      <c r="Q280" s="174" t="str">
        <f ca="1">IFERROR(VLOOKUP(ROW(Q268),'فهرست بها کلی'!$C$13:$BO$1660,51,0),"")</f>
        <v/>
      </c>
      <c r="R280" s="174" t="str">
        <f ca="1">IFERROR(VLOOKUP(ROW(R268),'فهرست بها کلی'!$C$13:$BO$1660,54,0),"")</f>
        <v/>
      </c>
      <c r="S280" s="174" t="str">
        <f ca="1">IFERROR(VLOOKUP(ROW(S268),'فهرست بها کلی'!$C$13:$BO$1660,57,0),"")</f>
        <v/>
      </c>
      <c r="T280" s="174" t="str">
        <f ca="1">IFERROR(VLOOKUP(ROW(T268),'فهرست بها کلی'!$C$13:$BO$1660,60,0),"")</f>
        <v/>
      </c>
      <c r="U280" s="174" t="str">
        <f ca="1">IFERROR(VLOOKUP(ROW(U268),'فهرست بها کلی'!$C$13:$BO$1660,63,0),"")</f>
        <v/>
      </c>
      <c r="V280" s="241">
        <f t="shared" ca="1" si="30"/>
        <v>0</v>
      </c>
      <c r="W280" s="242" t="str">
        <f t="shared" ca="1" si="31"/>
        <v/>
      </c>
      <c r="X280" s="174" t="str">
        <f ca="1">IFERROR(VLOOKUP(ROW(X268),'فهرست بها کلی'!$C$13:$BO$1660,10,0),"")</f>
        <v/>
      </c>
      <c r="Y280" s="174" t="str">
        <f ca="1">IFERROR(VLOOKUP(ROW(Y268),'فهرست بها کلی'!$C$13:$BO$1660,11,0),"")</f>
        <v/>
      </c>
      <c r="Z280" s="174" t="str">
        <f ca="1">IFERROR(VLOOKUP(ROW(Z268),'فهرست بها کلی'!$C$13:$BO$1660,12,0),"")</f>
        <v/>
      </c>
      <c r="AA280" s="174" t="str">
        <f ca="1">IFERROR(VLOOKUP(ROW(AA268),'فهرست بها کلی'!$C$13:$BO$1660,13,0),"")</f>
        <v/>
      </c>
      <c r="AB280" s="243" t="str">
        <f t="shared" ca="1" si="32"/>
        <v/>
      </c>
      <c r="AC280" s="174" t="str">
        <f ca="1">IFERROR(VLOOKUP(ROW(AC268),'فهرست بها کلی'!$C$13:$BO$1660,22,0),"")</f>
        <v/>
      </c>
      <c r="AD280" s="174" t="str">
        <f ca="1">IFERROR(VLOOKUP(ROW(AD268),'فهرست بها کلی'!$C$13:$BO$1660,25,0),"")</f>
        <v/>
      </c>
      <c r="AE280" s="174" t="str">
        <f ca="1">IFERROR(VLOOKUP(ROW(AE268),'فهرست بها کلی'!$C$13:$BO$1660,28,0),"")</f>
        <v/>
      </c>
      <c r="AF280" s="174" t="str">
        <f ca="1">IFERROR(VLOOKUP(ROW(AF268),'فهرست بها کلی'!$C$13:$BO$1660,31,0),"")</f>
        <v/>
      </c>
      <c r="AG280" s="174" t="str">
        <f ca="1">IFERROR(VLOOKUP(ROW(AG268),'فهرست بها کلی'!$C$13:$BO$1660,34,0),"")</f>
        <v/>
      </c>
      <c r="AH280" s="174" t="str">
        <f ca="1">IFERROR(VLOOKUP(ROW(AH268),'فهرست بها کلی'!$C$13:$BO$1660,37,0),"")</f>
        <v/>
      </c>
      <c r="AI280" s="174" t="str">
        <f ca="1">IFERROR(VLOOKUP(ROW(AI268),'فهرست بها کلی'!$C$13:$BO$1660,40,0),"")</f>
        <v/>
      </c>
      <c r="AJ280" s="174" t="str">
        <f ca="1">IFERROR(VLOOKUP(ROW(AJ268),'فهرست بها کلی'!$C$13:$BO$1660,43,0),"")</f>
        <v/>
      </c>
      <c r="AK280" s="174" t="str">
        <f ca="1">IFERROR(VLOOKUP(ROW(AK268),'فهرست بها کلی'!$C$13:$BO$1660,46,0),"")</f>
        <v/>
      </c>
      <c r="AL280" s="174" t="str">
        <f ca="1">IFERROR(VLOOKUP(ROW(AL268),'فهرست بها کلی'!$C$13:$BO$1660,49,0),"")</f>
        <v/>
      </c>
      <c r="AM280" s="174" t="str">
        <f ca="1">IFERROR(VLOOKUP(ROW(AM268),'فهرست بها کلی'!$C$13:$BO$1660,52,0),"")</f>
        <v/>
      </c>
      <c r="AN280" s="174" t="str">
        <f ca="1">IFERROR(VLOOKUP(ROW(AN268),'فهرست بها کلی'!$C$13:$BO$1660,55,0),"")</f>
        <v/>
      </c>
      <c r="AO280" s="174" t="str">
        <f ca="1">IFERROR(VLOOKUP(ROW(AO268),'فهرست بها کلی'!$C$13:$BO$1660,58,0),"")</f>
        <v/>
      </c>
      <c r="AP280" s="174" t="str">
        <f ca="1">IFERROR(VLOOKUP(ROW(AP268),'فهرست بها کلی'!$C$13:$BO$1660,61,0),"")</f>
        <v/>
      </c>
      <c r="AQ280" s="174" t="str">
        <f ca="1">IFERROR(VLOOKUP(ROW(AQ268),'فهرست بها کلی'!$C$13:$BO$1660,64,0),"")</f>
        <v/>
      </c>
      <c r="AR280" s="244">
        <f t="shared" ca="1" si="33"/>
        <v>0</v>
      </c>
      <c r="AS280" s="174" t="str">
        <f ca="1">IFERROR(VLOOKUP(ROW(AS268),'فهرست بها کلی'!$C$13:$BO$1660,23,0),"")</f>
        <v/>
      </c>
      <c r="AT280" s="174" t="str">
        <f ca="1">IFERROR(VLOOKUP(ROW(AT268),'فهرست بها کلی'!$C$13:$BO$1660,26,0),"")</f>
        <v/>
      </c>
      <c r="AU280" s="174" t="str">
        <f ca="1">IFERROR(VLOOKUP(ROW(AU268),'فهرست بها کلی'!$C$13:$BO$1660,29,0),"")</f>
        <v/>
      </c>
      <c r="AV280" s="174" t="str">
        <f ca="1">IFERROR(VLOOKUP(ROW(AV268),'فهرست بها کلی'!$C$13:$BO$1660,32,0),"")</f>
        <v/>
      </c>
      <c r="AW280" s="174" t="str">
        <f ca="1">IFERROR(VLOOKUP(ROW(AW268),'فهرست بها کلی'!$C$13:$BO$1660,35,0),"")</f>
        <v/>
      </c>
      <c r="AX280" s="174" t="str">
        <f ca="1">IFERROR(VLOOKUP(ROW(AX268),'فهرست بها کلی'!$C$13:$BO$1660,38,0),"")</f>
        <v/>
      </c>
      <c r="AY280" s="174" t="str">
        <f ca="1">IFERROR(VLOOKUP(ROW(AY268),'فهرست بها کلی'!$C$13:$BO$1660,41,0),"")</f>
        <v/>
      </c>
      <c r="AZ280" s="174" t="str">
        <f ca="1">IFERROR(VLOOKUP(ROW(AZ268),'فهرست بها کلی'!$C$13:$BO$1660,44,0),"")</f>
        <v/>
      </c>
      <c r="BA280" s="174" t="str">
        <f ca="1">IFERROR(VLOOKUP(ROW(BA268),'فهرست بها کلی'!$C$13:$BO$1660,47,0),"")</f>
        <v/>
      </c>
      <c r="BB280" s="174" t="str">
        <f ca="1">IFERROR(VLOOKUP(ROW(BB268),'فهرست بها کلی'!$C$13:$BO$1660,50,0),"")</f>
        <v/>
      </c>
      <c r="BC280" s="174" t="str">
        <f ca="1">IFERROR(VLOOKUP(ROW(BC268),'فهرست بها کلی'!$C$13:$BO$1660,53,0),"")</f>
        <v/>
      </c>
      <c r="BD280" s="174" t="str">
        <f ca="1">IFERROR(VLOOKUP(ROW(BD268),'فهرست بها کلی'!$C$13:$BO$1660,56,0),"")</f>
        <v/>
      </c>
      <c r="BE280" s="174" t="str">
        <f ca="1">IFERROR(VLOOKUP(ROW(BE268),'فهرست بها کلی'!$C$13:$BO$1660,59,0),"")</f>
        <v/>
      </c>
      <c r="BF280" s="174" t="str">
        <f ca="1">IFERROR(VLOOKUP(ROW(BF268),'فهرست بها کلی'!$C$13:$BO$1660,62,0),"")</f>
        <v/>
      </c>
      <c r="BG280" s="174" t="str">
        <f ca="1">IFERROR(VLOOKUP(ROW(BG268),'فهرست بها کلی'!$C$13:$BO$1660,65,0),"")</f>
        <v/>
      </c>
      <c r="BH280" s="174" t="str">
        <f ca="1">IFERROR(VLOOKUP(ROW(BH268),'فهرست بها کلی'!$C$13:$BO$1660,16,0),"")</f>
        <v/>
      </c>
      <c r="BI280" s="245" t="str">
        <f t="shared" ca="1" si="34"/>
        <v xml:space="preserve"> </v>
      </c>
      <c r="BJ280" s="245" t="str">
        <f t="shared" ca="1" si="35"/>
        <v/>
      </c>
      <c r="BK280" s="245" t="str">
        <f t="shared" ca="1" si="36"/>
        <v/>
      </c>
    </row>
    <row r="281" spans="1:63" ht="47.25" customHeight="1">
      <c r="A281" s="174" t="str">
        <f ca="1">IFERROR(VLOOKUP(ROW(A269),'فهرست بها کلی'!$C$13:$BO$1660,1,0),"")</f>
        <v/>
      </c>
      <c r="B281" s="174" t="str">
        <f ca="1">IFERROR(VLOOKUP(ROW(B269),'فهرست بها کلی'!$C$13:$BO$1660,5,0),"")</f>
        <v/>
      </c>
      <c r="C281" s="174" t="str">
        <f ca="1">IFERROR(VLOOKUP(ROW(C269),'فهرست بها کلی'!$C$13:$BO$1660,6,0),"")</f>
        <v/>
      </c>
      <c r="D281" s="174" t="str">
        <f ca="1">IFERROR(VLOOKUP(ROW(D269),'فهرست بها کلی'!$C$13:$BO$1660,7,0),"")</f>
        <v/>
      </c>
      <c r="E281" s="174" t="str">
        <f ca="1">IFERROR(VLOOKUP(ROW(E269),'فهرست بها کلی'!$C$13:$BO$1660,8,0),"")</f>
        <v/>
      </c>
      <c r="F281" s="174" t="str">
        <f ca="1">IFERROR(VLOOKUP(ROW(F269),'فهرست بها کلی'!$C$13:$BO$1660,9,0),"")</f>
        <v/>
      </c>
      <c r="G281" s="174" t="str">
        <f ca="1">IFERROR(VLOOKUP(ROW(G269),'فهرست بها کلی'!$C$13:$BO$1660,21,0),"")</f>
        <v/>
      </c>
      <c r="H281" s="174" t="str">
        <f ca="1">IFERROR(VLOOKUP(ROW(H269),'فهرست بها کلی'!$C$13:$BO$1660,24,0),"")</f>
        <v/>
      </c>
      <c r="I281" s="174" t="str">
        <f ca="1">IFERROR(VLOOKUP(ROW(I269),'فهرست بها کلی'!$C$13:$BO$1660,27,0),"")</f>
        <v/>
      </c>
      <c r="J281" s="174" t="str">
        <f ca="1">IFERROR(VLOOKUP(ROW(J269),'فهرست بها کلی'!$C$13:$BO$1660,30,0),"")</f>
        <v/>
      </c>
      <c r="K281" s="174" t="str">
        <f ca="1">IFERROR(VLOOKUP(ROW(K269),'فهرست بها کلی'!$C$13:$BO$1660,33,0),"")</f>
        <v/>
      </c>
      <c r="L281" s="174" t="str">
        <f ca="1">IFERROR(VLOOKUP(ROW(L269),'فهرست بها کلی'!$C$13:$BO$1660,36,0),"")</f>
        <v/>
      </c>
      <c r="M281" s="174" t="str">
        <f ca="1">IFERROR(VLOOKUP(ROW(M269),'فهرست بها کلی'!$C$13:$BO$1660,39,0),"")</f>
        <v/>
      </c>
      <c r="N281" s="174" t="str">
        <f ca="1">IFERROR(VLOOKUP(ROW(N269),'فهرست بها کلی'!$C$13:$BO$1660,42,0),"")</f>
        <v/>
      </c>
      <c r="O281" s="174" t="str">
        <f ca="1">IFERROR(VLOOKUP(ROW(O269),'فهرست بها کلی'!$C$13:$BO$1660,45,0),"")</f>
        <v/>
      </c>
      <c r="P281" s="174" t="str">
        <f ca="1">IFERROR(VLOOKUP(ROW(P269),'فهرست بها کلی'!$C$13:$BO$1660,48,0),"")</f>
        <v/>
      </c>
      <c r="Q281" s="174" t="str">
        <f ca="1">IFERROR(VLOOKUP(ROW(Q269),'فهرست بها کلی'!$C$13:$BO$1660,51,0),"")</f>
        <v/>
      </c>
      <c r="R281" s="174" t="str">
        <f ca="1">IFERROR(VLOOKUP(ROW(R269),'فهرست بها کلی'!$C$13:$BO$1660,54,0),"")</f>
        <v/>
      </c>
      <c r="S281" s="174" t="str">
        <f ca="1">IFERROR(VLOOKUP(ROW(S269),'فهرست بها کلی'!$C$13:$BO$1660,57,0),"")</f>
        <v/>
      </c>
      <c r="T281" s="174" t="str">
        <f ca="1">IFERROR(VLOOKUP(ROW(T269),'فهرست بها کلی'!$C$13:$BO$1660,60,0),"")</f>
        <v/>
      </c>
      <c r="U281" s="174" t="str">
        <f ca="1">IFERROR(VLOOKUP(ROW(U269),'فهرست بها کلی'!$C$13:$BO$1660,63,0),"")</f>
        <v/>
      </c>
      <c r="V281" s="241">
        <f t="shared" ca="1" si="30"/>
        <v>0</v>
      </c>
      <c r="W281" s="242" t="str">
        <f t="shared" ca="1" si="31"/>
        <v/>
      </c>
      <c r="X281" s="174" t="str">
        <f ca="1">IFERROR(VLOOKUP(ROW(X269),'فهرست بها کلی'!$C$13:$BO$1660,10,0),"")</f>
        <v/>
      </c>
      <c r="Y281" s="174" t="str">
        <f ca="1">IFERROR(VLOOKUP(ROW(Y269),'فهرست بها کلی'!$C$13:$BO$1660,11,0),"")</f>
        <v/>
      </c>
      <c r="Z281" s="174" t="str">
        <f ca="1">IFERROR(VLOOKUP(ROW(Z269),'فهرست بها کلی'!$C$13:$BO$1660,12,0),"")</f>
        <v/>
      </c>
      <c r="AA281" s="174" t="str">
        <f ca="1">IFERROR(VLOOKUP(ROW(AA269),'فهرست بها کلی'!$C$13:$BO$1660,13,0),"")</f>
        <v/>
      </c>
      <c r="AB281" s="243" t="str">
        <f t="shared" ca="1" si="32"/>
        <v/>
      </c>
      <c r="AC281" s="174" t="str">
        <f ca="1">IFERROR(VLOOKUP(ROW(AC269),'فهرست بها کلی'!$C$13:$BO$1660,22,0),"")</f>
        <v/>
      </c>
      <c r="AD281" s="174" t="str">
        <f ca="1">IFERROR(VLOOKUP(ROW(AD269),'فهرست بها کلی'!$C$13:$BO$1660,25,0),"")</f>
        <v/>
      </c>
      <c r="AE281" s="174" t="str">
        <f ca="1">IFERROR(VLOOKUP(ROW(AE269),'فهرست بها کلی'!$C$13:$BO$1660,28,0),"")</f>
        <v/>
      </c>
      <c r="AF281" s="174" t="str">
        <f ca="1">IFERROR(VLOOKUP(ROW(AF269),'فهرست بها کلی'!$C$13:$BO$1660,31,0),"")</f>
        <v/>
      </c>
      <c r="AG281" s="174" t="str">
        <f ca="1">IFERROR(VLOOKUP(ROW(AG269),'فهرست بها کلی'!$C$13:$BO$1660,34,0),"")</f>
        <v/>
      </c>
      <c r="AH281" s="174" t="str">
        <f ca="1">IFERROR(VLOOKUP(ROW(AH269),'فهرست بها کلی'!$C$13:$BO$1660,37,0),"")</f>
        <v/>
      </c>
      <c r="AI281" s="174" t="str">
        <f ca="1">IFERROR(VLOOKUP(ROW(AI269),'فهرست بها کلی'!$C$13:$BO$1660,40,0),"")</f>
        <v/>
      </c>
      <c r="AJ281" s="174" t="str">
        <f ca="1">IFERROR(VLOOKUP(ROW(AJ269),'فهرست بها کلی'!$C$13:$BO$1660,43,0),"")</f>
        <v/>
      </c>
      <c r="AK281" s="174" t="str">
        <f ca="1">IFERROR(VLOOKUP(ROW(AK269),'فهرست بها کلی'!$C$13:$BO$1660,46,0),"")</f>
        <v/>
      </c>
      <c r="AL281" s="174" t="str">
        <f ca="1">IFERROR(VLOOKUP(ROW(AL269),'فهرست بها کلی'!$C$13:$BO$1660,49,0),"")</f>
        <v/>
      </c>
      <c r="AM281" s="174" t="str">
        <f ca="1">IFERROR(VLOOKUP(ROW(AM269),'فهرست بها کلی'!$C$13:$BO$1660,52,0),"")</f>
        <v/>
      </c>
      <c r="AN281" s="174" t="str">
        <f ca="1">IFERROR(VLOOKUP(ROW(AN269),'فهرست بها کلی'!$C$13:$BO$1660,55,0),"")</f>
        <v/>
      </c>
      <c r="AO281" s="174" t="str">
        <f ca="1">IFERROR(VLOOKUP(ROW(AO269),'فهرست بها کلی'!$C$13:$BO$1660,58,0),"")</f>
        <v/>
      </c>
      <c r="AP281" s="174" t="str">
        <f ca="1">IFERROR(VLOOKUP(ROW(AP269),'فهرست بها کلی'!$C$13:$BO$1660,61,0),"")</f>
        <v/>
      </c>
      <c r="AQ281" s="174" t="str">
        <f ca="1">IFERROR(VLOOKUP(ROW(AQ269),'فهرست بها کلی'!$C$13:$BO$1660,64,0),"")</f>
        <v/>
      </c>
      <c r="AR281" s="244">
        <f t="shared" ca="1" si="33"/>
        <v>0</v>
      </c>
      <c r="AS281" s="174" t="str">
        <f ca="1">IFERROR(VLOOKUP(ROW(AS269),'فهرست بها کلی'!$C$13:$BO$1660,23,0),"")</f>
        <v/>
      </c>
      <c r="AT281" s="174" t="str">
        <f ca="1">IFERROR(VLOOKUP(ROW(AT269),'فهرست بها کلی'!$C$13:$BO$1660,26,0),"")</f>
        <v/>
      </c>
      <c r="AU281" s="174" t="str">
        <f ca="1">IFERROR(VLOOKUP(ROW(AU269),'فهرست بها کلی'!$C$13:$BO$1660,29,0),"")</f>
        <v/>
      </c>
      <c r="AV281" s="174" t="str">
        <f ca="1">IFERROR(VLOOKUP(ROW(AV269),'فهرست بها کلی'!$C$13:$BO$1660,32,0),"")</f>
        <v/>
      </c>
      <c r="AW281" s="174" t="str">
        <f ca="1">IFERROR(VLOOKUP(ROW(AW269),'فهرست بها کلی'!$C$13:$BO$1660,35,0),"")</f>
        <v/>
      </c>
      <c r="AX281" s="174" t="str">
        <f ca="1">IFERROR(VLOOKUP(ROW(AX269),'فهرست بها کلی'!$C$13:$BO$1660,38,0),"")</f>
        <v/>
      </c>
      <c r="AY281" s="174" t="str">
        <f ca="1">IFERROR(VLOOKUP(ROW(AY269),'فهرست بها کلی'!$C$13:$BO$1660,41,0),"")</f>
        <v/>
      </c>
      <c r="AZ281" s="174" t="str">
        <f ca="1">IFERROR(VLOOKUP(ROW(AZ269),'فهرست بها کلی'!$C$13:$BO$1660,44,0),"")</f>
        <v/>
      </c>
      <c r="BA281" s="174" t="str">
        <f ca="1">IFERROR(VLOOKUP(ROW(BA269),'فهرست بها کلی'!$C$13:$BO$1660,47,0),"")</f>
        <v/>
      </c>
      <c r="BB281" s="174" t="str">
        <f ca="1">IFERROR(VLOOKUP(ROW(BB269),'فهرست بها کلی'!$C$13:$BO$1660,50,0),"")</f>
        <v/>
      </c>
      <c r="BC281" s="174" t="str">
        <f ca="1">IFERROR(VLOOKUP(ROW(BC269),'فهرست بها کلی'!$C$13:$BO$1660,53,0),"")</f>
        <v/>
      </c>
      <c r="BD281" s="174" t="str">
        <f ca="1">IFERROR(VLOOKUP(ROW(BD269),'فهرست بها کلی'!$C$13:$BO$1660,56,0),"")</f>
        <v/>
      </c>
      <c r="BE281" s="174" t="str">
        <f ca="1">IFERROR(VLOOKUP(ROW(BE269),'فهرست بها کلی'!$C$13:$BO$1660,59,0),"")</f>
        <v/>
      </c>
      <c r="BF281" s="174" t="str">
        <f ca="1">IFERROR(VLOOKUP(ROW(BF269),'فهرست بها کلی'!$C$13:$BO$1660,62,0),"")</f>
        <v/>
      </c>
      <c r="BG281" s="174" t="str">
        <f ca="1">IFERROR(VLOOKUP(ROW(BG269),'فهرست بها کلی'!$C$13:$BO$1660,65,0),"")</f>
        <v/>
      </c>
      <c r="BH281" s="174" t="str">
        <f ca="1">IFERROR(VLOOKUP(ROW(BH269),'فهرست بها کلی'!$C$13:$BO$1660,16,0),"")</f>
        <v/>
      </c>
      <c r="BI281" s="245" t="str">
        <f t="shared" ca="1" si="34"/>
        <v xml:space="preserve"> </v>
      </c>
      <c r="BJ281" s="245" t="str">
        <f t="shared" ca="1" si="35"/>
        <v/>
      </c>
      <c r="BK281" s="245" t="str">
        <f t="shared" ca="1" si="36"/>
        <v/>
      </c>
    </row>
    <row r="282" spans="1:63" ht="47.25" customHeight="1">
      <c r="A282" s="174" t="str">
        <f ca="1">IFERROR(VLOOKUP(ROW(A270),'فهرست بها کلی'!$C$13:$BO$1660,1,0),"")</f>
        <v/>
      </c>
      <c r="B282" s="174" t="str">
        <f ca="1">IFERROR(VLOOKUP(ROW(B270),'فهرست بها کلی'!$C$13:$BO$1660,5,0),"")</f>
        <v/>
      </c>
      <c r="C282" s="174" t="str">
        <f ca="1">IFERROR(VLOOKUP(ROW(C270),'فهرست بها کلی'!$C$13:$BO$1660,6,0),"")</f>
        <v/>
      </c>
      <c r="D282" s="174" t="str">
        <f ca="1">IFERROR(VLOOKUP(ROW(D270),'فهرست بها کلی'!$C$13:$BO$1660,7,0),"")</f>
        <v/>
      </c>
      <c r="E282" s="174" t="str">
        <f ca="1">IFERROR(VLOOKUP(ROW(E270),'فهرست بها کلی'!$C$13:$BO$1660,8,0),"")</f>
        <v/>
      </c>
      <c r="F282" s="174" t="str">
        <f ca="1">IFERROR(VLOOKUP(ROW(F270),'فهرست بها کلی'!$C$13:$BO$1660,9,0),"")</f>
        <v/>
      </c>
      <c r="G282" s="174" t="str">
        <f ca="1">IFERROR(VLOOKUP(ROW(G270),'فهرست بها کلی'!$C$13:$BO$1660,21,0),"")</f>
        <v/>
      </c>
      <c r="H282" s="174" t="str">
        <f ca="1">IFERROR(VLOOKUP(ROW(H270),'فهرست بها کلی'!$C$13:$BO$1660,24,0),"")</f>
        <v/>
      </c>
      <c r="I282" s="174" t="str">
        <f ca="1">IFERROR(VLOOKUP(ROW(I270),'فهرست بها کلی'!$C$13:$BO$1660,27,0),"")</f>
        <v/>
      </c>
      <c r="J282" s="174" t="str">
        <f ca="1">IFERROR(VLOOKUP(ROW(J270),'فهرست بها کلی'!$C$13:$BO$1660,30,0),"")</f>
        <v/>
      </c>
      <c r="K282" s="174" t="str">
        <f ca="1">IFERROR(VLOOKUP(ROW(K270),'فهرست بها کلی'!$C$13:$BO$1660,33,0),"")</f>
        <v/>
      </c>
      <c r="L282" s="174" t="str">
        <f ca="1">IFERROR(VLOOKUP(ROW(L270),'فهرست بها کلی'!$C$13:$BO$1660,36,0),"")</f>
        <v/>
      </c>
      <c r="M282" s="174" t="str">
        <f ca="1">IFERROR(VLOOKUP(ROW(M270),'فهرست بها کلی'!$C$13:$BO$1660,39,0),"")</f>
        <v/>
      </c>
      <c r="N282" s="174" t="str">
        <f ca="1">IFERROR(VLOOKUP(ROW(N270),'فهرست بها کلی'!$C$13:$BO$1660,42,0),"")</f>
        <v/>
      </c>
      <c r="O282" s="174" t="str">
        <f ca="1">IFERROR(VLOOKUP(ROW(O270),'فهرست بها کلی'!$C$13:$BO$1660,45,0),"")</f>
        <v/>
      </c>
      <c r="P282" s="174" t="str">
        <f ca="1">IFERROR(VLOOKUP(ROW(P270),'فهرست بها کلی'!$C$13:$BO$1660,48,0),"")</f>
        <v/>
      </c>
      <c r="Q282" s="174" t="str">
        <f ca="1">IFERROR(VLOOKUP(ROW(Q270),'فهرست بها کلی'!$C$13:$BO$1660,51,0),"")</f>
        <v/>
      </c>
      <c r="R282" s="174" t="str">
        <f ca="1">IFERROR(VLOOKUP(ROW(R270),'فهرست بها کلی'!$C$13:$BO$1660,54,0),"")</f>
        <v/>
      </c>
      <c r="S282" s="174" t="str">
        <f ca="1">IFERROR(VLOOKUP(ROW(S270),'فهرست بها کلی'!$C$13:$BO$1660,57,0),"")</f>
        <v/>
      </c>
      <c r="T282" s="174" t="str">
        <f ca="1">IFERROR(VLOOKUP(ROW(T270),'فهرست بها کلی'!$C$13:$BO$1660,60,0),"")</f>
        <v/>
      </c>
      <c r="U282" s="174" t="str">
        <f ca="1">IFERROR(VLOOKUP(ROW(U270),'فهرست بها کلی'!$C$13:$BO$1660,63,0),"")</f>
        <v/>
      </c>
      <c r="V282" s="241">
        <f t="shared" ca="1" si="30"/>
        <v>0</v>
      </c>
      <c r="W282" s="242" t="str">
        <f t="shared" ca="1" si="31"/>
        <v/>
      </c>
      <c r="X282" s="174" t="str">
        <f ca="1">IFERROR(VLOOKUP(ROW(X270),'فهرست بها کلی'!$C$13:$BO$1660,10,0),"")</f>
        <v/>
      </c>
      <c r="Y282" s="174" t="str">
        <f ca="1">IFERROR(VLOOKUP(ROW(Y270),'فهرست بها کلی'!$C$13:$BO$1660,11,0),"")</f>
        <v/>
      </c>
      <c r="Z282" s="174" t="str">
        <f ca="1">IFERROR(VLOOKUP(ROW(Z270),'فهرست بها کلی'!$C$13:$BO$1660,12,0),"")</f>
        <v/>
      </c>
      <c r="AA282" s="174" t="str">
        <f ca="1">IFERROR(VLOOKUP(ROW(AA270),'فهرست بها کلی'!$C$13:$BO$1660,13,0),"")</f>
        <v/>
      </c>
      <c r="AB282" s="243" t="str">
        <f t="shared" ca="1" si="32"/>
        <v/>
      </c>
      <c r="AC282" s="174" t="str">
        <f ca="1">IFERROR(VLOOKUP(ROW(AC270),'فهرست بها کلی'!$C$13:$BO$1660,22,0),"")</f>
        <v/>
      </c>
      <c r="AD282" s="174" t="str">
        <f ca="1">IFERROR(VLOOKUP(ROW(AD270),'فهرست بها کلی'!$C$13:$BO$1660,25,0),"")</f>
        <v/>
      </c>
      <c r="AE282" s="174" t="str">
        <f ca="1">IFERROR(VLOOKUP(ROW(AE270),'فهرست بها کلی'!$C$13:$BO$1660,28,0),"")</f>
        <v/>
      </c>
      <c r="AF282" s="174" t="str">
        <f ca="1">IFERROR(VLOOKUP(ROW(AF270),'فهرست بها کلی'!$C$13:$BO$1660,31,0),"")</f>
        <v/>
      </c>
      <c r="AG282" s="174" t="str">
        <f ca="1">IFERROR(VLOOKUP(ROW(AG270),'فهرست بها کلی'!$C$13:$BO$1660,34,0),"")</f>
        <v/>
      </c>
      <c r="AH282" s="174" t="str">
        <f ca="1">IFERROR(VLOOKUP(ROW(AH270),'فهرست بها کلی'!$C$13:$BO$1660,37,0),"")</f>
        <v/>
      </c>
      <c r="AI282" s="174" t="str">
        <f ca="1">IFERROR(VLOOKUP(ROW(AI270),'فهرست بها کلی'!$C$13:$BO$1660,40,0),"")</f>
        <v/>
      </c>
      <c r="AJ282" s="174" t="str">
        <f ca="1">IFERROR(VLOOKUP(ROW(AJ270),'فهرست بها کلی'!$C$13:$BO$1660,43,0),"")</f>
        <v/>
      </c>
      <c r="AK282" s="174" t="str">
        <f ca="1">IFERROR(VLOOKUP(ROW(AK270),'فهرست بها کلی'!$C$13:$BO$1660,46,0),"")</f>
        <v/>
      </c>
      <c r="AL282" s="174" t="str">
        <f ca="1">IFERROR(VLOOKUP(ROW(AL270),'فهرست بها کلی'!$C$13:$BO$1660,49,0),"")</f>
        <v/>
      </c>
      <c r="AM282" s="174" t="str">
        <f ca="1">IFERROR(VLOOKUP(ROW(AM270),'فهرست بها کلی'!$C$13:$BO$1660,52,0),"")</f>
        <v/>
      </c>
      <c r="AN282" s="174" t="str">
        <f ca="1">IFERROR(VLOOKUP(ROW(AN270),'فهرست بها کلی'!$C$13:$BO$1660,55,0),"")</f>
        <v/>
      </c>
      <c r="AO282" s="174" t="str">
        <f ca="1">IFERROR(VLOOKUP(ROW(AO270),'فهرست بها کلی'!$C$13:$BO$1660,58,0),"")</f>
        <v/>
      </c>
      <c r="AP282" s="174" t="str">
        <f ca="1">IFERROR(VLOOKUP(ROW(AP270),'فهرست بها کلی'!$C$13:$BO$1660,61,0),"")</f>
        <v/>
      </c>
      <c r="AQ282" s="174" t="str">
        <f ca="1">IFERROR(VLOOKUP(ROW(AQ270),'فهرست بها کلی'!$C$13:$BO$1660,64,0),"")</f>
        <v/>
      </c>
      <c r="AR282" s="244">
        <f t="shared" ca="1" si="33"/>
        <v>0</v>
      </c>
      <c r="AS282" s="174" t="str">
        <f ca="1">IFERROR(VLOOKUP(ROW(AS270),'فهرست بها کلی'!$C$13:$BO$1660,23,0),"")</f>
        <v/>
      </c>
      <c r="AT282" s="174" t="str">
        <f ca="1">IFERROR(VLOOKUP(ROW(AT270),'فهرست بها کلی'!$C$13:$BO$1660,26,0),"")</f>
        <v/>
      </c>
      <c r="AU282" s="174" t="str">
        <f ca="1">IFERROR(VLOOKUP(ROW(AU270),'فهرست بها کلی'!$C$13:$BO$1660,29,0),"")</f>
        <v/>
      </c>
      <c r="AV282" s="174" t="str">
        <f ca="1">IFERROR(VLOOKUP(ROW(AV270),'فهرست بها کلی'!$C$13:$BO$1660,32,0),"")</f>
        <v/>
      </c>
      <c r="AW282" s="174" t="str">
        <f ca="1">IFERROR(VLOOKUP(ROW(AW270),'فهرست بها کلی'!$C$13:$BO$1660,35,0),"")</f>
        <v/>
      </c>
      <c r="AX282" s="174" t="str">
        <f ca="1">IFERROR(VLOOKUP(ROW(AX270),'فهرست بها کلی'!$C$13:$BO$1660,38,0),"")</f>
        <v/>
      </c>
      <c r="AY282" s="174" t="str">
        <f ca="1">IFERROR(VLOOKUP(ROW(AY270),'فهرست بها کلی'!$C$13:$BO$1660,41,0),"")</f>
        <v/>
      </c>
      <c r="AZ282" s="174" t="str">
        <f ca="1">IFERROR(VLOOKUP(ROW(AZ270),'فهرست بها کلی'!$C$13:$BO$1660,44,0),"")</f>
        <v/>
      </c>
      <c r="BA282" s="174" t="str">
        <f ca="1">IFERROR(VLOOKUP(ROW(BA270),'فهرست بها کلی'!$C$13:$BO$1660,47,0),"")</f>
        <v/>
      </c>
      <c r="BB282" s="174" t="str">
        <f ca="1">IFERROR(VLOOKUP(ROW(BB270),'فهرست بها کلی'!$C$13:$BO$1660,50,0),"")</f>
        <v/>
      </c>
      <c r="BC282" s="174" t="str">
        <f ca="1">IFERROR(VLOOKUP(ROW(BC270),'فهرست بها کلی'!$C$13:$BO$1660,53,0),"")</f>
        <v/>
      </c>
      <c r="BD282" s="174" t="str">
        <f ca="1">IFERROR(VLOOKUP(ROW(BD270),'فهرست بها کلی'!$C$13:$BO$1660,56,0),"")</f>
        <v/>
      </c>
      <c r="BE282" s="174" t="str">
        <f ca="1">IFERROR(VLOOKUP(ROW(BE270),'فهرست بها کلی'!$C$13:$BO$1660,59,0),"")</f>
        <v/>
      </c>
      <c r="BF282" s="174" t="str">
        <f ca="1">IFERROR(VLOOKUP(ROW(BF270),'فهرست بها کلی'!$C$13:$BO$1660,62,0),"")</f>
        <v/>
      </c>
      <c r="BG282" s="174" t="str">
        <f ca="1">IFERROR(VLOOKUP(ROW(BG270),'فهرست بها کلی'!$C$13:$BO$1660,65,0),"")</f>
        <v/>
      </c>
      <c r="BH282" s="174" t="str">
        <f ca="1">IFERROR(VLOOKUP(ROW(BH270),'فهرست بها کلی'!$C$13:$BO$1660,16,0),"")</f>
        <v/>
      </c>
      <c r="BI282" s="245" t="str">
        <f t="shared" ca="1" si="34"/>
        <v xml:space="preserve"> </v>
      </c>
      <c r="BJ282" s="245" t="str">
        <f t="shared" ca="1" si="35"/>
        <v/>
      </c>
      <c r="BK282" s="245" t="str">
        <f t="shared" ca="1" si="36"/>
        <v/>
      </c>
    </row>
    <row r="283" spans="1:63" ht="47.25" customHeight="1">
      <c r="A283" s="174" t="str">
        <f ca="1">IFERROR(VLOOKUP(ROW(A271),'فهرست بها کلی'!$C$13:$BO$1660,1,0),"")</f>
        <v/>
      </c>
      <c r="B283" s="174" t="str">
        <f ca="1">IFERROR(VLOOKUP(ROW(B271),'فهرست بها کلی'!$C$13:$BO$1660,5,0),"")</f>
        <v/>
      </c>
      <c r="C283" s="174" t="str">
        <f ca="1">IFERROR(VLOOKUP(ROW(C271),'فهرست بها کلی'!$C$13:$BO$1660,6,0),"")</f>
        <v/>
      </c>
      <c r="D283" s="174" t="str">
        <f ca="1">IFERROR(VLOOKUP(ROW(D271),'فهرست بها کلی'!$C$13:$BO$1660,7,0),"")</f>
        <v/>
      </c>
      <c r="E283" s="174" t="str">
        <f ca="1">IFERROR(VLOOKUP(ROW(E271),'فهرست بها کلی'!$C$13:$BO$1660,8,0),"")</f>
        <v/>
      </c>
      <c r="F283" s="174" t="str">
        <f ca="1">IFERROR(VLOOKUP(ROW(F271),'فهرست بها کلی'!$C$13:$BO$1660,9,0),"")</f>
        <v/>
      </c>
      <c r="G283" s="174" t="str">
        <f ca="1">IFERROR(VLOOKUP(ROW(G271),'فهرست بها کلی'!$C$13:$BO$1660,21,0),"")</f>
        <v/>
      </c>
      <c r="H283" s="174" t="str">
        <f ca="1">IFERROR(VLOOKUP(ROW(H271),'فهرست بها کلی'!$C$13:$BO$1660,24,0),"")</f>
        <v/>
      </c>
      <c r="I283" s="174" t="str">
        <f ca="1">IFERROR(VLOOKUP(ROW(I271),'فهرست بها کلی'!$C$13:$BO$1660,27,0),"")</f>
        <v/>
      </c>
      <c r="J283" s="174" t="str">
        <f ca="1">IFERROR(VLOOKUP(ROW(J271),'فهرست بها کلی'!$C$13:$BO$1660,30,0),"")</f>
        <v/>
      </c>
      <c r="K283" s="174" t="str">
        <f ca="1">IFERROR(VLOOKUP(ROW(K271),'فهرست بها کلی'!$C$13:$BO$1660,33,0),"")</f>
        <v/>
      </c>
      <c r="L283" s="174" t="str">
        <f ca="1">IFERROR(VLOOKUP(ROW(L271),'فهرست بها کلی'!$C$13:$BO$1660,36,0),"")</f>
        <v/>
      </c>
      <c r="M283" s="174" t="str">
        <f ca="1">IFERROR(VLOOKUP(ROW(M271),'فهرست بها کلی'!$C$13:$BO$1660,39,0),"")</f>
        <v/>
      </c>
      <c r="N283" s="174" t="str">
        <f ca="1">IFERROR(VLOOKUP(ROW(N271),'فهرست بها کلی'!$C$13:$BO$1660,42,0),"")</f>
        <v/>
      </c>
      <c r="O283" s="174" t="str">
        <f ca="1">IFERROR(VLOOKUP(ROW(O271),'فهرست بها کلی'!$C$13:$BO$1660,45,0),"")</f>
        <v/>
      </c>
      <c r="P283" s="174" t="str">
        <f ca="1">IFERROR(VLOOKUP(ROW(P271),'فهرست بها کلی'!$C$13:$BO$1660,48,0),"")</f>
        <v/>
      </c>
      <c r="Q283" s="174" t="str">
        <f ca="1">IFERROR(VLOOKUP(ROW(Q271),'فهرست بها کلی'!$C$13:$BO$1660,51,0),"")</f>
        <v/>
      </c>
      <c r="R283" s="174" t="str">
        <f ca="1">IFERROR(VLOOKUP(ROW(R271),'فهرست بها کلی'!$C$13:$BO$1660,54,0),"")</f>
        <v/>
      </c>
      <c r="S283" s="174" t="str">
        <f ca="1">IFERROR(VLOOKUP(ROW(S271),'فهرست بها کلی'!$C$13:$BO$1660,57,0),"")</f>
        <v/>
      </c>
      <c r="T283" s="174" t="str">
        <f ca="1">IFERROR(VLOOKUP(ROW(T271),'فهرست بها کلی'!$C$13:$BO$1660,60,0),"")</f>
        <v/>
      </c>
      <c r="U283" s="174" t="str">
        <f ca="1">IFERROR(VLOOKUP(ROW(U271),'فهرست بها کلی'!$C$13:$BO$1660,63,0),"")</f>
        <v/>
      </c>
      <c r="V283" s="241">
        <f t="shared" ca="1" si="30"/>
        <v>0</v>
      </c>
      <c r="W283" s="242" t="str">
        <f t="shared" ca="1" si="31"/>
        <v/>
      </c>
      <c r="X283" s="174" t="str">
        <f ca="1">IFERROR(VLOOKUP(ROW(X271),'فهرست بها کلی'!$C$13:$BO$1660,10,0),"")</f>
        <v/>
      </c>
      <c r="Y283" s="174" t="str">
        <f ca="1">IFERROR(VLOOKUP(ROW(Y271),'فهرست بها کلی'!$C$13:$BO$1660,11,0),"")</f>
        <v/>
      </c>
      <c r="Z283" s="174" t="str">
        <f ca="1">IFERROR(VLOOKUP(ROW(Z271),'فهرست بها کلی'!$C$13:$BO$1660,12,0),"")</f>
        <v/>
      </c>
      <c r="AA283" s="174" t="str">
        <f ca="1">IFERROR(VLOOKUP(ROW(AA271),'فهرست بها کلی'!$C$13:$BO$1660,13,0),"")</f>
        <v/>
      </c>
      <c r="AB283" s="243" t="str">
        <f t="shared" ca="1" si="32"/>
        <v/>
      </c>
      <c r="AC283" s="174" t="str">
        <f ca="1">IFERROR(VLOOKUP(ROW(AC271),'فهرست بها کلی'!$C$13:$BO$1660,22,0),"")</f>
        <v/>
      </c>
      <c r="AD283" s="174" t="str">
        <f ca="1">IFERROR(VLOOKUP(ROW(AD271),'فهرست بها کلی'!$C$13:$BO$1660,25,0),"")</f>
        <v/>
      </c>
      <c r="AE283" s="174" t="str">
        <f ca="1">IFERROR(VLOOKUP(ROW(AE271),'فهرست بها کلی'!$C$13:$BO$1660,28,0),"")</f>
        <v/>
      </c>
      <c r="AF283" s="174" t="str">
        <f ca="1">IFERROR(VLOOKUP(ROW(AF271),'فهرست بها کلی'!$C$13:$BO$1660,31,0),"")</f>
        <v/>
      </c>
      <c r="AG283" s="174" t="str">
        <f ca="1">IFERROR(VLOOKUP(ROW(AG271),'فهرست بها کلی'!$C$13:$BO$1660,34,0),"")</f>
        <v/>
      </c>
      <c r="AH283" s="174" t="str">
        <f ca="1">IFERROR(VLOOKUP(ROW(AH271),'فهرست بها کلی'!$C$13:$BO$1660,37,0),"")</f>
        <v/>
      </c>
      <c r="AI283" s="174" t="str">
        <f ca="1">IFERROR(VLOOKUP(ROW(AI271),'فهرست بها کلی'!$C$13:$BO$1660,40,0),"")</f>
        <v/>
      </c>
      <c r="AJ283" s="174" t="str">
        <f ca="1">IFERROR(VLOOKUP(ROW(AJ271),'فهرست بها کلی'!$C$13:$BO$1660,43,0),"")</f>
        <v/>
      </c>
      <c r="AK283" s="174" t="str">
        <f ca="1">IFERROR(VLOOKUP(ROW(AK271),'فهرست بها کلی'!$C$13:$BO$1660,46,0),"")</f>
        <v/>
      </c>
      <c r="AL283" s="174" t="str">
        <f ca="1">IFERROR(VLOOKUP(ROW(AL271),'فهرست بها کلی'!$C$13:$BO$1660,49,0),"")</f>
        <v/>
      </c>
      <c r="AM283" s="174" t="str">
        <f ca="1">IFERROR(VLOOKUP(ROW(AM271),'فهرست بها کلی'!$C$13:$BO$1660,52,0),"")</f>
        <v/>
      </c>
      <c r="AN283" s="174" t="str">
        <f ca="1">IFERROR(VLOOKUP(ROW(AN271),'فهرست بها کلی'!$C$13:$BO$1660,55,0),"")</f>
        <v/>
      </c>
      <c r="AO283" s="174" t="str">
        <f ca="1">IFERROR(VLOOKUP(ROW(AO271),'فهرست بها کلی'!$C$13:$BO$1660,58,0),"")</f>
        <v/>
      </c>
      <c r="AP283" s="174" t="str">
        <f ca="1">IFERROR(VLOOKUP(ROW(AP271),'فهرست بها کلی'!$C$13:$BO$1660,61,0),"")</f>
        <v/>
      </c>
      <c r="AQ283" s="174" t="str">
        <f ca="1">IFERROR(VLOOKUP(ROW(AQ271),'فهرست بها کلی'!$C$13:$BO$1660,64,0),"")</f>
        <v/>
      </c>
      <c r="AR283" s="244">
        <f t="shared" ca="1" si="33"/>
        <v>0</v>
      </c>
      <c r="AS283" s="174" t="str">
        <f ca="1">IFERROR(VLOOKUP(ROW(AS271),'فهرست بها کلی'!$C$13:$BO$1660,23,0),"")</f>
        <v/>
      </c>
      <c r="AT283" s="174" t="str">
        <f ca="1">IFERROR(VLOOKUP(ROW(AT271),'فهرست بها کلی'!$C$13:$BO$1660,26,0),"")</f>
        <v/>
      </c>
      <c r="AU283" s="174" t="str">
        <f ca="1">IFERROR(VLOOKUP(ROW(AU271),'فهرست بها کلی'!$C$13:$BO$1660,29,0),"")</f>
        <v/>
      </c>
      <c r="AV283" s="174" t="str">
        <f ca="1">IFERROR(VLOOKUP(ROW(AV271),'فهرست بها کلی'!$C$13:$BO$1660,32,0),"")</f>
        <v/>
      </c>
      <c r="AW283" s="174" t="str">
        <f ca="1">IFERROR(VLOOKUP(ROW(AW271),'فهرست بها کلی'!$C$13:$BO$1660,35,0),"")</f>
        <v/>
      </c>
      <c r="AX283" s="174" t="str">
        <f ca="1">IFERROR(VLOOKUP(ROW(AX271),'فهرست بها کلی'!$C$13:$BO$1660,38,0),"")</f>
        <v/>
      </c>
      <c r="AY283" s="174" t="str">
        <f ca="1">IFERROR(VLOOKUP(ROW(AY271),'فهرست بها کلی'!$C$13:$BO$1660,41,0),"")</f>
        <v/>
      </c>
      <c r="AZ283" s="174" t="str">
        <f ca="1">IFERROR(VLOOKUP(ROW(AZ271),'فهرست بها کلی'!$C$13:$BO$1660,44,0),"")</f>
        <v/>
      </c>
      <c r="BA283" s="174" t="str">
        <f ca="1">IFERROR(VLOOKUP(ROW(BA271),'فهرست بها کلی'!$C$13:$BO$1660,47,0),"")</f>
        <v/>
      </c>
      <c r="BB283" s="174" t="str">
        <f ca="1">IFERROR(VLOOKUP(ROW(BB271),'فهرست بها کلی'!$C$13:$BO$1660,50,0),"")</f>
        <v/>
      </c>
      <c r="BC283" s="174" t="str">
        <f ca="1">IFERROR(VLOOKUP(ROW(BC271),'فهرست بها کلی'!$C$13:$BO$1660,53,0),"")</f>
        <v/>
      </c>
      <c r="BD283" s="174" t="str">
        <f ca="1">IFERROR(VLOOKUP(ROW(BD271),'فهرست بها کلی'!$C$13:$BO$1660,56,0),"")</f>
        <v/>
      </c>
      <c r="BE283" s="174" t="str">
        <f ca="1">IFERROR(VLOOKUP(ROW(BE271),'فهرست بها کلی'!$C$13:$BO$1660,59,0),"")</f>
        <v/>
      </c>
      <c r="BF283" s="174" t="str">
        <f ca="1">IFERROR(VLOOKUP(ROW(BF271),'فهرست بها کلی'!$C$13:$BO$1660,62,0),"")</f>
        <v/>
      </c>
      <c r="BG283" s="174" t="str">
        <f ca="1">IFERROR(VLOOKUP(ROW(BG271),'فهرست بها کلی'!$C$13:$BO$1660,65,0),"")</f>
        <v/>
      </c>
      <c r="BH283" s="174" t="str">
        <f ca="1">IFERROR(VLOOKUP(ROW(BH271),'فهرست بها کلی'!$C$13:$BO$1660,16,0),"")</f>
        <v/>
      </c>
      <c r="BI283" s="245" t="str">
        <f t="shared" ca="1" si="34"/>
        <v xml:space="preserve"> </v>
      </c>
      <c r="BJ283" s="245" t="str">
        <f t="shared" ca="1" si="35"/>
        <v/>
      </c>
      <c r="BK283" s="245" t="str">
        <f t="shared" ca="1" si="36"/>
        <v/>
      </c>
    </row>
    <row r="284" spans="1:63" ht="47.25" customHeight="1">
      <c r="A284" s="174" t="str">
        <f ca="1">IFERROR(VLOOKUP(ROW(A272),'فهرست بها کلی'!$C$13:$BO$1660,1,0),"")</f>
        <v/>
      </c>
      <c r="B284" s="174" t="str">
        <f ca="1">IFERROR(VLOOKUP(ROW(B272),'فهرست بها کلی'!$C$13:$BO$1660,5,0),"")</f>
        <v/>
      </c>
      <c r="C284" s="174" t="str">
        <f ca="1">IFERROR(VLOOKUP(ROW(C272),'فهرست بها کلی'!$C$13:$BO$1660,6,0),"")</f>
        <v/>
      </c>
      <c r="D284" s="174" t="str">
        <f ca="1">IFERROR(VLOOKUP(ROW(D272),'فهرست بها کلی'!$C$13:$BO$1660,7,0),"")</f>
        <v/>
      </c>
      <c r="E284" s="174" t="str">
        <f ca="1">IFERROR(VLOOKUP(ROW(E272),'فهرست بها کلی'!$C$13:$BO$1660,8,0),"")</f>
        <v/>
      </c>
      <c r="F284" s="174" t="str">
        <f ca="1">IFERROR(VLOOKUP(ROW(F272),'فهرست بها کلی'!$C$13:$BO$1660,9,0),"")</f>
        <v/>
      </c>
      <c r="G284" s="174" t="str">
        <f ca="1">IFERROR(VLOOKUP(ROW(G272),'فهرست بها کلی'!$C$13:$BO$1660,21,0),"")</f>
        <v/>
      </c>
      <c r="H284" s="174" t="str">
        <f ca="1">IFERROR(VLOOKUP(ROW(H272),'فهرست بها کلی'!$C$13:$BO$1660,24,0),"")</f>
        <v/>
      </c>
      <c r="I284" s="174" t="str">
        <f ca="1">IFERROR(VLOOKUP(ROW(I272),'فهرست بها کلی'!$C$13:$BO$1660,27,0),"")</f>
        <v/>
      </c>
      <c r="J284" s="174" t="str">
        <f ca="1">IFERROR(VLOOKUP(ROW(J272),'فهرست بها کلی'!$C$13:$BO$1660,30,0),"")</f>
        <v/>
      </c>
      <c r="K284" s="174" t="str">
        <f ca="1">IFERROR(VLOOKUP(ROW(K272),'فهرست بها کلی'!$C$13:$BO$1660,33,0),"")</f>
        <v/>
      </c>
      <c r="L284" s="174" t="str">
        <f ca="1">IFERROR(VLOOKUP(ROW(L272),'فهرست بها کلی'!$C$13:$BO$1660,36,0),"")</f>
        <v/>
      </c>
      <c r="M284" s="174" t="str">
        <f ca="1">IFERROR(VLOOKUP(ROW(M272),'فهرست بها کلی'!$C$13:$BO$1660,39,0),"")</f>
        <v/>
      </c>
      <c r="N284" s="174" t="str">
        <f ca="1">IFERROR(VLOOKUP(ROW(N272),'فهرست بها کلی'!$C$13:$BO$1660,42,0),"")</f>
        <v/>
      </c>
      <c r="O284" s="174" t="str">
        <f ca="1">IFERROR(VLOOKUP(ROW(O272),'فهرست بها کلی'!$C$13:$BO$1660,45,0),"")</f>
        <v/>
      </c>
      <c r="P284" s="174" t="str">
        <f ca="1">IFERROR(VLOOKUP(ROW(P272),'فهرست بها کلی'!$C$13:$BO$1660,48,0),"")</f>
        <v/>
      </c>
      <c r="Q284" s="174" t="str">
        <f ca="1">IFERROR(VLOOKUP(ROW(Q272),'فهرست بها کلی'!$C$13:$BO$1660,51,0),"")</f>
        <v/>
      </c>
      <c r="R284" s="174" t="str">
        <f ca="1">IFERROR(VLOOKUP(ROW(R272),'فهرست بها کلی'!$C$13:$BO$1660,54,0),"")</f>
        <v/>
      </c>
      <c r="S284" s="174" t="str">
        <f ca="1">IFERROR(VLOOKUP(ROW(S272),'فهرست بها کلی'!$C$13:$BO$1660,57,0),"")</f>
        <v/>
      </c>
      <c r="T284" s="174" t="str">
        <f ca="1">IFERROR(VLOOKUP(ROW(T272),'فهرست بها کلی'!$C$13:$BO$1660,60,0),"")</f>
        <v/>
      </c>
      <c r="U284" s="174" t="str">
        <f ca="1">IFERROR(VLOOKUP(ROW(U272),'فهرست بها کلی'!$C$13:$BO$1660,63,0),"")</f>
        <v/>
      </c>
      <c r="V284" s="241">
        <f t="shared" ca="1" si="30"/>
        <v>0</v>
      </c>
      <c r="W284" s="242" t="str">
        <f t="shared" ca="1" si="31"/>
        <v/>
      </c>
      <c r="X284" s="174" t="str">
        <f ca="1">IFERROR(VLOOKUP(ROW(X272),'فهرست بها کلی'!$C$13:$BO$1660,10,0),"")</f>
        <v/>
      </c>
      <c r="Y284" s="174" t="str">
        <f ca="1">IFERROR(VLOOKUP(ROW(Y272),'فهرست بها کلی'!$C$13:$BO$1660,11,0),"")</f>
        <v/>
      </c>
      <c r="Z284" s="174" t="str">
        <f ca="1">IFERROR(VLOOKUP(ROW(Z272),'فهرست بها کلی'!$C$13:$BO$1660,12,0),"")</f>
        <v/>
      </c>
      <c r="AA284" s="174" t="str">
        <f ca="1">IFERROR(VLOOKUP(ROW(AA272),'فهرست بها کلی'!$C$13:$BO$1660,13,0),"")</f>
        <v/>
      </c>
      <c r="AB284" s="243" t="str">
        <f t="shared" ca="1" si="32"/>
        <v/>
      </c>
      <c r="AC284" s="174" t="str">
        <f ca="1">IFERROR(VLOOKUP(ROW(AC272),'فهرست بها کلی'!$C$13:$BO$1660,22,0),"")</f>
        <v/>
      </c>
      <c r="AD284" s="174" t="str">
        <f ca="1">IFERROR(VLOOKUP(ROW(AD272),'فهرست بها کلی'!$C$13:$BO$1660,25,0),"")</f>
        <v/>
      </c>
      <c r="AE284" s="174" t="str">
        <f ca="1">IFERROR(VLOOKUP(ROW(AE272),'فهرست بها کلی'!$C$13:$BO$1660,28,0),"")</f>
        <v/>
      </c>
      <c r="AF284" s="174" t="str">
        <f ca="1">IFERROR(VLOOKUP(ROW(AF272),'فهرست بها کلی'!$C$13:$BO$1660,31,0),"")</f>
        <v/>
      </c>
      <c r="AG284" s="174" t="str">
        <f ca="1">IFERROR(VLOOKUP(ROW(AG272),'فهرست بها کلی'!$C$13:$BO$1660,34,0),"")</f>
        <v/>
      </c>
      <c r="AH284" s="174" t="str">
        <f ca="1">IFERROR(VLOOKUP(ROW(AH272),'فهرست بها کلی'!$C$13:$BO$1660,37,0),"")</f>
        <v/>
      </c>
      <c r="AI284" s="174" t="str">
        <f ca="1">IFERROR(VLOOKUP(ROW(AI272),'فهرست بها کلی'!$C$13:$BO$1660,40,0),"")</f>
        <v/>
      </c>
      <c r="AJ284" s="174" t="str">
        <f ca="1">IFERROR(VLOOKUP(ROW(AJ272),'فهرست بها کلی'!$C$13:$BO$1660,43,0),"")</f>
        <v/>
      </c>
      <c r="AK284" s="174" t="str">
        <f ca="1">IFERROR(VLOOKUP(ROW(AK272),'فهرست بها کلی'!$C$13:$BO$1660,46,0),"")</f>
        <v/>
      </c>
      <c r="AL284" s="174" t="str">
        <f ca="1">IFERROR(VLOOKUP(ROW(AL272),'فهرست بها کلی'!$C$13:$BO$1660,49,0),"")</f>
        <v/>
      </c>
      <c r="AM284" s="174" t="str">
        <f ca="1">IFERROR(VLOOKUP(ROW(AM272),'فهرست بها کلی'!$C$13:$BO$1660,52,0),"")</f>
        <v/>
      </c>
      <c r="AN284" s="174" t="str">
        <f ca="1">IFERROR(VLOOKUP(ROW(AN272),'فهرست بها کلی'!$C$13:$BO$1660,55,0),"")</f>
        <v/>
      </c>
      <c r="AO284" s="174" t="str">
        <f ca="1">IFERROR(VLOOKUP(ROW(AO272),'فهرست بها کلی'!$C$13:$BO$1660,58,0),"")</f>
        <v/>
      </c>
      <c r="AP284" s="174" t="str">
        <f ca="1">IFERROR(VLOOKUP(ROW(AP272),'فهرست بها کلی'!$C$13:$BO$1660,61,0),"")</f>
        <v/>
      </c>
      <c r="AQ284" s="174" t="str">
        <f ca="1">IFERROR(VLOOKUP(ROW(AQ272),'فهرست بها کلی'!$C$13:$BO$1660,64,0),"")</f>
        <v/>
      </c>
      <c r="AR284" s="244">
        <f t="shared" ca="1" si="33"/>
        <v>0</v>
      </c>
      <c r="AS284" s="174" t="str">
        <f ca="1">IFERROR(VLOOKUP(ROW(AS272),'فهرست بها کلی'!$C$13:$BO$1660,23,0),"")</f>
        <v/>
      </c>
      <c r="AT284" s="174" t="str">
        <f ca="1">IFERROR(VLOOKUP(ROW(AT272),'فهرست بها کلی'!$C$13:$BO$1660,26,0),"")</f>
        <v/>
      </c>
      <c r="AU284" s="174" t="str">
        <f ca="1">IFERROR(VLOOKUP(ROW(AU272),'فهرست بها کلی'!$C$13:$BO$1660,29,0),"")</f>
        <v/>
      </c>
      <c r="AV284" s="174" t="str">
        <f ca="1">IFERROR(VLOOKUP(ROW(AV272),'فهرست بها کلی'!$C$13:$BO$1660,32,0),"")</f>
        <v/>
      </c>
      <c r="AW284" s="174" t="str">
        <f ca="1">IFERROR(VLOOKUP(ROW(AW272),'فهرست بها کلی'!$C$13:$BO$1660,35,0),"")</f>
        <v/>
      </c>
      <c r="AX284" s="174" t="str">
        <f ca="1">IFERROR(VLOOKUP(ROW(AX272),'فهرست بها کلی'!$C$13:$BO$1660,38,0),"")</f>
        <v/>
      </c>
      <c r="AY284" s="174" t="str">
        <f ca="1">IFERROR(VLOOKUP(ROW(AY272),'فهرست بها کلی'!$C$13:$BO$1660,41,0),"")</f>
        <v/>
      </c>
      <c r="AZ284" s="174" t="str">
        <f ca="1">IFERROR(VLOOKUP(ROW(AZ272),'فهرست بها کلی'!$C$13:$BO$1660,44,0),"")</f>
        <v/>
      </c>
      <c r="BA284" s="174" t="str">
        <f ca="1">IFERROR(VLOOKUP(ROW(BA272),'فهرست بها کلی'!$C$13:$BO$1660,47,0),"")</f>
        <v/>
      </c>
      <c r="BB284" s="174" t="str">
        <f ca="1">IFERROR(VLOOKUP(ROW(BB272),'فهرست بها کلی'!$C$13:$BO$1660,50,0),"")</f>
        <v/>
      </c>
      <c r="BC284" s="174" t="str">
        <f ca="1">IFERROR(VLOOKUP(ROW(BC272),'فهرست بها کلی'!$C$13:$BO$1660,53,0),"")</f>
        <v/>
      </c>
      <c r="BD284" s="174" t="str">
        <f ca="1">IFERROR(VLOOKUP(ROW(BD272),'فهرست بها کلی'!$C$13:$BO$1660,56,0),"")</f>
        <v/>
      </c>
      <c r="BE284" s="174" t="str">
        <f ca="1">IFERROR(VLOOKUP(ROW(BE272),'فهرست بها کلی'!$C$13:$BO$1660,59,0),"")</f>
        <v/>
      </c>
      <c r="BF284" s="174" t="str">
        <f ca="1">IFERROR(VLOOKUP(ROW(BF272),'فهرست بها کلی'!$C$13:$BO$1660,62,0),"")</f>
        <v/>
      </c>
      <c r="BG284" s="174" t="str">
        <f ca="1">IFERROR(VLOOKUP(ROW(BG272),'فهرست بها کلی'!$C$13:$BO$1660,65,0),"")</f>
        <v/>
      </c>
      <c r="BH284" s="174" t="str">
        <f ca="1">IFERROR(VLOOKUP(ROW(BH272),'فهرست بها کلی'!$C$13:$BO$1660,16,0),"")</f>
        <v/>
      </c>
      <c r="BI284" s="245" t="str">
        <f t="shared" ca="1" si="34"/>
        <v xml:space="preserve"> </v>
      </c>
      <c r="BJ284" s="245" t="str">
        <f t="shared" ca="1" si="35"/>
        <v/>
      </c>
      <c r="BK284" s="245" t="str">
        <f t="shared" ca="1" si="36"/>
        <v/>
      </c>
    </row>
    <row r="285" spans="1:63" ht="47.25" customHeight="1">
      <c r="A285" s="174" t="str">
        <f ca="1">IFERROR(VLOOKUP(ROW(A273),'فهرست بها کلی'!$C$13:$BO$1660,1,0),"")</f>
        <v/>
      </c>
      <c r="B285" s="174" t="str">
        <f ca="1">IFERROR(VLOOKUP(ROW(B273),'فهرست بها کلی'!$C$13:$BO$1660,5,0),"")</f>
        <v/>
      </c>
      <c r="C285" s="174" t="str">
        <f ca="1">IFERROR(VLOOKUP(ROW(C273),'فهرست بها کلی'!$C$13:$BO$1660,6,0),"")</f>
        <v/>
      </c>
      <c r="D285" s="174" t="str">
        <f ca="1">IFERROR(VLOOKUP(ROW(D273),'فهرست بها کلی'!$C$13:$BO$1660,7,0),"")</f>
        <v/>
      </c>
      <c r="E285" s="174" t="str">
        <f ca="1">IFERROR(VLOOKUP(ROW(E273),'فهرست بها کلی'!$C$13:$BO$1660,8,0),"")</f>
        <v/>
      </c>
      <c r="F285" s="174" t="str">
        <f ca="1">IFERROR(VLOOKUP(ROW(F273),'فهرست بها کلی'!$C$13:$BO$1660,9,0),"")</f>
        <v/>
      </c>
      <c r="G285" s="174" t="str">
        <f ca="1">IFERROR(VLOOKUP(ROW(G273),'فهرست بها کلی'!$C$13:$BO$1660,21,0),"")</f>
        <v/>
      </c>
      <c r="H285" s="174" t="str">
        <f ca="1">IFERROR(VLOOKUP(ROW(H273),'فهرست بها کلی'!$C$13:$BO$1660,24,0),"")</f>
        <v/>
      </c>
      <c r="I285" s="174" t="str">
        <f ca="1">IFERROR(VLOOKUP(ROW(I273),'فهرست بها کلی'!$C$13:$BO$1660,27,0),"")</f>
        <v/>
      </c>
      <c r="J285" s="174" t="str">
        <f ca="1">IFERROR(VLOOKUP(ROW(J273),'فهرست بها کلی'!$C$13:$BO$1660,30,0),"")</f>
        <v/>
      </c>
      <c r="K285" s="174" t="str">
        <f ca="1">IFERROR(VLOOKUP(ROW(K273),'فهرست بها کلی'!$C$13:$BO$1660,33,0),"")</f>
        <v/>
      </c>
      <c r="L285" s="174" t="str">
        <f ca="1">IFERROR(VLOOKUP(ROW(L273),'فهرست بها کلی'!$C$13:$BO$1660,36,0),"")</f>
        <v/>
      </c>
      <c r="M285" s="174" t="str">
        <f ca="1">IFERROR(VLOOKUP(ROW(M273),'فهرست بها کلی'!$C$13:$BO$1660,39,0),"")</f>
        <v/>
      </c>
      <c r="N285" s="174" t="str">
        <f ca="1">IFERROR(VLOOKUP(ROW(N273),'فهرست بها کلی'!$C$13:$BO$1660,42,0),"")</f>
        <v/>
      </c>
      <c r="O285" s="174" t="str">
        <f ca="1">IFERROR(VLOOKUP(ROW(O273),'فهرست بها کلی'!$C$13:$BO$1660,45,0),"")</f>
        <v/>
      </c>
      <c r="P285" s="174" t="str">
        <f ca="1">IFERROR(VLOOKUP(ROW(P273),'فهرست بها کلی'!$C$13:$BO$1660,48,0),"")</f>
        <v/>
      </c>
      <c r="Q285" s="174" t="str">
        <f ca="1">IFERROR(VLOOKUP(ROW(Q273),'فهرست بها کلی'!$C$13:$BO$1660,51,0),"")</f>
        <v/>
      </c>
      <c r="R285" s="174" t="str">
        <f ca="1">IFERROR(VLOOKUP(ROW(R273),'فهرست بها کلی'!$C$13:$BO$1660,54,0),"")</f>
        <v/>
      </c>
      <c r="S285" s="174" t="str">
        <f ca="1">IFERROR(VLOOKUP(ROW(S273),'فهرست بها کلی'!$C$13:$BO$1660,57,0),"")</f>
        <v/>
      </c>
      <c r="T285" s="174" t="str">
        <f ca="1">IFERROR(VLOOKUP(ROW(T273),'فهرست بها کلی'!$C$13:$BO$1660,60,0),"")</f>
        <v/>
      </c>
      <c r="U285" s="174" t="str">
        <f ca="1">IFERROR(VLOOKUP(ROW(U273),'فهرست بها کلی'!$C$13:$BO$1660,63,0),"")</f>
        <v/>
      </c>
      <c r="V285" s="241">
        <f t="shared" ca="1" si="30"/>
        <v>0</v>
      </c>
      <c r="W285" s="242" t="str">
        <f t="shared" ca="1" si="31"/>
        <v/>
      </c>
      <c r="X285" s="174" t="str">
        <f ca="1">IFERROR(VLOOKUP(ROW(X273),'فهرست بها کلی'!$C$13:$BO$1660,10,0),"")</f>
        <v/>
      </c>
      <c r="Y285" s="174" t="str">
        <f ca="1">IFERROR(VLOOKUP(ROW(Y273),'فهرست بها کلی'!$C$13:$BO$1660,11,0),"")</f>
        <v/>
      </c>
      <c r="Z285" s="174" t="str">
        <f ca="1">IFERROR(VLOOKUP(ROW(Z273),'فهرست بها کلی'!$C$13:$BO$1660,12,0),"")</f>
        <v/>
      </c>
      <c r="AA285" s="174" t="str">
        <f ca="1">IFERROR(VLOOKUP(ROW(AA273),'فهرست بها کلی'!$C$13:$BO$1660,13,0),"")</f>
        <v/>
      </c>
      <c r="AB285" s="243" t="str">
        <f t="shared" ca="1" si="32"/>
        <v/>
      </c>
      <c r="AC285" s="174" t="str">
        <f ca="1">IFERROR(VLOOKUP(ROW(AC273),'فهرست بها کلی'!$C$13:$BO$1660,22,0),"")</f>
        <v/>
      </c>
      <c r="AD285" s="174" t="str">
        <f ca="1">IFERROR(VLOOKUP(ROW(AD273),'فهرست بها کلی'!$C$13:$BO$1660,25,0),"")</f>
        <v/>
      </c>
      <c r="AE285" s="174" t="str">
        <f ca="1">IFERROR(VLOOKUP(ROW(AE273),'فهرست بها کلی'!$C$13:$BO$1660,28,0),"")</f>
        <v/>
      </c>
      <c r="AF285" s="174" t="str">
        <f ca="1">IFERROR(VLOOKUP(ROW(AF273),'فهرست بها کلی'!$C$13:$BO$1660,31,0),"")</f>
        <v/>
      </c>
      <c r="AG285" s="174" t="str">
        <f ca="1">IFERROR(VLOOKUP(ROW(AG273),'فهرست بها کلی'!$C$13:$BO$1660,34,0),"")</f>
        <v/>
      </c>
      <c r="AH285" s="174" t="str">
        <f ca="1">IFERROR(VLOOKUP(ROW(AH273),'فهرست بها کلی'!$C$13:$BO$1660,37,0),"")</f>
        <v/>
      </c>
      <c r="AI285" s="174" t="str">
        <f ca="1">IFERROR(VLOOKUP(ROW(AI273),'فهرست بها کلی'!$C$13:$BO$1660,40,0),"")</f>
        <v/>
      </c>
      <c r="AJ285" s="174" t="str">
        <f ca="1">IFERROR(VLOOKUP(ROW(AJ273),'فهرست بها کلی'!$C$13:$BO$1660,43,0),"")</f>
        <v/>
      </c>
      <c r="AK285" s="174" t="str">
        <f ca="1">IFERROR(VLOOKUP(ROW(AK273),'فهرست بها کلی'!$C$13:$BO$1660,46,0),"")</f>
        <v/>
      </c>
      <c r="AL285" s="174" t="str">
        <f ca="1">IFERROR(VLOOKUP(ROW(AL273),'فهرست بها کلی'!$C$13:$BO$1660,49,0),"")</f>
        <v/>
      </c>
      <c r="AM285" s="174" t="str">
        <f ca="1">IFERROR(VLOOKUP(ROW(AM273),'فهرست بها کلی'!$C$13:$BO$1660,52,0),"")</f>
        <v/>
      </c>
      <c r="AN285" s="174" t="str">
        <f ca="1">IFERROR(VLOOKUP(ROW(AN273),'فهرست بها کلی'!$C$13:$BO$1660,55,0),"")</f>
        <v/>
      </c>
      <c r="AO285" s="174" t="str">
        <f ca="1">IFERROR(VLOOKUP(ROW(AO273),'فهرست بها کلی'!$C$13:$BO$1660,58,0),"")</f>
        <v/>
      </c>
      <c r="AP285" s="174" t="str">
        <f ca="1">IFERROR(VLOOKUP(ROW(AP273),'فهرست بها کلی'!$C$13:$BO$1660,61,0),"")</f>
        <v/>
      </c>
      <c r="AQ285" s="174" t="str">
        <f ca="1">IFERROR(VLOOKUP(ROW(AQ273),'فهرست بها کلی'!$C$13:$BO$1660,64,0),"")</f>
        <v/>
      </c>
      <c r="AR285" s="244">
        <f t="shared" ca="1" si="33"/>
        <v>0</v>
      </c>
      <c r="AS285" s="174" t="str">
        <f ca="1">IFERROR(VLOOKUP(ROW(AS273),'فهرست بها کلی'!$C$13:$BO$1660,23,0),"")</f>
        <v/>
      </c>
      <c r="AT285" s="174" t="str">
        <f ca="1">IFERROR(VLOOKUP(ROW(AT273),'فهرست بها کلی'!$C$13:$BO$1660,26,0),"")</f>
        <v/>
      </c>
      <c r="AU285" s="174" t="str">
        <f ca="1">IFERROR(VLOOKUP(ROW(AU273),'فهرست بها کلی'!$C$13:$BO$1660,29,0),"")</f>
        <v/>
      </c>
      <c r="AV285" s="174" t="str">
        <f ca="1">IFERROR(VLOOKUP(ROW(AV273),'فهرست بها کلی'!$C$13:$BO$1660,32,0),"")</f>
        <v/>
      </c>
      <c r="AW285" s="174" t="str">
        <f ca="1">IFERROR(VLOOKUP(ROW(AW273),'فهرست بها کلی'!$C$13:$BO$1660,35,0),"")</f>
        <v/>
      </c>
      <c r="AX285" s="174" t="str">
        <f ca="1">IFERROR(VLOOKUP(ROW(AX273),'فهرست بها کلی'!$C$13:$BO$1660,38,0),"")</f>
        <v/>
      </c>
      <c r="AY285" s="174" t="str">
        <f ca="1">IFERROR(VLOOKUP(ROW(AY273),'فهرست بها کلی'!$C$13:$BO$1660,41,0),"")</f>
        <v/>
      </c>
      <c r="AZ285" s="174" t="str">
        <f ca="1">IFERROR(VLOOKUP(ROW(AZ273),'فهرست بها کلی'!$C$13:$BO$1660,44,0),"")</f>
        <v/>
      </c>
      <c r="BA285" s="174" t="str">
        <f ca="1">IFERROR(VLOOKUP(ROW(BA273),'فهرست بها کلی'!$C$13:$BO$1660,47,0),"")</f>
        <v/>
      </c>
      <c r="BB285" s="174" t="str">
        <f ca="1">IFERROR(VLOOKUP(ROW(BB273),'فهرست بها کلی'!$C$13:$BO$1660,50,0),"")</f>
        <v/>
      </c>
      <c r="BC285" s="174" t="str">
        <f ca="1">IFERROR(VLOOKUP(ROW(BC273),'فهرست بها کلی'!$C$13:$BO$1660,53,0),"")</f>
        <v/>
      </c>
      <c r="BD285" s="174" t="str">
        <f ca="1">IFERROR(VLOOKUP(ROW(BD273),'فهرست بها کلی'!$C$13:$BO$1660,56,0),"")</f>
        <v/>
      </c>
      <c r="BE285" s="174" t="str">
        <f ca="1">IFERROR(VLOOKUP(ROW(BE273),'فهرست بها کلی'!$C$13:$BO$1660,59,0),"")</f>
        <v/>
      </c>
      <c r="BF285" s="174" t="str">
        <f ca="1">IFERROR(VLOOKUP(ROW(BF273),'فهرست بها کلی'!$C$13:$BO$1660,62,0),"")</f>
        <v/>
      </c>
      <c r="BG285" s="174" t="str">
        <f ca="1">IFERROR(VLOOKUP(ROW(BG273),'فهرست بها کلی'!$C$13:$BO$1660,65,0),"")</f>
        <v/>
      </c>
      <c r="BH285" s="174" t="str">
        <f ca="1">IFERROR(VLOOKUP(ROW(BH273),'فهرست بها کلی'!$C$13:$BO$1660,16,0),"")</f>
        <v/>
      </c>
      <c r="BI285" s="245" t="str">
        <f t="shared" ca="1" si="34"/>
        <v xml:space="preserve"> </v>
      </c>
      <c r="BJ285" s="245" t="str">
        <f t="shared" ca="1" si="35"/>
        <v/>
      </c>
      <c r="BK285" s="245" t="str">
        <f t="shared" ca="1" si="36"/>
        <v/>
      </c>
    </row>
    <row r="286" spans="1:63" ht="47.25" customHeight="1">
      <c r="A286" s="174" t="str">
        <f ca="1">IFERROR(VLOOKUP(ROW(A274),'فهرست بها کلی'!$C$13:$BO$1660,1,0),"")</f>
        <v/>
      </c>
      <c r="B286" s="174" t="str">
        <f ca="1">IFERROR(VLOOKUP(ROW(B274),'فهرست بها کلی'!$C$13:$BO$1660,5,0),"")</f>
        <v/>
      </c>
      <c r="C286" s="174" t="str">
        <f ca="1">IFERROR(VLOOKUP(ROW(C274),'فهرست بها کلی'!$C$13:$BO$1660,6,0),"")</f>
        <v/>
      </c>
      <c r="D286" s="174" t="str">
        <f ca="1">IFERROR(VLOOKUP(ROW(D274),'فهرست بها کلی'!$C$13:$BO$1660,7,0),"")</f>
        <v/>
      </c>
      <c r="E286" s="174" t="str">
        <f ca="1">IFERROR(VLOOKUP(ROW(E274),'فهرست بها کلی'!$C$13:$BO$1660,8,0),"")</f>
        <v/>
      </c>
      <c r="F286" s="174" t="str">
        <f ca="1">IFERROR(VLOOKUP(ROW(F274),'فهرست بها کلی'!$C$13:$BO$1660,9,0),"")</f>
        <v/>
      </c>
      <c r="G286" s="174" t="str">
        <f ca="1">IFERROR(VLOOKUP(ROW(G274),'فهرست بها کلی'!$C$13:$BO$1660,21,0),"")</f>
        <v/>
      </c>
      <c r="H286" s="174" t="str">
        <f ca="1">IFERROR(VLOOKUP(ROW(H274),'فهرست بها کلی'!$C$13:$BO$1660,24,0),"")</f>
        <v/>
      </c>
      <c r="I286" s="174" t="str">
        <f ca="1">IFERROR(VLOOKUP(ROW(I274),'فهرست بها کلی'!$C$13:$BO$1660,27,0),"")</f>
        <v/>
      </c>
      <c r="J286" s="174" t="str">
        <f ca="1">IFERROR(VLOOKUP(ROW(J274),'فهرست بها کلی'!$C$13:$BO$1660,30,0),"")</f>
        <v/>
      </c>
      <c r="K286" s="174" t="str">
        <f ca="1">IFERROR(VLOOKUP(ROW(K274),'فهرست بها کلی'!$C$13:$BO$1660,33,0),"")</f>
        <v/>
      </c>
      <c r="L286" s="174" t="str">
        <f ca="1">IFERROR(VLOOKUP(ROW(L274),'فهرست بها کلی'!$C$13:$BO$1660,36,0),"")</f>
        <v/>
      </c>
      <c r="M286" s="174" t="str">
        <f ca="1">IFERROR(VLOOKUP(ROW(M274),'فهرست بها کلی'!$C$13:$BO$1660,39,0),"")</f>
        <v/>
      </c>
      <c r="N286" s="174" t="str">
        <f ca="1">IFERROR(VLOOKUP(ROW(N274),'فهرست بها کلی'!$C$13:$BO$1660,42,0),"")</f>
        <v/>
      </c>
      <c r="O286" s="174" t="str">
        <f ca="1">IFERROR(VLOOKUP(ROW(O274),'فهرست بها کلی'!$C$13:$BO$1660,45,0),"")</f>
        <v/>
      </c>
      <c r="P286" s="174" t="str">
        <f ca="1">IFERROR(VLOOKUP(ROW(P274),'فهرست بها کلی'!$C$13:$BO$1660,48,0),"")</f>
        <v/>
      </c>
      <c r="Q286" s="174" t="str">
        <f ca="1">IFERROR(VLOOKUP(ROW(Q274),'فهرست بها کلی'!$C$13:$BO$1660,51,0),"")</f>
        <v/>
      </c>
      <c r="R286" s="174" t="str">
        <f ca="1">IFERROR(VLOOKUP(ROW(R274),'فهرست بها کلی'!$C$13:$BO$1660,54,0),"")</f>
        <v/>
      </c>
      <c r="S286" s="174" t="str">
        <f ca="1">IFERROR(VLOOKUP(ROW(S274),'فهرست بها کلی'!$C$13:$BO$1660,57,0),"")</f>
        <v/>
      </c>
      <c r="T286" s="174" t="str">
        <f ca="1">IFERROR(VLOOKUP(ROW(T274),'فهرست بها کلی'!$C$13:$BO$1660,60,0),"")</f>
        <v/>
      </c>
      <c r="U286" s="174" t="str">
        <f ca="1">IFERROR(VLOOKUP(ROW(U274),'فهرست بها کلی'!$C$13:$BO$1660,63,0),"")</f>
        <v/>
      </c>
      <c r="V286" s="241">
        <f t="shared" ca="1" si="30"/>
        <v>0</v>
      </c>
      <c r="W286" s="242" t="str">
        <f t="shared" ca="1" si="31"/>
        <v/>
      </c>
      <c r="X286" s="174" t="str">
        <f ca="1">IFERROR(VLOOKUP(ROW(X274),'فهرست بها کلی'!$C$13:$BO$1660,10,0),"")</f>
        <v/>
      </c>
      <c r="Y286" s="174" t="str">
        <f ca="1">IFERROR(VLOOKUP(ROW(Y274),'فهرست بها کلی'!$C$13:$BO$1660,11,0),"")</f>
        <v/>
      </c>
      <c r="Z286" s="174" t="str">
        <f ca="1">IFERROR(VLOOKUP(ROW(Z274),'فهرست بها کلی'!$C$13:$BO$1660,12,0),"")</f>
        <v/>
      </c>
      <c r="AA286" s="174" t="str">
        <f ca="1">IFERROR(VLOOKUP(ROW(AA274),'فهرست بها کلی'!$C$13:$BO$1660,13,0),"")</f>
        <v/>
      </c>
      <c r="AB286" s="243" t="str">
        <f t="shared" ca="1" si="32"/>
        <v/>
      </c>
      <c r="AC286" s="174" t="str">
        <f ca="1">IFERROR(VLOOKUP(ROW(AC274),'فهرست بها کلی'!$C$13:$BO$1660,22,0),"")</f>
        <v/>
      </c>
      <c r="AD286" s="174" t="str">
        <f ca="1">IFERROR(VLOOKUP(ROW(AD274),'فهرست بها کلی'!$C$13:$BO$1660,25,0),"")</f>
        <v/>
      </c>
      <c r="AE286" s="174" t="str">
        <f ca="1">IFERROR(VLOOKUP(ROW(AE274),'فهرست بها کلی'!$C$13:$BO$1660,28,0),"")</f>
        <v/>
      </c>
      <c r="AF286" s="174" t="str">
        <f ca="1">IFERROR(VLOOKUP(ROW(AF274),'فهرست بها کلی'!$C$13:$BO$1660,31,0),"")</f>
        <v/>
      </c>
      <c r="AG286" s="174" t="str">
        <f ca="1">IFERROR(VLOOKUP(ROW(AG274),'فهرست بها کلی'!$C$13:$BO$1660,34,0),"")</f>
        <v/>
      </c>
      <c r="AH286" s="174" t="str">
        <f ca="1">IFERROR(VLOOKUP(ROW(AH274),'فهرست بها کلی'!$C$13:$BO$1660,37,0),"")</f>
        <v/>
      </c>
      <c r="AI286" s="174" t="str">
        <f ca="1">IFERROR(VLOOKUP(ROW(AI274),'فهرست بها کلی'!$C$13:$BO$1660,40,0),"")</f>
        <v/>
      </c>
      <c r="AJ286" s="174" t="str">
        <f ca="1">IFERROR(VLOOKUP(ROW(AJ274),'فهرست بها کلی'!$C$13:$BO$1660,43,0),"")</f>
        <v/>
      </c>
      <c r="AK286" s="174" t="str">
        <f ca="1">IFERROR(VLOOKUP(ROW(AK274),'فهرست بها کلی'!$C$13:$BO$1660,46,0),"")</f>
        <v/>
      </c>
      <c r="AL286" s="174" t="str">
        <f ca="1">IFERROR(VLOOKUP(ROW(AL274),'فهرست بها کلی'!$C$13:$BO$1660,49,0),"")</f>
        <v/>
      </c>
      <c r="AM286" s="174" t="str">
        <f ca="1">IFERROR(VLOOKUP(ROW(AM274),'فهرست بها کلی'!$C$13:$BO$1660,52,0),"")</f>
        <v/>
      </c>
      <c r="AN286" s="174" t="str">
        <f ca="1">IFERROR(VLOOKUP(ROW(AN274),'فهرست بها کلی'!$C$13:$BO$1660,55,0),"")</f>
        <v/>
      </c>
      <c r="AO286" s="174" t="str">
        <f ca="1">IFERROR(VLOOKUP(ROW(AO274),'فهرست بها کلی'!$C$13:$BO$1660,58,0),"")</f>
        <v/>
      </c>
      <c r="AP286" s="174" t="str">
        <f ca="1">IFERROR(VLOOKUP(ROW(AP274),'فهرست بها کلی'!$C$13:$BO$1660,61,0),"")</f>
        <v/>
      </c>
      <c r="AQ286" s="174" t="str">
        <f ca="1">IFERROR(VLOOKUP(ROW(AQ274),'فهرست بها کلی'!$C$13:$BO$1660,64,0),"")</f>
        <v/>
      </c>
      <c r="AR286" s="244">
        <f t="shared" ca="1" si="33"/>
        <v>0</v>
      </c>
      <c r="AS286" s="174" t="str">
        <f ca="1">IFERROR(VLOOKUP(ROW(AS274),'فهرست بها کلی'!$C$13:$BO$1660,23,0),"")</f>
        <v/>
      </c>
      <c r="AT286" s="174" t="str">
        <f ca="1">IFERROR(VLOOKUP(ROW(AT274),'فهرست بها کلی'!$C$13:$BO$1660,26,0),"")</f>
        <v/>
      </c>
      <c r="AU286" s="174" t="str">
        <f ca="1">IFERROR(VLOOKUP(ROW(AU274),'فهرست بها کلی'!$C$13:$BO$1660,29,0),"")</f>
        <v/>
      </c>
      <c r="AV286" s="174" t="str">
        <f ca="1">IFERROR(VLOOKUP(ROW(AV274),'فهرست بها کلی'!$C$13:$BO$1660,32,0),"")</f>
        <v/>
      </c>
      <c r="AW286" s="174" t="str">
        <f ca="1">IFERROR(VLOOKUP(ROW(AW274),'فهرست بها کلی'!$C$13:$BO$1660,35,0),"")</f>
        <v/>
      </c>
      <c r="AX286" s="174" t="str">
        <f ca="1">IFERROR(VLOOKUP(ROW(AX274),'فهرست بها کلی'!$C$13:$BO$1660,38,0),"")</f>
        <v/>
      </c>
      <c r="AY286" s="174" t="str">
        <f ca="1">IFERROR(VLOOKUP(ROW(AY274),'فهرست بها کلی'!$C$13:$BO$1660,41,0),"")</f>
        <v/>
      </c>
      <c r="AZ286" s="174" t="str">
        <f ca="1">IFERROR(VLOOKUP(ROW(AZ274),'فهرست بها کلی'!$C$13:$BO$1660,44,0),"")</f>
        <v/>
      </c>
      <c r="BA286" s="174" t="str">
        <f ca="1">IFERROR(VLOOKUP(ROW(BA274),'فهرست بها کلی'!$C$13:$BO$1660,47,0),"")</f>
        <v/>
      </c>
      <c r="BB286" s="174" t="str">
        <f ca="1">IFERROR(VLOOKUP(ROW(BB274),'فهرست بها کلی'!$C$13:$BO$1660,50,0),"")</f>
        <v/>
      </c>
      <c r="BC286" s="174" t="str">
        <f ca="1">IFERROR(VLOOKUP(ROW(BC274),'فهرست بها کلی'!$C$13:$BO$1660,53,0),"")</f>
        <v/>
      </c>
      <c r="BD286" s="174" t="str">
        <f ca="1">IFERROR(VLOOKUP(ROW(BD274),'فهرست بها کلی'!$C$13:$BO$1660,56,0),"")</f>
        <v/>
      </c>
      <c r="BE286" s="174" t="str">
        <f ca="1">IFERROR(VLOOKUP(ROW(BE274),'فهرست بها کلی'!$C$13:$BO$1660,59,0),"")</f>
        <v/>
      </c>
      <c r="BF286" s="174" t="str">
        <f ca="1">IFERROR(VLOOKUP(ROW(BF274),'فهرست بها کلی'!$C$13:$BO$1660,62,0),"")</f>
        <v/>
      </c>
      <c r="BG286" s="174" t="str">
        <f ca="1">IFERROR(VLOOKUP(ROW(BG274),'فهرست بها کلی'!$C$13:$BO$1660,65,0),"")</f>
        <v/>
      </c>
      <c r="BH286" s="174" t="str">
        <f ca="1">IFERROR(VLOOKUP(ROW(BH274),'فهرست بها کلی'!$C$13:$BO$1660,16,0),"")</f>
        <v/>
      </c>
      <c r="BI286" s="245" t="str">
        <f t="shared" ca="1" si="34"/>
        <v xml:space="preserve"> </v>
      </c>
      <c r="BJ286" s="245" t="str">
        <f t="shared" ca="1" si="35"/>
        <v/>
      </c>
      <c r="BK286" s="245" t="str">
        <f t="shared" ca="1" si="36"/>
        <v/>
      </c>
    </row>
    <row r="287" spans="1:63" ht="47.25" customHeight="1">
      <c r="A287" s="174" t="str">
        <f ca="1">IFERROR(VLOOKUP(ROW(A275),'فهرست بها کلی'!$C$13:$BO$1660,1,0),"")</f>
        <v/>
      </c>
      <c r="B287" s="174" t="str">
        <f ca="1">IFERROR(VLOOKUP(ROW(B275),'فهرست بها کلی'!$C$13:$BO$1660,5,0),"")</f>
        <v/>
      </c>
      <c r="C287" s="174" t="str">
        <f ca="1">IFERROR(VLOOKUP(ROW(C275),'فهرست بها کلی'!$C$13:$BO$1660,6,0),"")</f>
        <v/>
      </c>
      <c r="D287" s="174" t="str">
        <f ca="1">IFERROR(VLOOKUP(ROW(D275),'فهرست بها کلی'!$C$13:$BO$1660,7,0),"")</f>
        <v/>
      </c>
      <c r="E287" s="174" t="str">
        <f ca="1">IFERROR(VLOOKUP(ROW(E275),'فهرست بها کلی'!$C$13:$BO$1660,8,0),"")</f>
        <v/>
      </c>
      <c r="F287" s="174" t="str">
        <f ca="1">IFERROR(VLOOKUP(ROW(F275),'فهرست بها کلی'!$C$13:$BO$1660,9,0),"")</f>
        <v/>
      </c>
      <c r="G287" s="174" t="str">
        <f ca="1">IFERROR(VLOOKUP(ROW(G275),'فهرست بها کلی'!$C$13:$BO$1660,21,0),"")</f>
        <v/>
      </c>
      <c r="H287" s="174" t="str">
        <f ca="1">IFERROR(VLOOKUP(ROW(H275),'فهرست بها کلی'!$C$13:$BO$1660,24,0),"")</f>
        <v/>
      </c>
      <c r="I287" s="174" t="str">
        <f ca="1">IFERROR(VLOOKUP(ROW(I275),'فهرست بها کلی'!$C$13:$BO$1660,27,0),"")</f>
        <v/>
      </c>
      <c r="J287" s="174" t="str">
        <f ca="1">IFERROR(VLOOKUP(ROW(J275),'فهرست بها کلی'!$C$13:$BO$1660,30,0),"")</f>
        <v/>
      </c>
      <c r="K287" s="174" t="str">
        <f ca="1">IFERROR(VLOOKUP(ROW(K275),'فهرست بها کلی'!$C$13:$BO$1660,33,0),"")</f>
        <v/>
      </c>
      <c r="L287" s="174" t="str">
        <f ca="1">IFERROR(VLOOKUP(ROW(L275),'فهرست بها کلی'!$C$13:$BO$1660,36,0),"")</f>
        <v/>
      </c>
      <c r="M287" s="174" t="str">
        <f ca="1">IFERROR(VLOOKUP(ROW(M275),'فهرست بها کلی'!$C$13:$BO$1660,39,0),"")</f>
        <v/>
      </c>
      <c r="N287" s="174" t="str">
        <f ca="1">IFERROR(VLOOKUP(ROW(N275),'فهرست بها کلی'!$C$13:$BO$1660,42,0),"")</f>
        <v/>
      </c>
      <c r="O287" s="174" t="str">
        <f ca="1">IFERROR(VLOOKUP(ROW(O275),'فهرست بها کلی'!$C$13:$BO$1660,45,0),"")</f>
        <v/>
      </c>
      <c r="P287" s="174" t="str">
        <f ca="1">IFERROR(VLOOKUP(ROW(P275),'فهرست بها کلی'!$C$13:$BO$1660,48,0),"")</f>
        <v/>
      </c>
      <c r="Q287" s="174" t="str">
        <f ca="1">IFERROR(VLOOKUP(ROW(Q275),'فهرست بها کلی'!$C$13:$BO$1660,51,0),"")</f>
        <v/>
      </c>
      <c r="R287" s="174" t="str">
        <f ca="1">IFERROR(VLOOKUP(ROW(R275),'فهرست بها کلی'!$C$13:$BO$1660,54,0),"")</f>
        <v/>
      </c>
      <c r="S287" s="174" t="str">
        <f ca="1">IFERROR(VLOOKUP(ROW(S275),'فهرست بها کلی'!$C$13:$BO$1660,57,0),"")</f>
        <v/>
      </c>
      <c r="T287" s="174" t="str">
        <f ca="1">IFERROR(VLOOKUP(ROW(T275),'فهرست بها کلی'!$C$13:$BO$1660,60,0),"")</f>
        <v/>
      </c>
      <c r="U287" s="174" t="str">
        <f ca="1">IFERROR(VLOOKUP(ROW(U275),'فهرست بها کلی'!$C$13:$BO$1660,63,0),"")</f>
        <v/>
      </c>
      <c r="V287" s="241">
        <f t="shared" ca="1" si="30"/>
        <v>0</v>
      </c>
      <c r="W287" s="242" t="str">
        <f t="shared" ca="1" si="31"/>
        <v/>
      </c>
      <c r="X287" s="174" t="str">
        <f ca="1">IFERROR(VLOOKUP(ROW(X275),'فهرست بها کلی'!$C$13:$BO$1660,10,0),"")</f>
        <v/>
      </c>
      <c r="Y287" s="174" t="str">
        <f ca="1">IFERROR(VLOOKUP(ROW(Y275),'فهرست بها کلی'!$C$13:$BO$1660,11,0),"")</f>
        <v/>
      </c>
      <c r="Z287" s="174" t="str">
        <f ca="1">IFERROR(VLOOKUP(ROW(Z275),'فهرست بها کلی'!$C$13:$BO$1660,12,0),"")</f>
        <v/>
      </c>
      <c r="AA287" s="174" t="str">
        <f ca="1">IFERROR(VLOOKUP(ROW(AA275),'فهرست بها کلی'!$C$13:$BO$1660,13,0),"")</f>
        <v/>
      </c>
      <c r="AB287" s="243" t="str">
        <f t="shared" ca="1" si="32"/>
        <v/>
      </c>
      <c r="AC287" s="174" t="str">
        <f ca="1">IFERROR(VLOOKUP(ROW(AC275),'فهرست بها کلی'!$C$13:$BO$1660,22,0),"")</f>
        <v/>
      </c>
      <c r="AD287" s="174" t="str">
        <f ca="1">IFERROR(VLOOKUP(ROW(AD275),'فهرست بها کلی'!$C$13:$BO$1660,25,0),"")</f>
        <v/>
      </c>
      <c r="AE287" s="174" t="str">
        <f ca="1">IFERROR(VLOOKUP(ROW(AE275),'فهرست بها کلی'!$C$13:$BO$1660,28,0),"")</f>
        <v/>
      </c>
      <c r="AF287" s="174" t="str">
        <f ca="1">IFERROR(VLOOKUP(ROW(AF275),'فهرست بها کلی'!$C$13:$BO$1660,31,0),"")</f>
        <v/>
      </c>
      <c r="AG287" s="174" t="str">
        <f ca="1">IFERROR(VLOOKUP(ROW(AG275),'فهرست بها کلی'!$C$13:$BO$1660,34,0),"")</f>
        <v/>
      </c>
      <c r="AH287" s="174" t="str">
        <f ca="1">IFERROR(VLOOKUP(ROW(AH275),'فهرست بها کلی'!$C$13:$BO$1660,37,0),"")</f>
        <v/>
      </c>
      <c r="AI287" s="174" t="str">
        <f ca="1">IFERROR(VLOOKUP(ROW(AI275),'فهرست بها کلی'!$C$13:$BO$1660,40,0),"")</f>
        <v/>
      </c>
      <c r="AJ287" s="174" t="str">
        <f ca="1">IFERROR(VLOOKUP(ROW(AJ275),'فهرست بها کلی'!$C$13:$BO$1660,43,0),"")</f>
        <v/>
      </c>
      <c r="AK287" s="174" t="str">
        <f ca="1">IFERROR(VLOOKUP(ROW(AK275),'فهرست بها کلی'!$C$13:$BO$1660,46,0),"")</f>
        <v/>
      </c>
      <c r="AL287" s="174" t="str">
        <f ca="1">IFERROR(VLOOKUP(ROW(AL275),'فهرست بها کلی'!$C$13:$BO$1660,49,0),"")</f>
        <v/>
      </c>
      <c r="AM287" s="174" t="str">
        <f ca="1">IFERROR(VLOOKUP(ROW(AM275),'فهرست بها کلی'!$C$13:$BO$1660,52,0),"")</f>
        <v/>
      </c>
      <c r="AN287" s="174" t="str">
        <f ca="1">IFERROR(VLOOKUP(ROW(AN275),'فهرست بها کلی'!$C$13:$BO$1660,55,0),"")</f>
        <v/>
      </c>
      <c r="AO287" s="174" t="str">
        <f ca="1">IFERROR(VLOOKUP(ROW(AO275),'فهرست بها کلی'!$C$13:$BO$1660,58,0),"")</f>
        <v/>
      </c>
      <c r="AP287" s="174" t="str">
        <f ca="1">IFERROR(VLOOKUP(ROW(AP275),'فهرست بها کلی'!$C$13:$BO$1660,61,0),"")</f>
        <v/>
      </c>
      <c r="AQ287" s="174" t="str">
        <f ca="1">IFERROR(VLOOKUP(ROW(AQ275),'فهرست بها کلی'!$C$13:$BO$1660,64,0),"")</f>
        <v/>
      </c>
      <c r="AR287" s="244">
        <f t="shared" ca="1" si="33"/>
        <v>0</v>
      </c>
      <c r="AS287" s="174" t="str">
        <f ca="1">IFERROR(VLOOKUP(ROW(AS275),'فهرست بها کلی'!$C$13:$BO$1660,23,0),"")</f>
        <v/>
      </c>
      <c r="AT287" s="174" t="str">
        <f ca="1">IFERROR(VLOOKUP(ROW(AT275),'فهرست بها کلی'!$C$13:$BO$1660,26,0),"")</f>
        <v/>
      </c>
      <c r="AU287" s="174" t="str">
        <f ca="1">IFERROR(VLOOKUP(ROW(AU275),'فهرست بها کلی'!$C$13:$BO$1660,29,0),"")</f>
        <v/>
      </c>
      <c r="AV287" s="174" t="str">
        <f ca="1">IFERROR(VLOOKUP(ROW(AV275),'فهرست بها کلی'!$C$13:$BO$1660,32,0),"")</f>
        <v/>
      </c>
      <c r="AW287" s="174" t="str">
        <f ca="1">IFERROR(VLOOKUP(ROW(AW275),'فهرست بها کلی'!$C$13:$BO$1660,35,0),"")</f>
        <v/>
      </c>
      <c r="AX287" s="174" t="str">
        <f ca="1">IFERROR(VLOOKUP(ROW(AX275),'فهرست بها کلی'!$C$13:$BO$1660,38,0),"")</f>
        <v/>
      </c>
      <c r="AY287" s="174" t="str">
        <f ca="1">IFERROR(VLOOKUP(ROW(AY275),'فهرست بها کلی'!$C$13:$BO$1660,41,0),"")</f>
        <v/>
      </c>
      <c r="AZ287" s="174" t="str">
        <f ca="1">IFERROR(VLOOKUP(ROW(AZ275),'فهرست بها کلی'!$C$13:$BO$1660,44,0),"")</f>
        <v/>
      </c>
      <c r="BA287" s="174" t="str">
        <f ca="1">IFERROR(VLOOKUP(ROW(BA275),'فهرست بها کلی'!$C$13:$BO$1660,47,0),"")</f>
        <v/>
      </c>
      <c r="BB287" s="174" t="str">
        <f ca="1">IFERROR(VLOOKUP(ROW(BB275),'فهرست بها کلی'!$C$13:$BO$1660,50,0),"")</f>
        <v/>
      </c>
      <c r="BC287" s="174" t="str">
        <f ca="1">IFERROR(VLOOKUP(ROW(BC275),'فهرست بها کلی'!$C$13:$BO$1660,53,0),"")</f>
        <v/>
      </c>
      <c r="BD287" s="174" t="str">
        <f ca="1">IFERROR(VLOOKUP(ROW(BD275),'فهرست بها کلی'!$C$13:$BO$1660,56,0),"")</f>
        <v/>
      </c>
      <c r="BE287" s="174" t="str">
        <f ca="1">IFERROR(VLOOKUP(ROW(BE275),'فهرست بها کلی'!$C$13:$BO$1660,59,0),"")</f>
        <v/>
      </c>
      <c r="BF287" s="174" t="str">
        <f ca="1">IFERROR(VLOOKUP(ROW(BF275),'فهرست بها کلی'!$C$13:$BO$1660,62,0),"")</f>
        <v/>
      </c>
      <c r="BG287" s="174" t="str">
        <f ca="1">IFERROR(VLOOKUP(ROW(BG275),'فهرست بها کلی'!$C$13:$BO$1660,65,0),"")</f>
        <v/>
      </c>
      <c r="BH287" s="174" t="str">
        <f ca="1">IFERROR(VLOOKUP(ROW(BH275),'فهرست بها کلی'!$C$13:$BO$1660,16,0),"")</f>
        <v/>
      </c>
      <c r="BI287" s="245" t="str">
        <f t="shared" ca="1" si="34"/>
        <v xml:space="preserve"> </v>
      </c>
      <c r="BJ287" s="245" t="str">
        <f t="shared" ca="1" si="35"/>
        <v/>
      </c>
      <c r="BK287" s="245" t="str">
        <f t="shared" ca="1" si="36"/>
        <v/>
      </c>
    </row>
    <row r="288" spans="1:63" ht="47.25" customHeight="1">
      <c r="A288" s="174" t="str">
        <f ca="1">IFERROR(VLOOKUP(ROW(A276),'فهرست بها کلی'!$C$13:$BO$1660,1,0),"")</f>
        <v/>
      </c>
      <c r="B288" s="174" t="str">
        <f ca="1">IFERROR(VLOOKUP(ROW(B276),'فهرست بها کلی'!$C$13:$BO$1660,5,0),"")</f>
        <v/>
      </c>
      <c r="C288" s="174" t="str">
        <f ca="1">IFERROR(VLOOKUP(ROW(C276),'فهرست بها کلی'!$C$13:$BO$1660,6,0),"")</f>
        <v/>
      </c>
      <c r="D288" s="174" t="str">
        <f ca="1">IFERROR(VLOOKUP(ROW(D276),'فهرست بها کلی'!$C$13:$BO$1660,7,0),"")</f>
        <v/>
      </c>
      <c r="E288" s="174" t="str">
        <f ca="1">IFERROR(VLOOKUP(ROW(E276),'فهرست بها کلی'!$C$13:$BO$1660,8,0),"")</f>
        <v/>
      </c>
      <c r="F288" s="174" t="str">
        <f ca="1">IFERROR(VLOOKUP(ROW(F276),'فهرست بها کلی'!$C$13:$BO$1660,9,0),"")</f>
        <v/>
      </c>
      <c r="G288" s="174" t="str">
        <f ca="1">IFERROR(VLOOKUP(ROW(G276),'فهرست بها کلی'!$C$13:$BO$1660,21,0),"")</f>
        <v/>
      </c>
      <c r="H288" s="174" t="str">
        <f ca="1">IFERROR(VLOOKUP(ROW(H276),'فهرست بها کلی'!$C$13:$BO$1660,24,0),"")</f>
        <v/>
      </c>
      <c r="I288" s="174" t="str">
        <f ca="1">IFERROR(VLOOKUP(ROW(I276),'فهرست بها کلی'!$C$13:$BO$1660,27,0),"")</f>
        <v/>
      </c>
      <c r="J288" s="174" t="str">
        <f ca="1">IFERROR(VLOOKUP(ROW(J276),'فهرست بها کلی'!$C$13:$BO$1660,30,0),"")</f>
        <v/>
      </c>
      <c r="K288" s="174" t="str">
        <f ca="1">IFERROR(VLOOKUP(ROW(K276),'فهرست بها کلی'!$C$13:$BO$1660,33,0),"")</f>
        <v/>
      </c>
      <c r="L288" s="174" t="str">
        <f ca="1">IFERROR(VLOOKUP(ROW(L276),'فهرست بها کلی'!$C$13:$BO$1660,36,0),"")</f>
        <v/>
      </c>
      <c r="M288" s="174" t="str">
        <f ca="1">IFERROR(VLOOKUP(ROW(M276),'فهرست بها کلی'!$C$13:$BO$1660,39,0),"")</f>
        <v/>
      </c>
      <c r="N288" s="174" t="str">
        <f ca="1">IFERROR(VLOOKUP(ROW(N276),'فهرست بها کلی'!$C$13:$BO$1660,42,0),"")</f>
        <v/>
      </c>
      <c r="O288" s="174" t="str">
        <f ca="1">IFERROR(VLOOKUP(ROW(O276),'فهرست بها کلی'!$C$13:$BO$1660,45,0),"")</f>
        <v/>
      </c>
      <c r="P288" s="174" t="str">
        <f ca="1">IFERROR(VLOOKUP(ROW(P276),'فهرست بها کلی'!$C$13:$BO$1660,48,0),"")</f>
        <v/>
      </c>
      <c r="Q288" s="174" t="str">
        <f ca="1">IFERROR(VLOOKUP(ROW(Q276),'فهرست بها کلی'!$C$13:$BO$1660,51,0),"")</f>
        <v/>
      </c>
      <c r="R288" s="174" t="str">
        <f ca="1">IFERROR(VLOOKUP(ROW(R276),'فهرست بها کلی'!$C$13:$BO$1660,54,0),"")</f>
        <v/>
      </c>
      <c r="S288" s="174" t="str">
        <f ca="1">IFERROR(VLOOKUP(ROW(S276),'فهرست بها کلی'!$C$13:$BO$1660,57,0),"")</f>
        <v/>
      </c>
      <c r="T288" s="174" t="str">
        <f ca="1">IFERROR(VLOOKUP(ROW(T276),'فهرست بها کلی'!$C$13:$BO$1660,60,0),"")</f>
        <v/>
      </c>
      <c r="U288" s="174" t="str">
        <f ca="1">IFERROR(VLOOKUP(ROW(U276),'فهرست بها کلی'!$C$13:$BO$1660,63,0),"")</f>
        <v/>
      </c>
      <c r="V288" s="241">
        <f t="shared" ca="1" si="30"/>
        <v>0</v>
      </c>
      <c r="W288" s="242" t="str">
        <f t="shared" ca="1" si="31"/>
        <v/>
      </c>
      <c r="X288" s="174" t="str">
        <f ca="1">IFERROR(VLOOKUP(ROW(X276),'فهرست بها کلی'!$C$13:$BO$1660,10,0),"")</f>
        <v/>
      </c>
      <c r="Y288" s="174" t="str">
        <f ca="1">IFERROR(VLOOKUP(ROW(Y276),'فهرست بها کلی'!$C$13:$BO$1660,11,0),"")</f>
        <v/>
      </c>
      <c r="Z288" s="174" t="str">
        <f ca="1">IFERROR(VLOOKUP(ROW(Z276),'فهرست بها کلی'!$C$13:$BO$1660,12,0),"")</f>
        <v/>
      </c>
      <c r="AA288" s="174" t="str">
        <f ca="1">IFERROR(VLOOKUP(ROW(AA276),'فهرست بها کلی'!$C$13:$BO$1660,13,0),"")</f>
        <v/>
      </c>
      <c r="AB288" s="243" t="str">
        <f t="shared" ca="1" si="32"/>
        <v/>
      </c>
      <c r="AC288" s="174" t="str">
        <f ca="1">IFERROR(VLOOKUP(ROW(AC276),'فهرست بها کلی'!$C$13:$BO$1660,22,0),"")</f>
        <v/>
      </c>
      <c r="AD288" s="174" t="str">
        <f ca="1">IFERROR(VLOOKUP(ROW(AD276),'فهرست بها کلی'!$C$13:$BO$1660,25,0),"")</f>
        <v/>
      </c>
      <c r="AE288" s="174" t="str">
        <f ca="1">IFERROR(VLOOKUP(ROW(AE276),'فهرست بها کلی'!$C$13:$BO$1660,28,0),"")</f>
        <v/>
      </c>
      <c r="AF288" s="174" t="str">
        <f ca="1">IFERROR(VLOOKUP(ROW(AF276),'فهرست بها کلی'!$C$13:$BO$1660,31,0),"")</f>
        <v/>
      </c>
      <c r="AG288" s="174" t="str">
        <f ca="1">IFERROR(VLOOKUP(ROW(AG276),'فهرست بها کلی'!$C$13:$BO$1660,34,0),"")</f>
        <v/>
      </c>
      <c r="AH288" s="174" t="str">
        <f ca="1">IFERROR(VLOOKUP(ROW(AH276),'فهرست بها کلی'!$C$13:$BO$1660,37,0),"")</f>
        <v/>
      </c>
      <c r="AI288" s="174" t="str">
        <f ca="1">IFERROR(VLOOKUP(ROW(AI276),'فهرست بها کلی'!$C$13:$BO$1660,40,0),"")</f>
        <v/>
      </c>
      <c r="AJ288" s="174" t="str">
        <f ca="1">IFERROR(VLOOKUP(ROW(AJ276),'فهرست بها کلی'!$C$13:$BO$1660,43,0),"")</f>
        <v/>
      </c>
      <c r="AK288" s="174" t="str">
        <f ca="1">IFERROR(VLOOKUP(ROW(AK276),'فهرست بها کلی'!$C$13:$BO$1660,46,0),"")</f>
        <v/>
      </c>
      <c r="AL288" s="174" t="str">
        <f ca="1">IFERROR(VLOOKUP(ROW(AL276),'فهرست بها کلی'!$C$13:$BO$1660,49,0),"")</f>
        <v/>
      </c>
      <c r="AM288" s="174" t="str">
        <f ca="1">IFERROR(VLOOKUP(ROW(AM276),'فهرست بها کلی'!$C$13:$BO$1660,52,0),"")</f>
        <v/>
      </c>
      <c r="AN288" s="174" t="str">
        <f ca="1">IFERROR(VLOOKUP(ROW(AN276),'فهرست بها کلی'!$C$13:$BO$1660,55,0),"")</f>
        <v/>
      </c>
      <c r="AO288" s="174" t="str">
        <f ca="1">IFERROR(VLOOKUP(ROW(AO276),'فهرست بها کلی'!$C$13:$BO$1660,58,0),"")</f>
        <v/>
      </c>
      <c r="AP288" s="174" t="str">
        <f ca="1">IFERROR(VLOOKUP(ROW(AP276),'فهرست بها کلی'!$C$13:$BO$1660,61,0),"")</f>
        <v/>
      </c>
      <c r="AQ288" s="174" t="str">
        <f ca="1">IFERROR(VLOOKUP(ROW(AQ276),'فهرست بها کلی'!$C$13:$BO$1660,64,0),"")</f>
        <v/>
      </c>
      <c r="AR288" s="244">
        <f t="shared" ca="1" si="33"/>
        <v>0</v>
      </c>
      <c r="AS288" s="174" t="str">
        <f ca="1">IFERROR(VLOOKUP(ROW(AS276),'فهرست بها کلی'!$C$13:$BO$1660,23,0),"")</f>
        <v/>
      </c>
      <c r="AT288" s="174" t="str">
        <f ca="1">IFERROR(VLOOKUP(ROW(AT276),'فهرست بها کلی'!$C$13:$BO$1660,26,0),"")</f>
        <v/>
      </c>
      <c r="AU288" s="174" t="str">
        <f ca="1">IFERROR(VLOOKUP(ROW(AU276),'فهرست بها کلی'!$C$13:$BO$1660,29,0),"")</f>
        <v/>
      </c>
      <c r="AV288" s="174" t="str">
        <f ca="1">IFERROR(VLOOKUP(ROW(AV276),'فهرست بها کلی'!$C$13:$BO$1660,32,0),"")</f>
        <v/>
      </c>
      <c r="AW288" s="174" t="str">
        <f ca="1">IFERROR(VLOOKUP(ROW(AW276),'فهرست بها کلی'!$C$13:$BO$1660,35,0),"")</f>
        <v/>
      </c>
      <c r="AX288" s="174" t="str">
        <f ca="1">IFERROR(VLOOKUP(ROW(AX276),'فهرست بها کلی'!$C$13:$BO$1660,38,0),"")</f>
        <v/>
      </c>
      <c r="AY288" s="174" t="str">
        <f ca="1">IFERROR(VLOOKUP(ROW(AY276),'فهرست بها کلی'!$C$13:$BO$1660,41,0),"")</f>
        <v/>
      </c>
      <c r="AZ288" s="174" t="str">
        <f ca="1">IFERROR(VLOOKUP(ROW(AZ276),'فهرست بها کلی'!$C$13:$BO$1660,44,0),"")</f>
        <v/>
      </c>
      <c r="BA288" s="174" t="str">
        <f ca="1">IFERROR(VLOOKUP(ROW(BA276),'فهرست بها کلی'!$C$13:$BO$1660,47,0),"")</f>
        <v/>
      </c>
      <c r="BB288" s="174" t="str">
        <f ca="1">IFERROR(VLOOKUP(ROW(BB276),'فهرست بها کلی'!$C$13:$BO$1660,50,0),"")</f>
        <v/>
      </c>
      <c r="BC288" s="174" t="str">
        <f ca="1">IFERROR(VLOOKUP(ROW(BC276),'فهرست بها کلی'!$C$13:$BO$1660,53,0),"")</f>
        <v/>
      </c>
      <c r="BD288" s="174" t="str">
        <f ca="1">IFERROR(VLOOKUP(ROW(BD276),'فهرست بها کلی'!$C$13:$BO$1660,56,0),"")</f>
        <v/>
      </c>
      <c r="BE288" s="174" t="str">
        <f ca="1">IFERROR(VLOOKUP(ROW(BE276),'فهرست بها کلی'!$C$13:$BO$1660,59,0),"")</f>
        <v/>
      </c>
      <c r="BF288" s="174" t="str">
        <f ca="1">IFERROR(VLOOKUP(ROW(BF276),'فهرست بها کلی'!$C$13:$BO$1660,62,0),"")</f>
        <v/>
      </c>
      <c r="BG288" s="174" t="str">
        <f ca="1">IFERROR(VLOOKUP(ROW(BG276),'فهرست بها کلی'!$C$13:$BO$1660,65,0),"")</f>
        <v/>
      </c>
      <c r="BH288" s="174" t="str">
        <f ca="1">IFERROR(VLOOKUP(ROW(BH276),'فهرست بها کلی'!$C$13:$BO$1660,16,0),"")</f>
        <v/>
      </c>
      <c r="BI288" s="245" t="str">
        <f t="shared" ca="1" si="34"/>
        <v xml:space="preserve"> </v>
      </c>
      <c r="BJ288" s="245" t="str">
        <f t="shared" ca="1" si="35"/>
        <v/>
      </c>
      <c r="BK288" s="245" t="str">
        <f t="shared" ca="1" si="36"/>
        <v/>
      </c>
    </row>
    <row r="289" spans="1:63" ht="47.25" customHeight="1">
      <c r="A289" s="174" t="str">
        <f ca="1">IFERROR(VLOOKUP(ROW(A277),'فهرست بها کلی'!$C$13:$BO$1660,1,0),"")</f>
        <v/>
      </c>
      <c r="B289" s="174" t="str">
        <f ca="1">IFERROR(VLOOKUP(ROW(B277),'فهرست بها کلی'!$C$13:$BO$1660,5,0),"")</f>
        <v/>
      </c>
      <c r="C289" s="174" t="str">
        <f ca="1">IFERROR(VLOOKUP(ROW(C277),'فهرست بها کلی'!$C$13:$BO$1660,6,0),"")</f>
        <v/>
      </c>
      <c r="D289" s="174" t="str">
        <f ca="1">IFERROR(VLOOKUP(ROW(D277),'فهرست بها کلی'!$C$13:$BO$1660,7,0),"")</f>
        <v/>
      </c>
      <c r="E289" s="174" t="str">
        <f ca="1">IFERROR(VLOOKUP(ROW(E277),'فهرست بها کلی'!$C$13:$BO$1660,8,0),"")</f>
        <v/>
      </c>
      <c r="F289" s="174" t="str">
        <f ca="1">IFERROR(VLOOKUP(ROW(F277),'فهرست بها کلی'!$C$13:$BO$1660,9,0),"")</f>
        <v/>
      </c>
      <c r="G289" s="174" t="str">
        <f ca="1">IFERROR(VLOOKUP(ROW(G277),'فهرست بها کلی'!$C$13:$BO$1660,21,0),"")</f>
        <v/>
      </c>
      <c r="H289" s="174" t="str">
        <f ca="1">IFERROR(VLOOKUP(ROW(H277),'فهرست بها کلی'!$C$13:$BO$1660,24,0),"")</f>
        <v/>
      </c>
      <c r="I289" s="174" t="str">
        <f ca="1">IFERROR(VLOOKUP(ROW(I277),'فهرست بها کلی'!$C$13:$BO$1660,27,0),"")</f>
        <v/>
      </c>
      <c r="J289" s="174" t="str">
        <f ca="1">IFERROR(VLOOKUP(ROW(J277),'فهرست بها کلی'!$C$13:$BO$1660,30,0),"")</f>
        <v/>
      </c>
      <c r="K289" s="174" t="str">
        <f ca="1">IFERROR(VLOOKUP(ROW(K277),'فهرست بها کلی'!$C$13:$BO$1660,33,0),"")</f>
        <v/>
      </c>
      <c r="L289" s="174" t="str">
        <f ca="1">IFERROR(VLOOKUP(ROW(L277),'فهرست بها کلی'!$C$13:$BO$1660,36,0),"")</f>
        <v/>
      </c>
      <c r="M289" s="174" t="str">
        <f ca="1">IFERROR(VLOOKUP(ROW(M277),'فهرست بها کلی'!$C$13:$BO$1660,39,0),"")</f>
        <v/>
      </c>
      <c r="N289" s="174" t="str">
        <f ca="1">IFERROR(VLOOKUP(ROW(N277),'فهرست بها کلی'!$C$13:$BO$1660,42,0),"")</f>
        <v/>
      </c>
      <c r="O289" s="174" t="str">
        <f ca="1">IFERROR(VLOOKUP(ROW(O277),'فهرست بها کلی'!$C$13:$BO$1660,45,0),"")</f>
        <v/>
      </c>
      <c r="P289" s="174" t="str">
        <f ca="1">IFERROR(VLOOKUP(ROW(P277),'فهرست بها کلی'!$C$13:$BO$1660,48,0),"")</f>
        <v/>
      </c>
      <c r="Q289" s="174" t="str">
        <f ca="1">IFERROR(VLOOKUP(ROW(Q277),'فهرست بها کلی'!$C$13:$BO$1660,51,0),"")</f>
        <v/>
      </c>
      <c r="R289" s="174" t="str">
        <f ca="1">IFERROR(VLOOKUP(ROW(R277),'فهرست بها کلی'!$C$13:$BO$1660,54,0),"")</f>
        <v/>
      </c>
      <c r="S289" s="174" t="str">
        <f ca="1">IFERROR(VLOOKUP(ROW(S277),'فهرست بها کلی'!$C$13:$BO$1660,57,0),"")</f>
        <v/>
      </c>
      <c r="T289" s="174" t="str">
        <f ca="1">IFERROR(VLOOKUP(ROW(T277),'فهرست بها کلی'!$C$13:$BO$1660,60,0),"")</f>
        <v/>
      </c>
      <c r="U289" s="174" t="str">
        <f ca="1">IFERROR(VLOOKUP(ROW(U277),'فهرست بها کلی'!$C$13:$BO$1660,63,0),"")</f>
        <v/>
      </c>
      <c r="V289" s="241">
        <f t="shared" ca="1" si="30"/>
        <v>0</v>
      </c>
      <c r="W289" s="242" t="str">
        <f t="shared" ca="1" si="31"/>
        <v/>
      </c>
      <c r="X289" s="174" t="str">
        <f ca="1">IFERROR(VLOOKUP(ROW(X277),'فهرست بها کلی'!$C$13:$BO$1660,10,0),"")</f>
        <v/>
      </c>
      <c r="Y289" s="174" t="str">
        <f ca="1">IFERROR(VLOOKUP(ROW(Y277),'فهرست بها کلی'!$C$13:$BO$1660,11,0),"")</f>
        <v/>
      </c>
      <c r="Z289" s="174" t="str">
        <f ca="1">IFERROR(VLOOKUP(ROW(Z277),'فهرست بها کلی'!$C$13:$BO$1660,12,0),"")</f>
        <v/>
      </c>
      <c r="AA289" s="174" t="str">
        <f ca="1">IFERROR(VLOOKUP(ROW(AA277),'فهرست بها کلی'!$C$13:$BO$1660,13,0),"")</f>
        <v/>
      </c>
      <c r="AB289" s="243" t="str">
        <f t="shared" ca="1" si="32"/>
        <v/>
      </c>
      <c r="AC289" s="174" t="str">
        <f ca="1">IFERROR(VLOOKUP(ROW(AC277),'فهرست بها کلی'!$C$13:$BO$1660,22,0),"")</f>
        <v/>
      </c>
      <c r="AD289" s="174" t="str">
        <f ca="1">IFERROR(VLOOKUP(ROW(AD277),'فهرست بها کلی'!$C$13:$BO$1660,25,0),"")</f>
        <v/>
      </c>
      <c r="AE289" s="174" t="str">
        <f ca="1">IFERROR(VLOOKUP(ROW(AE277),'فهرست بها کلی'!$C$13:$BO$1660,28,0),"")</f>
        <v/>
      </c>
      <c r="AF289" s="174" t="str">
        <f ca="1">IFERROR(VLOOKUP(ROW(AF277),'فهرست بها کلی'!$C$13:$BO$1660,31,0),"")</f>
        <v/>
      </c>
      <c r="AG289" s="174" t="str">
        <f ca="1">IFERROR(VLOOKUP(ROW(AG277),'فهرست بها کلی'!$C$13:$BO$1660,34,0),"")</f>
        <v/>
      </c>
      <c r="AH289" s="174" t="str">
        <f ca="1">IFERROR(VLOOKUP(ROW(AH277),'فهرست بها کلی'!$C$13:$BO$1660,37,0),"")</f>
        <v/>
      </c>
      <c r="AI289" s="174" t="str">
        <f ca="1">IFERROR(VLOOKUP(ROW(AI277),'فهرست بها کلی'!$C$13:$BO$1660,40,0),"")</f>
        <v/>
      </c>
      <c r="AJ289" s="174" t="str">
        <f ca="1">IFERROR(VLOOKUP(ROW(AJ277),'فهرست بها کلی'!$C$13:$BO$1660,43,0),"")</f>
        <v/>
      </c>
      <c r="AK289" s="174" t="str">
        <f ca="1">IFERROR(VLOOKUP(ROW(AK277),'فهرست بها کلی'!$C$13:$BO$1660,46,0),"")</f>
        <v/>
      </c>
      <c r="AL289" s="174" t="str">
        <f ca="1">IFERROR(VLOOKUP(ROW(AL277),'فهرست بها کلی'!$C$13:$BO$1660,49,0),"")</f>
        <v/>
      </c>
      <c r="AM289" s="174" t="str">
        <f ca="1">IFERROR(VLOOKUP(ROW(AM277),'فهرست بها کلی'!$C$13:$BO$1660,52,0),"")</f>
        <v/>
      </c>
      <c r="AN289" s="174" t="str">
        <f ca="1">IFERROR(VLOOKUP(ROW(AN277),'فهرست بها کلی'!$C$13:$BO$1660,55,0),"")</f>
        <v/>
      </c>
      <c r="AO289" s="174" t="str">
        <f ca="1">IFERROR(VLOOKUP(ROW(AO277),'فهرست بها کلی'!$C$13:$BO$1660,58,0),"")</f>
        <v/>
      </c>
      <c r="AP289" s="174" t="str">
        <f ca="1">IFERROR(VLOOKUP(ROW(AP277),'فهرست بها کلی'!$C$13:$BO$1660,61,0),"")</f>
        <v/>
      </c>
      <c r="AQ289" s="174" t="str">
        <f ca="1">IFERROR(VLOOKUP(ROW(AQ277),'فهرست بها کلی'!$C$13:$BO$1660,64,0),"")</f>
        <v/>
      </c>
      <c r="AR289" s="244">
        <f t="shared" ca="1" si="33"/>
        <v>0</v>
      </c>
      <c r="AS289" s="174" t="str">
        <f ca="1">IFERROR(VLOOKUP(ROW(AS277),'فهرست بها کلی'!$C$13:$BO$1660,23,0),"")</f>
        <v/>
      </c>
      <c r="AT289" s="174" t="str">
        <f ca="1">IFERROR(VLOOKUP(ROW(AT277),'فهرست بها کلی'!$C$13:$BO$1660,26,0),"")</f>
        <v/>
      </c>
      <c r="AU289" s="174" t="str">
        <f ca="1">IFERROR(VLOOKUP(ROW(AU277),'فهرست بها کلی'!$C$13:$BO$1660,29,0),"")</f>
        <v/>
      </c>
      <c r="AV289" s="174" t="str">
        <f ca="1">IFERROR(VLOOKUP(ROW(AV277),'فهرست بها کلی'!$C$13:$BO$1660,32,0),"")</f>
        <v/>
      </c>
      <c r="AW289" s="174" t="str">
        <f ca="1">IFERROR(VLOOKUP(ROW(AW277),'فهرست بها کلی'!$C$13:$BO$1660,35,0),"")</f>
        <v/>
      </c>
      <c r="AX289" s="174" t="str">
        <f ca="1">IFERROR(VLOOKUP(ROW(AX277),'فهرست بها کلی'!$C$13:$BO$1660,38,0),"")</f>
        <v/>
      </c>
      <c r="AY289" s="174" t="str">
        <f ca="1">IFERROR(VLOOKUP(ROW(AY277),'فهرست بها کلی'!$C$13:$BO$1660,41,0),"")</f>
        <v/>
      </c>
      <c r="AZ289" s="174" t="str">
        <f ca="1">IFERROR(VLOOKUP(ROW(AZ277),'فهرست بها کلی'!$C$13:$BO$1660,44,0),"")</f>
        <v/>
      </c>
      <c r="BA289" s="174" t="str">
        <f ca="1">IFERROR(VLOOKUP(ROW(BA277),'فهرست بها کلی'!$C$13:$BO$1660,47,0),"")</f>
        <v/>
      </c>
      <c r="BB289" s="174" t="str">
        <f ca="1">IFERROR(VLOOKUP(ROW(BB277),'فهرست بها کلی'!$C$13:$BO$1660,50,0),"")</f>
        <v/>
      </c>
      <c r="BC289" s="174" t="str">
        <f ca="1">IFERROR(VLOOKUP(ROW(BC277),'فهرست بها کلی'!$C$13:$BO$1660,53,0),"")</f>
        <v/>
      </c>
      <c r="BD289" s="174" t="str">
        <f ca="1">IFERROR(VLOOKUP(ROW(BD277),'فهرست بها کلی'!$C$13:$BO$1660,56,0),"")</f>
        <v/>
      </c>
      <c r="BE289" s="174" t="str">
        <f ca="1">IFERROR(VLOOKUP(ROW(BE277),'فهرست بها کلی'!$C$13:$BO$1660,59,0),"")</f>
        <v/>
      </c>
      <c r="BF289" s="174" t="str">
        <f ca="1">IFERROR(VLOOKUP(ROW(BF277),'فهرست بها کلی'!$C$13:$BO$1660,62,0),"")</f>
        <v/>
      </c>
      <c r="BG289" s="174" t="str">
        <f ca="1">IFERROR(VLOOKUP(ROW(BG277),'فهرست بها کلی'!$C$13:$BO$1660,65,0),"")</f>
        <v/>
      </c>
      <c r="BH289" s="174" t="str">
        <f ca="1">IFERROR(VLOOKUP(ROW(BH277),'فهرست بها کلی'!$C$13:$BO$1660,16,0),"")</f>
        <v/>
      </c>
      <c r="BI289" s="245" t="str">
        <f t="shared" ca="1" si="34"/>
        <v xml:space="preserve"> </v>
      </c>
      <c r="BJ289" s="245" t="str">
        <f t="shared" ca="1" si="35"/>
        <v/>
      </c>
      <c r="BK289" s="245" t="str">
        <f t="shared" ca="1" si="36"/>
        <v/>
      </c>
    </row>
    <row r="290" spans="1:63" ht="47.25" customHeight="1">
      <c r="A290" s="174" t="str">
        <f ca="1">IFERROR(VLOOKUP(ROW(A278),'فهرست بها کلی'!$C$13:$BO$1660,1,0),"")</f>
        <v/>
      </c>
      <c r="B290" s="174" t="str">
        <f ca="1">IFERROR(VLOOKUP(ROW(B278),'فهرست بها کلی'!$C$13:$BO$1660,5,0),"")</f>
        <v/>
      </c>
      <c r="C290" s="174" t="str">
        <f ca="1">IFERROR(VLOOKUP(ROW(C278),'فهرست بها کلی'!$C$13:$BO$1660,6,0),"")</f>
        <v/>
      </c>
      <c r="D290" s="174" t="str">
        <f ca="1">IFERROR(VLOOKUP(ROW(D278),'فهرست بها کلی'!$C$13:$BO$1660,7,0),"")</f>
        <v/>
      </c>
      <c r="E290" s="174" t="str">
        <f ca="1">IFERROR(VLOOKUP(ROW(E278),'فهرست بها کلی'!$C$13:$BO$1660,8,0),"")</f>
        <v/>
      </c>
      <c r="F290" s="174" t="str">
        <f ca="1">IFERROR(VLOOKUP(ROW(F278),'فهرست بها کلی'!$C$13:$BO$1660,9,0),"")</f>
        <v/>
      </c>
      <c r="G290" s="174" t="str">
        <f ca="1">IFERROR(VLOOKUP(ROW(G278),'فهرست بها کلی'!$C$13:$BO$1660,21,0),"")</f>
        <v/>
      </c>
      <c r="H290" s="174" t="str">
        <f ca="1">IFERROR(VLOOKUP(ROW(H278),'فهرست بها کلی'!$C$13:$BO$1660,24,0),"")</f>
        <v/>
      </c>
      <c r="I290" s="174" t="str">
        <f ca="1">IFERROR(VLOOKUP(ROW(I278),'فهرست بها کلی'!$C$13:$BO$1660,27,0),"")</f>
        <v/>
      </c>
      <c r="J290" s="174" t="str">
        <f ca="1">IFERROR(VLOOKUP(ROW(J278),'فهرست بها کلی'!$C$13:$BO$1660,30,0),"")</f>
        <v/>
      </c>
      <c r="K290" s="174" t="str">
        <f ca="1">IFERROR(VLOOKUP(ROW(K278),'فهرست بها کلی'!$C$13:$BO$1660,33,0),"")</f>
        <v/>
      </c>
      <c r="L290" s="174" t="str">
        <f ca="1">IFERROR(VLOOKUP(ROW(L278),'فهرست بها کلی'!$C$13:$BO$1660,36,0),"")</f>
        <v/>
      </c>
      <c r="M290" s="174" t="str">
        <f ca="1">IFERROR(VLOOKUP(ROW(M278),'فهرست بها کلی'!$C$13:$BO$1660,39,0),"")</f>
        <v/>
      </c>
      <c r="N290" s="174" t="str">
        <f ca="1">IFERROR(VLOOKUP(ROW(N278),'فهرست بها کلی'!$C$13:$BO$1660,42,0),"")</f>
        <v/>
      </c>
      <c r="O290" s="174" t="str">
        <f ca="1">IFERROR(VLOOKUP(ROW(O278),'فهرست بها کلی'!$C$13:$BO$1660,45,0),"")</f>
        <v/>
      </c>
      <c r="P290" s="174" t="str">
        <f ca="1">IFERROR(VLOOKUP(ROW(P278),'فهرست بها کلی'!$C$13:$BO$1660,48,0),"")</f>
        <v/>
      </c>
      <c r="Q290" s="174" t="str">
        <f ca="1">IFERROR(VLOOKUP(ROW(Q278),'فهرست بها کلی'!$C$13:$BO$1660,51,0),"")</f>
        <v/>
      </c>
      <c r="R290" s="174" t="str">
        <f ca="1">IFERROR(VLOOKUP(ROW(R278),'فهرست بها کلی'!$C$13:$BO$1660,54,0),"")</f>
        <v/>
      </c>
      <c r="S290" s="174" t="str">
        <f ca="1">IFERROR(VLOOKUP(ROW(S278),'فهرست بها کلی'!$C$13:$BO$1660,57,0),"")</f>
        <v/>
      </c>
      <c r="T290" s="174" t="str">
        <f ca="1">IFERROR(VLOOKUP(ROW(T278),'فهرست بها کلی'!$C$13:$BO$1660,60,0),"")</f>
        <v/>
      </c>
      <c r="U290" s="174" t="str">
        <f ca="1">IFERROR(VLOOKUP(ROW(U278),'فهرست بها کلی'!$C$13:$BO$1660,63,0),"")</f>
        <v/>
      </c>
      <c r="V290" s="241">
        <f t="shared" ca="1" si="30"/>
        <v>0</v>
      </c>
      <c r="W290" s="242" t="str">
        <f t="shared" ca="1" si="31"/>
        <v/>
      </c>
      <c r="X290" s="174" t="str">
        <f ca="1">IFERROR(VLOOKUP(ROW(X278),'فهرست بها کلی'!$C$13:$BO$1660,10,0),"")</f>
        <v/>
      </c>
      <c r="Y290" s="174" t="str">
        <f ca="1">IFERROR(VLOOKUP(ROW(Y278),'فهرست بها کلی'!$C$13:$BO$1660,11,0),"")</f>
        <v/>
      </c>
      <c r="Z290" s="174" t="str">
        <f ca="1">IFERROR(VLOOKUP(ROW(Z278),'فهرست بها کلی'!$C$13:$BO$1660,12,0),"")</f>
        <v/>
      </c>
      <c r="AA290" s="174" t="str">
        <f ca="1">IFERROR(VLOOKUP(ROW(AA278),'فهرست بها کلی'!$C$13:$BO$1660,13,0),"")</f>
        <v/>
      </c>
      <c r="AB290" s="243" t="str">
        <f t="shared" ca="1" si="32"/>
        <v/>
      </c>
      <c r="AC290" s="174" t="str">
        <f ca="1">IFERROR(VLOOKUP(ROW(AC278),'فهرست بها کلی'!$C$13:$BO$1660,22,0),"")</f>
        <v/>
      </c>
      <c r="AD290" s="174" t="str">
        <f ca="1">IFERROR(VLOOKUP(ROW(AD278),'فهرست بها کلی'!$C$13:$BO$1660,25,0),"")</f>
        <v/>
      </c>
      <c r="AE290" s="174" t="str">
        <f ca="1">IFERROR(VLOOKUP(ROW(AE278),'فهرست بها کلی'!$C$13:$BO$1660,28,0),"")</f>
        <v/>
      </c>
      <c r="AF290" s="174" t="str">
        <f ca="1">IFERROR(VLOOKUP(ROW(AF278),'فهرست بها کلی'!$C$13:$BO$1660,31,0),"")</f>
        <v/>
      </c>
      <c r="AG290" s="174" t="str">
        <f ca="1">IFERROR(VLOOKUP(ROW(AG278),'فهرست بها کلی'!$C$13:$BO$1660,34,0),"")</f>
        <v/>
      </c>
      <c r="AH290" s="174" t="str">
        <f ca="1">IFERROR(VLOOKUP(ROW(AH278),'فهرست بها کلی'!$C$13:$BO$1660,37,0),"")</f>
        <v/>
      </c>
      <c r="AI290" s="174" t="str">
        <f ca="1">IFERROR(VLOOKUP(ROW(AI278),'فهرست بها کلی'!$C$13:$BO$1660,40,0),"")</f>
        <v/>
      </c>
      <c r="AJ290" s="174" t="str">
        <f ca="1">IFERROR(VLOOKUP(ROW(AJ278),'فهرست بها کلی'!$C$13:$BO$1660,43,0),"")</f>
        <v/>
      </c>
      <c r="AK290" s="174" t="str">
        <f ca="1">IFERROR(VLOOKUP(ROW(AK278),'فهرست بها کلی'!$C$13:$BO$1660,46,0),"")</f>
        <v/>
      </c>
      <c r="AL290" s="174" t="str">
        <f ca="1">IFERROR(VLOOKUP(ROW(AL278),'فهرست بها کلی'!$C$13:$BO$1660,49,0),"")</f>
        <v/>
      </c>
      <c r="AM290" s="174" t="str">
        <f ca="1">IFERROR(VLOOKUP(ROW(AM278),'فهرست بها کلی'!$C$13:$BO$1660,52,0),"")</f>
        <v/>
      </c>
      <c r="AN290" s="174" t="str">
        <f ca="1">IFERROR(VLOOKUP(ROW(AN278),'فهرست بها کلی'!$C$13:$BO$1660,55,0),"")</f>
        <v/>
      </c>
      <c r="AO290" s="174" t="str">
        <f ca="1">IFERROR(VLOOKUP(ROW(AO278),'فهرست بها کلی'!$C$13:$BO$1660,58,0),"")</f>
        <v/>
      </c>
      <c r="AP290" s="174" t="str">
        <f ca="1">IFERROR(VLOOKUP(ROW(AP278),'فهرست بها کلی'!$C$13:$BO$1660,61,0),"")</f>
        <v/>
      </c>
      <c r="AQ290" s="174" t="str">
        <f ca="1">IFERROR(VLOOKUP(ROW(AQ278),'فهرست بها کلی'!$C$13:$BO$1660,64,0),"")</f>
        <v/>
      </c>
      <c r="AR290" s="244">
        <f t="shared" ca="1" si="33"/>
        <v>0</v>
      </c>
      <c r="AS290" s="174" t="str">
        <f ca="1">IFERROR(VLOOKUP(ROW(AS278),'فهرست بها کلی'!$C$13:$BO$1660,23,0),"")</f>
        <v/>
      </c>
      <c r="AT290" s="174" t="str">
        <f ca="1">IFERROR(VLOOKUP(ROW(AT278),'فهرست بها کلی'!$C$13:$BO$1660,26,0),"")</f>
        <v/>
      </c>
      <c r="AU290" s="174" t="str">
        <f ca="1">IFERROR(VLOOKUP(ROW(AU278),'فهرست بها کلی'!$C$13:$BO$1660,29,0),"")</f>
        <v/>
      </c>
      <c r="AV290" s="174" t="str">
        <f ca="1">IFERROR(VLOOKUP(ROW(AV278),'فهرست بها کلی'!$C$13:$BO$1660,32,0),"")</f>
        <v/>
      </c>
      <c r="AW290" s="174" t="str">
        <f ca="1">IFERROR(VLOOKUP(ROW(AW278),'فهرست بها کلی'!$C$13:$BO$1660,35,0),"")</f>
        <v/>
      </c>
      <c r="AX290" s="174" t="str">
        <f ca="1">IFERROR(VLOOKUP(ROW(AX278),'فهرست بها کلی'!$C$13:$BO$1660,38,0),"")</f>
        <v/>
      </c>
      <c r="AY290" s="174" t="str">
        <f ca="1">IFERROR(VLOOKUP(ROW(AY278),'فهرست بها کلی'!$C$13:$BO$1660,41,0),"")</f>
        <v/>
      </c>
      <c r="AZ290" s="174" t="str">
        <f ca="1">IFERROR(VLOOKUP(ROW(AZ278),'فهرست بها کلی'!$C$13:$BO$1660,44,0),"")</f>
        <v/>
      </c>
      <c r="BA290" s="174" t="str">
        <f ca="1">IFERROR(VLOOKUP(ROW(BA278),'فهرست بها کلی'!$C$13:$BO$1660,47,0),"")</f>
        <v/>
      </c>
      <c r="BB290" s="174" t="str">
        <f ca="1">IFERROR(VLOOKUP(ROW(BB278),'فهرست بها کلی'!$C$13:$BO$1660,50,0),"")</f>
        <v/>
      </c>
      <c r="BC290" s="174" t="str">
        <f ca="1">IFERROR(VLOOKUP(ROW(BC278),'فهرست بها کلی'!$C$13:$BO$1660,53,0),"")</f>
        <v/>
      </c>
      <c r="BD290" s="174" t="str">
        <f ca="1">IFERROR(VLOOKUP(ROW(BD278),'فهرست بها کلی'!$C$13:$BO$1660,56,0),"")</f>
        <v/>
      </c>
      <c r="BE290" s="174" t="str">
        <f ca="1">IFERROR(VLOOKUP(ROW(BE278),'فهرست بها کلی'!$C$13:$BO$1660,59,0),"")</f>
        <v/>
      </c>
      <c r="BF290" s="174" t="str">
        <f ca="1">IFERROR(VLOOKUP(ROW(BF278),'فهرست بها کلی'!$C$13:$BO$1660,62,0),"")</f>
        <v/>
      </c>
      <c r="BG290" s="174" t="str">
        <f ca="1">IFERROR(VLOOKUP(ROW(BG278),'فهرست بها کلی'!$C$13:$BO$1660,65,0),"")</f>
        <v/>
      </c>
      <c r="BH290" s="174" t="str">
        <f ca="1">IFERROR(VLOOKUP(ROW(BH278),'فهرست بها کلی'!$C$13:$BO$1660,16,0),"")</f>
        <v/>
      </c>
      <c r="BI290" s="245" t="str">
        <f t="shared" ca="1" si="34"/>
        <v xml:space="preserve"> </v>
      </c>
      <c r="BJ290" s="245" t="str">
        <f t="shared" ca="1" si="35"/>
        <v/>
      </c>
      <c r="BK290" s="245" t="str">
        <f t="shared" ca="1" si="36"/>
        <v/>
      </c>
    </row>
    <row r="291" spans="1:63" ht="47.25" customHeight="1">
      <c r="A291" s="174" t="str">
        <f ca="1">IFERROR(VLOOKUP(ROW(A279),'فهرست بها کلی'!$C$13:$BO$1660,1,0),"")</f>
        <v/>
      </c>
      <c r="B291" s="174" t="str">
        <f ca="1">IFERROR(VLOOKUP(ROW(B279),'فهرست بها کلی'!$C$13:$BO$1660,5,0),"")</f>
        <v/>
      </c>
      <c r="C291" s="174" t="str">
        <f ca="1">IFERROR(VLOOKUP(ROW(C279),'فهرست بها کلی'!$C$13:$BO$1660,6,0),"")</f>
        <v/>
      </c>
      <c r="D291" s="174" t="str">
        <f ca="1">IFERROR(VLOOKUP(ROW(D279),'فهرست بها کلی'!$C$13:$BO$1660,7,0),"")</f>
        <v/>
      </c>
      <c r="E291" s="174" t="str">
        <f ca="1">IFERROR(VLOOKUP(ROW(E279),'فهرست بها کلی'!$C$13:$BO$1660,8,0),"")</f>
        <v/>
      </c>
      <c r="F291" s="174" t="str">
        <f ca="1">IFERROR(VLOOKUP(ROW(F279),'فهرست بها کلی'!$C$13:$BO$1660,9,0),"")</f>
        <v/>
      </c>
      <c r="G291" s="174" t="str">
        <f ca="1">IFERROR(VLOOKUP(ROW(G279),'فهرست بها کلی'!$C$13:$BO$1660,21,0),"")</f>
        <v/>
      </c>
      <c r="H291" s="174" t="str">
        <f ca="1">IFERROR(VLOOKUP(ROW(H279),'فهرست بها کلی'!$C$13:$BO$1660,24,0),"")</f>
        <v/>
      </c>
      <c r="I291" s="174" t="str">
        <f ca="1">IFERROR(VLOOKUP(ROW(I279),'فهرست بها کلی'!$C$13:$BO$1660,27,0),"")</f>
        <v/>
      </c>
      <c r="J291" s="174" t="str">
        <f ca="1">IFERROR(VLOOKUP(ROW(J279),'فهرست بها کلی'!$C$13:$BO$1660,30,0),"")</f>
        <v/>
      </c>
      <c r="K291" s="174" t="str">
        <f ca="1">IFERROR(VLOOKUP(ROW(K279),'فهرست بها کلی'!$C$13:$BO$1660,33,0),"")</f>
        <v/>
      </c>
      <c r="L291" s="174" t="str">
        <f ca="1">IFERROR(VLOOKUP(ROW(L279),'فهرست بها کلی'!$C$13:$BO$1660,36,0),"")</f>
        <v/>
      </c>
      <c r="M291" s="174" t="str">
        <f ca="1">IFERROR(VLOOKUP(ROW(M279),'فهرست بها کلی'!$C$13:$BO$1660,39,0),"")</f>
        <v/>
      </c>
      <c r="N291" s="174" t="str">
        <f ca="1">IFERROR(VLOOKUP(ROW(N279),'فهرست بها کلی'!$C$13:$BO$1660,42,0),"")</f>
        <v/>
      </c>
      <c r="O291" s="174" t="str">
        <f ca="1">IFERROR(VLOOKUP(ROW(O279),'فهرست بها کلی'!$C$13:$BO$1660,45,0),"")</f>
        <v/>
      </c>
      <c r="P291" s="174" t="str">
        <f ca="1">IFERROR(VLOOKUP(ROW(P279),'فهرست بها کلی'!$C$13:$BO$1660,48,0),"")</f>
        <v/>
      </c>
      <c r="Q291" s="174" t="str">
        <f ca="1">IFERROR(VLOOKUP(ROW(Q279),'فهرست بها کلی'!$C$13:$BO$1660,51,0),"")</f>
        <v/>
      </c>
      <c r="R291" s="174" t="str">
        <f ca="1">IFERROR(VLOOKUP(ROW(R279),'فهرست بها کلی'!$C$13:$BO$1660,54,0),"")</f>
        <v/>
      </c>
      <c r="S291" s="174" t="str">
        <f ca="1">IFERROR(VLOOKUP(ROW(S279),'فهرست بها کلی'!$C$13:$BO$1660,57,0),"")</f>
        <v/>
      </c>
      <c r="T291" s="174" t="str">
        <f ca="1">IFERROR(VLOOKUP(ROW(T279),'فهرست بها کلی'!$C$13:$BO$1660,60,0),"")</f>
        <v/>
      </c>
      <c r="U291" s="174" t="str">
        <f ca="1">IFERROR(VLOOKUP(ROW(U279),'فهرست بها کلی'!$C$13:$BO$1660,63,0),"")</f>
        <v/>
      </c>
      <c r="V291" s="241">
        <f t="shared" ca="1" si="30"/>
        <v>0</v>
      </c>
      <c r="W291" s="242" t="str">
        <f t="shared" ca="1" si="31"/>
        <v/>
      </c>
      <c r="X291" s="174" t="str">
        <f ca="1">IFERROR(VLOOKUP(ROW(X279),'فهرست بها کلی'!$C$13:$BO$1660,10,0),"")</f>
        <v/>
      </c>
      <c r="Y291" s="174" t="str">
        <f ca="1">IFERROR(VLOOKUP(ROW(Y279),'فهرست بها کلی'!$C$13:$BO$1660,11,0),"")</f>
        <v/>
      </c>
      <c r="Z291" s="174" t="str">
        <f ca="1">IFERROR(VLOOKUP(ROW(Z279),'فهرست بها کلی'!$C$13:$BO$1660,12,0),"")</f>
        <v/>
      </c>
      <c r="AA291" s="174" t="str">
        <f ca="1">IFERROR(VLOOKUP(ROW(AA279),'فهرست بها کلی'!$C$13:$BO$1660,13,0),"")</f>
        <v/>
      </c>
      <c r="AB291" s="243" t="str">
        <f t="shared" ca="1" si="32"/>
        <v/>
      </c>
      <c r="AC291" s="174" t="str">
        <f ca="1">IFERROR(VLOOKUP(ROW(AC279),'فهرست بها کلی'!$C$13:$BO$1660,22,0),"")</f>
        <v/>
      </c>
      <c r="AD291" s="174" t="str">
        <f ca="1">IFERROR(VLOOKUP(ROW(AD279),'فهرست بها کلی'!$C$13:$BO$1660,25,0),"")</f>
        <v/>
      </c>
      <c r="AE291" s="174" t="str">
        <f ca="1">IFERROR(VLOOKUP(ROW(AE279),'فهرست بها کلی'!$C$13:$BO$1660,28,0),"")</f>
        <v/>
      </c>
      <c r="AF291" s="174" t="str">
        <f ca="1">IFERROR(VLOOKUP(ROW(AF279),'فهرست بها کلی'!$C$13:$BO$1660,31,0),"")</f>
        <v/>
      </c>
      <c r="AG291" s="174" t="str">
        <f ca="1">IFERROR(VLOOKUP(ROW(AG279),'فهرست بها کلی'!$C$13:$BO$1660,34,0),"")</f>
        <v/>
      </c>
      <c r="AH291" s="174" t="str">
        <f ca="1">IFERROR(VLOOKUP(ROW(AH279),'فهرست بها کلی'!$C$13:$BO$1660,37,0),"")</f>
        <v/>
      </c>
      <c r="AI291" s="174" t="str">
        <f ca="1">IFERROR(VLOOKUP(ROW(AI279),'فهرست بها کلی'!$C$13:$BO$1660,40,0),"")</f>
        <v/>
      </c>
      <c r="AJ291" s="174" t="str">
        <f ca="1">IFERROR(VLOOKUP(ROW(AJ279),'فهرست بها کلی'!$C$13:$BO$1660,43,0),"")</f>
        <v/>
      </c>
      <c r="AK291" s="174" t="str">
        <f ca="1">IFERROR(VLOOKUP(ROW(AK279),'فهرست بها کلی'!$C$13:$BO$1660,46,0),"")</f>
        <v/>
      </c>
      <c r="AL291" s="174" t="str">
        <f ca="1">IFERROR(VLOOKUP(ROW(AL279),'فهرست بها کلی'!$C$13:$BO$1660,49,0),"")</f>
        <v/>
      </c>
      <c r="AM291" s="174" t="str">
        <f ca="1">IFERROR(VLOOKUP(ROW(AM279),'فهرست بها کلی'!$C$13:$BO$1660,52,0),"")</f>
        <v/>
      </c>
      <c r="AN291" s="174" t="str">
        <f ca="1">IFERROR(VLOOKUP(ROW(AN279),'فهرست بها کلی'!$C$13:$BO$1660,55,0),"")</f>
        <v/>
      </c>
      <c r="AO291" s="174" t="str">
        <f ca="1">IFERROR(VLOOKUP(ROW(AO279),'فهرست بها کلی'!$C$13:$BO$1660,58,0),"")</f>
        <v/>
      </c>
      <c r="AP291" s="174" t="str">
        <f ca="1">IFERROR(VLOOKUP(ROW(AP279),'فهرست بها کلی'!$C$13:$BO$1660,61,0),"")</f>
        <v/>
      </c>
      <c r="AQ291" s="174" t="str">
        <f ca="1">IFERROR(VLOOKUP(ROW(AQ279),'فهرست بها کلی'!$C$13:$BO$1660,64,0),"")</f>
        <v/>
      </c>
      <c r="AR291" s="244">
        <f t="shared" ca="1" si="33"/>
        <v>0</v>
      </c>
      <c r="AS291" s="174" t="str">
        <f ca="1">IFERROR(VLOOKUP(ROW(AS279),'فهرست بها کلی'!$C$13:$BO$1660,23,0),"")</f>
        <v/>
      </c>
      <c r="AT291" s="174" t="str">
        <f ca="1">IFERROR(VLOOKUP(ROW(AT279),'فهرست بها کلی'!$C$13:$BO$1660,26,0),"")</f>
        <v/>
      </c>
      <c r="AU291" s="174" t="str">
        <f ca="1">IFERROR(VLOOKUP(ROW(AU279),'فهرست بها کلی'!$C$13:$BO$1660,29,0),"")</f>
        <v/>
      </c>
      <c r="AV291" s="174" t="str">
        <f ca="1">IFERROR(VLOOKUP(ROW(AV279),'فهرست بها کلی'!$C$13:$BO$1660,32,0),"")</f>
        <v/>
      </c>
      <c r="AW291" s="174" t="str">
        <f ca="1">IFERROR(VLOOKUP(ROW(AW279),'فهرست بها کلی'!$C$13:$BO$1660,35,0),"")</f>
        <v/>
      </c>
      <c r="AX291" s="174" t="str">
        <f ca="1">IFERROR(VLOOKUP(ROW(AX279),'فهرست بها کلی'!$C$13:$BO$1660,38,0),"")</f>
        <v/>
      </c>
      <c r="AY291" s="174" t="str">
        <f ca="1">IFERROR(VLOOKUP(ROW(AY279),'فهرست بها کلی'!$C$13:$BO$1660,41,0),"")</f>
        <v/>
      </c>
      <c r="AZ291" s="174" t="str">
        <f ca="1">IFERROR(VLOOKUP(ROW(AZ279),'فهرست بها کلی'!$C$13:$BO$1660,44,0),"")</f>
        <v/>
      </c>
      <c r="BA291" s="174" t="str">
        <f ca="1">IFERROR(VLOOKUP(ROW(BA279),'فهرست بها کلی'!$C$13:$BO$1660,47,0),"")</f>
        <v/>
      </c>
      <c r="BB291" s="174" t="str">
        <f ca="1">IFERROR(VLOOKUP(ROW(BB279),'فهرست بها کلی'!$C$13:$BO$1660,50,0),"")</f>
        <v/>
      </c>
      <c r="BC291" s="174" t="str">
        <f ca="1">IFERROR(VLOOKUP(ROW(BC279),'فهرست بها کلی'!$C$13:$BO$1660,53,0),"")</f>
        <v/>
      </c>
      <c r="BD291" s="174" t="str">
        <f ca="1">IFERROR(VLOOKUP(ROW(BD279),'فهرست بها کلی'!$C$13:$BO$1660,56,0),"")</f>
        <v/>
      </c>
      <c r="BE291" s="174" t="str">
        <f ca="1">IFERROR(VLOOKUP(ROW(BE279),'فهرست بها کلی'!$C$13:$BO$1660,59,0),"")</f>
        <v/>
      </c>
      <c r="BF291" s="174" t="str">
        <f ca="1">IFERROR(VLOOKUP(ROW(BF279),'فهرست بها کلی'!$C$13:$BO$1660,62,0),"")</f>
        <v/>
      </c>
      <c r="BG291" s="174" t="str">
        <f ca="1">IFERROR(VLOOKUP(ROW(BG279),'فهرست بها کلی'!$C$13:$BO$1660,65,0),"")</f>
        <v/>
      </c>
      <c r="BH291" s="174" t="str">
        <f ca="1">IFERROR(VLOOKUP(ROW(BH279),'فهرست بها کلی'!$C$13:$BO$1660,16,0),"")</f>
        <v/>
      </c>
      <c r="BI291" s="245" t="str">
        <f t="shared" ca="1" si="34"/>
        <v xml:space="preserve"> </v>
      </c>
      <c r="BJ291" s="245" t="str">
        <f t="shared" ca="1" si="35"/>
        <v/>
      </c>
      <c r="BK291" s="245" t="str">
        <f t="shared" ca="1" si="36"/>
        <v/>
      </c>
    </row>
    <row r="292" spans="1:63" ht="47.25" customHeight="1">
      <c r="A292" s="174" t="str">
        <f ca="1">IFERROR(VLOOKUP(ROW(A280),'فهرست بها کلی'!$C$13:$BO$1660,1,0),"")</f>
        <v/>
      </c>
      <c r="B292" s="174" t="str">
        <f ca="1">IFERROR(VLOOKUP(ROW(B280),'فهرست بها کلی'!$C$13:$BO$1660,5,0),"")</f>
        <v/>
      </c>
      <c r="C292" s="174" t="str">
        <f ca="1">IFERROR(VLOOKUP(ROW(C280),'فهرست بها کلی'!$C$13:$BO$1660,6,0),"")</f>
        <v/>
      </c>
      <c r="D292" s="174" t="str">
        <f ca="1">IFERROR(VLOOKUP(ROW(D280),'فهرست بها کلی'!$C$13:$BO$1660,7,0),"")</f>
        <v/>
      </c>
      <c r="E292" s="174" t="str">
        <f ca="1">IFERROR(VLOOKUP(ROW(E280),'فهرست بها کلی'!$C$13:$BO$1660,8,0),"")</f>
        <v/>
      </c>
      <c r="F292" s="174" t="str">
        <f ca="1">IFERROR(VLOOKUP(ROW(F280),'فهرست بها کلی'!$C$13:$BO$1660,9,0),"")</f>
        <v/>
      </c>
      <c r="G292" s="174" t="str">
        <f ca="1">IFERROR(VLOOKUP(ROW(G280),'فهرست بها کلی'!$C$13:$BO$1660,21,0),"")</f>
        <v/>
      </c>
      <c r="H292" s="174" t="str">
        <f ca="1">IFERROR(VLOOKUP(ROW(H280),'فهرست بها کلی'!$C$13:$BO$1660,24,0),"")</f>
        <v/>
      </c>
      <c r="I292" s="174" t="str">
        <f ca="1">IFERROR(VLOOKUP(ROW(I280),'فهرست بها کلی'!$C$13:$BO$1660,27,0),"")</f>
        <v/>
      </c>
      <c r="J292" s="174" t="str">
        <f ca="1">IFERROR(VLOOKUP(ROW(J280),'فهرست بها کلی'!$C$13:$BO$1660,30,0),"")</f>
        <v/>
      </c>
      <c r="K292" s="174" t="str">
        <f ca="1">IFERROR(VLOOKUP(ROW(K280),'فهرست بها کلی'!$C$13:$BO$1660,33,0),"")</f>
        <v/>
      </c>
      <c r="L292" s="174" t="str">
        <f ca="1">IFERROR(VLOOKUP(ROW(L280),'فهرست بها کلی'!$C$13:$BO$1660,36,0),"")</f>
        <v/>
      </c>
      <c r="M292" s="174" t="str">
        <f ca="1">IFERROR(VLOOKUP(ROW(M280),'فهرست بها کلی'!$C$13:$BO$1660,39,0),"")</f>
        <v/>
      </c>
      <c r="N292" s="174" t="str">
        <f ca="1">IFERROR(VLOOKUP(ROW(N280),'فهرست بها کلی'!$C$13:$BO$1660,42,0),"")</f>
        <v/>
      </c>
      <c r="O292" s="174" t="str">
        <f ca="1">IFERROR(VLOOKUP(ROW(O280),'فهرست بها کلی'!$C$13:$BO$1660,45,0),"")</f>
        <v/>
      </c>
      <c r="P292" s="174" t="str">
        <f ca="1">IFERROR(VLOOKUP(ROW(P280),'فهرست بها کلی'!$C$13:$BO$1660,48,0),"")</f>
        <v/>
      </c>
      <c r="Q292" s="174" t="str">
        <f ca="1">IFERROR(VLOOKUP(ROW(Q280),'فهرست بها کلی'!$C$13:$BO$1660,51,0),"")</f>
        <v/>
      </c>
      <c r="R292" s="174" t="str">
        <f ca="1">IFERROR(VLOOKUP(ROW(R280),'فهرست بها کلی'!$C$13:$BO$1660,54,0),"")</f>
        <v/>
      </c>
      <c r="S292" s="174" t="str">
        <f ca="1">IFERROR(VLOOKUP(ROW(S280),'فهرست بها کلی'!$C$13:$BO$1660,57,0),"")</f>
        <v/>
      </c>
      <c r="T292" s="174" t="str">
        <f ca="1">IFERROR(VLOOKUP(ROW(T280),'فهرست بها کلی'!$C$13:$BO$1660,60,0),"")</f>
        <v/>
      </c>
      <c r="U292" s="174" t="str">
        <f ca="1">IFERROR(VLOOKUP(ROW(U280),'فهرست بها کلی'!$C$13:$BO$1660,63,0),"")</f>
        <v/>
      </c>
      <c r="V292" s="241">
        <f t="shared" ca="1" si="30"/>
        <v>0</v>
      </c>
      <c r="W292" s="242" t="str">
        <f t="shared" ca="1" si="31"/>
        <v/>
      </c>
      <c r="X292" s="174" t="str">
        <f ca="1">IFERROR(VLOOKUP(ROW(X280),'فهرست بها کلی'!$C$13:$BO$1660,10,0),"")</f>
        <v/>
      </c>
      <c r="Y292" s="174" t="str">
        <f ca="1">IFERROR(VLOOKUP(ROW(Y280),'فهرست بها کلی'!$C$13:$BO$1660,11,0),"")</f>
        <v/>
      </c>
      <c r="Z292" s="174" t="str">
        <f ca="1">IFERROR(VLOOKUP(ROW(Z280),'فهرست بها کلی'!$C$13:$BO$1660,12,0),"")</f>
        <v/>
      </c>
      <c r="AA292" s="174" t="str">
        <f ca="1">IFERROR(VLOOKUP(ROW(AA280),'فهرست بها کلی'!$C$13:$BO$1660,13,0),"")</f>
        <v/>
      </c>
      <c r="AB292" s="243" t="str">
        <f t="shared" ca="1" si="32"/>
        <v/>
      </c>
      <c r="AC292" s="174" t="str">
        <f ca="1">IFERROR(VLOOKUP(ROW(AC280),'فهرست بها کلی'!$C$13:$BO$1660,22,0),"")</f>
        <v/>
      </c>
      <c r="AD292" s="174" t="str">
        <f ca="1">IFERROR(VLOOKUP(ROW(AD280),'فهرست بها کلی'!$C$13:$BO$1660,25,0),"")</f>
        <v/>
      </c>
      <c r="AE292" s="174" t="str">
        <f ca="1">IFERROR(VLOOKUP(ROW(AE280),'فهرست بها کلی'!$C$13:$BO$1660,28,0),"")</f>
        <v/>
      </c>
      <c r="AF292" s="174" t="str">
        <f ca="1">IFERROR(VLOOKUP(ROW(AF280),'فهرست بها کلی'!$C$13:$BO$1660,31,0),"")</f>
        <v/>
      </c>
      <c r="AG292" s="174" t="str">
        <f ca="1">IFERROR(VLOOKUP(ROW(AG280),'فهرست بها کلی'!$C$13:$BO$1660,34,0),"")</f>
        <v/>
      </c>
      <c r="AH292" s="174" t="str">
        <f ca="1">IFERROR(VLOOKUP(ROW(AH280),'فهرست بها کلی'!$C$13:$BO$1660,37,0),"")</f>
        <v/>
      </c>
      <c r="AI292" s="174" t="str">
        <f ca="1">IFERROR(VLOOKUP(ROW(AI280),'فهرست بها کلی'!$C$13:$BO$1660,40,0),"")</f>
        <v/>
      </c>
      <c r="AJ292" s="174" t="str">
        <f ca="1">IFERROR(VLOOKUP(ROW(AJ280),'فهرست بها کلی'!$C$13:$BO$1660,43,0),"")</f>
        <v/>
      </c>
      <c r="AK292" s="174" t="str">
        <f ca="1">IFERROR(VLOOKUP(ROW(AK280),'فهرست بها کلی'!$C$13:$BO$1660,46,0),"")</f>
        <v/>
      </c>
      <c r="AL292" s="174" t="str">
        <f ca="1">IFERROR(VLOOKUP(ROW(AL280),'فهرست بها کلی'!$C$13:$BO$1660,49,0),"")</f>
        <v/>
      </c>
      <c r="AM292" s="174" t="str">
        <f ca="1">IFERROR(VLOOKUP(ROW(AM280),'فهرست بها کلی'!$C$13:$BO$1660,52,0),"")</f>
        <v/>
      </c>
      <c r="AN292" s="174" t="str">
        <f ca="1">IFERROR(VLOOKUP(ROW(AN280),'فهرست بها کلی'!$C$13:$BO$1660,55,0),"")</f>
        <v/>
      </c>
      <c r="AO292" s="174" t="str">
        <f ca="1">IFERROR(VLOOKUP(ROW(AO280),'فهرست بها کلی'!$C$13:$BO$1660,58,0),"")</f>
        <v/>
      </c>
      <c r="AP292" s="174" t="str">
        <f ca="1">IFERROR(VLOOKUP(ROW(AP280),'فهرست بها کلی'!$C$13:$BO$1660,61,0),"")</f>
        <v/>
      </c>
      <c r="AQ292" s="174" t="str">
        <f ca="1">IFERROR(VLOOKUP(ROW(AQ280),'فهرست بها کلی'!$C$13:$BO$1660,64,0),"")</f>
        <v/>
      </c>
      <c r="AR292" s="244">
        <f t="shared" ca="1" si="33"/>
        <v>0</v>
      </c>
      <c r="AS292" s="174" t="str">
        <f ca="1">IFERROR(VLOOKUP(ROW(AS280),'فهرست بها کلی'!$C$13:$BO$1660,23,0),"")</f>
        <v/>
      </c>
      <c r="AT292" s="174" t="str">
        <f ca="1">IFERROR(VLOOKUP(ROW(AT280),'فهرست بها کلی'!$C$13:$BO$1660,26,0),"")</f>
        <v/>
      </c>
      <c r="AU292" s="174" t="str">
        <f ca="1">IFERROR(VLOOKUP(ROW(AU280),'فهرست بها کلی'!$C$13:$BO$1660,29,0),"")</f>
        <v/>
      </c>
      <c r="AV292" s="174" t="str">
        <f ca="1">IFERROR(VLOOKUP(ROW(AV280),'فهرست بها کلی'!$C$13:$BO$1660,32,0),"")</f>
        <v/>
      </c>
      <c r="AW292" s="174" t="str">
        <f ca="1">IFERROR(VLOOKUP(ROW(AW280),'فهرست بها کلی'!$C$13:$BO$1660,35,0),"")</f>
        <v/>
      </c>
      <c r="AX292" s="174" t="str">
        <f ca="1">IFERROR(VLOOKUP(ROW(AX280),'فهرست بها کلی'!$C$13:$BO$1660,38,0),"")</f>
        <v/>
      </c>
      <c r="AY292" s="174" t="str">
        <f ca="1">IFERROR(VLOOKUP(ROW(AY280),'فهرست بها کلی'!$C$13:$BO$1660,41,0),"")</f>
        <v/>
      </c>
      <c r="AZ292" s="174" t="str">
        <f ca="1">IFERROR(VLOOKUP(ROW(AZ280),'فهرست بها کلی'!$C$13:$BO$1660,44,0),"")</f>
        <v/>
      </c>
      <c r="BA292" s="174" t="str">
        <f ca="1">IFERROR(VLOOKUP(ROW(BA280),'فهرست بها کلی'!$C$13:$BO$1660,47,0),"")</f>
        <v/>
      </c>
      <c r="BB292" s="174" t="str">
        <f ca="1">IFERROR(VLOOKUP(ROW(BB280),'فهرست بها کلی'!$C$13:$BO$1660,50,0),"")</f>
        <v/>
      </c>
      <c r="BC292" s="174" t="str">
        <f ca="1">IFERROR(VLOOKUP(ROW(BC280),'فهرست بها کلی'!$C$13:$BO$1660,53,0),"")</f>
        <v/>
      </c>
      <c r="BD292" s="174" t="str">
        <f ca="1">IFERROR(VLOOKUP(ROW(BD280),'فهرست بها کلی'!$C$13:$BO$1660,56,0),"")</f>
        <v/>
      </c>
      <c r="BE292" s="174" t="str">
        <f ca="1">IFERROR(VLOOKUP(ROW(BE280),'فهرست بها کلی'!$C$13:$BO$1660,59,0),"")</f>
        <v/>
      </c>
      <c r="BF292" s="174" t="str">
        <f ca="1">IFERROR(VLOOKUP(ROW(BF280),'فهرست بها کلی'!$C$13:$BO$1660,62,0),"")</f>
        <v/>
      </c>
      <c r="BG292" s="174" t="str">
        <f ca="1">IFERROR(VLOOKUP(ROW(BG280),'فهرست بها کلی'!$C$13:$BO$1660,65,0),"")</f>
        <v/>
      </c>
      <c r="BH292" s="174" t="str">
        <f ca="1">IFERROR(VLOOKUP(ROW(BH280),'فهرست بها کلی'!$C$13:$BO$1660,16,0),"")</f>
        <v/>
      </c>
      <c r="BI292" s="245" t="str">
        <f t="shared" ca="1" si="34"/>
        <v xml:space="preserve"> </v>
      </c>
      <c r="BJ292" s="245" t="str">
        <f t="shared" ca="1" si="35"/>
        <v/>
      </c>
      <c r="BK292" s="245" t="str">
        <f t="shared" ca="1" si="36"/>
        <v/>
      </c>
    </row>
    <row r="293" spans="1:63" ht="47.25" customHeight="1">
      <c r="A293" s="174" t="str">
        <f ca="1">IFERROR(VLOOKUP(ROW(A281),'فهرست بها کلی'!$C$13:$BO$1660,1,0),"")</f>
        <v/>
      </c>
      <c r="B293" s="174" t="str">
        <f ca="1">IFERROR(VLOOKUP(ROW(B281),'فهرست بها کلی'!$C$13:$BO$1660,5,0),"")</f>
        <v/>
      </c>
      <c r="C293" s="174" t="str">
        <f ca="1">IFERROR(VLOOKUP(ROW(C281),'فهرست بها کلی'!$C$13:$BO$1660,6,0),"")</f>
        <v/>
      </c>
      <c r="D293" s="174" t="str">
        <f ca="1">IFERROR(VLOOKUP(ROW(D281),'فهرست بها کلی'!$C$13:$BO$1660,7,0),"")</f>
        <v/>
      </c>
      <c r="E293" s="174" t="str">
        <f ca="1">IFERROR(VLOOKUP(ROW(E281),'فهرست بها کلی'!$C$13:$BO$1660,8,0),"")</f>
        <v/>
      </c>
      <c r="F293" s="174" t="str">
        <f ca="1">IFERROR(VLOOKUP(ROW(F281),'فهرست بها کلی'!$C$13:$BO$1660,9,0),"")</f>
        <v/>
      </c>
      <c r="G293" s="174" t="str">
        <f ca="1">IFERROR(VLOOKUP(ROW(G281),'فهرست بها کلی'!$C$13:$BO$1660,21,0),"")</f>
        <v/>
      </c>
      <c r="H293" s="174" t="str">
        <f ca="1">IFERROR(VLOOKUP(ROW(H281),'فهرست بها کلی'!$C$13:$BO$1660,24,0),"")</f>
        <v/>
      </c>
      <c r="I293" s="174" t="str">
        <f ca="1">IFERROR(VLOOKUP(ROW(I281),'فهرست بها کلی'!$C$13:$BO$1660,27,0),"")</f>
        <v/>
      </c>
      <c r="J293" s="174" t="str">
        <f ca="1">IFERROR(VLOOKUP(ROW(J281),'فهرست بها کلی'!$C$13:$BO$1660,30,0),"")</f>
        <v/>
      </c>
      <c r="K293" s="174" t="str">
        <f ca="1">IFERROR(VLOOKUP(ROW(K281),'فهرست بها کلی'!$C$13:$BO$1660,33,0),"")</f>
        <v/>
      </c>
      <c r="L293" s="174" t="str">
        <f ca="1">IFERROR(VLOOKUP(ROW(L281),'فهرست بها کلی'!$C$13:$BO$1660,36,0),"")</f>
        <v/>
      </c>
      <c r="M293" s="174" t="str">
        <f ca="1">IFERROR(VLOOKUP(ROW(M281),'فهرست بها کلی'!$C$13:$BO$1660,39,0),"")</f>
        <v/>
      </c>
      <c r="N293" s="174" t="str">
        <f ca="1">IFERROR(VLOOKUP(ROW(N281),'فهرست بها کلی'!$C$13:$BO$1660,42,0),"")</f>
        <v/>
      </c>
      <c r="O293" s="174" t="str">
        <f ca="1">IFERROR(VLOOKUP(ROW(O281),'فهرست بها کلی'!$C$13:$BO$1660,45,0),"")</f>
        <v/>
      </c>
      <c r="P293" s="174" t="str">
        <f ca="1">IFERROR(VLOOKUP(ROW(P281),'فهرست بها کلی'!$C$13:$BO$1660,48,0),"")</f>
        <v/>
      </c>
      <c r="Q293" s="174" t="str">
        <f ca="1">IFERROR(VLOOKUP(ROW(Q281),'فهرست بها کلی'!$C$13:$BO$1660,51,0),"")</f>
        <v/>
      </c>
      <c r="R293" s="174" t="str">
        <f ca="1">IFERROR(VLOOKUP(ROW(R281),'فهرست بها کلی'!$C$13:$BO$1660,54,0),"")</f>
        <v/>
      </c>
      <c r="S293" s="174" t="str">
        <f ca="1">IFERROR(VLOOKUP(ROW(S281),'فهرست بها کلی'!$C$13:$BO$1660,57,0),"")</f>
        <v/>
      </c>
      <c r="T293" s="174" t="str">
        <f ca="1">IFERROR(VLOOKUP(ROW(T281),'فهرست بها کلی'!$C$13:$BO$1660,60,0),"")</f>
        <v/>
      </c>
      <c r="U293" s="174" t="str">
        <f ca="1">IFERROR(VLOOKUP(ROW(U281),'فهرست بها کلی'!$C$13:$BO$1660,63,0),"")</f>
        <v/>
      </c>
      <c r="V293" s="241">
        <f t="shared" ca="1" si="30"/>
        <v>0</v>
      </c>
      <c r="W293" s="242" t="str">
        <f t="shared" ca="1" si="31"/>
        <v/>
      </c>
      <c r="X293" s="174" t="str">
        <f ca="1">IFERROR(VLOOKUP(ROW(X281),'فهرست بها کلی'!$C$13:$BO$1660,10,0),"")</f>
        <v/>
      </c>
      <c r="Y293" s="174" t="str">
        <f ca="1">IFERROR(VLOOKUP(ROW(Y281),'فهرست بها کلی'!$C$13:$BO$1660,11,0),"")</f>
        <v/>
      </c>
      <c r="Z293" s="174" t="str">
        <f ca="1">IFERROR(VLOOKUP(ROW(Z281),'فهرست بها کلی'!$C$13:$BO$1660,12,0),"")</f>
        <v/>
      </c>
      <c r="AA293" s="174" t="str">
        <f ca="1">IFERROR(VLOOKUP(ROW(AA281),'فهرست بها کلی'!$C$13:$BO$1660,13,0),"")</f>
        <v/>
      </c>
      <c r="AB293" s="243" t="str">
        <f t="shared" ca="1" si="32"/>
        <v/>
      </c>
      <c r="AC293" s="174" t="str">
        <f ca="1">IFERROR(VLOOKUP(ROW(AC281),'فهرست بها کلی'!$C$13:$BO$1660,22,0),"")</f>
        <v/>
      </c>
      <c r="AD293" s="174" t="str">
        <f ca="1">IFERROR(VLOOKUP(ROW(AD281),'فهرست بها کلی'!$C$13:$BO$1660,25,0),"")</f>
        <v/>
      </c>
      <c r="AE293" s="174" t="str">
        <f ca="1">IFERROR(VLOOKUP(ROW(AE281),'فهرست بها کلی'!$C$13:$BO$1660,28,0),"")</f>
        <v/>
      </c>
      <c r="AF293" s="174" t="str">
        <f ca="1">IFERROR(VLOOKUP(ROW(AF281),'فهرست بها کلی'!$C$13:$BO$1660,31,0),"")</f>
        <v/>
      </c>
      <c r="AG293" s="174" t="str">
        <f ca="1">IFERROR(VLOOKUP(ROW(AG281),'فهرست بها کلی'!$C$13:$BO$1660,34,0),"")</f>
        <v/>
      </c>
      <c r="AH293" s="174" t="str">
        <f ca="1">IFERROR(VLOOKUP(ROW(AH281),'فهرست بها کلی'!$C$13:$BO$1660,37,0),"")</f>
        <v/>
      </c>
      <c r="AI293" s="174" t="str">
        <f ca="1">IFERROR(VLOOKUP(ROW(AI281),'فهرست بها کلی'!$C$13:$BO$1660,40,0),"")</f>
        <v/>
      </c>
      <c r="AJ293" s="174" t="str">
        <f ca="1">IFERROR(VLOOKUP(ROW(AJ281),'فهرست بها کلی'!$C$13:$BO$1660,43,0),"")</f>
        <v/>
      </c>
      <c r="AK293" s="174" t="str">
        <f ca="1">IFERROR(VLOOKUP(ROW(AK281),'فهرست بها کلی'!$C$13:$BO$1660,46,0),"")</f>
        <v/>
      </c>
      <c r="AL293" s="174" t="str">
        <f ca="1">IFERROR(VLOOKUP(ROW(AL281),'فهرست بها کلی'!$C$13:$BO$1660,49,0),"")</f>
        <v/>
      </c>
      <c r="AM293" s="174" t="str">
        <f ca="1">IFERROR(VLOOKUP(ROW(AM281),'فهرست بها کلی'!$C$13:$BO$1660,52,0),"")</f>
        <v/>
      </c>
      <c r="AN293" s="174" t="str">
        <f ca="1">IFERROR(VLOOKUP(ROW(AN281),'فهرست بها کلی'!$C$13:$BO$1660,55,0),"")</f>
        <v/>
      </c>
      <c r="AO293" s="174" t="str">
        <f ca="1">IFERROR(VLOOKUP(ROW(AO281),'فهرست بها کلی'!$C$13:$BO$1660,58,0),"")</f>
        <v/>
      </c>
      <c r="AP293" s="174" t="str">
        <f ca="1">IFERROR(VLOOKUP(ROW(AP281),'فهرست بها کلی'!$C$13:$BO$1660,61,0),"")</f>
        <v/>
      </c>
      <c r="AQ293" s="174" t="str">
        <f ca="1">IFERROR(VLOOKUP(ROW(AQ281),'فهرست بها کلی'!$C$13:$BO$1660,64,0),"")</f>
        <v/>
      </c>
      <c r="AR293" s="244">
        <f t="shared" ca="1" si="33"/>
        <v>0</v>
      </c>
      <c r="AS293" s="174" t="str">
        <f ca="1">IFERROR(VLOOKUP(ROW(AS281),'فهرست بها کلی'!$C$13:$BO$1660,23,0),"")</f>
        <v/>
      </c>
      <c r="AT293" s="174" t="str">
        <f ca="1">IFERROR(VLOOKUP(ROW(AT281),'فهرست بها کلی'!$C$13:$BO$1660,26,0),"")</f>
        <v/>
      </c>
      <c r="AU293" s="174" t="str">
        <f ca="1">IFERROR(VLOOKUP(ROW(AU281),'فهرست بها کلی'!$C$13:$BO$1660,29,0),"")</f>
        <v/>
      </c>
      <c r="AV293" s="174" t="str">
        <f ca="1">IFERROR(VLOOKUP(ROW(AV281),'فهرست بها کلی'!$C$13:$BO$1660,32,0),"")</f>
        <v/>
      </c>
      <c r="AW293" s="174" t="str">
        <f ca="1">IFERROR(VLOOKUP(ROW(AW281),'فهرست بها کلی'!$C$13:$BO$1660,35,0),"")</f>
        <v/>
      </c>
      <c r="AX293" s="174" t="str">
        <f ca="1">IFERROR(VLOOKUP(ROW(AX281),'فهرست بها کلی'!$C$13:$BO$1660,38,0),"")</f>
        <v/>
      </c>
      <c r="AY293" s="174" t="str">
        <f ca="1">IFERROR(VLOOKUP(ROW(AY281),'فهرست بها کلی'!$C$13:$BO$1660,41,0),"")</f>
        <v/>
      </c>
      <c r="AZ293" s="174" t="str">
        <f ca="1">IFERROR(VLOOKUP(ROW(AZ281),'فهرست بها کلی'!$C$13:$BO$1660,44,0),"")</f>
        <v/>
      </c>
      <c r="BA293" s="174" t="str">
        <f ca="1">IFERROR(VLOOKUP(ROW(BA281),'فهرست بها کلی'!$C$13:$BO$1660,47,0),"")</f>
        <v/>
      </c>
      <c r="BB293" s="174" t="str">
        <f ca="1">IFERROR(VLOOKUP(ROW(BB281),'فهرست بها کلی'!$C$13:$BO$1660,50,0),"")</f>
        <v/>
      </c>
      <c r="BC293" s="174" t="str">
        <f ca="1">IFERROR(VLOOKUP(ROW(BC281),'فهرست بها کلی'!$C$13:$BO$1660,53,0),"")</f>
        <v/>
      </c>
      <c r="BD293" s="174" t="str">
        <f ca="1">IFERROR(VLOOKUP(ROW(BD281),'فهرست بها کلی'!$C$13:$BO$1660,56,0),"")</f>
        <v/>
      </c>
      <c r="BE293" s="174" t="str">
        <f ca="1">IFERROR(VLOOKUP(ROW(BE281),'فهرست بها کلی'!$C$13:$BO$1660,59,0),"")</f>
        <v/>
      </c>
      <c r="BF293" s="174" t="str">
        <f ca="1">IFERROR(VLOOKUP(ROW(BF281),'فهرست بها کلی'!$C$13:$BO$1660,62,0),"")</f>
        <v/>
      </c>
      <c r="BG293" s="174" t="str">
        <f ca="1">IFERROR(VLOOKUP(ROW(BG281),'فهرست بها کلی'!$C$13:$BO$1660,65,0),"")</f>
        <v/>
      </c>
      <c r="BH293" s="174" t="str">
        <f ca="1">IFERROR(VLOOKUP(ROW(BH281),'فهرست بها کلی'!$C$13:$BO$1660,16,0),"")</f>
        <v/>
      </c>
      <c r="BI293" s="245" t="str">
        <f t="shared" ca="1" si="34"/>
        <v xml:space="preserve"> </v>
      </c>
      <c r="BJ293" s="245" t="str">
        <f t="shared" ca="1" si="35"/>
        <v/>
      </c>
      <c r="BK293" s="245" t="str">
        <f t="shared" ca="1" si="36"/>
        <v/>
      </c>
    </row>
    <row r="294" spans="1:63" ht="47.25" customHeight="1">
      <c r="A294" s="174" t="str">
        <f ca="1">IFERROR(VLOOKUP(ROW(A282),'فهرست بها کلی'!$C$13:$BO$1660,1,0),"")</f>
        <v/>
      </c>
      <c r="B294" s="174" t="str">
        <f ca="1">IFERROR(VLOOKUP(ROW(B282),'فهرست بها کلی'!$C$13:$BO$1660,5,0),"")</f>
        <v/>
      </c>
      <c r="C294" s="174" t="str">
        <f ca="1">IFERROR(VLOOKUP(ROW(C282),'فهرست بها کلی'!$C$13:$BO$1660,6,0),"")</f>
        <v/>
      </c>
      <c r="D294" s="174" t="str">
        <f ca="1">IFERROR(VLOOKUP(ROW(D282),'فهرست بها کلی'!$C$13:$BO$1660,7,0),"")</f>
        <v/>
      </c>
      <c r="E294" s="174" t="str">
        <f ca="1">IFERROR(VLOOKUP(ROW(E282),'فهرست بها کلی'!$C$13:$BO$1660,8,0),"")</f>
        <v/>
      </c>
      <c r="F294" s="174" t="str">
        <f ca="1">IFERROR(VLOOKUP(ROW(F282),'فهرست بها کلی'!$C$13:$BO$1660,9,0),"")</f>
        <v/>
      </c>
      <c r="G294" s="174" t="str">
        <f ca="1">IFERROR(VLOOKUP(ROW(G282),'فهرست بها کلی'!$C$13:$BO$1660,21,0),"")</f>
        <v/>
      </c>
      <c r="H294" s="174" t="str">
        <f ca="1">IFERROR(VLOOKUP(ROW(H282),'فهرست بها کلی'!$C$13:$BO$1660,24,0),"")</f>
        <v/>
      </c>
      <c r="I294" s="174" t="str">
        <f ca="1">IFERROR(VLOOKUP(ROW(I282),'فهرست بها کلی'!$C$13:$BO$1660,27,0),"")</f>
        <v/>
      </c>
      <c r="J294" s="174" t="str">
        <f ca="1">IFERROR(VLOOKUP(ROW(J282),'فهرست بها کلی'!$C$13:$BO$1660,30,0),"")</f>
        <v/>
      </c>
      <c r="K294" s="174" t="str">
        <f ca="1">IFERROR(VLOOKUP(ROW(K282),'فهرست بها کلی'!$C$13:$BO$1660,33,0),"")</f>
        <v/>
      </c>
      <c r="L294" s="174" t="str">
        <f ca="1">IFERROR(VLOOKUP(ROW(L282),'فهرست بها کلی'!$C$13:$BO$1660,36,0),"")</f>
        <v/>
      </c>
      <c r="M294" s="174" t="str">
        <f ca="1">IFERROR(VLOOKUP(ROW(M282),'فهرست بها کلی'!$C$13:$BO$1660,39,0),"")</f>
        <v/>
      </c>
      <c r="N294" s="174" t="str">
        <f ca="1">IFERROR(VLOOKUP(ROW(N282),'فهرست بها کلی'!$C$13:$BO$1660,42,0),"")</f>
        <v/>
      </c>
      <c r="O294" s="174" t="str">
        <f ca="1">IFERROR(VLOOKUP(ROW(O282),'فهرست بها کلی'!$C$13:$BO$1660,45,0),"")</f>
        <v/>
      </c>
      <c r="P294" s="174" t="str">
        <f ca="1">IFERROR(VLOOKUP(ROW(P282),'فهرست بها کلی'!$C$13:$BO$1660,48,0),"")</f>
        <v/>
      </c>
      <c r="Q294" s="174" t="str">
        <f ca="1">IFERROR(VLOOKUP(ROW(Q282),'فهرست بها کلی'!$C$13:$BO$1660,51,0),"")</f>
        <v/>
      </c>
      <c r="R294" s="174" t="str">
        <f ca="1">IFERROR(VLOOKUP(ROW(R282),'فهرست بها کلی'!$C$13:$BO$1660,54,0),"")</f>
        <v/>
      </c>
      <c r="S294" s="174" t="str">
        <f ca="1">IFERROR(VLOOKUP(ROW(S282),'فهرست بها کلی'!$C$13:$BO$1660,57,0),"")</f>
        <v/>
      </c>
      <c r="T294" s="174" t="str">
        <f ca="1">IFERROR(VLOOKUP(ROW(T282),'فهرست بها کلی'!$C$13:$BO$1660,60,0),"")</f>
        <v/>
      </c>
      <c r="U294" s="174" t="str">
        <f ca="1">IFERROR(VLOOKUP(ROW(U282),'فهرست بها کلی'!$C$13:$BO$1660,63,0),"")</f>
        <v/>
      </c>
      <c r="V294" s="241">
        <f t="shared" ca="1" si="30"/>
        <v>0</v>
      </c>
      <c r="W294" s="242" t="str">
        <f t="shared" ca="1" si="31"/>
        <v/>
      </c>
      <c r="X294" s="174" t="str">
        <f ca="1">IFERROR(VLOOKUP(ROW(X282),'فهرست بها کلی'!$C$13:$BO$1660,10,0),"")</f>
        <v/>
      </c>
      <c r="Y294" s="174" t="str">
        <f ca="1">IFERROR(VLOOKUP(ROW(Y282),'فهرست بها کلی'!$C$13:$BO$1660,11,0),"")</f>
        <v/>
      </c>
      <c r="Z294" s="174" t="str">
        <f ca="1">IFERROR(VLOOKUP(ROW(Z282),'فهرست بها کلی'!$C$13:$BO$1660,12,0),"")</f>
        <v/>
      </c>
      <c r="AA294" s="174" t="str">
        <f ca="1">IFERROR(VLOOKUP(ROW(AA282),'فهرست بها کلی'!$C$13:$BO$1660,13,0),"")</f>
        <v/>
      </c>
      <c r="AB294" s="243" t="str">
        <f t="shared" ca="1" si="32"/>
        <v/>
      </c>
      <c r="AC294" s="174" t="str">
        <f ca="1">IFERROR(VLOOKUP(ROW(AC282),'فهرست بها کلی'!$C$13:$BO$1660,22,0),"")</f>
        <v/>
      </c>
      <c r="AD294" s="174" t="str">
        <f ca="1">IFERROR(VLOOKUP(ROW(AD282),'فهرست بها کلی'!$C$13:$BO$1660,25,0),"")</f>
        <v/>
      </c>
      <c r="AE294" s="174" t="str">
        <f ca="1">IFERROR(VLOOKUP(ROW(AE282),'فهرست بها کلی'!$C$13:$BO$1660,28,0),"")</f>
        <v/>
      </c>
      <c r="AF294" s="174" t="str">
        <f ca="1">IFERROR(VLOOKUP(ROW(AF282),'فهرست بها کلی'!$C$13:$BO$1660,31,0),"")</f>
        <v/>
      </c>
      <c r="AG294" s="174" t="str">
        <f ca="1">IFERROR(VLOOKUP(ROW(AG282),'فهرست بها کلی'!$C$13:$BO$1660,34,0),"")</f>
        <v/>
      </c>
      <c r="AH294" s="174" t="str">
        <f ca="1">IFERROR(VLOOKUP(ROW(AH282),'فهرست بها کلی'!$C$13:$BO$1660,37,0),"")</f>
        <v/>
      </c>
      <c r="AI294" s="174" t="str">
        <f ca="1">IFERROR(VLOOKUP(ROW(AI282),'فهرست بها کلی'!$C$13:$BO$1660,40,0),"")</f>
        <v/>
      </c>
      <c r="AJ294" s="174" t="str">
        <f ca="1">IFERROR(VLOOKUP(ROW(AJ282),'فهرست بها کلی'!$C$13:$BO$1660,43,0),"")</f>
        <v/>
      </c>
      <c r="AK294" s="174" t="str">
        <f ca="1">IFERROR(VLOOKUP(ROW(AK282),'فهرست بها کلی'!$C$13:$BO$1660,46,0),"")</f>
        <v/>
      </c>
      <c r="AL294" s="174" t="str">
        <f ca="1">IFERROR(VLOOKUP(ROW(AL282),'فهرست بها کلی'!$C$13:$BO$1660,49,0),"")</f>
        <v/>
      </c>
      <c r="AM294" s="174" t="str">
        <f ca="1">IFERROR(VLOOKUP(ROW(AM282),'فهرست بها کلی'!$C$13:$BO$1660,52,0),"")</f>
        <v/>
      </c>
      <c r="AN294" s="174" t="str">
        <f ca="1">IFERROR(VLOOKUP(ROW(AN282),'فهرست بها کلی'!$C$13:$BO$1660,55,0),"")</f>
        <v/>
      </c>
      <c r="AO294" s="174" t="str">
        <f ca="1">IFERROR(VLOOKUP(ROW(AO282),'فهرست بها کلی'!$C$13:$BO$1660,58,0),"")</f>
        <v/>
      </c>
      <c r="AP294" s="174" t="str">
        <f ca="1">IFERROR(VLOOKUP(ROW(AP282),'فهرست بها کلی'!$C$13:$BO$1660,61,0),"")</f>
        <v/>
      </c>
      <c r="AQ294" s="174" t="str">
        <f ca="1">IFERROR(VLOOKUP(ROW(AQ282),'فهرست بها کلی'!$C$13:$BO$1660,64,0),"")</f>
        <v/>
      </c>
      <c r="AR294" s="244">
        <f t="shared" ca="1" si="33"/>
        <v>0</v>
      </c>
      <c r="AS294" s="174" t="str">
        <f ca="1">IFERROR(VLOOKUP(ROW(AS282),'فهرست بها کلی'!$C$13:$BO$1660,23,0),"")</f>
        <v/>
      </c>
      <c r="AT294" s="174" t="str">
        <f ca="1">IFERROR(VLOOKUP(ROW(AT282),'فهرست بها کلی'!$C$13:$BO$1660,26,0),"")</f>
        <v/>
      </c>
      <c r="AU294" s="174" t="str">
        <f ca="1">IFERROR(VLOOKUP(ROW(AU282),'فهرست بها کلی'!$C$13:$BO$1660,29,0),"")</f>
        <v/>
      </c>
      <c r="AV294" s="174" t="str">
        <f ca="1">IFERROR(VLOOKUP(ROW(AV282),'فهرست بها کلی'!$C$13:$BO$1660,32,0),"")</f>
        <v/>
      </c>
      <c r="AW294" s="174" t="str">
        <f ca="1">IFERROR(VLOOKUP(ROW(AW282),'فهرست بها کلی'!$C$13:$BO$1660,35,0),"")</f>
        <v/>
      </c>
      <c r="AX294" s="174" t="str">
        <f ca="1">IFERROR(VLOOKUP(ROW(AX282),'فهرست بها کلی'!$C$13:$BO$1660,38,0),"")</f>
        <v/>
      </c>
      <c r="AY294" s="174" t="str">
        <f ca="1">IFERROR(VLOOKUP(ROW(AY282),'فهرست بها کلی'!$C$13:$BO$1660,41,0),"")</f>
        <v/>
      </c>
      <c r="AZ294" s="174" t="str">
        <f ca="1">IFERROR(VLOOKUP(ROW(AZ282),'فهرست بها کلی'!$C$13:$BO$1660,44,0),"")</f>
        <v/>
      </c>
      <c r="BA294" s="174" t="str">
        <f ca="1">IFERROR(VLOOKUP(ROW(BA282),'فهرست بها کلی'!$C$13:$BO$1660,47,0),"")</f>
        <v/>
      </c>
      <c r="BB294" s="174" t="str">
        <f ca="1">IFERROR(VLOOKUP(ROW(BB282),'فهرست بها کلی'!$C$13:$BO$1660,50,0),"")</f>
        <v/>
      </c>
      <c r="BC294" s="174" t="str">
        <f ca="1">IFERROR(VLOOKUP(ROW(BC282),'فهرست بها کلی'!$C$13:$BO$1660,53,0),"")</f>
        <v/>
      </c>
      <c r="BD294" s="174" t="str">
        <f ca="1">IFERROR(VLOOKUP(ROW(BD282),'فهرست بها کلی'!$C$13:$BO$1660,56,0),"")</f>
        <v/>
      </c>
      <c r="BE294" s="174" t="str">
        <f ca="1">IFERROR(VLOOKUP(ROW(BE282),'فهرست بها کلی'!$C$13:$BO$1660,59,0),"")</f>
        <v/>
      </c>
      <c r="BF294" s="174" t="str">
        <f ca="1">IFERROR(VLOOKUP(ROW(BF282),'فهرست بها کلی'!$C$13:$BO$1660,62,0),"")</f>
        <v/>
      </c>
      <c r="BG294" s="174" t="str">
        <f ca="1">IFERROR(VLOOKUP(ROW(BG282),'فهرست بها کلی'!$C$13:$BO$1660,65,0),"")</f>
        <v/>
      </c>
      <c r="BH294" s="174" t="str">
        <f ca="1">IFERROR(VLOOKUP(ROW(BH282),'فهرست بها کلی'!$C$13:$BO$1660,16,0),"")</f>
        <v/>
      </c>
      <c r="BI294" s="245" t="str">
        <f t="shared" ca="1" si="34"/>
        <v xml:space="preserve"> </v>
      </c>
      <c r="BJ294" s="245" t="str">
        <f t="shared" ca="1" si="35"/>
        <v/>
      </c>
      <c r="BK294" s="245" t="str">
        <f t="shared" ca="1" si="36"/>
        <v/>
      </c>
    </row>
    <row r="295" spans="1:63" ht="47.25" customHeight="1">
      <c r="A295" s="174" t="str">
        <f ca="1">IFERROR(VLOOKUP(ROW(A283),'فهرست بها کلی'!$C$13:$BO$1660,1,0),"")</f>
        <v/>
      </c>
      <c r="B295" s="174" t="str">
        <f ca="1">IFERROR(VLOOKUP(ROW(B283),'فهرست بها کلی'!$C$13:$BO$1660,5,0),"")</f>
        <v/>
      </c>
      <c r="C295" s="174" t="str">
        <f ca="1">IFERROR(VLOOKUP(ROW(C283),'فهرست بها کلی'!$C$13:$BO$1660,6,0),"")</f>
        <v/>
      </c>
      <c r="D295" s="174" t="str">
        <f ca="1">IFERROR(VLOOKUP(ROW(D283),'فهرست بها کلی'!$C$13:$BO$1660,7,0),"")</f>
        <v/>
      </c>
      <c r="E295" s="174" t="str">
        <f ca="1">IFERROR(VLOOKUP(ROW(E283),'فهرست بها کلی'!$C$13:$BO$1660,8,0),"")</f>
        <v/>
      </c>
      <c r="F295" s="174" t="str">
        <f ca="1">IFERROR(VLOOKUP(ROW(F283),'فهرست بها کلی'!$C$13:$BO$1660,9,0),"")</f>
        <v/>
      </c>
      <c r="G295" s="174" t="str">
        <f ca="1">IFERROR(VLOOKUP(ROW(G283),'فهرست بها کلی'!$C$13:$BO$1660,21,0),"")</f>
        <v/>
      </c>
      <c r="H295" s="174" t="str">
        <f ca="1">IFERROR(VLOOKUP(ROW(H283),'فهرست بها کلی'!$C$13:$BO$1660,24,0),"")</f>
        <v/>
      </c>
      <c r="I295" s="174" t="str">
        <f ca="1">IFERROR(VLOOKUP(ROW(I283),'فهرست بها کلی'!$C$13:$BO$1660,27,0),"")</f>
        <v/>
      </c>
      <c r="J295" s="174" t="str">
        <f ca="1">IFERROR(VLOOKUP(ROW(J283),'فهرست بها کلی'!$C$13:$BO$1660,30,0),"")</f>
        <v/>
      </c>
      <c r="K295" s="174" t="str">
        <f ca="1">IFERROR(VLOOKUP(ROW(K283),'فهرست بها کلی'!$C$13:$BO$1660,33,0),"")</f>
        <v/>
      </c>
      <c r="L295" s="174" t="str">
        <f ca="1">IFERROR(VLOOKUP(ROW(L283),'فهرست بها کلی'!$C$13:$BO$1660,36,0),"")</f>
        <v/>
      </c>
      <c r="M295" s="174" t="str">
        <f ca="1">IFERROR(VLOOKUP(ROW(M283),'فهرست بها کلی'!$C$13:$BO$1660,39,0),"")</f>
        <v/>
      </c>
      <c r="N295" s="174" t="str">
        <f ca="1">IFERROR(VLOOKUP(ROW(N283),'فهرست بها کلی'!$C$13:$BO$1660,42,0),"")</f>
        <v/>
      </c>
      <c r="O295" s="174" t="str">
        <f ca="1">IFERROR(VLOOKUP(ROW(O283),'فهرست بها کلی'!$C$13:$BO$1660,45,0),"")</f>
        <v/>
      </c>
      <c r="P295" s="174" t="str">
        <f ca="1">IFERROR(VLOOKUP(ROW(P283),'فهرست بها کلی'!$C$13:$BO$1660,48,0),"")</f>
        <v/>
      </c>
      <c r="Q295" s="174" t="str">
        <f ca="1">IFERROR(VLOOKUP(ROW(Q283),'فهرست بها کلی'!$C$13:$BO$1660,51,0),"")</f>
        <v/>
      </c>
      <c r="R295" s="174" t="str">
        <f ca="1">IFERROR(VLOOKUP(ROW(R283),'فهرست بها کلی'!$C$13:$BO$1660,54,0),"")</f>
        <v/>
      </c>
      <c r="S295" s="174" t="str">
        <f ca="1">IFERROR(VLOOKUP(ROW(S283),'فهرست بها کلی'!$C$13:$BO$1660,57,0),"")</f>
        <v/>
      </c>
      <c r="T295" s="174" t="str">
        <f ca="1">IFERROR(VLOOKUP(ROW(T283),'فهرست بها کلی'!$C$13:$BO$1660,60,0),"")</f>
        <v/>
      </c>
      <c r="U295" s="174" t="str">
        <f ca="1">IFERROR(VLOOKUP(ROW(U283),'فهرست بها کلی'!$C$13:$BO$1660,63,0),"")</f>
        <v/>
      </c>
      <c r="V295" s="241">
        <f t="shared" ca="1" si="30"/>
        <v>0</v>
      </c>
      <c r="W295" s="242" t="str">
        <f t="shared" ca="1" si="31"/>
        <v/>
      </c>
      <c r="X295" s="174" t="str">
        <f ca="1">IFERROR(VLOOKUP(ROW(X283),'فهرست بها کلی'!$C$13:$BO$1660,10,0),"")</f>
        <v/>
      </c>
      <c r="Y295" s="174" t="str">
        <f ca="1">IFERROR(VLOOKUP(ROW(Y283),'فهرست بها کلی'!$C$13:$BO$1660,11,0),"")</f>
        <v/>
      </c>
      <c r="Z295" s="174" t="str">
        <f ca="1">IFERROR(VLOOKUP(ROW(Z283),'فهرست بها کلی'!$C$13:$BO$1660,12,0),"")</f>
        <v/>
      </c>
      <c r="AA295" s="174" t="str">
        <f ca="1">IFERROR(VLOOKUP(ROW(AA283),'فهرست بها کلی'!$C$13:$BO$1660,13,0),"")</f>
        <v/>
      </c>
      <c r="AB295" s="243" t="str">
        <f t="shared" ca="1" si="32"/>
        <v/>
      </c>
      <c r="AC295" s="174" t="str">
        <f ca="1">IFERROR(VLOOKUP(ROW(AC283),'فهرست بها کلی'!$C$13:$BO$1660,22,0),"")</f>
        <v/>
      </c>
      <c r="AD295" s="174" t="str">
        <f ca="1">IFERROR(VLOOKUP(ROW(AD283),'فهرست بها کلی'!$C$13:$BO$1660,25,0),"")</f>
        <v/>
      </c>
      <c r="AE295" s="174" t="str">
        <f ca="1">IFERROR(VLOOKUP(ROW(AE283),'فهرست بها کلی'!$C$13:$BO$1660,28,0),"")</f>
        <v/>
      </c>
      <c r="AF295" s="174" t="str">
        <f ca="1">IFERROR(VLOOKUP(ROW(AF283),'فهرست بها کلی'!$C$13:$BO$1660,31,0),"")</f>
        <v/>
      </c>
      <c r="AG295" s="174" t="str">
        <f ca="1">IFERROR(VLOOKUP(ROW(AG283),'فهرست بها کلی'!$C$13:$BO$1660,34,0),"")</f>
        <v/>
      </c>
      <c r="AH295" s="174" t="str">
        <f ca="1">IFERROR(VLOOKUP(ROW(AH283),'فهرست بها کلی'!$C$13:$BO$1660,37,0),"")</f>
        <v/>
      </c>
      <c r="AI295" s="174" t="str">
        <f ca="1">IFERROR(VLOOKUP(ROW(AI283),'فهرست بها کلی'!$C$13:$BO$1660,40,0),"")</f>
        <v/>
      </c>
      <c r="AJ295" s="174" t="str">
        <f ca="1">IFERROR(VLOOKUP(ROW(AJ283),'فهرست بها کلی'!$C$13:$BO$1660,43,0),"")</f>
        <v/>
      </c>
      <c r="AK295" s="174" t="str">
        <f ca="1">IFERROR(VLOOKUP(ROW(AK283),'فهرست بها کلی'!$C$13:$BO$1660,46,0),"")</f>
        <v/>
      </c>
      <c r="AL295" s="174" t="str">
        <f ca="1">IFERROR(VLOOKUP(ROW(AL283),'فهرست بها کلی'!$C$13:$BO$1660,49,0),"")</f>
        <v/>
      </c>
      <c r="AM295" s="174" t="str">
        <f ca="1">IFERROR(VLOOKUP(ROW(AM283),'فهرست بها کلی'!$C$13:$BO$1660,52,0),"")</f>
        <v/>
      </c>
      <c r="AN295" s="174" t="str">
        <f ca="1">IFERROR(VLOOKUP(ROW(AN283),'فهرست بها کلی'!$C$13:$BO$1660,55,0),"")</f>
        <v/>
      </c>
      <c r="AO295" s="174" t="str">
        <f ca="1">IFERROR(VLOOKUP(ROW(AO283),'فهرست بها کلی'!$C$13:$BO$1660,58,0),"")</f>
        <v/>
      </c>
      <c r="AP295" s="174" t="str">
        <f ca="1">IFERROR(VLOOKUP(ROW(AP283),'فهرست بها کلی'!$C$13:$BO$1660,61,0),"")</f>
        <v/>
      </c>
      <c r="AQ295" s="174" t="str">
        <f ca="1">IFERROR(VLOOKUP(ROW(AQ283),'فهرست بها کلی'!$C$13:$BO$1660,64,0),"")</f>
        <v/>
      </c>
      <c r="AR295" s="244">
        <f t="shared" ca="1" si="33"/>
        <v>0</v>
      </c>
      <c r="AS295" s="174" t="str">
        <f ca="1">IFERROR(VLOOKUP(ROW(AS283),'فهرست بها کلی'!$C$13:$BO$1660,23,0),"")</f>
        <v/>
      </c>
      <c r="AT295" s="174" t="str">
        <f ca="1">IFERROR(VLOOKUP(ROW(AT283),'فهرست بها کلی'!$C$13:$BO$1660,26,0),"")</f>
        <v/>
      </c>
      <c r="AU295" s="174" t="str">
        <f ca="1">IFERROR(VLOOKUP(ROW(AU283),'فهرست بها کلی'!$C$13:$BO$1660,29,0),"")</f>
        <v/>
      </c>
      <c r="AV295" s="174" t="str">
        <f ca="1">IFERROR(VLOOKUP(ROW(AV283),'فهرست بها کلی'!$C$13:$BO$1660,32,0),"")</f>
        <v/>
      </c>
      <c r="AW295" s="174" t="str">
        <f ca="1">IFERROR(VLOOKUP(ROW(AW283),'فهرست بها کلی'!$C$13:$BO$1660,35,0),"")</f>
        <v/>
      </c>
      <c r="AX295" s="174" t="str">
        <f ca="1">IFERROR(VLOOKUP(ROW(AX283),'فهرست بها کلی'!$C$13:$BO$1660,38,0),"")</f>
        <v/>
      </c>
      <c r="AY295" s="174" t="str">
        <f ca="1">IFERROR(VLOOKUP(ROW(AY283),'فهرست بها کلی'!$C$13:$BO$1660,41,0),"")</f>
        <v/>
      </c>
      <c r="AZ295" s="174" t="str">
        <f ca="1">IFERROR(VLOOKUP(ROW(AZ283),'فهرست بها کلی'!$C$13:$BO$1660,44,0),"")</f>
        <v/>
      </c>
      <c r="BA295" s="174" t="str">
        <f ca="1">IFERROR(VLOOKUP(ROW(BA283),'فهرست بها کلی'!$C$13:$BO$1660,47,0),"")</f>
        <v/>
      </c>
      <c r="BB295" s="174" t="str">
        <f ca="1">IFERROR(VLOOKUP(ROW(BB283),'فهرست بها کلی'!$C$13:$BO$1660,50,0),"")</f>
        <v/>
      </c>
      <c r="BC295" s="174" t="str">
        <f ca="1">IFERROR(VLOOKUP(ROW(BC283),'فهرست بها کلی'!$C$13:$BO$1660,53,0),"")</f>
        <v/>
      </c>
      <c r="BD295" s="174" t="str">
        <f ca="1">IFERROR(VLOOKUP(ROW(BD283),'فهرست بها کلی'!$C$13:$BO$1660,56,0),"")</f>
        <v/>
      </c>
      <c r="BE295" s="174" t="str">
        <f ca="1">IFERROR(VLOOKUP(ROW(BE283),'فهرست بها کلی'!$C$13:$BO$1660,59,0),"")</f>
        <v/>
      </c>
      <c r="BF295" s="174" t="str">
        <f ca="1">IFERROR(VLOOKUP(ROW(BF283),'فهرست بها کلی'!$C$13:$BO$1660,62,0),"")</f>
        <v/>
      </c>
      <c r="BG295" s="174" t="str">
        <f ca="1">IFERROR(VLOOKUP(ROW(BG283),'فهرست بها کلی'!$C$13:$BO$1660,65,0),"")</f>
        <v/>
      </c>
      <c r="BH295" s="174" t="str">
        <f ca="1">IFERROR(VLOOKUP(ROW(BH283),'فهرست بها کلی'!$C$13:$BO$1660,16,0),"")</f>
        <v/>
      </c>
      <c r="BI295" s="245" t="str">
        <f t="shared" ca="1" si="34"/>
        <v xml:space="preserve"> </v>
      </c>
      <c r="BJ295" s="245" t="str">
        <f t="shared" ca="1" si="35"/>
        <v/>
      </c>
      <c r="BK295" s="245" t="str">
        <f t="shared" ca="1" si="36"/>
        <v/>
      </c>
    </row>
    <row r="296" spans="1:63" ht="47.25" customHeight="1">
      <c r="A296" s="174" t="str">
        <f ca="1">IFERROR(VLOOKUP(ROW(A284),'فهرست بها کلی'!$C$13:$BO$1660,1,0),"")</f>
        <v/>
      </c>
      <c r="B296" s="174" t="str">
        <f ca="1">IFERROR(VLOOKUP(ROW(B284),'فهرست بها کلی'!$C$13:$BO$1660,5,0),"")</f>
        <v/>
      </c>
      <c r="C296" s="174" t="str">
        <f ca="1">IFERROR(VLOOKUP(ROW(C284),'فهرست بها کلی'!$C$13:$BO$1660,6,0),"")</f>
        <v/>
      </c>
      <c r="D296" s="174" t="str">
        <f ca="1">IFERROR(VLOOKUP(ROW(D284),'فهرست بها کلی'!$C$13:$BO$1660,7,0),"")</f>
        <v/>
      </c>
      <c r="E296" s="174" t="str">
        <f ca="1">IFERROR(VLOOKUP(ROW(E284),'فهرست بها کلی'!$C$13:$BO$1660,8,0),"")</f>
        <v/>
      </c>
      <c r="F296" s="174" t="str">
        <f ca="1">IFERROR(VLOOKUP(ROW(F284),'فهرست بها کلی'!$C$13:$BO$1660,9,0),"")</f>
        <v/>
      </c>
      <c r="G296" s="174" t="str">
        <f ca="1">IFERROR(VLOOKUP(ROW(G284),'فهرست بها کلی'!$C$13:$BO$1660,21,0),"")</f>
        <v/>
      </c>
      <c r="H296" s="174" t="str">
        <f ca="1">IFERROR(VLOOKUP(ROW(H284),'فهرست بها کلی'!$C$13:$BO$1660,24,0),"")</f>
        <v/>
      </c>
      <c r="I296" s="174" t="str">
        <f ca="1">IFERROR(VLOOKUP(ROW(I284),'فهرست بها کلی'!$C$13:$BO$1660,27,0),"")</f>
        <v/>
      </c>
      <c r="J296" s="174" t="str">
        <f ca="1">IFERROR(VLOOKUP(ROW(J284),'فهرست بها کلی'!$C$13:$BO$1660,30,0),"")</f>
        <v/>
      </c>
      <c r="K296" s="174" t="str">
        <f ca="1">IFERROR(VLOOKUP(ROW(K284),'فهرست بها کلی'!$C$13:$BO$1660,33,0),"")</f>
        <v/>
      </c>
      <c r="L296" s="174" t="str">
        <f ca="1">IFERROR(VLOOKUP(ROW(L284),'فهرست بها کلی'!$C$13:$BO$1660,36,0),"")</f>
        <v/>
      </c>
      <c r="M296" s="174" t="str">
        <f ca="1">IFERROR(VLOOKUP(ROW(M284),'فهرست بها کلی'!$C$13:$BO$1660,39,0),"")</f>
        <v/>
      </c>
      <c r="N296" s="174" t="str">
        <f ca="1">IFERROR(VLOOKUP(ROW(N284),'فهرست بها کلی'!$C$13:$BO$1660,42,0),"")</f>
        <v/>
      </c>
      <c r="O296" s="174" t="str">
        <f ca="1">IFERROR(VLOOKUP(ROW(O284),'فهرست بها کلی'!$C$13:$BO$1660,45,0),"")</f>
        <v/>
      </c>
      <c r="P296" s="174" t="str">
        <f ca="1">IFERROR(VLOOKUP(ROW(P284),'فهرست بها کلی'!$C$13:$BO$1660,48,0),"")</f>
        <v/>
      </c>
      <c r="Q296" s="174" t="str">
        <f ca="1">IFERROR(VLOOKUP(ROW(Q284),'فهرست بها کلی'!$C$13:$BO$1660,51,0),"")</f>
        <v/>
      </c>
      <c r="R296" s="174" t="str">
        <f ca="1">IFERROR(VLOOKUP(ROW(R284),'فهرست بها کلی'!$C$13:$BO$1660,54,0),"")</f>
        <v/>
      </c>
      <c r="S296" s="174" t="str">
        <f ca="1">IFERROR(VLOOKUP(ROW(S284),'فهرست بها کلی'!$C$13:$BO$1660,57,0),"")</f>
        <v/>
      </c>
      <c r="T296" s="174" t="str">
        <f ca="1">IFERROR(VLOOKUP(ROW(T284),'فهرست بها کلی'!$C$13:$BO$1660,60,0),"")</f>
        <v/>
      </c>
      <c r="U296" s="174" t="str">
        <f ca="1">IFERROR(VLOOKUP(ROW(U284),'فهرست بها کلی'!$C$13:$BO$1660,63,0),"")</f>
        <v/>
      </c>
      <c r="V296" s="241">
        <f t="shared" ca="1" si="30"/>
        <v>0</v>
      </c>
      <c r="W296" s="242" t="str">
        <f t="shared" ca="1" si="31"/>
        <v/>
      </c>
      <c r="X296" s="174" t="str">
        <f ca="1">IFERROR(VLOOKUP(ROW(X284),'فهرست بها کلی'!$C$13:$BO$1660,10,0),"")</f>
        <v/>
      </c>
      <c r="Y296" s="174" t="str">
        <f ca="1">IFERROR(VLOOKUP(ROW(Y284),'فهرست بها کلی'!$C$13:$BO$1660,11,0),"")</f>
        <v/>
      </c>
      <c r="Z296" s="174" t="str">
        <f ca="1">IFERROR(VLOOKUP(ROW(Z284),'فهرست بها کلی'!$C$13:$BO$1660,12,0),"")</f>
        <v/>
      </c>
      <c r="AA296" s="174" t="str">
        <f ca="1">IFERROR(VLOOKUP(ROW(AA284),'فهرست بها کلی'!$C$13:$BO$1660,13,0),"")</f>
        <v/>
      </c>
      <c r="AB296" s="243" t="str">
        <f t="shared" ca="1" si="32"/>
        <v/>
      </c>
      <c r="AC296" s="174" t="str">
        <f ca="1">IFERROR(VLOOKUP(ROW(AC284),'فهرست بها کلی'!$C$13:$BO$1660,22,0),"")</f>
        <v/>
      </c>
      <c r="AD296" s="174" t="str">
        <f ca="1">IFERROR(VLOOKUP(ROW(AD284),'فهرست بها کلی'!$C$13:$BO$1660,25,0),"")</f>
        <v/>
      </c>
      <c r="AE296" s="174" t="str">
        <f ca="1">IFERROR(VLOOKUP(ROW(AE284),'فهرست بها کلی'!$C$13:$BO$1660,28,0),"")</f>
        <v/>
      </c>
      <c r="AF296" s="174" t="str">
        <f ca="1">IFERROR(VLOOKUP(ROW(AF284),'فهرست بها کلی'!$C$13:$BO$1660,31,0),"")</f>
        <v/>
      </c>
      <c r="AG296" s="174" t="str">
        <f ca="1">IFERROR(VLOOKUP(ROW(AG284),'فهرست بها کلی'!$C$13:$BO$1660,34,0),"")</f>
        <v/>
      </c>
      <c r="AH296" s="174" t="str">
        <f ca="1">IFERROR(VLOOKUP(ROW(AH284),'فهرست بها کلی'!$C$13:$BO$1660,37,0),"")</f>
        <v/>
      </c>
      <c r="AI296" s="174" t="str">
        <f ca="1">IFERROR(VLOOKUP(ROW(AI284),'فهرست بها کلی'!$C$13:$BO$1660,40,0),"")</f>
        <v/>
      </c>
      <c r="AJ296" s="174" t="str">
        <f ca="1">IFERROR(VLOOKUP(ROW(AJ284),'فهرست بها کلی'!$C$13:$BO$1660,43,0),"")</f>
        <v/>
      </c>
      <c r="AK296" s="174" t="str">
        <f ca="1">IFERROR(VLOOKUP(ROW(AK284),'فهرست بها کلی'!$C$13:$BO$1660,46,0),"")</f>
        <v/>
      </c>
      <c r="AL296" s="174" t="str">
        <f ca="1">IFERROR(VLOOKUP(ROW(AL284),'فهرست بها کلی'!$C$13:$BO$1660,49,0),"")</f>
        <v/>
      </c>
      <c r="AM296" s="174" t="str">
        <f ca="1">IFERROR(VLOOKUP(ROW(AM284),'فهرست بها کلی'!$C$13:$BO$1660,52,0),"")</f>
        <v/>
      </c>
      <c r="AN296" s="174" t="str">
        <f ca="1">IFERROR(VLOOKUP(ROW(AN284),'فهرست بها کلی'!$C$13:$BO$1660,55,0),"")</f>
        <v/>
      </c>
      <c r="AO296" s="174" t="str">
        <f ca="1">IFERROR(VLOOKUP(ROW(AO284),'فهرست بها کلی'!$C$13:$BO$1660,58,0),"")</f>
        <v/>
      </c>
      <c r="AP296" s="174" t="str">
        <f ca="1">IFERROR(VLOOKUP(ROW(AP284),'فهرست بها کلی'!$C$13:$BO$1660,61,0),"")</f>
        <v/>
      </c>
      <c r="AQ296" s="174" t="str">
        <f ca="1">IFERROR(VLOOKUP(ROW(AQ284),'فهرست بها کلی'!$C$13:$BO$1660,64,0),"")</f>
        <v/>
      </c>
      <c r="AR296" s="244">
        <f t="shared" ca="1" si="33"/>
        <v>0</v>
      </c>
      <c r="AS296" s="174" t="str">
        <f ca="1">IFERROR(VLOOKUP(ROW(AS284),'فهرست بها کلی'!$C$13:$BO$1660,23,0),"")</f>
        <v/>
      </c>
      <c r="AT296" s="174" t="str">
        <f ca="1">IFERROR(VLOOKUP(ROW(AT284),'فهرست بها کلی'!$C$13:$BO$1660,26,0),"")</f>
        <v/>
      </c>
      <c r="AU296" s="174" t="str">
        <f ca="1">IFERROR(VLOOKUP(ROW(AU284),'فهرست بها کلی'!$C$13:$BO$1660,29,0),"")</f>
        <v/>
      </c>
      <c r="AV296" s="174" t="str">
        <f ca="1">IFERROR(VLOOKUP(ROW(AV284),'فهرست بها کلی'!$C$13:$BO$1660,32,0),"")</f>
        <v/>
      </c>
      <c r="AW296" s="174" t="str">
        <f ca="1">IFERROR(VLOOKUP(ROW(AW284),'فهرست بها کلی'!$C$13:$BO$1660,35,0),"")</f>
        <v/>
      </c>
      <c r="AX296" s="174" t="str">
        <f ca="1">IFERROR(VLOOKUP(ROW(AX284),'فهرست بها کلی'!$C$13:$BO$1660,38,0),"")</f>
        <v/>
      </c>
      <c r="AY296" s="174" t="str">
        <f ca="1">IFERROR(VLOOKUP(ROW(AY284),'فهرست بها کلی'!$C$13:$BO$1660,41,0),"")</f>
        <v/>
      </c>
      <c r="AZ296" s="174" t="str">
        <f ca="1">IFERROR(VLOOKUP(ROW(AZ284),'فهرست بها کلی'!$C$13:$BO$1660,44,0),"")</f>
        <v/>
      </c>
      <c r="BA296" s="174" t="str">
        <f ca="1">IFERROR(VLOOKUP(ROW(BA284),'فهرست بها کلی'!$C$13:$BO$1660,47,0),"")</f>
        <v/>
      </c>
      <c r="BB296" s="174" t="str">
        <f ca="1">IFERROR(VLOOKUP(ROW(BB284),'فهرست بها کلی'!$C$13:$BO$1660,50,0),"")</f>
        <v/>
      </c>
      <c r="BC296" s="174" t="str">
        <f ca="1">IFERROR(VLOOKUP(ROW(BC284),'فهرست بها کلی'!$C$13:$BO$1660,53,0),"")</f>
        <v/>
      </c>
      <c r="BD296" s="174" t="str">
        <f ca="1">IFERROR(VLOOKUP(ROW(BD284),'فهرست بها کلی'!$C$13:$BO$1660,56,0),"")</f>
        <v/>
      </c>
      <c r="BE296" s="174" t="str">
        <f ca="1">IFERROR(VLOOKUP(ROW(BE284),'فهرست بها کلی'!$C$13:$BO$1660,59,0),"")</f>
        <v/>
      </c>
      <c r="BF296" s="174" t="str">
        <f ca="1">IFERROR(VLOOKUP(ROW(BF284),'فهرست بها کلی'!$C$13:$BO$1660,62,0),"")</f>
        <v/>
      </c>
      <c r="BG296" s="174" t="str">
        <f ca="1">IFERROR(VLOOKUP(ROW(BG284),'فهرست بها کلی'!$C$13:$BO$1660,65,0),"")</f>
        <v/>
      </c>
      <c r="BH296" s="174" t="str">
        <f ca="1">IFERROR(VLOOKUP(ROW(BH284),'فهرست بها کلی'!$C$13:$BO$1660,16,0),"")</f>
        <v/>
      </c>
      <c r="BI296" s="245" t="str">
        <f t="shared" ca="1" si="34"/>
        <v xml:space="preserve"> </v>
      </c>
      <c r="BJ296" s="245" t="str">
        <f t="shared" ca="1" si="35"/>
        <v/>
      </c>
      <c r="BK296" s="245" t="str">
        <f t="shared" ca="1" si="36"/>
        <v/>
      </c>
    </row>
    <row r="297" spans="1:63" ht="47.25" customHeight="1">
      <c r="A297" s="174" t="str">
        <f ca="1">IFERROR(VLOOKUP(ROW(A285),'فهرست بها کلی'!$C$13:$BO$1660,1,0),"")</f>
        <v/>
      </c>
      <c r="B297" s="174" t="str">
        <f ca="1">IFERROR(VLOOKUP(ROW(B285),'فهرست بها کلی'!$C$13:$BO$1660,5,0),"")</f>
        <v/>
      </c>
      <c r="C297" s="174" t="str">
        <f ca="1">IFERROR(VLOOKUP(ROW(C285),'فهرست بها کلی'!$C$13:$BO$1660,6,0),"")</f>
        <v/>
      </c>
      <c r="D297" s="174" t="str">
        <f ca="1">IFERROR(VLOOKUP(ROW(D285),'فهرست بها کلی'!$C$13:$BO$1660,7,0),"")</f>
        <v/>
      </c>
      <c r="E297" s="174" t="str">
        <f ca="1">IFERROR(VLOOKUP(ROW(E285),'فهرست بها کلی'!$C$13:$BO$1660,8,0),"")</f>
        <v/>
      </c>
      <c r="F297" s="174" t="str">
        <f ca="1">IFERROR(VLOOKUP(ROW(F285),'فهرست بها کلی'!$C$13:$BO$1660,9,0),"")</f>
        <v/>
      </c>
      <c r="G297" s="174" t="str">
        <f ca="1">IFERROR(VLOOKUP(ROW(G285),'فهرست بها کلی'!$C$13:$BO$1660,21,0),"")</f>
        <v/>
      </c>
      <c r="H297" s="174" t="str">
        <f ca="1">IFERROR(VLOOKUP(ROW(H285),'فهرست بها کلی'!$C$13:$BO$1660,24,0),"")</f>
        <v/>
      </c>
      <c r="I297" s="174" t="str">
        <f ca="1">IFERROR(VLOOKUP(ROW(I285),'فهرست بها کلی'!$C$13:$BO$1660,27,0),"")</f>
        <v/>
      </c>
      <c r="J297" s="174" t="str">
        <f ca="1">IFERROR(VLOOKUP(ROW(J285),'فهرست بها کلی'!$C$13:$BO$1660,30,0),"")</f>
        <v/>
      </c>
      <c r="K297" s="174" t="str">
        <f ca="1">IFERROR(VLOOKUP(ROW(K285),'فهرست بها کلی'!$C$13:$BO$1660,33,0),"")</f>
        <v/>
      </c>
      <c r="L297" s="174" t="str">
        <f ca="1">IFERROR(VLOOKUP(ROW(L285),'فهرست بها کلی'!$C$13:$BO$1660,36,0),"")</f>
        <v/>
      </c>
      <c r="M297" s="174" t="str">
        <f ca="1">IFERROR(VLOOKUP(ROW(M285),'فهرست بها کلی'!$C$13:$BO$1660,39,0),"")</f>
        <v/>
      </c>
      <c r="N297" s="174" t="str">
        <f ca="1">IFERROR(VLOOKUP(ROW(N285),'فهرست بها کلی'!$C$13:$BO$1660,42,0),"")</f>
        <v/>
      </c>
      <c r="O297" s="174" t="str">
        <f ca="1">IFERROR(VLOOKUP(ROW(O285),'فهرست بها کلی'!$C$13:$BO$1660,45,0),"")</f>
        <v/>
      </c>
      <c r="P297" s="174" t="str">
        <f ca="1">IFERROR(VLOOKUP(ROW(P285),'فهرست بها کلی'!$C$13:$BO$1660,48,0),"")</f>
        <v/>
      </c>
      <c r="Q297" s="174" t="str">
        <f ca="1">IFERROR(VLOOKUP(ROW(Q285),'فهرست بها کلی'!$C$13:$BO$1660,51,0),"")</f>
        <v/>
      </c>
      <c r="R297" s="174" t="str">
        <f ca="1">IFERROR(VLOOKUP(ROW(R285),'فهرست بها کلی'!$C$13:$BO$1660,54,0),"")</f>
        <v/>
      </c>
      <c r="S297" s="174" t="str">
        <f ca="1">IFERROR(VLOOKUP(ROW(S285),'فهرست بها کلی'!$C$13:$BO$1660,57,0),"")</f>
        <v/>
      </c>
      <c r="T297" s="174" t="str">
        <f ca="1">IFERROR(VLOOKUP(ROW(T285),'فهرست بها کلی'!$C$13:$BO$1660,60,0),"")</f>
        <v/>
      </c>
      <c r="U297" s="174" t="str">
        <f ca="1">IFERROR(VLOOKUP(ROW(U285),'فهرست بها کلی'!$C$13:$BO$1660,63,0),"")</f>
        <v/>
      </c>
      <c r="V297" s="241">
        <f t="shared" ca="1" si="30"/>
        <v>0</v>
      </c>
      <c r="W297" s="242" t="str">
        <f t="shared" ca="1" si="31"/>
        <v/>
      </c>
      <c r="X297" s="174" t="str">
        <f ca="1">IFERROR(VLOOKUP(ROW(X285),'فهرست بها کلی'!$C$13:$BO$1660,10,0),"")</f>
        <v/>
      </c>
      <c r="Y297" s="174" t="str">
        <f ca="1">IFERROR(VLOOKUP(ROW(Y285),'فهرست بها کلی'!$C$13:$BO$1660,11,0),"")</f>
        <v/>
      </c>
      <c r="Z297" s="174" t="str">
        <f ca="1">IFERROR(VLOOKUP(ROW(Z285),'فهرست بها کلی'!$C$13:$BO$1660,12,0),"")</f>
        <v/>
      </c>
      <c r="AA297" s="174" t="str">
        <f ca="1">IFERROR(VLOOKUP(ROW(AA285),'فهرست بها کلی'!$C$13:$BO$1660,13,0),"")</f>
        <v/>
      </c>
      <c r="AB297" s="243" t="str">
        <f t="shared" ca="1" si="32"/>
        <v/>
      </c>
      <c r="AC297" s="174" t="str">
        <f ca="1">IFERROR(VLOOKUP(ROW(AC285),'فهرست بها کلی'!$C$13:$BO$1660,22,0),"")</f>
        <v/>
      </c>
      <c r="AD297" s="174" t="str">
        <f ca="1">IFERROR(VLOOKUP(ROW(AD285),'فهرست بها کلی'!$C$13:$BO$1660,25,0),"")</f>
        <v/>
      </c>
      <c r="AE297" s="174" t="str">
        <f ca="1">IFERROR(VLOOKUP(ROW(AE285),'فهرست بها کلی'!$C$13:$BO$1660,28,0),"")</f>
        <v/>
      </c>
      <c r="AF297" s="174" t="str">
        <f ca="1">IFERROR(VLOOKUP(ROW(AF285),'فهرست بها کلی'!$C$13:$BO$1660,31,0),"")</f>
        <v/>
      </c>
      <c r="AG297" s="174" t="str">
        <f ca="1">IFERROR(VLOOKUP(ROW(AG285),'فهرست بها کلی'!$C$13:$BO$1660,34,0),"")</f>
        <v/>
      </c>
      <c r="AH297" s="174" t="str">
        <f ca="1">IFERROR(VLOOKUP(ROW(AH285),'فهرست بها کلی'!$C$13:$BO$1660,37,0),"")</f>
        <v/>
      </c>
      <c r="AI297" s="174" t="str">
        <f ca="1">IFERROR(VLOOKUP(ROW(AI285),'فهرست بها کلی'!$C$13:$BO$1660,40,0),"")</f>
        <v/>
      </c>
      <c r="AJ297" s="174" t="str">
        <f ca="1">IFERROR(VLOOKUP(ROW(AJ285),'فهرست بها کلی'!$C$13:$BO$1660,43,0),"")</f>
        <v/>
      </c>
      <c r="AK297" s="174" t="str">
        <f ca="1">IFERROR(VLOOKUP(ROW(AK285),'فهرست بها کلی'!$C$13:$BO$1660,46,0),"")</f>
        <v/>
      </c>
      <c r="AL297" s="174" t="str">
        <f ca="1">IFERROR(VLOOKUP(ROW(AL285),'فهرست بها کلی'!$C$13:$BO$1660,49,0),"")</f>
        <v/>
      </c>
      <c r="AM297" s="174" t="str">
        <f ca="1">IFERROR(VLOOKUP(ROW(AM285),'فهرست بها کلی'!$C$13:$BO$1660,52,0),"")</f>
        <v/>
      </c>
      <c r="AN297" s="174" t="str">
        <f ca="1">IFERROR(VLOOKUP(ROW(AN285),'فهرست بها کلی'!$C$13:$BO$1660,55,0),"")</f>
        <v/>
      </c>
      <c r="AO297" s="174" t="str">
        <f ca="1">IFERROR(VLOOKUP(ROW(AO285),'فهرست بها کلی'!$C$13:$BO$1660,58,0),"")</f>
        <v/>
      </c>
      <c r="AP297" s="174" t="str">
        <f ca="1">IFERROR(VLOOKUP(ROW(AP285),'فهرست بها کلی'!$C$13:$BO$1660,61,0),"")</f>
        <v/>
      </c>
      <c r="AQ297" s="174" t="str">
        <f ca="1">IFERROR(VLOOKUP(ROW(AQ285),'فهرست بها کلی'!$C$13:$BO$1660,64,0),"")</f>
        <v/>
      </c>
      <c r="AR297" s="244">
        <f t="shared" ca="1" si="33"/>
        <v>0</v>
      </c>
      <c r="AS297" s="174" t="str">
        <f ca="1">IFERROR(VLOOKUP(ROW(AS285),'فهرست بها کلی'!$C$13:$BO$1660,23,0),"")</f>
        <v/>
      </c>
      <c r="AT297" s="174" t="str">
        <f ca="1">IFERROR(VLOOKUP(ROW(AT285),'فهرست بها کلی'!$C$13:$BO$1660,26,0),"")</f>
        <v/>
      </c>
      <c r="AU297" s="174" t="str">
        <f ca="1">IFERROR(VLOOKUP(ROW(AU285),'فهرست بها کلی'!$C$13:$BO$1660,29,0),"")</f>
        <v/>
      </c>
      <c r="AV297" s="174" t="str">
        <f ca="1">IFERROR(VLOOKUP(ROW(AV285),'فهرست بها کلی'!$C$13:$BO$1660,32,0),"")</f>
        <v/>
      </c>
      <c r="AW297" s="174" t="str">
        <f ca="1">IFERROR(VLOOKUP(ROW(AW285),'فهرست بها کلی'!$C$13:$BO$1660,35,0),"")</f>
        <v/>
      </c>
      <c r="AX297" s="174" t="str">
        <f ca="1">IFERROR(VLOOKUP(ROW(AX285),'فهرست بها کلی'!$C$13:$BO$1660,38,0),"")</f>
        <v/>
      </c>
      <c r="AY297" s="174" t="str">
        <f ca="1">IFERROR(VLOOKUP(ROW(AY285),'فهرست بها کلی'!$C$13:$BO$1660,41,0),"")</f>
        <v/>
      </c>
      <c r="AZ297" s="174" t="str">
        <f ca="1">IFERROR(VLOOKUP(ROW(AZ285),'فهرست بها کلی'!$C$13:$BO$1660,44,0),"")</f>
        <v/>
      </c>
      <c r="BA297" s="174" t="str">
        <f ca="1">IFERROR(VLOOKUP(ROW(BA285),'فهرست بها کلی'!$C$13:$BO$1660,47,0),"")</f>
        <v/>
      </c>
      <c r="BB297" s="174" t="str">
        <f ca="1">IFERROR(VLOOKUP(ROW(BB285),'فهرست بها کلی'!$C$13:$BO$1660,50,0),"")</f>
        <v/>
      </c>
      <c r="BC297" s="174" t="str">
        <f ca="1">IFERROR(VLOOKUP(ROW(BC285),'فهرست بها کلی'!$C$13:$BO$1660,53,0),"")</f>
        <v/>
      </c>
      <c r="BD297" s="174" t="str">
        <f ca="1">IFERROR(VLOOKUP(ROW(BD285),'فهرست بها کلی'!$C$13:$BO$1660,56,0),"")</f>
        <v/>
      </c>
      <c r="BE297" s="174" t="str">
        <f ca="1">IFERROR(VLOOKUP(ROW(BE285),'فهرست بها کلی'!$C$13:$BO$1660,59,0),"")</f>
        <v/>
      </c>
      <c r="BF297" s="174" t="str">
        <f ca="1">IFERROR(VLOOKUP(ROW(BF285),'فهرست بها کلی'!$C$13:$BO$1660,62,0),"")</f>
        <v/>
      </c>
      <c r="BG297" s="174" t="str">
        <f ca="1">IFERROR(VLOOKUP(ROW(BG285),'فهرست بها کلی'!$C$13:$BO$1660,65,0),"")</f>
        <v/>
      </c>
      <c r="BH297" s="174" t="str">
        <f ca="1">IFERROR(VLOOKUP(ROW(BH285),'فهرست بها کلی'!$C$13:$BO$1660,16,0),"")</f>
        <v/>
      </c>
      <c r="BI297" s="245" t="str">
        <f t="shared" ca="1" si="34"/>
        <v xml:space="preserve"> </v>
      </c>
      <c r="BJ297" s="245" t="str">
        <f t="shared" ca="1" si="35"/>
        <v/>
      </c>
      <c r="BK297" s="245" t="str">
        <f t="shared" ca="1" si="36"/>
        <v/>
      </c>
    </row>
    <row r="298" spans="1:63" ht="47.25" customHeight="1">
      <c r="A298" s="174" t="str">
        <f ca="1">IFERROR(VLOOKUP(ROW(A286),'فهرست بها کلی'!$C$13:$BO$1660,1,0),"")</f>
        <v/>
      </c>
      <c r="B298" s="174" t="str">
        <f ca="1">IFERROR(VLOOKUP(ROW(B286),'فهرست بها کلی'!$C$13:$BO$1660,5,0),"")</f>
        <v/>
      </c>
      <c r="C298" s="174" t="str">
        <f ca="1">IFERROR(VLOOKUP(ROW(C286),'فهرست بها کلی'!$C$13:$BO$1660,6,0),"")</f>
        <v/>
      </c>
      <c r="D298" s="174" t="str">
        <f ca="1">IFERROR(VLOOKUP(ROW(D286),'فهرست بها کلی'!$C$13:$BO$1660,7,0),"")</f>
        <v/>
      </c>
      <c r="E298" s="174" t="str">
        <f ca="1">IFERROR(VLOOKUP(ROW(E286),'فهرست بها کلی'!$C$13:$BO$1660,8,0),"")</f>
        <v/>
      </c>
      <c r="F298" s="174" t="str">
        <f ca="1">IFERROR(VLOOKUP(ROW(F286),'فهرست بها کلی'!$C$13:$BO$1660,9,0),"")</f>
        <v/>
      </c>
      <c r="G298" s="174" t="str">
        <f ca="1">IFERROR(VLOOKUP(ROW(G286),'فهرست بها کلی'!$C$13:$BO$1660,21,0),"")</f>
        <v/>
      </c>
      <c r="H298" s="174" t="str">
        <f ca="1">IFERROR(VLOOKUP(ROW(H286),'فهرست بها کلی'!$C$13:$BO$1660,24,0),"")</f>
        <v/>
      </c>
      <c r="I298" s="174" t="str">
        <f ca="1">IFERROR(VLOOKUP(ROW(I286),'فهرست بها کلی'!$C$13:$BO$1660,27,0),"")</f>
        <v/>
      </c>
      <c r="J298" s="174" t="str">
        <f ca="1">IFERROR(VLOOKUP(ROW(J286),'فهرست بها کلی'!$C$13:$BO$1660,30,0),"")</f>
        <v/>
      </c>
      <c r="K298" s="174" t="str">
        <f ca="1">IFERROR(VLOOKUP(ROW(K286),'فهرست بها کلی'!$C$13:$BO$1660,33,0),"")</f>
        <v/>
      </c>
      <c r="L298" s="174" t="str">
        <f ca="1">IFERROR(VLOOKUP(ROW(L286),'فهرست بها کلی'!$C$13:$BO$1660,36,0),"")</f>
        <v/>
      </c>
      <c r="M298" s="174" t="str">
        <f ca="1">IFERROR(VLOOKUP(ROW(M286),'فهرست بها کلی'!$C$13:$BO$1660,39,0),"")</f>
        <v/>
      </c>
      <c r="N298" s="174" t="str">
        <f ca="1">IFERROR(VLOOKUP(ROW(N286),'فهرست بها کلی'!$C$13:$BO$1660,42,0),"")</f>
        <v/>
      </c>
      <c r="O298" s="174" t="str">
        <f ca="1">IFERROR(VLOOKUP(ROW(O286),'فهرست بها کلی'!$C$13:$BO$1660,45,0),"")</f>
        <v/>
      </c>
      <c r="P298" s="174" t="str">
        <f ca="1">IFERROR(VLOOKUP(ROW(P286),'فهرست بها کلی'!$C$13:$BO$1660,48,0),"")</f>
        <v/>
      </c>
      <c r="Q298" s="174" t="str">
        <f ca="1">IFERROR(VLOOKUP(ROW(Q286),'فهرست بها کلی'!$C$13:$BO$1660,51,0),"")</f>
        <v/>
      </c>
      <c r="R298" s="174" t="str">
        <f ca="1">IFERROR(VLOOKUP(ROW(R286),'فهرست بها کلی'!$C$13:$BO$1660,54,0),"")</f>
        <v/>
      </c>
      <c r="S298" s="174" t="str">
        <f ca="1">IFERROR(VLOOKUP(ROW(S286),'فهرست بها کلی'!$C$13:$BO$1660,57,0),"")</f>
        <v/>
      </c>
      <c r="T298" s="174" t="str">
        <f ca="1">IFERROR(VLOOKUP(ROW(T286),'فهرست بها کلی'!$C$13:$BO$1660,60,0),"")</f>
        <v/>
      </c>
      <c r="U298" s="174" t="str">
        <f ca="1">IFERROR(VLOOKUP(ROW(U286),'فهرست بها کلی'!$C$13:$BO$1660,63,0),"")</f>
        <v/>
      </c>
      <c r="V298" s="241">
        <f t="shared" ca="1" si="30"/>
        <v>0</v>
      </c>
      <c r="W298" s="242" t="str">
        <f t="shared" ca="1" si="31"/>
        <v/>
      </c>
      <c r="X298" s="174" t="str">
        <f ca="1">IFERROR(VLOOKUP(ROW(X286),'فهرست بها کلی'!$C$13:$BO$1660,10,0),"")</f>
        <v/>
      </c>
      <c r="Y298" s="174" t="str">
        <f ca="1">IFERROR(VLOOKUP(ROW(Y286),'فهرست بها کلی'!$C$13:$BO$1660,11,0),"")</f>
        <v/>
      </c>
      <c r="Z298" s="174" t="str">
        <f ca="1">IFERROR(VLOOKUP(ROW(Z286),'فهرست بها کلی'!$C$13:$BO$1660,12,0),"")</f>
        <v/>
      </c>
      <c r="AA298" s="174" t="str">
        <f ca="1">IFERROR(VLOOKUP(ROW(AA286),'فهرست بها کلی'!$C$13:$BO$1660,13,0),"")</f>
        <v/>
      </c>
      <c r="AB298" s="243" t="str">
        <f t="shared" ca="1" si="32"/>
        <v/>
      </c>
      <c r="AC298" s="174" t="str">
        <f ca="1">IFERROR(VLOOKUP(ROW(AC286),'فهرست بها کلی'!$C$13:$BO$1660,22,0),"")</f>
        <v/>
      </c>
      <c r="AD298" s="174" t="str">
        <f ca="1">IFERROR(VLOOKUP(ROW(AD286),'فهرست بها کلی'!$C$13:$BO$1660,25,0),"")</f>
        <v/>
      </c>
      <c r="AE298" s="174" t="str">
        <f ca="1">IFERROR(VLOOKUP(ROW(AE286),'فهرست بها کلی'!$C$13:$BO$1660,28,0),"")</f>
        <v/>
      </c>
      <c r="AF298" s="174" t="str">
        <f ca="1">IFERROR(VLOOKUP(ROW(AF286),'فهرست بها کلی'!$C$13:$BO$1660,31,0),"")</f>
        <v/>
      </c>
      <c r="AG298" s="174" t="str">
        <f ca="1">IFERROR(VLOOKUP(ROW(AG286),'فهرست بها کلی'!$C$13:$BO$1660,34,0),"")</f>
        <v/>
      </c>
      <c r="AH298" s="174" t="str">
        <f ca="1">IFERROR(VLOOKUP(ROW(AH286),'فهرست بها کلی'!$C$13:$BO$1660,37,0),"")</f>
        <v/>
      </c>
      <c r="AI298" s="174" t="str">
        <f ca="1">IFERROR(VLOOKUP(ROW(AI286),'فهرست بها کلی'!$C$13:$BO$1660,40,0),"")</f>
        <v/>
      </c>
      <c r="AJ298" s="174" t="str">
        <f ca="1">IFERROR(VLOOKUP(ROW(AJ286),'فهرست بها کلی'!$C$13:$BO$1660,43,0),"")</f>
        <v/>
      </c>
      <c r="AK298" s="174" t="str">
        <f ca="1">IFERROR(VLOOKUP(ROW(AK286),'فهرست بها کلی'!$C$13:$BO$1660,46,0),"")</f>
        <v/>
      </c>
      <c r="AL298" s="174" t="str">
        <f ca="1">IFERROR(VLOOKUP(ROW(AL286),'فهرست بها کلی'!$C$13:$BO$1660,49,0),"")</f>
        <v/>
      </c>
      <c r="AM298" s="174" t="str">
        <f ca="1">IFERROR(VLOOKUP(ROW(AM286),'فهرست بها کلی'!$C$13:$BO$1660,52,0),"")</f>
        <v/>
      </c>
      <c r="AN298" s="174" t="str">
        <f ca="1">IFERROR(VLOOKUP(ROW(AN286),'فهرست بها کلی'!$C$13:$BO$1660,55,0),"")</f>
        <v/>
      </c>
      <c r="AO298" s="174" t="str">
        <f ca="1">IFERROR(VLOOKUP(ROW(AO286),'فهرست بها کلی'!$C$13:$BO$1660,58,0),"")</f>
        <v/>
      </c>
      <c r="AP298" s="174" t="str">
        <f ca="1">IFERROR(VLOOKUP(ROW(AP286),'فهرست بها کلی'!$C$13:$BO$1660,61,0),"")</f>
        <v/>
      </c>
      <c r="AQ298" s="174" t="str">
        <f ca="1">IFERROR(VLOOKUP(ROW(AQ286),'فهرست بها کلی'!$C$13:$BO$1660,64,0),"")</f>
        <v/>
      </c>
      <c r="AR298" s="244">
        <f t="shared" ca="1" si="33"/>
        <v>0</v>
      </c>
      <c r="AS298" s="174" t="str">
        <f ca="1">IFERROR(VLOOKUP(ROW(AS286),'فهرست بها کلی'!$C$13:$BO$1660,23,0),"")</f>
        <v/>
      </c>
      <c r="AT298" s="174" t="str">
        <f ca="1">IFERROR(VLOOKUP(ROW(AT286),'فهرست بها کلی'!$C$13:$BO$1660,26,0),"")</f>
        <v/>
      </c>
      <c r="AU298" s="174" t="str">
        <f ca="1">IFERROR(VLOOKUP(ROW(AU286),'فهرست بها کلی'!$C$13:$BO$1660,29,0),"")</f>
        <v/>
      </c>
      <c r="AV298" s="174" t="str">
        <f ca="1">IFERROR(VLOOKUP(ROW(AV286),'فهرست بها کلی'!$C$13:$BO$1660,32,0),"")</f>
        <v/>
      </c>
      <c r="AW298" s="174" t="str">
        <f ca="1">IFERROR(VLOOKUP(ROW(AW286),'فهرست بها کلی'!$C$13:$BO$1660,35,0),"")</f>
        <v/>
      </c>
      <c r="AX298" s="174" t="str">
        <f ca="1">IFERROR(VLOOKUP(ROW(AX286),'فهرست بها کلی'!$C$13:$BO$1660,38,0),"")</f>
        <v/>
      </c>
      <c r="AY298" s="174" t="str">
        <f ca="1">IFERROR(VLOOKUP(ROW(AY286),'فهرست بها کلی'!$C$13:$BO$1660,41,0),"")</f>
        <v/>
      </c>
      <c r="AZ298" s="174" t="str">
        <f ca="1">IFERROR(VLOOKUP(ROW(AZ286),'فهرست بها کلی'!$C$13:$BO$1660,44,0),"")</f>
        <v/>
      </c>
      <c r="BA298" s="174" t="str">
        <f ca="1">IFERROR(VLOOKUP(ROW(BA286),'فهرست بها کلی'!$C$13:$BO$1660,47,0),"")</f>
        <v/>
      </c>
      <c r="BB298" s="174" t="str">
        <f ca="1">IFERROR(VLOOKUP(ROW(BB286),'فهرست بها کلی'!$C$13:$BO$1660,50,0),"")</f>
        <v/>
      </c>
      <c r="BC298" s="174" t="str">
        <f ca="1">IFERROR(VLOOKUP(ROW(BC286),'فهرست بها کلی'!$C$13:$BO$1660,53,0),"")</f>
        <v/>
      </c>
      <c r="BD298" s="174" t="str">
        <f ca="1">IFERROR(VLOOKUP(ROW(BD286),'فهرست بها کلی'!$C$13:$BO$1660,56,0),"")</f>
        <v/>
      </c>
      <c r="BE298" s="174" t="str">
        <f ca="1">IFERROR(VLOOKUP(ROW(BE286),'فهرست بها کلی'!$C$13:$BO$1660,59,0),"")</f>
        <v/>
      </c>
      <c r="BF298" s="174" t="str">
        <f ca="1">IFERROR(VLOOKUP(ROW(BF286),'فهرست بها کلی'!$C$13:$BO$1660,62,0),"")</f>
        <v/>
      </c>
      <c r="BG298" s="174" t="str">
        <f ca="1">IFERROR(VLOOKUP(ROW(BG286),'فهرست بها کلی'!$C$13:$BO$1660,65,0),"")</f>
        <v/>
      </c>
      <c r="BH298" s="174" t="str">
        <f ca="1">IFERROR(VLOOKUP(ROW(BH286),'فهرست بها کلی'!$C$13:$BO$1660,16,0),"")</f>
        <v/>
      </c>
      <c r="BI298" s="245" t="str">
        <f t="shared" ca="1" si="34"/>
        <v xml:space="preserve"> </v>
      </c>
      <c r="BJ298" s="245" t="str">
        <f t="shared" ca="1" si="35"/>
        <v/>
      </c>
      <c r="BK298" s="245" t="str">
        <f t="shared" ca="1" si="36"/>
        <v/>
      </c>
    </row>
    <row r="299" spans="1:63" ht="47.25" customHeight="1">
      <c r="A299" s="174" t="str">
        <f ca="1">IFERROR(VLOOKUP(ROW(A287),'فهرست بها کلی'!$C$13:$BO$1660,1,0),"")</f>
        <v/>
      </c>
      <c r="B299" s="174" t="str">
        <f ca="1">IFERROR(VLOOKUP(ROW(B287),'فهرست بها کلی'!$C$13:$BO$1660,5,0),"")</f>
        <v/>
      </c>
      <c r="C299" s="174" t="str">
        <f ca="1">IFERROR(VLOOKUP(ROW(C287),'فهرست بها کلی'!$C$13:$BO$1660,6,0),"")</f>
        <v/>
      </c>
      <c r="D299" s="174" t="str">
        <f ca="1">IFERROR(VLOOKUP(ROW(D287),'فهرست بها کلی'!$C$13:$BO$1660,7,0),"")</f>
        <v/>
      </c>
      <c r="E299" s="174" t="str">
        <f ca="1">IFERROR(VLOOKUP(ROW(E287),'فهرست بها کلی'!$C$13:$BO$1660,8,0),"")</f>
        <v/>
      </c>
      <c r="F299" s="174" t="str">
        <f ca="1">IFERROR(VLOOKUP(ROW(F287),'فهرست بها کلی'!$C$13:$BO$1660,9,0),"")</f>
        <v/>
      </c>
      <c r="G299" s="174" t="str">
        <f ca="1">IFERROR(VLOOKUP(ROW(G287),'فهرست بها کلی'!$C$13:$BO$1660,21,0),"")</f>
        <v/>
      </c>
      <c r="H299" s="174" t="str">
        <f ca="1">IFERROR(VLOOKUP(ROW(H287),'فهرست بها کلی'!$C$13:$BO$1660,24,0),"")</f>
        <v/>
      </c>
      <c r="I299" s="174" t="str">
        <f ca="1">IFERROR(VLOOKUP(ROW(I287),'فهرست بها کلی'!$C$13:$BO$1660,27,0),"")</f>
        <v/>
      </c>
      <c r="J299" s="174" t="str">
        <f ca="1">IFERROR(VLOOKUP(ROW(J287),'فهرست بها کلی'!$C$13:$BO$1660,30,0),"")</f>
        <v/>
      </c>
      <c r="K299" s="174" t="str">
        <f ca="1">IFERROR(VLOOKUP(ROW(K287),'فهرست بها کلی'!$C$13:$BO$1660,33,0),"")</f>
        <v/>
      </c>
      <c r="L299" s="174" t="str">
        <f ca="1">IFERROR(VLOOKUP(ROW(L287),'فهرست بها کلی'!$C$13:$BO$1660,36,0),"")</f>
        <v/>
      </c>
      <c r="M299" s="174" t="str">
        <f ca="1">IFERROR(VLOOKUP(ROW(M287),'فهرست بها کلی'!$C$13:$BO$1660,39,0),"")</f>
        <v/>
      </c>
      <c r="N299" s="174" t="str">
        <f ca="1">IFERROR(VLOOKUP(ROW(N287),'فهرست بها کلی'!$C$13:$BO$1660,42,0),"")</f>
        <v/>
      </c>
      <c r="O299" s="174" t="str">
        <f ca="1">IFERROR(VLOOKUP(ROW(O287),'فهرست بها کلی'!$C$13:$BO$1660,45,0),"")</f>
        <v/>
      </c>
      <c r="P299" s="174" t="str">
        <f ca="1">IFERROR(VLOOKUP(ROW(P287),'فهرست بها کلی'!$C$13:$BO$1660,48,0),"")</f>
        <v/>
      </c>
      <c r="Q299" s="174" t="str">
        <f ca="1">IFERROR(VLOOKUP(ROW(Q287),'فهرست بها کلی'!$C$13:$BO$1660,51,0),"")</f>
        <v/>
      </c>
      <c r="R299" s="174" t="str">
        <f ca="1">IFERROR(VLOOKUP(ROW(R287),'فهرست بها کلی'!$C$13:$BO$1660,54,0),"")</f>
        <v/>
      </c>
      <c r="S299" s="174" t="str">
        <f ca="1">IFERROR(VLOOKUP(ROW(S287),'فهرست بها کلی'!$C$13:$BO$1660,57,0),"")</f>
        <v/>
      </c>
      <c r="T299" s="174" t="str">
        <f ca="1">IFERROR(VLOOKUP(ROW(T287),'فهرست بها کلی'!$C$13:$BO$1660,60,0),"")</f>
        <v/>
      </c>
      <c r="U299" s="174" t="str">
        <f ca="1">IFERROR(VLOOKUP(ROW(U287),'فهرست بها کلی'!$C$13:$BO$1660,63,0),"")</f>
        <v/>
      </c>
      <c r="V299" s="241">
        <f t="shared" ca="1" si="30"/>
        <v>0</v>
      </c>
      <c r="W299" s="242" t="str">
        <f t="shared" ca="1" si="31"/>
        <v/>
      </c>
      <c r="X299" s="174" t="str">
        <f ca="1">IFERROR(VLOOKUP(ROW(X287),'فهرست بها کلی'!$C$13:$BO$1660,10,0),"")</f>
        <v/>
      </c>
      <c r="Y299" s="174" t="str">
        <f ca="1">IFERROR(VLOOKUP(ROW(Y287),'فهرست بها کلی'!$C$13:$BO$1660,11,0),"")</f>
        <v/>
      </c>
      <c r="Z299" s="174" t="str">
        <f ca="1">IFERROR(VLOOKUP(ROW(Z287),'فهرست بها کلی'!$C$13:$BO$1660,12,0),"")</f>
        <v/>
      </c>
      <c r="AA299" s="174" t="str">
        <f ca="1">IFERROR(VLOOKUP(ROW(AA287),'فهرست بها کلی'!$C$13:$BO$1660,13,0),"")</f>
        <v/>
      </c>
      <c r="AB299" s="243" t="str">
        <f t="shared" ca="1" si="32"/>
        <v/>
      </c>
      <c r="AC299" s="174" t="str">
        <f ca="1">IFERROR(VLOOKUP(ROW(AC287),'فهرست بها کلی'!$C$13:$BO$1660,22,0),"")</f>
        <v/>
      </c>
      <c r="AD299" s="174" t="str">
        <f ca="1">IFERROR(VLOOKUP(ROW(AD287),'فهرست بها کلی'!$C$13:$BO$1660,25,0),"")</f>
        <v/>
      </c>
      <c r="AE299" s="174" t="str">
        <f ca="1">IFERROR(VLOOKUP(ROW(AE287),'فهرست بها کلی'!$C$13:$BO$1660,28,0),"")</f>
        <v/>
      </c>
      <c r="AF299" s="174" t="str">
        <f ca="1">IFERROR(VLOOKUP(ROW(AF287),'فهرست بها کلی'!$C$13:$BO$1660,31,0),"")</f>
        <v/>
      </c>
      <c r="AG299" s="174" t="str">
        <f ca="1">IFERROR(VLOOKUP(ROW(AG287),'فهرست بها کلی'!$C$13:$BO$1660,34,0),"")</f>
        <v/>
      </c>
      <c r="AH299" s="174" t="str">
        <f ca="1">IFERROR(VLOOKUP(ROW(AH287),'فهرست بها کلی'!$C$13:$BO$1660,37,0),"")</f>
        <v/>
      </c>
      <c r="AI299" s="174" t="str">
        <f ca="1">IFERROR(VLOOKUP(ROW(AI287),'فهرست بها کلی'!$C$13:$BO$1660,40,0),"")</f>
        <v/>
      </c>
      <c r="AJ299" s="174" t="str">
        <f ca="1">IFERROR(VLOOKUP(ROW(AJ287),'فهرست بها کلی'!$C$13:$BO$1660,43,0),"")</f>
        <v/>
      </c>
      <c r="AK299" s="174" t="str">
        <f ca="1">IFERROR(VLOOKUP(ROW(AK287),'فهرست بها کلی'!$C$13:$BO$1660,46,0),"")</f>
        <v/>
      </c>
      <c r="AL299" s="174" t="str">
        <f ca="1">IFERROR(VLOOKUP(ROW(AL287),'فهرست بها کلی'!$C$13:$BO$1660,49,0),"")</f>
        <v/>
      </c>
      <c r="AM299" s="174" t="str">
        <f ca="1">IFERROR(VLOOKUP(ROW(AM287),'فهرست بها کلی'!$C$13:$BO$1660,52,0),"")</f>
        <v/>
      </c>
      <c r="AN299" s="174" t="str">
        <f ca="1">IFERROR(VLOOKUP(ROW(AN287),'فهرست بها کلی'!$C$13:$BO$1660,55,0),"")</f>
        <v/>
      </c>
      <c r="AO299" s="174" t="str">
        <f ca="1">IFERROR(VLOOKUP(ROW(AO287),'فهرست بها کلی'!$C$13:$BO$1660,58,0),"")</f>
        <v/>
      </c>
      <c r="AP299" s="174" t="str">
        <f ca="1">IFERROR(VLOOKUP(ROW(AP287),'فهرست بها کلی'!$C$13:$BO$1660,61,0),"")</f>
        <v/>
      </c>
      <c r="AQ299" s="174" t="str">
        <f ca="1">IFERROR(VLOOKUP(ROW(AQ287),'فهرست بها کلی'!$C$13:$BO$1660,64,0),"")</f>
        <v/>
      </c>
      <c r="AR299" s="244">
        <f t="shared" ca="1" si="33"/>
        <v>0</v>
      </c>
      <c r="AS299" s="174" t="str">
        <f ca="1">IFERROR(VLOOKUP(ROW(AS287),'فهرست بها کلی'!$C$13:$BO$1660,23,0),"")</f>
        <v/>
      </c>
      <c r="AT299" s="174" t="str">
        <f ca="1">IFERROR(VLOOKUP(ROW(AT287),'فهرست بها کلی'!$C$13:$BO$1660,26,0),"")</f>
        <v/>
      </c>
      <c r="AU299" s="174" t="str">
        <f ca="1">IFERROR(VLOOKUP(ROW(AU287),'فهرست بها کلی'!$C$13:$BO$1660,29,0),"")</f>
        <v/>
      </c>
      <c r="AV299" s="174" t="str">
        <f ca="1">IFERROR(VLOOKUP(ROW(AV287),'فهرست بها کلی'!$C$13:$BO$1660,32,0),"")</f>
        <v/>
      </c>
      <c r="AW299" s="174" t="str">
        <f ca="1">IFERROR(VLOOKUP(ROW(AW287),'فهرست بها کلی'!$C$13:$BO$1660,35,0),"")</f>
        <v/>
      </c>
      <c r="AX299" s="174" t="str">
        <f ca="1">IFERROR(VLOOKUP(ROW(AX287),'فهرست بها کلی'!$C$13:$BO$1660,38,0),"")</f>
        <v/>
      </c>
      <c r="AY299" s="174" t="str">
        <f ca="1">IFERROR(VLOOKUP(ROW(AY287),'فهرست بها کلی'!$C$13:$BO$1660,41,0),"")</f>
        <v/>
      </c>
      <c r="AZ299" s="174" t="str">
        <f ca="1">IFERROR(VLOOKUP(ROW(AZ287),'فهرست بها کلی'!$C$13:$BO$1660,44,0),"")</f>
        <v/>
      </c>
      <c r="BA299" s="174" t="str">
        <f ca="1">IFERROR(VLOOKUP(ROW(BA287),'فهرست بها کلی'!$C$13:$BO$1660,47,0),"")</f>
        <v/>
      </c>
      <c r="BB299" s="174" t="str">
        <f ca="1">IFERROR(VLOOKUP(ROW(BB287),'فهرست بها کلی'!$C$13:$BO$1660,50,0),"")</f>
        <v/>
      </c>
      <c r="BC299" s="174" t="str">
        <f ca="1">IFERROR(VLOOKUP(ROW(BC287),'فهرست بها کلی'!$C$13:$BO$1660,53,0),"")</f>
        <v/>
      </c>
      <c r="BD299" s="174" t="str">
        <f ca="1">IFERROR(VLOOKUP(ROW(BD287),'فهرست بها کلی'!$C$13:$BO$1660,56,0),"")</f>
        <v/>
      </c>
      <c r="BE299" s="174" t="str">
        <f ca="1">IFERROR(VLOOKUP(ROW(BE287),'فهرست بها کلی'!$C$13:$BO$1660,59,0),"")</f>
        <v/>
      </c>
      <c r="BF299" s="174" t="str">
        <f ca="1">IFERROR(VLOOKUP(ROW(BF287),'فهرست بها کلی'!$C$13:$BO$1660,62,0),"")</f>
        <v/>
      </c>
      <c r="BG299" s="174" t="str">
        <f ca="1">IFERROR(VLOOKUP(ROW(BG287),'فهرست بها کلی'!$C$13:$BO$1660,65,0),"")</f>
        <v/>
      </c>
      <c r="BH299" s="174" t="str">
        <f ca="1">IFERROR(VLOOKUP(ROW(BH287),'فهرست بها کلی'!$C$13:$BO$1660,16,0),"")</f>
        <v/>
      </c>
      <c r="BI299" s="245" t="str">
        <f t="shared" ca="1" si="34"/>
        <v xml:space="preserve"> </v>
      </c>
      <c r="BJ299" s="245" t="str">
        <f t="shared" ca="1" si="35"/>
        <v/>
      </c>
      <c r="BK299" s="245" t="str">
        <f t="shared" ca="1" si="36"/>
        <v/>
      </c>
    </row>
    <row r="300" spans="1:63" ht="47.25" customHeight="1">
      <c r="A300" s="174" t="str">
        <f ca="1">IFERROR(VLOOKUP(ROW(A288),'فهرست بها کلی'!$C$13:$BO$1660,1,0),"")</f>
        <v/>
      </c>
      <c r="B300" s="174" t="str">
        <f ca="1">IFERROR(VLOOKUP(ROW(B288),'فهرست بها کلی'!$C$13:$BO$1660,5,0),"")</f>
        <v/>
      </c>
      <c r="C300" s="174" t="str">
        <f ca="1">IFERROR(VLOOKUP(ROW(C288),'فهرست بها کلی'!$C$13:$BO$1660,6,0),"")</f>
        <v/>
      </c>
      <c r="D300" s="174" t="str">
        <f ca="1">IFERROR(VLOOKUP(ROW(D288),'فهرست بها کلی'!$C$13:$BO$1660,7,0),"")</f>
        <v/>
      </c>
      <c r="E300" s="174" t="str">
        <f ca="1">IFERROR(VLOOKUP(ROW(E288),'فهرست بها کلی'!$C$13:$BO$1660,8,0),"")</f>
        <v/>
      </c>
      <c r="F300" s="174" t="str">
        <f ca="1">IFERROR(VLOOKUP(ROW(F288),'فهرست بها کلی'!$C$13:$BO$1660,9,0),"")</f>
        <v/>
      </c>
      <c r="G300" s="174" t="str">
        <f ca="1">IFERROR(VLOOKUP(ROW(G288),'فهرست بها کلی'!$C$13:$BO$1660,21,0),"")</f>
        <v/>
      </c>
      <c r="H300" s="174" t="str">
        <f ca="1">IFERROR(VLOOKUP(ROW(H288),'فهرست بها کلی'!$C$13:$BO$1660,24,0),"")</f>
        <v/>
      </c>
      <c r="I300" s="174" t="str">
        <f ca="1">IFERROR(VLOOKUP(ROW(I288),'فهرست بها کلی'!$C$13:$BO$1660,27,0),"")</f>
        <v/>
      </c>
      <c r="J300" s="174" t="str">
        <f ca="1">IFERROR(VLOOKUP(ROW(J288),'فهرست بها کلی'!$C$13:$BO$1660,30,0),"")</f>
        <v/>
      </c>
      <c r="K300" s="174" t="str">
        <f ca="1">IFERROR(VLOOKUP(ROW(K288),'فهرست بها کلی'!$C$13:$BO$1660,33,0),"")</f>
        <v/>
      </c>
      <c r="L300" s="174" t="str">
        <f ca="1">IFERROR(VLOOKUP(ROW(L288),'فهرست بها کلی'!$C$13:$BO$1660,36,0),"")</f>
        <v/>
      </c>
      <c r="M300" s="174" t="str">
        <f ca="1">IFERROR(VLOOKUP(ROW(M288),'فهرست بها کلی'!$C$13:$BO$1660,39,0),"")</f>
        <v/>
      </c>
      <c r="N300" s="174" t="str">
        <f ca="1">IFERROR(VLOOKUP(ROW(N288),'فهرست بها کلی'!$C$13:$BO$1660,42,0),"")</f>
        <v/>
      </c>
      <c r="O300" s="174" t="str">
        <f ca="1">IFERROR(VLOOKUP(ROW(O288),'فهرست بها کلی'!$C$13:$BO$1660,45,0),"")</f>
        <v/>
      </c>
      <c r="P300" s="174" t="str">
        <f ca="1">IFERROR(VLOOKUP(ROW(P288),'فهرست بها کلی'!$C$13:$BO$1660,48,0),"")</f>
        <v/>
      </c>
      <c r="Q300" s="174" t="str">
        <f ca="1">IFERROR(VLOOKUP(ROW(Q288),'فهرست بها کلی'!$C$13:$BO$1660,51,0),"")</f>
        <v/>
      </c>
      <c r="R300" s="174" t="str">
        <f ca="1">IFERROR(VLOOKUP(ROW(R288),'فهرست بها کلی'!$C$13:$BO$1660,54,0),"")</f>
        <v/>
      </c>
      <c r="S300" s="174" t="str">
        <f ca="1">IFERROR(VLOOKUP(ROW(S288),'فهرست بها کلی'!$C$13:$BO$1660,57,0),"")</f>
        <v/>
      </c>
      <c r="T300" s="174" t="str">
        <f ca="1">IFERROR(VLOOKUP(ROW(T288),'فهرست بها کلی'!$C$13:$BO$1660,60,0),"")</f>
        <v/>
      </c>
      <c r="U300" s="174" t="str">
        <f ca="1">IFERROR(VLOOKUP(ROW(U288),'فهرست بها کلی'!$C$13:$BO$1660,63,0),"")</f>
        <v/>
      </c>
      <c r="V300" s="241">
        <f t="shared" ca="1" si="30"/>
        <v>0</v>
      </c>
      <c r="W300" s="242" t="str">
        <f t="shared" ca="1" si="31"/>
        <v/>
      </c>
      <c r="X300" s="174" t="str">
        <f ca="1">IFERROR(VLOOKUP(ROW(X288),'فهرست بها کلی'!$C$13:$BO$1660,10,0),"")</f>
        <v/>
      </c>
      <c r="Y300" s="174" t="str">
        <f ca="1">IFERROR(VLOOKUP(ROW(Y288),'فهرست بها کلی'!$C$13:$BO$1660,11,0),"")</f>
        <v/>
      </c>
      <c r="Z300" s="174" t="str">
        <f ca="1">IFERROR(VLOOKUP(ROW(Z288),'فهرست بها کلی'!$C$13:$BO$1660,12,0),"")</f>
        <v/>
      </c>
      <c r="AA300" s="174" t="str">
        <f ca="1">IFERROR(VLOOKUP(ROW(AA288),'فهرست بها کلی'!$C$13:$BO$1660,13,0),"")</f>
        <v/>
      </c>
      <c r="AB300" s="243" t="str">
        <f t="shared" ca="1" si="32"/>
        <v/>
      </c>
      <c r="AC300" s="174" t="str">
        <f ca="1">IFERROR(VLOOKUP(ROW(AC288),'فهرست بها کلی'!$C$13:$BO$1660,22,0),"")</f>
        <v/>
      </c>
      <c r="AD300" s="174" t="str">
        <f ca="1">IFERROR(VLOOKUP(ROW(AD288),'فهرست بها کلی'!$C$13:$BO$1660,25,0),"")</f>
        <v/>
      </c>
      <c r="AE300" s="174" t="str">
        <f ca="1">IFERROR(VLOOKUP(ROW(AE288),'فهرست بها کلی'!$C$13:$BO$1660,28,0),"")</f>
        <v/>
      </c>
      <c r="AF300" s="174" t="str">
        <f ca="1">IFERROR(VLOOKUP(ROW(AF288),'فهرست بها کلی'!$C$13:$BO$1660,31,0),"")</f>
        <v/>
      </c>
      <c r="AG300" s="174" t="str">
        <f ca="1">IFERROR(VLOOKUP(ROW(AG288),'فهرست بها کلی'!$C$13:$BO$1660,34,0),"")</f>
        <v/>
      </c>
      <c r="AH300" s="174" t="str">
        <f ca="1">IFERROR(VLOOKUP(ROW(AH288),'فهرست بها کلی'!$C$13:$BO$1660,37,0),"")</f>
        <v/>
      </c>
      <c r="AI300" s="174" t="str">
        <f ca="1">IFERROR(VLOOKUP(ROW(AI288),'فهرست بها کلی'!$C$13:$BO$1660,40,0),"")</f>
        <v/>
      </c>
      <c r="AJ300" s="174" t="str">
        <f ca="1">IFERROR(VLOOKUP(ROW(AJ288),'فهرست بها کلی'!$C$13:$BO$1660,43,0),"")</f>
        <v/>
      </c>
      <c r="AK300" s="174" t="str">
        <f ca="1">IFERROR(VLOOKUP(ROW(AK288),'فهرست بها کلی'!$C$13:$BO$1660,46,0),"")</f>
        <v/>
      </c>
      <c r="AL300" s="174" t="str">
        <f ca="1">IFERROR(VLOOKUP(ROW(AL288),'فهرست بها کلی'!$C$13:$BO$1660,49,0),"")</f>
        <v/>
      </c>
      <c r="AM300" s="174" t="str">
        <f ca="1">IFERROR(VLOOKUP(ROW(AM288),'فهرست بها کلی'!$C$13:$BO$1660,52,0),"")</f>
        <v/>
      </c>
      <c r="AN300" s="174" t="str">
        <f ca="1">IFERROR(VLOOKUP(ROW(AN288),'فهرست بها کلی'!$C$13:$BO$1660,55,0),"")</f>
        <v/>
      </c>
      <c r="AO300" s="174" t="str">
        <f ca="1">IFERROR(VLOOKUP(ROW(AO288),'فهرست بها کلی'!$C$13:$BO$1660,58,0),"")</f>
        <v/>
      </c>
      <c r="AP300" s="174" t="str">
        <f ca="1">IFERROR(VLOOKUP(ROW(AP288),'فهرست بها کلی'!$C$13:$BO$1660,61,0),"")</f>
        <v/>
      </c>
      <c r="AQ300" s="174" t="str">
        <f ca="1">IFERROR(VLOOKUP(ROW(AQ288),'فهرست بها کلی'!$C$13:$BO$1660,64,0),"")</f>
        <v/>
      </c>
      <c r="AR300" s="244">
        <f t="shared" ca="1" si="33"/>
        <v>0</v>
      </c>
      <c r="AS300" s="174" t="str">
        <f ca="1">IFERROR(VLOOKUP(ROW(AS288),'فهرست بها کلی'!$C$13:$BO$1660,23,0),"")</f>
        <v/>
      </c>
      <c r="AT300" s="174" t="str">
        <f ca="1">IFERROR(VLOOKUP(ROW(AT288),'فهرست بها کلی'!$C$13:$BO$1660,26,0),"")</f>
        <v/>
      </c>
      <c r="AU300" s="174" t="str">
        <f ca="1">IFERROR(VLOOKUP(ROW(AU288),'فهرست بها کلی'!$C$13:$BO$1660,29,0),"")</f>
        <v/>
      </c>
      <c r="AV300" s="174" t="str">
        <f ca="1">IFERROR(VLOOKUP(ROW(AV288),'فهرست بها کلی'!$C$13:$BO$1660,32,0),"")</f>
        <v/>
      </c>
      <c r="AW300" s="174" t="str">
        <f ca="1">IFERROR(VLOOKUP(ROW(AW288),'فهرست بها کلی'!$C$13:$BO$1660,35,0),"")</f>
        <v/>
      </c>
      <c r="AX300" s="174" t="str">
        <f ca="1">IFERROR(VLOOKUP(ROW(AX288),'فهرست بها کلی'!$C$13:$BO$1660,38,0),"")</f>
        <v/>
      </c>
      <c r="AY300" s="174" t="str">
        <f ca="1">IFERROR(VLOOKUP(ROW(AY288),'فهرست بها کلی'!$C$13:$BO$1660,41,0),"")</f>
        <v/>
      </c>
      <c r="AZ300" s="174" t="str">
        <f ca="1">IFERROR(VLOOKUP(ROW(AZ288),'فهرست بها کلی'!$C$13:$BO$1660,44,0),"")</f>
        <v/>
      </c>
      <c r="BA300" s="174" t="str">
        <f ca="1">IFERROR(VLOOKUP(ROW(BA288),'فهرست بها کلی'!$C$13:$BO$1660,47,0),"")</f>
        <v/>
      </c>
      <c r="BB300" s="174" t="str">
        <f ca="1">IFERROR(VLOOKUP(ROW(BB288),'فهرست بها کلی'!$C$13:$BO$1660,50,0),"")</f>
        <v/>
      </c>
      <c r="BC300" s="174" t="str">
        <f ca="1">IFERROR(VLOOKUP(ROW(BC288),'فهرست بها کلی'!$C$13:$BO$1660,53,0),"")</f>
        <v/>
      </c>
      <c r="BD300" s="174" t="str">
        <f ca="1">IFERROR(VLOOKUP(ROW(BD288),'فهرست بها کلی'!$C$13:$BO$1660,56,0),"")</f>
        <v/>
      </c>
      <c r="BE300" s="174" t="str">
        <f ca="1">IFERROR(VLOOKUP(ROW(BE288),'فهرست بها کلی'!$C$13:$BO$1660,59,0),"")</f>
        <v/>
      </c>
      <c r="BF300" s="174" t="str">
        <f ca="1">IFERROR(VLOOKUP(ROW(BF288),'فهرست بها کلی'!$C$13:$BO$1660,62,0),"")</f>
        <v/>
      </c>
      <c r="BG300" s="174" t="str">
        <f ca="1">IFERROR(VLOOKUP(ROW(BG288),'فهرست بها کلی'!$C$13:$BO$1660,65,0),"")</f>
        <v/>
      </c>
      <c r="BH300" s="174" t="str">
        <f ca="1">IFERROR(VLOOKUP(ROW(BH288),'فهرست بها کلی'!$C$13:$BO$1660,16,0),"")</f>
        <v/>
      </c>
      <c r="BI300" s="245" t="str">
        <f t="shared" ca="1" si="34"/>
        <v xml:space="preserve"> </v>
      </c>
      <c r="BJ300" s="245" t="str">
        <f t="shared" ca="1" si="35"/>
        <v/>
      </c>
      <c r="BK300" s="245" t="str">
        <f t="shared" ca="1" si="36"/>
        <v/>
      </c>
    </row>
    <row r="301" spans="1:63" ht="47.25" customHeight="1">
      <c r="A301" s="174" t="str">
        <f ca="1">IFERROR(VLOOKUP(ROW(A289),'فهرست بها کلی'!$C$13:$BO$1660,1,0),"")</f>
        <v/>
      </c>
      <c r="B301" s="174" t="str">
        <f ca="1">IFERROR(VLOOKUP(ROW(B289),'فهرست بها کلی'!$C$13:$BO$1660,5,0),"")</f>
        <v/>
      </c>
      <c r="C301" s="174" t="str">
        <f ca="1">IFERROR(VLOOKUP(ROW(C289),'فهرست بها کلی'!$C$13:$BO$1660,6,0),"")</f>
        <v/>
      </c>
      <c r="D301" s="174" t="str">
        <f ca="1">IFERROR(VLOOKUP(ROW(D289),'فهرست بها کلی'!$C$13:$BO$1660,7,0),"")</f>
        <v/>
      </c>
      <c r="E301" s="174" t="str">
        <f ca="1">IFERROR(VLOOKUP(ROW(E289),'فهرست بها کلی'!$C$13:$BO$1660,8,0),"")</f>
        <v/>
      </c>
      <c r="F301" s="174" t="str">
        <f ca="1">IFERROR(VLOOKUP(ROW(F289),'فهرست بها کلی'!$C$13:$BO$1660,9,0),"")</f>
        <v/>
      </c>
      <c r="G301" s="174" t="str">
        <f ca="1">IFERROR(VLOOKUP(ROW(G289),'فهرست بها کلی'!$C$13:$BO$1660,21,0),"")</f>
        <v/>
      </c>
      <c r="H301" s="174" t="str">
        <f ca="1">IFERROR(VLOOKUP(ROW(H289),'فهرست بها کلی'!$C$13:$BO$1660,24,0),"")</f>
        <v/>
      </c>
      <c r="I301" s="174" t="str">
        <f ca="1">IFERROR(VLOOKUP(ROW(I289),'فهرست بها کلی'!$C$13:$BO$1660,27,0),"")</f>
        <v/>
      </c>
      <c r="J301" s="174" t="str">
        <f ca="1">IFERROR(VLOOKUP(ROW(J289),'فهرست بها کلی'!$C$13:$BO$1660,30,0),"")</f>
        <v/>
      </c>
      <c r="K301" s="174" t="str">
        <f ca="1">IFERROR(VLOOKUP(ROW(K289),'فهرست بها کلی'!$C$13:$BO$1660,33,0),"")</f>
        <v/>
      </c>
      <c r="L301" s="174" t="str">
        <f ca="1">IFERROR(VLOOKUP(ROW(L289),'فهرست بها کلی'!$C$13:$BO$1660,36,0),"")</f>
        <v/>
      </c>
      <c r="M301" s="174" t="str">
        <f ca="1">IFERROR(VLOOKUP(ROW(M289),'فهرست بها کلی'!$C$13:$BO$1660,39,0),"")</f>
        <v/>
      </c>
      <c r="N301" s="174" t="str">
        <f ca="1">IFERROR(VLOOKUP(ROW(N289),'فهرست بها کلی'!$C$13:$BO$1660,42,0),"")</f>
        <v/>
      </c>
      <c r="O301" s="174" t="str">
        <f ca="1">IFERROR(VLOOKUP(ROW(O289),'فهرست بها کلی'!$C$13:$BO$1660,45,0),"")</f>
        <v/>
      </c>
      <c r="P301" s="174" t="str">
        <f ca="1">IFERROR(VLOOKUP(ROW(P289),'فهرست بها کلی'!$C$13:$BO$1660,48,0),"")</f>
        <v/>
      </c>
      <c r="Q301" s="174" t="str">
        <f ca="1">IFERROR(VLOOKUP(ROW(Q289),'فهرست بها کلی'!$C$13:$BO$1660,51,0),"")</f>
        <v/>
      </c>
      <c r="R301" s="174" t="str">
        <f ca="1">IFERROR(VLOOKUP(ROW(R289),'فهرست بها کلی'!$C$13:$BO$1660,54,0),"")</f>
        <v/>
      </c>
      <c r="S301" s="174" t="str">
        <f ca="1">IFERROR(VLOOKUP(ROW(S289),'فهرست بها کلی'!$C$13:$BO$1660,57,0),"")</f>
        <v/>
      </c>
      <c r="T301" s="174" t="str">
        <f ca="1">IFERROR(VLOOKUP(ROW(T289),'فهرست بها کلی'!$C$13:$BO$1660,60,0),"")</f>
        <v/>
      </c>
      <c r="U301" s="174" t="str">
        <f ca="1">IFERROR(VLOOKUP(ROW(U289),'فهرست بها کلی'!$C$13:$BO$1660,63,0),"")</f>
        <v/>
      </c>
      <c r="V301" s="241">
        <f t="shared" ca="1" si="30"/>
        <v>0</v>
      </c>
      <c r="W301" s="242" t="str">
        <f t="shared" ca="1" si="31"/>
        <v/>
      </c>
      <c r="X301" s="174" t="str">
        <f ca="1">IFERROR(VLOOKUP(ROW(X289),'فهرست بها کلی'!$C$13:$BO$1660,10,0),"")</f>
        <v/>
      </c>
      <c r="Y301" s="174" t="str">
        <f ca="1">IFERROR(VLOOKUP(ROW(Y289),'فهرست بها کلی'!$C$13:$BO$1660,11,0),"")</f>
        <v/>
      </c>
      <c r="Z301" s="174" t="str">
        <f ca="1">IFERROR(VLOOKUP(ROW(Z289),'فهرست بها کلی'!$C$13:$BO$1660,12,0),"")</f>
        <v/>
      </c>
      <c r="AA301" s="174" t="str">
        <f ca="1">IFERROR(VLOOKUP(ROW(AA289),'فهرست بها کلی'!$C$13:$BO$1660,13,0),"")</f>
        <v/>
      </c>
      <c r="AB301" s="243" t="str">
        <f t="shared" ca="1" si="32"/>
        <v/>
      </c>
      <c r="AC301" s="174" t="str">
        <f ca="1">IFERROR(VLOOKUP(ROW(AC289),'فهرست بها کلی'!$C$13:$BO$1660,22,0),"")</f>
        <v/>
      </c>
      <c r="AD301" s="174" t="str">
        <f ca="1">IFERROR(VLOOKUP(ROW(AD289),'فهرست بها کلی'!$C$13:$BO$1660,25,0),"")</f>
        <v/>
      </c>
      <c r="AE301" s="174" t="str">
        <f ca="1">IFERROR(VLOOKUP(ROW(AE289),'فهرست بها کلی'!$C$13:$BO$1660,28,0),"")</f>
        <v/>
      </c>
      <c r="AF301" s="174" t="str">
        <f ca="1">IFERROR(VLOOKUP(ROW(AF289),'فهرست بها کلی'!$C$13:$BO$1660,31,0),"")</f>
        <v/>
      </c>
      <c r="AG301" s="174" t="str">
        <f ca="1">IFERROR(VLOOKUP(ROW(AG289),'فهرست بها کلی'!$C$13:$BO$1660,34,0),"")</f>
        <v/>
      </c>
      <c r="AH301" s="174" t="str">
        <f ca="1">IFERROR(VLOOKUP(ROW(AH289),'فهرست بها کلی'!$C$13:$BO$1660,37,0),"")</f>
        <v/>
      </c>
      <c r="AI301" s="174" t="str">
        <f ca="1">IFERROR(VLOOKUP(ROW(AI289),'فهرست بها کلی'!$C$13:$BO$1660,40,0),"")</f>
        <v/>
      </c>
      <c r="AJ301" s="174" t="str">
        <f ca="1">IFERROR(VLOOKUP(ROW(AJ289),'فهرست بها کلی'!$C$13:$BO$1660,43,0),"")</f>
        <v/>
      </c>
      <c r="AK301" s="174" t="str">
        <f ca="1">IFERROR(VLOOKUP(ROW(AK289),'فهرست بها کلی'!$C$13:$BO$1660,46,0),"")</f>
        <v/>
      </c>
      <c r="AL301" s="174" t="str">
        <f ca="1">IFERROR(VLOOKUP(ROW(AL289),'فهرست بها کلی'!$C$13:$BO$1660,49,0),"")</f>
        <v/>
      </c>
      <c r="AM301" s="174" t="str">
        <f ca="1">IFERROR(VLOOKUP(ROW(AM289),'فهرست بها کلی'!$C$13:$BO$1660,52,0),"")</f>
        <v/>
      </c>
      <c r="AN301" s="174" t="str">
        <f ca="1">IFERROR(VLOOKUP(ROW(AN289),'فهرست بها کلی'!$C$13:$BO$1660,55,0),"")</f>
        <v/>
      </c>
      <c r="AO301" s="174" t="str">
        <f ca="1">IFERROR(VLOOKUP(ROW(AO289),'فهرست بها کلی'!$C$13:$BO$1660,58,0),"")</f>
        <v/>
      </c>
      <c r="AP301" s="174" t="str">
        <f ca="1">IFERROR(VLOOKUP(ROW(AP289),'فهرست بها کلی'!$C$13:$BO$1660,61,0),"")</f>
        <v/>
      </c>
      <c r="AQ301" s="174" t="str">
        <f ca="1">IFERROR(VLOOKUP(ROW(AQ289),'فهرست بها کلی'!$C$13:$BO$1660,64,0),"")</f>
        <v/>
      </c>
      <c r="AR301" s="244">
        <f t="shared" ca="1" si="33"/>
        <v>0</v>
      </c>
      <c r="AS301" s="174" t="str">
        <f ca="1">IFERROR(VLOOKUP(ROW(AS289),'فهرست بها کلی'!$C$13:$BO$1660,23,0),"")</f>
        <v/>
      </c>
      <c r="AT301" s="174" t="str">
        <f ca="1">IFERROR(VLOOKUP(ROW(AT289),'فهرست بها کلی'!$C$13:$BO$1660,26,0),"")</f>
        <v/>
      </c>
      <c r="AU301" s="174" t="str">
        <f ca="1">IFERROR(VLOOKUP(ROW(AU289),'فهرست بها کلی'!$C$13:$BO$1660,29,0),"")</f>
        <v/>
      </c>
      <c r="AV301" s="174" t="str">
        <f ca="1">IFERROR(VLOOKUP(ROW(AV289),'فهرست بها کلی'!$C$13:$BO$1660,32,0),"")</f>
        <v/>
      </c>
      <c r="AW301" s="174" t="str">
        <f ca="1">IFERROR(VLOOKUP(ROW(AW289),'فهرست بها کلی'!$C$13:$BO$1660,35,0),"")</f>
        <v/>
      </c>
      <c r="AX301" s="174" t="str">
        <f ca="1">IFERROR(VLOOKUP(ROW(AX289),'فهرست بها کلی'!$C$13:$BO$1660,38,0),"")</f>
        <v/>
      </c>
      <c r="AY301" s="174" t="str">
        <f ca="1">IFERROR(VLOOKUP(ROW(AY289),'فهرست بها کلی'!$C$13:$BO$1660,41,0),"")</f>
        <v/>
      </c>
      <c r="AZ301" s="174" t="str">
        <f ca="1">IFERROR(VLOOKUP(ROW(AZ289),'فهرست بها کلی'!$C$13:$BO$1660,44,0),"")</f>
        <v/>
      </c>
      <c r="BA301" s="174" t="str">
        <f ca="1">IFERROR(VLOOKUP(ROW(BA289),'فهرست بها کلی'!$C$13:$BO$1660,47,0),"")</f>
        <v/>
      </c>
      <c r="BB301" s="174" t="str">
        <f ca="1">IFERROR(VLOOKUP(ROW(BB289),'فهرست بها کلی'!$C$13:$BO$1660,50,0),"")</f>
        <v/>
      </c>
      <c r="BC301" s="174" t="str">
        <f ca="1">IFERROR(VLOOKUP(ROW(BC289),'فهرست بها کلی'!$C$13:$BO$1660,53,0),"")</f>
        <v/>
      </c>
      <c r="BD301" s="174" t="str">
        <f ca="1">IFERROR(VLOOKUP(ROW(BD289),'فهرست بها کلی'!$C$13:$BO$1660,56,0),"")</f>
        <v/>
      </c>
      <c r="BE301" s="174" t="str">
        <f ca="1">IFERROR(VLOOKUP(ROW(BE289),'فهرست بها کلی'!$C$13:$BO$1660,59,0),"")</f>
        <v/>
      </c>
      <c r="BF301" s="174" t="str">
        <f ca="1">IFERROR(VLOOKUP(ROW(BF289),'فهرست بها کلی'!$C$13:$BO$1660,62,0),"")</f>
        <v/>
      </c>
      <c r="BG301" s="174" t="str">
        <f ca="1">IFERROR(VLOOKUP(ROW(BG289),'فهرست بها کلی'!$C$13:$BO$1660,65,0),"")</f>
        <v/>
      </c>
      <c r="BH301" s="174" t="str">
        <f ca="1">IFERROR(VLOOKUP(ROW(BH289),'فهرست بها کلی'!$C$13:$BO$1660,16,0),"")</f>
        <v/>
      </c>
      <c r="BI301" s="245" t="str">
        <f t="shared" ca="1" si="34"/>
        <v xml:space="preserve"> </v>
      </c>
      <c r="BJ301" s="245" t="str">
        <f t="shared" ca="1" si="35"/>
        <v/>
      </c>
      <c r="BK301" s="245" t="str">
        <f t="shared" ca="1" si="36"/>
        <v/>
      </c>
    </row>
    <row r="302" spans="1:63" ht="47.25" customHeight="1">
      <c r="A302" s="174" t="str">
        <f ca="1">IFERROR(VLOOKUP(ROW(A290),'فهرست بها کلی'!$C$13:$BO$1660,1,0),"")</f>
        <v/>
      </c>
      <c r="B302" s="174" t="str">
        <f ca="1">IFERROR(VLOOKUP(ROW(B290),'فهرست بها کلی'!$C$13:$BO$1660,5,0),"")</f>
        <v/>
      </c>
      <c r="C302" s="174" t="str">
        <f ca="1">IFERROR(VLOOKUP(ROW(C290),'فهرست بها کلی'!$C$13:$BO$1660,6,0),"")</f>
        <v/>
      </c>
      <c r="D302" s="174" t="str">
        <f ca="1">IFERROR(VLOOKUP(ROW(D290),'فهرست بها کلی'!$C$13:$BO$1660,7,0),"")</f>
        <v/>
      </c>
      <c r="E302" s="174" t="str">
        <f ca="1">IFERROR(VLOOKUP(ROW(E290),'فهرست بها کلی'!$C$13:$BO$1660,8,0),"")</f>
        <v/>
      </c>
      <c r="F302" s="174" t="str">
        <f ca="1">IFERROR(VLOOKUP(ROW(F290),'فهرست بها کلی'!$C$13:$BO$1660,9,0),"")</f>
        <v/>
      </c>
      <c r="G302" s="174" t="str">
        <f ca="1">IFERROR(VLOOKUP(ROW(G290),'فهرست بها کلی'!$C$13:$BO$1660,21,0),"")</f>
        <v/>
      </c>
      <c r="H302" s="174" t="str">
        <f ca="1">IFERROR(VLOOKUP(ROW(H290),'فهرست بها کلی'!$C$13:$BO$1660,24,0),"")</f>
        <v/>
      </c>
      <c r="I302" s="174" t="str">
        <f ca="1">IFERROR(VLOOKUP(ROW(I290),'فهرست بها کلی'!$C$13:$BO$1660,27,0),"")</f>
        <v/>
      </c>
      <c r="J302" s="174" t="str">
        <f ca="1">IFERROR(VLOOKUP(ROW(J290),'فهرست بها کلی'!$C$13:$BO$1660,30,0),"")</f>
        <v/>
      </c>
      <c r="K302" s="174" t="str">
        <f ca="1">IFERROR(VLOOKUP(ROW(K290),'فهرست بها کلی'!$C$13:$BO$1660,33,0),"")</f>
        <v/>
      </c>
      <c r="L302" s="174" t="str">
        <f ca="1">IFERROR(VLOOKUP(ROW(L290),'فهرست بها کلی'!$C$13:$BO$1660,36,0),"")</f>
        <v/>
      </c>
      <c r="M302" s="174" t="str">
        <f ca="1">IFERROR(VLOOKUP(ROW(M290),'فهرست بها کلی'!$C$13:$BO$1660,39,0),"")</f>
        <v/>
      </c>
      <c r="N302" s="174" t="str">
        <f ca="1">IFERROR(VLOOKUP(ROW(N290),'فهرست بها کلی'!$C$13:$BO$1660,42,0),"")</f>
        <v/>
      </c>
      <c r="O302" s="174" t="str">
        <f ca="1">IFERROR(VLOOKUP(ROW(O290),'فهرست بها کلی'!$C$13:$BO$1660,45,0),"")</f>
        <v/>
      </c>
      <c r="P302" s="174" t="str">
        <f ca="1">IFERROR(VLOOKUP(ROW(P290),'فهرست بها کلی'!$C$13:$BO$1660,48,0),"")</f>
        <v/>
      </c>
      <c r="Q302" s="174" t="str">
        <f ca="1">IFERROR(VLOOKUP(ROW(Q290),'فهرست بها کلی'!$C$13:$BO$1660,51,0),"")</f>
        <v/>
      </c>
      <c r="R302" s="174" t="str">
        <f ca="1">IFERROR(VLOOKUP(ROW(R290),'فهرست بها کلی'!$C$13:$BO$1660,54,0),"")</f>
        <v/>
      </c>
      <c r="S302" s="174" t="str">
        <f ca="1">IFERROR(VLOOKUP(ROW(S290),'فهرست بها کلی'!$C$13:$BO$1660,57,0),"")</f>
        <v/>
      </c>
      <c r="T302" s="174" t="str">
        <f ca="1">IFERROR(VLOOKUP(ROW(T290),'فهرست بها کلی'!$C$13:$BO$1660,60,0),"")</f>
        <v/>
      </c>
      <c r="U302" s="174" t="str">
        <f ca="1">IFERROR(VLOOKUP(ROW(U290),'فهرست بها کلی'!$C$13:$BO$1660,63,0),"")</f>
        <v/>
      </c>
      <c r="V302" s="241">
        <f t="shared" ca="1" si="30"/>
        <v>0</v>
      </c>
      <c r="W302" s="242" t="str">
        <f t="shared" ca="1" si="31"/>
        <v/>
      </c>
      <c r="X302" s="174" t="str">
        <f ca="1">IFERROR(VLOOKUP(ROW(X290),'فهرست بها کلی'!$C$13:$BO$1660,10,0),"")</f>
        <v/>
      </c>
      <c r="Y302" s="174" t="str">
        <f ca="1">IFERROR(VLOOKUP(ROW(Y290),'فهرست بها کلی'!$C$13:$BO$1660,11,0),"")</f>
        <v/>
      </c>
      <c r="Z302" s="174" t="str">
        <f ca="1">IFERROR(VLOOKUP(ROW(Z290),'فهرست بها کلی'!$C$13:$BO$1660,12,0),"")</f>
        <v/>
      </c>
      <c r="AA302" s="174" t="str">
        <f ca="1">IFERROR(VLOOKUP(ROW(AA290),'فهرست بها کلی'!$C$13:$BO$1660,13,0),"")</f>
        <v/>
      </c>
      <c r="AB302" s="243" t="str">
        <f t="shared" ca="1" si="32"/>
        <v/>
      </c>
      <c r="AC302" s="174" t="str">
        <f ca="1">IFERROR(VLOOKUP(ROW(AC290),'فهرست بها کلی'!$C$13:$BO$1660,22,0),"")</f>
        <v/>
      </c>
      <c r="AD302" s="174" t="str">
        <f ca="1">IFERROR(VLOOKUP(ROW(AD290),'فهرست بها کلی'!$C$13:$BO$1660,25,0),"")</f>
        <v/>
      </c>
      <c r="AE302" s="174" t="str">
        <f ca="1">IFERROR(VLOOKUP(ROW(AE290),'فهرست بها کلی'!$C$13:$BO$1660,28,0),"")</f>
        <v/>
      </c>
      <c r="AF302" s="174" t="str">
        <f ca="1">IFERROR(VLOOKUP(ROW(AF290),'فهرست بها کلی'!$C$13:$BO$1660,31,0),"")</f>
        <v/>
      </c>
      <c r="AG302" s="174" t="str">
        <f ca="1">IFERROR(VLOOKUP(ROW(AG290),'فهرست بها کلی'!$C$13:$BO$1660,34,0),"")</f>
        <v/>
      </c>
      <c r="AH302" s="174" t="str">
        <f ca="1">IFERROR(VLOOKUP(ROW(AH290),'فهرست بها کلی'!$C$13:$BO$1660,37,0),"")</f>
        <v/>
      </c>
      <c r="AI302" s="174" t="str">
        <f ca="1">IFERROR(VLOOKUP(ROW(AI290),'فهرست بها کلی'!$C$13:$BO$1660,40,0),"")</f>
        <v/>
      </c>
      <c r="AJ302" s="174" t="str">
        <f ca="1">IFERROR(VLOOKUP(ROW(AJ290),'فهرست بها کلی'!$C$13:$BO$1660,43,0),"")</f>
        <v/>
      </c>
      <c r="AK302" s="174" t="str">
        <f ca="1">IFERROR(VLOOKUP(ROW(AK290),'فهرست بها کلی'!$C$13:$BO$1660,46,0),"")</f>
        <v/>
      </c>
      <c r="AL302" s="174" t="str">
        <f ca="1">IFERROR(VLOOKUP(ROW(AL290),'فهرست بها کلی'!$C$13:$BO$1660,49,0),"")</f>
        <v/>
      </c>
      <c r="AM302" s="174" t="str">
        <f ca="1">IFERROR(VLOOKUP(ROW(AM290),'فهرست بها کلی'!$C$13:$BO$1660,52,0),"")</f>
        <v/>
      </c>
      <c r="AN302" s="174" t="str">
        <f ca="1">IFERROR(VLOOKUP(ROW(AN290),'فهرست بها کلی'!$C$13:$BO$1660,55,0),"")</f>
        <v/>
      </c>
      <c r="AO302" s="174" t="str">
        <f ca="1">IFERROR(VLOOKUP(ROW(AO290),'فهرست بها کلی'!$C$13:$BO$1660,58,0),"")</f>
        <v/>
      </c>
      <c r="AP302" s="174" t="str">
        <f ca="1">IFERROR(VLOOKUP(ROW(AP290),'فهرست بها کلی'!$C$13:$BO$1660,61,0),"")</f>
        <v/>
      </c>
      <c r="AQ302" s="174" t="str">
        <f ca="1">IFERROR(VLOOKUP(ROW(AQ290),'فهرست بها کلی'!$C$13:$BO$1660,64,0),"")</f>
        <v/>
      </c>
      <c r="AR302" s="244">
        <f t="shared" ca="1" si="33"/>
        <v>0</v>
      </c>
      <c r="AS302" s="174" t="str">
        <f ca="1">IFERROR(VLOOKUP(ROW(AS290),'فهرست بها کلی'!$C$13:$BO$1660,23,0),"")</f>
        <v/>
      </c>
      <c r="AT302" s="174" t="str">
        <f ca="1">IFERROR(VLOOKUP(ROW(AT290),'فهرست بها کلی'!$C$13:$BO$1660,26,0),"")</f>
        <v/>
      </c>
      <c r="AU302" s="174" t="str">
        <f ca="1">IFERROR(VLOOKUP(ROW(AU290),'فهرست بها کلی'!$C$13:$BO$1660,29,0),"")</f>
        <v/>
      </c>
      <c r="AV302" s="174" t="str">
        <f ca="1">IFERROR(VLOOKUP(ROW(AV290),'فهرست بها کلی'!$C$13:$BO$1660,32,0),"")</f>
        <v/>
      </c>
      <c r="AW302" s="174" t="str">
        <f ca="1">IFERROR(VLOOKUP(ROW(AW290),'فهرست بها کلی'!$C$13:$BO$1660,35,0),"")</f>
        <v/>
      </c>
      <c r="AX302" s="174" t="str">
        <f ca="1">IFERROR(VLOOKUP(ROW(AX290),'فهرست بها کلی'!$C$13:$BO$1660,38,0),"")</f>
        <v/>
      </c>
      <c r="AY302" s="174" t="str">
        <f ca="1">IFERROR(VLOOKUP(ROW(AY290),'فهرست بها کلی'!$C$13:$BO$1660,41,0),"")</f>
        <v/>
      </c>
      <c r="AZ302" s="174" t="str">
        <f ca="1">IFERROR(VLOOKUP(ROW(AZ290),'فهرست بها کلی'!$C$13:$BO$1660,44,0),"")</f>
        <v/>
      </c>
      <c r="BA302" s="174" t="str">
        <f ca="1">IFERROR(VLOOKUP(ROW(BA290),'فهرست بها کلی'!$C$13:$BO$1660,47,0),"")</f>
        <v/>
      </c>
      <c r="BB302" s="174" t="str">
        <f ca="1">IFERROR(VLOOKUP(ROW(BB290),'فهرست بها کلی'!$C$13:$BO$1660,50,0),"")</f>
        <v/>
      </c>
      <c r="BC302" s="174" t="str">
        <f ca="1">IFERROR(VLOOKUP(ROW(BC290),'فهرست بها کلی'!$C$13:$BO$1660,53,0),"")</f>
        <v/>
      </c>
      <c r="BD302" s="174" t="str">
        <f ca="1">IFERROR(VLOOKUP(ROW(BD290),'فهرست بها کلی'!$C$13:$BO$1660,56,0),"")</f>
        <v/>
      </c>
      <c r="BE302" s="174" t="str">
        <f ca="1">IFERROR(VLOOKUP(ROW(BE290),'فهرست بها کلی'!$C$13:$BO$1660,59,0),"")</f>
        <v/>
      </c>
      <c r="BF302" s="174" t="str">
        <f ca="1">IFERROR(VLOOKUP(ROW(BF290),'فهرست بها کلی'!$C$13:$BO$1660,62,0),"")</f>
        <v/>
      </c>
      <c r="BG302" s="174" t="str">
        <f ca="1">IFERROR(VLOOKUP(ROW(BG290),'فهرست بها کلی'!$C$13:$BO$1660,65,0),"")</f>
        <v/>
      </c>
      <c r="BH302" s="174" t="str">
        <f ca="1">IFERROR(VLOOKUP(ROW(BH290),'فهرست بها کلی'!$C$13:$BO$1660,16,0),"")</f>
        <v/>
      </c>
      <c r="BI302" s="245" t="str">
        <f t="shared" ca="1" si="34"/>
        <v xml:space="preserve"> </v>
      </c>
      <c r="BJ302" s="245" t="str">
        <f t="shared" ca="1" si="35"/>
        <v/>
      </c>
      <c r="BK302" s="245" t="str">
        <f t="shared" ca="1" si="36"/>
        <v/>
      </c>
    </row>
    <row r="303" spans="1:63" ht="47.25" customHeight="1">
      <c r="A303" s="174" t="str">
        <f ca="1">IFERROR(VLOOKUP(ROW(A291),'فهرست بها کلی'!$C$13:$BO$1660,1,0),"")</f>
        <v/>
      </c>
      <c r="B303" s="174" t="str">
        <f ca="1">IFERROR(VLOOKUP(ROW(B291),'فهرست بها کلی'!$C$13:$BO$1660,5,0),"")</f>
        <v/>
      </c>
      <c r="C303" s="174" t="str">
        <f ca="1">IFERROR(VLOOKUP(ROW(C291),'فهرست بها کلی'!$C$13:$BO$1660,6,0),"")</f>
        <v/>
      </c>
      <c r="D303" s="174" t="str">
        <f ca="1">IFERROR(VLOOKUP(ROW(D291),'فهرست بها کلی'!$C$13:$BO$1660,7,0),"")</f>
        <v/>
      </c>
      <c r="E303" s="174" t="str">
        <f ca="1">IFERROR(VLOOKUP(ROW(E291),'فهرست بها کلی'!$C$13:$BO$1660,8,0),"")</f>
        <v/>
      </c>
      <c r="F303" s="174" t="str">
        <f ca="1">IFERROR(VLOOKUP(ROW(F291),'فهرست بها کلی'!$C$13:$BO$1660,9,0),"")</f>
        <v/>
      </c>
      <c r="G303" s="174" t="str">
        <f ca="1">IFERROR(VLOOKUP(ROW(G291),'فهرست بها کلی'!$C$13:$BO$1660,21,0),"")</f>
        <v/>
      </c>
      <c r="H303" s="174" t="str">
        <f ca="1">IFERROR(VLOOKUP(ROW(H291),'فهرست بها کلی'!$C$13:$BO$1660,24,0),"")</f>
        <v/>
      </c>
      <c r="I303" s="174" t="str">
        <f ca="1">IFERROR(VLOOKUP(ROW(I291),'فهرست بها کلی'!$C$13:$BO$1660,27,0),"")</f>
        <v/>
      </c>
      <c r="J303" s="174" t="str">
        <f ca="1">IFERROR(VLOOKUP(ROW(J291),'فهرست بها کلی'!$C$13:$BO$1660,30,0),"")</f>
        <v/>
      </c>
      <c r="K303" s="174" t="str">
        <f ca="1">IFERROR(VLOOKUP(ROW(K291),'فهرست بها کلی'!$C$13:$BO$1660,33,0),"")</f>
        <v/>
      </c>
      <c r="L303" s="174" t="str">
        <f ca="1">IFERROR(VLOOKUP(ROW(L291),'فهرست بها کلی'!$C$13:$BO$1660,36,0),"")</f>
        <v/>
      </c>
      <c r="M303" s="174" t="str">
        <f ca="1">IFERROR(VLOOKUP(ROW(M291),'فهرست بها کلی'!$C$13:$BO$1660,39,0),"")</f>
        <v/>
      </c>
      <c r="N303" s="174" t="str">
        <f ca="1">IFERROR(VLOOKUP(ROW(N291),'فهرست بها کلی'!$C$13:$BO$1660,42,0),"")</f>
        <v/>
      </c>
      <c r="O303" s="174" t="str">
        <f ca="1">IFERROR(VLOOKUP(ROW(O291),'فهرست بها کلی'!$C$13:$BO$1660,45,0),"")</f>
        <v/>
      </c>
      <c r="P303" s="174" t="str">
        <f ca="1">IFERROR(VLOOKUP(ROW(P291),'فهرست بها کلی'!$C$13:$BO$1660,48,0),"")</f>
        <v/>
      </c>
      <c r="Q303" s="174" t="str">
        <f ca="1">IFERROR(VLOOKUP(ROW(Q291),'فهرست بها کلی'!$C$13:$BO$1660,51,0),"")</f>
        <v/>
      </c>
      <c r="R303" s="174" t="str">
        <f ca="1">IFERROR(VLOOKUP(ROW(R291),'فهرست بها کلی'!$C$13:$BO$1660,54,0),"")</f>
        <v/>
      </c>
      <c r="S303" s="174" t="str">
        <f ca="1">IFERROR(VLOOKUP(ROW(S291),'فهرست بها کلی'!$C$13:$BO$1660,57,0),"")</f>
        <v/>
      </c>
      <c r="T303" s="174" t="str">
        <f ca="1">IFERROR(VLOOKUP(ROW(T291),'فهرست بها کلی'!$C$13:$BO$1660,60,0),"")</f>
        <v/>
      </c>
      <c r="U303" s="174" t="str">
        <f ca="1">IFERROR(VLOOKUP(ROW(U291),'فهرست بها کلی'!$C$13:$BO$1660,63,0),"")</f>
        <v/>
      </c>
      <c r="V303" s="241">
        <f t="shared" ca="1" si="30"/>
        <v>0</v>
      </c>
      <c r="W303" s="242" t="str">
        <f t="shared" ca="1" si="31"/>
        <v/>
      </c>
      <c r="X303" s="174" t="str">
        <f ca="1">IFERROR(VLOOKUP(ROW(X291),'فهرست بها کلی'!$C$13:$BO$1660,10,0),"")</f>
        <v/>
      </c>
      <c r="Y303" s="174" t="str">
        <f ca="1">IFERROR(VLOOKUP(ROW(Y291),'فهرست بها کلی'!$C$13:$BO$1660,11,0),"")</f>
        <v/>
      </c>
      <c r="Z303" s="174" t="str">
        <f ca="1">IFERROR(VLOOKUP(ROW(Z291),'فهرست بها کلی'!$C$13:$BO$1660,12,0),"")</f>
        <v/>
      </c>
      <c r="AA303" s="174" t="str">
        <f ca="1">IFERROR(VLOOKUP(ROW(AA291),'فهرست بها کلی'!$C$13:$BO$1660,13,0),"")</f>
        <v/>
      </c>
      <c r="AB303" s="243" t="str">
        <f t="shared" ca="1" si="32"/>
        <v/>
      </c>
      <c r="AC303" s="174" t="str">
        <f ca="1">IFERROR(VLOOKUP(ROW(AC291),'فهرست بها کلی'!$C$13:$BO$1660,22,0),"")</f>
        <v/>
      </c>
      <c r="AD303" s="174" t="str">
        <f ca="1">IFERROR(VLOOKUP(ROW(AD291),'فهرست بها کلی'!$C$13:$BO$1660,25,0),"")</f>
        <v/>
      </c>
      <c r="AE303" s="174" t="str">
        <f ca="1">IFERROR(VLOOKUP(ROW(AE291),'فهرست بها کلی'!$C$13:$BO$1660,28,0),"")</f>
        <v/>
      </c>
      <c r="AF303" s="174" t="str">
        <f ca="1">IFERROR(VLOOKUP(ROW(AF291),'فهرست بها کلی'!$C$13:$BO$1660,31,0),"")</f>
        <v/>
      </c>
      <c r="AG303" s="174" t="str">
        <f ca="1">IFERROR(VLOOKUP(ROW(AG291),'فهرست بها کلی'!$C$13:$BO$1660,34,0),"")</f>
        <v/>
      </c>
      <c r="AH303" s="174" t="str">
        <f ca="1">IFERROR(VLOOKUP(ROW(AH291),'فهرست بها کلی'!$C$13:$BO$1660,37,0),"")</f>
        <v/>
      </c>
      <c r="AI303" s="174" t="str">
        <f ca="1">IFERROR(VLOOKUP(ROW(AI291),'فهرست بها کلی'!$C$13:$BO$1660,40,0),"")</f>
        <v/>
      </c>
      <c r="AJ303" s="174" t="str">
        <f ca="1">IFERROR(VLOOKUP(ROW(AJ291),'فهرست بها کلی'!$C$13:$BO$1660,43,0),"")</f>
        <v/>
      </c>
      <c r="AK303" s="174" t="str">
        <f ca="1">IFERROR(VLOOKUP(ROW(AK291),'فهرست بها کلی'!$C$13:$BO$1660,46,0),"")</f>
        <v/>
      </c>
      <c r="AL303" s="174" t="str">
        <f ca="1">IFERROR(VLOOKUP(ROW(AL291),'فهرست بها کلی'!$C$13:$BO$1660,49,0),"")</f>
        <v/>
      </c>
      <c r="AM303" s="174" t="str">
        <f ca="1">IFERROR(VLOOKUP(ROW(AM291),'فهرست بها کلی'!$C$13:$BO$1660,52,0),"")</f>
        <v/>
      </c>
      <c r="AN303" s="174" t="str">
        <f ca="1">IFERROR(VLOOKUP(ROW(AN291),'فهرست بها کلی'!$C$13:$BO$1660,55,0),"")</f>
        <v/>
      </c>
      <c r="AO303" s="174" t="str">
        <f ca="1">IFERROR(VLOOKUP(ROW(AO291),'فهرست بها کلی'!$C$13:$BO$1660,58,0),"")</f>
        <v/>
      </c>
      <c r="AP303" s="174" t="str">
        <f ca="1">IFERROR(VLOOKUP(ROW(AP291),'فهرست بها کلی'!$C$13:$BO$1660,61,0),"")</f>
        <v/>
      </c>
      <c r="AQ303" s="174" t="str">
        <f ca="1">IFERROR(VLOOKUP(ROW(AQ291),'فهرست بها کلی'!$C$13:$BO$1660,64,0),"")</f>
        <v/>
      </c>
      <c r="AR303" s="244">
        <f t="shared" ca="1" si="33"/>
        <v>0</v>
      </c>
      <c r="AS303" s="174" t="str">
        <f ca="1">IFERROR(VLOOKUP(ROW(AS291),'فهرست بها کلی'!$C$13:$BO$1660,23,0),"")</f>
        <v/>
      </c>
      <c r="AT303" s="174" t="str">
        <f ca="1">IFERROR(VLOOKUP(ROW(AT291),'فهرست بها کلی'!$C$13:$BO$1660,26,0),"")</f>
        <v/>
      </c>
      <c r="AU303" s="174" t="str">
        <f ca="1">IFERROR(VLOOKUP(ROW(AU291),'فهرست بها کلی'!$C$13:$BO$1660,29,0),"")</f>
        <v/>
      </c>
      <c r="AV303" s="174" t="str">
        <f ca="1">IFERROR(VLOOKUP(ROW(AV291),'فهرست بها کلی'!$C$13:$BO$1660,32,0),"")</f>
        <v/>
      </c>
      <c r="AW303" s="174" t="str">
        <f ca="1">IFERROR(VLOOKUP(ROW(AW291),'فهرست بها کلی'!$C$13:$BO$1660,35,0),"")</f>
        <v/>
      </c>
      <c r="AX303" s="174" t="str">
        <f ca="1">IFERROR(VLOOKUP(ROW(AX291),'فهرست بها کلی'!$C$13:$BO$1660,38,0),"")</f>
        <v/>
      </c>
      <c r="AY303" s="174" t="str">
        <f ca="1">IFERROR(VLOOKUP(ROW(AY291),'فهرست بها کلی'!$C$13:$BO$1660,41,0),"")</f>
        <v/>
      </c>
      <c r="AZ303" s="174" t="str">
        <f ca="1">IFERROR(VLOOKUP(ROW(AZ291),'فهرست بها کلی'!$C$13:$BO$1660,44,0),"")</f>
        <v/>
      </c>
      <c r="BA303" s="174" t="str">
        <f ca="1">IFERROR(VLOOKUP(ROW(BA291),'فهرست بها کلی'!$C$13:$BO$1660,47,0),"")</f>
        <v/>
      </c>
      <c r="BB303" s="174" t="str">
        <f ca="1">IFERROR(VLOOKUP(ROW(BB291),'فهرست بها کلی'!$C$13:$BO$1660,50,0),"")</f>
        <v/>
      </c>
      <c r="BC303" s="174" t="str">
        <f ca="1">IFERROR(VLOOKUP(ROW(BC291),'فهرست بها کلی'!$C$13:$BO$1660,53,0),"")</f>
        <v/>
      </c>
      <c r="BD303" s="174" t="str">
        <f ca="1">IFERROR(VLOOKUP(ROW(BD291),'فهرست بها کلی'!$C$13:$BO$1660,56,0),"")</f>
        <v/>
      </c>
      <c r="BE303" s="174" t="str">
        <f ca="1">IFERROR(VLOOKUP(ROW(BE291),'فهرست بها کلی'!$C$13:$BO$1660,59,0),"")</f>
        <v/>
      </c>
      <c r="BF303" s="174" t="str">
        <f ca="1">IFERROR(VLOOKUP(ROW(BF291),'فهرست بها کلی'!$C$13:$BO$1660,62,0),"")</f>
        <v/>
      </c>
      <c r="BG303" s="174" t="str">
        <f ca="1">IFERROR(VLOOKUP(ROW(BG291),'فهرست بها کلی'!$C$13:$BO$1660,65,0),"")</f>
        <v/>
      </c>
      <c r="BH303" s="174" t="str">
        <f ca="1">IFERROR(VLOOKUP(ROW(BH291),'فهرست بها کلی'!$C$13:$BO$1660,16,0),"")</f>
        <v/>
      </c>
      <c r="BI303" s="245" t="str">
        <f t="shared" ca="1" si="34"/>
        <v xml:space="preserve"> </v>
      </c>
      <c r="BJ303" s="245" t="str">
        <f t="shared" ca="1" si="35"/>
        <v/>
      </c>
      <c r="BK303" s="245" t="str">
        <f t="shared" ca="1" si="36"/>
        <v/>
      </c>
    </row>
    <row r="304" spans="1:63" ht="47.25" customHeight="1">
      <c r="A304" s="174" t="str">
        <f ca="1">IFERROR(VLOOKUP(ROW(A292),'فهرست بها کلی'!$C$13:$BO$1660,1,0),"")</f>
        <v/>
      </c>
      <c r="B304" s="174" t="str">
        <f ca="1">IFERROR(VLOOKUP(ROW(B292),'فهرست بها کلی'!$C$13:$BO$1660,5,0),"")</f>
        <v/>
      </c>
      <c r="C304" s="174" t="str">
        <f ca="1">IFERROR(VLOOKUP(ROW(C292),'فهرست بها کلی'!$C$13:$BO$1660,6,0),"")</f>
        <v/>
      </c>
      <c r="D304" s="174" t="str">
        <f ca="1">IFERROR(VLOOKUP(ROW(D292),'فهرست بها کلی'!$C$13:$BO$1660,7,0),"")</f>
        <v/>
      </c>
      <c r="E304" s="174" t="str">
        <f ca="1">IFERROR(VLOOKUP(ROW(E292),'فهرست بها کلی'!$C$13:$BO$1660,8,0),"")</f>
        <v/>
      </c>
      <c r="F304" s="174" t="str">
        <f ca="1">IFERROR(VLOOKUP(ROW(F292),'فهرست بها کلی'!$C$13:$BO$1660,9,0),"")</f>
        <v/>
      </c>
      <c r="G304" s="174" t="str">
        <f ca="1">IFERROR(VLOOKUP(ROW(G292),'فهرست بها کلی'!$C$13:$BO$1660,21,0),"")</f>
        <v/>
      </c>
      <c r="H304" s="174" t="str">
        <f ca="1">IFERROR(VLOOKUP(ROW(H292),'فهرست بها کلی'!$C$13:$BO$1660,24,0),"")</f>
        <v/>
      </c>
      <c r="I304" s="174" t="str">
        <f ca="1">IFERROR(VLOOKUP(ROW(I292),'فهرست بها کلی'!$C$13:$BO$1660,27,0),"")</f>
        <v/>
      </c>
      <c r="J304" s="174" t="str">
        <f ca="1">IFERROR(VLOOKUP(ROW(J292),'فهرست بها کلی'!$C$13:$BO$1660,30,0),"")</f>
        <v/>
      </c>
      <c r="K304" s="174" t="str">
        <f ca="1">IFERROR(VLOOKUP(ROW(K292),'فهرست بها کلی'!$C$13:$BO$1660,33,0),"")</f>
        <v/>
      </c>
      <c r="L304" s="174" t="str">
        <f ca="1">IFERROR(VLOOKUP(ROW(L292),'فهرست بها کلی'!$C$13:$BO$1660,36,0),"")</f>
        <v/>
      </c>
      <c r="M304" s="174" t="str">
        <f ca="1">IFERROR(VLOOKUP(ROW(M292),'فهرست بها کلی'!$C$13:$BO$1660,39,0),"")</f>
        <v/>
      </c>
      <c r="N304" s="174" t="str">
        <f ca="1">IFERROR(VLOOKUP(ROW(N292),'فهرست بها کلی'!$C$13:$BO$1660,42,0),"")</f>
        <v/>
      </c>
      <c r="O304" s="174" t="str">
        <f ca="1">IFERROR(VLOOKUP(ROW(O292),'فهرست بها کلی'!$C$13:$BO$1660,45,0),"")</f>
        <v/>
      </c>
      <c r="P304" s="174" t="str">
        <f ca="1">IFERROR(VLOOKUP(ROW(P292),'فهرست بها کلی'!$C$13:$BO$1660,48,0),"")</f>
        <v/>
      </c>
      <c r="Q304" s="174" t="str">
        <f ca="1">IFERROR(VLOOKUP(ROW(Q292),'فهرست بها کلی'!$C$13:$BO$1660,51,0),"")</f>
        <v/>
      </c>
      <c r="R304" s="174" t="str">
        <f ca="1">IFERROR(VLOOKUP(ROW(R292),'فهرست بها کلی'!$C$13:$BO$1660,54,0),"")</f>
        <v/>
      </c>
      <c r="S304" s="174" t="str">
        <f ca="1">IFERROR(VLOOKUP(ROW(S292),'فهرست بها کلی'!$C$13:$BO$1660,57,0),"")</f>
        <v/>
      </c>
      <c r="T304" s="174" t="str">
        <f ca="1">IFERROR(VLOOKUP(ROW(T292),'فهرست بها کلی'!$C$13:$BO$1660,60,0),"")</f>
        <v/>
      </c>
      <c r="U304" s="174" t="str">
        <f ca="1">IFERROR(VLOOKUP(ROW(U292),'فهرست بها کلی'!$C$13:$BO$1660,63,0),"")</f>
        <v/>
      </c>
      <c r="V304" s="241">
        <f t="shared" ca="1" si="30"/>
        <v>0</v>
      </c>
      <c r="W304" s="242" t="str">
        <f t="shared" ca="1" si="31"/>
        <v/>
      </c>
      <c r="X304" s="174" t="str">
        <f ca="1">IFERROR(VLOOKUP(ROW(X292),'فهرست بها کلی'!$C$13:$BO$1660,10,0),"")</f>
        <v/>
      </c>
      <c r="Y304" s="174" t="str">
        <f ca="1">IFERROR(VLOOKUP(ROW(Y292),'فهرست بها کلی'!$C$13:$BO$1660,11,0),"")</f>
        <v/>
      </c>
      <c r="Z304" s="174" t="str">
        <f ca="1">IFERROR(VLOOKUP(ROW(Z292),'فهرست بها کلی'!$C$13:$BO$1660,12,0),"")</f>
        <v/>
      </c>
      <c r="AA304" s="174" t="str">
        <f ca="1">IFERROR(VLOOKUP(ROW(AA292),'فهرست بها کلی'!$C$13:$BO$1660,13,0),"")</f>
        <v/>
      </c>
      <c r="AB304" s="243" t="str">
        <f t="shared" ca="1" si="32"/>
        <v/>
      </c>
      <c r="AC304" s="174" t="str">
        <f ca="1">IFERROR(VLOOKUP(ROW(AC292),'فهرست بها کلی'!$C$13:$BO$1660,22,0),"")</f>
        <v/>
      </c>
      <c r="AD304" s="174" t="str">
        <f ca="1">IFERROR(VLOOKUP(ROW(AD292),'فهرست بها کلی'!$C$13:$BO$1660,25,0),"")</f>
        <v/>
      </c>
      <c r="AE304" s="174" t="str">
        <f ca="1">IFERROR(VLOOKUP(ROW(AE292),'فهرست بها کلی'!$C$13:$BO$1660,28,0),"")</f>
        <v/>
      </c>
      <c r="AF304" s="174" t="str">
        <f ca="1">IFERROR(VLOOKUP(ROW(AF292),'فهرست بها کلی'!$C$13:$BO$1660,31,0),"")</f>
        <v/>
      </c>
      <c r="AG304" s="174" t="str">
        <f ca="1">IFERROR(VLOOKUP(ROW(AG292),'فهرست بها کلی'!$C$13:$BO$1660,34,0),"")</f>
        <v/>
      </c>
      <c r="AH304" s="174" t="str">
        <f ca="1">IFERROR(VLOOKUP(ROW(AH292),'فهرست بها کلی'!$C$13:$BO$1660,37,0),"")</f>
        <v/>
      </c>
      <c r="AI304" s="174" t="str">
        <f ca="1">IFERROR(VLOOKUP(ROW(AI292),'فهرست بها کلی'!$C$13:$BO$1660,40,0),"")</f>
        <v/>
      </c>
      <c r="AJ304" s="174" t="str">
        <f ca="1">IFERROR(VLOOKUP(ROW(AJ292),'فهرست بها کلی'!$C$13:$BO$1660,43,0),"")</f>
        <v/>
      </c>
      <c r="AK304" s="174" t="str">
        <f ca="1">IFERROR(VLOOKUP(ROW(AK292),'فهرست بها کلی'!$C$13:$BO$1660,46,0),"")</f>
        <v/>
      </c>
      <c r="AL304" s="174" t="str">
        <f ca="1">IFERROR(VLOOKUP(ROW(AL292),'فهرست بها کلی'!$C$13:$BO$1660,49,0),"")</f>
        <v/>
      </c>
      <c r="AM304" s="174" t="str">
        <f ca="1">IFERROR(VLOOKUP(ROW(AM292),'فهرست بها کلی'!$C$13:$BO$1660,52,0),"")</f>
        <v/>
      </c>
      <c r="AN304" s="174" t="str">
        <f ca="1">IFERROR(VLOOKUP(ROW(AN292),'فهرست بها کلی'!$C$13:$BO$1660,55,0),"")</f>
        <v/>
      </c>
      <c r="AO304" s="174" t="str">
        <f ca="1">IFERROR(VLOOKUP(ROW(AO292),'فهرست بها کلی'!$C$13:$BO$1660,58,0),"")</f>
        <v/>
      </c>
      <c r="AP304" s="174" t="str">
        <f ca="1">IFERROR(VLOOKUP(ROW(AP292),'فهرست بها کلی'!$C$13:$BO$1660,61,0),"")</f>
        <v/>
      </c>
      <c r="AQ304" s="174" t="str">
        <f ca="1">IFERROR(VLOOKUP(ROW(AQ292),'فهرست بها کلی'!$C$13:$BO$1660,64,0),"")</f>
        <v/>
      </c>
      <c r="AR304" s="244">
        <f t="shared" ca="1" si="33"/>
        <v>0</v>
      </c>
      <c r="AS304" s="174" t="str">
        <f ca="1">IFERROR(VLOOKUP(ROW(AS292),'فهرست بها کلی'!$C$13:$BO$1660,23,0),"")</f>
        <v/>
      </c>
      <c r="AT304" s="174" t="str">
        <f ca="1">IFERROR(VLOOKUP(ROW(AT292),'فهرست بها کلی'!$C$13:$BO$1660,26,0),"")</f>
        <v/>
      </c>
      <c r="AU304" s="174" t="str">
        <f ca="1">IFERROR(VLOOKUP(ROW(AU292),'فهرست بها کلی'!$C$13:$BO$1660,29,0),"")</f>
        <v/>
      </c>
      <c r="AV304" s="174" t="str">
        <f ca="1">IFERROR(VLOOKUP(ROW(AV292),'فهرست بها کلی'!$C$13:$BO$1660,32,0),"")</f>
        <v/>
      </c>
      <c r="AW304" s="174" t="str">
        <f ca="1">IFERROR(VLOOKUP(ROW(AW292),'فهرست بها کلی'!$C$13:$BO$1660,35,0),"")</f>
        <v/>
      </c>
      <c r="AX304" s="174" t="str">
        <f ca="1">IFERROR(VLOOKUP(ROW(AX292),'فهرست بها کلی'!$C$13:$BO$1660,38,0),"")</f>
        <v/>
      </c>
      <c r="AY304" s="174" t="str">
        <f ca="1">IFERROR(VLOOKUP(ROW(AY292),'فهرست بها کلی'!$C$13:$BO$1660,41,0),"")</f>
        <v/>
      </c>
      <c r="AZ304" s="174" t="str">
        <f ca="1">IFERROR(VLOOKUP(ROW(AZ292),'فهرست بها کلی'!$C$13:$BO$1660,44,0),"")</f>
        <v/>
      </c>
      <c r="BA304" s="174" t="str">
        <f ca="1">IFERROR(VLOOKUP(ROW(BA292),'فهرست بها کلی'!$C$13:$BO$1660,47,0),"")</f>
        <v/>
      </c>
      <c r="BB304" s="174" t="str">
        <f ca="1">IFERROR(VLOOKUP(ROW(BB292),'فهرست بها کلی'!$C$13:$BO$1660,50,0),"")</f>
        <v/>
      </c>
      <c r="BC304" s="174" t="str">
        <f ca="1">IFERROR(VLOOKUP(ROW(BC292),'فهرست بها کلی'!$C$13:$BO$1660,53,0),"")</f>
        <v/>
      </c>
      <c r="BD304" s="174" t="str">
        <f ca="1">IFERROR(VLOOKUP(ROW(BD292),'فهرست بها کلی'!$C$13:$BO$1660,56,0),"")</f>
        <v/>
      </c>
      <c r="BE304" s="174" t="str">
        <f ca="1">IFERROR(VLOOKUP(ROW(BE292),'فهرست بها کلی'!$C$13:$BO$1660,59,0),"")</f>
        <v/>
      </c>
      <c r="BF304" s="174" t="str">
        <f ca="1">IFERROR(VLOOKUP(ROW(BF292),'فهرست بها کلی'!$C$13:$BO$1660,62,0),"")</f>
        <v/>
      </c>
      <c r="BG304" s="174" t="str">
        <f ca="1">IFERROR(VLOOKUP(ROW(BG292),'فهرست بها کلی'!$C$13:$BO$1660,65,0),"")</f>
        <v/>
      </c>
      <c r="BH304" s="174" t="str">
        <f ca="1">IFERROR(VLOOKUP(ROW(BH292),'فهرست بها کلی'!$C$13:$BO$1660,16,0),"")</f>
        <v/>
      </c>
      <c r="BI304" s="245" t="str">
        <f t="shared" ca="1" si="34"/>
        <v xml:space="preserve"> </v>
      </c>
      <c r="BJ304" s="245" t="str">
        <f t="shared" ca="1" si="35"/>
        <v/>
      </c>
      <c r="BK304" s="245" t="str">
        <f t="shared" ca="1" si="36"/>
        <v/>
      </c>
    </row>
    <row r="305" spans="1:63" ht="47.25" customHeight="1">
      <c r="A305" s="174" t="str">
        <f ca="1">IFERROR(VLOOKUP(ROW(A293),'فهرست بها کلی'!$C$13:$BO$1660,1,0),"")</f>
        <v/>
      </c>
      <c r="B305" s="174" t="str">
        <f ca="1">IFERROR(VLOOKUP(ROW(B293),'فهرست بها کلی'!$C$13:$BO$1660,5,0),"")</f>
        <v/>
      </c>
      <c r="C305" s="174" t="str">
        <f ca="1">IFERROR(VLOOKUP(ROW(C293),'فهرست بها کلی'!$C$13:$BO$1660,6,0),"")</f>
        <v/>
      </c>
      <c r="D305" s="174" t="str">
        <f ca="1">IFERROR(VLOOKUP(ROW(D293),'فهرست بها کلی'!$C$13:$BO$1660,7,0),"")</f>
        <v/>
      </c>
      <c r="E305" s="174" t="str">
        <f ca="1">IFERROR(VLOOKUP(ROW(E293),'فهرست بها کلی'!$C$13:$BO$1660,8,0),"")</f>
        <v/>
      </c>
      <c r="F305" s="174" t="str">
        <f ca="1">IFERROR(VLOOKUP(ROW(F293),'فهرست بها کلی'!$C$13:$BO$1660,9,0),"")</f>
        <v/>
      </c>
      <c r="G305" s="174" t="str">
        <f ca="1">IFERROR(VLOOKUP(ROW(G293),'فهرست بها کلی'!$C$13:$BO$1660,21,0),"")</f>
        <v/>
      </c>
      <c r="H305" s="174" t="str">
        <f ca="1">IFERROR(VLOOKUP(ROW(H293),'فهرست بها کلی'!$C$13:$BO$1660,24,0),"")</f>
        <v/>
      </c>
      <c r="I305" s="174" t="str">
        <f ca="1">IFERROR(VLOOKUP(ROW(I293),'فهرست بها کلی'!$C$13:$BO$1660,27,0),"")</f>
        <v/>
      </c>
      <c r="J305" s="174" t="str">
        <f ca="1">IFERROR(VLOOKUP(ROW(J293),'فهرست بها کلی'!$C$13:$BO$1660,30,0),"")</f>
        <v/>
      </c>
      <c r="K305" s="174" t="str">
        <f ca="1">IFERROR(VLOOKUP(ROW(K293),'فهرست بها کلی'!$C$13:$BO$1660,33,0),"")</f>
        <v/>
      </c>
      <c r="L305" s="174" t="str">
        <f ca="1">IFERROR(VLOOKUP(ROW(L293),'فهرست بها کلی'!$C$13:$BO$1660,36,0),"")</f>
        <v/>
      </c>
      <c r="M305" s="174" t="str">
        <f ca="1">IFERROR(VLOOKUP(ROW(M293),'فهرست بها کلی'!$C$13:$BO$1660,39,0),"")</f>
        <v/>
      </c>
      <c r="N305" s="174" t="str">
        <f ca="1">IFERROR(VLOOKUP(ROW(N293),'فهرست بها کلی'!$C$13:$BO$1660,42,0),"")</f>
        <v/>
      </c>
      <c r="O305" s="174" t="str">
        <f ca="1">IFERROR(VLOOKUP(ROW(O293),'فهرست بها کلی'!$C$13:$BO$1660,45,0),"")</f>
        <v/>
      </c>
      <c r="P305" s="174" t="str">
        <f ca="1">IFERROR(VLOOKUP(ROW(P293),'فهرست بها کلی'!$C$13:$BO$1660,48,0),"")</f>
        <v/>
      </c>
      <c r="Q305" s="174" t="str">
        <f ca="1">IFERROR(VLOOKUP(ROW(Q293),'فهرست بها کلی'!$C$13:$BO$1660,51,0),"")</f>
        <v/>
      </c>
      <c r="R305" s="174" t="str">
        <f ca="1">IFERROR(VLOOKUP(ROW(R293),'فهرست بها کلی'!$C$13:$BO$1660,54,0),"")</f>
        <v/>
      </c>
      <c r="S305" s="174" t="str">
        <f ca="1">IFERROR(VLOOKUP(ROW(S293),'فهرست بها کلی'!$C$13:$BO$1660,57,0),"")</f>
        <v/>
      </c>
      <c r="T305" s="174" t="str">
        <f ca="1">IFERROR(VLOOKUP(ROW(T293),'فهرست بها کلی'!$C$13:$BO$1660,60,0),"")</f>
        <v/>
      </c>
      <c r="U305" s="174" t="str">
        <f ca="1">IFERROR(VLOOKUP(ROW(U293),'فهرست بها کلی'!$C$13:$BO$1660,63,0),"")</f>
        <v/>
      </c>
      <c r="V305" s="241">
        <f t="shared" ca="1" si="30"/>
        <v>0</v>
      </c>
      <c r="W305" s="242" t="str">
        <f t="shared" ca="1" si="31"/>
        <v/>
      </c>
      <c r="X305" s="174" t="str">
        <f ca="1">IFERROR(VLOOKUP(ROW(X293),'فهرست بها کلی'!$C$13:$BO$1660,10,0),"")</f>
        <v/>
      </c>
      <c r="Y305" s="174" t="str">
        <f ca="1">IFERROR(VLOOKUP(ROW(Y293),'فهرست بها کلی'!$C$13:$BO$1660,11,0),"")</f>
        <v/>
      </c>
      <c r="Z305" s="174" t="str">
        <f ca="1">IFERROR(VLOOKUP(ROW(Z293),'فهرست بها کلی'!$C$13:$BO$1660,12,0),"")</f>
        <v/>
      </c>
      <c r="AA305" s="174" t="str">
        <f ca="1">IFERROR(VLOOKUP(ROW(AA293),'فهرست بها کلی'!$C$13:$BO$1660,13,0),"")</f>
        <v/>
      </c>
      <c r="AB305" s="243" t="str">
        <f t="shared" ca="1" si="32"/>
        <v/>
      </c>
      <c r="AC305" s="174" t="str">
        <f ca="1">IFERROR(VLOOKUP(ROW(AC293),'فهرست بها کلی'!$C$13:$BO$1660,22,0),"")</f>
        <v/>
      </c>
      <c r="AD305" s="174" t="str">
        <f ca="1">IFERROR(VLOOKUP(ROW(AD293),'فهرست بها کلی'!$C$13:$BO$1660,25,0),"")</f>
        <v/>
      </c>
      <c r="AE305" s="174" t="str">
        <f ca="1">IFERROR(VLOOKUP(ROW(AE293),'فهرست بها کلی'!$C$13:$BO$1660,28,0),"")</f>
        <v/>
      </c>
      <c r="AF305" s="174" t="str">
        <f ca="1">IFERROR(VLOOKUP(ROW(AF293),'فهرست بها کلی'!$C$13:$BO$1660,31,0),"")</f>
        <v/>
      </c>
      <c r="AG305" s="174" t="str">
        <f ca="1">IFERROR(VLOOKUP(ROW(AG293),'فهرست بها کلی'!$C$13:$BO$1660,34,0),"")</f>
        <v/>
      </c>
      <c r="AH305" s="174" t="str">
        <f ca="1">IFERROR(VLOOKUP(ROW(AH293),'فهرست بها کلی'!$C$13:$BO$1660,37,0),"")</f>
        <v/>
      </c>
      <c r="AI305" s="174" t="str">
        <f ca="1">IFERROR(VLOOKUP(ROW(AI293),'فهرست بها کلی'!$C$13:$BO$1660,40,0),"")</f>
        <v/>
      </c>
      <c r="AJ305" s="174" t="str">
        <f ca="1">IFERROR(VLOOKUP(ROW(AJ293),'فهرست بها کلی'!$C$13:$BO$1660,43,0),"")</f>
        <v/>
      </c>
      <c r="AK305" s="174" t="str">
        <f ca="1">IFERROR(VLOOKUP(ROW(AK293),'فهرست بها کلی'!$C$13:$BO$1660,46,0),"")</f>
        <v/>
      </c>
      <c r="AL305" s="174" t="str">
        <f ca="1">IFERROR(VLOOKUP(ROW(AL293),'فهرست بها کلی'!$C$13:$BO$1660,49,0),"")</f>
        <v/>
      </c>
      <c r="AM305" s="174" t="str">
        <f ca="1">IFERROR(VLOOKUP(ROW(AM293),'فهرست بها کلی'!$C$13:$BO$1660,52,0),"")</f>
        <v/>
      </c>
      <c r="AN305" s="174" t="str">
        <f ca="1">IFERROR(VLOOKUP(ROW(AN293),'فهرست بها کلی'!$C$13:$BO$1660,55,0),"")</f>
        <v/>
      </c>
      <c r="AO305" s="174" t="str">
        <f ca="1">IFERROR(VLOOKUP(ROW(AO293),'فهرست بها کلی'!$C$13:$BO$1660,58,0),"")</f>
        <v/>
      </c>
      <c r="AP305" s="174" t="str">
        <f ca="1">IFERROR(VLOOKUP(ROW(AP293),'فهرست بها کلی'!$C$13:$BO$1660,61,0),"")</f>
        <v/>
      </c>
      <c r="AQ305" s="174" t="str">
        <f ca="1">IFERROR(VLOOKUP(ROW(AQ293),'فهرست بها کلی'!$C$13:$BO$1660,64,0),"")</f>
        <v/>
      </c>
      <c r="AR305" s="244">
        <f t="shared" ca="1" si="33"/>
        <v>0</v>
      </c>
      <c r="AS305" s="174" t="str">
        <f ca="1">IFERROR(VLOOKUP(ROW(AS293),'فهرست بها کلی'!$C$13:$BO$1660,23,0),"")</f>
        <v/>
      </c>
      <c r="AT305" s="174" t="str">
        <f ca="1">IFERROR(VLOOKUP(ROW(AT293),'فهرست بها کلی'!$C$13:$BO$1660,26,0),"")</f>
        <v/>
      </c>
      <c r="AU305" s="174" t="str">
        <f ca="1">IFERROR(VLOOKUP(ROW(AU293),'فهرست بها کلی'!$C$13:$BO$1660,29,0),"")</f>
        <v/>
      </c>
      <c r="AV305" s="174" t="str">
        <f ca="1">IFERROR(VLOOKUP(ROW(AV293),'فهرست بها کلی'!$C$13:$BO$1660,32,0),"")</f>
        <v/>
      </c>
      <c r="AW305" s="174" t="str">
        <f ca="1">IFERROR(VLOOKUP(ROW(AW293),'فهرست بها کلی'!$C$13:$BO$1660,35,0),"")</f>
        <v/>
      </c>
      <c r="AX305" s="174" t="str">
        <f ca="1">IFERROR(VLOOKUP(ROW(AX293),'فهرست بها کلی'!$C$13:$BO$1660,38,0),"")</f>
        <v/>
      </c>
      <c r="AY305" s="174" t="str">
        <f ca="1">IFERROR(VLOOKUP(ROW(AY293),'فهرست بها کلی'!$C$13:$BO$1660,41,0),"")</f>
        <v/>
      </c>
      <c r="AZ305" s="174" t="str">
        <f ca="1">IFERROR(VLOOKUP(ROW(AZ293),'فهرست بها کلی'!$C$13:$BO$1660,44,0),"")</f>
        <v/>
      </c>
      <c r="BA305" s="174" t="str">
        <f ca="1">IFERROR(VLOOKUP(ROW(BA293),'فهرست بها کلی'!$C$13:$BO$1660,47,0),"")</f>
        <v/>
      </c>
      <c r="BB305" s="174" t="str">
        <f ca="1">IFERROR(VLOOKUP(ROW(BB293),'فهرست بها کلی'!$C$13:$BO$1660,50,0),"")</f>
        <v/>
      </c>
      <c r="BC305" s="174" t="str">
        <f ca="1">IFERROR(VLOOKUP(ROW(BC293),'فهرست بها کلی'!$C$13:$BO$1660,53,0),"")</f>
        <v/>
      </c>
      <c r="BD305" s="174" t="str">
        <f ca="1">IFERROR(VLOOKUP(ROW(BD293),'فهرست بها کلی'!$C$13:$BO$1660,56,0),"")</f>
        <v/>
      </c>
      <c r="BE305" s="174" t="str">
        <f ca="1">IFERROR(VLOOKUP(ROW(BE293),'فهرست بها کلی'!$C$13:$BO$1660,59,0),"")</f>
        <v/>
      </c>
      <c r="BF305" s="174" t="str">
        <f ca="1">IFERROR(VLOOKUP(ROW(BF293),'فهرست بها کلی'!$C$13:$BO$1660,62,0),"")</f>
        <v/>
      </c>
      <c r="BG305" s="174" t="str">
        <f ca="1">IFERROR(VLOOKUP(ROW(BG293),'فهرست بها کلی'!$C$13:$BO$1660,65,0),"")</f>
        <v/>
      </c>
      <c r="BH305" s="174" t="str">
        <f ca="1">IFERROR(VLOOKUP(ROW(BH293),'فهرست بها کلی'!$C$13:$BO$1660,16,0),"")</f>
        <v/>
      </c>
      <c r="BI305" s="245" t="str">
        <f t="shared" ca="1" si="34"/>
        <v xml:space="preserve"> </v>
      </c>
      <c r="BJ305" s="245" t="str">
        <f t="shared" ca="1" si="35"/>
        <v/>
      </c>
      <c r="BK305" s="245" t="str">
        <f t="shared" ca="1" si="36"/>
        <v/>
      </c>
    </row>
    <row r="306" spans="1:63" ht="47.25" customHeight="1">
      <c r="A306" s="174" t="str">
        <f ca="1">IFERROR(VLOOKUP(ROW(A294),'فهرست بها کلی'!$C$13:$BO$1660,1,0),"")</f>
        <v/>
      </c>
      <c r="B306" s="174" t="str">
        <f ca="1">IFERROR(VLOOKUP(ROW(B294),'فهرست بها کلی'!$C$13:$BO$1660,5,0),"")</f>
        <v/>
      </c>
      <c r="C306" s="174" t="str">
        <f ca="1">IFERROR(VLOOKUP(ROW(C294),'فهرست بها کلی'!$C$13:$BO$1660,6,0),"")</f>
        <v/>
      </c>
      <c r="D306" s="174" t="str">
        <f ca="1">IFERROR(VLOOKUP(ROW(D294),'فهرست بها کلی'!$C$13:$BO$1660,7,0),"")</f>
        <v/>
      </c>
      <c r="E306" s="174" t="str">
        <f ca="1">IFERROR(VLOOKUP(ROW(E294),'فهرست بها کلی'!$C$13:$BO$1660,8,0),"")</f>
        <v/>
      </c>
      <c r="F306" s="174" t="str">
        <f ca="1">IFERROR(VLOOKUP(ROW(F294),'فهرست بها کلی'!$C$13:$BO$1660,9,0),"")</f>
        <v/>
      </c>
      <c r="G306" s="174" t="str">
        <f ca="1">IFERROR(VLOOKUP(ROW(G294),'فهرست بها کلی'!$C$13:$BO$1660,21,0),"")</f>
        <v/>
      </c>
      <c r="H306" s="174" t="str">
        <f ca="1">IFERROR(VLOOKUP(ROW(H294),'فهرست بها کلی'!$C$13:$BO$1660,24,0),"")</f>
        <v/>
      </c>
      <c r="I306" s="174" t="str">
        <f ca="1">IFERROR(VLOOKUP(ROW(I294),'فهرست بها کلی'!$C$13:$BO$1660,27,0),"")</f>
        <v/>
      </c>
      <c r="J306" s="174" t="str">
        <f ca="1">IFERROR(VLOOKUP(ROW(J294),'فهرست بها کلی'!$C$13:$BO$1660,30,0),"")</f>
        <v/>
      </c>
      <c r="K306" s="174" t="str">
        <f ca="1">IFERROR(VLOOKUP(ROW(K294),'فهرست بها کلی'!$C$13:$BO$1660,33,0),"")</f>
        <v/>
      </c>
      <c r="L306" s="174" t="str">
        <f ca="1">IFERROR(VLOOKUP(ROW(L294),'فهرست بها کلی'!$C$13:$BO$1660,36,0),"")</f>
        <v/>
      </c>
      <c r="M306" s="174" t="str">
        <f ca="1">IFERROR(VLOOKUP(ROW(M294),'فهرست بها کلی'!$C$13:$BO$1660,39,0),"")</f>
        <v/>
      </c>
      <c r="N306" s="174" t="str">
        <f ca="1">IFERROR(VLOOKUP(ROW(N294),'فهرست بها کلی'!$C$13:$BO$1660,42,0),"")</f>
        <v/>
      </c>
      <c r="O306" s="174" t="str">
        <f ca="1">IFERROR(VLOOKUP(ROW(O294),'فهرست بها کلی'!$C$13:$BO$1660,45,0),"")</f>
        <v/>
      </c>
      <c r="P306" s="174" t="str">
        <f ca="1">IFERROR(VLOOKUP(ROW(P294),'فهرست بها کلی'!$C$13:$BO$1660,48,0),"")</f>
        <v/>
      </c>
      <c r="Q306" s="174" t="str">
        <f ca="1">IFERROR(VLOOKUP(ROW(Q294),'فهرست بها کلی'!$C$13:$BO$1660,51,0),"")</f>
        <v/>
      </c>
      <c r="R306" s="174" t="str">
        <f ca="1">IFERROR(VLOOKUP(ROW(R294),'فهرست بها کلی'!$C$13:$BO$1660,54,0),"")</f>
        <v/>
      </c>
      <c r="S306" s="174" t="str">
        <f ca="1">IFERROR(VLOOKUP(ROW(S294),'فهرست بها کلی'!$C$13:$BO$1660,57,0),"")</f>
        <v/>
      </c>
      <c r="T306" s="174" t="str">
        <f ca="1">IFERROR(VLOOKUP(ROW(T294),'فهرست بها کلی'!$C$13:$BO$1660,60,0),"")</f>
        <v/>
      </c>
      <c r="U306" s="174" t="str">
        <f ca="1">IFERROR(VLOOKUP(ROW(U294),'فهرست بها کلی'!$C$13:$BO$1660,63,0),"")</f>
        <v/>
      </c>
      <c r="V306" s="241">
        <f t="shared" ca="1" si="30"/>
        <v>0</v>
      </c>
      <c r="W306" s="242" t="str">
        <f t="shared" ca="1" si="31"/>
        <v/>
      </c>
      <c r="X306" s="174" t="str">
        <f ca="1">IFERROR(VLOOKUP(ROW(X294),'فهرست بها کلی'!$C$13:$BO$1660,10,0),"")</f>
        <v/>
      </c>
      <c r="Y306" s="174" t="str">
        <f ca="1">IFERROR(VLOOKUP(ROW(Y294),'فهرست بها کلی'!$C$13:$BO$1660,11,0),"")</f>
        <v/>
      </c>
      <c r="Z306" s="174" t="str">
        <f ca="1">IFERROR(VLOOKUP(ROW(Z294),'فهرست بها کلی'!$C$13:$BO$1660,12,0),"")</f>
        <v/>
      </c>
      <c r="AA306" s="174" t="str">
        <f ca="1">IFERROR(VLOOKUP(ROW(AA294),'فهرست بها کلی'!$C$13:$BO$1660,13,0),"")</f>
        <v/>
      </c>
      <c r="AB306" s="243" t="str">
        <f t="shared" ca="1" si="32"/>
        <v/>
      </c>
      <c r="AC306" s="174" t="str">
        <f ca="1">IFERROR(VLOOKUP(ROW(AC294),'فهرست بها کلی'!$C$13:$BO$1660,22,0),"")</f>
        <v/>
      </c>
      <c r="AD306" s="174" t="str">
        <f ca="1">IFERROR(VLOOKUP(ROW(AD294),'فهرست بها کلی'!$C$13:$BO$1660,25,0),"")</f>
        <v/>
      </c>
      <c r="AE306" s="174" t="str">
        <f ca="1">IFERROR(VLOOKUP(ROW(AE294),'فهرست بها کلی'!$C$13:$BO$1660,28,0),"")</f>
        <v/>
      </c>
      <c r="AF306" s="174" t="str">
        <f ca="1">IFERROR(VLOOKUP(ROW(AF294),'فهرست بها کلی'!$C$13:$BO$1660,31,0),"")</f>
        <v/>
      </c>
      <c r="AG306" s="174" t="str">
        <f ca="1">IFERROR(VLOOKUP(ROW(AG294),'فهرست بها کلی'!$C$13:$BO$1660,34,0),"")</f>
        <v/>
      </c>
      <c r="AH306" s="174" t="str">
        <f ca="1">IFERROR(VLOOKUP(ROW(AH294),'فهرست بها کلی'!$C$13:$BO$1660,37,0),"")</f>
        <v/>
      </c>
      <c r="AI306" s="174" t="str">
        <f ca="1">IFERROR(VLOOKUP(ROW(AI294),'فهرست بها کلی'!$C$13:$BO$1660,40,0),"")</f>
        <v/>
      </c>
      <c r="AJ306" s="174" t="str">
        <f ca="1">IFERROR(VLOOKUP(ROW(AJ294),'فهرست بها کلی'!$C$13:$BO$1660,43,0),"")</f>
        <v/>
      </c>
      <c r="AK306" s="174" t="str">
        <f ca="1">IFERROR(VLOOKUP(ROW(AK294),'فهرست بها کلی'!$C$13:$BO$1660,46,0),"")</f>
        <v/>
      </c>
      <c r="AL306" s="174" t="str">
        <f ca="1">IFERROR(VLOOKUP(ROW(AL294),'فهرست بها کلی'!$C$13:$BO$1660,49,0),"")</f>
        <v/>
      </c>
      <c r="AM306" s="174" t="str">
        <f ca="1">IFERROR(VLOOKUP(ROW(AM294),'فهرست بها کلی'!$C$13:$BO$1660,52,0),"")</f>
        <v/>
      </c>
      <c r="AN306" s="174" t="str">
        <f ca="1">IFERROR(VLOOKUP(ROW(AN294),'فهرست بها کلی'!$C$13:$BO$1660,55,0),"")</f>
        <v/>
      </c>
      <c r="AO306" s="174" t="str">
        <f ca="1">IFERROR(VLOOKUP(ROW(AO294),'فهرست بها کلی'!$C$13:$BO$1660,58,0),"")</f>
        <v/>
      </c>
      <c r="AP306" s="174" t="str">
        <f ca="1">IFERROR(VLOOKUP(ROW(AP294),'فهرست بها کلی'!$C$13:$BO$1660,61,0),"")</f>
        <v/>
      </c>
      <c r="AQ306" s="174" t="str">
        <f ca="1">IFERROR(VLOOKUP(ROW(AQ294),'فهرست بها کلی'!$C$13:$BO$1660,64,0),"")</f>
        <v/>
      </c>
      <c r="AR306" s="244">
        <f t="shared" ca="1" si="33"/>
        <v>0</v>
      </c>
      <c r="AS306" s="174" t="str">
        <f ca="1">IFERROR(VLOOKUP(ROW(AS294),'فهرست بها کلی'!$C$13:$BO$1660,23,0),"")</f>
        <v/>
      </c>
      <c r="AT306" s="174" t="str">
        <f ca="1">IFERROR(VLOOKUP(ROW(AT294),'فهرست بها کلی'!$C$13:$BO$1660,26,0),"")</f>
        <v/>
      </c>
      <c r="AU306" s="174" t="str">
        <f ca="1">IFERROR(VLOOKUP(ROW(AU294),'فهرست بها کلی'!$C$13:$BO$1660,29,0),"")</f>
        <v/>
      </c>
      <c r="AV306" s="174" t="str">
        <f ca="1">IFERROR(VLOOKUP(ROW(AV294),'فهرست بها کلی'!$C$13:$BO$1660,32,0),"")</f>
        <v/>
      </c>
      <c r="AW306" s="174" t="str">
        <f ca="1">IFERROR(VLOOKUP(ROW(AW294),'فهرست بها کلی'!$C$13:$BO$1660,35,0),"")</f>
        <v/>
      </c>
      <c r="AX306" s="174" t="str">
        <f ca="1">IFERROR(VLOOKUP(ROW(AX294),'فهرست بها کلی'!$C$13:$BO$1660,38,0),"")</f>
        <v/>
      </c>
      <c r="AY306" s="174" t="str">
        <f ca="1">IFERROR(VLOOKUP(ROW(AY294),'فهرست بها کلی'!$C$13:$BO$1660,41,0),"")</f>
        <v/>
      </c>
      <c r="AZ306" s="174" t="str">
        <f ca="1">IFERROR(VLOOKUP(ROW(AZ294),'فهرست بها کلی'!$C$13:$BO$1660,44,0),"")</f>
        <v/>
      </c>
      <c r="BA306" s="174" t="str">
        <f ca="1">IFERROR(VLOOKUP(ROW(BA294),'فهرست بها کلی'!$C$13:$BO$1660,47,0),"")</f>
        <v/>
      </c>
      <c r="BB306" s="174" t="str">
        <f ca="1">IFERROR(VLOOKUP(ROW(BB294),'فهرست بها کلی'!$C$13:$BO$1660,50,0),"")</f>
        <v/>
      </c>
      <c r="BC306" s="174" t="str">
        <f ca="1">IFERROR(VLOOKUP(ROW(BC294),'فهرست بها کلی'!$C$13:$BO$1660,53,0),"")</f>
        <v/>
      </c>
      <c r="BD306" s="174" t="str">
        <f ca="1">IFERROR(VLOOKUP(ROW(BD294),'فهرست بها کلی'!$C$13:$BO$1660,56,0),"")</f>
        <v/>
      </c>
      <c r="BE306" s="174" t="str">
        <f ca="1">IFERROR(VLOOKUP(ROW(BE294),'فهرست بها کلی'!$C$13:$BO$1660,59,0),"")</f>
        <v/>
      </c>
      <c r="BF306" s="174" t="str">
        <f ca="1">IFERROR(VLOOKUP(ROW(BF294),'فهرست بها کلی'!$C$13:$BO$1660,62,0),"")</f>
        <v/>
      </c>
      <c r="BG306" s="174" t="str">
        <f ca="1">IFERROR(VLOOKUP(ROW(BG294),'فهرست بها کلی'!$C$13:$BO$1660,65,0),"")</f>
        <v/>
      </c>
      <c r="BH306" s="174" t="str">
        <f ca="1">IFERROR(VLOOKUP(ROW(BH294),'فهرست بها کلی'!$C$13:$BO$1660,16,0),"")</f>
        <v/>
      </c>
      <c r="BI306" s="245" t="str">
        <f t="shared" ca="1" si="34"/>
        <v xml:space="preserve"> </v>
      </c>
      <c r="BJ306" s="245" t="str">
        <f t="shared" ca="1" si="35"/>
        <v/>
      </c>
      <c r="BK306" s="245" t="str">
        <f t="shared" ca="1" si="36"/>
        <v/>
      </c>
    </row>
    <row r="307" spans="1:63" ht="47.25" customHeight="1">
      <c r="A307" s="174" t="str">
        <f ca="1">IFERROR(VLOOKUP(ROW(A295),'فهرست بها کلی'!$C$13:$BO$1660,1,0),"")</f>
        <v/>
      </c>
      <c r="B307" s="174" t="str">
        <f ca="1">IFERROR(VLOOKUP(ROW(B295),'فهرست بها کلی'!$C$13:$BO$1660,5,0),"")</f>
        <v/>
      </c>
      <c r="C307" s="174" t="str">
        <f ca="1">IFERROR(VLOOKUP(ROW(C295),'فهرست بها کلی'!$C$13:$BO$1660,6,0),"")</f>
        <v/>
      </c>
      <c r="D307" s="174" t="str">
        <f ca="1">IFERROR(VLOOKUP(ROW(D295),'فهرست بها کلی'!$C$13:$BO$1660,7,0),"")</f>
        <v/>
      </c>
      <c r="E307" s="174" t="str">
        <f ca="1">IFERROR(VLOOKUP(ROW(E295),'فهرست بها کلی'!$C$13:$BO$1660,8,0),"")</f>
        <v/>
      </c>
      <c r="F307" s="174" t="str">
        <f ca="1">IFERROR(VLOOKUP(ROW(F295),'فهرست بها کلی'!$C$13:$BO$1660,9,0),"")</f>
        <v/>
      </c>
      <c r="G307" s="174" t="str">
        <f ca="1">IFERROR(VLOOKUP(ROW(G295),'فهرست بها کلی'!$C$13:$BO$1660,21,0),"")</f>
        <v/>
      </c>
      <c r="H307" s="174" t="str">
        <f ca="1">IFERROR(VLOOKUP(ROW(H295),'فهرست بها کلی'!$C$13:$BO$1660,24,0),"")</f>
        <v/>
      </c>
      <c r="I307" s="174" t="str">
        <f ca="1">IFERROR(VLOOKUP(ROW(I295),'فهرست بها کلی'!$C$13:$BO$1660,27,0),"")</f>
        <v/>
      </c>
      <c r="J307" s="174" t="str">
        <f ca="1">IFERROR(VLOOKUP(ROW(J295),'فهرست بها کلی'!$C$13:$BO$1660,30,0),"")</f>
        <v/>
      </c>
      <c r="K307" s="174" t="str">
        <f ca="1">IFERROR(VLOOKUP(ROW(K295),'فهرست بها کلی'!$C$13:$BO$1660,33,0),"")</f>
        <v/>
      </c>
      <c r="L307" s="174" t="str">
        <f ca="1">IFERROR(VLOOKUP(ROW(L295),'فهرست بها کلی'!$C$13:$BO$1660,36,0),"")</f>
        <v/>
      </c>
      <c r="M307" s="174" t="str">
        <f ca="1">IFERROR(VLOOKUP(ROW(M295),'فهرست بها کلی'!$C$13:$BO$1660,39,0),"")</f>
        <v/>
      </c>
      <c r="N307" s="174" t="str">
        <f ca="1">IFERROR(VLOOKUP(ROW(N295),'فهرست بها کلی'!$C$13:$BO$1660,42,0),"")</f>
        <v/>
      </c>
      <c r="O307" s="174" t="str">
        <f ca="1">IFERROR(VLOOKUP(ROW(O295),'فهرست بها کلی'!$C$13:$BO$1660,45,0),"")</f>
        <v/>
      </c>
      <c r="P307" s="174" t="str">
        <f ca="1">IFERROR(VLOOKUP(ROW(P295),'فهرست بها کلی'!$C$13:$BO$1660,48,0),"")</f>
        <v/>
      </c>
      <c r="Q307" s="174" t="str">
        <f ca="1">IFERROR(VLOOKUP(ROW(Q295),'فهرست بها کلی'!$C$13:$BO$1660,51,0),"")</f>
        <v/>
      </c>
      <c r="R307" s="174" t="str">
        <f ca="1">IFERROR(VLOOKUP(ROW(R295),'فهرست بها کلی'!$C$13:$BO$1660,54,0),"")</f>
        <v/>
      </c>
      <c r="S307" s="174" t="str">
        <f ca="1">IFERROR(VLOOKUP(ROW(S295),'فهرست بها کلی'!$C$13:$BO$1660,57,0),"")</f>
        <v/>
      </c>
      <c r="T307" s="174" t="str">
        <f ca="1">IFERROR(VLOOKUP(ROW(T295),'فهرست بها کلی'!$C$13:$BO$1660,60,0),"")</f>
        <v/>
      </c>
      <c r="U307" s="174" t="str">
        <f ca="1">IFERROR(VLOOKUP(ROW(U295),'فهرست بها کلی'!$C$13:$BO$1660,63,0),"")</f>
        <v/>
      </c>
      <c r="V307" s="241">
        <f t="shared" ca="1" si="30"/>
        <v>0</v>
      </c>
      <c r="W307" s="242" t="str">
        <f t="shared" ca="1" si="31"/>
        <v/>
      </c>
      <c r="X307" s="174" t="str">
        <f ca="1">IFERROR(VLOOKUP(ROW(X295),'فهرست بها کلی'!$C$13:$BO$1660,10,0),"")</f>
        <v/>
      </c>
      <c r="Y307" s="174" t="str">
        <f ca="1">IFERROR(VLOOKUP(ROW(Y295),'فهرست بها کلی'!$C$13:$BO$1660,11,0),"")</f>
        <v/>
      </c>
      <c r="Z307" s="174" t="str">
        <f ca="1">IFERROR(VLOOKUP(ROW(Z295),'فهرست بها کلی'!$C$13:$BO$1660,12,0),"")</f>
        <v/>
      </c>
      <c r="AA307" s="174" t="str">
        <f ca="1">IFERROR(VLOOKUP(ROW(AA295),'فهرست بها کلی'!$C$13:$BO$1660,13,0),"")</f>
        <v/>
      </c>
      <c r="AB307" s="243" t="str">
        <f t="shared" ca="1" si="32"/>
        <v/>
      </c>
      <c r="AC307" s="174" t="str">
        <f ca="1">IFERROR(VLOOKUP(ROW(AC295),'فهرست بها کلی'!$C$13:$BO$1660,22,0),"")</f>
        <v/>
      </c>
      <c r="AD307" s="174" t="str">
        <f ca="1">IFERROR(VLOOKUP(ROW(AD295),'فهرست بها کلی'!$C$13:$BO$1660,25,0),"")</f>
        <v/>
      </c>
      <c r="AE307" s="174" t="str">
        <f ca="1">IFERROR(VLOOKUP(ROW(AE295),'فهرست بها کلی'!$C$13:$BO$1660,28,0),"")</f>
        <v/>
      </c>
      <c r="AF307" s="174" t="str">
        <f ca="1">IFERROR(VLOOKUP(ROW(AF295),'فهرست بها کلی'!$C$13:$BO$1660,31,0),"")</f>
        <v/>
      </c>
      <c r="AG307" s="174" t="str">
        <f ca="1">IFERROR(VLOOKUP(ROW(AG295),'فهرست بها کلی'!$C$13:$BO$1660,34,0),"")</f>
        <v/>
      </c>
      <c r="AH307" s="174" t="str">
        <f ca="1">IFERROR(VLOOKUP(ROW(AH295),'فهرست بها کلی'!$C$13:$BO$1660,37,0),"")</f>
        <v/>
      </c>
      <c r="AI307" s="174" t="str">
        <f ca="1">IFERROR(VLOOKUP(ROW(AI295),'فهرست بها کلی'!$C$13:$BO$1660,40,0),"")</f>
        <v/>
      </c>
      <c r="AJ307" s="174" t="str">
        <f ca="1">IFERROR(VLOOKUP(ROW(AJ295),'فهرست بها کلی'!$C$13:$BO$1660,43,0),"")</f>
        <v/>
      </c>
      <c r="AK307" s="174" t="str">
        <f ca="1">IFERROR(VLOOKUP(ROW(AK295),'فهرست بها کلی'!$C$13:$BO$1660,46,0),"")</f>
        <v/>
      </c>
      <c r="AL307" s="174" t="str">
        <f ca="1">IFERROR(VLOOKUP(ROW(AL295),'فهرست بها کلی'!$C$13:$BO$1660,49,0),"")</f>
        <v/>
      </c>
      <c r="AM307" s="174" t="str">
        <f ca="1">IFERROR(VLOOKUP(ROW(AM295),'فهرست بها کلی'!$C$13:$BO$1660,52,0),"")</f>
        <v/>
      </c>
      <c r="AN307" s="174" t="str">
        <f ca="1">IFERROR(VLOOKUP(ROW(AN295),'فهرست بها کلی'!$C$13:$BO$1660,55,0),"")</f>
        <v/>
      </c>
      <c r="AO307" s="174" t="str">
        <f ca="1">IFERROR(VLOOKUP(ROW(AO295),'فهرست بها کلی'!$C$13:$BO$1660,58,0),"")</f>
        <v/>
      </c>
      <c r="AP307" s="174" t="str">
        <f ca="1">IFERROR(VLOOKUP(ROW(AP295),'فهرست بها کلی'!$C$13:$BO$1660,61,0),"")</f>
        <v/>
      </c>
      <c r="AQ307" s="174" t="str">
        <f ca="1">IFERROR(VLOOKUP(ROW(AQ295),'فهرست بها کلی'!$C$13:$BO$1660,64,0),"")</f>
        <v/>
      </c>
      <c r="AR307" s="244">
        <f t="shared" ca="1" si="33"/>
        <v>0</v>
      </c>
      <c r="AS307" s="174" t="str">
        <f ca="1">IFERROR(VLOOKUP(ROW(AS295),'فهرست بها کلی'!$C$13:$BO$1660,23,0),"")</f>
        <v/>
      </c>
      <c r="AT307" s="174" t="str">
        <f ca="1">IFERROR(VLOOKUP(ROW(AT295),'فهرست بها کلی'!$C$13:$BO$1660,26,0),"")</f>
        <v/>
      </c>
      <c r="AU307" s="174" t="str">
        <f ca="1">IFERROR(VLOOKUP(ROW(AU295),'فهرست بها کلی'!$C$13:$BO$1660,29,0),"")</f>
        <v/>
      </c>
      <c r="AV307" s="174" t="str">
        <f ca="1">IFERROR(VLOOKUP(ROW(AV295),'فهرست بها کلی'!$C$13:$BO$1660,32,0),"")</f>
        <v/>
      </c>
      <c r="AW307" s="174" t="str">
        <f ca="1">IFERROR(VLOOKUP(ROW(AW295),'فهرست بها کلی'!$C$13:$BO$1660,35,0),"")</f>
        <v/>
      </c>
      <c r="AX307" s="174" t="str">
        <f ca="1">IFERROR(VLOOKUP(ROW(AX295),'فهرست بها کلی'!$C$13:$BO$1660,38,0),"")</f>
        <v/>
      </c>
      <c r="AY307" s="174" t="str">
        <f ca="1">IFERROR(VLOOKUP(ROW(AY295),'فهرست بها کلی'!$C$13:$BO$1660,41,0),"")</f>
        <v/>
      </c>
      <c r="AZ307" s="174" t="str">
        <f ca="1">IFERROR(VLOOKUP(ROW(AZ295),'فهرست بها کلی'!$C$13:$BO$1660,44,0),"")</f>
        <v/>
      </c>
      <c r="BA307" s="174" t="str">
        <f ca="1">IFERROR(VLOOKUP(ROW(BA295),'فهرست بها کلی'!$C$13:$BO$1660,47,0),"")</f>
        <v/>
      </c>
      <c r="BB307" s="174" t="str">
        <f ca="1">IFERROR(VLOOKUP(ROW(BB295),'فهرست بها کلی'!$C$13:$BO$1660,50,0),"")</f>
        <v/>
      </c>
      <c r="BC307" s="174" t="str">
        <f ca="1">IFERROR(VLOOKUP(ROW(BC295),'فهرست بها کلی'!$C$13:$BO$1660,53,0),"")</f>
        <v/>
      </c>
      <c r="BD307" s="174" t="str">
        <f ca="1">IFERROR(VLOOKUP(ROW(BD295),'فهرست بها کلی'!$C$13:$BO$1660,56,0),"")</f>
        <v/>
      </c>
      <c r="BE307" s="174" t="str">
        <f ca="1">IFERROR(VLOOKUP(ROW(BE295),'فهرست بها کلی'!$C$13:$BO$1660,59,0),"")</f>
        <v/>
      </c>
      <c r="BF307" s="174" t="str">
        <f ca="1">IFERROR(VLOOKUP(ROW(BF295),'فهرست بها کلی'!$C$13:$BO$1660,62,0),"")</f>
        <v/>
      </c>
      <c r="BG307" s="174" t="str">
        <f ca="1">IFERROR(VLOOKUP(ROW(BG295),'فهرست بها کلی'!$C$13:$BO$1660,65,0),"")</f>
        <v/>
      </c>
      <c r="BH307" s="174" t="str">
        <f ca="1">IFERROR(VLOOKUP(ROW(BH295),'فهرست بها کلی'!$C$13:$BO$1660,16,0),"")</f>
        <v/>
      </c>
      <c r="BI307" s="245" t="str">
        <f t="shared" ca="1" si="34"/>
        <v xml:space="preserve"> </v>
      </c>
      <c r="BJ307" s="245" t="str">
        <f t="shared" ca="1" si="35"/>
        <v/>
      </c>
      <c r="BK307" s="245" t="str">
        <f t="shared" ca="1" si="36"/>
        <v/>
      </c>
    </row>
    <row r="308" spans="1:63" ht="47.25" customHeight="1">
      <c r="A308" s="174" t="str">
        <f ca="1">IFERROR(VLOOKUP(ROW(A296),'فهرست بها کلی'!$C$13:$BO$1660,1,0),"")</f>
        <v/>
      </c>
      <c r="B308" s="174" t="str">
        <f ca="1">IFERROR(VLOOKUP(ROW(B296),'فهرست بها کلی'!$C$13:$BO$1660,5,0),"")</f>
        <v/>
      </c>
      <c r="C308" s="174" t="str">
        <f ca="1">IFERROR(VLOOKUP(ROW(C296),'فهرست بها کلی'!$C$13:$BO$1660,6,0),"")</f>
        <v/>
      </c>
      <c r="D308" s="174" t="str">
        <f ca="1">IFERROR(VLOOKUP(ROW(D296),'فهرست بها کلی'!$C$13:$BO$1660,7,0),"")</f>
        <v/>
      </c>
      <c r="E308" s="174" t="str">
        <f ca="1">IFERROR(VLOOKUP(ROW(E296),'فهرست بها کلی'!$C$13:$BO$1660,8,0),"")</f>
        <v/>
      </c>
      <c r="F308" s="174" t="str">
        <f ca="1">IFERROR(VLOOKUP(ROW(F296),'فهرست بها کلی'!$C$13:$BO$1660,9,0),"")</f>
        <v/>
      </c>
      <c r="G308" s="174" t="str">
        <f ca="1">IFERROR(VLOOKUP(ROW(G296),'فهرست بها کلی'!$C$13:$BO$1660,21,0),"")</f>
        <v/>
      </c>
      <c r="H308" s="174" t="str">
        <f ca="1">IFERROR(VLOOKUP(ROW(H296),'فهرست بها کلی'!$C$13:$BO$1660,24,0),"")</f>
        <v/>
      </c>
      <c r="I308" s="174" t="str">
        <f ca="1">IFERROR(VLOOKUP(ROW(I296),'فهرست بها کلی'!$C$13:$BO$1660,27,0),"")</f>
        <v/>
      </c>
      <c r="J308" s="174" t="str">
        <f ca="1">IFERROR(VLOOKUP(ROW(J296),'فهرست بها کلی'!$C$13:$BO$1660,30,0),"")</f>
        <v/>
      </c>
      <c r="K308" s="174" t="str">
        <f ca="1">IFERROR(VLOOKUP(ROW(K296),'فهرست بها کلی'!$C$13:$BO$1660,33,0),"")</f>
        <v/>
      </c>
      <c r="L308" s="174" t="str">
        <f ca="1">IFERROR(VLOOKUP(ROW(L296),'فهرست بها کلی'!$C$13:$BO$1660,36,0),"")</f>
        <v/>
      </c>
      <c r="M308" s="174" t="str">
        <f ca="1">IFERROR(VLOOKUP(ROW(M296),'فهرست بها کلی'!$C$13:$BO$1660,39,0),"")</f>
        <v/>
      </c>
      <c r="N308" s="174" t="str">
        <f ca="1">IFERROR(VLOOKUP(ROW(N296),'فهرست بها کلی'!$C$13:$BO$1660,42,0),"")</f>
        <v/>
      </c>
      <c r="O308" s="174" t="str">
        <f ca="1">IFERROR(VLOOKUP(ROW(O296),'فهرست بها کلی'!$C$13:$BO$1660,45,0),"")</f>
        <v/>
      </c>
      <c r="P308" s="174" t="str">
        <f ca="1">IFERROR(VLOOKUP(ROW(P296),'فهرست بها کلی'!$C$13:$BO$1660,48,0),"")</f>
        <v/>
      </c>
      <c r="Q308" s="174" t="str">
        <f ca="1">IFERROR(VLOOKUP(ROW(Q296),'فهرست بها کلی'!$C$13:$BO$1660,51,0),"")</f>
        <v/>
      </c>
      <c r="R308" s="174" t="str">
        <f ca="1">IFERROR(VLOOKUP(ROW(R296),'فهرست بها کلی'!$C$13:$BO$1660,54,0),"")</f>
        <v/>
      </c>
      <c r="S308" s="174" t="str">
        <f ca="1">IFERROR(VLOOKUP(ROW(S296),'فهرست بها کلی'!$C$13:$BO$1660,57,0),"")</f>
        <v/>
      </c>
      <c r="T308" s="174" t="str">
        <f ca="1">IFERROR(VLOOKUP(ROW(T296),'فهرست بها کلی'!$C$13:$BO$1660,60,0),"")</f>
        <v/>
      </c>
      <c r="U308" s="174" t="str">
        <f ca="1">IFERROR(VLOOKUP(ROW(U296),'فهرست بها کلی'!$C$13:$BO$1660,63,0),"")</f>
        <v/>
      </c>
      <c r="V308" s="241">
        <f t="shared" ca="1" si="30"/>
        <v>0</v>
      </c>
      <c r="W308" s="242" t="str">
        <f t="shared" ca="1" si="31"/>
        <v/>
      </c>
      <c r="X308" s="174" t="str">
        <f ca="1">IFERROR(VLOOKUP(ROW(X296),'فهرست بها کلی'!$C$13:$BO$1660,10,0),"")</f>
        <v/>
      </c>
      <c r="Y308" s="174" t="str">
        <f ca="1">IFERROR(VLOOKUP(ROW(Y296),'فهرست بها کلی'!$C$13:$BO$1660,11,0),"")</f>
        <v/>
      </c>
      <c r="Z308" s="174" t="str">
        <f ca="1">IFERROR(VLOOKUP(ROW(Z296),'فهرست بها کلی'!$C$13:$BO$1660,12,0),"")</f>
        <v/>
      </c>
      <c r="AA308" s="174" t="str">
        <f ca="1">IFERROR(VLOOKUP(ROW(AA296),'فهرست بها کلی'!$C$13:$BO$1660,13,0),"")</f>
        <v/>
      </c>
      <c r="AB308" s="243" t="str">
        <f t="shared" ca="1" si="32"/>
        <v/>
      </c>
      <c r="AC308" s="174" t="str">
        <f ca="1">IFERROR(VLOOKUP(ROW(AC296),'فهرست بها کلی'!$C$13:$BO$1660,22,0),"")</f>
        <v/>
      </c>
      <c r="AD308" s="174" t="str">
        <f ca="1">IFERROR(VLOOKUP(ROW(AD296),'فهرست بها کلی'!$C$13:$BO$1660,25,0),"")</f>
        <v/>
      </c>
      <c r="AE308" s="174" t="str">
        <f ca="1">IFERROR(VLOOKUP(ROW(AE296),'فهرست بها کلی'!$C$13:$BO$1660,28,0),"")</f>
        <v/>
      </c>
      <c r="AF308" s="174" t="str">
        <f ca="1">IFERROR(VLOOKUP(ROW(AF296),'فهرست بها کلی'!$C$13:$BO$1660,31,0),"")</f>
        <v/>
      </c>
      <c r="AG308" s="174" t="str">
        <f ca="1">IFERROR(VLOOKUP(ROW(AG296),'فهرست بها کلی'!$C$13:$BO$1660,34,0),"")</f>
        <v/>
      </c>
      <c r="AH308" s="174" t="str">
        <f ca="1">IFERROR(VLOOKUP(ROW(AH296),'فهرست بها کلی'!$C$13:$BO$1660,37,0),"")</f>
        <v/>
      </c>
      <c r="AI308" s="174" t="str">
        <f ca="1">IFERROR(VLOOKUP(ROW(AI296),'فهرست بها کلی'!$C$13:$BO$1660,40,0),"")</f>
        <v/>
      </c>
      <c r="AJ308" s="174" t="str">
        <f ca="1">IFERROR(VLOOKUP(ROW(AJ296),'فهرست بها کلی'!$C$13:$BO$1660,43,0),"")</f>
        <v/>
      </c>
      <c r="AK308" s="174" t="str">
        <f ca="1">IFERROR(VLOOKUP(ROW(AK296),'فهرست بها کلی'!$C$13:$BO$1660,46,0),"")</f>
        <v/>
      </c>
      <c r="AL308" s="174" t="str">
        <f ca="1">IFERROR(VLOOKUP(ROW(AL296),'فهرست بها کلی'!$C$13:$BO$1660,49,0),"")</f>
        <v/>
      </c>
      <c r="AM308" s="174" t="str">
        <f ca="1">IFERROR(VLOOKUP(ROW(AM296),'فهرست بها کلی'!$C$13:$BO$1660,52,0),"")</f>
        <v/>
      </c>
      <c r="AN308" s="174" t="str">
        <f ca="1">IFERROR(VLOOKUP(ROW(AN296),'فهرست بها کلی'!$C$13:$BO$1660,55,0),"")</f>
        <v/>
      </c>
      <c r="AO308" s="174" t="str">
        <f ca="1">IFERROR(VLOOKUP(ROW(AO296),'فهرست بها کلی'!$C$13:$BO$1660,58,0),"")</f>
        <v/>
      </c>
      <c r="AP308" s="174" t="str">
        <f ca="1">IFERROR(VLOOKUP(ROW(AP296),'فهرست بها کلی'!$C$13:$BO$1660,61,0),"")</f>
        <v/>
      </c>
      <c r="AQ308" s="174" t="str">
        <f ca="1">IFERROR(VLOOKUP(ROW(AQ296),'فهرست بها کلی'!$C$13:$BO$1660,64,0),"")</f>
        <v/>
      </c>
      <c r="AR308" s="244">
        <f t="shared" ca="1" si="33"/>
        <v>0</v>
      </c>
      <c r="AS308" s="174" t="str">
        <f ca="1">IFERROR(VLOOKUP(ROW(AS296),'فهرست بها کلی'!$C$13:$BO$1660,23,0),"")</f>
        <v/>
      </c>
      <c r="AT308" s="174" t="str">
        <f ca="1">IFERROR(VLOOKUP(ROW(AT296),'فهرست بها کلی'!$C$13:$BO$1660,26,0),"")</f>
        <v/>
      </c>
      <c r="AU308" s="174" t="str">
        <f ca="1">IFERROR(VLOOKUP(ROW(AU296),'فهرست بها کلی'!$C$13:$BO$1660,29,0),"")</f>
        <v/>
      </c>
      <c r="AV308" s="174" t="str">
        <f ca="1">IFERROR(VLOOKUP(ROW(AV296),'فهرست بها کلی'!$C$13:$BO$1660,32,0),"")</f>
        <v/>
      </c>
      <c r="AW308" s="174" t="str">
        <f ca="1">IFERROR(VLOOKUP(ROW(AW296),'فهرست بها کلی'!$C$13:$BO$1660,35,0),"")</f>
        <v/>
      </c>
      <c r="AX308" s="174" t="str">
        <f ca="1">IFERROR(VLOOKUP(ROW(AX296),'فهرست بها کلی'!$C$13:$BO$1660,38,0),"")</f>
        <v/>
      </c>
      <c r="AY308" s="174" t="str">
        <f ca="1">IFERROR(VLOOKUP(ROW(AY296),'فهرست بها کلی'!$C$13:$BO$1660,41,0),"")</f>
        <v/>
      </c>
      <c r="AZ308" s="174" t="str">
        <f ca="1">IFERROR(VLOOKUP(ROW(AZ296),'فهرست بها کلی'!$C$13:$BO$1660,44,0),"")</f>
        <v/>
      </c>
      <c r="BA308" s="174" t="str">
        <f ca="1">IFERROR(VLOOKUP(ROW(BA296),'فهرست بها کلی'!$C$13:$BO$1660,47,0),"")</f>
        <v/>
      </c>
      <c r="BB308" s="174" t="str">
        <f ca="1">IFERROR(VLOOKUP(ROW(BB296),'فهرست بها کلی'!$C$13:$BO$1660,50,0),"")</f>
        <v/>
      </c>
      <c r="BC308" s="174" t="str">
        <f ca="1">IFERROR(VLOOKUP(ROW(BC296),'فهرست بها کلی'!$C$13:$BO$1660,53,0),"")</f>
        <v/>
      </c>
      <c r="BD308" s="174" t="str">
        <f ca="1">IFERROR(VLOOKUP(ROW(BD296),'فهرست بها کلی'!$C$13:$BO$1660,56,0),"")</f>
        <v/>
      </c>
      <c r="BE308" s="174" t="str">
        <f ca="1">IFERROR(VLOOKUP(ROW(BE296),'فهرست بها کلی'!$C$13:$BO$1660,59,0),"")</f>
        <v/>
      </c>
      <c r="BF308" s="174" t="str">
        <f ca="1">IFERROR(VLOOKUP(ROW(BF296),'فهرست بها کلی'!$C$13:$BO$1660,62,0),"")</f>
        <v/>
      </c>
      <c r="BG308" s="174" t="str">
        <f ca="1">IFERROR(VLOOKUP(ROW(BG296),'فهرست بها کلی'!$C$13:$BO$1660,65,0),"")</f>
        <v/>
      </c>
      <c r="BH308" s="174" t="str">
        <f ca="1">IFERROR(VLOOKUP(ROW(BH296),'فهرست بها کلی'!$C$13:$BO$1660,16,0),"")</f>
        <v/>
      </c>
      <c r="BI308" s="245" t="str">
        <f t="shared" ca="1" si="34"/>
        <v xml:space="preserve"> </v>
      </c>
      <c r="BJ308" s="245" t="str">
        <f t="shared" ca="1" si="35"/>
        <v/>
      </c>
      <c r="BK308" s="245" t="str">
        <f t="shared" ca="1" si="36"/>
        <v/>
      </c>
    </row>
    <row r="309" spans="1:63" ht="47.25" customHeight="1">
      <c r="A309" s="174" t="str">
        <f ca="1">IFERROR(VLOOKUP(ROW(A297),'فهرست بها کلی'!$C$13:$BO$1660,1,0),"")</f>
        <v/>
      </c>
      <c r="B309" s="174" t="str">
        <f ca="1">IFERROR(VLOOKUP(ROW(B297),'فهرست بها کلی'!$C$13:$BO$1660,5,0),"")</f>
        <v/>
      </c>
      <c r="C309" s="174" t="str">
        <f ca="1">IFERROR(VLOOKUP(ROW(C297),'فهرست بها کلی'!$C$13:$BO$1660,6,0),"")</f>
        <v/>
      </c>
      <c r="D309" s="174" t="str">
        <f ca="1">IFERROR(VLOOKUP(ROW(D297),'فهرست بها کلی'!$C$13:$BO$1660,7,0),"")</f>
        <v/>
      </c>
      <c r="E309" s="174" t="str">
        <f ca="1">IFERROR(VLOOKUP(ROW(E297),'فهرست بها کلی'!$C$13:$BO$1660,8,0),"")</f>
        <v/>
      </c>
      <c r="F309" s="174" t="str">
        <f ca="1">IFERROR(VLOOKUP(ROW(F297),'فهرست بها کلی'!$C$13:$BO$1660,9,0),"")</f>
        <v/>
      </c>
      <c r="G309" s="174" t="str">
        <f ca="1">IFERROR(VLOOKUP(ROW(G297),'فهرست بها کلی'!$C$13:$BO$1660,21,0),"")</f>
        <v/>
      </c>
      <c r="H309" s="174" t="str">
        <f ca="1">IFERROR(VLOOKUP(ROW(H297),'فهرست بها کلی'!$C$13:$BO$1660,24,0),"")</f>
        <v/>
      </c>
      <c r="I309" s="174" t="str">
        <f ca="1">IFERROR(VLOOKUP(ROW(I297),'فهرست بها کلی'!$C$13:$BO$1660,27,0),"")</f>
        <v/>
      </c>
      <c r="J309" s="174" t="str">
        <f ca="1">IFERROR(VLOOKUP(ROW(J297),'فهرست بها کلی'!$C$13:$BO$1660,30,0),"")</f>
        <v/>
      </c>
      <c r="K309" s="174" t="str">
        <f ca="1">IFERROR(VLOOKUP(ROW(K297),'فهرست بها کلی'!$C$13:$BO$1660,33,0),"")</f>
        <v/>
      </c>
      <c r="L309" s="174" t="str">
        <f ca="1">IFERROR(VLOOKUP(ROW(L297),'فهرست بها کلی'!$C$13:$BO$1660,36,0),"")</f>
        <v/>
      </c>
      <c r="M309" s="174" t="str">
        <f ca="1">IFERROR(VLOOKUP(ROW(M297),'فهرست بها کلی'!$C$13:$BO$1660,39,0),"")</f>
        <v/>
      </c>
      <c r="N309" s="174" t="str">
        <f ca="1">IFERROR(VLOOKUP(ROW(N297),'فهرست بها کلی'!$C$13:$BO$1660,42,0),"")</f>
        <v/>
      </c>
      <c r="O309" s="174" t="str">
        <f ca="1">IFERROR(VLOOKUP(ROW(O297),'فهرست بها کلی'!$C$13:$BO$1660,45,0),"")</f>
        <v/>
      </c>
      <c r="P309" s="174" t="str">
        <f ca="1">IFERROR(VLOOKUP(ROW(P297),'فهرست بها کلی'!$C$13:$BO$1660,48,0),"")</f>
        <v/>
      </c>
      <c r="Q309" s="174" t="str">
        <f ca="1">IFERROR(VLOOKUP(ROW(Q297),'فهرست بها کلی'!$C$13:$BO$1660,51,0),"")</f>
        <v/>
      </c>
      <c r="R309" s="174" t="str">
        <f ca="1">IFERROR(VLOOKUP(ROW(R297),'فهرست بها کلی'!$C$13:$BO$1660,54,0),"")</f>
        <v/>
      </c>
      <c r="S309" s="174" t="str">
        <f ca="1">IFERROR(VLOOKUP(ROW(S297),'فهرست بها کلی'!$C$13:$BO$1660,57,0),"")</f>
        <v/>
      </c>
      <c r="T309" s="174" t="str">
        <f ca="1">IFERROR(VLOOKUP(ROW(T297),'فهرست بها کلی'!$C$13:$BO$1660,60,0),"")</f>
        <v/>
      </c>
      <c r="U309" s="174" t="str">
        <f ca="1">IFERROR(VLOOKUP(ROW(U297),'فهرست بها کلی'!$C$13:$BO$1660,63,0),"")</f>
        <v/>
      </c>
      <c r="V309" s="241">
        <f t="shared" ca="1" si="30"/>
        <v>0</v>
      </c>
      <c r="W309" s="242" t="str">
        <f t="shared" ca="1" si="31"/>
        <v/>
      </c>
      <c r="X309" s="174" t="str">
        <f ca="1">IFERROR(VLOOKUP(ROW(X297),'فهرست بها کلی'!$C$13:$BO$1660,10,0),"")</f>
        <v/>
      </c>
      <c r="Y309" s="174" t="str">
        <f ca="1">IFERROR(VLOOKUP(ROW(Y297),'فهرست بها کلی'!$C$13:$BO$1660,11,0),"")</f>
        <v/>
      </c>
      <c r="Z309" s="174" t="str">
        <f ca="1">IFERROR(VLOOKUP(ROW(Z297),'فهرست بها کلی'!$C$13:$BO$1660,12,0),"")</f>
        <v/>
      </c>
      <c r="AA309" s="174" t="str">
        <f ca="1">IFERROR(VLOOKUP(ROW(AA297),'فهرست بها کلی'!$C$13:$BO$1660,13,0),"")</f>
        <v/>
      </c>
      <c r="AB309" s="243" t="str">
        <f t="shared" ca="1" si="32"/>
        <v/>
      </c>
      <c r="AC309" s="174" t="str">
        <f ca="1">IFERROR(VLOOKUP(ROW(AC297),'فهرست بها کلی'!$C$13:$BO$1660,22,0),"")</f>
        <v/>
      </c>
      <c r="AD309" s="174" t="str">
        <f ca="1">IFERROR(VLOOKUP(ROW(AD297),'فهرست بها کلی'!$C$13:$BO$1660,25,0),"")</f>
        <v/>
      </c>
      <c r="AE309" s="174" t="str">
        <f ca="1">IFERROR(VLOOKUP(ROW(AE297),'فهرست بها کلی'!$C$13:$BO$1660,28,0),"")</f>
        <v/>
      </c>
      <c r="AF309" s="174" t="str">
        <f ca="1">IFERROR(VLOOKUP(ROW(AF297),'فهرست بها کلی'!$C$13:$BO$1660,31,0),"")</f>
        <v/>
      </c>
      <c r="AG309" s="174" t="str">
        <f ca="1">IFERROR(VLOOKUP(ROW(AG297),'فهرست بها کلی'!$C$13:$BO$1660,34,0),"")</f>
        <v/>
      </c>
      <c r="AH309" s="174" t="str">
        <f ca="1">IFERROR(VLOOKUP(ROW(AH297),'فهرست بها کلی'!$C$13:$BO$1660,37,0),"")</f>
        <v/>
      </c>
      <c r="AI309" s="174" t="str">
        <f ca="1">IFERROR(VLOOKUP(ROW(AI297),'فهرست بها کلی'!$C$13:$BO$1660,40,0),"")</f>
        <v/>
      </c>
      <c r="AJ309" s="174" t="str">
        <f ca="1">IFERROR(VLOOKUP(ROW(AJ297),'فهرست بها کلی'!$C$13:$BO$1660,43,0),"")</f>
        <v/>
      </c>
      <c r="AK309" s="174" t="str">
        <f ca="1">IFERROR(VLOOKUP(ROW(AK297),'فهرست بها کلی'!$C$13:$BO$1660,46,0),"")</f>
        <v/>
      </c>
      <c r="AL309" s="174" t="str">
        <f ca="1">IFERROR(VLOOKUP(ROW(AL297),'فهرست بها کلی'!$C$13:$BO$1660,49,0),"")</f>
        <v/>
      </c>
      <c r="AM309" s="174" t="str">
        <f ca="1">IFERROR(VLOOKUP(ROW(AM297),'فهرست بها کلی'!$C$13:$BO$1660,52,0),"")</f>
        <v/>
      </c>
      <c r="AN309" s="174" t="str">
        <f ca="1">IFERROR(VLOOKUP(ROW(AN297),'فهرست بها کلی'!$C$13:$BO$1660,55,0),"")</f>
        <v/>
      </c>
      <c r="AO309" s="174" t="str">
        <f ca="1">IFERROR(VLOOKUP(ROW(AO297),'فهرست بها کلی'!$C$13:$BO$1660,58,0),"")</f>
        <v/>
      </c>
      <c r="AP309" s="174" t="str">
        <f ca="1">IFERROR(VLOOKUP(ROW(AP297),'فهرست بها کلی'!$C$13:$BO$1660,61,0),"")</f>
        <v/>
      </c>
      <c r="AQ309" s="174" t="str">
        <f ca="1">IFERROR(VLOOKUP(ROW(AQ297),'فهرست بها کلی'!$C$13:$BO$1660,64,0),"")</f>
        <v/>
      </c>
      <c r="AR309" s="244">
        <f t="shared" ca="1" si="33"/>
        <v>0</v>
      </c>
      <c r="AS309" s="174" t="str">
        <f ca="1">IFERROR(VLOOKUP(ROW(AS297),'فهرست بها کلی'!$C$13:$BO$1660,23,0),"")</f>
        <v/>
      </c>
      <c r="AT309" s="174" t="str">
        <f ca="1">IFERROR(VLOOKUP(ROW(AT297),'فهرست بها کلی'!$C$13:$BO$1660,26,0),"")</f>
        <v/>
      </c>
      <c r="AU309" s="174" t="str">
        <f ca="1">IFERROR(VLOOKUP(ROW(AU297),'فهرست بها کلی'!$C$13:$BO$1660,29,0),"")</f>
        <v/>
      </c>
      <c r="AV309" s="174" t="str">
        <f ca="1">IFERROR(VLOOKUP(ROW(AV297),'فهرست بها کلی'!$C$13:$BO$1660,32,0),"")</f>
        <v/>
      </c>
      <c r="AW309" s="174" t="str">
        <f ca="1">IFERROR(VLOOKUP(ROW(AW297),'فهرست بها کلی'!$C$13:$BO$1660,35,0),"")</f>
        <v/>
      </c>
      <c r="AX309" s="174" t="str">
        <f ca="1">IFERROR(VLOOKUP(ROW(AX297),'فهرست بها کلی'!$C$13:$BO$1660,38,0),"")</f>
        <v/>
      </c>
      <c r="AY309" s="174" t="str">
        <f ca="1">IFERROR(VLOOKUP(ROW(AY297),'فهرست بها کلی'!$C$13:$BO$1660,41,0),"")</f>
        <v/>
      </c>
      <c r="AZ309" s="174" t="str">
        <f ca="1">IFERROR(VLOOKUP(ROW(AZ297),'فهرست بها کلی'!$C$13:$BO$1660,44,0),"")</f>
        <v/>
      </c>
      <c r="BA309" s="174" t="str">
        <f ca="1">IFERROR(VLOOKUP(ROW(BA297),'فهرست بها کلی'!$C$13:$BO$1660,47,0),"")</f>
        <v/>
      </c>
      <c r="BB309" s="174" t="str">
        <f ca="1">IFERROR(VLOOKUP(ROW(BB297),'فهرست بها کلی'!$C$13:$BO$1660,50,0),"")</f>
        <v/>
      </c>
      <c r="BC309" s="174" t="str">
        <f ca="1">IFERROR(VLOOKUP(ROW(BC297),'فهرست بها کلی'!$C$13:$BO$1660,53,0),"")</f>
        <v/>
      </c>
      <c r="BD309" s="174" t="str">
        <f ca="1">IFERROR(VLOOKUP(ROW(BD297),'فهرست بها کلی'!$C$13:$BO$1660,56,0),"")</f>
        <v/>
      </c>
      <c r="BE309" s="174" t="str">
        <f ca="1">IFERROR(VLOOKUP(ROW(BE297),'فهرست بها کلی'!$C$13:$BO$1660,59,0),"")</f>
        <v/>
      </c>
      <c r="BF309" s="174" t="str">
        <f ca="1">IFERROR(VLOOKUP(ROW(BF297),'فهرست بها کلی'!$C$13:$BO$1660,62,0),"")</f>
        <v/>
      </c>
      <c r="BG309" s="174" t="str">
        <f ca="1">IFERROR(VLOOKUP(ROW(BG297),'فهرست بها کلی'!$C$13:$BO$1660,65,0),"")</f>
        <v/>
      </c>
      <c r="BH309" s="174" t="str">
        <f ca="1">IFERROR(VLOOKUP(ROW(BH297),'فهرست بها کلی'!$C$13:$BO$1660,16,0),"")</f>
        <v/>
      </c>
      <c r="BI309" s="245" t="str">
        <f t="shared" ca="1" si="34"/>
        <v xml:space="preserve"> </v>
      </c>
      <c r="BJ309" s="245" t="str">
        <f t="shared" ca="1" si="35"/>
        <v/>
      </c>
      <c r="BK309" s="245" t="str">
        <f t="shared" ca="1" si="36"/>
        <v/>
      </c>
    </row>
    <row r="310" spans="1:63" ht="47.25" customHeight="1">
      <c r="A310" s="174" t="str">
        <f ca="1">IFERROR(VLOOKUP(ROW(A298),'فهرست بها کلی'!$C$13:$BO$1660,1,0),"")</f>
        <v/>
      </c>
      <c r="B310" s="174" t="str">
        <f ca="1">IFERROR(VLOOKUP(ROW(B298),'فهرست بها کلی'!$C$13:$BO$1660,5,0),"")</f>
        <v/>
      </c>
      <c r="C310" s="174" t="str">
        <f ca="1">IFERROR(VLOOKUP(ROW(C298),'فهرست بها کلی'!$C$13:$BO$1660,6,0),"")</f>
        <v/>
      </c>
      <c r="D310" s="174" t="str">
        <f ca="1">IFERROR(VLOOKUP(ROW(D298),'فهرست بها کلی'!$C$13:$BO$1660,7,0),"")</f>
        <v/>
      </c>
      <c r="E310" s="174" t="str">
        <f ca="1">IFERROR(VLOOKUP(ROW(E298),'فهرست بها کلی'!$C$13:$BO$1660,8,0),"")</f>
        <v/>
      </c>
      <c r="F310" s="174" t="str">
        <f ca="1">IFERROR(VLOOKUP(ROW(F298),'فهرست بها کلی'!$C$13:$BO$1660,9,0),"")</f>
        <v/>
      </c>
      <c r="G310" s="174" t="str">
        <f ca="1">IFERROR(VLOOKUP(ROW(G298),'فهرست بها کلی'!$C$13:$BO$1660,21,0),"")</f>
        <v/>
      </c>
      <c r="H310" s="174" t="str">
        <f ca="1">IFERROR(VLOOKUP(ROW(H298),'فهرست بها کلی'!$C$13:$BO$1660,24,0),"")</f>
        <v/>
      </c>
      <c r="I310" s="174" t="str">
        <f ca="1">IFERROR(VLOOKUP(ROW(I298),'فهرست بها کلی'!$C$13:$BO$1660,27,0),"")</f>
        <v/>
      </c>
      <c r="J310" s="174" t="str">
        <f ca="1">IFERROR(VLOOKUP(ROW(J298),'فهرست بها کلی'!$C$13:$BO$1660,30,0),"")</f>
        <v/>
      </c>
      <c r="K310" s="174" t="str">
        <f ca="1">IFERROR(VLOOKUP(ROW(K298),'فهرست بها کلی'!$C$13:$BO$1660,33,0),"")</f>
        <v/>
      </c>
      <c r="L310" s="174" t="str">
        <f ca="1">IFERROR(VLOOKUP(ROW(L298),'فهرست بها کلی'!$C$13:$BO$1660,36,0),"")</f>
        <v/>
      </c>
      <c r="M310" s="174" t="str">
        <f ca="1">IFERROR(VLOOKUP(ROW(M298),'فهرست بها کلی'!$C$13:$BO$1660,39,0),"")</f>
        <v/>
      </c>
      <c r="N310" s="174" t="str">
        <f ca="1">IFERROR(VLOOKUP(ROW(N298),'فهرست بها کلی'!$C$13:$BO$1660,42,0),"")</f>
        <v/>
      </c>
      <c r="O310" s="174" t="str">
        <f ca="1">IFERROR(VLOOKUP(ROW(O298),'فهرست بها کلی'!$C$13:$BO$1660,45,0),"")</f>
        <v/>
      </c>
      <c r="P310" s="174" t="str">
        <f ca="1">IFERROR(VLOOKUP(ROW(P298),'فهرست بها کلی'!$C$13:$BO$1660,48,0),"")</f>
        <v/>
      </c>
      <c r="Q310" s="174" t="str">
        <f ca="1">IFERROR(VLOOKUP(ROW(Q298),'فهرست بها کلی'!$C$13:$BO$1660,51,0),"")</f>
        <v/>
      </c>
      <c r="R310" s="174" t="str">
        <f ca="1">IFERROR(VLOOKUP(ROW(R298),'فهرست بها کلی'!$C$13:$BO$1660,54,0),"")</f>
        <v/>
      </c>
      <c r="S310" s="174" t="str">
        <f ca="1">IFERROR(VLOOKUP(ROW(S298),'فهرست بها کلی'!$C$13:$BO$1660,57,0),"")</f>
        <v/>
      </c>
      <c r="T310" s="174" t="str">
        <f ca="1">IFERROR(VLOOKUP(ROW(T298),'فهرست بها کلی'!$C$13:$BO$1660,60,0),"")</f>
        <v/>
      </c>
      <c r="U310" s="174" t="str">
        <f ca="1">IFERROR(VLOOKUP(ROW(U298),'فهرست بها کلی'!$C$13:$BO$1660,63,0),"")</f>
        <v/>
      </c>
      <c r="V310" s="241">
        <f t="shared" ca="1" si="30"/>
        <v>0</v>
      </c>
      <c r="W310" s="242" t="str">
        <f t="shared" ca="1" si="31"/>
        <v/>
      </c>
      <c r="X310" s="174" t="str">
        <f ca="1">IFERROR(VLOOKUP(ROW(X298),'فهرست بها کلی'!$C$13:$BO$1660,10,0),"")</f>
        <v/>
      </c>
      <c r="Y310" s="174" t="str">
        <f ca="1">IFERROR(VLOOKUP(ROW(Y298),'فهرست بها کلی'!$C$13:$BO$1660,11,0),"")</f>
        <v/>
      </c>
      <c r="Z310" s="174" t="str">
        <f ca="1">IFERROR(VLOOKUP(ROW(Z298),'فهرست بها کلی'!$C$13:$BO$1660,12,0),"")</f>
        <v/>
      </c>
      <c r="AA310" s="174" t="str">
        <f ca="1">IFERROR(VLOOKUP(ROW(AA298),'فهرست بها کلی'!$C$13:$BO$1660,13,0),"")</f>
        <v/>
      </c>
      <c r="AB310" s="243" t="str">
        <f t="shared" ca="1" si="32"/>
        <v/>
      </c>
      <c r="AC310" s="174" t="str">
        <f ca="1">IFERROR(VLOOKUP(ROW(AC298),'فهرست بها کلی'!$C$13:$BO$1660,22,0),"")</f>
        <v/>
      </c>
      <c r="AD310" s="174" t="str">
        <f ca="1">IFERROR(VLOOKUP(ROW(AD298),'فهرست بها کلی'!$C$13:$BO$1660,25,0),"")</f>
        <v/>
      </c>
      <c r="AE310" s="174" t="str">
        <f ca="1">IFERROR(VLOOKUP(ROW(AE298),'فهرست بها کلی'!$C$13:$BO$1660,28,0),"")</f>
        <v/>
      </c>
      <c r="AF310" s="174" t="str">
        <f ca="1">IFERROR(VLOOKUP(ROW(AF298),'فهرست بها کلی'!$C$13:$BO$1660,31,0),"")</f>
        <v/>
      </c>
      <c r="AG310" s="174" t="str">
        <f ca="1">IFERROR(VLOOKUP(ROW(AG298),'فهرست بها کلی'!$C$13:$BO$1660,34,0),"")</f>
        <v/>
      </c>
      <c r="AH310" s="174" t="str">
        <f ca="1">IFERROR(VLOOKUP(ROW(AH298),'فهرست بها کلی'!$C$13:$BO$1660,37,0),"")</f>
        <v/>
      </c>
      <c r="AI310" s="174" t="str">
        <f ca="1">IFERROR(VLOOKUP(ROW(AI298),'فهرست بها کلی'!$C$13:$BO$1660,40,0),"")</f>
        <v/>
      </c>
      <c r="AJ310" s="174" t="str">
        <f ca="1">IFERROR(VLOOKUP(ROW(AJ298),'فهرست بها کلی'!$C$13:$BO$1660,43,0),"")</f>
        <v/>
      </c>
      <c r="AK310" s="174" t="str">
        <f ca="1">IFERROR(VLOOKUP(ROW(AK298),'فهرست بها کلی'!$C$13:$BO$1660,46,0),"")</f>
        <v/>
      </c>
      <c r="AL310" s="174" t="str">
        <f ca="1">IFERROR(VLOOKUP(ROW(AL298),'فهرست بها کلی'!$C$13:$BO$1660,49,0),"")</f>
        <v/>
      </c>
      <c r="AM310" s="174" t="str">
        <f ca="1">IFERROR(VLOOKUP(ROW(AM298),'فهرست بها کلی'!$C$13:$BO$1660,52,0),"")</f>
        <v/>
      </c>
      <c r="AN310" s="174" t="str">
        <f ca="1">IFERROR(VLOOKUP(ROW(AN298),'فهرست بها کلی'!$C$13:$BO$1660,55,0),"")</f>
        <v/>
      </c>
      <c r="AO310" s="174" t="str">
        <f ca="1">IFERROR(VLOOKUP(ROW(AO298),'فهرست بها کلی'!$C$13:$BO$1660,58,0),"")</f>
        <v/>
      </c>
      <c r="AP310" s="174" t="str">
        <f ca="1">IFERROR(VLOOKUP(ROW(AP298),'فهرست بها کلی'!$C$13:$BO$1660,61,0),"")</f>
        <v/>
      </c>
      <c r="AQ310" s="174" t="str">
        <f ca="1">IFERROR(VLOOKUP(ROW(AQ298),'فهرست بها کلی'!$C$13:$BO$1660,64,0),"")</f>
        <v/>
      </c>
      <c r="AR310" s="244">
        <f t="shared" ca="1" si="33"/>
        <v>0</v>
      </c>
      <c r="AS310" s="174" t="str">
        <f ca="1">IFERROR(VLOOKUP(ROW(AS298),'فهرست بها کلی'!$C$13:$BO$1660,23,0),"")</f>
        <v/>
      </c>
      <c r="AT310" s="174" t="str">
        <f ca="1">IFERROR(VLOOKUP(ROW(AT298),'فهرست بها کلی'!$C$13:$BO$1660,26,0),"")</f>
        <v/>
      </c>
      <c r="AU310" s="174" t="str">
        <f ca="1">IFERROR(VLOOKUP(ROW(AU298),'فهرست بها کلی'!$C$13:$BO$1660,29,0),"")</f>
        <v/>
      </c>
      <c r="AV310" s="174" t="str">
        <f ca="1">IFERROR(VLOOKUP(ROW(AV298),'فهرست بها کلی'!$C$13:$BO$1660,32,0),"")</f>
        <v/>
      </c>
      <c r="AW310" s="174" t="str">
        <f ca="1">IFERROR(VLOOKUP(ROW(AW298),'فهرست بها کلی'!$C$13:$BO$1660,35,0),"")</f>
        <v/>
      </c>
      <c r="AX310" s="174" t="str">
        <f ca="1">IFERROR(VLOOKUP(ROW(AX298),'فهرست بها کلی'!$C$13:$BO$1660,38,0),"")</f>
        <v/>
      </c>
      <c r="AY310" s="174" t="str">
        <f ca="1">IFERROR(VLOOKUP(ROW(AY298),'فهرست بها کلی'!$C$13:$BO$1660,41,0),"")</f>
        <v/>
      </c>
      <c r="AZ310" s="174" t="str">
        <f ca="1">IFERROR(VLOOKUP(ROW(AZ298),'فهرست بها کلی'!$C$13:$BO$1660,44,0),"")</f>
        <v/>
      </c>
      <c r="BA310" s="174" t="str">
        <f ca="1">IFERROR(VLOOKUP(ROW(BA298),'فهرست بها کلی'!$C$13:$BO$1660,47,0),"")</f>
        <v/>
      </c>
      <c r="BB310" s="174" t="str">
        <f ca="1">IFERROR(VLOOKUP(ROW(BB298),'فهرست بها کلی'!$C$13:$BO$1660,50,0),"")</f>
        <v/>
      </c>
      <c r="BC310" s="174" t="str">
        <f ca="1">IFERROR(VLOOKUP(ROW(BC298),'فهرست بها کلی'!$C$13:$BO$1660,53,0),"")</f>
        <v/>
      </c>
      <c r="BD310" s="174" t="str">
        <f ca="1">IFERROR(VLOOKUP(ROW(BD298),'فهرست بها کلی'!$C$13:$BO$1660,56,0),"")</f>
        <v/>
      </c>
      <c r="BE310" s="174" t="str">
        <f ca="1">IFERROR(VLOOKUP(ROW(BE298),'فهرست بها کلی'!$C$13:$BO$1660,59,0),"")</f>
        <v/>
      </c>
      <c r="BF310" s="174" t="str">
        <f ca="1">IFERROR(VLOOKUP(ROW(BF298),'فهرست بها کلی'!$C$13:$BO$1660,62,0),"")</f>
        <v/>
      </c>
      <c r="BG310" s="174" t="str">
        <f ca="1">IFERROR(VLOOKUP(ROW(BG298),'فهرست بها کلی'!$C$13:$BO$1660,65,0),"")</f>
        <v/>
      </c>
      <c r="BH310" s="174" t="str">
        <f ca="1">IFERROR(VLOOKUP(ROW(BH298),'فهرست بها کلی'!$C$13:$BO$1660,16,0),"")</f>
        <v/>
      </c>
      <c r="BI310" s="245" t="str">
        <f t="shared" ca="1" si="34"/>
        <v xml:space="preserve"> </v>
      </c>
      <c r="BJ310" s="245" t="str">
        <f t="shared" ca="1" si="35"/>
        <v/>
      </c>
      <c r="BK310" s="245" t="str">
        <f t="shared" ca="1" si="36"/>
        <v/>
      </c>
    </row>
    <row r="311" spans="1:63" ht="47.25" customHeight="1">
      <c r="A311" s="174" t="str">
        <f ca="1">IFERROR(VLOOKUP(ROW(A299),'فهرست بها کلی'!$C$13:$BO$1660,1,0),"")</f>
        <v/>
      </c>
      <c r="B311" s="174" t="str">
        <f ca="1">IFERROR(VLOOKUP(ROW(B299),'فهرست بها کلی'!$C$13:$BO$1660,5,0),"")</f>
        <v/>
      </c>
      <c r="C311" s="174" t="str">
        <f ca="1">IFERROR(VLOOKUP(ROW(C299),'فهرست بها کلی'!$C$13:$BO$1660,6,0),"")</f>
        <v/>
      </c>
      <c r="D311" s="174" t="str">
        <f ca="1">IFERROR(VLOOKUP(ROW(D299),'فهرست بها کلی'!$C$13:$BO$1660,7,0),"")</f>
        <v/>
      </c>
      <c r="E311" s="174" t="str">
        <f ca="1">IFERROR(VLOOKUP(ROW(E299),'فهرست بها کلی'!$C$13:$BO$1660,8,0),"")</f>
        <v/>
      </c>
      <c r="F311" s="174" t="str">
        <f ca="1">IFERROR(VLOOKUP(ROW(F299),'فهرست بها کلی'!$C$13:$BO$1660,9,0),"")</f>
        <v/>
      </c>
      <c r="G311" s="174" t="str">
        <f ca="1">IFERROR(VLOOKUP(ROW(G299),'فهرست بها کلی'!$C$13:$BO$1660,21,0),"")</f>
        <v/>
      </c>
      <c r="H311" s="174" t="str">
        <f ca="1">IFERROR(VLOOKUP(ROW(H299),'فهرست بها کلی'!$C$13:$BO$1660,24,0),"")</f>
        <v/>
      </c>
      <c r="I311" s="174" t="str">
        <f ca="1">IFERROR(VLOOKUP(ROW(I299),'فهرست بها کلی'!$C$13:$BO$1660,27,0),"")</f>
        <v/>
      </c>
      <c r="J311" s="174" t="str">
        <f ca="1">IFERROR(VLOOKUP(ROW(J299),'فهرست بها کلی'!$C$13:$BO$1660,30,0),"")</f>
        <v/>
      </c>
      <c r="K311" s="174" t="str">
        <f ca="1">IFERROR(VLOOKUP(ROW(K299),'فهرست بها کلی'!$C$13:$BO$1660,33,0),"")</f>
        <v/>
      </c>
      <c r="L311" s="174" t="str">
        <f ca="1">IFERROR(VLOOKUP(ROW(L299),'فهرست بها کلی'!$C$13:$BO$1660,36,0),"")</f>
        <v/>
      </c>
      <c r="M311" s="174" t="str">
        <f ca="1">IFERROR(VLOOKUP(ROW(M299),'فهرست بها کلی'!$C$13:$BO$1660,39,0),"")</f>
        <v/>
      </c>
      <c r="N311" s="174" t="str">
        <f ca="1">IFERROR(VLOOKUP(ROW(N299),'فهرست بها کلی'!$C$13:$BO$1660,42,0),"")</f>
        <v/>
      </c>
      <c r="O311" s="174" t="str">
        <f ca="1">IFERROR(VLOOKUP(ROW(O299),'فهرست بها کلی'!$C$13:$BO$1660,45,0),"")</f>
        <v/>
      </c>
      <c r="P311" s="174" t="str">
        <f ca="1">IFERROR(VLOOKUP(ROW(P299),'فهرست بها کلی'!$C$13:$BO$1660,48,0),"")</f>
        <v/>
      </c>
      <c r="Q311" s="174" t="str">
        <f ca="1">IFERROR(VLOOKUP(ROW(Q299),'فهرست بها کلی'!$C$13:$BO$1660,51,0),"")</f>
        <v/>
      </c>
      <c r="R311" s="174" t="str">
        <f ca="1">IFERROR(VLOOKUP(ROW(R299),'فهرست بها کلی'!$C$13:$BO$1660,54,0),"")</f>
        <v/>
      </c>
      <c r="S311" s="174" t="str">
        <f ca="1">IFERROR(VLOOKUP(ROW(S299),'فهرست بها کلی'!$C$13:$BO$1660,57,0),"")</f>
        <v/>
      </c>
      <c r="T311" s="174" t="str">
        <f ca="1">IFERROR(VLOOKUP(ROW(T299),'فهرست بها کلی'!$C$13:$BO$1660,60,0),"")</f>
        <v/>
      </c>
      <c r="U311" s="174" t="str">
        <f ca="1">IFERROR(VLOOKUP(ROW(U299),'فهرست بها کلی'!$C$13:$BO$1660,63,0),"")</f>
        <v/>
      </c>
      <c r="V311" s="241">
        <f t="shared" ca="1" si="30"/>
        <v>0</v>
      </c>
      <c r="W311" s="242" t="str">
        <f t="shared" ca="1" si="31"/>
        <v/>
      </c>
      <c r="X311" s="174" t="str">
        <f ca="1">IFERROR(VLOOKUP(ROW(X299),'فهرست بها کلی'!$C$13:$BO$1660,10,0),"")</f>
        <v/>
      </c>
      <c r="Y311" s="174" t="str">
        <f ca="1">IFERROR(VLOOKUP(ROW(Y299),'فهرست بها کلی'!$C$13:$BO$1660,11,0),"")</f>
        <v/>
      </c>
      <c r="Z311" s="174" t="str">
        <f ca="1">IFERROR(VLOOKUP(ROW(Z299),'فهرست بها کلی'!$C$13:$BO$1660,12,0),"")</f>
        <v/>
      </c>
      <c r="AA311" s="174" t="str">
        <f ca="1">IFERROR(VLOOKUP(ROW(AA299),'فهرست بها کلی'!$C$13:$BO$1660,13,0),"")</f>
        <v/>
      </c>
      <c r="AB311" s="243" t="str">
        <f t="shared" ca="1" si="32"/>
        <v/>
      </c>
      <c r="AC311" s="174" t="str">
        <f ca="1">IFERROR(VLOOKUP(ROW(AC299),'فهرست بها کلی'!$C$13:$BO$1660,22,0),"")</f>
        <v/>
      </c>
      <c r="AD311" s="174" t="str">
        <f ca="1">IFERROR(VLOOKUP(ROW(AD299),'فهرست بها کلی'!$C$13:$BO$1660,25,0),"")</f>
        <v/>
      </c>
      <c r="AE311" s="174" t="str">
        <f ca="1">IFERROR(VLOOKUP(ROW(AE299),'فهرست بها کلی'!$C$13:$BO$1660,28,0),"")</f>
        <v/>
      </c>
      <c r="AF311" s="174" t="str">
        <f ca="1">IFERROR(VLOOKUP(ROW(AF299),'فهرست بها کلی'!$C$13:$BO$1660,31,0),"")</f>
        <v/>
      </c>
      <c r="AG311" s="174" t="str">
        <f ca="1">IFERROR(VLOOKUP(ROW(AG299),'فهرست بها کلی'!$C$13:$BO$1660,34,0),"")</f>
        <v/>
      </c>
      <c r="AH311" s="174" t="str">
        <f ca="1">IFERROR(VLOOKUP(ROW(AH299),'فهرست بها کلی'!$C$13:$BO$1660,37,0),"")</f>
        <v/>
      </c>
      <c r="AI311" s="174" t="str">
        <f ca="1">IFERROR(VLOOKUP(ROW(AI299),'فهرست بها کلی'!$C$13:$BO$1660,40,0),"")</f>
        <v/>
      </c>
      <c r="AJ311" s="174" t="str">
        <f ca="1">IFERROR(VLOOKUP(ROW(AJ299),'فهرست بها کلی'!$C$13:$BO$1660,43,0),"")</f>
        <v/>
      </c>
      <c r="AK311" s="174" t="str">
        <f ca="1">IFERROR(VLOOKUP(ROW(AK299),'فهرست بها کلی'!$C$13:$BO$1660,46,0),"")</f>
        <v/>
      </c>
      <c r="AL311" s="174" t="str">
        <f ca="1">IFERROR(VLOOKUP(ROW(AL299),'فهرست بها کلی'!$C$13:$BO$1660,49,0),"")</f>
        <v/>
      </c>
      <c r="AM311" s="174" t="str">
        <f ca="1">IFERROR(VLOOKUP(ROW(AM299),'فهرست بها کلی'!$C$13:$BO$1660,52,0),"")</f>
        <v/>
      </c>
      <c r="AN311" s="174" t="str">
        <f ca="1">IFERROR(VLOOKUP(ROW(AN299),'فهرست بها کلی'!$C$13:$BO$1660,55,0),"")</f>
        <v/>
      </c>
      <c r="AO311" s="174" t="str">
        <f ca="1">IFERROR(VLOOKUP(ROW(AO299),'فهرست بها کلی'!$C$13:$BO$1660,58,0),"")</f>
        <v/>
      </c>
      <c r="AP311" s="174" t="str">
        <f ca="1">IFERROR(VLOOKUP(ROW(AP299),'فهرست بها کلی'!$C$13:$BO$1660,61,0),"")</f>
        <v/>
      </c>
      <c r="AQ311" s="174" t="str">
        <f ca="1">IFERROR(VLOOKUP(ROW(AQ299),'فهرست بها کلی'!$C$13:$BO$1660,64,0),"")</f>
        <v/>
      </c>
      <c r="AR311" s="244">
        <f t="shared" ca="1" si="33"/>
        <v>0</v>
      </c>
      <c r="AS311" s="174" t="str">
        <f ca="1">IFERROR(VLOOKUP(ROW(AS299),'فهرست بها کلی'!$C$13:$BO$1660,23,0),"")</f>
        <v/>
      </c>
      <c r="AT311" s="174" t="str">
        <f ca="1">IFERROR(VLOOKUP(ROW(AT299),'فهرست بها کلی'!$C$13:$BO$1660,26,0),"")</f>
        <v/>
      </c>
      <c r="AU311" s="174" t="str">
        <f ca="1">IFERROR(VLOOKUP(ROW(AU299),'فهرست بها کلی'!$C$13:$BO$1660,29,0),"")</f>
        <v/>
      </c>
      <c r="AV311" s="174" t="str">
        <f ca="1">IFERROR(VLOOKUP(ROW(AV299),'فهرست بها کلی'!$C$13:$BO$1660,32,0),"")</f>
        <v/>
      </c>
      <c r="AW311" s="174" t="str">
        <f ca="1">IFERROR(VLOOKUP(ROW(AW299),'فهرست بها کلی'!$C$13:$BO$1660,35,0),"")</f>
        <v/>
      </c>
      <c r="AX311" s="174" t="str">
        <f ca="1">IFERROR(VLOOKUP(ROW(AX299),'فهرست بها کلی'!$C$13:$BO$1660,38,0),"")</f>
        <v/>
      </c>
      <c r="AY311" s="174" t="str">
        <f ca="1">IFERROR(VLOOKUP(ROW(AY299),'فهرست بها کلی'!$C$13:$BO$1660,41,0),"")</f>
        <v/>
      </c>
      <c r="AZ311" s="174" t="str">
        <f ca="1">IFERROR(VLOOKUP(ROW(AZ299),'فهرست بها کلی'!$C$13:$BO$1660,44,0),"")</f>
        <v/>
      </c>
      <c r="BA311" s="174" t="str">
        <f ca="1">IFERROR(VLOOKUP(ROW(BA299),'فهرست بها کلی'!$C$13:$BO$1660,47,0),"")</f>
        <v/>
      </c>
      <c r="BB311" s="174" t="str">
        <f ca="1">IFERROR(VLOOKUP(ROW(BB299),'فهرست بها کلی'!$C$13:$BO$1660,50,0),"")</f>
        <v/>
      </c>
      <c r="BC311" s="174" t="str">
        <f ca="1">IFERROR(VLOOKUP(ROW(BC299),'فهرست بها کلی'!$C$13:$BO$1660,53,0),"")</f>
        <v/>
      </c>
      <c r="BD311" s="174" t="str">
        <f ca="1">IFERROR(VLOOKUP(ROW(BD299),'فهرست بها کلی'!$C$13:$BO$1660,56,0),"")</f>
        <v/>
      </c>
      <c r="BE311" s="174" t="str">
        <f ca="1">IFERROR(VLOOKUP(ROW(BE299),'فهرست بها کلی'!$C$13:$BO$1660,59,0),"")</f>
        <v/>
      </c>
      <c r="BF311" s="174" t="str">
        <f ca="1">IFERROR(VLOOKUP(ROW(BF299),'فهرست بها کلی'!$C$13:$BO$1660,62,0),"")</f>
        <v/>
      </c>
      <c r="BG311" s="174" t="str">
        <f ca="1">IFERROR(VLOOKUP(ROW(BG299),'فهرست بها کلی'!$C$13:$BO$1660,65,0),"")</f>
        <v/>
      </c>
      <c r="BH311" s="174" t="str">
        <f ca="1">IFERROR(VLOOKUP(ROW(BH299),'فهرست بها کلی'!$C$13:$BO$1660,16,0),"")</f>
        <v/>
      </c>
      <c r="BI311" s="245" t="str">
        <f t="shared" ca="1" si="34"/>
        <v xml:space="preserve"> </v>
      </c>
      <c r="BJ311" s="245" t="str">
        <f t="shared" ca="1" si="35"/>
        <v/>
      </c>
      <c r="BK311" s="245" t="str">
        <f t="shared" ca="1" si="36"/>
        <v/>
      </c>
    </row>
    <row r="312" spans="1:63" ht="47.25" customHeight="1">
      <c r="A312" s="174" t="str">
        <f ca="1">IFERROR(VLOOKUP(ROW(A300),'فهرست بها کلی'!$C$13:$BO$1660,1,0),"")</f>
        <v/>
      </c>
      <c r="B312" s="174" t="str">
        <f ca="1">IFERROR(VLOOKUP(ROW(B300),'فهرست بها کلی'!$C$13:$BO$1660,5,0),"")</f>
        <v/>
      </c>
      <c r="C312" s="174" t="str">
        <f ca="1">IFERROR(VLOOKUP(ROW(C300),'فهرست بها کلی'!$C$13:$BO$1660,6,0),"")</f>
        <v/>
      </c>
      <c r="D312" s="174" t="str">
        <f ca="1">IFERROR(VLOOKUP(ROW(D300),'فهرست بها کلی'!$C$13:$BO$1660,7,0),"")</f>
        <v/>
      </c>
      <c r="E312" s="174" t="str">
        <f ca="1">IFERROR(VLOOKUP(ROW(E300),'فهرست بها کلی'!$C$13:$BO$1660,8,0),"")</f>
        <v/>
      </c>
      <c r="F312" s="174" t="str">
        <f ca="1">IFERROR(VLOOKUP(ROW(F300),'فهرست بها کلی'!$C$13:$BO$1660,9,0),"")</f>
        <v/>
      </c>
      <c r="G312" s="174" t="str">
        <f ca="1">IFERROR(VLOOKUP(ROW(G300),'فهرست بها کلی'!$C$13:$BO$1660,21,0),"")</f>
        <v/>
      </c>
      <c r="H312" s="174" t="str">
        <f ca="1">IFERROR(VLOOKUP(ROW(H300),'فهرست بها کلی'!$C$13:$BO$1660,24,0),"")</f>
        <v/>
      </c>
      <c r="I312" s="174" t="str">
        <f ca="1">IFERROR(VLOOKUP(ROW(I300),'فهرست بها کلی'!$C$13:$BO$1660,27,0),"")</f>
        <v/>
      </c>
      <c r="J312" s="174" t="str">
        <f ca="1">IFERROR(VLOOKUP(ROW(J300),'فهرست بها کلی'!$C$13:$BO$1660,30,0),"")</f>
        <v/>
      </c>
      <c r="K312" s="174" t="str">
        <f ca="1">IFERROR(VLOOKUP(ROW(K300),'فهرست بها کلی'!$C$13:$BO$1660,33,0),"")</f>
        <v/>
      </c>
      <c r="L312" s="174" t="str">
        <f ca="1">IFERROR(VLOOKUP(ROW(L300),'فهرست بها کلی'!$C$13:$BO$1660,36,0),"")</f>
        <v/>
      </c>
      <c r="M312" s="174" t="str">
        <f ca="1">IFERROR(VLOOKUP(ROW(M300),'فهرست بها کلی'!$C$13:$BO$1660,39,0),"")</f>
        <v/>
      </c>
      <c r="N312" s="174" t="str">
        <f ca="1">IFERROR(VLOOKUP(ROW(N300),'فهرست بها کلی'!$C$13:$BO$1660,42,0),"")</f>
        <v/>
      </c>
      <c r="O312" s="174" t="str">
        <f ca="1">IFERROR(VLOOKUP(ROW(O300),'فهرست بها کلی'!$C$13:$BO$1660,45,0),"")</f>
        <v/>
      </c>
      <c r="P312" s="174" t="str">
        <f ca="1">IFERROR(VLOOKUP(ROW(P300),'فهرست بها کلی'!$C$13:$BO$1660,48,0),"")</f>
        <v/>
      </c>
      <c r="Q312" s="174" t="str">
        <f ca="1">IFERROR(VLOOKUP(ROW(Q300),'فهرست بها کلی'!$C$13:$BO$1660,51,0),"")</f>
        <v/>
      </c>
      <c r="R312" s="174" t="str">
        <f ca="1">IFERROR(VLOOKUP(ROW(R300),'فهرست بها کلی'!$C$13:$BO$1660,54,0),"")</f>
        <v/>
      </c>
      <c r="S312" s="174" t="str">
        <f ca="1">IFERROR(VLOOKUP(ROW(S300),'فهرست بها کلی'!$C$13:$BO$1660,57,0),"")</f>
        <v/>
      </c>
      <c r="T312" s="174" t="str">
        <f ca="1">IFERROR(VLOOKUP(ROW(T300),'فهرست بها کلی'!$C$13:$BO$1660,60,0),"")</f>
        <v/>
      </c>
      <c r="U312" s="174" t="str">
        <f ca="1">IFERROR(VLOOKUP(ROW(U300),'فهرست بها کلی'!$C$13:$BO$1660,63,0),"")</f>
        <v/>
      </c>
      <c r="V312" s="241">
        <f t="shared" ca="1" si="30"/>
        <v>0</v>
      </c>
      <c r="W312" s="242" t="str">
        <f t="shared" ca="1" si="31"/>
        <v/>
      </c>
      <c r="X312" s="174" t="str">
        <f ca="1">IFERROR(VLOOKUP(ROW(X300),'فهرست بها کلی'!$C$13:$BO$1660,10,0),"")</f>
        <v/>
      </c>
      <c r="Y312" s="174" t="str">
        <f ca="1">IFERROR(VLOOKUP(ROW(Y300),'فهرست بها کلی'!$C$13:$BO$1660,11,0),"")</f>
        <v/>
      </c>
      <c r="Z312" s="174" t="str">
        <f ca="1">IFERROR(VLOOKUP(ROW(Z300),'فهرست بها کلی'!$C$13:$BO$1660,12,0),"")</f>
        <v/>
      </c>
      <c r="AA312" s="174" t="str">
        <f ca="1">IFERROR(VLOOKUP(ROW(AA300),'فهرست بها کلی'!$C$13:$BO$1660,13,0),"")</f>
        <v/>
      </c>
      <c r="AB312" s="243" t="str">
        <f t="shared" ca="1" si="32"/>
        <v/>
      </c>
      <c r="AC312" s="174" t="str">
        <f ca="1">IFERROR(VLOOKUP(ROW(AC300),'فهرست بها کلی'!$C$13:$BO$1660,22,0),"")</f>
        <v/>
      </c>
      <c r="AD312" s="174" t="str">
        <f ca="1">IFERROR(VLOOKUP(ROW(AD300),'فهرست بها کلی'!$C$13:$BO$1660,25,0),"")</f>
        <v/>
      </c>
      <c r="AE312" s="174" t="str">
        <f ca="1">IFERROR(VLOOKUP(ROW(AE300),'فهرست بها کلی'!$C$13:$BO$1660,28,0),"")</f>
        <v/>
      </c>
      <c r="AF312" s="174" t="str">
        <f ca="1">IFERROR(VLOOKUP(ROW(AF300),'فهرست بها کلی'!$C$13:$BO$1660,31,0),"")</f>
        <v/>
      </c>
      <c r="AG312" s="174" t="str">
        <f ca="1">IFERROR(VLOOKUP(ROW(AG300),'فهرست بها کلی'!$C$13:$BO$1660,34,0),"")</f>
        <v/>
      </c>
      <c r="AH312" s="174" t="str">
        <f ca="1">IFERROR(VLOOKUP(ROW(AH300),'فهرست بها کلی'!$C$13:$BO$1660,37,0),"")</f>
        <v/>
      </c>
      <c r="AI312" s="174" t="str">
        <f ca="1">IFERROR(VLOOKUP(ROW(AI300),'فهرست بها کلی'!$C$13:$BO$1660,40,0),"")</f>
        <v/>
      </c>
      <c r="AJ312" s="174" t="str">
        <f ca="1">IFERROR(VLOOKUP(ROW(AJ300),'فهرست بها کلی'!$C$13:$BO$1660,43,0),"")</f>
        <v/>
      </c>
      <c r="AK312" s="174" t="str">
        <f ca="1">IFERROR(VLOOKUP(ROW(AK300),'فهرست بها کلی'!$C$13:$BO$1660,46,0),"")</f>
        <v/>
      </c>
      <c r="AL312" s="174" t="str">
        <f ca="1">IFERROR(VLOOKUP(ROW(AL300),'فهرست بها کلی'!$C$13:$BO$1660,49,0),"")</f>
        <v/>
      </c>
      <c r="AM312" s="174" t="str">
        <f ca="1">IFERROR(VLOOKUP(ROW(AM300),'فهرست بها کلی'!$C$13:$BO$1660,52,0),"")</f>
        <v/>
      </c>
      <c r="AN312" s="174" t="str">
        <f ca="1">IFERROR(VLOOKUP(ROW(AN300),'فهرست بها کلی'!$C$13:$BO$1660,55,0),"")</f>
        <v/>
      </c>
      <c r="AO312" s="174" t="str">
        <f ca="1">IFERROR(VLOOKUP(ROW(AO300),'فهرست بها کلی'!$C$13:$BO$1660,58,0),"")</f>
        <v/>
      </c>
      <c r="AP312" s="174" t="str">
        <f ca="1">IFERROR(VLOOKUP(ROW(AP300),'فهرست بها کلی'!$C$13:$BO$1660,61,0),"")</f>
        <v/>
      </c>
      <c r="AQ312" s="174" t="str">
        <f ca="1">IFERROR(VLOOKUP(ROW(AQ300),'فهرست بها کلی'!$C$13:$BO$1660,64,0),"")</f>
        <v/>
      </c>
      <c r="AR312" s="244">
        <f t="shared" ca="1" si="33"/>
        <v>0</v>
      </c>
      <c r="AS312" s="174" t="str">
        <f ca="1">IFERROR(VLOOKUP(ROW(AS300),'فهرست بها کلی'!$C$13:$BO$1660,23,0),"")</f>
        <v/>
      </c>
      <c r="AT312" s="174" t="str">
        <f ca="1">IFERROR(VLOOKUP(ROW(AT300),'فهرست بها کلی'!$C$13:$BO$1660,26,0),"")</f>
        <v/>
      </c>
      <c r="AU312" s="174" t="str">
        <f ca="1">IFERROR(VLOOKUP(ROW(AU300),'فهرست بها کلی'!$C$13:$BO$1660,29,0),"")</f>
        <v/>
      </c>
      <c r="AV312" s="174" t="str">
        <f ca="1">IFERROR(VLOOKUP(ROW(AV300),'فهرست بها کلی'!$C$13:$BO$1660,32,0),"")</f>
        <v/>
      </c>
      <c r="AW312" s="174" t="str">
        <f ca="1">IFERROR(VLOOKUP(ROW(AW300),'فهرست بها کلی'!$C$13:$BO$1660,35,0),"")</f>
        <v/>
      </c>
      <c r="AX312" s="174" t="str">
        <f ca="1">IFERROR(VLOOKUP(ROW(AX300),'فهرست بها کلی'!$C$13:$BO$1660,38,0),"")</f>
        <v/>
      </c>
      <c r="AY312" s="174" t="str">
        <f ca="1">IFERROR(VLOOKUP(ROW(AY300),'فهرست بها کلی'!$C$13:$BO$1660,41,0),"")</f>
        <v/>
      </c>
      <c r="AZ312" s="174" t="str">
        <f ca="1">IFERROR(VLOOKUP(ROW(AZ300),'فهرست بها کلی'!$C$13:$BO$1660,44,0),"")</f>
        <v/>
      </c>
      <c r="BA312" s="174" t="str">
        <f ca="1">IFERROR(VLOOKUP(ROW(BA300),'فهرست بها کلی'!$C$13:$BO$1660,47,0),"")</f>
        <v/>
      </c>
      <c r="BB312" s="174" t="str">
        <f ca="1">IFERROR(VLOOKUP(ROW(BB300),'فهرست بها کلی'!$C$13:$BO$1660,50,0),"")</f>
        <v/>
      </c>
      <c r="BC312" s="174" t="str">
        <f ca="1">IFERROR(VLOOKUP(ROW(BC300),'فهرست بها کلی'!$C$13:$BO$1660,53,0),"")</f>
        <v/>
      </c>
      <c r="BD312" s="174" t="str">
        <f ca="1">IFERROR(VLOOKUP(ROW(BD300),'فهرست بها کلی'!$C$13:$BO$1660,56,0),"")</f>
        <v/>
      </c>
      <c r="BE312" s="174" t="str">
        <f ca="1">IFERROR(VLOOKUP(ROW(BE300),'فهرست بها کلی'!$C$13:$BO$1660,59,0),"")</f>
        <v/>
      </c>
      <c r="BF312" s="174" t="str">
        <f ca="1">IFERROR(VLOOKUP(ROW(BF300),'فهرست بها کلی'!$C$13:$BO$1660,62,0),"")</f>
        <v/>
      </c>
      <c r="BG312" s="174" t="str">
        <f ca="1">IFERROR(VLOOKUP(ROW(BG300),'فهرست بها کلی'!$C$13:$BO$1660,65,0),"")</f>
        <v/>
      </c>
      <c r="BH312" s="174" t="str">
        <f ca="1">IFERROR(VLOOKUP(ROW(BH300),'فهرست بها کلی'!$C$13:$BO$1660,16,0),"")</f>
        <v/>
      </c>
      <c r="BI312" s="245" t="str">
        <f t="shared" ca="1" si="34"/>
        <v xml:space="preserve"> </v>
      </c>
      <c r="BJ312" s="245" t="str">
        <f t="shared" ca="1" si="35"/>
        <v/>
      </c>
      <c r="BK312" s="245" t="str">
        <f t="shared" ca="1" si="36"/>
        <v/>
      </c>
    </row>
    <row r="313" spans="1:63" ht="47.25" customHeight="1">
      <c r="A313" s="174" t="str">
        <f ca="1">IFERROR(VLOOKUP(ROW(A301),'فهرست بها کلی'!$C$13:$BO$1660,1,0),"")</f>
        <v/>
      </c>
      <c r="B313" s="174" t="str">
        <f ca="1">IFERROR(VLOOKUP(ROW(B301),'فهرست بها کلی'!$C$13:$BO$1660,5,0),"")</f>
        <v/>
      </c>
      <c r="C313" s="174" t="str">
        <f ca="1">IFERROR(VLOOKUP(ROW(C301),'فهرست بها کلی'!$C$13:$BO$1660,6,0),"")</f>
        <v/>
      </c>
      <c r="D313" s="174" t="str">
        <f ca="1">IFERROR(VLOOKUP(ROW(D301),'فهرست بها کلی'!$C$13:$BO$1660,7,0),"")</f>
        <v/>
      </c>
      <c r="E313" s="174" t="str">
        <f ca="1">IFERROR(VLOOKUP(ROW(E301),'فهرست بها کلی'!$C$13:$BO$1660,8,0),"")</f>
        <v/>
      </c>
      <c r="F313" s="174" t="str">
        <f ca="1">IFERROR(VLOOKUP(ROW(F301),'فهرست بها کلی'!$C$13:$BO$1660,9,0),"")</f>
        <v/>
      </c>
      <c r="G313" s="174" t="str">
        <f ca="1">IFERROR(VLOOKUP(ROW(G301),'فهرست بها کلی'!$C$13:$BO$1660,21,0),"")</f>
        <v/>
      </c>
      <c r="H313" s="174" t="str">
        <f ca="1">IFERROR(VLOOKUP(ROW(H301),'فهرست بها کلی'!$C$13:$BO$1660,24,0),"")</f>
        <v/>
      </c>
      <c r="I313" s="174" t="str">
        <f ca="1">IFERROR(VLOOKUP(ROW(I301),'فهرست بها کلی'!$C$13:$BO$1660,27,0),"")</f>
        <v/>
      </c>
      <c r="J313" s="174" t="str">
        <f ca="1">IFERROR(VLOOKUP(ROW(J301),'فهرست بها کلی'!$C$13:$BO$1660,30,0),"")</f>
        <v/>
      </c>
      <c r="K313" s="174" t="str">
        <f ca="1">IFERROR(VLOOKUP(ROW(K301),'فهرست بها کلی'!$C$13:$BO$1660,33,0),"")</f>
        <v/>
      </c>
      <c r="L313" s="174" t="str">
        <f ca="1">IFERROR(VLOOKUP(ROW(L301),'فهرست بها کلی'!$C$13:$BO$1660,36,0),"")</f>
        <v/>
      </c>
      <c r="M313" s="174" t="str">
        <f ca="1">IFERROR(VLOOKUP(ROW(M301),'فهرست بها کلی'!$C$13:$BO$1660,39,0),"")</f>
        <v/>
      </c>
      <c r="N313" s="174" t="str">
        <f ca="1">IFERROR(VLOOKUP(ROW(N301),'فهرست بها کلی'!$C$13:$BO$1660,42,0),"")</f>
        <v/>
      </c>
      <c r="O313" s="174" t="str">
        <f ca="1">IFERROR(VLOOKUP(ROW(O301),'فهرست بها کلی'!$C$13:$BO$1660,45,0),"")</f>
        <v/>
      </c>
      <c r="P313" s="174" t="str">
        <f ca="1">IFERROR(VLOOKUP(ROW(P301),'فهرست بها کلی'!$C$13:$BO$1660,48,0),"")</f>
        <v/>
      </c>
      <c r="Q313" s="174" t="str">
        <f ca="1">IFERROR(VLOOKUP(ROW(Q301),'فهرست بها کلی'!$C$13:$BO$1660,51,0),"")</f>
        <v/>
      </c>
      <c r="R313" s="174" t="str">
        <f ca="1">IFERROR(VLOOKUP(ROW(R301),'فهرست بها کلی'!$C$13:$BO$1660,54,0),"")</f>
        <v/>
      </c>
      <c r="S313" s="174" t="str">
        <f ca="1">IFERROR(VLOOKUP(ROW(S301),'فهرست بها کلی'!$C$13:$BO$1660,57,0),"")</f>
        <v/>
      </c>
      <c r="T313" s="174" t="str">
        <f ca="1">IFERROR(VLOOKUP(ROW(T301),'فهرست بها کلی'!$C$13:$BO$1660,60,0),"")</f>
        <v/>
      </c>
      <c r="U313" s="174" t="str">
        <f ca="1">IFERROR(VLOOKUP(ROW(U301),'فهرست بها کلی'!$C$13:$BO$1660,63,0),"")</f>
        <v/>
      </c>
      <c r="V313" s="241">
        <f t="shared" ca="1" si="30"/>
        <v>0</v>
      </c>
      <c r="W313" s="242" t="str">
        <f t="shared" ca="1" si="31"/>
        <v/>
      </c>
      <c r="X313" s="174" t="str">
        <f ca="1">IFERROR(VLOOKUP(ROW(X301),'فهرست بها کلی'!$C$13:$BO$1660,10,0),"")</f>
        <v/>
      </c>
      <c r="Y313" s="174" t="str">
        <f ca="1">IFERROR(VLOOKUP(ROW(Y301),'فهرست بها کلی'!$C$13:$BO$1660,11,0),"")</f>
        <v/>
      </c>
      <c r="Z313" s="174" t="str">
        <f ca="1">IFERROR(VLOOKUP(ROW(Z301),'فهرست بها کلی'!$C$13:$BO$1660,12,0),"")</f>
        <v/>
      </c>
      <c r="AA313" s="174" t="str">
        <f ca="1">IFERROR(VLOOKUP(ROW(AA301),'فهرست بها کلی'!$C$13:$BO$1660,13,0),"")</f>
        <v/>
      </c>
      <c r="AB313" s="243" t="str">
        <f t="shared" ca="1" si="32"/>
        <v/>
      </c>
      <c r="AC313" s="174" t="str">
        <f ca="1">IFERROR(VLOOKUP(ROW(AC301),'فهرست بها کلی'!$C$13:$BO$1660,22,0),"")</f>
        <v/>
      </c>
      <c r="AD313" s="174" t="str">
        <f ca="1">IFERROR(VLOOKUP(ROW(AD301),'فهرست بها کلی'!$C$13:$BO$1660,25,0),"")</f>
        <v/>
      </c>
      <c r="AE313" s="174" t="str">
        <f ca="1">IFERROR(VLOOKUP(ROW(AE301),'فهرست بها کلی'!$C$13:$BO$1660,28,0),"")</f>
        <v/>
      </c>
      <c r="AF313" s="174" t="str">
        <f ca="1">IFERROR(VLOOKUP(ROW(AF301),'فهرست بها کلی'!$C$13:$BO$1660,31,0),"")</f>
        <v/>
      </c>
      <c r="AG313" s="174" t="str">
        <f ca="1">IFERROR(VLOOKUP(ROW(AG301),'فهرست بها کلی'!$C$13:$BO$1660,34,0),"")</f>
        <v/>
      </c>
      <c r="AH313" s="174" t="str">
        <f ca="1">IFERROR(VLOOKUP(ROW(AH301),'فهرست بها کلی'!$C$13:$BO$1660,37,0),"")</f>
        <v/>
      </c>
      <c r="AI313" s="174" t="str">
        <f ca="1">IFERROR(VLOOKUP(ROW(AI301),'فهرست بها کلی'!$C$13:$BO$1660,40,0),"")</f>
        <v/>
      </c>
      <c r="AJ313" s="174" t="str">
        <f ca="1">IFERROR(VLOOKUP(ROW(AJ301),'فهرست بها کلی'!$C$13:$BO$1660,43,0),"")</f>
        <v/>
      </c>
      <c r="AK313" s="174" t="str">
        <f ca="1">IFERROR(VLOOKUP(ROW(AK301),'فهرست بها کلی'!$C$13:$BO$1660,46,0),"")</f>
        <v/>
      </c>
      <c r="AL313" s="174" t="str">
        <f ca="1">IFERROR(VLOOKUP(ROW(AL301),'فهرست بها کلی'!$C$13:$BO$1660,49,0),"")</f>
        <v/>
      </c>
      <c r="AM313" s="174" t="str">
        <f ca="1">IFERROR(VLOOKUP(ROW(AM301),'فهرست بها کلی'!$C$13:$BO$1660,52,0),"")</f>
        <v/>
      </c>
      <c r="AN313" s="174" t="str">
        <f ca="1">IFERROR(VLOOKUP(ROW(AN301),'فهرست بها کلی'!$C$13:$BO$1660,55,0),"")</f>
        <v/>
      </c>
      <c r="AO313" s="174" t="str">
        <f ca="1">IFERROR(VLOOKUP(ROW(AO301),'فهرست بها کلی'!$C$13:$BO$1660,58,0),"")</f>
        <v/>
      </c>
      <c r="AP313" s="174" t="str">
        <f ca="1">IFERROR(VLOOKUP(ROW(AP301),'فهرست بها کلی'!$C$13:$BO$1660,61,0),"")</f>
        <v/>
      </c>
      <c r="AQ313" s="174" t="str">
        <f ca="1">IFERROR(VLOOKUP(ROW(AQ301),'فهرست بها کلی'!$C$13:$BO$1660,64,0),"")</f>
        <v/>
      </c>
      <c r="AR313" s="244">
        <f t="shared" ca="1" si="33"/>
        <v>0</v>
      </c>
      <c r="AS313" s="174" t="str">
        <f ca="1">IFERROR(VLOOKUP(ROW(AS301),'فهرست بها کلی'!$C$13:$BO$1660,23,0),"")</f>
        <v/>
      </c>
      <c r="AT313" s="174" t="str">
        <f ca="1">IFERROR(VLOOKUP(ROW(AT301),'فهرست بها کلی'!$C$13:$BO$1660,26,0),"")</f>
        <v/>
      </c>
      <c r="AU313" s="174" t="str">
        <f ca="1">IFERROR(VLOOKUP(ROW(AU301),'فهرست بها کلی'!$C$13:$BO$1660,29,0),"")</f>
        <v/>
      </c>
      <c r="AV313" s="174" t="str">
        <f ca="1">IFERROR(VLOOKUP(ROW(AV301),'فهرست بها کلی'!$C$13:$BO$1660,32,0),"")</f>
        <v/>
      </c>
      <c r="AW313" s="174" t="str">
        <f ca="1">IFERROR(VLOOKUP(ROW(AW301),'فهرست بها کلی'!$C$13:$BO$1660,35,0),"")</f>
        <v/>
      </c>
      <c r="AX313" s="174" t="str">
        <f ca="1">IFERROR(VLOOKUP(ROW(AX301),'فهرست بها کلی'!$C$13:$BO$1660,38,0),"")</f>
        <v/>
      </c>
      <c r="AY313" s="174" t="str">
        <f ca="1">IFERROR(VLOOKUP(ROW(AY301),'فهرست بها کلی'!$C$13:$BO$1660,41,0),"")</f>
        <v/>
      </c>
      <c r="AZ313" s="174" t="str">
        <f ca="1">IFERROR(VLOOKUP(ROW(AZ301),'فهرست بها کلی'!$C$13:$BO$1660,44,0),"")</f>
        <v/>
      </c>
      <c r="BA313" s="174" t="str">
        <f ca="1">IFERROR(VLOOKUP(ROW(BA301),'فهرست بها کلی'!$C$13:$BO$1660,47,0),"")</f>
        <v/>
      </c>
      <c r="BB313" s="174" t="str">
        <f ca="1">IFERROR(VLOOKUP(ROW(BB301),'فهرست بها کلی'!$C$13:$BO$1660,50,0),"")</f>
        <v/>
      </c>
      <c r="BC313" s="174" t="str">
        <f ca="1">IFERROR(VLOOKUP(ROW(BC301),'فهرست بها کلی'!$C$13:$BO$1660,53,0),"")</f>
        <v/>
      </c>
      <c r="BD313" s="174" t="str">
        <f ca="1">IFERROR(VLOOKUP(ROW(BD301),'فهرست بها کلی'!$C$13:$BO$1660,56,0),"")</f>
        <v/>
      </c>
      <c r="BE313" s="174" t="str">
        <f ca="1">IFERROR(VLOOKUP(ROW(BE301),'فهرست بها کلی'!$C$13:$BO$1660,59,0),"")</f>
        <v/>
      </c>
      <c r="BF313" s="174" t="str">
        <f ca="1">IFERROR(VLOOKUP(ROW(BF301),'فهرست بها کلی'!$C$13:$BO$1660,62,0),"")</f>
        <v/>
      </c>
      <c r="BG313" s="174" t="str">
        <f ca="1">IFERROR(VLOOKUP(ROW(BG301),'فهرست بها کلی'!$C$13:$BO$1660,65,0),"")</f>
        <v/>
      </c>
      <c r="BH313" s="174" t="str">
        <f ca="1">IFERROR(VLOOKUP(ROW(BH301),'فهرست بها کلی'!$C$13:$BO$1660,16,0),"")</f>
        <v/>
      </c>
      <c r="BI313" s="245" t="str">
        <f t="shared" ca="1" si="34"/>
        <v xml:space="preserve"> </v>
      </c>
      <c r="BJ313" s="245" t="str">
        <f t="shared" ca="1" si="35"/>
        <v/>
      </c>
      <c r="BK313" s="245" t="str">
        <f t="shared" ca="1" si="36"/>
        <v/>
      </c>
    </row>
    <row r="314" spans="1:63" ht="47.25" customHeight="1">
      <c r="A314" s="174" t="str">
        <f ca="1">IFERROR(VLOOKUP(ROW(A302),'فهرست بها کلی'!$C$13:$BO$1660,1,0),"")</f>
        <v/>
      </c>
      <c r="B314" s="174" t="str">
        <f ca="1">IFERROR(VLOOKUP(ROW(B302),'فهرست بها کلی'!$C$13:$BO$1660,5,0),"")</f>
        <v/>
      </c>
      <c r="C314" s="174" t="str">
        <f ca="1">IFERROR(VLOOKUP(ROW(C302),'فهرست بها کلی'!$C$13:$BO$1660,6,0),"")</f>
        <v/>
      </c>
      <c r="D314" s="174" t="str">
        <f ca="1">IFERROR(VLOOKUP(ROW(D302),'فهرست بها کلی'!$C$13:$BO$1660,7,0),"")</f>
        <v/>
      </c>
      <c r="E314" s="174" t="str">
        <f ca="1">IFERROR(VLOOKUP(ROW(E302),'فهرست بها کلی'!$C$13:$BO$1660,8,0),"")</f>
        <v/>
      </c>
      <c r="F314" s="174" t="str">
        <f ca="1">IFERROR(VLOOKUP(ROW(F302),'فهرست بها کلی'!$C$13:$BO$1660,9,0),"")</f>
        <v/>
      </c>
      <c r="G314" s="174" t="str">
        <f ca="1">IFERROR(VLOOKUP(ROW(G302),'فهرست بها کلی'!$C$13:$BO$1660,21,0),"")</f>
        <v/>
      </c>
      <c r="H314" s="174" t="str">
        <f ca="1">IFERROR(VLOOKUP(ROW(H302),'فهرست بها کلی'!$C$13:$BO$1660,24,0),"")</f>
        <v/>
      </c>
      <c r="I314" s="174" t="str">
        <f ca="1">IFERROR(VLOOKUP(ROW(I302),'فهرست بها کلی'!$C$13:$BO$1660,27,0),"")</f>
        <v/>
      </c>
      <c r="J314" s="174" t="str">
        <f ca="1">IFERROR(VLOOKUP(ROW(J302),'فهرست بها کلی'!$C$13:$BO$1660,30,0),"")</f>
        <v/>
      </c>
      <c r="K314" s="174" t="str">
        <f ca="1">IFERROR(VLOOKUP(ROW(K302),'فهرست بها کلی'!$C$13:$BO$1660,33,0),"")</f>
        <v/>
      </c>
      <c r="L314" s="174" t="str">
        <f ca="1">IFERROR(VLOOKUP(ROW(L302),'فهرست بها کلی'!$C$13:$BO$1660,36,0),"")</f>
        <v/>
      </c>
      <c r="M314" s="174" t="str">
        <f ca="1">IFERROR(VLOOKUP(ROW(M302),'فهرست بها کلی'!$C$13:$BO$1660,39,0),"")</f>
        <v/>
      </c>
      <c r="N314" s="174" t="str">
        <f ca="1">IFERROR(VLOOKUP(ROW(N302),'فهرست بها کلی'!$C$13:$BO$1660,42,0),"")</f>
        <v/>
      </c>
      <c r="O314" s="174" t="str">
        <f ca="1">IFERROR(VLOOKUP(ROW(O302),'فهرست بها کلی'!$C$13:$BO$1660,45,0),"")</f>
        <v/>
      </c>
      <c r="P314" s="174" t="str">
        <f ca="1">IFERROR(VLOOKUP(ROW(P302),'فهرست بها کلی'!$C$13:$BO$1660,48,0),"")</f>
        <v/>
      </c>
      <c r="Q314" s="174" t="str">
        <f ca="1">IFERROR(VLOOKUP(ROW(Q302),'فهرست بها کلی'!$C$13:$BO$1660,51,0),"")</f>
        <v/>
      </c>
      <c r="R314" s="174" t="str">
        <f ca="1">IFERROR(VLOOKUP(ROW(R302),'فهرست بها کلی'!$C$13:$BO$1660,54,0),"")</f>
        <v/>
      </c>
      <c r="S314" s="174" t="str">
        <f ca="1">IFERROR(VLOOKUP(ROW(S302),'فهرست بها کلی'!$C$13:$BO$1660,57,0),"")</f>
        <v/>
      </c>
      <c r="T314" s="174" t="str">
        <f ca="1">IFERROR(VLOOKUP(ROW(T302),'فهرست بها کلی'!$C$13:$BO$1660,60,0),"")</f>
        <v/>
      </c>
      <c r="U314" s="174" t="str">
        <f ca="1">IFERROR(VLOOKUP(ROW(U302),'فهرست بها کلی'!$C$13:$BO$1660,63,0),"")</f>
        <v/>
      </c>
      <c r="V314" s="241">
        <f t="shared" ca="1" si="30"/>
        <v>0</v>
      </c>
      <c r="W314" s="242" t="str">
        <f t="shared" ca="1" si="31"/>
        <v/>
      </c>
      <c r="X314" s="174" t="str">
        <f ca="1">IFERROR(VLOOKUP(ROW(X302),'فهرست بها کلی'!$C$13:$BO$1660,10,0),"")</f>
        <v/>
      </c>
      <c r="Y314" s="174" t="str">
        <f ca="1">IFERROR(VLOOKUP(ROW(Y302),'فهرست بها کلی'!$C$13:$BO$1660,11,0),"")</f>
        <v/>
      </c>
      <c r="Z314" s="174" t="str">
        <f ca="1">IFERROR(VLOOKUP(ROW(Z302),'فهرست بها کلی'!$C$13:$BO$1660,12,0),"")</f>
        <v/>
      </c>
      <c r="AA314" s="174" t="str">
        <f ca="1">IFERROR(VLOOKUP(ROW(AA302),'فهرست بها کلی'!$C$13:$BO$1660,13,0),"")</f>
        <v/>
      </c>
      <c r="AB314" s="243" t="str">
        <f t="shared" ca="1" si="32"/>
        <v/>
      </c>
      <c r="AC314" s="174" t="str">
        <f ca="1">IFERROR(VLOOKUP(ROW(AC302),'فهرست بها کلی'!$C$13:$BO$1660,22,0),"")</f>
        <v/>
      </c>
      <c r="AD314" s="174" t="str">
        <f ca="1">IFERROR(VLOOKUP(ROW(AD302),'فهرست بها کلی'!$C$13:$BO$1660,25,0),"")</f>
        <v/>
      </c>
      <c r="AE314" s="174" t="str">
        <f ca="1">IFERROR(VLOOKUP(ROW(AE302),'فهرست بها کلی'!$C$13:$BO$1660,28,0),"")</f>
        <v/>
      </c>
      <c r="AF314" s="174" t="str">
        <f ca="1">IFERROR(VLOOKUP(ROW(AF302),'فهرست بها کلی'!$C$13:$BO$1660,31,0),"")</f>
        <v/>
      </c>
      <c r="AG314" s="174" t="str">
        <f ca="1">IFERROR(VLOOKUP(ROW(AG302),'فهرست بها کلی'!$C$13:$BO$1660,34,0),"")</f>
        <v/>
      </c>
      <c r="AH314" s="174" t="str">
        <f ca="1">IFERROR(VLOOKUP(ROW(AH302),'فهرست بها کلی'!$C$13:$BO$1660,37,0),"")</f>
        <v/>
      </c>
      <c r="AI314" s="174" t="str">
        <f ca="1">IFERROR(VLOOKUP(ROW(AI302),'فهرست بها کلی'!$C$13:$BO$1660,40,0),"")</f>
        <v/>
      </c>
      <c r="AJ314" s="174" t="str">
        <f ca="1">IFERROR(VLOOKUP(ROW(AJ302),'فهرست بها کلی'!$C$13:$BO$1660,43,0),"")</f>
        <v/>
      </c>
      <c r="AK314" s="174" t="str">
        <f ca="1">IFERROR(VLOOKUP(ROW(AK302),'فهرست بها کلی'!$C$13:$BO$1660,46,0),"")</f>
        <v/>
      </c>
      <c r="AL314" s="174" t="str">
        <f ca="1">IFERROR(VLOOKUP(ROW(AL302),'فهرست بها کلی'!$C$13:$BO$1660,49,0),"")</f>
        <v/>
      </c>
      <c r="AM314" s="174" t="str">
        <f ca="1">IFERROR(VLOOKUP(ROW(AM302),'فهرست بها کلی'!$C$13:$BO$1660,52,0),"")</f>
        <v/>
      </c>
      <c r="AN314" s="174" t="str">
        <f ca="1">IFERROR(VLOOKUP(ROW(AN302),'فهرست بها کلی'!$C$13:$BO$1660,55,0),"")</f>
        <v/>
      </c>
      <c r="AO314" s="174" t="str">
        <f ca="1">IFERROR(VLOOKUP(ROW(AO302),'فهرست بها کلی'!$C$13:$BO$1660,58,0),"")</f>
        <v/>
      </c>
      <c r="AP314" s="174" t="str">
        <f ca="1">IFERROR(VLOOKUP(ROW(AP302),'فهرست بها کلی'!$C$13:$BO$1660,61,0),"")</f>
        <v/>
      </c>
      <c r="AQ314" s="174" t="str">
        <f ca="1">IFERROR(VLOOKUP(ROW(AQ302),'فهرست بها کلی'!$C$13:$BO$1660,64,0),"")</f>
        <v/>
      </c>
      <c r="AR314" s="244">
        <f t="shared" ca="1" si="33"/>
        <v>0</v>
      </c>
      <c r="AS314" s="174" t="str">
        <f ca="1">IFERROR(VLOOKUP(ROW(AS302),'فهرست بها کلی'!$C$13:$BO$1660,23,0),"")</f>
        <v/>
      </c>
      <c r="AT314" s="174" t="str">
        <f ca="1">IFERROR(VLOOKUP(ROW(AT302),'فهرست بها کلی'!$C$13:$BO$1660,26,0),"")</f>
        <v/>
      </c>
      <c r="AU314" s="174" t="str">
        <f ca="1">IFERROR(VLOOKUP(ROW(AU302),'فهرست بها کلی'!$C$13:$BO$1660,29,0),"")</f>
        <v/>
      </c>
      <c r="AV314" s="174" t="str">
        <f ca="1">IFERROR(VLOOKUP(ROW(AV302),'فهرست بها کلی'!$C$13:$BO$1660,32,0),"")</f>
        <v/>
      </c>
      <c r="AW314" s="174" t="str">
        <f ca="1">IFERROR(VLOOKUP(ROW(AW302),'فهرست بها کلی'!$C$13:$BO$1660,35,0),"")</f>
        <v/>
      </c>
      <c r="AX314" s="174" t="str">
        <f ca="1">IFERROR(VLOOKUP(ROW(AX302),'فهرست بها کلی'!$C$13:$BO$1660,38,0),"")</f>
        <v/>
      </c>
      <c r="AY314" s="174" t="str">
        <f ca="1">IFERROR(VLOOKUP(ROW(AY302),'فهرست بها کلی'!$C$13:$BO$1660,41,0),"")</f>
        <v/>
      </c>
      <c r="AZ314" s="174" t="str">
        <f ca="1">IFERROR(VLOOKUP(ROW(AZ302),'فهرست بها کلی'!$C$13:$BO$1660,44,0),"")</f>
        <v/>
      </c>
      <c r="BA314" s="174" t="str">
        <f ca="1">IFERROR(VLOOKUP(ROW(BA302),'فهرست بها کلی'!$C$13:$BO$1660,47,0),"")</f>
        <v/>
      </c>
      <c r="BB314" s="174" t="str">
        <f ca="1">IFERROR(VLOOKUP(ROW(BB302),'فهرست بها کلی'!$C$13:$BO$1660,50,0),"")</f>
        <v/>
      </c>
      <c r="BC314" s="174" t="str">
        <f ca="1">IFERROR(VLOOKUP(ROW(BC302),'فهرست بها کلی'!$C$13:$BO$1660,53,0),"")</f>
        <v/>
      </c>
      <c r="BD314" s="174" t="str">
        <f ca="1">IFERROR(VLOOKUP(ROW(BD302),'فهرست بها کلی'!$C$13:$BO$1660,56,0),"")</f>
        <v/>
      </c>
      <c r="BE314" s="174" t="str">
        <f ca="1">IFERROR(VLOOKUP(ROW(BE302),'فهرست بها کلی'!$C$13:$BO$1660,59,0),"")</f>
        <v/>
      </c>
      <c r="BF314" s="174" t="str">
        <f ca="1">IFERROR(VLOOKUP(ROW(BF302),'فهرست بها کلی'!$C$13:$BO$1660,62,0),"")</f>
        <v/>
      </c>
      <c r="BG314" s="174" t="str">
        <f ca="1">IFERROR(VLOOKUP(ROW(BG302),'فهرست بها کلی'!$C$13:$BO$1660,65,0),"")</f>
        <v/>
      </c>
      <c r="BH314" s="174" t="str">
        <f ca="1">IFERROR(VLOOKUP(ROW(BH302),'فهرست بها کلی'!$C$13:$BO$1660,16,0),"")</f>
        <v/>
      </c>
      <c r="BI314" s="245" t="str">
        <f t="shared" ca="1" si="34"/>
        <v xml:space="preserve"> </v>
      </c>
      <c r="BJ314" s="245" t="str">
        <f t="shared" ca="1" si="35"/>
        <v/>
      </c>
      <c r="BK314" s="245" t="str">
        <f t="shared" ca="1" si="36"/>
        <v/>
      </c>
    </row>
    <row r="315" spans="1:63" ht="47.25" customHeight="1">
      <c r="A315" s="174" t="str">
        <f ca="1">IFERROR(VLOOKUP(ROW(A303),'فهرست بها کلی'!$C$13:$BO$1660,1,0),"")</f>
        <v/>
      </c>
      <c r="B315" s="174" t="str">
        <f ca="1">IFERROR(VLOOKUP(ROW(B303),'فهرست بها کلی'!$C$13:$BO$1660,5,0),"")</f>
        <v/>
      </c>
      <c r="C315" s="174" t="str">
        <f ca="1">IFERROR(VLOOKUP(ROW(C303),'فهرست بها کلی'!$C$13:$BO$1660,6,0),"")</f>
        <v/>
      </c>
      <c r="D315" s="174" t="str">
        <f ca="1">IFERROR(VLOOKUP(ROW(D303),'فهرست بها کلی'!$C$13:$BO$1660,7,0),"")</f>
        <v/>
      </c>
      <c r="E315" s="174" t="str">
        <f ca="1">IFERROR(VLOOKUP(ROW(E303),'فهرست بها کلی'!$C$13:$BO$1660,8,0),"")</f>
        <v/>
      </c>
      <c r="F315" s="174" t="str">
        <f ca="1">IFERROR(VLOOKUP(ROW(F303),'فهرست بها کلی'!$C$13:$BO$1660,9,0),"")</f>
        <v/>
      </c>
      <c r="G315" s="174" t="str">
        <f ca="1">IFERROR(VLOOKUP(ROW(G303),'فهرست بها کلی'!$C$13:$BO$1660,21,0),"")</f>
        <v/>
      </c>
      <c r="H315" s="174" t="str">
        <f ca="1">IFERROR(VLOOKUP(ROW(H303),'فهرست بها کلی'!$C$13:$BO$1660,24,0),"")</f>
        <v/>
      </c>
      <c r="I315" s="174" t="str">
        <f ca="1">IFERROR(VLOOKUP(ROW(I303),'فهرست بها کلی'!$C$13:$BO$1660,27,0),"")</f>
        <v/>
      </c>
      <c r="J315" s="174" t="str">
        <f ca="1">IFERROR(VLOOKUP(ROW(J303),'فهرست بها کلی'!$C$13:$BO$1660,30,0),"")</f>
        <v/>
      </c>
      <c r="K315" s="174" t="str">
        <f ca="1">IFERROR(VLOOKUP(ROW(K303),'فهرست بها کلی'!$C$13:$BO$1660,33,0),"")</f>
        <v/>
      </c>
      <c r="L315" s="174" t="str">
        <f ca="1">IFERROR(VLOOKUP(ROW(L303),'فهرست بها کلی'!$C$13:$BO$1660,36,0),"")</f>
        <v/>
      </c>
      <c r="M315" s="174" t="str">
        <f ca="1">IFERROR(VLOOKUP(ROW(M303),'فهرست بها کلی'!$C$13:$BO$1660,39,0),"")</f>
        <v/>
      </c>
      <c r="N315" s="174" t="str">
        <f ca="1">IFERROR(VLOOKUP(ROW(N303),'فهرست بها کلی'!$C$13:$BO$1660,42,0),"")</f>
        <v/>
      </c>
      <c r="O315" s="174" t="str">
        <f ca="1">IFERROR(VLOOKUP(ROW(O303),'فهرست بها کلی'!$C$13:$BO$1660,45,0),"")</f>
        <v/>
      </c>
      <c r="P315" s="174" t="str">
        <f ca="1">IFERROR(VLOOKUP(ROW(P303),'فهرست بها کلی'!$C$13:$BO$1660,48,0),"")</f>
        <v/>
      </c>
      <c r="Q315" s="174" t="str">
        <f ca="1">IFERROR(VLOOKUP(ROW(Q303),'فهرست بها کلی'!$C$13:$BO$1660,51,0),"")</f>
        <v/>
      </c>
      <c r="R315" s="174" t="str">
        <f ca="1">IFERROR(VLOOKUP(ROW(R303),'فهرست بها کلی'!$C$13:$BO$1660,54,0),"")</f>
        <v/>
      </c>
      <c r="S315" s="174" t="str">
        <f ca="1">IFERROR(VLOOKUP(ROW(S303),'فهرست بها کلی'!$C$13:$BO$1660,57,0),"")</f>
        <v/>
      </c>
      <c r="T315" s="174" t="str">
        <f ca="1">IFERROR(VLOOKUP(ROW(T303),'فهرست بها کلی'!$C$13:$BO$1660,60,0),"")</f>
        <v/>
      </c>
      <c r="U315" s="174" t="str">
        <f ca="1">IFERROR(VLOOKUP(ROW(U303),'فهرست بها کلی'!$C$13:$BO$1660,63,0),"")</f>
        <v/>
      </c>
      <c r="V315" s="241">
        <f t="shared" ca="1" si="30"/>
        <v>0</v>
      </c>
      <c r="W315" s="242" t="str">
        <f t="shared" ca="1" si="31"/>
        <v/>
      </c>
      <c r="X315" s="174" t="str">
        <f ca="1">IFERROR(VLOOKUP(ROW(X303),'فهرست بها کلی'!$C$13:$BO$1660,10,0),"")</f>
        <v/>
      </c>
      <c r="Y315" s="174" t="str">
        <f ca="1">IFERROR(VLOOKUP(ROW(Y303),'فهرست بها کلی'!$C$13:$BO$1660,11,0),"")</f>
        <v/>
      </c>
      <c r="Z315" s="174" t="str">
        <f ca="1">IFERROR(VLOOKUP(ROW(Z303),'فهرست بها کلی'!$C$13:$BO$1660,12,0),"")</f>
        <v/>
      </c>
      <c r="AA315" s="174" t="str">
        <f ca="1">IFERROR(VLOOKUP(ROW(AA303),'فهرست بها کلی'!$C$13:$BO$1660,13,0),"")</f>
        <v/>
      </c>
      <c r="AB315" s="243" t="str">
        <f t="shared" ca="1" si="32"/>
        <v/>
      </c>
      <c r="AC315" s="174" t="str">
        <f ca="1">IFERROR(VLOOKUP(ROW(AC303),'فهرست بها کلی'!$C$13:$BO$1660,22,0),"")</f>
        <v/>
      </c>
      <c r="AD315" s="174" t="str">
        <f ca="1">IFERROR(VLOOKUP(ROW(AD303),'فهرست بها کلی'!$C$13:$BO$1660,25,0),"")</f>
        <v/>
      </c>
      <c r="AE315" s="174" t="str">
        <f ca="1">IFERROR(VLOOKUP(ROW(AE303),'فهرست بها کلی'!$C$13:$BO$1660,28,0),"")</f>
        <v/>
      </c>
      <c r="AF315" s="174" t="str">
        <f ca="1">IFERROR(VLOOKUP(ROW(AF303),'فهرست بها کلی'!$C$13:$BO$1660,31,0),"")</f>
        <v/>
      </c>
      <c r="AG315" s="174" t="str">
        <f ca="1">IFERROR(VLOOKUP(ROW(AG303),'فهرست بها کلی'!$C$13:$BO$1660,34,0),"")</f>
        <v/>
      </c>
      <c r="AH315" s="174" t="str">
        <f ca="1">IFERROR(VLOOKUP(ROW(AH303),'فهرست بها کلی'!$C$13:$BO$1660,37,0),"")</f>
        <v/>
      </c>
      <c r="AI315" s="174" t="str">
        <f ca="1">IFERROR(VLOOKUP(ROW(AI303),'فهرست بها کلی'!$C$13:$BO$1660,40,0),"")</f>
        <v/>
      </c>
      <c r="AJ315" s="174" t="str">
        <f ca="1">IFERROR(VLOOKUP(ROW(AJ303),'فهرست بها کلی'!$C$13:$BO$1660,43,0),"")</f>
        <v/>
      </c>
      <c r="AK315" s="174" t="str">
        <f ca="1">IFERROR(VLOOKUP(ROW(AK303),'فهرست بها کلی'!$C$13:$BO$1660,46,0),"")</f>
        <v/>
      </c>
      <c r="AL315" s="174" t="str">
        <f ca="1">IFERROR(VLOOKUP(ROW(AL303),'فهرست بها کلی'!$C$13:$BO$1660,49,0),"")</f>
        <v/>
      </c>
      <c r="AM315" s="174" t="str">
        <f ca="1">IFERROR(VLOOKUP(ROW(AM303),'فهرست بها کلی'!$C$13:$BO$1660,52,0),"")</f>
        <v/>
      </c>
      <c r="AN315" s="174" t="str">
        <f ca="1">IFERROR(VLOOKUP(ROW(AN303),'فهرست بها کلی'!$C$13:$BO$1660,55,0),"")</f>
        <v/>
      </c>
      <c r="AO315" s="174" t="str">
        <f ca="1">IFERROR(VLOOKUP(ROW(AO303),'فهرست بها کلی'!$C$13:$BO$1660,58,0),"")</f>
        <v/>
      </c>
      <c r="AP315" s="174" t="str">
        <f ca="1">IFERROR(VLOOKUP(ROW(AP303),'فهرست بها کلی'!$C$13:$BO$1660,61,0),"")</f>
        <v/>
      </c>
      <c r="AQ315" s="174" t="str">
        <f ca="1">IFERROR(VLOOKUP(ROW(AQ303),'فهرست بها کلی'!$C$13:$BO$1660,64,0),"")</f>
        <v/>
      </c>
      <c r="AR315" s="244">
        <f t="shared" ca="1" si="33"/>
        <v>0</v>
      </c>
      <c r="AS315" s="174" t="str">
        <f ca="1">IFERROR(VLOOKUP(ROW(AS303),'فهرست بها کلی'!$C$13:$BO$1660,23,0),"")</f>
        <v/>
      </c>
      <c r="AT315" s="174" t="str">
        <f ca="1">IFERROR(VLOOKUP(ROW(AT303),'فهرست بها کلی'!$C$13:$BO$1660,26,0),"")</f>
        <v/>
      </c>
      <c r="AU315" s="174" t="str">
        <f ca="1">IFERROR(VLOOKUP(ROW(AU303),'فهرست بها کلی'!$C$13:$BO$1660,29,0),"")</f>
        <v/>
      </c>
      <c r="AV315" s="174" t="str">
        <f ca="1">IFERROR(VLOOKUP(ROW(AV303),'فهرست بها کلی'!$C$13:$BO$1660,32,0),"")</f>
        <v/>
      </c>
      <c r="AW315" s="174" t="str">
        <f ca="1">IFERROR(VLOOKUP(ROW(AW303),'فهرست بها کلی'!$C$13:$BO$1660,35,0),"")</f>
        <v/>
      </c>
      <c r="AX315" s="174" t="str">
        <f ca="1">IFERROR(VLOOKUP(ROW(AX303),'فهرست بها کلی'!$C$13:$BO$1660,38,0),"")</f>
        <v/>
      </c>
      <c r="AY315" s="174" t="str">
        <f ca="1">IFERROR(VLOOKUP(ROW(AY303),'فهرست بها کلی'!$C$13:$BO$1660,41,0),"")</f>
        <v/>
      </c>
      <c r="AZ315" s="174" t="str">
        <f ca="1">IFERROR(VLOOKUP(ROW(AZ303),'فهرست بها کلی'!$C$13:$BO$1660,44,0),"")</f>
        <v/>
      </c>
      <c r="BA315" s="174" t="str">
        <f ca="1">IFERROR(VLOOKUP(ROW(BA303),'فهرست بها کلی'!$C$13:$BO$1660,47,0),"")</f>
        <v/>
      </c>
      <c r="BB315" s="174" t="str">
        <f ca="1">IFERROR(VLOOKUP(ROW(BB303),'فهرست بها کلی'!$C$13:$BO$1660,50,0),"")</f>
        <v/>
      </c>
      <c r="BC315" s="174" t="str">
        <f ca="1">IFERROR(VLOOKUP(ROW(BC303),'فهرست بها کلی'!$C$13:$BO$1660,53,0),"")</f>
        <v/>
      </c>
      <c r="BD315" s="174" t="str">
        <f ca="1">IFERROR(VLOOKUP(ROW(BD303),'فهرست بها کلی'!$C$13:$BO$1660,56,0),"")</f>
        <v/>
      </c>
      <c r="BE315" s="174" t="str">
        <f ca="1">IFERROR(VLOOKUP(ROW(BE303),'فهرست بها کلی'!$C$13:$BO$1660,59,0),"")</f>
        <v/>
      </c>
      <c r="BF315" s="174" t="str">
        <f ca="1">IFERROR(VLOOKUP(ROW(BF303),'فهرست بها کلی'!$C$13:$BO$1660,62,0),"")</f>
        <v/>
      </c>
      <c r="BG315" s="174" t="str">
        <f ca="1">IFERROR(VLOOKUP(ROW(BG303),'فهرست بها کلی'!$C$13:$BO$1660,65,0),"")</f>
        <v/>
      </c>
      <c r="BH315" s="174" t="str">
        <f ca="1">IFERROR(VLOOKUP(ROW(BH303),'فهرست بها کلی'!$C$13:$BO$1660,16,0),"")</f>
        <v/>
      </c>
      <c r="BI315" s="245" t="str">
        <f t="shared" ca="1" si="34"/>
        <v xml:space="preserve"> </v>
      </c>
      <c r="BJ315" s="245" t="str">
        <f t="shared" ca="1" si="35"/>
        <v/>
      </c>
      <c r="BK315" s="245" t="str">
        <f t="shared" ca="1" si="36"/>
        <v/>
      </c>
    </row>
    <row r="316" spans="1:63" ht="47.25" customHeight="1">
      <c r="A316" s="174" t="str">
        <f ca="1">IFERROR(VLOOKUP(ROW(A304),'فهرست بها کلی'!$C$13:$BO$1660,1,0),"")</f>
        <v/>
      </c>
      <c r="B316" s="174" t="str">
        <f ca="1">IFERROR(VLOOKUP(ROW(B304),'فهرست بها کلی'!$C$13:$BO$1660,5,0),"")</f>
        <v/>
      </c>
      <c r="C316" s="174" t="str">
        <f ca="1">IFERROR(VLOOKUP(ROW(C304),'فهرست بها کلی'!$C$13:$BO$1660,6,0),"")</f>
        <v/>
      </c>
      <c r="D316" s="174" t="str">
        <f ca="1">IFERROR(VLOOKUP(ROW(D304),'فهرست بها کلی'!$C$13:$BO$1660,7,0),"")</f>
        <v/>
      </c>
      <c r="E316" s="174" t="str">
        <f ca="1">IFERROR(VLOOKUP(ROW(E304),'فهرست بها کلی'!$C$13:$BO$1660,8,0),"")</f>
        <v/>
      </c>
      <c r="F316" s="174" t="str">
        <f ca="1">IFERROR(VLOOKUP(ROW(F304),'فهرست بها کلی'!$C$13:$BO$1660,9,0),"")</f>
        <v/>
      </c>
      <c r="G316" s="174" t="str">
        <f ca="1">IFERROR(VLOOKUP(ROW(G304),'فهرست بها کلی'!$C$13:$BO$1660,21,0),"")</f>
        <v/>
      </c>
      <c r="H316" s="174" t="str">
        <f ca="1">IFERROR(VLOOKUP(ROW(H304),'فهرست بها کلی'!$C$13:$BO$1660,24,0),"")</f>
        <v/>
      </c>
      <c r="I316" s="174" t="str">
        <f ca="1">IFERROR(VLOOKUP(ROW(I304),'فهرست بها کلی'!$C$13:$BO$1660,27,0),"")</f>
        <v/>
      </c>
      <c r="J316" s="174" t="str">
        <f ca="1">IFERROR(VLOOKUP(ROW(J304),'فهرست بها کلی'!$C$13:$BO$1660,30,0),"")</f>
        <v/>
      </c>
      <c r="K316" s="174" t="str">
        <f ca="1">IFERROR(VLOOKUP(ROW(K304),'فهرست بها کلی'!$C$13:$BO$1660,33,0),"")</f>
        <v/>
      </c>
      <c r="L316" s="174" t="str">
        <f ca="1">IFERROR(VLOOKUP(ROW(L304),'فهرست بها کلی'!$C$13:$BO$1660,36,0),"")</f>
        <v/>
      </c>
      <c r="M316" s="174" t="str">
        <f ca="1">IFERROR(VLOOKUP(ROW(M304),'فهرست بها کلی'!$C$13:$BO$1660,39,0),"")</f>
        <v/>
      </c>
      <c r="N316" s="174" t="str">
        <f ca="1">IFERROR(VLOOKUP(ROW(N304),'فهرست بها کلی'!$C$13:$BO$1660,42,0),"")</f>
        <v/>
      </c>
      <c r="O316" s="174" t="str">
        <f ca="1">IFERROR(VLOOKUP(ROW(O304),'فهرست بها کلی'!$C$13:$BO$1660,45,0),"")</f>
        <v/>
      </c>
      <c r="P316" s="174" t="str">
        <f ca="1">IFERROR(VLOOKUP(ROW(P304),'فهرست بها کلی'!$C$13:$BO$1660,48,0),"")</f>
        <v/>
      </c>
      <c r="Q316" s="174" t="str">
        <f ca="1">IFERROR(VLOOKUP(ROW(Q304),'فهرست بها کلی'!$C$13:$BO$1660,51,0),"")</f>
        <v/>
      </c>
      <c r="R316" s="174" t="str">
        <f ca="1">IFERROR(VLOOKUP(ROW(R304),'فهرست بها کلی'!$C$13:$BO$1660,54,0),"")</f>
        <v/>
      </c>
      <c r="S316" s="174" t="str">
        <f ca="1">IFERROR(VLOOKUP(ROW(S304),'فهرست بها کلی'!$C$13:$BO$1660,57,0),"")</f>
        <v/>
      </c>
      <c r="T316" s="174" t="str">
        <f ca="1">IFERROR(VLOOKUP(ROW(T304),'فهرست بها کلی'!$C$13:$BO$1660,60,0),"")</f>
        <v/>
      </c>
      <c r="U316" s="174" t="str">
        <f ca="1">IFERROR(VLOOKUP(ROW(U304),'فهرست بها کلی'!$C$13:$BO$1660,63,0),"")</f>
        <v/>
      </c>
      <c r="V316" s="241">
        <f t="shared" ca="1" si="30"/>
        <v>0</v>
      </c>
      <c r="W316" s="242" t="str">
        <f t="shared" ca="1" si="31"/>
        <v/>
      </c>
      <c r="X316" s="174" t="str">
        <f ca="1">IFERROR(VLOOKUP(ROW(X304),'فهرست بها کلی'!$C$13:$BO$1660,10,0),"")</f>
        <v/>
      </c>
      <c r="Y316" s="174" t="str">
        <f ca="1">IFERROR(VLOOKUP(ROW(Y304),'فهرست بها کلی'!$C$13:$BO$1660,11,0),"")</f>
        <v/>
      </c>
      <c r="Z316" s="174" t="str">
        <f ca="1">IFERROR(VLOOKUP(ROW(Z304),'فهرست بها کلی'!$C$13:$BO$1660,12,0),"")</f>
        <v/>
      </c>
      <c r="AA316" s="174" t="str">
        <f ca="1">IFERROR(VLOOKUP(ROW(AA304),'فهرست بها کلی'!$C$13:$BO$1660,13,0),"")</f>
        <v/>
      </c>
      <c r="AB316" s="243" t="str">
        <f t="shared" ca="1" si="32"/>
        <v/>
      </c>
      <c r="AC316" s="174" t="str">
        <f ca="1">IFERROR(VLOOKUP(ROW(AC304),'فهرست بها کلی'!$C$13:$BO$1660,22,0),"")</f>
        <v/>
      </c>
      <c r="AD316" s="174" t="str">
        <f ca="1">IFERROR(VLOOKUP(ROW(AD304),'فهرست بها کلی'!$C$13:$BO$1660,25,0),"")</f>
        <v/>
      </c>
      <c r="AE316" s="174" t="str">
        <f ca="1">IFERROR(VLOOKUP(ROW(AE304),'فهرست بها کلی'!$C$13:$BO$1660,28,0),"")</f>
        <v/>
      </c>
      <c r="AF316" s="174" t="str">
        <f ca="1">IFERROR(VLOOKUP(ROW(AF304),'فهرست بها کلی'!$C$13:$BO$1660,31,0),"")</f>
        <v/>
      </c>
      <c r="AG316" s="174" t="str">
        <f ca="1">IFERROR(VLOOKUP(ROW(AG304),'فهرست بها کلی'!$C$13:$BO$1660,34,0),"")</f>
        <v/>
      </c>
      <c r="AH316" s="174" t="str">
        <f ca="1">IFERROR(VLOOKUP(ROW(AH304),'فهرست بها کلی'!$C$13:$BO$1660,37,0),"")</f>
        <v/>
      </c>
      <c r="AI316" s="174" t="str">
        <f ca="1">IFERROR(VLOOKUP(ROW(AI304),'فهرست بها کلی'!$C$13:$BO$1660,40,0),"")</f>
        <v/>
      </c>
      <c r="AJ316" s="174" t="str">
        <f ca="1">IFERROR(VLOOKUP(ROW(AJ304),'فهرست بها کلی'!$C$13:$BO$1660,43,0),"")</f>
        <v/>
      </c>
      <c r="AK316" s="174" t="str">
        <f ca="1">IFERROR(VLOOKUP(ROW(AK304),'فهرست بها کلی'!$C$13:$BO$1660,46,0),"")</f>
        <v/>
      </c>
      <c r="AL316" s="174" t="str">
        <f ca="1">IFERROR(VLOOKUP(ROW(AL304),'فهرست بها کلی'!$C$13:$BO$1660,49,0),"")</f>
        <v/>
      </c>
      <c r="AM316" s="174" t="str">
        <f ca="1">IFERROR(VLOOKUP(ROW(AM304),'فهرست بها کلی'!$C$13:$BO$1660,52,0),"")</f>
        <v/>
      </c>
      <c r="AN316" s="174" t="str">
        <f ca="1">IFERROR(VLOOKUP(ROW(AN304),'فهرست بها کلی'!$C$13:$BO$1660,55,0),"")</f>
        <v/>
      </c>
      <c r="AO316" s="174" t="str">
        <f ca="1">IFERROR(VLOOKUP(ROW(AO304),'فهرست بها کلی'!$C$13:$BO$1660,58,0),"")</f>
        <v/>
      </c>
      <c r="AP316" s="174" t="str">
        <f ca="1">IFERROR(VLOOKUP(ROW(AP304),'فهرست بها کلی'!$C$13:$BO$1660,61,0),"")</f>
        <v/>
      </c>
      <c r="AQ316" s="174" t="str">
        <f ca="1">IFERROR(VLOOKUP(ROW(AQ304),'فهرست بها کلی'!$C$13:$BO$1660,64,0),"")</f>
        <v/>
      </c>
      <c r="AR316" s="244">
        <f t="shared" ca="1" si="33"/>
        <v>0</v>
      </c>
      <c r="AS316" s="174" t="str">
        <f ca="1">IFERROR(VLOOKUP(ROW(AS304),'فهرست بها کلی'!$C$13:$BO$1660,23,0),"")</f>
        <v/>
      </c>
      <c r="AT316" s="174" t="str">
        <f ca="1">IFERROR(VLOOKUP(ROW(AT304),'فهرست بها کلی'!$C$13:$BO$1660,26,0),"")</f>
        <v/>
      </c>
      <c r="AU316" s="174" t="str">
        <f ca="1">IFERROR(VLOOKUP(ROW(AU304),'فهرست بها کلی'!$C$13:$BO$1660,29,0),"")</f>
        <v/>
      </c>
      <c r="AV316" s="174" t="str">
        <f ca="1">IFERROR(VLOOKUP(ROW(AV304),'فهرست بها کلی'!$C$13:$BO$1660,32,0),"")</f>
        <v/>
      </c>
      <c r="AW316" s="174" t="str">
        <f ca="1">IFERROR(VLOOKUP(ROW(AW304),'فهرست بها کلی'!$C$13:$BO$1660,35,0),"")</f>
        <v/>
      </c>
      <c r="AX316" s="174" t="str">
        <f ca="1">IFERROR(VLOOKUP(ROW(AX304),'فهرست بها کلی'!$C$13:$BO$1660,38,0),"")</f>
        <v/>
      </c>
      <c r="AY316" s="174" t="str">
        <f ca="1">IFERROR(VLOOKUP(ROW(AY304),'فهرست بها کلی'!$C$13:$BO$1660,41,0),"")</f>
        <v/>
      </c>
      <c r="AZ316" s="174" t="str">
        <f ca="1">IFERROR(VLOOKUP(ROW(AZ304),'فهرست بها کلی'!$C$13:$BO$1660,44,0),"")</f>
        <v/>
      </c>
      <c r="BA316" s="174" t="str">
        <f ca="1">IFERROR(VLOOKUP(ROW(BA304),'فهرست بها کلی'!$C$13:$BO$1660,47,0),"")</f>
        <v/>
      </c>
      <c r="BB316" s="174" t="str">
        <f ca="1">IFERROR(VLOOKUP(ROW(BB304),'فهرست بها کلی'!$C$13:$BO$1660,50,0),"")</f>
        <v/>
      </c>
      <c r="BC316" s="174" t="str">
        <f ca="1">IFERROR(VLOOKUP(ROW(BC304),'فهرست بها کلی'!$C$13:$BO$1660,53,0),"")</f>
        <v/>
      </c>
      <c r="BD316" s="174" t="str">
        <f ca="1">IFERROR(VLOOKUP(ROW(BD304),'فهرست بها کلی'!$C$13:$BO$1660,56,0),"")</f>
        <v/>
      </c>
      <c r="BE316" s="174" t="str">
        <f ca="1">IFERROR(VLOOKUP(ROW(BE304),'فهرست بها کلی'!$C$13:$BO$1660,59,0),"")</f>
        <v/>
      </c>
      <c r="BF316" s="174" t="str">
        <f ca="1">IFERROR(VLOOKUP(ROW(BF304),'فهرست بها کلی'!$C$13:$BO$1660,62,0),"")</f>
        <v/>
      </c>
      <c r="BG316" s="174" t="str">
        <f ca="1">IFERROR(VLOOKUP(ROW(BG304),'فهرست بها کلی'!$C$13:$BO$1660,65,0),"")</f>
        <v/>
      </c>
      <c r="BH316" s="174" t="str">
        <f ca="1">IFERROR(VLOOKUP(ROW(BH304),'فهرست بها کلی'!$C$13:$BO$1660,16,0),"")</f>
        <v/>
      </c>
      <c r="BI316" s="245" t="str">
        <f t="shared" ca="1" si="34"/>
        <v xml:space="preserve"> </v>
      </c>
      <c r="BJ316" s="245" t="str">
        <f t="shared" ca="1" si="35"/>
        <v/>
      </c>
      <c r="BK316" s="245" t="str">
        <f t="shared" ca="1" si="36"/>
        <v/>
      </c>
    </row>
    <row r="317" spans="1:63" ht="47.25" customHeight="1">
      <c r="A317" s="174" t="str">
        <f ca="1">IFERROR(VLOOKUP(ROW(A305),'فهرست بها کلی'!$C$13:$BO$1660,1,0),"")</f>
        <v/>
      </c>
      <c r="B317" s="174" t="str">
        <f ca="1">IFERROR(VLOOKUP(ROW(B305),'فهرست بها کلی'!$C$13:$BO$1660,5,0),"")</f>
        <v/>
      </c>
      <c r="C317" s="174" t="str">
        <f ca="1">IFERROR(VLOOKUP(ROW(C305),'فهرست بها کلی'!$C$13:$BO$1660,6,0),"")</f>
        <v/>
      </c>
      <c r="D317" s="174" t="str">
        <f ca="1">IFERROR(VLOOKUP(ROW(D305),'فهرست بها کلی'!$C$13:$BO$1660,7,0),"")</f>
        <v/>
      </c>
      <c r="E317" s="174" t="str">
        <f ca="1">IFERROR(VLOOKUP(ROW(E305),'فهرست بها کلی'!$C$13:$BO$1660,8,0),"")</f>
        <v/>
      </c>
      <c r="F317" s="174" t="str">
        <f ca="1">IFERROR(VLOOKUP(ROW(F305),'فهرست بها کلی'!$C$13:$BO$1660,9,0),"")</f>
        <v/>
      </c>
      <c r="G317" s="174" t="str">
        <f ca="1">IFERROR(VLOOKUP(ROW(G305),'فهرست بها کلی'!$C$13:$BO$1660,21,0),"")</f>
        <v/>
      </c>
      <c r="H317" s="174" t="str">
        <f ca="1">IFERROR(VLOOKUP(ROW(H305),'فهرست بها کلی'!$C$13:$BO$1660,24,0),"")</f>
        <v/>
      </c>
      <c r="I317" s="174" t="str">
        <f ca="1">IFERROR(VLOOKUP(ROW(I305),'فهرست بها کلی'!$C$13:$BO$1660,27,0),"")</f>
        <v/>
      </c>
      <c r="J317" s="174" t="str">
        <f ca="1">IFERROR(VLOOKUP(ROW(J305),'فهرست بها کلی'!$C$13:$BO$1660,30,0),"")</f>
        <v/>
      </c>
      <c r="K317" s="174" t="str">
        <f ca="1">IFERROR(VLOOKUP(ROW(K305),'فهرست بها کلی'!$C$13:$BO$1660,33,0),"")</f>
        <v/>
      </c>
      <c r="L317" s="174" t="str">
        <f ca="1">IFERROR(VLOOKUP(ROW(L305),'فهرست بها کلی'!$C$13:$BO$1660,36,0),"")</f>
        <v/>
      </c>
      <c r="M317" s="174" t="str">
        <f ca="1">IFERROR(VLOOKUP(ROW(M305),'فهرست بها کلی'!$C$13:$BO$1660,39,0),"")</f>
        <v/>
      </c>
      <c r="N317" s="174" t="str">
        <f ca="1">IFERROR(VLOOKUP(ROW(N305),'فهرست بها کلی'!$C$13:$BO$1660,42,0),"")</f>
        <v/>
      </c>
      <c r="O317" s="174" t="str">
        <f ca="1">IFERROR(VLOOKUP(ROW(O305),'فهرست بها کلی'!$C$13:$BO$1660,45,0),"")</f>
        <v/>
      </c>
      <c r="P317" s="174" t="str">
        <f ca="1">IFERROR(VLOOKUP(ROW(P305),'فهرست بها کلی'!$C$13:$BO$1660,48,0),"")</f>
        <v/>
      </c>
      <c r="Q317" s="174" t="str">
        <f ca="1">IFERROR(VLOOKUP(ROW(Q305),'فهرست بها کلی'!$C$13:$BO$1660,51,0),"")</f>
        <v/>
      </c>
      <c r="R317" s="174" t="str">
        <f ca="1">IFERROR(VLOOKUP(ROW(R305),'فهرست بها کلی'!$C$13:$BO$1660,54,0),"")</f>
        <v/>
      </c>
      <c r="S317" s="174" t="str">
        <f ca="1">IFERROR(VLOOKUP(ROW(S305),'فهرست بها کلی'!$C$13:$BO$1660,57,0),"")</f>
        <v/>
      </c>
      <c r="T317" s="174" t="str">
        <f ca="1">IFERROR(VLOOKUP(ROW(T305),'فهرست بها کلی'!$C$13:$BO$1660,60,0),"")</f>
        <v/>
      </c>
      <c r="U317" s="174" t="str">
        <f ca="1">IFERROR(VLOOKUP(ROW(U305),'فهرست بها کلی'!$C$13:$BO$1660,63,0),"")</f>
        <v/>
      </c>
      <c r="V317" s="241">
        <f t="shared" ca="1" si="30"/>
        <v>0</v>
      </c>
      <c r="W317" s="242" t="str">
        <f t="shared" ca="1" si="31"/>
        <v/>
      </c>
      <c r="X317" s="174" t="str">
        <f ca="1">IFERROR(VLOOKUP(ROW(X305),'فهرست بها کلی'!$C$13:$BO$1660,10,0),"")</f>
        <v/>
      </c>
      <c r="Y317" s="174" t="str">
        <f ca="1">IFERROR(VLOOKUP(ROW(Y305),'فهرست بها کلی'!$C$13:$BO$1660,11,0),"")</f>
        <v/>
      </c>
      <c r="Z317" s="174" t="str">
        <f ca="1">IFERROR(VLOOKUP(ROW(Z305),'فهرست بها کلی'!$C$13:$BO$1660,12,0),"")</f>
        <v/>
      </c>
      <c r="AA317" s="174" t="str">
        <f ca="1">IFERROR(VLOOKUP(ROW(AA305),'فهرست بها کلی'!$C$13:$BO$1660,13,0),"")</f>
        <v/>
      </c>
      <c r="AB317" s="243" t="str">
        <f t="shared" ca="1" si="32"/>
        <v/>
      </c>
      <c r="AC317" s="174" t="str">
        <f ca="1">IFERROR(VLOOKUP(ROW(AC305),'فهرست بها کلی'!$C$13:$BO$1660,22,0),"")</f>
        <v/>
      </c>
      <c r="AD317" s="174" t="str">
        <f ca="1">IFERROR(VLOOKUP(ROW(AD305),'فهرست بها کلی'!$C$13:$BO$1660,25,0),"")</f>
        <v/>
      </c>
      <c r="AE317" s="174" t="str">
        <f ca="1">IFERROR(VLOOKUP(ROW(AE305),'فهرست بها کلی'!$C$13:$BO$1660,28,0),"")</f>
        <v/>
      </c>
      <c r="AF317" s="174" t="str">
        <f ca="1">IFERROR(VLOOKUP(ROW(AF305),'فهرست بها کلی'!$C$13:$BO$1660,31,0),"")</f>
        <v/>
      </c>
      <c r="AG317" s="174" t="str">
        <f ca="1">IFERROR(VLOOKUP(ROW(AG305),'فهرست بها کلی'!$C$13:$BO$1660,34,0),"")</f>
        <v/>
      </c>
      <c r="AH317" s="174" t="str">
        <f ca="1">IFERROR(VLOOKUP(ROW(AH305),'فهرست بها کلی'!$C$13:$BO$1660,37,0),"")</f>
        <v/>
      </c>
      <c r="AI317" s="174" t="str">
        <f ca="1">IFERROR(VLOOKUP(ROW(AI305),'فهرست بها کلی'!$C$13:$BO$1660,40,0),"")</f>
        <v/>
      </c>
      <c r="AJ317" s="174" t="str">
        <f ca="1">IFERROR(VLOOKUP(ROW(AJ305),'فهرست بها کلی'!$C$13:$BO$1660,43,0),"")</f>
        <v/>
      </c>
      <c r="AK317" s="174" t="str">
        <f ca="1">IFERROR(VLOOKUP(ROW(AK305),'فهرست بها کلی'!$C$13:$BO$1660,46,0),"")</f>
        <v/>
      </c>
      <c r="AL317" s="174" t="str">
        <f ca="1">IFERROR(VLOOKUP(ROW(AL305),'فهرست بها کلی'!$C$13:$BO$1660,49,0),"")</f>
        <v/>
      </c>
      <c r="AM317" s="174" t="str">
        <f ca="1">IFERROR(VLOOKUP(ROW(AM305),'فهرست بها کلی'!$C$13:$BO$1660,52,0),"")</f>
        <v/>
      </c>
      <c r="AN317" s="174" t="str">
        <f ca="1">IFERROR(VLOOKUP(ROW(AN305),'فهرست بها کلی'!$C$13:$BO$1660,55,0),"")</f>
        <v/>
      </c>
      <c r="AO317" s="174" t="str">
        <f ca="1">IFERROR(VLOOKUP(ROW(AO305),'فهرست بها کلی'!$C$13:$BO$1660,58,0),"")</f>
        <v/>
      </c>
      <c r="AP317" s="174" t="str">
        <f ca="1">IFERROR(VLOOKUP(ROW(AP305),'فهرست بها کلی'!$C$13:$BO$1660,61,0),"")</f>
        <v/>
      </c>
      <c r="AQ317" s="174" t="str">
        <f ca="1">IFERROR(VLOOKUP(ROW(AQ305),'فهرست بها کلی'!$C$13:$BO$1660,64,0),"")</f>
        <v/>
      </c>
      <c r="AR317" s="244">
        <f t="shared" ca="1" si="33"/>
        <v>0</v>
      </c>
      <c r="AS317" s="174" t="str">
        <f ca="1">IFERROR(VLOOKUP(ROW(AS305),'فهرست بها کلی'!$C$13:$BO$1660,23,0),"")</f>
        <v/>
      </c>
      <c r="AT317" s="174" t="str">
        <f ca="1">IFERROR(VLOOKUP(ROW(AT305),'فهرست بها کلی'!$C$13:$BO$1660,26,0),"")</f>
        <v/>
      </c>
      <c r="AU317" s="174" t="str">
        <f ca="1">IFERROR(VLOOKUP(ROW(AU305),'فهرست بها کلی'!$C$13:$BO$1660,29,0),"")</f>
        <v/>
      </c>
      <c r="AV317" s="174" t="str">
        <f ca="1">IFERROR(VLOOKUP(ROW(AV305),'فهرست بها کلی'!$C$13:$BO$1660,32,0),"")</f>
        <v/>
      </c>
      <c r="AW317" s="174" t="str">
        <f ca="1">IFERROR(VLOOKUP(ROW(AW305),'فهرست بها کلی'!$C$13:$BO$1660,35,0),"")</f>
        <v/>
      </c>
      <c r="AX317" s="174" t="str">
        <f ca="1">IFERROR(VLOOKUP(ROW(AX305),'فهرست بها کلی'!$C$13:$BO$1660,38,0),"")</f>
        <v/>
      </c>
      <c r="AY317" s="174" t="str">
        <f ca="1">IFERROR(VLOOKUP(ROW(AY305),'فهرست بها کلی'!$C$13:$BO$1660,41,0),"")</f>
        <v/>
      </c>
      <c r="AZ317" s="174" t="str">
        <f ca="1">IFERROR(VLOOKUP(ROW(AZ305),'فهرست بها کلی'!$C$13:$BO$1660,44,0),"")</f>
        <v/>
      </c>
      <c r="BA317" s="174" t="str">
        <f ca="1">IFERROR(VLOOKUP(ROW(BA305),'فهرست بها کلی'!$C$13:$BO$1660,47,0),"")</f>
        <v/>
      </c>
      <c r="BB317" s="174" t="str">
        <f ca="1">IFERROR(VLOOKUP(ROW(BB305),'فهرست بها کلی'!$C$13:$BO$1660,50,0),"")</f>
        <v/>
      </c>
      <c r="BC317" s="174" t="str">
        <f ca="1">IFERROR(VLOOKUP(ROW(BC305),'فهرست بها کلی'!$C$13:$BO$1660,53,0),"")</f>
        <v/>
      </c>
      <c r="BD317" s="174" t="str">
        <f ca="1">IFERROR(VLOOKUP(ROW(BD305),'فهرست بها کلی'!$C$13:$BO$1660,56,0),"")</f>
        <v/>
      </c>
      <c r="BE317" s="174" t="str">
        <f ca="1">IFERROR(VLOOKUP(ROW(BE305),'فهرست بها کلی'!$C$13:$BO$1660,59,0),"")</f>
        <v/>
      </c>
      <c r="BF317" s="174" t="str">
        <f ca="1">IFERROR(VLOOKUP(ROW(BF305),'فهرست بها کلی'!$C$13:$BO$1660,62,0),"")</f>
        <v/>
      </c>
      <c r="BG317" s="174" t="str">
        <f ca="1">IFERROR(VLOOKUP(ROW(BG305),'فهرست بها کلی'!$C$13:$BO$1660,65,0),"")</f>
        <v/>
      </c>
      <c r="BH317" s="174" t="str">
        <f ca="1">IFERROR(VLOOKUP(ROW(BH305),'فهرست بها کلی'!$C$13:$BO$1660,16,0),"")</f>
        <v/>
      </c>
      <c r="BI317" s="245" t="str">
        <f t="shared" ca="1" si="34"/>
        <v xml:space="preserve"> </v>
      </c>
      <c r="BJ317" s="245" t="str">
        <f t="shared" ca="1" si="35"/>
        <v/>
      </c>
      <c r="BK317" s="245" t="str">
        <f t="shared" ca="1" si="36"/>
        <v/>
      </c>
    </row>
    <row r="318" spans="1:63" ht="47.25" customHeight="1">
      <c r="A318" s="174" t="str">
        <f ca="1">IFERROR(VLOOKUP(ROW(A306),'فهرست بها کلی'!$C$13:$BO$1660,1,0),"")</f>
        <v/>
      </c>
      <c r="B318" s="174" t="str">
        <f ca="1">IFERROR(VLOOKUP(ROW(B306),'فهرست بها کلی'!$C$13:$BO$1660,5,0),"")</f>
        <v/>
      </c>
      <c r="C318" s="174" t="str">
        <f ca="1">IFERROR(VLOOKUP(ROW(C306),'فهرست بها کلی'!$C$13:$BO$1660,6,0),"")</f>
        <v/>
      </c>
      <c r="D318" s="174" t="str">
        <f ca="1">IFERROR(VLOOKUP(ROW(D306),'فهرست بها کلی'!$C$13:$BO$1660,7,0),"")</f>
        <v/>
      </c>
      <c r="E318" s="174" t="str">
        <f ca="1">IFERROR(VLOOKUP(ROW(E306),'فهرست بها کلی'!$C$13:$BO$1660,8,0),"")</f>
        <v/>
      </c>
      <c r="F318" s="174" t="str">
        <f ca="1">IFERROR(VLOOKUP(ROW(F306),'فهرست بها کلی'!$C$13:$BO$1660,9,0),"")</f>
        <v/>
      </c>
      <c r="G318" s="174" t="str">
        <f ca="1">IFERROR(VLOOKUP(ROW(G306),'فهرست بها کلی'!$C$13:$BO$1660,21,0),"")</f>
        <v/>
      </c>
      <c r="H318" s="174" t="str">
        <f ca="1">IFERROR(VLOOKUP(ROW(H306),'فهرست بها کلی'!$C$13:$BO$1660,24,0),"")</f>
        <v/>
      </c>
      <c r="I318" s="174" t="str">
        <f ca="1">IFERROR(VLOOKUP(ROW(I306),'فهرست بها کلی'!$C$13:$BO$1660,27,0),"")</f>
        <v/>
      </c>
      <c r="J318" s="174" t="str">
        <f ca="1">IFERROR(VLOOKUP(ROW(J306),'فهرست بها کلی'!$C$13:$BO$1660,30,0),"")</f>
        <v/>
      </c>
      <c r="K318" s="174" t="str">
        <f ca="1">IFERROR(VLOOKUP(ROW(K306),'فهرست بها کلی'!$C$13:$BO$1660,33,0),"")</f>
        <v/>
      </c>
      <c r="L318" s="174" t="str">
        <f ca="1">IFERROR(VLOOKUP(ROW(L306),'فهرست بها کلی'!$C$13:$BO$1660,36,0),"")</f>
        <v/>
      </c>
      <c r="M318" s="174" t="str">
        <f ca="1">IFERROR(VLOOKUP(ROW(M306),'فهرست بها کلی'!$C$13:$BO$1660,39,0),"")</f>
        <v/>
      </c>
      <c r="N318" s="174" t="str">
        <f ca="1">IFERROR(VLOOKUP(ROW(N306),'فهرست بها کلی'!$C$13:$BO$1660,42,0),"")</f>
        <v/>
      </c>
      <c r="O318" s="174" t="str">
        <f ca="1">IFERROR(VLOOKUP(ROW(O306),'فهرست بها کلی'!$C$13:$BO$1660,45,0),"")</f>
        <v/>
      </c>
      <c r="P318" s="174" t="str">
        <f ca="1">IFERROR(VLOOKUP(ROW(P306),'فهرست بها کلی'!$C$13:$BO$1660,48,0),"")</f>
        <v/>
      </c>
      <c r="Q318" s="174" t="str">
        <f ca="1">IFERROR(VLOOKUP(ROW(Q306),'فهرست بها کلی'!$C$13:$BO$1660,51,0),"")</f>
        <v/>
      </c>
      <c r="R318" s="174" t="str">
        <f ca="1">IFERROR(VLOOKUP(ROW(R306),'فهرست بها کلی'!$C$13:$BO$1660,54,0),"")</f>
        <v/>
      </c>
      <c r="S318" s="174" t="str">
        <f ca="1">IFERROR(VLOOKUP(ROW(S306),'فهرست بها کلی'!$C$13:$BO$1660,57,0),"")</f>
        <v/>
      </c>
      <c r="T318" s="174" t="str">
        <f ca="1">IFERROR(VLOOKUP(ROW(T306),'فهرست بها کلی'!$C$13:$BO$1660,60,0),"")</f>
        <v/>
      </c>
      <c r="U318" s="174" t="str">
        <f ca="1">IFERROR(VLOOKUP(ROW(U306),'فهرست بها کلی'!$C$13:$BO$1660,63,0),"")</f>
        <v/>
      </c>
      <c r="V318" s="241">
        <f t="shared" ca="1" si="30"/>
        <v>0</v>
      </c>
      <c r="W318" s="242" t="str">
        <f t="shared" ca="1" si="31"/>
        <v/>
      </c>
      <c r="X318" s="174" t="str">
        <f ca="1">IFERROR(VLOOKUP(ROW(X306),'فهرست بها کلی'!$C$13:$BO$1660,10,0),"")</f>
        <v/>
      </c>
      <c r="Y318" s="174" t="str">
        <f ca="1">IFERROR(VLOOKUP(ROW(Y306),'فهرست بها کلی'!$C$13:$BO$1660,11,0),"")</f>
        <v/>
      </c>
      <c r="Z318" s="174" t="str">
        <f ca="1">IFERROR(VLOOKUP(ROW(Z306),'فهرست بها کلی'!$C$13:$BO$1660,12,0),"")</f>
        <v/>
      </c>
      <c r="AA318" s="174" t="str">
        <f ca="1">IFERROR(VLOOKUP(ROW(AA306),'فهرست بها کلی'!$C$13:$BO$1660,13,0),"")</f>
        <v/>
      </c>
      <c r="AB318" s="243" t="str">
        <f t="shared" ca="1" si="32"/>
        <v/>
      </c>
      <c r="AC318" s="174" t="str">
        <f ca="1">IFERROR(VLOOKUP(ROW(AC306),'فهرست بها کلی'!$C$13:$BO$1660,22,0),"")</f>
        <v/>
      </c>
      <c r="AD318" s="174" t="str">
        <f ca="1">IFERROR(VLOOKUP(ROW(AD306),'فهرست بها کلی'!$C$13:$BO$1660,25,0),"")</f>
        <v/>
      </c>
      <c r="AE318" s="174" t="str">
        <f ca="1">IFERROR(VLOOKUP(ROW(AE306),'فهرست بها کلی'!$C$13:$BO$1660,28,0),"")</f>
        <v/>
      </c>
      <c r="AF318" s="174" t="str">
        <f ca="1">IFERROR(VLOOKUP(ROW(AF306),'فهرست بها کلی'!$C$13:$BO$1660,31,0),"")</f>
        <v/>
      </c>
      <c r="AG318" s="174" t="str">
        <f ca="1">IFERROR(VLOOKUP(ROW(AG306),'فهرست بها کلی'!$C$13:$BO$1660,34,0),"")</f>
        <v/>
      </c>
      <c r="AH318" s="174" t="str">
        <f ca="1">IFERROR(VLOOKUP(ROW(AH306),'فهرست بها کلی'!$C$13:$BO$1660,37,0),"")</f>
        <v/>
      </c>
      <c r="AI318" s="174" t="str">
        <f ca="1">IFERROR(VLOOKUP(ROW(AI306),'فهرست بها کلی'!$C$13:$BO$1660,40,0),"")</f>
        <v/>
      </c>
      <c r="AJ318" s="174" t="str">
        <f ca="1">IFERROR(VLOOKUP(ROW(AJ306),'فهرست بها کلی'!$C$13:$BO$1660,43,0),"")</f>
        <v/>
      </c>
      <c r="AK318" s="174" t="str">
        <f ca="1">IFERROR(VLOOKUP(ROW(AK306),'فهرست بها کلی'!$C$13:$BO$1660,46,0),"")</f>
        <v/>
      </c>
      <c r="AL318" s="174" t="str">
        <f ca="1">IFERROR(VLOOKUP(ROW(AL306),'فهرست بها کلی'!$C$13:$BO$1660,49,0),"")</f>
        <v/>
      </c>
      <c r="AM318" s="174" t="str">
        <f ca="1">IFERROR(VLOOKUP(ROW(AM306),'فهرست بها کلی'!$C$13:$BO$1660,52,0),"")</f>
        <v/>
      </c>
      <c r="AN318" s="174" t="str">
        <f ca="1">IFERROR(VLOOKUP(ROW(AN306),'فهرست بها کلی'!$C$13:$BO$1660,55,0),"")</f>
        <v/>
      </c>
      <c r="AO318" s="174" t="str">
        <f ca="1">IFERROR(VLOOKUP(ROW(AO306),'فهرست بها کلی'!$C$13:$BO$1660,58,0),"")</f>
        <v/>
      </c>
      <c r="AP318" s="174" t="str">
        <f ca="1">IFERROR(VLOOKUP(ROW(AP306),'فهرست بها کلی'!$C$13:$BO$1660,61,0),"")</f>
        <v/>
      </c>
      <c r="AQ318" s="174" t="str">
        <f ca="1">IFERROR(VLOOKUP(ROW(AQ306),'فهرست بها کلی'!$C$13:$BO$1660,64,0),"")</f>
        <v/>
      </c>
      <c r="AR318" s="244">
        <f t="shared" ca="1" si="33"/>
        <v>0</v>
      </c>
      <c r="AS318" s="174" t="str">
        <f ca="1">IFERROR(VLOOKUP(ROW(AS306),'فهرست بها کلی'!$C$13:$BO$1660,23,0),"")</f>
        <v/>
      </c>
      <c r="AT318" s="174" t="str">
        <f ca="1">IFERROR(VLOOKUP(ROW(AT306),'فهرست بها کلی'!$C$13:$BO$1660,26,0),"")</f>
        <v/>
      </c>
      <c r="AU318" s="174" t="str">
        <f ca="1">IFERROR(VLOOKUP(ROW(AU306),'فهرست بها کلی'!$C$13:$BO$1660,29,0),"")</f>
        <v/>
      </c>
      <c r="AV318" s="174" t="str">
        <f ca="1">IFERROR(VLOOKUP(ROW(AV306),'فهرست بها کلی'!$C$13:$BO$1660,32,0),"")</f>
        <v/>
      </c>
      <c r="AW318" s="174" t="str">
        <f ca="1">IFERROR(VLOOKUP(ROW(AW306),'فهرست بها کلی'!$C$13:$BO$1660,35,0),"")</f>
        <v/>
      </c>
      <c r="AX318" s="174" t="str">
        <f ca="1">IFERROR(VLOOKUP(ROW(AX306),'فهرست بها کلی'!$C$13:$BO$1660,38,0),"")</f>
        <v/>
      </c>
      <c r="AY318" s="174" t="str">
        <f ca="1">IFERROR(VLOOKUP(ROW(AY306),'فهرست بها کلی'!$C$13:$BO$1660,41,0),"")</f>
        <v/>
      </c>
      <c r="AZ318" s="174" t="str">
        <f ca="1">IFERROR(VLOOKUP(ROW(AZ306),'فهرست بها کلی'!$C$13:$BO$1660,44,0),"")</f>
        <v/>
      </c>
      <c r="BA318" s="174" t="str">
        <f ca="1">IFERROR(VLOOKUP(ROW(BA306),'فهرست بها کلی'!$C$13:$BO$1660,47,0),"")</f>
        <v/>
      </c>
      <c r="BB318" s="174" t="str">
        <f ca="1">IFERROR(VLOOKUP(ROW(BB306),'فهرست بها کلی'!$C$13:$BO$1660,50,0),"")</f>
        <v/>
      </c>
      <c r="BC318" s="174" t="str">
        <f ca="1">IFERROR(VLOOKUP(ROW(BC306),'فهرست بها کلی'!$C$13:$BO$1660,53,0),"")</f>
        <v/>
      </c>
      <c r="BD318" s="174" t="str">
        <f ca="1">IFERROR(VLOOKUP(ROW(BD306),'فهرست بها کلی'!$C$13:$BO$1660,56,0),"")</f>
        <v/>
      </c>
      <c r="BE318" s="174" t="str">
        <f ca="1">IFERROR(VLOOKUP(ROW(BE306),'فهرست بها کلی'!$C$13:$BO$1660,59,0),"")</f>
        <v/>
      </c>
      <c r="BF318" s="174" t="str">
        <f ca="1">IFERROR(VLOOKUP(ROW(BF306),'فهرست بها کلی'!$C$13:$BO$1660,62,0),"")</f>
        <v/>
      </c>
      <c r="BG318" s="174" t="str">
        <f ca="1">IFERROR(VLOOKUP(ROW(BG306),'فهرست بها کلی'!$C$13:$BO$1660,65,0),"")</f>
        <v/>
      </c>
      <c r="BH318" s="174" t="str">
        <f ca="1">IFERROR(VLOOKUP(ROW(BH306),'فهرست بها کلی'!$C$13:$BO$1660,16,0),"")</f>
        <v/>
      </c>
      <c r="BI318" s="245" t="str">
        <f t="shared" ca="1" si="34"/>
        <v xml:space="preserve"> </v>
      </c>
      <c r="BJ318" s="245" t="str">
        <f t="shared" ca="1" si="35"/>
        <v/>
      </c>
      <c r="BK318" s="245" t="str">
        <f t="shared" ca="1" si="36"/>
        <v/>
      </c>
    </row>
    <row r="319" spans="1:63" ht="47.25" customHeight="1">
      <c r="A319" s="174" t="str">
        <f ca="1">IFERROR(VLOOKUP(ROW(A307),'فهرست بها کلی'!$C$13:$BO$1660,1,0),"")</f>
        <v/>
      </c>
      <c r="B319" s="174" t="str">
        <f ca="1">IFERROR(VLOOKUP(ROW(B307),'فهرست بها کلی'!$C$13:$BO$1660,5,0),"")</f>
        <v/>
      </c>
      <c r="C319" s="174" t="str">
        <f ca="1">IFERROR(VLOOKUP(ROW(C307),'فهرست بها کلی'!$C$13:$BO$1660,6,0),"")</f>
        <v/>
      </c>
      <c r="D319" s="174" t="str">
        <f ca="1">IFERROR(VLOOKUP(ROW(D307),'فهرست بها کلی'!$C$13:$BO$1660,7,0),"")</f>
        <v/>
      </c>
      <c r="E319" s="174" t="str">
        <f ca="1">IFERROR(VLOOKUP(ROW(E307),'فهرست بها کلی'!$C$13:$BO$1660,8,0),"")</f>
        <v/>
      </c>
      <c r="F319" s="174" t="str">
        <f ca="1">IFERROR(VLOOKUP(ROW(F307),'فهرست بها کلی'!$C$13:$BO$1660,9,0),"")</f>
        <v/>
      </c>
      <c r="G319" s="174" t="str">
        <f ca="1">IFERROR(VLOOKUP(ROW(G307),'فهرست بها کلی'!$C$13:$BO$1660,21,0),"")</f>
        <v/>
      </c>
      <c r="H319" s="174" t="str">
        <f ca="1">IFERROR(VLOOKUP(ROW(H307),'فهرست بها کلی'!$C$13:$BO$1660,24,0),"")</f>
        <v/>
      </c>
      <c r="I319" s="174" t="str">
        <f ca="1">IFERROR(VLOOKUP(ROW(I307),'فهرست بها کلی'!$C$13:$BO$1660,27,0),"")</f>
        <v/>
      </c>
      <c r="J319" s="174" t="str">
        <f ca="1">IFERROR(VLOOKUP(ROW(J307),'فهرست بها کلی'!$C$13:$BO$1660,30,0),"")</f>
        <v/>
      </c>
      <c r="K319" s="174" t="str">
        <f ca="1">IFERROR(VLOOKUP(ROW(K307),'فهرست بها کلی'!$C$13:$BO$1660,33,0),"")</f>
        <v/>
      </c>
      <c r="L319" s="174" t="str">
        <f ca="1">IFERROR(VLOOKUP(ROW(L307),'فهرست بها کلی'!$C$13:$BO$1660,36,0),"")</f>
        <v/>
      </c>
      <c r="M319" s="174" t="str">
        <f ca="1">IFERROR(VLOOKUP(ROW(M307),'فهرست بها کلی'!$C$13:$BO$1660,39,0),"")</f>
        <v/>
      </c>
      <c r="N319" s="174" t="str">
        <f ca="1">IFERROR(VLOOKUP(ROW(N307),'فهرست بها کلی'!$C$13:$BO$1660,42,0),"")</f>
        <v/>
      </c>
      <c r="O319" s="174" t="str">
        <f ca="1">IFERROR(VLOOKUP(ROW(O307),'فهرست بها کلی'!$C$13:$BO$1660,45,0),"")</f>
        <v/>
      </c>
      <c r="P319" s="174" t="str">
        <f ca="1">IFERROR(VLOOKUP(ROW(P307),'فهرست بها کلی'!$C$13:$BO$1660,48,0),"")</f>
        <v/>
      </c>
      <c r="Q319" s="174" t="str">
        <f ca="1">IFERROR(VLOOKUP(ROW(Q307),'فهرست بها کلی'!$C$13:$BO$1660,51,0),"")</f>
        <v/>
      </c>
      <c r="R319" s="174" t="str">
        <f ca="1">IFERROR(VLOOKUP(ROW(R307),'فهرست بها کلی'!$C$13:$BO$1660,54,0),"")</f>
        <v/>
      </c>
      <c r="S319" s="174" t="str">
        <f ca="1">IFERROR(VLOOKUP(ROW(S307),'فهرست بها کلی'!$C$13:$BO$1660,57,0),"")</f>
        <v/>
      </c>
      <c r="T319" s="174" t="str">
        <f ca="1">IFERROR(VLOOKUP(ROW(T307),'فهرست بها کلی'!$C$13:$BO$1660,60,0),"")</f>
        <v/>
      </c>
      <c r="U319" s="174" t="str">
        <f ca="1">IFERROR(VLOOKUP(ROW(U307),'فهرست بها کلی'!$C$13:$BO$1660,63,0),"")</f>
        <v/>
      </c>
      <c r="V319" s="241">
        <f t="shared" ca="1" si="30"/>
        <v>0</v>
      </c>
      <c r="W319" s="242" t="str">
        <f t="shared" ca="1" si="31"/>
        <v/>
      </c>
      <c r="X319" s="174" t="str">
        <f ca="1">IFERROR(VLOOKUP(ROW(X307),'فهرست بها کلی'!$C$13:$BO$1660,10,0),"")</f>
        <v/>
      </c>
      <c r="Y319" s="174" t="str">
        <f ca="1">IFERROR(VLOOKUP(ROW(Y307),'فهرست بها کلی'!$C$13:$BO$1660,11,0),"")</f>
        <v/>
      </c>
      <c r="Z319" s="174" t="str">
        <f ca="1">IFERROR(VLOOKUP(ROW(Z307),'فهرست بها کلی'!$C$13:$BO$1660,12,0),"")</f>
        <v/>
      </c>
      <c r="AA319" s="174" t="str">
        <f ca="1">IFERROR(VLOOKUP(ROW(AA307),'فهرست بها کلی'!$C$13:$BO$1660,13,0),"")</f>
        <v/>
      </c>
      <c r="AB319" s="243" t="str">
        <f t="shared" ca="1" si="32"/>
        <v/>
      </c>
      <c r="AC319" s="174" t="str">
        <f ca="1">IFERROR(VLOOKUP(ROW(AC307),'فهرست بها کلی'!$C$13:$BO$1660,22,0),"")</f>
        <v/>
      </c>
      <c r="AD319" s="174" t="str">
        <f ca="1">IFERROR(VLOOKUP(ROW(AD307),'فهرست بها کلی'!$C$13:$BO$1660,25,0),"")</f>
        <v/>
      </c>
      <c r="AE319" s="174" t="str">
        <f ca="1">IFERROR(VLOOKUP(ROW(AE307),'فهرست بها کلی'!$C$13:$BO$1660,28,0),"")</f>
        <v/>
      </c>
      <c r="AF319" s="174" t="str">
        <f ca="1">IFERROR(VLOOKUP(ROW(AF307),'فهرست بها کلی'!$C$13:$BO$1660,31,0),"")</f>
        <v/>
      </c>
      <c r="AG319" s="174" t="str">
        <f ca="1">IFERROR(VLOOKUP(ROW(AG307),'فهرست بها کلی'!$C$13:$BO$1660,34,0),"")</f>
        <v/>
      </c>
      <c r="AH319" s="174" t="str">
        <f ca="1">IFERROR(VLOOKUP(ROW(AH307),'فهرست بها کلی'!$C$13:$BO$1660,37,0),"")</f>
        <v/>
      </c>
      <c r="AI319" s="174" t="str">
        <f ca="1">IFERROR(VLOOKUP(ROW(AI307),'فهرست بها کلی'!$C$13:$BO$1660,40,0),"")</f>
        <v/>
      </c>
      <c r="AJ319" s="174" t="str">
        <f ca="1">IFERROR(VLOOKUP(ROW(AJ307),'فهرست بها کلی'!$C$13:$BO$1660,43,0),"")</f>
        <v/>
      </c>
      <c r="AK319" s="174" t="str">
        <f ca="1">IFERROR(VLOOKUP(ROW(AK307),'فهرست بها کلی'!$C$13:$BO$1660,46,0),"")</f>
        <v/>
      </c>
      <c r="AL319" s="174" t="str">
        <f ca="1">IFERROR(VLOOKUP(ROW(AL307),'فهرست بها کلی'!$C$13:$BO$1660,49,0),"")</f>
        <v/>
      </c>
      <c r="AM319" s="174" t="str">
        <f ca="1">IFERROR(VLOOKUP(ROW(AM307),'فهرست بها کلی'!$C$13:$BO$1660,52,0),"")</f>
        <v/>
      </c>
      <c r="AN319" s="174" t="str">
        <f ca="1">IFERROR(VLOOKUP(ROW(AN307),'فهرست بها کلی'!$C$13:$BO$1660,55,0),"")</f>
        <v/>
      </c>
      <c r="AO319" s="174" t="str">
        <f ca="1">IFERROR(VLOOKUP(ROW(AO307),'فهرست بها کلی'!$C$13:$BO$1660,58,0),"")</f>
        <v/>
      </c>
      <c r="AP319" s="174" t="str">
        <f ca="1">IFERROR(VLOOKUP(ROW(AP307),'فهرست بها کلی'!$C$13:$BO$1660,61,0),"")</f>
        <v/>
      </c>
      <c r="AQ319" s="174" t="str">
        <f ca="1">IFERROR(VLOOKUP(ROW(AQ307),'فهرست بها کلی'!$C$13:$BO$1660,64,0),"")</f>
        <v/>
      </c>
      <c r="AR319" s="244">
        <f t="shared" ca="1" si="33"/>
        <v>0</v>
      </c>
      <c r="AS319" s="174" t="str">
        <f ca="1">IFERROR(VLOOKUP(ROW(AS307),'فهرست بها کلی'!$C$13:$BO$1660,23,0),"")</f>
        <v/>
      </c>
      <c r="AT319" s="174" t="str">
        <f ca="1">IFERROR(VLOOKUP(ROW(AT307),'فهرست بها کلی'!$C$13:$BO$1660,26,0),"")</f>
        <v/>
      </c>
      <c r="AU319" s="174" t="str">
        <f ca="1">IFERROR(VLOOKUP(ROW(AU307),'فهرست بها کلی'!$C$13:$BO$1660,29,0),"")</f>
        <v/>
      </c>
      <c r="AV319" s="174" t="str">
        <f ca="1">IFERROR(VLOOKUP(ROW(AV307),'فهرست بها کلی'!$C$13:$BO$1660,32,0),"")</f>
        <v/>
      </c>
      <c r="AW319" s="174" t="str">
        <f ca="1">IFERROR(VLOOKUP(ROW(AW307),'فهرست بها کلی'!$C$13:$BO$1660,35,0),"")</f>
        <v/>
      </c>
      <c r="AX319" s="174" t="str">
        <f ca="1">IFERROR(VLOOKUP(ROW(AX307),'فهرست بها کلی'!$C$13:$BO$1660,38,0),"")</f>
        <v/>
      </c>
      <c r="AY319" s="174" t="str">
        <f ca="1">IFERROR(VLOOKUP(ROW(AY307),'فهرست بها کلی'!$C$13:$BO$1660,41,0),"")</f>
        <v/>
      </c>
      <c r="AZ319" s="174" t="str">
        <f ca="1">IFERROR(VLOOKUP(ROW(AZ307),'فهرست بها کلی'!$C$13:$BO$1660,44,0),"")</f>
        <v/>
      </c>
      <c r="BA319" s="174" t="str">
        <f ca="1">IFERROR(VLOOKUP(ROW(BA307),'فهرست بها کلی'!$C$13:$BO$1660,47,0),"")</f>
        <v/>
      </c>
      <c r="BB319" s="174" t="str">
        <f ca="1">IFERROR(VLOOKUP(ROW(BB307),'فهرست بها کلی'!$C$13:$BO$1660,50,0),"")</f>
        <v/>
      </c>
      <c r="BC319" s="174" t="str">
        <f ca="1">IFERROR(VLOOKUP(ROW(BC307),'فهرست بها کلی'!$C$13:$BO$1660,53,0),"")</f>
        <v/>
      </c>
      <c r="BD319" s="174" t="str">
        <f ca="1">IFERROR(VLOOKUP(ROW(BD307),'فهرست بها کلی'!$C$13:$BO$1660,56,0),"")</f>
        <v/>
      </c>
      <c r="BE319" s="174" t="str">
        <f ca="1">IFERROR(VLOOKUP(ROW(BE307),'فهرست بها کلی'!$C$13:$BO$1660,59,0),"")</f>
        <v/>
      </c>
      <c r="BF319" s="174" t="str">
        <f ca="1">IFERROR(VLOOKUP(ROW(BF307),'فهرست بها کلی'!$C$13:$BO$1660,62,0),"")</f>
        <v/>
      </c>
      <c r="BG319" s="174" t="str">
        <f ca="1">IFERROR(VLOOKUP(ROW(BG307),'فهرست بها کلی'!$C$13:$BO$1660,65,0),"")</f>
        <v/>
      </c>
      <c r="BH319" s="174" t="str">
        <f ca="1">IFERROR(VLOOKUP(ROW(BH307),'فهرست بها کلی'!$C$13:$BO$1660,16,0),"")</f>
        <v/>
      </c>
      <c r="BI319" s="245" t="str">
        <f t="shared" ca="1" si="34"/>
        <v xml:space="preserve"> </v>
      </c>
      <c r="BJ319" s="245" t="str">
        <f t="shared" ca="1" si="35"/>
        <v/>
      </c>
      <c r="BK319" s="245" t="str">
        <f t="shared" ca="1" si="36"/>
        <v/>
      </c>
    </row>
    <row r="320" spans="1:63" ht="47.25" customHeight="1">
      <c r="A320" s="174" t="str">
        <f ca="1">IFERROR(VLOOKUP(ROW(A308),'فهرست بها کلی'!$C$13:$BO$1660,1,0),"")</f>
        <v/>
      </c>
      <c r="B320" s="174" t="str">
        <f ca="1">IFERROR(VLOOKUP(ROW(B308),'فهرست بها کلی'!$C$13:$BO$1660,5,0),"")</f>
        <v/>
      </c>
      <c r="C320" s="174" t="str">
        <f ca="1">IFERROR(VLOOKUP(ROW(C308),'فهرست بها کلی'!$C$13:$BO$1660,6,0),"")</f>
        <v/>
      </c>
      <c r="D320" s="174" t="str">
        <f ca="1">IFERROR(VLOOKUP(ROW(D308),'فهرست بها کلی'!$C$13:$BO$1660,7,0),"")</f>
        <v/>
      </c>
      <c r="E320" s="174" t="str">
        <f ca="1">IFERROR(VLOOKUP(ROW(E308),'فهرست بها کلی'!$C$13:$BO$1660,8,0),"")</f>
        <v/>
      </c>
      <c r="F320" s="174" t="str">
        <f ca="1">IFERROR(VLOOKUP(ROW(F308),'فهرست بها کلی'!$C$13:$BO$1660,9,0),"")</f>
        <v/>
      </c>
      <c r="G320" s="174" t="str">
        <f ca="1">IFERROR(VLOOKUP(ROW(G308),'فهرست بها کلی'!$C$13:$BO$1660,21,0),"")</f>
        <v/>
      </c>
      <c r="H320" s="174" t="str">
        <f ca="1">IFERROR(VLOOKUP(ROW(H308),'فهرست بها کلی'!$C$13:$BO$1660,24,0),"")</f>
        <v/>
      </c>
      <c r="I320" s="174" t="str">
        <f ca="1">IFERROR(VLOOKUP(ROW(I308),'فهرست بها کلی'!$C$13:$BO$1660,27,0),"")</f>
        <v/>
      </c>
      <c r="J320" s="174" t="str">
        <f ca="1">IFERROR(VLOOKUP(ROW(J308),'فهرست بها کلی'!$C$13:$BO$1660,30,0),"")</f>
        <v/>
      </c>
      <c r="K320" s="174" t="str">
        <f ca="1">IFERROR(VLOOKUP(ROW(K308),'فهرست بها کلی'!$C$13:$BO$1660,33,0),"")</f>
        <v/>
      </c>
      <c r="L320" s="174" t="str">
        <f ca="1">IFERROR(VLOOKUP(ROW(L308),'فهرست بها کلی'!$C$13:$BO$1660,36,0),"")</f>
        <v/>
      </c>
      <c r="M320" s="174" t="str">
        <f ca="1">IFERROR(VLOOKUP(ROW(M308),'فهرست بها کلی'!$C$13:$BO$1660,39,0),"")</f>
        <v/>
      </c>
      <c r="N320" s="174" t="str">
        <f ca="1">IFERROR(VLOOKUP(ROW(N308),'فهرست بها کلی'!$C$13:$BO$1660,42,0),"")</f>
        <v/>
      </c>
      <c r="O320" s="174" t="str">
        <f ca="1">IFERROR(VLOOKUP(ROW(O308),'فهرست بها کلی'!$C$13:$BO$1660,45,0),"")</f>
        <v/>
      </c>
      <c r="P320" s="174" t="str">
        <f ca="1">IFERROR(VLOOKUP(ROW(P308),'فهرست بها کلی'!$C$13:$BO$1660,48,0),"")</f>
        <v/>
      </c>
      <c r="Q320" s="174" t="str">
        <f ca="1">IFERROR(VLOOKUP(ROW(Q308),'فهرست بها کلی'!$C$13:$BO$1660,51,0),"")</f>
        <v/>
      </c>
      <c r="R320" s="174" t="str">
        <f ca="1">IFERROR(VLOOKUP(ROW(R308),'فهرست بها کلی'!$C$13:$BO$1660,54,0),"")</f>
        <v/>
      </c>
      <c r="S320" s="174" t="str">
        <f ca="1">IFERROR(VLOOKUP(ROW(S308),'فهرست بها کلی'!$C$13:$BO$1660,57,0),"")</f>
        <v/>
      </c>
      <c r="T320" s="174" t="str">
        <f ca="1">IFERROR(VLOOKUP(ROW(T308),'فهرست بها کلی'!$C$13:$BO$1660,60,0),"")</f>
        <v/>
      </c>
      <c r="U320" s="174" t="str">
        <f ca="1">IFERROR(VLOOKUP(ROW(U308),'فهرست بها کلی'!$C$13:$BO$1660,63,0),"")</f>
        <v/>
      </c>
      <c r="V320" s="241">
        <f t="shared" ca="1" si="30"/>
        <v>0</v>
      </c>
      <c r="W320" s="242" t="str">
        <f t="shared" ca="1" si="31"/>
        <v/>
      </c>
      <c r="X320" s="174" t="str">
        <f ca="1">IFERROR(VLOOKUP(ROW(X308),'فهرست بها کلی'!$C$13:$BO$1660,10,0),"")</f>
        <v/>
      </c>
      <c r="Y320" s="174" t="str">
        <f ca="1">IFERROR(VLOOKUP(ROW(Y308),'فهرست بها کلی'!$C$13:$BO$1660,11,0),"")</f>
        <v/>
      </c>
      <c r="Z320" s="174" t="str">
        <f ca="1">IFERROR(VLOOKUP(ROW(Z308),'فهرست بها کلی'!$C$13:$BO$1660,12,0),"")</f>
        <v/>
      </c>
      <c r="AA320" s="174" t="str">
        <f ca="1">IFERROR(VLOOKUP(ROW(AA308),'فهرست بها کلی'!$C$13:$BO$1660,13,0),"")</f>
        <v/>
      </c>
      <c r="AB320" s="243" t="str">
        <f t="shared" ca="1" si="32"/>
        <v/>
      </c>
      <c r="AC320" s="174" t="str">
        <f ca="1">IFERROR(VLOOKUP(ROW(AC308),'فهرست بها کلی'!$C$13:$BO$1660,22,0),"")</f>
        <v/>
      </c>
      <c r="AD320" s="174" t="str">
        <f ca="1">IFERROR(VLOOKUP(ROW(AD308),'فهرست بها کلی'!$C$13:$BO$1660,25,0),"")</f>
        <v/>
      </c>
      <c r="AE320" s="174" t="str">
        <f ca="1">IFERROR(VLOOKUP(ROW(AE308),'فهرست بها کلی'!$C$13:$BO$1660,28,0),"")</f>
        <v/>
      </c>
      <c r="AF320" s="174" t="str">
        <f ca="1">IFERROR(VLOOKUP(ROW(AF308),'فهرست بها کلی'!$C$13:$BO$1660,31,0),"")</f>
        <v/>
      </c>
      <c r="AG320" s="174" t="str">
        <f ca="1">IFERROR(VLOOKUP(ROW(AG308),'فهرست بها کلی'!$C$13:$BO$1660,34,0),"")</f>
        <v/>
      </c>
      <c r="AH320" s="174" t="str">
        <f ca="1">IFERROR(VLOOKUP(ROW(AH308),'فهرست بها کلی'!$C$13:$BO$1660,37,0),"")</f>
        <v/>
      </c>
      <c r="AI320" s="174" t="str">
        <f ca="1">IFERROR(VLOOKUP(ROW(AI308),'فهرست بها کلی'!$C$13:$BO$1660,40,0),"")</f>
        <v/>
      </c>
      <c r="AJ320" s="174" t="str">
        <f ca="1">IFERROR(VLOOKUP(ROW(AJ308),'فهرست بها کلی'!$C$13:$BO$1660,43,0),"")</f>
        <v/>
      </c>
      <c r="AK320" s="174" t="str">
        <f ca="1">IFERROR(VLOOKUP(ROW(AK308),'فهرست بها کلی'!$C$13:$BO$1660,46,0),"")</f>
        <v/>
      </c>
      <c r="AL320" s="174" t="str">
        <f ca="1">IFERROR(VLOOKUP(ROW(AL308),'فهرست بها کلی'!$C$13:$BO$1660,49,0),"")</f>
        <v/>
      </c>
      <c r="AM320" s="174" t="str">
        <f ca="1">IFERROR(VLOOKUP(ROW(AM308),'فهرست بها کلی'!$C$13:$BO$1660,52,0),"")</f>
        <v/>
      </c>
      <c r="AN320" s="174" t="str">
        <f ca="1">IFERROR(VLOOKUP(ROW(AN308),'فهرست بها کلی'!$C$13:$BO$1660,55,0),"")</f>
        <v/>
      </c>
      <c r="AO320" s="174" t="str">
        <f ca="1">IFERROR(VLOOKUP(ROW(AO308),'فهرست بها کلی'!$C$13:$BO$1660,58,0),"")</f>
        <v/>
      </c>
      <c r="AP320" s="174" t="str">
        <f ca="1">IFERROR(VLOOKUP(ROW(AP308),'فهرست بها کلی'!$C$13:$BO$1660,61,0),"")</f>
        <v/>
      </c>
      <c r="AQ320" s="174" t="str">
        <f ca="1">IFERROR(VLOOKUP(ROW(AQ308),'فهرست بها کلی'!$C$13:$BO$1660,64,0),"")</f>
        <v/>
      </c>
      <c r="AR320" s="244">
        <f t="shared" ca="1" si="33"/>
        <v>0</v>
      </c>
      <c r="AS320" s="174" t="str">
        <f ca="1">IFERROR(VLOOKUP(ROW(AS308),'فهرست بها کلی'!$C$13:$BO$1660,23,0),"")</f>
        <v/>
      </c>
      <c r="AT320" s="174" t="str">
        <f ca="1">IFERROR(VLOOKUP(ROW(AT308),'فهرست بها کلی'!$C$13:$BO$1660,26,0),"")</f>
        <v/>
      </c>
      <c r="AU320" s="174" t="str">
        <f ca="1">IFERROR(VLOOKUP(ROW(AU308),'فهرست بها کلی'!$C$13:$BO$1660,29,0),"")</f>
        <v/>
      </c>
      <c r="AV320" s="174" t="str">
        <f ca="1">IFERROR(VLOOKUP(ROW(AV308),'فهرست بها کلی'!$C$13:$BO$1660,32,0),"")</f>
        <v/>
      </c>
      <c r="AW320" s="174" t="str">
        <f ca="1">IFERROR(VLOOKUP(ROW(AW308),'فهرست بها کلی'!$C$13:$BO$1660,35,0),"")</f>
        <v/>
      </c>
      <c r="AX320" s="174" t="str">
        <f ca="1">IFERROR(VLOOKUP(ROW(AX308),'فهرست بها کلی'!$C$13:$BO$1660,38,0),"")</f>
        <v/>
      </c>
      <c r="AY320" s="174" t="str">
        <f ca="1">IFERROR(VLOOKUP(ROW(AY308),'فهرست بها کلی'!$C$13:$BO$1660,41,0),"")</f>
        <v/>
      </c>
      <c r="AZ320" s="174" t="str">
        <f ca="1">IFERROR(VLOOKUP(ROW(AZ308),'فهرست بها کلی'!$C$13:$BO$1660,44,0),"")</f>
        <v/>
      </c>
      <c r="BA320" s="174" t="str">
        <f ca="1">IFERROR(VLOOKUP(ROW(BA308),'فهرست بها کلی'!$C$13:$BO$1660,47,0),"")</f>
        <v/>
      </c>
      <c r="BB320" s="174" t="str">
        <f ca="1">IFERROR(VLOOKUP(ROW(BB308),'فهرست بها کلی'!$C$13:$BO$1660,50,0),"")</f>
        <v/>
      </c>
      <c r="BC320" s="174" t="str">
        <f ca="1">IFERROR(VLOOKUP(ROW(BC308),'فهرست بها کلی'!$C$13:$BO$1660,53,0),"")</f>
        <v/>
      </c>
      <c r="BD320" s="174" t="str">
        <f ca="1">IFERROR(VLOOKUP(ROW(BD308),'فهرست بها کلی'!$C$13:$BO$1660,56,0),"")</f>
        <v/>
      </c>
      <c r="BE320" s="174" t="str">
        <f ca="1">IFERROR(VLOOKUP(ROW(BE308),'فهرست بها کلی'!$C$13:$BO$1660,59,0),"")</f>
        <v/>
      </c>
      <c r="BF320" s="174" t="str">
        <f ca="1">IFERROR(VLOOKUP(ROW(BF308),'فهرست بها کلی'!$C$13:$BO$1660,62,0),"")</f>
        <v/>
      </c>
      <c r="BG320" s="174" t="str">
        <f ca="1">IFERROR(VLOOKUP(ROW(BG308),'فهرست بها کلی'!$C$13:$BO$1660,65,0),"")</f>
        <v/>
      </c>
      <c r="BH320" s="174" t="str">
        <f ca="1">IFERROR(VLOOKUP(ROW(BH308),'فهرست بها کلی'!$C$13:$BO$1660,16,0),"")</f>
        <v/>
      </c>
      <c r="BI320" s="245" t="str">
        <f t="shared" ca="1" si="34"/>
        <v xml:space="preserve"> </v>
      </c>
      <c r="BJ320" s="245" t="str">
        <f t="shared" ca="1" si="35"/>
        <v/>
      </c>
      <c r="BK320" s="245" t="str">
        <f t="shared" ca="1" si="36"/>
        <v/>
      </c>
    </row>
    <row r="321" spans="1:63" ht="47.25" customHeight="1">
      <c r="A321" s="174" t="str">
        <f ca="1">IFERROR(VLOOKUP(ROW(A309),'فهرست بها کلی'!$C$13:$BO$1660,1,0),"")</f>
        <v/>
      </c>
      <c r="B321" s="174" t="str">
        <f ca="1">IFERROR(VLOOKUP(ROW(B309),'فهرست بها کلی'!$C$13:$BO$1660,5,0),"")</f>
        <v/>
      </c>
      <c r="C321" s="174" t="str">
        <f ca="1">IFERROR(VLOOKUP(ROW(C309),'فهرست بها کلی'!$C$13:$BO$1660,6,0),"")</f>
        <v/>
      </c>
      <c r="D321" s="174" t="str">
        <f ca="1">IFERROR(VLOOKUP(ROW(D309),'فهرست بها کلی'!$C$13:$BO$1660,7,0),"")</f>
        <v/>
      </c>
      <c r="E321" s="174" t="str">
        <f ca="1">IFERROR(VLOOKUP(ROW(E309),'فهرست بها کلی'!$C$13:$BO$1660,8,0),"")</f>
        <v/>
      </c>
      <c r="F321" s="174" t="str">
        <f ca="1">IFERROR(VLOOKUP(ROW(F309),'فهرست بها کلی'!$C$13:$BO$1660,9,0),"")</f>
        <v/>
      </c>
      <c r="G321" s="174" t="str">
        <f ca="1">IFERROR(VLOOKUP(ROW(G309),'فهرست بها کلی'!$C$13:$BO$1660,21,0),"")</f>
        <v/>
      </c>
      <c r="H321" s="174" t="str">
        <f ca="1">IFERROR(VLOOKUP(ROW(H309),'فهرست بها کلی'!$C$13:$BO$1660,24,0),"")</f>
        <v/>
      </c>
      <c r="I321" s="174" t="str">
        <f ca="1">IFERROR(VLOOKUP(ROW(I309),'فهرست بها کلی'!$C$13:$BO$1660,27,0),"")</f>
        <v/>
      </c>
      <c r="J321" s="174" t="str">
        <f ca="1">IFERROR(VLOOKUP(ROW(J309),'فهرست بها کلی'!$C$13:$BO$1660,30,0),"")</f>
        <v/>
      </c>
      <c r="K321" s="174" t="str">
        <f ca="1">IFERROR(VLOOKUP(ROW(K309),'فهرست بها کلی'!$C$13:$BO$1660,33,0),"")</f>
        <v/>
      </c>
      <c r="L321" s="174" t="str">
        <f ca="1">IFERROR(VLOOKUP(ROW(L309),'فهرست بها کلی'!$C$13:$BO$1660,36,0),"")</f>
        <v/>
      </c>
      <c r="M321" s="174" t="str">
        <f ca="1">IFERROR(VLOOKUP(ROW(M309),'فهرست بها کلی'!$C$13:$BO$1660,39,0),"")</f>
        <v/>
      </c>
      <c r="N321" s="174" t="str">
        <f ca="1">IFERROR(VLOOKUP(ROW(N309),'فهرست بها کلی'!$C$13:$BO$1660,42,0),"")</f>
        <v/>
      </c>
      <c r="O321" s="174" t="str">
        <f ca="1">IFERROR(VLOOKUP(ROW(O309),'فهرست بها کلی'!$C$13:$BO$1660,45,0),"")</f>
        <v/>
      </c>
      <c r="P321" s="174" t="str">
        <f ca="1">IFERROR(VLOOKUP(ROW(P309),'فهرست بها کلی'!$C$13:$BO$1660,48,0),"")</f>
        <v/>
      </c>
      <c r="Q321" s="174" t="str">
        <f ca="1">IFERROR(VLOOKUP(ROW(Q309),'فهرست بها کلی'!$C$13:$BO$1660,51,0),"")</f>
        <v/>
      </c>
      <c r="R321" s="174" t="str">
        <f ca="1">IFERROR(VLOOKUP(ROW(R309),'فهرست بها کلی'!$C$13:$BO$1660,54,0),"")</f>
        <v/>
      </c>
      <c r="S321" s="174" t="str">
        <f ca="1">IFERROR(VLOOKUP(ROW(S309),'فهرست بها کلی'!$C$13:$BO$1660,57,0),"")</f>
        <v/>
      </c>
      <c r="T321" s="174" t="str">
        <f ca="1">IFERROR(VLOOKUP(ROW(T309),'فهرست بها کلی'!$C$13:$BO$1660,60,0),"")</f>
        <v/>
      </c>
      <c r="U321" s="174" t="str">
        <f ca="1">IFERROR(VLOOKUP(ROW(U309),'فهرست بها کلی'!$C$13:$BO$1660,63,0),"")</f>
        <v/>
      </c>
      <c r="V321" s="241">
        <f t="shared" ca="1" si="30"/>
        <v>0</v>
      </c>
      <c r="W321" s="242" t="str">
        <f t="shared" ca="1" si="31"/>
        <v/>
      </c>
      <c r="X321" s="174" t="str">
        <f ca="1">IFERROR(VLOOKUP(ROW(X309),'فهرست بها کلی'!$C$13:$BO$1660,10,0),"")</f>
        <v/>
      </c>
      <c r="Y321" s="174" t="str">
        <f ca="1">IFERROR(VLOOKUP(ROW(Y309),'فهرست بها کلی'!$C$13:$BO$1660,11,0),"")</f>
        <v/>
      </c>
      <c r="Z321" s="174" t="str">
        <f ca="1">IFERROR(VLOOKUP(ROW(Z309),'فهرست بها کلی'!$C$13:$BO$1660,12,0),"")</f>
        <v/>
      </c>
      <c r="AA321" s="174" t="str">
        <f ca="1">IFERROR(VLOOKUP(ROW(AA309),'فهرست بها کلی'!$C$13:$BO$1660,13,0),"")</f>
        <v/>
      </c>
      <c r="AB321" s="243" t="str">
        <f t="shared" ca="1" si="32"/>
        <v/>
      </c>
      <c r="AC321" s="174" t="str">
        <f ca="1">IFERROR(VLOOKUP(ROW(AC309),'فهرست بها کلی'!$C$13:$BO$1660,22,0),"")</f>
        <v/>
      </c>
      <c r="AD321" s="174" t="str">
        <f ca="1">IFERROR(VLOOKUP(ROW(AD309),'فهرست بها کلی'!$C$13:$BO$1660,25,0),"")</f>
        <v/>
      </c>
      <c r="AE321" s="174" t="str">
        <f ca="1">IFERROR(VLOOKUP(ROW(AE309),'فهرست بها کلی'!$C$13:$BO$1660,28,0),"")</f>
        <v/>
      </c>
      <c r="AF321" s="174" t="str">
        <f ca="1">IFERROR(VLOOKUP(ROW(AF309),'فهرست بها کلی'!$C$13:$BO$1660,31,0),"")</f>
        <v/>
      </c>
      <c r="AG321" s="174" t="str">
        <f ca="1">IFERROR(VLOOKUP(ROW(AG309),'فهرست بها کلی'!$C$13:$BO$1660,34,0),"")</f>
        <v/>
      </c>
      <c r="AH321" s="174" t="str">
        <f ca="1">IFERROR(VLOOKUP(ROW(AH309),'فهرست بها کلی'!$C$13:$BO$1660,37,0),"")</f>
        <v/>
      </c>
      <c r="AI321" s="174" t="str">
        <f ca="1">IFERROR(VLOOKUP(ROW(AI309),'فهرست بها کلی'!$C$13:$BO$1660,40,0),"")</f>
        <v/>
      </c>
      <c r="AJ321" s="174" t="str">
        <f ca="1">IFERROR(VLOOKUP(ROW(AJ309),'فهرست بها کلی'!$C$13:$BO$1660,43,0),"")</f>
        <v/>
      </c>
      <c r="AK321" s="174" t="str">
        <f ca="1">IFERROR(VLOOKUP(ROW(AK309),'فهرست بها کلی'!$C$13:$BO$1660,46,0),"")</f>
        <v/>
      </c>
      <c r="AL321" s="174" t="str">
        <f ca="1">IFERROR(VLOOKUP(ROW(AL309),'فهرست بها کلی'!$C$13:$BO$1660,49,0),"")</f>
        <v/>
      </c>
      <c r="AM321" s="174" t="str">
        <f ca="1">IFERROR(VLOOKUP(ROW(AM309),'فهرست بها کلی'!$C$13:$BO$1660,52,0),"")</f>
        <v/>
      </c>
      <c r="AN321" s="174" t="str">
        <f ca="1">IFERROR(VLOOKUP(ROW(AN309),'فهرست بها کلی'!$C$13:$BO$1660,55,0),"")</f>
        <v/>
      </c>
      <c r="AO321" s="174" t="str">
        <f ca="1">IFERROR(VLOOKUP(ROW(AO309),'فهرست بها کلی'!$C$13:$BO$1660,58,0),"")</f>
        <v/>
      </c>
      <c r="AP321" s="174" t="str">
        <f ca="1">IFERROR(VLOOKUP(ROW(AP309),'فهرست بها کلی'!$C$13:$BO$1660,61,0),"")</f>
        <v/>
      </c>
      <c r="AQ321" s="174" t="str">
        <f ca="1">IFERROR(VLOOKUP(ROW(AQ309),'فهرست بها کلی'!$C$13:$BO$1660,64,0),"")</f>
        <v/>
      </c>
      <c r="AR321" s="244">
        <f t="shared" ca="1" si="33"/>
        <v>0</v>
      </c>
      <c r="AS321" s="174" t="str">
        <f ca="1">IFERROR(VLOOKUP(ROW(AS309),'فهرست بها کلی'!$C$13:$BO$1660,23,0),"")</f>
        <v/>
      </c>
      <c r="AT321" s="174" t="str">
        <f ca="1">IFERROR(VLOOKUP(ROW(AT309),'فهرست بها کلی'!$C$13:$BO$1660,26,0),"")</f>
        <v/>
      </c>
      <c r="AU321" s="174" t="str">
        <f ca="1">IFERROR(VLOOKUP(ROW(AU309),'فهرست بها کلی'!$C$13:$BO$1660,29,0),"")</f>
        <v/>
      </c>
      <c r="AV321" s="174" t="str">
        <f ca="1">IFERROR(VLOOKUP(ROW(AV309),'فهرست بها کلی'!$C$13:$BO$1660,32,0),"")</f>
        <v/>
      </c>
      <c r="AW321" s="174" t="str">
        <f ca="1">IFERROR(VLOOKUP(ROW(AW309),'فهرست بها کلی'!$C$13:$BO$1660,35,0),"")</f>
        <v/>
      </c>
      <c r="AX321" s="174" t="str">
        <f ca="1">IFERROR(VLOOKUP(ROW(AX309),'فهرست بها کلی'!$C$13:$BO$1660,38,0),"")</f>
        <v/>
      </c>
      <c r="AY321" s="174" t="str">
        <f ca="1">IFERROR(VLOOKUP(ROW(AY309),'فهرست بها کلی'!$C$13:$BO$1660,41,0),"")</f>
        <v/>
      </c>
      <c r="AZ321" s="174" t="str">
        <f ca="1">IFERROR(VLOOKUP(ROW(AZ309),'فهرست بها کلی'!$C$13:$BO$1660,44,0),"")</f>
        <v/>
      </c>
      <c r="BA321" s="174" t="str">
        <f ca="1">IFERROR(VLOOKUP(ROW(BA309),'فهرست بها کلی'!$C$13:$BO$1660,47,0),"")</f>
        <v/>
      </c>
      <c r="BB321" s="174" t="str">
        <f ca="1">IFERROR(VLOOKUP(ROW(BB309),'فهرست بها کلی'!$C$13:$BO$1660,50,0),"")</f>
        <v/>
      </c>
      <c r="BC321" s="174" t="str">
        <f ca="1">IFERROR(VLOOKUP(ROW(BC309),'فهرست بها کلی'!$C$13:$BO$1660,53,0),"")</f>
        <v/>
      </c>
      <c r="BD321" s="174" t="str">
        <f ca="1">IFERROR(VLOOKUP(ROW(BD309),'فهرست بها کلی'!$C$13:$BO$1660,56,0),"")</f>
        <v/>
      </c>
      <c r="BE321" s="174" t="str">
        <f ca="1">IFERROR(VLOOKUP(ROW(BE309),'فهرست بها کلی'!$C$13:$BO$1660,59,0),"")</f>
        <v/>
      </c>
      <c r="BF321" s="174" t="str">
        <f ca="1">IFERROR(VLOOKUP(ROW(BF309),'فهرست بها کلی'!$C$13:$BO$1660,62,0),"")</f>
        <v/>
      </c>
      <c r="BG321" s="174" t="str">
        <f ca="1">IFERROR(VLOOKUP(ROW(BG309),'فهرست بها کلی'!$C$13:$BO$1660,65,0),"")</f>
        <v/>
      </c>
      <c r="BH321" s="174" t="str">
        <f ca="1">IFERROR(VLOOKUP(ROW(BH309),'فهرست بها کلی'!$C$13:$BO$1660,16,0),"")</f>
        <v/>
      </c>
      <c r="BI321" s="245" t="str">
        <f t="shared" ca="1" si="34"/>
        <v xml:space="preserve"> </v>
      </c>
      <c r="BJ321" s="245" t="str">
        <f t="shared" ca="1" si="35"/>
        <v/>
      </c>
      <c r="BK321" s="245" t="str">
        <f t="shared" ca="1" si="36"/>
        <v/>
      </c>
    </row>
    <row r="322" spans="1:63" ht="47.25" customHeight="1">
      <c r="A322" s="174" t="str">
        <f ca="1">IFERROR(VLOOKUP(ROW(A310),'فهرست بها کلی'!$C$13:$BO$1660,1,0),"")</f>
        <v/>
      </c>
      <c r="B322" s="174" t="str">
        <f ca="1">IFERROR(VLOOKUP(ROW(B310),'فهرست بها کلی'!$C$13:$BO$1660,5,0),"")</f>
        <v/>
      </c>
      <c r="C322" s="174" t="str">
        <f ca="1">IFERROR(VLOOKUP(ROW(C310),'فهرست بها کلی'!$C$13:$BO$1660,6,0),"")</f>
        <v/>
      </c>
      <c r="D322" s="174" t="str">
        <f ca="1">IFERROR(VLOOKUP(ROW(D310),'فهرست بها کلی'!$C$13:$BO$1660,7,0),"")</f>
        <v/>
      </c>
      <c r="E322" s="174" t="str">
        <f ca="1">IFERROR(VLOOKUP(ROW(E310),'فهرست بها کلی'!$C$13:$BO$1660,8,0),"")</f>
        <v/>
      </c>
      <c r="F322" s="174" t="str">
        <f ca="1">IFERROR(VLOOKUP(ROW(F310),'فهرست بها کلی'!$C$13:$BO$1660,9,0),"")</f>
        <v/>
      </c>
      <c r="G322" s="174" t="str">
        <f ca="1">IFERROR(VLOOKUP(ROW(G310),'فهرست بها کلی'!$C$13:$BO$1660,21,0),"")</f>
        <v/>
      </c>
      <c r="H322" s="174" t="str">
        <f ca="1">IFERROR(VLOOKUP(ROW(H310),'فهرست بها کلی'!$C$13:$BO$1660,24,0),"")</f>
        <v/>
      </c>
      <c r="I322" s="174" t="str">
        <f ca="1">IFERROR(VLOOKUP(ROW(I310),'فهرست بها کلی'!$C$13:$BO$1660,27,0),"")</f>
        <v/>
      </c>
      <c r="J322" s="174" t="str">
        <f ca="1">IFERROR(VLOOKUP(ROW(J310),'فهرست بها کلی'!$C$13:$BO$1660,30,0),"")</f>
        <v/>
      </c>
      <c r="K322" s="174" t="str">
        <f ca="1">IFERROR(VLOOKUP(ROW(K310),'فهرست بها کلی'!$C$13:$BO$1660,33,0),"")</f>
        <v/>
      </c>
      <c r="L322" s="174" t="str">
        <f ca="1">IFERROR(VLOOKUP(ROW(L310),'فهرست بها کلی'!$C$13:$BO$1660,36,0),"")</f>
        <v/>
      </c>
      <c r="M322" s="174" t="str">
        <f ca="1">IFERROR(VLOOKUP(ROW(M310),'فهرست بها کلی'!$C$13:$BO$1660,39,0),"")</f>
        <v/>
      </c>
      <c r="N322" s="174" t="str">
        <f ca="1">IFERROR(VLOOKUP(ROW(N310),'فهرست بها کلی'!$C$13:$BO$1660,42,0),"")</f>
        <v/>
      </c>
      <c r="O322" s="174" t="str">
        <f ca="1">IFERROR(VLOOKUP(ROW(O310),'فهرست بها کلی'!$C$13:$BO$1660,45,0),"")</f>
        <v/>
      </c>
      <c r="P322" s="174" t="str">
        <f ca="1">IFERROR(VLOOKUP(ROW(P310),'فهرست بها کلی'!$C$13:$BO$1660,48,0),"")</f>
        <v/>
      </c>
      <c r="Q322" s="174" t="str">
        <f ca="1">IFERROR(VLOOKUP(ROW(Q310),'فهرست بها کلی'!$C$13:$BO$1660,51,0),"")</f>
        <v/>
      </c>
      <c r="R322" s="174" t="str">
        <f ca="1">IFERROR(VLOOKUP(ROW(R310),'فهرست بها کلی'!$C$13:$BO$1660,54,0),"")</f>
        <v/>
      </c>
      <c r="S322" s="174" t="str">
        <f ca="1">IFERROR(VLOOKUP(ROW(S310),'فهرست بها کلی'!$C$13:$BO$1660,57,0),"")</f>
        <v/>
      </c>
      <c r="T322" s="174" t="str">
        <f ca="1">IFERROR(VLOOKUP(ROW(T310),'فهرست بها کلی'!$C$13:$BO$1660,60,0),"")</f>
        <v/>
      </c>
      <c r="U322" s="174" t="str">
        <f ca="1">IFERROR(VLOOKUP(ROW(U310),'فهرست بها کلی'!$C$13:$BO$1660,63,0),"")</f>
        <v/>
      </c>
      <c r="V322" s="241">
        <f t="shared" ca="1" si="30"/>
        <v>0</v>
      </c>
      <c r="W322" s="242" t="str">
        <f t="shared" ca="1" si="31"/>
        <v/>
      </c>
      <c r="X322" s="174" t="str">
        <f ca="1">IFERROR(VLOOKUP(ROW(X310),'فهرست بها کلی'!$C$13:$BO$1660,10,0),"")</f>
        <v/>
      </c>
      <c r="Y322" s="174" t="str">
        <f ca="1">IFERROR(VLOOKUP(ROW(Y310),'فهرست بها کلی'!$C$13:$BO$1660,11,0),"")</f>
        <v/>
      </c>
      <c r="Z322" s="174" t="str">
        <f ca="1">IFERROR(VLOOKUP(ROW(Z310),'فهرست بها کلی'!$C$13:$BO$1660,12,0),"")</f>
        <v/>
      </c>
      <c r="AA322" s="174" t="str">
        <f ca="1">IFERROR(VLOOKUP(ROW(AA310),'فهرست بها کلی'!$C$13:$BO$1660,13,0),"")</f>
        <v/>
      </c>
      <c r="AB322" s="243" t="str">
        <f t="shared" ca="1" si="32"/>
        <v/>
      </c>
      <c r="AC322" s="174" t="str">
        <f ca="1">IFERROR(VLOOKUP(ROW(AC310),'فهرست بها کلی'!$C$13:$BO$1660,22,0),"")</f>
        <v/>
      </c>
      <c r="AD322" s="174" t="str">
        <f ca="1">IFERROR(VLOOKUP(ROW(AD310),'فهرست بها کلی'!$C$13:$BO$1660,25,0),"")</f>
        <v/>
      </c>
      <c r="AE322" s="174" t="str">
        <f ca="1">IFERROR(VLOOKUP(ROW(AE310),'فهرست بها کلی'!$C$13:$BO$1660,28,0),"")</f>
        <v/>
      </c>
      <c r="AF322" s="174" t="str">
        <f ca="1">IFERROR(VLOOKUP(ROW(AF310),'فهرست بها کلی'!$C$13:$BO$1660,31,0),"")</f>
        <v/>
      </c>
      <c r="AG322" s="174" t="str">
        <f ca="1">IFERROR(VLOOKUP(ROW(AG310),'فهرست بها کلی'!$C$13:$BO$1660,34,0),"")</f>
        <v/>
      </c>
      <c r="AH322" s="174" t="str">
        <f ca="1">IFERROR(VLOOKUP(ROW(AH310),'فهرست بها کلی'!$C$13:$BO$1660,37,0),"")</f>
        <v/>
      </c>
      <c r="AI322" s="174" t="str">
        <f ca="1">IFERROR(VLOOKUP(ROW(AI310),'فهرست بها کلی'!$C$13:$BO$1660,40,0),"")</f>
        <v/>
      </c>
      <c r="AJ322" s="174" t="str">
        <f ca="1">IFERROR(VLOOKUP(ROW(AJ310),'فهرست بها کلی'!$C$13:$BO$1660,43,0),"")</f>
        <v/>
      </c>
      <c r="AK322" s="174" t="str">
        <f ca="1">IFERROR(VLOOKUP(ROW(AK310),'فهرست بها کلی'!$C$13:$BO$1660,46,0),"")</f>
        <v/>
      </c>
      <c r="AL322" s="174" t="str">
        <f ca="1">IFERROR(VLOOKUP(ROW(AL310),'فهرست بها کلی'!$C$13:$BO$1660,49,0),"")</f>
        <v/>
      </c>
      <c r="AM322" s="174" t="str">
        <f ca="1">IFERROR(VLOOKUP(ROW(AM310),'فهرست بها کلی'!$C$13:$BO$1660,52,0),"")</f>
        <v/>
      </c>
      <c r="AN322" s="174" t="str">
        <f ca="1">IFERROR(VLOOKUP(ROW(AN310),'فهرست بها کلی'!$C$13:$BO$1660,55,0),"")</f>
        <v/>
      </c>
      <c r="AO322" s="174" t="str">
        <f ca="1">IFERROR(VLOOKUP(ROW(AO310),'فهرست بها کلی'!$C$13:$BO$1660,58,0),"")</f>
        <v/>
      </c>
      <c r="AP322" s="174" t="str">
        <f ca="1">IFERROR(VLOOKUP(ROW(AP310),'فهرست بها کلی'!$C$13:$BO$1660,61,0),"")</f>
        <v/>
      </c>
      <c r="AQ322" s="174" t="str">
        <f ca="1">IFERROR(VLOOKUP(ROW(AQ310),'فهرست بها کلی'!$C$13:$BO$1660,64,0),"")</f>
        <v/>
      </c>
      <c r="AR322" s="244">
        <f t="shared" ca="1" si="33"/>
        <v>0</v>
      </c>
      <c r="AS322" s="174" t="str">
        <f ca="1">IFERROR(VLOOKUP(ROW(AS310),'فهرست بها کلی'!$C$13:$BO$1660,23,0),"")</f>
        <v/>
      </c>
      <c r="AT322" s="174" t="str">
        <f ca="1">IFERROR(VLOOKUP(ROW(AT310),'فهرست بها کلی'!$C$13:$BO$1660,26,0),"")</f>
        <v/>
      </c>
      <c r="AU322" s="174" t="str">
        <f ca="1">IFERROR(VLOOKUP(ROW(AU310),'فهرست بها کلی'!$C$13:$BO$1660,29,0),"")</f>
        <v/>
      </c>
      <c r="AV322" s="174" t="str">
        <f ca="1">IFERROR(VLOOKUP(ROW(AV310),'فهرست بها کلی'!$C$13:$BO$1660,32,0),"")</f>
        <v/>
      </c>
      <c r="AW322" s="174" t="str">
        <f ca="1">IFERROR(VLOOKUP(ROW(AW310),'فهرست بها کلی'!$C$13:$BO$1660,35,0),"")</f>
        <v/>
      </c>
      <c r="AX322" s="174" t="str">
        <f ca="1">IFERROR(VLOOKUP(ROW(AX310),'فهرست بها کلی'!$C$13:$BO$1660,38,0),"")</f>
        <v/>
      </c>
      <c r="AY322" s="174" t="str">
        <f ca="1">IFERROR(VLOOKUP(ROW(AY310),'فهرست بها کلی'!$C$13:$BO$1660,41,0),"")</f>
        <v/>
      </c>
      <c r="AZ322" s="174" t="str">
        <f ca="1">IFERROR(VLOOKUP(ROW(AZ310),'فهرست بها کلی'!$C$13:$BO$1660,44,0),"")</f>
        <v/>
      </c>
      <c r="BA322" s="174" t="str">
        <f ca="1">IFERROR(VLOOKUP(ROW(BA310),'فهرست بها کلی'!$C$13:$BO$1660,47,0),"")</f>
        <v/>
      </c>
      <c r="BB322" s="174" t="str">
        <f ca="1">IFERROR(VLOOKUP(ROW(BB310),'فهرست بها کلی'!$C$13:$BO$1660,50,0),"")</f>
        <v/>
      </c>
      <c r="BC322" s="174" t="str">
        <f ca="1">IFERROR(VLOOKUP(ROW(BC310),'فهرست بها کلی'!$C$13:$BO$1660,53,0),"")</f>
        <v/>
      </c>
      <c r="BD322" s="174" t="str">
        <f ca="1">IFERROR(VLOOKUP(ROW(BD310),'فهرست بها کلی'!$C$13:$BO$1660,56,0),"")</f>
        <v/>
      </c>
      <c r="BE322" s="174" t="str">
        <f ca="1">IFERROR(VLOOKUP(ROW(BE310),'فهرست بها کلی'!$C$13:$BO$1660,59,0),"")</f>
        <v/>
      </c>
      <c r="BF322" s="174" t="str">
        <f ca="1">IFERROR(VLOOKUP(ROW(BF310),'فهرست بها کلی'!$C$13:$BO$1660,62,0),"")</f>
        <v/>
      </c>
      <c r="BG322" s="174" t="str">
        <f ca="1">IFERROR(VLOOKUP(ROW(BG310),'فهرست بها کلی'!$C$13:$BO$1660,65,0),"")</f>
        <v/>
      </c>
      <c r="BH322" s="174" t="str">
        <f ca="1">IFERROR(VLOOKUP(ROW(BH310),'فهرست بها کلی'!$C$13:$BO$1660,16,0),"")</f>
        <v/>
      </c>
      <c r="BI322" s="245" t="str">
        <f t="shared" ca="1" si="34"/>
        <v xml:space="preserve"> </v>
      </c>
      <c r="BJ322" s="245" t="str">
        <f t="shared" ca="1" si="35"/>
        <v/>
      </c>
      <c r="BK322" s="245" t="str">
        <f t="shared" ca="1" si="36"/>
        <v/>
      </c>
    </row>
    <row r="323" spans="1:63" ht="47.25" customHeight="1">
      <c r="A323" s="174" t="str">
        <f ca="1">IFERROR(VLOOKUP(ROW(A311),'فهرست بها کلی'!$C$13:$BO$1660,1,0),"")</f>
        <v/>
      </c>
      <c r="B323" s="174" t="str">
        <f ca="1">IFERROR(VLOOKUP(ROW(B311),'فهرست بها کلی'!$C$13:$BO$1660,5,0),"")</f>
        <v/>
      </c>
      <c r="C323" s="174" t="str">
        <f ca="1">IFERROR(VLOOKUP(ROW(C311),'فهرست بها کلی'!$C$13:$BO$1660,6,0),"")</f>
        <v/>
      </c>
      <c r="D323" s="174" t="str">
        <f ca="1">IFERROR(VLOOKUP(ROW(D311),'فهرست بها کلی'!$C$13:$BO$1660,7,0),"")</f>
        <v/>
      </c>
      <c r="E323" s="174" t="str">
        <f ca="1">IFERROR(VLOOKUP(ROW(E311),'فهرست بها کلی'!$C$13:$BO$1660,8,0),"")</f>
        <v/>
      </c>
      <c r="F323" s="174" t="str">
        <f ca="1">IFERROR(VLOOKUP(ROW(F311),'فهرست بها کلی'!$C$13:$BO$1660,9,0),"")</f>
        <v/>
      </c>
      <c r="G323" s="174" t="str">
        <f ca="1">IFERROR(VLOOKUP(ROW(G311),'فهرست بها کلی'!$C$13:$BO$1660,21,0),"")</f>
        <v/>
      </c>
      <c r="H323" s="174" t="str">
        <f ca="1">IFERROR(VLOOKUP(ROW(H311),'فهرست بها کلی'!$C$13:$BO$1660,24,0),"")</f>
        <v/>
      </c>
      <c r="I323" s="174" t="str">
        <f ca="1">IFERROR(VLOOKUP(ROW(I311),'فهرست بها کلی'!$C$13:$BO$1660,27,0),"")</f>
        <v/>
      </c>
      <c r="J323" s="174" t="str">
        <f ca="1">IFERROR(VLOOKUP(ROW(J311),'فهرست بها کلی'!$C$13:$BO$1660,30,0),"")</f>
        <v/>
      </c>
      <c r="K323" s="174" t="str">
        <f ca="1">IFERROR(VLOOKUP(ROW(K311),'فهرست بها کلی'!$C$13:$BO$1660,33,0),"")</f>
        <v/>
      </c>
      <c r="L323" s="174" t="str">
        <f ca="1">IFERROR(VLOOKUP(ROW(L311),'فهرست بها کلی'!$C$13:$BO$1660,36,0),"")</f>
        <v/>
      </c>
      <c r="M323" s="174" t="str">
        <f ca="1">IFERROR(VLOOKUP(ROW(M311),'فهرست بها کلی'!$C$13:$BO$1660,39,0),"")</f>
        <v/>
      </c>
      <c r="N323" s="174" t="str">
        <f ca="1">IFERROR(VLOOKUP(ROW(N311),'فهرست بها کلی'!$C$13:$BO$1660,42,0),"")</f>
        <v/>
      </c>
      <c r="O323" s="174" t="str">
        <f ca="1">IFERROR(VLOOKUP(ROW(O311),'فهرست بها کلی'!$C$13:$BO$1660,45,0),"")</f>
        <v/>
      </c>
      <c r="P323" s="174" t="str">
        <f ca="1">IFERROR(VLOOKUP(ROW(P311),'فهرست بها کلی'!$C$13:$BO$1660,48,0),"")</f>
        <v/>
      </c>
      <c r="Q323" s="174" t="str">
        <f ca="1">IFERROR(VLOOKUP(ROW(Q311),'فهرست بها کلی'!$C$13:$BO$1660,51,0),"")</f>
        <v/>
      </c>
      <c r="R323" s="174" t="str">
        <f ca="1">IFERROR(VLOOKUP(ROW(R311),'فهرست بها کلی'!$C$13:$BO$1660,54,0),"")</f>
        <v/>
      </c>
      <c r="S323" s="174" t="str">
        <f ca="1">IFERROR(VLOOKUP(ROW(S311),'فهرست بها کلی'!$C$13:$BO$1660,57,0),"")</f>
        <v/>
      </c>
      <c r="T323" s="174" t="str">
        <f ca="1">IFERROR(VLOOKUP(ROW(T311),'فهرست بها کلی'!$C$13:$BO$1660,60,0),"")</f>
        <v/>
      </c>
      <c r="U323" s="174" t="str">
        <f ca="1">IFERROR(VLOOKUP(ROW(U311),'فهرست بها کلی'!$C$13:$BO$1660,63,0),"")</f>
        <v/>
      </c>
      <c r="V323" s="241">
        <f t="shared" ca="1" si="30"/>
        <v>0</v>
      </c>
      <c r="W323" s="242" t="str">
        <f t="shared" ca="1" si="31"/>
        <v/>
      </c>
      <c r="X323" s="174" t="str">
        <f ca="1">IFERROR(VLOOKUP(ROW(X311),'فهرست بها کلی'!$C$13:$BO$1660,10,0),"")</f>
        <v/>
      </c>
      <c r="Y323" s="174" t="str">
        <f ca="1">IFERROR(VLOOKUP(ROW(Y311),'فهرست بها کلی'!$C$13:$BO$1660,11,0),"")</f>
        <v/>
      </c>
      <c r="Z323" s="174" t="str">
        <f ca="1">IFERROR(VLOOKUP(ROW(Z311),'فهرست بها کلی'!$C$13:$BO$1660,12,0),"")</f>
        <v/>
      </c>
      <c r="AA323" s="174" t="str">
        <f ca="1">IFERROR(VLOOKUP(ROW(AA311),'فهرست بها کلی'!$C$13:$BO$1660,13,0),"")</f>
        <v/>
      </c>
      <c r="AB323" s="243" t="str">
        <f t="shared" ca="1" si="32"/>
        <v/>
      </c>
      <c r="AC323" s="174" t="str">
        <f ca="1">IFERROR(VLOOKUP(ROW(AC311),'فهرست بها کلی'!$C$13:$BO$1660,22,0),"")</f>
        <v/>
      </c>
      <c r="AD323" s="174" t="str">
        <f ca="1">IFERROR(VLOOKUP(ROW(AD311),'فهرست بها کلی'!$C$13:$BO$1660,25,0),"")</f>
        <v/>
      </c>
      <c r="AE323" s="174" t="str">
        <f ca="1">IFERROR(VLOOKUP(ROW(AE311),'فهرست بها کلی'!$C$13:$BO$1660,28,0),"")</f>
        <v/>
      </c>
      <c r="AF323" s="174" t="str">
        <f ca="1">IFERROR(VLOOKUP(ROW(AF311),'فهرست بها کلی'!$C$13:$BO$1660,31,0),"")</f>
        <v/>
      </c>
      <c r="AG323" s="174" t="str">
        <f ca="1">IFERROR(VLOOKUP(ROW(AG311),'فهرست بها کلی'!$C$13:$BO$1660,34,0),"")</f>
        <v/>
      </c>
      <c r="AH323" s="174" t="str">
        <f ca="1">IFERROR(VLOOKUP(ROW(AH311),'فهرست بها کلی'!$C$13:$BO$1660,37,0),"")</f>
        <v/>
      </c>
      <c r="AI323" s="174" t="str">
        <f ca="1">IFERROR(VLOOKUP(ROW(AI311),'فهرست بها کلی'!$C$13:$BO$1660,40,0),"")</f>
        <v/>
      </c>
      <c r="AJ323" s="174" t="str">
        <f ca="1">IFERROR(VLOOKUP(ROW(AJ311),'فهرست بها کلی'!$C$13:$BO$1660,43,0),"")</f>
        <v/>
      </c>
      <c r="AK323" s="174" t="str">
        <f ca="1">IFERROR(VLOOKUP(ROW(AK311),'فهرست بها کلی'!$C$13:$BO$1660,46,0),"")</f>
        <v/>
      </c>
      <c r="AL323" s="174" t="str">
        <f ca="1">IFERROR(VLOOKUP(ROW(AL311),'فهرست بها کلی'!$C$13:$BO$1660,49,0),"")</f>
        <v/>
      </c>
      <c r="AM323" s="174" t="str">
        <f ca="1">IFERROR(VLOOKUP(ROW(AM311),'فهرست بها کلی'!$C$13:$BO$1660,52,0),"")</f>
        <v/>
      </c>
      <c r="AN323" s="174" t="str">
        <f ca="1">IFERROR(VLOOKUP(ROW(AN311),'فهرست بها کلی'!$C$13:$BO$1660,55,0),"")</f>
        <v/>
      </c>
      <c r="AO323" s="174" t="str">
        <f ca="1">IFERROR(VLOOKUP(ROW(AO311),'فهرست بها کلی'!$C$13:$BO$1660,58,0),"")</f>
        <v/>
      </c>
      <c r="AP323" s="174" t="str">
        <f ca="1">IFERROR(VLOOKUP(ROW(AP311),'فهرست بها کلی'!$C$13:$BO$1660,61,0),"")</f>
        <v/>
      </c>
      <c r="AQ323" s="174" t="str">
        <f ca="1">IFERROR(VLOOKUP(ROW(AQ311),'فهرست بها کلی'!$C$13:$BO$1660,64,0),"")</f>
        <v/>
      </c>
      <c r="AR323" s="244">
        <f t="shared" ca="1" si="33"/>
        <v>0</v>
      </c>
      <c r="AS323" s="174" t="str">
        <f ca="1">IFERROR(VLOOKUP(ROW(AS311),'فهرست بها کلی'!$C$13:$BO$1660,23,0),"")</f>
        <v/>
      </c>
      <c r="AT323" s="174" t="str">
        <f ca="1">IFERROR(VLOOKUP(ROW(AT311),'فهرست بها کلی'!$C$13:$BO$1660,26,0),"")</f>
        <v/>
      </c>
      <c r="AU323" s="174" t="str">
        <f ca="1">IFERROR(VLOOKUP(ROW(AU311),'فهرست بها کلی'!$C$13:$BO$1660,29,0),"")</f>
        <v/>
      </c>
      <c r="AV323" s="174" t="str">
        <f ca="1">IFERROR(VLOOKUP(ROW(AV311),'فهرست بها کلی'!$C$13:$BO$1660,32,0),"")</f>
        <v/>
      </c>
      <c r="AW323" s="174" t="str">
        <f ca="1">IFERROR(VLOOKUP(ROW(AW311),'فهرست بها کلی'!$C$13:$BO$1660,35,0),"")</f>
        <v/>
      </c>
      <c r="AX323" s="174" t="str">
        <f ca="1">IFERROR(VLOOKUP(ROW(AX311),'فهرست بها کلی'!$C$13:$BO$1660,38,0),"")</f>
        <v/>
      </c>
      <c r="AY323" s="174" t="str">
        <f ca="1">IFERROR(VLOOKUP(ROW(AY311),'فهرست بها کلی'!$C$13:$BO$1660,41,0),"")</f>
        <v/>
      </c>
      <c r="AZ323" s="174" t="str">
        <f ca="1">IFERROR(VLOOKUP(ROW(AZ311),'فهرست بها کلی'!$C$13:$BO$1660,44,0),"")</f>
        <v/>
      </c>
      <c r="BA323" s="174" t="str">
        <f ca="1">IFERROR(VLOOKUP(ROW(BA311),'فهرست بها کلی'!$C$13:$BO$1660,47,0),"")</f>
        <v/>
      </c>
      <c r="BB323" s="174" t="str">
        <f ca="1">IFERROR(VLOOKUP(ROW(BB311),'فهرست بها کلی'!$C$13:$BO$1660,50,0),"")</f>
        <v/>
      </c>
      <c r="BC323" s="174" t="str">
        <f ca="1">IFERROR(VLOOKUP(ROW(BC311),'فهرست بها کلی'!$C$13:$BO$1660,53,0),"")</f>
        <v/>
      </c>
      <c r="BD323" s="174" t="str">
        <f ca="1">IFERROR(VLOOKUP(ROW(BD311),'فهرست بها کلی'!$C$13:$BO$1660,56,0),"")</f>
        <v/>
      </c>
      <c r="BE323" s="174" t="str">
        <f ca="1">IFERROR(VLOOKUP(ROW(BE311),'فهرست بها کلی'!$C$13:$BO$1660,59,0),"")</f>
        <v/>
      </c>
      <c r="BF323" s="174" t="str">
        <f ca="1">IFERROR(VLOOKUP(ROW(BF311),'فهرست بها کلی'!$C$13:$BO$1660,62,0),"")</f>
        <v/>
      </c>
      <c r="BG323" s="174" t="str">
        <f ca="1">IFERROR(VLOOKUP(ROW(BG311),'فهرست بها کلی'!$C$13:$BO$1660,65,0),"")</f>
        <v/>
      </c>
      <c r="BH323" s="174" t="str">
        <f ca="1">IFERROR(VLOOKUP(ROW(BH311),'فهرست بها کلی'!$C$13:$BO$1660,16,0),"")</f>
        <v/>
      </c>
      <c r="BI323" s="245" t="str">
        <f t="shared" ca="1" si="34"/>
        <v xml:space="preserve"> </v>
      </c>
      <c r="BJ323" s="245" t="str">
        <f t="shared" ca="1" si="35"/>
        <v/>
      </c>
      <c r="BK323" s="245" t="str">
        <f t="shared" ca="1" si="36"/>
        <v/>
      </c>
    </row>
    <row r="324" spans="1:63" ht="47.25" customHeight="1">
      <c r="A324" s="174" t="str">
        <f ca="1">IFERROR(VLOOKUP(ROW(A312),'فهرست بها کلی'!$C$13:$BO$1660,1,0),"")</f>
        <v/>
      </c>
      <c r="B324" s="174" t="str">
        <f ca="1">IFERROR(VLOOKUP(ROW(B312),'فهرست بها کلی'!$C$13:$BO$1660,5,0),"")</f>
        <v/>
      </c>
      <c r="C324" s="174" t="str">
        <f ca="1">IFERROR(VLOOKUP(ROW(C312),'فهرست بها کلی'!$C$13:$BO$1660,6,0),"")</f>
        <v/>
      </c>
      <c r="D324" s="174" t="str">
        <f ca="1">IFERROR(VLOOKUP(ROW(D312),'فهرست بها کلی'!$C$13:$BO$1660,7,0),"")</f>
        <v/>
      </c>
      <c r="E324" s="174" t="str">
        <f ca="1">IFERROR(VLOOKUP(ROW(E312),'فهرست بها کلی'!$C$13:$BO$1660,8,0),"")</f>
        <v/>
      </c>
      <c r="F324" s="174" t="str">
        <f ca="1">IFERROR(VLOOKUP(ROW(F312),'فهرست بها کلی'!$C$13:$BO$1660,9,0),"")</f>
        <v/>
      </c>
      <c r="G324" s="174" t="str">
        <f ca="1">IFERROR(VLOOKUP(ROW(G312),'فهرست بها کلی'!$C$13:$BO$1660,21,0),"")</f>
        <v/>
      </c>
      <c r="H324" s="174" t="str">
        <f ca="1">IFERROR(VLOOKUP(ROW(H312),'فهرست بها کلی'!$C$13:$BO$1660,24,0),"")</f>
        <v/>
      </c>
      <c r="I324" s="174" t="str">
        <f ca="1">IFERROR(VLOOKUP(ROW(I312),'فهرست بها کلی'!$C$13:$BO$1660,27,0),"")</f>
        <v/>
      </c>
      <c r="J324" s="174" t="str">
        <f ca="1">IFERROR(VLOOKUP(ROW(J312),'فهرست بها کلی'!$C$13:$BO$1660,30,0),"")</f>
        <v/>
      </c>
      <c r="K324" s="174" t="str">
        <f ca="1">IFERROR(VLOOKUP(ROW(K312),'فهرست بها کلی'!$C$13:$BO$1660,33,0),"")</f>
        <v/>
      </c>
      <c r="L324" s="174" t="str">
        <f ca="1">IFERROR(VLOOKUP(ROW(L312),'فهرست بها کلی'!$C$13:$BO$1660,36,0),"")</f>
        <v/>
      </c>
      <c r="M324" s="174" t="str">
        <f ca="1">IFERROR(VLOOKUP(ROW(M312),'فهرست بها کلی'!$C$13:$BO$1660,39,0),"")</f>
        <v/>
      </c>
      <c r="N324" s="174" t="str">
        <f ca="1">IFERROR(VLOOKUP(ROW(N312),'فهرست بها کلی'!$C$13:$BO$1660,42,0),"")</f>
        <v/>
      </c>
      <c r="O324" s="174" t="str">
        <f ca="1">IFERROR(VLOOKUP(ROW(O312),'فهرست بها کلی'!$C$13:$BO$1660,45,0),"")</f>
        <v/>
      </c>
      <c r="P324" s="174" t="str">
        <f ca="1">IFERROR(VLOOKUP(ROW(P312),'فهرست بها کلی'!$C$13:$BO$1660,48,0),"")</f>
        <v/>
      </c>
      <c r="Q324" s="174" t="str">
        <f ca="1">IFERROR(VLOOKUP(ROW(Q312),'فهرست بها کلی'!$C$13:$BO$1660,51,0),"")</f>
        <v/>
      </c>
      <c r="R324" s="174" t="str">
        <f ca="1">IFERROR(VLOOKUP(ROW(R312),'فهرست بها کلی'!$C$13:$BO$1660,54,0),"")</f>
        <v/>
      </c>
      <c r="S324" s="174" t="str">
        <f ca="1">IFERROR(VLOOKUP(ROW(S312),'فهرست بها کلی'!$C$13:$BO$1660,57,0),"")</f>
        <v/>
      </c>
      <c r="T324" s="174" t="str">
        <f ca="1">IFERROR(VLOOKUP(ROW(T312),'فهرست بها کلی'!$C$13:$BO$1660,60,0),"")</f>
        <v/>
      </c>
      <c r="U324" s="174" t="str">
        <f ca="1">IFERROR(VLOOKUP(ROW(U312),'فهرست بها کلی'!$C$13:$BO$1660,63,0),"")</f>
        <v/>
      </c>
      <c r="V324" s="241">
        <f t="shared" ca="1" si="30"/>
        <v>0</v>
      </c>
      <c r="W324" s="242" t="str">
        <f t="shared" ca="1" si="31"/>
        <v/>
      </c>
      <c r="X324" s="174" t="str">
        <f ca="1">IFERROR(VLOOKUP(ROW(X312),'فهرست بها کلی'!$C$13:$BO$1660,10,0),"")</f>
        <v/>
      </c>
      <c r="Y324" s="174" t="str">
        <f ca="1">IFERROR(VLOOKUP(ROW(Y312),'فهرست بها کلی'!$C$13:$BO$1660,11,0),"")</f>
        <v/>
      </c>
      <c r="Z324" s="174" t="str">
        <f ca="1">IFERROR(VLOOKUP(ROW(Z312),'فهرست بها کلی'!$C$13:$BO$1660,12,0),"")</f>
        <v/>
      </c>
      <c r="AA324" s="174" t="str">
        <f ca="1">IFERROR(VLOOKUP(ROW(AA312),'فهرست بها کلی'!$C$13:$BO$1660,13,0),"")</f>
        <v/>
      </c>
      <c r="AB324" s="243" t="str">
        <f t="shared" ca="1" si="32"/>
        <v/>
      </c>
      <c r="AC324" s="174" t="str">
        <f ca="1">IFERROR(VLOOKUP(ROW(AC312),'فهرست بها کلی'!$C$13:$BO$1660,22,0),"")</f>
        <v/>
      </c>
      <c r="AD324" s="174" t="str">
        <f ca="1">IFERROR(VLOOKUP(ROW(AD312),'فهرست بها کلی'!$C$13:$BO$1660,25,0),"")</f>
        <v/>
      </c>
      <c r="AE324" s="174" t="str">
        <f ca="1">IFERROR(VLOOKUP(ROW(AE312),'فهرست بها کلی'!$C$13:$BO$1660,28,0),"")</f>
        <v/>
      </c>
      <c r="AF324" s="174" t="str">
        <f ca="1">IFERROR(VLOOKUP(ROW(AF312),'فهرست بها کلی'!$C$13:$BO$1660,31,0),"")</f>
        <v/>
      </c>
      <c r="AG324" s="174" t="str">
        <f ca="1">IFERROR(VLOOKUP(ROW(AG312),'فهرست بها کلی'!$C$13:$BO$1660,34,0),"")</f>
        <v/>
      </c>
      <c r="AH324" s="174" t="str">
        <f ca="1">IFERROR(VLOOKUP(ROW(AH312),'فهرست بها کلی'!$C$13:$BO$1660,37,0),"")</f>
        <v/>
      </c>
      <c r="AI324" s="174" t="str">
        <f ca="1">IFERROR(VLOOKUP(ROW(AI312),'فهرست بها کلی'!$C$13:$BO$1660,40,0),"")</f>
        <v/>
      </c>
      <c r="AJ324" s="174" t="str">
        <f ca="1">IFERROR(VLOOKUP(ROW(AJ312),'فهرست بها کلی'!$C$13:$BO$1660,43,0),"")</f>
        <v/>
      </c>
      <c r="AK324" s="174" t="str">
        <f ca="1">IFERROR(VLOOKUP(ROW(AK312),'فهرست بها کلی'!$C$13:$BO$1660,46,0),"")</f>
        <v/>
      </c>
      <c r="AL324" s="174" t="str">
        <f ca="1">IFERROR(VLOOKUP(ROW(AL312),'فهرست بها کلی'!$C$13:$BO$1660,49,0),"")</f>
        <v/>
      </c>
      <c r="AM324" s="174" t="str">
        <f ca="1">IFERROR(VLOOKUP(ROW(AM312),'فهرست بها کلی'!$C$13:$BO$1660,52,0),"")</f>
        <v/>
      </c>
      <c r="AN324" s="174" t="str">
        <f ca="1">IFERROR(VLOOKUP(ROW(AN312),'فهرست بها کلی'!$C$13:$BO$1660,55,0),"")</f>
        <v/>
      </c>
      <c r="AO324" s="174" t="str">
        <f ca="1">IFERROR(VLOOKUP(ROW(AO312),'فهرست بها کلی'!$C$13:$BO$1660,58,0),"")</f>
        <v/>
      </c>
      <c r="AP324" s="174" t="str">
        <f ca="1">IFERROR(VLOOKUP(ROW(AP312),'فهرست بها کلی'!$C$13:$BO$1660,61,0),"")</f>
        <v/>
      </c>
      <c r="AQ324" s="174" t="str">
        <f ca="1">IFERROR(VLOOKUP(ROW(AQ312),'فهرست بها کلی'!$C$13:$BO$1660,64,0),"")</f>
        <v/>
      </c>
      <c r="AR324" s="244">
        <f t="shared" ca="1" si="33"/>
        <v>0</v>
      </c>
      <c r="AS324" s="174" t="str">
        <f ca="1">IFERROR(VLOOKUP(ROW(AS312),'فهرست بها کلی'!$C$13:$BO$1660,23,0),"")</f>
        <v/>
      </c>
      <c r="AT324" s="174" t="str">
        <f ca="1">IFERROR(VLOOKUP(ROW(AT312),'فهرست بها کلی'!$C$13:$BO$1660,26,0),"")</f>
        <v/>
      </c>
      <c r="AU324" s="174" t="str">
        <f ca="1">IFERROR(VLOOKUP(ROW(AU312),'فهرست بها کلی'!$C$13:$BO$1660,29,0),"")</f>
        <v/>
      </c>
      <c r="AV324" s="174" t="str">
        <f ca="1">IFERROR(VLOOKUP(ROW(AV312),'فهرست بها کلی'!$C$13:$BO$1660,32,0),"")</f>
        <v/>
      </c>
      <c r="AW324" s="174" t="str">
        <f ca="1">IFERROR(VLOOKUP(ROW(AW312),'فهرست بها کلی'!$C$13:$BO$1660,35,0),"")</f>
        <v/>
      </c>
      <c r="AX324" s="174" t="str">
        <f ca="1">IFERROR(VLOOKUP(ROW(AX312),'فهرست بها کلی'!$C$13:$BO$1660,38,0),"")</f>
        <v/>
      </c>
      <c r="AY324" s="174" t="str">
        <f ca="1">IFERROR(VLOOKUP(ROW(AY312),'فهرست بها کلی'!$C$13:$BO$1660,41,0),"")</f>
        <v/>
      </c>
      <c r="AZ324" s="174" t="str">
        <f ca="1">IFERROR(VLOOKUP(ROW(AZ312),'فهرست بها کلی'!$C$13:$BO$1660,44,0),"")</f>
        <v/>
      </c>
      <c r="BA324" s="174" t="str">
        <f ca="1">IFERROR(VLOOKUP(ROW(BA312),'فهرست بها کلی'!$C$13:$BO$1660,47,0),"")</f>
        <v/>
      </c>
      <c r="BB324" s="174" t="str">
        <f ca="1">IFERROR(VLOOKUP(ROW(BB312),'فهرست بها کلی'!$C$13:$BO$1660,50,0),"")</f>
        <v/>
      </c>
      <c r="BC324" s="174" t="str">
        <f ca="1">IFERROR(VLOOKUP(ROW(BC312),'فهرست بها کلی'!$C$13:$BO$1660,53,0),"")</f>
        <v/>
      </c>
      <c r="BD324" s="174" t="str">
        <f ca="1">IFERROR(VLOOKUP(ROW(BD312),'فهرست بها کلی'!$C$13:$BO$1660,56,0),"")</f>
        <v/>
      </c>
      <c r="BE324" s="174" t="str">
        <f ca="1">IFERROR(VLOOKUP(ROW(BE312),'فهرست بها کلی'!$C$13:$BO$1660,59,0),"")</f>
        <v/>
      </c>
      <c r="BF324" s="174" t="str">
        <f ca="1">IFERROR(VLOOKUP(ROW(BF312),'فهرست بها کلی'!$C$13:$BO$1660,62,0),"")</f>
        <v/>
      </c>
      <c r="BG324" s="174" t="str">
        <f ca="1">IFERROR(VLOOKUP(ROW(BG312),'فهرست بها کلی'!$C$13:$BO$1660,65,0),"")</f>
        <v/>
      </c>
      <c r="BH324" s="174" t="str">
        <f ca="1">IFERROR(VLOOKUP(ROW(BH312),'فهرست بها کلی'!$C$13:$BO$1660,16,0),"")</f>
        <v/>
      </c>
      <c r="BI324" s="245" t="str">
        <f t="shared" ca="1" si="34"/>
        <v xml:space="preserve"> </v>
      </c>
      <c r="BJ324" s="245" t="str">
        <f t="shared" ca="1" si="35"/>
        <v/>
      </c>
      <c r="BK324" s="245" t="str">
        <f t="shared" ca="1" si="36"/>
        <v/>
      </c>
    </row>
    <row r="325" spans="1:63" ht="47.25" customHeight="1">
      <c r="A325" s="174" t="str">
        <f ca="1">IFERROR(VLOOKUP(ROW(A313),'فهرست بها کلی'!$C$13:$BO$1660,1,0),"")</f>
        <v/>
      </c>
      <c r="B325" s="174" t="str">
        <f ca="1">IFERROR(VLOOKUP(ROW(B313),'فهرست بها کلی'!$C$13:$BO$1660,5,0),"")</f>
        <v/>
      </c>
      <c r="C325" s="174" t="str">
        <f ca="1">IFERROR(VLOOKUP(ROW(C313),'فهرست بها کلی'!$C$13:$BO$1660,6,0),"")</f>
        <v/>
      </c>
      <c r="D325" s="174" t="str">
        <f ca="1">IFERROR(VLOOKUP(ROW(D313),'فهرست بها کلی'!$C$13:$BO$1660,7,0),"")</f>
        <v/>
      </c>
      <c r="E325" s="174" t="str">
        <f ca="1">IFERROR(VLOOKUP(ROW(E313),'فهرست بها کلی'!$C$13:$BO$1660,8,0),"")</f>
        <v/>
      </c>
      <c r="F325" s="174" t="str">
        <f ca="1">IFERROR(VLOOKUP(ROW(F313),'فهرست بها کلی'!$C$13:$BO$1660,9,0),"")</f>
        <v/>
      </c>
      <c r="G325" s="174" t="str">
        <f ca="1">IFERROR(VLOOKUP(ROW(G313),'فهرست بها کلی'!$C$13:$BO$1660,21,0),"")</f>
        <v/>
      </c>
      <c r="H325" s="174" t="str">
        <f ca="1">IFERROR(VLOOKUP(ROW(H313),'فهرست بها کلی'!$C$13:$BO$1660,24,0),"")</f>
        <v/>
      </c>
      <c r="I325" s="174" t="str">
        <f ca="1">IFERROR(VLOOKUP(ROW(I313),'فهرست بها کلی'!$C$13:$BO$1660,27,0),"")</f>
        <v/>
      </c>
      <c r="J325" s="174" t="str">
        <f ca="1">IFERROR(VLOOKUP(ROW(J313),'فهرست بها کلی'!$C$13:$BO$1660,30,0),"")</f>
        <v/>
      </c>
      <c r="K325" s="174" t="str">
        <f ca="1">IFERROR(VLOOKUP(ROW(K313),'فهرست بها کلی'!$C$13:$BO$1660,33,0),"")</f>
        <v/>
      </c>
      <c r="L325" s="174" t="str">
        <f ca="1">IFERROR(VLOOKUP(ROW(L313),'فهرست بها کلی'!$C$13:$BO$1660,36,0),"")</f>
        <v/>
      </c>
      <c r="M325" s="174" t="str">
        <f ca="1">IFERROR(VLOOKUP(ROW(M313),'فهرست بها کلی'!$C$13:$BO$1660,39,0),"")</f>
        <v/>
      </c>
      <c r="N325" s="174" t="str">
        <f ca="1">IFERROR(VLOOKUP(ROW(N313),'فهرست بها کلی'!$C$13:$BO$1660,42,0),"")</f>
        <v/>
      </c>
      <c r="O325" s="174" t="str">
        <f ca="1">IFERROR(VLOOKUP(ROW(O313),'فهرست بها کلی'!$C$13:$BO$1660,45,0),"")</f>
        <v/>
      </c>
      <c r="P325" s="174" t="str">
        <f ca="1">IFERROR(VLOOKUP(ROW(P313),'فهرست بها کلی'!$C$13:$BO$1660,48,0),"")</f>
        <v/>
      </c>
      <c r="Q325" s="174" t="str">
        <f ca="1">IFERROR(VLOOKUP(ROW(Q313),'فهرست بها کلی'!$C$13:$BO$1660,51,0),"")</f>
        <v/>
      </c>
      <c r="R325" s="174" t="str">
        <f ca="1">IFERROR(VLOOKUP(ROW(R313),'فهرست بها کلی'!$C$13:$BO$1660,54,0),"")</f>
        <v/>
      </c>
      <c r="S325" s="174" t="str">
        <f ca="1">IFERROR(VLOOKUP(ROW(S313),'فهرست بها کلی'!$C$13:$BO$1660,57,0),"")</f>
        <v/>
      </c>
      <c r="T325" s="174" t="str">
        <f ca="1">IFERROR(VLOOKUP(ROW(T313),'فهرست بها کلی'!$C$13:$BO$1660,60,0),"")</f>
        <v/>
      </c>
      <c r="U325" s="174" t="str">
        <f ca="1">IFERROR(VLOOKUP(ROW(U313),'فهرست بها کلی'!$C$13:$BO$1660,63,0),"")</f>
        <v/>
      </c>
      <c r="V325" s="241">
        <f t="shared" ca="1" si="30"/>
        <v>0</v>
      </c>
      <c r="W325" s="242" t="str">
        <f t="shared" ca="1" si="31"/>
        <v/>
      </c>
      <c r="X325" s="174" t="str">
        <f ca="1">IFERROR(VLOOKUP(ROW(X313),'فهرست بها کلی'!$C$13:$BO$1660,10,0),"")</f>
        <v/>
      </c>
      <c r="Y325" s="174" t="str">
        <f ca="1">IFERROR(VLOOKUP(ROW(Y313),'فهرست بها کلی'!$C$13:$BO$1660,11,0),"")</f>
        <v/>
      </c>
      <c r="Z325" s="174" t="str">
        <f ca="1">IFERROR(VLOOKUP(ROW(Z313),'فهرست بها کلی'!$C$13:$BO$1660,12,0),"")</f>
        <v/>
      </c>
      <c r="AA325" s="174" t="str">
        <f ca="1">IFERROR(VLOOKUP(ROW(AA313),'فهرست بها کلی'!$C$13:$BO$1660,13,0),"")</f>
        <v/>
      </c>
      <c r="AB325" s="243" t="str">
        <f t="shared" ca="1" si="32"/>
        <v/>
      </c>
      <c r="AC325" s="174" t="str">
        <f ca="1">IFERROR(VLOOKUP(ROW(AC313),'فهرست بها کلی'!$C$13:$BO$1660,22,0),"")</f>
        <v/>
      </c>
      <c r="AD325" s="174" t="str">
        <f ca="1">IFERROR(VLOOKUP(ROW(AD313),'فهرست بها کلی'!$C$13:$BO$1660,25,0),"")</f>
        <v/>
      </c>
      <c r="AE325" s="174" t="str">
        <f ca="1">IFERROR(VLOOKUP(ROW(AE313),'فهرست بها کلی'!$C$13:$BO$1660,28,0),"")</f>
        <v/>
      </c>
      <c r="AF325" s="174" t="str">
        <f ca="1">IFERROR(VLOOKUP(ROW(AF313),'فهرست بها کلی'!$C$13:$BO$1660,31,0),"")</f>
        <v/>
      </c>
      <c r="AG325" s="174" t="str">
        <f ca="1">IFERROR(VLOOKUP(ROW(AG313),'فهرست بها کلی'!$C$13:$BO$1660,34,0),"")</f>
        <v/>
      </c>
      <c r="AH325" s="174" t="str">
        <f ca="1">IFERROR(VLOOKUP(ROW(AH313),'فهرست بها کلی'!$C$13:$BO$1660,37,0),"")</f>
        <v/>
      </c>
      <c r="AI325" s="174" t="str">
        <f ca="1">IFERROR(VLOOKUP(ROW(AI313),'فهرست بها کلی'!$C$13:$BO$1660,40,0),"")</f>
        <v/>
      </c>
      <c r="AJ325" s="174" t="str">
        <f ca="1">IFERROR(VLOOKUP(ROW(AJ313),'فهرست بها کلی'!$C$13:$BO$1660,43,0),"")</f>
        <v/>
      </c>
      <c r="AK325" s="174" t="str">
        <f ca="1">IFERROR(VLOOKUP(ROW(AK313),'فهرست بها کلی'!$C$13:$BO$1660,46,0),"")</f>
        <v/>
      </c>
      <c r="AL325" s="174" t="str">
        <f ca="1">IFERROR(VLOOKUP(ROW(AL313),'فهرست بها کلی'!$C$13:$BO$1660,49,0),"")</f>
        <v/>
      </c>
      <c r="AM325" s="174" t="str">
        <f ca="1">IFERROR(VLOOKUP(ROW(AM313),'فهرست بها کلی'!$C$13:$BO$1660,52,0),"")</f>
        <v/>
      </c>
      <c r="AN325" s="174" t="str">
        <f ca="1">IFERROR(VLOOKUP(ROW(AN313),'فهرست بها کلی'!$C$13:$BO$1660,55,0),"")</f>
        <v/>
      </c>
      <c r="AO325" s="174" t="str">
        <f ca="1">IFERROR(VLOOKUP(ROW(AO313),'فهرست بها کلی'!$C$13:$BO$1660,58,0),"")</f>
        <v/>
      </c>
      <c r="AP325" s="174" t="str">
        <f ca="1">IFERROR(VLOOKUP(ROW(AP313),'فهرست بها کلی'!$C$13:$BO$1660,61,0),"")</f>
        <v/>
      </c>
      <c r="AQ325" s="174" t="str">
        <f ca="1">IFERROR(VLOOKUP(ROW(AQ313),'فهرست بها کلی'!$C$13:$BO$1660,64,0),"")</f>
        <v/>
      </c>
      <c r="AR325" s="244">
        <f t="shared" ca="1" si="33"/>
        <v>0</v>
      </c>
      <c r="AS325" s="174" t="str">
        <f ca="1">IFERROR(VLOOKUP(ROW(AS313),'فهرست بها کلی'!$C$13:$BO$1660,23,0),"")</f>
        <v/>
      </c>
      <c r="AT325" s="174" t="str">
        <f ca="1">IFERROR(VLOOKUP(ROW(AT313),'فهرست بها کلی'!$C$13:$BO$1660,26,0),"")</f>
        <v/>
      </c>
      <c r="AU325" s="174" t="str">
        <f ca="1">IFERROR(VLOOKUP(ROW(AU313),'فهرست بها کلی'!$C$13:$BO$1660,29,0),"")</f>
        <v/>
      </c>
      <c r="AV325" s="174" t="str">
        <f ca="1">IFERROR(VLOOKUP(ROW(AV313),'فهرست بها کلی'!$C$13:$BO$1660,32,0),"")</f>
        <v/>
      </c>
      <c r="AW325" s="174" t="str">
        <f ca="1">IFERROR(VLOOKUP(ROW(AW313),'فهرست بها کلی'!$C$13:$BO$1660,35,0),"")</f>
        <v/>
      </c>
      <c r="AX325" s="174" t="str">
        <f ca="1">IFERROR(VLOOKUP(ROW(AX313),'فهرست بها کلی'!$C$13:$BO$1660,38,0),"")</f>
        <v/>
      </c>
      <c r="AY325" s="174" t="str">
        <f ca="1">IFERROR(VLOOKUP(ROW(AY313),'فهرست بها کلی'!$C$13:$BO$1660,41,0),"")</f>
        <v/>
      </c>
      <c r="AZ325" s="174" t="str">
        <f ca="1">IFERROR(VLOOKUP(ROW(AZ313),'فهرست بها کلی'!$C$13:$BO$1660,44,0),"")</f>
        <v/>
      </c>
      <c r="BA325" s="174" t="str">
        <f ca="1">IFERROR(VLOOKUP(ROW(BA313),'فهرست بها کلی'!$C$13:$BO$1660,47,0),"")</f>
        <v/>
      </c>
      <c r="BB325" s="174" t="str">
        <f ca="1">IFERROR(VLOOKUP(ROW(BB313),'فهرست بها کلی'!$C$13:$BO$1660,50,0),"")</f>
        <v/>
      </c>
      <c r="BC325" s="174" t="str">
        <f ca="1">IFERROR(VLOOKUP(ROW(BC313),'فهرست بها کلی'!$C$13:$BO$1660,53,0),"")</f>
        <v/>
      </c>
      <c r="BD325" s="174" t="str">
        <f ca="1">IFERROR(VLOOKUP(ROW(BD313),'فهرست بها کلی'!$C$13:$BO$1660,56,0),"")</f>
        <v/>
      </c>
      <c r="BE325" s="174" t="str">
        <f ca="1">IFERROR(VLOOKUP(ROW(BE313),'فهرست بها کلی'!$C$13:$BO$1660,59,0),"")</f>
        <v/>
      </c>
      <c r="BF325" s="174" t="str">
        <f ca="1">IFERROR(VLOOKUP(ROW(BF313),'فهرست بها کلی'!$C$13:$BO$1660,62,0),"")</f>
        <v/>
      </c>
      <c r="BG325" s="174" t="str">
        <f ca="1">IFERROR(VLOOKUP(ROW(BG313),'فهرست بها کلی'!$C$13:$BO$1660,65,0),"")</f>
        <v/>
      </c>
      <c r="BH325" s="174" t="str">
        <f ca="1">IFERROR(VLOOKUP(ROW(BH313),'فهرست بها کلی'!$C$13:$BO$1660,16,0),"")</f>
        <v/>
      </c>
      <c r="BI325" s="245" t="str">
        <f t="shared" ca="1" si="34"/>
        <v xml:space="preserve"> </v>
      </c>
      <c r="BJ325" s="245" t="str">
        <f t="shared" ca="1" si="35"/>
        <v/>
      </c>
      <c r="BK325" s="245" t="str">
        <f t="shared" ca="1" si="36"/>
        <v/>
      </c>
    </row>
    <row r="326" spans="1:63" ht="47.25" customHeight="1">
      <c r="A326" s="174" t="str">
        <f ca="1">IFERROR(VLOOKUP(ROW(A314),'فهرست بها کلی'!$C$13:$BO$1660,1,0),"")</f>
        <v/>
      </c>
      <c r="B326" s="174" t="str">
        <f ca="1">IFERROR(VLOOKUP(ROW(B314),'فهرست بها کلی'!$C$13:$BO$1660,5,0),"")</f>
        <v/>
      </c>
      <c r="C326" s="174" t="str">
        <f ca="1">IFERROR(VLOOKUP(ROW(C314),'فهرست بها کلی'!$C$13:$BO$1660,6,0),"")</f>
        <v/>
      </c>
      <c r="D326" s="174" t="str">
        <f ca="1">IFERROR(VLOOKUP(ROW(D314),'فهرست بها کلی'!$C$13:$BO$1660,7,0),"")</f>
        <v/>
      </c>
      <c r="E326" s="174" t="str">
        <f ca="1">IFERROR(VLOOKUP(ROW(E314),'فهرست بها کلی'!$C$13:$BO$1660,8,0),"")</f>
        <v/>
      </c>
      <c r="F326" s="174" t="str">
        <f ca="1">IFERROR(VLOOKUP(ROW(F314),'فهرست بها کلی'!$C$13:$BO$1660,9,0),"")</f>
        <v/>
      </c>
      <c r="G326" s="174" t="str">
        <f ca="1">IFERROR(VLOOKUP(ROW(G314),'فهرست بها کلی'!$C$13:$BO$1660,21,0),"")</f>
        <v/>
      </c>
      <c r="H326" s="174" t="str">
        <f ca="1">IFERROR(VLOOKUP(ROW(H314),'فهرست بها کلی'!$C$13:$BO$1660,24,0),"")</f>
        <v/>
      </c>
      <c r="I326" s="174" t="str">
        <f ca="1">IFERROR(VLOOKUP(ROW(I314),'فهرست بها کلی'!$C$13:$BO$1660,27,0),"")</f>
        <v/>
      </c>
      <c r="J326" s="174" t="str">
        <f ca="1">IFERROR(VLOOKUP(ROW(J314),'فهرست بها کلی'!$C$13:$BO$1660,30,0),"")</f>
        <v/>
      </c>
      <c r="K326" s="174" t="str">
        <f ca="1">IFERROR(VLOOKUP(ROW(K314),'فهرست بها کلی'!$C$13:$BO$1660,33,0),"")</f>
        <v/>
      </c>
      <c r="L326" s="174" t="str">
        <f ca="1">IFERROR(VLOOKUP(ROW(L314),'فهرست بها کلی'!$C$13:$BO$1660,36,0),"")</f>
        <v/>
      </c>
      <c r="M326" s="174" t="str">
        <f ca="1">IFERROR(VLOOKUP(ROW(M314),'فهرست بها کلی'!$C$13:$BO$1660,39,0),"")</f>
        <v/>
      </c>
      <c r="N326" s="174" t="str">
        <f ca="1">IFERROR(VLOOKUP(ROW(N314),'فهرست بها کلی'!$C$13:$BO$1660,42,0),"")</f>
        <v/>
      </c>
      <c r="O326" s="174" t="str">
        <f ca="1">IFERROR(VLOOKUP(ROW(O314),'فهرست بها کلی'!$C$13:$BO$1660,45,0),"")</f>
        <v/>
      </c>
      <c r="P326" s="174" t="str">
        <f ca="1">IFERROR(VLOOKUP(ROW(P314),'فهرست بها کلی'!$C$13:$BO$1660,48,0),"")</f>
        <v/>
      </c>
      <c r="Q326" s="174" t="str">
        <f ca="1">IFERROR(VLOOKUP(ROW(Q314),'فهرست بها کلی'!$C$13:$BO$1660,51,0),"")</f>
        <v/>
      </c>
      <c r="R326" s="174" t="str">
        <f ca="1">IFERROR(VLOOKUP(ROW(R314),'فهرست بها کلی'!$C$13:$BO$1660,54,0),"")</f>
        <v/>
      </c>
      <c r="S326" s="174" t="str">
        <f ca="1">IFERROR(VLOOKUP(ROW(S314),'فهرست بها کلی'!$C$13:$BO$1660,57,0),"")</f>
        <v/>
      </c>
      <c r="T326" s="174" t="str">
        <f ca="1">IFERROR(VLOOKUP(ROW(T314),'فهرست بها کلی'!$C$13:$BO$1660,60,0),"")</f>
        <v/>
      </c>
      <c r="U326" s="174" t="str">
        <f ca="1">IFERROR(VLOOKUP(ROW(U314),'فهرست بها کلی'!$C$13:$BO$1660,63,0),"")</f>
        <v/>
      </c>
      <c r="V326" s="241">
        <f t="shared" ca="1" si="30"/>
        <v>0</v>
      </c>
      <c r="W326" s="242" t="str">
        <f t="shared" ca="1" si="31"/>
        <v/>
      </c>
      <c r="X326" s="174" t="str">
        <f ca="1">IFERROR(VLOOKUP(ROW(X314),'فهرست بها کلی'!$C$13:$BO$1660,10,0),"")</f>
        <v/>
      </c>
      <c r="Y326" s="174" t="str">
        <f ca="1">IFERROR(VLOOKUP(ROW(Y314),'فهرست بها کلی'!$C$13:$BO$1660,11,0),"")</f>
        <v/>
      </c>
      <c r="Z326" s="174" t="str">
        <f ca="1">IFERROR(VLOOKUP(ROW(Z314),'فهرست بها کلی'!$C$13:$BO$1660,12,0),"")</f>
        <v/>
      </c>
      <c r="AA326" s="174" t="str">
        <f ca="1">IFERROR(VLOOKUP(ROW(AA314),'فهرست بها کلی'!$C$13:$BO$1660,13,0),"")</f>
        <v/>
      </c>
      <c r="AB326" s="243" t="str">
        <f t="shared" ca="1" si="32"/>
        <v/>
      </c>
      <c r="AC326" s="174" t="str">
        <f ca="1">IFERROR(VLOOKUP(ROW(AC314),'فهرست بها کلی'!$C$13:$BO$1660,22,0),"")</f>
        <v/>
      </c>
      <c r="AD326" s="174" t="str">
        <f ca="1">IFERROR(VLOOKUP(ROW(AD314),'فهرست بها کلی'!$C$13:$BO$1660,25,0),"")</f>
        <v/>
      </c>
      <c r="AE326" s="174" t="str">
        <f ca="1">IFERROR(VLOOKUP(ROW(AE314),'فهرست بها کلی'!$C$13:$BO$1660,28,0),"")</f>
        <v/>
      </c>
      <c r="AF326" s="174" t="str">
        <f ca="1">IFERROR(VLOOKUP(ROW(AF314),'فهرست بها کلی'!$C$13:$BO$1660,31,0),"")</f>
        <v/>
      </c>
      <c r="AG326" s="174" t="str">
        <f ca="1">IFERROR(VLOOKUP(ROW(AG314),'فهرست بها کلی'!$C$13:$BO$1660,34,0),"")</f>
        <v/>
      </c>
      <c r="AH326" s="174" t="str">
        <f ca="1">IFERROR(VLOOKUP(ROW(AH314),'فهرست بها کلی'!$C$13:$BO$1660,37,0),"")</f>
        <v/>
      </c>
      <c r="AI326" s="174" t="str">
        <f ca="1">IFERROR(VLOOKUP(ROW(AI314),'فهرست بها کلی'!$C$13:$BO$1660,40,0),"")</f>
        <v/>
      </c>
      <c r="AJ326" s="174" t="str">
        <f ca="1">IFERROR(VLOOKUP(ROW(AJ314),'فهرست بها کلی'!$C$13:$BO$1660,43,0),"")</f>
        <v/>
      </c>
      <c r="AK326" s="174" t="str">
        <f ca="1">IFERROR(VLOOKUP(ROW(AK314),'فهرست بها کلی'!$C$13:$BO$1660,46,0),"")</f>
        <v/>
      </c>
      <c r="AL326" s="174" t="str">
        <f ca="1">IFERROR(VLOOKUP(ROW(AL314),'فهرست بها کلی'!$C$13:$BO$1660,49,0),"")</f>
        <v/>
      </c>
      <c r="AM326" s="174" t="str">
        <f ca="1">IFERROR(VLOOKUP(ROW(AM314),'فهرست بها کلی'!$C$13:$BO$1660,52,0),"")</f>
        <v/>
      </c>
      <c r="AN326" s="174" t="str">
        <f ca="1">IFERROR(VLOOKUP(ROW(AN314),'فهرست بها کلی'!$C$13:$BO$1660,55,0),"")</f>
        <v/>
      </c>
      <c r="AO326" s="174" t="str">
        <f ca="1">IFERROR(VLOOKUP(ROW(AO314),'فهرست بها کلی'!$C$13:$BO$1660,58,0),"")</f>
        <v/>
      </c>
      <c r="AP326" s="174" t="str">
        <f ca="1">IFERROR(VLOOKUP(ROW(AP314),'فهرست بها کلی'!$C$13:$BO$1660,61,0),"")</f>
        <v/>
      </c>
      <c r="AQ326" s="174" t="str">
        <f ca="1">IFERROR(VLOOKUP(ROW(AQ314),'فهرست بها کلی'!$C$13:$BO$1660,64,0),"")</f>
        <v/>
      </c>
      <c r="AR326" s="244">
        <f t="shared" ca="1" si="33"/>
        <v>0</v>
      </c>
      <c r="AS326" s="174" t="str">
        <f ca="1">IFERROR(VLOOKUP(ROW(AS314),'فهرست بها کلی'!$C$13:$BO$1660,23,0),"")</f>
        <v/>
      </c>
      <c r="AT326" s="174" t="str">
        <f ca="1">IFERROR(VLOOKUP(ROW(AT314),'فهرست بها کلی'!$C$13:$BO$1660,26,0),"")</f>
        <v/>
      </c>
      <c r="AU326" s="174" t="str">
        <f ca="1">IFERROR(VLOOKUP(ROW(AU314),'فهرست بها کلی'!$C$13:$BO$1660,29,0),"")</f>
        <v/>
      </c>
      <c r="AV326" s="174" t="str">
        <f ca="1">IFERROR(VLOOKUP(ROW(AV314),'فهرست بها کلی'!$C$13:$BO$1660,32,0),"")</f>
        <v/>
      </c>
      <c r="AW326" s="174" t="str">
        <f ca="1">IFERROR(VLOOKUP(ROW(AW314),'فهرست بها کلی'!$C$13:$BO$1660,35,0),"")</f>
        <v/>
      </c>
      <c r="AX326" s="174" t="str">
        <f ca="1">IFERROR(VLOOKUP(ROW(AX314),'فهرست بها کلی'!$C$13:$BO$1660,38,0),"")</f>
        <v/>
      </c>
      <c r="AY326" s="174" t="str">
        <f ca="1">IFERROR(VLOOKUP(ROW(AY314),'فهرست بها کلی'!$C$13:$BO$1660,41,0),"")</f>
        <v/>
      </c>
      <c r="AZ326" s="174" t="str">
        <f ca="1">IFERROR(VLOOKUP(ROW(AZ314),'فهرست بها کلی'!$C$13:$BO$1660,44,0),"")</f>
        <v/>
      </c>
      <c r="BA326" s="174" t="str">
        <f ca="1">IFERROR(VLOOKUP(ROW(BA314),'فهرست بها کلی'!$C$13:$BO$1660,47,0),"")</f>
        <v/>
      </c>
      <c r="BB326" s="174" t="str">
        <f ca="1">IFERROR(VLOOKUP(ROW(BB314),'فهرست بها کلی'!$C$13:$BO$1660,50,0),"")</f>
        <v/>
      </c>
      <c r="BC326" s="174" t="str">
        <f ca="1">IFERROR(VLOOKUP(ROW(BC314),'فهرست بها کلی'!$C$13:$BO$1660,53,0),"")</f>
        <v/>
      </c>
      <c r="BD326" s="174" t="str">
        <f ca="1">IFERROR(VLOOKUP(ROW(BD314),'فهرست بها کلی'!$C$13:$BO$1660,56,0),"")</f>
        <v/>
      </c>
      <c r="BE326" s="174" t="str">
        <f ca="1">IFERROR(VLOOKUP(ROW(BE314),'فهرست بها کلی'!$C$13:$BO$1660,59,0),"")</f>
        <v/>
      </c>
      <c r="BF326" s="174" t="str">
        <f ca="1">IFERROR(VLOOKUP(ROW(BF314),'فهرست بها کلی'!$C$13:$BO$1660,62,0),"")</f>
        <v/>
      </c>
      <c r="BG326" s="174" t="str">
        <f ca="1">IFERROR(VLOOKUP(ROW(BG314),'فهرست بها کلی'!$C$13:$BO$1660,65,0),"")</f>
        <v/>
      </c>
      <c r="BH326" s="174" t="str">
        <f ca="1">IFERROR(VLOOKUP(ROW(BH314),'فهرست بها کلی'!$C$13:$BO$1660,16,0),"")</f>
        <v/>
      </c>
      <c r="BI326" s="245" t="str">
        <f t="shared" ca="1" si="34"/>
        <v xml:space="preserve"> </v>
      </c>
      <c r="BJ326" s="245" t="str">
        <f t="shared" ca="1" si="35"/>
        <v/>
      </c>
      <c r="BK326" s="245" t="str">
        <f t="shared" ca="1" si="36"/>
        <v/>
      </c>
    </row>
    <row r="327" spans="1:63" ht="47.25" customHeight="1">
      <c r="A327" s="174" t="str">
        <f ca="1">IFERROR(VLOOKUP(ROW(A315),'فهرست بها کلی'!$C$13:$BO$1660,1,0),"")</f>
        <v/>
      </c>
      <c r="B327" s="174" t="str">
        <f ca="1">IFERROR(VLOOKUP(ROW(B315),'فهرست بها کلی'!$C$13:$BO$1660,5,0),"")</f>
        <v/>
      </c>
      <c r="C327" s="174" t="str">
        <f ca="1">IFERROR(VLOOKUP(ROW(C315),'فهرست بها کلی'!$C$13:$BO$1660,6,0),"")</f>
        <v/>
      </c>
      <c r="D327" s="174" t="str">
        <f ca="1">IFERROR(VLOOKUP(ROW(D315),'فهرست بها کلی'!$C$13:$BO$1660,7,0),"")</f>
        <v/>
      </c>
      <c r="E327" s="174" t="str">
        <f ca="1">IFERROR(VLOOKUP(ROW(E315),'فهرست بها کلی'!$C$13:$BO$1660,8,0),"")</f>
        <v/>
      </c>
      <c r="F327" s="174" t="str">
        <f ca="1">IFERROR(VLOOKUP(ROW(F315),'فهرست بها کلی'!$C$13:$BO$1660,9,0),"")</f>
        <v/>
      </c>
      <c r="G327" s="174" t="str">
        <f ca="1">IFERROR(VLOOKUP(ROW(G315),'فهرست بها کلی'!$C$13:$BO$1660,21,0),"")</f>
        <v/>
      </c>
      <c r="H327" s="174" t="str">
        <f ca="1">IFERROR(VLOOKUP(ROW(H315),'فهرست بها کلی'!$C$13:$BO$1660,24,0),"")</f>
        <v/>
      </c>
      <c r="I327" s="174" t="str">
        <f ca="1">IFERROR(VLOOKUP(ROW(I315),'فهرست بها کلی'!$C$13:$BO$1660,27,0),"")</f>
        <v/>
      </c>
      <c r="J327" s="174" t="str">
        <f ca="1">IFERROR(VLOOKUP(ROW(J315),'فهرست بها کلی'!$C$13:$BO$1660,30,0),"")</f>
        <v/>
      </c>
      <c r="K327" s="174" t="str">
        <f ca="1">IFERROR(VLOOKUP(ROW(K315),'فهرست بها کلی'!$C$13:$BO$1660,33,0),"")</f>
        <v/>
      </c>
      <c r="L327" s="174" t="str">
        <f ca="1">IFERROR(VLOOKUP(ROW(L315),'فهرست بها کلی'!$C$13:$BO$1660,36,0),"")</f>
        <v/>
      </c>
      <c r="M327" s="174" t="str">
        <f ca="1">IFERROR(VLOOKUP(ROW(M315),'فهرست بها کلی'!$C$13:$BO$1660,39,0),"")</f>
        <v/>
      </c>
      <c r="N327" s="174" t="str">
        <f ca="1">IFERROR(VLOOKUP(ROW(N315),'فهرست بها کلی'!$C$13:$BO$1660,42,0),"")</f>
        <v/>
      </c>
      <c r="O327" s="174" t="str">
        <f ca="1">IFERROR(VLOOKUP(ROW(O315),'فهرست بها کلی'!$C$13:$BO$1660,45,0),"")</f>
        <v/>
      </c>
      <c r="P327" s="174" t="str">
        <f ca="1">IFERROR(VLOOKUP(ROW(P315),'فهرست بها کلی'!$C$13:$BO$1660,48,0),"")</f>
        <v/>
      </c>
      <c r="Q327" s="174" t="str">
        <f ca="1">IFERROR(VLOOKUP(ROW(Q315),'فهرست بها کلی'!$C$13:$BO$1660,51,0),"")</f>
        <v/>
      </c>
      <c r="R327" s="174" t="str">
        <f ca="1">IFERROR(VLOOKUP(ROW(R315),'فهرست بها کلی'!$C$13:$BO$1660,54,0),"")</f>
        <v/>
      </c>
      <c r="S327" s="174" t="str">
        <f ca="1">IFERROR(VLOOKUP(ROW(S315),'فهرست بها کلی'!$C$13:$BO$1660,57,0),"")</f>
        <v/>
      </c>
      <c r="T327" s="174" t="str">
        <f ca="1">IFERROR(VLOOKUP(ROW(T315),'فهرست بها کلی'!$C$13:$BO$1660,60,0),"")</f>
        <v/>
      </c>
      <c r="U327" s="174" t="str">
        <f ca="1">IFERROR(VLOOKUP(ROW(U315),'فهرست بها کلی'!$C$13:$BO$1660,63,0),"")</f>
        <v/>
      </c>
      <c r="V327" s="241">
        <f t="shared" ca="1" si="30"/>
        <v>0</v>
      </c>
      <c r="W327" s="242" t="str">
        <f t="shared" ca="1" si="31"/>
        <v/>
      </c>
      <c r="X327" s="174" t="str">
        <f ca="1">IFERROR(VLOOKUP(ROW(X315),'فهرست بها کلی'!$C$13:$BO$1660,10,0),"")</f>
        <v/>
      </c>
      <c r="Y327" s="174" t="str">
        <f ca="1">IFERROR(VLOOKUP(ROW(Y315),'فهرست بها کلی'!$C$13:$BO$1660,11,0),"")</f>
        <v/>
      </c>
      <c r="Z327" s="174" t="str">
        <f ca="1">IFERROR(VLOOKUP(ROW(Z315),'فهرست بها کلی'!$C$13:$BO$1660,12,0),"")</f>
        <v/>
      </c>
      <c r="AA327" s="174" t="str">
        <f ca="1">IFERROR(VLOOKUP(ROW(AA315),'فهرست بها کلی'!$C$13:$BO$1660,13,0),"")</f>
        <v/>
      </c>
      <c r="AB327" s="243" t="str">
        <f t="shared" ca="1" si="32"/>
        <v/>
      </c>
      <c r="AC327" s="174" t="str">
        <f ca="1">IFERROR(VLOOKUP(ROW(AC315),'فهرست بها کلی'!$C$13:$BO$1660,22,0),"")</f>
        <v/>
      </c>
      <c r="AD327" s="174" t="str">
        <f ca="1">IFERROR(VLOOKUP(ROW(AD315),'فهرست بها کلی'!$C$13:$BO$1660,25,0),"")</f>
        <v/>
      </c>
      <c r="AE327" s="174" t="str">
        <f ca="1">IFERROR(VLOOKUP(ROW(AE315),'فهرست بها کلی'!$C$13:$BO$1660,28,0),"")</f>
        <v/>
      </c>
      <c r="AF327" s="174" t="str">
        <f ca="1">IFERROR(VLOOKUP(ROW(AF315),'فهرست بها کلی'!$C$13:$BO$1660,31,0),"")</f>
        <v/>
      </c>
      <c r="AG327" s="174" t="str">
        <f ca="1">IFERROR(VLOOKUP(ROW(AG315),'فهرست بها کلی'!$C$13:$BO$1660,34,0),"")</f>
        <v/>
      </c>
      <c r="AH327" s="174" t="str">
        <f ca="1">IFERROR(VLOOKUP(ROW(AH315),'فهرست بها کلی'!$C$13:$BO$1660,37,0),"")</f>
        <v/>
      </c>
      <c r="AI327" s="174" t="str">
        <f ca="1">IFERROR(VLOOKUP(ROW(AI315),'فهرست بها کلی'!$C$13:$BO$1660,40,0),"")</f>
        <v/>
      </c>
      <c r="AJ327" s="174" t="str">
        <f ca="1">IFERROR(VLOOKUP(ROW(AJ315),'فهرست بها کلی'!$C$13:$BO$1660,43,0),"")</f>
        <v/>
      </c>
      <c r="AK327" s="174" t="str">
        <f ca="1">IFERROR(VLOOKUP(ROW(AK315),'فهرست بها کلی'!$C$13:$BO$1660,46,0),"")</f>
        <v/>
      </c>
      <c r="AL327" s="174" t="str">
        <f ca="1">IFERROR(VLOOKUP(ROW(AL315),'فهرست بها کلی'!$C$13:$BO$1660,49,0),"")</f>
        <v/>
      </c>
      <c r="AM327" s="174" t="str">
        <f ca="1">IFERROR(VLOOKUP(ROW(AM315),'فهرست بها کلی'!$C$13:$BO$1660,52,0),"")</f>
        <v/>
      </c>
      <c r="AN327" s="174" t="str">
        <f ca="1">IFERROR(VLOOKUP(ROW(AN315),'فهرست بها کلی'!$C$13:$BO$1660,55,0),"")</f>
        <v/>
      </c>
      <c r="AO327" s="174" t="str">
        <f ca="1">IFERROR(VLOOKUP(ROW(AO315),'فهرست بها کلی'!$C$13:$BO$1660,58,0),"")</f>
        <v/>
      </c>
      <c r="AP327" s="174" t="str">
        <f ca="1">IFERROR(VLOOKUP(ROW(AP315),'فهرست بها کلی'!$C$13:$BO$1660,61,0),"")</f>
        <v/>
      </c>
      <c r="AQ327" s="174" t="str">
        <f ca="1">IFERROR(VLOOKUP(ROW(AQ315),'فهرست بها کلی'!$C$13:$BO$1660,64,0),"")</f>
        <v/>
      </c>
      <c r="AR327" s="244">
        <f t="shared" ca="1" si="33"/>
        <v>0</v>
      </c>
      <c r="AS327" s="174" t="str">
        <f ca="1">IFERROR(VLOOKUP(ROW(AS315),'فهرست بها کلی'!$C$13:$BO$1660,23,0),"")</f>
        <v/>
      </c>
      <c r="AT327" s="174" t="str">
        <f ca="1">IFERROR(VLOOKUP(ROW(AT315),'فهرست بها کلی'!$C$13:$BO$1660,26,0),"")</f>
        <v/>
      </c>
      <c r="AU327" s="174" t="str">
        <f ca="1">IFERROR(VLOOKUP(ROW(AU315),'فهرست بها کلی'!$C$13:$BO$1660,29,0),"")</f>
        <v/>
      </c>
      <c r="AV327" s="174" t="str">
        <f ca="1">IFERROR(VLOOKUP(ROW(AV315),'فهرست بها کلی'!$C$13:$BO$1660,32,0),"")</f>
        <v/>
      </c>
      <c r="AW327" s="174" t="str">
        <f ca="1">IFERROR(VLOOKUP(ROW(AW315),'فهرست بها کلی'!$C$13:$BO$1660,35,0),"")</f>
        <v/>
      </c>
      <c r="AX327" s="174" t="str">
        <f ca="1">IFERROR(VLOOKUP(ROW(AX315),'فهرست بها کلی'!$C$13:$BO$1660,38,0),"")</f>
        <v/>
      </c>
      <c r="AY327" s="174" t="str">
        <f ca="1">IFERROR(VLOOKUP(ROW(AY315),'فهرست بها کلی'!$C$13:$BO$1660,41,0),"")</f>
        <v/>
      </c>
      <c r="AZ327" s="174" t="str">
        <f ca="1">IFERROR(VLOOKUP(ROW(AZ315),'فهرست بها کلی'!$C$13:$BO$1660,44,0),"")</f>
        <v/>
      </c>
      <c r="BA327" s="174" t="str">
        <f ca="1">IFERROR(VLOOKUP(ROW(BA315),'فهرست بها کلی'!$C$13:$BO$1660,47,0),"")</f>
        <v/>
      </c>
      <c r="BB327" s="174" t="str">
        <f ca="1">IFERROR(VLOOKUP(ROW(BB315),'فهرست بها کلی'!$C$13:$BO$1660,50,0),"")</f>
        <v/>
      </c>
      <c r="BC327" s="174" t="str">
        <f ca="1">IFERROR(VLOOKUP(ROW(BC315),'فهرست بها کلی'!$C$13:$BO$1660,53,0),"")</f>
        <v/>
      </c>
      <c r="BD327" s="174" t="str">
        <f ca="1">IFERROR(VLOOKUP(ROW(BD315),'فهرست بها کلی'!$C$13:$BO$1660,56,0),"")</f>
        <v/>
      </c>
      <c r="BE327" s="174" t="str">
        <f ca="1">IFERROR(VLOOKUP(ROW(BE315),'فهرست بها کلی'!$C$13:$BO$1660,59,0),"")</f>
        <v/>
      </c>
      <c r="BF327" s="174" t="str">
        <f ca="1">IFERROR(VLOOKUP(ROW(BF315),'فهرست بها کلی'!$C$13:$BO$1660,62,0),"")</f>
        <v/>
      </c>
      <c r="BG327" s="174" t="str">
        <f ca="1">IFERROR(VLOOKUP(ROW(BG315),'فهرست بها کلی'!$C$13:$BO$1660,65,0),"")</f>
        <v/>
      </c>
      <c r="BH327" s="174" t="str">
        <f ca="1">IFERROR(VLOOKUP(ROW(BH315),'فهرست بها کلی'!$C$13:$BO$1660,16,0),"")</f>
        <v/>
      </c>
      <c r="BI327" s="245" t="str">
        <f t="shared" ca="1" si="34"/>
        <v xml:space="preserve"> </v>
      </c>
      <c r="BJ327" s="245" t="str">
        <f t="shared" ca="1" si="35"/>
        <v/>
      </c>
      <c r="BK327" s="245" t="str">
        <f t="shared" ca="1" si="36"/>
        <v/>
      </c>
    </row>
    <row r="328" spans="1:63" ht="47.25" customHeight="1">
      <c r="A328" s="174" t="str">
        <f ca="1">IFERROR(VLOOKUP(ROW(A316),'فهرست بها کلی'!$C$13:$BO$1660,1,0),"")</f>
        <v/>
      </c>
      <c r="B328" s="174" t="str">
        <f ca="1">IFERROR(VLOOKUP(ROW(B316),'فهرست بها کلی'!$C$13:$BO$1660,5,0),"")</f>
        <v/>
      </c>
      <c r="C328" s="174" t="str">
        <f ca="1">IFERROR(VLOOKUP(ROW(C316),'فهرست بها کلی'!$C$13:$BO$1660,6,0),"")</f>
        <v/>
      </c>
      <c r="D328" s="174" t="str">
        <f ca="1">IFERROR(VLOOKUP(ROW(D316),'فهرست بها کلی'!$C$13:$BO$1660,7,0),"")</f>
        <v/>
      </c>
      <c r="E328" s="174" t="str">
        <f ca="1">IFERROR(VLOOKUP(ROW(E316),'فهرست بها کلی'!$C$13:$BO$1660,8,0),"")</f>
        <v/>
      </c>
      <c r="F328" s="174" t="str">
        <f ca="1">IFERROR(VLOOKUP(ROW(F316),'فهرست بها کلی'!$C$13:$BO$1660,9,0),"")</f>
        <v/>
      </c>
      <c r="G328" s="174" t="str">
        <f ca="1">IFERROR(VLOOKUP(ROW(G316),'فهرست بها کلی'!$C$13:$BO$1660,21,0),"")</f>
        <v/>
      </c>
      <c r="H328" s="174" t="str">
        <f ca="1">IFERROR(VLOOKUP(ROW(H316),'فهرست بها کلی'!$C$13:$BO$1660,24,0),"")</f>
        <v/>
      </c>
      <c r="I328" s="174" t="str">
        <f ca="1">IFERROR(VLOOKUP(ROW(I316),'فهرست بها کلی'!$C$13:$BO$1660,27,0),"")</f>
        <v/>
      </c>
      <c r="J328" s="174" t="str">
        <f ca="1">IFERROR(VLOOKUP(ROW(J316),'فهرست بها کلی'!$C$13:$BO$1660,30,0),"")</f>
        <v/>
      </c>
      <c r="K328" s="174" t="str">
        <f ca="1">IFERROR(VLOOKUP(ROW(K316),'فهرست بها کلی'!$C$13:$BO$1660,33,0),"")</f>
        <v/>
      </c>
      <c r="L328" s="174" t="str">
        <f ca="1">IFERROR(VLOOKUP(ROW(L316),'فهرست بها کلی'!$C$13:$BO$1660,36,0),"")</f>
        <v/>
      </c>
      <c r="M328" s="174" t="str">
        <f ca="1">IFERROR(VLOOKUP(ROW(M316),'فهرست بها کلی'!$C$13:$BO$1660,39,0),"")</f>
        <v/>
      </c>
      <c r="N328" s="174" t="str">
        <f ca="1">IFERROR(VLOOKUP(ROW(N316),'فهرست بها کلی'!$C$13:$BO$1660,42,0),"")</f>
        <v/>
      </c>
      <c r="O328" s="174" t="str">
        <f ca="1">IFERROR(VLOOKUP(ROW(O316),'فهرست بها کلی'!$C$13:$BO$1660,45,0),"")</f>
        <v/>
      </c>
      <c r="P328" s="174" t="str">
        <f ca="1">IFERROR(VLOOKUP(ROW(P316),'فهرست بها کلی'!$C$13:$BO$1660,48,0),"")</f>
        <v/>
      </c>
      <c r="Q328" s="174" t="str">
        <f ca="1">IFERROR(VLOOKUP(ROW(Q316),'فهرست بها کلی'!$C$13:$BO$1660,51,0),"")</f>
        <v/>
      </c>
      <c r="R328" s="174" t="str">
        <f ca="1">IFERROR(VLOOKUP(ROW(R316),'فهرست بها کلی'!$C$13:$BO$1660,54,0),"")</f>
        <v/>
      </c>
      <c r="S328" s="174" t="str">
        <f ca="1">IFERROR(VLOOKUP(ROW(S316),'فهرست بها کلی'!$C$13:$BO$1660,57,0),"")</f>
        <v/>
      </c>
      <c r="T328" s="174" t="str">
        <f ca="1">IFERROR(VLOOKUP(ROW(T316),'فهرست بها کلی'!$C$13:$BO$1660,60,0),"")</f>
        <v/>
      </c>
      <c r="U328" s="174" t="str">
        <f ca="1">IFERROR(VLOOKUP(ROW(U316),'فهرست بها کلی'!$C$13:$BO$1660,63,0),"")</f>
        <v/>
      </c>
      <c r="V328" s="241">
        <f t="shared" ca="1" si="30"/>
        <v>0</v>
      </c>
      <c r="W328" s="242" t="str">
        <f t="shared" ca="1" si="31"/>
        <v/>
      </c>
      <c r="X328" s="174" t="str">
        <f ca="1">IFERROR(VLOOKUP(ROW(X316),'فهرست بها کلی'!$C$13:$BO$1660,10,0),"")</f>
        <v/>
      </c>
      <c r="Y328" s="174" t="str">
        <f ca="1">IFERROR(VLOOKUP(ROW(Y316),'فهرست بها کلی'!$C$13:$BO$1660,11,0),"")</f>
        <v/>
      </c>
      <c r="Z328" s="174" t="str">
        <f ca="1">IFERROR(VLOOKUP(ROW(Z316),'فهرست بها کلی'!$C$13:$BO$1660,12,0),"")</f>
        <v/>
      </c>
      <c r="AA328" s="174" t="str">
        <f ca="1">IFERROR(VLOOKUP(ROW(AA316),'فهرست بها کلی'!$C$13:$BO$1660,13,0),"")</f>
        <v/>
      </c>
      <c r="AB328" s="243" t="str">
        <f t="shared" ca="1" si="32"/>
        <v/>
      </c>
      <c r="AC328" s="174" t="str">
        <f ca="1">IFERROR(VLOOKUP(ROW(AC316),'فهرست بها کلی'!$C$13:$BO$1660,22,0),"")</f>
        <v/>
      </c>
      <c r="AD328" s="174" t="str">
        <f ca="1">IFERROR(VLOOKUP(ROW(AD316),'فهرست بها کلی'!$C$13:$BO$1660,25,0),"")</f>
        <v/>
      </c>
      <c r="AE328" s="174" t="str">
        <f ca="1">IFERROR(VLOOKUP(ROW(AE316),'فهرست بها کلی'!$C$13:$BO$1660,28,0),"")</f>
        <v/>
      </c>
      <c r="AF328" s="174" t="str">
        <f ca="1">IFERROR(VLOOKUP(ROW(AF316),'فهرست بها کلی'!$C$13:$BO$1660,31,0),"")</f>
        <v/>
      </c>
      <c r="AG328" s="174" t="str">
        <f ca="1">IFERROR(VLOOKUP(ROW(AG316),'فهرست بها کلی'!$C$13:$BO$1660,34,0),"")</f>
        <v/>
      </c>
      <c r="AH328" s="174" t="str">
        <f ca="1">IFERROR(VLOOKUP(ROW(AH316),'فهرست بها کلی'!$C$13:$BO$1660,37,0),"")</f>
        <v/>
      </c>
      <c r="AI328" s="174" t="str">
        <f ca="1">IFERROR(VLOOKUP(ROW(AI316),'فهرست بها کلی'!$C$13:$BO$1660,40,0),"")</f>
        <v/>
      </c>
      <c r="AJ328" s="174" t="str">
        <f ca="1">IFERROR(VLOOKUP(ROW(AJ316),'فهرست بها کلی'!$C$13:$BO$1660,43,0),"")</f>
        <v/>
      </c>
      <c r="AK328" s="174" t="str">
        <f ca="1">IFERROR(VLOOKUP(ROW(AK316),'فهرست بها کلی'!$C$13:$BO$1660,46,0),"")</f>
        <v/>
      </c>
      <c r="AL328" s="174" t="str">
        <f ca="1">IFERROR(VLOOKUP(ROW(AL316),'فهرست بها کلی'!$C$13:$BO$1660,49,0),"")</f>
        <v/>
      </c>
      <c r="AM328" s="174" t="str">
        <f ca="1">IFERROR(VLOOKUP(ROW(AM316),'فهرست بها کلی'!$C$13:$BO$1660,52,0),"")</f>
        <v/>
      </c>
      <c r="AN328" s="174" t="str">
        <f ca="1">IFERROR(VLOOKUP(ROW(AN316),'فهرست بها کلی'!$C$13:$BO$1660,55,0),"")</f>
        <v/>
      </c>
      <c r="AO328" s="174" t="str">
        <f ca="1">IFERROR(VLOOKUP(ROW(AO316),'فهرست بها کلی'!$C$13:$BO$1660,58,0),"")</f>
        <v/>
      </c>
      <c r="AP328" s="174" t="str">
        <f ca="1">IFERROR(VLOOKUP(ROW(AP316),'فهرست بها کلی'!$C$13:$BO$1660,61,0),"")</f>
        <v/>
      </c>
      <c r="AQ328" s="174" t="str">
        <f ca="1">IFERROR(VLOOKUP(ROW(AQ316),'فهرست بها کلی'!$C$13:$BO$1660,64,0),"")</f>
        <v/>
      </c>
      <c r="AR328" s="244">
        <f t="shared" ca="1" si="33"/>
        <v>0</v>
      </c>
      <c r="AS328" s="174" t="str">
        <f ca="1">IFERROR(VLOOKUP(ROW(AS316),'فهرست بها کلی'!$C$13:$BO$1660,23,0),"")</f>
        <v/>
      </c>
      <c r="AT328" s="174" t="str">
        <f ca="1">IFERROR(VLOOKUP(ROW(AT316),'فهرست بها کلی'!$C$13:$BO$1660,26,0),"")</f>
        <v/>
      </c>
      <c r="AU328" s="174" t="str">
        <f ca="1">IFERROR(VLOOKUP(ROW(AU316),'فهرست بها کلی'!$C$13:$BO$1660,29,0),"")</f>
        <v/>
      </c>
      <c r="AV328" s="174" t="str">
        <f ca="1">IFERROR(VLOOKUP(ROW(AV316),'فهرست بها کلی'!$C$13:$BO$1660,32,0),"")</f>
        <v/>
      </c>
      <c r="AW328" s="174" t="str">
        <f ca="1">IFERROR(VLOOKUP(ROW(AW316),'فهرست بها کلی'!$C$13:$BO$1660,35,0),"")</f>
        <v/>
      </c>
      <c r="AX328" s="174" t="str">
        <f ca="1">IFERROR(VLOOKUP(ROW(AX316),'فهرست بها کلی'!$C$13:$BO$1660,38,0),"")</f>
        <v/>
      </c>
      <c r="AY328" s="174" t="str">
        <f ca="1">IFERROR(VLOOKUP(ROW(AY316),'فهرست بها کلی'!$C$13:$BO$1660,41,0),"")</f>
        <v/>
      </c>
      <c r="AZ328" s="174" t="str">
        <f ca="1">IFERROR(VLOOKUP(ROW(AZ316),'فهرست بها کلی'!$C$13:$BO$1660,44,0),"")</f>
        <v/>
      </c>
      <c r="BA328" s="174" t="str">
        <f ca="1">IFERROR(VLOOKUP(ROW(BA316),'فهرست بها کلی'!$C$13:$BO$1660,47,0),"")</f>
        <v/>
      </c>
      <c r="BB328" s="174" t="str">
        <f ca="1">IFERROR(VLOOKUP(ROW(BB316),'فهرست بها کلی'!$C$13:$BO$1660,50,0),"")</f>
        <v/>
      </c>
      <c r="BC328" s="174" t="str">
        <f ca="1">IFERROR(VLOOKUP(ROW(BC316),'فهرست بها کلی'!$C$13:$BO$1660,53,0),"")</f>
        <v/>
      </c>
      <c r="BD328" s="174" t="str">
        <f ca="1">IFERROR(VLOOKUP(ROW(BD316),'فهرست بها کلی'!$C$13:$BO$1660,56,0),"")</f>
        <v/>
      </c>
      <c r="BE328" s="174" t="str">
        <f ca="1">IFERROR(VLOOKUP(ROW(BE316),'فهرست بها کلی'!$C$13:$BO$1660,59,0),"")</f>
        <v/>
      </c>
      <c r="BF328" s="174" t="str">
        <f ca="1">IFERROR(VLOOKUP(ROW(BF316),'فهرست بها کلی'!$C$13:$BO$1660,62,0),"")</f>
        <v/>
      </c>
      <c r="BG328" s="174" t="str">
        <f ca="1">IFERROR(VLOOKUP(ROW(BG316),'فهرست بها کلی'!$C$13:$BO$1660,65,0),"")</f>
        <v/>
      </c>
      <c r="BH328" s="174" t="str">
        <f ca="1">IFERROR(VLOOKUP(ROW(BH316),'فهرست بها کلی'!$C$13:$BO$1660,16,0),"")</f>
        <v/>
      </c>
      <c r="BI328" s="245" t="str">
        <f t="shared" ca="1" si="34"/>
        <v xml:space="preserve"> </v>
      </c>
      <c r="BJ328" s="245" t="str">
        <f t="shared" ca="1" si="35"/>
        <v/>
      </c>
      <c r="BK328" s="245" t="str">
        <f t="shared" ca="1" si="36"/>
        <v/>
      </c>
    </row>
    <row r="329" spans="1:63" ht="47.25" customHeight="1">
      <c r="A329" s="174" t="str">
        <f ca="1">IFERROR(VLOOKUP(ROW(A317),'فهرست بها کلی'!$C$13:$BO$1660,1,0),"")</f>
        <v/>
      </c>
      <c r="B329" s="174" t="str">
        <f ca="1">IFERROR(VLOOKUP(ROW(B317),'فهرست بها کلی'!$C$13:$BO$1660,5,0),"")</f>
        <v/>
      </c>
      <c r="C329" s="174" t="str">
        <f ca="1">IFERROR(VLOOKUP(ROW(C317),'فهرست بها کلی'!$C$13:$BO$1660,6,0),"")</f>
        <v/>
      </c>
      <c r="D329" s="174" t="str">
        <f ca="1">IFERROR(VLOOKUP(ROW(D317),'فهرست بها کلی'!$C$13:$BO$1660,7,0),"")</f>
        <v/>
      </c>
      <c r="E329" s="174" t="str">
        <f ca="1">IFERROR(VLOOKUP(ROW(E317),'فهرست بها کلی'!$C$13:$BO$1660,8,0),"")</f>
        <v/>
      </c>
      <c r="F329" s="174" t="str">
        <f ca="1">IFERROR(VLOOKUP(ROW(F317),'فهرست بها کلی'!$C$13:$BO$1660,9,0),"")</f>
        <v/>
      </c>
      <c r="G329" s="174" t="str">
        <f ca="1">IFERROR(VLOOKUP(ROW(G317),'فهرست بها کلی'!$C$13:$BO$1660,21,0),"")</f>
        <v/>
      </c>
      <c r="H329" s="174" t="str">
        <f ca="1">IFERROR(VLOOKUP(ROW(H317),'فهرست بها کلی'!$C$13:$BO$1660,24,0),"")</f>
        <v/>
      </c>
      <c r="I329" s="174" t="str">
        <f ca="1">IFERROR(VLOOKUP(ROW(I317),'فهرست بها کلی'!$C$13:$BO$1660,27,0),"")</f>
        <v/>
      </c>
      <c r="J329" s="174" t="str">
        <f ca="1">IFERROR(VLOOKUP(ROW(J317),'فهرست بها کلی'!$C$13:$BO$1660,30,0),"")</f>
        <v/>
      </c>
      <c r="K329" s="174" t="str">
        <f ca="1">IFERROR(VLOOKUP(ROW(K317),'فهرست بها کلی'!$C$13:$BO$1660,33,0),"")</f>
        <v/>
      </c>
      <c r="L329" s="174" t="str">
        <f ca="1">IFERROR(VLOOKUP(ROW(L317),'فهرست بها کلی'!$C$13:$BO$1660,36,0),"")</f>
        <v/>
      </c>
      <c r="M329" s="174" t="str">
        <f ca="1">IFERROR(VLOOKUP(ROW(M317),'فهرست بها کلی'!$C$13:$BO$1660,39,0),"")</f>
        <v/>
      </c>
      <c r="N329" s="174" t="str">
        <f ca="1">IFERROR(VLOOKUP(ROW(N317),'فهرست بها کلی'!$C$13:$BO$1660,42,0),"")</f>
        <v/>
      </c>
      <c r="O329" s="174" t="str">
        <f ca="1">IFERROR(VLOOKUP(ROW(O317),'فهرست بها کلی'!$C$13:$BO$1660,45,0),"")</f>
        <v/>
      </c>
      <c r="P329" s="174" t="str">
        <f ca="1">IFERROR(VLOOKUP(ROW(P317),'فهرست بها کلی'!$C$13:$BO$1660,48,0),"")</f>
        <v/>
      </c>
      <c r="Q329" s="174" t="str">
        <f ca="1">IFERROR(VLOOKUP(ROW(Q317),'فهرست بها کلی'!$C$13:$BO$1660,51,0),"")</f>
        <v/>
      </c>
      <c r="R329" s="174" t="str">
        <f ca="1">IFERROR(VLOOKUP(ROW(R317),'فهرست بها کلی'!$C$13:$BO$1660,54,0),"")</f>
        <v/>
      </c>
      <c r="S329" s="174" t="str">
        <f ca="1">IFERROR(VLOOKUP(ROW(S317),'فهرست بها کلی'!$C$13:$BO$1660,57,0),"")</f>
        <v/>
      </c>
      <c r="T329" s="174" t="str">
        <f ca="1">IFERROR(VLOOKUP(ROW(T317),'فهرست بها کلی'!$C$13:$BO$1660,60,0),"")</f>
        <v/>
      </c>
      <c r="U329" s="174" t="str">
        <f ca="1">IFERROR(VLOOKUP(ROW(U317),'فهرست بها کلی'!$C$13:$BO$1660,63,0),"")</f>
        <v/>
      </c>
      <c r="V329" s="241">
        <f t="shared" ca="1" si="30"/>
        <v>0</v>
      </c>
      <c r="W329" s="242" t="str">
        <f t="shared" ca="1" si="31"/>
        <v/>
      </c>
      <c r="X329" s="174" t="str">
        <f ca="1">IFERROR(VLOOKUP(ROW(X317),'فهرست بها کلی'!$C$13:$BO$1660,10,0),"")</f>
        <v/>
      </c>
      <c r="Y329" s="174" t="str">
        <f ca="1">IFERROR(VLOOKUP(ROW(Y317),'فهرست بها کلی'!$C$13:$BO$1660,11,0),"")</f>
        <v/>
      </c>
      <c r="Z329" s="174" t="str">
        <f ca="1">IFERROR(VLOOKUP(ROW(Z317),'فهرست بها کلی'!$C$13:$BO$1660,12,0),"")</f>
        <v/>
      </c>
      <c r="AA329" s="174" t="str">
        <f ca="1">IFERROR(VLOOKUP(ROW(AA317),'فهرست بها کلی'!$C$13:$BO$1660,13,0),"")</f>
        <v/>
      </c>
      <c r="AB329" s="243" t="str">
        <f t="shared" ca="1" si="32"/>
        <v/>
      </c>
      <c r="AC329" s="174" t="str">
        <f ca="1">IFERROR(VLOOKUP(ROW(AC317),'فهرست بها کلی'!$C$13:$BO$1660,22,0),"")</f>
        <v/>
      </c>
      <c r="AD329" s="174" t="str">
        <f ca="1">IFERROR(VLOOKUP(ROW(AD317),'فهرست بها کلی'!$C$13:$BO$1660,25,0),"")</f>
        <v/>
      </c>
      <c r="AE329" s="174" t="str">
        <f ca="1">IFERROR(VLOOKUP(ROW(AE317),'فهرست بها کلی'!$C$13:$BO$1660,28,0),"")</f>
        <v/>
      </c>
      <c r="AF329" s="174" t="str">
        <f ca="1">IFERROR(VLOOKUP(ROW(AF317),'فهرست بها کلی'!$C$13:$BO$1660,31,0),"")</f>
        <v/>
      </c>
      <c r="AG329" s="174" t="str">
        <f ca="1">IFERROR(VLOOKUP(ROW(AG317),'فهرست بها کلی'!$C$13:$BO$1660,34,0),"")</f>
        <v/>
      </c>
      <c r="AH329" s="174" t="str">
        <f ca="1">IFERROR(VLOOKUP(ROW(AH317),'فهرست بها کلی'!$C$13:$BO$1660,37,0),"")</f>
        <v/>
      </c>
      <c r="AI329" s="174" t="str">
        <f ca="1">IFERROR(VLOOKUP(ROW(AI317),'فهرست بها کلی'!$C$13:$BO$1660,40,0),"")</f>
        <v/>
      </c>
      <c r="AJ329" s="174" t="str">
        <f ca="1">IFERROR(VLOOKUP(ROW(AJ317),'فهرست بها کلی'!$C$13:$BO$1660,43,0),"")</f>
        <v/>
      </c>
      <c r="AK329" s="174" t="str">
        <f ca="1">IFERROR(VLOOKUP(ROW(AK317),'فهرست بها کلی'!$C$13:$BO$1660,46,0),"")</f>
        <v/>
      </c>
      <c r="AL329" s="174" t="str">
        <f ca="1">IFERROR(VLOOKUP(ROW(AL317),'فهرست بها کلی'!$C$13:$BO$1660,49,0),"")</f>
        <v/>
      </c>
      <c r="AM329" s="174" t="str">
        <f ca="1">IFERROR(VLOOKUP(ROW(AM317),'فهرست بها کلی'!$C$13:$BO$1660,52,0),"")</f>
        <v/>
      </c>
      <c r="AN329" s="174" t="str">
        <f ca="1">IFERROR(VLOOKUP(ROW(AN317),'فهرست بها کلی'!$C$13:$BO$1660,55,0),"")</f>
        <v/>
      </c>
      <c r="AO329" s="174" t="str">
        <f ca="1">IFERROR(VLOOKUP(ROW(AO317),'فهرست بها کلی'!$C$13:$BO$1660,58,0),"")</f>
        <v/>
      </c>
      <c r="AP329" s="174" t="str">
        <f ca="1">IFERROR(VLOOKUP(ROW(AP317),'فهرست بها کلی'!$C$13:$BO$1660,61,0),"")</f>
        <v/>
      </c>
      <c r="AQ329" s="174" t="str">
        <f ca="1">IFERROR(VLOOKUP(ROW(AQ317),'فهرست بها کلی'!$C$13:$BO$1660,64,0),"")</f>
        <v/>
      </c>
      <c r="AR329" s="244">
        <f t="shared" ca="1" si="33"/>
        <v>0</v>
      </c>
      <c r="AS329" s="174" t="str">
        <f ca="1">IFERROR(VLOOKUP(ROW(AS317),'فهرست بها کلی'!$C$13:$BO$1660,23,0),"")</f>
        <v/>
      </c>
      <c r="AT329" s="174" t="str">
        <f ca="1">IFERROR(VLOOKUP(ROW(AT317),'فهرست بها کلی'!$C$13:$BO$1660,26,0),"")</f>
        <v/>
      </c>
      <c r="AU329" s="174" t="str">
        <f ca="1">IFERROR(VLOOKUP(ROW(AU317),'فهرست بها کلی'!$C$13:$BO$1660,29,0),"")</f>
        <v/>
      </c>
      <c r="AV329" s="174" t="str">
        <f ca="1">IFERROR(VLOOKUP(ROW(AV317),'فهرست بها کلی'!$C$13:$BO$1660,32,0),"")</f>
        <v/>
      </c>
      <c r="AW329" s="174" t="str">
        <f ca="1">IFERROR(VLOOKUP(ROW(AW317),'فهرست بها کلی'!$C$13:$BO$1660,35,0),"")</f>
        <v/>
      </c>
      <c r="AX329" s="174" t="str">
        <f ca="1">IFERROR(VLOOKUP(ROW(AX317),'فهرست بها کلی'!$C$13:$BO$1660,38,0),"")</f>
        <v/>
      </c>
      <c r="AY329" s="174" t="str">
        <f ca="1">IFERROR(VLOOKUP(ROW(AY317),'فهرست بها کلی'!$C$13:$BO$1660,41,0),"")</f>
        <v/>
      </c>
      <c r="AZ329" s="174" t="str">
        <f ca="1">IFERROR(VLOOKUP(ROW(AZ317),'فهرست بها کلی'!$C$13:$BO$1660,44,0),"")</f>
        <v/>
      </c>
      <c r="BA329" s="174" t="str">
        <f ca="1">IFERROR(VLOOKUP(ROW(BA317),'فهرست بها کلی'!$C$13:$BO$1660,47,0),"")</f>
        <v/>
      </c>
      <c r="BB329" s="174" t="str">
        <f ca="1">IFERROR(VLOOKUP(ROW(BB317),'فهرست بها کلی'!$C$13:$BO$1660,50,0),"")</f>
        <v/>
      </c>
      <c r="BC329" s="174" t="str">
        <f ca="1">IFERROR(VLOOKUP(ROW(BC317),'فهرست بها کلی'!$C$13:$BO$1660,53,0),"")</f>
        <v/>
      </c>
      <c r="BD329" s="174" t="str">
        <f ca="1">IFERROR(VLOOKUP(ROW(BD317),'فهرست بها کلی'!$C$13:$BO$1660,56,0),"")</f>
        <v/>
      </c>
      <c r="BE329" s="174" t="str">
        <f ca="1">IFERROR(VLOOKUP(ROW(BE317),'فهرست بها کلی'!$C$13:$BO$1660,59,0),"")</f>
        <v/>
      </c>
      <c r="BF329" s="174" t="str">
        <f ca="1">IFERROR(VLOOKUP(ROW(BF317),'فهرست بها کلی'!$C$13:$BO$1660,62,0),"")</f>
        <v/>
      </c>
      <c r="BG329" s="174" t="str">
        <f ca="1">IFERROR(VLOOKUP(ROW(BG317),'فهرست بها کلی'!$C$13:$BO$1660,65,0),"")</f>
        <v/>
      </c>
      <c r="BH329" s="174" t="str">
        <f ca="1">IFERROR(VLOOKUP(ROW(BH317),'فهرست بها کلی'!$C$13:$BO$1660,16,0),"")</f>
        <v/>
      </c>
      <c r="BI329" s="245" t="str">
        <f t="shared" ca="1" si="34"/>
        <v xml:space="preserve"> </v>
      </c>
      <c r="BJ329" s="245" t="str">
        <f t="shared" ca="1" si="35"/>
        <v/>
      </c>
      <c r="BK329" s="245" t="str">
        <f t="shared" ca="1" si="36"/>
        <v/>
      </c>
    </row>
    <row r="330" spans="1:63" ht="47.25" customHeight="1">
      <c r="A330" s="174" t="str">
        <f ca="1">IFERROR(VLOOKUP(ROW(A318),'فهرست بها کلی'!$C$13:$BO$1660,1,0),"")</f>
        <v/>
      </c>
      <c r="B330" s="174" t="str">
        <f ca="1">IFERROR(VLOOKUP(ROW(B318),'فهرست بها کلی'!$C$13:$BO$1660,5,0),"")</f>
        <v/>
      </c>
      <c r="C330" s="174" t="str">
        <f ca="1">IFERROR(VLOOKUP(ROW(C318),'فهرست بها کلی'!$C$13:$BO$1660,6,0),"")</f>
        <v/>
      </c>
      <c r="D330" s="174" t="str">
        <f ca="1">IFERROR(VLOOKUP(ROW(D318),'فهرست بها کلی'!$C$13:$BO$1660,7,0),"")</f>
        <v/>
      </c>
      <c r="E330" s="174" t="str">
        <f ca="1">IFERROR(VLOOKUP(ROW(E318),'فهرست بها کلی'!$C$13:$BO$1660,8,0),"")</f>
        <v/>
      </c>
      <c r="F330" s="174" t="str">
        <f ca="1">IFERROR(VLOOKUP(ROW(F318),'فهرست بها کلی'!$C$13:$BO$1660,9,0),"")</f>
        <v/>
      </c>
      <c r="G330" s="174" t="str">
        <f ca="1">IFERROR(VLOOKUP(ROW(G318),'فهرست بها کلی'!$C$13:$BO$1660,21,0),"")</f>
        <v/>
      </c>
      <c r="H330" s="174" t="str">
        <f ca="1">IFERROR(VLOOKUP(ROW(H318),'فهرست بها کلی'!$C$13:$BO$1660,24,0),"")</f>
        <v/>
      </c>
      <c r="I330" s="174" t="str">
        <f ca="1">IFERROR(VLOOKUP(ROW(I318),'فهرست بها کلی'!$C$13:$BO$1660,27,0),"")</f>
        <v/>
      </c>
      <c r="J330" s="174" t="str">
        <f ca="1">IFERROR(VLOOKUP(ROW(J318),'فهرست بها کلی'!$C$13:$BO$1660,30,0),"")</f>
        <v/>
      </c>
      <c r="K330" s="174" t="str">
        <f ca="1">IFERROR(VLOOKUP(ROW(K318),'فهرست بها کلی'!$C$13:$BO$1660,33,0),"")</f>
        <v/>
      </c>
      <c r="L330" s="174" t="str">
        <f ca="1">IFERROR(VLOOKUP(ROW(L318),'فهرست بها کلی'!$C$13:$BO$1660,36,0),"")</f>
        <v/>
      </c>
      <c r="M330" s="174" t="str">
        <f ca="1">IFERROR(VLOOKUP(ROW(M318),'فهرست بها کلی'!$C$13:$BO$1660,39,0),"")</f>
        <v/>
      </c>
      <c r="N330" s="174" t="str">
        <f ca="1">IFERROR(VLOOKUP(ROW(N318),'فهرست بها کلی'!$C$13:$BO$1660,42,0),"")</f>
        <v/>
      </c>
      <c r="O330" s="174" t="str">
        <f ca="1">IFERROR(VLOOKUP(ROW(O318),'فهرست بها کلی'!$C$13:$BO$1660,45,0),"")</f>
        <v/>
      </c>
      <c r="P330" s="174" t="str">
        <f ca="1">IFERROR(VLOOKUP(ROW(P318),'فهرست بها کلی'!$C$13:$BO$1660,48,0),"")</f>
        <v/>
      </c>
      <c r="Q330" s="174" t="str">
        <f ca="1">IFERROR(VLOOKUP(ROW(Q318),'فهرست بها کلی'!$C$13:$BO$1660,51,0),"")</f>
        <v/>
      </c>
      <c r="R330" s="174" t="str">
        <f ca="1">IFERROR(VLOOKUP(ROW(R318),'فهرست بها کلی'!$C$13:$BO$1660,54,0),"")</f>
        <v/>
      </c>
      <c r="S330" s="174" t="str">
        <f ca="1">IFERROR(VLOOKUP(ROW(S318),'فهرست بها کلی'!$C$13:$BO$1660,57,0),"")</f>
        <v/>
      </c>
      <c r="T330" s="174" t="str">
        <f ca="1">IFERROR(VLOOKUP(ROW(T318),'فهرست بها کلی'!$C$13:$BO$1660,60,0),"")</f>
        <v/>
      </c>
      <c r="U330" s="174" t="str">
        <f ca="1">IFERROR(VLOOKUP(ROW(U318),'فهرست بها کلی'!$C$13:$BO$1660,63,0),"")</f>
        <v/>
      </c>
      <c r="V330" s="241">
        <f t="shared" ca="1" si="30"/>
        <v>0</v>
      </c>
      <c r="W330" s="242" t="str">
        <f t="shared" ca="1" si="31"/>
        <v/>
      </c>
      <c r="X330" s="174" t="str">
        <f ca="1">IFERROR(VLOOKUP(ROW(X318),'فهرست بها کلی'!$C$13:$BO$1660,10,0),"")</f>
        <v/>
      </c>
      <c r="Y330" s="174" t="str">
        <f ca="1">IFERROR(VLOOKUP(ROW(Y318),'فهرست بها کلی'!$C$13:$BO$1660,11,0),"")</f>
        <v/>
      </c>
      <c r="Z330" s="174" t="str">
        <f ca="1">IFERROR(VLOOKUP(ROW(Z318),'فهرست بها کلی'!$C$13:$BO$1660,12,0),"")</f>
        <v/>
      </c>
      <c r="AA330" s="174" t="str">
        <f ca="1">IFERROR(VLOOKUP(ROW(AA318),'فهرست بها کلی'!$C$13:$BO$1660,13,0),"")</f>
        <v/>
      </c>
      <c r="AB330" s="243" t="str">
        <f t="shared" ca="1" si="32"/>
        <v/>
      </c>
      <c r="AC330" s="174" t="str">
        <f ca="1">IFERROR(VLOOKUP(ROW(AC318),'فهرست بها کلی'!$C$13:$BO$1660,22,0),"")</f>
        <v/>
      </c>
      <c r="AD330" s="174" t="str">
        <f ca="1">IFERROR(VLOOKUP(ROW(AD318),'فهرست بها کلی'!$C$13:$BO$1660,25,0),"")</f>
        <v/>
      </c>
      <c r="AE330" s="174" t="str">
        <f ca="1">IFERROR(VLOOKUP(ROW(AE318),'فهرست بها کلی'!$C$13:$BO$1660,28,0),"")</f>
        <v/>
      </c>
      <c r="AF330" s="174" t="str">
        <f ca="1">IFERROR(VLOOKUP(ROW(AF318),'فهرست بها کلی'!$C$13:$BO$1660,31,0),"")</f>
        <v/>
      </c>
      <c r="AG330" s="174" t="str">
        <f ca="1">IFERROR(VLOOKUP(ROW(AG318),'فهرست بها کلی'!$C$13:$BO$1660,34,0),"")</f>
        <v/>
      </c>
      <c r="AH330" s="174" t="str">
        <f ca="1">IFERROR(VLOOKUP(ROW(AH318),'فهرست بها کلی'!$C$13:$BO$1660,37,0),"")</f>
        <v/>
      </c>
      <c r="AI330" s="174" t="str">
        <f ca="1">IFERROR(VLOOKUP(ROW(AI318),'فهرست بها کلی'!$C$13:$BO$1660,40,0),"")</f>
        <v/>
      </c>
      <c r="AJ330" s="174" t="str">
        <f ca="1">IFERROR(VLOOKUP(ROW(AJ318),'فهرست بها کلی'!$C$13:$BO$1660,43,0),"")</f>
        <v/>
      </c>
      <c r="AK330" s="174" t="str">
        <f ca="1">IFERROR(VLOOKUP(ROW(AK318),'فهرست بها کلی'!$C$13:$BO$1660,46,0),"")</f>
        <v/>
      </c>
      <c r="AL330" s="174" t="str">
        <f ca="1">IFERROR(VLOOKUP(ROW(AL318),'فهرست بها کلی'!$C$13:$BO$1660,49,0),"")</f>
        <v/>
      </c>
      <c r="AM330" s="174" t="str">
        <f ca="1">IFERROR(VLOOKUP(ROW(AM318),'فهرست بها کلی'!$C$13:$BO$1660,52,0),"")</f>
        <v/>
      </c>
      <c r="AN330" s="174" t="str">
        <f ca="1">IFERROR(VLOOKUP(ROW(AN318),'فهرست بها کلی'!$C$13:$BO$1660,55,0),"")</f>
        <v/>
      </c>
      <c r="AO330" s="174" t="str">
        <f ca="1">IFERROR(VLOOKUP(ROW(AO318),'فهرست بها کلی'!$C$13:$BO$1660,58,0),"")</f>
        <v/>
      </c>
      <c r="AP330" s="174" t="str">
        <f ca="1">IFERROR(VLOOKUP(ROW(AP318),'فهرست بها کلی'!$C$13:$BO$1660,61,0),"")</f>
        <v/>
      </c>
      <c r="AQ330" s="174" t="str">
        <f ca="1">IFERROR(VLOOKUP(ROW(AQ318),'فهرست بها کلی'!$C$13:$BO$1660,64,0),"")</f>
        <v/>
      </c>
      <c r="AR330" s="244">
        <f t="shared" ca="1" si="33"/>
        <v>0</v>
      </c>
      <c r="AS330" s="174" t="str">
        <f ca="1">IFERROR(VLOOKUP(ROW(AS318),'فهرست بها کلی'!$C$13:$BO$1660,23,0),"")</f>
        <v/>
      </c>
      <c r="AT330" s="174" t="str">
        <f ca="1">IFERROR(VLOOKUP(ROW(AT318),'فهرست بها کلی'!$C$13:$BO$1660,26,0),"")</f>
        <v/>
      </c>
      <c r="AU330" s="174" t="str">
        <f ca="1">IFERROR(VLOOKUP(ROW(AU318),'فهرست بها کلی'!$C$13:$BO$1660,29,0),"")</f>
        <v/>
      </c>
      <c r="AV330" s="174" t="str">
        <f ca="1">IFERROR(VLOOKUP(ROW(AV318),'فهرست بها کلی'!$C$13:$BO$1660,32,0),"")</f>
        <v/>
      </c>
      <c r="AW330" s="174" t="str">
        <f ca="1">IFERROR(VLOOKUP(ROW(AW318),'فهرست بها کلی'!$C$13:$BO$1660,35,0),"")</f>
        <v/>
      </c>
      <c r="AX330" s="174" t="str">
        <f ca="1">IFERROR(VLOOKUP(ROW(AX318),'فهرست بها کلی'!$C$13:$BO$1660,38,0),"")</f>
        <v/>
      </c>
      <c r="AY330" s="174" t="str">
        <f ca="1">IFERROR(VLOOKUP(ROW(AY318),'فهرست بها کلی'!$C$13:$BO$1660,41,0),"")</f>
        <v/>
      </c>
      <c r="AZ330" s="174" t="str">
        <f ca="1">IFERROR(VLOOKUP(ROW(AZ318),'فهرست بها کلی'!$C$13:$BO$1660,44,0),"")</f>
        <v/>
      </c>
      <c r="BA330" s="174" t="str">
        <f ca="1">IFERROR(VLOOKUP(ROW(BA318),'فهرست بها کلی'!$C$13:$BO$1660,47,0),"")</f>
        <v/>
      </c>
      <c r="BB330" s="174" t="str">
        <f ca="1">IFERROR(VLOOKUP(ROW(BB318),'فهرست بها کلی'!$C$13:$BO$1660,50,0),"")</f>
        <v/>
      </c>
      <c r="BC330" s="174" t="str">
        <f ca="1">IFERROR(VLOOKUP(ROW(BC318),'فهرست بها کلی'!$C$13:$BO$1660,53,0),"")</f>
        <v/>
      </c>
      <c r="BD330" s="174" t="str">
        <f ca="1">IFERROR(VLOOKUP(ROW(BD318),'فهرست بها کلی'!$C$13:$BO$1660,56,0),"")</f>
        <v/>
      </c>
      <c r="BE330" s="174" t="str">
        <f ca="1">IFERROR(VLOOKUP(ROW(BE318),'فهرست بها کلی'!$C$13:$BO$1660,59,0),"")</f>
        <v/>
      </c>
      <c r="BF330" s="174" t="str">
        <f ca="1">IFERROR(VLOOKUP(ROW(BF318),'فهرست بها کلی'!$C$13:$BO$1660,62,0),"")</f>
        <v/>
      </c>
      <c r="BG330" s="174" t="str">
        <f ca="1">IFERROR(VLOOKUP(ROW(BG318),'فهرست بها کلی'!$C$13:$BO$1660,65,0),"")</f>
        <v/>
      </c>
      <c r="BH330" s="174" t="str">
        <f ca="1">IFERROR(VLOOKUP(ROW(BH318),'فهرست بها کلی'!$C$13:$BO$1660,16,0),"")</f>
        <v/>
      </c>
      <c r="BI330" s="245" t="str">
        <f t="shared" ca="1" si="34"/>
        <v xml:space="preserve"> </v>
      </c>
      <c r="BJ330" s="245" t="str">
        <f t="shared" ca="1" si="35"/>
        <v/>
      </c>
      <c r="BK330" s="245" t="str">
        <f t="shared" ca="1" si="36"/>
        <v/>
      </c>
    </row>
    <row r="331" spans="1:63" ht="47.25" customHeight="1">
      <c r="A331" s="174" t="str">
        <f ca="1">IFERROR(VLOOKUP(ROW(A319),'فهرست بها کلی'!$C$13:$BO$1660,1,0),"")</f>
        <v/>
      </c>
      <c r="B331" s="174" t="str">
        <f ca="1">IFERROR(VLOOKUP(ROW(B319),'فهرست بها کلی'!$C$13:$BO$1660,5,0),"")</f>
        <v/>
      </c>
      <c r="C331" s="174" t="str">
        <f ca="1">IFERROR(VLOOKUP(ROW(C319),'فهرست بها کلی'!$C$13:$BO$1660,6,0),"")</f>
        <v/>
      </c>
      <c r="D331" s="174" t="str">
        <f ca="1">IFERROR(VLOOKUP(ROW(D319),'فهرست بها کلی'!$C$13:$BO$1660,7,0),"")</f>
        <v/>
      </c>
      <c r="E331" s="174" t="str">
        <f ca="1">IFERROR(VLOOKUP(ROW(E319),'فهرست بها کلی'!$C$13:$BO$1660,8,0),"")</f>
        <v/>
      </c>
      <c r="F331" s="174" t="str">
        <f ca="1">IFERROR(VLOOKUP(ROW(F319),'فهرست بها کلی'!$C$13:$BO$1660,9,0),"")</f>
        <v/>
      </c>
      <c r="G331" s="174" t="str">
        <f ca="1">IFERROR(VLOOKUP(ROW(G319),'فهرست بها کلی'!$C$13:$BO$1660,21,0),"")</f>
        <v/>
      </c>
      <c r="H331" s="174" t="str">
        <f ca="1">IFERROR(VLOOKUP(ROW(H319),'فهرست بها کلی'!$C$13:$BO$1660,24,0),"")</f>
        <v/>
      </c>
      <c r="I331" s="174" t="str">
        <f ca="1">IFERROR(VLOOKUP(ROW(I319),'فهرست بها کلی'!$C$13:$BO$1660,27,0),"")</f>
        <v/>
      </c>
      <c r="J331" s="174" t="str">
        <f ca="1">IFERROR(VLOOKUP(ROW(J319),'فهرست بها کلی'!$C$13:$BO$1660,30,0),"")</f>
        <v/>
      </c>
      <c r="K331" s="174" t="str">
        <f ca="1">IFERROR(VLOOKUP(ROW(K319),'فهرست بها کلی'!$C$13:$BO$1660,33,0),"")</f>
        <v/>
      </c>
      <c r="L331" s="174" t="str">
        <f ca="1">IFERROR(VLOOKUP(ROW(L319),'فهرست بها کلی'!$C$13:$BO$1660,36,0),"")</f>
        <v/>
      </c>
      <c r="M331" s="174" t="str">
        <f ca="1">IFERROR(VLOOKUP(ROW(M319),'فهرست بها کلی'!$C$13:$BO$1660,39,0),"")</f>
        <v/>
      </c>
      <c r="N331" s="174" t="str">
        <f ca="1">IFERROR(VLOOKUP(ROW(N319),'فهرست بها کلی'!$C$13:$BO$1660,42,0),"")</f>
        <v/>
      </c>
      <c r="O331" s="174" t="str">
        <f ca="1">IFERROR(VLOOKUP(ROW(O319),'فهرست بها کلی'!$C$13:$BO$1660,45,0),"")</f>
        <v/>
      </c>
      <c r="P331" s="174" t="str">
        <f ca="1">IFERROR(VLOOKUP(ROW(P319),'فهرست بها کلی'!$C$13:$BO$1660,48,0),"")</f>
        <v/>
      </c>
      <c r="Q331" s="174" t="str">
        <f ca="1">IFERROR(VLOOKUP(ROW(Q319),'فهرست بها کلی'!$C$13:$BO$1660,51,0),"")</f>
        <v/>
      </c>
      <c r="R331" s="174" t="str">
        <f ca="1">IFERROR(VLOOKUP(ROW(R319),'فهرست بها کلی'!$C$13:$BO$1660,54,0),"")</f>
        <v/>
      </c>
      <c r="S331" s="174" t="str">
        <f ca="1">IFERROR(VLOOKUP(ROW(S319),'فهرست بها کلی'!$C$13:$BO$1660,57,0),"")</f>
        <v/>
      </c>
      <c r="T331" s="174" t="str">
        <f ca="1">IFERROR(VLOOKUP(ROW(T319),'فهرست بها کلی'!$C$13:$BO$1660,60,0),"")</f>
        <v/>
      </c>
      <c r="U331" s="174" t="str">
        <f ca="1">IFERROR(VLOOKUP(ROW(U319),'فهرست بها کلی'!$C$13:$BO$1660,63,0),"")</f>
        <v/>
      </c>
      <c r="V331" s="241">
        <f t="shared" ca="1" si="30"/>
        <v>0</v>
      </c>
      <c r="W331" s="242" t="str">
        <f t="shared" ca="1" si="31"/>
        <v/>
      </c>
      <c r="X331" s="174" t="str">
        <f ca="1">IFERROR(VLOOKUP(ROW(X319),'فهرست بها کلی'!$C$13:$BO$1660,10,0),"")</f>
        <v/>
      </c>
      <c r="Y331" s="174" t="str">
        <f ca="1">IFERROR(VLOOKUP(ROW(Y319),'فهرست بها کلی'!$C$13:$BO$1660,11,0),"")</f>
        <v/>
      </c>
      <c r="Z331" s="174" t="str">
        <f ca="1">IFERROR(VLOOKUP(ROW(Z319),'فهرست بها کلی'!$C$13:$BO$1660,12,0),"")</f>
        <v/>
      </c>
      <c r="AA331" s="174" t="str">
        <f ca="1">IFERROR(VLOOKUP(ROW(AA319),'فهرست بها کلی'!$C$13:$BO$1660,13,0),"")</f>
        <v/>
      </c>
      <c r="AB331" s="243" t="str">
        <f t="shared" ca="1" si="32"/>
        <v/>
      </c>
      <c r="AC331" s="174" t="str">
        <f ca="1">IFERROR(VLOOKUP(ROW(AC319),'فهرست بها کلی'!$C$13:$BO$1660,22,0),"")</f>
        <v/>
      </c>
      <c r="AD331" s="174" t="str">
        <f ca="1">IFERROR(VLOOKUP(ROW(AD319),'فهرست بها کلی'!$C$13:$BO$1660,25,0),"")</f>
        <v/>
      </c>
      <c r="AE331" s="174" t="str">
        <f ca="1">IFERROR(VLOOKUP(ROW(AE319),'فهرست بها کلی'!$C$13:$BO$1660,28,0),"")</f>
        <v/>
      </c>
      <c r="AF331" s="174" t="str">
        <f ca="1">IFERROR(VLOOKUP(ROW(AF319),'فهرست بها کلی'!$C$13:$BO$1660,31,0),"")</f>
        <v/>
      </c>
      <c r="AG331" s="174" t="str">
        <f ca="1">IFERROR(VLOOKUP(ROW(AG319),'فهرست بها کلی'!$C$13:$BO$1660,34,0),"")</f>
        <v/>
      </c>
      <c r="AH331" s="174" t="str">
        <f ca="1">IFERROR(VLOOKUP(ROW(AH319),'فهرست بها کلی'!$C$13:$BO$1660,37,0),"")</f>
        <v/>
      </c>
      <c r="AI331" s="174" t="str">
        <f ca="1">IFERROR(VLOOKUP(ROW(AI319),'فهرست بها کلی'!$C$13:$BO$1660,40,0),"")</f>
        <v/>
      </c>
      <c r="AJ331" s="174" t="str">
        <f ca="1">IFERROR(VLOOKUP(ROW(AJ319),'فهرست بها کلی'!$C$13:$BO$1660,43,0),"")</f>
        <v/>
      </c>
      <c r="AK331" s="174" t="str">
        <f ca="1">IFERROR(VLOOKUP(ROW(AK319),'فهرست بها کلی'!$C$13:$BO$1660,46,0),"")</f>
        <v/>
      </c>
      <c r="AL331" s="174" t="str">
        <f ca="1">IFERROR(VLOOKUP(ROW(AL319),'فهرست بها کلی'!$C$13:$BO$1660,49,0),"")</f>
        <v/>
      </c>
      <c r="AM331" s="174" t="str">
        <f ca="1">IFERROR(VLOOKUP(ROW(AM319),'فهرست بها کلی'!$C$13:$BO$1660,52,0),"")</f>
        <v/>
      </c>
      <c r="AN331" s="174" t="str">
        <f ca="1">IFERROR(VLOOKUP(ROW(AN319),'فهرست بها کلی'!$C$13:$BO$1660,55,0),"")</f>
        <v/>
      </c>
      <c r="AO331" s="174" t="str">
        <f ca="1">IFERROR(VLOOKUP(ROW(AO319),'فهرست بها کلی'!$C$13:$BO$1660,58,0),"")</f>
        <v/>
      </c>
      <c r="AP331" s="174" t="str">
        <f ca="1">IFERROR(VLOOKUP(ROW(AP319),'فهرست بها کلی'!$C$13:$BO$1660,61,0),"")</f>
        <v/>
      </c>
      <c r="AQ331" s="174" t="str">
        <f ca="1">IFERROR(VLOOKUP(ROW(AQ319),'فهرست بها کلی'!$C$13:$BO$1660,64,0),"")</f>
        <v/>
      </c>
      <c r="AR331" s="244">
        <f t="shared" ca="1" si="33"/>
        <v>0</v>
      </c>
      <c r="AS331" s="174" t="str">
        <f ca="1">IFERROR(VLOOKUP(ROW(AS319),'فهرست بها کلی'!$C$13:$BO$1660,23,0),"")</f>
        <v/>
      </c>
      <c r="AT331" s="174" t="str">
        <f ca="1">IFERROR(VLOOKUP(ROW(AT319),'فهرست بها کلی'!$C$13:$BO$1660,26,0),"")</f>
        <v/>
      </c>
      <c r="AU331" s="174" t="str">
        <f ca="1">IFERROR(VLOOKUP(ROW(AU319),'فهرست بها کلی'!$C$13:$BO$1660,29,0),"")</f>
        <v/>
      </c>
      <c r="AV331" s="174" t="str">
        <f ca="1">IFERROR(VLOOKUP(ROW(AV319),'فهرست بها کلی'!$C$13:$BO$1660,32,0),"")</f>
        <v/>
      </c>
      <c r="AW331" s="174" t="str">
        <f ca="1">IFERROR(VLOOKUP(ROW(AW319),'فهرست بها کلی'!$C$13:$BO$1660,35,0),"")</f>
        <v/>
      </c>
      <c r="AX331" s="174" t="str">
        <f ca="1">IFERROR(VLOOKUP(ROW(AX319),'فهرست بها کلی'!$C$13:$BO$1660,38,0),"")</f>
        <v/>
      </c>
      <c r="AY331" s="174" t="str">
        <f ca="1">IFERROR(VLOOKUP(ROW(AY319),'فهرست بها کلی'!$C$13:$BO$1660,41,0),"")</f>
        <v/>
      </c>
      <c r="AZ331" s="174" t="str">
        <f ca="1">IFERROR(VLOOKUP(ROW(AZ319),'فهرست بها کلی'!$C$13:$BO$1660,44,0),"")</f>
        <v/>
      </c>
      <c r="BA331" s="174" t="str">
        <f ca="1">IFERROR(VLOOKUP(ROW(BA319),'فهرست بها کلی'!$C$13:$BO$1660,47,0),"")</f>
        <v/>
      </c>
      <c r="BB331" s="174" t="str">
        <f ca="1">IFERROR(VLOOKUP(ROW(BB319),'فهرست بها کلی'!$C$13:$BO$1660,50,0),"")</f>
        <v/>
      </c>
      <c r="BC331" s="174" t="str">
        <f ca="1">IFERROR(VLOOKUP(ROW(BC319),'فهرست بها کلی'!$C$13:$BO$1660,53,0),"")</f>
        <v/>
      </c>
      <c r="BD331" s="174" t="str">
        <f ca="1">IFERROR(VLOOKUP(ROW(BD319),'فهرست بها کلی'!$C$13:$BO$1660,56,0),"")</f>
        <v/>
      </c>
      <c r="BE331" s="174" t="str">
        <f ca="1">IFERROR(VLOOKUP(ROW(BE319),'فهرست بها کلی'!$C$13:$BO$1660,59,0),"")</f>
        <v/>
      </c>
      <c r="BF331" s="174" t="str">
        <f ca="1">IFERROR(VLOOKUP(ROW(BF319),'فهرست بها کلی'!$C$13:$BO$1660,62,0),"")</f>
        <v/>
      </c>
      <c r="BG331" s="174" t="str">
        <f ca="1">IFERROR(VLOOKUP(ROW(BG319),'فهرست بها کلی'!$C$13:$BO$1660,65,0),"")</f>
        <v/>
      </c>
      <c r="BH331" s="174" t="str">
        <f ca="1">IFERROR(VLOOKUP(ROW(BH319),'فهرست بها کلی'!$C$13:$BO$1660,16,0),"")</f>
        <v/>
      </c>
      <c r="BI331" s="245" t="str">
        <f t="shared" ca="1" si="34"/>
        <v xml:space="preserve"> </v>
      </c>
      <c r="BJ331" s="245" t="str">
        <f t="shared" ca="1" si="35"/>
        <v/>
      </c>
      <c r="BK331" s="245" t="str">
        <f t="shared" ca="1" si="36"/>
        <v/>
      </c>
    </row>
    <row r="332" spans="1:63" ht="47.25" customHeight="1">
      <c r="A332" s="174" t="str">
        <f ca="1">IFERROR(VLOOKUP(ROW(A320),'فهرست بها کلی'!$C$13:$BO$1660,1,0),"")</f>
        <v/>
      </c>
      <c r="B332" s="174" t="str">
        <f ca="1">IFERROR(VLOOKUP(ROW(B320),'فهرست بها کلی'!$C$13:$BO$1660,5,0),"")</f>
        <v/>
      </c>
      <c r="C332" s="174" t="str">
        <f ca="1">IFERROR(VLOOKUP(ROW(C320),'فهرست بها کلی'!$C$13:$BO$1660,6,0),"")</f>
        <v/>
      </c>
      <c r="D332" s="174" t="str">
        <f ca="1">IFERROR(VLOOKUP(ROW(D320),'فهرست بها کلی'!$C$13:$BO$1660,7,0),"")</f>
        <v/>
      </c>
      <c r="E332" s="174" t="str">
        <f ca="1">IFERROR(VLOOKUP(ROW(E320),'فهرست بها کلی'!$C$13:$BO$1660,8,0),"")</f>
        <v/>
      </c>
      <c r="F332" s="174" t="str">
        <f ca="1">IFERROR(VLOOKUP(ROW(F320),'فهرست بها کلی'!$C$13:$BO$1660,9,0),"")</f>
        <v/>
      </c>
      <c r="G332" s="174" t="str">
        <f ca="1">IFERROR(VLOOKUP(ROW(G320),'فهرست بها کلی'!$C$13:$BO$1660,21,0),"")</f>
        <v/>
      </c>
      <c r="H332" s="174" t="str">
        <f ca="1">IFERROR(VLOOKUP(ROW(H320),'فهرست بها کلی'!$C$13:$BO$1660,24,0),"")</f>
        <v/>
      </c>
      <c r="I332" s="174" t="str">
        <f ca="1">IFERROR(VLOOKUP(ROW(I320),'فهرست بها کلی'!$C$13:$BO$1660,27,0),"")</f>
        <v/>
      </c>
      <c r="J332" s="174" t="str">
        <f ca="1">IFERROR(VLOOKUP(ROW(J320),'فهرست بها کلی'!$C$13:$BO$1660,30,0),"")</f>
        <v/>
      </c>
      <c r="K332" s="174" t="str">
        <f ca="1">IFERROR(VLOOKUP(ROW(K320),'فهرست بها کلی'!$C$13:$BO$1660,33,0),"")</f>
        <v/>
      </c>
      <c r="L332" s="174" t="str">
        <f ca="1">IFERROR(VLOOKUP(ROW(L320),'فهرست بها کلی'!$C$13:$BO$1660,36,0),"")</f>
        <v/>
      </c>
      <c r="M332" s="174" t="str">
        <f ca="1">IFERROR(VLOOKUP(ROW(M320),'فهرست بها کلی'!$C$13:$BO$1660,39,0),"")</f>
        <v/>
      </c>
      <c r="N332" s="174" t="str">
        <f ca="1">IFERROR(VLOOKUP(ROW(N320),'فهرست بها کلی'!$C$13:$BO$1660,42,0),"")</f>
        <v/>
      </c>
      <c r="O332" s="174" t="str">
        <f ca="1">IFERROR(VLOOKUP(ROW(O320),'فهرست بها کلی'!$C$13:$BO$1660,45,0),"")</f>
        <v/>
      </c>
      <c r="P332" s="174" t="str">
        <f ca="1">IFERROR(VLOOKUP(ROW(P320),'فهرست بها کلی'!$C$13:$BO$1660,48,0),"")</f>
        <v/>
      </c>
      <c r="Q332" s="174" t="str">
        <f ca="1">IFERROR(VLOOKUP(ROW(Q320),'فهرست بها کلی'!$C$13:$BO$1660,51,0),"")</f>
        <v/>
      </c>
      <c r="R332" s="174" t="str">
        <f ca="1">IFERROR(VLOOKUP(ROW(R320),'فهرست بها کلی'!$C$13:$BO$1660,54,0),"")</f>
        <v/>
      </c>
      <c r="S332" s="174" t="str">
        <f ca="1">IFERROR(VLOOKUP(ROW(S320),'فهرست بها کلی'!$C$13:$BO$1660,57,0),"")</f>
        <v/>
      </c>
      <c r="T332" s="174" t="str">
        <f ca="1">IFERROR(VLOOKUP(ROW(T320),'فهرست بها کلی'!$C$13:$BO$1660,60,0),"")</f>
        <v/>
      </c>
      <c r="U332" s="174" t="str">
        <f ca="1">IFERROR(VLOOKUP(ROW(U320),'فهرست بها کلی'!$C$13:$BO$1660,63,0),"")</f>
        <v/>
      </c>
      <c r="V332" s="241">
        <f t="shared" ca="1" si="30"/>
        <v>0</v>
      </c>
      <c r="W332" s="242" t="str">
        <f t="shared" ca="1" si="31"/>
        <v/>
      </c>
      <c r="X332" s="174" t="str">
        <f ca="1">IFERROR(VLOOKUP(ROW(X320),'فهرست بها کلی'!$C$13:$BO$1660,10,0),"")</f>
        <v/>
      </c>
      <c r="Y332" s="174" t="str">
        <f ca="1">IFERROR(VLOOKUP(ROW(Y320),'فهرست بها کلی'!$C$13:$BO$1660,11,0),"")</f>
        <v/>
      </c>
      <c r="Z332" s="174" t="str">
        <f ca="1">IFERROR(VLOOKUP(ROW(Z320),'فهرست بها کلی'!$C$13:$BO$1660,12,0),"")</f>
        <v/>
      </c>
      <c r="AA332" s="174" t="str">
        <f ca="1">IFERROR(VLOOKUP(ROW(AA320),'فهرست بها کلی'!$C$13:$BO$1660,13,0),"")</f>
        <v/>
      </c>
      <c r="AB332" s="243" t="str">
        <f t="shared" ca="1" si="32"/>
        <v/>
      </c>
      <c r="AC332" s="174" t="str">
        <f ca="1">IFERROR(VLOOKUP(ROW(AC320),'فهرست بها کلی'!$C$13:$BO$1660,22,0),"")</f>
        <v/>
      </c>
      <c r="AD332" s="174" t="str">
        <f ca="1">IFERROR(VLOOKUP(ROW(AD320),'فهرست بها کلی'!$C$13:$BO$1660,25,0),"")</f>
        <v/>
      </c>
      <c r="AE332" s="174" t="str">
        <f ca="1">IFERROR(VLOOKUP(ROW(AE320),'فهرست بها کلی'!$C$13:$BO$1660,28,0),"")</f>
        <v/>
      </c>
      <c r="AF332" s="174" t="str">
        <f ca="1">IFERROR(VLOOKUP(ROW(AF320),'فهرست بها کلی'!$C$13:$BO$1660,31,0),"")</f>
        <v/>
      </c>
      <c r="AG332" s="174" t="str">
        <f ca="1">IFERROR(VLOOKUP(ROW(AG320),'فهرست بها کلی'!$C$13:$BO$1660,34,0),"")</f>
        <v/>
      </c>
      <c r="AH332" s="174" t="str">
        <f ca="1">IFERROR(VLOOKUP(ROW(AH320),'فهرست بها کلی'!$C$13:$BO$1660,37,0),"")</f>
        <v/>
      </c>
      <c r="AI332" s="174" t="str">
        <f ca="1">IFERROR(VLOOKUP(ROW(AI320),'فهرست بها کلی'!$C$13:$BO$1660,40,0),"")</f>
        <v/>
      </c>
      <c r="AJ332" s="174" t="str">
        <f ca="1">IFERROR(VLOOKUP(ROW(AJ320),'فهرست بها کلی'!$C$13:$BO$1660,43,0),"")</f>
        <v/>
      </c>
      <c r="AK332" s="174" t="str">
        <f ca="1">IFERROR(VLOOKUP(ROW(AK320),'فهرست بها کلی'!$C$13:$BO$1660,46,0),"")</f>
        <v/>
      </c>
      <c r="AL332" s="174" t="str">
        <f ca="1">IFERROR(VLOOKUP(ROW(AL320),'فهرست بها کلی'!$C$13:$BO$1660,49,0),"")</f>
        <v/>
      </c>
      <c r="AM332" s="174" t="str">
        <f ca="1">IFERROR(VLOOKUP(ROW(AM320),'فهرست بها کلی'!$C$13:$BO$1660,52,0),"")</f>
        <v/>
      </c>
      <c r="AN332" s="174" t="str">
        <f ca="1">IFERROR(VLOOKUP(ROW(AN320),'فهرست بها کلی'!$C$13:$BO$1660,55,0),"")</f>
        <v/>
      </c>
      <c r="AO332" s="174" t="str">
        <f ca="1">IFERROR(VLOOKUP(ROW(AO320),'فهرست بها کلی'!$C$13:$BO$1660,58,0),"")</f>
        <v/>
      </c>
      <c r="AP332" s="174" t="str">
        <f ca="1">IFERROR(VLOOKUP(ROW(AP320),'فهرست بها کلی'!$C$13:$BO$1660,61,0),"")</f>
        <v/>
      </c>
      <c r="AQ332" s="174" t="str">
        <f ca="1">IFERROR(VLOOKUP(ROW(AQ320),'فهرست بها کلی'!$C$13:$BO$1660,64,0),"")</f>
        <v/>
      </c>
      <c r="AR332" s="244">
        <f t="shared" ca="1" si="33"/>
        <v>0</v>
      </c>
      <c r="AS332" s="174" t="str">
        <f ca="1">IFERROR(VLOOKUP(ROW(AS320),'فهرست بها کلی'!$C$13:$BO$1660,23,0),"")</f>
        <v/>
      </c>
      <c r="AT332" s="174" t="str">
        <f ca="1">IFERROR(VLOOKUP(ROW(AT320),'فهرست بها کلی'!$C$13:$BO$1660,26,0),"")</f>
        <v/>
      </c>
      <c r="AU332" s="174" t="str">
        <f ca="1">IFERROR(VLOOKUP(ROW(AU320),'فهرست بها کلی'!$C$13:$BO$1660,29,0),"")</f>
        <v/>
      </c>
      <c r="AV332" s="174" t="str">
        <f ca="1">IFERROR(VLOOKUP(ROW(AV320),'فهرست بها کلی'!$C$13:$BO$1660,32,0),"")</f>
        <v/>
      </c>
      <c r="AW332" s="174" t="str">
        <f ca="1">IFERROR(VLOOKUP(ROW(AW320),'فهرست بها کلی'!$C$13:$BO$1660,35,0),"")</f>
        <v/>
      </c>
      <c r="AX332" s="174" t="str">
        <f ca="1">IFERROR(VLOOKUP(ROW(AX320),'فهرست بها کلی'!$C$13:$BO$1660,38,0),"")</f>
        <v/>
      </c>
      <c r="AY332" s="174" t="str">
        <f ca="1">IFERROR(VLOOKUP(ROW(AY320),'فهرست بها کلی'!$C$13:$BO$1660,41,0),"")</f>
        <v/>
      </c>
      <c r="AZ332" s="174" t="str">
        <f ca="1">IFERROR(VLOOKUP(ROW(AZ320),'فهرست بها کلی'!$C$13:$BO$1660,44,0),"")</f>
        <v/>
      </c>
      <c r="BA332" s="174" t="str">
        <f ca="1">IFERROR(VLOOKUP(ROW(BA320),'فهرست بها کلی'!$C$13:$BO$1660,47,0),"")</f>
        <v/>
      </c>
      <c r="BB332" s="174" t="str">
        <f ca="1">IFERROR(VLOOKUP(ROW(BB320),'فهرست بها کلی'!$C$13:$BO$1660,50,0),"")</f>
        <v/>
      </c>
      <c r="BC332" s="174" t="str">
        <f ca="1">IFERROR(VLOOKUP(ROW(BC320),'فهرست بها کلی'!$C$13:$BO$1660,53,0),"")</f>
        <v/>
      </c>
      <c r="BD332" s="174" t="str">
        <f ca="1">IFERROR(VLOOKUP(ROW(BD320),'فهرست بها کلی'!$C$13:$BO$1660,56,0),"")</f>
        <v/>
      </c>
      <c r="BE332" s="174" t="str">
        <f ca="1">IFERROR(VLOOKUP(ROW(BE320),'فهرست بها کلی'!$C$13:$BO$1660,59,0),"")</f>
        <v/>
      </c>
      <c r="BF332" s="174" t="str">
        <f ca="1">IFERROR(VLOOKUP(ROW(BF320),'فهرست بها کلی'!$C$13:$BO$1660,62,0),"")</f>
        <v/>
      </c>
      <c r="BG332" s="174" t="str">
        <f ca="1">IFERROR(VLOOKUP(ROW(BG320),'فهرست بها کلی'!$C$13:$BO$1660,65,0),"")</f>
        <v/>
      </c>
      <c r="BH332" s="174" t="str">
        <f ca="1">IFERROR(VLOOKUP(ROW(BH320),'فهرست بها کلی'!$C$13:$BO$1660,16,0),"")</f>
        <v/>
      </c>
      <c r="BI332" s="245" t="str">
        <f t="shared" ca="1" si="34"/>
        <v xml:space="preserve"> </v>
      </c>
      <c r="BJ332" s="245" t="str">
        <f t="shared" ca="1" si="35"/>
        <v/>
      </c>
      <c r="BK332" s="245" t="str">
        <f t="shared" ca="1" si="36"/>
        <v/>
      </c>
    </row>
    <row r="333" spans="1:63" ht="47.25" customHeight="1">
      <c r="A333" s="174" t="str">
        <f ca="1">IFERROR(VLOOKUP(ROW(A321),'فهرست بها کلی'!$C$13:$BO$1660,1,0),"")</f>
        <v/>
      </c>
      <c r="B333" s="174" t="str">
        <f ca="1">IFERROR(VLOOKUP(ROW(B321),'فهرست بها کلی'!$C$13:$BO$1660,5,0),"")</f>
        <v/>
      </c>
      <c r="C333" s="174" t="str">
        <f ca="1">IFERROR(VLOOKUP(ROW(C321),'فهرست بها کلی'!$C$13:$BO$1660,6,0),"")</f>
        <v/>
      </c>
      <c r="D333" s="174" t="str">
        <f ca="1">IFERROR(VLOOKUP(ROW(D321),'فهرست بها کلی'!$C$13:$BO$1660,7,0),"")</f>
        <v/>
      </c>
      <c r="E333" s="174" t="str">
        <f ca="1">IFERROR(VLOOKUP(ROW(E321),'فهرست بها کلی'!$C$13:$BO$1660,8,0),"")</f>
        <v/>
      </c>
      <c r="F333" s="174" t="str">
        <f ca="1">IFERROR(VLOOKUP(ROW(F321),'فهرست بها کلی'!$C$13:$BO$1660,9,0),"")</f>
        <v/>
      </c>
      <c r="G333" s="174" t="str">
        <f ca="1">IFERROR(VLOOKUP(ROW(G321),'فهرست بها کلی'!$C$13:$BO$1660,21,0),"")</f>
        <v/>
      </c>
      <c r="H333" s="174" t="str">
        <f ca="1">IFERROR(VLOOKUP(ROW(H321),'فهرست بها کلی'!$C$13:$BO$1660,24,0),"")</f>
        <v/>
      </c>
      <c r="I333" s="174" t="str">
        <f ca="1">IFERROR(VLOOKUP(ROW(I321),'فهرست بها کلی'!$C$13:$BO$1660,27,0),"")</f>
        <v/>
      </c>
      <c r="J333" s="174" t="str">
        <f ca="1">IFERROR(VLOOKUP(ROW(J321),'فهرست بها کلی'!$C$13:$BO$1660,30,0),"")</f>
        <v/>
      </c>
      <c r="K333" s="174" t="str">
        <f ca="1">IFERROR(VLOOKUP(ROW(K321),'فهرست بها کلی'!$C$13:$BO$1660,33,0),"")</f>
        <v/>
      </c>
      <c r="L333" s="174" t="str">
        <f ca="1">IFERROR(VLOOKUP(ROW(L321),'فهرست بها کلی'!$C$13:$BO$1660,36,0),"")</f>
        <v/>
      </c>
      <c r="M333" s="174" t="str">
        <f ca="1">IFERROR(VLOOKUP(ROW(M321),'فهرست بها کلی'!$C$13:$BO$1660,39,0),"")</f>
        <v/>
      </c>
      <c r="N333" s="174" t="str">
        <f ca="1">IFERROR(VLOOKUP(ROW(N321),'فهرست بها کلی'!$C$13:$BO$1660,42,0),"")</f>
        <v/>
      </c>
      <c r="O333" s="174" t="str">
        <f ca="1">IFERROR(VLOOKUP(ROW(O321),'فهرست بها کلی'!$C$13:$BO$1660,45,0),"")</f>
        <v/>
      </c>
      <c r="P333" s="174" t="str">
        <f ca="1">IFERROR(VLOOKUP(ROW(P321),'فهرست بها کلی'!$C$13:$BO$1660,48,0),"")</f>
        <v/>
      </c>
      <c r="Q333" s="174" t="str">
        <f ca="1">IFERROR(VLOOKUP(ROW(Q321),'فهرست بها کلی'!$C$13:$BO$1660,51,0),"")</f>
        <v/>
      </c>
      <c r="R333" s="174" t="str">
        <f ca="1">IFERROR(VLOOKUP(ROW(R321),'فهرست بها کلی'!$C$13:$BO$1660,54,0),"")</f>
        <v/>
      </c>
      <c r="S333" s="174" t="str">
        <f ca="1">IFERROR(VLOOKUP(ROW(S321),'فهرست بها کلی'!$C$13:$BO$1660,57,0),"")</f>
        <v/>
      </c>
      <c r="T333" s="174" t="str">
        <f ca="1">IFERROR(VLOOKUP(ROW(T321),'فهرست بها کلی'!$C$13:$BO$1660,60,0),"")</f>
        <v/>
      </c>
      <c r="U333" s="174" t="str">
        <f ca="1">IFERROR(VLOOKUP(ROW(U321),'فهرست بها کلی'!$C$13:$BO$1660,63,0),"")</f>
        <v/>
      </c>
      <c r="V333" s="241">
        <f t="shared" ca="1" si="30"/>
        <v>0</v>
      </c>
      <c r="W333" s="242" t="str">
        <f t="shared" ca="1" si="31"/>
        <v/>
      </c>
      <c r="X333" s="174" t="str">
        <f ca="1">IFERROR(VLOOKUP(ROW(X321),'فهرست بها کلی'!$C$13:$BO$1660,10,0),"")</f>
        <v/>
      </c>
      <c r="Y333" s="174" t="str">
        <f ca="1">IFERROR(VLOOKUP(ROW(Y321),'فهرست بها کلی'!$C$13:$BO$1660,11,0),"")</f>
        <v/>
      </c>
      <c r="Z333" s="174" t="str">
        <f ca="1">IFERROR(VLOOKUP(ROW(Z321),'فهرست بها کلی'!$C$13:$BO$1660,12,0),"")</f>
        <v/>
      </c>
      <c r="AA333" s="174" t="str">
        <f ca="1">IFERROR(VLOOKUP(ROW(AA321),'فهرست بها کلی'!$C$13:$BO$1660,13,0),"")</f>
        <v/>
      </c>
      <c r="AB333" s="243" t="str">
        <f t="shared" ca="1" si="32"/>
        <v/>
      </c>
      <c r="AC333" s="174" t="str">
        <f ca="1">IFERROR(VLOOKUP(ROW(AC321),'فهرست بها کلی'!$C$13:$BO$1660,22,0),"")</f>
        <v/>
      </c>
      <c r="AD333" s="174" t="str">
        <f ca="1">IFERROR(VLOOKUP(ROW(AD321),'فهرست بها کلی'!$C$13:$BO$1660,25,0),"")</f>
        <v/>
      </c>
      <c r="AE333" s="174" t="str">
        <f ca="1">IFERROR(VLOOKUP(ROW(AE321),'فهرست بها کلی'!$C$13:$BO$1660,28,0),"")</f>
        <v/>
      </c>
      <c r="AF333" s="174" t="str">
        <f ca="1">IFERROR(VLOOKUP(ROW(AF321),'فهرست بها کلی'!$C$13:$BO$1660,31,0),"")</f>
        <v/>
      </c>
      <c r="AG333" s="174" t="str">
        <f ca="1">IFERROR(VLOOKUP(ROW(AG321),'فهرست بها کلی'!$C$13:$BO$1660,34,0),"")</f>
        <v/>
      </c>
      <c r="AH333" s="174" t="str">
        <f ca="1">IFERROR(VLOOKUP(ROW(AH321),'فهرست بها کلی'!$C$13:$BO$1660,37,0),"")</f>
        <v/>
      </c>
      <c r="AI333" s="174" t="str">
        <f ca="1">IFERROR(VLOOKUP(ROW(AI321),'فهرست بها کلی'!$C$13:$BO$1660,40,0),"")</f>
        <v/>
      </c>
      <c r="AJ333" s="174" t="str">
        <f ca="1">IFERROR(VLOOKUP(ROW(AJ321),'فهرست بها کلی'!$C$13:$BO$1660,43,0),"")</f>
        <v/>
      </c>
      <c r="AK333" s="174" t="str">
        <f ca="1">IFERROR(VLOOKUP(ROW(AK321),'فهرست بها کلی'!$C$13:$BO$1660,46,0),"")</f>
        <v/>
      </c>
      <c r="AL333" s="174" t="str">
        <f ca="1">IFERROR(VLOOKUP(ROW(AL321),'فهرست بها کلی'!$C$13:$BO$1660,49,0),"")</f>
        <v/>
      </c>
      <c r="AM333" s="174" t="str">
        <f ca="1">IFERROR(VLOOKUP(ROW(AM321),'فهرست بها کلی'!$C$13:$BO$1660,52,0),"")</f>
        <v/>
      </c>
      <c r="AN333" s="174" t="str">
        <f ca="1">IFERROR(VLOOKUP(ROW(AN321),'فهرست بها کلی'!$C$13:$BO$1660,55,0),"")</f>
        <v/>
      </c>
      <c r="AO333" s="174" t="str">
        <f ca="1">IFERROR(VLOOKUP(ROW(AO321),'فهرست بها کلی'!$C$13:$BO$1660,58,0),"")</f>
        <v/>
      </c>
      <c r="AP333" s="174" t="str">
        <f ca="1">IFERROR(VLOOKUP(ROW(AP321),'فهرست بها کلی'!$C$13:$BO$1660,61,0),"")</f>
        <v/>
      </c>
      <c r="AQ333" s="174" t="str">
        <f ca="1">IFERROR(VLOOKUP(ROW(AQ321),'فهرست بها کلی'!$C$13:$BO$1660,64,0),"")</f>
        <v/>
      </c>
      <c r="AR333" s="244">
        <f t="shared" ca="1" si="33"/>
        <v>0</v>
      </c>
      <c r="AS333" s="174" t="str">
        <f ca="1">IFERROR(VLOOKUP(ROW(AS321),'فهرست بها کلی'!$C$13:$BO$1660,23,0),"")</f>
        <v/>
      </c>
      <c r="AT333" s="174" t="str">
        <f ca="1">IFERROR(VLOOKUP(ROW(AT321),'فهرست بها کلی'!$C$13:$BO$1660,26,0),"")</f>
        <v/>
      </c>
      <c r="AU333" s="174" t="str">
        <f ca="1">IFERROR(VLOOKUP(ROW(AU321),'فهرست بها کلی'!$C$13:$BO$1660,29,0),"")</f>
        <v/>
      </c>
      <c r="AV333" s="174" t="str">
        <f ca="1">IFERROR(VLOOKUP(ROW(AV321),'فهرست بها کلی'!$C$13:$BO$1660,32,0),"")</f>
        <v/>
      </c>
      <c r="AW333" s="174" t="str">
        <f ca="1">IFERROR(VLOOKUP(ROW(AW321),'فهرست بها کلی'!$C$13:$BO$1660,35,0),"")</f>
        <v/>
      </c>
      <c r="AX333" s="174" t="str">
        <f ca="1">IFERROR(VLOOKUP(ROW(AX321),'فهرست بها کلی'!$C$13:$BO$1660,38,0),"")</f>
        <v/>
      </c>
      <c r="AY333" s="174" t="str">
        <f ca="1">IFERROR(VLOOKUP(ROW(AY321),'فهرست بها کلی'!$C$13:$BO$1660,41,0),"")</f>
        <v/>
      </c>
      <c r="AZ333" s="174" t="str">
        <f ca="1">IFERROR(VLOOKUP(ROW(AZ321),'فهرست بها کلی'!$C$13:$BO$1660,44,0),"")</f>
        <v/>
      </c>
      <c r="BA333" s="174" t="str">
        <f ca="1">IFERROR(VLOOKUP(ROW(BA321),'فهرست بها کلی'!$C$13:$BO$1660,47,0),"")</f>
        <v/>
      </c>
      <c r="BB333" s="174" t="str">
        <f ca="1">IFERROR(VLOOKUP(ROW(BB321),'فهرست بها کلی'!$C$13:$BO$1660,50,0),"")</f>
        <v/>
      </c>
      <c r="BC333" s="174" t="str">
        <f ca="1">IFERROR(VLOOKUP(ROW(BC321),'فهرست بها کلی'!$C$13:$BO$1660,53,0),"")</f>
        <v/>
      </c>
      <c r="BD333" s="174" t="str">
        <f ca="1">IFERROR(VLOOKUP(ROW(BD321),'فهرست بها کلی'!$C$13:$BO$1660,56,0),"")</f>
        <v/>
      </c>
      <c r="BE333" s="174" t="str">
        <f ca="1">IFERROR(VLOOKUP(ROW(BE321),'فهرست بها کلی'!$C$13:$BO$1660,59,0),"")</f>
        <v/>
      </c>
      <c r="BF333" s="174" t="str">
        <f ca="1">IFERROR(VLOOKUP(ROW(BF321),'فهرست بها کلی'!$C$13:$BO$1660,62,0),"")</f>
        <v/>
      </c>
      <c r="BG333" s="174" t="str">
        <f ca="1">IFERROR(VLOOKUP(ROW(BG321),'فهرست بها کلی'!$C$13:$BO$1660,65,0),"")</f>
        <v/>
      </c>
      <c r="BH333" s="174" t="str">
        <f ca="1">IFERROR(VLOOKUP(ROW(BH321),'فهرست بها کلی'!$C$13:$BO$1660,16,0),"")</f>
        <v/>
      </c>
      <c r="BI333" s="245" t="str">
        <f t="shared" ca="1" si="34"/>
        <v xml:space="preserve"> </v>
      </c>
      <c r="BJ333" s="245" t="str">
        <f t="shared" ca="1" si="35"/>
        <v/>
      </c>
      <c r="BK333" s="245" t="str">
        <f t="shared" ca="1" si="36"/>
        <v/>
      </c>
    </row>
    <row r="334" spans="1:63" ht="47.25" customHeight="1">
      <c r="A334" s="174" t="str">
        <f ca="1">IFERROR(VLOOKUP(ROW(A322),'فهرست بها کلی'!$C$13:$BO$1660,1,0),"")</f>
        <v/>
      </c>
      <c r="B334" s="174" t="str">
        <f ca="1">IFERROR(VLOOKUP(ROW(B322),'فهرست بها کلی'!$C$13:$BO$1660,5,0),"")</f>
        <v/>
      </c>
      <c r="C334" s="174" t="str">
        <f ca="1">IFERROR(VLOOKUP(ROW(C322),'فهرست بها کلی'!$C$13:$BO$1660,6,0),"")</f>
        <v/>
      </c>
      <c r="D334" s="174" t="str">
        <f ca="1">IFERROR(VLOOKUP(ROW(D322),'فهرست بها کلی'!$C$13:$BO$1660,7,0),"")</f>
        <v/>
      </c>
      <c r="E334" s="174" t="str">
        <f ca="1">IFERROR(VLOOKUP(ROW(E322),'فهرست بها کلی'!$C$13:$BO$1660,8,0),"")</f>
        <v/>
      </c>
      <c r="F334" s="174" t="str">
        <f ca="1">IFERROR(VLOOKUP(ROW(F322),'فهرست بها کلی'!$C$13:$BO$1660,9,0),"")</f>
        <v/>
      </c>
      <c r="G334" s="174" t="str">
        <f ca="1">IFERROR(VLOOKUP(ROW(G322),'فهرست بها کلی'!$C$13:$BO$1660,21,0),"")</f>
        <v/>
      </c>
      <c r="H334" s="174" t="str">
        <f ca="1">IFERROR(VLOOKUP(ROW(H322),'فهرست بها کلی'!$C$13:$BO$1660,24,0),"")</f>
        <v/>
      </c>
      <c r="I334" s="174" t="str">
        <f ca="1">IFERROR(VLOOKUP(ROW(I322),'فهرست بها کلی'!$C$13:$BO$1660,27,0),"")</f>
        <v/>
      </c>
      <c r="J334" s="174" t="str">
        <f ca="1">IFERROR(VLOOKUP(ROW(J322),'فهرست بها کلی'!$C$13:$BO$1660,30,0),"")</f>
        <v/>
      </c>
      <c r="K334" s="174" t="str">
        <f ca="1">IFERROR(VLOOKUP(ROW(K322),'فهرست بها کلی'!$C$13:$BO$1660,33,0),"")</f>
        <v/>
      </c>
      <c r="L334" s="174" t="str">
        <f ca="1">IFERROR(VLOOKUP(ROW(L322),'فهرست بها کلی'!$C$13:$BO$1660,36,0),"")</f>
        <v/>
      </c>
      <c r="M334" s="174" t="str">
        <f ca="1">IFERROR(VLOOKUP(ROW(M322),'فهرست بها کلی'!$C$13:$BO$1660,39,0),"")</f>
        <v/>
      </c>
      <c r="N334" s="174" t="str">
        <f ca="1">IFERROR(VLOOKUP(ROW(N322),'فهرست بها کلی'!$C$13:$BO$1660,42,0),"")</f>
        <v/>
      </c>
      <c r="O334" s="174" t="str">
        <f ca="1">IFERROR(VLOOKUP(ROW(O322),'فهرست بها کلی'!$C$13:$BO$1660,45,0),"")</f>
        <v/>
      </c>
      <c r="P334" s="174" t="str">
        <f ca="1">IFERROR(VLOOKUP(ROW(P322),'فهرست بها کلی'!$C$13:$BO$1660,48,0),"")</f>
        <v/>
      </c>
      <c r="Q334" s="174" t="str">
        <f ca="1">IFERROR(VLOOKUP(ROW(Q322),'فهرست بها کلی'!$C$13:$BO$1660,51,0),"")</f>
        <v/>
      </c>
      <c r="R334" s="174" t="str">
        <f ca="1">IFERROR(VLOOKUP(ROW(R322),'فهرست بها کلی'!$C$13:$BO$1660,54,0),"")</f>
        <v/>
      </c>
      <c r="S334" s="174" t="str">
        <f ca="1">IFERROR(VLOOKUP(ROW(S322),'فهرست بها کلی'!$C$13:$BO$1660,57,0),"")</f>
        <v/>
      </c>
      <c r="T334" s="174" t="str">
        <f ca="1">IFERROR(VLOOKUP(ROW(T322),'فهرست بها کلی'!$C$13:$BO$1660,60,0),"")</f>
        <v/>
      </c>
      <c r="U334" s="174" t="str">
        <f ca="1">IFERROR(VLOOKUP(ROW(U322),'فهرست بها کلی'!$C$13:$BO$1660,63,0),"")</f>
        <v/>
      </c>
      <c r="V334" s="241">
        <f t="shared" ref="V334:V397" ca="1" si="37">SUM(G334:U334)</f>
        <v>0</v>
      </c>
      <c r="W334" s="242" t="str">
        <f t="shared" ref="W334:W397" ca="1" si="38">IFERROR(V334*F334,"")</f>
        <v/>
      </c>
      <c r="X334" s="174" t="str">
        <f ca="1">IFERROR(VLOOKUP(ROW(X322),'فهرست بها کلی'!$C$13:$BO$1660,10,0),"")</f>
        <v/>
      </c>
      <c r="Y334" s="174" t="str">
        <f ca="1">IFERROR(VLOOKUP(ROW(Y322),'فهرست بها کلی'!$C$13:$BO$1660,11,0),"")</f>
        <v/>
      </c>
      <c r="Z334" s="174" t="str">
        <f ca="1">IFERROR(VLOOKUP(ROW(Z322),'فهرست بها کلی'!$C$13:$BO$1660,12,0),"")</f>
        <v/>
      </c>
      <c r="AA334" s="174" t="str">
        <f ca="1">IFERROR(VLOOKUP(ROW(AA322),'فهرست بها کلی'!$C$13:$BO$1660,13,0),"")</f>
        <v/>
      </c>
      <c r="AB334" s="243" t="str">
        <f t="shared" ref="AB334:AB397" ca="1" si="39">IFERROR(AA334*0.6,"")</f>
        <v/>
      </c>
      <c r="AC334" s="174" t="str">
        <f ca="1">IFERROR(VLOOKUP(ROW(AC322),'فهرست بها کلی'!$C$13:$BO$1660,22,0),"")</f>
        <v/>
      </c>
      <c r="AD334" s="174" t="str">
        <f ca="1">IFERROR(VLOOKUP(ROW(AD322),'فهرست بها کلی'!$C$13:$BO$1660,25,0),"")</f>
        <v/>
      </c>
      <c r="AE334" s="174" t="str">
        <f ca="1">IFERROR(VLOOKUP(ROW(AE322),'فهرست بها کلی'!$C$13:$BO$1660,28,0),"")</f>
        <v/>
      </c>
      <c r="AF334" s="174" t="str">
        <f ca="1">IFERROR(VLOOKUP(ROW(AF322),'فهرست بها کلی'!$C$13:$BO$1660,31,0),"")</f>
        <v/>
      </c>
      <c r="AG334" s="174" t="str">
        <f ca="1">IFERROR(VLOOKUP(ROW(AG322),'فهرست بها کلی'!$C$13:$BO$1660,34,0),"")</f>
        <v/>
      </c>
      <c r="AH334" s="174" t="str">
        <f ca="1">IFERROR(VLOOKUP(ROW(AH322),'فهرست بها کلی'!$C$13:$BO$1660,37,0),"")</f>
        <v/>
      </c>
      <c r="AI334" s="174" t="str">
        <f ca="1">IFERROR(VLOOKUP(ROW(AI322),'فهرست بها کلی'!$C$13:$BO$1660,40,0),"")</f>
        <v/>
      </c>
      <c r="AJ334" s="174" t="str">
        <f ca="1">IFERROR(VLOOKUP(ROW(AJ322),'فهرست بها کلی'!$C$13:$BO$1660,43,0),"")</f>
        <v/>
      </c>
      <c r="AK334" s="174" t="str">
        <f ca="1">IFERROR(VLOOKUP(ROW(AK322),'فهرست بها کلی'!$C$13:$BO$1660,46,0),"")</f>
        <v/>
      </c>
      <c r="AL334" s="174" t="str">
        <f ca="1">IFERROR(VLOOKUP(ROW(AL322),'فهرست بها کلی'!$C$13:$BO$1660,49,0),"")</f>
        <v/>
      </c>
      <c r="AM334" s="174" t="str">
        <f ca="1">IFERROR(VLOOKUP(ROW(AM322),'فهرست بها کلی'!$C$13:$BO$1660,52,0),"")</f>
        <v/>
      </c>
      <c r="AN334" s="174" t="str">
        <f ca="1">IFERROR(VLOOKUP(ROW(AN322),'فهرست بها کلی'!$C$13:$BO$1660,55,0),"")</f>
        <v/>
      </c>
      <c r="AO334" s="174" t="str">
        <f ca="1">IFERROR(VLOOKUP(ROW(AO322),'فهرست بها کلی'!$C$13:$BO$1660,58,0),"")</f>
        <v/>
      </c>
      <c r="AP334" s="174" t="str">
        <f ca="1">IFERROR(VLOOKUP(ROW(AP322),'فهرست بها کلی'!$C$13:$BO$1660,61,0),"")</f>
        <v/>
      </c>
      <c r="AQ334" s="174" t="str">
        <f ca="1">IFERROR(VLOOKUP(ROW(AQ322),'فهرست بها کلی'!$C$13:$BO$1660,64,0),"")</f>
        <v/>
      </c>
      <c r="AR334" s="244">
        <f t="shared" ref="AR334:AR397" ca="1" si="40">SUM(AC334:AQ334)</f>
        <v>0</v>
      </c>
      <c r="AS334" s="174" t="str">
        <f ca="1">IFERROR(VLOOKUP(ROW(AS322),'فهرست بها کلی'!$C$13:$BO$1660,23,0),"")</f>
        <v/>
      </c>
      <c r="AT334" s="174" t="str">
        <f ca="1">IFERROR(VLOOKUP(ROW(AT322),'فهرست بها کلی'!$C$13:$BO$1660,26,0),"")</f>
        <v/>
      </c>
      <c r="AU334" s="174" t="str">
        <f ca="1">IFERROR(VLOOKUP(ROW(AU322),'فهرست بها کلی'!$C$13:$BO$1660,29,0),"")</f>
        <v/>
      </c>
      <c r="AV334" s="174" t="str">
        <f ca="1">IFERROR(VLOOKUP(ROW(AV322),'فهرست بها کلی'!$C$13:$BO$1660,32,0),"")</f>
        <v/>
      </c>
      <c r="AW334" s="174" t="str">
        <f ca="1">IFERROR(VLOOKUP(ROW(AW322),'فهرست بها کلی'!$C$13:$BO$1660,35,0),"")</f>
        <v/>
      </c>
      <c r="AX334" s="174" t="str">
        <f ca="1">IFERROR(VLOOKUP(ROW(AX322),'فهرست بها کلی'!$C$13:$BO$1660,38,0),"")</f>
        <v/>
      </c>
      <c r="AY334" s="174" t="str">
        <f ca="1">IFERROR(VLOOKUP(ROW(AY322),'فهرست بها کلی'!$C$13:$BO$1660,41,0),"")</f>
        <v/>
      </c>
      <c r="AZ334" s="174" t="str">
        <f ca="1">IFERROR(VLOOKUP(ROW(AZ322),'فهرست بها کلی'!$C$13:$BO$1660,44,0),"")</f>
        <v/>
      </c>
      <c r="BA334" s="174" t="str">
        <f ca="1">IFERROR(VLOOKUP(ROW(BA322),'فهرست بها کلی'!$C$13:$BO$1660,47,0),"")</f>
        <v/>
      </c>
      <c r="BB334" s="174" t="str">
        <f ca="1">IFERROR(VLOOKUP(ROW(BB322),'فهرست بها کلی'!$C$13:$BO$1660,50,0),"")</f>
        <v/>
      </c>
      <c r="BC334" s="174" t="str">
        <f ca="1">IFERROR(VLOOKUP(ROW(BC322),'فهرست بها کلی'!$C$13:$BO$1660,53,0),"")</f>
        <v/>
      </c>
      <c r="BD334" s="174" t="str">
        <f ca="1">IFERROR(VLOOKUP(ROW(BD322),'فهرست بها کلی'!$C$13:$BO$1660,56,0),"")</f>
        <v/>
      </c>
      <c r="BE334" s="174" t="str">
        <f ca="1">IFERROR(VLOOKUP(ROW(BE322),'فهرست بها کلی'!$C$13:$BO$1660,59,0),"")</f>
        <v/>
      </c>
      <c r="BF334" s="174" t="str">
        <f ca="1">IFERROR(VLOOKUP(ROW(BF322),'فهرست بها کلی'!$C$13:$BO$1660,62,0),"")</f>
        <v/>
      </c>
      <c r="BG334" s="174" t="str">
        <f ca="1">IFERROR(VLOOKUP(ROW(BG322),'فهرست بها کلی'!$C$13:$BO$1660,65,0),"")</f>
        <v/>
      </c>
      <c r="BH334" s="174" t="str">
        <f ca="1">IFERROR(VLOOKUP(ROW(BH322),'فهرست بها کلی'!$C$13:$BO$1660,16,0),"")</f>
        <v/>
      </c>
      <c r="BI334" s="245" t="str">
        <f t="shared" ref="BI334:BI397" ca="1" si="41">IFERROR(AR334*AA334," ")</f>
        <v xml:space="preserve"> </v>
      </c>
      <c r="BJ334" s="245" t="str">
        <f t="shared" ref="BJ334:BJ397" ca="1" si="42">IFERROR(AB334*BH334,"")</f>
        <v/>
      </c>
      <c r="BK334" s="245" t="str">
        <f t="shared" ref="BK334:BK397" ca="1" si="43">IFERROR(BJ334+BI334+W334,"")</f>
        <v/>
      </c>
    </row>
    <row r="335" spans="1:63" ht="47.25" customHeight="1">
      <c r="A335" s="174" t="str">
        <f ca="1">IFERROR(VLOOKUP(ROW(A323),'فهرست بها کلی'!$C$13:$BO$1660,1,0),"")</f>
        <v/>
      </c>
      <c r="B335" s="174" t="str">
        <f ca="1">IFERROR(VLOOKUP(ROW(B323),'فهرست بها کلی'!$C$13:$BO$1660,5,0),"")</f>
        <v/>
      </c>
      <c r="C335" s="174" t="str">
        <f ca="1">IFERROR(VLOOKUP(ROW(C323),'فهرست بها کلی'!$C$13:$BO$1660,6,0),"")</f>
        <v/>
      </c>
      <c r="D335" s="174" t="str">
        <f ca="1">IFERROR(VLOOKUP(ROW(D323),'فهرست بها کلی'!$C$13:$BO$1660,7,0),"")</f>
        <v/>
      </c>
      <c r="E335" s="174" t="str">
        <f ca="1">IFERROR(VLOOKUP(ROW(E323),'فهرست بها کلی'!$C$13:$BO$1660,8,0),"")</f>
        <v/>
      </c>
      <c r="F335" s="174" t="str">
        <f ca="1">IFERROR(VLOOKUP(ROW(F323),'فهرست بها کلی'!$C$13:$BO$1660,9,0),"")</f>
        <v/>
      </c>
      <c r="G335" s="174" t="str">
        <f ca="1">IFERROR(VLOOKUP(ROW(G323),'فهرست بها کلی'!$C$13:$BO$1660,21,0),"")</f>
        <v/>
      </c>
      <c r="H335" s="174" t="str">
        <f ca="1">IFERROR(VLOOKUP(ROW(H323),'فهرست بها کلی'!$C$13:$BO$1660,24,0),"")</f>
        <v/>
      </c>
      <c r="I335" s="174" t="str">
        <f ca="1">IFERROR(VLOOKUP(ROW(I323),'فهرست بها کلی'!$C$13:$BO$1660,27,0),"")</f>
        <v/>
      </c>
      <c r="J335" s="174" t="str">
        <f ca="1">IFERROR(VLOOKUP(ROW(J323),'فهرست بها کلی'!$C$13:$BO$1660,30,0),"")</f>
        <v/>
      </c>
      <c r="K335" s="174" t="str">
        <f ca="1">IFERROR(VLOOKUP(ROW(K323),'فهرست بها کلی'!$C$13:$BO$1660,33,0),"")</f>
        <v/>
      </c>
      <c r="L335" s="174" t="str">
        <f ca="1">IFERROR(VLOOKUP(ROW(L323),'فهرست بها کلی'!$C$13:$BO$1660,36,0),"")</f>
        <v/>
      </c>
      <c r="M335" s="174" t="str">
        <f ca="1">IFERROR(VLOOKUP(ROW(M323),'فهرست بها کلی'!$C$13:$BO$1660,39,0),"")</f>
        <v/>
      </c>
      <c r="N335" s="174" t="str">
        <f ca="1">IFERROR(VLOOKUP(ROW(N323),'فهرست بها کلی'!$C$13:$BO$1660,42,0),"")</f>
        <v/>
      </c>
      <c r="O335" s="174" t="str">
        <f ca="1">IFERROR(VLOOKUP(ROW(O323),'فهرست بها کلی'!$C$13:$BO$1660,45,0),"")</f>
        <v/>
      </c>
      <c r="P335" s="174" t="str">
        <f ca="1">IFERROR(VLOOKUP(ROW(P323),'فهرست بها کلی'!$C$13:$BO$1660,48,0),"")</f>
        <v/>
      </c>
      <c r="Q335" s="174" t="str">
        <f ca="1">IFERROR(VLOOKUP(ROW(Q323),'فهرست بها کلی'!$C$13:$BO$1660,51,0),"")</f>
        <v/>
      </c>
      <c r="R335" s="174" t="str">
        <f ca="1">IFERROR(VLOOKUP(ROW(R323),'فهرست بها کلی'!$C$13:$BO$1660,54,0),"")</f>
        <v/>
      </c>
      <c r="S335" s="174" t="str">
        <f ca="1">IFERROR(VLOOKUP(ROW(S323),'فهرست بها کلی'!$C$13:$BO$1660,57,0),"")</f>
        <v/>
      </c>
      <c r="T335" s="174" t="str">
        <f ca="1">IFERROR(VLOOKUP(ROW(T323),'فهرست بها کلی'!$C$13:$BO$1660,60,0),"")</f>
        <v/>
      </c>
      <c r="U335" s="174" t="str">
        <f ca="1">IFERROR(VLOOKUP(ROW(U323),'فهرست بها کلی'!$C$13:$BO$1660,63,0),"")</f>
        <v/>
      </c>
      <c r="V335" s="241">
        <f t="shared" ca="1" si="37"/>
        <v>0</v>
      </c>
      <c r="W335" s="242" t="str">
        <f t="shared" ca="1" si="38"/>
        <v/>
      </c>
      <c r="X335" s="174" t="str">
        <f ca="1">IFERROR(VLOOKUP(ROW(X323),'فهرست بها کلی'!$C$13:$BO$1660,10,0),"")</f>
        <v/>
      </c>
      <c r="Y335" s="174" t="str">
        <f ca="1">IFERROR(VLOOKUP(ROW(Y323),'فهرست بها کلی'!$C$13:$BO$1660,11,0),"")</f>
        <v/>
      </c>
      <c r="Z335" s="174" t="str">
        <f ca="1">IFERROR(VLOOKUP(ROW(Z323),'فهرست بها کلی'!$C$13:$BO$1660,12,0),"")</f>
        <v/>
      </c>
      <c r="AA335" s="174" t="str">
        <f ca="1">IFERROR(VLOOKUP(ROW(AA323),'فهرست بها کلی'!$C$13:$BO$1660,13,0),"")</f>
        <v/>
      </c>
      <c r="AB335" s="243" t="str">
        <f t="shared" ca="1" si="39"/>
        <v/>
      </c>
      <c r="AC335" s="174" t="str">
        <f ca="1">IFERROR(VLOOKUP(ROW(AC323),'فهرست بها کلی'!$C$13:$BO$1660,22,0),"")</f>
        <v/>
      </c>
      <c r="AD335" s="174" t="str">
        <f ca="1">IFERROR(VLOOKUP(ROW(AD323),'فهرست بها کلی'!$C$13:$BO$1660,25,0),"")</f>
        <v/>
      </c>
      <c r="AE335" s="174" t="str">
        <f ca="1">IFERROR(VLOOKUP(ROW(AE323),'فهرست بها کلی'!$C$13:$BO$1660,28,0),"")</f>
        <v/>
      </c>
      <c r="AF335" s="174" t="str">
        <f ca="1">IFERROR(VLOOKUP(ROW(AF323),'فهرست بها کلی'!$C$13:$BO$1660,31,0),"")</f>
        <v/>
      </c>
      <c r="AG335" s="174" t="str">
        <f ca="1">IFERROR(VLOOKUP(ROW(AG323),'فهرست بها کلی'!$C$13:$BO$1660,34,0),"")</f>
        <v/>
      </c>
      <c r="AH335" s="174" t="str">
        <f ca="1">IFERROR(VLOOKUP(ROW(AH323),'فهرست بها کلی'!$C$13:$BO$1660,37,0),"")</f>
        <v/>
      </c>
      <c r="AI335" s="174" t="str">
        <f ca="1">IFERROR(VLOOKUP(ROW(AI323),'فهرست بها کلی'!$C$13:$BO$1660,40,0),"")</f>
        <v/>
      </c>
      <c r="AJ335" s="174" t="str">
        <f ca="1">IFERROR(VLOOKUP(ROW(AJ323),'فهرست بها کلی'!$C$13:$BO$1660,43,0),"")</f>
        <v/>
      </c>
      <c r="AK335" s="174" t="str">
        <f ca="1">IFERROR(VLOOKUP(ROW(AK323),'فهرست بها کلی'!$C$13:$BO$1660,46,0),"")</f>
        <v/>
      </c>
      <c r="AL335" s="174" t="str">
        <f ca="1">IFERROR(VLOOKUP(ROW(AL323),'فهرست بها کلی'!$C$13:$BO$1660,49,0),"")</f>
        <v/>
      </c>
      <c r="AM335" s="174" t="str">
        <f ca="1">IFERROR(VLOOKUP(ROW(AM323),'فهرست بها کلی'!$C$13:$BO$1660,52,0),"")</f>
        <v/>
      </c>
      <c r="AN335" s="174" t="str">
        <f ca="1">IFERROR(VLOOKUP(ROW(AN323),'فهرست بها کلی'!$C$13:$BO$1660,55,0),"")</f>
        <v/>
      </c>
      <c r="AO335" s="174" t="str">
        <f ca="1">IFERROR(VLOOKUP(ROW(AO323),'فهرست بها کلی'!$C$13:$BO$1660,58,0),"")</f>
        <v/>
      </c>
      <c r="AP335" s="174" t="str">
        <f ca="1">IFERROR(VLOOKUP(ROW(AP323),'فهرست بها کلی'!$C$13:$BO$1660,61,0),"")</f>
        <v/>
      </c>
      <c r="AQ335" s="174" t="str">
        <f ca="1">IFERROR(VLOOKUP(ROW(AQ323),'فهرست بها کلی'!$C$13:$BO$1660,64,0),"")</f>
        <v/>
      </c>
      <c r="AR335" s="244">
        <f t="shared" ca="1" si="40"/>
        <v>0</v>
      </c>
      <c r="AS335" s="174" t="str">
        <f ca="1">IFERROR(VLOOKUP(ROW(AS323),'فهرست بها کلی'!$C$13:$BO$1660,23,0),"")</f>
        <v/>
      </c>
      <c r="AT335" s="174" t="str">
        <f ca="1">IFERROR(VLOOKUP(ROW(AT323),'فهرست بها کلی'!$C$13:$BO$1660,26,0),"")</f>
        <v/>
      </c>
      <c r="AU335" s="174" t="str">
        <f ca="1">IFERROR(VLOOKUP(ROW(AU323),'فهرست بها کلی'!$C$13:$BO$1660,29,0),"")</f>
        <v/>
      </c>
      <c r="AV335" s="174" t="str">
        <f ca="1">IFERROR(VLOOKUP(ROW(AV323),'فهرست بها کلی'!$C$13:$BO$1660,32,0),"")</f>
        <v/>
      </c>
      <c r="AW335" s="174" t="str">
        <f ca="1">IFERROR(VLOOKUP(ROW(AW323),'فهرست بها کلی'!$C$13:$BO$1660,35,0),"")</f>
        <v/>
      </c>
      <c r="AX335" s="174" t="str">
        <f ca="1">IFERROR(VLOOKUP(ROW(AX323),'فهرست بها کلی'!$C$13:$BO$1660,38,0),"")</f>
        <v/>
      </c>
      <c r="AY335" s="174" t="str">
        <f ca="1">IFERROR(VLOOKUP(ROW(AY323),'فهرست بها کلی'!$C$13:$BO$1660,41,0),"")</f>
        <v/>
      </c>
      <c r="AZ335" s="174" t="str">
        <f ca="1">IFERROR(VLOOKUP(ROW(AZ323),'فهرست بها کلی'!$C$13:$BO$1660,44,0),"")</f>
        <v/>
      </c>
      <c r="BA335" s="174" t="str">
        <f ca="1">IFERROR(VLOOKUP(ROW(BA323),'فهرست بها کلی'!$C$13:$BO$1660,47,0),"")</f>
        <v/>
      </c>
      <c r="BB335" s="174" t="str">
        <f ca="1">IFERROR(VLOOKUP(ROW(BB323),'فهرست بها کلی'!$C$13:$BO$1660,50,0),"")</f>
        <v/>
      </c>
      <c r="BC335" s="174" t="str">
        <f ca="1">IFERROR(VLOOKUP(ROW(BC323),'فهرست بها کلی'!$C$13:$BO$1660,53,0),"")</f>
        <v/>
      </c>
      <c r="BD335" s="174" t="str">
        <f ca="1">IFERROR(VLOOKUP(ROW(BD323),'فهرست بها کلی'!$C$13:$BO$1660,56,0),"")</f>
        <v/>
      </c>
      <c r="BE335" s="174" t="str">
        <f ca="1">IFERROR(VLOOKUP(ROW(BE323),'فهرست بها کلی'!$C$13:$BO$1660,59,0),"")</f>
        <v/>
      </c>
      <c r="BF335" s="174" t="str">
        <f ca="1">IFERROR(VLOOKUP(ROW(BF323),'فهرست بها کلی'!$C$13:$BO$1660,62,0),"")</f>
        <v/>
      </c>
      <c r="BG335" s="174" t="str">
        <f ca="1">IFERROR(VLOOKUP(ROW(BG323),'فهرست بها کلی'!$C$13:$BO$1660,65,0),"")</f>
        <v/>
      </c>
      <c r="BH335" s="174" t="str">
        <f ca="1">IFERROR(VLOOKUP(ROW(BH323),'فهرست بها کلی'!$C$13:$BO$1660,16,0),"")</f>
        <v/>
      </c>
      <c r="BI335" s="245" t="str">
        <f t="shared" ca="1" si="41"/>
        <v xml:space="preserve"> </v>
      </c>
      <c r="BJ335" s="245" t="str">
        <f t="shared" ca="1" si="42"/>
        <v/>
      </c>
      <c r="BK335" s="245" t="str">
        <f t="shared" ca="1" si="43"/>
        <v/>
      </c>
    </row>
    <row r="336" spans="1:63" ht="47.25" customHeight="1">
      <c r="A336" s="174" t="str">
        <f ca="1">IFERROR(VLOOKUP(ROW(A324),'فهرست بها کلی'!$C$13:$BO$1660,1,0),"")</f>
        <v/>
      </c>
      <c r="B336" s="174" t="str">
        <f ca="1">IFERROR(VLOOKUP(ROW(B324),'فهرست بها کلی'!$C$13:$BO$1660,5,0),"")</f>
        <v/>
      </c>
      <c r="C336" s="174" t="str">
        <f ca="1">IFERROR(VLOOKUP(ROW(C324),'فهرست بها کلی'!$C$13:$BO$1660,6,0),"")</f>
        <v/>
      </c>
      <c r="D336" s="174" t="str">
        <f ca="1">IFERROR(VLOOKUP(ROW(D324),'فهرست بها کلی'!$C$13:$BO$1660,7,0),"")</f>
        <v/>
      </c>
      <c r="E336" s="174" t="str">
        <f ca="1">IFERROR(VLOOKUP(ROW(E324),'فهرست بها کلی'!$C$13:$BO$1660,8,0),"")</f>
        <v/>
      </c>
      <c r="F336" s="174" t="str">
        <f ca="1">IFERROR(VLOOKUP(ROW(F324),'فهرست بها کلی'!$C$13:$BO$1660,9,0),"")</f>
        <v/>
      </c>
      <c r="G336" s="174" t="str">
        <f ca="1">IFERROR(VLOOKUP(ROW(G324),'فهرست بها کلی'!$C$13:$BO$1660,21,0),"")</f>
        <v/>
      </c>
      <c r="H336" s="174" t="str">
        <f ca="1">IFERROR(VLOOKUP(ROW(H324),'فهرست بها کلی'!$C$13:$BO$1660,24,0),"")</f>
        <v/>
      </c>
      <c r="I336" s="174" t="str">
        <f ca="1">IFERROR(VLOOKUP(ROW(I324),'فهرست بها کلی'!$C$13:$BO$1660,27,0),"")</f>
        <v/>
      </c>
      <c r="J336" s="174" t="str">
        <f ca="1">IFERROR(VLOOKUP(ROW(J324),'فهرست بها کلی'!$C$13:$BO$1660,30,0),"")</f>
        <v/>
      </c>
      <c r="K336" s="174" t="str">
        <f ca="1">IFERROR(VLOOKUP(ROW(K324),'فهرست بها کلی'!$C$13:$BO$1660,33,0),"")</f>
        <v/>
      </c>
      <c r="L336" s="174" t="str">
        <f ca="1">IFERROR(VLOOKUP(ROW(L324),'فهرست بها کلی'!$C$13:$BO$1660,36,0),"")</f>
        <v/>
      </c>
      <c r="M336" s="174" t="str">
        <f ca="1">IFERROR(VLOOKUP(ROW(M324),'فهرست بها کلی'!$C$13:$BO$1660,39,0),"")</f>
        <v/>
      </c>
      <c r="N336" s="174" t="str">
        <f ca="1">IFERROR(VLOOKUP(ROW(N324),'فهرست بها کلی'!$C$13:$BO$1660,42,0),"")</f>
        <v/>
      </c>
      <c r="O336" s="174" t="str">
        <f ca="1">IFERROR(VLOOKUP(ROW(O324),'فهرست بها کلی'!$C$13:$BO$1660,45,0),"")</f>
        <v/>
      </c>
      <c r="P336" s="174" t="str">
        <f ca="1">IFERROR(VLOOKUP(ROW(P324),'فهرست بها کلی'!$C$13:$BO$1660,48,0),"")</f>
        <v/>
      </c>
      <c r="Q336" s="174" t="str">
        <f ca="1">IFERROR(VLOOKUP(ROW(Q324),'فهرست بها کلی'!$C$13:$BO$1660,51,0),"")</f>
        <v/>
      </c>
      <c r="R336" s="174" t="str">
        <f ca="1">IFERROR(VLOOKUP(ROW(R324),'فهرست بها کلی'!$C$13:$BO$1660,54,0),"")</f>
        <v/>
      </c>
      <c r="S336" s="174" t="str">
        <f ca="1">IFERROR(VLOOKUP(ROW(S324),'فهرست بها کلی'!$C$13:$BO$1660,57,0),"")</f>
        <v/>
      </c>
      <c r="T336" s="174" t="str">
        <f ca="1">IFERROR(VLOOKUP(ROW(T324),'فهرست بها کلی'!$C$13:$BO$1660,60,0),"")</f>
        <v/>
      </c>
      <c r="U336" s="174" t="str">
        <f ca="1">IFERROR(VLOOKUP(ROW(U324),'فهرست بها کلی'!$C$13:$BO$1660,63,0),"")</f>
        <v/>
      </c>
      <c r="V336" s="241">
        <f t="shared" ca="1" si="37"/>
        <v>0</v>
      </c>
      <c r="W336" s="242" t="str">
        <f t="shared" ca="1" si="38"/>
        <v/>
      </c>
      <c r="X336" s="174" t="str">
        <f ca="1">IFERROR(VLOOKUP(ROW(X324),'فهرست بها کلی'!$C$13:$BO$1660,10,0),"")</f>
        <v/>
      </c>
      <c r="Y336" s="174" t="str">
        <f ca="1">IFERROR(VLOOKUP(ROW(Y324),'فهرست بها کلی'!$C$13:$BO$1660,11,0),"")</f>
        <v/>
      </c>
      <c r="Z336" s="174" t="str">
        <f ca="1">IFERROR(VLOOKUP(ROW(Z324),'فهرست بها کلی'!$C$13:$BO$1660,12,0),"")</f>
        <v/>
      </c>
      <c r="AA336" s="174" t="str">
        <f ca="1">IFERROR(VLOOKUP(ROW(AA324),'فهرست بها کلی'!$C$13:$BO$1660,13,0),"")</f>
        <v/>
      </c>
      <c r="AB336" s="243" t="str">
        <f t="shared" ca="1" si="39"/>
        <v/>
      </c>
      <c r="AC336" s="174" t="str">
        <f ca="1">IFERROR(VLOOKUP(ROW(AC324),'فهرست بها کلی'!$C$13:$BO$1660,22,0),"")</f>
        <v/>
      </c>
      <c r="AD336" s="174" t="str">
        <f ca="1">IFERROR(VLOOKUP(ROW(AD324),'فهرست بها کلی'!$C$13:$BO$1660,25,0),"")</f>
        <v/>
      </c>
      <c r="AE336" s="174" t="str">
        <f ca="1">IFERROR(VLOOKUP(ROW(AE324),'فهرست بها کلی'!$C$13:$BO$1660,28,0),"")</f>
        <v/>
      </c>
      <c r="AF336" s="174" t="str">
        <f ca="1">IFERROR(VLOOKUP(ROW(AF324),'فهرست بها کلی'!$C$13:$BO$1660,31,0),"")</f>
        <v/>
      </c>
      <c r="AG336" s="174" t="str">
        <f ca="1">IFERROR(VLOOKUP(ROW(AG324),'فهرست بها کلی'!$C$13:$BO$1660,34,0),"")</f>
        <v/>
      </c>
      <c r="AH336" s="174" t="str">
        <f ca="1">IFERROR(VLOOKUP(ROW(AH324),'فهرست بها کلی'!$C$13:$BO$1660,37,0),"")</f>
        <v/>
      </c>
      <c r="AI336" s="174" t="str">
        <f ca="1">IFERROR(VLOOKUP(ROW(AI324),'فهرست بها کلی'!$C$13:$BO$1660,40,0),"")</f>
        <v/>
      </c>
      <c r="AJ336" s="174" t="str">
        <f ca="1">IFERROR(VLOOKUP(ROW(AJ324),'فهرست بها کلی'!$C$13:$BO$1660,43,0),"")</f>
        <v/>
      </c>
      <c r="AK336" s="174" t="str">
        <f ca="1">IFERROR(VLOOKUP(ROW(AK324),'فهرست بها کلی'!$C$13:$BO$1660,46,0),"")</f>
        <v/>
      </c>
      <c r="AL336" s="174" t="str">
        <f ca="1">IFERROR(VLOOKUP(ROW(AL324),'فهرست بها کلی'!$C$13:$BO$1660,49,0),"")</f>
        <v/>
      </c>
      <c r="AM336" s="174" t="str">
        <f ca="1">IFERROR(VLOOKUP(ROW(AM324),'فهرست بها کلی'!$C$13:$BO$1660,52,0),"")</f>
        <v/>
      </c>
      <c r="AN336" s="174" t="str">
        <f ca="1">IFERROR(VLOOKUP(ROW(AN324),'فهرست بها کلی'!$C$13:$BO$1660,55,0),"")</f>
        <v/>
      </c>
      <c r="AO336" s="174" t="str">
        <f ca="1">IFERROR(VLOOKUP(ROW(AO324),'فهرست بها کلی'!$C$13:$BO$1660,58,0),"")</f>
        <v/>
      </c>
      <c r="AP336" s="174" t="str">
        <f ca="1">IFERROR(VLOOKUP(ROW(AP324),'فهرست بها کلی'!$C$13:$BO$1660,61,0),"")</f>
        <v/>
      </c>
      <c r="AQ336" s="174" t="str">
        <f ca="1">IFERROR(VLOOKUP(ROW(AQ324),'فهرست بها کلی'!$C$13:$BO$1660,64,0),"")</f>
        <v/>
      </c>
      <c r="AR336" s="244">
        <f t="shared" ca="1" si="40"/>
        <v>0</v>
      </c>
      <c r="AS336" s="174" t="str">
        <f ca="1">IFERROR(VLOOKUP(ROW(AS324),'فهرست بها کلی'!$C$13:$BO$1660,23,0),"")</f>
        <v/>
      </c>
      <c r="AT336" s="174" t="str">
        <f ca="1">IFERROR(VLOOKUP(ROW(AT324),'فهرست بها کلی'!$C$13:$BO$1660,26,0),"")</f>
        <v/>
      </c>
      <c r="AU336" s="174" t="str">
        <f ca="1">IFERROR(VLOOKUP(ROW(AU324),'فهرست بها کلی'!$C$13:$BO$1660,29,0),"")</f>
        <v/>
      </c>
      <c r="AV336" s="174" t="str">
        <f ca="1">IFERROR(VLOOKUP(ROW(AV324),'فهرست بها کلی'!$C$13:$BO$1660,32,0),"")</f>
        <v/>
      </c>
      <c r="AW336" s="174" t="str">
        <f ca="1">IFERROR(VLOOKUP(ROW(AW324),'فهرست بها کلی'!$C$13:$BO$1660,35,0),"")</f>
        <v/>
      </c>
      <c r="AX336" s="174" t="str">
        <f ca="1">IFERROR(VLOOKUP(ROW(AX324),'فهرست بها کلی'!$C$13:$BO$1660,38,0),"")</f>
        <v/>
      </c>
      <c r="AY336" s="174" t="str">
        <f ca="1">IFERROR(VLOOKUP(ROW(AY324),'فهرست بها کلی'!$C$13:$BO$1660,41,0),"")</f>
        <v/>
      </c>
      <c r="AZ336" s="174" t="str">
        <f ca="1">IFERROR(VLOOKUP(ROW(AZ324),'فهرست بها کلی'!$C$13:$BO$1660,44,0),"")</f>
        <v/>
      </c>
      <c r="BA336" s="174" t="str">
        <f ca="1">IFERROR(VLOOKUP(ROW(BA324),'فهرست بها کلی'!$C$13:$BO$1660,47,0),"")</f>
        <v/>
      </c>
      <c r="BB336" s="174" t="str">
        <f ca="1">IFERROR(VLOOKUP(ROW(BB324),'فهرست بها کلی'!$C$13:$BO$1660,50,0),"")</f>
        <v/>
      </c>
      <c r="BC336" s="174" t="str">
        <f ca="1">IFERROR(VLOOKUP(ROW(BC324),'فهرست بها کلی'!$C$13:$BO$1660,53,0),"")</f>
        <v/>
      </c>
      <c r="BD336" s="174" t="str">
        <f ca="1">IFERROR(VLOOKUP(ROW(BD324),'فهرست بها کلی'!$C$13:$BO$1660,56,0),"")</f>
        <v/>
      </c>
      <c r="BE336" s="174" t="str">
        <f ca="1">IFERROR(VLOOKUP(ROW(BE324),'فهرست بها کلی'!$C$13:$BO$1660,59,0),"")</f>
        <v/>
      </c>
      <c r="BF336" s="174" t="str">
        <f ca="1">IFERROR(VLOOKUP(ROW(BF324),'فهرست بها کلی'!$C$13:$BO$1660,62,0),"")</f>
        <v/>
      </c>
      <c r="BG336" s="174" t="str">
        <f ca="1">IFERROR(VLOOKUP(ROW(BG324),'فهرست بها کلی'!$C$13:$BO$1660,65,0),"")</f>
        <v/>
      </c>
      <c r="BH336" s="174" t="str">
        <f ca="1">IFERROR(VLOOKUP(ROW(BH324),'فهرست بها کلی'!$C$13:$BO$1660,16,0),"")</f>
        <v/>
      </c>
      <c r="BI336" s="245" t="str">
        <f t="shared" ca="1" si="41"/>
        <v xml:space="preserve"> </v>
      </c>
      <c r="BJ336" s="245" t="str">
        <f t="shared" ca="1" si="42"/>
        <v/>
      </c>
      <c r="BK336" s="245" t="str">
        <f t="shared" ca="1" si="43"/>
        <v/>
      </c>
    </row>
    <row r="337" spans="1:63" ht="47.25" customHeight="1">
      <c r="A337" s="174" t="str">
        <f ca="1">IFERROR(VLOOKUP(ROW(A325),'فهرست بها کلی'!$C$13:$BO$1660,1,0),"")</f>
        <v/>
      </c>
      <c r="B337" s="174" t="str">
        <f ca="1">IFERROR(VLOOKUP(ROW(B325),'فهرست بها کلی'!$C$13:$BO$1660,5,0),"")</f>
        <v/>
      </c>
      <c r="C337" s="174" t="str">
        <f ca="1">IFERROR(VLOOKUP(ROW(C325),'فهرست بها کلی'!$C$13:$BO$1660,6,0),"")</f>
        <v/>
      </c>
      <c r="D337" s="174" t="str">
        <f ca="1">IFERROR(VLOOKUP(ROW(D325),'فهرست بها کلی'!$C$13:$BO$1660,7,0),"")</f>
        <v/>
      </c>
      <c r="E337" s="174" t="str">
        <f ca="1">IFERROR(VLOOKUP(ROW(E325),'فهرست بها کلی'!$C$13:$BO$1660,8,0),"")</f>
        <v/>
      </c>
      <c r="F337" s="174" t="str">
        <f ca="1">IFERROR(VLOOKUP(ROW(F325),'فهرست بها کلی'!$C$13:$BO$1660,9,0),"")</f>
        <v/>
      </c>
      <c r="G337" s="174" t="str">
        <f ca="1">IFERROR(VLOOKUP(ROW(G325),'فهرست بها کلی'!$C$13:$BO$1660,21,0),"")</f>
        <v/>
      </c>
      <c r="H337" s="174" t="str">
        <f ca="1">IFERROR(VLOOKUP(ROW(H325),'فهرست بها کلی'!$C$13:$BO$1660,24,0),"")</f>
        <v/>
      </c>
      <c r="I337" s="174" t="str">
        <f ca="1">IFERROR(VLOOKUP(ROW(I325),'فهرست بها کلی'!$C$13:$BO$1660,27,0),"")</f>
        <v/>
      </c>
      <c r="J337" s="174" t="str">
        <f ca="1">IFERROR(VLOOKUP(ROW(J325),'فهرست بها کلی'!$C$13:$BO$1660,30,0),"")</f>
        <v/>
      </c>
      <c r="K337" s="174" t="str">
        <f ca="1">IFERROR(VLOOKUP(ROW(K325),'فهرست بها کلی'!$C$13:$BO$1660,33,0),"")</f>
        <v/>
      </c>
      <c r="L337" s="174" t="str">
        <f ca="1">IFERROR(VLOOKUP(ROW(L325),'فهرست بها کلی'!$C$13:$BO$1660,36,0),"")</f>
        <v/>
      </c>
      <c r="M337" s="174" t="str">
        <f ca="1">IFERROR(VLOOKUP(ROW(M325),'فهرست بها کلی'!$C$13:$BO$1660,39,0),"")</f>
        <v/>
      </c>
      <c r="N337" s="174" t="str">
        <f ca="1">IFERROR(VLOOKUP(ROW(N325),'فهرست بها کلی'!$C$13:$BO$1660,42,0),"")</f>
        <v/>
      </c>
      <c r="O337" s="174" t="str">
        <f ca="1">IFERROR(VLOOKUP(ROW(O325),'فهرست بها کلی'!$C$13:$BO$1660,45,0),"")</f>
        <v/>
      </c>
      <c r="P337" s="174" t="str">
        <f ca="1">IFERROR(VLOOKUP(ROW(P325),'فهرست بها کلی'!$C$13:$BO$1660,48,0),"")</f>
        <v/>
      </c>
      <c r="Q337" s="174" t="str">
        <f ca="1">IFERROR(VLOOKUP(ROW(Q325),'فهرست بها کلی'!$C$13:$BO$1660,51,0),"")</f>
        <v/>
      </c>
      <c r="R337" s="174" t="str">
        <f ca="1">IFERROR(VLOOKUP(ROW(R325),'فهرست بها کلی'!$C$13:$BO$1660,54,0),"")</f>
        <v/>
      </c>
      <c r="S337" s="174" t="str">
        <f ca="1">IFERROR(VLOOKUP(ROW(S325),'فهرست بها کلی'!$C$13:$BO$1660,57,0),"")</f>
        <v/>
      </c>
      <c r="T337" s="174" t="str">
        <f ca="1">IFERROR(VLOOKUP(ROW(T325),'فهرست بها کلی'!$C$13:$BO$1660,60,0),"")</f>
        <v/>
      </c>
      <c r="U337" s="174" t="str">
        <f ca="1">IFERROR(VLOOKUP(ROW(U325),'فهرست بها کلی'!$C$13:$BO$1660,63,0),"")</f>
        <v/>
      </c>
      <c r="V337" s="241">
        <f t="shared" ca="1" si="37"/>
        <v>0</v>
      </c>
      <c r="W337" s="242" t="str">
        <f t="shared" ca="1" si="38"/>
        <v/>
      </c>
      <c r="X337" s="174" t="str">
        <f ca="1">IFERROR(VLOOKUP(ROW(X325),'فهرست بها کلی'!$C$13:$BO$1660,10,0),"")</f>
        <v/>
      </c>
      <c r="Y337" s="174" t="str">
        <f ca="1">IFERROR(VLOOKUP(ROW(Y325),'فهرست بها کلی'!$C$13:$BO$1660,11,0),"")</f>
        <v/>
      </c>
      <c r="Z337" s="174" t="str">
        <f ca="1">IFERROR(VLOOKUP(ROW(Z325),'فهرست بها کلی'!$C$13:$BO$1660,12,0),"")</f>
        <v/>
      </c>
      <c r="AA337" s="174" t="str">
        <f ca="1">IFERROR(VLOOKUP(ROW(AA325),'فهرست بها کلی'!$C$13:$BO$1660,13,0),"")</f>
        <v/>
      </c>
      <c r="AB337" s="243" t="str">
        <f t="shared" ca="1" si="39"/>
        <v/>
      </c>
      <c r="AC337" s="174" t="str">
        <f ca="1">IFERROR(VLOOKUP(ROW(AC325),'فهرست بها کلی'!$C$13:$BO$1660,22,0),"")</f>
        <v/>
      </c>
      <c r="AD337" s="174" t="str">
        <f ca="1">IFERROR(VLOOKUP(ROW(AD325),'فهرست بها کلی'!$C$13:$BO$1660,25,0),"")</f>
        <v/>
      </c>
      <c r="AE337" s="174" t="str">
        <f ca="1">IFERROR(VLOOKUP(ROW(AE325),'فهرست بها کلی'!$C$13:$BO$1660,28,0),"")</f>
        <v/>
      </c>
      <c r="AF337" s="174" t="str">
        <f ca="1">IFERROR(VLOOKUP(ROW(AF325),'فهرست بها کلی'!$C$13:$BO$1660,31,0),"")</f>
        <v/>
      </c>
      <c r="AG337" s="174" t="str">
        <f ca="1">IFERROR(VLOOKUP(ROW(AG325),'فهرست بها کلی'!$C$13:$BO$1660,34,0),"")</f>
        <v/>
      </c>
      <c r="AH337" s="174" t="str">
        <f ca="1">IFERROR(VLOOKUP(ROW(AH325),'فهرست بها کلی'!$C$13:$BO$1660,37,0),"")</f>
        <v/>
      </c>
      <c r="AI337" s="174" t="str">
        <f ca="1">IFERROR(VLOOKUP(ROW(AI325),'فهرست بها کلی'!$C$13:$BO$1660,40,0),"")</f>
        <v/>
      </c>
      <c r="AJ337" s="174" t="str">
        <f ca="1">IFERROR(VLOOKUP(ROW(AJ325),'فهرست بها کلی'!$C$13:$BO$1660,43,0),"")</f>
        <v/>
      </c>
      <c r="AK337" s="174" t="str">
        <f ca="1">IFERROR(VLOOKUP(ROW(AK325),'فهرست بها کلی'!$C$13:$BO$1660,46,0),"")</f>
        <v/>
      </c>
      <c r="AL337" s="174" t="str">
        <f ca="1">IFERROR(VLOOKUP(ROW(AL325),'فهرست بها کلی'!$C$13:$BO$1660,49,0),"")</f>
        <v/>
      </c>
      <c r="AM337" s="174" t="str">
        <f ca="1">IFERROR(VLOOKUP(ROW(AM325),'فهرست بها کلی'!$C$13:$BO$1660,52,0),"")</f>
        <v/>
      </c>
      <c r="AN337" s="174" t="str">
        <f ca="1">IFERROR(VLOOKUP(ROW(AN325),'فهرست بها کلی'!$C$13:$BO$1660,55,0),"")</f>
        <v/>
      </c>
      <c r="AO337" s="174" t="str">
        <f ca="1">IFERROR(VLOOKUP(ROW(AO325),'فهرست بها کلی'!$C$13:$BO$1660,58,0),"")</f>
        <v/>
      </c>
      <c r="AP337" s="174" t="str">
        <f ca="1">IFERROR(VLOOKUP(ROW(AP325),'فهرست بها کلی'!$C$13:$BO$1660,61,0),"")</f>
        <v/>
      </c>
      <c r="AQ337" s="174" t="str">
        <f ca="1">IFERROR(VLOOKUP(ROW(AQ325),'فهرست بها کلی'!$C$13:$BO$1660,64,0),"")</f>
        <v/>
      </c>
      <c r="AR337" s="244">
        <f t="shared" ca="1" si="40"/>
        <v>0</v>
      </c>
      <c r="AS337" s="174" t="str">
        <f ca="1">IFERROR(VLOOKUP(ROW(AS325),'فهرست بها کلی'!$C$13:$BO$1660,23,0),"")</f>
        <v/>
      </c>
      <c r="AT337" s="174" t="str">
        <f ca="1">IFERROR(VLOOKUP(ROW(AT325),'فهرست بها کلی'!$C$13:$BO$1660,26,0),"")</f>
        <v/>
      </c>
      <c r="AU337" s="174" t="str">
        <f ca="1">IFERROR(VLOOKUP(ROW(AU325),'فهرست بها کلی'!$C$13:$BO$1660,29,0),"")</f>
        <v/>
      </c>
      <c r="AV337" s="174" t="str">
        <f ca="1">IFERROR(VLOOKUP(ROW(AV325),'فهرست بها کلی'!$C$13:$BO$1660,32,0),"")</f>
        <v/>
      </c>
      <c r="AW337" s="174" t="str">
        <f ca="1">IFERROR(VLOOKUP(ROW(AW325),'فهرست بها کلی'!$C$13:$BO$1660,35,0),"")</f>
        <v/>
      </c>
      <c r="AX337" s="174" t="str">
        <f ca="1">IFERROR(VLOOKUP(ROW(AX325),'فهرست بها کلی'!$C$13:$BO$1660,38,0),"")</f>
        <v/>
      </c>
      <c r="AY337" s="174" t="str">
        <f ca="1">IFERROR(VLOOKUP(ROW(AY325),'فهرست بها کلی'!$C$13:$BO$1660,41,0),"")</f>
        <v/>
      </c>
      <c r="AZ337" s="174" t="str">
        <f ca="1">IFERROR(VLOOKUP(ROW(AZ325),'فهرست بها کلی'!$C$13:$BO$1660,44,0),"")</f>
        <v/>
      </c>
      <c r="BA337" s="174" t="str">
        <f ca="1">IFERROR(VLOOKUP(ROW(BA325),'فهرست بها کلی'!$C$13:$BO$1660,47,0),"")</f>
        <v/>
      </c>
      <c r="BB337" s="174" t="str">
        <f ca="1">IFERROR(VLOOKUP(ROW(BB325),'فهرست بها کلی'!$C$13:$BO$1660,50,0),"")</f>
        <v/>
      </c>
      <c r="BC337" s="174" t="str">
        <f ca="1">IFERROR(VLOOKUP(ROW(BC325),'فهرست بها کلی'!$C$13:$BO$1660,53,0),"")</f>
        <v/>
      </c>
      <c r="BD337" s="174" t="str">
        <f ca="1">IFERROR(VLOOKUP(ROW(BD325),'فهرست بها کلی'!$C$13:$BO$1660,56,0),"")</f>
        <v/>
      </c>
      <c r="BE337" s="174" t="str">
        <f ca="1">IFERROR(VLOOKUP(ROW(BE325),'فهرست بها کلی'!$C$13:$BO$1660,59,0),"")</f>
        <v/>
      </c>
      <c r="BF337" s="174" t="str">
        <f ca="1">IFERROR(VLOOKUP(ROW(BF325),'فهرست بها کلی'!$C$13:$BO$1660,62,0),"")</f>
        <v/>
      </c>
      <c r="BG337" s="174" t="str">
        <f ca="1">IFERROR(VLOOKUP(ROW(BG325),'فهرست بها کلی'!$C$13:$BO$1660,65,0),"")</f>
        <v/>
      </c>
      <c r="BH337" s="174" t="str">
        <f ca="1">IFERROR(VLOOKUP(ROW(BH325),'فهرست بها کلی'!$C$13:$BO$1660,16,0),"")</f>
        <v/>
      </c>
      <c r="BI337" s="245" t="str">
        <f t="shared" ca="1" si="41"/>
        <v xml:space="preserve"> </v>
      </c>
      <c r="BJ337" s="245" t="str">
        <f t="shared" ca="1" si="42"/>
        <v/>
      </c>
      <c r="BK337" s="245" t="str">
        <f t="shared" ca="1" si="43"/>
        <v/>
      </c>
    </row>
    <row r="338" spans="1:63" ht="47.25" customHeight="1">
      <c r="A338" s="174" t="str">
        <f ca="1">IFERROR(VLOOKUP(ROW(A326),'فهرست بها کلی'!$C$13:$BO$1660,1,0),"")</f>
        <v/>
      </c>
      <c r="B338" s="174" t="str">
        <f ca="1">IFERROR(VLOOKUP(ROW(B326),'فهرست بها کلی'!$C$13:$BO$1660,5,0),"")</f>
        <v/>
      </c>
      <c r="C338" s="174" t="str">
        <f ca="1">IFERROR(VLOOKUP(ROW(C326),'فهرست بها کلی'!$C$13:$BO$1660,6,0),"")</f>
        <v/>
      </c>
      <c r="D338" s="174" t="str">
        <f ca="1">IFERROR(VLOOKUP(ROW(D326),'فهرست بها کلی'!$C$13:$BO$1660,7,0),"")</f>
        <v/>
      </c>
      <c r="E338" s="174" t="str">
        <f ca="1">IFERROR(VLOOKUP(ROW(E326),'فهرست بها کلی'!$C$13:$BO$1660,8,0),"")</f>
        <v/>
      </c>
      <c r="F338" s="174" t="str">
        <f ca="1">IFERROR(VLOOKUP(ROW(F326),'فهرست بها کلی'!$C$13:$BO$1660,9,0),"")</f>
        <v/>
      </c>
      <c r="G338" s="174" t="str">
        <f ca="1">IFERROR(VLOOKUP(ROW(G326),'فهرست بها کلی'!$C$13:$BO$1660,21,0),"")</f>
        <v/>
      </c>
      <c r="H338" s="174" t="str">
        <f ca="1">IFERROR(VLOOKUP(ROW(H326),'فهرست بها کلی'!$C$13:$BO$1660,24,0),"")</f>
        <v/>
      </c>
      <c r="I338" s="174" t="str">
        <f ca="1">IFERROR(VLOOKUP(ROW(I326),'فهرست بها کلی'!$C$13:$BO$1660,27,0),"")</f>
        <v/>
      </c>
      <c r="J338" s="174" t="str">
        <f ca="1">IFERROR(VLOOKUP(ROW(J326),'فهرست بها کلی'!$C$13:$BO$1660,30,0),"")</f>
        <v/>
      </c>
      <c r="K338" s="174" t="str">
        <f ca="1">IFERROR(VLOOKUP(ROW(K326),'فهرست بها کلی'!$C$13:$BO$1660,33,0),"")</f>
        <v/>
      </c>
      <c r="L338" s="174" t="str">
        <f ca="1">IFERROR(VLOOKUP(ROW(L326),'فهرست بها کلی'!$C$13:$BO$1660,36,0),"")</f>
        <v/>
      </c>
      <c r="M338" s="174" t="str">
        <f ca="1">IFERROR(VLOOKUP(ROW(M326),'فهرست بها کلی'!$C$13:$BO$1660,39,0),"")</f>
        <v/>
      </c>
      <c r="N338" s="174" t="str">
        <f ca="1">IFERROR(VLOOKUP(ROW(N326),'فهرست بها کلی'!$C$13:$BO$1660,42,0),"")</f>
        <v/>
      </c>
      <c r="O338" s="174" t="str">
        <f ca="1">IFERROR(VLOOKUP(ROW(O326),'فهرست بها کلی'!$C$13:$BO$1660,45,0),"")</f>
        <v/>
      </c>
      <c r="P338" s="174" t="str">
        <f ca="1">IFERROR(VLOOKUP(ROW(P326),'فهرست بها کلی'!$C$13:$BO$1660,48,0),"")</f>
        <v/>
      </c>
      <c r="Q338" s="174" t="str">
        <f ca="1">IFERROR(VLOOKUP(ROW(Q326),'فهرست بها کلی'!$C$13:$BO$1660,51,0),"")</f>
        <v/>
      </c>
      <c r="R338" s="174" t="str">
        <f ca="1">IFERROR(VLOOKUP(ROW(R326),'فهرست بها کلی'!$C$13:$BO$1660,54,0),"")</f>
        <v/>
      </c>
      <c r="S338" s="174" t="str">
        <f ca="1">IFERROR(VLOOKUP(ROW(S326),'فهرست بها کلی'!$C$13:$BO$1660,57,0),"")</f>
        <v/>
      </c>
      <c r="T338" s="174" t="str">
        <f ca="1">IFERROR(VLOOKUP(ROW(T326),'فهرست بها کلی'!$C$13:$BO$1660,60,0),"")</f>
        <v/>
      </c>
      <c r="U338" s="174" t="str">
        <f ca="1">IFERROR(VLOOKUP(ROW(U326),'فهرست بها کلی'!$C$13:$BO$1660,63,0),"")</f>
        <v/>
      </c>
      <c r="V338" s="241">
        <f t="shared" ca="1" si="37"/>
        <v>0</v>
      </c>
      <c r="W338" s="242" t="str">
        <f t="shared" ca="1" si="38"/>
        <v/>
      </c>
      <c r="X338" s="174" t="str">
        <f ca="1">IFERROR(VLOOKUP(ROW(X326),'فهرست بها کلی'!$C$13:$BO$1660,10,0),"")</f>
        <v/>
      </c>
      <c r="Y338" s="174" t="str">
        <f ca="1">IFERROR(VLOOKUP(ROW(Y326),'فهرست بها کلی'!$C$13:$BO$1660,11,0),"")</f>
        <v/>
      </c>
      <c r="Z338" s="174" t="str">
        <f ca="1">IFERROR(VLOOKUP(ROW(Z326),'فهرست بها کلی'!$C$13:$BO$1660,12,0),"")</f>
        <v/>
      </c>
      <c r="AA338" s="174" t="str">
        <f ca="1">IFERROR(VLOOKUP(ROW(AA326),'فهرست بها کلی'!$C$13:$BO$1660,13,0),"")</f>
        <v/>
      </c>
      <c r="AB338" s="243" t="str">
        <f t="shared" ca="1" si="39"/>
        <v/>
      </c>
      <c r="AC338" s="174" t="str">
        <f ca="1">IFERROR(VLOOKUP(ROW(AC326),'فهرست بها کلی'!$C$13:$BO$1660,22,0),"")</f>
        <v/>
      </c>
      <c r="AD338" s="174" t="str">
        <f ca="1">IFERROR(VLOOKUP(ROW(AD326),'فهرست بها کلی'!$C$13:$BO$1660,25,0),"")</f>
        <v/>
      </c>
      <c r="AE338" s="174" t="str">
        <f ca="1">IFERROR(VLOOKUP(ROW(AE326),'فهرست بها کلی'!$C$13:$BO$1660,28,0),"")</f>
        <v/>
      </c>
      <c r="AF338" s="174" t="str">
        <f ca="1">IFERROR(VLOOKUP(ROW(AF326),'فهرست بها کلی'!$C$13:$BO$1660,31,0),"")</f>
        <v/>
      </c>
      <c r="AG338" s="174" t="str">
        <f ca="1">IFERROR(VLOOKUP(ROW(AG326),'فهرست بها کلی'!$C$13:$BO$1660,34,0),"")</f>
        <v/>
      </c>
      <c r="AH338" s="174" t="str">
        <f ca="1">IFERROR(VLOOKUP(ROW(AH326),'فهرست بها کلی'!$C$13:$BO$1660,37,0),"")</f>
        <v/>
      </c>
      <c r="AI338" s="174" t="str">
        <f ca="1">IFERROR(VLOOKUP(ROW(AI326),'فهرست بها کلی'!$C$13:$BO$1660,40,0),"")</f>
        <v/>
      </c>
      <c r="AJ338" s="174" t="str">
        <f ca="1">IFERROR(VLOOKUP(ROW(AJ326),'فهرست بها کلی'!$C$13:$BO$1660,43,0),"")</f>
        <v/>
      </c>
      <c r="AK338" s="174" t="str">
        <f ca="1">IFERROR(VLOOKUP(ROW(AK326),'فهرست بها کلی'!$C$13:$BO$1660,46,0),"")</f>
        <v/>
      </c>
      <c r="AL338" s="174" t="str">
        <f ca="1">IFERROR(VLOOKUP(ROW(AL326),'فهرست بها کلی'!$C$13:$BO$1660,49,0),"")</f>
        <v/>
      </c>
      <c r="AM338" s="174" t="str">
        <f ca="1">IFERROR(VLOOKUP(ROW(AM326),'فهرست بها کلی'!$C$13:$BO$1660,52,0),"")</f>
        <v/>
      </c>
      <c r="AN338" s="174" t="str">
        <f ca="1">IFERROR(VLOOKUP(ROW(AN326),'فهرست بها کلی'!$C$13:$BO$1660,55,0),"")</f>
        <v/>
      </c>
      <c r="AO338" s="174" t="str">
        <f ca="1">IFERROR(VLOOKUP(ROW(AO326),'فهرست بها کلی'!$C$13:$BO$1660,58,0),"")</f>
        <v/>
      </c>
      <c r="AP338" s="174" t="str">
        <f ca="1">IFERROR(VLOOKUP(ROW(AP326),'فهرست بها کلی'!$C$13:$BO$1660,61,0),"")</f>
        <v/>
      </c>
      <c r="AQ338" s="174" t="str">
        <f ca="1">IFERROR(VLOOKUP(ROW(AQ326),'فهرست بها کلی'!$C$13:$BO$1660,64,0),"")</f>
        <v/>
      </c>
      <c r="AR338" s="244">
        <f t="shared" ca="1" si="40"/>
        <v>0</v>
      </c>
      <c r="AS338" s="174" t="str">
        <f ca="1">IFERROR(VLOOKUP(ROW(AS326),'فهرست بها کلی'!$C$13:$BO$1660,23,0),"")</f>
        <v/>
      </c>
      <c r="AT338" s="174" t="str">
        <f ca="1">IFERROR(VLOOKUP(ROW(AT326),'فهرست بها کلی'!$C$13:$BO$1660,26,0),"")</f>
        <v/>
      </c>
      <c r="AU338" s="174" t="str">
        <f ca="1">IFERROR(VLOOKUP(ROW(AU326),'فهرست بها کلی'!$C$13:$BO$1660,29,0),"")</f>
        <v/>
      </c>
      <c r="AV338" s="174" t="str">
        <f ca="1">IFERROR(VLOOKUP(ROW(AV326),'فهرست بها کلی'!$C$13:$BO$1660,32,0),"")</f>
        <v/>
      </c>
      <c r="AW338" s="174" t="str">
        <f ca="1">IFERROR(VLOOKUP(ROW(AW326),'فهرست بها کلی'!$C$13:$BO$1660,35,0),"")</f>
        <v/>
      </c>
      <c r="AX338" s="174" t="str">
        <f ca="1">IFERROR(VLOOKUP(ROW(AX326),'فهرست بها کلی'!$C$13:$BO$1660,38,0),"")</f>
        <v/>
      </c>
      <c r="AY338" s="174" t="str">
        <f ca="1">IFERROR(VLOOKUP(ROW(AY326),'فهرست بها کلی'!$C$13:$BO$1660,41,0),"")</f>
        <v/>
      </c>
      <c r="AZ338" s="174" t="str">
        <f ca="1">IFERROR(VLOOKUP(ROW(AZ326),'فهرست بها کلی'!$C$13:$BO$1660,44,0),"")</f>
        <v/>
      </c>
      <c r="BA338" s="174" t="str">
        <f ca="1">IFERROR(VLOOKUP(ROW(BA326),'فهرست بها کلی'!$C$13:$BO$1660,47,0),"")</f>
        <v/>
      </c>
      <c r="BB338" s="174" t="str">
        <f ca="1">IFERROR(VLOOKUP(ROW(BB326),'فهرست بها کلی'!$C$13:$BO$1660,50,0),"")</f>
        <v/>
      </c>
      <c r="BC338" s="174" t="str">
        <f ca="1">IFERROR(VLOOKUP(ROW(BC326),'فهرست بها کلی'!$C$13:$BO$1660,53,0),"")</f>
        <v/>
      </c>
      <c r="BD338" s="174" t="str">
        <f ca="1">IFERROR(VLOOKUP(ROW(BD326),'فهرست بها کلی'!$C$13:$BO$1660,56,0),"")</f>
        <v/>
      </c>
      <c r="BE338" s="174" t="str">
        <f ca="1">IFERROR(VLOOKUP(ROW(BE326),'فهرست بها کلی'!$C$13:$BO$1660,59,0),"")</f>
        <v/>
      </c>
      <c r="BF338" s="174" t="str">
        <f ca="1">IFERROR(VLOOKUP(ROW(BF326),'فهرست بها کلی'!$C$13:$BO$1660,62,0),"")</f>
        <v/>
      </c>
      <c r="BG338" s="174" t="str">
        <f ca="1">IFERROR(VLOOKUP(ROW(BG326),'فهرست بها کلی'!$C$13:$BO$1660,65,0),"")</f>
        <v/>
      </c>
      <c r="BH338" s="174" t="str">
        <f ca="1">IFERROR(VLOOKUP(ROW(BH326),'فهرست بها کلی'!$C$13:$BO$1660,16,0),"")</f>
        <v/>
      </c>
      <c r="BI338" s="245" t="str">
        <f t="shared" ca="1" si="41"/>
        <v xml:space="preserve"> </v>
      </c>
      <c r="BJ338" s="245" t="str">
        <f t="shared" ca="1" si="42"/>
        <v/>
      </c>
      <c r="BK338" s="245" t="str">
        <f t="shared" ca="1" si="43"/>
        <v/>
      </c>
    </row>
    <row r="339" spans="1:63" ht="47.25" customHeight="1">
      <c r="A339" s="174" t="str">
        <f ca="1">IFERROR(VLOOKUP(ROW(A327),'فهرست بها کلی'!$C$13:$BO$1660,1,0),"")</f>
        <v/>
      </c>
      <c r="B339" s="174" t="str">
        <f ca="1">IFERROR(VLOOKUP(ROW(B327),'فهرست بها کلی'!$C$13:$BO$1660,5,0),"")</f>
        <v/>
      </c>
      <c r="C339" s="174" t="str">
        <f ca="1">IFERROR(VLOOKUP(ROW(C327),'فهرست بها کلی'!$C$13:$BO$1660,6,0),"")</f>
        <v/>
      </c>
      <c r="D339" s="174" t="str">
        <f ca="1">IFERROR(VLOOKUP(ROW(D327),'فهرست بها کلی'!$C$13:$BO$1660,7,0),"")</f>
        <v/>
      </c>
      <c r="E339" s="174" t="str">
        <f ca="1">IFERROR(VLOOKUP(ROW(E327),'فهرست بها کلی'!$C$13:$BO$1660,8,0),"")</f>
        <v/>
      </c>
      <c r="F339" s="174" t="str">
        <f ca="1">IFERROR(VLOOKUP(ROW(F327),'فهرست بها کلی'!$C$13:$BO$1660,9,0),"")</f>
        <v/>
      </c>
      <c r="G339" s="174" t="str">
        <f ca="1">IFERROR(VLOOKUP(ROW(G327),'فهرست بها کلی'!$C$13:$BO$1660,21,0),"")</f>
        <v/>
      </c>
      <c r="H339" s="174" t="str">
        <f ca="1">IFERROR(VLOOKUP(ROW(H327),'فهرست بها کلی'!$C$13:$BO$1660,24,0),"")</f>
        <v/>
      </c>
      <c r="I339" s="174" t="str">
        <f ca="1">IFERROR(VLOOKUP(ROW(I327),'فهرست بها کلی'!$C$13:$BO$1660,27,0),"")</f>
        <v/>
      </c>
      <c r="J339" s="174" t="str">
        <f ca="1">IFERROR(VLOOKUP(ROW(J327),'فهرست بها کلی'!$C$13:$BO$1660,30,0),"")</f>
        <v/>
      </c>
      <c r="K339" s="174" t="str">
        <f ca="1">IFERROR(VLOOKUP(ROW(K327),'فهرست بها کلی'!$C$13:$BO$1660,33,0),"")</f>
        <v/>
      </c>
      <c r="L339" s="174" t="str">
        <f ca="1">IFERROR(VLOOKUP(ROW(L327),'فهرست بها کلی'!$C$13:$BO$1660,36,0),"")</f>
        <v/>
      </c>
      <c r="M339" s="174" t="str">
        <f ca="1">IFERROR(VLOOKUP(ROW(M327),'فهرست بها کلی'!$C$13:$BO$1660,39,0),"")</f>
        <v/>
      </c>
      <c r="N339" s="174" t="str">
        <f ca="1">IFERROR(VLOOKUP(ROW(N327),'فهرست بها کلی'!$C$13:$BO$1660,42,0),"")</f>
        <v/>
      </c>
      <c r="O339" s="174" t="str">
        <f ca="1">IFERROR(VLOOKUP(ROW(O327),'فهرست بها کلی'!$C$13:$BO$1660,45,0),"")</f>
        <v/>
      </c>
      <c r="P339" s="174" t="str">
        <f ca="1">IFERROR(VLOOKUP(ROW(P327),'فهرست بها کلی'!$C$13:$BO$1660,48,0),"")</f>
        <v/>
      </c>
      <c r="Q339" s="174" t="str">
        <f ca="1">IFERROR(VLOOKUP(ROW(Q327),'فهرست بها کلی'!$C$13:$BO$1660,51,0),"")</f>
        <v/>
      </c>
      <c r="R339" s="174" t="str">
        <f ca="1">IFERROR(VLOOKUP(ROW(R327),'فهرست بها کلی'!$C$13:$BO$1660,54,0),"")</f>
        <v/>
      </c>
      <c r="S339" s="174" t="str">
        <f ca="1">IFERROR(VLOOKUP(ROW(S327),'فهرست بها کلی'!$C$13:$BO$1660,57,0),"")</f>
        <v/>
      </c>
      <c r="T339" s="174" t="str">
        <f ca="1">IFERROR(VLOOKUP(ROW(T327),'فهرست بها کلی'!$C$13:$BO$1660,60,0),"")</f>
        <v/>
      </c>
      <c r="U339" s="174" t="str">
        <f ca="1">IFERROR(VLOOKUP(ROW(U327),'فهرست بها کلی'!$C$13:$BO$1660,63,0),"")</f>
        <v/>
      </c>
      <c r="V339" s="241">
        <f t="shared" ca="1" si="37"/>
        <v>0</v>
      </c>
      <c r="W339" s="242" t="str">
        <f t="shared" ca="1" si="38"/>
        <v/>
      </c>
      <c r="X339" s="174" t="str">
        <f ca="1">IFERROR(VLOOKUP(ROW(X327),'فهرست بها کلی'!$C$13:$BO$1660,10,0),"")</f>
        <v/>
      </c>
      <c r="Y339" s="174" t="str">
        <f ca="1">IFERROR(VLOOKUP(ROW(Y327),'فهرست بها کلی'!$C$13:$BO$1660,11,0),"")</f>
        <v/>
      </c>
      <c r="Z339" s="174" t="str">
        <f ca="1">IFERROR(VLOOKUP(ROW(Z327),'فهرست بها کلی'!$C$13:$BO$1660,12,0),"")</f>
        <v/>
      </c>
      <c r="AA339" s="174" t="str">
        <f ca="1">IFERROR(VLOOKUP(ROW(AA327),'فهرست بها کلی'!$C$13:$BO$1660,13,0),"")</f>
        <v/>
      </c>
      <c r="AB339" s="243" t="str">
        <f t="shared" ca="1" si="39"/>
        <v/>
      </c>
      <c r="AC339" s="174" t="str">
        <f ca="1">IFERROR(VLOOKUP(ROW(AC327),'فهرست بها کلی'!$C$13:$BO$1660,22,0),"")</f>
        <v/>
      </c>
      <c r="AD339" s="174" t="str">
        <f ca="1">IFERROR(VLOOKUP(ROW(AD327),'فهرست بها کلی'!$C$13:$BO$1660,25,0),"")</f>
        <v/>
      </c>
      <c r="AE339" s="174" t="str">
        <f ca="1">IFERROR(VLOOKUP(ROW(AE327),'فهرست بها کلی'!$C$13:$BO$1660,28,0),"")</f>
        <v/>
      </c>
      <c r="AF339" s="174" t="str">
        <f ca="1">IFERROR(VLOOKUP(ROW(AF327),'فهرست بها کلی'!$C$13:$BO$1660,31,0),"")</f>
        <v/>
      </c>
      <c r="AG339" s="174" t="str">
        <f ca="1">IFERROR(VLOOKUP(ROW(AG327),'فهرست بها کلی'!$C$13:$BO$1660,34,0),"")</f>
        <v/>
      </c>
      <c r="AH339" s="174" t="str">
        <f ca="1">IFERROR(VLOOKUP(ROW(AH327),'فهرست بها کلی'!$C$13:$BO$1660,37,0),"")</f>
        <v/>
      </c>
      <c r="AI339" s="174" t="str">
        <f ca="1">IFERROR(VLOOKUP(ROW(AI327),'فهرست بها کلی'!$C$13:$BO$1660,40,0),"")</f>
        <v/>
      </c>
      <c r="AJ339" s="174" t="str">
        <f ca="1">IFERROR(VLOOKUP(ROW(AJ327),'فهرست بها کلی'!$C$13:$BO$1660,43,0),"")</f>
        <v/>
      </c>
      <c r="AK339" s="174" t="str">
        <f ca="1">IFERROR(VLOOKUP(ROW(AK327),'فهرست بها کلی'!$C$13:$BO$1660,46,0),"")</f>
        <v/>
      </c>
      <c r="AL339" s="174" t="str">
        <f ca="1">IFERROR(VLOOKUP(ROW(AL327),'فهرست بها کلی'!$C$13:$BO$1660,49,0),"")</f>
        <v/>
      </c>
      <c r="AM339" s="174" t="str">
        <f ca="1">IFERROR(VLOOKUP(ROW(AM327),'فهرست بها کلی'!$C$13:$BO$1660,52,0),"")</f>
        <v/>
      </c>
      <c r="AN339" s="174" t="str">
        <f ca="1">IFERROR(VLOOKUP(ROW(AN327),'فهرست بها کلی'!$C$13:$BO$1660,55,0),"")</f>
        <v/>
      </c>
      <c r="AO339" s="174" t="str">
        <f ca="1">IFERROR(VLOOKUP(ROW(AO327),'فهرست بها کلی'!$C$13:$BO$1660,58,0),"")</f>
        <v/>
      </c>
      <c r="AP339" s="174" t="str">
        <f ca="1">IFERROR(VLOOKUP(ROW(AP327),'فهرست بها کلی'!$C$13:$BO$1660,61,0),"")</f>
        <v/>
      </c>
      <c r="AQ339" s="174" t="str">
        <f ca="1">IFERROR(VLOOKUP(ROW(AQ327),'فهرست بها کلی'!$C$13:$BO$1660,64,0),"")</f>
        <v/>
      </c>
      <c r="AR339" s="244">
        <f t="shared" ca="1" si="40"/>
        <v>0</v>
      </c>
      <c r="AS339" s="174" t="str">
        <f ca="1">IFERROR(VLOOKUP(ROW(AS327),'فهرست بها کلی'!$C$13:$BO$1660,23,0),"")</f>
        <v/>
      </c>
      <c r="AT339" s="174" t="str">
        <f ca="1">IFERROR(VLOOKUP(ROW(AT327),'فهرست بها کلی'!$C$13:$BO$1660,26,0),"")</f>
        <v/>
      </c>
      <c r="AU339" s="174" t="str">
        <f ca="1">IFERROR(VLOOKUP(ROW(AU327),'فهرست بها کلی'!$C$13:$BO$1660,29,0),"")</f>
        <v/>
      </c>
      <c r="AV339" s="174" t="str">
        <f ca="1">IFERROR(VLOOKUP(ROW(AV327),'فهرست بها کلی'!$C$13:$BO$1660,32,0),"")</f>
        <v/>
      </c>
      <c r="AW339" s="174" t="str">
        <f ca="1">IFERROR(VLOOKUP(ROW(AW327),'فهرست بها کلی'!$C$13:$BO$1660,35,0),"")</f>
        <v/>
      </c>
      <c r="AX339" s="174" t="str">
        <f ca="1">IFERROR(VLOOKUP(ROW(AX327),'فهرست بها کلی'!$C$13:$BO$1660,38,0),"")</f>
        <v/>
      </c>
      <c r="AY339" s="174" t="str">
        <f ca="1">IFERROR(VLOOKUP(ROW(AY327),'فهرست بها کلی'!$C$13:$BO$1660,41,0),"")</f>
        <v/>
      </c>
      <c r="AZ339" s="174" t="str">
        <f ca="1">IFERROR(VLOOKUP(ROW(AZ327),'فهرست بها کلی'!$C$13:$BO$1660,44,0),"")</f>
        <v/>
      </c>
      <c r="BA339" s="174" t="str">
        <f ca="1">IFERROR(VLOOKUP(ROW(BA327),'فهرست بها کلی'!$C$13:$BO$1660,47,0),"")</f>
        <v/>
      </c>
      <c r="BB339" s="174" t="str">
        <f ca="1">IFERROR(VLOOKUP(ROW(BB327),'فهرست بها کلی'!$C$13:$BO$1660,50,0),"")</f>
        <v/>
      </c>
      <c r="BC339" s="174" t="str">
        <f ca="1">IFERROR(VLOOKUP(ROW(BC327),'فهرست بها کلی'!$C$13:$BO$1660,53,0),"")</f>
        <v/>
      </c>
      <c r="BD339" s="174" t="str">
        <f ca="1">IFERROR(VLOOKUP(ROW(BD327),'فهرست بها کلی'!$C$13:$BO$1660,56,0),"")</f>
        <v/>
      </c>
      <c r="BE339" s="174" t="str">
        <f ca="1">IFERROR(VLOOKUP(ROW(BE327),'فهرست بها کلی'!$C$13:$BO$1660,59,0),"")</f>
        <v/>
      </c>
      <c r="BF339" s="174" t="str">
        <f ca="1">IFERROR(VLOOKUP(ROW(BF327),'فهرست بها کلی'!$C$13:$BO$1660,62,0),"")</f>
        <v/>
      </c>
      <c r="BG339" s="174" t="str">
        <f ca="1">IFERROR(VLOOKUP(ROW(BG327),'فهرست بها کلی'!$C$13:$BO$1660,65,0),"")</f>
        <v/>
      </c>
      <c r="BH339" s="174" t="str">
        <f ca="1">IFERROR(VLOOKUP(ROW(BH327),'فهرست بها کلی'!$C$13:$BO$1660,16,0),"")</f>
        <v/>
      </c>
      <c r="BI339" s="245" t="str">
        <f t="shared" ca="1" si="41"/>
        <v xml:space="preserve"> </v>
      </c>
      <c r="BJ339" s="245" t="str">
        <f t="shared" ca="1" si="42"/>
        <v/>
      </c>
      <c r="BK339" s="245" t="str">
        <f t="shared" ca="1" si="43"/>
        <v/>
      </c>
    </row>
    <row r="340" spans="1:63" ht="47.25" customHeight="1">
      <c r="A340" s="174" t="str">
        <f ca="1">IFERROR(VLOOKUP(ROW(A328),'فهرست بها کلی'!$C$13:$BO$1660,1,0),"")</f>
        <v/>
      </c>
      <c r="B340" s="174" t="str">
        <f ca="1">IFERROR(VLOOKUP(ROW(B328),'فهرست بها کلی'!$C$13:$BO$1660,5,0),"")</f>
        <v/>
      </c>
      <c r="C340" s="174" t="str">
        <f ca="1">IFERROR(VLOOKUP(ROW(C328),'فهرست بها کلی'!$C$13:$BO$1660,6,0),"")</f>
        <v/>
      </c>
      <c r="D340" s="174" t="str">
        <f ca="1">IFERROR(VLOOKUP(ROW(D328),'فهرست بها کلی'!$C$13:$BO$1660,7,0),"")</f>
        <v/>
      </c>
      <c r="E340" s="174" t="str">
        <f ca="1">IFERROR(VLOOKUP(ROW(E328),'فهرست بها کلی'!$C$13:$BO$1660,8,0),"")</f>
        <v/>
      </c>
      <c r="F340" s="174" t="str">
        <f ca="1">IFERROR(VLOOKUP(ROW(F328),'فهرست بها کلی'!$C$13:$BO$1660,9,0),"")</f>
        <v/>
      </c>
      <c r="G340" s="174" t="str">
        <f ca="1">IFERROR(VLOOKUP(ROW(G328),'فهرست بها کلی'!$C$13:$BO$1660,21,0),"")</f>
        <v/>
      </c>
      <c r="H340" s="174" t="str">
        <f ca="1">IFERROR(VLOOKUP(ROW(H328),'فهرست بها کلی'!$C$13:$BO$1660,24,0),"")</f>
        <v/>
      </c>
      <c r="I340" s="174" t="str">
        <f ca="1">IFERROR(VLOOKUP(ROW(I328),'فهرست بها کلی'!$C$13:$BO$1660,27,0),"")</f>
        <v/>
      </c>
      <c r="J340" s="174" t="str">
        <f ca="1">IFERROR(VLOOKUP(ROW(J328),'فهرست بها کلی'!$C$13:$BO$1660,30,0),"")</f>
        <v/>
      </c>
      <c r="K340" s="174" t="str">
        <f ca="1">IFERROR(VLOOKUP(ROW(K328),'فهرست بها کلی'!$C$13:$BO$1660,33,0),"")</f>
        <v/>
      </c>
      <c r="L340" s="174" t="str">
        <f ca="1">IFERROR(VLOOKUP(ROW(L328),'فهرست بها کلی'!$C$13:$BO$1660,36,0),"")</f>
        <v/>
      </c>
      <c r="M340" s="174" t="str">
        <f ca="1">IFERROR(VLOOKUP(ROW(M328),'فهرست بها کلی'!$C$13:$BO$1660,39,0),"")</f>
        <v/>
      </c>
      <c r="N340" s="174" t="str">
        <f ca="1">IFERROR(VLOOKUP(ROW(N328),'فهرست بها کلی'!$C$13:$BO$1660,42,0),"")</f>
        <v/>
      </c>
      <c r="O340" s="174" t="str">
        <f ca="1">IFERROR(VLOOKUP(ROW(O328),'فهرست بها کلی'!$C$13:$BO$1660,45,0),"")</f>
        <v/>
      </c>
      <c r="P340" s="174" t="str">
        <f ca="1">IFERROR(VLOOKUP(ROW(P328),'فهرست بها کلی'!$C$13:$BO$1660,48,0),"")</f>
        <v/>
      </c>
      <c r="Q340" s="174" t="str">
        <f ca="1">IFERROR(VLOOKUP(ROW(Q328),'فهرست بها کلی'!$C$13:$BO$1660,51,0),"")</f>
        <v/>
      </c>
      <c r="R340" s="174" t="str">
        <f ca="1">IFERROR(VLOOKUP(ROW(R328),'فهرست بها کلی'!$C$13:$BO$1660,54,0),"")</f>
        <v/>
      </c>
      <c r="S340" s="174" t="str">
        <f ca="1">IFERROR(VLOOKUP(ROW(S328),'فهرست بها کلی'!$C$13:$BO$1660,57,0),"")</f>
        <v/>
      </c>
      <c r="T340" s="174" t="str">
        <f ca="1">IFERROR(VLOOKUP(ROW(T328),'فهرست بها کلی'!$C$13:$BO$1660,60,0),"")</f>
        <v/>
      </c>
      <c r="U340" s="174" t="str">
        <f ca="1">IFERROR(VLOOKUP(ROW(U328),'فهرست بها کلی'!$C$13:$BO$1660,63,0),"")</f>
        <v/>
      </c>
      <c r="V340" s="241">
        <f t="shared" ca="1" si="37"/>
        <v>0</v>
      </c>
      <c r="W340" s="242" t="str">
        <f t="shared" ca="1" si="38"/>
        <v/>
      </c>
      <c r="X340" s="174" t="str">
        <f ca="1">IFERROR(VLOOKUP(ROW(X328),'فهرست بها کلی'!$C$13:$BO$1660,10,0),"")</f>
        <v/>
      </c>
      <c r="Y340" s="174" t="str">
        <f ca="1">IFERROR(VLOOKUP(ROW(Y328),'فهرست بها کلی'!$C$13:$BO$1660,11,0),"")</f>
        <v/>
      </c>
      <c r="Z340" s="174" t="str">
        <f ca="1">IFERROR(VLOOKUP(ROW(Z328),'فهرست بها کلی'!$C$13:$BO$1660,12,0),"")</f>
        <v/>
      </c>
      <c r="AA340" s="174" t="str">
        <f ca="1">IFERROR(VLOOKUP(ROW(AA328),'فهرست بها کلی'!$C$13:$BO$1660,13,0),"")</f>
        <v/>
      </c>
      <c r="AB340" s="243" t="str">
        <f t="shared" ca="1" si="39"/>
        <v/>
      </c>
      <c r="AC340" s="174" t="str">
        <f ca="1">IFERROR(VLOOKUP(ROW(AC328),'فهرست بها کلی'!$C$13:$BO$1660,22,0),"")</f>
        <v/>
      </c>
      <c r="AD340" s="174" t="str">
        <f ca="1">IFERROR(VLOOKUP(ROW(AD328),'فهرست بها کلی'!$C$13:$BO$1660,25,0),"")</f>
        <v/>
      </c>
      <c r="AE340" s="174" t="str">
        <f ca="1">IFERROR(VLOOKUP(ROW(AE328),'فهرست بها کلی'!$C$13:$BO$1660,28,0),"")</f>
        <v/>
      </c>
      <c r="AF340" s="174" t="str">
        <f ca="1">IFERROR(VLOOKUP(ROW(AF328),'فهرست بها کلی'!$C$13:$BO$1660,31,0),"")</f>
        <v/>
      </c>
      <c r="AG340" s="174" t="str">
        <f ca="1">IFERROR(VLOOKUP(ROW(AG328),'فهرست بها کلی'!$C$13:$BO$1660,34,0),"")</f>
        <v/>
      </c>
      <c r="AH340" s="174" t="str">
        <f ca="1">IFERROR(VLOOKUP(ROW(AH328),'فهرست بها کلی'!$C$13:$BO$1660,37,0),"")</f>
        <v/>
      </c>
      <c r="AI340" s="174" t="str">
        <f ca="1">IFERROR(VLOOKUP(ROW(AI328),'فهرست بها کلی'!$C$13:$BO$1660,40,0),"")</f>
        <v/>
      </c>
      <c r="AJ340" s="174" t="str">
        <f ca="1">IFERROR(VLOOKUP(ROW(AJ328),'فهرست بها کلی'!$C$13:$BO$1660,43,0),"")</f>
        <v/>
      </c>
      <c r="AK340" s="174" t="str">
        <f ca="1">IFERROR(VLOOKUP(ROW(AK328),'فهرست بها کلی'!$C$13:$BO$1660,46,0),"")</f>
        <v/>
      </c>
      <c r="AL340" s="174" t="str">
        <f ca="1">IFERROR(VLOOKUP(ROW(AL328),'فهرست بها کلی'!$C$13:$BO$1660,49,0),"")</f>
        <v/>
      </c>
      <c r="AM340" s="174" t="str">
        <f ca="1">IFERROR(VLOOKUP(ROW(AM328),'فهرست بها کلی'!$C$13:$BO$1660,52,0),"")</f>
        <v/>
      </c>
      <c r="AN340" s="174" t="str">
        <f ca="1">IFERROR(VLOOKUP(ROW(AN328),'فهرست بها کلی'!$C$13:$BO$1660,55,0),"")</f>
        <v/>
      </c>
      <c r="AO340" s="174" t="str">
        <f ca="1">IFERROR(VLOOKUP(ROW(AO328),'فهرست بها کلی'!$C$13:$BO$1660,58,0),"")</f>
        <v/>
      </c>
      <c r="AP340" s="174" t="str">
        <f ca="1">IFERROR(VLOOKUP(ROW(AP328),'فهرست بها کلی'!$C$13:$BO$1660,61,0),"")</f>
        <v/>
      </c>
      <c r="AQ340" s="174" t="str">
        <f ca="1">IFERROR(VLOOKUP(ROW(AQ328),'فهرست بها کلی'!$C$13:$BO$1660,64,0),"")</f>
        <v/>
      </c>
      <c r="AR340" s="244">
        <f t="shared" ca="1" si="40"/>
        <v>0</v>
      </c>
      <c r="AS340" s="174" t="str">
        <f ca="1">IFERROR(VLOOKUP(ROW(AS328),'فهرست بها کلی'!$C$13:$BO$1660,23,0),"")</f>
        <v/>
      </c>
      <c r="AT340" s="174" t="str">
        <f ca="1">IFERROR(VLOOKUP(ROW(AT328),'فهرست بها کلی'!$C$13:$BO$1660,26,0),"")</f>
        <v/>
      </c>
      <c r="AU340" s="174" t="str">
        <f ca="1">IFERROR(VLOOKUP(ROW(AU328),'فهرست بها کلی'!$C$13:$BO$1660,29,0),"")</f>
        <v/>
      </c>
      <c r="AV340" s="174" t="str">
        <f ca="1">IFERROR(VLOOKUP(ROW(AV328),'فهرست بها کلی'!$C$13:$BO$1660,32,0),"")</f>
        <v/>
      </c>
      <c r="AW340" s="174" t="str">
        <f ca="1">IFERROR(VLOOKUP(ROW(AW328),'فهرست بها کلی'!$C$13:$BO$1660,35,0),"")</f>
        <v/>
      </c>
      <c r="AX340" s="174" t="str">
        <f ca="1">IFERROR(VLOOKUP(ROW(AX328),'فهرست بها کلی'!$C$13:$BO$1660,38,0),"")</f>
        <v/>
      </c>
      <c r="AY340" s="174" t="str">
        <f ca="1">IFERROR(VLOOKUP(ROW(AY328),'فهرست بها کلی'!$C$13:$BO$1660,41,0),"")</f>
        <v/>
      </c>
      <c r="AZ340" s="174" t="str">
        <f ca="1">IFERROR(VLOOKUP(ROW(AZ328),'فهرست بها کلی'!$C$13:$BO$1660,44,0),"")</f>
        <v/>
      </c>
      <c r="BA340" s="174" t="str">
        <f ca="1">IFERROR(VLOOKUP(ROW(BA328),'فهرست بها کلی'!$C$13:$BO$1660,47,0),"")</f>
        <v/>
      </c>
      <c r="BB340" s="174" t="str">
        <f ca="1">IFERROR(VLOOKUP(ROW(BB328),'فهرست بها کلی'!$C$13:$BO$1660,50,0),"")</f>
        <v/>
      </c>
      <c r="BC340" s="174" t="str">
        <f ca="1">IFERROR(VLOOKUP(ROW(BC328),'فهرست بها کلی'!$C$13:$BO$1660,53,0),"")</f>
        <v/>
      </c>
      <c r="BD340" s="174" t="str">
        <f ca="1">IFERROR(VLOOKUP(ROW(BD328),'فهرست بها کلی'!$C$13:$BO$1660,56,0),"")</f>
        <v/>
      </c>
      <c r="BE340" s="174" t="str">
        <f ca="1">IFERROR(VLOOKUP(ROW(BE328),'فهرست بها کلی'!$C$13:$BO$1660,59,0),"")</f>
        <v/>
      </c>
      <c r="BF340" s="174" t="str">
        <f ca="1">IFERROR(VLOOKUP(ROW(BF328),'فهرست بها کلی'!$C$13:$BO$1660,62,0),"")</f>
        <v/>
      </c>
      <c r="BG340" s="174" t="str">
        <f ca="1">IFERROR(VLOOKUP(ROW(BG328),'فهرست بها کلی'!$C$13:$BO$1660,65,0),"")</f>
        <v/>
      </c>
      <c r="BH340" s="174" t="str">
        <f ca="1">IFERROR(VLOOKUP(ROW(BH328),'فهرست بها کلی'!$C$13:$BO$1660,16,0),"")</f>
        <v/>
      </c>
      <c r="BI340" s="245" t="str">
        <f t="shared" ca="1" si="41"/>
        <v xml:space="preserve"> </v>
      </c>
      <c r="BJ340" s="245" t="str">
        <f t="shared" ca="1" si="42"/>
        <v/>
      </c>
      <c r="BK340" s="245" t="str">
        <f t="shared" ca="1" si="43"/>
        <v/>
      </c>
    </row>
    <row r="341" spans="1:63" ht="47.25" customHeight="1">
      <c r="A341" s="174" t="str">
        <f ca="1">IFERROR(VLOOKUP(ROW(A329),'فهرست بها کلی'!$C$13:$BO$1660,1,0),"")</f>
        <v/>
      </c>
      <c r="B341" s="174" t="str">
        <f ca="1">IFERROR(VLOOKUP(ROW(B329),'فهرست بها کلی'!$C$13:$BO$1660,5,0),"")</f>
        <v/>
      </c>
      <c r="C341" s="174" t="str">
        <f ca="1">IFERROR(VLOOKUP(ROW(C329),'فهرست بها کلی'!$C$13:$BO$1660,6,0),"")</f>
        <v/>
      </c>
      <c r="D341" s="174" t="str">
        <f ca="1">IFERROR(VLOOKUP(ROW(D329),'فهرست بها کلی'!$C$13:$BO$1660,7,0),"")</f>
        <v/>
      </c>
      <c r="E341" s="174" t="str">
        <f ca="1">IFERROR(VLOOKUP(ROW(E329),'فهرست بها کلی'!$C$13:$BO$1660,8,0),"")</f>
        <v/>
      </c>
      <c r="F341" s="174" t="str">
        <f ca="1">IFERROR(VLOOKUP(ROW(F329),'فهرست بها کلی'!$C$13:$BO$1660,9,0),"")</f>
        <v/>
      </c>
      <c r="G341" s="174" t="str">
        <f ca="1">IFERROR(VLOOKUP(ROW(G329),'فهرست بها کلی'!$C$13:$BO$1660,21,0),"")</f>
        <v/>
      </c>
      <c r="H341" s="174" t="str">
        <f ca="1">IFERROR(VLOOKUP(ROW(H329),'فهرست بها کلی'!$C$13:$BO$1660,24,0),"")</f>
        <v/>
      </c>
      <c r="I341" s="174" t="str">
        <f ca="1">IFERROR(VLOOKUP(ROW(I329),'فهرست بها کلی'!$C$13:$BO$1660,27,0),"")</f>
        <v/>
      </c>
      <c r="J341" s="174" t="str">
        <f ca="1">IFERROR(VLOOKUP(ROW(J329),'فهرست بها کلی'!$C$13:$BO$1660,30,0),"")</f>
        <v/>
      </c>
      <c r="K341" s="174" t="str">
        <f ca="1">IFERROR(VLOOKUP(ROW(K329),'فهرست بها کلی'!$C$13:$BO$1660,33,0),"")</f>
        <v/>
      </c>
      <c r="L341" s="174" t="str">
        <f ca="1">IFERROR(VLOOKUP(ROW(L329),'فهرست بها کلی'!$C$13:$BO$1660,36,0),"")</f>
        <v/>
      </c>
      <c r="M341" s="174" t="str">
        <f ca="1">IFERROR(VLOOKUP(ROW(M329),'فهرست بها کلی'!$C$13:$BO$1660,39,0),"")</f>
        <v/>
      </c>
      <c r="N341" s="174" t="str">
        <f ca="1">IFERROR(VLOOKUP(ROW(N329),'فهرست بها کلی'!$C$13:$BO$1660,42,0),"")</f>
        <v/>
      </c>
      <c r="O341" s="174" t="str">
        <f ca="1">IFERROR(VLOOKUP(ROW(O329),'فهرست بها کلی'!$C$13:$BO$1660,45,0),"")</f>
        <v/>
      </c>
      <c r="P341" s="174" t="str">
        <f ca="1">IFERROR(VLOOKUP(ROW(P329),'فهرست بها کلی'!$C$13:$BO$1660,48,0),"")</f>
        <v/>
      </c>
      <c r="Q341" s="174" t="str">
        <f ca="1">IFERROR(VLOOKUP(ROW(Q329),'فهرست بها کلی'!$C$13:$BO$1660,51,0),"")</f>
        <v/>
      </c>
      <c r="R341" s="174" t="str">
        <f ca="1">IFERROR(VLOOKUP(ROW(R329),'فهرست بها کلی'!$C$13:$BO$1660,54,0),"")</f>
        <v/>
      </c>
      <c r="S341" s="174" t="str">
        <f ca="1">IFERROR(VLOOKUP(ROW(S329),'فهرست بها کلی'!$C$13:$BO$1660,57,0),"")</f>
        <v/>
      </c>
      <c r="T341" s="174" t="str">
        <f ca="1">IFERROR(VLOOKUP(ROW(T329),'فهرست بها کلی'!$C$13:$BO$1660,60,0),"")</f>
        <v/>
      </c>
      <c r="U341" s="174" t="str">
        <f ca="1">IFERROR(VLOOKUP(ROW(U329),'فهرست بها کلی'!$C$13:$BO$1660,63,0),"")</f>
        <v/>
      </c>
      <c r="V341" s="241">
        <f t="shared" ca="1" si="37"/>
        <v>0</v>
      </c>
      <c r="W341" s="242" t="str">
        <f t="shared" ca="1" si="38"/>
        <v/>
      </c>
      <c r="X341" s="174" t="str">
        <f ca="1">IFERROR(VLOOKUP(ROW(X329),'فهرست بها کلی'!$C$13:$BO$1660,10,0),"")</f>
        <v/>
      </c>
      <c r="Y341" s="174" t="str">
        <f ca="1">IFERROR(VLOOKUP(ROW(Y329),'فهرست بها کلی'!$C$13:$BO$1660,11,0),"")</f>
        <v/>
      </c>
      <c r="Z341" s="174" t="str">
        <f ca="1">IFERROR(VLOOKUP(ROW(Z329),'فهرست بها کلی'!$C$13:$BO$1660,12,0),"")</f>
        <v/>
      </c>
      <c r="AA341" s="174" t="str">
        <f ca="1">IFERROR(VLOOKUP(ROW(AA329),'فهرست بها کلی'!$C$13:$BO$1660,13,0),"")</f>
        <v/>
      </c>
      <c r="AB341" s="243" t="str">
        <f t="shared" ca="1" si="39"/>
        <v/>
      </c>
      <c r="AC341" s="174" t="str">
        <f ca="1">IFERROR(VLOOKUP(ROW(AC329),'فهرست بها کلی'!$C$13:$BO$1660,22,0),"")</f>
        <v/>
      </c>
      <c r="AD341" s="174" t="str">
        <f ca="1">IFERROR(VLOOKUP(ROW(AD329),'فهرست بها کلی'!$C$13:$BO$1660,25,0),"")</f>
        <v/>
      </c>
      <c r="AE341" s="174" t="str">
        <f ca="1">IFERROR(VLOOKUP(ROW(AE329),'فهرست بها کلی'!$C$13:$BO$1660,28,0),"")</f>
        <v/>
      </c>
      <c r="AF341" s="174" t="str">
        <f ca="1">IFERROR(VLOOKUP(ROW(AF329),'فهرست بها کلی'!$C$13:$BO$1660,31,0),"")</f>
        <v/>
      </c>
      <c r="AG341" s="174" t="str">
        <f ca="1">IFERROR(VLOOKUP(ROW(AG329),'فهرست بها کلی'!$C$13:$BO$1660,34,0),"")</f>
        <v/>
      </c>
      <c r="AH341" s="174" t="str">
        <f ca="1">IFERROR(VLOOKUP(ROW(AH329),'فهرست بها کلی'!$C$13:$BO$1660,37,0),"")</f>
        <v/>
      </c>
      <c r="AI341" s="174" t="str">
        <f ca="1">IFERROR(VLOOKUP(ROW(AI329),'فهرست بها کلی'!$C$13:$BO$1660,40,0),"")</f>
        <v/>
      </c>
      <c r="AJ341" s="174" t="str">
        <f ca="1">IFERROR(VLOOKUP(ROW(AJ329),'فهرست بها کلی'!$C$13:$BO$1660,43,0),"")</f>
        <v/>
      </c>
      <c r="AK341" s="174" t="str">
        <f ca="1">IFERROR(VLOOKUP(ROW(AK329),'فهرست بها کلی'!$C$13:$BO$1660,46,0),"")</f>
        <v/>
      </c>
      <c r="AL341" s="174" t="str">
        <f ca="1">IFERROR(VLOOKUP(ROW(AL329),'فهرست بها کلی'!$C$13:$BO$1660,49,0),"")</f>
        <v/>
      </c>
      <c r="AM341" s="174" t="str">
        <f ca="1">IFERROR(VLOOKUP(ROW(AM329),'فهرست بها کلی'!$C$13:$BO$1660,52,0),"")</f>
        <v/>
      </c>
      <c r="AN341" s="174" t="str">
        <f ca="1">IFERROR(VLOOKUP(ROW(AN329),'فهرست بها کلی'!$C$13:$BO$1660,55,0),"")</f>
        <v/>
      </c>
      <c r="AO341" s="174" t="str">
        <f ca="1">IFERROR(VLOOKUP(ROW(AO329),'فهرست بها کلی'!$C$13:$BO$1660,58,0),"")</f>
        <v/>
      </c>
      <c r="AP341" s="174" t="str">
        <f ca="1">IFERROR(VLOOKUP(ROW(AP329),'فهرست بها کلی'!$C$13:$BO$1660,61,0),"")</f>
        <v/>
      </c>
      <c r="AQ341" s="174" t="str">
        <f ca="1">IFERROR(VLOOKUP(ROW(AQ329),'فهرست بها کلی'!$C$13:$BO$1660,64,0),"")</f>
        <v/>
      </c>
      <c r="AR341" s="244">
        <f t="shared" ca="1" si="40"/>
        <v>0</v>
      </c>
      <c r="AS341" s="174" t="str">
        <f ca="1">IFERROR(VLOOKUP(ROW(AS329),'فهرست بها کلی'!$C$13:$BO$1660,23,0),"")</f>
        <v/>
      </c>
      <c r="AT341" s="174" t="str">
        <f ca="1">IFERROR(VLOOKUP(ROW(AT329),'فهرست بها کلی'!$C$13:$BO$1660,26,0),"")</f>
        <v/>
      </c>
      <c r="AU341" s="174" t="str">
        <f ca="1">IFERROR(VLOOKUP(ROW(AU329),'فهرست بها کلی'!$C$13:$BO$1660,29,0),"")</f>
        <v/>
      </c>
      <c r="AV341" s="174" t="str">
        <f ca="1">IFERROR(VLOOKUP(ROW(AV329),'فهرست بها کلی'!$C$13:$BO$1660,32,0),"")</f>
        <v/>
      </c>
      <c r="AW341" s="174" t="str">
        <f ca="1">IFERROR(VLOOKUP(ROW(AW329),'فهرست بها کلی'!$C$13:$BO$1660,35,0),"")</f>
        <v/>
      </c>
      <c r="AX341" s="174" t="str">
        <f ca="1">IFERROR(VLOOKUP(ROW(AX329),'فهرست بها کلی'!$C$13:$BO$1660,38,0),"")</f>
        <v/>
      </c>
      <c r="AY341" s="174" t="str">
        <f ca="1">IFERROR(VLOOKUP(ROW(AY329),'فهرست بها کلی'!$C$13:$BO$1660,41,0),"")</f>
        <v/>
      </c>
      <c r="AZ341" s="174" t="str">
        <f ca="1">IFERROR(VLOOKUP(ROW(AZ329),'فهرست بها کلی'!$C$13:$BO$1660,44,0),"")</f>
        <v/>
      </c>
      <c r="BA341" s="174" t="str">
        <f ca="1">IFERROR(VLOOKUP(ROW(BA329),'فهرست بها کلی'!$C$13:$BO$1660,47,0),"")</f>
        <v/>
      </c>
      <c r="BB341" s="174" t="str">
        <f ca="1">IFERROR(VLOOKUP(ROW(BB329),'فهرست بها کلی'!$C$13:$BO$1660,50,0),"")</f>
        <v/>
      </c>
      <c r="BC341" s="174" t="str">
        <f ca="1">IFERROR(VLOOKUP(ROW(BC329),'فهرست بها کلی'!$C$13:$BO$1660,53,0),"")</f>
        <v/>
      </c>
      <c r="BD341" s="174" t="str">
        <f ca="1">IFERROR(VLOOKUP(ROW(BD329),'فهرست بها کلی'!$C$13:$BO$1660,56,0),"")</f>
        <v/>
      </c>
      <c r="BE341" s="174" t="str">
        <f ca="1">IFERROR(VLOOKUP(ROW(BE329),'فهرست بها کلی'!$C$13:$BO$1660,59,0),"")</f>
        <v/>
      </c>
      <c r="BF341" s="174" t="str">
        <f ca="1">IFERROR(VLOOKUP(ROW(BF329),'فهرست بها کلی'!$C$13:$BO$1660,62,0),"")</f>
        <v/>
      </c>
      <c r="BG341" s="174" t="str">
        <f ca="1">IFERROR(VLOOKUP(ROW(BG329),'فهرست بها کلی'!$C$13:$BO$1660,65,0),"")</f>
        <v/>
      </c>
      <c r="BH341" s="174" t="str">
        <f ca="1">IFERROR(VLOOKUP(ROW(BH329),'فهرست بها کلی'!$C$13:$BO$1660,16,0),"")</f>
        <v/>
      </c>
      <c r="BI341" s="245" t="str">
        <f t="shared" ca="1" si="41"/>
        <v xml:space="preserve"> </v>
      </c>
      <c r="BJ341" s="245" t="str">
        <f t="shared" ca="1" si="42"/>
        <v/>
      </c>
      <c r="BK341" s="245" t="str">
        <f t="shared" ca="1" si="43"/>
        <v/>
      </c>
    </row>
    <row r="342" spans="1:63" ht="47.25" customHeight="1">
      <c r="A342" s="174" t="str">
        <f ca="1">IFERROR(VLOOKUP(ROW(A330),'فهرست بها کلی'!$C$13:$BO$1660,1,0),"")</f>
        <v/>
      </c>
      <c r="B342" s="174" t="str">
        <f ca="1">IFERROR(VLOOKUP(ROW(B330),'فهرست بها کلی'!$C$13:$BO$1660,5,0),"")</f>
        <v/>
      </c>
      <c r="C342" s="174" t="str">
        <f ca="1">IFERROR(VLOOKUP(ROW(C330),'فهرست بها کلی'!$C$13:$BO$1660,6,0),"")</f>
        <v/>
      </c>
      <c r="D342" s="174" t="str">
        <f ca="1">IFERROR(VLOOKUP(ROW(D330),'فهرست بها کلی'!$C$13:$BO$1660,7,0),"")</f>
        <v/>
      </c>
      <c r="E342" s="174" t="str">
        <f ca="1">IFERROR(VLOOKUP(ROW(E330),'فهرست بها کلی'!$C$13:$BO$1660,8,0),"")</f>
        <v/>
      </c>
      <c r="F342" s="174" t="str">
        <f ca="1">IFERROR(VLOOKUP(ROW(F330),'فهرست بها کلی'!$C$13:$BO$1660,9,0),"")</f>
        <v/>
      </c>
      <c r="G342" s="174" t="str">
        <f ca="1">IFERROR(VLOOKUP(ROW(G330),'فهرست بها کلی'!$C$13:$BO$1660,21,0),"")</f>
        <v/>
      </c>
      <c r="H342" s="174" t="str">
        <f ca="1">IFERROR(VLOOKUP(ROW(H330),'فهرست بها کلی'!$C$13:$BO$1660,24,0),"")</f>
        <v/>
      </c>
      <c r="I342" s="174" t="str">
        <f ca="1">IFERROR(VLOOKUP(ROW(I330),'فهرست بها کلی'!$C$13:$BO$1660,27,0),"")</f>
        <v/>
      </c>
      <c r="J342" s="174" t="str">
        <f ca="1">IFERROR(VLOOKUP(ROW(J330),'فهرست بها کلی'!$C$13:$BO$1660,30,0),"")</f>
        <v/>
      </c>
      <c r="K342" s="174" t="str">
        <f ca="1">IFERROR(VLOOKUP(ROW(K330),'فهرست بها کلی'!$C$13:$BO$1660,33,0),"")</f>
        <v/>
      </c>
      <c r="L342" s="174" t="str">
        <f ca="1">IFERROR(VLOOKUP(ROW(L330),'فهرست بها کلی'!$C$13:$BO$1660,36,0),"")</f>
        <v/>
      </c>
      <c r="M342" s="174" t="str">
        <f ca="1">IFERROR(VLOOKUP(ROW(M330),'فهرست بها کلی'!$C$13:$BO$1660,39,0),"")</f>
        <v/>
      </c>
      <c r="N342" s="174" t="str">
        <f ca="1">IFERROR(VLOOKUP(ROW(N330),'فهرست بها کلی'!$C$13:$BO$1660,42,0),"")</f>
        <v/>
      </c>
      <c r="O342" s="174" t="str">
        <f ca="1">IFERROR(VLOOKUP(ROW(O330),'فهرست بها کلی'!$C$13:$BO$1660,45,0),"")</f>
        <v/>
      </c>
      <c r="P342" s="174" t="str">
        <f ca="1">IFERROR(VLOOKUP(ROW(P330),'فهرست بها کلی'!$C$13:$BO$1660,48,0),"")</f>
        <v/>
      </c>
      <c r="Q342" s="174" t="str">
        <f ca="1">IFERROR(VLOOKUP(ROW(Q330),'فهرست بها کلی'!$C$13:$BO$1660,51,0),"")</f>
        <v/>
      </c>
      <c r="R342" s="174" t="str">
        <f ca="1">IFERROR(VLOOKUP(ROW(R330),'فهرست بها کلی'!$C$13:$BO$1660,54,0),"")</f>
        <v/>
      </c>
      <c r="S342" s="174" t="str">
        <f ca="1">IFERROR(VLOOKUP(ROW(S330),'فهرست بها کلی'!$C$13:$BO$1660,57,0),"")</f>
        <v/>
      </c>
      <c r="T342" s="174" t="str">
        <f ca="1">IFERROR(VLOOKUP(ROW(T330),'فهرست بها کلی'!$C$13:$BO$1660,60,0),"")</f>
        <v/>
      </c>
      <c r="U342" s="174" t="str">
        <f ca="1">IFERROR(VLOOKUP(ROW(U330),'فهرست بها کلی'!$C$13:$BO$1660,63,0),"")</f>
        <v/>
      </c>
      <c r="V342" s="241">
        <f t="shared" ca="1" si="37"/>
        <v>0</v>
      </c>
      <c r="W342" s="242" t="str">
        <f t="shared" ca="1" si="38"/>
        <v/>
      </c>
      <c r="X342" s="174" t="str">
        <f ca="1">IFERROR(VLOOKUP(ROW(X330),'فهرست بها کلی'!$C$13:$BO$1660,10,0),"")</f>
        <v/>
      </c>
      <c r="Y342" s="174" t="str">
        <f ca="1">IFERROR(VLOOKUP(ROW(Y330),'فهرست بها کلی'!$C$13:$BO$1660,11,0),"")</f>
        <v/>
      </c>
      <c r="Z342" s="174" t="str">
        <f ca="1">IFERROR(VLOOKUP(ROW(Z330),'فهرست بها کلی'!$C$13:$BO$1660,12,0),"")</f>
        <v/>
      </c>
      <c r="AA342" s="174" t="str">
        <f ca="1">IFERROR(VLOOKUP(ROW(AA330),'فهرست بها کلی'!$C$13:$BO$1660,13,0),"")</f>
        <v/>
      </c>
      <c r="AB342" s="243" t="str">
        <f t="shared" ca="1" si="39"/>
        <v/>
      </c>
      <c r="AC342" s="174" t="str">
        <f ca="1">IFERROR(VLOOKUP(ROW(AC330),'فهرست بها کلی'!$C$13:$BO$1660,22,0),"")</f>
        <v/>
      </c>
      <c r="AD342" s="174" t="str">
        <f ca="1">IFERROR(VLOOKUP(ROW(AD330),'فهرست بها کلی'!$C$13:$BO$1660,25,0),"")</f>
        <v/>
      </c>
      <c r="AE342" s="174" t="str">
        <f ca="1">IFERROR(VLOOKUP(ROW(AE330),'فهرست بها کلی'!$C$13:$BO$1660,28,0),"")</f>
        <v/>
      </c>
      <c r="AF342" s="174" t="str">
        <f ca="1">IFERROR(VLOOKUP(ROW(AF330),'فهرست بها کلی'!$C$13:$BO$1660,31,0),"")</f>
        <v/>
      </c>
      <c r="AG342" s="174" t="str">
        <f ca="1">IFERROR(VLOOKUP(ROW(AG330),'فهرست بها کلی'!$C$13:$BO$1660,34,0),"")</f>
        <v/>
      </c>
      <c r="AH342" s="174" t="str">
        <f ca="1">IFERROR(VLOOKUP(ROW(AH330),'فهرست بها کلی'!$C$13:$BO$1660,37,0),"")</f>
        <v/>
      </c>
      <c r="AI342" s="174" t="str">
        <f ca="1">IFERROR(VLOOKUP(ROW(AI330),'فهرست بها کلی'!$C$13:$BO$1660,40,0),"")</f>
        <v/>
      </c>
      <c r="AJ342" s="174" t="str">
        <f ca="1">IFERROR(VLOOKUP(ROW(AJ330),'فهرست بها کلی'!$C$13:$BO$1660,43,0),"")</f>
        <v/>
      </c>
      <c r="AK342" s="174" t="str">
        <f ca="1">IFERROR(VLOOKUP(ROW(AK330),'فهرست بها کلی'!$C$13:$BO$1660,46,0),"")</f>
        <v/>
      </c>
      <c r="AL342" s="174" t="str">
        <f ca="1">IFERROR(VLOOKUP(ROW(AL330),'فهرست بها کلی'!$C$13:$BO$1660,49,0),"")</f>
        <v/>
      </c>
      <c r="AM342" s="174" t="str">
        <f ca="1">IFERROR(VLOOKUP(ROW(AM330),'فهرست بها کلی'!$C$13:$BO$1660,52,0),"")</f>
        <v/>
      </c>
      <c r="AN342" s="174" t="str">
        <f ca="1">IFERROR(VLOOKUP(ROW(AN330),'فهرست بها کلی'!$C$13:$BO$1660,55,0),"")</f>
        <v/>
      </c>
      <c r="AO342" s="174" t="str">
        <f ca="1">IFERROR(VLOOKUP(ROW(AO330),'فهرست بها کلی'!$C$13:$BO$1660,58,0),"")</f>
        <v/>
      </c>
      <c r="AP342" s="174" t="str">
        <f ca="1">IFERROR(VLOOKUP(ROW(AP330),'فهرست بها کلی'!$C$13:$BO$1660,61,0),"")</f>
        <v/>
      </c>
      <c r="AQ342" s="174" t="str">
        <f ca="1">IFERROR(VLOOKUP(ROW(AQ330),'فهرست بها کلی'!$C$13:$BO$1660,64,0),"")</f>
        <v/>
      </c>
      <c r="AR342" s="244">
        <f t="shared" ca="1" si="40"/>
        <v>0</v>
      </c>
      <c r="AS342" s="174" t="str">
        <f ca="1">IFERROR(VLOOKUP(ROW(AS330),'فهرست بها کلی'!$C$13:$BO$1660,23,0),"")</f>
        <v/>
      </c>
      <c r="AT342" s="174" t="str">
        <f ca="1">IFERROR(VLOOKUP(ROW(AT330),'فهرست بها کلی'!$C$13:$BO$1660,26,0),"")</f>
        <v/>
      </c>
      <c r="AU342" s="174" t="str">
        <f ca="1">IFERROR(VLOOKUP(ROW(AU330),'فهرست بها کلی'!$C$13:$BO$1660,29,0),"")</f>
        <v/>
      </c>
      <c r="AV342" s="174" t="str">
        <f ca="1">IFERROR(VLOOKUP(ROW(AV330),'فهرست بها کلی'!$C$13:$BO$1660,32,0),"")</f>
        <v/>
      </c>
      <c r="AW342" s="174" t="str">
        <f ca="1">IFERROR(VLOOKUP(ROW(AW330),'فهرست بها کلی'!$C$13:$BO$1660,35,0),"")</f>
        <v/>
      </c>
      <c r="AX342" s="174" t="str">
        <f ca="1">IFERROR(VLOOKUP(ROW(AX330),'فهرست بها کلی'!$C$13:$BO$1660,38,0),"")</f>
        <v/>
      </c>
      <c r="AY342" s="174" t="str">
        <f ca="1">IFERROR(VLOOKUP(ROW(AY330),'فهرست بها کلی'!$C$13:$BO$1660,41,0),"")</f>
        <v/>
      </c>
      <c r="AZ342" s="174" t="str">
        <f ca="1">IFERROR(VLOOKUP(ROW(AZ330),'فهرست بها کلی'!$C$13:$BO$1660,44,0),"")</f>
        <v/>
      </c>
      <c r="BA342" s="174" t="str">
        <f ca="1">IFERROR(VLOOKUP(ROW(BA330),'فهرست بها کلی'!$C$13:$BO$1660,47,0),"")</f>
        <v/>
      </c>
      <c r="BB342" s="174" t="str">
        <f ca="1">IFERROR(VLOOKUP(ROW(BB330),'فهرست بها کلی'!$C$13:$BO$1660,50,0),"")</f>
        <v/>
      </c>
      <c r="BC342" s="174" t="str">
        <f ca="1">IFERROR(VLOOKUP(ROW(BC330),'فهرست بها کلی'!$C$13:$BO$1660,53,0),"")</f>
        <v/>
      </c>
      <c r="BD342" s="174" t="str">
        <f ca="1">IFERROR(VLOOKUP(ROW(BD330),'فهرست بها کلی'!$C$13:$BO$1660,56,0),"")</f>
        <v/>
      </c>
      <c r="BE342" s="174" t="str">
        <f ca="1">IFERROR(VLOOKUP(ROW(BE330),'فهرست بها کلی'!$C$13:$BO$1660,59,0),"")</f>
        <v/>
      </c>
      <c r="BF342" s="174" t="str">
        <f ca="1">IFERROR(VLOOKUP(ROW(BF330),'فهرست بها کلی'!$C$13:$BO$1660,62,0),"")</f>
        <v/>
      </c>
      <c r="BG342" s="174" t="str">
        <f ca="1">IFERROR(VLOOKUP(ROW(BG330),'فهرست بها کلی'!$C$13:$BO$1660,65,0),"")</f>
        <v/>
      </c>
      <c r="BH342" s="174" t="str">
        <f ca="1">IFERROR(VLOOKUP(ROW(BH330),'فهرست بها کلی'!$C$13:$BO$1660,16,0),"")</f>
        <v/>
      </c>
      <c r="BI342" s="245" t="str">
        <f t="shared" ca="1" si="41"/>
        <v xml:space="preserve"> </v>
      </c>
      <c r="BJ342" s="245" t="str">
        <f t="shared" ca="1" si="42"/>
        <v/>
      </c>
      <c r="BK342" s="245" t="str">
        <f t="shared" ca="1" si="43"/>
        <v/>
      </c>
    </row>
    <row r="343" spans="1:63" ht="47.25" customHeight="1">
      <c r="A343" s="174" t="str">
        <f ca="1">IFERROR(VLOOKUP(ROW(A331),'فهرست بها کلی'!$C$13:$BO$1660,1,0),"")</f>
        <v/>
      </c>
      <c r="B343" s="174" t="str">
        <f ca="1">IFERROR(VLOOKUP(ROW(B331),'فهرست بها کلی'!$C$13:$BO$1660,5,0),"")</f>
        <v/>
      </c>
      <c r="C343" s="174" t="str">
        <f ca="1">IFERROR(VLOOKUP(ROW(C331),'فهرست بها کلی'!$C$13:$BO$1660,6,0),"")</f>
        <v/>
      </c>
      <c r="D343" s="174" t="str">
        <f ca="1">IFERROR(VLOOKUP(ROW(D331),'فهرست بها کلی'!$C$13:$BO$1660,7,0),"")</f>
        <v/>
      </c>
      <c r="E343" s="174" t="str">
        <f ca="1">IFERROR(VLOOKUP(ROW(E331),'فهرست بها کلی'!$C$13:$BO$1660,8,0),"")</f>
        <v/>
      </c>
      <c r="F343" s="174" t="str">
        <f ca="1">IFERROR(VLOOKUP(ROW(F331),'فهرست بها کلی'!$C$13:$BO$1660,9,0),"")</f>
        <v/>
      </c>
      <c r="G343" s="174" t="str">
        <f ca="1">IFERROR(VLOOKUP(ROW(G331),'فهرست بها کلی'!$C$13:$BO$1660,21,0),"")</f>
        <v/>
      </c>
      <c r="H343" s="174" t="str">
        <f ca="1">IFERROR(VLOOKUP(ROW(H331),'فهرست بها کلی'!$C$13:$BO$1660,24,0),"")</f>
        <v/>
      </c>
      <c r="I343" s="174" t="str">
        <f ca="1">IFERROR(VLOOKUP(ROW(I331),'فهرست بها کلی'!$C$13:$BO$1660,27,0),"")</f>
        <v/>
      </c>
      <c r="J343" s="174" t="str">
        <f ca="1">IFERROR(VLOOKUP(ROW(J331),'فهرست بها کلی'!$C$13:$BO$1660,30,0),"")</f>
        <v/>
      </c>
      <c r="K343" s="174" t="str">
        <f ca="1">IFERROR(VLOOKUP(ROW(K331),'فهرست بها کلی'!$C$13:$BO$1660,33,0),"")</f>
        <v/>
      </c>
      <c r="L343" s="174" t="str">
        <f ca="1">IFERROR(VLOOKUP(ROW(L331),'فهرست بها کلی'!$C$13:$BO$1660,36,0),"")</f>
        <v/>
      </c>
      <c r="M343" s="174" t="str">
        <f ca="1">IFERROR(VLOOKUP(ROW(M331),'فهرست بها کلی'!$C$13:$BO$1660,39,0),"")</f>
        <v/>
      </c>
      <c r="N343" s="174" t="str">
        <f ca="1">IFERROR(VLOOKUP(ROW(N331),'فهرست بها کلی'!$C$13:$BO$1660,42,0),"")</f>
        <v/>
      </c>
      <c r="O343" s="174" t="str">
        <f ca="1">IFERROR(VLOOKUP(ROW(O331),'فهرست بها کلی'!$C$13:$BO$1660,45,0),"")</f>
        <v/>
      </c>
      <c r="P343" s="174" t="str">
        <f ca="1">IFERROR(VLOOKUP(ROW(P331),'فهرست بها کلی'!$C$13:$BO$1660,48,0),"")</f>
        <v/>
      </c>
      <c r="Q343" s="174" t="str">
        <f ca="1">IFERROR(VLOOKUP(ROW(Q331),'فهرست بها کلی'!$C$13:$BO$1660,51,0),"")</f>
        <v/>
      </c>
      <c r="R343" s="174" t="str">
        <f ca="1">IFERROR(VLOOKUP(ROW(R331),'فهرست بها کلی'!$C$13:$BO$1660,54,0),"")</f>
        <v/>
      </c>
      <c r="S343" s="174" t="str">
        <f ca="1">IFERROR(VLOOKUP(ROW(S331),'فهرست بها کلی'!$C$13:$BO$1660,57,0),"")</f>
        <v/>
      </c>
      <c r="T343" s="174" t="str">
        <f ca="1">IFERROR(VLOOKUP(ROW(T331),'فهرست بها کلی'!$C$13:$BO$1660,60,0),"")</f>
        <v/>
      </c>
      <c r="U343" s="174" t="str">
        <f ca="1">IFERROR(VLOOKUP(ROW(U331),'فهرست بها کلی'!$C$13:$BO$1660,63,0),"")</f>
        <v/>
      </c>
      <c r="V343" s="241">
        <f t="shared" ca="1" si="37"/>
        <v>0</v>
      </c>
      <c r="W343" s="242" t="str">
        <f t="shared" ca="1" si="38"/>
        <v/>
      </c>
      <c r="X343" s="174" t="str">
        <f ca="1">IFERROR(VLOOKUP(ROW(X331),'فهرست بها کلی'!$C$13:$BO$1660,10,0),"")</f>
        <v/>
      </c>
      <c r="Y343" s="174" t="str">
        <f ca="1">IFERROR(VLOOKUP(ROW(Y331),'فهرست بها کلی'!$C$13:$BO$1660,11,0),"")</f>
        <v/>
      </c>
      <c r="Z343" s="174" t="str">
        <f ca="1">IFERROR(VLOOKUP(ROW(Z331),'فهرست بها کلی'!$C$13:$BO$1660,12,0),"")</f>
        <v/>
      </c>
      <c r="AA343" s="174" t="str">
        <f ca="1">IFERROR(VLOOKUP(ROW(AA331),'فهرست بها کلی'!$C$13:$BO$1660,13,0),"")</f>
        <v/>
      </c>
      <c r="AB343" s="243" t="str">
        <f t="shared" ca="1" si="39"/>
        <v/>
      </c>
      <c r="AC343" s="174" t="str">
        <f ca="1">IFERROR(VLOOKUP(ROW(AC331),'فهرست بها کلی'!$C$13:$BO$1660,22,0),"")</f>
        <v/>
      </c>
      <c r="AD343" s="174" t="str">
        <f ca="1">IFERROR(VLOOKUP(ROW(AD331),'فهرست بها کلی'!$C$13:$BO$1660,25,0),"")</f>
        <v/>
      </c>
      <c r="AE343" s="174" t="str">
        <f ca="1">IFERROR(VLOOKUP(ROW(AE331),'فهرست بها کلی'!$C$13:$BO$1660,28,0),"")</f>
        <v/>
      </c>
      <c r="AF343" s="174" t="str">
        <f ca="1">IFERROR(VLOOKUP(ROW(AF331),'فهرست بها کلی'!$C$13:$BO$1660,31,0),"")</f>
        <v/>
      </c>
      <c r="AG343" s="174" t="str">
        <f ca="1">IFERROR(VLOOKUP(ROW(AG331),'فهرست بها کلی'!$C$13:$BO$1660,34,0),"")</f>
        <v/>
      </c>
      <c r="AH343" s="174" t="str">
        <f ca="1">IFERROR(VLOOKUP(ROW(AH331),'فهرست بها کلی'!$C$13:$BO$1660,37,0),"")</f>
        <v/>
      </c>
      <c r="AI343" s="174" t="str">
        <f ca="1">IFERROR(VLOOKUP(ROW(AI331),'فهرست بها کلی'!$C$13:$BO$1660,40,0),"")</f>
        <v/>
      </c>
      <c r="AJ343" s="174" t="str">
        <f ca="1">IFERROR(VLOOKUP(ROW(AJ331),'فهرست بها کلی'!$C$13:$BO$1660,43,0),"")</f>
        <v/>
      </c>
      <c r="AK343" s="174" t="str">
        <f ca="1">IFERROR(VLOOKUP(ROW(AK331),'فهرست بها کلی'!$C$13:$BO$1660,46,0),"")</f>
        <v/>
      </c>
      <c r="AL343" s="174" t="str">
        <f ca="1">IFERROR(VLOOKUP(ROW(AL331),'فهرست بها کلی'!$C$13:$BO$1660,49,0),"")</f>
        <v/>
      </c>
      <c r="AM343" s="174" t="str">
        <f ca="1">IFERROR(VLOOKUP(ROW(AM331),'فهرست بها کلی'!$C$13:$BO$1660,52,0),"")</f>
        <v/>
      </c>
      <c r="AN343" s="174" t="str">
        <f ca="1">IFERROR(VLOOKUP(ROW(AN331),'فهرست بها کلی'!$C$13:$BO$1660,55,0),"")</f>
        <v/>
      </c>
      <c r="AO343" s="174" t="str">
        <f ca="1">IFERROR(VLOOKUP(ROW(AO331),'فهرست بها کلی'!$C$13:$BO$1660,58,0),"")</f>
        <v/>
      </c>
      <c r="AP343" s="174" t="str">
        <f ca="1">IFERROR(VLOOKUP(ROW(AP331),'فهرست بها کلی'!$C$13:$BO$1660,61,0),"")</f>
        <v/>
      </c>
      <c r="AQ343" s="174" t="str">
        <f ca="1">IFERROR(VLOOKUP(ROW(AQ331),'فهرست بها کلی'!$C$13:$BO$1660,64,0),"")</f>
        <v/>
      </c>
      <c r="AR343" s="244">
        <f t="shared" ca="1" si="40"/>
        <v>0</v>
      </c>
      <c r="AS343" s="174" t="str">
        <f ca="1">IFERROR(VLOOKUP(ROW(AS331),'فهرست بها کلی'!$C$13:$BO$1660,23,0),"")</f>
        <v/>
      </c>
      <c r="AT343" s="174" t="str">
        <f ca="1">IFERROR(VLOOKUP(ROW(AT331),'فهرست بها کلی'!$C$13:$BO$1660,26,0),"")</f>
        <v/>
      </c>
      <c r="AU343" s="174" t="str">
        <f ca="1">IFERROR(VLOOKUP(ROW(AU331),'فهرست بها کلی'!$C$13:$BO$1660,29,0),"")</f>
        <v/>
      </c>
      <c r="AV343" s="174" t="str">
        <f ca="1">IFERROR(VLOOKUP(ROW(AV331),'فهرست بها کلی'!$C$13:$BO$1660,32,0),"")</f>
        <v/>
      </c>
      <c r="AW343" s="174" t="str">
        <f ca="1">IFERROR(VLOOKUP(ROW(AW331),'فهرست بها کلی'!$C$13:$BO$1660,35,0),"")</f>
        <v/>
      </c>
      <c r="AX343" s="174" t="str">
        <f ca="1">IFERROR(VLOOKUP(ROW(AX331),'فهرست بها کلی'!$C$13:$BO$1660,38,0),"")</f>
        <v/>
      </c>
      <c r="AY343" s="174" t="str">
        <f ca="1">IFERROR(VLOOKUP(ROW(AY331),'فهرست بها کلی'!$C$13:$BO$1660,41,0),"")</f>
        <v/>
      </c>
      <c r="AZ343" s="174" t="str">
        <f ca="1">IFERROR(VLOOKUP(ROW(AZ331),'فهرست بها کلی'!$C$13:$BO$1660,44,0),"")</f>
        <v/>
      </c>
      <c r="BA343" s="174" t="str">
        <f ca="1">IFERROR(VLOOKUP(ROW(BA331),'فهرست بها کلی'!$C$13:$BO$1660,47,0),"")</f>
        <v/>
      </c>
      <c r="BB343" s="174" t="str">
        <f ca="1">IFERROR(VLOOKUP(ROW(BB331),'فهرست بها کلی'!$C$13:$BO$1660,50,0),"")</f>
        <v/>
      </c>
      <c r="BC343" s="174" t="str">
        <f ca="1">IFERROR(VLOOKUP(ROW(BC331),'فهرست بها کلی'!$C$13:$BO$1660,53,0),"")</f>
        <v/>
      </c>
      <c r="BD343" s="174" t="str">
        <f ca="1">IFERROR(VLOOKUP(ROW(BD331),'فهرست بها کلی'!$C$13:$BO$1660,56,0),"")</f>
        <v/>
      </c>
      <c r="BE343" s="174" t="str">
        <f ca="1">IFERROR(VLOOKUP(ROW(BE331),'فهرست بها کلی'!$C$13:$BO$1660,59,0),"")</f>
        <v/>
      </c>
      <c r="BF343" s="174" t="str">
        <f ca="1">IFERROR(VLOOKUP(ROW(BF331),'فهرست بها کلی'!$C$13:$BO$1660,62,0),"")</f>
        <v/>
      </c>
      <c r="BG343" s="174" t="str">
        <f ca="1">IFERROR(VLOOKUP(ROW(BG331),'فهرست بها کلی'!$C$13:$BO$1660,65,0),"")</f>
        <v/>
      </c>
      <c r="BH343" s="174" t="str">
        <f ca="1">IFERROR(VLOOKUP(ROW(BH331),'فهرست بها کلی'!$C$13:$BO$1660,16,0),"")</f>
        <v/>
      </c>
      <c r="BI343" s="245" t="str">
        <f t="shared" ca="1" si="41"/>
        <v xml:space="preserve"> </v>
      </c>
      <c r="BJ343" s="245" t="str">
        <f t="shared" ca="1" si="42"/>
        <v/>
      </c>
      <c r="BK343" s="245" t="str">
        <f t="shared" ca="1" si="43"/>
        <v/>
      </c>
    </row>
    <row r="344" spans="1:63" ht="47.25" customHeight="1">
      <c r="A344" s="174" t="str">
        <f ca="1">IFERROR(VLOOKUP(ROW(A332),'فهرست بها کلی'!$C$13:$BO$1660,1,0),"")</f>
        <v/>
      </c>
      <c r="B344" s="174" t="str">
        <f ca="1">IFERROR(VLOOKUP(ROW(B332),'فهرست بها کلی'!$C$13:$BO$1660,5,0),"")</f>
        <v/>
      </c>
      <c r="C344" s="174" t="str">
        <f ca="1">IFERROR(VLOOKUP(ROW(C332),'فهرست بها کلی'!$C$13:$BO$1660,6,0),"")</f>
        <v/>
      </c>
      <c r="D344" s="174" t="str">
        <f ca="1">IFERROR(VLOOKUP(ROW(D332),'فهرست بها کلی'!$C$13:$BO$1660,7,0),"")</f>
        <v/>
      </c>
      <c r="E344" s="174" t="str">
        <f ca="1">IFERROR(VLOOKUP(ROW(E332),'فهرست بها کلی'!$C$13:$BO$1660,8,0),"")</f>
        <v/>
      </c>
      <c r="F344" s="174" t="str">
        <f ca="1">IFERROR(VLOOKUP(ROW(F332),'فهرست بها کلی'!$C$13:$BO$1660,9,0),"")</f>
        <v/>
      </c>
      <c r="G344" s="174" t="str">
        <f ca="1">IFERROR(VLOOKUP(ROW(G332),'فهرست بها کلی'!$C$13:$BO$1660,21,0),"")</f>
        <v/>
      </c>
      <c r="H344" s="174" t="str">
        <f ca="1">IFERROR(VLOOKUP(ROW(H332),'فهرست بها کلی'!$C$13:$BO$1660,24,0),"")</f>
        <v/>
      </c>
      <c r="I344" s="174" t="str">
        <f ca="1">IFERROR(VLOOKUP(ROW(I332),'فهرست بها کلی'!$C$13:$BO$1660,27,0),"")</f>
        <v/>
      </c>
      <c r="J344" s="174" t="str">
        <f ca="1">IFERROR(VLOOKUP(ROW(J332),'فهرست بها کلی'!$C$13:$BO$1660,30,0),"")</f>
        <v/>
      </c>
      <c r="K344" s="174" t="str">
        <f ca="1">IFERROR(VLOOKUP(ROW(K332),'فهرست بها کلی'!$C$13:$BO$1660,33,0),"")</f>
        <v/>
      </c>
      <c r="L344" s="174" t="str">
        <f ca="1">IFERROR(VLOOKUP(ROW(L332),'فهرست بها کلی'!$C$13:$BO$1660,36,0),"")</f>
        <v/>
      </c>
      <c r="M344" s="174" t="str">
        <f ca="1">IFERROR(VLOOKUP(ROW(M332),'فهرست بها کلی'!$C$13:$BO$1660,39,0),"")</f>
        <v/>
      </c>
      <c r="N344" s="174" t="str">
        <f ca="1">IFERROR(VLOOKUP(ROW(N332),'فهرست بها کلی'!$C$13:$BO$1660,42,0),"")</f>
        <v/>
      </c>
      <c r="O344" s="174" t="str">
        <f ca="1">IFERROR(VLOOKUP(ROW(O332),'فهرست بها کلی'!$C$13:$BO$1660,45,0),"")</f>
        <v/>
      </c>
      <c r="P344" s="174" t="str">
        <f ca="1">IFERROR(VLOOKUP(ROW(P332),'فهرست بها کلی'!$C$13:$BO$1660,48,0),"")</f>
        <v/>
      </c>
      <c r="Q344" s="174" t="str">
        <f ca="1">IFERROR(VLOOKUP(ROW(Q332),'فهرست بها کلی'!$C$13:$BO$1660,51,0),"")</f>
        <v/>
      </c>
      <c r="R344" s="174" t="str">
        <f ca="1">IFERROR(VLOOKUP(ROW(R332),'فهرست بها کلی'!$C$13:$BO$1660,54,0),"")</f>
        <v/>
      </c>
      <c r="S344" s="174" t="str">
        <f ca="1">IFERROR(VLOOKUP(ROW(S332),'فهرست بها کلی'!$C$13:$BO$1660,57,0),"")</f>
        <v/>
      </c>
      <c r="T344" s="174" t="str">
        <f ca="1">IFERROR(VLOOKUP(ROW(T332),'فهرست بها کلی'!$C$13:$BO$1660,60,0),"")</f>
        <v/>
      </c>
      <c r="U344" s="174" t="str">
        <f ca="1">IFERROR(VLOOKUP(ROW(U332),'فهرست بها کلی'!$C$13:$BO$1660,63,0),"")</f>
        <v/>
      </c>
      <c r="V344" s="241">
        <f t="shared" ca="1" si="37"/>
        <v>0</v>
      </c>
      <c r="W344" s="242" t="str">
        <f t="shared" ca="1" si="38"/>
        <v/>
      </c>
      <c r="X344" s="174" t="str">
        <f ca="1">IFERROR(VLOOKUP(ROW(X332),'فهرست بها کلی'!$C$13:$BO$1660,10,0),"")</f>
        <v/>
      </c>
      <c r="Y344" s="174" t="str">
        <f ca="1">IFERROR(VLOOKUP(ROW(Y332),'فهرست بها کلی'!$C$13:$BO$1660,11,0),"")</f>
        <v/>
      </c>
      <c r="Z344" s="174" t="str">
        <f ca="1">IFERROR(VLOOKUP(ROW(Z332),'فهرست بها کلی'!$C$13:$BO$1660,12,0),"")</f>
        <v/>
      </c>
      <c r="AA344" s="174" t="str">
        <f ca="1">IFERROR(VLOOKUP(ROW(AA332),'فهرست بها کلی'!$C$13:$BO$1660,13,0),"")</f>
        <v/>
      </c>
      <c r="AB344" s="243" t="str">
        <f t="shared" ca="1" si="39"/>
        <v/>
      </c>
      <c r="AC344" s="174" t="str">
        <f ca="1">IFERROR(VLOOKUP(ROW(AC332),'فهرست بها کلی'!$C$13:$BO$1660,22,0),"")</f>
        <v/>
      </c>
      <c r="AD344" s="174" t="str">
        <f ca="1">IFERROR(VLOOKUP(ROW(AD332),'فهرست بها کلی'!$C$13:$BO$1660,25,0),"")</f>
        <v/>
      </c>
      <c r="AE344" s="174" t="str">
        <f ca="1">IFERROR(VLOOKUP(ROW(AE332),'فهرست بها کلی'!$C$13:$BO$1660,28,0),"")</f>
        <v/>
      </c>
      <c r="AF344" s="174" t="str">
        <f ca="1">IFERROR(VLOOKUP(ROW(AF332),'فهرست بها کلی'!$C$13:$BO$1660,31,0),"")</f>
        <v/>
      </c>
      <c r="AG344" s="174" t="str">
        <f ca="1">IFERROR(VLOOKUP(ROW(AG332),'فهرست بها کلی'!$C$13:$BO$1660,34,0),"")</f>
        <v/>
      </c>
      <c r="AH344" s="174" t="str">
        <f ca="1">IFERROR(VLOOKUP(ROW(AH332),'فهرست بها کلی'!$C$13:$BO$1660,37,0),"")</f>
        <v/>
      </c>
      <c r="AI344" s="174" t="str">
        <f ca="1">IFERROR(VLOOKUP(ROW(AI332),'فهرست بها کلی'!$C$13:$BO$1660,40,0),"")</f>
        <v/>
      </c>
      <c r="AJ344" s="174" t="str">
        <f ca="1">IFERROR(VLOOKUP(ROW(AJ332),'فهرست بها کلی'!$C$13:$BO$1660,43,0),"")</f>
        <v/>
      </c>
      <c r="AK344" s="174" t="str">
        <f ca="1">IFERROR(VLOOKUP(ROW(AK332),'فهرست بها کلی'!$C$13:$BO$1660,46,0),"")</f>
        <v/>
      </c>
      <c r="AL344" s="174" t="str">
        <f ca="1">IFERROR(VLOOKUP(ROW(AL332),'فهرست بها کلی'!$C$13:$BO$1660,49,0),"")</f>
        <v/>
      </c>
      <c r="AM344" s="174" t="str">
        <f ca="1">IFERROR(VLOOKUP(ROW(AM332),'فهرست بها کلی'!$C$13:$BO$1660,52,0),"")</f>
        <v/>
      </c>
      <c r="AN344" s="174" t="str">
        <f ca="1">IFERROR(VLOOKUP(ROW(AN332),'فهرست بها کلی'!$C$13:$BO$1660,55,0),"")</f>
        <v/>
      </c>
      <c r="AO344" s="174" t="str">
        <f ca="1">IFERROR(VLOOKUP(ROW(AO332),'فهرست بها کلی'!$C$13:$BO$1660,58,0),"")</f>
        <v/>
      </c>
      <c r="AP344" s="174" t="str">
        <f ca="1">IFERROR(VLOOKUP(ROW(AP332),'فهرست بها کلی'!$C$13:$BO$1660,61,0),"")</f>
        <v/>
      </c>
      <c r="AQ344" s="174" t="str">
        <f ca="1">IFERROR(VLOOKUP(ROW(AQ332),'فهرست بها کلی'!$C$13:$BO$1660,64,0),"")</f>
        <v/>
      </c>
      <c r="AR344" s="244">
        <f t="shared" ca="1" si="40"/>
        <v>0</v>
      </c>
      <c r="AS344" s="174" t="str">
        <f ca="1">IFERROR(VLOOKUP(ROW(AS332),'فهرست بها کلی'!$C$13:$BO$1660,23,0),"")</f>
        <v/>
      </c>
      <c r="AT344" s="174" t="str">
        <f ca="1">IFERROR(VLOOKUP(ROW(AT332),'فهرست بها کلی'!$C$13:$BO$1660,26,0),"")</f>
        <v/>
      </c>
      <c r="AU344" s="174" t="str">
        <f ca="1">IFERROR(VLOOKUP(ROW(AU332),'فهرست بها کلی'!$C$13:$BO$1660,29,0),"")</f>
        <v/>
      </c>
      <c r="AV344" s="174" t="str">
        <f ca="1">IFERROR(VLOOKUP(ROW(AV332),'فهرست بها کلی'!$C$13:$BO$1660,32,0),"")</f>
        <v/>
      </c>
      <c r="AW344" s="174" t="str">
        <f ca="1">IFERROR(VLOOKUP(ROW(AW332),'فهرست بها کلی'!$C$13:$BO$1660,35,0),"")</f>
        <v/>
      </c>
      <c r="AX344" s="174" t="str">
        <f ca="1">IFERROR(VLOOKUP(ROW(AX332),'فهرست بها کلی'!$C$13:$BO$1660,38,0),"")</f>
        <v/>
      </c>
      <c r="AY344" s="174" t="str">
        <f ca="1">IFERROR(VLOOKUP(ROW(AY332),'فهرست بها کلی'!$C$13:$BO$1660,41,0),"")</f>
        <v/>
      </c>
      <c r="AZ344" s="174" t="str">
        <f ca="1">IFERROR(VLOOKUP(ROW(AZ332),'فهرست بها کلی'!$C$13:$BO$1660,44,0),"")</f>
        <v/>
      </c>
      <c r="BA344" s="174" t="str">
        <f ca="1">IFERROR(VLOOKUP(ROW(BA332),'فهرست بها کلی'!$C$13:$BO$1660,47,0),"")</f>
        <v/>
      </c>
      <c r="BB344" s="174" t="str">
        <f ca="1">IFERROR(VLOOKUP(ROW(BB332),'فهرست بها کلی'!$C$13:$BO$1660,50,0),"")</f>
        <v/>
      </c>
      <c r="BC344" s="174" t="str">
        <f ca="1">IFERROR(VLOOKUP(ROW(BC332),'فهرست بها کلی'!$C$13:$BO$1660,53,0),"")</f>
        <v/>
      </c>
      <c r="BD344" s="174" t="str">
        <f ca="1">IFERROR(VLOOKUP(ROW(BD332),'فهرست بها کلی'!$C$13:$BO$1660,56,0),"")</f>
        <v/>
      </c>
      <c r="BE344" s="174" t="str">
        <f ca="1">IFERROR(VLOOKUP(ROW(BE332),'فهرست بها کلی'!$C$13:$BO$1660,59,0),"")</f>
        <v/>
      </c>
      <c r="BF344" s="174" t="str">
        <f ca="1">IFERROR(VLOOKUP(ROW(BF332),'فهرست بها کلی'!$C$13:$BO$1660,62,0),"")</f>
        <v/>
      </c>
      <c r="BG344" s="174" t="str">
        <f ca="1">IFERROR(VLOOKUP(ROW(BG332),'فهرست بها کلی'!$C$13:$BO$1660,65,0),"")</f>
        <v/>
      </c>
      <c r="BH344" s="174" t="str">
        <f ca="1">IFERROR(VLOOKUP(ROW(BH332),'فهرست بها کلی'!$C$13:$BO$1660,16,0),"")</f>
        <v/>
      </c>
      <c r="BI344" s="245" t="str">
        <f t="shared" ca="1" si="41"/>
        <v xml:space="preserve"> </v>
      </c>
      <c r="BJ344" s="245" t="str">
        <f t="shared" ca="1" si="42"/>
        <v/>
      </c>
      <c r="BK344" s="245" t="str">
        <f t="shared" ca="1" si="43"/>
        <v/>
      </c>
    </row>
    <row r="345" spans="1:63" ht="47.25" customHeight="1">
      <c r="A345" s="174" t="str">
        <f ca="1">IFERROR(VLOOKUP(ROW(A333),'فهرست بها کلی'!$C$13:$BO$1660,1,0),"")</f>
        <v/>
      </c>
      <c r="B345" s="174" t="str">
        <f ca="1">IFERROR(VLOOKUP(ROW(B333),'فهرست بها کلی'!$C$13:$BO$1660,5,0),"")</f>
        <v/>
      </c>
      <c r="C345" s="174" t="str">
        <f ca="1">IFERROR(VLOOKUP(ROW(C333),'فهرست بها کلی'!$C$13:$BO$1660,6,0),"")</f>
        <v/>
      </c>
      <c r="D345" s="174" t="str">
        <f ca="1">IFERROR(VLOOKUP(ROW(D333),'فهرست بها کلی'!$C$13:$BO$1660,7,0),"")</f>
        <v/>
      </c>
      <c r="E345" s="174" t="str">
        <f ca="1">IFERROR(VLOOKUP(ROW(E333),'فهرست بها کلی'!$C$13:$BO$1660,8,0),"")</f>
        <v/>
      </c>
      <c r="F345" s="174" t="str">
        <f ca="1">IFERROR(VLOOKUP(ROW(F333),'فهرست بها کلی'!$C$13:$BO$1660,9,0),"")</f>
        <v/>
      </c>
      <c r="G345" s="174" t="str">
        <f ca="1">IFERROR(VLOOKUP(ROW(G333),'فهرست بها کلی'!$C$13:$BO$1660,21,0),"")</f>
        <v/>
      </c>
      <c r="H345" s="174" t="str">
        <f ca="1">IFERROR(VLOOKUP(ROW(H333),'فهرست بها کلی'!$C$13:$BO$1660,24,0),"")</f>
        <v/>
      </c>
      <c r="I345" s="174" t="str">
        <f ca="1">IFERROR(VLOOKUP(ROW(I333),'فهرست بها کلی'!$C$13:$BO$1660,27,0),"")</f>
        <v/>
      </c>
      <c r="J345" s="174" t="str">
        <f ca="1">IFERROR(VLOOKUP(ROW(J333),'فهرست بها کلی'!$C$13:$BO$1660,30,0),"")</f>
        <v/>
      </c>
      <c r="K345" s="174" t="str">
        <f ca="1">IFERROR(VLOOKUP(ROW(K333),'فهرست بها کلی'!$C$13:$BO$1660,33,0),"")</f>
        <v/>
      </c>
      <c r="L345" s="174" t="str">
        <f ca="1">IFERROR(VLOOKUP(ROW(L333),'فهرست بها کلی'!$C$13:$BO$1660,36,0),"")</f>
        <v/>
      </c>
      <c r="M345" s="174" t="str">
        <f ca="1">IFERROR(VLOOKUP(ROW(M333),'فهرست بها کلی'!$C$13:$BO$1660,39,0),"")</f>
        <v/>
      </c>
      <c r="N345" s="174" t="str">
        <f ca="1">IFERROR(VLOOKUP(ROW(N333),'فهرست بها کلی'!$C$13:$BO$1660,42,0),"")</f>
        <v/>
      </c>
      <c r="O345" s="174" t="str">
        <f ca="1">IFERROR(VLOOKUP(ROW(O333),'فهرست بها کلی'!$C$13:$BO$1660,45,0),"")</f>
        <v/>
      </c>
      <c r="P345" s="174" t="str">
        <f ca="1">IFERROR(VLOOKUP(ROW(P333),'فهرست بها کلی'!$C$13:$BO$1660,48,0),"")</f>
        <v/>
      </c>
      <c r="Q345" s="174" t="str">
        <f ca="1">IFERROR(VLOOKUP(ROW(Q333),'فهرست بها کلی'!$C$13:$BO$1660,51,0),"")</f>
        <v/>
      </c>
      <c r="R345" s="174" t="str">
        <f ca="1">IFERROR(VLOOKUP(ROW(R333),'فهرست بها کلی'!$C$13:$BO$1660,54,0),"")</f>
        <v/>
      </c>
      <c r="S345" s="174" t="str">
        <f ca="1">IFERROR(VLOOKUP(ROW(S333),'فهرست بها کلی'!$C$13:$BO$1660,57,0),"")</f>
        <v/>
      </c>
      <c r="T345" s="174" t="str">
        <f ca="1">IFERROR(VLOOKUP(ROW(T333),'فهرست بها کلی'!$C$13:$BO$1660,60,0),"")</f>
        <v/>
      </c>
      <c r="U345" s="174" t="str">
        <f ca="1">IFERROR(VLOOKUP(ROW(U333),'فهرست بها کلی'!$C$13:$BO$1660,63,0),"")</f>
        <v/>
      </c>
      <c r="V345" s="241">
        <f t="shared" ca="1" si="37"/>
        <v>0</v>
      </c>
      <c r="W345" s="242" t="str">
        <f t="shared" ca="1" si="38"/>
        <v/>
      </c>
      <c r="X345" s="174" t="str">
        <f ca="1">IFERROR(VLOOKUP(ROW(X333),'فهرست بها کلی'!$C$13:$BO$1660,10,0),"")</f>
        <v/>
      </c>
      <c r="Y345" s="174" t="str">
        <f ca="1">IFERROR(VLOOKUP(ROW(Y333),'فهرست بها کلی'!$C$13:$BO$1660,11,0),"")</f>
        <v/>
      </c>
      <c r="Z345" s="174" t="str">
        <f ca="1">IFERROR(VLOOKUP(ROW(Z333),'فهرست بها کلی'!$C$13:$BO$1660,12,0),"")</f>
        <v/>
      </c>
      <c r="AA345" s="174" t="str">
        <f ca="1">IFERROR(VLOOKUP(ROW(AA333),'فهرست بها کلی'!$C$13:$BO$1660,13,0),"")</f>
        <v/>
      </c>
      <c r="AB345" s="243" t="str">
        <f t="shared" ca="1" si="39"/>
        <v/>
      </c>
      <c r="AC345" s="174" t="str">
        <f ca="1">IFERROR(VLOOKUP(ROW(AC333),'فهرست بها کلی'!$C$13:$BO$1660,22,0),"")</f>
        <v/>
      </c>
      <c r="AD345" s="174" t="str">
        <f ca="1">IFERROR(VLOOKUP(ROW(AD333),'فهرست بها کلی'!$C$13:$BO$1660,25,0),"")</f>
        <v/>
      </c>
      <c r="AE345" s="174" t="str">
        <f ca="1">IFERROR(VLOOKUP(ROW(AE333),'فهرست بها کلی'!$C$13:$BO$1660,28,0),"")</f>
        <v/>
      </c>
      <c r="AF345" s="174" t="str">
        <f ca="1">IFERROR(VLOOKUP(ROW(AF333),'فهرست بها کلی'!$C$13:$BO$1660,31,0),"")</f>
        <v/>
      </c>
      <c r="AG345" s="174" t="str">
        <f ca="1">IFERROR(VLOOKUP(ROW(AG333),'فهرست بها کلی'!$C$13:$BO$1660,34,0),"")</f>
        <v/>
      </c>
      <c r="AH345" s="174" t="str">
        <f ca="1">IFERROR(VLOOKUP(ROW(AH333),'فهرست بها کلی'!$C$13:$BO$1660,37,0),"")</f>
        <v/>
      </c>
      <c r="AI345" s="174" t="str">
        <f ca="1">IFERROR(VLOOKUP(ROW(AI333),'فهرست بها کلی'!$C$13:$BO$1660,40,0),"")</f>
        <v/>
      </c>
      <c r="AJ345" s="174" t="str">
        <f ca="1">IFERROR(VLOOKUP(ROW(AJ333),'فهرست بها کلی'!$C$13:$BO$1660,43,0),"")</f>
        <v/>
      </c>
      <c r="AK345" s="174" t="str">
        <f ca="1">IFERROR(VLOOKUP(ROW(AK333),'فهرست بها کلی'!$C$13:$BO$1660,46,0),"")</f>
        <v/>
      </c>
      <c r="AL345" s="174" t="str">
        <f ca="1">IFERROR(VLOOKUP(ROW(AL333),'فهرست بها کلی'!$C$13:$BO$1660,49,0),"")</f>
        <v/>
      </c>
      <c r="AM345" s="174" t="str">
        <f ca="1">IFERROR(VLOOKUP(ROW(AM333),'فهرست بها کلی'!$C$13:$BO$1660,52,0),"")</f>
        <v/>
      </c>
      <c r="AN345" s="174" t="str">
        <f ca="1">IFERROR(VLOOKUP(ROW(AN333),'فهرست بها کلی'!$C$13:$BO$1660,55,0),"")</f>
        <v/>
      </c>
      <c r="AO345" s="174" t="str">
        <f ca="1">IFERROR(VLOOKUP(ROW(AO333),'فهرست بها کلی'!$C$13:$BO$1660,58,0),"")</f>
        <v/>
      </c>
      <c r="AP345" s="174" t="str">
        <f ca="1">IFERROR(VLOOKUP(ROW(AP333),'فهرست بها کلی'!$C$13:$BO$1660,61,0),"")</f>
        <v/>
      </c>
      <c r="AQ345" s="174" t="str">
        <f ca="1">IFERROR(VLOOKUP(ROW(AQ333),'فهرست بها کلی'!$C$13:$BO$1660,64,0),"")</f>
        <v/>
      </c>
      <c r="AR345" s="244">
        <f t="shared" ca="1" si="40"/>
        <v>0</v>
      </c>
      <c r="AS345" s="174" t="str">
        <f ca="1">IFERROR(VLOOKUP(ROW(AS333),'فهرست بها کلی'!$C$13:$BO$1660,23,0),"")</f>
        <v/>
      </c>
      <c r="AT345" s="174" t="str">
        <f ca="1">IFERROR(VLOOKUP(ROW(AT333),'فهرست بها کلی'!$C$13:$BO$1660,26,0),"")</f>
        <v/>
      </c>
      <c r="AU345" s="174" t="str">
        <f ca="1">IFERROR(VLOOKUP(ROW(AU333),'فهرست بها کلی'!$C$13:$BO$1660,29,0),"")</f>
        <v/>
      </c>
      <c r="AV345" s="174" t="str">
        <f ca="1">IFERROR(VLOOKUP(ROW(AV333),'فهرست بها کلی'!$C$13:$BO$1660,32,0),"")</f>
        <v/>
      </c>
      <c r="AW345" s="174" t="str">
        <f ca="1">IFERROR(VLOOKUP(ROW(AW333),'فهرست بها کلی'!$C$13:$BO$1660,35,0),"")</f>
        <v/>
      </c>
      <c r="AX345" s="174" t="str">
        <f ca="1">IFERROR(VLOOKUP(ROW(AX333),'فهرست بها کلی'!$C$13:$BO$1660,38,0),"")</f>
        <v/>
      </c>
      <c r="AY345" s="174" t="str">
        <f ca="1">IFERROR(VLOOKUP(ROW(AY333),'فهرست بها کلی'!$C$13:$BO$1660,41,0),"")</f>
        <v/>
      </c>
      <c r="AZ345" s="174" t="str">
        <f ca="1">IFERROR(VLOOKUP(ROW(AZ333),'فهرست بها کلی'!$C$13:$BO$1660,44,0),"")</f>
        <v/>
      </c>
      <c r="BA345" s="174" t="str">
        <f ca="1">IFERROR(VLOOKUP(ROW(BA333),'فهرست بها کلی'!$C$13:$BO$1660,47,0),"")</f>
        <v/>
      </c>
      <c r="BB345" s="174" t="str">
        <f ca="1">IFERROR(VLOOKUP(ROW(BB333),'فهرست بها کلی'!$C$13:$BO$1660,50,0),"")</f>
        <v/>
      </c>
      <c r="BC345" s="174" t="str">
        <f ca="1">IFERROR(VLOOKUP(ROW(BC333),'فهرست بها کلی'!$C$13:$BO$1660,53,0),"")</f>
        <v/>
      </c>
      <c r="BD345" s="174" t="str">
        <f ca="1">IFERROR(VLOOKUP(ROW(BD333),'فهرست بها کلی'!$C$13:$BO$1660,56,0),"")</f>
        <v/>
      </c>
      <c r="BE345" s="174" t="str">
        <f ca="1">IFERROR(VLOOKUP(ROW(BE333),'فهرست بها کلی'!$C$13:$BO$1660,59,0),"")</f>
        <v/>
      </c>
      <c r="BF345" s="174" t="str">
        <f ca="1">IFERROR(VLOOKUP(ROW(BF333),'فهرست بها کلی'!$C$13:$BO$1660,62,0),"")</f>
        <v/>
      </c>
      <c r="BG345" s="174" t="str">
        <f ca="1">IFERROR(VLOOKUP(ROW(BG333),'فهرست بها کلی'!$C$13:$BO$1660,65,0),"")</f>
        <v/>
      </c>
      <c r="BH345" s="174" t="str">
        <f ca="1">IFERROR(VLOOKUP(ROW(BH333),'فهرست بها کلی'!$C$13:$BO$1660,16,0),"")</f>
        <v/>
      </c>
      <c r="BI345" s="245" t="str">
        <f t="shared" ca="1" si="41"/>
        <v xml:space="preserve"> </v>
      </c>
      <c r="BJ345" s="245" t="str">
        <f t="shared" ca="1" si="42"/>
        <v/>
      </c>
      <c r="BK345" s="245" t="str">
        <f t="shared" ca="1" si="43"/>
        <v/>
      </c>
    </row>
    <row r="346" spans="1:63" ht="47.25" customHeight="1">
      <c r="A346" s="174" t="str">
        <f ca="1">IFERROR(VLOOKUP(ROW(A334),'فهرست بها کلی'!$C$13:$BO$1660,1,0),"")</f>
        <v/>
      </c>
      <c r="B346" s="174" t="str">
        <f ca="1">IFERROR(VLOOKUP(ROW(B334),'فهرست بها کلی'!$C$13:$BO$1660,5,0),"")</f>
        <v/>
      </c>
      <c r="C346" s="174" t="str">
        <f ca="1">IFERROR(VLOOKUP(ROW(C334),'فهرست بها کلی'!$C$13:$BO$1660,6,0),"")</f>
        <v/>
      </c>
      <c r="D346" s="174" t="str">
        <f ca="1">IFERROR(VLOOKUP(ROW(D334),'فهرست بها کلی'!$C$13:$BO$1660,7,0),"")</f>
        <v/>
      </c>
      <c r="E346" s="174" t="str">
        <f ca="1">IFERROR(VLOOKUP(ROW(E334),'فهرست بها کلی'!$C$13:$BO$1660,8,0),"")</f>
        <v/>
      </c>
      <c r="F346" s="174" t="str">
        <f ca="1">IFERROR(VLOOKUP(ROW(F334),'فهرست بها کلی'!$C$13:$BO$1660,9,0),"")</f>
        <v/>
      </c>
      <c r="G346" s="174" t="str">
        <f ca="1">IFERROR(VLOOKUP(ROW(G334),'فهرست بها کلی'!$C$13:$BO$1660,21,0),"")</f>
        <v/>
      </c>
      <c r="H346" s="174" t="str">
        <f ca="1">IFERROR(VLOOKUP(ROW(H334),'فهرست بها کلی'!$C$13:$BO$1660,24,0),"")</f>
        <v/>
      </c>
      <c r="I346" s="174" t="str">
        <f ca="1">IFERROR(VLOOKUP(ROW(I334),'فهرست بها کلی'!$C$13:$BO$1660,27,0),"")</f>
        <v/>
      </c>
      <c r="J346" s="174" t="str">
        <f ca="1">IFERROR(VLOOKUP(ROW(J334),'فهرست بها کلی'!$C$13:$BO$1660,30,0),"")</f>
        <v/>
      </c>
      <c r="K346" s="174" t="str">
        <f ca="1">IFERROR(VLOOKUP(ROW(K334),'فهرست بها کلی'!$C$13:$BO$1660,33,0),"")</f>
        <v/>
      </c>
      <c r="L346" s="174" t="str">
        <f ca="1">IFERROR(VLOOKUP(ROW(L334),'فهرست بها کلی'!$C$13:$BO$1660,36,0),"")</f>
        <v/>
      </c>
      <c r="M346" s="174" t="str">
        <f ca="1">IFERROR(VLOOKUP(ROW(M334),'فهرست بها کلی'!$C$13:$BO$1660,39,0),"")</f>
        <v/>
      </c>
      <c r="N346" s="174" t="str">
        <f ca="1">IFERROR(VLOOKUP(ROW(N334),'فهرست بها کلی'!$C$13:$BO$1660,42,0),"")</f>
        <v/>
      </c>
      <c r="O346" s="174" t="str">
        <f ca="1">IFERROR(VLOOKUP(ROW(O334),'فهرست بها کلی'!$C$13:$BO$1660,45,0),"")</f>
        <v/>
      </c>
      <c r="P346" s="174" t="str">
        <f ca="1">IFERROR(VLOOKUP(ROW(P334),'فهرست بها کلی'!$C$13:$BO$1660,48,0),"")</f>
        <v/>
      </c>
      <c r="Q346" s="174" t="str">
        <f ca="1">IFERROR(VLOOKUP(ROW(Q334),'فهرست بها کلی'!$C$13:$BO$1660,51,0),"")</f>
        <v/>
      </c>
      <c r="R346" s="174" t="str">
        <f ca="1">IFERROR(VLOOKUP(ROW(R334),'فهرست بها کلی'!$C$13:$BO$1660,54,0),"")</f>
        <v/>
      </c>
      <c r="S346" s="174" t="str">
        <f ca="1">IFERROR(VLOOKUP(ROW(S334),'فهرست بها کلی'!$C$13:$BO$1660,57,0),"")</f>
        <v/>
      </c>
      <c r="T346" s="174" t="str">
        <f ca="1">IFERROR(VLOOKUP(ROW(T334),'فهرست بها کلی'!$C$13:$BO$1660,60,0),"")</f>
        <v/>
      </c>
      <c r="U346" s="174" t="str">
        <f ca="1">IFERROR(VLOOKUP(ROW(U334),'فهرست بها کلی'!$C$13:$BO$1660,63,0),"")</f>
        <v/>
      </c>
      <c r="V346" s="241">
        <f t="shared" ca="1" si="37"/>
        <v>0</v>
      </c>
      <c r="W346" s="242" t="str">
        <f t="shared" ca="1" si="38"/>
        <v/>
      </c>
      <c r="X346" s="174" t="str">
        <f ca="1">IFERROR(VLOOKUP(ROW(X334),'فهرست بها کلی'!$C$13:$BO$1660,10,0),"")</f>
        <v/>
      </c>
      <c r="Y346" s="174" t="str">
        <f ca="1">IFERROR(VLOOKUP(ROW(Y334),'فهرست بها کلی'!$C$13:$BO$1660,11,0),"")</f>
        <v/>
      </c>
      <c r="Z346" s="174" t="str">
        <f ca="1">IFERROR(VLOOKUP(ROW(Z334),'فهرست بها کلی'!$C$13:$BO$1660,12,0),"")</f>
        <v/>
      </c>
      <c r="AA346" s="174" t="str">
        <f ca="1">IFERROR(VLOOKUP(ROW(AA334),'فهرست بها کلی'!$C$13:$BO$1660,13,0),"")</f>
        <v/>
      </c>
      <c r="AB346" s="243" t="str">
        <f t="shared" ca="1" si="39"/>
        <v/>
      </c>
      <c r="AC346" s="174" t="str">
        <f ca="1">IFERROR(VLOOKUP(ROW(AC334),'فهرست بها کلی'!$C$13:$BO$1660,22,0),"")</f>
        <v/>
      </c>
      <c r="AD346" s="174" t="str">
        <f ca="1">IFERROR(VLOOKUP(ROW(AD334),'فهرست بها کلی'!$C$13:$BO$1660,25,0),"")</f>
        <v/>
      </c>
      <c r="AE346" s="174" t="str">
        <f ca="1">IFERROR(VLOOKUP(ROW(AE334),'فهرست بها کلی'!$C$13:$BO$1660,28,0),"")</f>
        <v/>
      </c>
      <c r="AF346" s="174" t="str">
        <f ca="1">IFERROR(VLOOKUP(ROW(AF334),'فهرست بها کلی'!$C$13:$BO$1660,31,0),"")</f>
        <v/>
      </c>
      <c r="AG346" s="174" t="str">
        <f ca="1">IFERROR(VLOOKUP(ROW(AG334),'فهرست بها کلی'!$C$13:$BO$1660,34,0),"")</f>
        <v/>
      </c>
      <c r="AH346" s="174" t="str">
        <f ca="1">IFERROR(VLOOKUP(ROW(AH334),'فهرست بها کلی'!$C$13:$BO$1660,37,0),"")</f>
        <v/>
      </c>
      <c r="AI346" s="174" t="str">
        <f ca="1">IFERROR(VLOOKUP(ROW(AI334),'فهرست بها کلی'!$C$13:$BO$1660,40,0),"")</f>
        <v/>
      </c>
      <c r="AJ346" s="174" t="str">
        <f ca="1">IFERROR(VLOOKUP(ROW(AJ334),'فهرست بها کلی'!$C$13:$BO$1660,43,0),"")</f>
        <v/>
      </c>
      <c r="AK346" s="174" t="str">
        <f ca="1">IFERROR(VLOOKUP(ROW(AK334),'فهرست بها کلی'!$C$13:$BO$1660,46,0),"")</f>
        <v/>
      </c>
      <c r="AL346" s="174" t="str">
        <f ca="1">IFERROR(VLOOKUP(ROW(AL334),'فهرست بها کلی'!$C$13:$BO$1660,49,0),"")</f>
        <v/>
      </c>
      <c r="AM346" s="174" t="str">
        <f ca="1">IFERROR(VLOOKUP(ROW(AM334),'فهرست بها کلی'!$C$13:$BO$1660,52,0),"")</f>
        <v/>
      </c>
      <c r="AN346" s="174" t="str">
        <f ca="1">IFERROR(VLOOKUP(ROW(AN334),'فهرست بها کلی'!$C$13:$BO$1660,55,0),"")</f>
        <v/>
      </c>
      <c r="AO346" s="174" t="str">
        <f ca="1">IFERROR(VLOOKUP(ROW(AO334),'فهرست بها کلی'!$C$13:$BO$1660,58,0),"")</f>
        <v/>
      </c>
      <c r="AP346" s="174" t="str">
        <f ca="1">IFERROR(VLOOKUP(ROW(AP334),'فهرست بها کلی'!$C$13:$BO$1660,61,0),"")</f>
        <v/>
      </c>
      <c r="AQ346" s="174" t="str">
        <f ca="1">IFERROR(VLOOKUP(ROW(AQ334),'فهرست بها کلی'!$C$13:$BO$1660,64,0),"")</f>
        <v/>
      </c>
      <c r="AR346" s="244">
        <f t="shared" ca="1" si="40"/>
        <v>0</v>
      </c>
      <c r="AS346" s="174" t="str">
        <f ca="1">IFERROR(VLOOKUP(ROW(AS334),'فهرست بها کلی'!$C$13:$BO$1660,23,0),"")</f>
        <v/>
      </c>
      <c r="AT346" s="174" t="str">
        <f ca="1">IFERROR(VLOOKUP(ROW(AT334),'فهرست بها کلی'!$C$13:$BO$1660,26,0),"")</f>
        <v/>
      </c>
      <c r="AU346" s="174" t="str">
        <f ca="1">IFERROR(VLOOKUP(ROW(AU334),'فهرست بها کلی'!$C$13:$BO$1660,29,0),"")</f>
        <v/>
      </c>
      <c r="AV346" s="174" t="str">
        <f ca="1">IFERROR(VLOOKUP(ROW(AV334),'فهرست بها کلی'!$C$13:$BO$1660,32,0),"")</f>
        <v/>
      </c>
      <c r="AW346" s="174" t="str">
        <f ca="1">IFERROR(VLOOKUP(ROW(AW334),'فهرست بها کلی'!$C$13:$BO$1660,35,0),"")</f>
        <v/>
      </c>
      <c r="AX346" s="174" t="str">
        <f ca="1">IFERROR(VLOOKUP(ROW(AX334),'فهرست بها کلی'!$C$13:$BO$1660,38,0),"")</f>
        <v/>
      </c>
      <c r="AY346" s="174" t="str">
        <f ca="1">IFERROR(VLOOKUP(ROW(AY334),'فهرست بها کلی'!$C$13:$BO$1660,41,0),"")</f>
        <v/>
      </c>
      <c r="AZ346" s="174" t="str">
        <f ca="1">IFERROR(VLOOKUP(ROW(AZ334),'فهرست بها کلی'!$C$13:$BO$1660,44,0),"")</f>
        <v/>
      </c>
      <c r="BA346" s="174" t="str">
        <f ca="1">IFERROR(VLOOKUP(ROW(BA334),'فهرست بها کلی'!$C$13:$BO$1660,47,0),"")</f>
        <v/>
      </c>
      <c r="BB346" s="174" t="str">
        <f ca="1">IFERROR(VLOOKUP(ROW(BB334),'فهرست بها کلی'!$C$13:$BO$1660,50,0),"")</f>
        <v/>
      </c>
      <c r="BC346" s="174" t="str">
        <f ca="1">IFERROR(VLOOKUP(ROW(BC334),'فهرست بها کلی'!$C$13:$BO$1660,53,0),"")</f>
        <v/>
      </c>
      <c r="BD346" s="174" t="str">
        <f ca="1">IFERROR(VLOOKUP(ROW(BD334),'فهرست بها کلی'!$C$13:$BO$1660,56,0),"")</f>
        <v/>
      </c>
      <c r="BE346" s="174" t="str">
        <f ca="1">IFERROR(VLOOKUP(ROW(BE334),'فهرست بها کلی'!$C$13:$BO$1660,59,0),"")</f>
        <v/>
      </c>
      <c r="BF346" s="174" t="str">
        <f ca="1">IFERROR(VLOOKUP(ROW(BF334),'فهرست بها کلی'!$C$13:$BO$1660,62,0),"")</f>
        <v/>
      </c>
      <c r="BG346" s="174" t="str">
        <f ca="1">IFERROR(VLOOKUP(ROW(BG334),'فهرست بها کلی'!$C$13:$BO$1660,65,0),"")</f>
        <v/>
      </c>
      <c r="BH346" s="174" t="str">
        <f ca="1">IFERROR(VLOOKUP(ROW(BH334),'فهرست بها کلی'!$C$13:$BO$1660,16,0),"")</f>
        <v/>
      </c>
      <c r="BI346" s="245" t="str">
        <f t="shared" ca="1" si="41"/>
        <v xml:space="preserve"> </v>
      </c>
      <c r="BJ346" s="245" t="str">
        <f t="shared" ca="1" si="42"/>
        <v/>
      </c>
      <c r="BK346" s="245" t="str">
        <f t="shared" ca="1" si="43"/>
        <v/>
      </c>
    </row>
    <row r="347" spans="1:63" ht="47.25" customHeight="1">
      <c r="A347" s="174" t="str">
        <f ca="1">IFERROR(VLOOKUP(ROW(A335),'فهرست بها کلی'!$C$13:$BO$1660,1,0),"")</f>
        <v/>
      </c>
      <c r="B347" s="174" t="str">
        <f ca="1">IFERROR(VLOOKUP(ROW(B335),'فهرست بها کلی'!$C$13:$BO$1660,5,0),"")</f>
        <v/>
      </c>
      <c r="C347" s="174" t="str">
        <f ca="1">IFERROR(VLOOKUP(ROW(C335),'فهرست بها کلی'!$C$13:$BO$1660,6,0),"")</f>
        <v/>
      </c>
      <c r="D347" s="174" t="str">
        <f ca="1">IFERROR(VLOOKUP(ROW(D335),'فهرست بها کلی'!$C$13:$BO$1660,7,0),"")</f>
        <v/>
      </c>
      <c r="E347" s="174" t="str">
        <f ca="1">IFERROR(VLOOKUP(ROW(E335),'فهرست بها کلی'!$C$13:$BO$1660,8,0),"")</f>
        <v/>
      </c>
      <c r="F347" s="174" t="str">
        <f ca="1">IFERROR(VLOOKUP(ROW(F335),'فهرست بها کلی'!$C$13:$BO$1660,9,0),"")</f>
        <v/>
      </c>
      <c r="G347" s="174" t="str">
        <f ca="1">IFERROR(VLOOKUP(ROW(G335),'فهرست بها کلی'!$C$13:$BO$1660,21,0),"")</f>
        <v/>
      </c>
      <c r="H347" s="174" t="str">
        <f ca="1">IFERROR(VLOOKUP(ROW(H335),'فهرست بها کلی'!$C$13:$BO$1660,24,0),"")</f>
        <v/>
      </c>
      <c r="I347" s="174" t="str">
        <f ca="1">IFERROR(VLOOKUP(ROW(I335),'فهرست بها کلی'!$C$13:$BO$1660,27,0),"")</f>
        <v/>
      </c>
      <c r="J347" s="174" t="str">
        <f ca="1">IFERROR(VLOOKUP(ROW(J335),'فهرست بها کلی'!$C$13:$BO$1660,30,0),"")</f>
        <v/>
      </c>
      <c r="K347" s="174" t="str">
        <f ca="1">IFERROR(VLOOKUP(ROW(K335),'فهرست بها کلی'!$C$13:$BO$1660,33,0),"")</f>
        <v/>
      </c>
      <c r="L347" s="174" t="str">
        <f ca="1">IFERROR(VLOOKUP(ROW(L335),'فهرست بها کلی'!$C$13:$BO$1660,36,0),"")</f>
        <v/>
      </c>
      <c r="M347" s="174" t="str">
        <f ca="1">IFERROR(VLOOKUP(ROW(M335),'فهرست بها کلی'!$C$13:$BO$1660,39,0),"")</f>
        <v/>
      </c>
      <c r="N347" s="174" t="str">
        <f ca="1">IFERROR(VLOOKUP(ROW(N335),'فهرست بها کلی'!$C$13:$BO$1660,42,0),"")</f>
        <v/>
      </c>
      <c r="O347" s="174" t="str">
        <f ca="1">IFERROR(VLOOKUP(ROW(O335),'فهرست بها کلی'!$C$13:$BO$1660,45,0),"")</f>
        <v/>
      </c>
      <c r="P347" s="174" t="str">
        <f ca="1">IFERROR(VLOOKUP(ROW(P335),'فهرست بها کلی'!$C$13:$BO$1660,48,0),"")</f>
        <v/>
      </c>
      <c r="Q347" s="174" t="str">
        <f ca="1">IFERROR(VLOOKUP(ROW(Q335),'فهرست بها کلی'!$C$13:$BO$1660,51,0),"")</f>
        <v/>
      </c>
      <c r="R347" s="174" t="str">
        <f ca="1">IFERROR(VLOOKUP(ROW(R335),'فهرست بها کلی'!$C$13:$BO$1660,54,0),"")</f>
        <v/>
      </c>
      <c r="S347" s="174" t="str">
        <f ca="1">IFERROR(VLOOKUP(ROW(S335),'فهرست بها کلی'!$C$13:$BO$1660,57,0),"")</f>
        <v/>
      </c>
      <c r="T347" s="174" t="str">
        <f ca="1">IFERROR(VLOOKUP(ROW(T335),'فهرست بها کلی'!$C$13:$BO$1660,60,0),"")</f>
        <v/>
      </c>
      <c r="U347" s="174" t="str">
        <f ca="1">IFERROR(VLOOKUP(ROW(U335),'فهرست بها کلی'!$C$13:$BO$1660,63,0),"")</f>
        <v/>
      </c>
      <c r="V347" s="241">
        <f t="shared" ca="1" si="37"/>
        <v>0</v>
      </c>
      <c r="W347" s="242" t="str">
        <f t="shared" ca="1" si="38"/>
        <v/>
      </c>
      <c r="X347" s="174" t="str">
        <f ca="1">IFERROR(VLOOKUP(ROW(X335),'فهرست بها کلی'!$C$13:$BO$1660,10,0),"")</f>
        <v/>
      </c>
      <c r="Y347" s="174" t="str">
        <f ca="1">IFERROR(VLOOKUP(ROW(Y335),'فهرست بها کلی'!$C$13:$BO$1660,11,0),"")</f>
        <v/>
      </c>
      <c r="Z347" s="174" t="str">
        <f ca="1">IFERROR(VLOOKUP(ROW(Z335),'فهرست بها کلی'!$C$13:$BO$1660,12,0),"")</f>
        <v/>
      </c>
      <c r="AA347" s="174" t="str">
        <f ca="1">IFERROR(VLOOKUP(ROW(AA335),'فهرست بها کلی'!$C$13:$BO$1660,13,0),"")</f>
        <v/>
      </c>
      <c r="AB347" s="243" t="str">
        <f t="shared" ca="1" si="39"/>
        <v/>
      </c>
      <c r="AC347" s="174" t="str">
        <f ca="1">IFERROR(VLOOKUP(ROW(AC335),'فهرست بها کلی'!$C$13:$BO$1660,22,0),"")</f>
        <v/>
      </c>
      <c r="AD347" s="174" t="str">
        <f ca="1">IFERROR(VLOOKUP(ROW(AD335),'فهرست بها کلی'!$C$13:$BO$1660,25,0),"")</f>
        <v/>
      </c>
      <c r="AE347" s="174" t="str">
        <f ca="1">IFERROR(VLOOKUP(ROW(AE335),'فهرست بها کلی'!$C$13:$BO$1660,28,0),"")</f>
        <v/>
      </c>
      <c r="AF347" s="174" t="str">
        <f ca="1">IFERROR(VLOOKUP(ROW(AF335),'فهرست بها کلی'!$C$13:$BO$1660,31,0),"")</f>
        <v/>
      </c>
      <c r="AG347" s="174" t="str">
        <f ca="1">IFERROR(VLOOKUP(ROW(AG335),'فهرست بها کلی'!$C$13:$BO$1660,34,0),"")</f>
        <v/>
      </c>
      <c r="AH347" s="174" t="str">
        <f ca="1">IFERROR(VLOOKUP(ROW(AH335),'فهرست بها کلی'!$C$13:$BO$1660,37,0),"")</f>
        <v/>
      </c>
      <c r="AI347" s="174" t="str">
        <f ca="1">IFERROR(VLOOKUP(ROW(AI335),'فهرست بها کلی'!$C$13:$BO$1660,40,0),"")</f>
        <v/>
      </c>
      <c r="AJ347" s="174" t="str">
        <f ca="1">IFERROR(VLOOKUP(ROW(AJ335),'فهرست بها کلی'!$C$13:$BO$1660,43,0),"")</f>
        <v/>
      </c>
      <c r="AK347" s="174" t="str">
        <f ca="1">IFERROR(VLOOKUP(ROW(AK335),'فهرست بها کلی'!$C$13:$BO$1660,46,0),"")</f>
        <v/>
      </c>
      <c r="AL347" s="174" t="str">
        <f ca="1">IFERROR(VLOOKUP(ROW(AL335),'فهرست بها کلی'!$C$13:$BO$1660,49,0),"")</f>
        <v/>
      </c>
      <c r="AM347" s="174" t="str">
        <f ca="1">IFERROR(VLOOKUP(ROW(AM335),'فهرست بها کلی'!$C$13:$BO$1660,52,0),"")</f>
        <v/>
      </c>
      <c r="AN347" s="174" t="str">
        <f ca="1">IFERROR(VLOOKUP(ROW(AN335),'فهرست بها کلی'!$C$13:$BO$1660,55,0),"")</f>
        <v/>
      </c>
      <c r="AO347" s="174" t="str">
        <f ca="1">IFERROR(VLOOKUP(ROW(AO335),'فهرست بها کلی'!$C$13:$BO$1660,58,0),"")</f>
        <v/>
      </c>
      <c r="AP347" s="174" t="str">
        <f ca="1">IFERROR(VLOOKUP(ROW(AP335),'فهرست بها کلی'!$C$13:$BO$1660,61,0),"")</f>
        <v/>
      </c>
      <c r="AQ347" s="174" t="str">
        <f ca="1">IFERROR(VLOOKUP(ROW(AQ335),'فهرست بها کلی'!$C$13:$BO$1660,64,0),"")</f>
        <v/>
      </c>
      <c r="AR347" s="244">
        <f t="shared" ca="1" si="40"/>
        <v>0</v>
      </c>
      <c r="AS347" s="174" t="str">
        <f ca="1">IFERROR(VLOOKUP(ROW(AS335),'فهرست بها کلی'!$C$13:$BO$1660,23,0),"")</f>
        <v/>
      </c>
      <c r="AT347" s="174" t="str">
        <f ca="1">IFERROR(VLOOKUP(ROW(AT335),'فهرست بها کلی'!$C$13:$BO$1660,26,0),"")</f>
        <v/>
      </c>
      <c r="AU347" s="174" t="str">
        <f ca="1">IFERROR(VLOOKUP(ROW(AU335),'فهرست بها کلی'!$C$13:$BO$1660,29,0),"")</f>
        <v/>
      </c>
      <c r="AV347" s="174" t="str">
        <f ca="1">IFERROR(VLOOKUP(ROW(AV335),'فهرست بها کلی'!$C$13:$BO$1660,32,0),"")</f>
        <v/>
      </c>
      <c r="AW347" s="174" t="str">
        <f ca="1">IFERROR(VLOOKUP(ROW(AW335),'فهرست بها کلی'!$C$13:$BO$1660,35,0),"")</f>
        <v/>
      </c>
      <c r="AX347" s="174" t="str">
        <f ca="1">IFERROR(VLOOKUP(ROW(AX335),'فهرست بها کلی'!$C$13:$BO$1660,38,0),"")</f>
        <v/>
      </c>
      <c r="AY347" s="174" t="str">
        <f ca="1">IFERROR(VLOOKUP(ROW(AY335),'فهرست بها کلی'!$C$13:$BO$1660,41,0),"")</f>
        <v/>
      </c>
      <c r="AZ347" s="174" t="str">
        <f ca="1">IFERROR(VLOOKUP(ROW(AZ335),'فهرست بها کلی'!$C$13:$BO$1660,44,0),"")</f>
        <v/>
      </c>
      <c r="BA347" s="174" t="str">
        <f ca="1">IFERROR(VLOOKUP(ROW(BA335),'فهرست بها کلی'!$C$13:$BO$1660,47,0),"")</f>
        <v/>
      </c>
      <c r="BB347" s="174" t="str">
        <f ca="1">IFERROR(VLOOKUP(ROW(BB335),'فهرست بها کلی'!$C$13:$BO$1660,50,0),"")</f>
        <v/>
      </c>
      <c r="BC347" s="174" t="str">
        <f ca="1">IFERROR(VLOOKUP(ROW(BC335),'فهرست بها کلی'!$C$13:$BO$1660,53,0),"")</f>
        <v/>
      </c>
      <c r="BD347" s="174" t="str">
        <f ca="1">IFERROR(VLOOKUP(ROW(BD335),'فهرست بها کلی'!$C$13:$BO$1660,56,0),"")</f>
        <v/>
      </c>
      <c r="BE347" s="174" t="str">
        <f ca="1">IFERROR(VLOOKUP(ROW(BE335),'فهرست بها کلی'!$C$13:$BO$1660,59,0),"")</f>
        <v/>
      </c>
      <c r="BF347" s="174" t="str">
        <f ca="1">IFERROR(VLOOKUP(ROW(BF335),'فهرست بها کلی'!$C$13:$BO$1660,62,0),"")</f>
        <v/>
      </c>
      <c r="BG347" s="174" t="str">
        <f ca="1">IFERROR(VLOOKUP(ROW(BG335),'فهرست بها کلی'!$C$13:$BO$1660,65,0),"")</f>
        <v/>
      </c>
      <c r="BH347" s="174" t="str">
        <f ca="1">IFERROR(VLOOKUP(ROW(BH335),'فهرست بها کلی'!$C$13:$BO$1660,16,0),"")</f>
        <v/>
      </c>
      <c r="BI347" s="245" t="str">
        <f t="shared" ca="1" si="41"/>
        <v xml:space="preserve"> </v>
      </c>
      <c r="BJ347" s="245" t="str">
        <f t="shared" ca="1" si="42"/>
        <v/>
      </c>
      <c r="BK347" s="245" t="str">
        <f t="shared" ca="1" si="43"/>
        <v/>
      </c>
    </row>
    <row r="348" spans="1:63" ht="47.25" customHeight="1">
      <c r="A348" s="174" t="str">
        <f ca="1">IFERROR(VLOOKUP(ROW(A336),'فهرست بها کلی'!$C$13:$BO$1660,1,0),"")</f>
        <v/>
      </c>
      <c r="B348" s="174" t="str">
        <f ca="1">IFERROR(VLOOKUP(ROW(B336),'فهرست بها کلی'!$C$13:$BO$1660,5,0),"")</f>
        <v/>
      </c>
      <c r="C348" s="174" t="str">
        <f ca="1">IFERROR(VLOOKUP(ROW(C336),'فهرست بها کلی'!$C$13:$BO$1660,6,0),"")</f>
        <v/>
      </c>
      <c r="D348" s="174" t="str">
        <f ca="1">IFERROR(VLOOKUP(ROW(D336),'فهرست بها کلی'!$C$13:$BO$1660,7,0),"")</f>
        <v/>
      </c>
      <c r="E348" s="174" t="str">
        <f ca="1">IFERROR(VLOOKUP(ROW(E336),'فهرست بها کلی'!$C$13:$BO$1660,8,0),"")</f>
        <v/>
      </c>
      <c r="F348" s="174" t="str">
        <f ca="1">IFERROR(VLOOKUP(ROW(F336),'فهرست بها کلی'!$C$13:$BO$1660,9,0),"")</f>
        <v/>
      </c>
      <c r="G348" s="174" t="str">
        <f ca="1">IFERROR(VLOOKUP(ROW(G336),'فهرست بها کلی'!$C$13:$BO$1660,21,0),"")</f>
        <v/>
      </c>
      <c r="H348" s="174" t="str">
        <f ca="1">IFERROR(VLOOKUP(ROW(H336),'فهرست بها کلی'!$C$13:$BO$1660,24,0),"")</f>
        <v/>
      </c>
      <c r="I348" s="174" t="str">
        <f ca="1">IFERROR(VLOOKUP(ROW(I336),'فهرست بها کلی'!$C$13:$BO$1660,27,0),"")</f>
        <v/>
      </c>
      <c r="J348" s="174" t="str">
        <f ca="1">IFERROR(VLOOKUP(ROW(J336),'فهرست بها کلی'!$C$13:$BO$1660,30,0),"")</f>
        <v/>
      </c>
      <c r="K348" s="174" t="str">
        <f ca="1">IFERROR(VLOOKUP(ROW(K336),'فهرست بها کلی'!$C$13:$BO$1660,33,0),"")</f>
        <v/>
      </c>
      <c r="L348" s="174" t="str">
        <f ca="1">IFERROR(VLOOKUP(ROW(L336),'فهرست بها کلی'!$C$13:$BO$1660,36,0),"")</f>
        <v/>
      </c>
      <c r="M348" s="174" t="str">
        <f ca="1">IFERROR(VLOOKUP(ROW(M336),'فهرست بها کلی'!$C$13:$BO$1660,39,0),"")</f>
        <v/>
      </c>
      <c r="N348" s="174" t="str">
        <f ca="1">IFERROR(VLOOKUP(ROW(N336),'فهرست بها کلی'!$C$13:$BO$1660,42,0),"")</f>
        <v/>
      </c>
      <c r="O348" s="174" t="str">
        <f ca="1">IFERROR(VLOOKUP(ROW(O336),'فهرست بها کلی'!$C$13:$BO$1660,45,0),"")</f>
        <v/>
      </c>
      <c r="P348" s="174" t="str">
        <f ca="1">IFERROR(VLOOKUP(ROW(P336),'فهرست بها کلی'!$C$13:$BO$1660,48,0),"")</f>
        <v/>
      </c>
      <c r="Q348" s="174" t="str">
        <f ca="1">IFERROR(VLOOKUP(ROW(Q336),'فهرست بها کلی'!$C$13:$BO$1660,51,0),"")</f>
        <v/>
      </c>
      <c r="R348" s="174" t="str">
        <f ca="1">IFERROR(VLOOKUP(ROW(R336),'فهرست بها کلی'!$C$13:$BO$1660,54,0),"")</f>
        <v/>
      </c>
      <c r="S348" s="174" t="str">
        <f ca="1">IFERROR(VLOOKUP(ROW(S336),'فهرست بها کلی'!$C$13:$BO$1660,57,0),"")</f>
        <v/>
      </c>
      <c r="T348" s="174" t="str">
        <f ca="1">IFERROR(VLOOKUP(ROW(T336),'فهرست بها کلی'!$C$13:$BO$1660,60,0),"")</f>
        <v/>
      </c>
      <c r="U348" s="174" t="str">
        <f ca="1">IFERROR(VLOOKUP(ROW(U336),'فهرست بها کلی'!$C$13:$BO$1660,63,0),"")</f>
        <v/>
      </c>
      <c r="V348" s="241">
        <f t="shared" ca="1" si="37"/>
        <v>0</v>
      </c>
      <c r="W348" s="242" t="str">
        <f t="shared" ca="1" si="38"/>
        <v/>
      </c>
      <c r="X348" s="174" t="str">
        <f ca="1">IFERROR(VLOOKUP(ROW(X336),'فهرست بها کلی'!$C$13:$BO$1660,10,0),"")</f>
        <v/>
      </c>
      <c r="Y348" s="174" t="str">
        <f ca="1">IFERROR(VLOOKUP(ROW(Y336),'فهرست بها کلی'!$C$13:$BO$1660,11,0),"")</f>
        <v/>
      </c>
      <c r="Z348" s="174" t="str">
        <f ca="1">IFERROR(VLOOKUP(ROW(Z336),'فهرست بها کلی'!$C$13:$BO$1660,12,0),"")</f>
        <v/>
      </c>
      <c r="AA348" s="174" t="str">
        <f ca="1">IFERROR(VLOOKUP(ROW(AA336),'فهرست بها کلی'!$C$13:$BO$1660,13,0),"")</f>
        <v/>
      </c>
      <c r="AB348" s="243" t="str">
        <f t="shared" ca="1" si="39"/>
        <v/>
      </c>
      <c r="AC348" s="174" t="str">
        <f ca="1">IFERROR(VLOOKUP(ROW(AC336),'فهرست بها کلی'!$C$13:$BO$1660,22,0),"")</f>
        <v/>
      </c>
      <c r="AD348" s="174" t="str">
        <f ca="1">IFERROR(VLOOKUP(ROW(AD336),'فهرست بها کلی'!$C$13:$BO$1660,25,0),"")</f>
        <v/>
      </c>
      <c r="AE348" s="174" t="str">
        <f ca="1">IFERROR(VLOOKUP(ROW(AE336),'فهرست بها کلی'!$C$13:$BO$1660,28,0),"")</f>
        <v/>
      </c>
      <c r="AF348" s="174" t="str">
        <f ca="1">IFERROR(VLOOKUP(ROW(AF336),'فهرست بها کلی'!$C$13:$BO$1660,31,0),"")</f>
        <v/>
      </c>
      <c r="AG348" s="174" t="str">
        <f ca="1">IFERROR(VLOOKUP(ROW(AG336),'فهرست بها کلی'!$C$13:$BO$1660,34,0),"")</f>
        <v/>
      </c>
      <c r="AH348" s="174" t="str">
        <f ca="1">IFERROR(VLOOKUP(ROW(AH336),'فهرست بها کلی'!$C$13:$BO$1660,37,0),"")</f>
        <v/>
      </c>
      <c r="AI348" s="174" t="str">
        <f ca="1">IFERROR(VLOOKUP(ROW(AI336),'فهرست بها کلی'!$C$13:$BO$1660,40,0),"")</f>
        <v/>
      </c>
      <c r="AJ348" s="174" t="str">
        <f ca="1">IFERROR(VLOOKUP(ROW(AJ336),'فهرست بها کلی'!$C$13:$BO$1660,43,0),"")</f>
        <v/>
      </c>
      <c r="AK348" s="174" t="str">
        <f ca="1">IFERROR(VLOOKUP(ROW(AK336),'فهرست بها کلی'!$C$13:$BO$1660,46,0),"")</f>
        <v/>
      </c>
      <c r="AL348" s="174" t="str">
        <f ca="1">IFERROR(VLOOKUP(ROW(AL336),'فهرست بها کلی'!$C$13:$BO$1660,49,0),"")</f>
        <v/>
      </c>
      <c r="AM348" s="174" t="str">
        <f ca="1">IFERROR(VLOOKUP(ROW(AM336),'فهرست بها کلی'!$C$13:$BO$1660,52,0),"")</f>
        <v/>
      </c>
      <c r="AN348" s="174" t="str">
        <f ca="1">IFERROR(VLOOKUP(ROW(AN336),'فهرست بها کلی'!$C$13:$BO$1660,55,0),"")</f>
        <v/>
      </c>
      <c r="AO348" s="174" t="str">
        <f ca="1">IFERROR(VLOOKUP(ROW(AO336),'فهرست بها کلی'!$C$13:$BO$1660,58,0),"")</f>
        <v/>
      </c>
      <c r="AP348" s="174" t="str">
        <f ca="1">IFERROR(VLOOKUP(ROW(AP336),'فهرست بها کلی'!$C$13:$BO$1660,61,0),"")</f>
        <v/>
      </c>
      <c r="AQ348" s="174" t="str">
        <f ca="1">IFERROR(VLOOKUP(ROW(AQ336),'فهرست بها کلی'!$C$13:$BO$1660,64,0),"")</f>
        <v/>
      </c>
      <c r="AR348" s="244">
        <f t="shared" ca="1" si="40"/>
        <v>0</v>
      </c>
      <c r="AS348" s="174" t="str">
        <f ca="1">IFERROR(VLOOKUP(ROW(AS336),'فهرست بها کلی'!$C$13:$BO$1660,23,0),"")</f>
        <v/>
      </c>
      <c r="AT348" s="174" t="str">
        <f ca="1">IFERROR(VLOOKUP(ROW(AT336),'فهرست بها کلی'!$C$13:$BO$1660,26,0),"")</f>
        <v/>
      </c>
      <c r="AU348" s="174" t="str">
        <f ca="1">IFERROR(VLOOKUP(ROW(AU336),'فهرست بها کلی'!$C$13:$BO$1660,29,0),"")</f>
        <v/>
      </c>
      <c r="AV348" s="174" t="str">
        <f ca="1">IFERROR(VLOOKUP(ROW(AV336),'فهرست بها کلی'!$C$13:$BO$1660,32,0),"")</f>
        <v/>
      </c>
      <c r="AW348" s="174" t="str">
        <f ca="1">IFERROR(VLOOKUP(ROW(AW336),'فهرست بها کلی'!$C$13:$BO$1660,35,0),"")</f>
        <v/>
      </c>
      <c r="AX348" s="174" t="str">
        <f ca="1">IFERROR(VLOOKUP(ROW(AX336),'فهرست بها کلی'!$C$13:$BO$1660,38,0),"")</f>
        <v/>
      </c>
      <c r="AY348" s="174" t="str">
        <f ca="1">IFERROR(VLOOKUP(ROW(AY336),'فهرست بها کلی'!$C$13:$BO$1660,41,0),"")</f>
        <v/>
      </c>
      <c r="AZ348" s="174" t="str">
        <f ca="1">IFERROR(VLOOKUP(ROW(AZ336),'فهرست بها کلی'!$C$13:$BO$1660,44,0),"")</f>
        <v/>
      </c>
      <c r="BA348" s="174" t="str">
        <f ca="1">IFERROR(VLOOKUP(ROW(BA336),'فهرست بها کلی'!$C$13:$BO$1660,47,0),"")</f>
        <v/>
      </c>
      <c r="BB348" s="174" t="str">
        <f ca="1">IFERROR(VLOOKUP(ROW(BB336),'فهرست بها کلی'!$C$13:$BO$1660,50,0),"")</f>
        <v/>
      </c>
      <c r="BC348" s="174" t="str">
        <f ca="1">IFERROR(VLOOKUP(ROW(BC336),'فهرست بها کلی'!$C$13:$BO$1660,53,0),"")</f>
        <v/>
      </c>
      <c r="BD348" s="174" t="str">
        <f ca="1">IFERROR(VLOOKUP(ROW(BD336),'فهرست بها کلی'!$C$13:$BO$1660,56,0),"")</f>
        <v/>
      </c>
      <c r="BE348" s="174" t="str">
        <f ca="1">IFERROR(VLOOKUP(ROW(BE336),'فهرست بها کلی'!$C$13:$BO$1660,59,0),"")</f>
        <v/>
      </c>
      <c r="BF348" s="174" t="str">
        <f ca="1">IFERROR(VLOOKUP(ROW(BF336),'فهرست بها کلی'!$C$13:$BO$1660,62,0),"")</f>
        <v/>
      </c>
      <c r="BG348" s="174" t="str">
        <f ca="1">IFERROR(VLOOKUP(ROW(BG336),'فهرست بها کلی'!$C$13:$BO$1660,65,0),"")</f>
        <v/>
      </c>
      <c r="BH348" s="174" t="str">
        <f ca="1">IFERROR(VLOOKUP(ROW(BH336),'فهرست بها کلی'!$C$13:$BO$1660,16,0),"")</f>
        <v/>
      </c>
      <c r="BI348" s="245" t="str">
        <f t="shared" ca="1" si="41"/>
        <v xml:space="preserve"> </v>
      </c>
      <c r="BJ348" s="245" t="str">
        <f t="shared" ca="1" si="42"/>
        <v/>
      </c>
      <c r="BK348" s="245" t="str">
        <f t="shared" ca="1" si="43"/>
        <v/>
      </c>
    </row>
    <row r="349" spans="1:63" ht="47.25" customHeight="1">
      <c r="A349" s="174" t="str">
        <f ca="1">IFERROR(VLOOKUP(ROW(A337),'فهرست بها کلی'!$C$13:$BO$1660,1,0),"")</f>
        <v/>
      </c>
      <c r="B349" s="174" t="str">
        <f ca="1">IFERROR(VLOOKUP(ROW(B337),'فهرست بها کلی'!$C$13:$BO$1660,5,0),"")</f>
        <v/>
      </c>
      <c r="C349" s="174" t="str">
        <f ca="1">IFERROR(VLOOKUP(ROW(C337),'فهرست بها کلی'!$C$13:$BO$1660,6,0),"")</f>
        <v/>
      </c>
      <c r="D349" s="174" t="str">
        <f ca="1">IFERROR(VLOOKUP(ROW(D337),'فهرست بها کلی'!$C$13:$BO$1660,7,0),"")</f>
        <v/>
      </c>
      <c r="E349" s="174" t="str">
        <f ca="1">IFERROR(VLOOKUP(ROW(E337),'فهرست بها کلی'!$C$13:$BO$1660,8,0),"")</f>
        <v/>
      </c>
      <c r="F349" s="174" t="str">
        <f ca="1">IFERROR(VLOOKUP(ROW(F337),'فهرست بها کلی'!$C$13:$BO$1660,9,0),"")</f>
        <v/>
      </c>
      <c r="G349" s="174" t="str">
        <f ca="1">IFERROR(VLOOKUP(ROW(G337),'فهرست بها کلی'!$C$13:$BO$1660,21,0),"")</f>
        <v/>
      </c>
      <c r="H349" s="174" t="str">
        <f ca="1">IFERROR(VLOOKUP(ROW(H337),'فهرست بها کلی'!$C$13:$BO$1660,24,0),"")</f>
        <v/>
      </c>
      <c r="I349" s="174" t="str">
        <f ca="1">IFERROR(VLOOKUP(ROW(I337),'فهرست بها کلی'!$C$13:$BO$1660,27,0),"")</f>
        <v/>
      </c>
      <c r="J349" s="174" t="str">
        <f ca="1">IFERROR(VLOOKUP(ROW(J337),'فهرست بها کلی'!$C$13:$BO$1660,30,0),"")</f>
        <v/>
      </c>
      <c r="K349" s="174" t="str">
        <f ca="1">IFERROR(VLOOKUP(ROW(K337),'فهرست بها کلی'!$C$13:$BO$1660,33,0),"")</f>
        <v/>
      </c>
      <c r="L349" s="174" t="str">
        <f ca="1">IFERROR(VLOOKUP(ROW(L337),'فهرست بها کلی'!$C$13:$BO$1660,36,0),"")</f>
        <v/>
      </c>
      <c r="M349" s="174" t="str">
        <f ca="1">IFERROR(VLOOKUP(ROW(M337),'فهرست بها کلی'!$C$13:$BO$1660,39,0),"")</f>
        <v/>
      </c>
      <c r="N349" s="174" t="str">
        <f ca="1">IFERROR(VLOOKUP(ROW(N337),'فهرست بها کلی'!$C$13:$BO$1660,42,0),"")</f>
        <v/>
      </c>
      <c r="O349" s="174" t="str">
        <f ca="1">IFERROR(VLOOKUP(ROW(O337),'فهرست بها کلی'!$C$13:$BO$1660,45,0),"")</f>
        <v/>
      </c>
      <c r="P349" s="174" t="str">
        <f ca="1">IFERROR(VLOOKUP(ROW(P337),'فهرست بها کلی'!$C$13:$BO$1660,48,0),"")</f>
        <v/>
      </c>
      <c r="Q349" s="174" t="str">
        <f ca="1">IFERROR(VLOOKUP(ROW(Q337),'فهرست بها کلی'!$C$13:$BO$1660,51,0),"")</f>
        <v/>
      </c>
      <c r="R349" s="174" t="str">
        <f ca="1">IFERROR(VLOOKUP(ROW(R337),'فهرست بها کلی'!$C$13:$BO$1660,54,0),"")</f>
        <v/>
      </c>
      <c r="S349" s="174" t="str">
        <f ca="1">IFERROR(VLOOKUP(ROW(S337),'فهرست بها کلی'!$C$13:$BO$1660,57,0),"")</f>
        <v/>
      </c>
      <c r="T349" s="174" t="str">
        <f ca="1">IFERROR(VLOOKUP(ROW(T337),'فهرست بها کلی'!$C$13:$BO$1660,60,0),"")</f>
        <v/>
      </c>
      <c r="U349" s="174" t="str">
        <f ca="1">IFERROR(VLOOKUP(ROW(U337),'فهرست بها کلی'!$C$13:$BO$1660,63,0),"")</f>
        <v/>
      </c>
      <c r="V349" s="241">
        <f t="shared" ca="1" si="37"/>
        <v>0</v>
      </c>
      <c r="W349" s="242" t="str">
        <f t="shared" ca="1" si="38"/>
        <v/>
      </c>
      <c r="X349" s="174" t="str">
        <f ca="1">IFERROR(VLOOKUP(ROW(X337),'فهرست بها کلی'!$C$13:$BO$1660,10,0),"")</f>
        <v/>
      </c>
      <c r="Y349" s="174" t="str">
        <f ca="1">IFERROR(VLOOKUP(ROW(Y337),'فهرست بها کلی'!$C$13:$BO$1660,11,0),"")</f>
        <v/>
      </c>
      <c r="Z349" s="174" t="str">
        <f ca="1">IFERROR(VLOOKUP(ROW(Z337),'فهرست بها کلی'!$C$13:$BO$1660,12,0),"")</f>
        <v/>
      </c>
      <c r="AA349" s="174" t="str">
        <f ca="1">IFERROR(VLOOKUP(ROW(AA337),'فهرست بها کلی'!$C$13:$BO$1660,13,0),"")</f>
        <v/>
      </c>
      <c r="AB349" s="243" t="str">
        <f t="shared" ca="1" si="39"/>
        <v/>
      </c>
      <c r="AC349" s="174" t="str">
        <f ca="1">IFERROR(VLOOKUP(ROW(AC337),'فهرست بها کلی'!$C$13:$BO$1660,22,0),"")</f>
        <v/>
      </c>
      <c r="AD349" s="174" t="str">
        <f ca="1">IFERROR(VLOOKUP(ROW(AD337),'فهرست بها کلی'!$C$13:$BO$1660,25,0),"")</f>
        <v/>
      </c>
      <c r="AE349" s="174" t="str">
        <f ca="1">IFERROR(VLOOKUP(ROW(AE337),'فهرست بها کلی'!$C$13:$BO$1660,28,0),"")</f>
        <v/>
      </c>
      <c r="AF349" s="174" t="str">
        <f ca="1">IFERROR(VLOOKUP(ROW(AF337),'فهرست بها کلی'!$C$13:$BO$1660,31,0),"")</f>
        <v/>
      </c>
      <c r="AG349" s="174" t="str">
        <f ca="1">IFERROR(VLOOKUP(ROW(AG337),'فهرست بها کلی'!$C$13:$BO$1660,34,0),"")</f>
        <v/>
      </c>
      <c r="AH349" s="174" t="str">
        <f ca="1">IFERROR(VLOOKUP(ROW(AH337),'فهرست بها کلی'!$C$13:$BO$1660,37,0),"")</f>
        <v/>
      </c>
      <c r="AI349" s="174" t="str">
        <f ca="1">IFERROR(VLOOKUP(ROW(AI337),'فهرست بها کلی'!$C$13:$BO$1660,40,0),"")</f>
        <v/>
      </c>
      <c r="AJ349" s="174" t="str">
        <f ca="1">IFERROR(VLOOKUP(ROW(AJ337),'فهرست بها کلی'!$C$13:$BO$1660,43,0),"")</f>
        <v/>
      </c>
      <c r="AK349" s="174" t="str">
        <f ca="1">IFERROR(VLOOKUP(ROW(AK337),'فهرست بها کلی'!$C$13:$BO$1660,46,0),"")</f>
        <v/>
      </c>
      <c r="AL349" s="174" t="str">
        <f ca="1">IFERROR(VLOOKUP(ROW(AL337),'فهرست بها کلی'!$C$13:$BO$1660,49,0),"")</f>
        <v/>
      </c>
      <c r="AM349" s="174" t="str">
        <f ca="1">IFERROR(VLOOKUP(ROW(AM337),'فهرست بها کلی'!$C$13:$BO$1660,52,0),"")</f>
        <v/>
      </c>
      <c r="AN349" s="174" t="str">
        <f ca="1">IFERROR(VLOOKUP(ROW(AN337),'فهرست بها کلی'!$C$13:$BO$1660,55,0),"")</f>
        <v/>
      </c>
      <c r="AO349" s="174" t="str">
        <f ca="1">IFERROR(VLOOKUP(ROW(AO337),'فهرست بها کلی'!$C$13:$BO$1660,58,0),"")</f>
        <v/>
      </c>
      <c r="AP349" s="174" t="str">
        <f ca="1">IFERROR(VLOOKUP(ROW(AP337),'فهرست بها کلی'!$C$13:$BO$1660,61,0),"")</f>
        <v/>
      </c>
      <c r="AQ349" s="174" t="str">
        <f ca="1">IFERROR(VLOOKUP(ROW(AQ337),'فهرست بها کلی'!$C$13:$BO$1660,64,0),"")</f>
        <v/>
      </c>
      <c r="AR349" s="244">
        <f t="shared" ca="1" si="40"/>
        <v>0</v>
      </c>
      <c r="AS349" s="174" t="str">
        <f ca="1">IFERROR(VLOOKUP(ROW(AS337),'فهرست بها کلی'!$C$13:$BO$1660,23,0),"")</f>
        <v/>
      </c>
      <c r="AT349" s="174" t="str">
        <f ca="1">IFERROR(VLOOKUP(ROW(AT337),'فهرست بها کلی'!$C$13:$BO$1660,26,0),"")</f>
        <v/>
      </c>
      <c r="AU349" s="174" t="str">
        <f ca="1">IFERROR(VLOOKUP(ROW(AU337),'فهرست بها کلی'!$C$13:$BO$1660,29,0),"")</f>
        <v/>
      </c>
      <c r="AV349" s="174" t="str">
        <f ca="1">IFERROR(VLOOKUP(ROW(AV337),'فهرست بها کلی'!$C$13:$BO$1660,32,0),"")</f>
        <v/>
      </c>
      <c r="AW349" s="174" t="str">
        <f ca="1">IFERROR(VLOOKUP(ROW(AW337),'فهرست بها کلی'!$C$13:$BO$1660,35,0),"")</f>
        <v/>
      </c>
      <c r="AX349" s="174" t="str">
        <f ca="1">IFERROR(VLOOKUP(ROW(AX337),'فهرست بها کلی'!$C$13:$BO$1660,38,0),"")</f>
        <v/>
      </c>
      <c r="AY349" s="174" t="str">
        <f ca="1">IFERROR(VLOOKUP(ROW(AY337),'فهرست بها کلی'!$C$13:$BO$1660,41,0),"")</f>
        <v/>
      </c>
      <c r="AZ349" s="174" t="str">
        <f ca="1">IFERROR(VLOOKUP(ROW(AZ337),'فهرست بها کلی'!$C$13:$BO$1660,44,0),"")</f>
        <v/>
      </c>
      <c r="BA349" s="174" t="str">
        <f ca="1">IFERROR(VLOOKUP(ROW(BA337),'فهرست بها کلی'!$C$13:$BO$1660,47,0),"")</f>
        <v/>
      </c>
      <c r="BB349" s="174" t="str">
        <f ca="1">IFERROR(VLOOKUP(ROW(BB337),'فهرست بها کلی'!$C$13:$BO$1660,50,0),"")</f>
        <v/>
      </c>
      <c r="BC349" s="174" t="str">
        <f ca="1">IFERROR(VLOOKUP(ROW(BC337),'فهرست بها کلی'!$C$13:$BO$1660,53,0),"")</f>
        <v/>
      </c>
      <c r="BD349" s="174" t="str">
        <f ca="1">IFERROR(VLOOKUP(ROW(BD337),'فهرست بها کلی'!$C$13:$BO$1660,56,0),"")</f>
        <v/>
      </c>
      <c r="BE349" s="174" t="str">
        <f ca="1">IFERROR(VLOOKUP(ROW(BE337),'فهرست بها کلی'!$C$13:$BO$1660,59,0),"")</f>
        <v/>
      </c>
      <c r="BF349" s="174" t="str">
        <f ca="1">IFERROR(VLOOKUP(ROW(BF337),'فهرست بها کلی'!$C$13:$BO$1660,62,0),"")</f>
        <v/>
      </c>
      <c r="BG349" s="174" t="str">
        <f ca="1">IFERROR(VLOOKUP(ROW(BG337),'فهرست بها کلی'!$C$13:$BO$1660,65,0),"")</f>
        <v/>
      </c>
      <c r="BH349" s="174" t="str">
        <f ca="1">IFERROR(VLOOKUP(ROW(BH337),'فهرست بها کلی'!$C$13:$BO$1660,16,0),"")</f>
        <v/>
      </c>
      <c r="BI349" s="245" t="str">
        <f t="shared" ca="1" si="41"/>
        <v xml:space="preserve"> </v>
      </c>
      <c r="BJ349" s="245" t="str">
        <f t="shared" ca="1" si="42"/>
        <v/>
      </c>
      <c r="BK349" s="245" t="str">
        <f t="shared" ca="1" si="43"/>
        <v/>
      </c>
    </row>
    <row r="350" spans="1:63" ht="47.25" customHeight="1">
      <c r="A350" s="174" t="str">
        <f ca="1">IFERROR(VLOOKUP(ROW(A338),'فهرست بها کلی'!$C$13:$BO$1660,1,0),"")</f>
        <v/>
      </c>
      <c r="B350" s="174" t="str">
        <f ca="1">IFERROR(VLOOKUP(ROW(B338),'فهرست بها کلی'!$C$13:$BO$1660,5,0),"")</f>
        <v/>
      </c>
      <c r="C350" s="174" t="str">
        <f ca="1">IFERROR(VLOOKUP(ROW(C338),'فهرست بها کلی'!$C$13:$BO$1660,6,0),"")</f>
        <v/>
      </c>
      <c r="D350" s="174" t="str">
        <f ca="1">IFERROR(VLOOKUP(ROW(D338),'فهرست بها کلی'!$C$13:$BO$1660,7,0),"")</f>
        <v/>
      </c>
      <c r="E350" s="174" t="str">
        <f ca="1">IFERROR(VLOOKUP(ROW(E338),'فهرست بها کلی'!$C$13:$BO$1660,8,0),"")</f>
        <v/>
      </c>
      <c r="F350" s="174" t="str">
        <f ca="1">IFERROR(VLOOKUP(ROW(F338),'فهرست بها کلی'!$C$13:$BO$1660,9,0),"")</f>
        <v/>
      </c>
      <c r="G350" s="174" t="str">
        <f ca="1">IFERROR(VLOOKUP(ROW(G338),'فهرست بها کلی'!$C$13:$BO$1660,21,0),"")</f>
        <v/>
      </c>
      <c r="H350" s="174" t="str">
        <f ca="1">IFERROR(VLOOKUP(ROW(H338),'فهرست بها کلی'!$C$13:$BO$1660,24,0),"")</f>
        <v/>
      </c>
      <c r="I350" s="174" t="str">
        <f ca="1">IFERROR(VLOOKUP(ROW(I338),'فهرست بها کلی'!$C$13:$BO$1660,27,0),"")</f>
        <v/>
      </c>
      <c r="J350" s="174" t="str">
        <f ca="1">IFERROR(VLOOKUP(ROW(J338),'فهرست بها کلی'!$C$13:$BO$1660,30,0),"")</f>
        <v/>
      </c>
      <c r="K350" s="174" t="str">
        <f ca="1">IFERROR(VLOOKUP(ROW(K338),'فهرست بها کلی'!$C$13:$BO$1660,33,0),"")</f>
        <v/>
      </c>
      <c r="L350" s="174" t="str">
        <f ca="1">IFERROR(VLOOKUP(ROW(L338),'فهرست بها کلی'!$C$13:$BO$1660,36,0),"")</f>
        <v/>
      </c>
      <c r="M350" s="174" t="str">
        <f ca="1">IFERROR(VLOOKUP(ROW(M338),'فهرست بها کلی'!$C$13:$BO$1660,39,0),"")</f>
        <v/>
      </c>
      <c r="N350" s="174" t="str">
        <f ca="1">IFERROR(VLOOKUP(ROW(N338),'فهرست بها کلی'!$C$13:$BO$1660,42,0),"")</f>
        <v/>
      </c>
      <c r="O350" s="174" t="str">
        <f ca="1">IFERROR(VLOOKUP(ROW(O338),'فهرست بها کلی'!$C$13:$BO$1660,45,0),"")</f>
        <v/>
      </c>
      <c r="P350" s="174" t="str">
        <f ca="1">IFERROR(VLOOKUP(ROW(P338),'فهرست بها کلی'!$C$13:$BO$1660,48,0),"")</f>
        <v/>
      </c>
      <c r="Q350" s="174" t="str">
        <f ca="1">IFERROR(VLOOKUP(ROW(Q338),'فهرست بها کلی'!$C$13:$BO$1660,51,0),"")</f>
        <v/>
      </c>
      <c r="R350" s="174" t="str">
        <f ca="1">IFERROR(VLOOKUP(ROW(R338),'فهرست بها کلی'!$C$13:$BO$1660,54,0),"")</f>
        <v/>
      </c>
      <c r="S350" s="174" t="str">
        <f ca="1">IFERROR(VLOOKUP(ROW(S338),'فهرست بها کلی'!$C$13:$BO$1660,57,0),"")</f>
        <v/>
      </c>
      <c r="T350" s="174" t="str">
        <f ca="1">IFERROR(VLOOKUP(ROW(T338),'فهرست بها کلی'!$C$13:$BO$1660,60,0),"")</f>
        <v/>
      </c>
      <c r="U350" s="174" t="str">
        <f ca="1">IFERROR(VLOOKUP(ROW(U338),'فهرست بها کلی'!$C$13:$BO$1660,63,0),"")</f>
        <v/>
      </c>
      <c r="V350" s="241">
        <f t="shared" ca="1" si="37"/>
        <v>0</v>
      </c>
      <c r="W350" s="242" t="str">
        <f t="shared" ca="1" si="38"/>
        <v/>
      </c>
      <c r="X350" s="174" t="str">
        <f ca="1">IFERROR(VLOOKUP(ROW(X338),'فهرست بها کلی'!$C$13:$BO$1660,10,0),"")</f>
        <v/>
      </c>
      <c r="Y350" s="174" t="str">
        <f ca="1">IFERROR(VLOOKUP(ROW(Y338),'فهرست بها کلی'!$C$13:$BO$1660,11,0),"")</f>
        <v/>
      </c>
      <c r="Z350" s="174" t="str">
        <f ca="1">IFERROR(VLOOKUP(ROW(Z338),'فهرست بها کلی'!$C$13:$BO$1660,12,0),"")</f>
        <v/>
      </c>
      <c r="AA350" s="174" t="str">
        <f ca="1">IFERROR(VLOOKUP(ROW(AA338),'فهرست بها کلی'!$C$13:$BO$1660,13,0),"")</f>
        <v/>
      </c>
      <c r="AB350" s="243" t="str">
        <f t="shared" ca="1" si="39"/>
        <v/>
      </c>
      <c r="AC350" s="174" t="str">
        <f ca="1">IFERROR(VLOOKUP(ROW(AC338),'فهرست بها کلی'!$C$13:$BO$1660,22,0),"")</f>
        <v/>
      </c>
      <c r="AD350" s="174" t="str">
        <f ca="1">IFERROR(VLOOKUP(ROW(AD338),'فهرست بها کلی'!$C$13:$BO$1660,25,0),"")</f>
        <v/>
      </c>
      <c r="AE350" s="174" t="str">
        <f ca="1">IFERROR(VLOOKUP(ROW(AE338),'فهرست بها کلی'!$C$13:$BO$1660,28,0),"")</f>
        <v/>
      </c>
      <c r="AF350" s="174" t="str">
        <f ca="1">IFERROR(VLOOKUP(ROW(AF338),'فهرست بها کلی'!$C$13:$BO$1660,31,0),"")</f>
        <v/>
      </c>
      <c r="AG350" s="174" t="str">
        <f ca="1">IFERROR(VLOOKUP(ROW(AG338),'فهرست بها کلی'!$C$13:$BO$1660,34,0),"")</f>
        <v/>
      </c>
      <c r="AH350" s="174" t="str">
        <f ca="1">IFERROR(VLOOKUP(ROW(AH338),'فهرست بها کلی'!$C$13:$BO$1660,37,0),"")</f>
        <v/>
      </c>
      <c r="AI350" s="174" t="str">
        <f ca="1">IFERROR(VLOOKUP(ROW(AI338),'فهرست بها کلی'!$C$13:$BO$1660,40,0),"")</f>
        <v/>
      </c>
      <c r="AJ350" s="174" t="str">
        <f ca="1">IFERROR(VLOOKUP(ROW(AJ338),'فهرست بها کلی'!$C$13:$BO$1660,43,0),"")</f>
        <v/>
      </c>
      <c r="AK350" s="174" t="str">
        <f ca="1">IFERROR(VLOOKUP(ROW(AK338),'فهرست بها کلی'!$C$13:$BO$1660,46,0),"")</f>
        <v/>
      </c>
      <c r="AL350" s="174" t="str">
        <f ca="1">IFERROR(VLOOKUP(ROW(AL338),'فهرست بها کلی'!$C$13:$BO$1660,49,0),"")</f>
        <v/>
      </c>
      <c r="AM350" s="174" t="str">
        <f ca="1">IFERROR(VLOOKUP(ROW(AM338),'فهرست بها کلی'!$C$13:$BO$1660,52,0),"")</f>
        <v/>
      </c>
      <c r="AN350" s="174" t="str">
        <f ca="1">IFERROR(VLOOKUP(ROW(AN338),'فهرست بها کلی'!$C$13:$BO$1660,55,0),"")</f>
        <v/>
      </c>
      <c r="AO350" s="174" t="str">
        <f ca="1">IFERROR(VLOOKUP(ROW(AO338),'فهرست بها کلی'!$C$13:$BO$1660,58,0),"")</f>
        <v/>
      </c>
      <c r="AP350" s="174" t="str">
        <f ca="1">IFERROR(VLOOKUP(ROW(AP338),'فهرست بها کلی'!$C$13:$BO$1660,61,0),"")</f>
        <v/>
      </c>
      <c r="AQ350" s="174" t="str">
        <f ca="1">IFERROR(VLOOKUP(ROW(AQ338),'فهرست بها کلی'!$C$13:$BO$1660,64,0),"")</f>
        <v/>
      </c>
      <c r="AR350" s="244">
        <f t="shared" ca="1" si="40"/>
        <v>0</v>
      </c>
      <c r="AS350" s="174" t="str">
        <f ca="1">IFERROR(VLOOKUP(ROW(AS338),'فهرست بها کلی'!$C$13:$BO$1660,23,0),"")</f>
        <v/>
      </c>
      <c r="AT350" s="174" t="str">
        <f ca="1">IFERROR(VLOOKUP(ROW(AT338),'فهرست بها کلی'!$C$13:$BO$1660,26,0),"")</f>
        <v/>
      </c>
      <c r="AU350" s="174" t="str">
        <f ca="1">IFERROR(VLOOKUP(ROW(AU338),'فهرست بها کلی'!$C$13:$BO$1660,29,0),"")</f>
        <v/>
      </c>
      <c r="AV350" s="174" t="str">
        <f ca="1">IFERROR(VLOOKUP(ROW(AV338),'فهرست بها کلی'!$C$13:$BO$1660,32,0),"")</f>
        <v/>
      </c>
      <c r="AW350" s="174" t="str">
        <f ca="1">IFERROR(VLOOKUP(ROW(AW338),'فهرست بها کلی'!$C$13:$BO$1660,35,0),"")</f>
        <v/>
      </c>
      <c r="AX350" s="174" t="str">
        <f ca="1">IFERROR(VLOOKUP(ROW(AX338),'فهرست بها کلی'!$C$13:$BO$1660,38,0),"")</f>
        <v/>
      </c>
      <c r="AY350" s="174" t="str">
        <f ca="1">IFERROR(VLOOKUP(ROW(AY338),'فهرست بها کلی'!$C$13:$BO$1660,41,0),"")</f>
        <v/>
      </c>
      <c r="AZ350" s="174" t="str">
        <f ca="1">IFERROR(VLOOKUP(ROW(AZ338),'فهرست بها کلی'!$C$13:$BO$1660,44,0),"")</f>
        <v/>
      </c>
      <c r="BA350" s="174" t="str">
        <f ca="1">IFERROR(VLOOKUP(ROW(BA338),'فهرست بها کلی'!$C$13:$BO$1660,47,0),"")</f>
        <v/>
      </c>
      <c r="BB350" s="174" t="str">
        <f ca="1">IFERROR(VLOOKUP(ROW(BB338),'فهرست بها کلی'!$C$13:$BO$1660,50,0),"")</f>
        <v/>
      </c>
      <c r="BC350" s="174" t="str">
        <f ca="1">IFERROR(VLOOKUP(ROW(BC338),'فهرست بها کلی'!$C$13:$BO$1660,53,0),"")</f>
        <v/>
      </c>
      <c r="BD350" s="174" t="str">
        <f ca="1">IFERROR(VLOOKUP(ROW(BD338),'فهرست بها کلی'!$C$13:$BO$1660,56,0),"")</f>
        <v/>
      </c>
      <c r="BE350" s="174" t="str">
        <f ca="1">IFERROR(VLOOKUP(ROW(BE338),'فهرست بها کلی'!$C$13:$BO$1660,59,0),"")</f>
        <v/>
      </c>
      <c r="BF350" s="174" t="str">
        <f ca="1">IFERROR(VLOOKUP(ROW(BF338),'فهرست بها کلی'!$C$13:$BO$1660,62,0),"")</f>
        <v/>
      </c>
      <c r="BG350" s="174" t="str">
        <f ca="1">IFERROR(VLOOKUP(ROW(BG338),'فهرست بها کلی'!$C$13:$BO$1660,65,0),"")</f>
        <v/>
      </c>
      <c r="BH350" s="174" t="str">
        <f ca="1">IFERROR(VLOOKUP(ROW(BH338),'فهرست بها کلی'!$C$13:$BO$1660,16,0),"")</f>
        <v/>
      </c>
      <c r="BI350" s="245" t="str">
        <f t="shared" ca="1" si="41"/>
        <v xml:space="preserve"> </v>
      </c>
      <c r="BJ350" s="245" t="str">
        <f t="shared" ca="1" si="42"/>
        <v/>
      </c>
      <c r="BK350" s="245" t="str">
        <f t="shared" ca="1" si="43"/>
        <v/>
      </c>
    </row>
    <row r="351" spans="1:63" ht="47.25" customHeight="1">
      <c r="A351" s="174" t="str">
        <f ca="1">IFERROR(VLOOKUP(ROW(A339),'فهرست بها کلی'!$C$13:$BO$1660,1,0),"")</f>
        <v/>
      </c>
      <c r="B351" s="174" t="str">
        <f ca="1">IFERROR(VLOOKUP(ROW(B339),'فهرست بها کلی'!$C$13:$BO$1660,5,0),"")</f>
        <v/>
      </c>
      <c r="C351" s="174" t="str">
        <f ca="1">IFERROR(VLOOKUP(ROW(C339),'فهرست بها کلی'!$C$13:$BO$1660,6,0),"")</f>
        <v/>
      </c>
      <c r="D351" s="174" t="str">
        <f ca="1">IFERROR(VLOOKUP(ROW(D339),'فهرست بها کلی'!$C$13:$BO$1660,7,0),"")</f>
        <v/>
      </c>
      <c r="E351" s="174" t="str">
        <f ca="1">IFERROR(VLOOKUP(ROW(E339),'فهرست بها کلی'!$C$13:$BO$1660,8,0),"")</f>
        <v/>
      </c>
      <c r="F351" s="174" t="str">
        <f ca="1">IFERROR(VLOOKUP(ROW(F339),'فهرست بها کلی'!$C$13:$BO$1660,9,0),"")</f>
        <v/>
      </c>
      <c r="G351" s="174" t="str">
        <f ca="1">IFERROR(VLOOKUP(ROW(G339),'فهرست بها کلی'!$C$13:$BO$1660,21,0),"")</f>
        <v/>
      </c>
      <c r="H351" s="174" t="str">
        <f ca="1">IFERROR(VLOOKUP(ROW(H339),'فهرست بها کلی'!$C$13:$BO$1660,24,0),"")</f>
        <v/>
      </c>
      <c r="I351" s="174" t="str">
        <f ca="1">IFERROR(VLOOKUP(ROW(I339),'فهرست بها کلی'!$C$13:$BO$1660,27,0),"")</f>
        <v/>
      </c>
      <c r="J351" s="174" t="str">
        <f ca="1">IFERROR(VLOOKUP(ROW(J339),'فهرست بها کلی'!$C$13:$BO$1660,30,0),"")</f>
        <v/>
      </c>
      <c r="K351" s="174" t="str">
        <f ca="1">IFERROR(VLOOKUP(ROW(K339),'فهرست بها کلی'!$C$13:$BO$1660,33,0),"")</f>
        <v/>
      </c>
      <c r="L351" s="174" t="str">
        <f ca="1">IFERROR(VLOOKUP(ROW(L339),'فهرست بها کلی'!$C$13:$BO$1660,36,0),"")</f>
        <v/>
      </c>
      <c r="M351" s="174" t="str">
        <f ca="1">IFERROR(VLOOKUP(ROW(M339),'فهرست بها کلی'!$C$13:$BO$1660,39,0),"")</f>
        <v/>
      </c>
      <c r="N351" s="174" t="str">
        <f ca="1">IFERROR(VLOOKUP(ROW(N339),'فهرست بها کلی'!$C$13:$BO$1660,42,0),"")</f>
        <v/>
      </c>
      <c r="O351" s="174" t="str">
        <f ca="1">IFERROR(VLOOKUP(ROW(O339),'فهرست بها کلی'!$C$13:$BO$1660,45,0),"")</f>
        <v/>
      </c>
      <c r="P351" s="174" t="str">
        <f ca="1">IFERROR(VLOOKUP(ROW(P339),'فهرست بها کلی'!$C$13:$BO$1660,48,0),"")</f>
        <v/>
      </c>
      <c r="Q351" s="174" t="str">
        <f ca="1">IFERROR(VLOOKUP(ROW(Q339),'فهرست بها کلی'!$C$13:$BO$1660,51,0),"")</f>
        <v/>
      </c>
      <c r="R351" s="174" t="str">
        <f ca="1">IFERROR(VLOOKUP(ROW(R339),'فهرست بها کلی'!$C$13:$BO$1660,54,0),"")</f>
        <v/>
      </c>
      <c r="S351" s="174" t="str">
        <f ca="1">IFERROR(VLOOKUP(ROW(S339),'فهرست بها کلی'!$C$13:$BO$1660,57,0),"")</f>
        <v/>
      </c>
      <c r="T351" s="174" t="str">
        <f ca="1">IFERROR(VLOOKUP(ROW(T339),'فهرست بها کلی'!$C$13:$BO$1660,60,0),"")</f>
        <v/>
      </c>
      <c r="U351" s="174" t="str">
        <f ca="1">IFERROR(VLOOKUP(ROW(U339),'فهرست بها کلی'!$C$13:$BO$1660,63,0),"")</f>
        <v/>
      </c>
      <c r="V351" s="241">
        <f t="shared" ca="1" si="37"/>
        <v>0</v>
      </c>
      <c r="W351" s="242" t="str">
        <f t="shared" ca="1" si="38"/>
        <v/>
      </c>
      <c r="X351" s="174" t="str">
        <f ca="1">IFERROR(VLOOKUP(ROW(X339),'فهرست بها کلی'!$C$13:$BO$1660,10,0),"")</f>
        <v/>
      </c>
      <c r="Y351" s="174" t="str">
        <f ca="1">IFERROR(VLOOKUP(ROW(Y339),'فهرست بها کلی'!$C$13:$BO$1660,11,0),"")</f>
        <v/>
      </c>
      <c r="Z351" s="174" t="str">
        <f ca="1">IFERROR(VLOOKUP(ROW(Z339),'فهرست بها کلی'!$C$13:$BO$1660,12,0),"")</f>
        <v/>
      </c>
      <c r="AA351" s="174" t="str">
        <f ca="1">IFERROR(VLOOKUP(ROW(AA339),'فهرست بها کلی'!$C$13:$BO$1660,13,0),"")</f>
        <v/>
      </c>
      <c r="AB351" s="243" t="str">
        <f t="shared" ca="1" si="39"/>
        <v/>
      </c>
      <c r="AC351" s="174" t="str">
        <f ca="1">IFERROR(VLOOKUP(ROW(AC339),'فهرست بها کلی'!$C$13:$BO$1660,22,0),"")</f>
        <v/>
      </c>
      <c r="AD351" s="174" t="str">
        <f ca="1">IFERROR(VLOOKUP(ROW(AD339),'فهرست بها کلی'!$C$13:$BO$1660,25,0),"")</f>
        <v/>
      </c>
      <c r="AE351" s="174" t="str">
        <f ca="1">IFERROR(VLOOKUP(ROW(AE339),'فهرست بها کلی'!$C$13:$BO$1660,28,0),"")</f>
        <v/>
      </c>
      <c r="AF351" s="174" t="str">
        <f ca="1">IFERROR(VLOOKUP(ROW(AF339),'فهرست بها کلی'!$C$13:$BO$1660,31,0),"")</f>
        <v/>
      </c>
      <c r="AG351" s="174" t="str">
        <f ca="1">IFERROR(VLOOKUP(ROW(AG339),'فهرست بها کلی'!$C$13:$BO$1660,34,0),"")</f>
        <v/>
      </c>
      <c r="AH351" s="174" t="str">
        <f ca="1">IFERROR(VLOOKUP(ROW(AH339),'فهرست بها کلی'!$C$13:$BO$1660,37,0),"")</f>
        <v/>
      </c>
      <c r="AI351" s="174" t="str">
        <f ca="1">IFERROR(VLOOKUP(ROW(AI339),'فهرست بها کلی'!$C$13:$BO$1660,40,0),"")</f>
        <v/>
      </c>
      <c r="AJ351" s="174" t="str">
        <f ca="1">IFERROR(VLOOKUP(ROW(AJ339),'فهرست بها کلی'!$C$13:$BO$1660,43,0),"")</f>
        <v/>
      </c>
      <c r="AK351" s="174" t="str">
        <f ca="1">IFERROR(VLOOKUP(ROW(AK339),'فهرست بها کلی'!$C$13:$BO$1660,46,0),"")</f>
        <v/>
      </c>
      <c r="AL351" s="174" t="str">
        <f ca="1">IFERROR(VLOOKUP(ROW(AL339),'فهرست بها کلی'!$C$13:$BO$1660,49,0),"")</f>
        <v/>
      </c>
      <c r="AM351" s="174" t="str">
        <f ca="1">IFERROR(VLOOKUP(ROW(AM339),'فهرست بها کلی'!$C$13:$BO$1660,52,0),"")</f>
        <v/>
      </c>
      <c r="AN351" s="174" t="str">
        <f ca="1">IFERROR(VLOOKUP(ROW(AN339),'فهرست بها کلی'!$C$13:$BO$1660,55,0),"")</f>
        <v/>
      </c>
      <c r="AO351" s="174" t="str">
        <f ca="1">IFERROR(VLOOKUP(ROW(AO339),'فهرست بها کلی'!$C$13:$BO$1660,58,0),"")</f>
        <v/>
      </c>
      <c r="AP351" s="174" t="str">
        <f ca="1">IFERROR(VLOOKUP(ROW(AP339),'فهرست بها کلی'!$C$13:$BO$1660,61,0),"")</f>
        <v/>
      </c>
      <c r="AQ351" s="174" t="str">
        <f ca="1">IFERROR(VLOOKUP(ROW(AQ339),'فهرست بها کلی'!$C$13:$BO$1660,64,0),"")</f>
        <v/>
      </c>
      <c r="AR351" s="244">
        <f t="shared" ca="1" si="40"/>
        <v>0</v>
      </c>
      <c r="AS351" s="174" t="str">
        <f ca="1">IFERROR(VLOOKUP(ROW(AS339),'فهرست بها کلی'!$C$13:$BO$1660,23,0),"")</f>
        <v/>
      </c>
      <c r="AT351" s="174" t="str">
        <f ca="1">IFERROR(VLOOKUP(ROW(AT339),'فهرست بها کلی'!$C$13:$BO$1660,26,0),"")</f>
        <v/>
      </c>
      <c r="AU351" s="174" t="str">
        <f ca="1">IFERROR(VLOOKUP(ROW(AU339),'فهرست بها کلی'!$C$13:$BO$1660,29,0),"")</f>
        <v/>
      </c>
      <c r="AV351" s="174" t="str">
        <f ca="1">IFERROR(VLOOKUP(ROW(AV339),'فهرست بها کلی'!$C$13:$BO$1660,32,0),"")</f>
        <v/>
      </c>
      <c r="AW351" s="174" t="str">
        <f ca="1">IFERROR(VLOOKUP(ROW(AW339),'فهرست بها کلی'!$C$13:$BO$1660,35,0),"")</f>
        <v/>
      </c>
      <c r="AX351" s="174" t="str">
        <f ca="1">IFERROR(VLOOKUP(ROW(AX339),'فهرست بها کلی'!$C$13:$BO$1660,38,0),"")</f>
        <v/>
      </c>
      <c r="AY351" s="174" t="str">
        <f ca="1">IFERROR(VLOOKUP(ROW(AY339),'فهرست بها کلی'!$C$13:$BO$1660,41,0),"")</f>
        <v/>
      </c>
      <c r="AZ351" s="174" t="str">
        <f ca="1">IFERROR(VLOOKUP(ROW(AZ339),'فهرست بها کلی'!$C$13:$BO$1660,44,0),"")</f>
        <v/>
      </c>
      <c r="BA351" s="174" t="str">
        <f ca="1">IFERROR(VLOOKUP(ROW(BA339),'فهرست بها کلی'!$C$13:$BO$1660,47,0),"")</f>
        <v/>
      </c>
      <c r="BB351" s="174" t="str">
        <f ca="1">IFERROR(VLOOKUP(ROW(BB339),'فهرست بها کلی'!$C$13:$BO$1660,50,0),"")</f>
        <v/>
      </c>
      <c r="BC351" s="174" t="str">
        <f ca="1">IFERROR(VLOOKUP(ROW(BC339),'فهرست بها کلی'!$C$13:$BO$1660,53,0),"")</f>
        <v/>
      </c>
      <c r="BD351" s="174" t="str">
        <f ca="1">IFERROR(VLOOKUP(ROW(BD339),'فهرست بها کلی'!$C$13:$BO$1660,56,0),"")</f>
        <v/>
      </c>
      <c r="BE351" s="174" t="str">
        <f ca="1">IFERROR(VLOOKUP(ROW(BE339),'فهرست بها کلی'!$C$13:$BO$1660,59,0),"")</f>
        <v/>
      </c>
      <c r="BF351" s="174" t="str">
        <f ca="1">IFERROR(VLOOKUP(ROW(BF339),'فهرست بها کلی'!$C$13:$BO$1660,62,0),"")</f>
        <v/>
      </c>
      <c r="BG351" s="174" t="str">
        <f ca="1">IFERROR(VLOOKUP(ROW(BG339),'فهرست بها کلی'!$C$13:$BO$1660,65,0),"")</f>
        <v/>
      </c>
      <c r="BH351" s="174" t="str">
        <f ca="1">IFERROR(VLOOKUP(ROW(BH339),'فهرست بها کلی'!$C$13:$BO$1660,16,0),"")</f>
        <v/>
      </c>
      <c r="BI351" s="245" t="str">
        <f t="shared" ca="1" si="41"/>
        <v xml:space="preserve"> </v>
      </c>
      <c r="BJ351" s="245" t="str">
        <f t="shared" ca="1" si="42"/>
        <v/>
      </c>
      <c r="BK351" s="245" t="str">
        <f t="shared" ca="1" si="43"/>
        <v/>
      </c>
    </row>
    <row r="352" spans="1:63" ht="47.25" customHeight="1">
      <c r="A352" s="174" t="str">
        <f ca="1">IFERROR(VLOOKUP(ROW(A340),'فهرست بها کلی'!$C$13:$BO$1660,1,0),"")</f>
        <v/>
      </c>
      <c r="B352" s="174" t="str">
        <f ca="1">IFERROR(VLOOKUP(ROW(B340),'فهرست بها کلی'!$C$13:$BO$1660,5,0),"")</f>
        <v/>
      </c>
      <c r="C352" s="174" t="str">
        <f ca="1">IFERROR(VLOOKUP(ROW(C340),'فهرست بها کلی'!$C$13:$BO$1660,6,0),"")</f>
        <v/>
      </c>
      <c r="D352" s="174" t="str">
        <f ca="1">IFERROR(VLOOKUP(ROW(D340),'فهرست بها کلی'!$C$13:$BO$1660,7,0),"")</f>
        <v/>
      </c>
      <c r="E352" s="174" t="str">
        <f ca="1">IFERROR(VLOOKUP(ROW(E340),'فهرست بها کلی'!$C$13:$BO$1660,8,0),"")</f>
        <v/>
      </c>
      <c r="F352" s="174" t="str">
        <f ca="1">IFERROR(VLOOKUP(ROW(F340),'فهرست بها کلی'!$C$13:$BO$1660,9,0),"")</f>
        <v/>
      </c>
      <c r="G352" s="174" t="str">
        <f ca="1">IFERROR(VLOOKUP(ROW(G340),'فهرست بها کلی'!$C$13:$BO$1660,21,0),"")</f>
        <v/>
      </c>
      <c r="H352" s="174" t="str">
        <f ca="1">IFERROR(VLOOKUP(ROW(H340),'فهرست بها کلی'!$C$13:$BO$1660,24,0),"")</f>
        <v/>
      </c>
      <c r="I352" s="174" t="str">
        <f ca="1">IFERROR(VLOOKUP(ROW(I340),'فهرست بها کلی'!$C$13:$BO$1660,27,0),"")</f>
        <v/>
      </c>
      <c r="J352" s="174" t="str">
        <f ca="1">IFERROR(VLOOKUP(ROW(J340),'فهرست بها کلی'!$C$13:$BO$1660,30,0),"")</f>
        <v/>
      </c>
      <c r="K352" s="174" t="str">
        <f ca="1">IFERROR(VLOOKUP(ROW(K340),'فهرست بها کلی'!$C$13:$BO$1660,33,0),"")</f>
        <v/>
      </c>
      <c r="L352" s="174" t="str">
        <f ca="1">IFERROR(VLOOKUP(ROW(L340),'فهرست بها کلی'!$C$13:$BO$1660,36,0),"")</f>
        <v/>
      </c>
      <c r="M352" s="174" t="str">
        <f ca="1">IFERROR(VLOOKUP(ROW(M340),'فهرست بها کلی'!$C$13:$BO$1660,39,0),"")</f>
        <v/>
      </c>
      <c r="N352" s="174" t="str">
        <f ca="1">IFERROR(VLOOKUP(ROW(N340),'فهرست بها کلی'!$C$13:$BO$1660,42,0),"")</f>
        <v/>
      </c>
      <c r="O352" s="174" t="str">
        <f ca="1">IFERROR(VLOOKUP(ROW(O340),'فهرست بها کلی'!$C$13:$BO$1660,45,0),"")</f>
        <v/>
      </c>
      <c r="P352" s="174" t="str">
        <f ca="1">IFERROR(VLOOKUP(ROW(P340),'فهرست بها کلی'!$C$13:$BO$1660,48,0),"")</f>
        <v/>
      </c>
      <c r="Q352" s="174" t="str">
        <f ca="1">IFERROR(VLOOKUP(ROW(Q340),'فهرست بها کلی'!$C$13:$BO$1660,51,0),"")</f>
        <v/>
      </c>
      <c r="R352" s="174" t="str">
        <f ca="1">IFERROR(VLOOKUP(ROW(R340),'فهرست بها کلی'!$C$13:$BO$1660,54,0),"")</f>
        <v/>
      </c>
      <c r="S352" s="174" t="str">
        <f ca="1">IFERROR(VLOOKUP(ROW(S340),'فهرست بها کلی'!$C$13:$BO$1660,57,0),"")</f>
        <v/>
      </c>
      <c r="T352" s="174" t="str">
        <f ca="1">IFERROR(VLOOKUP(ROW(T340),'فهرست بها کلی'!$C$13:$BO$1660,60,0),"")</f>
        <v/>
      </c>
      <c r="U352" s="174" t="str">
        <f ca="1">IFERROR(VLOOKUP(ROW(U340),'فهرست بها کلی'!$C$13:$BO$1660,63,0),"")</f>
        <v/>
      </c>
      <c r="V352" s="241">
        <f t="shared" ca="1" si="37"/>
        <v>0</v>
      </c>
      <c r="W352" s="242" t="str">
        <f t="shared" ca="1" si="38"/>
        <v/>
      </c>
      <c r="X352" s="174" t="str">
        <f ca="1">IFERROR(VLOOKUP(ROW(X340),'فهرست بها کلی'!$C$13:$BO$1660,10,0),"")</f>
        <v/>
      </c>
      <c r="Y352" s="174" t="str">
        <f ca="1">IFERROR(VLOOKUP(ROW(Y340),'فهرست بها کلی'!$C$13:$BO$1660,11,0),"")</f>
        <v/>
      </c>
      <c r="Z352" s="174" t="str">
        <f ca="1">IFERROR(VLOOKUP(ROW(Z340),'فهرست بها کلی'!$C$13:$BO$1660,12,0),"")</f>
        <v/>
      </c>
      <c r="AA352" s="174" t="str">
        <f ca="1">IFERROR(VLOOKUP(ROW(AA340),'فهرست بها کلی'!$C$13:$BO$1660,13,0),"")</f>
        <v/>
      </c>
      <c r="AB352" s="243" t="str">
        <f t="shared" ca="1" si="39"/>
        <v/>
      </c>
      <c r="AC352" s="174" t="str">
        <f ca="1">IFERROR(VLOOKUP(ROW(AC340),'فهرست بها کلی'!$C$13:$BO$1660,22,0),"")</f>
        <v/>
      </c>
      <c r="AD352" s="174" t="str">
        <f ca="1">IFERROR(VLOOKUP(ROW(AD340),'فهرست بها کلی'!$C$13:$BO$1660,25,0),"")</f>
        <v/>
      </c>
      <c r="AE352" s="174" t="str">
        <f ca="1">IFERROR(VLOOKUP(ROW(AE340),'فهرست بها کلی'!$C$13:$BO$1660,28,0),"")</f>
        <v/>
      </c>
      <c r="AF352" s="174" t="str">
        <f ca="1">IFERROR(VLOOKUP(ROW(AF340),'فهرست بها کلی'!$C$13:$BO$1660,31,0),"")</f>
        <v/>
      </c>
      <c r="AG352" s="174" t="str">
        <f ca="1">IFERROR(VLOOKUP(ROW(AG340),'فهرست بها کلی'!$C$13:$BO$1660,34,0),"")</f>
        <v/>
      </c>
      <c r="AH352" s="174" t="str">
        <f ca="1">IFERROR(VLOOKUP(ROW(AH340),'فهرست بها کلی'!$C$13:$BO$1660,37,0),"")</f>
        <v/>
      </c>
      <c r="AI352" s="174" t="str">
        <f ca="1">IFERROR(VLOOKUP(ROW(AI340),'فهرست بها کلی'!$C$13:$BO$1660,40,0),"")</f>
        <v/>
      </c>
      <c r="AJ352" s="174" t="str">
        <f ca="1">IFERROR(VLOOKUP(ROW(AJ340),'فهرست بها کلی'!$C$13:$BO$1660,43,0),"")</f>
        <v/>
      </c>
      <c r="AK352" s="174" t="str">
        <f ca="1">IFERROR(VLOOKUP(ROW(AK340),'فهرست بها کلی'!$C$13:$BO$1660,46,0),"")</f>
        <v/>
      </c>
      <c r="AL352" s="174" t="str">
        <f ca="1">IFERROR(VLOOKUP(ROW(AL340),'فهرست بها کلی'!$C$13:$BO$1660,49,0),"")</f>
        <v/>
      </c>
      <c r="AM352" s="174" t="str">
        <f ca="1">IFERROR(VLOOKUP(ROW(AM340),'فهرست بها کلی'!$C$13:$BO$1660,52,0),"")</f>
        <v/>
      </c>
      <c r="AN352" s="174" t="str">
        <f ca="1">IFERROR(VLOOKUP(ROW(AN340),'فهرست بها کلی'!$C$13:$BO$1660,55,0),"")</f>
        <v/>
      </c>
      <c r="AO352" s="174" t="str">
        <f ca="1">IFERROR(VLOOKUP(ROW(AO340),'فهرست بها کلی'!$C$13:$BO$1660,58,0),"")</f>
        <v/>
      </c>
      <c r="AP352" s="174" t="str">
        <f ca="1">IFERROR(VLOOKUP(ROW(AP340),'فهرست بها کلی'!$C$13:$BO$1660,61,0),"")</f>
        <v/>
      </c>
      <c r="AQ352" s="174" t="str">
        <f ca="1">IFERROR(VLOOKUP(ROW(AQ340),'فهرست بها کلی'!$C$13:$BO$1660,64,0),"")</f>
        <v/>
      </c>
      <c r="AR352" s="244">
        <f t="shared" ca="1" si="40"/>
        <v>0</v>
      </c>
      <c r="AS352" s="174" t="str">
        <f ca="1">IFERROR(VLOOKUP(ROW(AS340),'فهرست بها کلی'!$C$13:$BO$1660,23,0),"")</f>
        <v/>
      </c>
      <c r="AT352" s="174" t="str">
        <f ca="1">IFERROR(VLOOKUP(ROW(AT340),'فهرست بها کلی'!$C$13:$BO$1660,26,0),"")</f>
        <v/>
      </c>
      <c r="AU352" s="174" t="str">
        <f ca="1">IFERROR(VLOOKUP(ROW(AU340),'فهرست بها کلی'!$C$13:$BO$1660,29,0),"")</f>
        <v/>
      </c>
      <c r="AV352" s="174" t="str">
        <f ca="1">IFERROR(VLOOKUP(ROW(AV340),'فهرست بها کلی'!$C$13:$BO$1660,32,0),"")</f>
        <v/>
      </c>
      <c r="AW352" s="174" t="str">
        <f ca="1">IFERROR(VLOOKUP(ROW(AW340),'فهرست بها کلی'!$C$13:$BO$1660,35,0),"")</f>
        <v/>
      </c>
      <c r="AX352" s="174" t="str">
        <f ca="1">IFERROR(VLOOKUP(ROW(AX340),'فهرست بها کلی'!$C$13:$BO$1660,38,0),"")</f>
        <v/>
      </c>
      <c r="AY352" s="174" t="str">
        <f ca="1">IFERROR(VLOOKUP(ROW(AY340),'فهرست بها کلی'!$C$13:$BO$1660,41,0),"")</f>
        <v/>
      </c>
      <c r="AZ352" s="174" t="str">
        <f ca="1">IFERROR(VLOOKUP(ROW(AZ340),'فهرست بها کلی'!$C$13:$BO$1660,44,0),"")</f>
        <v/>
      </c>
      <c r="BA352" s="174" t="str">
        <f ca="1">IFERROR(VLOOKUP(ROW(BA340),'فهرست بها کلی'!$C$13:$BO$1660,47,0),"")</f>
        <v/>
      </c>
      <c r="BB352" s="174" t="str">
        <f ca="1">IFERROR(VLOOKUP(ROW(BB340),'فهرست بها کلی'!$C$13:$BO$1660,50,0),"")</f>
        <v/>
      </c>
      <c r="BC352" s="174" t="str">
        <f ca="1">IFERROR(VLOOKUP(ROW(BC340),'فهرست بها کلی'!$C$13:$BO$1660,53,0),"")</f>
        <v/>
      </c>
      <c r="BD352" s="174" t="str">
        <f ca="1">IFERROR(VLOOKUP(ROW(BD340),'فهرست بها کلی'!$C$13:$BO$1660,56,0),"")</f>
        <v/>
      </c>
      <c r="BE352" s="174" t="str">
        <f ca="1">IFERROR(VLOOKUP(ROW(BE340),'فهرست بها کلی'!$C$13:$BO$1660,59,0),"")</f>
        <v/>
      </c>
      <c r="BF352" s="174" t="str">
        <f ca="1">IFERROR(VLOOKUP(ROW(BF340),'فهرست بها کلی'!$C$13:$BO$1660,62,0),"")</f>
        <v/>
      </c>
      <c r="BG352" s="174" t="str">
        <f ca="1">IFERROR(VLOOKUP(ROW(BG340),'فهرست بها کلی'!$C$13:$BO$1660,65,0),"")</f>
        <v/>
      </c>
      <c r="BH352" s="174" t="str">
        <f ca="1">IFERROR(VLOOKUP(ROW(BH340),'فهرست بها کلی'!$C$13:$BO$1660,16,0),"")</f>
        <v/>
      </c>
      <c r="BI352" s="245" t="str">
        <f t="shared" ca="1" si="41"/>
        <v xml:space="preserve"> </v>
      </c>
      <c r="BJ352" s="245" t="str">
        <f t="shared" ca="1" si="42"/>
        <v/>
      </c>
      <c r="BK352" s="245" t="str">
        <f t="shared" ca="1" si="43"/>
        <v/>
      </c>
    </row>
    <row r="353" spans="1:63" ht="47.25" customHeight="1">
      <c r="A353" s="174" t="str">
        <f ca="1">IFERROR(VLOOKUP(ROW(A341),'فهرست بها کلی'!$C$13:$BO$1660,1,0),"")</f>
        <v/>
      </c>
      <c r="B353" s="174" t="str">
        <f ca="1">IFERROR(VLOOKUP(ROW(B341),'فهرست بها کلی'!$C$13:$BO$1660,5,0),"")</f>
        <v/>
      </c>
      <c r="C353" s="174" t="str">
        <f ca="1">IFERROR(VLOOKUP(ROW(C341),'فهرست بها کلی'!$C$13:$BO$1660,6,0),"")</f>
        <v/>
      </c>
      <c r="D353" s="174" t="str">
        <f ca="1">IFERROR(VLOOKUP(ROW(D341),'فهرست بها کلی'!$C$13:$BO$1660,7,0),"")</f>
        <v/>
      </c>
      <c r="E353" s="174" t="str">
        <f ca="1">IFERROR(VLOOKUP(ROW(E341),'فهرست بها کلی'!$C$13:$BO$1660,8,0),"")</f>
        <v/>
      </c>
      <c r="F353" s="174" t="str">
        <f ca="1">IFERROR(VLOOKUP(ROW(F341),'فهرست بها کلی'!$C$13:$BO$1660,9,0),"")</f>
        <v/>
      </c>
      <c r="G353" s="174" t="str">
        <f ca="1">IFERROR(VLOOKUP(ROW(G341),'فهرست بها کلی'!$C$13:$BO$1660,21,0),"")</f>
        <v/>
      </c>
      <c r="H353" s="174" t="str">
        <f ca="1">IFERROR(VLOOKUP(ROW(H341),'فهرست بها کلی'!$C$13:$BO$1660,24,0),"")</f>
        <v/>
      </c>
      <c r="I353" s="174" t="str">
        <f ca="1">IFERROR(VLOOKUP(ROW(I341),'فهرست بها کلی'!$C$13:$BO$1660,27,0),"")</f>
        <v/>
      </c>
      <c r="J353" s="174" t="str">
        <f ca="1">IFERROR(VLOOKUP(ROW(J341),'فهرست بها کلی'!$C$13:$BO$1660,30,0),"")</f>
        <v/>
      </c>
      <c r="K353" s="174" t="str">
        <f ca="1">IFERROR(VLOOKUP(ROW(K341),'فهرست بها کلی'!$C$13:$BO$1660,33,0),"")</f>
        <v/>
      </c>
      <c r="L353" s="174" t="str">
        <f ca="1">IFERROR(VLOOKUP(ROW(L341),'فهرست بها کلی'!$C$13:$BO$1660,36,0),"")</f>
        <v/>
      </c>
      <c r="M353" s="174" t="str">
        <f ca="1">IFERROR(VLOOKUP(ROW(M341),'فهرست بها کلی'!$C$13:$BO$1660,39,0),"")</f>
        <v/>
      </c>
      <c r="N353" s="174" t="str">
        <f ca="1">IFERROR(VLOOKUP(ROW(N341),'فهرست بها کلی'!$C$13:$BO$1660,42,0),"")</f>
        <v/>
      </c>
      <c r="O353" s="174" t="str">
        <f ca="1">IFERROR(VLOOKUP(ROW(O341),'فهرست بها کلی'!$C$13:$BO$1660,45,0),"")</f>
        <v/>
      </c>
      <c r="P353" s="174" t="str">
        <f ca="1">IFERROR(VLOOKUP(ROW(P341),'فهرست بها کلی'!$C$13:$BO$1660,48,0),"")</f>
        <v/>
      </c>
      <c r="Q353" s="174" t="str">
        <f ca="1">IFERROR(VLOOKUP(ROW(Q341),'فهرست بها کلی'!$C$13:$BO$1660,51,0),"")</f>
        <v/>
      </c>
      <c r="R353" s="174" t="str">
        <f ca="1">IFERROR(VLOOKUP(ROW(R341),'فهرست بها کلی'!$C$13:$BO$1660,54,0),"")</f>
        <v/>
      </c>
      <c r="S353" s="174" t="str">
        <f ca="1">IFERROR(VLOOKUP(ROW(S341),'فهرست بها کلی'!$C$13:$BO$1660,57,0),"")</f>
        <v/>
      </c>
      <c r="T353" s="174" t="str">
        <f ca="1">IFERROR(VLOOKUP(ROW(T341),'فهرست بها کلی'!$C$13:$BO$1660,60,0),"")</f>
        <v/>
      </c>
      <c r="U353" s="174" t="str">
        <f ca="1">IFERROR(VLOOKUP(ROW(U341),'فهرست بها کلی'!$C$13:$BO$1660,63,0),"")</f>
        <v/>
      </c>
      <c r="V353" s="241">
        <f t="shared" ca="1" si="37"/>
        <v>0</v>
      </c>
      <c r="W353" s="242" t="str">
        <f t="shared" ca="1" si="38"/>
        <v/>
      </c>
      <c r="X353" s="174" t="str">
        <f ca="1">IFERROR(VLOOKUP(ROW(X341),'فهرست بها کلی'!$C$13:$BO$1660,10,0),"")</f>
        <v/>
      </c>
      <c r="Y353" s="174" t="str">
        <f ca="1">IFERROR(VLOOKUP(ROW(Y341),'فهرست بها کلی'!$C$13:$BO$1660,11,0),"")</f>
        <v/>
      </c>
      <c r="Z353" s="174" t="str">
        <f ca="1">IFERROR(VLOOKUP(ROW(Z341),'فهرست بها کلی'!$C$13:$BO$1660,12,0),"")</f>
        <v/>
      </c>
      <c r="AA353" s="174" t="str">
        <f ca="1">IFERROR(VLOOKUP(ROW(AA341),'فهرست بها کلی'!$C$13:$BO$1660,13,0),"")</f>
        <v/>
      </c>
      <c r="AB353" s="243" t="str">
        <f t="shared" ca="1" si="39"/>
        <v/>
      </c>
      <c r="AC353" s="174" t="str">
        <f ca="1">IFERROR(VLOOKUP(ROW(AC341),'فهرست بها کلی'!$C$13:$BO$1660,22,0),"")</f>
        <v/>
      </c>
      <c r="AD353" s="174" t="str">
        <f ca="1">IFERROR(VLOOKUP(ROW(AD341),'فهرست بها کلی'!$C$13:$BO$1660,25,0),"")</f>
        <v/>
      </c>
      <c r="AE353" s="174" t="str">
        <f ca="1">IFERROR(VLOOKUP(ROW(AE341),'فهرست بها کلی'!$C$13:$BO$1660,28,0),"")</f>
        <v/>
      </c>
      <c r="AF353" s="174" t="str">
        <f ca="1">IFERROR(VLOOKUP(ROW(AF341),'فهرست بها کلی'!$C$13:$BO$1660,31,0),"")</f>
        <v/>
      </c>
      <c r="AG353" s="174" t="str">
        <f ca="1">IFERROR(VLOOKUP(ROW(AG341),'فهرست بها کلی'!$C$13:$BO$1660,34,0),"")</f>
        <v/>
      </c>
      <c r="AH353" s="174" t="str">
        <f ca="1">IFERROR(VLOOKUP(ROW(AH341),'فهرست بها کلی'!$C$13:$BO$1660,37,0),"")</f>
        <v/>
      </c>
      <c r="AI353" s="174" t="str">
        <f ca="1">IFERROR(VLOOKUP(ROW(AI341),'فهرست بها کلی'!$C$13:$BO$1660,40,0),"")</f>
        <v/>
      </c>
      <c r="AJ353" s="174" t="str">
        <f ca="1">IFERROR(VLOOKUP(ROW(AJ341),'فهرست بها کلی'!$C$13:$BO$1660,43,0),"")</f>
        <v/>
      </c>
      <c r="AK353" s="174" t="str">
        <f ca="1">IFERROR(VLOOKUP(ROW(AK341),'فهرست بها کلی'!$C$13:$BO$1660,46,0),"")</f>
        <v/>
      </c>
      <c r="AL353" s="174" t="str">
        <f ca="1">IFERROR(VLOOKUP(ROW(AL341),'فهرست بها کلی'!$C$13:$BO$1660,49,0),"")</f>
        <v/>
      </c>
      <c r="AM353" s="174" t="str">
        <f ca="1">IFERROR(VLOOKUP(ROW(AM341),'فهرست بها کلی'!$C$13:$BO$1660,52,0),"")</f>
        <v/>
      </c>
      <c r="AN353" s="174" t="str">
        <f ca="1">IFERROR(VLOOKUP(ROW(AN341),'فهرست بها کلی'!$C$13:$BO$1660,55,0),"")</f>
        <v/>
      </c>
      <c r="AO353" s="174" t="str">
        <f ca="1">IFERROR(VLOOKUP(ROW(AO341),'فهرست بها کلی'!$C$13:$BO$1660,58,0),"")</f>
        <v/>
      </c>
      <c r="AP353" s="174" t="str">
        <f ca="1">IFERROR(VLOOKUP(ROW(AP341),'فهرست بها کلی'!$C$13:$BO$1660,61,0),"")</f>
        <v/>
      </c>
      <c r="AQ353" s="174" t="str">
        <f ca="1">IFERROR(VLOOKUP(ROW(AQ341),'فهرست بها کلی'!$C$13:$BO$1660,64,0),"")</f>
        <v/>
      </c>
      <c r="AR353" s="244">
        <f t="shared" ca="1" si="40"/>
        <v>0</v>
      </c>
      <c r="AS353" s="174" t="str">
        <f ca="1">IFERROR(VLOOKUP(ROW(AS341),'فهرست بها کلی'!$C$13:$BO$1660,23,0),"")</f>
        <v/>
      </c>
      <c r="AT353" s="174" t="str">
        <f ca="1">IFERROR(VLOOKUP(ROW(AT341),'فهرست بها کلی'!$C$13:$BO$1660,26,0),"")</f>
        <v/>
      </c>
      <c r="AU353" s="174" t="str">
        <f ca="1">IFERROR(VLOOKUP(ROW(AU341),'فهرست بها کلی'!$C$13:$BO$1660,29,0),"")</f>
        <v/>
      </c>
      <c r="AV353" s="174" t="str">
        <f ca="1">IFERROR(VLOOKUP(ROW(AV341),'فهرست بها کلی'!$C$13:$BO$1660,32,0),"")</f>
        <v/>
      </c>
      <c r="AW353" s="174" t="str">
        <f ca="1">IFERROR(VLOOKUP(ROW(AW341),'فهرست بها کلی'!$C$13:$BO$1660,35,0),"")</f>
        <v/>
      </c>
      <c r="AX353" s="174" t="str">
        <f ca="1">IFERROR(VLOOKUP(ROW(AX341),'فهرست بها کلی'!$C$13:$BO$1660,38,0),"")</f>
        <v/>
      </c>
      <c r="AY353" s="174" t="str">
        <f ca="1">IFERROR(VLOOKUP(ROW(AY341),'فهرست بها کلی'!$C$13:$BO$1660,41,0),"")</f>
        <v/>
      </c>
      <c r="AZ353" s="174" t="str">
        <f ca="1">IFERROR(VLOOKUP(ROW(AZ341),'فهرست بها کلی'!$C$13:$BO$1660,44,0),"")</f>
        <v/>
      </c>
      <c r="BA353" s="174" t="str">
        <f ca="1">IFERROR(VLOOKUP(ROW(BA341),'فهرست بها کلی'!$C$13:$BO$1660,47,0),"")</f>
        <v/>
      </c>
      <c r="BB353" s="174" t="str">
        <f ca="1">IFERROR(VLOOKUP(ROW(BB341),'فهرست بها کلی'!$C$13:$BO$1660,50,0),"")</f>
        <v/>
      </c>
      <c r="BC353" s="174" t="str">
        <f ca="1">IFERROR(VLOOKUP(ROW(BC341),'فهرست بها کلی'!$C$13:$BO$1660,53,0),"")</f>
        <v/>
      </c>
      <c r="BD353" s="174" t="str">
        <f ca="1">IFERROR(VLOOKUP(ROW(BD341),'فهرست بها کلی'!$C$13:$BO$1660,56,0),"")</f>
        <v/>
      </c>
      <c r="BE353" s="174" t="str">
        <f ca="1">IFERROR(VLOOKUP(ROW(BE341),'فهرست بها کلی'!$C$13:$BO$1660,59,0),"")</f>
        <v/>
      </c>
      <c r="BF353" s="174" t="str">
        <f ca="1">IFERROR(VLOOKUP(ROW(BF341),'فهرست بها کلی'!$C$13:$BO$1660,62,0),"")</f>
        <v/>
      </c>
      <c r="BG353" s="174" t="str">
        <f ca="1">IFERROR(VLOOKUP(ROW(BG341),'فهرست بها کلی'!$C$13:$BO$1660,65,0),"")</f>
        <v/>
      </c>
      <c r="BH353" s="174" t="str">
        <f ca="1">IFERROR(VLOOKUP(ROW(BH341),'فهرست بها کلی'!$C$13:$BO$1660,16,0),"")</f>
        <v/>
      </c>
      <c r="BI353" s="245" t="str">
        <f t="shared" ca="1" si="41"/>
        <v xml:space="preserve"> </v>
      </c>
      <c r="BJ353" s="245" t="str">
        <f t="shared" ca="1" si="42"/>
        <v/>
      </c>
      <c r="BK353" s="245" t="str">
        <f t="shared" ca="1" si="43"/>
        <v/>
      </c>
    </row>
    <row r="354" spans="1:63" ht="47.25" customHeight="1">
      <c r="A354" s="174" t="str">
        <f ca="1">IFERROR(VLOOKUP(ROW(A342),'فهرست بها کلی'!$C$13:$BO$1660,1,0),"")</f>
        <v/>
      </c>
      <c r="B354" s="174" t="str">
        <f ca="1">IFERROR(VLOOKUP(ROW(B342),'فهرست بها کلی'!$C$13:$BO$1660,5,0),"")</f>
        <v/>
      </c>
      <c r="C354" s="174" t="str">
        <f ca="1">IFERROR(VLOOKUP(ROW(C342),'فهرست بها کلی'!$C$13:$BO$1660,6,0),"")</f>
        <v/>
      </c>
      <c r="D354" s="174" t="str">
        <f ca="1">IFERROR(VLOOKUP(ROW(D342),'فهرست بها کلی'!$C$13:$BO$1660,7,0),"")</f>
        <v/>
      </c>
      <c r="E354" s="174" t="str">
        <f ca="1">IFERROR(VLOOKUP(ROW(E342),'فهرست بها کلی'!$C$13:$BO$1660,8,0),"")</f>
        <v/>
      </c>
      <c r="F354" s="174" t="str">
        <f ca="1">IFERROR(VLOOKUP(ROW(F342),'فهرست بها کلی'!$C$13:$BO$1660,9,0),"")</f>
        <v/>
      </c>
      <c r="G354" s="174" t="str">
        <f ca="1">IFERROR(VLOOKUP(ROW(G342),'فهرست بها کلی'!$C$13:$BO$1660,21,0),"")</f>
        <v/>
      </c>
      <c r="H354" s="174" t="str">
        <f ca="1">IFERROR(VLOOKUP(ROW(H342),'فهرست بها کلی'!$C$13:$BO$1660,24,0),"")</f>
        <v/>
      </c>
      <c r="I354" s="174" t="str">
        <f ca="1">IFERROR(VLOOKUP(ROW(I342),'فهرست بها کلی'!$C$13:$BO$1660,27,0),"")</f>
        <v/>
      </c>
      <c r="J354" s="174" t="str">
        <f ca="1">IFERROR(VLOOKUP(ROW(J342),'فهرست بها کلی'!$C$13:$BO$1660,30,0),"")</f>
        <v/>
      </c>
      <c r="K354" s="174" t="str">
        <f ca="1">IFERROR(VLOOKUP(ROW(K342),'فهرست بها کلی'!$C$13:$BO$1660,33,0),"")</f>
        <v/>
      </c>
      <c r="L354" s="174" t="str">
        <f ca="1">IFERROR(VLOOKUP(ROW(L342),'فهرست بها کلی'!$C$13:$BO$1660,36,0),"")</f>
        <v/>
      </c>
      <c r="M354" s="174" t="str">
        <f ca="1">IFERROR(VLOOKUP(ROW(M342),'فهرست بها کلی'!$C$13:$BO$1660,39,0),"")</f>
        <v/>
      </c>
      <c r="N354" s="174" t="str">
        <f ca="1">IFERROR(VLOOKUP(ROW(N342),'فهرست بها کلی'!$C$13:$BO$1660,42,0),"")</f>
        <v/>
      </c>
      <c r="O354" s="174" t="str">
        <f ca="1">IFERROR(VLOOKUP(ROW(O342),'فهرست بها کلی'!$C$13:$BO$1660,45,0),"")</f>
        <v/>
      </c>
      <c r="P354" s="174" t="str">
        <f ca="1">IFERROR(VLOOKUP(ROW(P342),'فهرست بها کلی'!$C$13:$BO$1660,48,0),"")</f>
        <v/>
      </c>
      <c r="Q354" s="174" t="str">
        <f ca="1">IFERROR(VLOOKUP(ROW(Q342),'فهرست بها کلی'!$C$13:$BO$1660,51,0),"")</f>
        <v/>
      </c>
      <c r="R354" s="174" t="str">
        <f ca="1">IFERROR(VLOOKUP(ROW(R342),'فهرست بها کلی'!$C$13:$BO$1660,54,0),"")</f>
        <v/>
      </c>
      <c r="S354" s="174" t="str">
        <f ca="1">IFERROR(VLOOKUP(ROW(S342),'فهرست بها کلی'!$C$13:$BO$1660,57,0),"")</f>
        <v/>
      </c>
      <c r="T354" s="174" t="str">
        <f ca="1">IFERROR(VLOOKUP(ROW(T342),'فهرست بها کلی'!$C$13:$BO$1660,60,0),"")</f>
        <v/>
      </c>
      <c r="U354" s="174" t="str">
        <f ca="1">IFERROR(VLOOKUP(ROW(U342),'فهرست بها کلی'!$C$13:$BO$1660,63,0),"")</f>
        <v/>
      </c>
      <c r="V354" s="241">
        <f t="shared" ca="1" si="37"/>
        <v>0</v>
      </c>
      <c r="W354" s="242" t="str">
        <f t="shared" ca="1" si="38"/>
        <v/>
      </c>
      <c r="X354" s="174" t="str">
        <f ca="1">IFERROR(VLOOKUP(ROW(X342),'فهرست بها کلی'!$C$13:$BO$1660,10,0),"")</f>
        <v/>
      </c>
      <c r="Y354" s="174" t="str">
        <f ca="1">IFERROR(VLOOKUP(ROW(Y342),'فهرست بها کلی'!$C$13:$BO$1660,11,0),"")</f>
        <v/>
      </c>
      <c r="Z354" s="174" t="str">
        <f ca="1">IFERROR(VLOOKUP(ROW(Z342),'فهرست بها کلی'!$C$13:$BO$1660,12,0),"")</f>
        <v/>
      </c>
      <c r="AA354" s="174" t="str">
        <f ca="1">IFERROR(VLOOKUP(ROW(AA342),'فهرست بها کلی'!$C$13:$BO$1660,13,0),"")</f>
        <v/>
      </c>
      <c r="AB354" s="243" t="str">
        <f t="shared" ca="1" si="39"/>
        <v/>
      </c>
      <c r="AC354" s="174" t="str">
        <f ca="1">IFERROR(VLOOKUP(ROW(AC342),'فهرست بها کلی'!$C$13:$BO$1660,22,0),"")</f>
        <v/>
      </c>
      <c r="AD354" s="174" t="str">
        <f ca="1">IFERROR(VLOOKUP(ROW(AD342),'فهرست بها کلی'!$C$13:$BO$1660,25,0),"")</f>
        <v/>
      </c>
      <c r="AE354" s="174" t="str">
        <f ca="1">IFERROR(VLOOKUP(ROW(AE342),'فهرست بها کلی'!$C$13:$BO$1660,28,0),"")</f>
        <v/>
      </c>
      <c r="AF354" s="174" t="str">
        <f ca="1">IFERROR(VLOOKUP(ROW(AF342),'فهرست بها کلی'!$C$13:$BO$1660,31,0),"")</f>
        <v/>
      </c>
      <c r="AG354" s="174" t="str">
        <f ca="1">IFERROR(VLOOKUP(ROW(AG342),'فهرست بها کلی'!$C$13:$BO$1660,34,0),"")</f>
        <v/>
      </c>
      <c r="AH354" s="174" t="str">
        <f ca="1">IFERROR(VLOOKUP(ROW(AH342),'فهرست بها کلی'!$C$13:$BO$1660,37,0),"")</f>
        <v/>
      </c>
      <c r="AI354" s="174" t="str">
        <f ca="1">IFERROR(VLOOKUP(ROW(AI342),'فهرست بها کلی'!$C$13:$BO$1660,40,0),"")</f>
        <v/>
      </c>
      <c r="AJ354" s="174" t="str">
        <f ca="1">IFERROR(VLOOKUP(ROW(AJ342),'فهرست بها کلی'!$C$13:$BO$1660,43,0),"")</f>
        <v/>
      </c>
      <c r="AK354" s="174" t="str">
        <f ca="1">IFERROR(VLOOKUP(ROW(AK342),'فهرست بها کلی'!$C$13:$BO$1660,46,0),"")</f>
        <v/>
      </c>
      <c r="AL354" s="174" t="str">
        <f ca="1">IFERROR(VLOOKUP(ROW(AL342),'فهرست بها کلی'!$C$13:$BO$1660,49,0),"")</f>
        <v/>
      </c>
      <c r="AM354" s="174" t="str">
        <f ca="1">IFERROR(VLOOKUP(ROW(AM342),'فهرست بها کلی'!$C$13:$BO$1660,52,0),"")</f>
        <v/>
      </c>
      <c r="AN354" s="174" t="str">
        <f ca="1">IFERROR(VLOOKUP(ROW(AN342),'فهرست بها کلی'!$C$13:$BO$1660,55,0),"")</f>
        <v/>
      </c>
      <c r="AO354" s="174" t="str">
        <f ca="1">IFERROR(VLOOKUP(ROW(AO342),'فهرست بها کلی'!$C$13:$BO$1660,58,0),"")</f>
        <v/>
      </c>
      <c r="AP354" s="174" t="str">
        <f ca="1">IFERROR(VLOOKUP(ROW(AP342),'فهرست بها کلی'!$C$13:$BO$1660,61,0),"")</f>
        <v/>
      </c>
      <c r="AQ354" s="174" t="str">
        <f ca="1">IFERROR(VLOOKUP(ROW(AQ342),'فهرست بها کلی'!$C$13:$BO$1660,64,0),"")</f>
        <v/>
      </c>
      <c r="AR354" s="244">
        <f t="shared" ca="1" si="40"/>
        <v>0</v>
      </c>
      <c r="AS354" s="174" t="str">
        <f ca="1">IFERROR(VLOOKUP(ROW(AS342),'فهرست بها کلی'!$C$13:$BO$1660,23,0),"")</f>
        <v/>
      </c>
      <c r="AT354" s="174" t="str">
        <f ca="1">IFERROR(VLOOKUP(ROW(AT342),'فهرست بها کلی'!$C$13:$BO$1660,26,0),"")</f>
        <v/>
      </c>
      <c r="AU354" s="174" t="str">
        <f ca="1">IFERROR(VLOOKUP(ROW(AU342),'فهرست بها کلی'!$C$13:$BO$1660,29,0),"")</f>
        <v/>
      </c>
      <c r="AV354" s="174" t="str">
        <f ca="1">IFERROR(VLOOKUP(ROW(AV342),'فهرست بها کلی'!$C$13:$BO$1660,32,0),"")</f>
        <v/>
      </c>
      <c r="AW354" s="174" t="str">
        <f ca="1">IFERROR(VLOOKUP(ROW(AW342),'فهرست بها کلی'!$C$13:$BO$1660,35,0),"")</f>
        <v/>
      </c>
      <c r="AX354" s="174" t="str">
        <f ca="1">IFERROR(VLOOKUP(ROW(AX342),'فهرست بها کلی'!$C$13:$BO$1660,38,0),"")</f>
        <v/>
      </c>
      <c r="AY354" s="174" t="str">
        <f ca="1">IFERROR(VLOOKUP(ROW(AY342),'فهرست بها کلی'!$C$13:$BO$1660,41,0),"")</f>
        <v/>
      </c>
      <c r="AZ354" s="174" t="str">
        <f ca="1">IFERROR(VLOOKUP(ROW(AZ342),'فهرست بها کلی'!$C$13:$BO$1660,44,0),"")</f>
        <v/>
      </c>
      <c r="BA354" s="174" t="str">
        <f ca="1">IFERROR(VLOOKUP(ROW(BA342),'فهرست بها کلی'!$C$13:$BO$1660,47,0),"")</f>
        <v/>
      </c>
      <c r="BB354" s="174" t="str">
        <f ca="1">IFERROR(VLOOKUP(ROW(BB342),'فهرست بها کلی'!$C$13:$BO$1660,50,0),"")</f>
        <v/>
      </c>
      <c r="BC354" s="174" t="str">
        <f ca="1">IFERROR(VLOOKUP(ROW(BC342),'فهرست بها کلی'!$C$13:$BO$1660,53,0),"")</f>
        <v/>
      </c>
      <c r="BD354" s="174" t="str">
        <f ca="1">IFERROR(VLOOKUP(ROW(BD342),'فهرست بها کلی'!$C$13:$BO$1660,56,0),"")</f>
        <v/>
      </c>
      <c r="BE354" s="174" t="str">
        <f ca="1">IFERROR(VLOOKUP(ROW(BE342),'فهرست بها کلی'!$C$13:$BO$1660,59,0),"")</f>
        <v/>
      </c>
      <c r="BF354" s="174" t="str">
        <f ca="1">IFERROR(VLOOKUP(ROW(BF342),'فهرست بها کلی'!$C$13:$BO$1660,62,0),"")</f>
        <v/>
      </c>
      <c r="BG354" s="174" t="str">
        <f ca="1">IFERROR(VLOOKUP(ROW(BG342),'فهرست بها کلی'!$C$13:$BO$1660,65,0),"")</f>
        <v/>
      </c>
      <c r="BH354" s="174" t="str">
        <f ca="1">IFERROR(VLOOKUP(ROW(BH342),'فهرست بها کلی'!$C$13:$BO$1660,16,0),"")</f>
        <v/>
      </c>
      <c r="BI354" s="245" t="str">
        <f t="shared" ca="1" si="41"/>
        <v xml:space="preserve"> </v>
      </c>
      <c r="BJ354" s="245" t="str">
        <f t="shared" ca="1" si="42"/>
        <v/>
      </c>
      <c r="BK354" s="245" t="str">
        <f t="shared" ca="1" si="43"/>
        <v/>
      </c>
    </row>
    <row r="355" spans="1:63" ht="47.25" customHeight="1">
      <c r="A355" s="174" t="str">
        <f ca="1">IFERROR(VLOOKUP(ROW(A343),'فهرست بها کلی'!$C$13:$BO$1660,1,0),"")</f>
        <v/>
      </c>
      <c r="B355" s="174" t="str">
        <f ca="1">IFERROR(VLOOKUP(ROW(B343),'فهرست بها کلی'!$C$13:$BO$1660,5,0),"")</f>
        <v/>
      </c>
      <c r="C355" s="174" t="str">
        <f ca="1">IFERROR(VLOOKUP(ROW(C343),'فهرست بها کلی'!$C$13:$BO$1660,6,0),"")</f>
        <v/>
      </c>
      <c r="D355" s="174" t="str">
        <f ca="1">IFERROR(VLOOKUP(ROW(D343),'فهرست بها کلی'!$C$13:$BO$1660,7,0),"")</f>
        <v/>
      </c>
      <c r="E355" s="174" t="str">
        <f ca="1">IFERROR(VLOOKUP(ROW(E343),'فهرست بها کلی'!$C$13:$BO$1660,8,0),"")</f>
        <v/>
      </c>
      <c r="F355" s="174" t="str">
        <f ca="1">IFERROR(VLOOKUP(ROW(F343),'فهرست بها کلی'!$C$13:$BO$1660,9,0),"")</f>
        <v/>
      </c>
      <c r="G355" s="174" t="str">
        <f ca="1">IFERROR(VLOOKUP(ROW(G343),'فهرست بها کلی'!$C$13:$BO$1660,21,0),"")</f>
        <v/>
      </c>
      <c r="H355" s="174" t="str">
        <f ca="1">IFERROR(VLOOKUP(ROW(H343),'فهرست بها کلی'!$C$13:$BO$1660,24,0),"")</f>
        <v/>
      </c>
      <c r="I355" s="174" t="str">
        <f ca="1">IFERROR(VLOOKUP(ROW(I343),'فهرست بها کلی'!$C$13:$BO$1660,27,0),"")</f>
        <v/>
      </c>
      <c r="J355" s="174" t="str">
        <f ca="1">IFERROR(VLOOKUP(ROW(J343),'فهرست بها کلی'!$C$13:$BO$1660,30,0),"")</f>
        <v/>
      </c>
      <c r="K355" s="174" t="str">
        <f ca="1">IFERROR(VLOOKUP(ROW(K343),'فهرست بها کلی'!$C$13:$BO$1660,33,0),"")</f>
        <v/>
      </c>
      <c r="L355" s="174" t="str">
        <f ca="1">IFERROR(VLOOKUP(ROW(L343),'فهرست بها کلی'!$C$13:$BO$1660,36,0),"")</f>
        <v/>
      </c>
      <c r="M355" s="174" t="str">
        <f ca="1">IFERROR(VLOOKUP(ROW(M343),'فهرست بها کلی'!$C$13:$BO$1660,39,0),"")</f>
        <v/>
      </c>
      <c r="N355" s="174" t="str">
        <f ca="1">IFERROR(VLOOKUP(ROW(N343),'فهرست بها کلی'!$C$13:$BO$1660,42,0),"")</f>
        <v/>
      </c>
      <c r="O355" s="174" t="str">
        <f ca="1">IFERROR(VLOOKUP(ROW(O343),'فهرست بها کلی'!$C$13:$BO$1660,45,0),"")</f>
        <v/>
      </c>
      <c r="P355" s="174" t="str">
        <f ca="1">IFERROR(VLOOKUP(ROW(P343),'فهرست بها کلی'!$C$13:$BO$1660,48,0),"")</f>
        <v/>
      </c>
      <c r="Q355" s="174" t="str">
        <f ca="1">IFERROR(VLOOKUP(ROW(Q343),'فهرست بها کلی'!$C$13:$BO$1660,51,0),"")</f>
        <v/>
      </c>
      <c r="R355" s="174" t="str">
        <f ca="1">IFERROR(VLOOKUP(ROW(R343),'فهرست بها کلی'!$C$13:$BO$1660,54,0),"")</f>
        <v/>
      </c>
      <c r="S355" s="174" t="str">
        <f ca="1">IFERROR(VLOOKUP(ROW(S343),'فهرست بها کلی'!$C$13:$BO$1660,57,0),"")</f>
        <v/>
      </c>
      <c r="T355" s="174" t="str">
        <f ca="1">IFERROR(VLOOKUP(ROW(T343),'فهرست بها کلی'!$C$13:$BO$1660,60,0),"")</f>
        <v/>
      </c>
      <c r="U355" s="174" t="str">
        <f ca="1">IFERROR(VLOOKUP(ROW(U343),'فهرست بها کلی'!$C$13:$BO$1660,63,0),"")</f>
        <v/>
      </c>
      <c r="V355" s="241">
        <f t="shared" ca="1" si="37"/>
        <v>0</v>
      </c>
      <c r="W355" s="242" t="str">
        <f t="shared" ca="1" si="38"/>
        <v/>
      </c>
      <c r="X355" s="174" t="str">
        <f ca="1">IFERROR(VLOOKUP(ROW(X343),'فهرست بها کلی'!$C$13:$BO$1660,10,0),"")</f>
        <v/>
      </c>
      <c r="Y355" s="174" t="str">
        <f ca="1">IFERROR(VLOOKUP(ROW(Y343),'فهرست بها کلی'!$C$13:$BO$1660,11,0),"")</f>
        <v/>
      </c>
      <c r="Z355" s="174" t="str">
        <f ca="1">IFERROR(VLOOKUP(ROW(Z343),'فهرست بها کلی'!$C$13:$BO$1660,12,0),"")</f>
        <v/>
      </c>
      <c r="AA355" s="174" t="str">
        <f ca="1">IFERROR(VLOOKUP(ROW(AA343),'فهرست بها کلی'!$C$13:$BO$1660,13,0),"")</f>
        <v/>
      </c>
      <c r="AB355" s="243" t="str">
        <f t="shared" ca="1" si="39"/>
        <v/>
      </c>
      <c r="AC355" s="174" t="str">
        <f ca="1">IFERROR(VLOOKUP(ROW(AC343),'فهرست بها کلی'!$C$13:$BO$1660,22,0),"")</f>
        <v/>
      </c>
      <c r="AD355" s="174" t="str">
        <f ca="1">IFERROR(VLOOKUP(ROW(AD343),'فهرست بها کلی'!$C$13:$BO$1660,25,0),"")</f>
        <v/>
      </c>
      <c r="AE355" s="174" t="str">
        <f ca="1">IFERROR(VLOOKUP(ROW(AE343),'فهرست بها کلی'!$C$13:$BO$1660,28,0),"")</f>
        <v/>
      </c>
      <c r="AF355" s="174" t="str">
        <f ca="1">IFERROR(VLOOKUP(ROW(AF343),'فهرست بها کلی'!$C$13:$BO$1660,31,0),"")</f>
        <v/>
      </c>
      <c r="AG355" s="174" t="str">
        <f ca="1">IFERROR(VLOOKUP(ROW(AG343),'فهرست بها کلی'!$C$13:$BO$1660,34,0),"")</f>
        <v/>
      </c>
      <c r="AH355" s="174" t="str">
        <f ca="1">IFERROR(VLOOKUP(ROW(AH343),'فهرست بها کلی'!$C$13:$BO$1660,37,0),"")</f>
        <v/>
      </c>
      <c r="AI355" s="174" t="str">
        <f ca="1">IFERROR(VLOOKUP(ROW(AI343),'فهرست بها کلی'!$C$13:$BO$1660,40,0),"")</f>
        <v/>
      </c>
      <c r="AJ355" s="174" t="str">
        <f ca="1">IFERROR(VLOOKUP(ROW(AJ343),'فهرست بها کلی'!$C$13:$BO$1660,43,0),"")</f>
        <v/>
      </c>
      <c r="AK355" s="174" t="str">
        <f ca="1">IFERROR(VLOOKUP(ROW(AK343),'فهرست بها کلی'!$C$13:$BO$1660,46,0),"")</f>
        <v/>
      </c>
      <c r="AL355" s="174" t="str">
        <f ca="1">IFERROR(VLOOKUP(ROW(AL343),'فهرست بها کلی'!$C$13:$BO$1660,49,0),"")</f>
        <v/>
      </c>
      <c r="AM355" s="174" t="str">
        <f ca="1">IFERROR(VLOOKUP(ROW(AM343),'فهرست بها کلی'!$C$13:$BO$1660,52,0),"")</f>
        <v/>
      </c>
      <c r="AN355" s="174" t="str">
        <f ca="1">IFERROR(VLOOKUP(ROW(AN343),'فهرست بها کلی'!$C$13:$BO$1660,55,0),"")</f>
        <v/>
      </c>
      <c r="AO355" s="174" t="str">
        <f ca="1">IFERROR(VLOOKUP(ROW(AO343),'فهرست بها کلی'!$C$13:$BO$1660,58,0),"")</f>
        <v/>
      </c>
      <c r="AP355" s="174" t="str">
        <f ca="1">IFERROR(VLOOKUP(ROW(AP343),'فهرست بها کلی'!$C$13:$BO$1660,61,0),"")</f>
        <v/>
      </c>
      <c r="AQ355" s="174" t="str">
        <f ca="1">IFERROR(VLOOKUP(ROW(AQ343),'فهرست بها کلی'!$C$13:$BO$1660,64,0),"")</f>
        <v/>
      </c>
      <c r="AR355" s="244">
        <f t="shared" ca="1" si="40"/>
        <v>0</v>
      </c>
      <c r="AS355" s="174" t="str">
        <f ca="1">IFERROR(VLOOKUP(ROW(AS343),'فهرست بها کلی'!$C$13:$BO$1660,23,0),"")</f>
        <v/>
      </c>
      <c r="AT355" s="174" t="str">
        <f ca="1">IFERROR(VLOOKUP(ROW(AT343),'فهرست بها کلی'!$C$13:$BO$1660,26,0),"")</f>
        <v/>
      </c>
      <c r="AU355" s="174" t="str">
        <f ca="1">IFERROR(VLOOKUP(ROW(AU343),'فهرست بها کلی'!$C$13:$BO$1660,29,0),"")</f>
        <v/>
      </c>
      <c r="AV355" s="174" t="str">
        <f ca="1">IFERROR(VLOOKUP(ROW(AV343),'فهرست بها کلی'!$C$13:$BO$1660,32,0),"")</f>
        <v/>
      </c>
      <c r="AW355" s="174" t="str">
        <f ca="1">IFERROR(VLOOKUP(ROW(AW343),'فهرست بها کلی'!$C$13:$BO$1660,35,0),"")</f>
        <v/>
      </c>
      <c r="AX355" s="174" t="str">
        <f ca="1">IFERROR(VLOOKUP(ROW(AX343),'فهرست بها کلی'!$C$13:$BO$1660,38,0),"")</f>
        <v/>
      </c>
      <c r="AY355" s="174" t="str">
        <f ca="1">IFERROR(VLOOKUP(ROW(AY343),'فهرست بها کلی'!$C$13:$BO$1660,41,0),"")</f>
        <v/>
      </c>
      <c r="AZ355" s="174" t="str">
        <f ca="1">IFERROR(VLOOKUP(ROW(AZ343),'فهرست بها کلی'!$C$13:$BO$1660,44,0),"")</f>
        <v/>
      </c>
      <c r="BA355" s="174" t="str">
        <f ca="1">IFERROR(VLOOKUP(ROW(BA343),'فهرست بها کلی'!$C$13:$BO$1660,47,0),"")</f>
        <v/>
      </c>
      <c r="BB355" s="174" t="str">
        <f ca="1">IFERROR(VLOOKUP(ROW(BB343),'فهرست بها کلی'!$C$13:$BO$1660,50,0),"")</f>
        <v/>
      </c>
      <c r="BC355" s="174" t="str">
        <f ca="1">IFERROR(VLOOKUP(ROW(BC343),'فهرست بها کلی'!$C$13:$BO$1660,53,0),"")</f>
        <v/>
      </c>
      <c r="BD355" s="174" t="str">
        <f ca="1">IFERROR(VLOOKUP(ROW(BD343),'فهرست بها کلی'!$C$13:$BO$1660,56,0),"")</f>
        <v/>
      </c>
      <c r="BE355" s="174" t="str">
        <f ca="1">IFERROR(VLOOKUP(ROW(BE343),'فهرست بها کلی'!$C$13:$BO$1660,59,0),"")</f>
        <v/>
      </c>
      <c r="BF355" s="174" t="str">
        <f ca="1">IFERROR(VLOOKUP(ROW(BF343),'فهرست بها کلی'!$C$13:$BO$1660,62,0),"")</f>
        <v/>
      </c>
      <c r="BG355" s="174" t="str">
        <f ca="1">IFERROR(VLOOKUP(ROW(BG343),'فهرست بها کلی'!$C$13:$BO$1660,65,0),"")</f>
        <v/>
      </c>
      <c r="BH355" s="174" t="str">
        <f ca="1">IFERROR(VLOOKUP(ROW(BH343),'فهرست بها کلی'!$C$13:$BO$1660,16,0),"")</f>
        <v/>
      </c>
      <c r="BI355" s="245" t="str">
        <f t="shared" ca="1" si="41"/>
        <v xml:space="preserve"> </v>
      </c>
      <c r="BJ355" s="245" t="str">
        <f t="shared" ca="1" si="42"/>
        <v/>
      </c>
      <c r="BK355" s="245" t="str">
        <f t="shared" ca="1" si="43"/>
        <v/>
      </c>
    </row>
    <row r="356" spans="1:63" ht="47.25" customHeight="1">
      <c r="A356" s="174" t="str">
        <f ca="1">IFERROR(VLOOKUP(ROW(A344),'فهرست بها کلی'!$C$13:$BO$1660,1,0),"")</f>
        <v/>
      </c>
      <c r="B356" s="174" t="str">
        <f ca="1">IFERROR(VLOOKUP(ROW(B344),'فهرست بها کلی'!$C$13:$BO$1660,5,0),"")</f>
        <v/>
      </c>
      <c r="C356" s="174" t="str">
        <f ca="1">IFERROR(VLOOKUP(ROW(C344),'فهرست بها کلی'!$C$13:$BO$1660,6,0),"")</f>
        <v/>
      </c>
      <c r="D356" s="174" t="str">
        <f ca="1">IFERROR(VLOOKUP(ROW(D344),'فهرست بها کلی'!$C$13:$BO$1660,7,0),"")</f>
        <v/>
      </c>
      <c r="E356" s="174" t="str">
        <f ca="1">IFERROR(VLOOKUP(ROW(E344),'فهرست بها کلی'!$C$13:$BO$1660,8,0),"")</f>
        <v/>
      </c>
      <c r="F356" s="174" t="str">
        <f ca="1">IFERROR(VLOOKUP(ROW(F344),'فهرست بها کلی'!$C$13:$BO$1660,9,0),"")</f>
        <v/>
      </c>
      <c r="G356" s="174" t="str">
        <f ca="1">IFERROR(VLOOKUP(ROW(G344),'فهرست بها کلی'!$C$13:$BO$1660,21,0),"")</f>
        <v/>
      </c>
      <c r="H356" s="174" t="str">
        <f ca="1">IFERROR(VLOOKUP(ROW(H344),'فهرست بها کلی'!$C$13:$BO$1660,24,0),"")</f>
        <v/>
      </c>
      <c r="I356" s="174" t="str">
        <f ca="1">IFERROR(VLOOKUP(ROW(I344),'فهرست بها کلی'!$C$13:$BO$1660,27,0),"")</f>
        <v/>
      </c>
      <c r="J356" s="174" t="str">
        <f ca="1">IFERROR(VLOOKUP(ROW(J344),'فهرست بها کلی'!$C$13:$BO$1660,30,0),"")</f>
        <v/>
      </c>
      <c r="K356" s="174" t="str">
        <f ca="1">IFERROR(VLOOKUP(ROW(K344),'فهرست بها کلی'!$C$13:$BO$1660,33,0),"")</f>
        <v/>
      </c>
      <c r="L356" s="174" t="str">
        <f ca="1">IFERROR(VLOOKUP(ROW(L344),'فهرست بها کلی'!$C$13:$BO$1660,36,0),"")</f>
        <v/>
      </c>
      <c r="M356" s="174" t="str">
        <f ca="1">IFERROR(VLOOKUP(ROW(M344),'فهرست بها کلی'!$C$13:$BO$1660,39,0),"")</f>
        <v/>
      </c>
      <c r="N356" s="174" t="str">
        <f ca="1">IFERROR(VLOOKUP(ROW(N344),'فهرست بها کلی'!$C$13:$BO$1660,42,0),"")</f>
        <v/>
      </c>
      <c r="O356" s="174" t="str">
        <f ca="1">IFERROR(VLOOKUP(ROW(O344),'فهرست بها کلی'!$C$13:$BO$1660,45,0),"")</f>
        <v/>
      </c>
      <c r="P356" s="174" t="str">
        <f ca="1">IFERROR(VLOOKUP(ROW(P344),'فهرست بها کلی'!$C$13:$BO$1660,48,0),"")</f>
        <v/>
      </c>
      <c r="Q356" s="174" t="str">
        <f ca="1">IFERROR(VLOOKUP(ROW(Q344),'فهرست بها کلی'!$C$13:$BO$1660,51,0),"")</f>
        <v/>
      </c>
      <c r="R356" s="174" t="str">
        <f ca="1">IFERROR(VLOOKUP(ROW(R344),'فهرست بها کلی'!$C$13:$BO$1660,54,0),"")</f>
        <v/>
      </c>
      <c r="S356" s="174" t="str">
        <f ca="1">IFERROR(VLOOKUP(ROW(S344),'فهرست بها کلی'!$C$13:$BO$1660,57,0),"")</f>
        <v/>
      </c>
      <c r="T356" s="174" t="str">
        <f ca="1">IFERROR(VLOOKUP(ROW(T344),'فهرست بها کلی'!$C$13:$BO$1660,60,0),"")</f>
        <v/>
      </c>
      <c r="U356" s="174" t="str">
        <f ca="1">IFERROR(VLOOKUP(ROW(U344),'فهرست بها کلی'!$C$13:$BO$1660,63,0),"")</f>
        <v/>
      </c>
      <c r="V356" s="241">
        <f t="shared" ca="1" si="37"/>
        <v>0</v>
      </c>
      <c r="W356" s="242" t="str">
        <f t="shared" ca="1" si="38"/>
        <v/>
      </c>
      <c r="X356" s="174" t="str">
        <f ca="1">IFERROR(VLOOKUP(ROW(X344),'فهرست بها کلی'!$C$13:$BO$1660,10,0),"")</f>
        <v/>
      </c>
      <c r="Y356" s="174" t="str">
        <f ca="1">IFERROR(VLOOKUP(ROW(Y344),'فهرست بها کلی'!$C$13:$BO$1660,11,0),"")</f>
        <v/>
      </c>
      <c r="Z356" s="174" t="str">
        <f ca="1">IFERROR(VLOOKUP(ROW(Z344),'فهرست بها کلی'!$C$13:$BO$1660,12,0),"")</f>
        <v/>
      </c>
      <c r="AA356" s="174" t="str">
        <f ca="1">IFERROR(VLOOKUP(ROW(AA344),'فهرست بها کلی'!$C$13:$BO$1660,13,0),"")</f>
        <v/>
      </c>
      <c r="AB356" s="243" t="str">
        <f t="shared" ca="1" si="39"/>
        <v/>
      </c>
      <c r="AC356" s="174" t="str">
        <f ca="1">IFERROR(VLOOKUP(ROW(AC344),'فهرست بها کلی'!$C$13:$BO$1660,22,0),"")</f>
        <v/>
      </c>
      <c r="AD356" s="174" t="str">
        <f ca="1">IFERROR(VLOOKUP(ROW(AD344),'فهرست بها کلی'!$C$13:$BO$1660,25,0),"")</f>
        <v/>
      </c>
      <c r="AE356" s="174" t="str">
        <f ca="1">IFERROR(VLOOKUP(ROW(AE344),'فهرست بها کلی'!$C$13:$BO$1660,28,0),"")</f>
        <v/>
      </c>
      <c r="AF356" s="174" t="str">
        <f ca="1">IFERROR(VLOOKUP(ROW(AF344),'فهرست بها کلی'!$C$13:$BO$1660,31,0),"")</f>
        <v/>
      </c>
      <c r="AG356" s="174" t="str">
        <f ca="1">IFERROR(VLOOKUP(ROW(AG344),'فهرست بها کلی'!$C$13:$BO$1660,34,0),"")</f>
        <v/>
      </c>
      <c r="AH356" s="174" t="str">
        <f ca="1">IFERROR(VLOOKUP(ROW(AH344),'فهرست بها کلی'!$C$13:$BO$1660,37,0),"")</f>
        <v/>
      </c>
      <c r="AI356" s="174" t="str">
        <f ca="1">IFERROR(VLOOKUP(ROW(AI344),'فهرست بها کلی'!$C$13:$BO$1660,40,0),"")</f>
        <v/>
      </c>
      <c r="AJ356" s="174" t="str">
        <f ca="1">IFERROR(VLOOKUP(ROW(AJ344),'فهرست بها کلی'!$C$13:$BO$1660,43,0),"")</f>
        <v/>
      </c>
      <c r="AK356" s="174" t="str">
        <f ca="1">IFERROR(VLOOKUP(ROW(AK344),'فهرست بها کلی'!$C$13:$BO$1660,46,0),"")</f>
        <v/>
      </c>
      <c r="AL356" s="174" t="str">
        <f ca="1">IFERROR(VLOOKUP(ROW(AL344),'فهرست بها کلی'!$C$13:$BO$1660,49,0),"")</f>
        <v/>
      </c>
      <c r="AM356" s="174" t="str">
        <f ca="1">IFERROR(VLOOKUP(ROW(AM344),'فهرست بها کلی'!$C$13:$BO$1660,52,0),"")</f>
        <v/>
      </c>
      <c r="AN356" s="174" t="str">
        <f ca="1">IFERROR(VLOOKUP(ROW(AN344),'فهرست بها کلی'!$C$13:$BO$1660,55,0),"")</f>
        <v/>
      </c>
      <c r="AO356" s="174" t="str">
        <f ca="1">IFERROR(VLOOKUP(ROW(AO344),'فهرست بها کلی'!$C$13:$BO$1660,58,0),"")</f>
        <v/>
      </c>
      <c r="AP356" s="174" t="str">
        <f ca="1">IFERROR(VLOOKUP(ROW(AP344),'فهرست بها کلی'!$C$13:$BO$1660,61,0),"")</f>
        <v/>
      </c>
      <c r="AQ356" s="174" t="str">
        <f ca="1">IFERROR(VLOOKUP(ROW(AQ344),'فهرست بها کلی'!$C$13:$BO$1660,64,0),"")</f>
        <v/>
      </c>
      <c r="AR356" s="244">
        <f t="shared" ca="1" si="40"/>
        <v>0</v>
      </c>
      <c r="AS356" s="174" t="str">
        <f ca="1">IFERROR(VLOOKUP(ROW(AS344),'فهرست بها کلی'!$C$13:$BO$1660,23,0),"")</f>
        <v/>
      </c>
      <c r="AT356" s="174" t="str">
        <f ca="1">IFERROR(VLOOKUP(ROW(AT344),'فهرست بها کلی'!$C$13:$BO$1660,26,0),"")</f>
        <v/>
      </c>
      <c r="AU356" s="174" t="str">
        <f ca="1">IFERROR(VLOOKUP(ROW(AU344),'فهرست بها کلی'!$C$13:$BO$1660,29,0),"")</f>
        <v/>
      </c>
      <c r="AV356" s="174" t="str">
        <f ca="1">IFERROR(VLOOKUP(ROW(AV344),'فهرست بها کلی'!$C$13:$BO$1660,32,0),"")</f>
        <v/>
      </c>
      <c r="AW356" s="174" t="str">
        <f ca="1">IFERROR(VLOOKUP(ROW(AW344),'فهرست بها کلی'!$C$13:$BO$1660,35,0),"")</f>
        <v/>
      </c>
      <c r="AX356" s="174" t="str">
        <f ca="1">IFERROR(VLOOKUP(ROW(AX344),'فهرست بها کلی'!$C$13:$BO$1660,38,0),"")</f>
        <v/>
      </c>
      <c r="AY356" s="174" t="str">
        <f ca="1">IFERROR(VLOOKUP(ROW(AY344),'فهرست بها کلی'!$C$13:$BO$1660,41,0),"")</f>
        <v/>
      </c>
      <c r="AZ356" s="174" t="str">
        <f ca="1">IFERROR(VLOOKUP(ROW(AZ344),'فهرست بها کلی'!$C$13:$BO$1660,44,0),"")</f>
        <v/>
      </c>
      <c r="BA356" s="174" t="str">
        <f ca="1">IFERROR(VLOOKUP(ROW(BA344),'فهرست بها کلی'!$C$13:$BO$1660,47,0),"")</f>
        <v/>
      </c>
      <c r="BB356" s="174" t="str">
        <f ca="1">IFERROR(VLOOKUP(ROW(BB344),'فهرست بها کلی'!$C$13:$BO$1660,50,0),"")</f>
        <v/>
      </c>
      <c r="BC356" s="174" t="str">
        <f ca="1">IFERROR(VLOOKUP(ROW(BC344),'فهرست بها کلی'!$C$13:$BO$1660,53,0),"")</f>
        <v/>
      </c>
      <c r="BD356" s="174" t="str">
        <f ca="1">IFERROR(VLOOKUP(ROW(BD344),'فهرست بها کلی'!$C$13:$BO$1660,56,0),"")</f>
        <v/>
      </c>
      <c r="BE356" s="174" t="str">
        <f ca="1">IFERROR(VLOOKUP(ROW(BE344),'فهرست بها کلی'!$C$13:$BO$1660,59,0),"")</f>
        <v/>
      </c>
      <c r="BF356" s="174" t="str">
        <f ca="1">IFERROR(VLOOKUP(ROW(BF344),'فهرست بها کلی'!$C$13:$BO$1660,62,0),"")</f>
        <v/>
      </c>
      <c r="BG356" s="174" t="str">
        <f ca="1">IFERROR(VLOOKUP(ROW(BG344),'فهرست بها کلی'!$C$13:$BO$1660,65,0),"")</f>
        <v/>
      </c>
      <c r="BH356" s="174" t="str">
        <f ca="1">IFERROR(VLOOKUP(ROW(BH344),'فهرست بها کلی'!$C$13:$BO$1660,16,0),"")</f>
        <v/>
      </c>
      <c r="BI356" s="245" t="str">
        <f t="shared" ca="1" si="41"/>
        <v xml:space="preserve"> </v>
      </c>
      <c r="BJ356" s="245" t="str">
        <f t="shared" ca="1" si="42"/>
        <v/>
      </c>
      <c r="BK356" s="245" t="str">
        <f t="shared" ca="1" si="43"/>
        <v/>
      </c>
    </row>
    <row r="357" spans="1:63" ht="47.25" customHeight="1">
      <c r="A357" s="174" t="str">
        <f ca="1">IFERROR(VLOOKUP(ROW(A345),'فهرست بها کلی'!$C$13:$BO$1660,1,0),"")</f>
        <v/>
      </c>
      <c r="B357" s="174" t="str">
        <f ca="1">IFERROR(VLOOKUP(ROW(B345),'فهرست بها کلی'!$C$13:$BO$1660,5,0),"")</f>
        <v/>
      </c>
      <c r="C357" s="174" t="str">
        <f ca="1">IFERROR(VLOOKUP(ROW(C345),'فهرست بها کلی'!$C$13:$BO$1660,6,0),"")</f>
        <v/>
      </c>
      <c r="D357" s="174" t="str">
        <f ca="1">IFERROR(VLOOKUP(ROW(D345),'فهرست بها کلی'!$C$13:$BO$1660,7,0),"")</f>
        <v/>
      </c>
      <c r="E357" s="174" t="str">
        <f ca="1">IFERROR(VLOOKUP(ROW(E345),'فهرست بها کلی'!$C$13:$BO$1660,8,0),"")</f>
        <v/>
      </c>
      <c r="F357" s="174" t="str">
        <f ca="1">IFERROR(VLOOKUP(ROW(F345),'فهرست بها کلی'!$C$13:$BO$1660,9,0),"")</f>
        <v/>
      </c>
      <c r="G357" s="174" t="str">
        <f ca="1">IFERROR(VLOOKUP(ROW(G345),'فهرست بها کلی'!$C$13:$BO$1660,21,0),"")</f>
        <v/>
      </c>
      <c r="H357" s="174" t="str">
        <f ca="1">IFERROR(VLOOKUP(ROW(H345),'فهرست بها کلی'!$C$13:$BO$1660,24,0),"")</f>
        <v/>
      </c>
      <c r="I357" s="174" t="str">
        <f ca="1">IFERROR(VLOOKUP(ROW(I345),'فهرست بها کلی'!$C$13:$BO$1660,27,0),"")</f>
        <v/>
      </c>
      <c r="J357" s="174" t="str">
        <f ca="1">IFERROR(VLOOKUP(ROW(J345),'فهرست بها کلی'!$C$13:$BO$1660,30,0),"")</f>
        <v/>
      </c>
      <c r="K357" s="174" t="str">
        <f ca="1">IFERROR(VLOOKUP(ROW(K345),'فهرست بها کلی'!$C$13:$BO$1660,33,0),"")</f>
        <v/>
      </c>
      <c r="L357" s="174" t="str">
        <f ca="1">IFERROR(VLOOKUP(ROW(L345),'فهرست بها کلی'!$C$13:$BO$1660,36,0),"")</f>
        <v/>
      </c>
      <c r="M357" s="174" t="str">
        <f ca="1">IFERROR(VLOOKUP(ROW(M345),'فهرست بها کلی'!$C$13:$BO$1660,39,0),"")</f>
        <v/>
      </c>
      <c r="N357" s="174" t="str">
        <f ca="1">IFERROR(VLOOKUP(ROW(N345),'فهرست بها کلی'!$C$13:$BO$1660,42,0),"")</f>
        <v/>
      </c>
      <c r="O357" s="174" t="str">
        <f ca="1">IFERROR(VLOOKUP(ROW(O345),'فهرست بها کلی'!$C$13:$BO$1660,45,0),"")</f>
        <v/>
      </c>
      <c r="P357" s="174" t="str">
        <f ca="1">IFERROR(VLOOKUP(ROW(P345),'فهرست بها کلی'!$C$13:$BO$1660,48,0),"")</f>
        <v/>
      </c>
      <c r="Q357" s="174" t="str">
        <f ca="1">IFERROR(VLOOKUP(ROW(Q345),'فهرست بها کلی'!$C$13:$BO$1660,51,0),"")</f>
        <v/>
      </c>
      <c r="R357" s="174" t="str">
        <f ca="1">IFERROR(VLOOKUP(ROW(R345),'فهرست بها کلی'!$C$13:$BO$1660,54,0),"")</f>
        <v/>
      </c>
      <c r="S357" s="174" t="str">
        <f ca="1">IFERROR(VLOOKUP(ROW(S345),'فهرست بها کلی'!$C$13:$BO$1660,57,0),"")</f>
        <v/>
      </c>
      <c r="T357" s="174" t="str">
        <f ca="1">IFERROR(VLOOKUP(ROW(T345),'فهرست بها کلی'!$C$13:$BO$1660,60,0),"")</f>
        <v/>
      </c>
      <c r="U357" s="174" t="str">
        <f ca="1">IFERROR(VLOOKUP(ROW(U345),'فهرست بها کلی'!$C$13:$BO$1660,63,0),"")</f>
        <v/>
      </c>
      <c r="V357" s="241">
        <f t="shared" ca="1" si="37"/>
        <v>0</v>
      </c>
      <c r="W357" s="242" t="str">
        <f t="shared" ca="1" si="38"/>
        <v/>
      </c>
      <c r="X357" s="174" t="str">
        <f ca="1">IFERROR(VLOOKUP(ROW(X345),'فهرست بها کلی'!$C$13:$BO$1660,10,0),"")</f>
        <v/>
      </c>
      <c r="Y357" s="174" t="str">
        <f ca="1">IFERROR(VLOOKUP(ROW(Y345),'فهرست بها کلی'!$C$13:$BO$1660,11,0),"")</f>
        <v/>
      </c>
      <c r="Z357" s="174" t="str">
        <f ca="1">IFERROR(VLOOKUP(ROW(Z345),'فهرست بها کلی'!$C$13:$BO$1660,12,0),"")</f>
        <v/>
      </c>
      <c r="AA357" s="174" t="str">
        <f ca="1">IFERROR(VLOOKUP(ROW(AA345),'فهرست بها کلی'!$C$13:$BO$1660,13,0),"")</f>
        <v/>
      </c>
      <c r="AB357" s="243" t="str">
        <f t="shared" ca="1" si="39"/>
        <v/>
      </c>
      <c r="AC357" s="174" t="str">
        <f ca="1">IFERROR(VLOOKUP(ROW(AC345),'فهرست بها کلی'!$C$13:$BO$1660,22,0),"")</f>
        <v/>
      </c>
      <c r="AD357" s="174" t="str">
        <f ca="1">IFERROR(VLOOKUP(ROW(AD345),'فهرست بها کلی'!$C$13:$BO$1660,25,0),"")</f>
        <v/>
      </c>
      <c r="AE357" s="174" t="str">
        <f ca="1">IFERROR(VLOOKUP(ROW(AE345),'فهرست بها کلی'!$C$13:$BO$1660,28,0),"")</f>
        <v/>
      </c>
      <c r="AF357" s="174" t="str">
        <f ca="1">IFERROR(VLOOKUP(ROW(AF345),'فهرست بها کلی'!$C$13:$BO$1660,31,0),"")</f>
        <v/>
      </c>
      <c r="AG357" s="174" t="str">
        <f ca="1">IFERROR(VLOOKUP(ROW(AG345),'فهرست بها کلی'!$C$13:$BO$1660,34,0),"")</f>
        <v/>
      </c>
      <c r="AH357" s="174" t="str">
        <f ca="1">IFERROR(VLOOKUP(ROW(AH345),'فهرست بها کلی'!$C$13:$BO$1660,37,0),"")</f>
        <v/>
      </c>
      <c r="AI357" s="174" t="str">
        <f ca="1">IFERROR(VLOOKUP(ROW(AI345),'فهرست بها کلی'!$C$13:$BO$1660,40,0),"")</f>
        <v/>
      </c>
      <c r="AJ357" s="174" t="str">
        <f ca="1">IFERROR(VLOOKUP(ROW(AJ345),'فهرست بها کلی'!$C$13:$BO$1660,43,0),"")</f>
        <v/>
      </c>
      <c r="AK357" s="174" t="str">
        <f ca="1">IFERROR(VLOOKUP(ROW(AK345),'فهرست بها کلی'!$C$13:$BO$1660,46,0),"")</f>
        <v/>
      </c>
      <c r="AL357" s="174" t="str">
        <f ca="1">IFERROR(VLOOKUP(ROW(AL345),'فهرست بها کلی'!$C$13:$BO$1660,49,0),"")</f>
        <v/>
      </c>
      <c r="AM357" s="174" t="str">
        <f ca="1">IFERROR(VLOOKUP(ROW(AM345),'فهرست بها کلی'!$C$13:$BO$1660,52,0),"")</f>
        <v/>
      </c>
      <c r="AN357" s="174" t="str">
        <f ca="1">IFERROR(VLOOKUP(ROW(AN345),'فهرست بها کلی'!$C$13:$BO$1660,55,0),"")</f>
        <v/>
      </c>
      <c r="AO357" s="174" t="str">
        <f ca="1">IFERROR(VLOOKUP(ROW(AO345),'فهرست بها کلی'!$C$13:$BO$1660,58,0),"")</f>
        <v/>
      </c>
      <c r="AP357" s="174" t="str">
        <f ca="1">IFERROR(VLOOKUP(ROW(AP345),'فهرست بها کلی'!$C$13:$BO$1660,61,0),"")</f>
        <v/>
      </c>
      <c r="AQ357" s="174" t="str">
        <f ca="1">IFERROR(VLOOKUP(ROW(AQ345),'فهرست بها کلی'!$C$13:$BO$1660,64,0),"")</f>
        <v/>
      </c>
      <c r="AR357" s="244">
        <f t="shared" ca="1" si="40"/>
        <v>0</v>
      </c>
      <c r="AS357" s="174" t="str">
        <f ca="1">IFERROR(VLOOKUP(ROW(AS345),'فهرست بها کلی'!$C$13:$BO$1660,23,0),"")</f>
        <v/>
      </c>
      <c r="AT357" s="174" t="str">
        <f ca="1">IFERROR(VLOOKUP(ROW(AT345),'فهرست بها کلی'!$C$13:$BO$1660,26,0),"")</f>
        <v/>
      </c>
      <c r="AU357" s="174" t="str">
        <f ca="1">IFERROR(VLOOKUP(ROW(AU345),'فهرست بها کلی'!$C$13:$BO$1660,29,0),"")</f>
        <v/>
      </c>
      <c r="AV357" s="174" t="str">
        <f ca="1">IFERROR(VLOOKUP(ROW(AV345),'فهرست بها کلی'!$C$13:$BO$1660,32,0),"")</f>
        <v/>
      </c>
      <c r="AW357" s="174" t="str">
        <f ca="1">IFERROR(VLOOKUP(ROW(AW345),'فهرست بها کلی'!$C$13:$BO$1660,35,0),"")</f>
        <v/>
      </c>
      <c r="AX357" s="174" t="str">
        <f ca="1">IFERROR(VLOOKUP(ROW(AX345),'فهرست بها کلی'!$C$13:$BO$1660,38,0),"")</f>
        <v/>
      </c>
      <c r="AY357" s="174" t="str">
        <f ca="1">IFERROR(VLOOKUP(ROW(AY345),'فهرست بها کلی'!$C$13:$BO$1660,41,0),"")</f>
        <v/>
      </c>
      <c r="AZ357" s="174" t="str">
        <f ca="1">IFERROR(VLOOKUP(ROW(AZ345),'فهرست بها کلی'!$C$13:$BO$1660,44,0),"")</f>
        <v/>
      </c>
      <c r="BA357" s="174" t="str">
        <f ca="1">IFERROR(VLOOKUP(ROW(BA345),'فهرست بها کلی'!$C$13:$BO$1660,47,0),"")</f>
        <v/>
      </c>
      <c r="BB357" s="174" t="str">
        <f ca="1">IFERROR(VLOOKUP(ROW(BB345),'فهرست بها کلی'!$C$13:$BO$1660,50,0),"")</f>
        <v/>
      </c>
      <c r="BC357" s="174" t="str">
        <f ca="1">IFERROR(VLOOKUP(ROW(BC345),'فهرست بها کلی'!$C$13:$BO$1660,53,0),"")</f>
        <v/>
      </c>
      <c r="BD357" s="174" t="str">
        <f ca="1">IFERROR(VLOOKUP(ROW(BD345),'فهرست بها کلی'!$C$13:$BO$1660,56,0),"")</f>
        <v/>
      </c>
      <c r="BE357" s="174" t="str">
        <f ca="1">IFERROR(VLOOKUP(ROW(BE345),'فهرست بها کلی'!$C$13:$BO$1660,59,0),"")</f>
        <v/>
      </c>
      <c r="BF357" s="174" t="str">
        <f ca="1">IFERROR(VLOOKUP(ROW(BF345),'فهرست بها کلی'!$C$13:$BO$1660,62,0),"")</f>
        <v/>
      </c>
      <c r="BG357" s="174" t="str">
        <f ca="1">IFERROR(VLOOKUP(ROW(BG345),'فهرست بها کلی'!$C$13:$BO$1660,65,0),"")</f>
        <v/>
      </c>
      <c r="BH357" s="174" t="str">
        <f ca="1">IFERROR(VLOOKUP(ROW(BH345),'فهرست بها کلی'!$C$13:$BO$1660,16,0),"")</f>
        <v/>
      </c>
      <c r="BI357" s="245" t="str">
        <f t="shared" ca="1" si="41"/>
        <v xml:space="preserve"> </v>
      </c>
      <c r="BJ357" s="245" t="str">
        <f t="shared" ca="1" si="42"/>
        <v/>
      </c>
      <c r="BK357" s="245" t="str">
        <f t="shared" ca="1" si="43"/>
        <v/>
      </c>
    </row>
    <row r="358" spans="1:63" ht="47.25" customHeight="1">
      <c r="A358" s="174" t="str">
        <f ca="1">IFERROR(VLOOKUP(ROW(A346),'فهرست بها کلی'!$C$13:$BO$1660,1,0),"")</f>
        <v/>
      </c>
      <c r="B358" s="174" t="str">
        <f ca="1">IFERROR(VLOOKUP(ROW(B346),'فهرست بها کلی'!$C$13:$BO$1660,5,0),"")</f>
        <v/>
      </c>
      <c r="C358" s="174" t="str">
        <f ca="1">IFERROR(VLOOKUP(ROW(C346),'فهرست بها کلی'!$C$13:$BO$1660,6,0),"")</f>
        <v/>
      </c>
      <c r="D358" s="174" t="str">
        <f ca="1">IFERROR(VLOOKUP(ROW(D346),'فهرست بها کلی'!$C$13:$BO$1660,7,0),"")</f>
        <v/>
      </c>
      <c r="E358" s="174" t="str">
        <f ca="1">IFERROR(VLOOKUP(ROW(E346),'فهرست بها کلی'!$C$13:$BO$1660,8,0),"")</f>
        <v/>
      </c>
      <c r="F358" s="174" t="str">
        <f ca="1">IFERROR(VLOOKUP(ROW(F346),'فهرست بها کلی'!$C$13:$BO$1660,9,0),"")</f>
        <v/>
      </c>
      <c r="G358" s="174" t="str">
        <f ca="1">IFERROR(VLOOKUP(ROW(G346),'فهرست بها کلی'!$C$13:$BO$1660,21,0),"")</f>
        <v/>
      </c>
      <c r="H358" s="174" t="str">
        <f ca="1">IFERROR(VLOOKUP(ROW(H346),'فهرست بها کلی'!$C$13:$BO$1660,24,0),"")</f>
        <v/>
      </c>
      <c r="I358" s="174" t="str">
        <f ca="1">IFERROR(VLOOKUP(ROW(I346),'فهرست بها کلی'!$C$13:$BO$1660,27,0),"")</f>
        <v/>
      </c>
      <c r="J358" s="174" t="str">
        <f ca="1">IFERROR(VLOOKUP(ROW(J346),'فهرست بها کلی'!$C$13:$BO$1660,30,0),"")</f>
        <v/>
      </c>
      <c r="K358" s="174" t="str">
        <f ca="1">IFERROR(VLOOKUP(ROW(K346),'فهرست بها کلی'!$C$13:$BO$1660,33,0),"")</f>
        <v/>
      </c>
      <c r="L358" s="174" t="str">
        <f ca="1">IFERROR(VLOOKUP(ROW(L346),'فهرست بها کلی'!$C$13:$BO$1660,36,0),"")</f>
        <v/>
      </c>
      <c r="M358" s="174" t="str">
        <f ca="1">IFERROR(VLOOKUP(ROW(M346),'فهرست بها کلی'!$C$13:$BO$1660,39,0),"")</f>
        <v/>
      </c>
      <c r="N358" s="174" t="str">
        <f ca="1">IFERROR(VLOOKUP(ROW(N346),'فهرست بها کلی'!$C$13:$BO$1660,42,0),"")</f>
        <v/>
      </c>
      <c r="O358" s="174" t="str">
        <f ca="1">IFERROR(VLOOKUP(ROW(O346),'فهرست بها کلی'!$C$13:$BO$1660,45,0),"")</f>
        <v/>
      </c>
      <c r="P358" s="174" t="str">
        <f ca="1">IFERROR(VLOOKUP(ROW(P346),'فهرست بها کلی'!$C$13:$BO$1660,48,0),"")</f>
        <v/>
      </c>
      <c r="Q358" s="174" t="str">
        <f ca="1">IFERROR(VLOOKUP(ROW(Q346),'فهرست بها کلی'!$C$13:$BO$1660,51,0),"")</f>
        <v/>
      </c>
      <c r="R358" s="174" t="str">
        <f ca="1">IFERROR(VLOOKUP(ROW(R346),'فهرست بها کلی'!$C$13:$BO$1660,54,0),"")</f>
        <v/>
      </c>
      <c r="S358" s="174" t="str">
        <f ca="1">IFERROR(VLOOKUP(ROW(S346),'فهرست بها کلی'!$C$13:$BO$1660,57,0),"")</f>
        <v/>
      </c>
      <c r="T358" s="174" t="str">
        <f ca="1">IFERROR(VLOOKUP(ROW(T346),'فهرست بها کلی'!$C$13:$BO$1660,60,0),"")</f>
        <v/>
      </c>
      <c r="U358" s="174" t="str">
        <f ca="1">IFERROR(VLOOKUP(ROW(U346),'فهرست بها کلی'!$C$13:$BO$1660,63,0),"")</f>
        <v/>
      </c>
      <c r="V358" s="241">
        <f t="shared" ca="1" si="37"/>
        <v>0</v>
      </c>
      <c r="W358" s="242" t="str">
        <f t="shared" ca="1" si="38"/>
        <v/>
      </c>
      <c r="X358" s="174" t="str">
        <f ca="1">IFERROR(VLOOKUP(ROW(X346),'فهرست بها کلی'!$C$13:$BO$1660,10,0),"")</f>
        <v/>
      </c>
      <c r="Y358" s="174" t="str">
        <f ca="1">IFERROR(VLOOKUP(ROW(Y346),'فهرست بها کلی'!$C$13:$BO$1660,11,0),"")</f>
        <v/>
      </c>
      <c r="Z358" s="174" t="str">
        <f ca="1">IFERROR(VLOOKUP(ROW(Z346),'فهرست بها کلی'!$C$13:$BO$1660,12,0),"")</f>
        <v/>
      </c>
      <c r="AA358" s="174" t="str">
        <f ca="1">IFERROR(VLOOKUP(ROW(AA346),'فهرست بها کلی'!$C$13:$BO$1660,13,0),"")</f>
        <v/>
      </c>
      <c r="AB358" s="243" t="str">
        <f t="shared" ca="1" si="39"/>
        <v/>
      </c>
      <c r="AC358" s="174" t="str">
        <f ca="1">IFERROR(VLOOKUP(ROW(AC346),'فهرست بها کلی'!$C$13:$BO$1660,22,0),"")</f>
        <v/>
      </c>
      <c r="AD358" s="174" t="str">
        <f ca="1">IFERROR(VLOOKUP(ROW(AD346),'فهرست بها کلی'!$C$13:$BO$1660,25,0),"")</f>
        <v/>
      </c>
      <c r="AE358" s="174" t="str">
        <f ca="1">IFERROR(VLOOKUP(ROW(AE346),'فهرست بها کلی'!$C$13:$BO$1660,28,0),"")</f>
        <v/>
      </c>
      <c r="AF358" s="174" t="str">
        <f ca="1">IFERROR(VLOOKUP(ROW(AF346),'فهرست بها کلی'!$C$13:$BO$1660,31,0),"")</f>
        <v/>
      </c>
      <c r="AG358" s="174" t="str">
        <f ca="1">IFERROR(VLOOKUP(ROW(AG346),'فهرست بها کلی'!$C$13:$BO$1660,34,0),"")</f>
        <v/>
      </c>
      <c r="AH358" s="174" t="str">
        <f ca="1">IFERROR(VLOOKUP(ROW(AH346),'فهرست بها کلی'!$C$13:$BO$1660,37,0),"")</f>
        <v/>
      </c>
      <c r="AI358" s="174" t="str">
        <f ca="1">IFERROR(VLOOKUP(ROW(AI346),'فهرست بها کلی'!$C$13:$BO$1660,40,0),"")</f>
        <v/>
      </c>
      <c r="AJ358" s="174" t="str">
        <f ca="1">IFERROR(VLOOKUP(ROW(AJ346),'فهرست بها کلی'!$C$13:$BO$1660,43,0),"")</f>
        <v/>
      </c>
      <c r="AK358" s="174" t="str">
        <f ca="1">IFERROR(VLOOKUP(ROW(AK346),'فهرست بها کلی'!$C$13:$BO$1660,46,0),"")</f>
        <v/>
      </c>
      <c r="AL358" s="174" t="str">
        <f ca="1">IFERROR(VLOOKUP(ROW(AL346),'فهرست بها کلی'!$C$13:$BO$1660,49,0),"")</f>
        <v/>
      </c>
      <c r="AM358" s="174" t="str">
        <f ca="1">IFERROR(VLOOKUP(ROW(AM346),'فهرست بها کلی'!$C$13:$BO$1660,52,0),"")</f>
        <v/>
      </c>
      <c r="AN358" s="174" t="str">
        <f ca="1">IFERROR(VLOOKUP(ROW(AN346),'فهرست بها کلی'!$C$13:$BO$1660,55,0),"")</f>
        <v/>
      </c>
      <c r="AO358" s="174" t="str">
        <f ca="1">IFERROR(VLOOKUP(ROW(AO346),'فهرست بها کلی'!$C$13:$BO$1660,58,0),"")</f>
        <v/>
      </c>
      <c r="AP358" s="174" t="str">
        <f ca="1">IFERROR(VLOOKUP(ROW(AP346),'فهرست بها کلی'!$C$13:$BO$1660,61,0),"")</f>
        <v/>
      </c>
      <c r="AQ358" s="174" t="str">
        <f ca="1">IFERROR(VLOOKUP(ROW(AQ346),'فهرست بها کلی'!$C$13:$BO$1660,64,0),"")</f>
        <v/>
      </c>
      <c r="AR358" s="244">
        <f t="shared" ca="1" si="40"/>
        <v>0</v>
      </c>
      <c r="AS358" s="174" t="str">
        <f ca="1">IFERROR(VLOOKUP(ROW(AS346),'فهرست بها کلی'!$C$13:$BO$1660,23,0),"")</f>
        <v/>
      </c>
      <c r="AT358" s="174" t="str">
        <f ca="1">IFERROR(VLOOKUP(ROW(AT346),'فهرست بها کلی'!$C$13:$BO$1660,26,0),"")</f>
        <v/>
      </c>
      <c r="AU358" s="174" t="str">
        <f ca="1">IFERROR(VLOOKUP(ROW(AU346),'فهرست بها کلی'!$C$13:$BO$1660,29,0),"")</f>
        <v/>
      </c>
      <c r="AV358" s="174" t="str">
        <f ca="1">IFERROR(VLOOKUP(ROW(AV346),'فهرست بها کلی'!$C$13:$BO$1660,32,0),"")</f>
        <v/>
      </c>
      <c r="AW358" s="174" t="str">
        <f ca="1">IFERROR(VLOOKUP(ROW(AW346),'فهرست بها کلی'!$C$13:$BO$1660,35,0),"")</f>
        <v/>
      </c>
      <c r="AX358" s="174" t="str">
        <f ca="1">IFERROR(VLOOKUP(ROW(AX346),'فهرست بها کلی'!$C$13:$BO$1660,38,0),"")</f>
        <v/>
      </c>
      <c r="AY358" s="174" t="str">
        <f ca="1">IFERROR(VLOOKUP(ROW(AY346),'فهرست بها کلی'!$C$13:$BO$1660,41,0),"")</f>
        <v/>
      </c>
      <c r="AZ358" s="174" t="str">
        <f ca="1">IFERROR(VLOOKUP(ROW(AZ346),'فهرست بها کلی'!$C$13:$BO$1660,44,0),"")</f>
        <v/>
      </c>
      <c r="BA358" s="174" t="str">
        <f ca="1">IFERROR(VLOOKUP(ROW(BA346),'فهرست بها کلی'!$C$13:$BO$1660,47,0),"")</f>
        <v/>
      </c>
      <c r="BB358" s="174" t="str">
        <f ca="1">IFERROR(VLOOKUP(ROW(BB346),'فهرست بها کلی'!$C$13:$BO$1660,50,0),"")</f>
        <v/>
      </c>
      <c r="BC358" s="174" t="str">
        <f ca="1">IFERROR(VLOOKUP(ROW(BC346),'فهرست بها کلی'!$C$13:$BO$1660,53,0),"")</f>
        <v/>
      </c>
      <c r="BD358" s="174" t="str">
        <f ca="1">IFERROR(VLOOKUP(ROW(BD346),'فهرست بها کلی'!$C$13:$BO$1660,56,0),"")</f>
        <v/>
      </c>
      <c r="BE358" s="174" t="str">
        <f ca="1">IFERROR(VLOOKUP(ROW(BE346),'فهرست بها کلی'!$C$13:$BO$1660,59,0),"")</f>
        <v/>
      </c>
      <c r="BF358" s="174" t="str">
        <f ca="1">IFERROR(VLOOKUP(ROW(BF346),'فهرست بها کلی'!$C$13:$BO$1660,62,0),"")</f>
        <v/>
      </c>
      <c r="BG358" s="174" t="str">
        <f ca="1">IFERROR(VLOOKUP(ROW(BG346),'فهرست بها کلی'!$C$13:$BO$1660,65,0),"")</f>
        <v/>
      </c>
      <c r="BH358" s="174" t="str">
        <f ca="1">IFERROR(VLOOKUP(ROW(BH346),'فهرست بها کلی'!$C$13:$BO$1660,16,0),"")</f>
        <v/>
      </c>
      <c r="BI358" s="245" t="str">
        <f t="shared" ca="1" si="41"/>
        <v xml:space="preserve"> </v>
      </c>
      <c r="BJ358" s="245" t="str">
        <f t="shared" ca="1" si="42"/>
        <v/>
      </c>
      <c r="BK358" s="245" t="str">
        <f t="shared" ca="1" si="43"/>
        <v/>
      </c>
    </row>
    <row r="359" spans="1:63" ht="47.25" customHeight="1">
      <c r="A359" s="174" t="str">
        <f ca="1">IFERROR(VLOOKUP(ROW(A347),'فهرست بها کلی'!$C$13:$BO$1660,1,0),"")</f>
        <v/>
      </c>
      <c r="B359" s="174" t="str">
        <f ca="1">IFERROR(VLOOKUP(ROW(B347),'فهرست بها کلی'!$C$13:$BO$1660,5,0),"")</f>
        <v/>
      </c>
      <c r="C359" s="174" t="str">
        <f ca="1">IFERROR(VLOOKUP(ROW(C347),'فهرست بها کلی'!$C$13:$BO$1660,6,0),"")</f>
        <v/>
      </c>
      <c r="D359" s="174" t="str">
        <f ca="1">IFERROR(VLOOKUP(ROW(D347),'فهرست بها کلی'!$C$13:$BO$1660,7,0),"")</f>
        <v/>
      </c>
      <c r="E359" s="174" t="str">
        <f ca="1">IFERROR(VLOOKUP(ROW(E347),'فهرست بها کلی'!$C$13:$BO$1660,8,0),"")</f>
        <v/>
      </c>
      <c r="F359" s="174" t="str">
        <f ca="1">IFERROR(VLOOKUP(ROW(F347),'فهرست بها کلی'!$C$13:$BO$1660,9,0),"")</f>
        <v/>
      </c>
      <c r="G359" s="174" t="str">
        <f ca="1">IFERROR(VLOOKUP(ROW(G347),'فهرست بها کلی'!$C$13:$BO$1660,21,0),"")</f>
        <v/>
      </c>
      <c r="H359" s="174" t="str">
        <f ca="1">IFERROR(VLOOKUP(ROW(H347),'فهرست بها کلی'!$C$13:$BO$1660,24,0),"")</f>
        <v/>
      </c>
      <c r="I359" s="174" t="str">
        <f ca="1">IFERROR(VLOOKUP(ROW(I347),'فهرست بها کلی'!$C$13:$BO$1660,27,0),"")</f>
        <v/>
      </c>
      <c r="J359" s="174" t="str">
        <f ca="1">IFERROR(VLOOKUP(ROW(J347),'فهرست بها کلی'!$C$13:$BO$1660,30,0),"")</f>
        <v/>
      </c>
      <c r="K359" s="174" t="str">
        <f ca="1">IFERROR(VLOOKUP(ROW(K347),'فهرست بها کلی'!$C$13:$BO$1660,33,0),"")</f>
        <v/>
      </c>
      <c r="L359" s="174" t="str">
        <f ca="1">IFERROR(VLOOKUP(ROW(L347),'فهرست بها کلی'!$C$13:$BO$1660,36,0),"")</f>
        <v/>
      </c>
      <c r="M359" s="174" t="str">
        <f ca="1">IFERROR(VLOOKUP(ROW(M347),'فهرست بها کلی'!$C$13:$BO$1660,39,0),"")</f>
        <v/>
      </c>
      <c r="N359" s="174" t="str">
        <f ca="1">IFERROR(VLOOKUP(ROW(N347),'فهرست بها کلی'!$C$13:$BO$1660,42,0),"")</f>
        <v/>
      </c>
      <c r="O359" s="174" t="str">
        <f ca="1">IFERROR(VLOOKUP(ROW(O347),'فهرست بها کلی'!$C$13:$BO$1660,45,0),"")</f>
        <v/>
      </c>
      <c r="P359" s="174" t="str">
        <f ca="1">IFERROR(VLOOKUP(ROW(P347),'فهرست بها کلی'!$C$13:$BO$1660,48,0),"")</f>
        <v/>
      </c>
      <c r="Q359" s="174" t="str">
        <f ca="1">IFERROR(VLOOKUP(ROW(Q347),'فهرست بها کلی'!$C$13:$BO$1660,51,0),"")</f>
        <v/>
      </c>
      <c r="R359" s="174" t="str">
        <f ca="1">IFERROR(VLOOKUP(ROW(R347),'فهرست بها کلی'!$C$13:$BO$1660,54,0),"")</f>
        <v/>
      </c>
      <c r="S359" s="174" t="str">
        <f ca="1">IFERROR(VLOOKUP(ROW(S347),'فهرست بها کلی'!$C$13:$BO$1660,57,0),"")</f>
        <v/>
      </c>
      <c r="T359" s="174" t="str">
        <f ca="1">IFERROR(VLOOKUP(ROW(T347),'فهرست بها کلی'!$C$13:$BO$1660,60,0),"")</f>
        <v/>
      </c>
      <c r="U359" s="174" t="str">
        <f ca="1">IFERROR(VLOOKUP(ROW(U347),'فهرست بها کلی'!$C$13:$BO$1660,63,0),"")</f>
        <v/>
      </c>
      <c r="V359" s="241">
        <f t="shared" ca="1" si="37"/>
        <v>0</v>
      </c>
      <c r="W359" s="242" t="str">
        <f t="shared" ca="1" si="38"/>
        <v/>
      </c>
      <c r="X359" s="174" t="str">
        <f ca="1">IFERROR(VLOOKUP(ROW(X347),'فهرست بها کلی'!$C$13:$BO$1660,10,0),"")</f>
        <v/>
      </c>
      <c r="Y359" s="174" t="str">
        <f ca="1">IFERROR(VLOOKUP(ROW(Y347),'فهرست بها کلی'!$C$13:$BO$1660,11,0),"")</f>
        <v/>
      </c>
      <c r="Z359" s="174" t="str">
        <f ca="1">IFERROR(VLOOKUP(ROW(Z347),'فهرست بها کلی'!$C$13:$BO$1660,12,0),"")</f>
        <v/>
      </c>
      <c r="AA359" s="174" t="str">
        <f ca="1">IFERROR(VLOOKUP(ROW(AA347),'فهرست بها کلی'!$C$13:$BO$1660,13,0),"")</f>
        <v/>
      </c>
      <c r="AB359" s="243" t="str">
        <f t="shared" ca="1" si="39"/>
        <v/>
      </c>
      <c r="AC359" s="174" t="str">
        <f ca="1">IFERROR(VLOOKUP(ROW(AC347),'فهرست بها کلی'!$C$13:$BO$1660,22,0),"")</f>
        <v/>
      </c>
      <c r="AD359" s="174" t="str">
        <f ca="1">IFERROR(VLOOKUP(ROW(AD347),'فهرست بها کلی'!$C$13:$BO$1660,25,0),"")</f>
        <v/>
      </c>
      <c r="AE359" s="174" t="str">
        <f ca="1">IFERROR(VLOOKUP(ROW(AE347),'فهرست بها کلی'!$C$13:$BO$1660,28,0),"")</f>
        <v/>
      </c>
      <c r="AF359" s="174" t="str">
        <f ca="1">IFERROR(VLOOKUP(ROW(AF347),'فهرست بها کلی'!$C$13:$BO$1660,31,0),"")</f>
        <v/>
      </c>
      <c r="AG359" s="174" t="str">
        <f ca="1">IFERROR(VLOOKUP(ROW(AG347),'فهرست بها کلی'!$C$13:$BO$1660,34,0),"")</f>
        <v/>
      </c>
      <c r="AH359" s="174" t="str">
        <f ca="1">IFERROR(VLOOKUP(ROW(AH347),'فهرست بها کلی'!$C$13:$BO$1660,37,0),"")</f>
        <v/>
      </c>
      <c r="AI359" s="174" t="str">
        <f ca="1">IFERROR(VLOOKUP(ROW(AI347),'فهرست بها کلی'!$C$13:$BO$1660,40,0),"")</f>
        <v/>
      </c>
      <c r="AJ359" s="174" t="str">
        <f ca="1">IFERROR(VLOOKUP(ROW(AJ347),'فهرست بها کلی'!$C$13:$BO$1660,43,0),"")</f>
        <v/>
      </c>
      <c r="AK359" s="174" t="str">
        <f ca="1">IFERROR(VLOOKUP(ROW(AK347),'فهرست بها کلی'!$C$13:$BO$1660,46,0),"")</f>
        <v/>
      </c>
      <c r="AL359" s="174" t="str">
        <f ca="1">IFERROR(VLOOKUP(ROW(AL347),'فهرست بها کلی'!$C$13:$BO$1660,49,0),"")</f>
        <v/>
      </c>
      <c r="AM359" s="174" t="str">
        <f ca="1">IFERROR(VLOOKUP(ROW(AM347),'فهرست بها کلی'!$C$13:$BO$1660,52,0),"")</f>
        <v/>
      </c>
      <c r="AN359" s="174" t="str">
        <f ca="1">IFERROR(VLOOKUP(ROW(AN347),'فهرست بها کلی'!$C$13:$BO$1660,55,0),"")</f>
        <v/>
      </c>
      <c r="AO359" s="174" t="str">
        <f ca="1">IFERROR(VLOOKUP(ROW(AO347),'فهرست بها کلی'!$C$13:$BO$1660,58,0),"")</f>
        <v/>
      </c>
      <c r="AP359" s="174" t="str">
        <f ca="1">IFERROR(VLOOKUP(ROW(AP347),'فهرست بها کلی'!$C$13:$BO$1660,61,0),"")</f>
        <v/>
      </c>
      <c r="AQ359" s="174" t="str">
        <f ca="1">IFERROR(VLOOKUP(ROW(AQ347),'فهرست بها کلی'!$C$13:$BO$1660,64,0),"")</f>
        <v/>
      </c>
      <c r="AR359" s="244">
        <f t="shared" ca="1" si="40"/>
        <v>0</v>
      </c>
      <c r="AS359" s="174" t="str">
        <f ca="1">IFERROR(VLOOKUP(ROW(AS347),'فهرست بها کلی'!$C$13:$BO$1660,23,0),"")</f>
        <v/>
      </c>
      <c r="AT359" s="174" t="str">
        <f ca="1">IFERROR(VLOOKUP(ROW(AT347),'فهرست بها کلی'!$C$13:$BO$1660,26,0),"")</f>
        <v/>
      </c>
      <c r="AU359" s="174" t="str">
        <f ca="1">IFERROR(VLOOKUP(ROW(AU347),'فهرست بها کلی'!$C$13:$BO$1660,29,0),"")</f>
        <v/>
      </c>
      <c r="AV359" s="174" t="str">
        <f ca="1">IFERROR(VLOOKUP(ROW(AV347),'فهرست بها کلی'!$C$13:$BO$1660,32,0),"")</f>
        <v/>
      </c>
      <c r="AW359" s="174" t="str">
        <f ca="1">IFERROR(VLOOKUP(ROW(AW347),'فهرست بها کلی'!$C$13:$BO$1660,35,0),"")</f>
        <v/>
      </c>
      <c r="AX359" s="174" t="str">
        <f ca="1">IFERROR(VLOOKUP(ROW(AX347),'فهرست بها کلی'!$C$13:$BO$1660,38,0),"")</f>
        <v/>
      </c>
      <c r="AY359" s="174" t="str">
        <f ca="1">IFERROR(VLOOKUP(ROW(AY347),'فهرست بها کلی'!$C$13:$BO$1660,41,0),"")</f>
        <v/>
      </c>
      <c r="AZ359" s="174" t="str">
        <f ca="1">IFERROR(VLOOKUP(ROW(AZ347),'فهرست بها کلی'!$C$13:$BO$1660,44,0),"")</f>
        <v/>
      </c>
      <c r="BA359" s="174" t="str">
        <f ca="1">IFERROR(VLOOKUP(ROW(BA347),'فهرست بها کلی'!$C$13:$BO$1660,47,0),"")</f>
        <v/>
      </c>
      <c r="BB359" s="174" t="str">
        <f ca="1">IFERROR(VLOOKUP(ROW(BB347),'فهرست بها کلی'!$C$13:$BO$1660,50,0),"")</f>
        <v/>
      </c>
      <c r="BC359" s="174" t="str">
        <f ca="1">IFERROR(VLOOKUP(ROW(BC347),'فهرست بها کلی'!$C$13:$BO$1660,53,0),"")</f>
        <v/>
      </c>
      <c r="BD359" s="174" t="str">
        <f ca="1">IFERROR(VLOOKUP(ROW(BD347),'فهرست بها کلی'!$C$13:$BO$1660,56,0),"")</f>
        <v/>
      </c>
      <c r="BE359" s="174" t="str">
        <f ca="1">IFERROR(VLOOKUP(ROW(BE347),'فهرست بها کلی'!$C$13:$BO$1660,59,0),"")</f>
        <v/>
      </c>
      <c r="BF359" s="174" t="str">
        <f ca="1">IFERROR(VLOOKUP(ROW(BF347),'فهرست بها کلی'!$C$13:$BO$1660,62,0),"")</f>
        <v/>
      </c>
      <c r="BG359" s="174" t="str">
        <f ca="1">IFERROR(VLOOKUP(ROW(BG347),'فهرست بها کلی'!$C$13:$BO$1660,65,0),"")</f>
        <v/>
      </c>
      <c r="BH359" s="174" t="str">
        <f ca="1">IFERROR(VLOOKUP(ROW(BH347),'فهرست بها کلی'!$C$13:$BO$1660,16,0),"")</f>
        <v/>
      </c>
      <c r="BI359" s="245" t="str">
        <f t="shared" ca="1" si="41"/>
        <v xml:space="preserve"> </v>
      </c>
      <c r="BJ359" s="245" t="str">
        <f t="shared" ca="1" si="42"/>
        <v/>
      </c>
      <c r="BK359" s="245" t="str">
        <f t="shared" ca="1" si="43"/>
        <v/>
      </c>
    </row>
    <row r="360" spans="1:63" ht="47.25" customHeight="1">
      <c r="A360" s="174" t="str">
        <f ca="1">IFERROR(VLOOKUP(ROW(A348),'فهرست بها کلی'!$C$13:$BO$1660,1,0),"")</f>
        <v/>
      </c>
      <c r="B360" s="174" t="str">
        <f ca="1">IFERROR(VLOOKUP(ROW(B348),'فهرست بها کلی'!$C$13:$BO$1660,5,0),"")</f>
        <v/>
      </c>
      <c r="C360" s="174" t="str">
        <f ca="1">IFERROR(VLOOKUP(ROW(C348),'فهرست بها کلی'!$C$13:$BO$1660,6,0),"")</f>
        <v/>
      </c>
      <c r="D360" s="174" t="str">
        <f ca="1">IFERROR(VLOOKUP(ROW(D348),'فهرست بها کلی'!$C$13:$BO$1660,7,0),"")</f>
        <v/>
      </c>
      <c r="E360" s="174" t="str">
        <f ca="1">IFERROR(VLOOKUP(ROW(E348),'فهرست بها کلی'!$C$13:$BO$1660,8,0),"")</f>
        <v/>
      </c>
      <c r="F360" s="174" t="str">
        <f ca="1">IFERROR(VLOOKUP(ROW(F348),'فهرست بها کلی'!$C$13:$BO$1660,9,0),"")</f>
        <v/>
      </c>
      <c r="G360" s="174" t="str">
        <f ca="1">IFERROR(VLOOKUP(ROW(G348),'فهرست بها کلی'!$C$13:$BO$1660,21,0),"")</f>
        <v/>
      </c>
      <c r="H360" s="174" t="str">
        <f ca="1">IFERROR(VLOOKUP(ROW(H348),'فهرست بها کلی'!$C$13:$BO$1660,24,0),"")</f>
        <v/>
      </c>
      <c r="I360" s="174" t="str">
        <f ca="1">IFERROR(VLOOKUP(ROW(I348),'فهرست بها کلی'!$C$13:$BO$1660,27,0),"")</f>
        <v/>
      </c>
      <c r="J360" s="174" t="str">
        <f ca="1">IFERROR(VLOOKUP(ROW(J348),'فهرست بها کلی'!$C$13:$BO$1660,30,0),"")</f>
        <v/>
      </c>
      <c r="K360" s="174" t="str">
        <f ca="1">IFERROR(VLOOKUP(ROW(K348),'فهرست بها کلی'!$C$13:$BO$1660,33,0),"")</f>
        <v/>
      </c>
      <c r="L360" s="174" t="str">
        <f ca="1">IFERROR(VLOOKUP(ROW(L348),'فهرست بها کلی'!$C$13:$BO$1660,36,0),"")</f>
        <v/>
      </c>
      <c r="M360" s="174" t="str">
        <f ca="1">IFERROR(VLOOKUP(ROW(M348),'فهرست بها کلی'!$C$13:$BO$1660,39,0),"")</f>
        <v/>
      </c>
      <c r="N360" s="174" t="str">
        <f ca="1">IFERROR(VLOOKUP(ROW(N348),'فهرست بها کلی'!$C$13:$BO$1660,42,0),"")</f>
        <v/>
      </c>
      <c r="O360" s="174" t="str">
        <f ca="1">IFERROR(VLOOKUP(ROW(O348),'فهرست بها کلی'!$C$13:$BO$1660,45,0),"")</f>
        <v/>
      </c>
      <c r="P360" s="174" t="str">
        <f ca="1">IFERROR(VLOOKUP(ROW(P348),'فهرست بها کلی'!$C$13:$BO$1660,48,0),"")</f>
        <v/>
      </c>
      <c r="Q360" s="174" t="str">
        <f ca="1">IFERROR(VLOOKUP(ROW(Q348),'فهرست بها کلی'!$C$13:$BO$1660,51,0),"")</f>
        <v/>
      </c>
      <c r="R360" s="174" t="str">
        <f ca="1">IFERROR(VLOOKUP(ROW(R348),'فهرست بها کلی'!$C$13:$BO$1660,54,0),"")</f>
        <v/>
      </c>
      <c r="S360" s="174" t="str">
        <f ca="1">IFERROR(VLOOKUP(ROW(S348),'فهرست بها کلی'!$C$13:$BO$1660,57,0),"")</f>
        <v/>
      </c>
      <c r="T360" s="174" t="str">
        <f ca="1">IFERROR(VLOOKUP(ROW(T348),'فهرست بها کلی'!$C$13:$BO$1660,60,0),"")</f>
        <v/>
      </c>
      <c r="U360" s="174" t="str">
        <f ca="1">IFERROR(VLOOKUP(ROW(U348),'فهرست بها کلی'!$C$13:$BO$1660,63,0),"")</f>
        <v/>
      </c>
      <c r="V360" s="241">
        <f t="shared" ca="1" si="37"/>
        <v>0</v>
      </c>
      <c r="W360" s="242" t="str">
        <f t="shared" ca="1" si="38"/>
        <v/>
      </c>
      <c r="X360" s="174" t="str">
        <f ca="1">IFERROR(VLOOKUP(ROW(X348),'فهرست بها کلی'!$C$13:$BO$1660,10,0),"")</f>
        <v/>
      </c>
      <c r="Y360" s="174" t="str">
        <f ca="1">IFERROR(VLOOKUP(ROW(Y348),'فهرست بها کلی'!$C$13:$BO$1660,11,0),"")</f>
        <v/>
      </c>
      <c r="Z360" s="174" t="str">
        <f ca="1">IFERROR(VLOOKUP(ROW(Z348),'فهرست بها کلی'!$C$13:$BO$1660,12,0),"")</f>
        <v/>
      </c>
      <c r="AA360" s="174" t="str">
        <f ca="1">IFERROR(VLOOKUP(ROW(AA348),'فهرست بها کلی'!$C$13:$BO$1660,13,0),"")</f>
        <v/>
      </c>
      <c r="AB360" s="243" t="str">
        <f t="shared" ca="1" si="39"/>
        <v/>
      </c>
      <c r="AC360" s="174" t="str">
        <f ca="1">IFERROR(VLOOKUP(ROW(AC348),'فهرست بها کلی'!$C$13:$BO$1660,22,0),"")</f>
        <v/>
      </c>
      <c r="AD360" s="174" t="str">
        <f ca="1">IFERROR(VLOOKUP(ROW(AD348),'فهرست بها کلی'!$C$13:$BO$1660,25,0),"")</f>
        <v/>
      </c>
      <c r="AE360" s="174" t="str">
        <f ca="1">IFERROR(VLOOKUP(ROW(AE348),'فهرست بها کلی'!$C$13:$BO$1660,28,0),"")</f>
        <v/>
      </c>
      <c r="AF360" s="174" t="str">
        <f ca="1">IFERROR(VLOOKUP(ROW(AF348),'فهرست بها کلی'!$C$13:$BO$1660,31,0),"")</f>
        <v/>
      </c>
      <c r="AG360" s="174" t="str">
        <f ca="1">IFERROR(VLOOKUP(ROW(AG348),'فهرست بها کلی'!$C$13:$BO$1660,34,0),"")</f>
        <v/>
      </c>
      <c r="AH360" s="174" t="str">
        <f ca="1">IFERROR(VLOOKUP(ROW(AH348),'فهرست بها کلی'!$C$13:$BO$1660,37,0),"")</f>
        <v/>
      </c>
      <c r="AI360" s="174" t="str">
        <f ca="1">IFERROR(VLOOKUP(ROW(AI348),'فهرست بها کلی'!$C$13:$BO$1660,40,0),"")</f>
        <v/>
      </c>
      <c r="AJ360" s="174" t="str">
        <f ca="1">IFERROR(VLOOKUP(ROW(AJ348),'فهرست بها کلی'!$C$13:$BO$1660,43,0),"")</f>
        <v/>
      </c>
      <c r="AK360" s="174" t="str">
        <f ca="1">IFERROR(VLOOKUP(ROW(AK348),'فهرست بها کلی'!$C$13:$BO$1660,46,0),"")</f>
        <v/>
      </c>
      <c r="AL360" s="174" t="str">
        <f ca="1">IFERROR(VLOOKUP(ROW(AL348),'فهرست بها کلی'!$C$13:$BO$1660,49,0),"")</f>
        <v/>
      </c>
      <c r="AM360" s="174" t="str">
        <f ca="1">IFERROR(VLOOKUP(ROW(AM348),'فهرست بها کلی'!$C$13:$BO$1660,52,0),"")</f>
        <v/>
      </c>
      <c r="AN360" s="174" t="str">
        <f ca="1">IFERROR(VLOOKUP(ROW(AN348),'فهرست بها کلی'!$C$13:$BO$1660,55,0),"")</f>
        <v/>
      </c>
      <c r="AO360" s="174" t="str">
        <f ca="1">IFERROR(VLOOKUP(ROW(AO348),'فهرست بها کلی'!$C$13:$BO$1660,58,0),"")</f>
        <v/>
      </c>
      <c r="AP360" s="174" t="str">
        <f ca="1">IFERROR(VLOOKUP(ROW(AP348),'فهرست بها کلی'!$C$13:$BO$1660,61,0),"")</f>
        <v/>
      </c>
      <c r="AQ360" s="174" t="str">
        <f ca="1">IFERROR(VLOOKUP(ROW(AQ348),'فهرست بها کلی'!$C$13:$BO$1660,64,0),"")</f>
        <v/>
      </c>
      <c r="AR360" s="244">
        <f t="shared" ca="1" si="40"/>
        <v>0</v>
      </c>
      <c r="AS360" s="174" t="str">
        <f ca="1">IFERROR(VLOOKUP(ROW(AS348),'فهرست بها کلی'!$C$13:$BO$1660,23,0),"")</f>
        <v/>
      </c>
      <c r="AT360" s="174" t="str">
        <f ca="1">IFERROR(VLOOKUP(ROW(AT348),'فهرست بها کلی'!$C$13:$BO$1660,26,0),"")</f>
        <v/>
      </c>
      <c r="AU360" s="174" t="str">
        <f ca="1">IFERROR(VLOOKUP(ROW(AU348),'فهرست بها کلی'!$C$13:$BO$1660,29,0),"")</f>
        <v/>
      </c>
      <c r="AV360" s="174" t="str">
        <f ca="1">IFERROR(VLOOKUP(ROW(AV348),'فهرست بها کلی'!$C$13:$BO$1660,32,0),"")</f>
        <v/>
      </c>
      <c r="AW360" s="174" t="str">
        <f ca="1">IFERROR(VLOOKUP(ROW(AW348),'فهرست بها کلی'!$C$13:$BO$1660,35,0),"")</f>
        <v/>
      </c>
      <c r="AX360" s="174" t="str">
        <f ca="1">IFERROR(VLOOKUP(ROW(AX348),'فهرست بها کلی'!$C$13:$BO$1660,38,0),"")</f>
        <v/>
      </c>
      <c r="AY360" s="174" t="str">
        <f ca="1">IFERROR(VLOOKUP(ROW(AY348),'فهرست بها کلی'!$C$13:$BO$1660,41,0),"")</f>
        <v/>
      </c>
      <c r="AZ360" s="174" t="str">
        <f ca="1">IFERROR(VLOOKUP(ROW(AZ348),'فهرست بها کلی'!$C$13:$BO$1660,44,0),"")</f>
        <v/>
      </c>
      <c r="BA360" s="174" t="str">
        <f ca="1">IFERROR(VLOOKUP(ROW(BA348),'فهرست بها کلی'!$C$13:$BO$1660,47,0),"")</f>
        <v/>
      </c>
      <c r="BB360" s="174" t="str">
        <f ca="1">IFERROR(VLOOKUP(ROW(BB348),'فهرست بها کلی'!$C$13:$BO$1660,50,0),"")</f>
        <v/>
      </c>
      <c r="BC360" s="174" t="str">
        <f ca="1">IFERROR(VLOOKUP(ROW(BC348),'فهرست بها کلی'!$C$13:$BO$1660,53,0),"")</f>
        <v/>
      </c>
      <c r="BD360" s="174" t="str">
        <f ca="1">IFERROR(VLOOKUP(ROW(BD348),'فهرست بها کلی'!$C$13:$BO$1660,56,0),"")</f>
        <v/>
      </c>
      <c r="BE360" s="174" t="str">
        <f ca="1">IFERROR(VLOOKUP(ROW(BE348),'فهرست بها کلی'!$C$13:$BO$1660,59,0),"")</f>
        <v/>
      </c>
      <c r="BF360" s="174" t="str">
        <f ca="1">IFERROR(VLOOKUP(ROW(BF348),'فهرست بها کلی'!$C$13:$BO$1660,62,0),"")</f>
        <v/>
      </c>
      <c r="BG360" s="174" t="str">
        <f ca="1">IFERROR(VLOOKUP(ROW(BG348),'فهرست بها کلی'!$C$13:$BO$1660,65,0),"")</f>
        <v/>
      </c>
      <c r="BH360" s="174" t="str">
        <f ca="1">IFERROR(VLOOKUP(ROW(BH348),'فهرست بها کلی'!$C$13:$BO$1660,16,0),"")</f>
        <v/>
      </c>
      <c r="BI360" s="245" t="str">
        <f t="shared" ca="1" si="41"/>
        <v xml:space="preserve"> </v>
      </c>
      <c r="BJ360" s="245" t="str">
        <f t="shared" ca="1" si="42"/>
        <v/>
      </c>
      <c r="BK360" s="245" t="str">
        <f t="shared" ca="1" si="43"/>
        <v/>
      </c>
    </row>
    <row r="361" spans="1:63" ht="47.25" customHeight="1">
      <c r="A361" s="174" t="str">
        <f ca="1">IFERROR(VLOOKUP(ROW(A349),'فهرست بها کلی'!$C$13:$BO$1660,1,0),"")</f>
        <v/>
      </c>
      <c r="B361" s="174" t="str">
        <f ca="1">IFERROR(VLOOKUP(ROW(B349),'فهرست بها کلی'!$C$13:$BO$1660,5,0),"")</f>
        <v/>
      </c>
      <c r="C361" s="174" t="str">
        <f ca="1">IFERROR(VLOOKUP(ROW(C349),'فهرست بها کلی'!$C$13:$BO$1660,6,0),"")</f>
        <v/>
      </c>
      <c r="D361" s="174" t="str">
        <f ca="1">IFERROR(VLOOKUP(ROW(D349),'فهرست بها کلی'!$C$13:$BO$1660,7,0),"")</f>
        <v/>
      </c>
      <c r="E361" s="174" t="str">
        <f ca="1">IFERROR(VLOOKUP(ROW(E349),'فهرست بها کلی'!$C$13:$BO$1660,8,0),"")</f>
        <v/>
      </c>
      <c r="F361" s="174" t="str">
        <f ca="1">IFERROR(VLOOKUP(ROW(F349),'فهرست بها کلی'!$C$13:$BO$1660,9,0),"")</f>
        <v/>
      </c>
      <c r="G361" s="174" t="str">
        <f ca="1">IFERROR(VLOOKUP(ROW(G349),'فهرست بها کلی'!$C$13:$BO$1660,21,0),"")</f>
        <v/>
      </c>
      <c r="H361" s="174" t="str">
        <f ca="1">IFERROR(VLOOKUP(ROW(H349),'فهرست بها کلی'!$C$13:$BO$1660,24,0),"")</f>
        <v/>
      </c>
      <c r="I361" s="174" t="str">
        <f ca="1">IFERROR(VLOOKUP(ROW(I349),'فهرست بها کلی'!$C$13:$BO$1660,27,0),"")</f>
        <v/>
      </c>
      <c r="J361" s="174" t="str">
        <f ca="1">IFERROR(VLOOKUP(ROW(J349),'فهرست بها کلی'!$C$13:$BO$1660,30,0),"")</f>
        <v/>
      </c>
      <c r="K361" s="174" t="str">
        <f ca="1">IFERROR(VLOOKUP(ROW(K349),'فهرست بها کلی'!$C$13:$BO$1660,33,0),"")</f>
        <v/>
      </c>
      <c r="L361" s="174" t="str">
        <f ca="1">IFERROR(VLOOKUP(ROW(L349),'فهرست بها کلی'!$C$13:$BO$1660,36,0),"")</f>
        <v/>
      </c>
      <c r="M361" s="174" t="str">
        <f ca="1">IFERROR(VLOOKUP(ROW(M349),'فهرست بها کلی'!$C$13:$BO$1660,39,0),"")</f>
        <v/>
      </c>
      <c r="N361" s="174" t="str">
        <f ca="1">IFERROR(VLOOKUP(ROW(N349),'فهرست بها کلی'!$C$13:$BO$1660,42,0),"")</f>
        <v/>
      </c>
      <c r="O361" s="174" t="str">
        <f ca="1">IFERROR(VLOOKUP(ROW(O349),'فهرست بها کلی'!$C$13:$BO$1660,45,0),"")</f>
        <v/>
      </c>
      <c r="P361" s="174" t="str">
        <f ca="1">IFERROR(VLOOKUP(ROW(P349),'فهرست بها کلی'!$C$13:$BO$1660,48,0),"")</f>
        <v/>
      </c>
      <c r="Q361" s="174" t="str">
        <f ca="1">IFERROR(VLOOKUP(ROW(Q349),'فهرست بها کلی'!$C$13:$BO$1660,51,0),"")</f>
        <v/>
      </c>
      <c r="R361" s="174" t="str">
        <f ca="1">IFERROR(VLOOKUP(ROW(R349),'فهرست بها کلی'!$C$13:$BO$1660,54,0),"")</f>
        <v/>
      </c>
      <c r="S361" s="174" t="str">
        <f ca="1">IFERROR(VLOOKUP(ROW(S349),'فهرست بها کلی'!$C$13:$BO$1660,57,0),"")</f>
        <v/>
      </c>
      <c r="T361" s="174" t="str">
        <f ca="1">IFERROR(VLOOKUP(ROW(T349),'فهرست بها کلی'!$C$13:$BO$1660,60,0),"")</f>
        <v/>
      </c>
      <c r="U361" s="174" t="str">
        <f ca="1">IFERROR(VLOOKUP(ROW(U349),'فهرست بها کلی'!$C$13:$BO$1660,63,0),"")</f>
        <v/>
      </c>
      <c r="V361" s="241">
        <f t="shared" ca="1" si="37"/>
        <v>0</v>
      </c>
      <c r="W361" s="242" t="str">
        <f t="shared" ca="1" si="38"/>
        <v/>
      </c>
      <c r="X361" s="174" t="str">
        <f ca="1">IFERROR(VLOOKUP(ROW(X349),'فهرست بها کلی'!$C$13:$BO$1660,10,0),"")</f>
        <v/>
      </c>
      <c r="Y361" s="174" t="str">
        <f ca="1">IFERROR(VLOOKUP(ROW(Y349),'فهرست بها کلی'!$C$13:$BO$1660,11,0),"")</f>
        <v/>
      </c>
      <c r="Z361" s="174" t="str">
        <f ca="1">IFERROR(VLOOKUP(ROW(Z349),'فهرست بها کلی'!$C$13:$BO$1660,12,0),"")</f>
        <v/>
      </c>
      <c r="AA361" s="174" t="str">
        <f ca="1">IFERROR(VLOOKUP(ROW(AA349),'فهرست بها کلی'!$C$13:$BO$1660,13,0),"")</f>
        <v/>
      </c>
      <c r="AB361" s="243" t="str">
        <f t="shared" ca="1" si="39"/>
        <v/>
      </c>
      <c r="AC361" s="174" t="str">
        <f ca="1">IFERROR(VLOOKUP(ROW(AC349),'فهرست بها کلی'!$C$13:$BO$1660,22,0),"")</f>
        <v/>
      </c>
      <c r="AD361" s="174" t="str">
        <f ca="1">IFERROR(VLOOKUP(ROW(AD349),'فهرست بها کلی'!$C$13:$BO$1660,25,0),"")</f>
        <v/>
      </c>
      <c r="AE361" s="174" t="str">
        <f ca="1">IFERROR(VLOOKUP(ROW(AE349),'فهرست بها کلی'!$C$13:$BO$1660,28,0),"")</f>
        <v/>
      </c>
      <c r="AF361" s="174" t="str">
        <f ca="1">IFERROR(VLOOKUP(ROW(AF349),'فهرست بها کلی'!$C$13:$BO$1660,31,0),"")</f>
        <v/>
      </c>
      <c r="AG361" s="174" t="str">
        <f ca="1">IFERROR(VLOOKUP(ROW(AG349),'فهرست بها کلی'!$C$13:$BO$1660,34,0),"")</f>
        <v/>
      </c>
      <c r="AH361" s="174" t="str">
        <f ca="1">IFERROR(VLOOKUP(ROW(AH349),'فهرست بها کلی'!$C$13:$BO$1660,37,0),"")</f>
        <v/>
      </c>
      <c r="AI361" s="174" t="str">
        <f ca="1">IFERROR(VLOOKUP(ROW(AI349),'فهرست بها کلی'!$C$13:$BO$1660,40,0),"")</f>
        <v/>
      </c>
      <c r="AJ361" s="174" t="str">
        <f ca="1">IFERROR(VLOOKUP(ROW(AJ349),'فهرست بها کلی'!$C$13:$BO$1660,43,0),"")</f>
        <v/>
      </c>
      <c r="AK361" s="174" t="str">
        <f ca="1">IFERROR(VLOOKUP(ROW(AK349),'فهرست بها کلی'!$C$13:$BO$1660,46,0),"")</f>
        <v/>
      </c>
      <c r="AL361" s="174" t="str">
        <f ca="1">IFERROR(VLOOKUP(ROW(AL349),'فهرست بها کلی'!$C$13:$BO$1660,49,0),"")</f>
        <v/>
      </c>
      <c r="AM361" s="174" t="str">
        <f ca="1">IFERROR(VLOOKUP(ROW(AM349),'فهرست بها کلی'!$C$13:$BO$1660,52,0),"")</f>
        <v/>
      </c>
      <c r="AN361" s="174" t="str">
        <f ca="1">IFERROR(VLOOKUP(ROW(AN349),'فهرست بها کلی'!$C$13:$BO$1660,55,0),"")</f>
        <v/>
      </c>
      <c r="AO361" s="174" t="str">
        <f ca="1">IFERROR(VLOOKUP(ROW(AO349),'فهرست بها کلی'!$C$13:$BO$1660,58,0),"")</f>
        <v/>
      </c>
      <c r="AP361" s="174" t="str">
        <f ca="1">IFERROR(VLOOKUP(ROW(AP349),'فهرست بها کلی'!$C$13:$BO$1660,61,0),"")</f>
        <v/>
      </c>
      <c r="AQ361" s="174" t="str">
        <f ca="1">IFERROR(VLOOKUP(ROW(AQ349),'فهرست بها کلی'!$C$13:$BO$1660,64,0),"")</f>
        <v/>
      </c>
      <c r="AR361" s="244">
        <f t="shared" ca="1" si="40"/>
        <v>0</v>
      </c>
      <c r="AS361" s="174" t="str">
        <f ca="1">IFERROR(VLOOKUP(ROW(AS349),'فهرست بها کلی'!$C$13:$BO$1660,23,0),"")</f>
        <v/>
      </c>
      <c r="AT361" s="174" t="str">
        <f ca="1">IFERROR(VLOOKUP(ROW(AT349),'فهرست بها کلی'!$C$13:$BO$1660,26,0),"")</f>
        <v/>
      </c>
      <c r="AU361" s="174" t="str">
        <f ca="1">IFERROR(VLOOKUP(ROW(AU349),'فهرست بها کلی'!$C$13:$BO$1660,29,0),"")</f>
        <v/>
      </c>
      <c r="AV361" s="174" t="str">
        <f ca="1">IFERROR(VLOOKUP(ROW(AV349),'فهرست بها کلی'!$C$13:$BO$1660,32,0),"")</f>
        <v/>
      </c>
      <c r="AW361" s="174" t="str">
        <f ca="1">IFERROR(VLOOKUP(ROW(AW349),'فهرست بها کلی'!$C$13:$BO$1660,35,0),"")</f>
        <v/>
      </c>
      <c r="AX361" s="174" t="str">
        <f ca="1">IFERROR(VLOOKUP(ROW(AX349),'فهرست بها کلی'!$C$13:$BO$1660,38,0),"")</f>
        <v/>
      </c>
      <c r="AY361" s="174" t="str">
        <f ca="1">IFERROR(VLOOKUP(ROW(AY349),'فهرست بها کلی'!$C$13:$BO$1660,41,0),"")</f>
        <v/>
      </c>
      <c r="AZ361" s="174" t="str">
        <f ca="1">IFERROR(VLOOKUP(ROW(AZ349),'فهرست بها کلی'!$C$13:$BO$1660,44,0),"")</f>
        <v/>
      </c>
      <c r="BA361" s="174" t="str">
        <f ca="1">IFERROR(VLOOKUP(ROW(BA349),'فهرست بها کلی'!$C$13:$BO$1660,47,0),"")</f>
        <v/>
      </c>
      <c r="BB361" s="174" t="str">
        <f ca="1">IFERROR(VLOOKUP(ROW(BB349),'فهرست بها کلی'!$C$13:$BO$1660,50,0),"")</f>
        <v/>
      </c>
      <c r="BC361" s="174" t="str">
        <f ca="1">IFERROR(VLOOKUP(ROW(BC349),'فهرست بها کلی'!$C$13:$BO$1660,53,0),"")</f>
        <v/>
      </c>
      <c r="BD361" s="174" t="str">
        <f ca="1">IFERROR(VLOOKUP(ROW(BD349),'فهرست بها کلی'!$C$13:$BO$1660,56,0),"")</f>
        <v/>
      </c>
      <c r="BE361" s="174" t="str">
        <f ca="1">IFERROR(VLOOKUP(ROW(BE349),'فهرست بها کلی'!$C$13:$BO$1660,59,0),"")</f>
        <v/>
      </c>
      <c r="BF361" s="174" t="str">
        <f ca="1">IFERROR(VLOOKUP(ROW(BF349),'فهرست بها کلی'!$C$13:$BO$1660,62,0),"")</f>
        <v/>
      </c>
      <c r="BG361" s="174" t="str">
        <f ca="1">IFERROR(VLOOKUP(ROW(BG349),'فهرست بها کلی'!$C$13:$BO$1660,65,0),"")</f>
        <v/>
      </c>
      <c r="BH361" s="174" t="str">
        <f ca="1">IFERROR(VLOOKUP(ROW(BH349),'فهرست بها کلی'!$C$13:$BO$1660,16,0),"")</f>
        <v/>
      </c>
      <c r="BI361" s="245" t="str">
        <f t="shared" ca="1" si="41"/>
        <v xml:space="preserve"> </v>
      </c>
      <c r="BJ361" s="245" t="str">
        <f t="shared" ca="1" si="42"/>
        <v/>
      </c>
      <c r="BK361" s="245" t="str">
        <f t="shared" ca="1" si="43"/>
        <v/>
      </c>
    </row>
    <row r="362" spans="1:63" ht="47.25" customHeight="1">
      <c r="A362" s="174" t="str">
        <f ca="1">IFERROR(VLOOKUP(ROW(A350),'فهرست بها کلی'!$C$13:$BO$1660,1,0),"")</f>
        <v/>
      </c>
      <c r="B362" s="174" t="str">
        <f ca="1">IFERROR(VLOOKUP(ROW(B350),'فهرست بها کلی'!$C$13:$BO$1660,5,0),"")</f>
        <v/>
      </c>
      <c r="C362" s="174" t="str">
        <f ca="1">IFERROR(VLOOKUP(ROW(C350),'فهرست بها کلی'!$C$13:$BO$1660,6,0),"")</f>
        <v/>
      </c>
      <c r="D362" s="174" t="str">
        <f ca="1">IFERROR(VLOOKUP(ROW(D350),'فهرست بها کلی'!$C$13:$BO$1660,7,0),"")</f>
        <v/>
      </c>
      <c r="E362" s="174" t="str">
        <f ca="1">IFERROR(VLOOKUP(ROW(E350),'فهرست بها کلی'!$C$13:$BO$1660,8,0),"")</f>
        <v/>
      </c>
      <c r="F362" s="174" t="str">
        <f ca="1">IFERROR(VLOOKUP(ROW(F350),'فهرست بها کلی'!$C$13:$BO$1660,9,0),"")</f>
        <v/>
      </c>
      <c r="G362" s="174" t="str">
        <f ca="1">IFERROR(VLOOKUP(ROW(G350),'فهرست بها کلی'!$C$13:$BO$1660,21,0),"")</f>
        <v/>
      </c>
      <c r="H362" s="174" t="str">
        <f ca="1">IFERROR(VLOOKUP(ROW(H350),'فهرست بها کلی'!$C$13:$BO$1660,24,0),"")</f>
        <v/>
      </c>
      <c r="I362" s="174" t="str">
        <f ca="1">IFERROR(VLOOKUP(ROW(I350),'فهرست بها کلی'!$C$13:$BO$1660,27,0),"")</f>
        <v/>
      </c>
      <c r="J362" s="174" t="str">
        <f ca="1">IFERROR(VLOOKUP(ROW(J350),'فهرست بها کلی'!$C$13:$BO$1660,30,0),"")</f>
        <v/>
      </c>
      <c r="K362" s="174" t="str">
        <f ca="1">IFERROR(VLOOKUP(ROW(K350),'فهرست بها کلی'!$C$13:$BO$1660,33,0),"")</f>
        <v/>
      </c>
      <c r="L362" s="174" t="str">
        <f ca="1">IFERROR(VLOOKUP(ROW(L350),'فهرست بها کلی'!$C$13:$BO$1660,36,0),"")</f>
        <v/>
      </c>
      <c r="M362" s="174" t="str">
        <f ca="1">IFERROR(VLOOKUP(ROW(M350),'فهرست بها کلی'!$C$13:$BO$1660,39,0),"")</f>
        <v/>
      </c>
      <c r="N362" s="174" t="str">
        <f ca="1">IFERROR(VLOOKUP(ROW(N350),'فهرست بها کلی'!$C$13:$BO$1660,42,0),"")</f>
        <v/>
      </c>
      <c r="O362" s="174" t="str">
        <f ca="1">IFERROR(VLOOKUP(ROW(O350),'فهرست بها کلی'!$C$13:$BO$1660,45,0),"")</f>
        <v/>
      </c>
      <c r="P362" s="174" t="str">
        <f ca="1">IFERROR(VLOOKUP(ROW(P350),'فهرست بها کلی'!$C$13:$BO$1660,48,0),"")</f>
        <v/>
      </c>
      <c r="Q362" s="174" t="str">
        <f ca="1">IFERROR(VLOOKUP(ROW(Q350),'فهرست بها کلی'!$C$13:$BO$1660,51,0),"")</f>
        <v/>
      </c>
      <c r="R362" s="174" t="str">
        <f ca="1">IFERROR(VLOOKUP(ROW(R350),'فهرست بها کلی'!$C$13:$BO$1660,54,0),"")</f>
        <v/>
      </c>
      <c r="S362" s="174" t="str">
        <f ca="1">IFERROR(VLOOKUP(ROW(S350),'فهرست بها کلی'!$C$13:$BO$1660,57,0),"")</f>
        <v/>
      </c>
      <c r="T362" s="174" t="str">
        <f ca="1">IFERROR(VLOOKUP(ROW(T350),'فهرست بها کلی'!$C$13:$BO$1660,60,0),"")</f>
        <v/>
      </c>
      <c r="U362" s="174" t="str">
        <f ca="1">IFERROR(VLOOKUP(ROW(U350),'فهرست بها کلی'!$C$13:$BO$1660,63,0),"")</f>
        <v/>
      </c>
      <c r="V362" s="241">
        <f t="shared" ca="1" si="37"/>
        <v>0</v>
      </c>
      <c r="W362" s="242" t="str">
        <f t="shared" ca="1" si="38"/>
        <v/>
      </c>
      <c r="X362" s="174" t="str">
        <f ca="1">IFERROR(VLOOKUP(ROW(X350),'فهرست بها کلی'!$C$13:$BO$1660,10,0),"")</f>
        <v/>
      </c>
      <c r="Y362" s="174" t="str">
        <f ca="1">IFERROR(VLOOKUP(ROW(Y350),'فهرست بها کلی'!$C$13:$BO$1660,11,0),"")</f>
        <v/>
      </c>
      <c r="Z362" s="174" t="str">
        <f ca="1">IFERROR(VLOOKUP(ROW(Z350),'فهرست بها کلی'!$C$13:$BO$1660,12,0),"")</f>
        <v/>
      </c>
      <c r="AA362" s="174" t="str">
        <f ca="1">IFERROR(VLOOKUP(ROW(AA350),'فهرست بها کلی'!$C$13:$BO$1660,13,0),"")</f>
        <v/>
      </c>
      <c r="AB362" s="243" t="str">
        <f t="shared" ca="1" si="39"/>
        <v/>
      </c>
      <c r="AC362" s="174" t="str">
        <f ca="1">IFERROR(VLOOKUP(ROW(AC350),'فهرست بها کلی'!$C$13:$BO$1660,22,0),"")</f>
        <v/>
      </c>
      <c r="AD362" s="174" t="str">
        <f ca="1">IFERROR(VLOOKUP(ROW(AD350),'فهرست بها کلی'!$C$13:$BO$1660,25,0),"")</f>
        <v/>
      </c>
      <c r="AE362" s="174" t="str">
        <f ca="1">IFERROR(VLOOKUP(ROW(AE350),'فهرست بها کلی'!$C$13:$BO$1660,28,0),"")</f>
        <v/>
      </c>
      <c r="AF362" s="174" t="str">
        <f ca="1">IFERROR(VLOOKUP(ROW(AF350),'فهرست بها کلی'!$C$13:$BO$1660,31,0),"")</f>
        <v/>
      </c>
      <c r="AG362" s="174" t="str">
        <f ca="1">IFERROR(VLOOKUP(ROW(AG350),'فهرست بها کلی'!$C$13:$BO$1660,34,0),"")</f>
        <v/>
      </c>
      <c r="AH362" s="174" t="str">
        <f ca="1">IFERROR(VLOOKUP(ROW(AH350),'فهرست بها کلی'!$C$13:$BO$1660,37,0),"")</f>
        <v/>
      </c>
      <c r="AI362" s="174" t="str">
        <f ca="1">IFERROR(VLOOKUP(ROW(AI350),'فهرست بها کلی'!$C$13:$BO$1660,40,0),"")</f>
        <v/>
      </c>
      <c r="AJ362" s="174" t="str">
        <f ca="1">IFERROR(VLOOKUP(ROW(AJ350),'فهرست بها کلی'!$C$13:$BO$1660,43,0),"")</f>
        <v/>
      </c>
      <c r="AK362" s="174" t="str">
        <f ca="1">IFERROR(VLOOKUP(ROW(AK350),'فهرست بها کلی'!$C$13:$BO$1660,46,0),"")</f>
        <v/>
      </c>
      <c r="AL362" s="174" t="str">
        <f ca="1">IFERROR(VLOOKUP(ROW(AL350),'فهرست بها کلی'!$C$13:$BO$1660,49,0),"")</f>
        <v/>
      </c>
      <c r="AM362" s="174" t="str">
        <f ca="1">IFERROR(VLOOKUP(ROW(AM350),'فهرست بها کلی'!$C$13:$BO$1660,52,0),"")</f>
        <v/>
      </c>
      <c r="AN362" s="174" t="str">
        <f ca="1">IFERROR(VLOOKUP(ROW(AN350),'فهرست بها کلی'!$C$13:$BO$1660,55,0),"")</f>
        <v/>
      </c>
      <c r="AO362" s="174" t="str">
        <f ca="1">IFERROR(VLOOKUP(ROW(AO350),'فهرست بها کلی'!$C$13:$BO$1660,58,0),"")</f>
        <v/>
      </c>
      <c r="AP362" s="174" t="str">
        <f ca="1">IFERROR(VLOOKUP(ROW(AP350),'فهرست بها کلی'!$C$13:$BO$1660,61,0),"")</f>
        <v/>
      </c>
      <c r="AQ362" s="174" t="str">
        <f ca="1">IFERROR(VLOOKUP(ROW(AQ350),'فهرست بها کلی'!$C$13:$BO$1660,64,0),"")</f>
        <v/>
      </c>
      <c r="AR362" s="244">
        <f t="shared" ca="1" si="40"/>
        <v>0</v>
      </c>
      <c r="AS362" s="174" t="str">
        <f ca="1">IFERROR(VLOOKUP(ROW(AS350),'فهرست بها کلی'!$C$13:$BO$1660,23,0),"")</f>
        <v/>
      </c>
      <c r="AT362" s="174" t="str">
        <f ca="1">IFERROR(VLOOKUP(ROW(AT350),'فهرست بها کلی'!$C$13:$BO$1660,26,0),"")</f>
        <v/>
      </c>
      <c r="AU362" s="174" t="str">
        <f ca="1">IFERROR(VLOOKUP(ROW(AU350),'فهرست بها کلی'!$C$13:$BO$1660,29,0),"")</f>
        <v/>
      </c>
      <c r="AV362" s="174" t="str">
        <f ca="1">IFERROR(VLOOKUP(ROW(AV350),'فهرست بها کلی'!$C$13:$BO$1660,32,0),"")</f>
        <v/>
      </c>
      <c r="AW362" s="174" t="str">
        <f ca="1">IFERROR(VLOOKUP(ROW(AW350),'فهرست بها کلی'!$C$13:$BO$1660,35,0),"")</f>
        <v/>
      </c>
      <c r="AX362" s="174" t="str">
        <f ca="1">IFERROR(VLOOKUP(ROW(AX350),'فهرست بها کلی'!$C$13:$BO$1660,38,0),"")</f>
        <v/>
      </c>
      <c r="AY362" s="174" t="str">
        <f ca="1">IFERROR(VLOOKUP(ROW(AY350),'فهرست بها کلی'!$C$13:$BO$1660,41,0),"")</f>
        <v/>
      </c>
      <c r="AZ362" s="174" t="str">
        <f ca="1">IFERROR(VLOOKUP(ROW(AZ350),'فهرست بها کلی'!$C$13:$BO$1660,44,0),"")</f>
        <v/>
      </c>
      <c r="BA362" s="174" t="str">
        <f ca="1">IFERROR(VLOOKUP(ROW(BA350),'فهرست بها کلی'!$C$13:$BO$1660,47,0),"")</f>
        <v/>
      </c>
      <c r="BB362" s="174" t="str">
        <f ca="1">IFERROR(VLOOKUP(ROW(BB350),'فهرست بها کلی'!$C$13:$BO$1660,50,0),"")</f>
        <v/>
      </c>
      <c r="BC362" s="174" t="str">
        <f ca="1">IFERROR(VLOOKUP(ROW(BC350),'فهرست بها کلی'!$C$13:$BO$1660,53,0),"")</f>
        <v/>
      </c>
      <c r="BD362" s="174" t="str">
        <f ca="1">IFERROR(VLOOKUP(ROW(BD350),'فهرست بها کلی'!$C$13:$BO$1660,56,0),"")</f>
        <v/>
      </c>
      <c r="BE362" s="174" t="str">
        <f ca="1">IFERROR(VLOOKUP(ROW(BE350),'فهرست بها کلی'!$C$13:$BO$1660,59,0),"")</f>
        <v/>
      </c>
      <c r="BF362" s="174" t="str">
        <f ca="1">IFERROR(VLOOKUP(ROW(BF350),'فهرست بها کلی'!$C$13:$BO$1660,62,0),"")</f>
        <v/>
      </c>
      <c r="BG362" s="174" t="str">
        <f ca="1">IFERROR(VLOOKUP(ROW(BG350),'فهرست بها کلی'!$C$13:$BO$1660,65,0),"")</f>
        <v/>
      </c>
      <c r="BH362" s="174" t="str">
        <f ca="1">IFERROR(VLOOKUP(ROW(BH350),'فهرست بها کلی'!$C$13:$BO$1660,16,0),"")</f>
        <v/>
      </c>
      <c r="BI362" s="245" t="str">
        <f t="shared" ca="1" si="41"/>
        <v xml:space="preserve"> </v>
      </c>
      <c r="BJ362" s="245" t="str">
        <f t="shared" ca="1" si="42"/>
        <v/>
      </c>
      <c r="BK362" s="245" t="str">
        <f t="shared" ca="1" si="43"/>
        <v/>
      </c>
    </row>
    <row r="363" spans="1:63" ht="47.25" customHeight="1">
      <c r="A363" s="174" t="str">
        <f ca="1">IFERROR(VLOOKUP(ROW(A351),'فهرست بها کلی'!$C$13:$BO$1660,1,0),"")</f>
        <v/>
      </c>
      <c r="B363" s="174" t="str">
        <f ca="1">IFERROR(VLOOKUP(ROW(B351),'فهرست بها کلی'!$C$13:$BO$1660,5,0),"")</f>
        <v/>
      </c>
      <c r="C363" s="174" t="str">
        <f ca="1">IFERROR(VLOOKUP(ROW(C351),'فهرست بها کلی'!$C$13:$BO$1660,6,0),"")</f>
        <v/>
      </c>
      <c r="D363" s="174" t="str">
        <f ca="1">IFERROR(VLOOKUP(ROW(D351),'فهرست بها کلی'!$C$13:$BO$1660,7,0),"")</f>
        <v/>
      </c>
      <c r="E363" s="174" t="str">
        <f ca="1">IFERROR(VLOOKUP(ROW(E351),'فهرست بها کلی'!$C$13:$BO$1660,8,0),"")</f>
        <v/>
      </c>
      <c r="F363" s="174" t="str">
        <f ca="1">IFERROR(VLOOKUP(ROW(F351),'فهرست بها کلی'!$C$13:$BO$1660,9,0),"")</f>
        <v/>
      </c>
      <c r="G363" s="174" t="str">
        <f ca="1">IFERROR(VLOOKUP(ROW(G351),'فهرست بها کلی'!$C$13:$BO$1660,21,0),"")</f>
        <v/>
      </c>
      <c r="H363" s="174" t="str">
        <f ca="1">IFERROR(VLOOKUP(ROW(H351),'فهرست بها کلی'!$C$13:$BO$1660,24,0),"")</f>
        <v/>
      </c>
      <c r="I363" s="174" t="str">
        <f ca="1">IFERROR(VLOOKUP(ROW(I351),'فهرست بها کلی'!$C$13:$BO$1660,27,0),"")</f>
        <v/>
      </c>
      <c r="J363" s="174" t="str">
        <f ca="1">IFERROR(VLOOKUP(ROW(J351),'فهرست بها کلی'!$C$13:$BO$1660,30,0),"")</f>
        <v/>
      </c>
      <c r="K363" s="174" t="str">
        <f ca="1">IFERROR(VLOOKUP(ROW(K351),'فهرست بها کلی'!$C$13:$BO$1660,33,0),"")</f>
        <v/>
      </c>
      <c r="L363" s="174" t="str">
        <f ca="1">IFERROR(VLOOKUP(ROW(L351),'فهرست بها کلی'!$C$13:$BO$1660,36,0),"")</f>
        <v/>
      </c>
      <c r="M363" s="174" t="str">
        <f ca="1">IFERROR(VLOOKUP(ROW(M351),'فهرست بها کلی'!$C$13:$BO$1660,39,0),"")</f>
        <v/>
      </c>
      <c r="N363" s="174" t="str">
        <f ca="1">IFERROR(VLOOKUP(ROW(N351),'فهرست بها کلی'!$C$13:$BO$1660,42,0),"")</f>
        <v/>
      </c>
      <c r="O363" s="174" t="str">
        <f ca="1">IFERROR(VLOOKUP(ROW(O351),'فهرست بها کلی'!$C$13:$BO$1660,45,0),"")</f>
        <v/>
      </c>
      <c r="P363" s="174" t="str">
        <f ca="1">IFERROR(VLOOKUP(ROW(P351),'فهرست بها کلی'!$C$13:$BO$1660,48,0),"")</f>
        <v/>
      </c>
      <c r="Q363" s="174" t="str">
        <f ca="1">IFERROR(VLOOKUP(ROW(Q351),'فهرست بها کلی'!$C$13:$BO$1660,51,0),"")</f>
        <v/>
      </c>
      <c r="R363" s="174" t="str">
        <f ca="1">IFERROR(VLOOKUP(ROW(R351),'فهرست بها کلی'!$C$13:$BO$1660,54,0),"")</f>
        <v/>
      </c>
      <c r="S363" s="174" t="str">
        <f ca="1">IFERROR(VLOOKUP(ROW(S351),'فهرست بها کلی'!$C$13:$BO$1660,57,0),"")</f>
        <v/>
      </c>
      <c r="T363" s="174" t="str">
        <f ca="1">IFERROR(VLOOKUP(ROW(T351),'فهرست بها کلی'!$C$13:$BO$1660,60,0),"")</f>
        <v/>
      </c>
      <c r="U363" s="174" t="str">
        <f ca="1">IFERROR(VLOOKUP(ROW(U351),'فهرست بها کلی'!$C$13:$BO$1660,63,0),"")</f>
        <v/>
      </c>
      <c r="V363" s="241">
        <f t="shared" ca="1" si="37"/>
        <v>0</v>
      </c>
      <c r="W363" s="242" t="str">
        <f t="shared" ca="1" si="38"/>
        <v/>
      </c>
      <c r="X363" s="174" t="str">
        <f ca="1">IFERROR(VLOOKUP(ROW(X351),'فهرست بها کلی'!$C$13:$BO$1660,10,0),"")</f>
        <v/>
      </c>
      <c r="Y363" s="174" t="str">
        <f ca="1">IFERROR(VLOOKUP(ROW(Y351),'فهرست بها کلی'!$C$13:$BO$1660,11,0),"")</f>
        <v/>
      </c>
      <c r="Z363" s="174" t="str">
        <f ca="1">IFERROR(VLOOKUP(ROW(Z351),'فهرست بها کلی'!$C$13:$BO$1660,12,0),"")</f>
        <v/>
      </c>
      <c r="AA363" s="174" t="str">
        <f ca="1">IFERROR(VLOOKUP(ROW(AA351),'فهرست بها کلی'!$C$13:$BO$1660,13,0),"")</f>
        <v/>
      </c>
      <c r="AB363" s="243" t="str">
        <f t="shared" ca="1" si="39"/>
        <v/>
      </c>
      <c r="AC363" s="174" t="str">
        <f ca="1">IFERROR(VLOOKUP(ROW(AC351),'فهرست بها کلی'!$C$13:$BO$1660,22,0),"")</f>
        <v/>
      </c>
      <c r="AD363" s="174" t="str">
        <f ca="1">IFERROR(VLOOKUP(ROW(AD351),'فهرست بها کلی'!$C$13:$BO$1660,25,0),"")</f>
        <v/>
      </c>
      <c r="AE363" s="174" t="str">
        <f ca="1">IFERROR(VLOOKUP(ROW(AE351),'فهرست بها کلی'!$C$13:$BO$1660,28,0),"")</f>
        <v/>
      </c>
      <c r="AF363" s="174" t="str">
        <f ca="1">IFERROR(VLOOKUP(ROW(AF351),'فهرست بها کلی'!$C$13:$BO$1660,31,0),"")</f>
        <v/>
      </c>
      <c r="AG363" s="174" t="str">
        <f ca="1">IFERROR(VLOOKUP(ROW(AG351),'فهرست بها کلی'!$C$13:$BO$1660,34,0),"")</f>
        <v/>
      </c>
      <c r="AH363" s="174" t="str">
        <f ca="1">IFERROR(VLOOKUP(ROW(AH351),'فهرست بها کلی'!$C$13:$BO$1660,37,0),"")</f>
        <v/>
      </c>
      <c r="AI363" s="174" t="str">
        <f ca="1">IFERROR(VLOOKUP(ROW(AI351),'فهرست بها کلی'!$C$13:$BO$1660,40,0),"")</f>
        <v/>
      </c>
      <c r="AJ363" s="174" t="str">
        <f ca="1">IFERROR(VLOOKUP(ROW(AJ351),'فهرست بها کلی'!$C$13:$BO$1660,43,0),"")</f>
        <v/>
      </c>
      <c r="AK363" s="174" t="str">
        <f ca="1">IFERROR(VLOOKUP(ROW(AK351),'فهرست بها کلی'!$C$13:$BO$1660,46,0),"")</f>
        <v/>
      </c>
      <c r="AL363" s="174" t="str">
        <f ca="1">IFERROR(VLOOKUP(ROW(AL351),'فهرست بها کلی'!$C$13:$BO$1660,49,0),"")</f>
        <v/>
      </c>
      <c r="AM363" s="174" t="str">
        <f ca="1">IFERROR(VLOOKUP(ROW(AM351),'فهرست بها کلی'!$C$13:$BO$1660,52,0),"")</f>
        <v/>
      </c>
      <c r="AN363" s="174" t="str">
        <f ca="1">IFERROR(VLOOKUP(ROW(AN351),'فهرست بها کلی'!$C$13:$BO$1660,55,0),"")</f>
        <v/>
      </c>
      <c r="AO363" s="174" t="str">
        <f ca="1">IFERROR(VLOOKUP(ROW(AO351),'فهرست بها کلی'!$C$13:$BO$1660,58,0),"")</f>
        <v/>
      </c>
      <c r="AP363" s="174" t="str">
        <f ca="1">IFERROR(VLOOKUP(ROW(AP351),'فهرست بها کلی'!$C$13:$BO$1660,61,0),"")</f>
        <v/>
      </c>
      <c r="AQ363" s="174" t="str">
        <f ca="1">IFERROR(VLOOKUP(ROW(AQ351),'فهرست بها کلی'!$C$13:$BO$1660,64,0),"")</f>
        <v/>
      </c>
      <c r="AR363" s="244">
        <f t="shared" ca="1" si="40"/>
        <v>0</v>
      </c>
      <c r="AS363" s="174" t="str">
        <f ca="1">IFERROR(VLOOKUP(ROW(AS351),'فهرست بها کلی'!$C$13:$BO$1660,23,0),"")</f>
        <v/>
      </c>
      <c r="AT363" s="174" t="str">
        <f ca="1">IFERROR(VLOOKUP(ROW(AT351),'فهرست بها کلی'!$C$13:$BO$1660,26,0),"")</f>
        <v/>
      </c>
      <c r="AU363" s="174" t="str">
        <f ca="1">IFERROR(VLOOKUP(ROW(AU351),'فهرست بها کلی'!$C$13:$BO$1660,29,0),"")</f>
        <v/>
      </c>
      <c r="AV363" s="174" t="str">
        <f ca="1">IFERROR(VLOOKUP(ROW(AV351),'فهرست بها کلی'!$C$13:$BO$1660,32,0),"")</f>
        <v/>
      </c>
      <c r="AW363" s="174" t="str">
        <f ca="1">IFERROR(VLOOKUP(ROW(AW351),'فهرست بها کلی'!$C$13:$BO$1660,35,0),"")</f>
        <v/>
      </c>
      <c r="AX363" s="174" t="str">
        <f ca="1">IFERROR(VLOOKUP(ROW(AX351),'فهرست بها کلی'!$C$13:$BO$1660,38,0),"")</f>
        <v/>
      </c>
      <c r="AY363" s="174" t="str">
        <f ca="1">IFERROR(VLOOKUP(ROW(AY351),'فهرست بها کلی'!$C$13:$BO$1660,41,0),"")</f>
        <v/>
      </c>
      <c r="AZ363" s="174" t="str">
        <f ca="1">IFERROR(VLOOKUP(ROW(AZ351),'فهرست بها کلی'!$C$13:$BO$1660,44,0),"")</f>
        <v/>
      </c>
      <c r="BA363" s="174" t="str">
        <f ca="1">IFERROR(VLOOKUP(ROW(BA351),'فهرست بها کلی'!$C$13:$BO$1660,47,0),"")</f>
        <v/>
      </c>
      <c r="BB363" s="174" t="str">
        <f ca="1">IFERROR(VLOOKUP(ROW(BB351),'فهرست بها کلی'!$C$13:$BO$1660,50,0),"")</f>
        <v/>
      </c>
      <c r="BC363" s="174" t="str">
        <f ca="1">IFERROR(VLOOKUP(ROW(BC351),'فهرست بها کلی'!$C$13:$BO$1660,53,0),"")</f>
        <v/>
      </c>
      <c r="BD363" s="174" t="str">
        <f ca="1">IFERROR(VLOOKUP(ROW(BD351),'فهرست بها کلی'!$C$13:$BO$1660,56,0),"")</f>
        <v/>
      </c>
      <c r="BE363" s="174" t="str">
        <f ca="1">IFERROR(VLOOKUP(ROW(BE351),'فهرست بها کلی'!$C$13:$BO$1660,59,0),"")</f>
        <v/>
      </c>
      <c r="BF363" s="174" t="str">
        <f ca="1">IFERROR(VLOOKUP(ROW(BF351),'فهرست بها کلی'!$C$13:$BO$1660,62,0),"")</f>
        <v/>
      </c>
      <c r="BG363" s="174" t="str">
        <f ca="1">IFERROR(VLOOKUP(ROW(BG351),'فهرست بها کلی'!$C$13:$BO$1660,65,0),"")</f>
        <v/>
      </c>
      <c r="BH363" s="174" t="str">
        <f ca="1">IFERROR(VLOOKUP(ROW(BH351),'فهرست بها کلی'!$C$13:$BO$1660,16,0),"")</f>
        <v/>
      </c>
      <c r="BI363" s="245" t="str">
        <f t="shared" ca="1" si="41"/>
        <v xml:space="preserve"> </v>
      </c>
      <c r="BJ363" s="245" t="str">
        <f t="shared" ca="1" si="42"/>
        <v/>
      </c>
      <c r="BK363" s="245" t="str">
        <f t="shared" ca="1" si="43"/>
        <v/>
      </c>
    </row>
    <row r="364" spans="1:63" ht="47.25" customHeight="1">
      <c r="A364" s="174" t="str">
        <f ca="1">IFERROR(VLOOKUP(ROW(A352),'فهرست بها کلی'!$C$13:$BO$1660,1,0),"")</f>
        <v/>
      </c>
      <c r="B364" s="174" t="str">
        <f ca="1">IFERROR(VLOOKUP(ROW(B352),'فهرست بها کلی'!$C$13:$BO$1660,5,0),"")</f>
        <v/>
      </c>
      <c r="C364" s="174" t="str">
        <f ca="1">IFERROR(VLOOKUP(ROW(C352),'فهرست بها کلی'!$C$13:$BO$1660,6,0),"")</f>
        <v/>
      </c>
      <c r="D364" s="174" t="str">
        <f ca="1">IFERROR(VLOOKUP(ROW(D352),'فهرست بها کلی'!$C$13:$BO$1660,7,0),"")</f>
        <v/>
      </c>
      <c r="E364" s="174" t="str">
        <f ca="1">IFERROR(VLOOKUP(ROW(E352),'فهرست بها کلی'!$C$13:$BO$1660,8,0),"")</f>
        <v/>
      </c>
      <c r="F364" s="174" t="str">
        <f ca="1">IFERROR(VLOOKUP(ROW(F352),'فهرست بها کلی'!$C$13:$BO$1660,9,0),"")</f>
        <v/>
      </c>
      <c r="G364" s="174" t="str">
        <f ca="1">IFERROR(VLOOKUP(ROW(G352),'فهرست بها کلی'!$C$13:$BO$1660,21,0),"")</f>
        <v/>
      </c>
      <c r="H364" s="174" t="str">
        <f ca="1">IFERROR(VLOOKUP(ROW(H352),'فهرست بها کلی'!$C$13:$BO$1660,24,0),"")</f>
        <v/>
      </c>
      <c r="I364" s="174" t="str">
        <f ca="1">IFERROR(VLOOKUP(ROW(I352),'فهرست بها کلی'!$C$13:$BO$1660,27,0),"")</f>
        <v/>
      </c>
      <c r="J364" s="174" t="str">
        <f ca="1">IFERROR(VLOOKUP(ROW(J352),'فهرست بها کلی'!$C$13:$BO$1660,30,0),"")</f>
        <v/>
      </c>
      <c r="K364" s="174" t="str">
        <f ca="1">IFERROR(VLOOKUP(ROW(K352),'فهرست بها کلی'!$C$13:$BO$1660,33,0),"")</f>
        <v/>
      </c>
      <c r="L364" s="174" t="str">
        <f ca="1">IFERROR(VLOOKUP(ROW(L352),'فهرست بها کلی'!$C$13:$BO$1660,36,0),"")</f>
        <v/>
      </c>
      <c r="M364" s="174" t="str">
        <f ca="1">IFERROR(VLOOKUP(ROW(M352),'فهرست بها کلی'!$C$13:$BO$1660,39,0),"")</f>
        <v/>
      </c>
      <c r="N364" s="174" t="str">
        <f ca="1">IFERROR(VLOOKUP(ROW(N352),'فهرست بها کلی'!$C$13:$BO$1660,42,0),"")</f>
        <v/>
      </c>
      <c r="O364" s="174" t="str">
        <f ca="1">IFERROR(VLOOKUP(ROW(O352),'فهرست بها کلی'!$C$13:$BO$1660,45,0),"")</f>
        <v/>
      </c>
      <c r="P364" s="174" t="str">
        <f ca="1">IFERROR(VLOOKUP(ROW(P352),'فهرست بها کلی'!$C$13:$BO$1660,48,0),"")</f>
        <v/>
      </c>
      <c r="Q364" s="174" t="str">
        <f ca="1">IFERROR(VLOOKUP(ROW(Q352),'فهرست بها کلی'!$C$13:$BO$1660,51,0),"")</f>
        <v/>
      </c>
      <c r="R364" s="174" t="str">
        <f ca="1">IFERROR(VLOOKUP(ROW(R352),'فهرست بها کلی'!$C$13:$BO$1660,54,0),"")</f>
        <v/>
      </c>
      <c r="S364" s="174" t="str">
        <f ca="1">IFERROR(VLOOKUP(ROW(S352),'فهرست بها کلی'!$C$13:$BO$1660,57,0),"")</f>
        <v/>
      </c>
      <c r="T364" s="174" t="str">
        <f ca="1">IFERROR(VLOOKUP(ROW(T352),'فهرست بها کلی'!$C$13:$BO$1660,60,0),"")</f>
        <v/>
      </c>
      <c r="U364" s="174" t="str">
        <f ca="1">IFERROR(VLOOKUP(ROW(U352),'فهرست بها کلی'!$C$13:$BO$1660,63,0),"")</f>
        <v/>
      </c>
      <c r="V364" s="241">
        <f t="shared" ca="1" si="37"/>
        <v>0</v>
      </c>
      <c r="W364" s="242" t="str">
        <f t="shared" ca="1" si="38"/>
        <v/>
      </c>
      <c r="X364" s="174" t="str">
        <f ca="1">IFERROR(VLOOKUP(ROW(X352),'فهرست بها کلی'!$C$13:$BO$1660,10,0),"")</f>
        <v/>
      </c>
      <c r="Y364" s="174" t="str">
        <f ca="1">IFERROR(VLOOKUP(ROW(Y352),'فهرست بها کلی'!$C$13:$BO$1660,11,0),"")</f>
        <v/>
      </c>
      <c r="Z364" s="174" t="str">
        <f ca="1">IFERROR(VLOOKUP(ROW(Z352),'فهرست بها کلی'!$C$13:$BO$1660,12,0),"")</f>
        <v/>
      </c>
      <c r="AA364" s="174" t="str">
        <f ca="1">IFERROR(VLOOKUP(ROW(AA352),'فهرست بها کلی'!$C$13:$BO$1660,13,0),"")</f>
        <v/>
      </c>
      <c r="AB364" s="243" t="str">
        <f t="shared" ca="1" si="39"/>
        <v/>
      </c>
      <c r="AC364" s="174" t="str">
        <f ca="1">IFERROR(VLOOKUP(ROW(AC352),'فهرست بها کلی'!$C$13:$BO$1660,22,0),"")</f>
        <v/>
      </c>
      <c r="AD364" s="174" t="str">
        <f ca="1">IFERROR(VLOOKUP(ROW(AD352),'فهرست بها کلی'!$C$13:$BO$1660,25,0),"")</f>
        <v/>
      </c>
      <c r="AE364" s="174" t="str">
        <f ca="1">IFERROR(VLOOKUP(ROW(AE352),'فهرست بها کلی'!$C$13:$BO$1660,28,0),"")</f>
        <v/>
      </c>
      <c r="AF364" s="174" t="str">
        <f ca="1">IFERROR(VLOOKUP(ROW(AF352),'فهرست بها کلی'!$C$13:$BO$1660,31,0),"")</f>
        <v/>
      </c>
      <c r="AG364" s="174" t="str">
        <f ca="1">IFERROR(VLOOKUP(ROW(AG352),'فهرست بها کلی'!$C$13:$BO$1660,34,0),"")</f>
        <v/>
      </c>
      <c r="AH364" s="174" t="str">
        <f ca="1">IFERROR(VLOOKUP(ROW(AH352),'فهرست بها کلی'!$C$13:$BO$1660,37,0),"")</f>
        <v/>
      </c>
      <c r="AI364" s="174" t="str">
        <f ca="1">IFERROR(VLOOKUP(ROW(AI352),'فهرست بها کلی'!$C$13:$BO$1660,40,0),"")</f>
        <v/>
      </c>
      <c r="AJ364" s="174" t="str">
        <f ca="1">IFERROR(VLOOKUP(ROW(AJ352),'فهرست بها کلی'!$C$13:$BO$1660,43,0),"")</f>
        <v/>
      </c>
      <c r="AK364" s="174" t="str">
        <f ca="1">IFERROR(VLOOKUP(ROW(AK352),'فهرست بها کلی'!$C$13:$BO$1660,46,0),"")</f>
        <v/>
      </c>
      <c r="AL364" s="174" t="str">
        <f ca="1">IFERROR(VLOOKUP(ROW(AL352),'فهرست بها کلی'!$C$13:$BO$1660,49,0),"")</f>
        <v/>
      </c>
      <c r="AM364" s="174" t="str">
        <f ca="1">IFERROR(VLOOKUP(ROW(AM352),'فهرست بها کلی'!$C$13:$BO$1660,52,0),"")</f>
        <v/>
      </c>
      <c r="AN364" s="174" t="str">
        <f ca="1">IFERROR(VLOOKUP(ROW(AN352),'فهرست بها کلی'!$C$13:$BO$1660,55,0),"")</f>
        <v/>
      </c>
      <c r="AO364" s="174" t="str">
        <f ca="1">IFERROR(VLOOKUP(ROW(AO352),'فهرست بها کلی'!$C$13:$BO$1660,58,0),"")</f>
        <v/>
      </c>
      <c r="AP364" s="174" t="str">
        <f ca="1">IFERROR(VLOOKUP(ROW(AP352),'فهرست بها کلی'!$C$13:$BO$1660,61,0),"")</f>
        <v/>
      </c>
      <c r="AQ364" s="174" t="str">
        <f ca="1">IFERROR(VLOOKUP(ROW(AQ352),'فهرست بها کلی'!$C$13:$BO$1660,64,0),"")</f>
        <v/>
      </c>
      <c r="AR364" s="244">
        <f t="shared" ca="1" si="40"/>
        <v>0</v>
      </c>
      <c r="AS364" s="174" t="str">
        <f ca="1">IFERROR(VLOOKUP(ROW(AS352),'فهرست بها کلی'!$C$13:$BO$1660,23,0),"")</f>
        <v/>
      </c>
      <c r="AT364" s="174" t="str">
        <f ca="1">IFERROR(VLOOKUP(ROW(AT352),'فهرست بها کلی'!$C$13:$BO$1660,26,0),"")</f>
        <v/>
      </c>
      <c r="AU364" s="174" t="str">
        <f ca="1">IFERROR(VLOOKUP(ROW(AU352),'فهرست بها کلی'!$C$13:$BO$1660,29,0),"")</f>
        <v/>
      </c>
      <c r="AV364" s="174" t="str">
        <f ca="1">IFERROR(VLOOKUP(ROW(AV352),'فهرست بها کلی'!$C$13:$BO$1660,32,0),"")</f>
        <v/>
      </c>
      <c r="AW364" s="174" t="str">
        <f ca="1">IFERROR(VLOOKUP(ROW(AW352),'فهرست بها کلی'!$C$13:$BO$1660,35,0),"")</f>
        <v/>
      </c>
      <c r="AX364" s="174" t="str">
        <f ca="1">IFERROR(VLOOKUP(ROW(AX352),'فهرست بها کلی'!$C$13:$BO$1660,38,0),"")</f>
        <v/>
      </c>
      <c r="AY364" s="174" t="str">
        <f ca="1">IFERROR(VLOOKUP(ROW(AY352),'فهرست بها کلی'!$C$13:$BO$1660,41,0),"")</f>
        <v/>
      </c>
      <c r="AZ364" s="174" t="str">
        <f ca="1">IFERROR(VLOOKUP(ROW(AZ352),'فهرست بها کلی'!$C$13:$BO$1660,44,0),"")</f>
        <v/>
      </c>
      <c r="BA364" s="174" t="str">
        <f ca="1">IFERROR(VLOOKUP(ROW(BA352),'فهرست بها کلی'!$C$13:$BO$1660,47,0),"")</f>
        <v/>
      </c>
      <c r="BB364" s="174" t="str">
        <f ca="1">IFERROR(VLOOKUP(ROW(BB352),'فهرست بها کلی'!$C$13:$BO$1660,50,0),"")</f>
        <v/>
      </c>
      <c r="BC364" s="174" t="str">
        <f ca="1">IFERROR(VLOOKUP(ROW(BC352),'فهرست بها کلی'!$C$13:$BO$1660,53,0),"")</f>
        <v/>
      </c>
      <c r="BD364" s="174" t="str">
        <f ca="1">IFERROR(VLOOKUP(ROW(BD352),'فهرست بها کلی'!$C$13:$BO$1660,56,0),"")</f>
        <v/>
      </c>
      <c r="BE364" s="174" t="str">
        <f ca="1">IFERROR(VLOOKUP(ROW(BE352),'فهرست بها کلی'!$C$13:$BO$1660,59,0),"")</f>
        <v/>
      </c>
      <c r="BF364" s="174" t="str">
        <f ca="1">IFERROR(VLOOKUP(ROW(BF352),'فهرست بها کلی'!$C$13:$BO$1660,62,0),"")</f>
        <v/>
      </c>
      <c r="BG364" s="174" t="str">
        <f ca="1">IFERROR(VLOOKUP(ROW(BG352),'فهرست بها کلی'!$C$13:$BO$1660,65,0),"")</f>
        <v/>
      </c>
      <c r="BH364" s="174" t="str">
        <f ca="1">IFERROR(VLOOKUP(ROW(BH352),'فهرست بها کلی'!$C$13:$BO$1660,16,0),"")</f>
        <v/>
      </c>
      <c r="BI364" s="245" t="str">
        <f t="shared" ca="1" si="41"/>
        <v xml:space="preserve"> </v>
      </c>
      <c r="BJ364" s="245" t="str">
        <f t="shared" ca="1" si="42"/>
        <v/>
      </c>
      <c r="BK364" s="245" t="str">
        <f t="shared" ca="1" si="43"/>
        <v/>
      </c>
    </row>
    <row r="365" spans="1:63" ht="47.25" customHeight="1">
      <c r="A365" s="174" t="str">
        <f ca="1">IFERROR(VLOOKUP(ROW(A353),'فهرست بها کلی'!$C$13:$BO$1660,1,0),"")</f>
        <v/>
      </c>
      <c r="B365" s="174" t="str">
        <f ca="1">IFERROR(VLOOKUP(ROW(B353),'فهرست بها کلی'!$C$13:$BO$1660,5,0),"")</f>
        <v/>
      </c>
      <c r="C365" s="174" t="str">
        <f ca="1">IFERROR(VLOOKUP(ROW(C353),'فهرست بها کلی'!$C$13:$BO$1660,6,0),"")</f>
        <v/>
      </c>
      <c r="D365" s="174" t="str">
        <f ca="1">IFERROR(VLOOKUP(ROW(D353),'فهرست بها کلی'!$C$13:$BO$1660,7,0),"")</f>
        <v/>
      </c>
      <c r="E365" s="174" t="str">
        <f ca="1">IFERROR(VLOOKUP(ROW(E353),'فهرست بها کلی'!$C$13:$BO$1660,8,0),"")</f>
        <v/>
      </c>
      <c r="F365" s="174" t="str">
        <f ca="1">IFERROR(VLOOKUP(ROW(F353),'فهرست بها کلی'!$C$13:$BO$1660,9,0),"")</f>
        <v/>
      </c>
      <c r="G365" s="174" t="str">
        <f ca="1">IFERROR(VLOOKUP(ROW(G353),'فهرست بها کلی'!$C$13:$BO$1660,21,0),"")</f>
        <v/>
      </c>
      <c r="H365" s="174" t="str">
        <f ca="1">IFERROR(VLOOKUP(ROW(H353),'فهرست بها کلی'!$C$13:$BO$1660,24,0),"")</f>
        <v/>
      </c>
      <c r="I365" s="174" t="str">
        <f ca="1">IFERROR(VLOOKUP(ROW(I353),'فهرست بها کلی'!$C$13:$BO$1660,27,0),"")</f>
        <v/>
      </c>
      <c r="J365" s="174" t="str">
        <f ca="1">IFERROR(VLOOKUP(ROW(J353),'فهرست بها کلی'!$C$13:$BO$1660,30,0),"")</f>
        <v/>
      </c>
      <c r="K365" s="174" t="str">
        <f ca="1">IFERROR(VLOOKUP(ROW(K353),'فهرست بها کلی'!$C$13:$BO$1660,33,0),"")</f>
        <v/>
      </c>
      <c r="L365" s="174" t="str">
        <f ca="1">IFERROR(VLOOKUP(ROW(L353),'فهرست بها کلی'!$C$13:$BO$1660,36,0),"")</f>
        <v/>
      </c>
      <c r="M365" s="174" t="str">
        <f ca="1">IFERROR(VLOOKUP(ROW(M353),'فهرست بها کلی'!$C$13:$BO$1660,39,0),"")</f>
        <v/>
      </c>
      <c r="N365" s="174" t="str">
        <f ca="1">IFERROR(VLOOKUP(ROW(N353),'فهرست بها کلی'!$C$13:$BO$1660,42,0),"")</f>
        <v/>
      </c>
      <c r="O365" s="174" t="str">
        <f ca="1">IFERROR(VLOOKUP(ROW(O353),'فهرست بها کلی'!$C$13:$BO$1660,45,0),"")</f>
        <v/>
      </c>
      <c r="P365" s="174" t="str">
        <f ca="1">IFERROR(VLOOKUP(ROW(P353),'فهرست بها کلی'!$C$13:$BO$1660,48,0),"")</f>
        <v/>
      </c>
      <c r="Q365" s="174" t="str">
        <f ca="1">IFERROR(VLOOKUP(ROW(Q353),'فهرست بها کلی'!$C$13:$BO$1660,51,0),"")</f>
        <v/>
      </c>
      <c r="R365" s="174" t="str">
        <f ca="1">IFERROR(VLOOKUP(ROW(R353),'فهرست بها کلی'!$C$13:$BO$1660,54,0),"")</f>
        <v/>
      </c>
      <c r="S365" s="174" t="str">
        <f ca="1">IFERROR(VLOOKUP(ROW(S353),'فهرست بها کلی'!$C$13:$BO$1660,57,0),"")</f>
        <v/>
      </c>
      <c r="T365" s="174" t="str">
        <f ca="1">IFERROR(VLOOKUP(ROW(T353),'فهرست بها کلی'!$C$13:$BO$1660,60,0),"")</f>
        <v/>
      </c>
      <c r="U365" s="174" t="str">
        <f ca="1">IFERROR(VLOOKUP(ROW(U353),'فهرست بها کلی'!$C$13:$BO$1660,63,0),"")</f>
        <v/>
      </c>
      <c r="V365" s="241">
        <f t="shared" ca="1" si="37"/>
        <v>0</v>
      </c>
      <c r="W365" s="242" t="str">
        <f t="shared" ca="1" si="38"/>
        <v/>
      </c>
      <c r="X365" s="174" t="str">
        <f ca="1">IFERROR(VLOOKUP(ROW(X353),'فهرست بها کلی'!$C$13:$BO$1660,10,0),"")</f>
        <v/>
      </c>
      <c r="Y365" s="174" t="str">
        <f ca="1">IFERROR(VLOOKUP(ROW(Y353),'فهرست بها کلی'!$C$13:$BO$1660,11,0),"")</f>
        <v/>
      </c>
      <c r="Z365" s="174" t="str">
        <f ca="1">IFERROR(VLOOKUP(ROW(Z353),'فهرست بها کلی'!$C$13:$BO$1660,12,0),"")</f>
        <v/>
      </c>
      <c r="AA365" s="174" t="str">
        <f ca="1">IFERROR(VLOOKUP(ROW(AA353),'فهرست بها کلی'!$C$13:$BO$1660,13,0),"")</f>
        <v/>
      </c>
      <c r="AB365" s="243" t="str">
        <f t="shared" ca="1" si="39"/>
        <v/>
      </c>
      <c r="AC365" s="174" t="str">
        <f ca="1">IFERROR(VLOOKUP(ROW(AC353),'فهرست بها کلی'!$C$13:$BO$1660,22,0),"")</f>
        <v/>
      </c>
      <c r="AD365" s="174" t="str">
        <f ca="1">IFERROR(VLOOKUP(ROW(AD353),'فهرست بها کلی'!$C$13:$BO$1660,25,0),"")</f>
        <v/>
      </c>
      <c r="AE365" s="174" t="str">
        <f ca="1">IFERROR(VLOOKUP(ROW(AE353),'فهرست بها کلی'!$C$13:$BO$1660,28,0),"")</f>
        <v/>
      </c>
      <c r="AF365" s="174" t="str">
        <f ca="1">IFERROR(VLOOKUP(ROW(AF353),'فهرست بها کلی'!$C$13:$BO$1660,31,0),"")</f>
        <v/>
      </c>
      <c r="AG365" s="174" t="str">
        <f ca="1">IFERROR(VLOOKUP(ROW(AG353),'فهرست بها کلی'!$C$13:$BO$1660,34,0),"")</f>
        <v/>
      </c>
      <c r="AH365" s="174" t="str">
        <f ca="1">IFERROR(VLOOKUP(ROW(AH353),'فهرست بها کلی'!$C$13:$BO$1660,37,0),"")</f>
        <v/>
      </c>
      <c r="AI365" s="174" t="str">
        <f ca="1">IFERROR(VLOOKUP(ROW(AI353),'فهرست بها کلی'!$C$13:$BO$1660,40,0),"")</f>
        <v/>
      </c>
      <c r="AJ365" s="174" t="str">
        <f ca="1">IFERROR(VLOOKUP(ROW(AJ353),'فهرست بها کلی'!$C$13:$BO$1660,43,0),"")</f>
        <v/>
      </c>
      <c r="AK365" s="174" t="str">
        <f ca="1">IFERROR(VLOOKUP(ROW(AK353),'فهرست بها کلی'!$C$13:$BO$1660,46,0),"")</f>
        <v/>
      </c>
      <c r="AL365" s="174" t="str">
        <f ca="1">IFERROR(VLOOKUP(ROW(AL353),'فهرست بها کلی'!$C$13:$BO$1660,49,0),"")</f>
        <v/>
      </c>
      <c r="AM365" s="174" t="str">
        <f ca="1">IFERROR(VLOOKUP(ROW(AM353),'فهرست بها کلی'!$C$13:$BO$1660,52,0),"")</f>
        <v/>
      </c>
      <c r="AN365" s="174" t="str">
        <f ca="1">IFERROR(VLOOKUP(ROW(AN353),'فهرست بها کلی'!$C$13:$BO$1660,55,0),"")</f>
        <v/>
      </c>
      <c r="AO365" s="174" t="str">
        <f ca="1">IFERROR(VLOOKUP(ROW(AO353),'فهرست بها کلی'!$C$13:$BO$1660,58,0),"")</f>
        <v/>
      </c>
      <c r="AP365" s="174" t="str">
        <f ca="1">IFERROR(VLOOKUP(ROW(AP353),'فهرست بها کلی'!$C$13:$BO$1660,61,0),"")</f>
        <v/>
      </c>
      <c r="AQ365" s="174" t="str">
        <f ca="1">IFERROR(VLOOKUP(ROW(AQ353),'فهرست بها کلی'!$C$13:$BO$1660,64,0),"")</f>
        <v/>
      </c>
      <c r="AR365" s="244">
        <f t="shared" ca="1" si="40"/>
        <v>0</v>
      </c>
      <c r="AS365" s="174" t="str">
        <f ca="1">IFERROR(VLOOKUP(ROW(AS353),'فهرست بها کلی'!$C$13:$BO$1660,23,0),"")</f>
        <v/>
      </c>
      <c r="AT365" s="174" t="str">
        <f ca="1">IFERROR(VLOOKUP(ROW(AT353),'فهرست بها کلی'!$C$13:$BO$1660,26,0),"")</f>
        <v/>
      </c>
      <c r="AU365" s="174" t="str">
        <f ca="1">IFERROR(VLOOKUP(ROW(AU353),'فهرست بها کلی'!$C$13:$BO$1660,29,0),"")</f>
        <v/>
      </c>
      <c r="AV365" s="174" t="str">
        <f ca="1">IFERROR(VLOOKUP(ROW(AV353),'فهرست بها کلی'!$C$13:$BO$1660,32,0),"")</f>
        <v/>
      </c>
      <c r="AW365" s="174" t="str">
        <f ca="1">IFERROR(VLOOKUP(ROW(AW353),'فهرست بها کلی'!$C$13:$BO$1660,35,0),"")</f>
        <v/>
      </c>
      <c r="AX365" s="174" t="str">
        <f ca="1">IFERROR(VLOOKUP(ROW(AX353),'فهرست بها کلی'!$C$13:$BO$1660,38,0),"")</f>
        <v/>
      </c>
      <c r="AY365" s="174" t="str">
        <f ca="1">IFERROR(VLOOKUP(ROW(AY353),'فهرست بها کلی'!$C$13:$BO$1660,41,0),"")</f>
        <v/>
      </c>
      <c r="AZ365" s="174" t="str">
        <f ca="1">IFERROR(VLOOKUP(ROW(AZ353),'فهرست بها کلی'!$C$13:$BO$1660,44,0),"")</f>
        <v/>
      </c>
      <c r="BA365" s="174" t="str">
        <f ca="1">IFERROR(VLOOKUP(ROW(BA353),'فهرست بها کلی'!$C$13:$BO$1660,47,0),"")</f>
        <v/>
      </c>
      <c r="BB365" s="174" t="str">
        <f ca="1">IFERROR(VLOOKUP(ROW(BB353),'فهرست بها کلی'!$C$13:$BO$1660,50,0),"")</f>
        <v/>
      </c>
      <c r="BC365" s="174" t="str">
        <f ca="1">IFERROR(VLOOKUP(ROW(BC353),'فهرست بها کلی'!$C$13:$BO$1660,53,0),"")</f>
        <v/>
      </c>
      <c r="BD365" s="174" t="str">
        <f ca="1">IFERROR(VLOOKUP(ROW(BD353),'فهرست بها کلی'!$C$13:$BO$1660,56,0),"")</f>
        <v/>
      </c>
      <c r="BE365" s="174" t="str">
        <f ca="1">IFERROR(VLOOKUP(ROW(BE353),'فهرست بها کلی'!$C$13:$BO$1660,59,0),"")</f>
        <v/>
      </c>
      <c r="BF365" s="174" t="str">
        <f ca="1">IFERROR(VLOOKUP(ROW(BF353),'فهرست بها کلی'!$C$13:$BO$1660,62,0),"")</f>
        <v/>
      </c>
      <c r="BG365" s="174" t="str">
        <f ca="1">IFERROR(VLOOKUP(ROW(BG353),'فهرست بها کلی'!$C$13:$BO$1660,65,0),"")</f>
        <v/>
      </c>
      <c r="BH365" s="174" t="str">
        <f ca="1">IFERROR(VLOOKUP(ROW(BH353),'فهرست بها کلی'!$C$13:$BO$1660,16,0),"")</f>
        <v/>
      </c>
      <c r="BI365" s="245" t="str">
        <f t="shared" ca="1" si="41"/>
        <v xml:space="preserve"> </v>
      </c>
      <c r="BJ365" s="245" t="str">
        <f t="shared" ca="1" si="42"/>
        <v/>
      </c>
      <c r="BK365" s="245" t="str">
        <f t="shared" ca="1" si="43"/>
        <v/>
      </c>
    </row>
    <row r="366" spans="1:63" ht="47.25" customHeight="1">
      <c r="A366" s="174" t="str">
        <f ca="1">IFERROR(VLOOKUP(ROW(A354),'فهرست بها کلی'!$C$13:$BO$1660,1,0),"")</f>
        <v/>
      </c>
      <c r="B366" s="174" t="str">
        <f ca="1">IFERROR(VLOOKUP(ROW(B354),'فهرست بها کلی'!$C$13:$BO$1660,5,0),"")</f>
        <v/>
      </c>
      <c r="C366" s="174" t="str">
        <f ca="1">IFERROR(VLOOKUP(ROW(C354),'فهرست بها کلی'!$C$13:$BO$1660,6,0),"")</f>
        <v/>
      </c>
      <c r="D366" s="174" t="str">
        <f ca="1">IFERROR(VLOOKUP(ROW(D354),'فهرست بها کلی'!$C$13:$BO$1660,7,0),"")</f>
        <v/>
      </c>
      <c r="E366" s="174" t="str">
        <f ca="1">IFERROR(VLOOKUP(ROW(E354),'فهرست بها کلی'!$C$13:$BO$1660,8,0),"")</f>
        <v/>
      </c>
      <c r="F366" s="174" t="str">
        <f ca="1">IFERROR(VLOOKUP(ROW(F354),'فهرست بها کلی'!$C$13:$BO$1660,9,0),"")</f>
        <v/>
      </c>
      <c r="G366" s="174" t="str">
        <f ca="1">IFERROR(VLOOKUP(ROW(G354),'فهرست بها کلی'!$C$13:$BO$1660,21,0),"")</f>
        <v/>
      </c>
      <c r="H366" s="174" t="str">
        <f ca="1">IFERROR(VLOOKUP(ROW(H354),'فهرست بها کلی'!$C$13:$BO$1660,24,0),"")</f>
        <v/>
      </c>
      <c r="I366" s="174" t="str">
        <f ca="1">IFERROR(VLOOKUP(ROW(I354),'فهرست بها کلی'!$C$13:$BO$1660,27,0),"")</f>
        <v/>
      </c>
      <c r="J366" s="174" t="str">
        <f ca="1">IFERROR(VLOOKUP(ROW(J354),'فهرست بها کلی'!$C$13:$BO$1660,30,0),"")</f>
        <v/>
      </c>
      <c r="K366" s="174" t="str">
        <f ca="1">IFERROR(VLOOKUP(ROW(K354),'فهرست بها کلی'!$C$13:$BO$1660,33,0),"")</f>
        <v/>
      </c>
      <c r="L366" s="174" t="str">
        <f ca="1">IFERROR(VLOOKUP(ROW(L354),'فهرست بها کلی'!$C$13:$BO$1660,36,0),"")</f>
        <v/>
      </c>
      <c r="M366" s="174" t="str">
        <f ca="1">IFERROR(VLOOKUP(ROW(M354),'فهرست بها کلی'!$C$13:$BO$1660,39,0),"")</f>
        <v/>
      </c>
      <c r="N366" s="174" t="str">
        <f ca="1">IFERROR(VLOOKUP(ROW(N354),'فهرست بها کلی'!$C$13:$BO$1660,42,0),"")</f>
        <v/>
      </c>
      <c r="O366" s="174" t="str">
        <f ca="1">IFERROR(VLOOKUP(ROW(O354),'فهرست بها کلی'!$C$13:$BO$1660,45,0),"")</f>
        <v/>
      </c>
      <c r="P366" s="174" t="str">
        <f ca="1">IFERROR(VLOOKUP(ROW(P354),'فهرست بها کلی'!$C$13:$BO$1660,48,0),"")</f>
        <v/>
      </c>
      <c r="Q366" s="174" t="str">
        <f ca="1">IFERROR(VLOOKUP(ROW(Q354),'فهرست بها کلی'!$C$13:$BO$1660,51,0),"")</f>
        <v/>
      </c>
      <c r="R366" s="174" t="str">
        <f ca="1">IFERROR(VLOOKUP(ROW(R354),'فهرست بها کلی'!$C$13:$BO$1660,54,0),"")</f>
        <v/>
      </c>
      <c r="S366" s="174" t="str">
        <f ca="1">IFERROR(VLOOKUP(ROW(S354),'فهرست بها کلی'!$C$13:$BO$1660,57,0),"")</f>
        <v/>
      </c>
      <c r="T366" s="174" t="str">
        <f ca="1">IFERROR(VLOOKUP(ROW(T354),'فهرست بها کلی'!$C$13:$BO$1660,60,0),"")</f>
        <v/>
      </c>
      <c r="U366" s="174" t="str">
        <f ca="1">IFERROR(VLOOKUP(ROW(U354),'فهرست بها کلی'!$C$13:$BO$1660,63,0),"")</f>
        <v/>
      </c>
      <c r="V366" s="241">
        <f t="shared" ca="1" si="37"/>
        <v>0</v>
      </c>
      <c r="W366" s="242" t="str">
        <f t="shared" ca="1" si="38"/>
        <v/>
      </c>
      <c r="X366" s="174" t="str">
        <f ca="1">IFERROR(VLOOKUP(ROW(X354),'فهرست بها کلی'!$C$13:$BO$1660,10,0),"")</f>
        <v/>
      </c>
      <c r="Y366" s="174" t="str">
        <f ca="1">IFERROR(VLOOKUP(ROW(Y354),'فهرست بها کلی'!$C$13:$BO$1660,11,0),"")</f>
        <v/>
      </c>
      <c r="Z366" s="174" t="str">
        <f ca="1">IFERROR(VLOOKUP(ROW(Z354),'فهرست بها کلی'!$C$13:$BO$1660,12,0),"")</f>
        <v/>
      </c>
      <c r="AA366" s="174" t="str">
        <f ca="1">IFERROR(VLOOKUP(ROW(AA354),'فهرست بها کلی'!$C$13:$BO$1660,13,0),"")</f>
        <v/>
      </c>
      <c r="AB366" s="243" t="str">
        <f t="shared" ca="1" si="39"/>
        <v/>
      </c>
      <c r="AC366" s="174" t="str">
        <f ca="1">IFERROR(VLOOKUP(ROW(AC354),'فهرست بها کلی'!$C$13:$BO$1660,22,0),"")</f>
        <v/>
      </c>
      <c r="AD366" s="174" t="str">
        <f ca="1">IFERROR(VLOOKUP(ROW(AD354),'فهرست بها کلی'!$C$13:$BO$1660,25,0),"")</f>
        <v/>
      </c>
      <c r="AE366" s="174" t="str">
        <f ca="1">IFERROR(VLOOKUP(ROW(AE354),'فهرست بها کلی'!$C$13:$BO$1660,28,0),"")</f>
        <v/>
      </c>
      <c r="AF366" s="174" t="str">
        <f ca="1">IFERROR(VLOOKUP(ROW(AF354),'فهرست بها کلی'!$C$13:$BO$1660,31,0),"")</f>
        <v/>
      </c>
      <c r="AG366" s="174" t="str">
        <f ca="1">IFERROR(VLOOKUP(ROW(AG354),'فهرست بها کلی'!$C$13:$BO$1660,34,0),"")</f>
        <v/>
      </c>
      <c r="AH366" s="174" t="str">
        <f ca="1">IFERROR(VLOOKUP(ROW(AH354),'فهرست بها کلی'!$C$13:$BO$1660,37,0),"")</f>
        <v/>
      </c>
      <c r="AI366" s="174" t="str">
        <f ca="1">IFERROR(VLOOKUP(ROW(AI354),'فهرست بها کلی'!$C$13:$BO$1660,40,0),"")</f>
        <v/>
      </c>
      <c r="AJ366" s="174" t="str">
        <f ca="1">IFERROR(VLOOKUP(ROW(AJ354),'فهرست بها کلی'!$C$13:$BO$1660,43,0),"")</f>
        <v/>
      </c>
      <c r="AK366" s="174" t="str">
        <f ca="1">IFERROR(VLOOKUP(ROW(AK354),'فهرست بها کلی'!$C$13:$BO$1660,46,0),"")</f>
        <v/>
      </c>
      <c r="AL366" s="174" t="str">
        <f ca="1">IFERROR(VLOOKUP(ROW(AL354),'فهرست بها کلی'!$C$13:$BO$1660,49,0),"")</f>
        <v/>
      </c>
      <c r="AM366" s="174" t="str">
        <f ca="1">IFERROR(VLOOKUP(ROW(AM354),'فهرست بها کلی'!$C$13:$BO$1660,52,0),"")</f>
        <v/>
      </c>
      <c r="AN366" s="174" t="str">
        <f ca="1">IFERROR(VLOOKUP(ROW(AN354),'فهرست بها کلی'!$C$13:$BO$1660,55,0),"")</f>
        <v/>
      </c>
      <c r="AO366" s="174" t="str">
        <f ca="1">IFERROR(VLOOKUP(ROW(AO354),'فهرست بها کلی'!$C$13:$BO$1660,58,0),"")</f>
        <v/>
      </c>
      <c r="AP366" s="174" t="str">
        <f ca="1">IFERROR(VLOOKUP(ROW(AP354),'فهرست بها کلی'!$C$13:$BO$1660,61,0),"")</f>
        <v/>
      </c>
      <c r="AQ366" s="174" t="str">
        <f ca="1">IFERROR(VLOOKUP(ROW(AQ354),'فهرست بها کلی'!$C$13:$BO$1660,64,0),"")</f>
        <v/>
      </c>
      <c r="AR366" s="244">
        <f t="shared" ca="1" si="40"/>
        <v>0</v>
      </c>
      <c r="AS366" s="174" t="str">
        <f ca="1">IFERROR(VLOOKUP(ROW(AS354),'فهرست بها کلی'!$C$13:$BO$1660,23,0),"")</f>
        <v/>
      </c>
      <c r="AT366" s="174" t="str">
        <f ca="1">IFERROR(VLOOKUP(ROW(AT354),'فهرست بها کلی'!$C$13:$BO$1660,26,0),"")</f>
        <v/>
      </c>
      <c r="AU366" s="174" t="str">
        <f ca="1">IFERROR(VLOOKUP(ROW(AU354),'فهرست بها کلی'!$C$13:$BO$1660,29,0),"")</f>
        <v/>
      </c>
      <c r="AV366" s="174" t="str">
        <f ca="1">IFERROR(VLOOKUP(ROW(AV354),'فهرست بها کلی'!$C$13:$BO$1660,32,0),"")</f>
        <v/>
      </c>
      <c r="AW366" s="174" t="str">
        <f ca="1">IFERROR(VLOOKUP(ROW(AW354),'فهرست بها کلی'!$C$13:$BO$1660,35,0),"")</f>
        <v/>
      </c>
      <c r="AX366" s="174" t="str">
        <f ca="1">IFERROR(VLOOKUP(ROW(AX354),'فهرست بها کلی'!$C$13:$BO$1660,38,0),"")</f>
        <v/>
      </c>
      <c r="AY366" s="174" t="str">
        <f ca="1">IFERROR(VLOOKUP(ROW(AY354),'فهرست بها کلی'!$C$13:$BO$1660,41,0),"")</f>
        <v/>
      </c>
      <c r="AZ366" s="174" t="str">
        <f ca="1">IFERROR(VLOOKUP(ROW(AZ354),'فهرست بها کلی'!$C$13:$BO$1660,44,0),"")</f>
        <v/>
      </c>
      <c r="BA366" s="174" t="str">
        <f ca="1">IFERROR(VLOOKUP(ROW(BA354),'فهرست بها کلی'!$C$13:$BO$1660,47,0),"")</f>
        <v/>
      </c>
      <c r="BB366" s="174" t="str">
        <f ca="1">IFERROR(VLOOKUP(ROW(BB354),'فهرست بها کلی'!$C$13:$BO$1660,50,0),"")</f>
        <v/>
      </c>
      <c r="BC366" s="174" t="str">
        <f ca="1">IFERROR(VLOOKUP(ROW(BC354),'فهرست بها کلی'!$C$13:$BO$1660,53,0),"")</f>
        <v/>
      </c>
      <c r="BD366" s="174" t="str">
        <f ca="1">IFERROR(VLOOKUP(ROW(BD354),'فهرست بها کلی'!$C$13:$BO$1660,56,0),"")</f>
        <v/>
      </c>
      <c r="BE366" s="174" t="str">
        <f ca="1">IFERROR(VLOOKUP(ROW(BE354),'فهرست بها کلی'!$C$13:$BO$1660,59,0),"")</f>
        <v/>
      </c>
      <c r="BF366" s="174" t="str">
        <f ca="1">IFERROR(VLOOKUP(ROW(BF354),'فهرست بها کلی'!$C$13:$BO$1660,62,0),"")</f>
        <v/>
      </c>
      <c r="BG366" s="174" t="str">
        <f ca="1">IFERROR(VLOOKUP(ROW(BG354),'فهرست بها کلی'!$C$13:$BO$1660,65,0),"")</f>
        <v/>
      </c>
      <c r="BH366" s="174" t="str">
        <f ca="1">IFERROR(VLOOKUP(ROW(BH354),'فهرست بها کلی'!$C$13:$BO$1660,16,0),"")</f>
        <v/>
      </c>
      <c r="BI366" s="245" t="str">
        <f t="shared" ca="1" si="41"/>
        <v xml:space="preserve"> </v>
      </c>
      <c r="BJ366" s="245" t="str">
        <f t="shared" ca="1" si="42"/>
        <v/>
      </c>
      <c r="BK366" s="245" t="str">
        <f t="shared" ca="1" si="43"/>
        <v/>
      </c>
    </row>
    <row r="367" spans="1:63" ht="47.25" customHeight="1">
      <c r="A367" s="174" t="str">
        <f ca="1">IFERROR(VLOOKUP(ROW(A355),'فهرست بها کلی'!$C$13:$BO$1660,1,0),"")</f>
        <v/>
      </c>
      <c r="B367" s="174" t="str">
        <f ca="1">IFERROR(VLOOKUP(ROW(B355),'فهرست بها کلی'!$C$13:$BO$1660,5,0),"")</f>
        <v/>
      </c>
      <c r="C367" s="174" t="str">
        <f ca="1">IFERROR(VLOOKUP(ROW(C355),'فهرست بها کلی'!$C$13:$BO$1660,6,0),"")</f>
        <v/>
      </c>
      <c r="D367" s="174" t="str">
        <f ca="1">IFERROR(VLOOKUP(ROW(D355),'فهرست بها کلی'!$C$13:$BO$1660,7,0),"")</f>
        <v/>
      </c>
      <c r="E367" s="174" t="str">
        <f ca="1">IFERROR(VLOOKUP(ROW(E355),'فهرست بها کلی'!$C$13:$BO$1660,8,0),"")</f>
        <v/>
      </c>
      <c r="F367" s="174" t="str">
        <f ca="1">IFERROR(VLOOKUP(ROW(F355),'فهرست بها کلی'!$C$13:$BO$1660,9,0),"")</f>
        <v/>
      </c>
      <c r="G367" s="174" t="str">
        <f ca="1">IFERROR(VLOOKUP(ROW(G355),'فهرست بها کلی'!$C$13:$BO$1660,21,0),"")</f>
        <v/>
      </c>
      <c r="H367" s="174" t="str">
        <f ca="1">IFERROR(VLOOKUP(ROW(H355),'فهرست بها کلی'!$C$13:$BO$1660,24,0),"")</f>
        <v/>
      </c>
      <c r="I367" s="174" t="str">
        <f ca="1">IFERROR(VLOOKUP(ROW(I355),'فهرست بها کلی'!$C$13:$BO$1660,27,0),"")</f>
        <v/>
      </c>
      <c r="J367" s="174" t="str">
        <f ca="1">IFERROR(VLOOKUP(ROW(J355),'فهرست بها کلی'!$C$13:$BO$1660,30,0),"")</f>
        <v/>
      </c>
      <c r="K367" s="174" t="str">
        <f ca="1">IFERROR(VLOOKUP(ROW(K355),'فهرست بها کلی'!$C$13:$BO$1660,33,0),"")</f>
        <v/>
      </c>
      <c r="L367" s="174" t="str">
        <f ca="1">IFERROR(VLOOKUP(ROW(L355),'فهرست بها کلی'!$C$13:$BO$1660,36,0),"")</f>
        <v/>
      </c>
      <c r="M367" s="174" t="str">
        <f ca="1">IFERROR(VLOOKUP(ROW(M355),'فهرست بها کلی'!$C$13:$BO$1660,39,0),"")</f>
        <v/>
      </c>
      <c r="N367" s="174" t="str">
        <f ca="1">IFERROR(VLOOKUP(ROW(N355),'فهرست بها کلی'!$C$13:$BO$1660,42,0),"")</f>
        <v/>
      </c>
      <c r="O367" s="174" t="str">
        <f ca="1">IFERROR(VLOOKUP(ROW(O355),'فهرست بها کلی'!$C$13:$BO$1660,45,0),"")</f>
        <v/>
      </c>
      <c r="P367" s="174" t="str">
        <f ca="1">IFERROR(VLOOKUP(ROW(P355),'فهرست بها کلی'!$C$13:$BO$1660,48,0),"")</f>
        <v/>
      </c>
      <c r="Q367" s="174" t="str">
        <f ca="1">IFERROR(VLOOKUP(ROW(Q355),'فهرست بها کلی'!$C$13:$BO$1660,51,0),"")</f>
        <v/>
      </c>
      <c r="R367" s="174" t="str">
        <f ca="1">IFERROR(VLOOKUP(ROW(R355),'فهرست بها کلی'!$C$13:$BO$1660,54,0),"")</f>
        <v/>
      </c>
      <c r="S367" s="174" t="str">
        <f ca="1">IFERROR(VLOOKUP(ROW(S355),'فهرست بها کلی'!$C$13:$BO$1660,57,0),"")</f>
        <v/>
      </c>
      <c r="T367" s="174" t="str">
        <f ca="1">IFERROR(VLOOKUP(ROW(T355),'فهرست بها کلی'!$C$13:$BO$1660,60,0),"")</f>
        <v/>
      </c>
      <c r="U367" s="174" t="str">
        <f ca="1">IFERROR(VLOOKUP(ROW(U355),'فهرست بها کلی'!$C$13:$BO$1660,63,0),"")</f>
        <v/>
      </c>
      <c r="V367" s="241">
        <f t="shared" ca="1" si="37"/>
        <v>0</v>
      </c>
      <c r="W367" s="242" t="str">
        <f t="shared" ca="1" si="38"/>
        <v/>
      </c>
      <c r="X367" s="174" t="str">
        <f ca="1">IFERROR(VLOOKUP(ROW(X355),'فهرست بها کلی'!$C$13:$BO$1660,10,0),"")</f>
        <v/>
      </c>
      <c r="Y367" s="174" t="str">
        <f ca="1">IFERROR(VLOOKUP(ROW(Y355),'فهرست بها کلی'!$C$13:$BO$1660,11,0),"")</f>
        <v/>
      </c>
      <c r="Z367" s="174" t="str">
        <f ca="1">IFERROR(VLOOKUP(ROW(Z355),'فهرست بها کلی'!$C$13:$BO$1660,12,0),"")</f>
        <v/>
      </c>
      <c r="AA367" s="174" t="str">
        <f ca="1">IFERROR(VLOOKUP(ROW(AA355),'فهرست بها کلی'!$C$13:$BO$1660,13,0),"")</f>
        <v/>
      </c>
      <c r="AB367" s="243" t="str">
        <f t="shared" ca="1" si="39"/>
        <v/>
      </c>
      <c r="AC367" s="174" t="str">
        <f ca="1">IFERROR(VLOOKUP(ROW(AC355),'فهرست بها کلی'!$C$13:$BO$1660,22,0),"")</f>
        <v/>
      </c>
      <c r="AD367" s="174" t="str">
        <f ca="1">IFERROR(VLOOKUP(ROW(AD355),'فهرست بها کلی'!$C$13:$BO$1660,25,0),"")</f>
        <v/>
      </c>
      <c r="AE367" s="174" t="str">
        <f ca="1">IFERROR(VLOOKUP(ROW(AE355),'فهرست بها کلی'!$C$13:$BO$1660,28,0),"")</f>
        <v/>
      </c>
      <c r="AF367" s="174" t="str">
        <f ca="1">IFERROR(VLOOKUP(ROW(AF355),'فهرست بها کلی'!$C$13:$BO$1660,31,0),"")</f>
        <v/>
      </c>
      <c r="AG367" s="174" t="str">
        <f ca="1">IFERROR(VLOOKUP(ROW(AG355),'فهرست بها کلی'!$C$13:$BO$1660,34,0),"")</f>
        <v/>
      </c>
      <c r="AH367" s="174" t="str">
        <f ca="1">IFERROR(VLOOKUP(ROW(AH355),'فهرست بها کلی'!$C$13:$BO$1660,37,0),"")</f>
        <v/>
      </c>
      <c r="AI367" s="174" t="str">
        <f ca="1">IFERROR(VLOOKUP(ROW(AI355),'فهرست بها کلی'!$C$13:$BO$1660,40,0),"")</f>
        <v/>
      </c>
      <c r="AJ367" s="174" t="str">
        <f ca="1">IFERROR(VLOOKUP(ROW(AJ355),'فهرست بها کلی'!$C$13:$BO$1660,43,0),"")</f>
        <v/>
      </c>
      <c r="AK367" s="174" t="str">
        <f ca="1">IFERROR(VLOOKUP(ROW(AK355),'فهرست بها کلی'!$C$13:$BO$1660,46,0),"")</f>
        <v/>
      </c>
      <c r="AL367" s="174" t="str">
        <f ca="1">IFERROR(VLOOKUP(ROW(AL355),'فهرست بها کلی'!$C$13:$BO$1660,49,0),"")</f>
        <v/>
      </c>
      <c r="AM367" s="174" t="str">
        <f ca="1">IFERROR(VLOOKUP(ROW(AM355),'فهرست بها کلی'!$C$13:$BO$1660,52,0),"")</f>
        <v/>
      </c>
      <c r="AN367" s="174" t="str">
        <f ca="1">IFERROR(VLOOKUP(ROW(AN355),'فهرست بها کلی'!$C$13:$BO$1660,55,0),"")</f>
        <v/>
      </c>
      <c r="AO367" s="174" t="str">
        <f ca="1">IFERROR(VLOOKUP(ROW(AO355),'فهرست بها کلی'!$C$13:$BO$1660,58,0),"")</f>
        <v/>
      </c>
      <c r="AP367" s="174" t="str">
        <f ca="1">IFERROR(VLOOKUP(ROW(AP355),'فهرست بها کلی'!$C$13:$BO$1660,61,0),"")</f>
        <v/>
      </c>
      <c r="AQ367" s="174" t="str">
        <f ca="1">IFERROR(VLOOKUP(ROW(AQ355),'فهرست بها کلی'!$C$13:$BO$1660,64,0),"")</f>
        <v/>
      </c>
      <c r="AR367" s="244">
        <f t="shared" ca="1" si="40"/>
        <v>0</v>
      </c>
      <c r="AS367" s="174" t="str">
        <f ca="1">IFERROR(VLOOKUP(ROW(AS355),'فهرست بها کلی'!$C$13:$BO$1660,23,0),"")</f>
        <v/>
      </c>
      <c r="AT367" s="174" t="str">
        <f ca="1">IFERROR(VLOOKUP(ROW(AT355),'فهرست بها کلی'!$C$13:$BO$1660,26,0),"")</f>
        <v/>
      </c>
      <c r="AU367" s="174" t="str">
        <f ca="1">IFERROR(VLOOKUP(ROW(AU355),'فهرست بها کلی'!$C$13:$BO$1660,29,0),"")</f>
        <v/>
      </c>
      <c r="AV367" s="174" t="str">
        <f ca="1">IFERROR(VLOOKUP(ROW(AV355),'فهرست بها کلی'!$C$13:$BO$1660,32,0),"")</f>
        <v/>
      </c>
      <c r="AW367" s="174" t="str">
        <f ca="1">IFERROR(VLOOKUP(ROW(AW355),'فهرست بها کلی'!$C$13:$BO$1660,35,0),"")</f>
        <v/>
      </c>
      <c r="AX367" s="174" t="str">
        <f ca="1">IFERROR(VLOOKUP(ROW(AX355),'فهرست بها کلی'!$C$13:$BO$1660,38,0),"")</f>
        <v/>
      </c>
      <c r="AY367" s="174" t="str">
        <f ca="1">IFERROR(VLOOKUP(ROW(AY355),'فهرست بها کلی'!$C$13:$BO$1660,41,0),"")</f>
        <v/>
      </c>
      <c r="AZ367" s="174" t="str">
        <f ca="1">IFERROR(VLOOKUP(ROW(AZ355),'فهرست بها کلی'!$C$13:$BO$1660,44,0),"")</f>
        <v/>
      </c>
      <c r="BA367" s="174" t="str">
        <f ca="1">IFERROR(VLOOKUP(ROW(BA355),'فهرست بها کلی'!$C$13:$BO$1660,47,0),"")</f>
        <v/>
      </c>
      <c r="BB367" s="174" t="str">
        <f ca="1">IFERROR(VLOOKUP(ROW(BB355),'فهرست بها کلی'!$C$13:$BO$1660,50,0),"")</f>
        <v/>
      </c>
      <c r="BC367" s="174" t="str">
        <f ca="1">IFERROR(VLOOKUP(ROW(BC355),'فهرست بها کلی'!$C$13:$BO$1660,53,0),"")</f>
        <v/>
      </c>
      <c r="BD367" s="174" t="str">
        <f ca="1">IFERROR(VLOOKUP(ROW(BD355),'فهرست بها کلی'!$C$13:$BO$1660,56,0),"")</f>
        <v/>
      </c>
      <c r="BE367" s="174" t="str">
        <f ca="1">IFERROR(VLOOKUP(ROW(BE355),'فهرست بها کلی'!$C$13:$BO$1660,59,0),"")</f>
        <v/>
      </c>
      <c r="BF367" s="174" t="str">
        <f ca="1">IFERROR(VLOOKUP(ROW(BF355),'فهرست بها کلی'!$C$13:$BO$1660,62,0),"")</f>
        <v/>
      </c>
      <c r="BG367" s="174" t="str">
        <f ca="1">IFERROR(VLOOKUP(ROW(BG355),'فهرست بها کلی'!$C$13:$BO$1660,65,0),"")</f>
        <v/>
      </c>
      <c r="BH367" s="174" t="str">
        <f ca="1">IFERROR(VLOOKUP(ROW(BH355),'فهرست بها کلی'!$C$13:$BO$1660,16,0),"")</f>
        <v/>
      </c>
      <c r="BI367" s="245" t="str">
        <f t="shared" ca="1" si="41"/>
        <v xml:space="preserve"> </v>
      </c>
      <c r="BJ367" s="245" t="str">
        <f t="shared" ca="1" si="42"/>
        <v/>
      </c>
      <c r="BK367" s="245" t="str">
        <f t="shared" ca="1" si="43"/>
        <v/>
      </c>
    </row>
    <row r="368" spans="1:63" ht="47.25" customHeight="1">
      <c r="A368" s="174" t="str">
        <f ca="1">IFERROR(VLOOKUP(ROW(A356),'فهرست بها کلی'!$C$13:$BO$1660,1,0),"")</f>
        <v/>
      </c>
      <c r="B368" s="174" t="str">
        <f ca="1">IFERROR(VLOOKUP(ROW(B356),'فهرست بها کلی'!$C$13:$BO$1660,5,0),"")</f>
        <v/>
      </c>
      <c r="C368" s="174" t="str">
        <f ca="1">IFERROR(VLOOKUP(ROW(C356),'فهرست بها کلی'!$C$13:$BO$1660,6,0),"")</f>
        <v/>
      </c>
      <c r="D368" s="174" t="str">
        <f ca="1">IFERROR(VLOOKUP(ROW(D356),'فهرست بها کلی'!$C$13:$BO$1660,7,0),"")</f>
        <v/>
      </c>
      <c r="E368" s="174" t="str">
        <f ca="1">IFERROR(VLOOKUP(ROW(E356),'فهرست بها کلی'!$C$13:$BO$1660,8,0),"")</f>
        <v/>
      </c>
      <c r="F368" s="174" t="str">
        <f ca="1">IFERROR(VLOOKUP(ROW(F356),'فهرست بها کلی'!$C$13:$BO$1660,9,0),"")</f>
        <v/>
      </c>
      <c r="G368" s="174" t="str">
        <f ca="1">IFERROR(VLOOKUP(ROW(G356),'فهرست بها کلی'!$C$13:$BO$1660,21,0),"")</f>
        <v/>
      </c>
      <c r="H368" s="174" t="str">
        <f ca="1">IFERROR(VLOOKUP(ROW(H356),'فهرست بها کلی'!$C$13:$BO$1660,24,0),"")</f>
        <v/>
      </c>
      <c r="I368" s="174" t="str">
        <f ca="1">IFERROR(VLOOKUP(ROW(I356),'فهرست بها کلی'!$C$13:$BO$1660,27,0),"")</f>
        <v/>
      </c>
      <c r="J368" s="174" t="str">
        <f ca="1">IFERROR(VLOOKUP(ROW(J356),'فهرست بها کلی'!$C$13:$BO$1660,30,0),"")</f>
        <v/>
      </c>
      <c r="K368" s="174" t="str">
        <f ca="1">IFERROR(VLOOKUP(ROW(K356),'فهرست بها کلی'!$C$13:$BO$1660,33,0),"")</f>
        <v/>
      </c>
      <c r="L368" s="174" t="str">
        <f ca="1">IFERROR(VLOOKUP(ROW(L356),'فهرست بها کلی'!$C$13:$BO$1660,36,0),"")</f>
        <v/>
      </c>
      <c r="M368" s="174" t="str">
        <f ca="1">IFERROR(VLOOKUP(ROW(M356),'فهرست بها کلی'!$C$13:$BO$1660,39,0),"")</f>
        <v/>
      </c>
      <c r="N368" s="174" t="str">
        <f ca="1">IFERROR(VLOOKUP(ROW(N356),'فهرست بها کلی'!$C$13:$BO$1660,42,0),"")</f>
        <v/>
      </c>
      <c r="O368" s="174" t="str">
        <f ca="1">IFERROR(VLOOKUP(ROW(O356),'فهرست بها کلی'!$C$13:$BO$1660,45,0),"")</f>
        <v/>
      </c>
      <c r="P368" s="174" t="str">
        <f ca="1">IFERROR(VLOOKUP(ROW(P356),'فهرست بها کلی'!$C$13:$BO$1660,48,0),"")</f>
        <v/>
      </c>
      <c r="Q368" s="174" t="str">
        <f ca="1">IFERROR(VLOOKUP(ROW(Q356),'فهرست بها کلی'!$C$13:$BO$1660,51,0),"")</f>
        <v/>
      </c>
      <c r="R368" s="174" t="str">
        <f ca="1">IFERROR(VLOOKUP(ROW(R356),'فهرست بها کلی'!$C$13:$BO$1660,54,0),"")</f>
        <v/>
      </c>
      <c r="S368" s="174" t="str">
        <f ca="1">IFERROR(VLOOKUP(ROW(S356),'فهرست بها کلی'!$C$13:$BO$1660,57,0),"")</f>
        <v/>
      </c>
      <c r="T368" s="174" t="str">
        <f ca="1">IFERROR(VLOOKUP(ROW(T356),'فهرست بها کلی'!$C$13:$BO$1660,60,0),"")</f>
        <v/>
      </c>
      <c r="U368" s="174" t="str">
        <f ca="1">IFERROR(VLOOKUP(ROW(U356),'فهرست بها کلی'!$C$13:$BO$1660,63,0),"")</f>
        <v/>
      </c>
      <c r="V368" s="241">
        <f t="shared" ca="1" si="37"/>
        <v>0</v>
      </c>
      <c r="W368" s="242" t="str">
        <f t="shared" ca="1" si="38"/>
        <v/>
      </c>
      <c r="X368" s="174" t="str">
        <f ca="1">IFERROR(VLOOKUP(ROW(X356),'فهرست بها کلی'!$C$13:$BO$1660,10,0),"")</f>
        <v/>
      </c>
      <c r="Y368" s="174" t="str">
        <f ca="1">IFERROR(VLOOKUP(ROW(Y356),'فهرست بها کلی'!$C$13:$BO$1660,11,0),"")</f>
        <v/>
      </c>
      <c r="Z368" s="174" t="str">
        <f ca="1">IFERROR(VLOOKUP(ROW(Z356),'فهرست بها کلی'!$C$13:$BO$1660,12,0),"")</f>
        <v/>
      </c>
      <c r="AA368" s="174" t="str">
        <f ca="1">IFERROR(VLOOKUP(ROW(AA356),'فهرست بها کلی'!$C$13:$BO$1660,13,0),"")</f>
        <v/>
      </c>
      <c r="AB368" s="243" t="str">
        <f t="shared" ca="1" si="39"/>
        <v/>
      </c>
      <c r="AC368" s="174" t="str">
        <f ca="1">IFERROR(VLOOKUP(ROW(AC356),'فهرست بها کلی'!$C$13:$BO$1660,22,0),"")</f>
        <v/>
      </c>
      <c r="AD368" s="174" t="str">
        <f ca="1">IFERROR(VLOOKUP(ROW(AD356),'فهرست بها کلی'!$C$13:$BO$1660,25,0),"")</f>
        <v/>
      </c>
      <c r="AE368" s="174" t="str">
        <f ca="1">IFERROR(VLOOKUP(ROW(AE356),'فهرست بها کلی'!$C$13:$BO$1660,28,0),"")</f>
        <v/>
      </c>
      <c r="AF368" s="174" t="str">
        <f ca="1">IFERROR(VLOOKUP(ROW(AF356),'فهرست بها کلی'!$C$13:$BO$1660,31,0),"")</f>
        <v/>
      </c>
      <c r="AG368" s="174" t="str">
        <f ca="1">IFERROR(VLOOKUP(ROW(AG356),'فهرست بها کلی'!$C$13:$BO$1660,34,0),"")</f>
        <v/>
      </c>
      <c r="AH368" s="174" t="str">
        <f ca="1">IFERROR(VLOOKUP(ROW(AH356),'فهرست بها کلی'!$C$13:$BO$1660,37,0),"")</f>
        <v/>
      </c>
      <c r="AI368" s="174" t="str">
        <f ca="1">IFERROR(VLOOKUP(ROW(AI356),'فهرست بها کلی'!$C$13:$BO$1660,40,0),"")</f>
        <v/>
      </c>
      <c r="AJ368" s="174" t="str">
        <f ca="1">IFERROR(VLOOKUP(ROW(AJ356),'فهرست بها کلی'!$C$13:$BO$1660,43,0),"")</f>
        <v/>
      </c>
      <c r="AK368" s="174" t="str">
        <f ca="1">IFERROR(VLOOKUP(ROW(AK356),'فهرست بها کلی'!$C$13:$BO$1660,46,0),"")</f>
        <v/>
      </c>
      <c r="AL368" s="174" t="str">
        <f ca="1">IFERROR(VLOOKUP(ROW(AL356),'فهرست بها کلی'!$C$13:$BO$1660,49,0),"")</f>
        <v/>
      </c>
      <c r="AM368" s="174" t="str">
        <f ca="1">IFERROR(VLOOKUP(ROW(AM356),'فهرست بها کلی'!$C$13:$BO$1660,52,0),"")</f>
        <v/>
      </c>
      <c r="AN368" s="174" t="str">
        <f ca="1">IFERROR(VLOOKUP(ROW(AN356),'فهرست بها کلی'!$C$13:$BO$1660,55,0),"")</f>
        <v/>
      </c>
      <c r="AO368" s="174" t="str">
        <f ca="1">IFERROR(VLOOKUP(ROW(AO356),'فهرست بها کلی'!$C$13:$BO$1660,58,0),"")</f>
        <v/>
      </c>
      <c r="AP368" s="174" t="str">
        <f ca="1">IFERROR(VLOOKUP(ROW(AP356),'فهرست بها کلی'!$C$13:$BO$1660,61,0),"")</f>
        <v/>
      </c>
      <c r="AQ368" s="174" t="str">
        <f ca="1">IFERROR(VLOOKUP(ROW(AQ356),'فهرست بها کلی'!$C$13:$BO$1660,64,0),"")</f>
        <v/>
      </c>
      <c r="AR368" s="244">
        <f t="shared" ca="1" si="40"/>
        <v>0</v>
      </c>
      <c r="AS368" s="174" t="str">
        <f ca="1">IFERROR(VLOOKUP(ROW(AS356),'فهرست بها کلی'!$C$13:$BO$1660,23,0),"")</f>
        <v/>
      </c>
      <c r="AT368" s="174" t="str">
        <f ca="1">IFERROR(VLOOKUP(ROW(AT356),'فهرست بها کلی'!$C$13:$BO$1660,26,0),"")</f>
        <v/>
      </c>
      <c r="AU368" s="174" t="str">
        <f ca="1">IFERROR(VLOOKUP(ROW(AU356),'فهرست بها کلی'!$C$13:$BO$1660,29,0),"")</f>
        <v/>
      </c>
      <c r="AV368" s="174" t="str">
        <f ca="1">IFERROR(VLOOKUP(ROW(AV356),'فهرست بها کلی'!$C$13:$BO$1660,32,0),"")</f>
        <v/>
      </c>
      <c r="AW368" s="174" t="str">
        <f ca="1">IFERROR(VLOOKUP(ROW(AW356),'فهرست بها کلی'!$C$13:$BO$1660,35,0),"")</f>
        <v/>
      </c>
      <c r="AX368" s="174" t="str">
        <f ca="1">IFERROR(VLOOKUP(ROW(AX356),'فهرست بها کلی'!$C$13:$BO$1660,38,0),"")</f>
        <v/>
      </c>
      <c r="AY368" s="174" t="str">
        <f ca="1">IFERROR(VLOOKUP(ROW(AY356),'فهرست بها کلی'!$C$13:$BO$1660,41,0),"")</f>
        <v/>
      </c>
      <c r="AZ368" s="174" t="str">
        <f ca="1">IFERROR(VLOOKUP(ROW(AZ356),'فهرست بها کلی'!$C$13:$BO$1660,44,0),"")</f>
        <v/>
      </c>
      <c r="BA368" s="174" t="str">
        <f ca="1">IFERROR(VLOOKUP(ROW(BA356),'فهرست بها کلی'!$C$13:$BO$1660,47,0),"")</f>
        <v/>
      </c>
      <c r="BB368" s="174" t="str">
        <f ca="1">IFERROR(VLOOKUP(ROW(BB356),'فهرست بها کلی'!$C$13:$BO$1660,50,0),"")</f>
        <v/>
      </c>
      <c r="BC368" s="174" t="str">
        <f ca="1">IFERROR(VLOOKUP(ROW(BC356),'فهرست بها کلی'!$C$13:$BO$1660,53,0),"")</f>
        <v/>
      </c>
      <c r="BD368" s="174" t="str">
        <f ca="1">IFERROR(VLOOKUP(ROW(BD356),'فهرست بها کلی'!$C$13:$BO$1660,56,0),"")</f>
        <v/>
      </c>
      <c r="BE368" s="174" t="str">
        <f ca="1">IFERROR(VLOOKUP(ROW(BE356),'فهرست بها کلی'!$C$13:$BO$1660,59,0),"")</f>
        <v/>
      </c>
      <c r="BF368" s="174" t="str">
        <f ca="1">IFERROR(VLOOKUP(ROW(BF356),'فهرست بها کلی'!$C$13:$BO$1660,62,0),"")</f>
        <v/>
      </c>
      <c r="BG368" s="174" t="str">
        <f ca="1">IFERROR(VLOOKUP(ROW(BG356),'فهرست بها کلی'!$C$13:$BO$1660,65,0),"")</f>
        <v/>
      </c>
      <c r="BH368" s="174" t="str">
        <f ca="1">IFERROR(VLOOKUP(ROW(BH356),'فهرست بها کلی'!$C$13:$BO$1660,16,0),"")</f>
        <v/>
      </c>
      <c r="BI368" s="245" t="str">
        <f t="shared" ca="1" si="41"/>
        <v xml:space="preserve"> </v>
      </c>
      <c r="BJ368" s="245" t="str">
        <f t="shared" ca="1" si="42"/>
        <v/>
      </c>
      <c r="BK368" s="245" t="str">
        <f t="shared" ca="1" si="43"/>
        <v/>
      </c>
    </row>
    <row r="369" spans="1:63" ht="47.25" customHeight="1">
      <c r="A369" s="174" t="str">
        <f ca="1">IFERROR(VLOOKUP(ROW(A357),'فهرست بها کلی'!$C$13:$BO$1660,1,0),"")</f>
        <v/>
      </c>
      <c r="B369" s="174" t="str">
        <f ca="1">IFERROR(VLOOKUP(ROW(B357),'فهرست بها کلی'!$C$13:$BO$1660,5,0),"")</f>
        <v/>
      </c>
      <c r="C369" s="174" t="str">
        <f ca="1">IFERROR(VLOOKUP(ROW(C357),'فهرست بها کلی'!$C$13:$BO$1660,6,0),"")</f>
        <v/>
      </c>
      <c r="D369" s="174" t="str">
        <f ca="1">IFERROR(VLOOKUP(ROW(D357),'فهرست بها کلی'!$C$13:$BO$1660,7,0),"")</f>
        <v/>
      </c>
      <c r="E369" s="174" t="str">
        <f ca="1">IFERROR(VLOOKUP(ROW(E357),'فهرست بها کلی'!$C$13:$BO$1660,8,0),"")</f>
        <v/>
      </c>
      <c r="F369" s="174" t="str">
        <f ca="1">IFERROR(VLOOKUP(ROW(F357),'فهرست بها کلی'!$C$13:$BO$1660,9,0),"")</f>
        <v/>
      </c>
      <c r="G369" s="174" t="str">
        <f ca="1">IFERROR(VLOOKUP(ROW(G357),'فهرست بها کلی'!$C$13:$BO$1660,21,0),"")</f>
        <v/>
      </c>
      <c r="H369" s="174" t="str">
        <f ca="1">IFERROR(VLOOKUP(ROW(H357),'فهرست بها کلی'!$C$13:$BO$1660,24,0),"")</f>
        <v/>
      </c>
      <c r="I369" s="174" t="str">
        <f ca="1">IFERROR(VLOOKUP(ROW(I357),'فهرست بها کلی'!$C$13:$BO$1660,27,0),"")</f>
        <v/>
      </c>
      <c r="J369" s="174" t="str">
        <f ca="1">IFERROR(VLOOKUP(ROW(J357),'فهرست بها کلی'!$C$13:$BO$1660,30,0),"")</f>
        <v/>
      </c>
      <c r="K369" s="174" t="str">
        <f ca="1">IFERROR(VLOOKUP(ROW(K357),'فهرست بها کلی'!$C$13:$BO$1660,33,0),"")</f>
        <v/>
      </c>
      <c r="L369" s="174" t="str">
        <f ca="1">IFERROR(VLOOKUP(ROW(L357),'فهرست بها کلی'!$C$13:$BO$1660,36,0),"")</f>
        <v/>
      </c>
      <c r="M369" s="174" t="str">
        <f ca="1">IFERROR(VLOOKUP(ROW(M357),'فهرست بها کلی'!$C$13:$BO$1660,39,0),"")</f>
        <v/>
      </c>
      <c r="N369" s="174" t="str">
        <f ca="1">IFERROR(VLOOKUP(ROW(N357),'فهرست بها کلی'!$C$13:$BO$1660,42,0),"")</f>
        <v/>
      </c>
      <c r="O369" s="174" t="str">
        <f ca="1">IFERROR(VLOOKUP(ROW(O357),'فهرست بها کلی'!$C$13:$BO$1660,45,0),"")</f>
        <v/>
      </c>
      <c r="P369" s="174" t="str">
        <f ca="1">IFERROR(VLOOKUP(ROW(P357),'فهرست بها کلی'!$C$13:$BO$1660,48,0),"")</f>
        <v/>
      </c>
      <c r="Q369" s="174" t="str">
        <f ca="1">IFERROR(VLOOKUP(ROW(Q357),'فهرست بها کلی'!$C$13:$BO$1660,51,0),"")</f>
        <v/>
      </c>
      <c r="R369" s="174" t="str">
        <f ca="1">IFERROR(VLOOKUP(ROW(R357),'فهرست بها کلی'!$C$13:$BO$1660,54,0),"")</f>
        <v/>
      </c>
      <c r="S369" s="174" t="str">
        <f ca="1">IFERROR(VLOOKUP(ROW(S357),'فهرست بها کلی'!$C$13:$BO$1660,57,0),"")</f>
        <v/>
      </c>
      <c r="T369" s="174" t="str">
        <f ca="1">IFERROR(VLOOKUP(ROW(T357),'فهرست بها کلی'!$C$13:$BO$1660,60,0),"")</f>
        <v/>
      </c>
      <c r="U369" s="174" t="str">
        <f ca="1">IFERROR(VLOOKUP(ROW(U357),'فهرست بها کلی'!$C$13:$BO$1660,63,0),"")</f>
        <v/>
      </c>
      <c r="V369" s="241">
        <f t="shared" ca="1" si="37"/>
        <v>0</v>
      </c>
      <c r="W369" s="242" t="str">
        <f t="shared" ca="1" si="38"/>
        <v/>
      </c>
      <c r="X369" s="174" t="str">
        <f ca="1">IFERROR(VLOOKUP(ROW(X357),'فهرست بها کلی'!$C$13:$BO$1660,10,0),"")</f>
        <v/>
      </c>
      <c r="Y369" s="174" t="str">
        <f ca="1">IFERROR(VLOOKUP(ROW(Y357),'فهرست بها کلی'!$C$13:$BO$1660,11,0),"")</f>
        <v/>
      </c>
      <c r="Z369" s="174" t="str">
        <f ca="1">IFERROR(VLOOKUP(ROW(Z357),'فهرست بها کلی'!$C$13:$BO$1660,12,0),"")</f>
        <v/>
      </c>
      <c r="AA369" s="174" t="str">
        <f ca="1">IFERROR(VLOOKUP(ROW(AA357),'فهرست بها کلی'!$C$13:$BO$1660,13,0),"")</f>
        <v/>
      </c>
      <c r="AB369" s="243" t="str">
        <f t="shared" ca="1" si="39"/>
        <v/>
      </c>
      <c r="AC369" s="174" t="str">
        <f ca="1">IFERROR(VLOOKUP(ROW(AC357),'فهرست بها کلی'!$C$13:$BO$1660,22,0),"")</f>
        <v/>
      </c>
      <c r="AD369" s="174" t="str">
        <f ca="1">IFERROR(VLOOKUP(ROW(AD357),'فهرست بها کلی'!$C$13:$BO$1660,25,0),"")</f>
        <v/>
      </c>
      <c r="AE369" s="174" t="str">
        <f ca="1">IFERROR(VLOOKUP(ROW(AE357),'فهرست بها کلی'!$C$13:$BO$1660,28,0),"")</f>
        <v/>
      </c>
      <c r="AF369" s="174" t="str">
        <f ca="1">IFERROR(VLOOKUP(ROW(AF357),'فهرست بها کلی'!$C$13:$BO$1660,31,0),"")</f>
        <v/>
      </c>
      <c r="AG369" s="174" t="str">
        <f ca="1">IFERROR(VLOOKUP(ROW(AG357),'فهرست بها کلی'!$C$13:$BO$1660,34,0),"")</f>
        <v/>
      </c>
      <c r="AH369" s="174" t="str">
        <f ca="1">IFERROR(VLOOKUP(ROW(AH357),'فهرست بها کلی'!$C$13:$BO$1660,37,0),"")</f>
        <v/>
      </c>
      <c r="AI369" s="174" t="str">
        <f ca="1">IFERROR(VLOOKUP(ROW(AI357),'فهرست بها کلی'!$C$13:$BO$1660,40,0),"")</f>
        <v/>
      </c>
      <c r="AJ369" s="174" t="str">
        <f ca="1">IFERROR(VLOOKUP(ROW(AJ357),'فهرست بها کلی'!$C$13:$BO$1660,43,0),"")</f>
        <v/>
      </c>
      <c r="AK369" s="174" t="str">
        <f ca="1">IFERROR(VLOOKUP(ROW(AK357),'فهرست بها کلی'!$C$13:$BO$1660,46,0),"")</f>
        <v/>
      </c>
      <c r="AL369" s="174" t="str">
        <f ca="1">IFERROR(VLOOKUP(ROW(AL357),'فهرست بها کلی'!$C$13:$BO$1660,49,0),"")</f>
        <v/>
      </c>
      <c r="AM369" s="174" t="str">
        <f ca="1">IFERROR(VLOOKUP(ROW(AM357),'فهرست بها کلی'!$C$13:$BO$1660,52,0),"")</f>
        <v/>
      </c>
      <c r="AN369" s="174" t="str">
        <f ca="1">IFERROR(VLOOKUP(ROW(AN357),'فهرست بها کلی'!$C$13:$BO$1660,55,0),"")</f>
        <v/>
      </c>
      <c r="AO369" s="174" t="str">
        <f ca="1">IFERROR(VLOOKUP(ROW(AO357),'فهرست بها کلی'!$C$13:$BO$1660,58,0),"")</f>
        <v/>
      </c>
      <c r="AP369" s="174" t="str">
        <f ca="1">IFERROR(VLOOKUP(ROW(AP357),'فهرست بها کلی'!$C$13:$BO$1660,61,0),"")</f>
        <v/>
      </c>
      <c r="AQ369" s="174" t="str">
        <f ca="1">IFERROR(VLOOKUP(ROW(AQ357),'فهرست بها کلی'!$C$13:$BO$1660,64,0),"")</f>
        <v/>
      </c>
      <c r="AR369" s="244">
        <f t="shared" ca="1" si="40"/>
        <v>0</v>
      </c>
      <c r="AS369" s="174" t="str">
        <f ca="1">IFERROR(VLOOKUP(ROW(AS357),'فهرست بها کلی'!$C$13:$BO$1660,23,0),"")</f>
        <v/>
      </c>
      <c r="AT369" s="174" t="str">
        <f ca="1">IFERROR(VLOOKUP(ROW(AT357),'فهرست بها کلی'!$C$13:$BO$1660,26,0),"")</f>
        <v/>
      </c>
      <c r="AU369" s="174" t="str">
        <f ca="1">IFERROR(VLOOKUP(ROW(AU357),'فهرست بها کلی'!$C$13:$BO$1660,29,0),"")</f>
        <v/>
      </c>
      <c r="AV369" s="174" t="str">
        <f ca="1">IFERROR(VLOOKUP(ROW(AV357),'فهرست بها کلی'!$C$13:$BO$1660,32,0),"")</f>
        <v/>
      </c>
      <c r="AW369" s="174" t="str">
        <f ca="1">IFERROR(VLOOKUP(ROW(AW357),'فهرست بها کلی'!$C$13:$BO$1660,35,0),"")</f>
        <v/>
      </c>
      <c r="AX369" s="174" t="str">
        <f ca="1">IFERROR(VLOOKUP(ROW(AX357),'فهرست بها کلی'!$C$13:$BO$1660,38,0),"")</f>
        <v/>
      </c>
      <c r="AY369" s="174" t="str">
        <f ca="1">IFERROR(VLOOKUP(ROW(AY357),'فهرست بها کلی'!$C$13:$BO$1660,41,0),"")</f>
        <v/>
      </c>
      <c r="AZ369" s="174" t="str">
        <f ca="1">IFERROR(VLOOKUP(ROW(AZ357),'فهرست بها کلی'!$C$13:$BO$1660,44,0),"")</f>
        <v/>
      </c>
      <c r="BA369" s="174" t="str">
        <f ca="1">IFERROR(VLOOKUP(ROW(BA357),'فهرست بها کلی'!$C$13:$BO$1660,47,0),"")</f>
        <v/>
      </c>
      <c r="BB369" s="174" t="str">
        <f ca="1">IFERROR(VLOOKUP(ROW(BB357),'فهرست بها کلی'!$C$13:$BO$1660,50,0),"")</f>
        <v/>
      </c>
      <c r="BC369" s="174" t="str">
        <f ca="1">IFERROR(VLOOKUP(ROW(BC357),'فهرست بها کلی'!$C$13:$BO$1660,53,0),"")</f>
        <v/>
      </c>
      <c r="BD369" s="174" t="str">
        <f ca="1">IFERROR(VLOOKUP(ROW(BD357),'فهرست بها کلی'!$C$13:$BO$1660,56,0),"")</f>
        <v/>
      </c>
      <c r="BE369" s="174" t="str">
        <f ca="1">IFERROR(VLOOKUP(ROW(BE357),'فهرست بها کلی'!$C$13:$BO$1660,59,0),"")</f>
        <v/>
      </c>
      <c r="BF369" s="174" t="str">
        <f ca="1">IFERROR(VLOOKUP(ROW(BF357),'فهرست بها کلی'!$C$13:$BO$1660,62,0),"")</f>
        <v/>
      </c>
      <c r="BG369" s="174" t="str">
        <f ca="1">IFERROR(VLOOKUP(ROW(BG357),'فهرست بها کلی'!$C$13:$BO$1660,65,0),"")</f>
        <v/>
      </c>
      <c r="BH369" s="174" t="str">
        <f ca="1">IFERROR(VLOOKUP(ROW(BH357),'فهرست بها کلی'!$C$13:$BO$1660,16,0),"")</f>
        <v/>
      </c>
      <c r="BI369" s="245" t="str">
        <f t="shared" ca="1" si="41"/>
        <v xml:space="preserve"> </v>
      </c>
      <c r="BJ369" s="245" t="str">
        <f t="shared" ca="1" si="42"/>
        <v/>
      </c>
      <c r="BK369" s="245" t="str">
        <f t="shared" ca="1" si="43"/>
        <v/>
      </c>
    </row>
    <row r="370" spans="1:63" ht="47.25" customHeight="1">
      <c r="A370" s="174" t="str">
        <f ca="1">IFERROR(VLOOKUP(ROW(A358),'فهرست بها کلی'!$C$13:$BO$1660,1,0),"")</f>
        <v/>
      </c>
      <c r="B370" s="174" t="str">
        <f ca="1">IFERROR(VLOOKUP(ROW(B358),'فهرست بها کلی'!$C$13:$BO$1660,5,0),"")</f>
        <v/>
      </c>
      <c r="C370" s="174" t="str">
        <f ca="1">IFERROR(VLOOKUP(ROW(C358),'فهرست بها کلی'!$C$13:$BO$1660,6,0),"")</f>
        <v/>
      </c>
      <c r="D370" s="174" t="str">
        <f ca="1">IFERROR(VLOOKUP(ROW(D358),'فهرست بها کلی'!$C$13:$BO$1660,7,0),"")</f>
        <v/>
      </c>
      <c r="E370" s="174" t="str">
        <f ca="1">IFERROR(VLOOKUP(ROW(E358),'فهرست بها کلی'!$C$13:$BO$1660,8,0),"")</f>
        <v/>
      </c>
      <c r="F370" s="174" t="str">
        <f ca="1">IFERROR(VLOOKUP(ROW(F358),'فهرست بها کلی'!$C$13:$BO$1660,9,0),"")</f>
        <v/>
      </c>
      <c r="G370" s="174" t="str">
        <f ca="1">IFERROR(VLOOKUP(ROW(G358),'فهرست بها کلی'!$C$13:$BO$1660,21,0),"")</f>
        <v/>
      </c>
      <c r="H370" s="174" t="str">
        <f ca="1">IFERROR(VLOOKUP(ROW(H358),'فهرست بها کلی'!$C$13:$BO$1660,24,0),"")</f>
        <v/>
      </c>
      <c r="I370" s="174" t="str">
        <f ca="1">IFERROR(VLOOKUP(ROW(I358),'فهرست بها کلی'!$C$13:$BO$1660,27,0),"")</f>
        <v/>
      </c>
      <c r="J370" s="174" t="str">
        <f ca="1">IFERROR(VLOOKUP(ROW(J358),'فهرست بها کلی'!$C$13:$BO$1660,30,0),"")</f>
        <v/>
      </c>
      <c r="K370" s="174" t="str">
        <f ca="1">IFERROR(VLOOKUP(ROW(K358),'فهرست بها کلی'!$C$13:$BO$1660,33,0),"")</f>
        <v/>
      </c>
      <c r="L370" s="174" t="str">
        <f ca="1">IFERROR(VLOOKUP(ROW(L358),'فهرست بها کلی'!$C$13:$BO$1660,36,0),"")</f>
        <v/>
      </c>
      <c r="M370" s="174" t="str">
        <f ca="1">IFERROR(VLOOKUP(ROW(M358),'فهرست بها کلی'!$C$13:$BO$1660,39,0),"")</f>
        <v/>
      </c>
      <c r="N370" s="174" t="str">
        <f ca="1">IFERROR(VLOOKUP(ROW(N358),'فهرست بها کلی'!$C$13:$BO$1660,42,0),"")</f>
        <v/>
      </c>
      <c r="O370" s="174" t="str">
        <f ca="1">IFERROR(VLOOKUP(ROW(O358),'فهرست بها کلی'!$C$13:$BO$1660,45,0),"")</f>
        <v/>
      </c>
      <c r="P370" s="174" t="str">
        <f ca="1">IFERROR(VLOOKUP(ROW(P358),'فهرست بها کلی'!$C$13:$BO$1660,48,0),"")</f>
        <v/>
      </c>
      <c r="Q370" s="174" t="str">
        <f ca="1">IFERROR(VLOOKUP(ROW(Q358),'فهرست بها کلی'!$C$13:$BO$1660,51,0),"")</f>
        <v/>
      </c>
      <c r="R370" s="174" t="str">
        <f ca="1">IFERROR(VLOOKUP(ROW(R358),'فهرست بها کلی'!$C$13:$BO$1660,54,0),"")</f>
        <v/>
      </c>
      <c r="S370" s="174" t="str">
        <f ca="1">IFERROR(VLOOKUP(ROW(S358),'فهرست بها کلی'!$C$13:$BO$1660,57,0),"")</f>
        <v/>
      </c>
      <c r="T370" s="174" t="str">
        <f ca="1">IFERROR(VLOOKUP(ROW(T358),'فهرست بها کلی'!$C$13:$BO$1660,60,0),"")</f>
        <v/>
      </c>
      <c r="U370" s="174" t="str">
        <f ca="1">IFERROR(VLOOKUP(ROW(U358),'فهرست بها کلی'!$C$13:$BO$1660,63,0),"")</f>
        <v/>
      </c>
      <c r="V370" s="241">
        <f t="shared" ca="1" si="37"/>
        <v>0</v>
      </c>
      <c r="W370" s="242" t="str">
        <f t="shared" ca="1" si="38"/>
        <v/>
      </c>
      <c r="X370" s="174" t="str">
        <f ca="1">IFERROR(VLOOKUP(ROW(X358),'فهرست بها کلی'!$C$13:$BO$1660,10,0),"")</f>
        <v/>
      </c>
      <c r="Y370" s="174" t="str">
        <f ca="1">IFERROR(VLOOKUP(ROW(Y358),'فهرست بها کلی'!$C$13:$BO$1660,11,0),"")</f>
        <v/>
      </c>
      <c r="Z370" s="174" t="str">
        <f ca="1">IFERROR(VLOOKUP(ROW(Z358),'فهرست بها کلی'!$C$13:$BO$1660,12,0),"")</f>
        <v/>
      </c>
      <c r="AA370" s="174" t="str">
        <f ca="1">IFERROR(VLOOKUP(ROW(AA358),'فهرست بها کلی'!$C$13:$BO$1660,13,0),"")</f>
        <v/>
      </c>
      <c r="AB370" s="243" t="str">
        <f t="shared" ca="1" si="39"/>
        <v/>
      </c>
      <c r="AC370" s="174" t="str">
        <f ca="1">IFERROR(VLOOKUP(ROW(AC358),'فهرست بها کلی'!$C$13:$BO$1660,22,0),"")</f>
        <v/>
      </c>
      <c r="AD370" s="174" t="str">
        <f ca="1">IFERROR(VLOOKUP(ROW(AD358),'فهرست بها کلی'!$C$13:$BO$1660,25,0),"")</f>
        <v/>
      </c>
      <c r="AE370" s="174" t="str">
        <f ca="1">IFERROR(VLOOKUP(ROW(AE358),'فهرست بها کلی'!$C$13:$BO$1660,28,0),"")</f>
        <v/>
      </c>
      <c r="AF370" s="174" t="str">
        <f ca="1">IFERROR(VLOOKUP(ROW(AF358),'فهرست بها کلی'!$C$13:$BO$1660,31,0),"")</f>
        <v/>
      </c>
      <c r="AG370" s="174" t="str">
        <f ca="1">IFERROR(VLOOKUP(ROW(AG358),'فهرست بها کلی'!$C$13:$BO$1660,34,0),"")</f>
        <v/>
      </c>
      <c r="AH370" s="174" t="str">
        <f ca="1">IFERROR(VLOOKUP(ROW(AH358),'فهرست بها کلی'!$C$13:$BO$1660,37,0),"")</f>
        <v/>
      </c>
      <c r="AI370" s="174" t="str">
        <f ca="1">IFERROR(VLOOKUP(ROW(AI358),'فهرست بها کلی'!$C$13:$BO$1660,40,0),"")</f>
        <v/>
      </c>
      <c r="AJ370" s="174" t="str">
        <f ca="1">IFERROR(VLOOKUP(ROW(AJ358),'فهرست بها کلی'!$C$13:$BO$1660,43,0),"")</f>
        <v/>
      </c>
      <c r="AK370" s="174" t="str">
        <f ca="1">IFERROR(VLOOKUP(ROW(AK358),'فهرست بها کلی'!$C$13:$BO$1660,46,0),"")</f>
        <v/>
      </c>
      <c r="AL370" s="174" t="str">
        <f ca="1">IFERROR(VLOOKUP(ROW(AL358),'فهرست بها کلی'!$C$13:$BO$1660,49,0),"")</f>
        <v/>
      </c>
      <c r="AM370" s="174" t="str">
        <f ca="1">IFERROR(VLOOKUP(ROW(AM358),'فهرست بها کلی'!$C$13:$BO$1660,52,0),"")</f>
        <v/>
      </c>
      <c r="AN370" s="174" t="str">
        <f ca="1">IFERROR(VLOOKUP(ROW(AN358),'فهرست بها کلی'!$C$13:$BO$1660,55,0),"")</f>
        <v/>
      </c>
      <c r="AO370" s="174" t="str">
        <f ca="1">IFERROR(VLOOKUP(ROW(AO358),'فهرست بها کلی'!$C$13:$BO$1660,58,0),"")</f>
        <v/>
      </c>
      <c r="AP370" s="174" t="str">
        <f ca="1">IFERROR(VLOOKUP(ROW(AP358),'فهرست بها کلی'!$C$13:$BO$1660,61,0),"")</f>
        <v/>
      </c>
      <c r="AQ370" s="174" t="str">
        <f ca="1">IFERROR(VLOOKUP(ROW(AQ358),'فهرست بها کلی'!$C$13:$BO$1660,64,0),"")</f>
        <v/>
      </c>
      <c r="AR370" s="244">
        <f t="shared" ca="1" si="40"/>
        <v>0</v>
      </c>
      <c r="AS370" s="174" t="str">
        <f ca="1">IFERROR(VLOOKUP(ROW(AS358),'فهرست بها کلی'!$C$13:$BO$1660,23,0),"")</f>
        <v/>
      </c>
      <c r="AT370" s="174" t="str">
        <f ca="1">IFERROR(VLOOKUP(ROW(AT358),'فهرست بها کلی'!$C$13:$BO$1660,26,0),"")</f>
        <v/>
      </c>
      <c r="AU370" s="174" t="str">
        <f ca="1">IFERROR(VLOOKUP(ROW(AU358),'فهرست بها کلی'!$C$13:$BO$1660,29,0),"")</f>
        <v/>
      </c>
      <c r="AV370" s="174" t="str">
        <f ca="1">IFERROR(VLOOKUP(ROW(AV358),'فهرست بها کلی'!$C$13:$BO$1660,32,0),"")</f>
        <v/>
      </c>
      <c r="AW370" s="174" t="str">
        <f ca="1">IFERROR(VLOOKUP(ROW(AW358),'فهرست بها کلی'!$C$13:$BO$1660,35,0),"")</f>
        <v/>
      </c>
      <c r="AX370" s="174" t="str">
        <f ca="1">IFERROR(VLOOKUP(ROW(AX358),'فهرست بها کلی'!$C$13:$BO$1660,38,0),"")</f>
        <v/>
      </c>
      <c r="AY370" s="174" t="str">
        <f ca="1">IFERROR(VLOOKUP(ROW(AY358),'فهرست بها کلی'!$C$13:$BO$1660,41,0),"")</f>
        <v/>
      </c>
      <c r="AZ370" s="174" t="str">
        <f ca="1">IFERROR(VLOOKUP(ROW(AZ358),'فهرست بها کلی'!$C$13:$BO$1660,44,0),"")</f>
        <v/>
      </c>
      <c r="BA370" s="174" t="str">
        <f ca="1">IFERROR(VLOOKUP(ROW(BA358),'فهرست بها کلی'!$C$13:$BO$1660,47,0),"")</f>
        <v/>
      </c>
      <c r="BB370" s="174" t="str">
        <f ca="1">IFERROR(VLOOKUP(ROW(BB358),'فهرست بها کلی'!$C$13:$BO$1660,50,0),"")</f>
        <v/>
      </c>
      <c r="BC370" s="174" t="str">
        <f ca="1">IFERROR(VLOOKUP(ROW(BC358),'فهرست بها کلی'!$C$13:$BO$1660,53,0),"")</f>
        <v/>
      </c>
      <c r="BD370" s="174" t="str">
        <f ca="1">IFERROR(VLOOKUP(ROW(BD358),'فهرست بها کلی'!$C$13:$BO$1660,56,0),"")</f>
        <v/>
      </c>
      <c r="BE370" s="174" t="str">
        <f ca="1">IFERROR(VLOOKUP(ROW(BE358),'فهرست بها کلی'!$C$13:$BO$1660,59,0),"")</f>
        <v/>
      </c>
      <c r="BF370" s="174" t="str">
        <f ca="1">IFERROR(VLOOKUP(ROW(BF358),'فهرست بها کلی'!$C$13:$BO$1660,62,0),"")</f>
        <v/>
      </c>
      <c r="BG370" s="174" t="str">
        <f ca="1">IFERROR(VLOOKUP(ROW(BG358),'فهرست بها کلی'!$C$13:$BO$1660,65,0),"")</f>
        <v/>
      </c>
      <c r="BH370" s="174" t="str">
        <f ca="1">IFERROR(VLOOKUP(ROW(BH358),'فهرست بها کلی'!$C$13:$BO$1660,16,0),"")</f>
        <v/>
      </c>
      <c r="BI370" s="245" t="str">
        <f t="shared" ca="1" si="41"/>
        <v xml:space="preserve"> </v>
      </c>
      <c r="BJ370" s="245" t="str">
        <f t="shared" ca="1" si="42"/>
        <v/>
      </c>
      <c r="BK370" s="245" t="str">
        <f t="shared" ca="1" si="43"/>
        <v/>
      </c>
    </row>
    <row r="371" spans="1:63" ht="47.25" customHeight="1">
      <c r="A371" s="174" t="str">
        <f ca="1">IFERROR(VLOOKUP(ROW(A359),'فهرست بها کلی'!$C$13:$BO$1660,1,0),"")</f>
        <v/>
      </c>
      <c r="B371" s="174" t="str">
        <f ca="1">IFERROR(VLOOKUP(ROW(B359),'فهرست بها کلی'!$C$13:$BO$1660,5,0),"")</f>
        <v/>
      </c>
      <c r="C371" s="174" t="str">
        <f ca="1">IFERROR(VLOOKUP(ROW(C359),'فهرست بها کلی'!$C$13:$BO$1660,6,0),"")</f>
        <v/>
      </c>
      <c r="D371" s="174" t="str">
        <f ca="1">IFERROR(VLOOKUP(ROW(D359),'فهرست بها کلی'!$C$13:$BO$1660,7,0),"")</f>
        <v/>
      </c>
      <c r="E371" s="174" t="str">
        <f ca="1">IFERROR(VLOOKUP(ROW(E359),'فهرست بها کلی'!$C$13:$BO$1660,8,0),"")</f>
        <v/>
      </c>
      <c r="F371" s="174" t="str">
        <f ca="1">IFERROR(VLOOKUP(ROW(F359),'فهرست بها کلی'!$C$13:$BO$1660,9,0),"")</f>
        <v/>
      </c>
      <c r="G371" s="174" t="str">
        <f ca="1">IFERROR(VLOOKUP(ROW(G359),'فهرست بها کلی'!$C$13:$BO$1660,21,0),"")</f>
        <v/>
      </c>
      <c r="H371" s="174" t="str">
        <f ca="1">IFERROR(VLOOKUP(ROW(H359),'فهرست بها کلی'!$C$13:$BO$1660,24,0),"")</f>
        <v/>
      </c>
      <c r="I371" s="174" t="str">
        <f ca="1">IFERROR(VLOOKUP(ROW(I359),'فهرست بها کلی'!$C$13:$BO$1660,27,0),"")</f>
        <v/>
      </c>
      <c r="J371" s="174" t="str">
        <f ca="1">IFERROR(VLOOKUP(ROW(J359),'فهرست بها کلی'!$C$13:$BO$1660,30,0),"")</f>
        <v/>
      </c>
      <c r="K371" s="174" t="str">
        <f ca="1">IFERROR(VLOOKUP(ROW(K359),'فهرست بها کلی'!$C$13:$BO$1660,33,0),"")</f>
        <v/>
      </c>
      <c r="L371" s="174" t="str">
        <f ca="1">IFERROR(VLOOKUP(ROW(L359),'فهرست بها کلی'!$C$13:$BO$1660,36,0),"")</f>
        <v/>
      </c>
      <c r="M371" s="174" t="str">
        <f ca="1">IFERROR(VLOOKUP(ROW(M359),'فهرست بها کلی'!$C$13:$BO$1660,39,0),"")</f>
        <v/>
      </c>
      <c r="N371" s="174" t="str">
        <f ca="1">IFERROR(VLOOKUP(ROW(N359),'فهرست بها کلی'!$C$13:$BO$1660,42,0),"")</f>
        <v/>
      </c>
      <c r="O371" s="174" t="str">
        <f ca="1">IFERROR(VLOOKUP(ROW(O359),'فهرست بها کلی'!$C$13:$BO$1660,45,0),"")</f>
        <v/>
      </c>
      <c r="P371" s="174" t="str">
        <f ca="1">IFERROR(VLOOKUP(ROW(P359),'فهرست بها کلی'!$C$13:$BO$1660,48,0),"")</f>
        <v/>
      </c>
      <c r="Q371" s="174" t="str">
        <f ca="1">IFERROR(VLOOKUP(ROW(Q359),'فهرست بها کلی'!$C$13:$BO$1660,51,0),"")</f>
        <v/>
      </c>
      <c r="R371" s="174" t="str">
        <f ca="1">IFERROR(VLOOKUP(ROW(R359),'فهرست بها کلی'!$C$13:$BO$1660,54,0),"")</f>
        <v/>
      </c>
      <c r="S371" s="174" t="str">
        <f ca="1">IFERROR(VLOOKUP(ROW(S359),'فهرست بها کلی'!$C$13:$BO$1660,57,0),"")</f>
        <v/>
      </c>
      <c r="T371" s="174" t="str">
        <f ca="1">IFERROR(VLOOKUP(ROW(T359),'فهرست بها کلی'!$C$13:$BO$1660,60,0),"")</f>
        <v/>
      </c>
      <c r="U371" s="174" t="str">
        <f ca="1">IFERROR(VLOOKUP(ROW(U359),'فهرست بها کلی'!$C$13:$BO$1660,63,0),"")</f>
        <v/>
      </c>
      <c r="V371" s="241">
        <f t="shared" ca="1" si="37"/>
        <v>0</v>
      </c>
      <c r="W371" s="242" t="str">
        <f t="shared" ca="1" si="38"/>
        <v/>
      </c>
      <c r="X371" s="174" t="str">
        <f ca="1">IFERROR(VLOOKUP(ROW(X359),'فهرست بها کلی'!$C$13:$BO$1660,10,0),"")</f>
        <v/>
      </c>
      <c r="Y371" s="174" t="str">
        <f ca="1">IFERROR(VLOOKUP(ROW(Y359),'فهرست بها کلی'!$C$13:$BO$1660,11,0),"")</f>
        <v/>
      </c>
      <c r="Z371" s="174" t="str">
        <f ca="1">IFERROR(VLOOKUP(ROW(Z359),'فهرست بها کلی'!$C$13:$BO$1660,12,0),"")</f>
        <v/>
      </c>
      <c r="AA371" s="174" t="str">
        <f ca="1">IFERROR(VLOOKUP(ROW(AA359),'فهرست بها کلی'!$C$13:$BO$1660,13,0),"")</f>
        <v/>
      </c>
      <c r="AB371" s="243" t="str">
        <f t="shared" ca="1" si="39"/>
        <v/>
      </c>
      <c r="AC371" s="174" t="str">
        <f ca="1">IFERROR(VLOOKUP(ROW(AC359),'فهرست بها کلی'!$C$13:$BO$1660,22,0),"")</f>
        <v/>
      </c>
      <c r="AD371" s="174" t="str">
        <f ca="1">IFERROR(VLOOKUP(ROW(AD359),'فهرست بها کلی'!$C$13:$BO$1660,25,0),"")</f>
        <v/>
      </c>
      <c r="AE371" s="174" t="str">
        <f ca="1">IFERROR(VLOOKUP(ROW(AE359),'فهرست بها کلی'!$C$13:$BO$1660,28,0),"")</f>
        <v/>
      </c>
      <c r="AF371" s="174" t="str">
        <f ca="1">IFERROR(VLOOKUP(ROW(AF359),'فهرست بها کلی'!$C$13:$BO$1660,31,0),"")</f>
        <v/>
      </c>
      <c r="AG371" s="174" t="str">
        <f ca="1">IFERROR(VLOOKUP(ROW(AG359),'فهرست بها کلی'!$C$13:$BO$1660,34,0),"")</f>
        <v/>
      </c>
      <c r="AH371" s="174" t="str">
        <f ca="1">IFERROR(VLOOKUP(ROW(AH359),'فهرست بها کلی'!$C$13:$BO$1660,37,0),"")</f>
        <v/>
      </c>
      <c r="AI371" s="174" t="str">
        <f ca="1">IFERROR(VLOOKUP(ROW(AI359),'فهرست بها کلی'!$C$13:$BO$1660,40,0),"")</f>
        <v/>
      </c>
      <c r="AJ371" s="174" t="str">
        <f ca="1">IFERROR(VLOOKUP(ROW(AJ359),'فهرست بها کلی'!$C$13:$BO$1660,43,0),"")</f>
        <v/>
      </c>
      <c r="AK371" s="174" t="str">
        <f ca="1">IFERROR(VLOOKUP(ROW(AK359),'فهرست بها کلی'!$C$13:$BO$1660,46,0),"")</f>
        <v/>
      </c>
      <c r="AL371" s="174" t="str">
        <f ca="1">IFERROR(VLOOKUP(ROW(AL359),'فهرست بها کلی'!$C$13:$BO$1660,49,0),"")</f>
        <v/>
      </c>
      <c r="AM371" s="174" t="str">
        <f ca="1">IFERROR(VLOOKUP(ROW(AM359),'فهرست بها کلی'!$C$13:$BO$1660,52,0),"")</f>
        <v/>
      </c>
      <c r="AN371" s="174" t="str">
        <f ca="1">IFERROR(VLOOKUP(ROW(AN359),'فهرست بها کلی'!$C$13:$BO$1660,55,0),"")</f>
        <v/>
      </c>
      <c r="AO371" s="174" t="str">
        <f ca="1">IFERROR(VLOOKUP(ROW(AO359),'فهرست بها کلی'!$C$13:$BO$1660,58,0),"")</f>
        <v/>
      </c>
      <c r="AP371" s="174" t="str">
        <f ca="1">IFERROR(VLOOKUP(ROW(AP359),'فهرست بها کلی'!$C$13:$BO$1660,61,0),"")</f>
        <v/>
      </c>
      <c r="AQ371" s="174" t="str">
        <f ca="1">IFERROR(VLOOKUP(ROW(AQ359),'فهرست بها کلی'!$C$13:$BO$1660,64,0),"")</f>
        <v/>
      </c>
      <c r="AR371" s="244">
        <f t="shared" ca="1" si="40"/>
        <v>0</v>
      </c>
      <c r="AS371" s="174" t="str">
        <f ca="1">IFERROR(VLOOKUP(ROW(AS359),'فهرست بها کلی'!$C$13:$BO$1660,23,0),"")</f>
        <v/>
      </c>
      <c r="AT371" s="174" t="str">
        <f ca="1">IFERROR(VLOOKUP(ROW(AT359),'فهرست بها کلی'!$C$13:$BO$1660,26,0),"")</f>
        <v/>
      </c>
      <c r="AU371" s="174" t="str">
        <f ca="1">IFERROR(VLOOKUP(ROW(AU359),'فهرست بها کلی'!$C$13:$BO$1660,29,0),"")</f>
        <v/>
      </c>
      <c r="AV371" s="174" t="str">
        <f ca="1">IFERROR(VLOOKUP(ROW(AV359),'فهرست بها کلی'!$C$13:$BO$1660,32,0),"")</f>
        <v/>
      </c>
      <c r="AW371" s="174" t="str">
        <f ca="1">IFERROR(VLOOKUP(ROW(AW359),'فهرست بها کلی'!$C$13:$BO$1660,35,0),"")</f>
        <v/>
      </c>
      <c r="AX371" s="174" t="str">
        <f ca="1">IFERROR(VLOOKUP(ROW(AX359),'فهرست بها کلی'!$C$13:$BO$1660,38,0),"")</f>
        <v/>
      </c>
      <c r="AY371" s="174" t="str">
        <f ca="1">IFERROR(VLOOKUP(ROW(AY359),'فهرست بها کلی'!$C$13:$BO$1660,41,0),"")</f>
        <v/>
      </c>
      <c r="AZ371" s="174" t="str">
        <f ca="1">IFERROR(VLOOKUP(ROW(AZ359),'فهرست بها کلی'!$C$13:$BO$1660,44,0),"")</f>
        <v/>
      </c>
      <c r="BA371" s="174" t="str">
        <f ca="1">IFERROR(VLOOKUP(ROW(BA359),'فهرست بها کلی'!$C$13:$BO$1660,47,0),"")</f>
        <v/>
      </c>
      <c r="BB371" s="174" t="str">
        <f ca="1">IFERROR(VLOOKUP(ROW(BB359),'فهرست بها کلی'!$C$13:$BO$1660,50,0),"")</f>
        <v/>
      </c>
      <c r="BC371" s="174" t="str">
        <f ca="1">IFERROR(VLOOKUP(ROW(BC359),'فهرست بها کلی'!$C$13:$BO$1660,53,0),"")</f>
        <v/>
      </c>
      <c r="BD371" s="174" t="str">
        <f ca="1">IFERROR(VLOOKUP(ROW(BD359),'فهرست بها کلی'!$C$13:$BO$1660,56,0),"")</f>
        <v/>
      </c>
      <c r="BE371" s="174" t="str">
        <f ca="1">IFERROR(VLOOKUP(ROW(BE359),'فهرست بها کلی'!$C$13:$BO$1660,59,0),"")</f>
        <v/>
      </c>
      <c r="BF371" s="174" t="str">
        <f ca="1">IFERROR(VLOOKUP(ROW(BF359),'فهرست بها کلی'!$C$13:$BO$1660,62,0),"")</f>
        <v/>
      </c>
      <c r="BG371" s="174" t="str">
        <f ca="1">IFERROR(VLOOKUP(ROW(BG359),'فهرست بها کلی'!$C$13:$BO$1660,65,0),"")</f>
        <v/>
      </c>
      <c r="BH371" s="174" t="str">
        <f ca="1">IFERROR(VLOOKUP(ROW(BH359),'فهرست بها کلی'!$C$13:$BO$1660,16,0),"")</f>
        <v/>
      </c>
      <c r="BI371" s="245" t="str">
        <f t="shared" ca="1" si="41"/>
        <v xml:space="preserve"> </v>
      </c>
      <c r="BJ371" s="245" t="str">
        <f t="shared" ca="1" si="42"/>
        <v/>
      </c>
      <c r="BK371" s="245" t="str">
        <f t="shared" ca="1" si="43"/>
        <v/>
      </c>
    </row>
    <row r="372" spans="1:63" ht="47.25" customHeight="1">
      <c r="A372" s="174" t="str">
        <f ca="1">IFERROR(VLOOKUP(ROW(A360),'فهرست بها کلی'!$C$13:$BO$1660,1,0),"")</f>
        <v/>
      </c>
      <c r="B372" s="174" t="str">
        <f ca="1">IFERROR(VLOOKUP(ROW(B360),'فهرست بها کلی'!$C$13:$BO$1660,5,0),"")</f>
        <v/>
      </c>
      <c r="C372" s="174" t="str">
        <f ca="1">IFERROR(VLOOKUP(ROW(C360),'فهرست بها کلی'!$C$13:$BO$1660,6,0),"")</f>
        <v/>
      </c>
      <c r="D372" s="174" t="str">
        <f ca="1">IFERROR(VLOOKUP(ROW(D360),'فهرست بها کلی'!$C$13:$BO$1660,7,0),"")</f>
        <v/>
      </c>
      <c r="E372" s="174" t="str">
        <f ca="1">IFERROR(VLOOKUP(ROW(E360),'فهرست بها کلی'!$C$13:$BO$1660,8,0),"")</f>
        <v/>
      </c>
      <c r="F372" s="174" t="str">
        <f ca="1">IFERROR(VLOOKUP(ROW(F360),'فهرست بها کلی'!$C$13:$BO$1660,9,0),"")</f>
        <v/>
      </c>
      <c r="G372" s="174" t="str">
        <f ca="1">IFERROR(VLOOKUP(ROW(G360),'فهرست بها کلی'!$C$13:$BO$1660,21,0),"")</f>
        <v/>
      </c>
      <c r="H372" s="174" t="str">
        <f ca="1">IFERROR(VLOOKUP(ROW(H360),'فهرست بها کلی'!$C$13:$BO$1660,24,0),"")</f>
        <v/>
      </c>
      <c r="I372" s="174" t="str">
        <f ca="1">IFERROR(VLOOKUP(ROW(I360),'فهرست بها کلی'!$C$13:$BO$1660,27,0),"")</f>
        <v/>
      </c>
      <c r="J372" s="174" t="str">
        <f ca="1">IFERROR(VLOOKUP(ROW(J360),'فهرست بها کلی'!$C$13:$BO$1660,30,0),"")</f>
        <v/>
      </c>
      <c r="K372" s="174" t="str">
        <f ca="1">IFERROR(VLOOKUP(ROW(K360),'فهرست بها کلی'!$C$13:$BO$1660,33,0),"")</f>
        <v/>
      </c>
      <c r="L372" s="174" t="str">
        <f ca="1">IFERROR(VLOOKUP(ROW(L360),'فهرست بها کلی'!$C$13:$BO$1660,36,0),"")</f>
        <v/>
      </c>
      <c r="M372" s="174" t="str">
        <f ca="1">IFERROR(VLOOKUP(ROW(M360),'فهرست بها کلی'!$C$13:$BO$1660,39,0),"")</f>
        <v/>
      </c>
      <c r="N372" s="174" t="str">
        <f ca="1">IFERROR(VLOOKUP(ROW(N360),'فهرست بها کلی'!$C$13:$BO$1660,42,0),"")</f>
        <v/>
      </c>
      <c r="O372" s="174" t="str">
        <f ca="1">IFERROR(VLOOKUP(ROW(O360),'فهرست بها کلی'!$C$13:$BO$1660,45,0),"")</f>
        <v/>
      </c>
      <c r="P372" s="174" t="str">
        <f ca="1">IFERROR(VLOOKUP(ROW(P360),'فهرست بها کلی'!$C$13:$BO$1660,48,0),"")</f>
        <v/>
      </c>
      <c r="Q372" s="174" t="str">
        <f ca="1">IFERROR(VLOOKUP(ROW(Q360),'فهرست بها کلی'!$C$13:$BO$1660,51,0),"")</f>
        <v/>
      </c>
      <c r="R372" s="174" t="str">
        <f ca="1">IFERROR(VLOOKUP(ROW(R360),'فهرست بها کلی'!$C$13:$BO$1660,54,0),"")</f>
        <v/>
      </c>
      <c r="S372" s="174" t="str">
        <f ca="1">IFERROR(VLOOKUP(ROW(S360),'فهرست بها کلی'!$C$13:$BO$1660,57,0),"")</f>
        <v/>
      </c>
      <c r="T372" s="174" t="str">
        <f ca="1">IFERROR(VLOOKUP(ROW(T360),'فهرست بها کلی'!$C$13:$BO$1660,60,0),"")</f>
        <v/>
      </c>
      <c r="U372" s="174" t="str">
        <f ca="1">IFERROR(VLOOKUP(ROW(U360),'فهرست بها کلی'!$C$13:$BO$1660,63,0),"")</f>
        <v/>
      </c>
      <c r="V372" s="241">
        <f t="shared" ca="1" si="37"/>
        <v>0</v>
      </c>
      <c r="W372" s="242" t="str">
        <f t="shared" ca="1" si="38"/>
        <v/>
      </c>
      <c r="X372" s="174" t="str">
        <f ca="1">IFERROR(VLOOKUP(ROW(X360),'فهرست بها کلی'!$C$13:$BO$1660,10,0),"")</f>
        <v/>
      </c>
      <c r="Y372" s="174" t="str">
        <f ca="1">IFERROR(VLOOKUP(ROW(Y360),'فهرست بها کلی'!$C$13:$BO$1660,11,0),"")</f>
        <v/>
      </c>
      <c r="Z372" s="174" t="str">
        <f ca="1">IFERROR(VLOOKUP(ROW(Z360),'فهرست بها کلی'!$C$13:$BO$1660,12,0),"")</f>
        <v/>
      </c>
      <c r="AA372" s="174" t="str">
        <f ca="1">IFERROR(VLOOKUP(ROW(AA360),'فهرست بها کلی'!$C$13:$BO$1660,13,0),"")</f>
        <v/>
      </c>
      <c r="AB372" s="243" t="str">
        <f t="shared" ca="1" si="39"/>
        <v/>
      </c>
      <c r="AC372" s="174" t="str">
        <f ca="1">IFERROR(VLOOKUP(ROW(AC360),'فهرست بها کلی'!$C$13:$BO$1660,22,0),"")</f>
        <v/>
      </c>
      <c r="AD372" s="174" t="str">
        <f ca="1">IFERROR(VLOOKUP(ROW(AD360),'فهرست بها کلی'!$C$13:$BO$1660,25,0),"")</f>
        <v/>
      </c>
      <c r="AE372" s="174" t="str">
        <f ca="1">IFERROR(VLOOKUP(ROW(AE360),'فهرست بها کلی'!$C$13:$BO$1660,28,0),"")</f>
        <v/>
      </c>
      <c r="AF372" s="174" t="str">
        <f ca="1">IFERROR(VLOOKUP(ROW(AF360),'فهرست بها کلی'!$C$13:$BO$1660,31,0),"")</f>
        <v/>
      </c>
      <c r="AG372" s="174" t="str">
        <f ca="1">IFERROR(VLOOKUP(ROW(AG360),'فهرست بها کلی'!$C$13:$BO$1660,34,0),"")</f>
        <v/>
      </c>
      <c r="AH372" s="174" t="str">
        <f ca="1">IFERROR(VLOOKUP(ROW(AH360),'فهرست بها کلی'!$C$13:$BO$1660,37,0),"")</f>
        <v/>
      </c>
      <c r="AI372" s="174" t="str">
        <f ca="1">IFERROR(VLOOKUP(ROW(AI360),'فهرست بها کلی'!$C$13:$BO$1660,40,0),"")</f>
        <v/>
      </c>
      <c r="AJ372" s="174" t="str">
        <f ca="1">IFERROR(VLOOKUP(ROW(AJ360),'فهرست بها کلی'!$C$13:$BO$1660,43,0),"")</f>
        <v/>
      </c>
      <c r="AK372" s="174" t="str">
        <f ca="1">IFERROR(VLOOKUP(ROW(AK360),'فهرست بها کلی'!$C$13:$BO$1660,46,0),"")</f>
        <v/>
      </c>
      <c r="AL372" s="174" t="str">
        <f ca="1">IFERROR(VLOOKUP(ROW(AL360),'فهرست بها کلی'!$C$13:$BO$1660,49,0),"")</f>
        <v/>
      </c>
      <c r="AM372" s="174" t="str">
        <f ca="1">IFERROR(VLOOKUP(ROW(AM360),'فهرست بها کلی'!$C$13:$BO$1660,52,0),"")</f>
        <v/>
      </c>
      <c r="AN372" s="174" t="str">
        <f ca="1">IFERROR(VLOOKUP(ROW(AN360),'فهرست بها کلی'!$C$13:$BO$1660,55,0),"")</f>
        <v/>
      </c>
      <c r="AO372" s="174" t="str">
        <f ca="1">IFERROR(VLOOKUP(ROW(AO360),'فهرست بها کلی'!$C$13:$BO$1660,58,0),"")</f>
        <v/>
      </c>
      <c r="AP372" s="174" t="str">
        <f ca="1">IFERROR(VLOOKUP(ROW(AP360),'فهرست بها کلی'!$C$13:$BO$1660,61,0),"")</f>
        <v/>
      </c>
      <c r="AQ372" s="174" t="str">
        <f ca="1">IFERROR(VLOOKUP(ROW(AQ360),'فهرست بها کلی'!$C$13:$BO$1660,64,0),"")</f>
        <v/>
      </c>
      <c r="AR372" s="244">
        <f t="shared" ca="1" si="40"/>
        <v>0</v>
      </c>
      <c r="AS372" s="174" t="str">
        <f ca="1">IFERROR(VLOOKUP(ROW(AS360),'فهرست بها کلی'!$C$13:$BO$1660,23,0),"")</f>
        <v/>
      </c>
      <c r="AT372" s="174" t="str">
        <f ca="1">IFERROR(VLOOKUP(ROW(AT360),'فهرست بها کلی'!$C$13:$BO$1660,26,0),"")</f>
        <v/>
      </c>
      <c r="AU372" s="174" t="str">
        <f ca="1">IFERROR(VLOOKUP(ROW(AU360),'فهرست بها کلی'!$C$13:$BO$1660,29,0),"")</f>
        <v/>
      </c>
      <c r="AV372" s="174" t="str">
        <f ca="1">IFERROR(VLOOKUP(ROW(AV360),'فهرست بها کلی'!$C$13:$BO$1660,32,0),"")</f>
        <v/>
      </c>
      <c r="AW372" s="174" t="str">
        <f ca="1">IFERROR(VLOOKUP(ROW(AW360),'فهرست بها کلی'!$C$13:$BO$1660,35,0),"")</f>
        <v/>
      </c>
      <c r="AX372" s="174" t="str">
        <f ca="1">IFERROR(VLOOKUP(ROW(AX360),'فهرست بها کلی'!$C$13:$BO$1660,38,0),"")</f>
        <v/>
      </c>
      <c r="AY372" s="174" t="str">
        <f ca="1">IFERROR(VLOOKUP(ROW(AY360),'فهرست بها کلی'!$C$13:$BO$1660,41,0),"")</f>
        <v/>
      </c>
      <c r="AZ372" s="174" t="str">
        <f ca="1">IFERROR(VLOOKUP(ROW(AZ360),'فهرست بها کلی'!$C$13:$BO$1660,44,0),"")</f>
        <v/>
      </c>
      <c r="BA372" s="174" t="str">
        <f ca="1">IFERROR(VLOOKUP(ROW(BA360),'فهرست بها کلی'!$C$13:$BO$1660,47,0),"")</f>
        <v/>
      </c>
      <c r="BB372" s="174" t="str">
        <f ca="1">IFERROR(VLOOKUP(ROW(BB360),'فهرست بها کلی'!$C$13:$BO$1660,50,0),"")</f>
        <v/>
      </c>
      <c r="BC372" s="174" t="str">
        <f ca="1">IFERROR(VLOOKUP(ROW(BC360),'فهرست بها کلی'!$C$13:$BO$1660,53,0),"")</f>
        <v/>
      </c>
      <c r="BD372" s="174" t="str">
        <f ca="1">IFERROR(VLOOKUP(ROW(BD360),'فهرست بها کلی'!$C$13:$BO$1660,56,0),"")</f>
        <v/>
      </c>
      <c r="BE372" s="174" t="str">
        <f ca="1">IFERROR(VLOOKUP(ROW(BE360),'فهرست بها کلی'!$C$13:$BO$1660,59,0),"")</f>
        <v/>
      </c>
      <c r="BF372" s="174" t="str">
        <f ca="1">IFERROR(VLOOKUP(ROW(BF360),'فهرست بها کلی'!$C$13:$BO$1660,62,0),"")</f>
        <v/>
      </c>
      <c r="BG372" s="174" t="str">
        <f ca="1">IFERROR(VLOOKUP(ROW(BG360),'فهرست بها کلی'!$C$13:$BO$1660,65,0),"")</f>
        <v/>
      </c>
      <c r="BH372" s="174" t="str">
        <f ca="1">IFERROR(VLOOKUP(ROW(BH360),'فهرست بها کلی'!$C$13:$BO$1660,16,0),"")</f>
        <v/>
      </c>
      <c r="BI372" s="245" t="str">
        <f t="shared" ca="1" si="41"/>
        <v xml:space="preserve"> </v>
      </c>
      <c r="BJ372" s="245" t="str">
        <f t="shared" ca="1" si="42"/>
        <v/>
      </c>
      <c r="BK372" s="245" t="str">
        <f t="shared" ca="1" si="43"/>
        <v/>
      </c>
    </row>
    <row r="373" spans="1:63" ht="47.25" customHeight="1">
      <c r="A373" s="174" t="str">
        <f ca="1">IFERROR(VLOOKUP(ROW(A361),'فهرست بها کلی'!$C$13:$BO$1660,1,0),"")</f>
        <v/>
      </c>
      <c r="B373" s="174" t="str">
        <f ca="1">IFERROR(VLOOKUP(ROW(B361),'فهرست بها کلی'!$C$13:$BO$1660,5,0),"")</f>
        <v/>
      </c>
      <c r="C373" s="174" t="str">
        <f ca="1">IFERROR(VLOOKUP(ROW(C361),'فهرست بها کلی'!$C$13:$BO$1660,6,0),"")</f>
        <v/>
      </c>
      <c r="D373" s="174" t="str">
        <f ca="1">IFERROR(VLOOKUP(ROW(D361),'فهرست بها کلی'!$C$13:$BO$1660,7,0),"")</f>
        <v/>
      </c>
      <c r="E373" s="174" t="str">
        <f ca="1">IFERROR(VLOOKUP(ROW(E361),'فهرست بها کلی'!$C$13:$BO$1660,8,0),"")</f>
        <v/>
      </c>
      <c r="F373" s="174" t="str">
        <f ca="1">IFERROR(VLOOKUP(ROW(F361),'فهرست بها کلی'!$C$13:$BO$1660,9,0),"")</f>
        <v/>
      </c>
      <c r="G373" s="174" t="str">
        <f ca="1">IFERROR(VLOOKUP(ROW(G361),'فهرست بها کلی'!$C$13:$BO$1660,21,0),"")</f>
        <v/>
      </c>
      <c r="H373" s="174" t="str">
        <f ca="1">IFERROR(VLOOKUP(ROW(H361),'فهرست بها کلی'!$C$13:$BO$1660,24,0),"")</f>
        <v/>
      </c>
      <c r="I373" s="174" t="str">
        <f ca="1">IFERROR(VLOOKUP(ROW(I361),'فهرست بها کلی'!$C$13:$BO$1660,27,0),"")</f>
        <v/>
      </c>
      <c r="J373" s="174" t="str">
        <f ca="1">IFERROR(VLOOKUP(ROW(J361),'فهرست بها کلی'!$C$13:$BO$1660,30,0),"")</f>
        <v/>
      </c>
      <c r="K373" s="174" t="str">
        <f ca="1">IFERROR(VLOOKUP(ROW(K361),'فهرست بها کلی'!$C$13:$BO$1660,33,0),"")</f>
        <v/>
      </c>
      <c r="L373" s="174" t="str">
        <f ca="1">IFERROR(VLOOKUP(ROW(L361),'فهرست بها کلی'!$C$13:$BO$1660,36,0),"")</f>
        <v/>
      </c>
      <c r="M373" s="174" t="str">
        <f ca="1">IFERROR(VLOOKUP(ROW(M361),'فهرست بها کلی'!$C$13:$BO$1660,39,0),"")</f>
        <v/>
      </c>
      <c r="N373" s="174" t="str">
        <f ca="1">IFERROR(VLOOKUP(ROW(N361),'فهرست بها کلی'!$C$13:$BO$1660,42,0),"")</f>
        <v/>
      </c>
      <c r="O373" s="174" t="str">
        <f ca="1">IFERROR(VLOOKUP(ROW(O361),'فهرست بها کلی'!$C$13:$BO$1660,45,0),"")</f>
        <v/>
      </c>
      <c r="P373" s="174" t="str">
        <f ca="1">IFERROR(VLOOKUP(ROW(P361),'فهرست بها کلی'!$C$13:$BO$1660,48,0),"")</f>
        <v/>
      </c>
      <c r="Q373" s="174" t="str">
        <f ca="1">IFERROR(VLOOKUP(ROW(Q361),'فهرست بها کلی'!$C$13:$BO$1660,51,0),"")</f>
        <v/>
      </c>
      <c r="R373" s="174" t="str">
        <f ca="1">IFERROR(VLOOKUP(ROW(R361),'فهرست بها کلی'!$C$13:$BO$1660,54,0),"")</f>
        <v/>
      </c>
      <c r="S373" s="174" t="str">
        <f ca="1">IFERROR(VLOOKUP(ROW(S361),'فهرست بها کلی'!$C$13:$BO$1660,57,0),"")</f>
        <v/>
      </c>
      <c r="T373" s="174" t="str">
        <f ca="1">IFERROR(VLOOKUP(ROW(T361),'فهرست بها کلی'!$C$13:$BO$1660,60,0),"")</f>
        <v/>
      </c>
      <c r="U373" s="174" t="str">
        <f ca="1">IFERROR(VLOOKUP(ROW(U361),'فهرست بها کلی'!$C$13:$BO$1660,63,0),"")</f>
        <v/>
      </c>
      <c r="V373" s="241">
        <f t="shared" ca="1" si="37"/>
        <v>0</v>
      </c>
      <c r="W373" s="242" t="str">
        <f t="shared" ca="1" si="38"/>
        <v/>
      </c>
      <c r="X373" s="174" t="str">
        <f ca="1">IFERROR(VLOOKUP(ROW(X361),'فهرست بها کلی'!$C$13:$BO$1660,10,0),"")</f>
        <v/>
      </c>
      <c r="Y373" s="174" t="str">
        <f ca="1">IFERROR(VLOOKUP(ROW(Y361),'فهرست بها کلی'!$C$13:$BO$1660,11,0),"")</f>
        <v/>
      </c>
      <c r="Z373" s="174" t="str">
        <f ca="1">IFERROR(VLOOKUP(ROW(Z361),'فهرست بها کلی'!$C$13:$BO$1660,12,0),"")</f>
        <v/>
      </c>
      <c r="AA373" s="174" t="str">
        <f ca="1">IFERROR(VLOOKUP(ROW(AA361),'فهرست بها کلی'!$C$13:$BO$1660,13,0),"")</f>
        <v/>
      </c>
      <c r="AB373" s="243" t="str">
        <f t="shared" ca="1" si="39"/>
        <v/>
      </c>
      <c r="AC373" s="174" t="str">
        <f ca="1">IFERROR(VLOOKUP(ROW(AC361),'فهرست بها کلی'!$C$13:$BO$1660,22,0),"")</f>
        <v/>
      </c>
      <c r="AD373" s="174" t="str">
        <f ca="1">IFERROR(VLOOKUP(ROW(AD361),'فهرست بها کلی'!$C$13:$BO$1660,25,0),"")</f>
        <v/>
      </c>
      <c r="AE373" s="174" t="str">
        <f ca="1">IFERROR(VLOOKUP(ROW(AE361),'فهرست بها کلی'!$C$13:$BO$1660,28,0),"")</f>
        <v/>
      </c>
      <c r="AF373" s="174" t="str">
        <f ca="1">IFERROR(VLOOKUP(ROW(AF361),'فهرست بها کلی'!$C$13:$BO$1660,31,0),"")</f>
        <v/>
      </c>
      <c r="AG373" s="174" t="str">
        <f ca="1">IFERROR(VLOOKUP(ROW(AG361),'فهرست بها کلی'!$C$13:$BO$1660,34,0),"")</f>
        <v/>
      </c>
      <c r="AH373" s="174" t="str">
        <f ca="1">IFERROR(VLOOKUP(ROW(AH361),'فهرست بها کلی'!$C$13:$BO$1660,37,0),"")</f>
        <v/>
      </c>
      <c r="AI373" s="174" t="str">
        <f ca="1">IFERROR(VLOOKUP(ROW(AI361),'فهرست بها کلی'!$C$13:$BO$1660,40,0),"")</f>
        <v/>
      </c>
      <c r="AJ373" s="174" t="str">
        <f ca="1">IFERROR(VLOOKUP(ROW(AJ361),'فهرست بها کلی'!$C$13:$BO$1660,43,0),"")</f>
        <v/>
      </c>
      <c r="AK373" s="174" t="str">
        <f ca="1">IFERROR(VLOOKUP(ROW(AK361),'فهرست بها کلی'!$C$13:$BO$1660,46,0),"")</f>
        <v/>
      </c>
      <c r="AL373" s="174" t="str">
        <f ca="1">IFERROR(VLOOKUP(ROW(AL361),'فهرست بها کلی'!$C$13:$BO$1660,49,0),"")</f>
        <v/>
      </c>
      <c r="AM373" s="174" t="str">
        <f ca="1">IFERROR(VLOOKUP(ROW(AM361),'فهرست بها کلی'!$C$13:$BO$1660,52,0),"")</f>
        <v/>
      </c>
      <c r="AN373" s="174" t="str">
        <f ca="1">IFERROR(VLOOKUP(ROW(AN361),'فهرست بها کلی'!$C$13:$BO$1660,55,0),"")</f>
        <v/>
      </c>
      <c r="AO373" s="174" t="str">
        <f ca="1">IFERROR(VLOOKUP(ROW(AO361),'فهرست بها کلی'!$C$13:$BO$1660,58,0),"")</f>
        <v/>
      </c>
      <c r="AP373" s="174" t="str">
        <f ca="1">IFERROR(VLOOKUP(ROW(AP361),'فهرست بها کلی'!$C$13:$BO$1660,61,0),"")</f>
        <v/>
      </c>
      <c r="AQ373" s="174" t="str">
        <f ca="1">IFERROR(VLOOKUP(ROW(AQ361),'فهرست بها کلی'!$C$13:$BO$1660,64,0),"")</f>
        <v/>
      </c>
      <c r="AR373" s="244">
        <f t="shared" ca="1" si="40"/>
        <v>0</v>
      </c>
      <c r="AS373" s="174" t="str">
        <f ca="1">IFERROR(VLOOKUP(ROW(AS361),'فهرست بها کلی'!$C$13:$BO$1660,23,0),"")</f>
        <v/>
      </c>
      <c r="AT373" s="174" t="str">
        <f ca="1">IFERROR(VLOOKUP(ROW(AT361),'فهرست بها کلی'!$C$13:$BO$1660,26,0),"")</f>
        <v/>
      </c>
      <c r="AU373" s="174" t="str">
        <f ca="1">IFERROR(VLOOKUP(ROW(AU361),'فهرست بها کلی'!$C$13:$BO$1660,29,0),"")</f>
        <v/>
      </c>
      <c r="AV373" s="174" t="str">
        <f ca="1">IFERROR(VLOOKUP(ROW(AV361),'فهرست بها کلی'!$C$13:$BO$1660,32,0),"")</f>
        <v/>
      </c>
      <c r="AW373" s="174" t="str">
        <f ca="1">IFERROR(VLOOKUP(ROW(AW361),'فهرست بها کلی'!$C$13:$BO$1660,35,0),"")</f>
        <v/>
      </c>
      <c r="AX373" s="174" t="str">
        <f ca="1">IFERROR(VLOOKUP(ROW(AX361),'فهرست بها کلی'!$C$13:$BO$1660,38,0),"")</f>
        <v/>
      </c>
      <c r="AY373" s="174" t="str">
        <f ca="1">IFERROR(VLOOKUP(ROW(AY361),'فهرست بها کلی'!$C$13:$BO$1660,41,0),"")</f>
        <v/>
      </c>
      <c r="AZ373" s="174" t="str">
        <f ca="1">IFERROR(VLOOKUP(ROW(AZ361),'فهرست بها کلی'!$C$13:$BO$1660,44,0),"")</f>
        <v/>
      </c>
      <c r="BA373" s="174" t="str">
        <f ca="1">IFERROR(VLOOKUP(ROW(BA361),'فهرست بها کلی'!$C$13:$BO$1660,47,0),"")</f>
        <v/>
      </c>
      <c r="BB373" s="174" t="str">
        <f ca="1">IFERROR(VLOOKUP(ROW(BB361),'فهرست بها کلی'!$C$13:$BO$1660,50,0),"")</f>
        <v/>
      </c>
      <c r="BC373" s="174" t="str">
        <f ca="1">IFERROR(VLOOKUP(ROW(BC361),'فهرست بها کلی'!$C$13:$BO$1660,53,0),"")</f>
        <v/>
      </c>
      <c r="BD373" s="174" t="str">
        <f ca="1">IFERROR(VLOOKUP(ROW(BD361),'فهرست بها کلی'!$C$13:$BO$1660,56,0),"")</f>
        <v/>
      </c>
      <c r="BE373" s="174" t="str">
        <f ca="1">IFERROR(VLOOKUP(ROW(BE361),'فهرست بها کلی'!$C$13:$BO$1660,59,0),"")</f>
        <v/>
      </c>
      <c r="BF373" s="174" t="str">
        <f ca="1">IFERROR(VLOOKUP(ROW(BF361),'فهرست بها کلی'!$C$13:$BO$1660,62,0),"")</f>
        <v/>
      </c>
      <c r="BG373" s="174" t="str">
        <f ca="1">IFERROR(VLOOKUP(ROW(BG361),'فهرست بها کلی'!$C$13:$BO$1660,65,0),"")</f>
        <v/>
      </c>
      <c r="BH373" s="174" t="str">
        <f ca="1">IFERROR(VLOOKUP(ROW(BH361),'فهرست بها کلی'!$C$13:$BO$1660,16,0),"")</f>
        <v/>
      </c>
      <c r="BI373" s="245" t="str">
        <f t="shared" ca="1" si="41"/>
        <v xml:space="preserve"> </v>
      </c>
      <c r="BJ373" s="245" t="str">
        <f t="shared" ca="1" si="42"/>
        <v/>
      </c>
      <c r="BK373" s="245" t="str">
        <f t="shared" ca="1" si="43"/>
        <v/>
      </c>
    </row>
    <row r="374" spans="1:63" ht="47.25" customHeight="1">
      <c r="A374" s="174" t="str">
        <f ca="1">IFERROR(VLOOKUP(ROW(A362),'فهرست بها کلی'!$C$13:$BO$1660,1,0),"")</f>
        <v/>
      </c>
      <c r="B374" s="174" t="str">
        <f ca="1">IFERROR(VLOOKUP(ROW(B362),'فهرست بها کلی'!$C$13:$BO$1660,5,0),"")</f>
        <v/>
      </c>
      <c r="C374" s="174" t="str">
        <f ca="1">IFERROR(VLOOKUP(ROW(C362),'فهرست بها کلی'!$C$13:$BO$1660,6,0),"")</f>
        <v/>
      </c>
      <c r="D374" s="174" t="str">
        <f ca="1">IFERROR(VLOOKUP(ROW(D362),'فهرست بها کلی'!$C$13:$BO$1660,7,0),"")</f>
        <v/>
      </c>
      <c r="E374" s="174" t="str">
        <f ca="1">IFERROR(VLOOKUP(ROW(E362),'فهرست بها کلی'!$C$13:$BO$1660,8,0),"")</f>
        <v/>
      </c>
      <c r="F374" s="174" t="str">
        <f ca="1">IFERROR(VLOOKUP(ROW(F362),'فهرست بها کلی'!$C$13:$BO$1660,9,0),"")</f>
        <v/>
      </c>
      <c r="G374" s="174" t="str">
        <f ca="1">IFERROR(VLOOKUP(ROW(G362),'فهرست بها کلی'!$C$13:$BO$1660,21,0),"")</f>
        <v/>
      </c>
      <c r="H374" s="174" t="str">
        <f ca="1">IFERROR(VLOOKUP(ROW(H362),'فهرست بها کلی'!$C$13:$BO$1660,24,0),"")</f>
        <v/>
      </c>
      <c r="I374" s="174" t="str">
        <f ca="1">IFERROR(VLOOKUP(ROW(I362),'فهرست بها کلی'!$C$13:$BO$1660,27,0),"")</f>
        <v/>
      </c>
      <c r="J374" s="174" t="str">
        <f ca="1">IFERROR(VLOOKUP(ROW(J362),'فهرست بها کلی'!$C$13:$BO$1660,30,0),"")</f>
        <v/>
      </c>
      <c r="K374" s="174" t="str">
        <f ca="1">IFERROR(VLOOKUP(ROW(K362),'فهرست بها کلی'!$C$13:$BO$1660,33,0),"")</f>
        <v/>
      </c>
      <c r="L374" s="174" t="str">
        <f ca="1">IFERROR(VLOOKUP(ROW(L362),'فهرست بها کلی'!$C$13:$BO$1660,36,0),"")</f>
        <v/>
      </c>
      <c r="M374" s="174" t="str">
        <f ca="1">IFERROR(VLOOKUP(ROW(M362),'فهرست بها کلی'!$C$13:$BO$1660,39,0),"")</f>
        <v/>
      </c>
      <c r="N374" s="174" t="str">
        <f ca="1">IFERROR(VLOOKUP(ROW(N362),'فهرست بها کلی'!$C$13:$BO$1660,42,0),"")</f>
        <v/>
      </c>
      <c r="O374" s="174" t="str">
        <f ca="1">IFERROR(VLOOKUP(ROW(O362),'فهرست بها کلی'!$C$13:$BO$1660,45,0),"")</f>
        <v/>
      </c>
      <c r="P374" s="174" t="str">
        <f ca="1">IFERROR(VLOOKUP(ROW(P362),'فهرست بها کلی'!$C$13:$BO$1660,48,0),"")</f>
        <v/>
      </c>
      <c r="Q374" s="174" t="str">
        <f ca="1">IFERROR(VLOOKUP(ROW(Q362),'فهرست بها کلی'!$C$13:$BO$1660,51,0),"")</f>
        <v/>
      </c>
      <c r="R374" s="174" t="str">
        <f ca="1">IFERROR(VLOOKUP(ROW(R362),'فهرست بها کلی'!$C$13:$BO$1660,54,0),"")</f>
        <v/>
      </c>
      <c r="S374" s="174" t="str">
        <f ca="1">IFERROR(VLOOKUP(ROW(S362),'فهرست بها کلی'!$C$13:$BO$1660,57,0),"")</f>
        <v/>
      </c>
      <c r="T374" s="174" t="str">
        <f ca="1">IFERROR(VLOOKUP(ROW(T362),'فهرست بها کلی'!$C$13:$BO$1660,60,0),"")</f>
        <v/>
      </c>
      <c r="U374" s="174" t="str">
        <f ca="1">IFERROR(VLOOKUP(ROW(U362),'فهرست بها کلی'!$C$13:$BO$1660,63,0),"")</f>
        <v/>
      </c>
      <c r="V374" s="241">
        <f t="shared" ca="1" si="37"/>
        <v>0</v>
      </c>
      <c r="W374" s="242" t="str">
        <f t="shared" ca="1" si="38"/>
        <v/>
      </c>
      <c r="X374" s="174" t="str">
        <f ca="1">IFERROR(VLOOKUP(ROW(X362),'فهرست بها کلی'!$C$13:$BO$1660,10,0),"")</f>
        <v/>
      </c>
      <c r="Y374" s="174" t="str">
        <f ca="1">IFERROR(VLOOKUP(ROW(Y362),'فهرست بها کلی'!$C$13:$BO$1660,11,0),"")</f>
        <v/>
      </c>
      <c r="Z374" s="174" t="str">
        <f ca="1">IFERROR(VLOOKUP(ROW(Z362),'فهرست بها کلی'!$C$13:$BO$1660,12,0),"")</f>
        <v/>
      </c>
      <c r="AA374" s="174" t="str">
        <f ca="1">IFERROR(VLOOKUP(ROW(AA362),'فهرست بها کلی'!$C$13:$BO$1660,13,0),"")</f>
        <v/>
      </c>
      <c r="AB374" s="243" t="str">
        <f t="shared" ca="1" si="39"/>
        <v/>
      </c>
      <c r="AC374" s="174" t="str">
        <f ca="1">IFERROR(VLOOKUP(ROW(AC362),'فهرست بها کلی'!$C$13:$BO$1660,22,0),"")</f>
        <v/>
      </c>
      <c r="AD374" s="174" t="str">
        <f ca="1">IFERROR(VLOOKUP(ROW(AD362),'فهرست بها کلی'!$C$13:$BO$1660,25,0),"")</f>
        <v/>
      </c>
      <c r="AE374" s="174" t="str">
        <f ca="1">IFERROR(VLOOKUP(ROW(AE362),'فهرست بها کلی'!$C$13:$BO$1660,28,0),"")</f>
        <v/>
      </c>
      <c r="AF374" s="174" t="str">
        <f ca="1">IFERROR(VLOOKUP(ROW(AF362),'فهرست بها کلی'!$C$13:$BO$1660,31,0),"")</f>
        <v/>
      </c>
      <c r="AG374" s="174" t="str">
        <f ca="1">IFERROR(VLOOKUP(ROW(AG362),'فهرست بها کلی'!$C$13:$BO$1660,34,0),"")</f>
        <v/>
      </c>
      <c r="AH374" s="174" t="str">
        <f ca="1">IFERROR(VLOOKUP(ROW(AH362),'فهرست بها کلی'!$C$13:$BO$1660,37,0),"")</f>
        <v/>
      </c>
      <c r="AI374" s="174" t="str">
        <f ca="1">IFERROR(VLOOKUP(ROW(AI362),'فهرست بها کلی'!$C$13:$BO$1660,40,0),"")</f>
        <v/>
      </c>
      <c r="AJ374" s="174" t="str">
        <f ca="1">IFERROR(VLOOKUP(ROW(AJ362),'فهرست بها کلی'!$C$13:$BO$1660,43,0),"")</f>
        <v/>
      </c>
      <c r="AK374" s="174" t="str">
        <f ca="1">IFERROR(VLOOKUP(ROW(AK362),'فهرست بها کلی'!$C$13:$BO$1660,46,0),"")</f>
        <v/>
      </c>
      <c r="AL374" s="174" t="str">
        <f ca="1">IFERROR(VLOOKUP(ROW(AL362),'فهرست بها کلی'!$C$13:$BO$1660,49,0),"")</f>
        <v/>
      </c>
      <c r="AM374" s="174" t="str">
        <f ca="1">IFERROR(VLOOKUP(ROW(AM362),'فهرست بها کلی'!$C$13:$BO$1660,52,0),"")</f>
        <v/>
      </c>
      <c r="AN374" s="174" t="str">
        <f ca="1">IFERROR(VLOOKUP(ROW(AN362),'فهرست بها کلی'!$C$13:$BO$1660,55,0),"")</f>
        <v/>
      </c>
      <c r="AO374" s="174" t="str">
        <f ca="1">IFERROR(VLOOKUP(ROW(AO362),'فهرست بها کلی'!$C$13:$BO$1660,58,0),"")</f>
        <v/>
      </c>
      <c r="AP374" s="174" t="str">
        <f ca="1">IFERROR(VLOOKUP(ROW(AP362),'فهرست بها کلی'!$C$13:$BO$1660,61,0),"")</f>
        <v/>
      </c>
      <c r="AQ374" s="174" t="str">
        <f ca="1">IFERROR(VLOOKUP(ROW(AQ362),'فهرست بها کلی'!$C$13:$BO$1660,64,0),"")</f>
        <v/>
      </c>
      <c r="AR374" s="244">
        <f t="shared" ca="1" si="40"/>
        <v>0</v>
      </c>
      <c r="AS374" s="174" t="str">
        <f ca="1">IFERROR(VLOOKUP(ROW(AS362),'فهرست بها کلی'!$C$13:$BO$1660,23,0),"")</f>
        <v/>
      </c>
      <c r="AT374" s="174" t="str">
        <f ca="1">IFERROR(VLOOKUP(ROW(AT362),'فهرست بها کلی'!$C$13:$BO$1660,26,0),"")</f>
        <v/>
      </c>
      <c r="AU374" s="174" t="str">
        <f ca="1">IFERROR(VLOOKUP(ROW(AU362),'فهرست بها کلی'!$C$13:$BO$1660,29,0),"")</f>
        <v/>
      </c>
      <c r="AV374" s="174" t="str">
        <f ca="1">IFERROR(VLOOKUP(ROW(AV362),'فهرست بها کلی'!$C$13:$BO$1660,32,0),"")</f>
        <v/>
      </c>
      <c r="AW374" s="174" t="str">
        <f ca="1">IFERROR(VLOOKUP(ROW(AW362),'فهرست بها کلی'!$C$13:$BO$1660,35,0),"")</f>
        <v/>
      </c>
      <c r="AX374" s="174" t="str">
        <f ca="1">IFERROR(VLOOKUP(ROW(AX362),'فهرست بها کلی'!$C$13:$BO$1660,38,0),"")</f>
        <v/>
      </c>
      <c r="AY374" s="174" t="str">
        <f ca="1">IFERROR(VLOOKUP(ROW(AY362),'فهرست بها کلی'!$C$13:$BO$1660,41,0),"")</f>
        <v/>
      </c>
      <c r="AZ374" s="174" t="str">
        <f ca="1">IFERROR(VLOOKUP(ROW(AZ362),'فهرست بها کلی'!$C$13:$BO$1660,44,0),"")</f>
        <v/>
      </c>
      <c r="BA374" s="174" t="str">
        <f ca="1">IFERROR(VLOOKUP(ROW(BA362),'فهرست بها کلی'!$C$13:$BO$1660,47,0),"")</f>
        <v/>
      </c>
      <c r="BB374" s="174" t="str">
        <f ca="1">IFERROR(VLOOKUP(ROW(BB362),'فهرست بها کلی'!$C$13:$BO$1660,50,0),"")</f>
        <v/>
      </c>
      <c r="BC374" s="174" t="str">
        <f ca="1">IFERROR(VLOOKUP(ROW(BC362),'فهرست بها کلی'!$C$13:$BO$1660,53,0),"")</f>
        <v/>
      </c>
      <c r="BD374" s="174" t="str">
        <f ca="1">IFERROR(VLOOKUP(ROW(BD362),'فهرست بها کلی'!$C$13:$BO$1660,56,0),"")</f>
        <v/>
      </c>
      <c r="BE374" s="174" t="str">
        <f ca="1">IFERROR(VLOOKUP(ROW(BE362),'فهرست بها کلی'!$C$13:$BO$1660,59,0),"")</f>
        <v/>
      </c>
      <c r="BF374" s="174" t="str">
        <f ca="1">IFERROR(VLOOKUP(ROW(BF362),'فهرست بها کلی'!$C$13:$BO$1660,62,0),"")</f>
        <v/>
      </c>
      <c r="BG374" s="174" t="str">
        <f ca="1">IFERROR(VLOOKUP(ROW(BG362),'فهرست بها کلی'!$C$13:$BO$1660,65,0),"")</f>
        <v/>
      </c>
      <c r="BH374" s="174" t="str">
        <f ca="1">IFERROR(VLOOKUP(ROW(BH362),'فهرست بها کلی'!$C$13:$BO$1660,16,0),"")</f>
        <v/>
      </c>
      <c r="BI374" s="245" t="str">
        <f t="shared" ca="1" si="41"/>
        <v xml:space="preserve"> </v>
      </c>
      <c r="BJ374" s="245" t="str">
        <f t="shared" ca="1" si="42"/>
        <v/>
      </c>
      <c r="BK374" s="245" t="str">
        <f t="shared" ca="1" si="43"/>
        <v/>
      </c>
    </row>
    <row r="375" spans="1:63" ht="47.25" customHeight="1">
      <c r="A375" s="174" t="str">
        <f ca="1">IFERROR(VLOOKUP(ROW(A363),'فهرست بها کلی'!$C$13:$BO$1660,1,0),"")</f>
        <v/>
      </c>
      <c r="B375" s="174" t="str">
        <f ca="1">IFERROR(VLOOKUP(ROW(B363),'فهرست بها کلی'!$C$13:$BO$1660,5,0),"")</f>
        <v/>
      </c>
      <c r="C375" s="174" t="str">
        <f ca="1">IFERROR(VLOOKUP(ROW(C363),'فهرست بها کلی'!$C$13:$BO$1660,6,0),"")</f>
        <v/>
      </c>
      <c r="D375" s="174" t="str">
        <f ca="1">IFERROR(VLOOKUP(ROW(D363),'فهرست بها کلی'!$C$13:$BO$1660,7,0),"")</f>
        <v/>
      </c>
      <c r="E375" s="174" t="str">
        <f ca="1">IFERROR(VLOOKUP(ROW(E363),'فهرست بها کلی'!$C$13:$BO$1660,8,0),"")</f>
        <v/>
      </c>
      <c r="F375" s="174" t="str">
        <f ca="1">IFERROR(VLOOKUP(ROW(F363),'فهرست بها کلی'!$C$13:$BO$1660,9,0),"")</f>
        <v/>
      </c>
      <c r="G375" s="174" t="str">
        <f ca="1">IFERROR(VLOOKUP(ROW(G363),'فهرست بها کلی'!$C$13:$BO$1660,21,0),"")</f>
        <v/>
      </c>
      <c r="H375" s="174" t="str">
        <f ca="1">IFERROR(VLOOKUP(ROW(H363),'فهرست بها کلی'!$C$13:$BO$1660,24,0),"")</f>
        <v/>
      </c>
      <c r="I375" s="174" t="str">
        <f ca="1">IFERROR(VLOOKUP(ROW(I363),'فهرست بها کلی'!$C$13:$BO$1660,27,0),"")</f>
        <v/>
      </c>
      <c r="J375" s="174" t="str">
        <f ca="1">IFERROR(VLOOKUP(ROW(J363),'فهرست بها کلی'!$C$13:$BO$1660,30,0),"")</f>
        <v/>
      </c>
      <c r="K375" s="174" t="str">
        <f ca="1">IFERROR(VLOOKUP(ROW(K363),'فهرست بها کلی'!$C$13:$BO$1660,33,0),"")</f>
        <v/>
      </c>
      <c r="L375" s="174" t="str">
        <f ca="1">IFERROR(VLOOKUP(ROW(L363),'فهرست بها کلی'!$C$13:$BO$1660,36,0),"")</f>
        <v/>
      </c>
      <c r="M375" s="174" t="str">
        <f ca="1">IFERROR(VLOOKUP(ROW(M363),'فهرست بها کلی'!$C$13:$BO$1660,39,0),"")</f>
        <v/>
      </c>
      <c r="N375" s="174" t="str">
        <f ca="1">IFERROR(VLOOKUP(ROW(N363),'فهرست بها کلی'!$C$13:$BO$1660,42,0),"")</f>
        <v/>
      </c>
      <c r="O375" s="174" t="str">
        <f ca="1">IFERROR(VLOOKUP(ROW(O363),'فهرست بها کلی'!$C$13:$BO$1660,45,0),"")</f>
        <v/>
      </c>
      <c r="P375" s="174" t="str">
        <f ca="1">IFERROR(VLOOKUP(ROW(P363),'فهرست بها کلی'!$C$13:$BO$1660,48,0),"")</f>
        <v/>
      </c>
      <c r="Q375" s="174" t="str">
        <f ca="1">IFERROR(VLOOKUP(ROW(Q363),'فهرست بها کلی'!$C$13:$BO$1660,51,0),"")</f>
        <v/>
      </c>
      <c r="R375" s="174" t="str">
        <f ca="1">IFERROR(VLOOKUP(ROW(R363),'فهرست بها کلی'!$C$13:$BO$1660,54,0),"")</f>
        <v/>
      </c>
      <c r="S375" s="174" t="str">
        <f ca="1">IFERROR(VLOOKUP(ROW(S363),'فهرست بها کلی'!$C$13:$BO$1660,57,0),"")</f>
        <v/>
      </c>
      <c r="T375" s="174" t="str">
        <f ca="1">IFERROR(VLOOKUP(ROW(T363),'فهرست بها کلی'!$C$13:$BO$1660,60,0),"")</f>
        <v/>
      </c>
      <c r="U375" s="174" t="str">
        <f ca="1">IFERROR(VLOOKUP(ROW(U363),'فهرست بها کلی'!$C$13:$BO$1660,63,0),"")</f>
        <v/>
      </c>
      <c r="V375" s="241">
        <f t="shared" ca="1" si="37"/>
        <v>0</v>
      </c>
      <c r="W375" s="242" t="str">
        <f t="shared" ca="1" si="38"/>
        <v/>
      </c>
      <c r="X375" s="174" t="str">
        <f ca="1">IFERROR(VLOOKUP(ROW(X363),'فهرست بها کلی'!$C$13:$BO$1660,10,0),"")</f>
        <v/>
      </c>
      <c r="Y375" s="174" t="str">
        <f ca="1">IFERROR(VLOOKUP(ROW(Y363),'فهرست بها کلی'!$C$13:$BO$1660,11,0),"")</f>
        <v/>
      </c>
      <c r="Z375" s="174" t="str">
        <f ca="1">IFERROR(VLOOKUP(ROW(Z363),'فهرست بها کلی'!$C$13:$BO$1660,12,0),"")</f>
        <v/>
      </c>
      <c r="AA375" s="174" t="str">
        <f ca="1">IFERROR(VLOOKUP(ROW(AA363),'فهرست بها کلی'!$C$13:$BO$1660,13,0),"")</f>
        <v/>
      </c>
      <c r="AB375" s="243" t="str">
        <f t="shared" ca="1" si="39"/>
        <v/>
      </c>
      <c r="AC375" s="174" t="str">
        <f ca="1">IFERROR(VLOOKUP(ROW(AC363),'فهرست بها کلی'!$C$13:$BO$1660,22,0),"")</f>
        <v/>
      </c>
      <c r="AD375" s="174" t="str">
        <f ca="1">IFERROR(VLOOKUP(ROW(AD363),'فهرست بها کلی'!$C$13:$BO$1660,25,0),"")</f>
        <v/>
      </c>
      <c r="AE375" s="174" t="str">
        <f ca="1">IFERROR(VLOOKUP(ROW(AE363),'فهرست بها کلی'!$C$13:$BO$1660,28,0),"")</f>
        <v/>
      </c>
      <c r="AF375" s="174" t="str">
        <f ca="1">IFERROR(VLOOKUP(ROW(AF363),'فهرست بها کلی'!$C$13:$BO$1660,31,0),"")</f>
        <v/>
      </c>
      <c r="AG375" s="174" t="str">
        <f ca="1">IFERROR(VLOOKUP(ROW(AG363),'فهرست بها کلی'!$C$13:$BO$1660,34,0),"")</f>
        <v/>
      </c>
      <c r="AH375" s="174" t="str">
        <f ca="1">IFERROR(VLOOKUP(ROW(AH363),'فهرست بها کلی'!$C$13:$BO$1660,37,0),"")</f>
        <v/>
      </c>
      <c r="AI375" s="174" t="str">
        <f ca="1">IFERROR(VLOOKUP(ROW(AI363),'فهرست بها کلی'!$C$13:$BO$1660,40,0),"")</f>
        <v/>
      </c>
      <c r="AJ375" s="174" t="str">
        <f ca="1">IFERROR(VLOOKUP(ROW(AJ363),'فهرست بها کلی'!$C$13:$BO$1660,43,0),"")</f>
        <v/>
      </c>
      <c r="AK375" s="174" t="str">
        <f ca="1">IFERROR(VLOOKUP(ROW(AK363),'فهرست بها کلی'!$C$13:$BO$1660,46,0),"")</f>
        <v/>
      </c>
      <c r="AL375" s="174" t="str">
        <f ca="1">IFERROR(VLOOKUP(ROW(AL363),'فهرست بها کلی'!$C$13:$BO$1660,49,0),"")</f>
        <v/>
      </c>
      <c r="AM375" s="174" t="str">
        <f ca="1">IFERROR(VLOOKUP(ROW(AM363),'فهرست بها کلی'!$C$13:$BO$1660,52,0),"")</f>
        <v/>
      </c>
      <c r="AN375" s="174" t="str">
        <f ca="1">IFERROR(VLOOKUP(ROW(AN363),'فهرست بها کلی'!$C$13:$BO$1660,55,0),"")</f>
        <v/>
      </c>
      <c r="AO375" s="174" t="str">
        <f ca="1">IFERROR(VLOOKUP(ROW(AO363),'فهرست بها کلی'!$C$13:$BO$1660,58,0),"")</f>
        <v/>
      </c>
      <c r="AP375" s="174" t="str">
        <f ca="1">IFERROR(VLOOKUP(ROW(AP363),'فهرست بها کلی'!$C$13:$BO$1660,61,0),"")</f>
        <v/>
      </c>
      <c r="AQ375" s="174" t="str">
        <f ca="1">IFERROR(VLOOKUP(ROW(AQ363),'فهرست بها کلی'!$C$13:$BO$1660,64,0),"")</f>
        <v/>
      </c>
      <c r="AR375" s="244">
        <f t="shared" ca="1" si="40"/>
        <v>0</v>
      </c>
      <c r="AS375" s="174" t="str">
        <f ca="1">IFERROR(VLOOKUP(ROW(AS363),'فهرست بها کلی'!$C$13:$BO$1660,23,0),"")</f>
        <v/>
      </c>
      <c r="AT375" s="174" t="str">
        <f ca="1">IFERROR(VLOOKUP(ROW(AT363),'فهرست بها کلی'!$C$13:$BO$1660,26,0),"")</f>
        <v/>
      </c>
      <c r="AU375" s="174" t="str">
        <f ca="1">IFERROR(VLOOKUP(ROW(AU363),'فهرست بها کلی'!$C$13:$BO$1660,29,0),"")</f>
        <v/>
      </c>
      <c r="AV375" s="174" t="str">
        <f ca="1">IFERROR(VLOOKUP(ROW(AV363),'فهرست بها کلی'!$C$13:$BO$1660,32,0),"")</f>
        <v/>
      </c>
      <c r="AW375" s="174" t="str">
        <f ca="1">IFERROR(VLOOKUP(ROW(AW363),'فهرست بها کلی'!$C$13:$BO$1660,35,0),"")</f>
        <v/>
      </c>
      <c r="AX375" s="174" t="str">
        <f ca="1">IFERROR(VLOOKUP(ROW(AX363),'فهرست بها کلی'!$C$13:$BO$1660,38,0),"")</f>
        <v/>
      </c>
      <c r="AY375" s="174" t="str">
        <f ca="1">IFERROR(VLOOKUP(ROW(AY363),'فهرست بها کلی'!$C$13:$BO$1660,41,0),"")</f>
        <v/>
      </c>
      <c r="AZ375" s="174" t="str">
        <f ca="1">IFERROR(VLOOKUP(ROW(AZ363),'فهرست بها کلی'!$C$13:$BO$1660,44,0),"")</f>
        <v/>
      </c>
      <c r="BA375" s="174" t="str">
        <f ca="1">IFERROR(VLOOKUP(ROW(BA363),'فهرست بها کلی'!$C$13:$BO$1660,47,0),"")</f>
        <v/>
      </c>
      <c r="BB375" s="174" t="str">
        <f ca="1">IFERROR(VLOOKUP(ROW(BB363),'فهرست بها کلی'!$C$13:$BO$1660,50,0),"")</f>
        <v/>
      </c>
      <c r="BC375" s="174" t="str">
        <f ca="1">IFERROR(VLOOKUP(ROW(BC363),'فهرست بها کلی'!$C$13:$BO$1660,53,0),"")</f>
        <v/>
      </c>
      <c r="BD375" s="174" t="str">
        <f ca="1">IFERROR(VLOOKUP(ROW(BD363),'فهرست بها کلی'!$C$13:$BO$1660,56,0),"")</f>
        <v/>
      </c>
      <c r="BE375" s="174" t="str">
        <f ca="1">IFERROR(VLOOKUP(ROW(BE363),'فهرست بها کلی'!$C$13:$BO$1660,59,0),"")</f>
        <v/>
      </c>
      <c r="BF375" s="174" t="str">
        <f ca="1">IFERROR(VLOOKUP(ROW(BF363),'فهرست بها کلی'!$C$13:$BO$1660,62,0),"")</f>
        <v/>
      </c>
      <c r="BG375" s="174" t="str">
        <f ca="1">IFERROR(VLOOKUP(ROW(BG363),'فهرست بها کلی'!$C$13:$BO$1660,65,0),"")</f>
        <v/>
      </c>
      <c r="BH375" s="174" t="str">
        <f ca="1">IFERROR(VLOOKUP(ROW(BH363),'فهرست بها کلی'!$C$13:$BO$1660,16,0),"")</f>
        <v/>
      </c>
      <c r="BI375" s="245" t="str">
        <f t="shared" ca="1" si="41"/>
        <v xml:space="preserve"> </v>
      </c>
      <c r="BJ375" s="245" t="str">
        <f t="shared" ca="1" si="42"/>
        <v/>
      </c>
      <c r="BK375" s="245" t="str">
        <f t="shared" ca="1" si="43"/>
        <v/>
      </c>
    </row>
    <row r="376" spans="1:63" ht="47.25" customHeight="1">
      <c r="A376" s="174" t="str">
        <f ca="1">IFERROR(VLOOKUP(ROW(A364),'فهرست بها کلی'!$C$13:$BO$1660,1,0),"")</f>
        <v/>
      </c>
      <c r="B376" s="174" t="str">
        <f ca="1">IFERROR(VLOOKUP(ROW(B364),'فهرست بها کلی'!$C$13:$BO$1660,5,0),"")</f>
        <v/>
      </c>
      <c r="C376" s="174" t="str">
        <f ca="1">IFERROR(VLOOKUP(ROW(C364),'فهرست بها کلی'!$C$13:$BO$1660,6,0),"")</f>
        <v/>
      </c>
      <c r="D376" s="174" t="str">
        <f ca="1">IFERROR(VLOOKUP(ROW(D364),'فهرست بها کلی'!$C$13:$BO$1660,7,0),"")</f>
        <v/>
      </c>
      <c r="E376" s="174" t="str">
        <f ca="1">IFERROR(VLOOKUP(ROW(E364),'فهرست بها کلی'!$C$13:$BO$1660,8,0),"")</f>
        <v/>
      </c>
      <c r="F376" s="174" t="str">
        <f ca="1">IFERROR(VLOOKUP(ROW(F364),'فهرست بها کلی'!$C$13:$BO$1660,9,0),"")</f>
        <v/>
      </c>
      <c r="G376" s="174" t="str">
        <f ca="1">IFERROR(VLOOKUP(ROW(G364),'فهرست بها کلی'!$C$13:$BO$1660,21,0),"")</f>
        <v/>
      </c>
      <c r="H376" s="174" t="str">
        <f ca="1">IFERROR(VLOOKUP(ROW(H364),'فهرست بها کلی'!$C$13:$BO$1660,24,0),"")</f>
        <v/>
      </c>
      <c r="I376" s="174" t="str">
        <f ca="1">IFERROR(VLOOKUP(ROW(I364),'فهرست بها کلی'!$C$13:$BO$1660,27,0),"")</f>
        <v/>
      </c>
      <c r="J376" s="174" t="str">
        <f ca="1">IFERROR(VLOOKUP(ROW(J364),'فهرست بها کلی'!$C$13:$BO$1660,30,0),"")</f>
        <v/>
      </c>
      <c r="K376" s="174" t="str">
        <f ca="1">IFERROR(VLOOKUP(ROW(K364),'فهرست بها کلی'!$C$13:$BO$1660,33,0),"")</f>
        <v/>
      </c>
      <c r="L376" s="174" t="str">
        <f ca="1">IFERROR(VLOOKUP(ROW(L364),'فهرست بها کلی'!$C$13:$BO$1660,36,0),"")</f>
        <v/>
      </c>
      <c r="M376" s="174" t="str">
        <f ca="1">IFERROR(VLOOKUP(ROW(M364),'فهرست بها کلی'!$C$13:$BO$1660,39,0),"")</f>
        <v/>
      </c>
      <c r="N376" s="174" t="str">
        <f ca="1">IFERROR(VLOOKUP(ROW(N364),'فهرست بها کلی'!$C$13:$BO$1660,42,0),"")</f>
        <v/>
      </c>
      <c r="O376" s="174" t="str">
        <f ca="1">IFERROR(VLOOKUP(ROW(O364),'فهرست بها کلی'!$C$13:$BO$1660,45,0),"")</f>
        <v/>
      </c>
      <c r="P376" s="174" t="str">
        <f ca="1">IFERROR(VLOOKUP(ROW(P364),'فهرست بها کلی'!$C$13:$BO$1660,48,0),"")</f>
        <v/>
      </c>
      <c r="Q376" s="174" t="str">
        <f ca="1">IFERROR(VLOOKUP(ROW(Q364),'فهرست بها کلی'!$C$13:$BO$1660,51,0),"")</f>
        <v/>
      </c>
      <c r="R376" s="174" t="str">
        <f ca="1">IFERROR(VLOOKUP(ROW(R364),'فهرست بها کلی'!$C$13:$BO$1660,54,0),"")</f>
        <v/>
      </c>
      <c r="S376" s="174" t="str">
        <f ca="1">IFERROR(VLOOKUP(ROW(S364),'فهرست بها کلی'!$C$13:$BO$1660,57,0),"")</f>
        <v/>
      </c>
      <c r="T376" s="174" t="str">
        <f ca="1">IFERROR(VLOOKUP(ROW(T364),'فهرست بها کلی'!$C$13:$BO$1660,60,0),"")</f>
        <v/>
      </c>
      <c r="U376" s="174" t="str">
        <f ca="1">IFERROR(VLOOKUP(ROW(U364),'فهرست بها کلی'!$C$13:$BO$1660,63,0),"")</f>
        <v/>
      </c>
      <c r="V376" s="241">
        <f t="shared" ca="1" si="37"/>
        <v>0</v>
      </c>
      <c r="W376" s="242" t="str">
        <f t="shared" ca="1" si="38"/>
        <v/>
      </c>
      <c r="X376" s="174" t="str">
        <f ca="1">IFERROR(VLOOKUP(ROW(X364),'فهرست بها کلی'!$C$13:$BO$1660,10,0),"")</f>
        <v/>
      </c>
      <c r="Y376" s="174" t="str">
        <f ca="1">IFERROR(VLOOKUP(ROW(Y364),'فهرست بها کلی'!$C$13:$BO$1660,11,0),"")</f>
        <v/>
      </c>
      <c r="Z376" s="174" t="str">
        <f ca="1">IFERROR(VLOOKUP(ROW(Z364),'فهرست بها کلی'!$C$13:$BO$1660,12,0),"")</f>
        <v/>
      </c>
      <c r="AA376" s="174" t="str">
        <f ca="1">IFERROR(VLOOKUP(ROW(AA364),'فهرست بها کلی'!$C$13:$BO$1660,13,0),"")</f>
        <v/>
      </c>
      <c r="AB376" s="243" t="str">
        <f t="shared" ca="1" si="39"/>
        <v/>
      </c>
      <c r="AC376" s="174" t="str">
        <f ca="1">IFERROR(VLOOKUP(ROW(AC364),'فهرست بها کلی'!$C$13:$BO$1660,22,0),"")</f>
        <v/>
      </c>
      <c r="AD376" s="174" t="str">
        <f ca="1">IFERROR(VLOOKUP(ROW(AD364),'فهرست بها کلی'!$C$13:$BO$1660,25,0),"")</f>
        <v/>
      </c>
      <c r="AE376" s="174" t="str">
        <f ca="1">IFERROR(VLOOKUP(ROW(AE364),'فهرست بها کلی'!$C$13:$BO$1660,28,0),"")</f>
        <v/>
      </c>
      <c r="AF376" s="174" t="str">
        <f ca="1">IFERROR(VLOOKUP(ROW(AF364),'فهرست بها کلی'!$C$13:$BO$1660,31,0),"")</f>
        <v/>
      </c>
      <c r="AG376" s="174" t="str">
        <f ca="1">IFERROR(VLOOKUP(ROW(AG364),'فهرست بها کلی'!$C$13:$BO$1660,34,0),"")</f>
        <v/>
      </c>
      <c r="AH376" s="174" t="str">
        <f ca="1">IFERROR(VLOOKUP(ROW(AH364),'فهرست بها کلی'!$C$13:$BO$1660,37,0),"")</f>
        <v/>
      </c>
      <c r="AI376" s="174" t="str">
        <f ca="1">IFERROR(VLOOKUP(ROW(AI364),'فهرست بها کلی'!$C$13:$BO$1660,40,0),"")</f>
        <v/>
      </c>
      <c r="AJ376" s="174" t="str">
        <f ca="1">IFERROR(VLOOKUP(ROW(AJ364),'فهرست بها کلی'!$C$13:$BO$1660,43,0),"")</f>
        <v/>
      </c>
      <c r="AK376" s="174" t="str">
        <f ca="1">IFERROR(VLOOKUP(ROW(AK364),'فهرست بها کلی'!$C$13:$BO$1660,46,0),"")</f>
        <v/>
      </c>
      <c r="AL376" s="174" t="str">
        <f ca="1">IFERROR(VLOOKUP(ROW(AL364),'فهرست بها کلی'!$C$13:$BO$1660,49,0),"")</f>
        <v/>
      </c>
      <c r="AM376" s="174" t="str">
        <f ca="1">IFERROR(VLOOKUP(ROW(AM364),'فهرست بها کلی'!$C$13:$BO$1660,52,0),"")</f>
        <v/>
      </c>
      <c r="AN376" s="174" t="str">
        <f ca="1">IFERROR(VLOOKUP(ROW(AN364),'فهرست بها کلی'!$C$13:$BO$1660,55,0),"")</f>
        <v/>
      </c>
      <c r="AO376" s="174" t="str">
        <f ca="1">IFERROR(VLOOKUP(ROW(AO364),'فهرست بها کلی'!$C$13:$BO$1660,58,0),"")</f>
        <v/>
      </c>
      <c r="AP376" s="174" t="str">
        <f ca="1">IFERROR(VLOOKUP(ROW(AP364),'فهرست بها کلی'!$C$13:$BO$1660,61,0),"")</f>
        <v/>
      </c>
      <c r="AQ376" s="174" t="str">
        <f ca="1">IFERROR(VLOOKUP(ROW(AQ364),'فهرست بها کلی'!$C$13:$BO$1660,64,0),"")</f>
        <v/>
      </c>
      <c r="AR376" s="244">
        <f t="shared" ca="1" si="40"/>
        <v>0</v>
      </c>
      <c r="AS376" s="174" t="str">
        <f ca="1">IFERROR(VLOOKUP(ROW(AS364),'فهرست بها کلی'!$C$13:$BO$1660,23,0),"")</f>
        <v/>
      </c>
      <c r="AT376" s="174" t="str">
        <f ca="1">IFERROR(VLOOKUP(ROW(AT364),'فهرست بها کلی'!$C$13:$BO$1660,26,0),"")</f>
        <v/>
      </c>
      <c r="AU376" s="174" t="str">
        <f ca="1">IFERROR(VLOOKUP(ROW(AU364),'فهرست بها کلی'!$C$13:$BO$1660,29,0),"")</f>
        <v/>
      </c>
      <c r="AV376" s="174" t="str">
        <f ca="1">IFERROR(VLOOKUP(ROW(AV364),'فهرست بها کلی'!$C$13:$BO$1660,32,0),"")</f>
        <v/>
      </c>
      <c r="AW376" s="174" t="str">
        <f ca="1">IFERROR(VLOOKUP(ROW(AW364),'فهرست بها کلی'!$C$13:$BO$1660,35,0),"")</f>
        <v/>
      </c>
      <c r="AX376" s="174" t="str">
        <f ca="1">IFERROR(VLOOKUP(ROW(AX364),'فهرست بها کلی'!$C$13:$BO$1660,38,0),"")</f>
        <v/>
      </c>
      <c r="AY376" s="174" t="str">
        <f ca="1">IFERROR(VLOOKUP(ROW(AY364),'فهرست بها کلی'!$C$13:$BO$1660,41,0),"")</f>
        <v/>
      </c>
      <c r="AZ376" s="174" t="str">
        <f ca="1">IFERROR(VLOOKUP(ROW(AZ364),'فهرست بها کلی'!$C$13:$BO$1660,44,0),"")</f>
        <v/>
      </c>
      <c r="BA376" s="174" t="str">
        <f ca="1">IFERROR(VLOOKUP(ROW(BA364),'فهرست بها کلی'!$C$13:$BO$1660,47,0),"")</f>
        <v/>
      </c>
      <c r="BB376" s="174" t="str">
        <f ca="1">IFERROR(VLOOKUP(ROW(BB364),'فهرست بها کلی'!$C$13:$BO$1660,50,0),"")</f>
        <v/>
      </c>
      <c r="BC376" s="174" t="str">
        <f ca="1">IFERROR(VLOOKUP(ROW(BC364),'فهرست بها کلی'!$C$13:$BO$1660,53,0),"")</f>
        <v/>
      </c>
      <c r="BD376" s="174" t="str">
        <f ca="1">IFERROR(VLOOKUP(ROW(BD364),'فهرست بها کلی'!$C$13:$BO$1660,56,0),"")</f>
        <v/>
      </c>
      <c r="BE376" s="174" t="str">
        <f ca="1">IFERROR(VLOOKUP(ROW(BE364),'فهرست بها کلی'!$C$13:$BO$1660,59,0),"")</f>
        <v/>
      </c>
      <c r="BF376" s="174" t="str">
        <f ca="1">IFERROR(VLOOKUP(ROW(BF364),'فهرست بها کلی'!$C$13:$BO$1660,62,0),"")</f>
        <v/>
      </c>
      <c r="BG376" s="174" t="str">
        <f ca="1">IFERROR(VLOOKUP(ROW(BG364),'فهرست بها کلی'!$C$13:$BO$1660,65,0),"")</f>
        <v/>
      </c>
      <c r="BH376" s="174" t="str">
        <f ca="1">IFERROR(VLOOKUP(ROW(BH364),'فهرست بها کلی'!$C$13:$BO$1660,16,0),"")</f>
        <v/>
      </c>
      <c r="BI376" s="245" t="str">
        <f t="shared" ca="1" si="41"/>
        <v xml:space="preserve"> </v>
      </c>
      <c r="BJ376" s="245" t="str">
        <f t="shared" ca="1" si="42"/>
        <v/>
      </c>
      <c r="BK376" s="245" t="str">
        <f t="shared" ca="1" si="43"/>
        <v/>
      </c>
    </row>
    <row r="377" spans="1:63" ht="47.25" customHeight="1">
      <c r="A377" s="174" t="str">
        <f ca="1">IFERROR(VLOOKUP(ROW(A365),'فهرست بها کلی'!$C$13:$BO$1660,1,0),"")</f>
        <v/>
      </c>
      <c r="B377" s="174" t="str">
        <f ca="1">IFERROR(VLOOKUP(ROW(B365),'فهرست بها کلی'!$C$13:$BO$1660,5,0),"")</f>
        <v/>
      </c>
      <c r="C377" s="174" t="str">
        <f ca="1">IFERROR(VLOOKUP(ROW(C365),'فهرست بها کلی'!$C$13:$BO$1660,6,0),"")</f>
        <v/>
      </c>
      <c r="D377" s="174" t="str">
        <f ca="1">IFERROR(VLOOKUP(ROW(D365),'فهرست بها کلی'!$C$13:$BO$1660,7,0),"")</f>
        <v/>
      </c>
      <c r="E377" s="174" t="str">
        <f ca="1">IFERROR(VLOOKUP(ROW(E365),'فهرست بها کلی'!$C$13:$BO$1660,8,0),"")</f>
        <v/>
      </c>
      <c r="F377" s="174" t="str">
        <f ca="1">IFERROR(VLOOKUP(ROW(F365),'فهرست بها کلی'!$C$13:$BO$1660,9,0),"")</f>
        <v/>
      </c>
      <c r="G377" s="174" t="str">
        <f ca="1">IFERROR(VLOOKUP(ROW(G365),'فهرست بها کلی'!$C$13:$BO$1660,21,0),"")</f>
        <v/>
      </c>
      <c r="H377" s="174" t="str">
        <f ca="1">IFERROR(VLOOKUP(ROW(H365),'فهرست بها کلی'!$C$13:$BO$1660,24,0),"")</f>
        <v/>
      </c>
      <c r="I377" s="174" t="str">
        <f ca="1">IFERROR(VLOOKUP(ROW(I365),'فهرست بها کلی'!$C$13:$BO$1660,27,0),"")</f>
        <v/>
      </c>
      <c r="J377" s="174" t="str">
        <f ca="1">IFERROR(VLOOKUP(ROW(J365),'فهرست بها کلی'!$C$13:$BO$1660,30,0),"")</f>
        <v/>
      </c>
      <c r="K377" s="174" t="str">
        <f ca="1">IFERROR(VLOOKUP(ROW(K365),'فهرست بها کلی'!$C$13:$BO$1660,33,0),"")</f>
        <v/>
      </c>
      <c r="L377" s="174" t="str">
        <f ca="1">IFERROR(VLOOKUP(ROW(L365),'فهرست بها کلی'!$C$13:$BO$1660,36,0),"")</f>
        <v/>
      </c>
      <c r="M377" s="174" t="str">
        <f ca="1">IFERROR(VLOOKUP(ROW(M365),'فهرست بها کلی'!$C$13:$BO$1660,39,0),"")</f>
        <v/>
      </c>
      <c r="N377" s="174" t="str">
        <f ca="1">IFERROR(VLOOKUP(ROW(N365),'فهرست بها کلی'!$C$13:$BO$1660,42,0),"")</f>
        <v/>
      </c>
      <c r="O377" s="174" t="str">
        <f ca="1">IFERROR(VLOOKUP(ROW(O365),'فهرست بها کلی'!$C$13:$BO$1660,45,0),"")</f>
        <v/>
      </c>
      <c r="P377" s="174" t="str">
        <f ca="1">IFERROR(VLOOKUP(ROW(P365),'فهرست بها کلی'!$C$13:$BO$1660,48,0),"")</f>
        <v/>
      </c>
      <c r="Q377" s="174" t="str">
        <f ca="1">IFERROR(VLOOKUP(ROW(Q365),'فهرست بها کلی'!$C$13:$BO$1660,51,0),"")</f>
        <v/>
      </c>
      <c r="R377" s="174" t="str">
        <f ca="1">IFERROR(VLOOKUP(ROW(R365),'فهرست بها کلی'!$C$13:$BO$1660,54,0),"")</f>
        <v/>
      </c>
      <c r="S377" s="174" t="str">
        <f ca="1">IFERROR(VLOOKUP(ROW(S365),'فهرست بها کلی'!$C$13:$BO$1660,57,0),"")</f>
        <v/>
      </c>
      <c r="T377" s="174" t="str">
        <f ca="1">IFERROR(VLOOKUP(ROW(T365),'فهرست بها کلی'!$C$13:$BO$1660,60,0),"")</f>
        <v/>
      </c>
      <c r="U377" s="174" t="str">
        <f ca="1">IFERROR(VLOOKUP(ROW(U365),'فهرست بها کلی'!$C$13:$BO$1660,63,0),"")</f>
        <v/>
      </c>
      <c r="V377" s="241">
        <f t="shared" ca="1" si="37"/>
        <v>0</v>
      </c>
      <c r="W377" s="242" t="str">
        <f t="shared" ca="1" si="38"/>
        <v/>
      </c>
      <c r="X377" s="174" t="str">
        <f ca="1">IFERROR(VLOOKUP(ROW(X365),'فهرست بها کلی'!$C$13:$BO$1660,10,0),"")</f>
        <v/>
      </c>
      <c r="Y377" s="174" t="str">
        <f ca="1">IFERROR(VLOOKUP(ROW(Y365),'فهرست بها کلی'!$C$13:$BO$1660,11,0),"")</f>
        <v/>
      </c>
      <c r="Z377" s="174" t="str">
        <f ca="1">IFERROR(VLOOKUP(ROW(Z365),'فهرست بها کلی'!$C$13:$BO$1660,12,0),"")</f>
        <v/>
      </c>
      <c r="AA377" s="174" t="str">
        <f ca="1">IFERROR(VLOOKUP(ROW(AA365),'فهرست بها کلی'!$C$13:$BO$1660,13,0),"")</f>
        <v/>
      </c>
      <c r="AB377" s="243" t="str">
        <f t="shared" ca="1" si="39"/>
        <v/>
      </c>
      <c r="AC377" s="174" t="str">
        <f ca="1">IFERROR(VLOOKUP(ROW(AC365),'فهرست بها کلی'!$C$13:$BO$1660,22,0),"")</f>
        <v/>
      </c>
      <c r="AD377" s="174" t="str">
        <f ca="1">IFERROR(VLOOKUP(ROW(AD365),'فهرست بها کلی'!$C$13:$BO$1660,25,0),"")</f>
        <v/>
      </c>
      <c r="AE377" s="174" t="str">
        <f ca="1">IFERROR(VLOOKUP(ROW(AE365),'فهرست بها کلی'!$C$13:$BO$1660,28,0),"")</f>
        <v/>
      </c>
      <c r="AF377" s="174" t="str">
        <f ca="1">IFERROR(VLOOKUP(ROW(AF365),'فهرست بها کلی'!$C$13:$BO$1660,31,0),"")</f>
        <v/>
      </c>
      <c r="AG377" s="174" t="str">
        <f ca="1">IFERROR(VLOOKUP(ROW(AG365),'فهرست بها کلی'!$C$13:$BO$1660,34,0),"")</f>
        <v/>
      </c>
      <c r="AH377" s="174" t="str">
        <f ca="1">IFERROR(VLOOKUP(ROW(AH365),'فهرست بها کلی'!$C$13:$BO$1660,37,0),"")</f>
        <v/>
      </c>
      <c r="AI377" s="174" t="str">
        <f ca="1">IFERROR(VLOOKUP(ROW(AI365),'فهرست بها کلی'!$C$13:$BO$1660,40,0),"")</f>
        <v/>
      </c>
      <c r="AJ377" s="174" t="str">
        <f ca="1">IFERROR(VLOOKUP(ROW(AJ365),'فهرست بها کلی'!$C$13:$BO$1660,43,0),"")</f>
        <v/>
      </c>
      <c r="AK377" s="174" t="str">
        <f ca="1">IFERROR(VLOOKUP(ROW(AK365),'فهرست بها کلی'!$C$13:$BO$1660,46,0),"")</f>
        <v/>
      </c>
      <c r="AL377" s="174" t="str">
        <f ca="1">IFERROR(VLOOKUP(ROW(AL365),'فهرست بها کلی'!$C$13:$BO$1660,49,0),"")</f>
        <v/>
      </c>
      <c r="AM377" s="174" t="str">
        <f ca="1">IFERROR(VLOOKUP(ROW(AM365),'فهرست بها کلی'!$C$13:$BO$1660,52,0),"")</f>
        <v/>
      </c>
      <c r="AN377" s="174" t="str">
        <f ca="1">IFERROR(VLOOKUP(ROW(AN365),'فهرست بها کلی'!$C$13:$BO$1660,55,0),"")</f>
        <v/>
      </c>
      <c r="AO377" s="174" t="str">
        <f ca="1">IFERROR(VLOOKUP(ROW(AO365),'فهرست بها کلی'!$C$13:$BO$1660,58,0),"")</f>
        <v/>
      </c>
      <c r="AP377" s="174" t="str">
        <f ca="1">IFERROR(VLOOKUP(ROW(AP365),'فهرست بها کلی'!$C$13:$BO$1660,61,0),"")</f>
        <v/>
      </c>
      <c r="AQ377" s="174" t="str">
        <f ca="1">IFERROR(VLOOKUP(ROW(AQ365),'فهرست بها کلی'!$C$13:$BO$1660,64,0),"")</f>
        <v/>
      </c>
      <c r="AR377" s="244">
        <f t="shared" ca="1" si="40"/>
        <v>0</v>
      </c>
      <c r="AS377" s="174" t="str">
        <f ca="1">IFERROR(VLOOKUP(ROW(AS365),'فهرست بها کلی'!$C$13:$BO$1660,23,0),"")</f>
        <v/>
      </c>
      <c r="AT377" s="174" t="str">
        <f ca="1">IFERROR(VLOOKUP(ROW(AT365),'فهرست بها کلی'!$C$13:$BO$1660,26,0),"")</f>
        <v/>
      </c>
      <c r="AU377" s="174" t="str">
        <f ca="1">IFERROR(VLOOKUP(ROW(AU365),'فهرست بها کلی'!$C$13:$BO$1660,29,0),"")</f>
        <v/>
      </c>
      <c r="AV377" s="174" t="str">
        <f ca="1">IFERROR(VLOOKUP(ROW(AV365),'فهرست بها کلی'!$C$13:$BO$1660,32,0),"")</f>
        <v/>
      </c>
      <c r="AW377" s="174" t="str">
        <f ca="1">IFERROR(VLOOKUP(ROW(AW365),'فهرست بها کلی'!$C$13:$BO$1660,35,0),"")</f>
        <v/>
      </c>
      <c r="AX377" s="174" t="str">
        <f ca="1">IFERROR(VLOOKUP(ROW(AX365),'فهرست بها کلی'!$C$13:$BO$1660,38,0),"")</f>
        <v/>
      </c>
      <c r="AY377" s="174" t="str">
        <f ca="1">IFERROR(VLOOKUP(ROW(AY365),'فهرست بها کلی'!$C$13:$BO$1660,41,0),"")</f>
        <v/>
      </c>
      <c r="AZ377" s="174" t="str">
        <f ca="1">IFERROR(VLOOKUP(ROW(AZ365),'فهرست بها کلی'!$C$13:$BO$1660,44,0),"")</f>
        <v/>
      </c>
      <c r="BA377" s="174" t="str">
        <f ca="1">IFERROR(VLOOKUP(ROW(BA365),'فهرست بها کلی'!$C$13:$BO$1660,47,0),"")</f>
        <v/>
      </c>
      <c r="BB377" s="174" t="str">
        <f ca="1">IFERROR(VLOOKUP(ROW(BB365),'فهرست بها کلی'!$C$13:$BO$1660,50,0),"")</f>
        <v/>
      </c>
      <c r="BC377" s="174" t="str">
        <f ca="1">IFERROR(VLOOKUP(ROW(BC365),'فهرست بها کلی'!$C$13:$BO$1660,53,0),"")</f>
        <v/>
      </c>
      <c r="BD377" s="174" t="str">
        <f ca="1">IFERROR(VLOOKUP(ROW(BD365),'فهرست بها کلی'!$C$13:$BO$1660,56,0),"")</f>
        <v/>
      </c>
      <c r="BE377" s="174" t="str">
        <f ca="1">IFERROR(VLOOKUP(ROW(BE365),'فهرست بها کلی'!$C$13:$BO$1660,59,0),"")</f>
        <v/>
      </c>
      <c r="BF377" s="174" t="str">
        <f ca="1">IFERROR(VLOOKUP(ROW(BF365),'فهرست بها کلی'!$C$13:$BO$1660,62,0),"")</f>
        <v/>
      </c>
      <c r="BG377" s="174" t="str">
        <f ca="1">IFERROR(VLOOKUP(ROW(BG365),'فهرست بها کلی'!$C$13:$BO$1660,65,0),"")</f>
        <v/>
      </c>
      <c r="BH377" s="174" t="str">
        <f ca="1">IFERROR(VLOOKUP(ROW(BH365),'فهرست بها کلی'!$C$13:$BO$1660,16,0),"")</f>
        <v/>
      </c>
      <c r="BI377" s="245" t="str">
        <f t="shared" ca="1" si="41"/>
        <v xml:space="preserve"> </v>
      </c>
      <c r="BJ377" s="245" t="str">
        <f t="shared" ca="1" si="42"/>
        <v/>
      </c>
      <c r="BK377" s="245" t="str">
        <f t="shared" ca="1" si="43"/>
        <v/>
      </c>
    </row>
    <row r="378" spans="1:63" ht="47.25" customHeight="1">
      <c r="A378" s="174" t="str">
        <f ca="1">IFERROR(VLOOKUP(ROW(A366),'فهرست بها کلی'!$C$13:$BO$1660,1,0),"")</f>
        <v/>
      </c>
      <c r="B378" s="174" t="str">
        <f ca="1">IFERROR(VLOOKUP(ROW(B366),'فهرست بها کلی'!$C$13:$BO$1660,5,0),"")</f>
        <v/>
      </c>
      <c r="C378" s="174" t="str">
        <f ca="1">IFERROR(VLOOKUP(ROW(C366),'فهرست بها کلی'!$C$13:$BO$1660,6,0),"")</f>
        <v/>
      </c>
      <c r="D378" s="174" t="str">
        <f ca="1">IFERROR(VLOOKUP(ROW(D366),'فهرست بها کلی'!$C$13:$BO$1660,7,0),"")</f>
        <v/>
      </c>
      <c r="E378" s="174" t="str">
        <f ca="1">IFERROR(VLOOKUP(ROW(E366),'فهرست بها کلی'!$C$13:$BO$1660,8,0),"")</f>
        <v/>
      </c>
      <c r="F378" s="174" t="str">
        <f ca="1">IFERROR(VLOOKUP(ROW(F366),'فهرست بها کلی'!$C$13:$BO$1660,9,0),"")</f>
        <v/>
      </c>
      <c r="G378" s="174" t="str">
        <f ca="1">IFERROR(VLOOKUP(ROW(G366),'فهرست بها کلی'!$C$13:$BO$1660,21,0),"")</f>
        <v/>
      </c>
      <c r="H378" s="174" t="str">
        <f ca="1">IFERROR(VLOOKUP(ROW(H366),'فهرست بها کلی'!$C$13:$BO$1660,24,0),"")</f>
        <v/>
      </c>
      <c r="I378" s="174" t="str">
        <f ca="1">IFERROR(VLOOKUP(ROW(I366),'فهرست بها کلی'!$C$13:$BO$1660,27,0),"")</f>
        <v/>
      </c>
      <c r="J378" s="174" t="str">
        <f ca="1">IFERROR(VLOOKUP(ROW(J366),'فهرست بها کلی'!$C$13:$BO$1660,30,0),"")</f>
        <v/>
      </c>
      <c r="K378" s="174" t="str">
        <f ca="1">IFERROR(VLOOKUP(ROW(K366),'فهرست بها کلی'!$C$13:$BO$1660,33,0),"")</f>
        <v/>
      </c>
      <c r="L378" s="174" t="str">
        <f ca="1">IFERROR(VLOOKUP(ROW(L366),'فهرست بها کلی'!$C$13:$BO$1660,36,0),"")</f>
        <v/>
      </c>
      <c r="M378" s="174" t="str">
        <f ca="1">IFERROR(VLOOKUP(ROW(M366),'فهرست بها کلی'!$C$13:$BO$1660,39,0),"")</f>
        <v/>
      </c>
      <c r="N378" s="174" t="str">
        <f ca="1">IFERROR(VLOOKUP(ROW(N366),'فهرست بها کلی'!$C$13:$BO$1660,42,0),"")</f>
        <v/>
      </c>
      <c r="O378" s="174" t="str">
        <f ca="1">IFERROR(VLOOKUP(ROW(O366),'فهرست بها کلی'!$C$13:$BO$1660,45,0),"")</f>
        <v/>
      </c>
      <c r="P378" s="174" t="str">
        <f ca="1">IFERROR(VLOOKUP(ROW(P366),'فهرست بها کلی'!$C$13:$BO$1660,48,0),"")</f>
        <v/>
      </c>
      <c r="Q378" s="174" t="str">
        <f ca="1">IFERROR(VLOOKUP(ROW(Q366),'فهرست بها کلی'!$C$13:$BO$1660,51,0),"")</f>
        <v/>
      </c>
      <c r="R378" s="174" t="str">
        <f ca="1">IFERROR(VLOOKUP(ROW(R366),'فهرست بها کلی'!$C$13:$BO$1660,54,0),"")</f>
        <v/>
      </c>
      <c r="S378" s="174" t="str">
        <f ca="1">IFERROR(VLOOKUP(ROW(S366),'فهرست بها کلی'!$C$13:$BO$1660,57,0),"")</f>
        <v/>
      </c>
      <c r="T378" s="174" t="str">
        <f ca="1">IFERROR(VLOOKUP(ROW(T366),'فهرست بها کلی'!$C$13:$BO$1660,60,0),"")</f>
        <v/>
      </c>
      <c r="U378" s="174" t="str">
        <f ca="1">IFERROR(VLOOKUP(ROW(U366),'فهرست بها کلی'!$C$13:$BO$1660,63,0),"")</f>
        <v/>
      </c>
      <c r="V378" s="241">
        <f t="shared" ca="1" si="37"/>
        <v>0</v>
      </c>
      <c r="W378" s="242" t="str">
        <f t="shared" ca="1" si="38"/>
        <v/>
      </c>
      <c r="X378" s="174" t="str">
        <f ca="1">IFERROR(VLOOKUP(ROW(X366),'فهرست بها کلی'!$C$13:$BO$1660,10,0),"")</f>
        <v/>
      </c>
      <c r="Y378" s="174" t="str">
        <f ca="1">IFERROR(VLOOKUP(ROW(Y366),'فهرست بها کلی'!$C$13:$BO$1660,11,0),"")</f>
        <v/>
      </c>
      <c r="Z378" s="174" t="str">
        <f ca="1">IFERROR(VLOOKUP(ROW(Z366),'فهرست بها کلی'!$C$13:$BO$1660,12,0),"")</f>
        <v/>
      </c>
      <c r="AA378" s="174" t="str">
        <f ca="1">IFERROR(VLOOKUP(ROW(AA366),'فهرست بها کلی'!$C$13:$BO$1660,13,0),"")</f>
        <v/>
      </c>
      <c r="AB378" s="243" t="str">
        <f t="shared" ca="1" si="39"/>
        <v/>
      </c>
      <c r="AC378" s="174" t="str">
        <f ca="1">IFERROR(VLOOKUP(ROW(AC366),'فهرست بها کلی'!$C$13:$BO$1660,22,0),"")</f>
        <v/>
      </c>
      <c r="AD378" s="174" t="str">
        <f ca="1">IFERROR(VLOOKUP(ROW(AD366),'فهرست بها کلی'!$C$13:$BO$1660,25,0),"")</f>
        <v/>
      </c>
      <c r="AE378" s="174" t="str">
        <f ca="1">IFERROR(VLOOKUP(ROW(AE366),'فهرست بها کلی'!$C$13:$BO$1660,28,0),"")</f>
        <v/>
      </c>
      <c r="AF378" s="174" t="str">
        <f ca="1">IFERROR(VLOOKUP(ROW(AF366),'فهرست بها کلی'!$C$13:$BO$1660,31,0),"")</f>
        <v/>
      </c>
      <c r="AG378" s="174" t="str">
        <f ca="1">IFERROR(VLOOKUP(ROW(AG366),'فهرست بها کلی'!$C$13:$BO$1660,34,0),"")</f>
        <v/>
      </c>
      <c r="AH378" s="174" t="str">
        <f ca="1">IFERROR(VLOOKUP(ROW(AH366),'فهرست بها کلی'!$C$13:$BO$1660,37,0),"")</f>
        <v/>
      </c>
      <c r="AI378" s="174" t="str">
        <f ca="1">IFERROR(VLOOKUP(ROW(AI366),'فهرست بها کلی'!$C$13:$BO$1660,40,0),"")</f>
        <v/>
      </c>
      <c r="AJ378" s="174" t="str">
        <f ca="1">IFERROR(VLOOKUP(ROW(AJ366),'فهرست بها کلی'!$C$13:$BO$1660,43,0),"")</f>
        <v/>
      </c>
      <c r="AK378" s="174" t="str">
        <f ca="1">IFERROR(VLOOKUP(ROW(AK366),'فهرست بها کلی'!$C$13:$BO$1660,46,0),"")</f>
        <v/>
      </c>
      <c r="AL378" s="174" t="str">
        <f ca="1">IFERROR(VLOOKUP(ROW(AL366),'فهرست بها کلی'!$C$13:$BO$1660,49,0),"")</f>
        <v/>
      </c>
      <c r="AM378" s="174" t="str">
        <f ca="1">IFERROR(VLOOKUP(ROW(AM366),'فهرست بها کلی'!$C$13:$BO$1660,52,0),"")</f>
        <v/>
      </c>
      <c r="AN378" s="174" t="str">
        <f ca="1">IFERROR(VLOOKUP(ROW(AN366),'فهرست بها کلی'!$C$13:$BO$1660,55,0),"")</f>
        <v/>
      </c>
      <c r="AO378" s="174" t="str">
        <f ca="1">IFERROR(VLOOKUP(ROW(AO366),'فهرست بها کلی'!$C$13:$BO$1660,58,0),"")</f>
        <v/>
      </c>
      <c r="AP378" s="174" t="str">
        <f ca="1">IFERROR(VLOOKUP(ROW(AP366),'فهرست بها کلی'!$C$13:$BO$1660,61,0),"")</f>
        <v/>
      </c>
      <c r="AQ378" s="174" t="str">
        <f ca="1">IFERROR(VLOOKUP(ROW(AQ366),'فهرست بها کلی'!$C$13:$BO$1660,64,0),"")</f>
        <v/>
      </c>
      <c r="AR378" s="244">
        <f t="shared" ca="1" si="40"/>
        <v>0</v>
      </c>
      <c r="AS378" s="174" t="str">
        <f ca="1">IFERROR(VLOOKUP(ROW(AS366),'فهرست بها کلی'!$C$13:$BO$1660,23,0),"")</f>
        <v/>
      </c>
      <c r="AT378" s="174" t="str">
        <f ca="1">IFERROR(VLOOKUP(ROW(AT366),'فهرست بها کلی'!$C$13:$BO$1660,26,0),"")</f>
        <v/>
      </c>
      <c r="AU378" s="174" t="str">
        <f ca="1">IFERROR(VLOOKUP(ROW(AU366),'فهرست بها کلی'!$C$13:$BO$1660,29,0),"")</f>
        <v/>
      </c>
      <c r="AV378" s="174" t="str">
        <f ca="1">IFERROR(VLOOKUP(ROW(AV366),'فهرست بها کلی'!$C$13:$BO$1660,32,0),"")</f>
        <v/>
      </c>
      <c r="AW378" s="174" t="str">
        <f ca="1">IFERROR(VLOOKUP(ROW(AW366),'فهرست بها کلی'!$C$13:$BO$1660,35,0),"")</f>
        <v/>
      </c>
      <c r="AX378" s="174" t="str">
        <f ca="1">IFERROR(VLOOKUP(ROW(AX366),'فهرست بها کلی'!$C$13:$BO$1660,38,0),"")</f>
        <v/>
      </c>
      <c r="AY378" s="174" t="str">
        <f ca="1">IFERROR(VLOOKUP(ROW(AY366),'فهرست بها کلی'!$C$13:$BO$1660,41,0),"")</f>
        <v/>
      </c>
      <c r="AZ378" s="174" t="str">
        <f ca="1">IFERROR(VLOOKUP(ROW(AZ366),'فهرست بها کلی'!$C$13:$BO$1660,44,0),"")</f>
        <v/>
      </c>
      <c r="BA378" s="174" t="str">
        <f ca="1">IFERROR(VLOOKUP(ROW(BA366),'فهرست بها کلی'!$C$13:$BO$1660,47,0),"")</f>
        <v/>
      </c>
      <c r="BB378" s="174" t="str">
        <f ca="1">IFERROR(VLOOKUP(ROW(BB366),'فهرست بها کلی'!$C$13:$BO$1660,50,0),"")</f>
        <v/>
      </c>
      <c r="BC378" s="174" t="str">
        <f ca="1">IFERROR(VLOOKUP(ROW(BC366),'فهرست بها کلی'!$C$13:$BO$1660,53,0),"")</f>
        <v/>
      </c>
      <c r="BD378" s="174" t="str">
        <f ca="1">IFERROR(VLOOKUP(ROW(BD366),'فهرست بها کلی'!$C$13:$BO$1660,56,0),"")</f>
        <v/>
      </c>
      <c r="BE378" s="174" t="str">
        <f ca="1">IFERROR(VLOOKUP(ROW(BE366),'فهرست بها کلی'!$C$13:$BO$1660,59,0),"")</f>
        <v/>
      </c>
      <c r="BF378" s="174" t="str">
        <f ca="1">IFERROR(VLOOKUP(ROW(BF366),'فهرست بها کلی'!$C$13:$BO$1660,62,0),"")</f>
        <v/>
      </c>
      <c r="BG378" s="174" t="str">
        <f ca="1">IFERROR(VLOOKUP(ROW(BG366),'فهرست بها کلی'!$C$13:$BO$1660,65,0),"")</f>
        <v/>
      </c>
      <c r="BH378" s="174" t="str">
        <f ca="1">IFERROR(VLOOKUP(ROW(BH366),'فهرست بها کلی'!$C$13:$BO$1660,16,0),"")</f>
        <v/>
      </c>
      <c r="BI378" s="245" t="str">
        <f t="shared" ca="1" si="41"/>
        <v xml:space="preserve"> </v>
      </c>
      <c r="BJ378" s="245" t="str">
        <f t="shared" ca="1" si="42"/>
        <v/>
      </c>
      <c r="BK378" s="245" t="str">
        <f t="shared" ca="1" si="43"/>
        <v/>
      </c>
    </row>
    <row r="379" spans="1:63" ht="47.25" customHeight="1">
      <c r="A379" s="174" t="str">
        <f ca="1">IFERROR(VLOOKUP(ROW(A367),'فهرست بها کلی'!$C$13:$BO$1660,1,0),"")</f>
        <v/>
      </c>
      <c r="B379" s="174" t="str">
        <f ca="1">IFERROR(VLOOKUP(ROW(B367),'فهرست بها کلی'!$C$13:$BO$1660,5,0),"")</f>
        <v/>
      </c>
      <c r="C379" s="174" t="str">
        <f ca="1">IFERROR(VLOOKUP(ROW(C367),'فهرست بها کلی'!$C$13:$BO$1660,6,0),"")</f>
        <v/>
      </c>
      <c r="D379" s="174" t="str">
        <f ca="1">IFERROR(VLOOKUP(ROW(D367),'فهرست بها کلی'!$C$13:$BO$1660,7,0),"")</f>
        <v/>
      </c>
      <c r="E379" s="174" t="str">
        <f ca="1">IFERROR(VLOOKUP(ROW(E367),'فهرست بها کلی'!$C$13:$BO$1660,8,0),"")</f>
        <v/>
      </c>
      <c r="F379" s="174" t="str">
        <f ca="1">IFERROR(VLOOKUP(ROW(F367),'فهرست بها کلی'!$C$13:$BO$1660,9,0),"")</f>
        <v/>
      </c>
      <c r="G379" s="174" t="str">
        <f ca="1">IFERROR(VLOOKUP(ROW(G367),'فهرست بها کلی'!$C$13:$BO$1660,21,0),"")</f>
        <v/>
      </c>
      <c r="H379" s="174" t="str">
        <f ca="1">IFERROR(VLOOKUP(ROW(H367),'فهرست بها کلی'!$C$13:$BO$1660,24,0),"")</f>
        <v/>
      </c>
      <c r="I379" s="174" t="str">
        <f ca="1">IFERROR(VLOOKUP(ROW(I367),'فهرست بها کلی'!$C$13:$BO$1660,27,0),"")</f>
        <v/>
      </c>
      <c r="J379" s="174" t="str">
        <f ca="1">IFERROR(VLOOKUP(ROW(J367),'فهرست بها کلی'!$C$13:$BO$1660,30,0),"")</f>
        <v/>
      </c>
      <c r="K379" s="174" t="str">
        <f ca="1">IFERROR(VLOOKUP(ROW(K367),'فهرست بها کلی'!$C$13:$BO$1660,33,0),"")</f>
        <v/>
      </c>
      <c r="L379" s="174" t="str">
        <f ca="1">IFERROR(VLOOKUP(ROW(L367),'فهرست بها کلی'!$C$13:$BO$1660,36,0),"")</f>
        <v/>
      </c>
      <c r="M379" s="174" t="str">
        <f ca="1">IFERROR(VLOOKUP(ROW(M367),'فهرست بها کلی'!$C$13:$BO$1660,39,0),"")</f>
        <v/>
      </c>
      <c r="N379" s="174" t="str">
        <f ca="1">IFERROR(VLOOKUP(ROW(N367),'فهرست بها کلی'!$C$13:$BO$1660,42,0),"")</f>
        <v/>
      </c>
      <c r="O379" s="174" t="str">
        <f ca="1">IFERROR(VLOOKUP(ROW(O367),'فهرست بها کلی'!$C$13:$BO$1660,45,0),"")</f>
        <v/>
      </c>
      <c r="P379" s="174" t="str">
        <f ca="1">IFERROR(VLOOKUP(ROW(P367),'فهرست بها کلی'!$C$13:$BO$1660,48,0),"")</f>
        <v/>
      </c>
      <c r="Q379" s="174" t="str">
        <f ca="1">IFERROR(VLOOKUP(ROW(Q367),'فهرست بها کلی'!$C$13:$BO$1660,51,0),"")</f>
        <v/>
      </c>
      <c r="R379" s="174" t="str">
        <f ca="1">IFERROR(VLOOKUP(ROW(R367),'فهرست بها کلی'!$C$13:$BO$1660,54,0),"")</f>
        <v/>
      </c>
      <c r="S379" s="174" t="str">
        <f ca="1">IFERROR(VLOOKUP(ROW(S367),'فهرست بها کلی'!$C$13:$BO$1660,57,0),"")</f>
        <v/>
      </c>
      <c r="T379" s="174" t="str">
        <f ca="1">IFERROR(VLOOKUP(ROW(T367),'فهرست بها کلی'!$C$13:$BO$1660,60,0),"")</f>
        <v/>
      </c>
      <c r="U379" s="174" t="str">
        <f ca="1">IFERROR(VLOOKUP(ROW(U367),'فهرست بها کلی'!$C$13:$BO$1660,63,0),"")</f>
        <v/>
      </c>
      <c r="V379" s="241">
        <f t="shared" ca="1" si="37"/>
        <v>0</v>
      </c>
      <c r="W379" s="242" t="str">
        <f t="shared" ca="1" si="38"/>
        <v/>
      </c>
      <c r="X379" s="174" t="str">
        <f ca="1">IFERROR(VLOOKUP(ROW(X367),'فهرست بها کلی'!$C$13:$BO$1660,10,0),"")</f>
        <v/>
      </c>
      <c r="Y379" s="174" t="str">
        <f ca="1">IFERROR(VLOOKUP(ROW(Y367),'فهرست بها کلی'!$C$13:$BO$1660,11,0),"")</f>
        <v/>
      </c>
      <c r="Z379" s="174" t="str">
        <f ca="1">IFERROR(VLOOKUP(ROW(Z367),'فهرست بها کلی'!$C$13:$BO$1660,12,0),"")</f>
        <v/>
      </c>
      <c r="AA379" s="174" t="str">
        <f ca="1">IFERROR(VLOOKUP(ROW(AA367),'فهرست بها کلی'!$C$13:$BO$1660,13,0),"")</f>
        <v/>
      </c>
      <c r="AB379" s="243" t="str">
        <f t="shared" ca="1" si="39"/>
        <v/>
      </c>
      <c r="AC379" s="174" t="str">
        <f ca="1">IFERROR(VLOOKUP(ROW(AC367),'فهرست بها کلی'!$C$13:$BO$1660,22,0),"")</f>
        <v/>
      </c>
      <c r="AD379" s="174" t="str">
        <f ca="1">IFERROR(VLOOKUP(ROW(AD367),'فهرست بها کلی'!$C$13:$BO$1660,25,0),"")</f>
        <v/>
      </c>
      <c r="AE379" s="174" t="str">
        <f ca="1">IFERROR(VLOOKUP(ROW(AE367),'فهرست بها کلی'!$C$13:$BO$1660,28,0),"")</f>
        <v/>
      </c>
      <c r="AF379" s="174" t="str">
        <f ca="1">IFERROR(VLOOKUP(ROW(AF367),'فهرست بها کلی'!$C$13:$BO$1660,31,0),"")</f>
        <v/>
      </c>
      <c r="AG379" s="174" t="str">
        <f ca="1">IFERROR(VLOOKUP(ROW(AG367),'فهرست بها کلی'!$C$13:$BO$1660,34,0),"")</f>
        <v/>
      </c>
      <c r="AH379" s="174" t="str">
        <f ca="1">IFERROR(VLOOKUP(ROW(AH367),'فهرست بها کلی'!$C$13:$BO$1660,37,0),"")</f>
        <v/>
      </c>
      <c r="AI379" s="174" t="str">
        <f ca="1">IFERROR(VLOOKUP(ROW(AI367),'فهرست بها کلی'!$C$13:$BO$1660,40,0),"")</f>
        <v/>
      </c>
      <c r="AJ379" s="174" t="str">
        <f ca="1">IFERROR(VLOOKUP(ROW(AJ367),'فهرست بها کلی'!$C$13:$BO$1660,43,0),"")</f>
        <v/>
      </c>
      <c r="AK379" s="174" t="str">
        <f ca="1">IFERROR(VLOOKUP(ROW(AK367),'فهرست بها کلی'!$C$13:$BO$1660,46,0),"")</f>
        <v/>
      </c>
      <c r="AL379" s="174" t="str">
        <f ca="1">IFERROR(VLOOKUP(ROW(AL367),'فهرست بها کلی'!$C$13:$BO$1660,49,0),"")</f>
        <v/>
      </c>
      <c r="AM379" s="174" t="str">
        <f ca="1">IFERROR(VLOOKUP(ROW(AM367),'فهرست بها کلی'!$C$13:$BO$1660,52,0),"")</f>
        <v/>
      </c>
      <c r="AN379" s="174" t="str">
        <f ca="1">IFERROR(VLOOKUP(ROW(AN367),'فهرست بها کلی'!$C$13:$BO$1660,55,0),"")</f>
        <v/>
      </c>
      <c r="AO379" s="174" t="str">
        <f ca="1">IFERROR(VLOOKUP(ROW(AO367),'فهرست بها کلی'!$C$13:$BO$1660,58,0),"")</f>
        <v/>
      </c>
      <c r="AP379" s="174" t="str">
        <f ca="1">IFERROR(VLOOKUP(ROW(AP367),'فهرست بها کلی'!$C$13:$BO$1660,61,0),"")</f>
        <v/>
      </c>
      <c r="AQ379" s="174" t="str">
        <f ca="1">IFERROR(VLOOKUP(ROW(AQ367),'فهرست بها کلی'!$C$13:$BO$1660,64,0),"")</f>
        <v/>
      </c>
      <c r="AR379" s="244">
        <f t="shared" ca="1" si="40"/>
        <v>0</v>
      </c>
      <c r="AS379" s="174" t="str">
        <f ca="1">IFERROR(VLOOKUP(ROW(AS367),'فهرست بها کلی'!$C$13:$BO$1660,23,0),"")</f>
        <v/>
      </c>
      <c r="AT379" s="174" t="str">
        <f ca="1">IFERROR(VLOOKUP(ROW(AT367),'فهرست بها کلی'!$C$13:$BO$1660,26,0),"")</f>
        <v/>
      </c>
      <c r="AU379" s="174" t="str">
        <f ca="1">IFERROR(VLOOKUP(ROW(AU367),'فهرست بها کلی'!$C$13:$BO$1660,29,0),"")</f>
        <v/>
      </c>
      <c r="AV379" s="174" t="str">
        <f ca="1">IFERROR(VLOOKUP(ROW(AV367),'فهرست بها کلی'!$C$13:$BO$1660,32,0),"")</f>
        <v/>
      </c>
      <c r="AW379" s="174" t="str">
        <f ca="1">IFERROR(VLOOKUP(ROW(AW367),'فهرست بها کلی'!$C$13:$BO$1660,35,0),"")</f>
        <v/>
      </c>
      <c r="AX379" s="174" t="str">
        <f ca="1">IFERROR(VLOOKUP(ROW(AX367),'فهرست بها کلی'!$C$13:$BO$1660,38,0),"")</f>
        <v/>
      </c>
      <c r="AY379" s="174" t="str">
        <f ca="1">IFERROR(VLOOKUP(ROW(AY367),'فهرست بها کلی'!$C$13:$BO$1660,41,0),"")</f>
        <v/>
      </c>
      <c r="AZ379" s="174" t="str">
        <f ca="1">IFERROR(VLOOKUP(ROW(AZ367),'فهرست بها کلی'!$C$13:$BO$1660,44,0),"")</f>
        <v/>
      </c>
      <c r="BA379" s="174" t="str">
        <f ca="1">IFERROR(VLOOKUP(ROW(BA367),'فهرست بها کلی'!$C$13:$BO$1660,47,0),"")</f>
        <v/>
      </c>
      <c r="BB379" s="174" t="str">
        <f ca="1">IFERROR(VLOOKUP(ROW(BB367),'فهرست بها کلی'!$C$13:$BO$1660,50,0),"")</f>
        <v/>
      </c>
      <c r="BC379" s="174" t="str">
        <f ca="1">IFERROR(VLOOKUP(ROW(BC367),'فهرست بها کلی'!$C$13:$BO$1660,53,0),"")</f>
        <v/>
      </c>
      <c r="BD379" s="174" t="str">
        <f ca="1">IFERROR(VLOOKUP(ROW(BD367),'فهرست بها کلی'!$C$13:$BO$1660,56,0),"")</f>
        <v/>
      </c>
      <c r="BE379" s="174" t="str">
        <f ca="1">IFERROR(VLOOKUP(ROW(BE367),'فهرست بها کلی'!$C$13:$BO$1660,59,0),"")</f>
        <v/>
      </c>
      <c r="BF379" s="174" t="str">
        <f ca="1">IFERROR(VLOOKUP(ROW(BF367),'فهرست بها کلی'!$C$13:$BO$1660,62,0),"")</f>
        <v/>
      </c>
      <c r="BG379" s="174" t="str">
        <f ca="1">IFERROR(VLOOKUP(ROW(BG367),'فهرست بها کلی'!$C$13:$BO$1660,65,0),"")</f>
        <v/>
      </c>
      <c r="BH379" s="174" t="str">
        <f ca="1">IFERROR(VLOOKUP(ROW(BH367),'فهرست بها کلی'!$C$13:$BO$1660,16,0),"")</f>
        <v/>
      </c>
      <c r="BI379" s="245" t="str">
        <f t="shared" ca="1" si="41"/>
        <v xml:space="preserve"> </v>
      </c>
      <c r="BJ379" s="245" t="str">
        <f t="shared" ca="1" si="42"/>
        <v/>
      </c>
      <c r="BK379" s="245" t="str">
        <f t="shared" ca="1" si="43"/>
        <v/>
      </c>
    </row>
    <row r="380" spans="1:63" ht="47.25" customHeight="1">
      <c r="A380" s="174" t="str">
        <f ca="1">IFERROR(VLOOKUP(ROW(A368),'فهرست بها کلی'!$C$13:$BO$1660,1,0),"")</f>
        <v/>
      </c>
      <c r="B380" s="174" t="str">
        <f ca="1">IFERROR(VLOOKUP(ROW(B368),'فهرست بها کلی'!$C$13:$BO$1660,5,0),"")</f>
        <v/>
      </c>
      <c r="C380" s="174" t="str">
        <f ca="1">IFERROR(VLOOKUP(ROW(C368),'فهرست بها کلی'!$C$13:$BO$1660,6,0),"")</f>
        <v/>
      </c>
      <c r="D380" s="174" t="str">
        <f ca="1">IFERROR(VLOOKUP(ROW(D368),'فهرست بها کلی'!$C$13:$BO$1660,7,0),"")</f>
        <v/>
      </c>
      <c r="E380" s="174" t="str">
        <f ca="1">IFERROR(VLOOKUP(ROW(E368),'فهرست بها کلی'!$C$13:$BO$1660,8,0),"")</f>
        <v/>
      </c>
      <c r="F380" s="174" t="str">
        <f ca="1">IFERROR(VLOOKUP(ROW(F368),'فهرست بها کلی'!$C$13:$BO$1660,9,0),"")</f>
        <v/>
      </c>
      <c r="G380" s="174" t="str">
        <f ca="1">IFERROR(VLOOKUP(ROW(G368),'فهرست بها کلی'!$C$13:$BO$1660,21,0),"")</f>
        <v/>
      </c>
      <c r="H380" s="174" t="str">
        <f ca="1">IFERROR(VLOOKUP(ROW(H368),'فهرست بها کلی'!$C$13:$BO$1660,24,0),"")</f>
        <v/>
      </c>
      <c r="I380" s="174" t="str">
        <f ca="1">IFERROR(VLOOKUP(ROW(I368),'فهرست بها کلی'!$C$13:$BO$1660,27,0),"")</f>
        <v/>
      </c>
      <c r="J380" s="174" t="str">
        <f ca="1">IFERROR(VLOOKUP(ROW(J368),'فهرست بها کلی'!$C$13:$BO$1660,30,0),"")</f>
        <v/>
      </c>
      <c r="K380" s="174" t="str">
        <f ca="1">IFERROR(VLOOKUP(ROW(K368),'فهرست بها کلی'!$C$13:$BO$1660,33,0),"")</f>
        <v/>
      </c>
      <c r="L380" s="174" t="str">
        <f ca="1">IFERROR(VLOOKUP(ROW(L368),'فهرست بها کلی'!$C$13:$BO$1660,36,0),"")</f>
        <v/>
      </c>
      <c r="M380" s="174" t="str">
        <f ca="1">IFERROR(VLOOKUP(ROW(M368),'فهرست بها کلی'!$C$13:$BO$1660,39,0),"")</f>
        <v/>
      </c>
      <c r="N380" s="174" t="str">
        <f ca="1">IFERROR(VLOOKUP(ROW(N368),'فهرست بها کلی'!$C$13:$BO$1660,42,0),"")</f>
        <v/>
      </c>
      <c r="O380" s="174" t="str">
        <f ca="1">IFERROR(VLOOKUP(ROW(O368),'فهرست بها کلی'!$C$13:$BO$1660,45,0),"")</f>
        <v/>
      </c>
      <c r="P380" s="174" t="str">
        <f ca="1">IFERROR(VLOOKUP(ROW(P368),'فهرست بها کلی'!$C$13:$BO$1660,48,0),"")</f>
        <v/>
      </c>
      <c r="Q380" s="174" t="str">
        <f ca="1">IFERROR(VLOOKUP(ROW(Q368),'فهرست بها کلی'!$C$13:$BO$1660,51,0),"")</f>
        <v/>
      </c>
      <c r="R380" s="174" t="str">
        <f ca="1">IFERROR(VLOOKUP(ROW(R368),'فهرست بها کلی'!$C$13:$BO$1660,54,0),"")</f>
        <v/>
      </c>
      <c r="S380" s="174" t="str">
        <f ca="1">IFERROR(VLOOKUP(ROW(S368),'فهرست بها کلی'!$C$13:$BO$1660,57,0),"")</f>
        <v/>
      </c>
      <c r="T380" s="174" t="str">
        <f ca="1">IFERROR(VLOOKUP(ROW(T368),'فهرست بها کلی'!$C$13:$BO$1660,60,0),"")</f>
        <v/>
      </c>
      <c r="U380" s="174" t="str">
        <f ca="1">IFERROR(VLOOKUP(ROW(U368),'فهرست بها کلی'!$C$13:$BO$1660,63,0),"")</f>
        <v/>
      </c>
      <c r="V380" s="241">
        <f t="shared" ca="1" si="37"/>
        <v>0</v>
      </c>
      <c r="W380" s="242" t="str">
        <f t="shared" ca="1" si="38"/>
        <v/>
      </c>
      <c r="X380" s="174" t="str">
        <f ca="1">IFERROR(VLOOKUP(ROW(X368),'فهرست بها کلی'!$C$13:$BO$1660,10,0),"")</f>
        <v/>
      </c>
      <c r="Y380" s="174" t="str">
        <f ca="1">IFERROR(VLOOKUP(ROW(Y368),'فهرست بها کلی'!$C$13:$BO$1660,11,0),"")</f>
        <v/>
      </c>
      <c r="Z380" s="174" t="str">
        <f ca="1">IFERROR(VLOOKUP(ROW(Z368),'فهرست بها کلی'!$C$13:$BO$1660,12,0),"")</f>
        <v/>
      </c>
      <c r="AA380" s="174" t="str">
        <f ca="1">IFERROR(VLOOKUP(ROW(AA368),'فهرست بها کلی'!$C$13:$BO$1660,13,0),"")</f>
        <v/>
      </c>
      <c r="AB380" s="243" t="str">
        <f t="shared" ca="1" si="39"/>
        <v/>
      </c>
      <c r="AC380" s="174" t="str">
        <f ca="1">IFERROR(VLOOKUP(ROW(AC368),'فهرست بها کلی'!$C$13:$BO$1660,22,0),"")</f>
        <v/>
      </c>
      <c r="AD380" s="174" t="str">
        <f ca="1">IFERROR(VLOOKUP(ROW(AD368),'فهرست بها کلی'!$C$13:$BO$1660,25,0),"")</f>
        <v/>
      </c>
      <c r="AE380" s="174" t="str">
        <f ca="1">IFERROR(VLOOKUP(ROW(AE368),'فهرست بها کلی'!$C$13:$BO$1660,28,0),"")</f>
        <v/>
      </c>
      <c r="AF380" s="174" t="str">
        <f ca="1">IFERROR(VLOOKUP(ROW(AF368),'فهرست بها کلی'!$C$13:$BO$1660,31,0),"")</f>
        <v/>
      </c>
      <c r="AG380" s="174" t="str">
        <f ca="1">IFERROR(VLOOKUP(ROW(AG368),'فهرست بها کلی'!$C$13:$BO$1660,34,0),"")</f>
        <v/>
      </c>
      <c r="AH380" s="174" t="str">
        <f ca="1">IFERROR(VLOOKUP(ROW(AH368),'فهرست بها کلی'!$C$13:$BO$1660,37,0),"")</f>
        <v/>
      </c>
      <c r="AI380" s="174" t="str">
        <f ca="1">IFERROR(VLOOKUP(ROW(AI368),'فهرست بها کلی'!$C$13:$BO$1660,40,0),"")</f>
        <v/>
      </c>
      <c r="AJ380" s="174" t="str">
        <f ca="1">IFERROR(VLOOKUP(ROW(AJ368),'فهرست بها کلی'!$C$13:$BO$1660,43,0),"")</f>
        <v/>
      </c>
      <c r="AK380" s="174" t="str">
        <f ca="1">IFERROR(VLOOKUP(ROW(AK368),'فهرست بها کلی'!$C$13:$BO$1660,46,0),"")</f>
        <v/>
      </c>
      <c r="AL380" s="174" t="str">
        <f ca="1">IFERROR(VLOOKUP(ROW(AL368),'فهرست بها کلی'!$C$13:$BO$1660,49,0),"")</f>
        <v/>
      </c>
      <c r="AM380" s="174" t="str">
        <f ca="1">IFERROR(VLOOKUP(ROW(AM368),'فهرست بها کلی'!$C$13:$BO$1660,52,0),"")</f>
        <v/>
      </c>
      <c r="AN380" s="174" t="str">
        <f ca="1">IFERROR(VLOOKUP(ROW(AN368),'فهرست بها کلی'!$C$13:$BO$1660,55,0),"")</f>
        <v/>
      </c>
      <c r="AO380" s="174" t="str">
        <f ca="1">IFERROR(VLOOKUP(ROW(AO368),'فهرست بها کلی'!$C$13:$BO$1660,58,0),"")</f>
        <v/>
      </c>
      <c r="AP380" s="174" t="str">
        <f ca="1">IFERROR(VLOOKUP(ROW(AP368),'فهرست بها کلی'!$C$13:$BO$1660,61,0),"")</f>
        <v/>
      </c>
      <c r="AQ380" s="174" t="str">
        <f ca="1">IFERROR(VLOOKUP(ROW(AQ368),'فهرست بها کلی'!$C$13:$BO$1660,64,0),"")</f>
        <v/>
      </c>
      <c r="AR380" s="244">
        <f t="shared" ca="1" si="40"/>
        <v>0</v>
      </c>
      <c r="AS380" s="174" t="str">
        <f ca="1">IFERROR(VLOOKUP(ROW(AS368),'فهرست بها کلی'!$C$13:$BO$1660,23,0),"")</f>
        <v/>
      </c>
      <c r="AT380" s="174" t="str">
        <f ca="1">IFERROR(VLOOKUP(ROW(AT368),'فهرست بها کلی'!$C$13:$BO$1660,26,0),"")</f>
        <v/>
      </c>
      <c r="AU380" s="174" t="str">
        <f ca="1">IFERROR(VLOOKUP(ROW(AU368),'فهرست بها کلی'!$C$13:$BO$1660,29,0),"")</f>
        <v/>
      </c>
      <c r="AV380" s="174" t="str">
        <f ca="1">IFERROR(VLOOKUP(ROW(AV368),'فهرست بها کلی'!$C$13:$BO$1660,32,0),"")</f>
        <v/>
      </c>
      <c r="AW380" s="174" t="str">
        <f ca="1">IFERROR(VLOOKUP(ROW(AW368),'فهرست بها کلی'!$C$13:$BO$1660,35,0),"")</f>
        <v/>
      </c>
      <c r="AX380" s="174" t="str">
        <f ca="1">IFERROR(VLOOKUP(ROW(AX368),'فهرست بها کلی'!$C$13:$BO$1660,38,0),"")</f>
        <v/>
      </c>
      <c r="AY380" s="174" t="str">
        <f ca="1">IFERROR(VLOOKUP(ROW(AY368),'فهرست بها کلی'!$C$13:$BO$1660,41,0),"")</f>
        <v/>
      </c>
      <c r="AZ380" s="174" t="str">
        <f ca="1">IFERROR(VLOOKUP(ROW(AZ368),'فهرست بها کلی'!$C$13:$BO$1660,44,0),"")</f>
        <v/>
      </c>
      <c r="BA380" s="174" t="str">
        <f ca="1">IFERROR(VLOOKUP(ROW(BA368),'فهرست بها کلی'!$C$13:$BO$1660,47,0),"")</f>
        <v/>
      </c>
      <c r="BB380" s="174" t="str">
        <f ca="1">IFERROR(VLOOKUP(ROW(BB368),'فهرست بها کلی'!$C$13:$BO$1660,50,0),"")</f>
        <v/>
      </c>
      <c r="BC380" s="174" t="str">
        <f ca="1">IFERROR(VLOOKUP(ROW(BC368),'فهرست بها کلی'!$C$13:$BO$1660,53,0),"")</f>
        <v/>
      </c>
      <c r="BD380" s="174" t="str">
        <f ca="1">IFERROR(VLOOKUP(ROW(BD368),'فهرست بها کلی'!$C$13:$BO$1660,56,0),"")</f>
        <v/>
      </c>
      <c r="BE380" s="174" t="str">
        <f ca="1">IFERROR(VLOOKUP(ROW(BE368),'فهرست بها کلی'!$C$13:$BO$1660,59,0),"")</f>
        <v/>
      </c>
      <c r="BF380" s="174" t="str">
        <f ca="1">IFERROR(VLOOKUP(ROW(BF368),'فهرست بها کلی'!$C$13:$BO$1660,62,0),"")</f>
        <v/>
      </c>
      <c r="BG380" s="174" t="str">
        <f ca="1">IFERROR(VLOOKUP(ROW(BG368),'فهرست بها کلی'!$C$13:$BO$1660,65,0),"")</f>
        <v/>
      </c>
      <c r="BH380" s="174" t="str">
        <f ca="1">IFERROR(VLOOKUP(ROW(BH368),'فهرست بها کلی'!$C$13:$BO$1660,16,0),"")</f>
        <v/>
      </c>
      <c r="BI380" s="245" t="str">
        <f t="shared" ca="1" si="41"/>
        <v xml:space="preserve"> </v>
      </c>
      <c r="BJ380" s="245" t="str">
        <f t="shared" ca="1" si="42"/>
        <v/>
      </c>
      <c r="BK380" s="245" t="str">
        <f t="shared" ca="1" si="43"/>
        <v/>
      </c>
    </row>
    <row r="381" spans="1:63" ht="47.25" customHeight="1">
      <c r="A381" s="174" t="str">
        <f ca="1">IFERROR(VLOOKUP(ROW(A369),'فهرست بها کلی'!$C$13:$BO$1660,1,0),"")</f>
        <v/>
      </c>
      <c r="B381" s="174" t="str">
        <f ca="1">IFERROR(VLOOKUP(ROW(B369),'فهرست بها کلی'!$C$13:$BO$1660,5,0),"")</f>
        <v/>
      </c>
      <c r="C381" s="174" t="str">
        <f ca="1">IFERROR(VLOOKUP(ROW(C369),'فهرست بها کلی'!$C$13:$BO$1660,6,0),"")</f>
        <v/>
      </c>
      <c r="D381" s="174" t="str">
        <f ca="1">IFERROR(VLOOKUP(ROW(D369),'فهرست بها کلی'!$C$13:$BO$1660,7,0),"")</f>
        <v/>
      </c>
      <c r="E381" s="174" t="str">
        <f ca="1">IFERROR(VLOOKUP(ROW(E369),'فهرست بها کلی'!$C$13:$BO$1660,8,0),"")</f>
        <v/>
      </c>
      <c r="F381" s="174" t="str">
        <f ca="1">IFERROR(VLOOKUP(ROW(F369),'فهرست بها کلی'!$C$13:$BO$1660,9,0),"")</f>
        <v/>
      </c>
      <c r="G381" s="174" t="str">
        <f ca="1">IFERROR(VLOOKUP(ROW(G369),'فهرست بها کلی'!$C$13:$BO$1660,21,0),"")</f>
        <v/>
      </c>
      <c r="H381" s="174" t="str">
        <f ca="1">IFERROR(VLOOKUP(ROW(H369),'فهرست بها کلی'!$C$13:$BO$1660,24,0),"")</f>
        <v/>
      </c>
      <c r="I381" s="174" t="str">
        <f ca="1">IFERROR(VLOOKUP(ROW(I369),'فهرست بها کلی'!$C$13:$BO$1660,27,0),"")</f>
        <v/>
      </c>
      <c r="J381" s="174" t="str">
        <f ca="1">IFERROR(VLOOKUP(ROW(J369),'فهرست بها کلی'!$C$13:$BO$1660,30,0),"")</f>
        <v/>
      </c>
      <c r="K381" s="174" t="str">
        <f ca="1">IFERROR(VLOOKUP(ROW(K369),'فهرست بها کلی'!$C$13:$BO$1660,33,0),"")</f>
        <v/>
      </c>
      <c r="L381" s="174" t="str">
        <f ca="1">IFERROR(VLOOKUP(ROW(L369),'فهرست بها کلی'!$C$13:$BO$1660,36,0),"")</f>
        <v/>
      </c>
      <c r="M381" s="174" t="str">
        <f ca="1">IFERROR(VLOOKUP(ROW(M369),'فهرست بها کلی'!$C$13:$BO$1660,39,0),"")</f>
        <v/>
      </c>
      <c r="N381" s="174" t="str">
        <f ca="1">IFERROR(VLOOKUP(ROW(N369),'فهرست بها کلی'!$C$13:$BO$1660,42,0),"")</f>
        <v/>
      </c>
      <c r="O381" s="174" t="str">
        <f ca="1">IFERROR(VLOOKUP(ROW(O369),'فهرست بها کلی'!$C$13:$BO$1660,45,0),"")</f>
        <v/>
      </c>
      <c r="P381" s="174" t="str">
        <f ca="1">IFERROR(VLOOKUP(ROW(P369),'فهرست بها کلی'!$C$13:$BO$1660,48,0),"")</f>
        <v/>
      </c>
      <c r="Q381" s="174" t="str">
        <f ca="1">IFERROR(VLOOKUP(ROW(Q369),'فهرست بها کلی'!$C$13:$BO$1660,51,0),"")</f>
        <v/>
      </c>
      <c r="R381" s="174" t="str">
        <f ca="1">IFERROR(VLOOKUP(ROW(R369),'فهرست بها کلی'!$C$13:$BO$1660,54,0),"")</f>
        <v/>
      </c>
      <c r="S381" s="174" t="str">
        <f ca="1">IFERROR(VLOOKUP(ROW(S369),'فهرست بها کلی'!$C$13:$BO$1660,57,0),"")</f>
        <v/>
      </c>
      <c r="T381" s="174" t="str">
        <f ca="1">IFERROR(VLOOKUP(ROW(T369),'فهرست بها کلی'!$C$13:$BO$1660,60,0),"")</f>
        <v/>
      </c>
      <c r="U381" s="174" t="str">
        <f ca="1">IFERROR(VLOOKUP(ROW(U369),'فهرست بها کلی'!$C$13:$BO$1660,63,0),"")</f>
        <v/>
      </c>
      <c r="V381" s="241">
        <f t="shared" ca="1" si="37"/>
        <v>0</v>
      </c>
      <c r="W381" s="242" t="str">
        <f t="shared" ca="1" si="38"/>
        <v/>
      </c>
      <c r="X381" s="174" t="str">
        <f ca="1">IFERROR(VLOOKUP(ROW(X369),'فهرست بها کلی'!$C$13:$BO$1660,10,0),"")</f>
        <v/>
      </c>
      <c r="Y381" s="174" t="str">
        <f ca="1">IFERROR(VLOOKUP(ROW(Y369),'فهرست بها کلی'!$C$13:$BO$1660,11,0),"")</f>
        <v/>
      </c>
      <c r="Z381" s="174" t="str">
        <f ca="1">IFERROR(VLOOKUP(ROW(Z369),'فهرست بها کلی'!$C$13:$BO$1660,12,0),"")</f>
        <v/>
      </c>
      <c r="AA381" s="174" t="str">
        <f ca="1">IFERROR(VLOOKUP(ROW(AA369),'فهرست بها کلی'!$C$13:$BO$1660,13,0),"")</f>
        <v/>
      </c>
      <c r="AB381" s="243" t="str">
        <f t="shared" ca="1" si="39"/>
        <v/>
      </c>
      <c r="AC381" s="174" t="str">
        <f ca="1">IFERROR(VLOOKUP(ROW(AC369),'فهرست بها کلی'!$C$13:$BO$1660,22,0),"")</f>
        <v/>
      </c>
      <c r="AD381" s="174" t="str">
        <f ca="1">IFERROR(VLOOKUP(ROW(AD369),'فهرست بها کلی'!$C$13:$BO$1660,25,0),"")</f>
        <v/>
      </c>
      <c r="AE381" s="174" t="str">
        <f ca="1">IFERROR(VLOOKUP(ROW(AE369),'فهرست بها کلی'!$C$13:$BO$1660,28,0),"")</f>
        <v/>
      </c>
      <c r="AF381" s="174" t="str">
        <f ca="1">IFERROR(VLOOKUP(ROW(AF369),'فهرست بها کلی'!$C$13:$BO$1660,31,0),"")</f>
        <v/>
      </c>
      <c r="AG381" s="174" t="str">
        <f ca="1">IFERROR(VLOOKUP(ROW(AG369),'فهرست بها کلی'!$C$13:$BO$1660,34,0),"")</f>
        <v/>
      </c>
      <c r="AH381" s="174" t="str">
        <f ca="1">IFERROR(VLOOKUP(ROW(AH369),'فهرست بها کلی'!$C$13:$BO$1660,37,0),"")</f>
        <v/>
      </c>
      <c r="AI381" s="174" t="str">
        <f ca="1">IFERROR(VLOOKUP(ROW(AI369),'فهرست بها کلی'!$C$13:$BO$1660,40,0),"")</f>
        <v/>
      </c>
      <c r="AJ381" s="174" t="str">
        <f ca="1">IFERROR(VLOOKUP(ROW(AJ369),'فهرست بها کلی'!$C$13:$BO$1660,43,0),"")</f>
        <v/>
      </c>
      <c r="AK381" s="174" t="str">
        <f ca="1">IFERROR(VLOOKUP(ROW(AK369),'فهرست بها کلی'!$C$13:$BO$1660,46,0),"")</f>
        <v/>
      </c>
      <c r="AL381" s="174" t="str">
        <f ca="1">IFERROR(VLOOKUP(ROW(AL369),'فهرست بها کلی'!$C$13:$BO$1660,49,0),"")</f>
        <v/>
      </c>
      <c r="AM381" s="174" t="str">
        <f ca="1">IFERROR(VLOOKUP(ROW(AM369),'فهرست بها کلی'!$C$13:$BO$1660,52,0),"")</f>
        <v/>
      </c>
      <c r="AN381" s="174" t="str">
        <f ca="1">IFERROR(VLOOKUP(ROW(AN369),'فهرست بها کلی'!$C$13:$BO$1660,55,0),"")</f>
        <v/>
      </c>
      <c r="AO381" s="174" t="str">
        <f ca="1">IFERROR(VLOOKUP(ROW(AO369),'فهرست بها کلی'!$C$13:$BO$1660,58,0),"")</f>
        <v/>
      </c>
      <c r="AP381" s="174" t="str">
        <f ca="1">IFERROR(VLOOKUP(ROW(AP369),'فهرست بها کلی'!$C$13:$BO$1660,61,0),"")</f>
        <v/>
      </c>
      <c r="AQ381" s="174" t="str">
        <f ca="1">IFERROR(VLOOKUP(ROW(AQ369),'فهرست بها کلی'!$C$13:$BO$1660,64,0),"")</f>
        <v/>
      </c>
      <c r="AR381" s="244">
        <f t="shared" ca="1" si="40"/>
        <v>0</v>
      </c>
      <c r="AS381" s="174" t="str">
        <f ca="1">IFERROR(VLOOKUP(ROW(AS369),'فهرست بها کلی'!$C$13:$BO$1660,23,0),"")</f>
        <v/>
      </c>
      <c r="AT381" s="174" t="str">
        <f ca="1">IFERROR(VLOOKUP(ROW(AT369),'فهرست بها کلی'!$C$13:$BO$1660,26,0),"")</f>
        <v/>
      </c>
      <c r="AU381" s="174" t="str">
        <f ca="1">IFERROR(VLOOKUP(ROW(AU369),'فهرست بها کلی'!$C$13:$BO$1660,29,0),"")</f>
        <v/>
      </c>
      <c r="AV381" s="174" t="str">
        <f ca="1">IFERROR(VLOOKUP(ROW(AV369),'فهرست بها کلی'!$C$13:$BO$1660,32,0),"")</f>
        <v/>
      </c>
      <c r="AW381" s="174" t="str">
        <f ca="1">IFERROR(VLOOKUP(ROW(AW369),'فهرست بها کلی'!$C$13:$BO$1660,35,0),"")</f>
        <v/>
      </c>
      <c r="AX381" s="174" t="str">
        <f ca="1">IFERROR(VLOOKUP(ROW(AX369),'فهرست بها کلی'!$C$13:$BO$1660,38,0),"")</f>
        <v/>
      </c>
      <c r="AY381" s="174" t="str">
        <f ca="1">IFERROR(VLOOKUP(ROW(AY369),'فهرست بها کلی'!$C$13:$BO$1660,41,0),"")</f>
        <v/>
      </c>
      <c r="AZ381" s="174" t="str">
        <f ca="1">IFERROR(VLOOKUP(ROW(AZ369),'فهرست بها کلی'!$C$13:$BO$1660,44,0),"")</f>
        <v/>
      </c>
      <c r="BA381" s="174" t="str">
        <f ca="1">IFERROR(VLOOKUP(ROW(BA369),'فهرست بها کلی'!$C$13:$BO$1660,47,0),"")</f>
        <v/>
      </c>
      <c r="BB381" s="174" t="str">
        <f ca="1">IFERROR(VLOOKUP(ROW(BB369),'فهرست بها کلی'!$C$13:$BO$1660,50,0),"")</f>
        <v/>
      </c>
      <c r="BC381" s="174" t="str">
        <f ca="1">IFERROR(VLOOKUP(ROW(BC369),'فهرست بها کلی'!$C$13:$BO$1660,53,0),"")</f>
        <v/>
      </c>
      <c r="BD381" s="174" t="str">
        <f ca="1">IFERROR(VLOOKUP(ROW(BD369),'فهرست بها کلی'!$C$13:$BO$1660,56,0),"")</f>
        <v/>
      </c>
      <c r="BE381" s="174" t="str">
        <f ca="1">IFERROR(VLOOKUP(ROW(BE369),'فهرست بها کلی'!$C$13:$BO$1660,59,0),"")</f>
        <v/>
      </c>
      <c r="BF381" s="174" t="str">
        <f ca="1">IFERROR(VLOOKUP(ROW(BF369),'فهرست بها کلی'!$C$13:$BO$1660,62,0),"")</f>
        <v/>
      </c>
      <c r="BG381" s="174" t="str">
        <f ca="1">IFERROR(VLOOKUP(ROW(BG369),'فهرست بها کلی'!$C$13:$BO$1660,65,0),"")</f>
        <v/>
      </c>
      <c r="BH381" s="174" t="str">
        <f ca="1">IFERROR(VLOOKUP(ROW(BH369),'فهرست بها کلی'!$C$13:$BO$1660,16,0),"")</f>
        <v/>
      </c>
      <c r="BI381" s="245" t="str">
        <f t="shared" ca="1" si="41"/>
        <v xml:space="preserve"> </v>
      </c>
      <c r="BJ381" s="245" t="str">
        <f t="shared" ca="1" si="42"/>
        <v/>
      </c>
      <c r="BK381" s="245" t="str">
        <f t="shared" ca="1" si="43"/>
        <v/>
      </c>
    </row>
    <row r="382" spans="1:63" ht="47.25" customHeight="1">
      <c r="A382" s="174" t="str">
        <f ca="1">IFERROR(VLOOKUP(ROW(A370),'فهرست بها کلی'!$C$13:$BO$1660,1,0),"")</f>
        <v/>
      </c>
      <c r="B382" s="174" t="str">
        <f ca="1">IFERROR(VLOOKUP(ROW(B370),'فهرست بها کلی'!$C$13:$BO$1660,5,0),"")</f>
        <v/>
      </c>
      <c r="C382" s="174" t="str">
        <f ca="1">IFERROR(VLOOKUP(ROW(C370),'فهرست بها کلی'!$C$13:$BO$1660,6,0),"")</f>
        <v/>
      </c>
      <c r="D382" s="174" t="str">
        <f ca="1">IFERROR(VLOOKUP(ROW(D370),'فهرست بها کلی'!$C$13:$BO$1660,7,0),"")</f>
        <v/>
      </c>
      <c r="E382" s="174" t="str">
        <f ca="1">IFERROR(VLOOKUP(ROW(E370),'فهرست بها کلی'!$C$13:$BO$1660,8,0),"")</f>
        <v/>
      </c>
      <c r="F382" s="174" t="str">
        <f ca="1">IFERROR(VLOOKUP(ROW(F370),'فهرست بها کلی'!$C$13:$BO$1660,9,0),"")</f>
        <v/>
      </c>
      <c r="G382" s="174" t="str">
        <f ca="1">IFERROR(VLOOKUP(ROW(G370),'فهرست بها کلی'!$C$13:$BO$1660,21,0),"")</f>
        <v/>
      </c>
      <c r="H382" s="174" t="str">
        <f ca="1">IFERROR(VLOOKUP(ROW(H370),'فهرست بها کلی'!$C$13:$BO$1660,24,0),"")</f>
        <v/>
      </c>
      <c r="I382" s="174" t="str">
        <f ca="1">IFERROR(VLOOKUP(ROW(I370),'فهرست بها کلی'!$C$13:$BO$1660,27,0),"")</f>
        <v/>
      </c>
      <c r="J382" s="174" t="str">
        <f ca="1">IFERROR(VLOOKUP(ROW(J370),'فهرست بها کلی'!$C$13:$BO$1660,30,0),"")</f>
        <v/>
      </c>
      <c r="K382" s="174" t="str">
        <f ca="1">IFERROR(VLOOKUP(ROW(K370),'فهرست بها کلی'!$C$13:$BO$1660,33,0),"")</f>
        <v/>
      </c>
      <c r="L382" s="174" t="str">
        <f ca="1">IFERROR(VLOOKUP(ROW(L370),'فهرست بها کلی'!$C$13:$BO$1660,36,0),"")</f>
        <v/>
      </c>
      <c r="M382" s="174" t="str">
        <f ca="1">IFERROR(VLOOKUP(ROW(M370),'فهرست بها کلی'!$C$13:$BO$1660,39,0),"")</f>
        <v/>
      </c>
      <c r="N382" s="174" t="str">
        <f ca="1">IFERROR(VLOOKUP(ROW(N370),'فهرست بها کلی'!$C$13:$BO$1660,42,0),"")</f>
        <v/>
      </c>
      <c r="O382" s="174" t="str">
        <f ca="1">IFERROR(VLOOKUP(ROW(O370),'فهرست بها کلی'!$C$13:$BO$1660,45,0),"")</f>
        <v/>
      </c>
      <c r="P382" s="174" t="str">
        <f ca="1">IFERROR(VLOOKUP(ROW(P370),'فهرست بها کلی'!$C$13:$BO$1660,48,0),"")</f>
        <v/>
      </c>
      <c r="Q382" s="174" t="str">
        <f ca="1">IFERROR(VLOOKUP(ROW(Q370),'فهرست بها کلی'!$C$13:$BO$1660,51,0),"")</f>
        <v/>
      </c>
      <c r="R382" s="174" t="str">
        <f ca="1">IFERROR(VLOOKUP(ROW(R370),'فهرست بها کلی'!$C$13:$BO$1660,54,0),"")</f>
        <v/>
      </c>
      <c r="S382" s="174" t="str">
        <f ca="1">IFERROR(VLOOKUP(ROW(S370),'فهرست بها کلی'!$C$13:$BO$1660,57,0),"")</f>
        <v/>
      </c>
      <c r="T382" s="174" t="str">
        <f ca="1">IFERROR(VLOOKUP(ROW(T370),'فهرست بها کلی'!$C$13:$BO$1660,60,0),"")</f>
        <v/>
      </c>
      <c r="U382" s="174" t="str">
        <f ca="1">IFERROR(VLOOKUP(ROW(U370),'فهرست بها کلی'!$C$13:$BO$1660,63,0),"")</f>
        <v/>
      </c>
      <c r="V382" s="241">
        <f t="shared" ca="1" si="37"/>
        <v>0</v>
      </c>
      <c r="W382" s="242" t="str">
        <f t="shared" ca="1" si="38"/>
        <v/>
      </c>
      <c r="X382" s="174" t="str">
        <f ca="1">IFERROR(VLOOKUP(ROW(X370),'فهرست بها کلی'!$C$13:$BO$1660,10,0),"")</f>
        <v/>
      </c>
      <c r="Y382" s="174" t="str">
        <f ca="1">IFERROR(VLOOKUP(ROW(Y370),'فهرست بها کلی'!$C$13:$BO$1660,11,0),"")</f>
        <v/>
      </c>
      <c r="Z382" s="174" t="str">
        <f ca="1">IFERROR(VLOOKUP(ROW(Z370),'فهرست بها کلی'!$C$13:$BO$1660,12,0),"")</f>
        <v/>
      </c>
      <c r="AA382" s="174" t="str">
        <f ca="1">IFERROR(VLOOKUP(ROW(AA370),'فهرست بها کلی'!$C$13:$BO$1660,13,0),"")</f>
        <v/>
      </c>
      <c r="AB382" s="243" t="str">
        <f t="shared" ca="1" si="39"/>
        <v/>
      </c>
      <c r="AC382" s="174" t="str">
        <f ca="1">IFERROR(VLOOKUP(ROW(AC370),'فهرست بها کلی'!$C$13:$BO$1660,22,0),"")</f>
        <v/>
      </c>
      <c r="AD382" s="174" t="str">
        <f ca="1">IFERROR(VLOOKUP(ROW(AD370),'فهرست بها کلی'!$C$13:$BO$1660,25,0),"")</f>
        <v/>
      </c>
      <c r="AE382" s="174" t="str">
        <f ca="1">IFERROR(VLOOKUP(ROW(AE370),'فهرست بها کلی'!$C$13:$BO$1660,28,0),"")</f>
        <v/>
      </c>
      <c r="AF382" s="174" t="str">
        <f ca="1">IFERROR(VLOOKUP(ROW(AF370),'فهرست بها کلی'!$C$13:$BO$1660,31,0),"")</f>
        <v/>
      </c>
      <c r="AG382" s="174" t="str">
        <f ca="1">IFERROR(VLOOKUP(ROW(AG370),'فهرست بها کلی'!$C$13:$BO$1660,34,0),"")</f>
        <v/>
      </c>
      <c r="AH382" s="174" t="str">
        <f ca="1">IFERROR(VLOOKUP(ROW(AH370),'فهرست بها کلی'!$C$13:$BO$1660,37,0),"")</f>
        <v/>
      </c>
      <c r="AI382" s="174" t="str">
        <f ca="1">IFERROR(VLOOKUP(ROW(AI370),'فهرست بها کلی'!$C$13:$BO$1660,40,0),"")</f>
        <v/>
      </c>
      <c r="AJ382" s="174" t="str">
        <f ca="1">IFERROR(VLOOKUP(ROW(AJ370),'فهرست بها کلی'!$C$13:$BO$1660,43,0),"")</f>
        <v/>
      </c>
      <c r="AK382" s="174" t="str">
        <f ca="1">IFERROR(VLOOKUP(ROW(AK370),'فهرست بها کلی'!$C$13:$BO$1660,46,0),"")</f>
        <v/>
      </c>
      <c r="AL382" s="174" t="str">
        <f ca="1">IFERROR(VLOOKUP(ROW(AL370),'فهرست بها کلی'!$C$13:$BO$1660,49,0),"")</f>
        <v/>
      </c>
      <c r="AM382" s="174" t="str">
        <f ca="1">IFERROR(VLOOKUP(ROW(AM370),'فهرست بها کلی'!$C$13:$BO$1660,52,0),"")</f>
        <v/>
      </c>
      <c r="AN382" s="174" t="str">
        <f ca="1">IFERROR(VLOOKUP(ROW(AN370),'فهرست بها کلی'!$C$13:$BO$1660,55,0),"")</f>
        <v/>
      </c>
      <c r="AO382" s="174" t="str">
        <f ca="1">IFERROR(VLOOKUP(ROW(AO370),'فهرست بها کلی'!$C$13:$BO$1660,58,0),"")</f>
        <v/>
      </c>
      <c r="AP382" s="174" t="str">
        <f ca="1">IFERROR(VLOOKUP(ROW(AP370),'فهرست بها کلی'!$C$13:$BO$1660,61,0),"")</f>
        <v/>
      </c>
      <c r="AQ382" s="174" t="str">
        <f ca="1">IFERROR(VLOOKUP(ROW(AQ370),'فهرست بها کلی'!$C$13:$BO$1660,64,0),"")</f>
        <v/>
      </c>
      <c r="AR382" s="244">
        <f t="shared" ca="1" si="40"/>
        <v>0</v>
      </c>
      <c r="AS382" s="174" t="str">
        <f ca="1">IFERROR(VLOOKUP(ROW(AS370),'فهرست بها کلی'!$C$13:$BO$1660,23,0),"")</f>
        <v/>
      </c>
      <c r="AT382" s="174" t="str">
        <f ca="1">IFERROR(VLOOKUP(ROW(AT370),'فهرست بها کلی'!$C$13:$BO$1660,26,0),"")</f>
        <v/>
      </c>
      <c r="AU382" s="174" t="str">
        <f ca="1">IFERROR(VLOOKUP(ROW(AU370),'فهرست بها کلی'!$C$13:$BO$1660,29,0),"")</f>
        <v/>
      </c>
      <c r="AV382" s="174" t="str">
        <f ca="1">IFERROR(VLOOKUP(ROW(AV370),'فهرست بها کلی'!$C$13:$BO$1660,32,0),"")</f>
        <v/>
      </c>
      <c r="AW382" s="174" t="str">
        <f ca="1">IFERROR(VLOOKUP(ROW(AW370),'فهرست بها کلی'!$C$13:$BO$1660,35,0),"")</f>
        <v/>
      </c>
      <c r="AX382" s="174" t="str">
        <f ca="1">IFERROR(VLOOKUP(ROW(AX370),'فهرست بها کلی'!$C$13:$BO$1660,38,0),"")</f>
        <v/>
      </c>
      <c r="AY382" s="174" t="str">
        <f ca="1">IFERROR(VLOOKUP(ROW(AY370),'فهرست بها کلی'!$C$13:$BO$1660,41,0),"")</f>
        <v/>
      </c>
      <c r="AZ382" s="174" t="str">
        <f ca="1">IFERROR(VLOOKUP(ROW(AZ370),'فهرست بها کلی'!$C$13:$BO$1660,44,0),"")</f>
        <v/>
      </c>
      <c r="BA382" s="174" t="str">
        <f ca="1">IFERROR(VLOOKUP(ROW(BA370),'فهرست بها کلی'!$C$13:$BO$1660,47,0),"")</f>
        <v/>
      </c>
      <c r="BB382" s="174" t="str">
        <f ca="1">IFERROR(VLOOKUP(ROW(BB370),'فهرست بها کلی'!$C$13:$BO$1660,50,0),"")</f>
        <v/>
      </c>
      <c r="BC382" s="174" t="str">
        <f ca="1">IFERROR(VLOOKUP(ROW(BC370),'فهرست بها کلی'!$C$13:$BO$1660,53,0),"")</f>
        <v/>
      </c>
      <c r="BD382" s="174" t="str">
        <f ca="1">IFERROR(VLOOKUP(ROW(BD370),'فهرست بها کلی'!$C$13:$BO$1660,56,0),"")</f>
        <v/>
      </c>
      <c r="BE382" s="174" t="str">
        <f ca="1">IFERROR(VLOOKUP(ROW(BE370),'فهرست بها کلی'!$C$13:$BO$1660,59,0),"")</f>
        <v/>
      </c>
      <c r="BF382" s="174" t="str">
        <f ca="1">IFERROR(VLOOKUP(ROW(BF370),'فهرست بها کلی'!$C$13:$BO$1660,62,0),"")</f>
        <v/>
      </c>
      <c r="BG382" s="174" t="str">
        <f ca="1">IFERROR(VLOOKUP(ROW(BG370),'فهرست بها کلی'!$C$13:$BO$1660,65,0),"")</f>
        <v/>
      </c>
      <c r="BH382" s="174" t="str">
        <f ca="1">IFERROR(VLOOKUP(ROW(BH370),'فهرست بها کلی'!$C$13:$BO$1660,16,0),"")</f>
        <v/>
      </c>
      <c r="BI382" s="245" t="str">
        <f t="shared" ca="1" si="41"/>
        <v xml:space="preserve"> </v>
      </c>
      <c r="BJ382" s="245" t="str">
        <f t="shared" ca="1" si="42"/>
        <v/>
      </c>
      <c r="BK382" s="245" t="str">
        <f t="shared" ca="1" si="43"/>
        <v/>
      </c>
    </row>
    <row r="383" spans="1:63" ht="47.25" customHeight="1">
      <c r="A383" s="174" t="str">
        <f ca="1">IFERROR(VLOOKUP(ROW(A371),'فهرست بها کلی'!$C$13:$BO$1660,1,0),"")</f>
        <v/>
      </c>
      <c r="B383" s="174" t="str">
        <f ca="1">IFERROR(VLOOKUP(ROW(B371),'فهرست بها کلی'!$C$13:$BO$1660,5,0),"")</f>
        <v/>
      </c>
      <c r="C383" s="174" t="str">
        <f ca="1">IFERROR(VLOOKUP(ROW(C371),'فهرست بها کلی'!$C$13:$BO$1660,6,0),"")</f>
        <v/>
      </c>
      <c r="D383" s="174" t="str">
        <f ca="1">IFERROR(VLOOKUP(ROW(D371),'فهرست بها کلی'!$C$13:$BO$1660,7,0),"")</f>
        <v/>
      </c>
      <c r="E383" s="174" t="str">
        <f ca="1">IFERROR(VLOOKUP(ROW(E371),'فهرست بها کلی'!$C$13:$BO$1660,8,0),"")</f>
        <v/>
      </c>
      <c r="F383" s="174" t="str">
        <f ca="1">IFERROR(VLOOKUP(ROW(F371),'فهرست بها کلی'!$C$13:$BO$1660,9,0),"")</f>
        <v/>
      </c>
      <c r="G383" s="174" t="str">
        <f ca="1">IFERROR(VLOOKUP(ROW(G371),'فهرست بها کلی'!$C$13:$BO$1660,21,0),"")</f>
        <v/>
      </c>
      <c r="H383" s="174" t="str">
        <f ca="1">IFERROR(VLOOKUP(ROW(H371),'فهرست بها کلی'!$C$13:$BO$1660,24,0),"")</f>
        <v/>
      </c>
      <c r="I383" s="174" t="str">
        <f ca="1">IFERROR(VLOOKUP(ROW(I371),'فهرست بها کلی'!$C$13:$BO$1660,27,0),"")</f>
        <v/>
      </c>
      <c r="J383" s="174" t="str">
        <f ca="1">IFERROR(VLOOKUP(ROW(J371),'فهرست بها کلی'!$C$13:$BO$1660,30,0),"")</f>
        <v/>
      </c>
      <c r="K383" s="174" t="str">
        <f ca="1">IFERROR(VLOOKUP(ROW(K371),'فهرست بها کلی'!$C$13:$BO$1660,33,0),"")</f>
        <v/>
      </c>
      <c r="L383" s="174" t="str">
        <f ca="1">IFERROR(VLOOKUP(ROW(L371),'فهرست بها کلی'!$C$13:$BO$1660,36,0),"")</f>
        <v/>
      </c>
      <c r="M383" s="174" t="str">
        <f ca="1">IFERROR(VLOOKUP(ROW(M371),'فهرست بها کلی'!$C$13:$BO$1660,39,0),"")</f>
        <v/>
      </c>
      <c r="N383" s="174" t="str">
        <f ca="1">IFERROR(VLOOKUP(ROW(N371),'فهرست بها کلی'!$C$13:$BO$1660,42,0),"")</f>
        <v/>
      </c>
      <c r="O383" s="174" t="str">
        <f ca="1">IFERROR(VLOOKUP(ROW(O371),'فهرست بها کلی'!$C$13:$BO$1660,45,0),"")</f>
        <v/>
      </c>
      <c r="P383" s="174" t="str">
        <f ca="1">IFERROR(VLOOKUP(ROW(P371),'فهرست بها کلی'!$C$13:$BO$1660,48,0),"")</f>
        <v/>
      </c>
      <c r="Q383" s="174" t="str">
        <f ca="1">IFERROR(VLOOKUP(ROW(Q371),'فهرست بها کلی'!$C$13:$BO$1660,51,0),"")</f>
        <v/>
      </c>
      <c r="R383" s="174" t="str">
        <f ca="1">IFERROR(VLOOKUP(ROW(R371),'فهرست بها کلی'!$C$13:$BO$1660,54,0),"")</f>
        <v/>
      </c>
      <c r="S383" s="174" t="str">
        <f ca="1">IFERROR(VLOOKUP(ROW(S371),'فهرست بها کلی'!$C$13:$BO$1660,57,0),"")</f>
        <v/>
      </c>
      <c r="T383" s="174" t="str">
        <f ca="1">IFERROR(VLOOKUP(ROW(T371),'فهرست بها کلی'!$C$13:$BO$1660,60,0),"")</f>
        <v/>
      </c>
      <c r="U383" s="174" t="str">
        <f ca="1">IFERROR(VLOOKUP(ROW(U371),'فهرست بها کلی'!$C$13:$BO$1660,63,0),"")</f>
        <v/>
      </c>
      <c r="V383" s="241">
        <f t="shared" ca="1" si="37"/>
        <v>0</v>
      </c>
      <c r="W383" s="242" t="str">
        <f t="shared" ca="1" si="38"/>
        <v/>
      </c>
      <c r="X383" s="174" t="str">
        <f ca="1">IFERROR(VLOOKUP(ROW(X371),'فهرست بها کلی'!$C$13:$BO$1660,10,0),"")</f>
        <v/>
      </c>
      <c r="Y383" s="174" t="str">
        <f ca="1">IFERROR(VLOOKUP(ROW(Y371),'فهرست بها کلی'!$C$13:$BO$1660,11,0),"")</f>
        <v/>
      </c>
      <c r="Z383" s="174" t="str">
        <f ca="1">IFERROR(VLOOKUP(ROW(Z371),'فهرست بها کلی'!$C$13:$BO$1660,12,0),"")</f>
        <v/>
      </c>
      <c r="AA383" s="174" t="str">
        <f ca="1">IFERROR(VLOOKUP(ROW(AA371),'فهرست بها کلی'!$C$13:$BO$1660,13,0),"")</f>
        <v/>
      </c>
      <c r="AB383" s="243" t="str">
        <f t="shared" ca="1" si="39"/>
        <v/>
      </c>
      <c r="AC383" s="174" t="str">
        <f ca="1">IFERROR(VLOOKUP(ROW(AC371),'فهرست بها کلی'!$C$13:$BO$1660,22,0),"")</f>
        <v/>
      </c>
      <c r="AD383" s="174" t="str">
        <f ca="1">IFERROR(VLOOKUP(ROW(AD371),'فهرست بها کلی'!$C$13:$BO$1660,25,0),"")</f>
        <v/>
      </c>
      <c r="AE383" s="174" t="str">
        <f ca="1">IFERROR(VLOOKUP(ROW(AE371),'فهرست بها کلی'!$C$13:$BO$1660,28,0),"")</f>
        <v/>
      </c>
      <c r="AF383" s="174" t="str">
        <f ca="1">IFERROR(VLOOKUP(ROW(AF371),'فهرست بها کلی'!$C$13:$BO$1660,31,0),"")</f>
        <v/>
      </c>
      <c r="AG383" s="174" t="str">
        <f ca="1">IFERROR(VLOOKUP(ROW(AG371),'فهرست بها کلی'!$C$13:$BO$1660,34,0),"")</f>
        <v/>
      </c>
      <c r="AH383" s="174" t="str">
        <f ca="1">IFERROR(VLOOKUP(ROW(AH371),'فهرست بها کلی'!$C$13:$BO$1660,37,0),"")</f>
        <v/>
      </c>
      <c r="AI383" s="174" t="str">
        <f ca="1">IFERROR(VLOOKUP(ROW(AI371),'فهرست بها کلی'!$C$13:$BO$1660,40,0),"")</f>
        <v/>
      </c>
      <c r="AJ383" s="174" t="str">
        <f ca="1">IFERROR(VLOOKUP(ROW(AJ371),'فهرست بها کلی'!$C$13:$BO$1660,43,0),"")</f>
        <v/>
      </c>
      <c r="AK383" s="174" t="str">
        <f ca="1">IFERROR(VLOOKUP(ROW(AK371),'فهرست بها کلی'!$C$13:$BO$1660,46,0),"")</f>
        <v/>
      </c>
      <c r="AL383" s="174" t="str">
        <f ca="1">IFERROR(VLOOKUP(ROW(AL371),'فهرست بها کلی'!$C$13:$BO$1660,49,0),"")</f>
        <v/>
      </c>
      <c r="AM383" s="174" t="str">
        <f ca="1">IFERROR(VLOOKUP(ROW(AM371),'فهرست بها کلی'!$C$13:$BO$1660,52,0),"")</f>
        <v/>
      </c>
      <c r="AN383" s="174" t="str">
        <f ca="1">IFERROR(VLOOKUP(ROW(AN371),'فهرست بها کلی'!$C$13:$BO$1660,55,0),"")</f>
        <v/>
      </c>
      <c r="AO383" s="174" t="str">
        <f ca="1">IFERROR(VLOOKUP(ROW(AO371),'فهرست بها کلی'!$C$13:$BO$1660,58,0),"")</f>
        <v/>
      </c>
      <c r="AP383" s="174" t="str">
        <f ca="1">IFERROR(VLOOKUP(ROW(AP371),'فهرست بها کلی'!$C$13:$BO$1660,61,0),"")</f>
        <v/>
      </c>
      <c r="AQ383" s="174" t="str">
        <f ca="1">IFERROR(VLOOKUP(ROW(AQ371),'فهرست بها کلی'!$C$13:$BO$1660,64,0),"")</f>
        <v/>
      </c>
      <c r="AR383" s="244">
        <f t="shared" ca="1" si="40"/>
        <v>0</v>
      </c>
      <c r="AS383" s="174" t="str">
        <f ca="1">IFERROR(VLOOKUP(ROW(AS371),'فهرست بها کلی'!$C$13:$BO$1660,23,0),"")</f>
        <v/>
      </c>
      <c r="AT383" s="174" t="str">
        <f ca="1">IFERROR(VLOOKUP(ROW(AT371),'فهرست بها کلی'!$C$13:$BO$1660,26,0),"")</f>
        <v/>
      </c>
      <c r="AU383" s="174" t="str">
        <f ca="1">IFERROR(VLOOKUP(ROW(AU371),'فهرست بها کلی'!$C$13:$BO$1660,29,0),"")</f>
        <v/>
      </c>
      <c r="AV383" s="174" t="str">
        <f ca="1">IFERROR(VLOOKUP(ROW(AV371),'فهرست بها کلی'!$C$13:$BO$1660,32,0),"")</f>
        <v/>
      </c>
      <c r="AW383" s="174" t="str">
        <f ca="1">IFERROR(VLOOKUP(ROW(AW371),'فهرست بها کلی'!$C$13:$BO$1660,35,0),"")</f>
        <v/>
      </c>
      <c r="AX383" s="174" t="str">
        <f ca="1">IFERROR(VLOOKUP(ROW(AX371),'فهرست بها کلی'!$C$13:$BO$1660,38,0),"")</f>
        <v/>
      </c>
      <c r="AY383" s="174" t="str">
        <f ca="1">IFERROR(VLOOKUP(ROW(AY371),'فهرست بها کلی'!$C$13:$BO$1660,41,0),"")</f>
        <v/>
      </c>
      <c r="AZ383" s="174" t="str">
        <f ca="1">IFERROR(VLOOKUP(ROW(AZ371),'فهرست بها کلی'!$C$13:$BO$1660,44,0),"")</f>
        <v/>
      </c>
      <c r="BA383" s="174" t="str">
        <f ca="1">IFERROR(VLOOKUP(ROW(BA371),'فهرست بها کلی'!$C$13:$BO$1660,47,0),"")</f>
        <v/>
      </c>
      <c r="BB383" s="174" t="str">
        <f ca="1">IFERROR(VLOOKUP(ROW(BB371),'فهرست بها کلی'!$C$13:$BO$1660,50,0),"")</f>
        <v/>
      </c>
      <c r="BC383" s="174" t="str">
        <f ca="1">IFERROR(VLOOKUP(ROW(BC371),'فهرست بها کلی'!$C$13:$BO$1660,53,0),"")</f>
        <v/>
      </c>
      <c r="BD383" s="174" t="str">
        <f ca="1">IFERROR(VLOOKUP(ROW(BD371),'فهرست بها کلی'!$C$13:$BO$1660,56,0),"")</f>
        <v/>
      </c>
      <c r="BE383" s="174" t="str">
        <f ca="1">IFERROR(VLOOKUP(ROW(BE371),'فهرست بها کلی'!$C$13:$BO$1660,59,0),"")</f>
        <v/>
      </c>
      <c r="BF383" s="174" t="str">
        <f ca="1">IFERROR(VLOOKUP(ROW(BF371),'فهرست بها کلی'!$C$13:$BO$1660,62,0),"")</f>
        <v/>
      </c>
      <c r="BG383" s="174" t="str">
        <f ca="1">IFERROR(VLOOKUP(ROW(BG371),'فهرست بها کلی'!$C$13:$BO$1660,65,0),"")</f>
        <v/>
      </c>
      <c r="BH383" s="174" t="str">
        <f ca="1">IFERROR(VLOOKUP(ROW(BH371),'فهرست بها کلی'!$C$13:$BO$1660,16,0),"")</f>
        <v/>
      </c>
      <c r="BI383" s="245" t="str">
        <f t="shared" ca="1" si="41"/>
        <v xml:space="preserve"> </v>
      </c>
      <c r="BJ383" s="245" t="str">
        <f t="shared" ca="1" si="42"/>
        <v/>
      </c>
      <c r="BK383" s="245" t="str">
        <f t="shared" ca="1" si="43"/>
        <v/>
      </c>
    </row>
    <row r="384" spans="1:63" ht="47.25" customHeight="1">
      <c r="A384" s="174" t="str">
        <f ca="1">IFERROR(VLOOKUP(ROW(A372),'فهرست بها کلی'!$C$13:$BO$1660,1,0),"")</f>
        <v/>
      </c>
      <c r="B384" s="174" t="str">
        <f ca="1">IFERROR(VLOOKUP(ROW(B372),'فهرست بها کلی'!$C$13:$BO$1660,5,0),"")</f>
        <v/>
      </c>
      <c r="C384" s="174" t="str">
        <f ca="1">IFERROR(VLOOKUP(ROW(C372),'فهرست بها کلی'!$C$13:$BO$1660,6,0),"")</f>
        <v/>
      </c>
      <c r="D384" s="174" t="str">
        <f ca="1">IFERROR(VLOOKUP(ROW(D372),'فهرست بها کلی'!$C$13:$BO$1660,7,0),"")</f>
        <v/>
      </c>
      <c r="E384" s="174" t="str">
        <f ca="1">IFERROR(VLOOKUP(ROW(E372),'فهرست بها کلی'!$C$13:$BO$1660,8,0),"")</f>
        <v/>
      </c>
      <c r="F384" s="174" t="str">
        <f ca="1">IFERROR(VLOOKUP(ROW(F372),'فهرست بها کلی'!$C$13:$BO$1660,9,0),"")</f>
        <v/>
      </c>
      <c r="G384" s="174" t="str">
        <f ca="1">IFERROR(VLOOKUP(ROW(G372),'فهرست بها کلی'!$C$13:$BO$1660,21,0),"")</f>
        <v/>
      </c>
      <c r="H384" s="174" t="str">
        <f ca="1">IFERROR(VLOOKUP(ROW(H372),'فهرست بها کلی'!$C$13:$BO$1660,24,0),"")</f>
        <v/>
      </c>
      <c r="I384" s="174" t="str">
        <f ca="1">IFERROR(VLOOKUP(ROW(I372),'فهرست بها کلی'!$C$13:$BO$1660,27,0),"")</f>
        <v/>
      </c>
      <c r="J384" s="174" t="str">
        <f ca="1">IFERROR(VLOOKUP(ROW(J372),'فهرست بها کلی'!$C$13:$BO$1660,30,0),"")</f>
        <v/>
      </c>
      <c r="K384" s="174" t="str">
        <f ca="1">IFERROR(VLOOKUP(ROW(K372),'فهرست بها کلی'!$C$13:$BO$1660,33,0),"")</f>
        <v/>
      </c>
      <c r="L384" s="174" t="str">
        <f ca="1">IFERROR(VLOOKUP(ROW(L372),'فهرست بها کلی'!$C$13:$BO$1660,36,0),"")</f>
        <v/>
      </c>
      <c r="M384" s="174" t="str">
        <f ca="1">IFERROR(VLOOKUP(ROW(M372),'فهرست بها کلی'!$C$13:$BO$1660,39,0),"")</f>
        <v/>
      </c>
      <c r="N384" s="174" t="str">
        <f ca="1">IFERROR(VLOOKUP(ROW(N372),'فهرست بها کلی'!$C$13:$BO$1660,42,0),"")</f>
        <v/>
      </c>
      <c r="O384" s="174" t="str">
        <f ca="1">IFERROR(VLOOKUP(ROW(O372),'فهرست بها کلی'!$C$13:$BO$1660,45,0),"")</f>
        <v/>
      </c>
      <c r="P384" s="174" t="str">
        <f ca="1">IFERROR(VLOOKUP(ROW(P372),'فهرست بها کلی'!$C$13:$BO$1660,48,0),"")</f>
        <v/>
      </c>
      <c r="Q384" s="174" t="str">
        <f ca="1">IFERROR(VLOOKUP(ROW(Q372),'فهرست بها کلی'!$C$13:$BO$1660,51,0),"")</f>
        <v/>
      </c>
      <c r="R384" s="174" t="str">
        <f ca="1">IFERROR(VLOOKUP(ROW(R372),'فهرست بها کلی'!$C$13:$BO$1660,54,0),"")</f>
        <v/>
      </c>
      <c r="S384" s="174" t="str">
        <f ca="1">IFERROR(VLOOKUP(ROW(S372),'فهرست بها کلی'!$C$13:$BO$1660,57,0),"")</f>
        <v/>
      </c>
      <c r="T384" s="174" t="str">
        <f ca="1">IFERROR(VLOOKUP(ROW(T372),'فهرست بها کلی'!$C$13:$BO$1660,60,0),"")</f>
        <v/>
      </c>
      <c r="U384" s="174" t="str">
        <f ca="1">IFERROR(VLOOKUP(ROW(U372),'فهرست بها کلی'!$C$13:$BO$1660,63,0),"")</f>
        <v/>
      </c>
      <c r="V384" s="241">
        <f t="shared" ca="1" si="37"/>
        <v>0</v>
      </c>
      <c r="W384" s="242" t="str">
        <f t="shared" ca="1" si="38"/>
        <v/>
      </c>
      <c r="X384" s="174" t="str">
        <f ca="1">IFERROR(VLOOKUP(ROW(X372),'فهرست بها کلی'!$C$13:$BO$1660,10,0),"")</f>
        <v/>
      </c>
      <c r="Y384" s="174" t="str">
        <f ca="1">IFERROR(VLOOKUP(ROW(Y372),'فهرست بها کلی'!$C$13:$BO$1660,11,0),"")</f>
        <v/>
      </c>
      <c r="Z384" s="174" t="str">
        <f ca="1">IFERROR(VLOOKUP(ROW(Z372),'فهرست بها کلی'!$C$13:$BO$1660,12,0),"")</f>
        <v/>
      </c>
      <c r="AA384" s="174" t="str">
        <f ca="1">IFERROR(VLOOKUP(ROW(AA372),'فهرست بها کلی'!$C$13:$BO$1660,13,0),"")</f>
        <v/>
      </c>
      <c r="AB384" s="243" t="str">
        <f t="shared" ca="1" si="39"/>
        <v/>
      </c>
      <c r="AC384" s="174" t="str">
        <f ca="1">IFERROR(VLOOKUP(ROW(AC372),'فهرست بها کلی'!$C$13:$BO$1660,22,0),"")</f>
        <v/>
      </c>
      <c r="AD384" s="174" t="str">
        <f ca="1">IFERROR(VLOOKUP(ROW(AD372),'فهرست بها کلی'!$C$13:$BO$1660,25,0),"")</f>
        <v/>
      </c>
      <c r="AE384" s="174" t="str">
        <f ca="1">IFERROR(VLOOKUP(ROW(AE372),'فهرست بها کلی'!$C$13:$BO$1660,28,0),"")</f>
        <v/>
      </c>
      <c r="AF384" s="174" t="str">
        <f ca="1">IFERROR(VLOOKUP(ROW(AF372),'فهرست بها کلی'!$C$13:$BO$1660,31,0),"")</f>
        <v/>
      </c>
      <c r="AG384" s="174" t="str">
        <f ca="1">IFERROR(VLOOKUP(ROW(AG372),'فهرست بها کلی'!$C$13:$BO$1660,34,0),"")</f>
        <v/>
      </c>
      <c r="AH384" s="174" t="str">
        <f ca="1">IFERROR(VLOOKUP(ROW(AH372),'فهرست بها کلی'!$C$13:$BO$1660,37,0),"")</f>
        <v/>
      </c>
      <c r="AI384" s="174" t="str">
        <f ca="1">IFERROR(VLOOKUP(ROW(AI372),'فهرست بها کلی'!$C$13:$BO$1660,40,0),"")</f>
        <v/>
      </c>
      <c r="AJ384" s="174" t="str">
        <f ca="1">IFERROR(VLOOKUP(ROW(AJ372),'فهرست بها کلی'!$C$13:$BO$1660,43,0),"")</f>
        <v/>
      </c>
      <c r="AK384" s="174" t="str">
        <f ca="1">IFERROR(VLOOKUP(ROW(AK372),'فهرست بها کلی'!$C$13:$BO$1660,46,0),"")</f>
        <v/>
      </c>
      <c r="AL384" s="174" t="str">
        <f ca="1">IFERROR(VLOOKUP(ROW(AL372),'فهرست بها کلی'!$C$13:$BO$1660,49,0),"")</f>
        <v/>
      </c>
      <c r="AM384" s="174" t="str">
        <f ca="1">IFERROR(VLOOKUP(ROW(AM372),'فهرست بها کلی'!$C$13:$BO$1660,52,0),"")</f>
        <v/>
      </c>
      <c r="AN384" s="174" t="str">
        <f ca="1">IFERROR(VLOOKUP(ROW(AN372),'فهرست بها کلی'!$C$13:$BO$1660,55,0),"")</f>
        <v/>
      </c>
      <c r="AO384" s="174" t="str">
        <f ca="1">IFERROR(VLOOKUP(ROW(AO372),'فهرست بها کلی'!$C$13:$BO$1660,58,0),"")</f>
        <v/>
      </c>
      <c r="AP384" s="174" t="str">
        <f ca="1">IFERROR(VLOOKUP(ROW(AP372),'فهرست بها کلی'!$C$13:$BO$1660,61,0),"")</f>
        <v/>
      </c>
      <c r="AQ384" s="174" t="str">
        <f ca="1">IFERROR(VLOOKUP(ROW(AQ372),'فهرست بها کلی'!$C$13:$BO$1660,64,0),"")</f>
        <v/>
      </c>
      <c r="AR384" s="244">
        <f t="shared" ca="1" si="40"/>
        <v>0</v>
      </c>
      <c r="AS384" s="174" t="str">
        <f ca="1">IFERROR(VLOOKUP(ROW(AS372),'فهرست بها کلی'!$C$13:$BO$1660,23,0),"")</f>
        <v/>
      </c>
      <c r="AT384" s="174" t="str">
        <f ca="1">IFERROR(VLOOKUP(ROW(AT372),'فهرست بها کلی'!$C$13:$BO$1660,26,0),"")</f>
        <v/>
      </c>
      <c r="AU384" s="174" t="str">
        <f ca="1">IFERROR(VLOOKUP(ROW(AU372),'فهرست بها کلی'!$C$13:$BO$1660,29,0),"")</f>
        <v/>
      </c>
      <c r="AV384" s="174" t="str">
        <f ca="1">IFERROR(VLOOKUP(ROW(AV372),'فهرست بها کلی'!$C$13:$BO$1660,32,0),"")</f>
        <v/>
      </c>
      <c r="AW384" s="174" t="str">
        <f ca="1">IFERROR(VLOOKUP(ROW(AW372),'فهرست بها کلی'!$C$13:$BO$1660,35,0),"")</f>
        <v/>
      </c>
      <c r="AX384" s="174" t="str">
        <f ca="1">IFERROR(VLOOKUP(ROW(AX372),'فهرست بها کلی'!$C$13:$BO$1660,38,0),"")</f>
        <v/>
      </c>
      <c r="AY384" s="174" t="str">
        <f ca="1">IFERROR(VLOOKUP(ROW(AY372),'فهرست بها کلی'!$C$13:$BO$1660,41,0),"")</f>
        <v/>
      </c>
      <c r="AZ384" s="174" t="str">
        <f ca="1">IFERROR(VLOOKUP(ROW(AZ372),'فهرست بها کلی'!$C$13:$BO$1660,44,0),"")</f>
        <v/>
      </c>
      <c r="BA384" s="174" t="str">
        <f ca="1">IFERROR(VLOOKUP(ROW(BA372),'فهرست بها کلی'!$C$13:$BO$1660,47,0),"")</f>
        <v/>
      </c>
      <c r="BB384" s="174" t="str">
        <f ca="1">IFERROR(VLOOKUP(ROW(BB372),'فهرست بها کلی'!$C$13:$BO$1660,50,0),"")</f>
        <v/>
      </c>
      <c r="BC384" s="174" t="str">
        <f ca="1">IFERROR(VLOOKUP(ROW(BC372),'فهرست بها کلی'!$C$13:$BO$1660,53,0),"")</f>
        <v/>
      </c>
      <c r="BD384" s="174" t="str">
        <f ca="1">IFERROR(VLOOKUP(ROW(BD372),'فهرست بها کلی'!$C$13:$BO$1660,56,0),"")</f>
        <v/>
      </c>
      <c r="BE384" s="174" t="str">
        <f ca="1">IFERROR(VLOOKUP(ROW(BE372),'فهرست بها کلی'!$C$13:$BO$1660,59,0),"")</f>
        <v/>
      </c>
      <c r="BF384" s="174" t="str">
        <f ca="1">IFERROR(VLOOKUP(ROW(BF372),'فهرست بها کلی'!$C$13:$BO$1660,62,0),"")</f>
        <v/>
      </c>
      <c r="BG384" s="174" t="str">
        <f ca="1">IFERROR(VLOOKUP(ROW(BG372),'فهرست بها کلی'!$C$13:$BO$1660,65,0),"")</f>
        <v/>
      </c>
      <c r="BH384" s="174" t="str">
        <f ca="1">IFERROR(VLOOKUP(ROW(BH372),'فهرست بها کلی'!$C$13:$BO$1660,16,0),"")</f>
        <v/>
      </c>
      <c r="BI384" s="245" t="str">
        <f t="shared" ca="1" si="41"/>
        <v xml:space="preserve"> </v>
      </c>
      <c r="BJ384" s="245" t="str">
        <f t="shared" ca="1" si="42"/>
        <v/>
      </c>
      <c r="BK384" s="245" t="str">
        <f t="shared" ca="1" si="43"/>
        <v/>
      </c>
    </row>
    <row r="385" spans="1:63" ht="47.25" customHeight="1">
      <c r="A385" s="174" t="str">
        <f ca="1">IFERROR(VLOOKUP(ROW(A373),'فهرست بها کلی'!$C$13:$BO$1660,1,0),"")</f>
        <v/>
      </c>
      <c r="B385" s="174" t="str">
        <f ca="1">IFERROR(VLOOKUP(ROW(B373),'فهرست بها کلی'!$C$13:$BO$1660,5,0),"")</f>
        <v/>
      </c>
      <c r="C385" s="174" t="str">
        <f ca="1">IFERROR(VLOOKUP(ROW(C373),'فهرست بها کلی'!$C$13:$BO$1660,6,0),"")</f>
        <v/>
      </c>
      <c r="D385" s="174" t="str">
        <f ca="1">IFERROR(VLOOKUP(ROW(D373),'فهرست بها کلی'!$C$13:$BO$1660,7,0),"")</f>
        <v/>
      </c>
      <c r="E385" s="174" t="str">
        <f ca="1">IFERROR(VLOOKUP(ROW(E373),'فهرست بها کلی'!$C$13:$BO$1660,8,0),"")</f>
        <v/>
      </c>
      <c r="F385" s="174" t="str">
        <f ca="1">IFERROR(VLOOKUP(ROW(F373),'فهرست بها کلی'!$C$13:$BO$1660,9,0),"")</f>
        <v/>
      </c>
      <c r="G385" s="174" t="str">
        <f ca="1">IFERROR(VLOOKUP(ROW(G373),'فهرست بها کلی'!$C$13:$BO$1660,21,0),"")</f>
        <v/>
      </c>
      <c r="H385" s="174" t="str">
        <f ca="1">IFERROR(VLOOKUP(ROW(H373),'فهرست بها کلی'!$C$13:$BO$1660,24,0),"")</f>
        <v/>
      </c>
      <c r="I385" s="174" t="str">
        <f ca="1">IFERROR(VLOOKUP(ROW(I373),'فهرست بها کلی'!$C$13:$BO$1660,27,0),"")</f>
        <v/>
      </c>
      <c r="J385" s="174" t="str">
        <f ca="1">IFERROR(VLOOKUP(ROW(J373),'فهرست بها کلی'!$C$13:$BO$1660,30,0),"")</f>
        <v/>
      </c>
      <c r="K385" s="174" t="str">
        <f ca="1">IFERROR(VLOOKUP(ROW(K373),'فهرست بها کلی'!$C$13:$BO$1660,33,0),"")</f>
        <v/>
      </c>
      <c r="L385" s="174" t="str">
        <f ca="1">IFERROR(VLOOKUP(ROW(L373),'فهرست بها کلی'!$C$13:$BO$1660,36,0),"")</f>
        <v/>
      </c>
      <c r="M385" s="174" t="str">
        <f ca="1">IFERROR(VLOOKUP(ROW(M373),'فهرست بها کلی'!$C$13:$BO$1660,39,0),"")</f>
        <v/>
      </c>
      <c r="N385" s="174" t="str">
        <f ca="1">IFERROR(VLOOKUP(ROW(N373),'فهرست بها کلی'!$C$13:$BO$1660,42,0),"")</f>
        <v/>
      </c>
      <c r="O385" s="174" t="str">
        <f ca="1">IFERROR(VLOOKUP(ROW(O373),'فهرست بها کلی'!$C$13:$BO$1660,45,0),"")</f>
        <v/>
      </c>
      <c r="P385" s="174" t="str">
        <f ca="1">IFERROR(VLOOKUP(ROW(P373),'فهرست بها کلی'!$C$13:$BO$1660,48,0),"")</f>
        <v/>
      </c>
      <c r="Q385" s="174" t="str">
        <f ca="1">IFERROR(VLOOKUP(ROW(Q373),'فهرست بها کلی'!$C$13:$BO$1660,51,0),"")</f>
        <v/>
      </c>
      <c r="R385" s="174" t="str">
        <f ca="1">IFERROR(VLOOKUP(ROW(R373),'فهرست بها کلی'!$C$13:$BO$1660,54,0),"")</f>
        <v/>
      </c>
      <c r="S385" s="174" t="str">
        <f ca="1">IFERROR(VLOOKUP(ROW(S373),'فهرست بها کلی'!$C$13:$BO$1660,57,0),"")</f>
        <v/>
      </c>
      <c r="T385" s="174" t="str">
        <f ca="1">IFERROR(VLOOKUP(ROW(T373),'فهرست بها کلی'!$C$13:$BO$1660,60,0),"")</f>
        <v/>
      </c>
      <c r="U385" s="174" t="str">
        <f ca="1">IFERROR(VLOOKUP(ROW(U373),'فهرست بها کلی'!$C$13:$BO$1660,63,0),"")</f>
        <v/>
      </c>
      <c r="V385" s="241">
        <f t="shared" ca="1" si="37"/>
        <v>0</v>
      </c>
      <c r="W385" s="242" t="str">
        <f t="shared" ca="1" si="38"/>
        <v/>
      </c>
      <c r="X385" s="174" t="str">
        <f ca="1">IFERROR(VLOOKUP(ROW(X373),'فهرست بها کلی'!$C$13:$BO$1660,10,0),"")</f>
        <v/>
      </c>
      <c r="Y385" s="174" t="str">
        <f ca="1">IFERROR(VLOOKUP(ROW(Y373),'فهرست بها کلی'!$C$13:$BO$1660,11,0),"")</f>
        <v/>
      </c>
      <c r="Z385" s="174" t="str">
        <f ca="1">IFERROR(VLOOKUP(ROW(Z373),'فهرست بها کلی'!$C$13:$BO$1660,12,0),"")</f>
        <v/>
      </c>
      <c r="AA385" s="174" t="str">
        <f ca="1">IFERROR(VLOOKUP(ROW(AA373),'فهرست بها کلی'!$C$13:$BO$1660,13,0),"")</f>
        <v/>
      </c>
      <c r="AB385" s="243" t="str">
        <f t="shared" ca="1" si="39"/>
        <v/>
      </c>
      <c r="AC385" s="174" t="str">
        <f ca="1">IFERROR(VLOOKUP(ROW(AC373),'فهرست بها کلی'!$C$13:$BO$1660,22,0),"")</f>
        <v/>
      </c>
      <c r="AD385" s="174" t="str">
        <f ca="1">IFERROR(VLOOKUP(ROW(AD373),'فهرست بها کلی'!$C$13:$BO$1660,25,0),"")</f>
        <v/>
      </c>
      <c r="AE385" s="174" t="str">
        <f ca="1">IFERROR(VLOOKUP(ROW(AE373),'فهرست بها کلی'!$C$13:$BO$1660,28,0),"")</f>
        <v/>
      </c>
      <c r="AF385" s="174" t="str">
        <f ca="1">IFERROR(VLOOKUP(ROW(AF373),'فهرست بها کلی'!$C$13:$BO$1660,31,0),"")</f>
        <v/>
      </c>
      <c r="AG385" s="174" t="str">
        <f ca="1">IFERROR(VLOOKUP(ROW(AG373),'فهرست بها کلی'!$C$13:$BO$1660,34,0),"")</f>
        <v/>
      </c>
      <c r="AH385" s="174" t="str">
        <f ca="1">IFERROR(VLOOKUP(ROW(AH373),'فهرست بها کلی'!$C$13:$BO$1660,37,0),"")</f>
        <v/>
      </c>
      <c r="AI385" s="174" t="str">
        <f ca="1">IFERROR(VLOOKUP(ROW(AI373),'فهرست بها کلی'!$C$13:$BO$1660,40,0),"")</f>
        <v/>
      </c>
      <c r="AJ385" s="174" t="str">
        <f ca="1">IFERROR(VLOOKUP(ROW(AJ373),'فهرست بها کلی'!$C$13:$BO$1660,43,0),"")</f>
        <v/>
      </c>
      <c r="AK385" s="174" t="str">
        <f ca="1">IFERROR(VLOOKUP(ROW(AK373),'فهرست بها کلی'!$C$13:$BO$1660,46,0),"")</f>
        <v/>
      </c>
      <c r="AL385" s="174" t="str">
        <f ca="1">IFERROR(VLOOKUP(ROW(AL373),'فهرست بها کلی'!$C$13:$BO$1660,49,0),"")</f>
        <v/>
      </c>
      <c r="AM385" s="174" t="str">
        <f ca="1">IFERROR(VLOOKUP(ROW(AM373),'فهرست بها کلی'!$C$13:$BO$1660,52,0),"")</f>
        <v/>
      </c>
      <c r="AN385" s="174" t="str">
        <f ca="1">IFERROR(VLOOKUP(ROW(AN373),'فهرست بها کلی'!$C$13:$BO$1660,55,0),"")</f>
        <v/>
      </c>
      <c r="AO385" s="174" t="str">
        <f ca="1">IFERROR(VLOOKUP(ROW(AO373),'فهرست بها کلی'!$C$13:$BO$1660,58,0),"")</f>
        <v/>
      </c>
      <c r="AP385" s="174" t="str">
        <f ca="1">IFERROR(VLOOKUP(ROW(AP373),'فهرست بها کلی'!$C$13:$BO$1660,61,0),"")</f>
        <v/>
      </c>
      <c r="AQ385" s="174" t="str">
        <f ca="1">IFERROR(VLOOKUP(ROW(AQ373),'فهرست بها کلی'!$C$13:$BO$1660,64,0),"")</f>
        <v/>
      </c>
      <c r="AR385" s="244">
        <f t="shared" ca="1" si="40"/>
        <v>0</v>
      </c>
      <c r="AS385" s="174" t="str">
        <f ca="1">IFERROR(VLOOKUP(ROW(AS373),'فهرست بها کلی'!$C$13:$BO$1660,23,0),"")</f>
        <v/>
      </c>
      <c r="AT385" s="174" t="str">
        <f ca="1">IFERROR(VLOOKUP(ROW(AT373),'فهرست بها کلی'!$C$13:$BO$1660,26,0),"")</f>
        <v/>
      </c>
      <c r="AU385" s="174" t="str">
        <f ca="1">IFERROR(VLOOKUP(ROW(AU373),'فهرست بها کلی'!$C$13:$BO$1660,29,0),"")</f>
        <v/>
      </c>
      <c r="AV385" s="174" t="str">
        <f ca="1">IFERROR(VLOOKUP(ROW(AV373),'فهرست بها کلی'!$C$13:$BO$1660,32,0),"")</f>
        <v/>
      </c>
      <c r="AW385" s="174" t="str">
        <f ca="1">IFERROR(VLOOKUP(ROW(AW373),'فهرست بها کلی'!$C$13:$BO$1660,35,0),"")</f>
        <v/>
      </c>
      <c r="AX385" s="174" t="str">
        <f ca="1">IFERROR(VLOOKUP(ROW(AX373),'فهرست بها کلی'!$C$13:$BO$1660,38,0),"")</f>
        <v/>
      </c>
      <c r="AY385" s="174" t="str">
        <f ca="1">IFERROR(VLOOKUP(ROW(AY373),'فهرست بها کلی'!$C$13:$BO$1660,41,0),"")</f>
        <v/>
      </c>
      <c r="AZ385" s="174" t="str">
        <f ca="1">IFERROR(VLOOKUP(ROW(AZ373),'فهرست بها کلی'!$C$13:$BO$1660,44,0),"")</f>
        <v/>
      </c>
      <c r="BA385" s="174" t="str">
        <f ca="1">IFERROR(VLOOKUP(ROW(BA373),'فهرست بها کلی'!$C$13:$BO$1660,47,0),"")</f>
        <v/>
      </c>
      <c r="BB385" s="174" t="str">
        <f ca="1">IFERROR(VLOOKUP(ROW(BB373),'فهرست بها کلی'!$C$13:$BO$1660,50,0),"")</f>
        <v/>
      </c>
      <c r="BC385" s="174" t="str">
        <f ca="1">IFERROR(VLOOKUP(ROW(BC373),'فهرست بها کلی'!$C$13:$BO$1660,53,0),"")</f>
        <v/>
      </c>
      <c r="BD385" s="174" t="str">
        <f ca="1">IFERROR(VLOOKUP(ROW(BD373),'فهرست بها کلی'!$C$13:$BO$1660,56,0),"")</f>
        <v/>
      </c>
      <c r="BE385" s="174" t="str">
        <f ca="1">IFERROR(VLOOKUP(ROW(BE373),'فهرست بها کلی'!$C$13:$BO$1660,59,0),"")</f>
        <v/>
      </c>
      <c r="BF385" s="174" t="str">
        <f ca="1">IFERROR(VLOOKUP(ROW(BF373),'فهرست بها کلی'!$C$13:$BO$1660,62,0),"")</f>
        <v/>
      </c>
      <c r="BG385" s="174" t="str">
        <f ca="1">IFERROR(VLOOKUP(ROW(BG373),'فهرست بها کلی'!$C$13:$BO$1660,65,0),"")</f>
        <v/>
      </c>
      <c r="BH385" s="174" t="str">
        <f ca="1">IFERROR(VLOOKUP(ROW(BH373),'فهرست بها کلی'!$C$13:$BO$1660,16,0),"")</f>
        <v/>
      </c>
      <c r="BI385" s="245" t="str">
        <f t="shared" ca="1" si="41"/>
        <v xml:space="preserve"> </v>
      </c>
      <c r="BJ385" s="245" t="str">
        <f t="shared" ca="1" si="42"/>
        <v/>
      </c>
      <c r="BK385" s="245" t="str">
        <f t="shared" ca="1" si="43"/>
        <v/>
      </c>
    </row>
    <row r="386" spans="1:63" ht="47.25" customHeight="1">
      <c r="A386" s="174" t="str">
        <f ca="1">IFERROR(VLOOKUP(ROW(A374),'فهرست بها کلی'!$C$13:$BO$1660,1,0),"")</f>
        <v/>
      </c>
      <c r="B386" s="174" t="str">
        <f ca="1">IFERROR(VLOOKUP(ROW(B374),'فهرست بها کلی'!$C$13:$BO$1660,5,0),"")</f>
        <v/>
      </c>
      <c r="C386" s="174" t="str">
        <f ca="1">IFERROR(VLOOKUP(ROW(C374),'فهرست بها کلی'!$C$13:$BO$1660,6,0),"")</f>
        <v/>
      </c>
      <c r="D386" s="174" t="str">
        <f ca="1">IFERROR(VLOOKUP(ROW(D374),'فهرست بها کلی'!$C$13:$BO$1660,7,0),"")</f>
        <v/>
      </c>
      <c r="E386" s="174" t="str">
        <f ca="1">IFERROR(VLOOKUP(ROW(E374),'فهرست بها کلی'!$C$13:$BO$1660,8,0),"")</f>
        <v/>
      </c>
      <c r="F386" s="174" t="str">
        <f ca="1">IFERROR(VLOOKUP(ROW(F374),'فهرست بها کلی'!$C$13:$BO$1660,9,0),"")</f>
        <v/>
      </c>
      <c r="G386" s="174" t="str">
        <f ca="1">IFERROR(VLOOKUP(ROW(G374),'فهرست بها کلی'!$C$13:$BO$1660,21,0),"")</f>
        <v/>
      </c>
      <c r="H386" s="174" t="str">
        <f ca="1">IFERROR(VLOOKUP(ROW(H374),'فهرست بها کلی'!$C$13:$BO$1660,24,0),"")</f>
        <v/>
      </c>
      <c r="I386" s="174" t="str">
        <f ca="1">IFERROR(VLOOKUP(ROW(I374),'فهرست بها کلی'!$C$13:$BO$1660,27,0),"")</f>
        <v/>
      </c>
      <c r="J386" s="174" t="str">
        <f ca="1">IFERROR(VLOOKUP(ROW(J374),'فهرست بها کلی'!$C$13:$BO$1660,30,0),"")</f>
        <v/>
      </c>
      <c r="K386" s="174" t="str">
        <f ca="1">IFERROR(VLOOKUP(ROW(K374),'فهرست بها کلی'!$C$13:$BO$1660,33,0),"")</f>
        <v/>
      </c>
      <c r="L386" s="174" t="str">
        <f ca="1">IFERROR(VLOOKUP(ROW(L374),'فهرست بها کلی'!$C$13:$BO$1660,36,0),"")</f>
        <v/>
      </c>
      <c r="M386" s="174" t="str">
        <f ca="1">IFERROR(VLOOKUP(ROW(M374),'فهرست بها کلی'!$C$13:$BO$1660,39,0),"")</f>
        <v/>
      </c>
      <c r="N386" s="174" t="str">
        <f ca="1">IFERROR(VLOOKUP(ROW(N374),'فهرست بها کلی'!$C$13:$BO$1660,42,0),"")</f>
        <v/>
      </c>
      <c r="O386" s="174" t="str">
        <f ca="1">IFERROR(VLOOKUP(ROW(O374),'فهرست بها کلی'!$C$13:$BO$1660,45,0),"")</f>
        <v/>
      </c>
      <c r="P386" s="174" t="str">
        <f ca="1">IFERROR(VLOOKUP(ROW(P374),'فهرست بها کلی'!$C$13:$BO$1660,48,0),"")</f>
        <v/>
      </c>
      <c r="Q386" s="174" t="str">
        <f ca="1">IFERROR(VLOOKUP(ROW(Q374),'فهرست بها کلی'!$C$13:$BO$1660,51,0),"")</f>
        <v/>
      </c>
      <c r="R386" s="174" t="str">
        <f ca="1">IFERROR(VLOOKUP(ROW(R374),'فهرست بها کلی'!$C$13:$BO$1660,54,0),"")</f>
        <v/>
      </c>
      <c r="S386" s="174" t="str">
        <f ca="1">IFERROR(VLOOKUP(ROW(S374),'فهرست بها کلی'!$C$13:$BO$1660,57,0),"")</f>
        <v/>
      </c>
      <c r="T386" s="174" t="str">
        <f ca="1">IFERROR(VLOOKUP(ROW(T374),'فهرست بها کلی'!$C$13:$BO$1660,60,0),"")</f>
        <v/>
      </c>
      <c r="U386" s="174" t="str">
        <f ca="1">IFERROR(VLOOKUP(ROW(U374),'فهرست بها کلی'!$C$13:$BO$1660,63,0),"")</f>
        <v/>
      </c>
      <c r="V386" s="241">
        <f t="shared" ca="1" si="37"/>
        <v>0</v>
      </c>
      <c r="W386" s="242" t="str">
        <f t="shared" ca="1" si="38"/>
        <v/>
      </c>
      <c r="X386" s="174" t="str">
        <f ca="1">IFERROR(VLOOKUP(ROW(X374),'فهرست بها کلی'!$C$13:$BO$1660,10,0),"")</f>
        <v/>
      </c>
      <c r="Y386" s="174" t="str">
        <f ca="1">IFERROR(VLOOKUP(ROW(Y374),'فهرست بها کلی'!$C$13:$BO$1660,11,0),"")</f>
        <v/>
      </c>
      <c r="Z386" s="174" t="str">
        <f ca="1">IFERROR(VLOOKUP(ROW(Z374),'فهرست بها کلی'!$C$13:$BO$1660,12,0),"")</f>
        <v/>
      </c>
      <c r="AA386" s="174" t="str">
        <f ca="1">IFERROR(VLOOKUP(ROW(AA374),'فهرست بها کلی'!$C$13:$BO$1660,13,0),"")</f>
        <v/>
      </c>
      <c r="AB386" s="243" t="str">
        <f t="shared" ca="1" si="39"/>
        <v/>
      </c>
      <c r="AC386" s="174" t="str">
        <f ca="1">IFERROR(VLOOKUP(ROW(AC374),'فهرست بها کلی'!$C$13:$BO$1660,22,0),"")</f>
        <v/>
      </c>
      <c r="AD386" s="174" t="str">
        <f ca="1">IFERROR(VLOOKUP(ROW(AD374),'فهرست بها کلی'!$C$13:$BO$1660,25,0),"")</f>
        <v/>
      </c>
      <c r="AE386" s="174" t="str">
        <f ca="1">IFERROR(VLOOKUP(ROW(AE374),'فهرست بها کلی'!$C$13:$BO$1660,28,0),"")</f>
        <v/>
      </c>
      <c r="AF386" s="174" t="str">
        <f ca="1">IFERROR(VLOOKUP(ROW(AF374),'فهرست بها کلی'!$C$13:$BO$1660,31,0),"")</f>
        <v/>
      </c>
      <c r="AG386" s="174" t="str">
        <f ca="1">IFERROR(VLOOKUP(ROW(AG374),'فهرست بها کلی'!$C$13:$BO$1660,34,0),"")</f>
        <v/>
      </c>
      <c r="AH386" s="174" t="str">
        <f ca="1">IFERROR(VLOOKUP(ROW(AH374),'فهرست بها کلی'!$C$13:$BO$1660,37,0),"")</f>
        <v/>
      </c>
      <c r="AI386" s="174" t="str">
        <f ca="1">IFERROR(VLOOKUP(ROW(AI374),'فهرست بها کلی'!$C$13:$BO$1660,40,0),"")</f>
        <v/>
      </c>
      <c r="AJ386" s="174" t="str">
        <f ca="1">IFERROR(VLOOKUP(ROW(AJ374),'فهرست بها کلی'!$C$13:$BO$1660,43,0),"")</f>
        <v/>
      </c>
      <c r="AK386" s="174" t="str">
        <f ca="1">IFERROR(VLOOKUP(ROW(AK374),'فهرست بها کلی'!$C$13:$BO$1660,46,0),"")</f>
        <v/>
      </c>
      <c r="AL386" s="174" t="str">
        <f ca="1">IFERROR(VLOOKUP(ROW(AL374),'فهرست بها کلی'!$C$13:$BO$1660,49,0),"")</f>
        <v/>
      </c>
      <c r="AM386" s="174" t="str">
        <f ca="1">IFERROR(VLOOKUP(ROW(AM374),'فهرست بها کلی'!$C$13:$BO$1660,52,0),"")</f>
        <v/>
      </c>
      <c r="AN386" s="174" t="str">
        <f ca="1">IFERROR(VLOOKUP(ROW(AN374),'فهرست بها کلی'!$C$13:$BO$1660,55,0),"")</f>
        <v/>
      </c>
      <c r="AO386" s="174" t="str">
        <f ca="1">IFERROR(VLOOKUP(ROW(AO374),'فهرست بها کلی'!$C$13:$BO$1660,58,0),"")</f>
        <v/>
      </c>
      <c r="AP386" s="174" t="str">
        <f ca="1">IFERROR(VLOOKUP(ROW(AP374),'فهرست بها کلی'!$C$13:$BO$1660,61,0),"")</f>
        <v/>
      </c>
      <c r="AQ386" s="174" t="str">
        <f ca="1">IFERROR(VLOOKUP(ROW(AQ374),'فهرست بها کلی'!$C$13:$BO$1660,64,0),"")</f>
        <v/>
      </c>
      <c r="AR386" s="244">
        <f t="shared" ca="1" si="40"/>
        <v>0</v>
      </c>
      <c r="AS386" s="174" t="str">
        <f ca="1">IFERROR(VLOOKUP(ROW(AS374),'فهرست بها کلی'!$C$13:$BO$1660,23,0),"")</f>
        <v/>
      </c>
      <c r="AT386" s="174" t="str">
        <f ca="1">IFERROR(VLOOKUP(ROW(AT374),'فهرست بها کلی'!$C$13:$BO$1660,26,0),"")</f>
        <v/>
      </c>
      <c r="AU386" s="174" t="str">
        <f ca="1">IFERROR(VLOOKUP(ROW(AU374),'فهرست بها کلی'!$C$13:$BO$1660,29,0),"")</f>
        <v/>
      </c>
      <c r="AV386" s="174" t="str">
        <f ca="1">IFERROR(VLOOKUP(ROW(AV374),'فهرست بها کلی'!$C$13:$BO$1660,32,0),"")</f>
        <v/>
      </c>
      <c r="AW386" s="174" t="str">
        <f ca="1">IFERROR(VLOOKUP(ROW(AW374),'فهرست بها کلی'!$C$13:$BO$1660,35,0),"")</f>
        <v/>
      </c>
      <c r="AX386" s="174" t="str">
        <f ca="1">IFERROR(VLOOKUP(ROW(AX374),'فهرست بها کلی'!$C$13:$BO$1660,38,0),"")</f>
        <v/>
      </c>
      <c r="AY386" s="174" t="str">
        <f ca="1">IFERROR(VLOOKUP(ROW(AY374),'فهرست بها کلی'!$C$13:$BO$1660,41,0),"")</f>
        <v/>
      </c>
      <c r="AZ386" s="174" t="str">
        <f ca="1">IFERROR(VLOOKUP(ROW(AZ374),'فهرست بها کلی'!$C$13:$BO$1660,44,0),"")</f>
        <v/>
      </c>
      <c r="BA386" s="174" t="str">
        <f ca="1">IFERROR(VLOOKUP(ROW(BA374),'فهرست بها کلی'!$C$13:$BO$1660,47,0),"")</f>
        <v/>
      </c>
      <c r="BB386" s="174" t="str">
        <f ca="1">IFERROR(VLOOKUP(ROW(BB374),'فهرست بها کلی'!$C$13:$BO$1660,50,0),"")</f>
        <v/>
      </c>
      <c r="BC386" s="174" t="str">
        <f ca="1">IFERROR(VLOOKUP(ROW(BC374),'فهرست بها کلی'!$C$13:$BO$1660,53,0),"")</f>
        <v/>
      </c>
      <c r="BD386" s="174" t="str">
        <f ca="1">IFERROR(VLOOKUP(ROW(BD374),'فهرست بها کلی'!$C$13:$BO$1660,56,0),"")</f>
        <v/>
      </c>
      <c r="BE386" s="174" t="str">
        <f ca="1">IFERROR(VLOOKUP(ROW(BE374),'فهرست بها کلی'!$C$13:$BO$1660,59,0),"")</f>
        <v/>
      </c>
      <c r="BF386" s="174" t="str">
        <f ca="1">IFERROR(VLOOKUP(ROW(BF374),'فهرست بها کلی'!$C$13:$BO$1660,62,0),"")</f>
        <v/>
      </c>
      <c r="BG386" s="174" t="str">
        <f ca="1">IFERROR(VLOOKUP(ROW(BG374),'فهرست بها کلی'!$C$13:$BO$1660,65,0),"")</f>
        <v/>
      </c>
      <c r="BH386" s="174" t="str">
        <f ca="1">IFERROR(VLOOKUP(ROW(BH374),'فهرست بها کلی'!$C$13:$BO$1660,16,0),"")</f>
        <v/>
      </c>
      <c r="BI386" s="245" t="str">
        <f t="shared" ca="1" si="41"/>
        <v xml:space="preserve"> </v>
      </c>
      <c r="BJ386" s="245" t="str">
        <f t="shared" ca="1" si="42"/>
        <v/>
      </c>
      <c r="BK386" s="245" t="str">
        <f t="shared" ca="1" si="43"/>
        <v/>
      </c>
    </row>
    <row r="387" spans="1:63" ht="47.25" customHeight="1">
      <c r="A387" s="174" t="str">
        <f ca="1">IFERROR(VLOOKUP(ROW(A375),'فهرست بها کلی'!$C$13:$BO$1660,1,0),"")</f>
        <v/>
      </c>
      <c r="B387" s="174" t="str">
        <f ca="1">IFERROR(VLOOKUP(ROW(B375),'فهرست بها کلی'!$C$13:$BO$1660,5,0),"")</f>
        <v/>
      </c>
      <c r="C387" s="174" t="str">
        <f ca="1">IFERROR(VLOOKUP(ROW(C375),'فهرست بها کلی'!$C$13:$BO$1660,6,0),"")</f>
        <v/>
      </c>
      <c r="D387" s="174" t="str">
        <f ca="1">IFERROR(VLOOKUP(ROW(D375),'فهرست بها کلی'!$C$13:$BO$1660,7,0),"")</f>
        <v/>
      </c>
      <c r="E387" s="174" t="str">
        <f ca="1">IFERROR(VLOOKUP(ROW(E375),'فهرست بها کلی'!$C$13:$BO$1660,8,0),"")</f>
        <v/>
      </c>
      <c r="F387" s="174" t="str">
        <f ca="1">IFERROR(VLOOKUP(ROW(F375),'فهرست بها کلی'!$C$13:$BO$1660,9,0),"")</f>
        <v/>
      </c>
      <c r="G387" s="174" t="str">
        <f ca="1">IFERROR(VLOOKUP(ROW(G375),'فهرست بها کلی'!$C$13:$BO$1660,21,0),"")</f>
        <v/>
      </c>
      <c r="H387" s="174" t="str">
        <f ca="1">IFERROR(VLOOKUP(ROW(H375),'فهرست بها کلی'!$C$13:$BO$1660,24,0),"")</f>
        <v/>
      </c>
      <c r="I387" s="174" t="str">
        <f ca="1">IFERROR(VLOOKUP(ROW(I375),'فهرست بها کلی'!$C$13:$BO$1660,27,0),"")</f>
        <v/>
      </c>
      <c r="J387" s="174" t="str">
        <f ca="1">IFERROR(VLOOKUP(ROW(J375),'فهرست بها کلی'!$C$13:$BO$1660,30,0),"")</f>
        <v/>
      </c>
      <c r="K387" s="174" t="str">
        <f ca="1">IFERROR(VLOOKUP(ROW(K375),'فهرست بها کلی'!$C$13:$BO$1660,33,0),"")</f>
        <v/>
      </c>
      <c r="L387" s="174" t="str">
        <f ca="1">IFERROR(VLOOKUP(ROW(L375),'فهرست بها کلی'!$C$13:$BO$1660,36,0),"")</f>
        <v/>
      </c>
      <c r="M387" s="174" t="str">
        <f ca="1">IFERROR(VLOOKUP(ROW(M375),'فهرست بها کلی'!$C$13:$BO$1660,39,0),"")</f>
        <v/>
      </c>
      <c r="N387" s="174" t="str">
        <f ca="1">IFERROR(VLOOKUP(ROW(N375),'فهرست بها کلی'!$C$13:$BO$1660,42,0),"")</f>
        <v/>
      </c>
      <c r="O387" s="174" t="str">
        <f ca="1">IFERROR(VLOOKUP(ROW(O375),'فهرست بها کلی'!$C$13:$BO$1660,45,0),"")</f>
        <v/>
      </c>
      <c r="P387" s="174" t="str">
        <f ca="1">IFERROR(VLOOKUP(ROW(P375),'فهرست بها کلی'!$C$13:$BO$1660,48,0),"")</f>
        <v/>
      </c>
      <c r="Q387" s="174" t="str">
        <f ca="1">IFERROR(VLOOKUP(ROW(Q375),'فهرست بها کلی'!$C$13:$BO$1660,51,0),"")</f>
        <v/>
      </c>
      <c r="R387" s="174" t="str">
        <f ca="1">IFERROR(VLOOKUP(ROW(R375),'فهرست بها کلی'!$C$13:$BO$1660,54,0),"")</f>
        <v/>
      </c>
      <c r="S387" s="174" t="str">
        <f ca="1">IFERROR(VLOOKUP(ROW(S375),'فهرست بها کلی'!$C$13:$BO$1660,57,0),"")</f>
        <v/>
      </c>
      <c r="T387" s="174" t="str">
        <f ca="1">IFERROR(VLOOKUP(ROW(T375),'فهرست بها کلی'!$C$13:$BO$1660,60,0),"")</f>
        <v/>
      </c>
      <c r="U387" s="174" t="str">
        <f ca="1">IFERROR(VLOOKUP(ROW(U375),'فهرست بها کلی'!$C$13:$BO$1660,63,0),"")</f>
        <v/>
      </c>
      <c r="V387" s="241">
        <f t="shared" ca="1" si="37"/>
        <v>0</v>
      </c>
      <c r="W387" s="242" t="str">
        <f t="shared" ca="1" si="38"/>
        <v/>
      </c>
      <c r="X387" s="174" t="str">
        <f ca="1">IFERROR(VLOOKUP(ROW(X375),'فهرست بها کلی'!$C$13:$BO$1660,10,0),"")</f>
        <v/>
      </c>
      <c r="Y387" s="174" t="str">
        <f ca="1">IFERROR(VLOOKUP(ROW(Y375),'فهرست بها کلی'!$C$13:$BO$1660,11,0),"")</f>
        <v/>
      </c>
      <c r="Z387" s="174" t="str">
        <f ca="1">IFERROR(VLOOKUP(ROW(Z375),'فهرست بها کلی'!$C$13:$BO$1660,12,0),"")</f>
        <v/>
      </c>
      <c r="AA387" s="174" t="str">
        <f ca="1">IFERROR(VLOOKUP(ROW(AA375),'فهرست بها کلی'!$C$13:$BO$1660,13,0),"")</f>
        <v/>
      </c>
      <c r="AB387" s="243" t="str">
        <f t="shared" ca="1" si="39"/>
        <v/>
      </c>
      <c r="AC387" s="174" t="str">
        <f ca="1">IFERROR(VLOOKUP(ROW(AC375),'فهرست بها کلی'!$C$13:$BO$1660,22,0),"")</f>
        <v/>
      </c>
      <c r="AD387" s="174" t="str">
        <f ca="1">IFERROR(VLOOKUP(ROW(AD375),'فهرست بها کلی'!$C$13:$BO$1660,25,0),"")</f>
        <v/>
      </c>
      <c r="AE387" s="174" t="str">
        <f ca="1">IFERROR(VLOOKUP(ROW(AE375),'فهرست بها کلی'!$C$13:$BO$1660,28,0),"")</f>
        <v/>
      </c>
      <c r="AF387" s="174" t="str">
        <f ca="1">IFERROR(VLOOKUP(ROW(AF375),'فهرست بها کلی'!$C$13:$BO$1660,31,0),"")</f>
        <v/>
      </c>
      <c r="AG387" s="174" t="str">
        <f ca="1">IFERROR(VLOOKUP(ROW(AG375),'فهرست بها کلی'!$C$13:$BO$1660,34,0),"")</f>
        <v/>
      </c>
      <c r="AH387" s="174" t="str">
        <f ca="1">IFERROR(VLOOKUP(ROW(AH375),'فهرست بها کلی'!$C$13:$BO$1660,37,0),"")</f>
        <v/>
      </c>
      <c r="AI387" s="174" t="str">
        <f ca="1">IFERROR(VLOOKUP(ROW(AI375),'فهرست بها کلی'!$C$13:$BO$1660,40,0),"")</f>
        <v/>
      </c>
      <c r="AJ387" s="174" t="str">
        <f ca="1">IFERROR(VLOOKUP(ROW(AJ375),'فهرست بها کلی'!$C$13:$BO$1660,43,0),"")</f>
        <v/>
      </c>
      <c r="AK387" s="174" t="str">
        <f ca="1">IFERROR(VLOOKUP(ROW(AK375),'فهرست بها کلی'!$C$13:$BO$1660,46,0),"")</f>
        <v/>
      </c>
      <c r="AL387" s="174" t="str">
        <f ca="1">IFERROR(VLOOKUP(ROW(AL375),'فهرست بها کلی'!$C$13:$BO$1660,49,0),"")</f>
        <v/>
      </c>
      <c r="AM387" s="174" t="str">
        <f ca="1">IFERROR(VLOOKUP(ROW(AM375),'فهرست بها کلی'!$C$13:$BO$1660,52,0),"")</f>
        <v/>
      </c>
      <c r="AN387" s="174" t="str">
        <f ca="1">IFERROR(VLOOKUP(ROW(AN375),'فهرست بها کلی'!$C$13:$BO$1660,55,0),"")</f>
        <v/>
      </c>
      <c r="AO387" s="174" t="str">
        <f ca="1">IFERROR(VLOOKUP(ROW(AO375),'فهرست بها کلی'!$C$13:$BO$1660,58,0),"")</f>
        <v/>
      </c>
      <c r="AP387" s="174" t="str">
        <f ca="1">IFERROR(VLOOKUP(ROW(AP375),'فهرست بها کلی'!$C$13:$BO$1660,61,0),"")</f>
        <v/>
      </c>
      <c r="AQ387" s="174" t="str">
        <f ca="1">IFERROR(VLOOKUP(ROW(AQ375),'فهرست بها کلی'!$C$13:$BO$1660,64,0),"")</f>
        <v/>
      </c>
      <c r="AR387" s="244">
        <f t="shared" ca="1" si="40"/>
        <v>0</v>
      </c>
      <c r="AS387" s="174" t="str">
        <f ca="1">IFERROR(VLOOKUP(ROW(AS375),'فهرست بها کلی'!$C$13:$BO$1660,23,0),"")</f>
        <v/>
      </c>
      <c r="AT387" s="174" t="str">
        <f ca="1">IFERROR(VLOOKUP(ROW(AT375),'فهرست بها کلی'!$C$13:$BO$1660,26,0),"")</f>
        <v/>
      </c>
      <c r="AU387" s="174" t="str">
        <f ca="1">IFERROR(VLOOKUP(ROW(AU375),'فهرست بها کلی'!$C$13:$BO$1660,29,0),"")</f>
        <v/>
      </c>
      <c r="AV387" s="174" t="str">
        <f ca="1">IFERROR(VLOOKUP(ROW(AV375),'فهرست بها کلی'!$C$13:$BO$1660,32,0),"")</f>
        <v/>
      </c>
      <c r="AW387" s="174" t="str">
        <f ca="1">IFERROR(VLOOKUP(ROW(AW375),'فهرست بها کلی'!$C$13:$BO$1660,35,0),"")</f>
        <v/>
      </c>
      <c r="AX387" s="174" t="str">
        <f ca="1">IFERROR(VLOOKUP(ROW(AX375),'فهرست بها کلی'!$C$13:$BO$1660,38,0),"")</f>
        <v/>
      </c>
      <c r="AY387" s="174" t="str">
        <f ca="1">IFERROR(VLOOKUP(ROW(AY375),'فهرست بها کلی'!$C$13:$BO$1660,41,0),"")</f>
        <v/>
      </c>
      <c r="AZ387" s="174" t="str">
        <f ca="1">IFERROR(VLOOKUP(ROW(AZ375),'فهرست بها کلی'!$C$13:$BO$1660,44,0),"")</f>
        <v/>
      </c>
      <c r="BA387" s="174" t="str">
        <f ca="1">IFERROR(VLOOKUP(ROW(BA375),'فهرست بها کلی'!$C$13:$BO$1660,47,0),"")</f>
        <v/>
      </c>
      <c r="BB387" s="174" t="str">
        <f ca="1">IFERROR(VLOOKUP(ROW(BB375),'فهرست بها کلی'!$C$13:$BO$1660,50,0),"")</f>
        <v/>
      </c>
      <c r="BC387" s="174" t="str">
        <f ca="1">IFERROR(VLOOKUP(ROW(BC375),'فهرست بها کلی'!$C$13:$BO$1660,53,0),"")</f>
        <v/>
      </c>
      <c r="BD387" s="174" t="str">
        <f ca="1">IFERROR(VLOOKUP(ROW(BD375),'فهرست بها کلی'!$C$13:$BO$1660,56,0),"")</f>
        <v/>
      </c>
      <c r="BE387" s="174" t="str">
        <f ca="1">IFERROR(VLOOKUP(ROW(BE375),'فهرست بها کلی'!$C$13:$BO$1660,59,0),"")</f>
        <v/>
      </c>
      <c r="BF387" s="174" t="str">
        <f ca="1">IFERROR(VLOOKUP(ROW(BF375),'فهرست بها کلی'!$C$13:$BO$1660,62,0),"")</f>
        <v/>
      </c>
      <c r="BG387" s="174" t="str">
        <f ca="1">IFERROR(VLOOKUP(ROW(BG375),'فهرست بها کلی'!$C$13:$BO$1660,65,0),"")</f>
        <v/>
      </c>
      <c r="BH387" s="174" t="str">
        <f ca="1">IFERROR(VLOOKUP(ROW(BH375),'فهرست بها کلی'!$C$13:$BO$1660,16,0),"")</f>
        <v/>
      </c>
      <c r="BI387" s="245" t="str">
        <f t="shared" ca="1" si="41"/>
        <v xml:space="preserve"> </v>
      </c>
      <c r="BJ387" s="245" t="str">
        <f t="shared" ca="1" si="42"/>
        <v/>
      </c>
      <c r="BK387" s="245" t="str">
        <f t="shared" ca="1" si="43"/>
        <v/>
      </c>
    </row>
    <row r="388" spans="1:63" ht="47.25" customHeight="1">
      <c r="A388" s="174" t="str">
        <f ca="1">IFERROR(VLOOKUP(ROW(A376),'فهرست بها کلی'!$C$13:$BO$1660,1,0),"")</f>
        <v/>
      </c>
      <c r="B388" s="174" t="str">
        <f ca="1">IFERROR(VLOOKUP(ROW(B376),'فهرست بها کلی'!$C$13:$BO$1660,5,0),"")</f>
        <v/>
      </c>
      <c r="C388" s="174" t="str">
        <f ca="1">IFERROR(VLOOKUP(ROW(C376),'فهرست بها کلی'!$C$13:$BO$1660,6,0),"")</f>
        <v/>
      </c>
      <c r="D388" s="174" t="str">
        <f ca="1">IFERROR(VLOOKUP(ROW(D376),'فهرست بها کلی'!$C$13:$BO$1660,7,0),"")</f>
        <v/>
      </c>
      <c r="E388" s="174" t="str">
        <f ca="1">IFERROR(VLOOKUP(ROW(E376),'فهرست بها کلی'!$C$13:$BO$1660,8,0),"")</f>
        <v/>
      </c>
      <c r="F388" s="174" t="str">
        <f ca="1">IFERROR(VLOOKUP(ROW(F376),'فهرست بها کلی'!$C$13:$BO$1660,9,0),"")</f>
        <v/>
      </c>
      <c r="G388" s="174" t="str">
        <f ca="1">IFERROR(VLOOKUP(ROW(G376),'فهرست بها کلی'!$C$13:$BO$1660,21,0),"")</f>
        <v/>
      </c>
      <c r="H388" s="174" t="str">
        <f ca="1">IFERROR(VLOOKUP(ROW(H376),'فهرست بها کلی'!$C$13:$BO$1660,24,0),"")</f>
        <v/>
      </c>
      <c r="I388" s="174" t="str">
        <f ca="1">IFERROR(VLOOKUP(ROW(I376),'فهرست بها کلی'!$C$13:$BO$1660,27,0),"")</f>
        <v/>
      </c>
      <c r="J388" s="174" t="str">
        <f ca="1">IFERROR(VLOOKUP(ROW(J376),'فهرست بها کلی'!$C$13:$BO$1660,30,0),"")</f>
        <v/>
      </c>
      <c r="K388" s="174" t="str">
        <f ca="1">IFERROR(VLOOKUP(ROW(K376),'فهرست بها کلی'!$C$13:$BO$1660,33,0),"")</f>
        <v/>
      </c>
      <c r="L388" s="174" t="str">
        <f ca="1">IFERROR(VLOOKUP(ROW(L376),'فهرست بها کلی'!$C$13:$BO$1660,36,0),"")</f>
        <v/>
      </c>
      <c r="M388" s="174" t="str">
        <f ca="1">IFERROR(VLOOKUP(ROW(M376),'فهرست بها کلی'!$C$13:$BO$1660,39,0),"")</f>
        <v/>
      </c>
      <c r="N388" s="174" t="str">
        <f ca="1">IFERROR(VLOOKUP(ROW(N376),'فهرست بها کلی'!$C$13:$BO$1660,42,0),"")</f>
        <v/>
      </c>
      <c r="O388" s="174" t="str">
        <f ca="1">IFERROR(VLOOKUP(ROW(O376),'فهرست بها کلی'!$C$13:$BO$1660,45,0),"")</f>
        <v/>
      </c>
      <c r="P388" s="174" t="str">
        <f ca="1">IFERROR(VLOOKUP(ROW(P376),'فهرست بها کلی'!$C$13:$BO$1660,48,0),"")</f>
        <v/>
      </c>
      <c r="Q388" s="174" t="str">
        <f ca="1">IFERROR(VLOOKUP(ROW(Q376),'فهرست بها کلی'!$C$13:$BO$1660,51,0),"")</f>
        <v/>
      </c>
      <c r="R388" s="174" t="str">
        <f ca="1">IFERROR(VLOOKUP(ROW(R376),'فهرست بها کلی'!$C$13:$BO$1660,54,0),"")</f>
        <v/>
      </c>
      <c r="S388" s="174" t="str">
        <f ca="1">IFERROR(VLOOKUP(ROW(S376),'فهرست بها کلی'!$C$13:$BO$1660,57,0),"")</f>
        <v/>
      </c>
      <c r="T388" s="174" t="str">
        <f ca="1">IFERROR(VLOOKUP(ROW(T376),'فهرست بها کلی'!$C$13:$BO$1660,60,0),"")</f>
        <v/>
      </c>
      <c r="U388" s="174" t="str">
        <f ca="1">IFERROR(VLOOKUP(ROW(U376),'فهرست بها کلی'!$C$13:$BO$1660,63,0),"")</f>
        <v/>
      </c>
      <c r="V388" s="241">
        <f t="shared" ca="1" si="37"/>
        <v>0</v>
      </c>
      <c r="W388" s="242" t="str">
        <f t="shared" ca="1" si="38"/>
        <v/>
      </c>
      <c r="X388" s="174" t="str">
        <f ca="1">IFERROR(VLOOKUP(ROW(X376),'فهرست بها کلی'!$C$13:$BO$1660,10,0),"")</f>
        <v/>
      </c>
      <c r="Y388" s="174" t="str">
        <f ca="1">IFERROR(VLOOKUP(ROW(Y376),'فهرست بها کلی'!$C$13:$BO$1660,11,0),"")</f>
        <v/>
      </c>
      <c r="Z388" s="174" t="str">
        <f ca="1">IFERROR(VLOOKUP(ROW(Z376),'فهرست بها کلی'!$C$13:$BO$1660,12,0),"")</f>
        <v/>
      </c>
      <c r="AA388" s="174" t="str">
        <f ca="1">IFERROR(VLOOKUP(ROW(AA376),'فهرست بها کلی'!$C$13:$BO$1660,13,0),"")</f>
        <v/>
      </c>
      <c r="AB388" s="243" t="str">
        <f t="shared" ca="1" si="39"/>
        <v/>
      </c>
      <c r="AC388" s="174" t="str">
        <f ca="1">IFERROR(VLOOKUP(ROW(AC376),'فهرست بها کلی'!$C$13:$BO$1660,22,0),"")</f>
        <v/>
      </c>
      <c r="AD388" s="174" t="str">
        <f ca="1">IFERROR(VLOOKUP(ROW(AD376),'فهرست بها کلی'!$C$13:$BO$1660,25,0),"")</f>
        <v/>
      </c>
      <c r="AE388" s="174" t="str">
        <f ca="1">IFERROR(VLOOKUP(ROW(AE376),'فهرست بها کلی'!$C$13:$BO$1660,28,0),"")</f>
        <v/>
      </c>
      <c r="AF388" s="174" t="str">
        <f ca="1">IFERROR(VLOOKUP(ROW(AF376),'فهرست بها کلی'!$C$13:$BO$1660,31,0),"")</f>
        <v/>
      </c>
      <c r="AG388" s="174" t="str">
        <f ca="1">IFERROR(VLOOKUP(ROW(AG376),'فهرست بها کلی'!$C$13:$BO$1660,34,0),"")</f>
        <v/>
      </c>
      <c r="AH388" s="174" t="str">
        <f ca="1">IFERROR(VLOOKUP(ROW(AH376),'فهرست بها کلی'!$C$13:$BO$1660,37,0),"")</f>
        <v/>
      </c>
      <c r="AI388" s="174" t="str">
        <f ca="1">IFERROR(VLOOKUP(ROW(AI376),'فهرست بها کلی'!$C$13:$BO$1660,40,0),"")</f>
        <v/>
      </c>
      <c r="AJ388" s="174" t="str">
        <f ca="1">IFERROR(VLOOKUP(ROW(AJ376),'فهرست بها کلی'!$C$13:$BO$1660,43,0),"")</f>
        <v/>
      </c>
      <c r="AK388" s="174" t="str">
        <f ca="1">IFERROR(VLOOKUP(ROW(AK376),'فهرست بها کلی'!$C$13:$BO$1660,46,0),"")</f>
        <v/>
      </c>
      <c r="AL388" s="174" t="str">
        <f ca="1">IFERROR(VLOOKUP(ROW(AL376),'فهرست بها کلی'!$C$13:$BO$1660,49,0),"")</f>
        <v/>
      </c>
      <c r="AM388" s="174" t="str">
        <f ca="1">IFERROR(VLOOKUP(ROW(AM376),'فهرست بها کلی'!$C$13:$BO$1660,52,0),"")</f>
        <v/>
      </c>
      <c r="AN388" s="174" t="str">
        <f ca="1">IFERROR(VLOOKUP(ROW(AN376),'فهرست بها کلی'!$C$13:$BO$1660,55,0),"")</f>
        <v/>
      </c>
      <c r="AO388" s="174" t="str">
        <f ca="1">IFERROR(VLOOKUP(ROW(AO376),'فهرست بها کلی'!$C$13:$BO$1660,58,0),"")</f>
        <v/>
      </c>
      <c r="AP388" s="174" t="str">
        <f ca="1">IFERROR(VLOOKUP(ROW(AP376),'فهرست بها کلی'!$C$13:$BO$1660,61,0),"")</f>
        <v/>
      </c>
      <c r="AQ388" s="174" t="str">
        <f ca="1">IFERROR(VLOOKUP(ROW(AQ376),'فهرست بها کلی'!$C$13:$BO$1660,64,0),"")</f>
        <v/>
      </c>
      <c r="AR388" s="244">
        <f t="shared" ca="1" si="40"/>
        <v>0</v>
      </c>
      <c r="AS388" s="174" t="str">
        <f ca="1">IFERROR(VLOOKUP(ROW(AS376),'فهرست بها کلی'!$C$13:$BO$1660,23,0),"")</f>
        <v/>
      </c>
      <c r="AT388" s="174" t="str">
        <f ca="1">IFERROR(VLOOKUP(ROW(AT376),'فهرست بها کلی'!$C$13:$BO$1660,26,0),"")</f>
        <v/>
      </c>
      <c r="AU388" s="174" t="str">
        <f ca="1">IFERROR(VLOOKUP(ROW(AU376),'فهرست بها کلی'!$C$13:$BO$1660,29,0),"")</f>
        <v/>
      </c>
      <c r="AV388" s="174" t="str">
        <f ca="1">IFERROR(VLOOKUP(ROW(AV376),'فهرست بها کلی'!$C$13:$BO$1660,32,0),"")</f>
        <v/>
      </c>
      <c r="AW388" s="174" t="str">
        <f ca="1">IFERROR(VLOOKUP(ROW(AW376),'فهرست بها کلی'!$C$13:$BO$1660,35,0),"")</f>
        <v/>
      </c>
      <c r="AX388" s="174" t="str">
        <f ca="1">IFERROR(VLOOKUP(ROW(AX376),'فهرست بها کلی'!$C$13:$BO$1660,38,0),"")</f>
        <v/>
      </c>
      <c r="AY388" s="174" t="str">
        <f ca="1">IFERROR(VLOOKUP(ROW(AY376),'فهرست بها کلی'!$C$13:$BO$1660,41,0),"")</f>
        <v/>
      </c>
      <c r="AZ388" s="174" t="str">
        <f ca="1">IFERROR(VLOOKUP(ROW(AZ376),'فهرست بها کلی'!$C$13:$BO$1660,44,0),"")</f>
        <v/>
      </c>
      <c r="BA388" s="174" t="str">
        <f ca="1">IFERROR(VLOOKUP(ROW(BA376),'فهرست بها کلی'!$C$13:$BO$1660,47,0),"")</f>
        <v/>
      </c>
      <c r="BB388" s="174" t="str">
        <f ca="1">IFERROR(VLOOKUP(ROW(BB376),'فهرست بها کلی'!$C$13:$BO$1660,50,0),"")</f>
        <v/>
      </c>
      <c r="BC388" s="174" t="str">
        <f ca="1">IFERROR(VLOOKUP(ROW(BC376),'فهرست بها کلی'!$C$13:$BO$1660,53,0),"")</f>
        <v/>
      </c>
      <c r="BD388" s="174" t="str">
        <f ca="1">IFERROR(VLOOKUP(ROW(BD376),'فهرست بها کلی'!$C$13:$BO$1660,56,0),"")</f>
        <v/>
      </c>
      <c r="BE388" s="174" t="str">
        <f ca="1">IFERROR(VLOOKUP(ROW(BE376),'فهرست بها کلی'!$C$13:$BO$1660,59,0),"")</f>
        <v/>
      </c>
      <c r="BF388" s="174" t="str">
        <f ca="1">IFERROR(VLOOKUP(ROW(BF376),'فهرست بها کلی'!$C$13:$BO$1660,62,0),"")</f>
        <v/>
      </c>
      <c r="BG388" s="174" t="str">
        <f ca="1">IFERROR(VLOOKUP(ROW(BG376),'فهرست بها کلی'!$C$13:$BO$1660,65,0),"")</f>
        <v/>
      </c>
      <c r="BH388" s="174" t="str">
        <f ca="1">IFERROR(VLOOKUP(ROW(BH376),'فهرست بها کلی'!$C$13:$BO$1660,16,0),"")</f>
        <v/>
      </c>
      <c r="BI388" s="245" t="str">
        <f t="shared" ca="1" si="41"/>
        <v xml:space="preserve"> </v>
      </c>
      <c r="BJ388" s="245" t="str">
        <f t="shared" ca="1" si="42"/>
        <v/>
      </c>
      <c r="BK388" s="245" t="str">
        <f t="shared" ca="1" si="43"/>
        <v/>
      </c>
    </row>
    <row r="389" spans="1:63" ht="47.25" customHeight="1">
      <c r="A389" s="174" t="str">
        <f ca="1">IFERROR(VLOOKUP(ROW(A377),'فهرست بها کلی'!$C$13:$BO$1660,1,0),"")</f>
        <v/>
      </c>
      <c r="B389" s="174" t="str">
        <f ca="1">IFERROR(VLOOKUP(ROW(B377),'فهرست بها کلی'!$C$13:$BO$1660,5,0),"")</f>
        <v/>
      </c>
      <c r="C389" s="174" t="str">
        <f ca="1">IFERROR(VLOOKUP(ROW(C377),'فهرست بها کلی'!$C$13:$BO$1660,6,0),"")</f>
        <v/>
      </c>
      <c r="D389" s="174" t="str">
        <f ca="1">IFERROR(VLOOKUP(ROW(D377),'فهرست بها کلی'!$C$13:$BO$1660,7,0),"")</f>
        <v/>
      </c>
      <c r="E389" s="174" t="str">
        <f ca="1">IFERROR(VLOOKUP(ROW(E377),'فهرست بها کلی'!$C$13:$BO$1660,8,0),"")</f>
        <v/>
      </c>
      <c r="F389" s="174" t="str">
        <f ca="1">IFERROR(VLOOKUP(ROW(F377),'فهرست بها کلی'!$C$13:$BO$1660,9,0),"")</f>
        <v/>
      </c>
      <c r="G389" s="174" t="str">
        <f ca="1">IFERROR(VLOOKUP(ROW(G377),'فهرست بها کلی'!$C$13:$BO$1660,21,0),"")</f>
        <v/>
      </c>
      <c r="H389" s="174" t="str">
        <f ca="1">IFERROR(VLOOKUP(ROW(H377),'فهرست بها کلی'!$C$13:$BO$1660,24,0),"")</f>
        <v/>
      </c>
      <c r="I389" s="174" t="str">
        <f ca="1">IFERROR(VLOOKUP(ROW(I377),'فهرست بها کلی'!$C$13:$BO$1660,27,0),"")</f>
        <v/>
      </c>
      <c r="J389" s="174" t="str">
        <f ca="1">IFERROR(VLOOKUP(ROW(J377),'فهرست بها کلی'!$C$13:$BO$1660,30,0),"")</f>
        <v/>
      </c>
      <c r="K389" s="174" t="str">
        <f ca="1">IFERROR(VLOOKUP(ROW(K377),'فهرست بها کلی'!$C$13:$BO$1660,33,0),"")</f>
        <v/>
      </c>
      <c r="L389" s="174" t="str">
        <f ca="1">IFERROR(VLOOKUP(ROW(L377),'فهرست بها کلی'!$C$13:$BO$1660,36,0),"")</f>
        <v/>
      </c>
      <c r="M389" s="174" t="str">
        <f ca="1">IFERROR(VLOOKUP(ROW(M377),'فهرست بها کلی'!$C$13:$BO$1660,39,0),"")</f>
        <v/>
      </c>
      <c r="N389" s="174" t="str">
        <f ca="1">IFERROR(VLOOKUP(ROW(N377),'فهرست بها کلی'!$C$13:$BO$1660,42,0),"")</f>
        <v/>
      </c>
      <c r="O389" s="174" t="str">
        <f ca="1">IFERROR(VLOOKUP(ROW(O377),'فهرست بها کلی'!$C$13:$BO$1660,45,0),"")</f>
        <v/>
      </c>
      <c r="P389" s="174" t="str">
        <f ca="1">IFERROR(VLOOKUP(ROW(P377),'فهرست بها کلی'!$C$13:$BO$1660,48,0),"")</f>
        <v/>
      </c>
      <c r="Q389" s="174" t="str">
        <f ca="1">IFERROR(VLOOKUP(ROW(Q377),'فهرست بها کلی'!$C$13:$BO$1660,51,0),"")</f>
        <v/>
      </c>
      <c r="R389" s="174" t="str">
        <f ca="1">IFERROR(VLOOKUP(ROW(R377),'فهرست بها کلی'!$C$13:$BO$1660,54,0),"")</f>
        <v/>
      </c>
      <c r="S389" s="174" t="str">
        <f ca="1">IFERROR(VLOOKUP(ROW(S377),'فهرست بها کلی'!$C$13:$BO$1660,57,0),"")</f>
        <v/>
      </c>
      <c r="T389" s="174" t="str">
        <f ca="1">IFERROR(VLOOKUP(ROW(T377),'فهرست بها کلی'!$C$13:$BO$1660,60,0),"")</f>
        <v/>
      </c>
      <c r="U389" s="174" t="str">
        <f ca="1">IFERROR(VLOOKUP(ROW(U377),'فهرست بها کلی'!$C$13:$BO$1660,63,0),"")</f>
        <v/>
      </c>
      <c r="V389" s="241">
        <f t="shared" ca="1" si="37"/>
        <v>0</v>
      </c>
      <c r="W389" s="242" t="str">
        <f t="shared" ca="1" si="38"/>
        <v/>
      </c>
      <c r="X389" s="174" t="str">
        <f ca="1">IFERROR(VLOOKUP(ROW(X377),'فهرست بها کلی'!$C$13:$BO$1660,10,0),"")</f>
        <v/>
      </c>
      <c r="Y389" s="174" t="str">
        <f ca="1">IFERROR(VLOOKUP(ROW(Y377),'فهرست بها کلی'!$C$13:$BO$1660,11,0),"")</f>
        <v/>
      </c>
      <c r="Z389" s="174" t="str">
        <f ca="1">IFERROR(VLOOKUP(ROW(Z377),'فهرست بها کلی'!$C$13:$BO$1660,12,0),"")</f>
        <v/>
      </c>
      <c r="AA389" s="174" t="str">
        <f ca="1">IFERROR(VLOOKUP(ROW(AA377),'فهرست بها کلی'!$C$13:$BO$1660,13,0),"")</f>
        <v/>
      </c>
      <c r="AB389" s="243" t="str">
        <f t="shared" ca="1" si="39"/>
        <v/>
      </c>
      <c r="AC389" s="174" t="str">
        <f ca="1">IFERROR(VLOOKUP(ROW(AC377),'فهرست بها کلی'!$C$13:$BO$1660,22,0),"")</f>
        <v/>
      </c>
      <c r="AD389" s="174" t="str">
        <f ca="1">IFERROR(VLOOKUP(ROW(AD377),'فهرست بها کلی'!$C$13:$BO$1660,25,0),"")</f>
        <v/>
      </c>
      <c r="AE389" s="174" t="str">
        <f ca="1">IFERROR(VLOOKUP(ROW(AE377),'فهرست بها کلی'!$C$13:$BO$1660,28,0),"")</f>
        <v/>
      </c>
      <c r="AF389" s="174" t="str">
        <f ca="1">IFERROR(VLOOKUP(ROW(AF377),'فهرست بها کلی'!$C$13:$BO$1660,31,0),"")</f>
        <v/>
      </c>
      <c r="AG389" s="174" t="str">
        <f ca="1">IFERROR(VLOOKUP(ROW(AG377),'فهرست بها کلی'!$C$13:$BO$1660,34,0),"")</f>
        <v/>
      </c>
      <c r="AH389" s="174" t="str">
        <f ca="1">IFERROR(VLOOKUP(ROW(AH377),'فهرست بها کلی'!$C$13:$BO$1660,37,0),"")</f>
        <v/>
      </c>
      <c r="AI389" s="174" t="str">
        <f ca="1">IFERROR(VLOOKUP(ROW(AI377),'فهرست بها کلی'!$C$13:$BO$1660,40,0),"")</f>
        <v/>
      </c>
      <c r="AJ389" s="174" t="str">
        <f ca="1">IFERROR(VLOOKUP(ROW(AJ377),'فهرست بها کلی'!$C$13:$BO$1660,43,0),"")</f>
        <v/>
      </c>
      <c r="AK389" s="174" t="str">
        <f ca="1">IFERROR(VLOOKUP(ROW(AK377),'فهرست بها کلی'!$C$13:$BO$1660,46,0),"")</f>
        <v/>
      </c>
      <c r="AL389" s="174" t="str">
        <f ca="1">IFERROR(VLOOKUP(ROW(AL377),'فهرست بها کلی'!$C$13:$BO$1660,49,0),"")</f>
        <v/>
      </c>
      <c r="AM389" s="174" t="str">
        <f ca="1">IFERROR(VLOOKUP(ROW(AM377),'فهرست بها کلی'!$C$13:$BO$1660,52,0),"")</f>
        <v/>
      </c>
      <c r="AN389" s="174" t="str">
        <f ca="1">IFERROR(VLOOKUP(ROW(AN377),'فهرست بها کلی'!$C$13:$BO$1660,55,0),"")</f>
        <v/>
      </c>
      <c r="AO389" s="174" t="str">
        <f ca="1">IFERROR(VLOOKUP(ROW(AO377),'فهرست بها کلی'!$C$13:$BO$1660,58,0),"")</f>
        <v/>
      </c>
      <c r="AP389" s="174" t="str">
        <f ca="1">IFERROR(VLOOKUP(ROW(AP377),'فهرست بها کلی'!$C$13:$BO$1660,61,0),"")</f>
        <v/>
      </c>
      <c r="AQ389" s="174" t="str">
        <f ca="1">IFERROR(VLOOKUP(ROW(AQ377),'فهرست بها کلی'!$C$13:$BO$1660,64,0),"")</f>
        <v/>
      </c>
      <c r="AR389" s="244">
        <f t="shared" ca="1" si="40"/>
        <v>0</v>
      </c>
      <c r="AS389" s="174" t="str">
        <f ca="1">IFERROR(VLOOKUP(ROW(AS377),'فهرست بها کلی'!$C$13:$BO$1660,23,0),"")</f>
        <v/>
      </c>
      <c r="AT389" s="174" t="str">
        <f ca="1">IFERROR(VLOOKUP(ROW(AT377),'فهرست بها کلی'!$C$13:$BO$1660,26,0),"")</f>
        <v/>
      </c>
      <c r="AU389" s="174" t="str">
        <f ca="1">IFERROR(VLOOKUP(ROW(AU377),'فهرست بها کلی'!$C$13:$BO$1660,29,0),"")</f>
        <v/>
      </c>
      <c r="AV389" s="174" t="str">
        <f ca="1">IFERROR(VLOOKUP(ROW(AV377),'فهرست بها کلی'!$C$13:$BO$1660,32,0),"")</f>
        <v/>
      </c>
      <c r="AW389" s="174" t="str">
        <f ca="1">IFERROR(VLOOKUP(ROW(AW377),'فهرست بها کلی'!$C$13:$BO$1660,35,0),"")</f>
        <v/>
      </c>
      <c r="AX389" s="174" t="str">
        <f ca="1">IFERROR(VLOOKUP(ROW(AX377),'فهرست بها کلی'!$C$13:$BO$1660,38,0),"")</f>
        <v/>
      </c>
      <c r="AY389" s="174" t="str">
        <f ca="1">IFERROR(VLOOKUP(ROW(AY377),'فهرست بها کلی'!$C$13:$BO$1660,41,0),"")</f>
        <v/>
      </c>
      <c r="AZ389" s="174" t="str">
        <f ca="1">IFERROR(VLOOKUP(ROW(AZ377),'فهرست بها کلی'!$C$13:$BO$1660,44,0),"")</f>
        <v/>
      </c>
      <c r="BA389" s="174" t="str">
        <f ca="1">IFERROR(VLOOKUP(ROW(BA377),'فهرست بها کلی'!$C$13:$BO$1660,47,0),"")</f>
        <v/>
      </c>
      <c r="BB389" s="174" t="str">
        <f ca="1">IFERROR(VLOOKUP(ROW(BB377),'فهرست بها کلی'!$C$13:$BO$1660,50,0),"")</f>
        <v/>
      </c>
      <c r="BC389" s="174" t="str">
        <f ca="1">IFERROR(VLOOKUP(ROW(BC377),'فهرست بها کلی'!$C$13:$BO$1660,53,0),"")</f>
        <v/>
      </c>
      <c r="BD389" s="174" t="str">
        <f ca="1">IFERROR(VLOOKUP(ROW(BD377),'فهرست بها کلی'!$C$13:$BO$1660,56,0),"")</f>
        <v/>
      </c>
      <c r="BE389" s="174" t="str">
        <f ca="1">IFERROR(VLOOKUP(ROW(BE377),'فهرست بها کلی'!$C$13:$BO$1660,59,0),"")</f>
        <v/>
      </c>
      <c r="BF389" s="174" t="str">
        <f ca="1">IFERROR(VLOOKUP(ROW(BF377),'فهرست بها کلی'!$C$13:$BO$1660,62,0),"")</f>
        <v/>
      </c>
      <c r="BG389" s="174" t="str">
        <f ca="1">IFERROR(VLOOKUP(ROW(BG377),'فهرست بها کلی'!$C$13:$BO$1660,65,0),"")</f>
        <v/>
      </c>
      <c r="BH389" s="174" t="str">
        <f ca="1">IFERROR(VLOOKUP(ROW(BH377),'فهرست بها کلی'!$C$13:$BO$1660,16,0),"")</f>
        <v/>
      </c>
      <c r="BI389" s="245" t="str">
        <f t="shared" ca="1" si="41"/>
        <v xml:space="preserve"> </v>
      </c>
      <c r="BJ389" s="245" t="str">
        <f t="shared" ca="1" si="42"/>
        <v/>
      </c>
      <c r="BK389" s="245" t="str">
        <f t="shared" ca="1" si="43"/>
        <v/>
      </c>
    </row>
    <row r="390" spans="1:63" ht="47.25" customHeight="1">
      <c r="A390" s="174" t="str">
        <f ca="1">IFERROR(VLOOKUP(ROW(A378),'فهرست بها کلی'!$C$13:$BO$1660,1,0),"")</f>
        <v/>
      </c>
      <c r="B390" s="174" t="str">
        <f ca="1">IFERROR(VLOOKUP(ROW(B378),'فهرست بها کلی'!$C$13:$BO$1660,5,0),"")</f>
        <v/>
      </c>
      <c r="C390" s="174" t="str">
        <f ca="1">IFERROR(VLOOKUP(ROW(C378),'فهرست بها کلی'!$C$13:$BO$1660,6,0),"")</f>
        <v/>
      </c>
      <c r="D390" s="174" t="str">
        <f ca="1">IFERROR(VLOOKUP(ROW(D378),'فهرست بها کلی'!$C$13:$BO$1660,7,0),"")</f>
        <v/>
      </c>
      <c r="E390" s="174" t="str">
        <f ca="1">IFERROR(VLOOKUP(ROW(E378),'فهرست بها کلی'!$C$13:$BO$1660,8,0),"")</f>
        <v/>
      </c>
      <c r="F390" s="174" t="str">
        <f ca="1">IFERROR(VLOOKUP(ROW(F378),'فهرست بها کلی'!$C$13:$BO$1660,9,0),"")</f>
        <v/>
      </c>
      <c r="G390" s="174" t="str">
        <f ca="1">IFERROR(VLOOKUP(ROW(G378),'فهرست بها کلی'!$C$13:$BO$1660,21,0),"")</f>
        <v/>
      </c>
      <c r="H390" s="174" t="str">
        <f ca="1">IFERROR(VLOOKUP(ROW(H378),'فهرست بها کلی'!$C$13:$BO$1660,24,0),"")</f>
        <v/>
      </c>
      <c r="I390" s="174" t="str">
        <f ca="1">IFERROR(VLOOKUP(ROW(I378),'فهرست بها کلی'!$C$13:$BO$1660,27,0),"")</f>
        <v/>
      </c>
      <c r="J390" s="174" t="str">
        <f ca="1">IFERROR(VLOOKUP(ROW(J378),'فهرست بها کلی'!$C$13:$BO$1660,30,0),"")</f>
        <v/>
      </c>
      <c r="K390" s="174" t="str">
        <f ca="1">IFERROR(VLOOKUP(ROW(K378),'فهرست بها کلی'!$C$13:$BO$1660,33,0),"")</f>
        <v/>
      </c>
      <c r="L390" s="174" t="str">
        <f ca="1">IFERROR(VLOOKUP(ROW(L378),'فهرست بها کلی'!$C$13:$BO$1660,36,0),"")</f>
        <v/>
      </c>
      <c r="M390" s="174" t="str">
        <f ca="1">IFERROR(VLOOKUP(ROW(M378),'فهرست بها کلی'!$C$13:$BO$1660,39,0),"")</f>
        <v/>
      </c>
      <c r="N390" s="174" t="str">
        <f ca="1">IFERROR(VLOOKUP(ROW(N378),'فهرست بها کلی'!$C$13:$BO$1660,42,0),"")</f>
        <v/>
      </c>
      <c r="O390" s="174" t="str">
        <f ca="1">IFERROR(VLOOKUP(ROW(O378),'فهرست بها کلی'!$C$13:$BO$1660,45,0),"")</f>
        <v/>
      </c>
      <c r="P390" s="174" t="str">
        <f ca="1">IFERROR(VLOOKUP(ROW(P378),'فهرست بها کلی'!$C$13:$BO$1660,48,0),"")</f>
        <v/>
      </c>
      <c r="Q390" s="174" t="str">
        <f ca="1">IFERROR(VLOOKUP(ROW(Q378),'فهرست بها کلی'!$C$13:$BO$1660,51,0),"")</f>
        <v/>
      </c>
      <c r="R390" s="174" t="str">
        <f ca="1">IFERROR(VLOOKUP(ROW(R378),'فهرست بها کلی'!$C$13:$BO$1660,54,0),"")</f>
        <v/>
      </c>
      <c r="S390" s="174" t="str">
        <f ca="1">IFERROR(VLOOKUP(ROW(S378),'فهرست بها کلی'!$C$13:$BO$1660,57,0),"")</f>
        <v/>
      </c>
      <c r="T390" s="174" t="str">
        <f ca="1">IFERROR(VLOOKUP(ROW(T378),'فهرست بها کلی'!$C$13:$BO$1660,60,0),"")</f>
        <v/>
      </c>
      <c r="U390" s="174" t="str">
        <f ca="1">IFERROR(VLOOKUP(ROW(U378),'فهرست بها کلی'!$C$13:$BO$1660,63,0),"")</f>
        <v/>
      </c>
      <c r="V390" s="241">
        <f t="shared" ca="1" si="37"/>
        <v>0</v>
      </c>
      <c r="W390" s="242" t="str">
        <f t="shared" ca="1" si="38"/>
        <v/>
      </c>
      <c r="X390" s="174" t="str">
        <f ca="1">IFERROR(VLOOKUP(ROW(X378),'فهرست بها کلی'!$C$13:$BO$1660,10,0),"")</f>
        <v/>
      </c>
      <c r="Y390" s="174" t="str">
        <f ca="1">IFERROR(VLOOKUP(ROW(Y378),'فهرست بها کلی'!$C$13:$BO$1660,11,0),"")</f>
        <v/>
      </c>
      <c r="Z390" s="174" t="str">
        <f ca="1">IFERROR(VLOOKUP(ROW(Z378),'فهرست بها کلی'!$C$13:$BO$1660,12,0),"")</f>
        <v/>
      </c>
      <c r="AA390" s="174" t="str">
        <f ca="1">IFERROR(VLOOKUP(ROW(AA378),'فهرست بها کلی'!$C$13:$BO$1660,13,0),"")</f>
        <v/>
      </c>
      <c r="AB390" s="243" t="str">
        <f t="shared" ca="1" si="39"/>
        <v/>
      </c>
      <c r="AC390" s="174" t="str">
        <f ca="1">IFERROR(VLOOKUP(ROW(AC378),'فهرست بها کلی'!$C$13:$BO$1660,22,0),"")</f>
        <v/>
      </c>
      <c r="AD390" s="174" t="str">
        <f ca="1">IFERROR(VLOOKUP(ROW(AD378),'فهرست بها کلی'!$C$13:$BO$1660,25,0),"")</f>
        <v/>
      </c>
      <c r="AE390" s="174" t="str">
        <f ca="1">IFERROR(VLOOKUP(ROW(AE378),'فهرست بها کلی'!$C$13:$BO$1660,28,0),"")</f>
        <v/>
      </c>
      <c r="AF390" s="174" t="str">
        <f ca="1">IFERROR(VLOOKUP(ROW(AF378),'فهرست بها کلی'!$C$13:$BO$1660,31,0),"")</f>
        <v/>
      </c>
      <c r="AG390" s="174" t="str">
        <f ca="1">IFERROR(VLOOKUP(ROW(AG378),'فهرست بها کلی'!$C$13:$BO$1660,34,0),"")</f>
        <v/>
      </c>
      <c r="AH390" s="174" t="str">
        <f ca="1">IFERROR(VLOOKUP(ROW(AH378),'فهرست بها کلی'!$C$13:$BO$1660,37,0),"")</f>
        <v/>
      </c>
      <c r="AI390" s="174" t="str">
        <f ca="1">IFERROR(VLOOKUP(ROW(AI378),'فهرست بها کلی'!$C$13:$BO$1660,40,0),"")</f>
        <v/>
      </c>
      <c r="AJ390" s="174" t="str">
        <f ca="1">IFERROR(VLOOKUP(ROW(AJ378),'فهرست بها کلی'!$C$13:$BO$1660,43,0),"")</f>
        <v/>
      </c>
      <c r="AK390" s="174" t="str">
        <f ca="1">IFERROR(VLOOKUP(ROW(AK378),'فهرست بها کلی'!$C$13:$BO$1660,46,0),"")</f>
        <v/>
      </c>
      <c r="AL390" s="174" t="str">
        <f ca="1">IFERROR(VLOOKUP(ROW(AL378),'فهرست بها کلی'!$C$13:$BO$1660,49,0),"")</f>
        <v/>
      </c>
      <c r="AM390" s="174" t="str">
        <f ca="1">IFERROR(VLOOKUP(ROW(AM378),'فهرست بها کلی'!$C$13:$BO$1660,52,0),"")</f>
        <v/>
      </c>
      <c r="AN390" s="174" t="str">
        <f ca="1">IFERROR(VLOOKUP(ROW(AN378),'فهرست بها کلی'!$C$13:$BO$1660,55,0),"")</f>
        <v/>
      </c>
      <c r="AO390" s="174" t="str">
        <f ca="1">IFERROR(VLOOKUP(ROW(AO378),'فهرست بها کلی'!$C$13:$BO$1660,58,0),"")</f>
        <v/>
      </c>
      <c r="AP390" s="174" t="str">
        <f ca="1">IFERROR(VLOOKUP(ROW(AP378),'فهرست بها کلی'!$C$13:$BO$1660,61,0),"")</f>
        <v/>
      </c>
      <c r="AQ390" s="174" t="str">
        <f ca="1">IFERROR(VLOOKUP(ROW(AQ378),'فهرست بها کلی'!$C$13:$BO$1660,64,0),"")</f>
        <v/>
      </c>
      <c r="AR390" s="244">
        <f t="shared" ca="1" si="40"/>
        <v>0</v>
      </c>
      <c r="AS390" s="174" t="str">
        <f ca="1">IFERROR(VLOOKUP(ROW(AS378),'فهرست بها کلی'!$C$13:$BO$1660,23,0),"")</f>
        <v/>
      </c>
      <c r="AT390" s="174" t="str">
        <f ca="1">IFERROR(VLOOKUP(ROW(AT378),'فهرست بها کلی'!$C$13:$BO$1660,26,0),"")</f>
        <v/>
      </c>
      <c r="AU390" s="174" t="str">
        <f ca="1">IFERROR(VLOOKUP(ROW(AU378),'فهرست بها کلی'!$C$13:$BO$1660,29,0),"")</f>
        <v/>
      </c>
      <c r="AV390" s="174" t="str">
        <f ca="1">IFERROR(VLOOKUP(ROW(AV378),'فهرست بها کلی'!$C$13:$BO$1660,32,0),"")</f>
        <v/>
      </c>
      <c r="AW390" s="174" t="str">
        <f ca="1">IFERROR(VLOOKUP(ROW(AW378),'فهرست بها کلی'!$C$13:$BO$1660,35,0),"")</f>
        <v/>
      </c>
      <c r="AX390" s="174" t="str">
        <f ca="1">IFERROR(VLOOKUP(ROW(AX378),'فهرست بها کلی'!$C$13:$BO$1660,38,0),"")</f>
        <v/>
      </c>
      <c r="AY390" s="174" t="str">
        <f ca="1">IFERROR(VLOOKUP(ROW(AY378),'فهرست بها کلی'!$C$13:$BO$1660,41,0),"")</f>
        <v/>
      </c>
      <c r="AZ390" s="174" t="str">
        <f ca="1">IFERROR(VLOOKUP(ROW(AZ378),'فهرست بها کلی'!$C$13:$BO$1660,44,0),"")</f>
        <v/>
      </c>
      <c r="BA390" s="174" t="str">
        <f ca="1">IFERROR(VLOOKUP(ROW(BA378),'فهرست بها کلی'!$C$13:$BO$1660,47,0),"")</f>
        <v/>
      </c>
      <c r="BB390" s="174" t="str">
        <f ca="1">IFERROR(VLOOKUP(ROW(BB378),'فهرست بها کلی'!$C$13:$BO$1660,50,0),"")</f>
        <v/>
      </c>
      <c r="BC390" s="174" t="str">
        <f ca="1">IFERROR(VLOOKUP(ROW(BC378),'فهرست بها کلی'!$C$13:$BO$1660,53,0),"")</f>
        <v/>
      </c>
      <c r="BD390" s="174" t="str">
        <f ca="1">IFERROR(VLOOKUP(ROW(BD378),'فهرست بها کلی'!$C$13:$BO$1660,56,0),"")</f>
        <v/>
      </c>
      <c r="BE390" s="174" t="str">
        <f ca="1">IFERROR(VLOOKUP(ROW(BE378),'فهرست بها کلی'!$C$13:$BO$1660,59,0),"")</f>
        <v/>
      </c>
      <c r="BF390" s="174" t="str">
        <f ca="1">IFERROR(VLOOKUP(ROW(BF378),'فهرست بها کلی'!$C$13:$BO$1660,62,0),"")</f>
        <v/>
      </c>
      <c r="BG390" s="174" t="str">
        <f ca="1">IFERROR(VLOOKUP(ROW(BG378),'فهرست بها کلی'!$C$13:$BO$1660,65,0),"")</f>
        <v/>
      </c>
      <c r="BH390" s="174" t="str">
        <f ca="1">IFERROR(VLOOKUP(ROW(BH378),'فهرست بها کلی'!$C$13:$BO$1660,16,0),"")</f>
        <v/>
      </c>
      <c r="BI390" s="245" t="str">
        <f t="shared" ca="1" si="41"/>
        <v xml:space="preserve"> </v>
      </c>
      <c r="BJ390" s="245" t="str">
        <f t="shared" ca="1" si="42"/>
        <v/>
      </c>
      <c r="BK390" s="245" t="str">
        <f t="shared" ca="1" si="43"/>
        <v/>
      </c>
    </row>
    <row r="391" spans="1:63" ht="47.25" customHeight="1">
      <c r="A391" s="174" t="str">
        <f ca="1">IFERROR(VLOOKUP(ROW(A379),'فهرست بها کلی'!$C$13:$BO$1660,1,0),"")</f>
        <v/>
      </c>
      <c r="B391" s="174" t="str">
        <f ca="1">IFERROR(VLOOKUP(ROW(B379),'فهرست بها کلی'!$C$13:$BO$1660,5,0),"")</f>
        <v/>
      </c>
      <c r="C391" s="174" t="str">
        <f ca="1">IFERROR(VLOOKUP(ROW(C379),'فهرست بها کلی'!$C$13:$BO$1660,6,0),"")</f>
        <v/>
      </c>
      <c r="D391" s="174" t="str">
        <f ca="1">IFERROR(VLOOKUP(ROW(D379),'فهرست بها کلی'!$C$13:$BO$1660,7,0),"")</f>
        <v/>
      </c>
      <c r="E391" s="174" t="str">
        <f ca="1">IFERROR(VLOOKUP(ROW(E379),'فهرست بها کلی'!$C$13:$BO$1660,8,0),"")</f>
        <v/>
      </c>
      <c r="F391" s="174" t="str">
        <f ca="1">IFERROR(VLOOKUP(ROW(F379),'فهرست بها کلی'!$C$13:$BO$1660,9,0),"")</f>
        <v/>
      </c>
      <c r="G391" s="174" t="str">
        <f ca="1">IFERROR(VLOOKUP(ROW(G379),'فهرست بها کلی'!$C$13:$BO$1660,21,0),"")</f>
        <v/>
      </c>
      <c r="H391" s="174" t="str">
        <f ca="1">IFERROR(VLOOKUP(ROW(H379),'فهرست بها کلی'!$C$13:$BO$1660,24,0),"")</f>
        <v/>
      </c>
      <c r="I391" s="174" t="str">
        <f ca="1">IFERROR(VLOOKUP(ROW(I379),'فهرست بها کلی'!$C$13:$BO$1660,27,0),"")</f>
        <v/>
      </c>
      <c r="J391" s="174" t="str">
        <f ca="1">IFERROR(VLOOKUP(ROW(J379),'فهرست بها کلی'!$C$13:$BO$1660,30,0),"")</f>
        <v/>
      </c>
      <c r="K391" s="174" t="str">
        <f ca="1">IFERROR(VLOOKUP(ROW(K379),'فهرست بها کلی'!$C$13:$BO$1660,33,0),"")</f>
        <v/>
      </c>
      <c r="L391" s="174" t="str">
        <f ca="1">IFERROR(VLOOKUP(ROW(L379),'فهرست بها کلی'!$C$13:$BO$1660,36,0),"")</f>
        <v/>
      </c>
      <c r="M391" s="174" t="str">
        <f ca="1">IFERROR(VLOOKUP(ROW(M379),'فهرست بها کلی'!$C$13:$BO$1660,39,0),"")</f>
        <v/>
      </c>
      <c r="N391" s="174" t="str">
        <f ca="1">IFERROR(VLOOKUP(ROW(N379),'فهرست بها کلی'!$C$13:$BO$1660,42,0),"")</f>
        <v/>
      </c>
      <c r="O391" s="174" t="str">
        <f ca="1">IFERROR(VLOOKUP(ROW(O379),'فهرست بها کلی'!$C$13:$BO$1660,45,0),"")</f>
        <v/>
      </c>
      <c r="P391" s="174" t="str">
        <f ca="1">IFERROR(VLOOKUP(ROW(P379),'فهرست بها کلی'!$C$13:$BO$1660,48,0),"")</f>
        <v/>
      </c>
      <c r="Q391" s="174" t="str">
        <f ca="1">IFERROR(VLOOKUP(ROW(Q379),'فهرست بها کلی'!$C$13:$BO$1660,51,0),"")</f>
        <v/>
      </c>
      <c r="R391" s="174" t="str">
        <f ca="1">IFERROR(VLOOKUP(ROW(R379),'فهرست بها کلی'!$C$13:$BO$1660,54,0),"")</f>
        <v/>
      </c>
      <c r="S391" s="174" t="str">
        <f ca="1">IFERROR(VLOOKUP(ROW(S379),'فهرست بها کلی'!$C$13:$BO$1660,57,0),"")</f>
        <v/>
      </c>
      <c r="T391" s="174" t="str">
        <f ca="1">IFERROR(VLOOKUP(ROW(T379),'فهرست بها کلی'!$C$13:$BO$1660,60,0),"")</f>
        <v/>
      </c>
      <c r="U391" s="174" t="str">
        <f ca="1">IFERROR(VLOOKUP(ROW(U379),'فهرست بها کلی'!$C$13:$BO$1660,63,0),"")</f>
        <v/>
      </c>
      <c r="V391" s="241">
        <f t="shared" ca="1" si="37"/>
        <v>0</v>
      </c>
      <c r="W391" s="242" t="str">
        <f t="shared" ca="1" si="38"/>
        <v/>
      </c>
      <c r="X391" s="174" t="str">
        <f ca="1">IFERROR(VLOOKUP(ROW(X379),'فهرست بها کلی'!$C$13:$BO$1660,10,0),"")</f>
        <v/>
      </c>
      <c r="Y391" s="174" t="str">
        <f ca="1">IFERROR(VLOOKUP(ROW(Y379),'فهرست بها کلی'!$C$13:$BO$1660,11,0),"")</f>
        <v/>
      </c>
      <c r="Z391" s="174" t="str">
        <f ca="1">IFERROR(VLOOKUP(ROW(Z379),'فهرست بها کلی'!$C$13:$BO$1660,12,0),"")</f>
        <v/>
      </c>
      <c r="AA391" s="174" t="str">
        <f ca="1">IFERROR(VLOOKUP(ROW(AA379),'فهرست بها کلی'!$C$13:$BO$1660,13,0),"")</f>
        <v/>
      </c>
      <c r="AB391" s="243" t="str">
        <f t="shared" ca="1" si="39"/>
        <v/>
      </c>
      <c r="AC391" s="174" t="str">
        <f ca="1">IFERROR(VLOOKUP(ROW(AC379),'فهرست بها کلی'!$C$13:$BO$1660,22,0),"")</f>
        <v/>
      </c>
      <c r="AD391" s="174" t="str">
        <f ca="1">IFERROR(VLOOKUP(ROW(AD379),'فهرست بها کلی'!$C$13:$BO$1660,25,0),"")</f>
        <v/>
      </c>
      <c r="AE391" s="174" t="str">
        <f ca="1">IFERROR(VLOOKUP(ROW(AE379),'فهرست بها کلی'!$C$13:$BO$1660,28,0),"")</f>
        <v/>
      </c>
      <c r="AF391" s="174" t="str">
        <f ca="1">IFERROR(VLOOKUP(ROW(AF379),'فهرست بها کلی'!$C$13:$BO$1660,31,0),"")</f>
        <v/>
      </c>
      <c r="AG391" s="174" t="str">
        <f ca="1">IFERROR(VLOOKUP(ROW(AG379),'فهرست بها کلی'!$C$13:$BO$1660,34,0),"")</f>
        <v/>
      </c>
      <c r="AH391" s="174" t="str">
        <f ca="1">IFERROR(VLOOKUP(ROW(AH379),'فهرست بها کلی'!$C$13:$BO$1660,37,0),"")</f>
        <v/>
      </c>
      <c r="AI391" s="174" t="str">
        <f ca="1">IFERROR(VLOOKUP(ROW(AI379),'فهرست بها کلی'!$C$13:$BO$1660,40,0),"")</f>
        <v/>
      </c>
      <c r="AJ391" s="174" t="str">
        <f ca="1">IFERROR(VLOOKUP(ROW(AJ379),'فهرست بها کلی'!$C$13:$BO$1660,43,0),"")</f>
        <v/>
      </c>
      <c r="AK391" s="174" t="str">
        <f ca="1">IFERROR(VLOOKUP(ROW(AK379),'فهرست بها کلی'!$C$13:$BO$1660,46,0),"")</f>
        <v/>
      </c>
      <c r="AL391" s="174" t="str">
        <f ca="1">IFERROR(VLOOKUP(ROW(AL379),'فهرست بها کلی'!$C$13:$BO$1660,49,0),"")</f>
        <v/>
      </c>
      <c r="AM391" s="174" t="str">
        <f ca="1">IFERROR(VLOOKUP(ROW(AM379),'فهرست بها کلی'!$C$13:$BO$1660,52,0),"")</f>
        <v/>
      </c>
      <c r="AN391" s="174" t="str">
        <f ca="1">IFERROR(VLOOKUP(ROW(AN379),'فهرست بها کلی'!$C$13:$BO$1660,55,0),"")</f>
        <v/>
      </c>
      <c r="AO391" s="174" t="str">
        <f ca="1">IFERROR(VLOOKUP(ROW(AO379),'فهرست بها کلی'!$C$13:$BO$1660,58,0),"")</f>
        <v/>
      </c>
      <c r="AP391" s="174" t="str">
        <f ca="1">IFERROR(VLOOKUP(ROW(AP379),'فهرست بها کلی'!$C$13:$BO$1660,61,0),"")</f>
        <v/>
      </c>
      <c r="AQ391" s="174" t="str">
        <f ca="1">IFERROR(VLOOKUP(ROW(AQ379),'فهرست بها کلی'!$C$13:$BO$1660,64,0),"")</f>
        <v/>
      </c>
      <c r="AR391" s="244">
        <f t="shared" ca="1" si="40"/>
        <v>0</v>
      </c>
      <c r="AS391" s="174" t="str">
        <f ca="1">IFERROR(VLOOKUP(ROW(AS379),'فهرست بها کلی'!$C$13:$BO$1660,23,0),"")</f>
        <v/>
      </c>
      <c r="AT391" s="174" t="str">
        <f ca="1">IFERROR(VLOOKUP(ROW(AT379),'فهرست بها کلی'!$C$13:$BO$1660,26,0),"")</f>
        <v/>
      </c>
      <c r="AU391" s="174" t="str">
        <f ca="1">IFERROR(VLOOKUP(ROW(AU379),'فهرست بها کلی'!$C$13:$BO$1660,29,0),"")</f>
        <v/>
      </c>
      <c r="AV391" s="174" t="str">
        <f ca="1">IFERROR(VLOOKUP(ROW(AV379),'فهرست بها کلی'!$C$13:$BO$1660,32,0),"")</f>
        <v/>
      </c>
      <c r="AW391" s="174" t="str">
        <f ca="1">IFERROR(VLOOKUP(ROW(AW379),'فهرست بها کلی'!$C$13:$BO$1660,35,0),"")</f>
        <v/>
      </c>
      <c r="AX391" s="174" t="str">
        <f ca="1">IFERROR(VLOOKUP(ROW(AX379),'فهرست بها کلی'!$C$13:$BO$1660,38,0),"")</f>
        <v/>
      </c>
      <c r="AY391" s="174" t="str">
        <f ca="1">IFERROR(VLOOKUP(ROW(AY379),'فهرست بها کلی'!$C$13:$BO$1660,41,0),"")</f>
        <v/>
      </c>
      <c r="AZ391" s="174" t="str">
        <f ca="1">IFERROR(VLOOKUP(ROW(AZ379),'فهرست بها کلی'!$C$13:$BO$1660,44,0),"")</f>
        <v/>
      </c>
      <c r="BA391" s="174" t="str">
        <f ca="1">IFERROR(VLOOKUP(ROW(BA379),'فهرست بها کلی'!$C$13:$BO$1660,47,0),"")</f>
        <v/>
      </c>
      <c r="BB391" s="174" t="str">
        <f ca="1">IFERROR(VLOOKUP(ROW(BB379),'فهرست بها کلی'!$C$13:$BO$1660,50,0),"")</f>
        <v/>
      </c>
      <c r="BC391" s="174" t="str">
        <f ca="1">IFERROR(VLOOKUP(ROW(BC379),'فهرست بها کلی'!$C$13:$BO$1660,53,0),"")</f>
        <v/>
      </c>
      <c r="BD391" s="174" t="str">
        <f ca="1">IFERROR(VLOOKUP(ROW(BD379),'فهرست بها کلی'!$C$13:$BO$1660,56,0),"")</f>
        <v/>
      </c>
      <c r="BE391" s="174" t="str">
        <f ca="1">IFERROR(VLOOKUP(ROW(BE379),'فهرست بها کلی'!$C$13:$BO$1660,59,0),"")</f>
        <v/>
      </c>
      <c r="BF391" s="174" t="str">
        <f ca="1">IFERROR(VLOOKUP(ROW(BF379),'فهرست بها کلی'!$C$13:$BO$1660,62,0),"")</f>
        <v/>
      </c>
      <c r="BG391" s="174" t="str">
        <f ca="1">IFERROR(VLOOKUP(ROW(BG379),'فهرست بها کلی'!$C$13:$BO$1660,65,0),"")</f>
        <v/>
      </c>
      <c r="BH391" s="174" t="str">
        <f ca="1">IFERROR(VLOOKUP(ROW(BH379),'فهرست بها کلی'!$C$13:$BO$1660,16,0),"")</f>
        <v/>
      </c>
      <c r="BI391" s="245" t="str">
        <f t="shared" ca="1" si="41"/>
        <v xml:space="preserve"> </v>
      </c>
      <c r="BJ391" s="245" t="str">
        <f t="shared" ca="1" si="42"/>
        <v/>
      </c>
      <c r="BK391" s="245" t="str">
        <f t="shared" ca="1" si="43"/>
        <v/>
      </c>
    </row>
    <row r="392" spans="1:63" ht="47.25" customHeight="1">
      <c r="A392" s="174" t="str">
        <f ca="1">IFERROR(VLOOKUP(ROW(A380),'فهرست بها کلی'!$C$13:$BO$1660,1,0),"")</f>
        <v/>
      </c>
      <c r="B392" s="174" t="str">
        <f ca="1">IFERROR(VLOOKUP(ROW(B380),'فهرست بها کلی'!$C$13:$BO$1660,5,0),"")</f>
        <v/>
      </c>
      <c r="C392" s="174" t="str">
        <f ca="1">IFERROR(VLOOKUP(ROW(C380),'فهرست بها کلی'!$C$13:$BO$1660,6,0),"")</f>
        <v/>
      </c>
      <c r="D392" s="174" t="str">
        <f ca="1">IFERROR(VLOOKUP(ROW(D380),'فهرست بها کلی'!$C$13:$BO$1660,7,0),"")</f>
        <v/>
      </c>
      <c r="E392" s="174" t="str">
        <f ca="1">IFERROR(VLOOKUP(ROW(E380),'فهرست بها کلی'!$C$13:$BO$1660,8,0),"")</f>
        <v/>
      </c>
      <c r="F392" s="174" t="str">
        <f ca="1">IFERROR(VLOOKUP(ROW(F380),'فهرست بها کلی'!$C$13:$BO$1660,9,0),"")</f>
        <v/>
      </c>
      <c r="G392" s="174" t="str">
        <f ca="1">IFERROR(VLOOKUP(ROW(G380),'فهرست بها کلی'!$C$13:$BO$1660,21,0),"")</f>
        <v/>
      </c>
      <c r="H392" s="174" t="str">
        <f ca="1">IFERROR(VLOOKUP(ROW(H380),'فهرست بها کلی'!$C$13:$BO$1660,24,0),"")</f>
        <v/>
      </c>
      <c r="I392" s="174" t="str">
        <f ca="1">IFERROR(VLOOKUP(ROW(I380),'فهرست بها کلی'!$C$13:$BO$1660,27,0),"")</f>
        <v/>
      </c>
      <c r="J392" s="174" t="str">
        <f ca="1">IFERROR(VLOOKUP(ROW(J380),'فهرست بها کلی'!$C$13:$BO$1660,30,0),"")</f>
        <v/>
      </c>
      <c r="K392" s="174" t="str">
        <f ca="1">IFERROR(VLOOKUP(ROW(K380),'فهرست بها کلی'!$C$13:$BO$1660,33,0),"")</f>
        <v/>
      </c>
      <c r="L392" s="174" t="str">
        <f ca="1">IFERROR(VLOOKUP(ROW(L380),'فهرست بها کلی'!$C$13:$BO$1660,36,0),"")</f>
        <v/>
      </c>
      <c r="M392" s="174" t="str">
        <f ca="1">IFERROR(VLOOKUP(ROW(M380),'فهرست بها کلی'!$C$13:$BO$1660,39,0),"")</f>
        <v/>
      </c>
      <c r="N392" s="174" t="str">
        <f ca="1">IFERROR(VLOOKUP(ROW(N380),'فهرست بها کلی'!$C$13:$BO$1660,42,0),"")</f>
        <v/>
      </c>
      <c r="O392" s="174" t="str">
        <f ca="1">IFERROR(VLOOKUP(ROW(O380),'فهرست بها کلی'!$C$13:$BO$1660,45,0),"")</f>
        <v/>
      </c>
      <c r="P392" s="174" t="str">
        <f ca="1">IFERROR(VLOOKUP(ROW(P380),'فهرست بها کلی'!$C$13:$BO$1660,48,0),"")</f>
        <v/>
      </c>
      <c r="Q392" s="174" t="str">
        <f ca="1">IFERROR(VLOOKUP(ROW(Q380),'فهرست بها کلی'!$C$13:$BO$1660,51,0),"")</f>
        <v/>
      </c>
      <c r="R392" s="174" t="str">
        <f ca="1">IFERROR(VLOOKUP(ROW(R380),'فهرست بها کلی'!$C$13:$BO$1660,54,0),"")</f>
        <v/>
      </c>
      <c r="S392" s="174" t="str">
        <f ca="1">IFERROR(VLOOKUP(ROW(S380),'فهرست بها کلی'!$C$13:$BO$1660,57,0),"")</f>
        <v/>
      </c>
      <c r="T392" s="174" t="str">
        <f ca="1">IFERROR(VLOOKUP(ROW(T380),'فهرست بها کلی'!$C$13:$BO$1660,60,0),"")</f>
        <v/>
      </c>
      <c r="U392" s="174" t="str">
        <f ca="1">IFERROR(VLOOKUP(ROW(U380),'فهرست بها کلی'!$C$13:$BO$1660,63,0),"")</f>
        <v/>
      </c>
      <c r="V392" s="241">
        <f t="shared" ca="1" si="37"/>
        <v>0</v>
      </c>
      <c r="W392" s="242" t="str">
        <f t="shared" ca="1" si="38"/>
        <v/>
      </c>
      <c r="X392" s="174" t="str">
        <f ca="1">IFERROR(VLOOKUP(ROW(X380),'فهرست بها کلی'!$C$13:$BO$1660,10,0),"")</f>
        <v/>
      </c>
      <c r="Y392" s="174" t="str">
        <f ca="1">IFERROR(VLOOKUP(ROW(Y380),'فهرست بها کلی'!$C$13:$BO$1660,11,0),"")</f>
        <v/>
      </c>
      <c r="Z392" s="174" t="str">
        <f ca="1">IFERROR(VLOOKUP(ROW(Z380),'فهرست بها کلی'!$C$13:$BO$1660,12,0),"")</f>
        <v/>
      </c>
      <c r="AA392" s="174" t="str">
        <f ca="1">IFERROR(VLOOKUP(ROW(AA380),'فهرست بها کلی'!$C$13:$BO$1660,13,0),"")</f>
        <v/>
      </c>
      <c r="AB392" s="243" t="str">
        <f t="shared" ca="1" si="39"/>
        <v/>
      </c>
      <c r="AC392" s="174" t="str">
        <f ca="1">IFERROR(VLOOKUP(ROW(AC380),'فهرست بها کلی'!$C$13:$BO$1660,22,0),"")</f>
        <v/>
      </c>
      <c r="AD392" s="174" t="str">
        <f ca="1">IFERROR(VLOOKUP(ROW(AD380),'فهرست بها کلی'!$C$13:$BO$1660,25,0),"")</f>
        <v/>
      </c>
      <c r="AE392" s="174" t="str">
        <f ca="1">IFERROR(VLOOKUP(ROW(AE380),'فهرست بها کلی'!$C$13:$BO$1660,28,0),"")</f>
        <v/>
      </c>
      <c r="AF392" s="174" t="str">
        <f ca="1">IFERROR(VLOOKUP(ROW(AF380),'فهرست بها کلی'!$C$13:$BO$1660,31,0),"")</f>
        <v/>
      </c>
      <c r="AG392" s="174" t="str">
        <f ca="1">IFERROR(VLOOKUP(ROW(AG380),'فهرست بها کلی'!$C$13:$BO$1660,34,0),"")</f>
        <v/>
      </c>
      <c r="AH392" s="174" t="str">
        <f ca="1">IFERROR(VLOOKUP(ROW(AH380),'فهرست بها کلی'!$C$13:$BO$1660,37,0),"")</f>
        <v/>
      </c>
      <c r="AI392" s="174" t="str">
        <f ca="1">IFERROR(VLOOKUP(ROW(AI380),'فهرست بها کلی'!$C$13:$BO$1660,40,0),"")</f>
        <v/>
      </c>
      <c r="AJ392" s="174" t="str">
        <f ca="1">IFERROR(VLOOKUP(ROW(AJ380),'فهرست بها کلی'!$C$13:$BO$1660,43,0),"")</f>
        <v/>
      </c>
      <c r="AK392" s="174" t="str">
        <f ca="1">IFERROR(VLOOKUP(ROW(AK380),'فهرست بها کلی'!$C$13:$BO$1660,46,0),"")</f>
        <v/>
      </c>
      <c r="AL392" s="174" t="str">
        <f ca="1">IFERROR(VLOOKUP(ROW(AL380),'فهرست بها کلی'!$C$13:$BO$1660,49,0),"")</f>
        <v/>
      </c>
      <c r="AM392" s="174" t="str">
        <f ca="1">IFERROR(VLOOKUP(ROW(AM380),'فهرست بها کلی'!$C$13:$BO$1660,52,0),"")</f>
        <v/>
      </c>
      <c r="AN392" s="174" t="str">
        <f ca="1">IFERROR(VLOOKUP(ROW(AN380),'فهرست بها کلی'!$C$13:$BO$1660,55,0),"")</f>
        <v/>
      </c>
      <c r="AO392" s="174" t="str">
        <f ca="1">IFERROR(VLOOKUP(ROW(AO380),'فهرست بها کلی'!$C$13:$BO$1660,58,0),"")</f>
        <v/>
      </c>
      <c r="AP392" s="174" t="str">
        <f ca="1">IFERROR(VLOOKUP(ROW(AP380),'فهرست بها کلی'!$C$13:$BO$1660,61,0),"")</f>
        <v/>
      </c>
      <c r="AQ392" s="174" t="str">
        <f ca="1">IFERROR(VLOOKUP(ROW(AQ380),'فهرست بها کلی'!$C$13:$BO$1660,64,0),"")</f>
        <v/>
      </c>
      <c r="AR392" s="244">
        <f t="shared" ca="1" si="40"/>
        <v>0</v>
      </c>
      <c r="AS392" s="174" t="str">
        <f ca="1">IFERROR(VLOOKUP(ROW(AS380),'فهرست بها کلی'!$C$13:$BO$1660,23,0),"")</f>
        <v/>
      </c>
      <c r="AT392" s="174" t="str">
        <f ca="1">IFERROR(VLOOKUP(ROW(AT380),'فهرست بها کلی'!$C$13:$BO$1660,26,0),"")</f>
        <v/>
      </c>
      <c r="AU392" s="174" t="str">
        <f ca="1">IFERROR(VLOOKUP(ROW(AU380),'فهرست بها کلی'!$C$13:$BO$1660,29,0),"")</f>
        <v/>
      </c>
      <c r="AV392" s="174" t="str">
        <f ca="1">IFERROR(VLOOKUP(ROW(AV380),'فهرست بها کلی'!$C$13:$BO$1660,32,0),"")</f>
        <v/>
      </c>
      <c r="AW392" s="174" t="str">
        <f ca="1">IFERROR(VLOOKUP(ROW(AW380),'فهرست بها کلی'!$C$13:$BO$1660,35,0),"")</f>
        <v/>
      </c>
      <c r="AX392" s="174" t="str">
        <f ca="1">IFERROR(VLOOKUP(ROW(AX380),'فهرست بها کلی'!$C$13:$BO$1660,38,0),"")</f>
        <v/>
      </c>
      <c r="AY392" s="174" t="str">
        <f ca="1">IFERROR(VLOOKUP(ROW(AY380),'فهرست بها کلی'!$C$13:$BO$1660,41,0),"")</f>
        <v/>
      </c>
      <c r="AZ392" s="174" t="str">
        <f ca="1">IFERROR(VLOOKUP(ROW(AZ380),'فهرست بها کلی'!$C$13:$BO$1660,44,0),"")</f>
        <v/>
      </c>
      <c r="BA392" s="174" t="str">
        <f ca="1">IFERROR(VLOOKUP(ROW(BA380),'فهرست بها کلی'!$C$13:$BO$1660,47,0),"")</f>
        <v/>
      </c>
      <c r="BB392" s="174" t="str">
        <f ca="1">IFERROR(VLOOKUP(ROW(BB380),'فهرست بها کلی'!$C$13:$BO$1660,50,0),"")</f>
        <v/>
      </c>
      <c r="BC392" s="174" t="str">
        <f ca="1">IFERROR(VLOOKUP(ROW(BC380),'فهرست بها کلی'!$C$13:$BO$1660,53,0),"")</f>
        <v/>
      </c>
      <c r="BD392" s="174" t="str">
        <f ca="1">IFERROR(VLOOKUP(ROW(BD380),'فهرست بها کلی'!$C$13:$BO$1660,56,0),"")</f>
        <v/>
      </c>
      <c r="BE392" s="174" t="str">
        <f ca="1">IFERROR(VLOOKUP(ROW(BE380),'فهرست بها کلی'!$C$13:$BO$1660,59,0),"")</f>
        <v/>
      </c>
      <c r="BF392" s="174" t="str">
        <f ca="1">IFERROR(VLOOKUP(ROW(BF380),'فهرست بها کلی'!$C$13:$BO$1660,62,0),"")</f>
        <v/>
      </c>
      <c r="BG392" s="174" t="str">
        <f ca="1">IFERROR(VLOOKUP(ROW(BG380),'فهرست بها کلی'!$C$13:$BO$1660,65,0),"")</f>
        <v/>
      </c>
      <c r="BH392" s="174" t="str">
        <f ca="1">IFERROR(VLOOKUP(ROW(BH380),'فهرست بها کلی'!$C$13:$BO$1660,16,0),"")</f>
        <v/>
      </c>
      <c r="BI392" s="245" t="str">
        <f t="shared" ca="1" si="41"/>
        <v xml:space="preserve"> </v>
      </c>
      <c r="BJ392" s="245" t="str">
        <f t="shared" ca="1" si="42"/>
        <v/>
      </c>
      <c r="BK392" s="245" t="str">
        <f t="shared" ca="1" si="43"/>
        <v/>
      </c>
    </row>
    <row r="393" spans="1:63" ht="47.25" customHeight="1">
      <c r="A393" s="174" t="str">
        <f ca="1">IFERROR(VLOOKUP(ROW(A381),'فهرست بها کلی'!$C$13:$BO$1660,1,0),"")</f>
        <v/>
      </c>
      <c r="B393" s="174" t="str">
        <f ca="1">IFERROR(VLOOKUP(ROW(B381),'فهرست بها کلی'!$C$13:$BO$1660,5,0),"")</f>
        <v/>
      </c>
      <c r="C393" s="174" t="str">
        <f ca="1">IFERROR(VLOOKUP(ROW(C381),'فهرست بها کلی'!$C$13:$BO$1660,6,0),"")</f>
        <v/>
      </c>
      <c r="D393" s="174" t="str">
        <f ca="1">IFERROR(VLOOKUP(ROW(D381),'فهرست بها کلی'!$C$13:$BO$1660,7,0),"")</f>
        <v/>
      </c>
      <c r="E393" s="174" t="str">
        <f ca="1">IFERROR(VLOOKUP(ROW(E381),'فهرست بها کلی'!$C$13:$BO$1660,8,0),"")</f>
        <v/>
      </c>
      <c r="F393" s="174" t="str">
        <f ca="1">IFERROR(VLOOKUP(ROW(F381),'فهرست بها کلی'!$C$13:$BO$1660,9,0),"")</f>
        <v/>
      </c>
      <c r="G393" s="174" t="str">
        <f ca="1">IFERROR(VLOOKUP(ROW(G381),'فهرست بها کلی'!$C$13:$BO$1660,21,0),"")</f>
        <v/>
      </c>
      <c r="H393" s="174" t="str">
        <f ca="1">IFERROR(VLOOKUP(ROW(H381),'فهرست بها کلی'!$C$13:$BO$1660,24,0),"")</f>
        <v/>
      </c>
      <c r="I393" s="174" t="str">
        <f ca="1">IFERROR(VLOOKUP(ROW(I381),'فهرست بها کلی'!$C$13:$BO$1660,27,0),"")</f>
        <v/>
      </c>
      <c r="J393" s="174" t="str">
        <f ca="1">IFERROR(VLOOKUP(ROW(J381),'فهرست بها کلی'!$C$13:$BO$1660,30,0),"")</f>
        <v/>
      </c>
      <c r="K393" s="174" t="str">
        <f ca="1">IFERROR(VLOOKUP(ROW(K381),'فهرست بها کلی'!$C$13:$BO$1660,33,0),"")</f>
        <v/>
      </c>
      <c r="L393" s="174" t="str">
        <f ca="1">IFERROR(VLOOKUP(ROW(L381),'فهرست بها کلی'!$C$13:$BO$1660,36,0),"")</f>
        <v/>
      </c>
      <c r="M393" s="174" t="str">
        <f ca="1">IFERROR(VLOOKUP(ROW(M381),'فهرست بها کلی'!$C$13:$BO$1660,39,0),"")</f>
        <v/>
      </c>
      <c r="N393" s="174" t="str">
        <f ca="1">IFERROR(VLOOKUP(ROW(N381),'فهرست بها کلی'!$C$13:$BO$1660,42,0),"")</f>
        <v/>
      </c>
      <c r="O393" s="174" t="str">
        <f ca="1">IFERROR(VLOOKUP(ROW(O381),'فهرست بها کلی'!$C$13:$BO$1660,45,0),"")</f>
        <v/>
      </c>
      <c r="P393" s="174" t="str">
        <f ca="1">IFERROR(VLOOKUP(ROW(P381),'فهرست بها کلی'!$C$13:$BO$1660,48,0),"")</f>
        <v/>
      </c>
      <c r="Q393" s="174" t="str">
        <f ca="1">IFERROR(VLOOKUP(ROW(Q381),'فهرست بها کلی'!$C$13:$BO$1660,51,0),"")</f>
        <v/>
      </c>
      <c r="R393" s="174" t="str">
        <f ca="1">IFERROR(VLOOKUP(ROW(R381),'فهرست بها کلی'!$C$13:$BO$1660,54,0),"")</f>
        <v/>
      </c>
      <c r="S393" s="174" t="str">
        <f ca="1">IFERROR(VLOOKUP(ROW(S381),'فهرست بها کلی'!$C$13:$BO$1660,57,0),"")</f>
        <v/>
      </c>
      <c r="T393" s="174" t="str">
        <f ca="1">IFERROR(VLOOKUP(ROW(T381),'فهرست بها کلی'!$C$13:$BO$1660,60,0),"")</f>
        <v/>
      </c>
      <c r="U393" s="174" t="str">
        <f ca="1">IFERROR(VLOOKUP(ROW(U381),'فهرست بها کلی'!$C$13:$BO$1660,63,0),"")</f>
        <v/>
      </c>
      <c r="V393" s="241">
        <f t="shared" ca="1" si="37"/>
        <v>0</v>
      </c>
      <c r="W393" s="242" t="str">
        <f t="shared" ca="1" si="38"/>
        <v/>
      </c>
      <c r="X393" s="174" t="str">
        <f ca="1">IFERROR(VLOOKUP(ROW(X381),'فهرست بها کلی'!$C$13:$BO$1660,10,0),"")</f>
        <v/>
      </c>
      <c r="Y393" s="174" t="str">
        <f ca="1">IFERROR(VLOOKUP(ROW(Y381),'فهرست بها کلی'!$C$13:$BO$1660,11,0),"")</f>
        <v/>
      </c>
      <c r="Z393" s="174" t="str">
        <f ca="1">IFERROR(VLOOKUP(ROW(Z381),'فهرست بها کلی'!$C$13:$BO$1660,12,0),"")</f>
        <v/>
      </c>
      <c r="AA393" s="174" t="str">
        <f ca="1">IFERROR(VLOOKUP(ROW(AA381),'فهرست بها کلی'!$C$13:$BO$1660,13,0),"")</f>
        <v/>
      </c>
      <c r="AB393" s="243" t="str">
        <f t="shared" ca="1" si="39"/>
        <v/>
      </c>
      <c r="AC393" s="174" t="str">
        <f ca="1">IFERROR(VLOOKUP(ROW(AC381),'فهرست بها کلی'!$C$13:$BO$1660,22,0),"")</f>
        <v/>
      </c>
      <c r="AD393" s="174" t="str">
        <f ca="1">IFERROR(VLOOKUP(ROW(AD381),'فهرست بها کلی'!$C$13:$BO$1660,25,0),"")</f>
        <v/>
      </c>
      <c r="AE393" s="174" t="str">
        <f ca="1">IFERROR(VLOOKUP(ROW(AE381),'فهرست بها کلی'!$C$13:$BO$1660,28,0),"")</f>
        <v/>
      </c>
      <c r="AF393" s="174" t="str">
        <f ca="1">IFERROR(VLOOKUP(ROW(AF381),'فهرست بها کلی'!$C$13:$BO$1660,31,0),"")</f>
        <v/>
      </c>
      <c r="AG393" s="174" t="str">
        <f ca="1">IFERROR(VLOOKUP(ROW(AG381),'فهرست بها کلی'!$C$13:$BO$1660,34,0),"")</f>
        <v/>
      </c>
      <c r="AH393" s="174" t="str">
        <f ca="1">IFERROR(VLOOKUP(ROW(AH381),'فهرست بها کلی'!$C$13:$BO$1660,37,0),"")</f>
        <v/>
      </c>
      <c r="AI393" s="174" t="str">
        <f ca="1">IFERROR(VLOOKUP(ROW(AI381),'فهرست بها کلی'!$C$13:$BO$1660,40,0),"")</f>
        <v/>
      </c>
      <c r="AJ393" s="174" t="str">
        <f ca="1">IFERROR(VLOOKUP(ROW(AJ381),'فهرست بها کلی'!$C$13:$BO$1660,43,0),"")</f>
        <v/>
      </c>
      <c r="AK393" s="174" t="str">
        <f ca="1">IFERROR(VLOOKUP(ROW(AK381),'فهرست بها کلی'!$C$13:$BO$1660,46,0),"")</f>
        <v/>
      </c>
      <c r="AL393" s="174" t="str">
        <f ca="1">IFERROR(VLOOKUP(ROW(AL381),'فهرست بها کلی'!$C$13:$BO$1660,49,0),"")</f>
        <v/>
      </c>
      <c r="AM393" s="174" t="str">
        <f ca="1">IFERROR(VLOOKUP(ROW(AM381),'فهرست بها کلی'!$C$13:$BO$1660,52,0),"")</f>
        <v/>
      </c>
      <c r="AN393" s="174" t="str">
        <f ca="1">IFERROR(VLOOKUP(ROW(AN381),'فهرست بها کلی'!$C$13:$BO$1660,55,0),"")</f>
        <v/>
      </c>
      <c r="AO393" s="174" t="str">
        <f ca="1">IFERROR(VLOOKUP(ROW(AO381),'فهرست بها کلی'!$C$13:$BO$1660,58,0),"")</f>
        <v/>
      </c>
      <c r="AP393" s="174" t="str">
        <f ca="1">IFERROR(VLOOKUP(ROW(AP381),'فهرست بها کلی'!$C$13:$BO$1660,61,0),"")</f>
        <v/>
      </c>
      <c r="AQ393" s="174" t="str">
        <f ca="1">IFERROR(VLOOKUP(ROW(AQ381),'فهرست بها کلی'!$C$13:$BO$1660,64,0),"")</f>
        <v/>
      </c>
      <c r="AR393" s="244">
        <f t="shared" ca="1" si="40"/>
        <v>0</v>
      </c>
      <c r="AS393" s="174" t="str">
        <f ca="1">IFERROR(VLOOKUP(ROW(AS381),'فهرست بها کلی'!$C$13:$BO$1660,23,0),"")</f>
        <v/>
      </c>
      <c r="AT393" s="174" t="str">
        <f ca="1">IFERROR(VLOOKUP(ROW(AT381),'فهرست بها کلی'!$C$13:$BO$1660,26,0),"")</f>
        <v/>
      </c>
      <c r="AU393" s="174" t="str">
        <f ca="1">IFERROR(VLOOKUP(ROW(AU381),'فهرست بها کلی'!$C$13:$BO$1660,29,0),"")</f>
        <v/>
      </c>
      <c r="AV393" s="174" t="str">
        <f ca="1">IFERROR(VLOOKUP(ROW(AV381),'فهرست بها کلی'!$C$13:$BO$1660,32,0),"")</f>
        <v/>
      </c>
      <c r="AW393" s="174" t="str">
        <f ca="1">IFERROR(VLOOKUP(ROW(AW381),'فهرست بها کلی'!$C$13:$BO$1660,35,0),"")</f>
        <v/>
      </c>
      <c r="AX393" s="174" t="str">
        <f ca="1">IFERROR(VLOOKUP(ROW(AX381),'فهرست بها کلی'!$C$13:$BO$1660,38,0),"")</f>
        <v/>
      </c>
      <c r="AY393" s="174" t="str">
        <f ca="1">IFERROR(VLOOKUP(ROW(AY381),'فهرست بها کلی'!$C$13:$BO$1660,41,0),"")</f>
        <v/>
      </c>
      <c r="AZ393" s="174" t="str">
        <f ca="1">IFERROR(VLOOKUP(ROW(AZ381),'فهرست بها کلی'!$C$13:$BO$1660,44,0),"")</f>
        <v/>
      </c>
      <c r="BA393" s="174" t="str">
        <f ca="1">IFERROR(VLOOKUP(ROW(BA381),'فهرست بها کلی'!$C$13:$BO$1660,47,0),"")</f>
        <v/>
      </c>
      <c r="BB393" s="174" t="str">
        <f ca="1">IFERROR(VLOOKUP(ROW(BB381),'فهرست بها کلی'!$C$13:$BO$1660,50,0),"")</f>
        <v/>
      </c>
      <c r="BC393" s="174" t="str">
        <f ca="1">IFERROR(VLOOKUP(ROW(BC381),'فهرست بها کلی'!$C$13:$BO$1660,53,0),"")</f>
        <v/>
      </c>
      <c r="BD393" s="174" t="str">
        <f ca="1">IFERROR(VLOOKUP(ROW(BD381),'فهرست بها کلی'!$C$13:$BO$1660,56,0),"")</f>
        <v/>
      </c>
      <c r="BE393" s="174" t="str">
        <f ca="1">IFERROR(VLOOKUP(ROW(BE381),'فهرست بها کلی'!$C$13:$BO$1660,59,0),"")</f>
        <v/>
      </c>
      <c r="BF393" s="174" t="str">
        <f ca="1">IFERROR(VLOOKUP(ROW(BF381),'فهرست بها کلی'!$C$13:$BO$1660,62,0),"")</f>
        <v/>
      </c>
      <c r="BG393" s="174" t="str">
        <f ca="1">IFERROR(VLOOKUP(ROW(BG381),'فهرست بها کلی'!$C$13:$BO$1660,65,0),"")</f>
        <v/>
      </c>
      <c r="BH393" s="174" t="str">
        <f ca="1">IFERROR(VLOOKUP(ROW(BH381),'فهرست بها کلی'!$C$13:$BO$1660,16,0),"")</f>
        <v/>
      </c>
      <c r="BI393" s="245" t="str">
        <f t="shared" ca="1" si="41"/>
        <v xml:space="preserve"> </v>
      </c>
      <c r="BJ393" s="245" t="str">
        <f t="shared" ca="1" si="42"/>
        <v/>
      </c>
      <c r="BK393" s="245" t="str">
        <f t="shared" ca="1" si="43"/>
        <v/>
      </c>
    </row>
    <row r="394" spans="1:63" ht="47.25" customHeight="1">
      <c r="A394" s="174" t="str">
        <f ca="1">IFERROR(VLOOKUP(ROW(A382),'فهرست بها کلی'!$C$13:$BO$1660,1,0),"")</f>
        <v/>
      </c>
      <c r="B394" s="174" t="str">
        <f ca="1">IFERROR(VLOOKUP(ROW(B382),'فهرست بها کلی'!$C$13:$BO$1660,5,0),"")</f>
        <v/>
      </c>
      <c r="C394" s="174" t="str">
        <f ca="1">IFERROR(VLOOKUP(ROW(C382),'فهرست بها کلی'!$C$13:$BO$1660,6,0),"")</f>
        <v/>
      </c>
      <c r="D394" s="174" t="str">
        <f ca="1">IFERROR(VLOOKUP(ROW(D382),'فهرست بها کلی'!$C$13:$BO$1660,7,0),"")</f>
        <v/>
      </c>
      <c r="E394" s="174" t="str">
        <f ca="1">IFERROR(VLOOKUP(ROW(E382),'فهرست بها کلی'!$C$13:$BO$1660,8,0),"")</f>
        <v/>
      </c>
      <c r="F394" s="174" t="str">
        <f ca="1">IFERROR(VLOOKUP(ROW(F382),'فهرست بها کلی'!$C$13:$BO$1660,9,0),"")</f>
        <v/>
      </c>
      <c r="G394" s="174" t="str">
        <f ca="1">IFERROR(VLOOKUP(ROW(G382),'فهرست بها کلی'!$C$13:$BO$1660,21,0),"")</f>
        <v/>
      </c>
      <c r="H394" s="174" t="str">
        <f ca="1">IFERROR(VLOOKUP(ROW(H382),'فهرست بها کلی'!$C$13:$BO$1660,24,0),"")</f>
        <v/>
      </c>
      <c r="I394" s="174" t="str">
        <f ca="1">IFERROR(VLOOKUP(ROW(I382),'فهرست بها کلی'!$C$13:$BO$1660,27,0),"")</f>
        <v/>
      </c>
      <c r="J394" s="174" t="str">
        <f ca="1">IFERROR(VLOOKUP(ROW(J382),'فهرست بها کلی'!$C$13:$BO$1660,30,0),"")</f>
        <v/>
      </c>
      <c r="K394" s="174" t="str">
        <f ca="1">IFERROR(VLOOKUP(ROW(K382),'فهرست بها کلی'!$C$13:$BO$1660,33,0),"")</f>
        <v/>
      </c>
      <c r="L394" s="174" t="str">
        <f ca="1">IFERROR(VLOOKUP(ROW(L382),'فهرست بها کلی'!$C$13:$BO$1660,36,0),"")</f>
        <v/>
      </c>
      <c r="M394" s="174" t="str">
        <f ca="1">IFERROR(VLOOKUP(ROW(M382),'فهرست بها کلی'!$C$13:$BO$1660,39,0),"")</f>
        <v/>
      </c>
      <c r="N394" s="174" t="str">
        <f ca="1">IFERROR(VLOOKUP(ROW(N382),'فهرست بها کلی'!$C$13:$BO$1660,42,0),"")</f>
        <v/>
      </c>
      <c r="O394" s="174" t="str">
        <f ca="1">IFERROR(VLOOKUP(ROW(O382),'فهرست بها کلی'!$C$13:$BO$1660,45,0),"")</f>
        <v/>
      </c>
      <c r="P394" s="174" t="str">
        <f ca="1">IFERROR(VLOOKUP(ROW(P382),'فهرست بها کلی'!$C$13:$BO$1660,48,0),"")</f>
        <v/>
      </c>
      <c r="Q394" s="174" t="str">
        <f ca="1">IFERROR(VLOOKUP(ROW(Q382),'فهرست بها کلی'!$C$13:$BO$1660,51,0),"")</f>
        <v/>
      </c>
      <c r="R394" s="174" t="str">
        <f ca="1">IFERROR(VLOOKUP(ROW(R382),'فهرست بها کلی'!$C$13:$BO$1660,54,0),"")</f>
        <v/>
      </c>
      <c r="S394" s="174" t="str">
        <f ca="1">IFERROR(VLOOKUP(ROW(S382),'فهرست بها کلی'!$C$13:$BO$1660,57,0),"")</f>
        <v/>
      </c>
      <c r="T394" s="174" t="str">
        <f ca="1">IFERROR(VLOOKUP(ROW(T382),'فهرست بها کلی'!$C$13:$BO$1660,60,0),"")</f>
        <v/>
      </c>
      <c r="U394" s="174" t="str">
        <f ca="1">IFERROR(VLOOKUP(ROW(U382),'فهرست بها کلی'!$C$13:$BO$1660,63,0),"")</f>
        <v/>
      </c>
      <c r="V394" s="241">
        <f t="shared" ca="1" si="37"/>
        <v>0</v>
      </c>
      <c r="W394" s="242" t="str">
        <f t="shared" ca="1" si="38"/>
        <v/>
      </c>
      <c r="X394" s="174" t="str">
        <f ca="1">IFERROR(VLOOKUP(ROW(X382),'فهرست بها کلی'!$C$13:$BO$1660,10,0),"")</f>
        <v/>
      </c>
      <c r="Y394" s="174" t="str">
        <f ca="1">IFERROR(VLOOKUP(ROW(Y382),'فهرست بها کلی'!$C$13:$BO$1660,11,0),"")</f>
        <v/>
      </c>
      <c r="Z394" s="174" t="str">
        <f ca="1">IFERROR(VLOOKUP(ROW(Z382),'فهرست بها کلی'!$C$13:$BO$1660,12,0),"")</f>
        <v/>
      </c>
      <c r="AA394" s="174" t="str">
        <f ca="1">IFERROR(VLOOKUP(ROW(AA382),'فهرست بها کلی'!$C$13:$BO$1660,13,0),"")</f>
        <v/>
      </c>
      <c r="AB394" s="243" t="str">
        <f t="shared" ca="1" si="39"/>
        <v/>
      </c>
      <c r="AC394" s="174" t="str">
        <f ca="1">IFERROR(VLOOKUP(ROW(AC382),'فهرست بها کلی'!$C$13:$BO$1660,22,0),"")</f>
        <v/>
      </c>
      <c r="AD394" s="174" t="str">
        <f ca="1">IFERROR(VLOOKUP(ROW(AD382),'فهرست بها کلی'!$C$13:$BO$1660,25,0),"")</f>
        <v/>
      </c>
      <c r="AE394" s="174" t="str">
        <f ca="1">IFERROR(VLOOKUP(ROW(AE382),'فهرست بها کلی'!$C$13:$BO$1660,28,0),"")</f>
        <v/>
      </c>
      <c r="AF394" s="174" t="str">
        <f ca="1">IFERROR(VLOOKUP(ROW(AF382),'فهرست بها کلی'!$C$13:$BO$1660,31,0),"")</f>
        <v/>
      </c>
      <c r="AG394" s="174" t="str">
        <f ca="1">IFERROR(VLOOKUP(ROW(AG382),'فهرست بها کلی'!$C$13:$BO$1660,34,0),"")</f>
        <v/>
      </c>
      <c r="AH394" s="174" t="str">
        <f ca="1">IFERROR(VLOOKUP(ROW(AH382),'فهرست بها کلی'!$C$13:$BO$1660,37,0),"")</f>
        <v/>
      </c>
      <c r="AI394" s="174" t="str">
        <f ca="1">IFERROR(VLOOKUP(ROW(AI382),'فهرست بها کلی'!$C$13:$BO$1660,40,0),"")</f>
        <v/>
      </c>
      <c r="AJ394" s="174" t="str">
        <f ca="1">IFERROR(VLOOKUP(ROW(AJ382),'فهرست بها کلی'!$C$13:$BO$1660,43,0),"")</f>
        <v/>
      </c>
      <c r="AK394" s="174" t="str">
        <f ca="1">IFERROR(VLOOKUP(ROW(AK382),'فهرست بها کلی'!$C$13:$BO$1660,46,0),"")</f>
        <v/>
      </c>
      <c r="AL394" s="174" t="str">
        <f ca="1">IFERROR(VLOOKUP(ROW(AL382),'فهرست بها کلی'!$C$13:$BO$1660,49,0),"")</f>
        <v/>
      </c>
      <c r="AM394" s="174" t="str">
        <f ca="1">IFERROR(VLOOKUP(ROW(AM382),'فهرست بها کلی'!$C$13:$BO$1660,52,0),"")</f>
        <v/>
      </c>
      <c r="AN394" s="174" t="str">
        <f ca="1">IFERROR(VLOOKUP(ROW(AN382),'فهرست بها کلی'!$C$13:$BO$1660,55,0),"")</f>
        <v/>
      </c>
      <c r="AO394" s="174" t="str">
        <f ca="1">IFERROR(VLOOKUP(ROW(AO382),'فهرست بها کلی'!$C$13:$BO$1660,58,0),"")</f>
        <v/>
      </c>
      <c r="AP394" s="174" t="str">
        <f ca="1">IFERROR(VLOOKUP(ROW(AP382),'فهرست بها کلی'!$C$13:$BO$1660,61,0),"")</f>
        <v/>
      </c>
      <c r="AQ394" s="174" t="str">
        <f ca="1">IFERROR(VLOOKUP(ROW(AQ382),'فهرست بها کلی'!$C$13:$BO$1660,64,0),"")</f>
        <v/>
      </c>
      <c r="AR394" s="244">
        <f t="shared" ca="1" si="40"/>
        <v>0</v>
      </c>
      <c r="AS394" s="174" t="str">
        <f ca="1">IFERROR(VLOOKUP(ROW(AS382),'فهرست بها کلی'!$C$13:$BO$1660,23,0),"")</f>
        <v/>
      </c>
      <c r="AT394" s="174" t="str">
        <f ca="1">IFERROR(VLOOKUP(ROW(AT382),'فهرست بها کلی'!$C$13:$BO$1660,26,0),"")</f>
        <v/>
      </c>
      <c r="AU394" s="174" t="str">
        <f ca="1">IFERROR(VLOOKUP(ROW(AU382),'فهرست بها کلی'!$C$13:$BO$1660,29,0),"")</f>
        <v/>
      </c>
      <c r="AV394" s="174" t="str">
        <f ca="1">IFERROR(VLOOKUP(ROW(AV382),'فهرست بها کلی'!$C$13:$BO$1660,32,0),"")</f>
        <v/>
      </c>
      <c r="AW394" s="174" t="str">
        <f ca="1">IFERROR(VLOOKUP(ROW(AW382),'فهرست بها کلی'!$C$13:$BO$1660,35,0),"")</f>
        <v/>
      </c>
      <c r="AX394" s="174" t="str">
        <f ca="1">IFERROR(VLOOKUP(ROW(AX382),'فهرست بها کلی'!$C$13:$BO$1660,38,0),"")</f>
        <v/>
      </c>
      <c r="AY394" s="174" t="str">
        <f ca="1">IFERROR(VLOOKUP(ROW(AY382),'فهرست بها کلی'!$C$13:$BO$1660,41,0),"")</f>
        <v/>
      </c>
      <c r="AZ394" s="174" t="str">
        <f ca="1">IFERROR(VLOOKUP(ROW(AZ382),'فهرست بها کلی'!$C$13:$BO$1660,44,0),"")</f>
        <v/>
      </c>
      <c r="BA394" s="174" t="str">
        <f ca="1">IFERROR(VLOOKUP(ROW(BA382),'فهرست بها کلی'!$C$13:$BO$1660,47,0),"")</f>
        <v/>
      </c>
      <c r="BB394" s="174" t="str">
        <f ca="1">IFERROR(VLOOKUP(ROW(BB382),'فهرست بها کلی'!$C$13:$BO$1660,50,0),"")</f>
        <v/>
      </c>
      <c r="BC394" s="174" t="str">
        <f ca="1">IFERROR(VLOOKUP(ROW(BC382),'فهرست بها کلی'!$C$13:$BO$1660,53,0),"")</f>
        <v/>
      </c>
      <c r="BD394" s="174" t="str">
        <f ca="1">IFERROR(VLOOKUP(ROW(BD382),'فهرست بها کلی'!$C$13:$BO$1660,56,0),"")</f>
        <v/>
      </c>
      <c r="BE394" s="174" t="str">
        <f ca="1">IFERROR(VLOOKUP(ROW(BE382),'فهرست بها کلی'!$C$13:$BO$1660,59,0),"")</f>
        <v/>
      </c>
      <c r="BF394" s="174" t="str">
        <f ca="1">IFERROR(VLOOKUP(ROW(BF382),'فهرست بها کلی'!$C$13:$BO$1660,62,0),"")</f>
        <v/>
      </c>
      <c r="BG394" s="174" t="str">
        <f ca="1">IFERROR(VLOOKUP(ROW(BG382),'فهرست بها کلی'!$C$13:$BO$1660,65,0),"")</f>
        <v/>
      </c>
      <c r="BH394" s="174" t="str">
        <f ca="1">IFERROR(VLOOKUP(ROW(BH382),'فهرست بها کلی'!$C$13:$BO$1660,16,0),"")</f>
        <v/>
      </c>
      <c r="BI394" s="245" t="str">
        <f t="shared" ca="1" si="41"/>
        <v xml:space="preserve"> </v>
      </c>
      <c r="BJ394" s="245" t="str">
        <f t="shared" ca="1" si="42"/>
        <v/>
      </c>
      <c r="BK394" s="245" t="str">
        <f t="shared" ca="1" si="43"/>
        <v/>
      </c>
    </row>
    <row r="395" spans="1:63" ht="47.25" customHeight="1">
      <c r="A395" s="174" t="str">
        <f ca="1">IFERROR(VLOOKUP(ROW(A383),'فهرست بها کلی'!$C$13:$BO$1660,1,0),"")</f>
        <v/>
      </c>
      <c r="B395" s="174" t="str">
        <f ca="1">IFERROR(VLOOKUP(ROW(B383),'فهرست بها کلی'!$C$13:$BO$1660,5,0),"")</f>
        <v/>
      </c>
      <c r="C395" s="174" t="str">
        <f ca="1">IFERROR(VLOOKUP(ROW(C383),'فهرست بها کلی'!$C$13:$BO$1660,6,0),"")</f>
        <v/>
      </c>
      <c r="D395" s="174" t="str">
        <f ca="1">IFERROR(VLOOKUP(ROW(D383),'فهرست بها کلی'!$C$13:$BO$1660,7,0),"")</f>
        <v/>
      </c>
      <c r="E395" s="174" t="str">
        <f ca="1">IFERROR(VLOOKUP(ROW(E383),'فهرست بها کلی'!$C$13:$BO$1660,8,0),"")</f>
        <v/>
      </c>
      <c r="F395" s="174" t="str">
        <f ca="1">IFERROR(VLOOKUP(ROW(F383),'فهرست بها کلی'!$C$13:$BO$1660,9,0),"")</f>
        <v/>
      </c>
      <c r="G395" s="174" t="str">
        <f ca="1">IFERROR(VLOOKUP(ROW(G383),'فهرست بها کلی'!$C$13:$BO$1660,21,0),"")</f>
        <v/>
      </c>
      <c r="H395" s="174" t="str">
        <f ca="1">IFERROR(VLOOKUP(ROW(H383),'فهرست بها کلی'!$C$13:$BO$1660,24,0),"")</f>
        <v/>
      </c>
      <c r="I395" s="174" t="str">
        <f ca="1">IFERROR(VLOOKUP(ROW(I383),'فهرست بها کلی'!$C$13:$BO$1660,27,0),"")</f>
        <v/>
      </c>
      <c r="J395" s="174" t="str">
        <f ca="1">IFERROR(VLOOKUP(ROW(J383),'فهرست بها کلی'!$C$13:$BO$1660,30,0),"")</f>
        <v/>
      </c>
      <c r="K395" s="174" t="str">
        <f ca="1">IFERROR(VLOOKUP(ROW(K383),'فهرست بها کلی'!$C$13:$BO$1660,33,0),"")</f>
        <v/>
      </c>
      <c r="L395" s="174" t="str">
        <f ca="1">IFERROR(VLOOKUP(ROW(L383),'فهرست بها کلی'!$C$13:$BO$1660,36,0),"")</f>
        <v/>
      </c>
      <c r="M395" s="174" t="str">
        <f ca="1">IFERROR(VLOOKUP(ROW(M383),'فهرست بها کلی'!$C$13:$BO$1660,39,0),"")</f>
        <v/>
      </c>
      <c r="N395" s="174" t="str">
        <f ca="1">IFERROR(VLOOKUP(ROW(N383),'فهرست بها کلی'!$C$13:$BO$1660,42,0),"")</f>
        <v/>
      </c>
      <c r="O395" s="174" t="str">
        <f ca="1">IFERROR(VLOOKUP(ROW(O383),'فهرست بها کلی'!$C$13:$BO$1660,45,0),"")</f>
        <v/>
      </c>
      <c r="P395" s="174" t="str">
        <f ca="1">IFERROR(VLOOKUP(ROW(P383),'فهرست بها کلی'!$C$13:$BO$1660,48,0),"")</f>
        <v/>
      </c>
      <c r="Q395" s="174" t="str">
        <f ca="1">IFERROR(VLOOKUP(ROW(Q383),'فهرست بها کلی'!$C$13:$BO$1660,51,0),"")</f>
        <v/>
      </c>
      <c r="R395" s="174" t="str">
        <f ca="1">IFERROR(VLOOKUP(ROW(R383),'فهرست بها کلی'!$C$13:$BO$1660,54,0),"")</f>
        <v/>
      </c>
      <c r="S395" s="174" t="str">
        <f ca="1">IFERROR(VLOOKUP(ROW(S383),'فهرست بها کلی'!$C$13:$BO$1660,57,0),"")</f>
        <v/>
      </c>
      <c r="T395" s="174" t="str">
        <f ca="1">IFERROR(VLOOKUP(ROW(T383),'فهرست بها کلی'!$C$13:$BO$1660,60,0),"")</f>
        <v/>
      </c>
      <c r="U395" s="174" t="str">
        <f ca="1">IFERROR(VLOOKUP(ROW(U383),'فهرست بها کلی'!$C$13:$BO$1660,63,0),"")</f>
        <v/>
      </c>
      <c r="V395" s="241">
        <f t="shared" ca="1" si="37"/>
        <v>0</v>
      </c>
      <c r="W395" s="242" t="str">
        <f t="shared" ca="1" si="38"/>
        <v/>
      </c>
      <c r="X395" s="174" t="str">
        <f ca="1">IFERROR(VLOOKUP(ROW(X383),'فهرست بها کلی'!$C$13:$BO$1660,10,0),"")</f>
        <v/>
      </c>
      <c r="Y395" s="174" t="str">
        <f ca="1">IFERROR(VLOOKUP(ROW(Y383),'فهرست بها کلی'!$C$13:$BO$1660,11,0),"")</f>
        <v/>
      </c>
      <c r="Z395" s="174" t="str">
        <f ca="1">IFERROR(VLOOKUP(ROW(Z383),'فهرست بها کلی'!$C$13:$BO$1660,12,0),"")</f>
        <v/>
      </c>
      <c r="AA395" s="174" t="str">
        <f ca="1">IFERROR(VLOOKUP(ROW(AA383),'فهرست بها کلی'!$C$13:$BO$1660,13,0),"")</f>
        <v/>
      </c>
      <c r="AB395" s="243" t="str">
        <f t="shared" ca="1" si="39"/>
        <v/>
      </c>
      <c r="AC395" s="174" t="str">
        <f ca="1">IFERROR(VLOOKUP(ROW(AC383),'فهرست بها کلی'!$C$13:$BO$1660,22,0),"")</f>
        <v/>
      </c>
      <c r="AD395" s="174" t="str">
        <f ca="1">IFERROR(VLOOKUP(ROW(AD383),'فهرست بها کلی'!$C$13:$BO$1660,25,0),"")</f>
        <v/>
      </c>
      <c r="AE395" s="174" t="str">
        <f ca="1">IFERROR(VLOOKUP(ROW(AE383),'فهرست بها کلی'!$C$13:$BO$1660,28,0),"")</f>
        <v/>
      </c>
      <c r="AF395" s="174" t="str">
        <f ca="1">IFERROR(VLOOKUP(ROW(AF383),'فهرست بها کلی'!$C$13:$BO$1660,31,0),"")</f>
        <v/>
      </c>
      <c r="AG395" s="174" t="str">
        <f ca="1">IFERROR(VLOOKUP(ROW(AG383),'فهرست بها کلی'!$C$13:$BO$1660,34,0),"")</f>
        <v/>
      </c>
      <c r="AH395" s="174" t="str">
        <f ca="1">IFERROR(VLOOKUP(ROW(AH383),'فهرست بها کلی'!$C$13:$BO$1660,37,0),"")</f>
        <v/>
      </c>
      <c r="AI395" s="174" t="str">
        <f ca="1">IFERROR(VLOOKUP(ROW(AI383),'فهرست بها کلی'!$C$13:$BO$1660,40,0),"")</f>
        <v/>
      </c>
      <c r="AJ395" s="174" t="str">
        <f ca="1">IFERROR(VLOOKUP(ROW(AJ383),'فهرست بها کلی'!$C$13:$BO$1660,43,0),"")</f>
        <v/>
      </c>
      <c r="AK395" s="174" t="str">
        <f ca="1">IFERROR(VLOOKUP(ROW(AK383),'فهرست بها کلی'!$C$13:$BO$1660,46,0),"")</f>
        <v/>
      </c>
      <c r="AL395" s="174" t="str">
        <f ca="1">IFERROR(VLOOKUP(ROW(AL383),'فهرست بها کلی'!$C$13:$BO$1660,49,0),"")</f>
        <v/>
      </c>
      <c r="AM395" s="174" t="str">
        <f ca="1">IFERROR(VLOOKUP(ROW(AM383),'فهرست بها کلی'!$C$13:$BO$1660,52,0),"")</f>
        <v/>
      </c>
      <c r="AN395" s="174" t="str">
        <f ca="1">IFERROR(VLOOKUP(ROW(AN383),'فهرست بها کلی'!$C$13:$BO$1660,55,0),"")</f>
        <v/>
      </c>
      <c r="AO395" s="174" t="str">
        <f ca="1">IFERROR(VLOOKUP(ROW(AO383),'فهرست بها کلی'!$C$13:$BO$1660,58,0),"")</f>
        <v/>
      </c>
      <c r="AP395" s="174" t="str">
        <f ca="1">IFERROR(VLOOKUP(ROW(AP383),'فهرست بها کلی'!$C$13:$BO$1660,61,0),"")</f>
        <v/>
      </c>
      <c r="AQ395" s="174" t="str">
        <f ca="1">IFERROR(VLOOKUP(ROW(AQ383),'فهرست بها کلی'!$C$13:$BO$1660,64,0),"")</f>
        <v/>
      </c>
      <c r="AR395" s="244">
        <f t="shared" ca="1" si="40"/>
        <v>0</v>
      </c>
      <c r="AS395" s="174" t="str">
        <f ca="1">IFERROR(VLOOKUP(ROW(AS383),'فهرست بها کلی'!$C$13:$BO$1660,23,0),"")</f>
        <v/>
      </c>
      <c r="AT395" s="174" t="str">
        <f ca="1">IFERROR(VLOOKUP(ROW(AT383),'فهرست بها کلی'!$C$13:$BO$1660,26,0),"")</f>
        <v/>
      </c>
      <c r="AU395" s="174" t="str">
        <f ca="1">IFERROR(VLOOKUP(ROW(AU383),'فهرست بها کلی'!$C$13:$BO$1660,29,0),"")</f>
        <v/>
      </c>
      <c r="AV395" s="174" t="str">
        <f ca="1">IFERROR(VLOOKUP(ROW(AV383),'فهرست بها کلی'!$C$13:$BO$1660,32,0),"")</f>
        <v/>
      </c>
      <c r="AW395" s="174" t="str">
        <f ca="1">IFERROR(VLOOKUP(ROW(AW383),'فهرست بها کلی'!$C$13:$BO$1660,35,0),"")</f>
        <v/>
      </c>
      <c r="AX395" s="174" t="str">
        <f ca="1">IFERROR(VLOOKUP(ROW(AX383),'فهرست بها کلی'!$C$13:$BO$1660,38,0),"")</f>
        <v/>
      </c>
      <c r="AY395" s="174" t="str">
        <f ca="1">IFERROR(VLOOKUP(ROW(AY383),'فهرست بها کلی'!$C$13:$BO$1660,41,0),"")</f>
        <v/>
      </c>
      <c r="AZ395" s="174" t="str">
        <f ca="1">IFERROR(VLOOKUP(ROW(AZ383),'فهرست بها کلی'!$C$13:$BO$1660,44,0),"")</f>
        <v/>
      </c>
      <c r="BA395" s="174" t="str">
        <f ca="1">IFERROR(VLOOKUP(ROW(BA383),'فهرست بها کلی'!$C$13:$BO$1660,47,0),"")</f>
        <v/>
      </c>
      <c r="BB395" s="174" t="str">
        <f ca="1">IFERROR(VLOOKUP(ROW(BB383),'فهرست بها کلی'!$C$13:$BO$1660,50,0),"")</f>
        <v/>
      </c>
      <c r="BC395" s="174" t="str">
        <f ca="1">IFERROR(VLOOKUP(ROW(BC383),'فهرست بها کلی'!$C$13:$BO$1660,53,0),"")</f>
        <v/>
      </c>
      <c r="BD395" s="174" t="str">
        <f ca="1">IFERROR(VLOOKUP(ROW(BD383),'فهرست بها کلی'!$C$13:$BO$1660,56,0),"")</f>
        <v/>
      </c>
      <c r="BE395" s="174" t="str">
        <f ca="1">IFERROR(VLOOKUP(ROW(BE383),'فهرست بها کلی'!$C$13:$BO$1660,59,0),"")</f>
        <v/>
      </c>
      <c r="BF395" s="174" t="str">
        <f ca="1">IFERROR(VLOOKUP(ROW(BF383),'فهرست بها کلی'!$C$13:$BO$1660,62,0),"")</f>
        <v/>
      </c>
      <c r="BG395" s="174" t="str">
        <f ca="1">IFERROR(VLOOKUP(ROW(BG383),'فهرست بها کلی'!$C$13:$BO$1660,65,0),"")</f>
        <v/>
      </c>
      <c r="BH395" s="174" t="str">
        <f ca="1">IFERROR(VLOOKUP(ROW(BH383),'فهرست بها کلی'!$C$13:$BO$1660,16,0),"")</f>
        <v/>
      </c>
      <c r="BI395" s="245" t="str">
        <f t="shared" ca="1" si="41"/>
        <v xml:space="preserve"> </v>
      </c>
      <c r="BJ395" s="245" t="str">
        <f t="shared" ca="1" si="42"/>
        <v/>
      </c>
      <c r="BK395" s="245" t="str">
        <f t="shared" ca="1" si="43"/>
        <v/>
      </c>
    </row>
    <row r="396" spans="1:63" ht="47.25" customHeight="1">
      <c r="A396" s="174" t="str">
        <f ca="1">IFERROR(VLOOKUP(ROW(A384),'فهرست بها کلی'!$C$13:$BO$1660,1,0),"")</f>
        <v/>
      </c>
      <c r="B396" s="174" t="str">
        <f ca="1">IFERROR(VLOOKUP(ROW(B384),'فهرست بها کلی'!$C$13:$BO$1660,5,0),"")</f>
        <v/>
      </c>
      <c r="C396" s="174" t="str">
        <f ca="1">IFERROR(VLOOKUP(ROW(C384),'فهرست بها کلی'!$C$13:$BO$1660,6,0),"")</f>
        <v/>
      </c>
      <c r="D396" s="174" t="str">
        <f ca="1">IFERROR(VLOOKUP(ROW(D384),'فهرست بها کلی'!$C$13:$BO$1660,7,0),"")</f>
        <v/>
      </c>
      <c r="E396" s="174" t="str">
        <f ca="1">IFERROR(VLOOKUP(ROW(E384),'فهرست بها کلی'!$C$13:$BO$1660,8,0),"")</f>
        <v/>
      </c>
      <c r="F396" s="174" t="str">
        <f ca="1">IFERROR(VLOOKUP(ROW(F384),'فهرست بها کلی'!$C$13:$BO$1660,9,0),"")</f>
        <v/>
      </c>
      <c r="G396" s="174" t="str">
        <f ca="1">IFERROR(VLOOKUP(ROW(G384),'فهرست بها کلی'!$C$13:$BO$1660,21,0),"")</f>
        <v/>
      </c>
      <c r="H396" s="174" t="str">
        <f ca="1">IFERROR(VLOOKUP(ROW(H384),'فهرست بها کلی'!$C$13:$BO$1660,24,0),"")</f>
        <v/>
      </c>
      <c r="I396" s="174" t="str">
        <f ca="1">IFERROR(VLOOKUP(ROW(I384),'فهرست بها کلی'!$C$13:$BO$1660,27,0),"")</f>
        <v/>
      </c>
      <c r="J396" s="174" t="str">
        <f ca="1">IFERROR(VLOOKUP(ROW(J384),'فهرست بها کلی'!$C$13:$BO$1660,30,0),"")</f>
        <v/>
      </c>
      <c r="K396" s="174" t="str">
        <f ca="1">IFERROR(VLOOKUP(ROW(K384),'فهرست بها کلی'!$C$13:$BO$1660,33,0),"")</f>
        <v/>
      </c>
      <c r="L396" s="174" t="str">
        <f ca="1">IFERROR(VLOOKUP(ROW(L384),'فهرست بها کلی'!$C$13:$BO$1660,36,0),"")</f>
        <v/>
      </c>
      <c r="M396" s="174" t="str">
        <f ca="1">IFERROR(VLOOKUP(ROW(M384),'فهرست بها کلی'!$C$13:$BO$1660,39,0),"")</f>
        <v/>
      </c>
      <c r="N396" s="174" t="str">
        <f ca="1">IFERROR(VLOOKUP(ROW(N384),'فهرست بها کلی'!$C$13:$BO$1660,42,0),"")</f>
        <v/>
      </c>
      <c r="O396" s="174" t="str">
        <f ca="1">IFERROR(VLOOKUP(ROW(O384),'فهرست بها کلی'!$C$13:$BO$1660,45,0),"")</f>
        <v/>
      </c>
      <c r="P396" s="174" t="str">
        <f ca="1">IFERROR(VLOOKUP(ROW(P384),'فهرست بها کلی'!$C$13:$BO$1660,48,0),"")</f>
        <v/>
      </c>
      <c r="Q396" s="174" t="str">
        <f ca="1">IFERROR(VLOOKUP(ROW(Q384),'فهرست بها کلی'!$C$13:$BO$1660,51,0),"")</f>
        <v/>
      </c>
      <c r="R396" s="174" t="str">
        <f ca="1">IFERROR(VLOOKUP(ROW(R384),'فهرست بها کلی'!$C$13:$BO$1660,54,0),"")</f>
        <v/>
      </c>
      <c r="S396" s="174" t="str">
        <f ca="1">IFERROR(VLOOKUP(ROW(S384),'فهرست بها کلی'!$C$13:$BO$1660,57,0),"")</f>
        <v/>
      </c>
      <c r="T396" s="174" t="str">
        <f ca="1">IFERROR(VLOOKUP(ROW(T384),'فهرست بها کلی'!$C$13:$BO$1660,60,0),"")</f>
        <v/>
      </c>
      <c r="U396" s="174" t="str">
        <f ca="1">IFERROR(VLOOKUP(ROW(U384),'فهرست بها کلی'!$C$13:$BO$1660,63,0),"")</f>
        <v/>
      </c>
      <c r="V396" s="241">
        <f t="shared" ca="1" si="37"/>
        <v>0</v>
      </c>
      <c r="W396" s="242" t="str">
        <f t="shared" ca="1" si="38"/>
        <v/>
      </c>
      <c r="X396" s="174" t="str">
        <f ca="1">IFERROR(VLOOKUP(ROW(X384),'فهرست بها کلی'!$C$13:$BO$1660,10,0),"")</f>
        <v/>
      </c>
      <c r="Y396" s="174" t="str">
        <f ca="1">IFERROR(VLOOKUP(ROW(Y384),'فهرست بها کلی'!$C$13:$BO$1660,11,0),"")</f>
        <v/>
      </c>
      <c r="Z396" s="174" t="str">
        <f ca="1">IFERROR(VLOOKUP(ROW(Z384),'فهرست بها کلی'!$C$13:$BO$1660,12,0),"")</f>
        <v/>
      </c>
      <c r="AA396" s="174" t="str">
        <f ca="1">IFERROR(VLOOKUP(ROW(AA384),'فهرست بها کلی'!$C$13:$BO$1660,13,0),"")</f>
        <v/>
      </c>
      <c r="AB396" s="243" t="str">
        <f t="shared" ca="1" si="39"/>
        <v/>
      </c>
      <c r="AC396" s="174" t="str">
        <f ca="1">IFERROR(VLOOKUP(ROW(AC384),'فهرست بها کلی'!$C$13:$BO$1660,22,0),"")</f>
        <v/>
      </c>
      <c r="AD396" s="174" t="str">
        <f ca="1">IFERROR(VLOOKUP(ROW(AD384),'فهرست بها کلی'!$C$13:$BO$1660,25,0),"")</f>
        <v/>
      </c>
      <c r="AE396" s="174" t="str">
        <f ca="1">IFERROR(VLOOKUP(ROW(AE384),'فهرست بها کلی'!$C$13:$BO$1660,28,0),"")</f>
        <v/>
      </c>
      <c r="AF396" s="174" t="str">
        <f ca="1">IFERROR(VLOOKUP(ROW(AF384),'فهرست بها کلی'!$C$13:$BO$1660,31,0),"")</f>
        <v/>
      </c>
      <c r="AG396" s="174" t="str">
        <f ca="1">IFERROR(VLOOKUP(ROW(AG384),'فهرست بها کلی'!$C$13:$BO$1660,34,0),"")</f>
        <v/>
      </c>
      <c r="AH396" s="174" t="str">
        <f ca="1">IFERROR(VLOOKUP(ROW(AH384),'فهرست بها کلی'!$C$13:$BO$1660,37,0),"")</f>
        <v/>
      </c>
      <c r="AI396" s="174" t="str">
        <f ca="1">IFERROR(VLOOKUP(ROW(AI384),'فهرست بها کلی'!$C$13:$BO$1660,40,0),"")</f>
        <v/>
      </c>
      <c r="AJ396" s="174" t="str">
        <f ca="1">IFERROR(VLOOKUP(ROW(AJ384),'فهرست بها کلی'!$C$13:$BO$1660,43,0),"")</f>
        <v/>
      </c>
      <c r="AK396" s="174" t="str">
        <f ca="1">IFERROR(VLOOKUP(ROW(AK384),'فهرست بها کلی'!$C$13:$BO$1660,46,0),"")</f>
        <v/>
      </c>
      <c r="AL396" s="174" t="str">
        <f ca="1">IFERROR(VLOOKUP(ROW(AL384),'فهرست بها کلی'!$C$13:$BO$1660,49,0),"")</f>
        <v/>
      </c>
      <c r="AM396" s="174" t="str">
        <f ca="1">IFERROR(VLOOKUP(ROW(AM384),'فهرست بها کلی'!$C$13:$BO$1660,52,0),"")</f>
        <v/>
      </c>
      <c r="AN396" s="174" t="str">
        <f ca="1">IFERROR(VLOOKUP(ROW(AN384),'فهرست بها کلی'!$C$13:$BO$1660,55,0),"")</f>
        <v/>
      </c>
      <c r="AO396" s="174" t="str">
        <f ca="1">IFERROR(VLOOKUP(ROW(AO384),'فهرست بها کلی'!$C$13:$BO$1660,58,0),"")</f>
        <v/>
      </c>
      <c r="AP396" s="174" t="str">
        <f ca="1">IFERROR(VLOOKUP(ROW(AP384),'فهرست بها کلی'!$C$13:$BO$1660,61,0),"")</f>
        <v/>
      </c>
      <c r="AQ396" s="174" t="str">
        <f ca="1">IFERROR(VLOOKUP(ROW(AQ384),'فهرست بها کلی'!$C$13:$BO$1660,64,0),"")</f>
        <v/>
      </c>
      <c r="AR396" s="244">
        <f t="shared" ca="1" si="40"/>
        <v>0</v>
      </c>
      <c r="AS396" s="174" t="str">
        <f ca="1">IFERROR(VLOOKUP(ROW(AS384),'فهرست بها کلی'!$C$13:$BO$1660,23,0),"")</f>
        <v/>
      </c>
      <c r="AT396" s="174" t="str">
        <f ca="1">IFERROR(VLOOKUP(ROW(AT384),'فهرست بها کلی'!$C$13:$BO$1660,26,0),"")</f>
        <v/>
      </c>
      <c r="AU396" s="174" t="str">
        <f ca="1">IFERROR(VLOOKUP(ROW(AU384),'فهرست بها کلی'!$C$13:$BO$1660,29,0),"")</f>
        <v/>
      </c>
      <c r="AV396" s="174" t="str">
        <f ca="1">IFERROR(VLOOKUP(ROW(AV384),'فهرست بها کلی'!$C$13:$BO$1660,32,0),"")</f>
        <v/>
      </c>
      <c r="AW396" s="174" t="str">
        <f ca="1">IFERROR(VLOOKUP(ROW(AW384),'فهرست بها کلی'!$C$13:$BO$1660,35,0),"")</f>
        <v/>
      </c>
      <c r="AX396" s="174" t="str">
        <f ca="1">IFERROR(VLOOKUP(ROW(AX384),'فهرست بها کلی'!$C$13:$BO$1660,38,0),"")</f>
        <v/>
      </c>
      <c r="AY396" s="174" t="str">
        <f ca="1">IFERROR(VLOOKUP(ROW(AY384),'فهرست بها کلی'!$C$13:$BO$1660,41,0),"")</f>
        <v/>
      </c>
      <c r="AZ396" s="174" t="str">
        <f ca="1">IFERROR(VLOOKUP(ROW(AZ384),'فهرست بها کلی'!$C$13:$BO$1660,44,0),"")</f>
        <v/>
      </c>
      <c r="BA396" s="174" t="str">
        <f ca="1">IFERROR(VLOOKUP(ROW(BA384),'فهرست بها کلی'!$C$13:$BO$1660,47,0),"")</f>
        <v/>
      </c>
      <c r="BB396" s="174" t="str">
        <f ca="1">IFERROR(VLOOKUP(ROW(BB384),'فهرست بها کلی'!$C$13:$BO$1660,50,0),"")</f>
        <v/>
      </c>
      <c r="BC396" s="174" t="str">
        <f ca="1">IFERROR(VLOOKUP(ROW(BC384),'فهرست بها کلی'!$C$13:$BO$1660,53,0),"")</f>
        <v/>
      </c>
      <c r="BD396" s="174" t="str">
        <f ca="1">IFERROR(VLOOKUP(ROW(BD384),'فهرست بها کلی'!$C$13:$BO$1660,56,0),"")</f>
        <v/>
      </c>
      <c r="BE396" s="174" t="str">
        <f ca="1">IFERROR(VLOOKUP(ROW(BE384),'فهرست بها کلی'!$C$13:$BO$1660,59,0),"")</f>
        <v/>
      </c>
      <c r="BF396" s="174" t="str">
        <f ca="1">IFERROR(VLOOKUP(ROW(BF384),'فهرست بها کلی'!$C$13:$BO$1660,62,0),"")</f>
        <v/>
      </c>
      <c r="BG396" s="174" t="str">
        <f ca="1">IFERROR(VLOOKUP(ROW(BG384),'فهرست بها کلی'!$C$13:$BO$1660,65,0),"")</f>
        <v/>
      </c>
      <c r="BH396" s="174" t="str">
        <f ca="1">IFERROR(VLOOKUP(ROW(BH384),'فهرست بها کلی'!$C$13:$BO$1660,16,0),"")</f>
        <v/>
      </c>
      <c r="BI396" s="245" t="str">
        <f t="shared" ca="1" si="41"/>
        <v xml:space="preserve"> </v>
      </c>
      <c r="BJ396" s="245" t="str">
        <f t="shared" ca="1" si="42"/>
        <v/>
      </c>
      <c r="BK396" s="245" t="str">
        <f t="shared" ca="1" si="43"/>
        <v/>
      </c>
    </row>
    <row r="397" spans="1:63" ht="47.25" customHeight="1">
      <c r="A397" s="174" t="str">
        <f ca="1">IFERROR(VLOOKUP(ROW(A385),'فهرست بها کلی'!$C$13:$BO$1660,1,0),"")</f>
        <v/>
      </c>
      <c r="B397" s="174" t="str">
        <f ca="1">IFERROR(VLOOKUP(ROW(B385),'فهرست بها کلی'!$C$13:$BO$1660,5,0),"")</f>
        <v/>
      </c>
      <c r="C397" s="174" t="str">
        <f ca="1">IFERROR(VLOOKUP(ROW(C385),'فهرست بها کلی'!$C$13:$BO$1660,6,0),"")</f>
        <v/>
      </c>
      <c r="D397" s="174" t="str">
        <f ca="1">IFERROR(VLOOKUP(ROW(D385),'فهرست بها کلی'!$C$13:$BO$1660,7,0),"")</f>
        <v/>
      </c>
      <c r="E397" s="174" t="str">
        <f ca="1">IFERROR(VLOOKUP(ROW(E385),'فهرست بها کلی'!$C$13:$BO$1660,8,0),"")</f>
        <v/>
      </c>
      <c r="F397" s="174" t="str">
        <f ca="1">IFERROR(VLOOKUP(ROW(F385),'فهرست بها کلی'!$C$13:$BO$1660,9,0),"")</f>
        <v/>
      </c>
      <c r="G397" s="174" t="str">
        <f ca="1">IFERROR(VLOOKUP(ROW(G385),'فهرست بها کلی'!$C$13:$BO$1660,21,0),"")</f>
        <v/>
      </c>
      <c r="H397" s="174" t="str">
        <f ca="1">IFERROR(VLOOKUP(ROW(H385),'فهرست بها کلی'!$C$13:$BO$1660,24,0),"")</f>
        <v/>
      </c>
      <c r="I397" s="174" t="str">
        <f ca="1">IFERROR(VLOOKUP(ROW(I385),'فهرست بها کلی'!$C$13:$BO$1660,27,0),"")</f>
        <v/>
      </c>
      <c r="J397" s="174" t="str">
        <f ca="1">IFERROR(VLOOKUP(ROW(J385),'فهرست بها کلی'!$C$13:$BO$1660,30,0),"")</f>
        <v/>
      </c>
      <c r="K397" s="174" t="str">
        <f ca="1">IFERROR(VLOOKUP(ROW(K385),'فهرست بها کلی'!$C$13:$BO$1660,33,0),"")</f>
        <v/>
      </c>
      <c r="L397" s="174" t="str">
        <f ca="1">IFERROR(VLOOKUP(ROW(L385),'فهرست بها کلی'!$C$13:$BO$1660,36,0),"")</f>
        <v/>
      </c>
      <c r="M397" s="174" t="str">
        <f ca="1">IFERROR(VLOOKUP(ROW(M385),'فهرست بها کلی'!$C$13:$BO$1660,39,0),"")</f>
        <v/>
      </c>
      <c r="N397" s="174" t="str">
        <f ca="1">IFERROR(VLOOKUP(ROW(N385),'فهرست بها کلی'!$C$13:$BO$1660,42,0),"")</f>
        <v/>
      </c>
      <c r="O397" s="174" t="str">
        <f ca="1">IFERROR(VLOOKUP(ROW(O385),'فهرست بها کلی'!$C$13:$BO$1660,45,0),"")</f>
        <v/>
      </c>
      <c r="P397" s="174" t="str">
        <f ca="1">IFERROR(VLOOKUP(ROW(P385),'فهرست بها کلی'!$C$13:$BO$1660,48,0),"")</f>
        <v/>
      </c>
      <c r="Q397" s="174" t="str">
        <f ca="1">IFERROR(VLOOKUP(ROW(Q385),'فهرست بها کلی'!$C$13:$BO$1660,51,0),"")</f>
        <v/>
      </c>
      <c r="R397" s="174" t="str">
        <f ca="1">IFERROR(VLOOKUP(ROW(R385),'فهرست بها کلی'!$C$13:$BO$1660,54,0),"")</f>
        <v/>
      </c>
      <c r="S397" s="174" t="str">
        <f ca="1">IFERROR(VLOOKUP(ROW(S385),'فهرست بها کلی'!$C$13:$BO$1660,57,0),"")</f>
        <v/>
      </c>
      <c r="T397" s="174" t="str">
        <f ca="1">IFERROR(VLOOKUP(ROW(T385),'فهرست بها کلی'!$C$13:$BO$1660,60,0),"")</f>
        <v/>
      </c>
      <c r="U397" s="174" t="str">
        <f ca="1">IFERROR(VLOOKUP(ROW(U385),'فهرست بها کلی'!$C$13:$BO$1660,63,0),"")</f>
        <v/>
      </c>
      <c r="V397" s="241">
        <f t="shared" ca="1" si="37"/>
        <v>0</v>
      </c>
      <c r="W397" s="242" t="str">
        <f t="shared" ca="1" si="38"/>
        <v/>
      </c>
      <c r="X397" s="174" t="str">
        <f ca="1">IFERROR(VLOOKUP(ROW(X385),'فهرست بها کلی'!$C$13:$BO$1660,10,0),"")</f>
        <v/>
      </c>
      <c r="Y397" s="174" t="str">
        <f ca="1">IFERROR(VLOOKUP(ROW(Y385),'فهرست بها کلی'!$C$13:$BO$1660,11,0),"")</f>
        <v/>
      </c>
      <c r="Z397" s="174" t="str">
        <f ca="1">IFERROR(VLOOKUP(ROW(Z385),'فهرست بها کلی'!$C$13:$BO$1660,12,0),"")</f>
        <v/>
      </c>
      <c r="AA397" s="174" t="str">
        <f ca="1">IFERROR(VLOOKUP(ROW(AA385),'فهرست بها کلی'!$C$13:$BO$1660,13,0),"")</f>
        <v/>
      </c>
      <c r="AB397" s="243" t="str">
        <f t="shared" ca="1" si="39"/>
        <v/>
      </c>
      <c r="AC397" s="174" t="str">
        <f ca="1">IFERROR(VLOOKUP(ROW(AC385),'فهرست بها کلی'!$C$13:$BO$1660,22,0),"")</f>
        <v/>
      </c>
      <c r="AD397" s="174" t="str">
        <f ca="1">IFERROR(VLOOKUP(ROW(AD385),'فهرست بها کلی'!$C$13:$BO$1660,25,0),"")</f>
        <v/>
      </c>
      <c r="AE397" s="174" t="str">
        <f ca="1">IFERROR(VLOOKUP(ROW(AE385),'فهرست بها کلی'!$C$13:$BO$1660,28,0),"")</f>
        <v/>
      </c>
      <c r="AF397" s="174" t="str">
        <f ca="1">IFERROR(VLOOKUP(ROW(AF385),'فهرست بها کلی'!$C$13:$BO$1660,31,0),"")</f>
        <v/>
      </c>
      <c r="AG397" s="174" t="str">
        <f ca="1">IFERROR(VLOOKUP(ROW(AG385),'فهرست بها کلی'!$C$13:$BO$1660,34,0),"")</f>
        <v/>
      </c>
      <c r="AH397" s="174" t="str">
        <f ca="1">IFERROR(VLOOKUP(ROW(AH385),'فهرست بها کلی'!$C$13:$BO$1660,37,0),"")</f>
        <v/>
      </c>
      <c r="AI397" s="174" t="str">
        <f ca="1">IFERROR(VLOOKUP(ROW(AI385),'فهرست بها کلی'!$C$13:$BO$1660,40,0),"")</f>
        <v/>
      </c>
      <c r="AJ397" s="174" t="str">
        <f ca="1">IFERROR(VLOOKUP(ROW(AJ385),'فهرست بها کلی'!$C$13:$BO$1660,43,0),"")</f>
        <v/>
      </c>
      <c r="AK397" s="174" t="str">
        <f ca="1">IFERROR(VLOOKUP(ROW(AK385),'فهرست بها کلی'!$C$13:$BO$1660,46,0),"")</f>
        <v/>
      </c>
      <c r="AL397" s="174" t="str">
        <f ca="1">IFERROR(VLOOKUP(ROW(AL385),'فهرست بها کلی'!$C$13:$BO$1660,49,0),"")</f>
        <v/>
      </c>
      <c r="AM397" s="174" t="str">
        <f ca="1">IFERROR(VLOOKUP(ROW(AM385),'فهرست بها کلی'!$C$13:$BO$1660,52,0),"")</f>
        <v/>
      </c>
      <c r="AN397" s="174" t="str">
        <f ca="1">IFERROR(VLOOKUP(ROW(AN385),'فهرست بها کلی'!$C$13:$BO$1660,55,0),"")</f>
        <v/>
      </c>
      <c r="AO397" s="174" t="str">
        <f ca="1">IFERROR(VLOOKUP(ROW(AO385),'فهرست بها کلی'!$C$13:$BO$1660,58,0),"")</f>
        <v/>
      </c>
      <c r="AP397" s="174" t="str">
        <f ca="1">IFERROR(VLOOKUP(ROW(AP385),'فهرست بها کلی'!$C$13:$BO$1660,61,0),"")</f>
        <v/>
      </c>
      <c r="AQ397" s="174" t="str">
        <f ca="1">IFERROR(VLOOKUP(ROW(AQ385),'فهرست بها کلی'!$C$13:$BO$1660,64,0),"")</f>
        <v/>
      </c>
      <c r="AR397" s="244">
        <f t="shared" ca="1" si="40"/>
        <v>0</v>
      </c>
      <c r="AS397" s="174" t="str">
        <f ca="1">IFERROR(VLOOKUP(ROW(AS385),'فهرست بها کلی'!$C$13:$BO$1660,23,0),"")</f>
        <v/>
      </c>
      <c r="AT397" s="174" t="str">
        <f ca="1">IFERROR(VLOOKUP(ROW(AT385),'فهرست بها کلی'!$C$13:$BO$1660,26,0),"")</f>
        <v/>
      </c>
      <c r="AU397" s="174" t="str">
        <f ca="1">IFERROR(VLOOKUP(ROW(AU385),'فهرست بها کلی'!$C$13:$BO$1660,29,0),"")</f>
        <v/>
      </c>
      <c r="AV397" s="174" t="str">
        <f ca="1">IFERROR(VLOOKUP(ROW(AV385),'فهرست بها کلی'!$C$13:$BO$1660,32,0),"")</f>
        <v/>
      </c>
      <c r="AW397" s="174" t="str">
        <f ca="1">IFERROR(VLOOKUP(ROW(AW385),'فهرست بها کلی'!$C$13:$BO$1660,35,0),"")</f>
        <v/>
      </c>
      <c r="AX397" s="174" t="str">
        <f ca="1">IFERROR(VLOOKUP(ROW(AX385),'فهرست بها کلی'!$C$13:$BO$1660,38,0),"")</f>
        <v/>
      </c>
      <c r="AY397" s="174" t="str">
        <f ca="1">IFERROR(VLOOKUP(ROW(AY385),'فهرست بها کلی'!$C$13:$BO$1660,41,0),"")</f>
        <v/>
      </c>
      <c r="AZ397" s="174" t="str">
        <f ca="1">IFERROR(VLOOKUP(ROW(AZ385),'فهرست بها کلی'!$C$13:$BO$1660,44,0),"")</f>
        <v/>
      </c>
      <c r="BA397" s="174" t="str">
        <f ca="1">IFERROR(VLOOKUP(ROW(BA385),'فهرست بها کلی'!$C$13:$BO$1660,47,0),"")</f>
        <v/>
      </c>
      <c r="BB397" s="174" t="str">
        <f ca="1">IFERROR(VLOOKUP(ROW(BB385),'فهرست بها کلی'!$C$13:$BO$1660,50,0),"")</f>
        <v/>
      </c>
      <c r="BC397" s="174" t="str">
        <f ca="1">IFERROR(VLOOKUP(ROW(BC385),'فهرست بها کلی'!$C$13:$BO$1660,53,0),"")</f>
        <v/>
      </c>
      <c r="BD397" s="174" t="str">
        <f ca="1">IFERROR(VLOOKUP(ROW(BD385),'فهرست بها کلی'!$C$13:$BO$1660,56,0),"")</f>
        <v/>
      </c>
      <c r="BE397" s="174" t="str">
        <f ca="1">IFERROR(VLOOKUP(ROW(BE385),'فهرست بها کلی'!$C$13:$BO$1660,59,0),"")</f>
        <v/>
      </c>
      <c r="BF397" s="174" t="str">
        <f ca="1">IFERROR(VLOOKUP(ROW(BF385),'فهرست بها کلی'!$C$13:$BO$1660,62,0),"")</f>
        <v/>
      </c>
      <c r="BG397" s="174" t="str">
        <f ca="1">IFERROR(VLOOKUP(ROW(BG385),'فهرست بها کلی'!$C$13:$BO$1660,65,0),"")</f>
        <v/>
      </c>
      <c r="BH397" s="174" t="str">
        <f ca="1">IFERROR(VLOOKUP(ROW(BH385),'فهرست بها کلی'!$C$13:$BO$1660,16,0),"")</f>
        <v/>
      </c>
      <c r="BI397" s="245" t="str">
        <f t="shared" ca="1" si="41"/>
        <v xml:space="preserve"> </v>
      </c>
      <c r="BJ397" s="245" t="str">
        <f t="shared" ca="1" si="42"/>
        <v/>
      </c>
      <c r="BK397" s="245" t="str">
        <f t="shared" ca="1" si="43"/>
        <v/>
      </c>
    </row>
    <row r="398" spans="1:63" ht="47.25" customHeight="1">
      <c r="A398" s="174" t="str">
        <f ca="1">IFERROR(VLOOKUP(ROW(A386),'فهرست بها کلی'!$C$13:$BO$1660,1,0),"")</f>
        <v/>
      </c>
      <c r="B398" s="174" t="str">
        <f ca="1">IFERROR(VLOOKUP(ROW(B386),'فهرست بها کلی'!$C$13:$BO$1660,5,0),"")</f>
        <v/>
      </c>
      <c r="C398" s="174" t="str">
        <f ca="1">IFERROR(VLOOKUP(ROW(C386),'فهرست بها کلی'!$C$13:$BO$1660,6,0),"")</f>
        <v/>
      </c>
      <c r="D398" s="174" t="str">
        <f ca="1">IFERROR(VLOOKUP(ROW(D386),'فهرست بها کلی'!$C$13:$BO$1660,7,0),"")</f>
        <v/>
      </c>
      <c r="E398" s="174" t="str">
        <f ca="1">IFERROR(VLOOKUP(ROW(E386),'فهرست بها کلی'!$C$13:$BO$1660,8,0),"")</f>
        <v/>
      </c>
      <c r="F398" s="174" t="str">
        <f ca="1">IFERROR(VLOOKUP(ROW(F386),'فهرست بها کلی'!$C$13:$BO$1660,9,0),"")</f>
        <v/>
      </c>
      <c r="G398" s="174" t="str">
        <f ca="1">IFERROR(VLOOKUP(ROW(G386),'فهرست بها کلی'!$C$13:$BO$1660,21,0),"")</f>
        <v/>
      </c>
      <c r="H398" s="174" t="str">
        <f ca="1">IFERROR(VLOOKUP(ROW(H386),'فهرست بها کلی'!$C$13:$BO$1660,24,0),"")</f>
        <v/>
      </c>
      <c r="I398" s="174" t="str">
        <f ca="1">IFERROR(VLOOKUP(ROW(I386),'فهرست بها کلی'!$C$13:$BO$1660,27,0),"")</f>
        <v/>
      </c>
      <c r="J398" s="174" t="str">
        <f ca="1">IFERROR(VLOOKUP(ROW(J386),'فهرست بها کلی'!$C$13:$BO$1660,30,0),"")</f>
        <v/>
      </c>
      <c r="K398" s="174" t="str">
        <f ca="1">IFERROR(VLOOKUP(ROW(K386),'فهرست بها کلی'!$C$13:$BO$1660,33,0),"")</f>
        <v/>
      </c>
      <c r="L398" s="174" t="str">
        <f ca="1">IFERROR(VLOOKUP(ROW(L386),'فهرست بها کلی'!$C$13:$BO$1660,36,0),"")</f>
        <v/>
      </c>
      <c r="M398" s="174" t="str">
        <f ca="1">IFERROR(VLOOKUP(ROW(M386),'فهرست بها کلی'!$C$13:$BO$1660,39,0),"")</f>
        <v/>
      </c>
      <c r="N398" s="174" t="str">
        <f ca="1">IFERROR(VLOOKUP(ROW(N386),'فهرست بها کلی'!$C$13:$BO$1660,42,0),"")</f>
        <v/>
      </c>
      <c r="O398" s="174" t="str">
        <f ca="1">IFERROR(VLOOKUP(ROW(O386),'فهرست بها کلی'!$C$13:$BO$1660,45,0),"")</f>
        <v/>
      </c>
      <c r="P398" s="174" t="str">
        <f ca="1">IFERROR(VLOOKUP(ROW(P386),'فهرست بها کلی'!$C$13:$BO$1660,48,0),"")</f>
        <v/>
      </c>
      <c r="Q398" s="174" t="str">
        <f ca="1">IFERROR(VLOOKUP(ROW(Q386),'فهرست بها کلی'!$C$13:$BO$1660,51,0),"")</f>
        <v/>
      </c>
      <c r="R398" s="174" t="str">
        <f ca="1">IFERROR(VLOOKUP(ROW(R386),'فهرست بها کلی'!$C$13:$BO$1660,54,0),"")</f>
        <v/>
      </c>
      <c r="S398" s="174" t="str">
        <f ca="1">IFERROR(VLOOKUP(ROW(S386),'فهرست بها کلی'!$C$13:$BO$1660,57,0),"")</f>
        <v/>
      </c>
      <c r="T398" s="174" t="str">
        <f ca="1">IFERROR(VLOOKUP(ROW(T386),'فهرست بها کلی'!$C$13:$BO$1660,60,0),"")</f>
        <v/>
      </c>
      <c r="U398" s="174" t="str">
        <f ca="1">IFERROR(VLOOKUP(ROW(U386),'فهرست بها کلی'!$C$13:$BO$1660,63,0),"")</f>
        <v/>
      </c>
      <c r="V398" s="241">
        <f t="shared" ref="V398:V461" ca="1" si="44">SUM(G398:U398)</f>
        <v>0</v>
      </c>
      <c r="W398" s="242" t="str">
        <f t="shared" ref="W398:W461" ca="1" si="45">IFERROR(V398*F398,"")</f>
        <v/>
      </c>
      <c r="X398" s="174" t="str">
        <f ca="1">IFERROR(VLOOKUP(ROW(X386),'فهرست بها کلی'!$C$13:$BO$1660,10,0),"")</f>
        <v/>
      </c>
      <c r="Y398" s="174" t="str">
        <f ca="1">IFERROR(VLOOKUP(ROW(Y386),'فهرست بها کلی'!$C$13:$BO$1660,11,0),"")</f>
        <v/>
      </c>
      <c r="Z398" s="174" t="str">
        <f ca="1">IFERROR(VLOOKUP(ROW(Z386),'فهرست بها کلی'!$C$13:$BO$1660,12,0),"")</f>
        <v/>
      </c>
      <c r="AA398" s="174" t="str">
        <f ca="1">IFERROR(VLOOKUP(ROW(AA386),'فهرست بها کلی'!$C$13:$BO$1660,13,0),"")</f>
        <v/>
      </c>
      <c r="AB398" s="243" t="str">
        <f t="shared" ref="AB398:AB461" ca="1" si="46">IFERROR(AA398*0.6,"")</f>
        <v/>
      </c>
      <c r="AC398" s="174" t="str">
        <f ca="1">IFERROR(VLOOKUP(ROW(AC386),'فهرست بها کلی'!$C$13:$BO$1660,22,0),"")</f>
        <v/>
      </c>
      <c r="AD398" s="174" t="str">
        <f ca="1">IFERROR(VLOOKUP(ROW(AD386),'فهرست بها کلی'!$C$13:$BO$1660,25,0),"")</f>
        <v/>
      </c>
      <c r="AE398" s="174" t="str">
        <f ca="1">IFERROR(VLOOKUP(ROW(AE386),'فهرست بها کلی'!$C$13:$BO$1660,28,0),"")</f>
        <v/>
      </c>
      <c r="AF398" s="174" t="str">
        <f ca="1">IFERROR(VLOOKUP(ROW(AF386),'فهرست بها کلی'!$C$13:$BO$1660,31,0),"")</f>
        <v/>
      </c>
      <c r="AG398" s="174" t="str">
        <f ca="1">IFERROR(VLOOKUP(ROW(AG386),'فهرست بها کلی'!$C$13:$BO$1660,34,0),"")</f>
        <v/>
      </c>
      <c r="AH398" s="174" t="str">
        <f ca="1">IFERROR(VLOOKUP(ROW(AH386),'فهرست بها کلی'!$C$13:$BO$1660,37,0),"")</f>
        <v/>
      </c>
      <c r="AI398" s="174" t="str">
        <f ca="1">IFERROR(VLOOKUP(ROW(AI386),'فهرست بها کلی'!$C$13:$BO$1660,40,0),"")</f>
        <v/>
      </c>
      <c r="AJ398" s="174" t="str">
        <f ca="1">IFERROR(VLOOKUP(ROW(AJ386),'فهرست بها کلی'!$C$13:$BO$1660,43,0),"")</f>
        <v/>
      </c>
      <c r="AK398" s="174" t="str">
        <f ca="1">IFERROR(VLOOKUP(ROW(AK386),'فهرست بها کلی'!$C$13:$BO$1660,46,0),"")</f>
        <v/>
      </c>
      <c r="AL398" s="174" t="str">
        <f ca="1">IFERROR(VLOOKUP(ROW(AL386),'فهرست بها کلی'!$C$13:$BO$1660,49,0),"")</f>
        <v/>
      </c>
      <c r="AM398" s="174" t="str">
        <f ca="1">IFERROR(VLOOKUP(ROW(AM386),'فهرست بها کلی'!$C$13:$BO$1660,52,0),"")</f>
        <v/>
      </c>
      <c r="AN398" s="174" t="str">
        <f ca="1">IFERROR(VLOOKUP(ROW(AN386),'فهرست بها کلی'!$C$13:$BO$1660,55,0),"")</f>
        <v/>
      </c>
      <c r="AO398" s="174" t="str">
        <f ca="1">IFERROR(VLOOKUP(ROW(AO386),'فهرست بها کلی'!$C$13:$BO$1660,58,0),"")</f>
        <v/>
      </c>
      <c r="AP398" s="174" t="str">
        <f ca="1">IFERROR(VLOOKUP(ROW(AP386),'فهرست بها کلی'!$C$13:$BO$1660,61,0),"")</f>
        <v/>
      </c>
      <c r="AQ398" s="174" t="str">
        <f ca="1">IFERROR(VLOOKUP(ROW(AQ386),'فهرست بها کلی'!$C$13:$BO$1660,64,0),"")</f>
        <v/>
      </c>
      <c r="AR398" s="244">
        <f t="shared" ref="AR398:AR461" ca="1" si="47">SUM(AC398:AQ398)</f>
        <v>0</v>
      </c>
      <c r="AS398" s="174" t="str">
        <f ca="1">IFERROR(VLOOKUP(ROW(AS386),'فهرست بها کلی'!$C$13:$BO$1660,23,0),"")</f>
        <v/>
      </c>
      <c r="AT398" s="174" t="str">
        <f ca="1">IFERROR(VLOOKUP(ROW(AT386),'فهرست بها کلی'!$C$13:$BO$1660,26,0),"")</f>
        <v/>
      </c>
      <c r="AU398" s="174" t="str">
        <f ca="1">IFERROR(VLOOKUP(ROW(AU386),'فهرست بها کلی'!$C$13:$BO$1660,29,0),"")</f>
        <v/>
      </c>
      <c r="AV398" s="174" t="str">
        <f ca="1">IFERROR(VLOOKUP(ROW(AV386),'فهرست بها کلی'!$C$13:$BO$1660,32,0),"")</f>
        <v/>
      </c>
      <c r="AW398" s="174" t="str">
        <f ca="1">IFERROR(VLOOKUP(ROW(AW386),'فهرست بها کلی'!$C$13:$BO$1660,35,0),"")</f>
        <v/>
      </c>
      <c r="AX398" s="174" t="str">
        <f ca="1">IFERROR(VLOOKUP(ROW(AX386),'فهرست بها کلی'!$C$13:$BO$1660,38,0),"")</f>
        <v/>
      </c>
      <c r="AY398" s="174" t="str">
        <f ca="1">IFERROR(VLOOKUP(ROW(AY386),'فهرست بها کلی'!$C$13:$BO$1660,41,0),"")</f>
        <v/>
      </c>
      <c r="AZ398" s="174" t="str">
        <f ca="1">IFERROR(VLOOKUP(ROW(AZ386),'فهرست بها کلی'!$C$13:$BO$1660,44,0),"")</f>
        <v/>
      </c>
      <c r="BA398" s="174" t="str">
        <f ca="1">IFERROR(VLOOKUP(ROW(BA386),'فهرست بها کلی'!$C$13:$BO$1660,47,0),"")</f>
        <v/>
      </c>
      <c r="BB398" s="174" t="str">
        <f ca="1">IFERROR(VLOOKUP(ROW(BB386),'فهرست بها کلی'!$C$13:$BO$1660,50,0),"")</f>
        <v/>
      </c>
      <c r="BC398" s="174" t="str">
        <f ca="1">IFERROR(VLOOKUP(ROW(BC386),'فهرست بها کلی'!$C$13:$BO$1660,53,0),"")</f>
        <v/>
      </c>
      <c r="BD398" s="174" t="str">
        <f ca="1">IFERROR(VLOOKUP(ROW(BD386),'فهرست بها کلی'!$C$13:$BO$1660,56,0),"")</f>
        <v/>
      </c>
      <c r="BE398" s="174" t="str">
        <f ca="1">IFERROR(VLOOKUP(ROW(BE386),'فهرست بها کلی'!$C$13:$BO$1660,59,0),"")</f>
        <v/>
      </c>
      <c r="BF398" s="174" t="str">
        <f ca="1">IFERROR(VLOOKUP(ROW(BF386),'فهرست بها کلی'!$C$13:$BO$1660,62,0),"")</f>
        <v/>
      </c>
      <c r="BG398" s="174" t="str">
        <f ca="1">IFERROR(VLOOKUP(ROW(BG386),'فهرست بها کلی'!$C$13:$BO$1660,65,0),"")</f>
        <v/>
      </c>
      <c r="BH398" s="174" t="str">
        <f ca="1">IFERROR(VLOOKUP(ROW(BH386),'فهرست بها کلی'!$C$13:$BO$1660,16,0),"")</f>
        <v/>
      </c>
      <c r="BI398" s="245" t="str">
        <f t="shared" ref="BI398:BI461" ca="1" si="48">IFERROR(AR398*AA398," ")</f>
        <v xml:space="preserve"> </v>
      </c>
      <c r="BJ398" s="245" t="str">
        <f t="shared" ref="BJ398:BJ461" ca="1" si="49">IFERROR(AB398*BH398,"")</f>
        <v/>
      </c>
      <c r="BK398" s="245" t="str">
        <f t="shared" ref="BK398:BK461" ca="1" si="50">IFERROR(BJ398+BI398+W398,"")</f>
        <v/>
      </c>
    </row>
    <row r="399" spans="1:63" ht="47.25" customHeight="1">
      <c r="A399" s="174" t="str">
        <f ca="1">IFERROR(VLOOKUP(ROW(A387),'فهرست بها کلی'!$C$13:$BO$1660,1,0),"")</f>
        <v/>
      </c>
      <c r="B399" s="174" t="str">
        <f ca="1">IFERROR(VLOOKUP(ROW(B387),'فهرست بها کلی'!$C$13:$BO$1660,5,0),"")</f>
        <v/>
      </c>
      <c r="C399" s="174" t="str">
        <f ca="1">IFERROR(VLOOKUP(ROW(C387),'فهرست بها کلی'!$C$13:$BO$1660,6,0),"")</f>
        <v/>
      </c>
      <c r="D399" s="174" t="str">
        <f ca="1">IFERROR(VLOOKUP(ROW(D387),'فهرست بها کلی'!$C$13:$BO$1660,7,0),"")</f>
        <v/>
      </c>
      <c r="E399" s="174" t="str">
        <f ca="1">IFERROR(VLOOKUP(ROW(E387),'فهرست بها کلی'!$C$13:$BO$1660,8,0),"")</f>
        <v/>
      </c>
      <c r="F399" s="174" t="str">
        <f ca="1">IFERROR(VLOOKUP(ROW(F387),'فهرست بها کلی'!$C$13:$BO$1660,9,0),"")</f>
        <v/>
      </c>
      <c r="G399" s="174" t="str">
        <f ca="1">IFERROR(VLOOKUP(ROW(G387),'فهرست بها کلی'!$C$13:$BO$1660,21,0),"")</f>
        <v/>
      </c>
      <c r="H399" s="174" t="str">
        <f ca="1">IFERROR(VLOOKUP(ROW(H387),'فهرست بها کلی'!$C$13:$BO$1660,24,0),"")</f>
        <v/>
      </c>
      <c r="I399" s="174" t="str">
        <f ca="1">IFERROR(VLOOKUP(ROW(I387),'فهرست بها کلی'!$C$13:$BO$1660,27,0),"")</f>
        <v/>
      </c>
      <c r="J399" s="174" t="str">
        <f ca="1">IFERROR(VLOOKUP(ROW(J387),'فهرست بها کلی'!$C$13:$BO$1660,30,0),"")</f>
        <v/>
      </c>
      <c r="K399" s="174" t="str">
        <f ca="1">IFERROR(VLOOKUP(ROW(K387),'فهرست بها کلی'!$C$13:$BO$1660,33,0),"")</f>
        <v/>
      </c>
      <c r="L399" s="174" t="str">
        <f ca="1">IFERROR(VLOOKUP(ROW(L387),'فهرست بها کلی'!$C$13:$BO$1660,36,0),"")</f>
        <v/>
      </c>
      <c r="M399" s="174" t="str">
        <f ca="1">IFERROR(VLOOKUP(ROW(M387),'فهرست بها کلی'!$C$13:$BO$1660,39,0),"")</f>
        <v/>
      </c>
      <c r="N399" s="174" t="str">
        <f ca="1">IFERROR(VLOOKUP(ROW(N387),'فهرست بها کلی'!$C$13:$BO$1660,42,0),"")</f>
        <v/>
      </c>
      <c r="O399" s="174" t="str">
        <f ca="1">IFERROR(VLOOKUP(ROW(O387),'فهرست بها کلی'!$C$13:$BO$1660,45,0),"")</f>
        <v/>
      </c>
      <c r="P399" s="174" t="str">
        <f ca="1">IFERROR(VLOOKUP(ROW(P387),'فهرست بها کلی'!$C$13:$BO$1660,48,0),"")</f>
        <v/>
      </c>
      <c r="Q399" s="174" t="str">
        <f ca="1">IFERROR(VLOOKUP(ROW(Q387),'فهرست بها کلی'!$C$13:$BO$1660,51,0),"")</f>
        <v/>
      </c>
      <c r="R399" s="174" t="str">
        <f ca="1">IFERROR(VLOOKUP(ROW(R387),'فهرست بها کلی'!$C$13:$BO$1660,54,0),"")</f>
        <v/>
      </c>
      <c r="S399" s="174" t="str">
        <f ca="1">IFERROR(VLOOKUP(ROW(S387),'فهرست بها کلی'!$C$13:$BO$1660,57,0),"")</f>
        <v/>
      </c>
      <c r="T399" s="174" t="str">
        <f ca="1">IFERROR(VLOOKUP(ROW(T387),'فهرست بها کلی'!$C$13:$BO$1660,60,0),"")</f>
        <v/>
      </c>
      <c r="U399" s="174" t="str">
        <f ca="1">IFERROR(VLOOKUP(ROW(U387),'فهرست بها کلی'!$C$13:$BO$1660,63,0),"")</f>
        <v/>
      </c>
      <c r="V399" s="241">
        <f t="shared" ca="1" si="44"/>
        <v>0</v>
      </c>
      <c r="W399" s="242" t="str">
        <f t="shared" ca="1" si="45"/>
        <v/>
      </c>
      <c r="X399" s="174" t="str">
        <f ca="1">IFERROR(VLOOKUP(ROW(X387),'فهرست بها کلی'!$C$13:$BO$1660,10,0),"")</f>
        <v/>
      </c>
      <c r="Y399" s="174" t="str">
        <f ca="1">IFERROR(VLOOKUP(ROW(Y387),'فهرست بها کلی'!$C$13:$BO$1660,11,0),"")</f>
        <v/>
      </c>
      <c r="Z399" s="174" t="str">
        <f ca="1">IFERROR(VLOOKUP(ROW(Z387),'فهرست بها کلی'!$C$13:$BO$1660,12,0),"")</f>
        <v/>
      </c>
      <c r="AA399" s="174" t="str">
        <f ca="1">IFERROR(VLOOKUP(ROW(AA387),'فهرست بها کلی'!$C$13:$BO$1660,13,0),"")</f>
        <v/>
      </c>
      <c r="AB399" s="243" t="str">
        <f t="shared" ca="1" si="46"/>
        <v/>
      </c>
      <c r="AC399" s="174" t="str">
        <f ca="1">IFERROR(VLOOKUP(ROW(AC387),'فهرست بها کلی'!$C$13:$BO$1660,22,0),"")</f>
        <v/>
      </c>
      <c r="AD399" s="174" t="str">
        <f ca="1">IFERROR(VLOOKUP(ROW(AD387),'فهرست بها کلی'!$C$13:$BO$1660,25,0),"")</f>
        <v/>
      </c>
      <c r="AE399" s="174" t="str">
        <f ca="1">IFERROR(VLOOKUP(ROW(AE387),'فهرست بها کلی'!$C$13:$BO$1660,28,0),"")</f>
        <v/>
      </c>
      <c r="AF399" s="174" t="str">
        <f ca="1">IFERROR(VLOOKUP(ROW(AF387),'فهرست بها کلی'!$C$13:$BO$1660,31,0),"")</f>
        <v/>
      </c>
      <c r="AG399" s="174" t="str">
        <f ca="1">IFERROR(VLOOKUP(ROW(AG387),'فهرست بها کلی'!$C$13:$BO$1660,34,0),"")</f>
        <v/>
      </c>
      <c r="AH399" s="174" t="str">
        <f ca="1">IFERROR(VLOOKUP(ROW(AH387),'فهرست بها کلی'!$C$13:$BO$1660,37,0),"")</f>
        <v/>
      </c>
      <c r="AI399" s="174" t="str">
        <f ca="1">IFERROR(VLOOKUP(ROW(AI387),'فهرست بها کلی'!$C$13:$BO$1660,40,0),"")</f>
        <v/>
      </c>
      <c r="AJ399" s="174" t="str">
        <f ca="1">IFERROR(VLOOKUP(ROW(AJ387),'فهرست بها کلی'!$C$13:$BO$1660,43,0),"")</f>
        <v/>
      </c>
      <c r="AK399" s="174" t="str">
        <f ca="1">IFERROR(VLOOKUP(ROW(AK387),'فهرست بها کلی'!$C$13:$BO$1660,46,0),"")</f>
        <v/>
      </c>
      <c r="AL399" s="174" t="str">
        <f ca="1">IFERROR(VLOOKUP(ROW(AL387),'فهرست بها کلی'!$C$13:$BO$1660,49,0),"")</f>
        <v/>
      </c>
      <c r="AM399" s="174" t="str">
        <f ca="1">IFERROR(VLOOKUP(ROW(AM387),'فهرست بها کلی'!$C$13:$BO$1660,52,0),"")</f>
        <v/>
      </c>
      <c r="AN399" s="174" t="str">
        <f ca="1">IFERROR(VLOOKUP(ROW(AN387),'فهرست بها کلی'!$C$13:$BO$1660,55,0),"")</f>
        <v/>
      </c>
      <c r="AO399" s="174" t="str">
        <f ca="1">IFERROR(VLOOKUP(ROW(AO387),'فهرست بها کلی'!$C$13:$BO$1660,58,0),"")</f>
        <v/>
      </c>
      <c r="AP399" s="174" t="str">
        <f ca="1">IFERROR(VLOOKUP(ROW(AP387),'فهرست بها کلی'!$C$13:$BO$1660,61,0),"")</f>
        <v/>
      </c>
      <c r="AQ399" s="174" t="str">
        <f ca="1">IFERROR(VLOOKUP(ROW(AQ387),'فهرست بها کلی'!$C$13:$BO$1660,64,0),"")</f>
        <v/>
      </c>
      <c r="AR399" s="244">
        <f t="shared" ca="1" si="47"/>
        <v>0</v>
      </c>
      <c r="AS399" s="174" t="str">
        <f ca="1">IFERROR(VLOOKUP(ROW(AS387),'فهرست بها کلی'!$C$13:$BO$1660,23,0),"")</f>
        <v/>
      </c>
      <c r="AT399" s="174" t="str">
        <f ca="1">IFERROR(VLOOKUP(ROW(AT387),'فهرست بها کلی'!$C$13:$BO$1660,26,0),"")</f>
        <v/>
      </c>
      <c r="AU399" s="174" t="str">
        <f ca="1">IFERROR(VLOOKUP(ROW(AU387),'فهرست بها کلی'!$C$13:$BO$1660,29,0),"")</f>
        <v/>
      </c>
      <c r="AV399" s="174" t="str">
        <f ca="1">IFERROR(VLOOKUP(ROW(AV387),'فهرست بها کلی'!$C$13:$BO$1660,32,0),"")</f>
        <v/>
      </c>
      <c r="AW399" s="174" t="str">
        <f ca="1">IFERROR(VLOOKUP(ROW(AW387),'فهرست بها کلی'!$C$13:$BO$1660,35,0),"")</f>
        <v/>
      </c>
      <c r="AX399" s="174" t="str">
        <f ca="1">IFERROR(VLOOKUP(ROW(AX387),'فهرست بها کلی'!$C$13:$BO$1660,38,0),"")</f>
        <v/>
      </c>
      <c r="AY399" s="174" t="str">
        <f ca="1">IFERROR(VLOOKUP(ROW(AY387),'فهرست بها کلی'!$C$13:$BO$1660,41,0),"")</f>
        <v/>
      </c>
      <c r="AZ399" s="174" t="str">
        <f ca="1">IFERROR(VLOOKUP(ROW(AZ387),'فهرست بها کلی'!$C$13:$BO$1660,44,0),"")</f>
        <v/>
      </c>
      <c r="BA399" s="174" t="str">
        <f ca="1">IFERROR(VLOOKUP(ROW(BA387),'فهرست بها کلی'!$C$13:$BO$1660,47,0),"")</f>
        <v/>
      </c>
      <c r="BB399" s="174" t="str">
        <f ca="1">IFERROR(VLOOKUP(ROW(BB387),'فهرست بها کلی'!$C$13:$BO$1660,50,0),"")</f>
        <v/>
      </c>
      <c r="BC399" s="174" t="str">
        <f ca="1">IFERROR(VLOOKUP(ROW(BC387),'فهرست بها کلی'!$C$13:$BO$1660,53,0),"")</f>
        <v/>
      </c>
      <c r="BD399" s="174" t="str">
        <f ca="1">IFERROR(VLOOKUP(ROW(BD387),'فهرست بها کلی'!$C$13:$BO$1660,56,0),"")</f>
        <v/>
      </c>
      <c r="BE399" s="174" t="str">
        <f ca="1">IFERROR(VLOOKUP(ROW(BE387),'فهرست بها کلی'!$C$13:$BO$1660,59,0),"")</f>
        <v/>
      </c>
      <c r="BF399" s="174" t="str">
        <f ca="1">IFERROR(VLOOKUP(ROW(BF387),'فهرست بها کلی'!$C$13:$BO$1660,62,0),"")</f>
        <v/>
      </c>
      <c r="BG399" s="174" t="str">
        <f ca="1">IFERROR(VLOOKUP(ROW(BG387),'فهرست بها کلی'!$C$13:$BO$1660,65,0),"")</f>
        <v/>
      </c>
      <c r="BH399" s="174" t="str">
        <f ca="1">IFERROR(VLOOKUP(ROW(BH387),'فهرست بها کلی'!$C$13:$BO$1660,16,0),"")</f>
        <v/>
      </c>
      <c r="BI399" s="245" t="str">
        <f t="shared" ca="1" si="48"/>
        <v xml:space="preserve"> </v>
      </c>
      <c r="BJ399" s="245" t="str">
        <f t="shared" ca="1" si="49"/>
        <v/>
      </c>
      <c r="BK399" s="245" t="str">
        <f t="shared" ca="1" si="50"/>
        <v/>
      </c>
    </row>
    <row r="400" spans="1:63" ht="47.25" customHeight="1">
      <c r="A400" s="174" t="str">
        <f ca="1">IFERROR(VLOOKUP(ROW(A388),'فهرست بها کلی'!$C$13:$BO$1660,1,0),"")</f>
        <v/>
      </c>
      <c r="B400" s="174" t="str">
        <f ca="1">IFERROR(VLOOKUP(ROW(B388),'فهرست بها کلی'!$C$13:$BO$1660,5,0),"")</f>
        <v/>
      </c>
      <c r="C400" s="174" t="str">
        <f ca="1">IFERROR(VLOOKUP(ROW(C388),'فهرست بها کلی'!$C$13:$BO$1660,6,0),"")</f>
        <v/>
      </c>
      <c r="D400" s="174" t="str">
        <f ca="1">IFERROR(VLOOKUP(ROW(D388),'فهرست بها کلی'!$C$13:$BO$1660,7,0),"")</f>
        <v/>
      </c>
      <c r="E400" s="174" t="str">
        <f ca="1">IFERROR(VLOOKUP(ROW(E388),'فهرست بها کلی'!$C$13:$BO$1660,8,0),"")</f>
        <v/>
      </c>
      <c r="F400" s="174" t="str">
        <f ca="1">IFERROR(VLOOKUP(ROW(F388),'فهرست بها کلی'!$C$13:$BO$1660,9,0),"")</f>
        <v/>
      </c>
      <c r="G400" s="174" t="str">
        <f ca="1">IFERROR(VLOOKUP(ROW(G388),'فهرست بها کلی'!$C$13:$BO$1660,21,0),"")</f>
        <v/>
      </c>
      <c r="H400" s="174" t="str">
        <f ca="1">IFERROR(VLOOKUP(ROW(H388),'فهرست بها کلی'!$C$13:$BO$1660,24,0),"")</f>
        <v/>
      </c>
      <c r="I400" s="174" t="str">
        <f ca="1">IFERROR(VLOOKUP(ROW(I388),'فهرست بها کلی'!$C$13:$BO$1660,27,0),"")</f>
        <v/>
      </c>
      <c r="J400" s="174" t="str">
        <f ca="1">IFERROR(VLOOKUP(ROW(J388),'فهرست بها کلی'!$C$13:$BO$1660,30,0),"")</f>
        <v/>
      </c>
      <c r="K400" s="174" t="str">
        <f ca="1">IFERROR(VLOOKUP(ROW(K388),'فهرست بها کلی'!$C$13:$BO$1660,33,0),"")</f>
        <v/>
      </c>
      <c r="L400" s="174" t="str">
        <f ca="1">IFERROR(VLOOKUP(ROW(L388),'فهرست بها کلی'!$C$13:$BO$1660,36,0),"")</f>
        <v/>
      </c>
      <c r="M400" s="174" t="str">
        <f ca="1">IFERROR(VLOOKUP(ROW(M388),'فهرست بها کلی'!$C$13:$BO$1660,39,0),"")</f>
        <v/>
      </c>
      <c r="N400" s="174" t="str">
        <f ca="1">IFERROR(VLOOKUP(ROW(N388),'فهرست بها کلی'!$C$13:$BO$1660,42,0),"")</f>
        <v/>
      </c>
      <c r="O400" s="174" t="str">
        <f ca="1">IFERROR(VLOOKUP(ROW(O388),'فهرست بها کلی'!$C$13:$BO$1660,45,0),"")</f>
        <v/>
      </c>
      <c r="P400" s="174" t="str">
        <f ca="1">IFERROR(VLOOKUP(ROW(P388),'فهرست بها کلی'!$C$13:$BO$1660,48,0),"")</f>
        <v/>
      </c>
      <c r="Q400" s="174" t="str">
        <f ca="1">IFERROR(VLOOKUP(ROW(Q388),'فهرست بها کلی'!$C$13:$BO$1660,51,0),"")</f>
        <v/>
      </c>
      <c r="R400" s="174" t="str">
        <f ca="1">IFERROR(VLOOKUP(ROW(R388),'فهرست بها کلی'!$C$13:$BO$1660,54,0),"")</f>
        <v/>
      </c>
      <c r="S400" s="174" t="str">
        <f ca="1">IFERROR(VLOOKUP(ROW(S388),'فهرست بها کلی'!$C$13:$BO$1660,57,0),"")</f>
        <v/>
      </c>
      <c r="T400" s="174" t="str">
        <f ca="1">IFERROR(VLOOKUP(ROW(T388),'فهرست بها کلی'!$C$13:$BO$1660,60,0),"")</f>
        <v/>
      </c>
      <c r="U400" s="174" t="str">
        <f ca="1">IFERROR(VLOOKUP(ROW(U388),'فهرست بها کلی'!$C$13:$BO$1660,63,0),"")</f>
        <v/>
      </c>
      <c r="V400" s="241">
        <f t="shared" ca="1" si="44"/>
        <v>0</v>
      </c>
      <c r="W400" s="242" t="str">
        <f t="shared" ca="1" si="45"/>
        <v/>
      </c>
      <c r="X400" s="174" t="str">
        <f ca="1">IFERROR(VLOOKUP(ROW(X388),'فهرست بها کلی'!$C$13:$BO$1660,10,0),"")</f>
        <v/>
      </c>
      <c r="Y400" s="174" t="str">
        <f ca="1">IFERROR(VLOOKUP(ROW(Y388),'فهرست بها کلی'!$C$13:$BO$1660,11,0),"")</f>
        <v/>
      </c>
      <c r="Z400" s="174" t="str">
        <f ca="1">IFERROR(VLOOKUP(ROW(Z388),'فهرست بها کلی'!$C$13:$BO$1660,12,0),"")</f>
        <v/>
      </c>
      <c r="AA400" s="174" t="str">
        <f ca="1">IFERROR(VLOOKUP(ROW(AA388),'فهرست بها کلی'!$C$13:$BO$1660,13,0),"")</f>
        <v/>
      </c>
      <c r="AB400" s="243" t="str">
        <f t="shared" ca="1" si="46"/>
        <v/>
      </c>
      <c r="AC400" s="174" t="str">
        <f ca="1">IFERROR(VLOOKUP(ROW(AC388),'فهرست بها کلی'!$C$13:$BO$1660,22,0),"")</f>
        <v/>
      </c>
      <c r="AD400" s="174" t="str">
        <f ca="1">IFERROR(VLOOKUP(ROW(AD388),'فهرست بها کلی'!$C$13:$BO$1660,25,0),"")</f>
        <v/>
      </c>
      <c r="AE400" s="174" t="str">
        <f ca="1">IFERROR(VLOOKUP(ROW(AE388),'فهرست بها کلی'!$C$13:$BO$1660,28,0),"")</f>
        <v/>
      </c>
      <c r="AF400" s="174" t="str">
        <f ca="1">IFERROR(VLOOKUP(ROW(AF388),'فهرست بها کلی'!$C$13:$BO$1660,31,0),"")</f>
        <v/>
      </c>
      <c r="AG400" s="174" t="str">
        <f ca="1">IFERROR(VLOOKUP(ROW(AG388),'فهرست بها کلی'!$C$13:$BO$1660,34,0),"")</f>
        <v/>
      </c>
      <c r="AH400" s="174" t="str">
        <f ca="1">IFERROR(VLOOKUP(ROW(AH388),'فهرست بها کلی'!$C$13:$BO$1660,37,0),"")</f>
        <v/>
      </c>
      <c r="AI400" s="174" t="str">
        <f ca="1">IFERROR(VLOOKUP(ROW(AI388),'فهرست بها کلی'!$C$13:$BO$1660,40,0),"")</f>
        <v/>
      </c>
      <c r="AJ400" s="174" t="str">
        <f ca="1">IFERROR(VLOOKUP(ROW(AJ388),'فهرست بها کلی'!$C$13:$BO$1660,43,0),"")</f>
        <v/>
      </c>
      <c r="AK400" s="174" t="str">
        <f ca="1">IFERROR(VLOOKUP(ROW(AK388),'فهرست بها کلی'!$C$13:$BO$1660,46,0),"")</f>
        <v/>
      </c>
      <c r="AL400" s="174" t="str">
        <f ca="1">IFERROR(VLOOKUP(ROW(AL388),'فهرست بها کلی'!$C$13:$BO$1660,49,0),"")</f>
        <v/>
      </c>
      <c r="AM400" s="174" t="str">
        <f ca="1">IFERROR(VLOOKUP(ROW(AM388),'فهرست بها کلی'!$C$13:$BO$1660,52,0),"")</f>
        <v/>
      </c>
      <c r="AN400" s="174" t="str">
        <f ca="1">IFERROR(VLOOKUP(ROW(AN388),'فهرست بها کلی'!$C$13:$BO$1660,55,0),"")</f>
        <v/>
      </c>
      <c r="AO400" s="174" t="str">
        <f ca="1">IFERROR(VLOOKUP(ROW(AO388),'فهرست بها کلی'!$C$13:$BO$1660,58,0),"")</f>
        <v/>
      </c>
      <c r="AP400" s="174" t="str">
        <f ca="1">IFERROR(VLOOKUP(ROW(AP388),'فهرست بها کلی'!$C$13:$BO$1660,61,0),"")</f>
        <v/>
      </c>
      <c r="AQ400" s="174" t="str">
        <f ca="1">IFERROR(VLOOKUP(ROW(AQ388),'فهرست بها کلی'!$C$13:$BO$1660,64,0),"")</f>
        <v/>
      </c>
      <c r="AR400" s="244">
        <f t="shared" ca="1" si="47"/>
        <v>0</v>
      </c>
      <c r="AS400" s="174" t="str">
        <f ca="1">IFERROR(VLOOKUP(ROW(AS388),'فهرست بها کلی'!$C$13:$BO$1660,23,0),"")</f>
        <v/>
      </c>
      <c r="AT400" s="174" t="str">
        <f ca="1">IFERROR(VLOOKUP(ROW(AT388),'فهرست بها کلی'!$C$13:$BO$1660,26,0),"")</f>
        <v/>
      </c>
      <c r="AU400" s="174" t="str">
        <f ca="1">IFERROR(VLOOKUP(ROW(AU388),'فهرست بها کلی'!$C$13:$BO$1660,29,0),"")</f>
        <v/>
      </c>
      <c r="AV400" s="174" t="str">
        <f ca="1">IFERROR(VLOOKUP(ROW(AV388),'فهرست بها کلی'!$C$13:$BO$1660,32,0),"")</f>
        <v/>
      </c>
      <c r="AW400" s="174" t="str">
        <f ca="1">IFERROR(VLOOKUP(ROW(AW388),'فهرست بها کلی'!$C$13:$BO$1660,35,0),"")</f>
        <v/>
      </c>
      <c r="AX400" s="174" t="str">
        <f ca="1">IFERROR(VLOOKUP(ROW(AX388),'فهرست بها کلی'!$C$13:$BO$1660,38,0),"")</f>
        <v/>
      </c>
      <c r="AY400" s="174" t="str">
        <f ca="1">IFERROR(VLOOKUP(ROW(AY388),'فهرست بها کلی'!$C$13:$BO$1660,41,0),"")</f>
        <v/>
      </c>
      <c r="AZ400" s="174" t="str">
        <f ca="1">IFERROR(VLOOKUP(ROW(AZ388),'فهرست بها کلی'!$C$13:$BO$1660,44,0),"")</f>
        <v/>
      </c>
      <c r="BA400" s="174" t="str">
        <f ca="1">IFERROR(VLOOKUP(ROW(BA388),'فهرست بها کلی'!$C$13:$BO$1660,47,0),"")</f>
        <v/>
      </c>
      <c r="BB400" s="174" t="str">
        <f ca="1">IFERROR(VLOOKUP(ROW(BB388),'فهرست بها کلی'!$C$13:$BO$1660,50,0),"")</f>
        <v/>
      </c>
      <c r="BC400" s="174" t="str">
        <f ca="1">IFERROR(VLOOKUP(ROW(BC388),'فهرست بها کلی'!$C$13:$BO$1660,53,0),"")</f>
        <v/>
      </c>
      <c r="BD400" s="174" t="str">
        <f ca="1">IFERROR(VLOOKUP(ROW(BD388),'فهرست بها کلی'!$C$13:$BO$1660,56,0),"")</f>
        <v/>
      </c>
      <c r="BE400" s="174" t="str">
        <f ca="1">IFERROR(VLOOKUP(ROW(BE388),'فهرست بها کلی'!$C$13:$BO$1660,59,0),"")</f>
        <v/>
      </c>
      <c r="BF400" s="174" t="str">
        <f ca="1">IFERROR(VLOOKUP(ROW(BF388),'فهرست بها کلی'!$C$13:$BO$1660,62,0),"")</f>
        <v/>
      </c>
      <c r="BG400" s="174" t="str">
        <f ca="1">IFERROR(VLOOKUP(ROW(BG388),'فهرست بها کلی'!$C$13:$BO$1660,65,0),"")</f>
        <v/>
      </c>
      <c r="BH400" s="174" t="str">
        <f ca="1">IFERROR(VLOOKUP(ROW(BH388),'فهرست بها کلی'!$C$13:$BO$1660,16,0),"")</f>
        <v/>
      </c>
      <c r="BI400" s="245" t="str">
        <f t="shared" ca="1" si="48"/>
        <v xml:space="preserve"> </v>
      </c>
      <c r="BJ400" s="245" t="str">
        <f t="shared" ca="1" si="49"/>
        <v/>
      </c>
      <c r="BK400" s="245" t="str">
        <f t="shared" ca="1" si="50"/>
        <v/>
      </c>
    </row>
    <row r="401" spans="1:63" ht="47.25" customHeight="1">
      <c r="A401" s="174" t="str">
        <f ca="1">IFERROR(VLOOKUP(ROW(A389),'فهرست بها کلی'!$C$13:$BO$1660,1,0),"")</f>
        <v/>
      </c>
      <c r="B401" s="174" t="str">
        <f ca="1">IFERROR(VLOOKUP(ROW(B389),'فهرست بها کلی'!$C$13:$BO$1660,5,0),"")</f>
        <v/>
      </c>
      <c r="C401" s="174" t="str">
        <f ca="1">IFERROR(VLOOKUP(ROW(C389),'فهرست بها کلی'!$C$13:$BO$1660,6,0),"")</f>
        <v/>
      </c>
      <c r="D401" s="174" t="str">
        <f ca="1">IFERROR(VLOOKUP(ROW(D389),'فهرست بها کلی'!$C$13:$BO$1660,7,0),"")</f>
        <v/>
      </c>
      <c r="E401" s="174" t="str">
        <f ca="1">IFERROR(VLOOKUP(ROW(E389),'فهرست بها کلی'!$C$13:$BO$1660,8,0),"")</f>
        <v/>
      </c>
      <c r="F401" s="174" t="str">
        <f ca="1">IFERROR(VLOOKUP(ROW(F389),'فهرست بها کلی'!$C$13:$BO$1660,9,0),"")</f>
        <v/>
      </c>
      <c r="G401" s="174" t="str">
        <f ca="1">IFERROR(VLOOKUP(ROW(G389),'فهرست بها کلی'!$C$13:$BO$1660,21,0),"")</f>
        <v/>
      </c>
      <c r="H401" s="174" t="str">
        <f ca="1">IFERROR(VLOOKUP(ROW(H389),'فهرست بها کلی'!$C$13:$BO$1660,24,0),"")</f>
        <v/>
      </c>
      <c r="I401" s="174" t="str">
        <f ca="1">IFERROR(VLOOKUP(ROW(I389),'فهرست بها کلی'!$C$13:$BO$1660,27,0),"")</f>
        <v/>
      </c>
      <c r="J401" s="174" t="str">
        <f ca="1">IFERROR(VLOOKUP(ROW(J389),'فهرست بها کلی'!$C$13:$BO$1660,30,0),"")</f>
        <v/>
      </c>
      <c r="K401" s="174" t="str">
        <f ca="1">IFERROR(VLOOKUP(ROW(K389),'فهرست بها کلی'!$C$13:$BO$1660,33,0),"")</f>
        <v/>
      </c>
      <c r="L401" s="174" t="str">
        <f ca="1">IFERROR(VLOOKUP(ROW(L389),'فهرست بها کلی'!$C$13:$BO$1660,36,0),"")</f>
        <v/>
      </c>
      <c r="M401" s="174" t="str">
        <f ca="1">IFERROR(VLOOKUP(ROW(M389),'فهرست بها کلی'!$C$13:$BO$1660,39,0),"")</f>
        <v/>
      </c>
      <c r="N401" s="174" t="str">
        <f ca="1">IFERROR(VLOOKUP(ROW(N389),'فهرست بها کلی'!$C$13:$BO$1660,42,0),"")</f>
        <v/>
      </c>
      <c r="O401" s="174" t="str">
        <f ca="1">IFERROR(VLOOKUP(ROW(O389),'فهرست بها کلی'!$C$13:$BO$1660,45,0),"")</f>
        <v/>
      </c>
      <c r="P401" s="174" t="str">
        <f ca="1">IFERROR(VLOOKUP(ROW(P389),'فهرست بها کلی'!$C$13:$BO$1660,48,0),"")</f>
        <v/>
      </c>
      <c r="Q401" s="174" t="str">
        <f ca="1">IFERROR(VLOOKUP(ROW(Q389),'فهرست بها کلی'!$C$13:$BO$1660,51,0),"")</f>
        <v/>
      </c>
      <c r="R401" s="174" t="str">
        <f ca="1">IFERROR(VLOOKUP(ROW(R389),'فهرست بها کلی'!$C$13:$BO$1660,54,0),"")</f>
        <v/>
      </c>
      <c r="S401" s="174" t="str">
        <f ca="1">IFERROR(VLOOKUP(ROW(S389),'فهرست بها کلی'!$C$13:$BO$1660,57,0),"")</f>
        <v/>
      </c>
      <c r="T401" s="174" t="str">
        <f ca="1">IFERROR(VLOOKUP(ROW(T389),'فهرست بها کلی'!$C$13:$BO$1660,60,0),"")</f>
        <v/>
      </c>
      <c r="U401" s="174" t="str">
        <f ca="1">IFERROR(VLOOKUP(ROW(U389),'فهرست بها کلی'!$C$13:$BO$1660,63,0),"")</f>
        <v/>
      </c>
      <c r="V401" s="241">
        <f t="shared" ca="1" si="44"/>
        <v>0</v>
      </c>
      <c r="W401" s="242" t="str">
        <f t="shared" ca="1" si="45"/>
        <v/>
      </c>
      <c r="X401" s="174" t="str">
        <f ca="1">IFERROR(VLOOKUP(ROW(X389),'فهرست بها کلی'!$C$13:$BO$1660,10,0),"")</f>
        <v/>
      </c>
      <c r="Y401" s="174" t="str">
        <f ca="1">IFERROR(VLOOKUP(ROW(Y389),'فهرست بها کلی'!$C$13:$BO$1660,11,0),"")</f>
        <v/>
      </c>
      <c r="Z401" s="174" t="str">
        <f ca="1">IFERROR(VLOOKUP(ROW(Z389),'فهرست بها کلی'!$C$13:$BO$1660,12,0),"")</f>
        <v/>
      </c>
      <c r="AA401" s="174" t="str">
        <f ca="1">IFERROR(VLOOKUP(ROW(AA389),'فهرست بها کلی'!$C$13:$BO$1660,13,0),"")</f>
        <v/>
      </c>
      <c r="AB401" s="243" t="str">
        <f t="shared" ca="1" si="46"/>
        <v/>
      </c>
      <c r="AC401" s="174" t="str">
        <f ca="1">IFERROR(VLOOKUP(ROW(AC389),'فهرست بها کلی'!$C$13:$BO$1660,22,0),"")</f>
        <v/>
      </c>
      <c r="AD401" s="174" t="str">
        <f ca="1">IFERROR(VLOOKUP(ROW(AD389),'فهرست بها کلی'!$C$13:$BO$1660,25,0),"")</f>
        <v/>
      </c>
      <c r="AE401" s="174" t="str">
        <f ca="1">IFERROR(VLOOKUP(ROW(AE389),'فهرست بها کلی'!$C$13:$BO$1660,28,0),"")</f>
        <v/>
      </c>
      <c r="AF401" s="174" t="str">
        <f ca="1">IFERROR(VLOOKUP(ROW(AF389),'فهرست بها کلی'!$C$13:$BO$1660,31,0),"")</f>
        <v/>
      </c>
      <c r="AG401" s="174" t="str">
        <f ca="1">IFERROR(VLOOKUP(ROW(AG389),'فهرست بها کلی'!$C$13:$BO$1660,34,0),"")</f>
        <v/>
      </c>
      <c r="AH401" s="174" t="str">
        <f ca="1">IFERROR(VLOOKUP(ROW(AH389),'فهرست بها کلی'!$C$13:$BO$1660,37,0),"")</f>
        <v/>
      </c>
      <c r="AI401" s="174" t="str">
        <f ca="1">IFERROR(VLOOKUP(ROW(AI389),'فهرست بها کلی'!$C$13:$BO$1660,40,0),"")</f>
        <v/>
      </c>
      <c r="AJ401" s="174" t="str">
        <f ca="1">IFERROR(VLOOKUP(ROW(AJ389),'فهرست بها کلی'!$C$13:$BO$1660,43,0),"")</f>
        <v/>
      </c>
      <c r="AK401" s="174" t="str">
        <f ca="1">IFERROR(VLOOKUP(ROW(AK389),'فهرست بها کلی'!$C$13:$BO$1660,46,0),"")</f>
        <v/>
      </c>
      <c r="AL401" s="174" t="str">
        <f ca="1">IFERROR(VLOOKUP(ROW(AL389),'فهرست بها کلی'!$C$13:$BO$1660,49,0),"")</f>
        <v/>
      </c>
      <c r="AM401" s="174" t="str">
        <f ca="1">IFERROR(VLOOKUP(ROW(AM389),'فهرست بها کلی'!$C$13:$BO$1660,52,0),"")</f>
        <v/>
      </c>
      <c r="AN401" s="174" t="str">
        <f ca="1">IFERROR(VLOOKUP(ROW(AN389),'فهرست بها کلی'!$C$13:$BO$1660,55,0),"")</f>
        <v/>
      </c>
      <c r="AO401" s="174" t="str">
        <f ca="1">IFERROR(VLOOKUP(ROW(AO389),'فهرست بها کلی'!$C$13:$BO$1660,58,0),"")</f>
        <v/>
      </c>
      <c r="AP401" s="174" t="str">
        <f ca="1">IFERROR(VLOOKUP(ROW(AP389),'فهرست بها کلی'!$C$13:$BO$1660,61,0),"")</f>
        <v/>
      </c>
      <c r="AQ401" s="174" t="str">
        <f ca="1">IFERROR(VLOOKUP(ROW(AQ389),'فهرست بها کلی'!$C$13:$BO$1660,64,0),"")</f>
        <v/>
      </c>
      <c r="AR401" s="244">
        <f t="shared" ca="1" si="47"/>
        <v>0</v>
      </c>
      <c r="AS401" s="174" t="str">
        <f ca="1">IFERROR(VLOOKUP(ROW(AS389),'فهرست بها کلی'!$C$13:$BO$1660,23,0),"")</f>
        <v/>
      </c>
      <c r="AT401" s="174" t="str">
        <f ca="1">IFERROR(VLOOKUP(ROW(AT389),'فهرست بها کلی'!$C$13:$BO$1660,26,0),"")</f>
        <v/>
      </c>
      <c r="AU401" s="174" t="str">
        <f ca="1">IFERROR(VLOOKUP(ROW(AU389),'فهرست بها کلی'!$C$13:$BO$1660,29,0),"")</f>
        <v/>
      </c>
      <c r="AV401" s="174" t="str">
        <f ca="1">IFERROR(VLOOKUP(ROW(AV389),'فهرست بها کلی'!$C$13:$BO$1660,32,0),"")</f>
        <v/>
      </c>
      <c r="AW401" s="174" t="str">
        <f ca="1">IFERROR(VLOOKUP(ROW(AW389),'فهرست بها کلی'!$C$13:$BO$1660,35,0),"")</f>
        <v/>
      </c>
      <c r="AX401" s="174" t="str">
        <f ca="1">IFERROR(VLOOKUP(ROW(AX389),'فهرست بها کلی'!$C$13:$BO$1660,38,0),"")</f>
        <v/>
      </c>
      <c r="AY401" s="174" t="str">
        <f ca="1">IFERROR(VLOOKUP(ROW(AY389),'فهرست بها کلی'!$C$13:$BO$1660,41,0),"")</f>
        <v/>
      </c>
      <c r="AZ401" s="174" t="str">
        <f ca="1">IFERROR(VLOOKUP(ROW(AZ389),'فهرست بها کلی'!$C$13:$BO$1660,44,0),"")</f>
        <v/>
      </c>
      <c r="BA401" s="174" t="str">
        <f ca="1">IFERROR(VLOOKUP(ROW(BA389),'فهرست بها کلی'!$C$13:$BO$1660,47,0),"")</f>
        <v/>
      </c>
      <c r="BB401" s="174" t="str">
        <f ca="1">IFERROR(VLOOKUP(ROW(BB389),'فهرست بها کلی'!$C$13:$BO$1660,50,0),"")</f>
        <v/>
      </c>
      <c r="BC401" s="174" t="str">
        <f ca="1">IFERROR(VLOOKUP(ROW(BC389),'فهرست بها کلی'!$C$13:$BO$1660,53,0),"")</f>
        <v/>
      </c>
      <c r="BD401" s="174" t="str">
        <f ca="1">IFERROR(VLOOKUP(ROW(BD389),'فهرست بها کلی'!$C$13:$BO$1660,56,0),"")</f>
        <v/>
      </c>
      <c r="BE401" s="174" t="str">
        <f ca="1">IFERROR(VLOOKUP(ROW(BE389),'فهرست بها کلی'!$C$13:$BO$1660,59,0),"")</f>
        <v/>
      </c>
      <c r="BF401" s="174" t="str">
        <f ca="1">IFERROR(VLOOKUP(ROW(BF389),'فهرست بها کلی'!$C$13:$BO$1660,62,0),"")</f>
        <v/>
      </c>
      <c r="BG401" s="174" t="str">
        <f ca="1">IFERROR(VLOOKUP(ROW(BG389),'فهرست بها کلی'!$C$13:$BO$1660,65,0),"")</f>
        <v/>
      </c>
      <c r="BH401" s="174" t="str">
        <f ca="1">IFERROR(VLOOKUP(ROW(BH389),'فهرست بها کلی'!$C$13:$BO$1660,16,0),"")</f>
        <v/>
      </c>
      <c r="BI401" s="245" t="str">
        <f t="shared" ca="1" si="48"/>
        <v xml:space="preserve"> </v>
      </c>
      <c r="BJ401" s="245" t="str">
        <f t="shared" ca="1" si="49"/>
        <v/>
      </c>
      <c r="BK401" s="245" t="str">
        <f t="shared" ca="1" si="50"/>
        <v/>
      </c>
    </row>
    <row r="402" spans="1:63" ht="47.25" customHeight="1">
      <c r="A402" s="174" t="str">
        <f ca="1">IFERROR(VLOOKUP(ROW(A390),'فهرست بها کلی'!$C$13:$BO$1660,1,0),"")</f>
        <v/>
      </c>
      <c r="B402" s="174" t="str">
        <f ca="1">IFERROR(VLOOKUP(ROW(B390),'فهرست بها کلی'!$C$13:$BO$1660,5,0),"")</f>
        <v/>
      </c>
      <c r="C402" s="174" t="str">
        <f ca="1">IFERROR(VLOOKUP(ROW(C390),'فهرست بها کلی'!$C$13:$BO$1660,6,0),"")</f>
        <v/>
      </c>
      <c r="D402" s="174" t="str">
        <f ca="1">IFERROR(VLOOKUP(ROW(D390),'فهرست بها کلی'!$C$13:$BO$1660,7,0),"")</f>
        <v/>
      </c>
      <c r="E402" s="174" t="str">
        <f ca="1">IFERROR(VLOOKUP(ROW(E390),'فهرست بها کلی'!$C$13:$BO$1660,8,0),"")</f>
        <v/>
      </c>
      <c r="F402" s="174" t="str">
        <f ca="1">IFERROR(VLOOKUP(ROW(F390),'فهرست بها کلی'!$C$13:$BO$1660,9,0),"")</f>
        <v/>
      </c>
      <c r="G402" s="174" t="str">
        <f ca="1">IFERROR(VLOOKUP(ROW(G390),'فهرست بها کلی'!$C$13:$BO$1660,21,0),"")</f>
        <v/>
      </c>
      <c r="H402" s="174" t="str">
        <f ca="1">IFERROR(VLOOKUP(ROW(H390),'فهرست بها کلی'!$C$13:$BO$1660,24,0),"")</f>
        <v/>
      </c>
      <c r="I402" s="174" t="str">
        <f ca="1">IFERROR(VLOOKUP(ROW(I390),'فهرست بها کلی'!$C$13:$BO$1660,27,0),"")</f>
        <v/>
      </c>
      <c r="J402" s="174" t="str">
        <f ca="1">IFERROR(VLOOKUP(ROW(J390),'فهرست بها کلی'!$C$13:$BO$1660,30,0),"")</f>
        <v/>
      </c>
      <c r="K402" s="174" t="str">
        <f ca="1">IFERROR(VLOOKUP(ROW(K390),'فهرست بها کلی'!$C$13:$BO$1660,33,0),"")</f>
        <v/>
      </c>
      <c r="L402" s="174" t="str">
        <f ca="1">IFERROR(VLOOKUP(ROW(L390),'فهرست بها کلی'!$C$13:$BO$1660,36,0),"")</f>
        <v/>
      </c>
      <c r="M402" s="174" t="str">
        <f ca="1">IFERROR(VLOOKUP(ROW(M390),'فهرست بها کلی'!$C$13:$BO$1660,39,0),"")</f>
        <v/>
      </c>
      <c r="N402" s="174" t="str">
        <f ca="1">IFERROR(VLOOKUP(ROW(N390),'فهرست بها کلی'!$C$13:$BO$1660,42,0),"")</f>
        <v/>
      </c>
      <c r="O402" s="174" t="str">
        <f ca="1">IFERROR(VLOOKUP(ROW(O390),'فهرست بها کلی'!$C$13:$BO$1660,45,0),"")</f>
        <v/>
      </c>
      <c r="P402" s="174" t="str">
        <f ca="1">IFERROR(VLOOKUP(ROW(P390),'فهرست بها کلی'!$C$13:$BO$1660,48,0),"")</f>
        <v/>
      </c>
      <c r="Q402" s="174" t="str">
        <f ca="1">IFERROR(VLOOKUP(ROW(Q390),'فهرست بها کلی'!$C$13:$BO$1660,51,0),"")</f>
        <v/>
      </c>
      <c r="R402" s="174" t="str">
        <f ca="1">IFERROR(VLOOKUP(ROW(R390),'فهرست بها کلی'!$C$13:$BO$1660,54,0),"")</f>
        <v/>
      </c>
      <c r="S402" s="174" t="str">
        <f ca="1">IFERROR(VLOOKUP(ROW(S390),'فهرست بها کلی'!$C$13:$BO$1660,57,0),"")</f>
        <v/>
      </c>
      <c r="T402" s="174" t="str">
        <f ca="1">IFERROR(VLOOKUP(ROW(T390),'فهرست بها کلی'!$C$13:$BO$1660,60,0),"")</f>
        <v/>
      </c>
      <c r="U402" s="174" t="str">
        <f ca="1">IFERROR(VLOOKUP(ROW(U390),'فهرست بها کلی'!$C$13:$BO$1660,63,0),"")</f>
        <v/>
      </c>
      <c r="V402" s="241">
        <f t="shared" ca="1" si="44"/>
        <v>0</v>
      </c>
      <c r="W402" s="242" t="str">
        <f t="shared" ca="1" si="45"/>
        <v/>
      </c>
      <c r="X402" s="174" t="str">
        <f ca="1">IFERROR(VLOOKUP(ROW(X390),'فهرست بها کلی'!$C$13:$BO$1660,10,0),"")</f>
        <v/>
      </c>
      <c r="Y402" s="174" t="str">
        <f ca="1">IFERROR(VLOOKUP(ROW(Y390),'فهرست بها کلی'!$C$13:$BO$1660,11,0),"")</f>
        <v/>
      </c>
      <c r="Z402" s="174" t="str">
        <f ca="1">IFERROR(VLOOKUP(ROW(Z390),'فهرست بها کلی'!$C$13:$BO$1660,12,0),"")</f>
        <v/>
      </c>
      <c r="AA402" s="174" t="str">
        <f ca="1">IFERROR(VLOOKUP(ROW(AA390),'فهرست بها کلی'!$C$13:$BO$1660,13,0),"")</f>
        <v/>
      </c>
      <c r="AB402" s="243" t="str">
        <f t="shared" ca="1" si="46"/>
        <v/>
      </c>
      <c r="AC402" s="174" t="str">
        <f ca="1">IFERROR(VLOOKUP(ROW(AC390),'فهرست بها کلی'!$C$13:$BO$1660,22,0),"")</f>
        <v/>
      </c>
      <c r="AD402" s="174" t="str">
        <f ca="1">IFERROR(VLOOKUP(ROW(AD390),'فهرست بها کلی'!$C$13:$BO$1660,25,0),"")</f>
        <v/>
      </c>
      <c r="AE402" s="174" t="str">
        <f ca="1">IFERROR(VLOOKUP(ROW(AE390),'فهرست بها کلی'!$C$13:$BO$1660,28,0),"")</f>
        <v/>
      </c>
      <c r="AF402" s="174" t="str">
        <f ca="1">IFERROR(VLOOKUP(ROW(AF390),'فهرست بها کلی'!$C$13:$BO$1660,31,0),"")</f>
        <v/>
      </c>
      <c r="AG402" s="174" t="str">
        <f ca="1">IFERROR(VLOOKUP(ROW(AG390),'فهرست بها کلی'!$C$13:$BO$1660,34,0),"")</f>
        <v/>
      </c>
      <c r="AH402" s="174" t="str">
        <f ca="1">IFERROR(VLOOKUP(ROW(AH390),'فهرست بها کلی'!$C$13:$BO$1660,37,0),"")</f>
        <v/>
      </c>
      <c r="AI402" s="174" t="str">
        <f ca="1">IFERROR(VLOOKUP(ROW(AI390),'فهرست بها کلی'!$C$13:$BO$1660,40,0),"")</f>
        <v/>
      </c>
      <c r="AJ402" s="174" t="str">
        <f ca="1">IFERROR(VLOOKUP(ROW(AJ390),'فهرست بها کلی'!$C$13:$BO$1660,43,0),"")</f>
        <v/>
      </c>
      <c r="AK402" s="174" t="str">
        <f ca="1">IFERROR(VLOOKUP(ROW(AK390),'فهرست بها کلی'!$C$13:$BO$1660,46,0),"")</f>
        <v/>
      </c>
      <c r="AL402" s="174" t="str">
        <f ca="1">IFERROR(VLOOKUP(ROW(AL390),'فهرست بها کلی'!$C$13:$BO$1660,49,0),"")</f>
        <v/>
      </c>
      <c r="AM402" s="174" t="str">
        <f ca="1">IFERROR(VLOOKUP(ROW(AM390),'فهرست بها کلی'!$C$13:$BO$1660,52,0),"")</f>
        <v/>
      </c>
      <c r="AN402" s="174" t="str">
        <f ca="1">IFERROR(VLOOKUP(ROW(AN390),'فهرست بها کلی'!$C$13:$BO$1660,55,0),"")</f>
        <v/>
      </c>
      <c r="AO402" s="174" t="str">
        <f ca="1">IFERROR(VLOOKUP(ROW(AO390),'فهرست بها کلی'!$C$13:$BO$1660,58,0),"")</f>
        <v/>
      </c>
      <c r="AP402" s="174" t="str">
        <f ca="1">IFERROR(VLOOKUP(ROW(AP390),'فهرست بها کلی'!$C$13:$BO$1660,61,0),"")</f>
        <v/>
      </c>
      <c r="AQ402" s="174" t="str">
        <f ca="1">IFERROR(VLOOKUP(ROW(AQ390),'فهرست بها کلی'!$C$13:$BO$1660,64,0),"")</f>
        <v/>
      </c>
      <c r="AR402" s="244">
        <f t="shared" ca="1" si="47"/>
        <v>0</v>
      </c>
      <c r="AS402" s="174" t="str">
        <f ca="1">IFERROR(VLOOKUP(ROW(AS390),'فهرست بها کلی'!$C$13:$BO$1660,23,0),"")</f>
        <v/>
      </c>
      <c r="AT402" s="174" t="str">
        <f ca="1">IFERROR(VLOOKUP(ROW(AT390),'فهرست بها کلی'!$C$13:$BO$1660,26,0),"")</f>
        <v/>
      </c>
      <c r="AU402" s="174" t="str">
        <f ca="1">IFERROR(VLOOKUP(ROW(AU390),'فهرست بها کلی'!$C$13:$BO$1660,29,0),"")</f>
        <v/>
      </c>
      <c r="AV402" s="174" t="str">
        <f ca="1">IFERROR(VLOOKUP(ROW(AV390),'فهرست بها کلی'!$C$13:$BO$1660,32,0),"")</f>
        <v/>
      </c>
      <c r="AW402" s="174" t="str">
        <f ca="1">IFERROR(VLOOKUP(ROW(AW390),'فهرست بها کلی'!$C$13:$BO$1660,35,0),"")</f>
        <v/>
      </c>
      <c r="AX402" s="174" t="str">
        <f ca="1">IFERROR(VLOOKUP(ROW(AX390),'فهرست بها کلی'!$C$13:$BO$1660,38,0),"")</f>
        <v/>
      </c>
      <c r="AY402" s="174" t="str">
        <f ca="1">IFERROR(VLOOKUP(ROW(AY390),'فهرست بها کلی'!$C$13:$BO$1660,41,0),"")</f>
        <v/>
      </c>
      <c r="AZ402" s="174" t="str">
        <f ca="1">IFERROR(VLOOKUP(ROW(AZ390),'فهرست بها کلی'!$C$13:$BO$1660,44,0),"")</f>
        <v/>
      </c>
      <c r="BA402" s="174" t="str">
        <f ca="1">IFERROR(VLOOKUP(ROW(BA390),'فهرست بها کلی'!$C$13:$BO$1660,47,0),"")</f>
        <v/>
      </c>
      <c r="BB402" s="174" t="str">
        <f ca="1">IFERROR(VLOOKUP(ROW(BB390),'فهرست بها کلی'!$C$13:$BO$1660,50,0),"")</f>
        <v/>
      </c>
      <c r="BC402" s="174" t="str">
        <f ca="1">IFERROR(VLOOKUP(ROW(BC390),'فهرست بها کلی'!$C$13:$BO$1660,53,0),"")</f>
        <v/>
      </c>
      <c r="BD402" s="174" t="str">
        <f ca="1">IFERROR(VLOOKUP(ROW(BD390),'فهرست بها کلی'!$C$13:$BO$1660,56,0),"")</f>
        <v/>
      </c>
      <c r="BE402" s="174" t="str">
        <f ca="1">IFERROR(VLOOKUP(ROW(BE390),'فهرست بها کلی'!$C$13:$BO$1660,59,0),"")</f>
        <v/>
      </c>
      <c r="BF402" s="174" t="str">
        <f ca="1">IFERROR(VLOOKUP(ROW(BF390),'فهرست بها کلی'!$C$13:$BO$1660,62,0),"")</f>
        <v/>
      </c>
      <c r="BG402" s="174" t="str">
        <f ca="1">IFERROR(VLOOKUP(ROW(BG390),'فهرست بها کلی'!$C$13:$BO$1660,65,0),"")</f>
        <v/>
      </c>
      <c r="BH402" s="174" t="str">
        <f ca="1">IFERROR(VLOOKUP(ROW(BH390),'فهرست بها کلی'!$C$13:$BO$1660,16,0),"")</f>
        <v/>
      </c>
      <c r="BI402" s="245" t="str">
        <f t="shared" ca="1" si="48"/>
        <v xml:space="preserve"> </v>
      </c>
      <c r="BJ402" s="245" t="str">
        <f t="shared" ca="1" si="49"/>
        <v/>
      </c>
      <c r="BK402" s="245" t="str">
        <f t="shared" ca="1" si="50"/>
        <v/>
      </c>
    </row>
    <row r="403" spans="1:63" ht="47.25" customHeight="1">
      <c r="A403" s="174" t="str">
        <f ca="1">IFERROR(VLOOKUP(ROW(A391),'فهرست بها کلی'!$C$13:$BO$1660,1,0),"")</f>
        <v/>
      </c>
      <c r="B403" s="174" t="str">
        <f ca="1">IFERROR(VLOOKUP(ROW(B391),'فهرست بها کلی'!$C$13:$BO$1660,5,0),"")</f>
        <v/>
      </c>
      <c r="C403" s="174" t="str">
        <f ca="1">IFERROR(VLOOKUP(ROW(C391),'فهرست بها کلی'!$C$13:$BO$1660,6,0),"")</f>
        <v/>
      </c>
      <c r="D403" s="174" t="str">
        <f ca="1">IFERROR(VLOOKUP(ROW(D391),'فهرست بها کلی'!$C$13:$BO$1660,7,0),"")</f>
        <v/>
      </c>
      <c r="E403" s="174" t="str">
        <f ca="1">IFERROR(VLOOKUP(ROW(E391),'فهرست بها کلی'!$C$13:$BO$1660,8,0),"")</f>
        <v/>
      </c>
      <c r="F403" s="174" t="str">
        <f ca="1">IFERROR(VLOOKUP(ROW(F391),'فهرست بها کلی'!$C$13:$BO$1660,9,0),"")</f>
        <v/>
      </c>
      <c r="G403" s="174" t="str">
        <f ca="1">IFERROR(VLOOKUP(ROW(G391),'فهرست بها کلی'!$C$13:$BO$1660,21,0),"")</f>
        <v/>
      </c>
      <c r="H403" s="174" t="str">
        <f ca="1">IFERROR(VLOOKUP(ROW(H391),'فهرست بها کلی'!$C$13:$BO$1660,24,0),"")</f>
        <v/>
      </c>
      <c r="I403" s="174" t="str">
        <f ca="1">IFERROR(VLOOKUP(ROW(I391),'فهرست بها کلی'!$C$13:$BO$1660,27,0),"")</f>
        <v/>
      </c>
      <c r="J403" s="174" t="str">
        <f ca="1">IFERROR(VLOOKUP(ROW(J391),'فهرست بها کلی'!$C$13:$BO$1660,30,0),"")</f>
        <v/>
      </c>
      <c r="K403" s="174" t="str">
        <f ca="1">IFERROR(VLOOKUP(ROW(K391),'فهرست بها کلی'!$C$13:$BO$1660,33,0),"")</f>
        <v/>
      </c>
      <c r="L403" s="174" t="str">
        <f ca="1">IFERROR(VLOOKUP(ROW(L391),'فهرست بها کلی'!$C$13:$BO$1660,36,0),"")</f>
        <v/>
      </c>
      <c r="M403" s="174" t="str">
        <f ca="1">IFERROR(VLOOKUP(ROW(M391),'فهرست بها کلی'!$C$13:$BO$1660,39,0),"")</f>
        <v/>
      </c>
      <c r="N403" s="174" t="str">
        <f ca="1">IFERROR(VLOOKUP(ROW(N391),'فهرست بها کلی'!$C$13:$BO$1660,42,0),"")</f>
        <v/>
      </c>
      <c r="O403" s="174" t="str">
        <f ca="1">IFERROR(VLOOKUP(ROW(O391),'فهرست بها کلی'!$C$13:$BO$1660,45,0),"")</f>
        <v/>
      </c>
      <c r="P403" s="174" t="str">
        <f ca="1">IFERROR(VLOOKUP(ROW(P391),'فهرست بها کلی'!$C$13:$BO$1660,48,0),"")</f>
        <v/>
      </c>
      <c r="Q403" s="174" t="str">
        <f ca="1">IFERROR(VLOOKUP(ROW(Q391),'فهرست بها کلی'!$C$13:$BO$1660,51,0),"")</f>
        <v/>
      </c>
      <c r="R403" s="174" t="str">
        <f ca="1">IFERROR(VLOOKUP(ROW(R391),'فهرست بها کلی'!$C$13:$BO$1660,54,0),"")</f>
        <v/>
      </c>
      <c r="S403" s="174" t="str">
        <f ca="1">IFERROR(VLOOKUP(ROW(S391),'فهرست بها کلی'!$C$13:$BO$1660,57,0),"")</f>
        <v/>
      </c>
      <c r="T403" s="174" t="str">
        <f ca="1">IFERROR(VLOOKUP(ROW(T391),'فهرست بها کلی'!$C$13:$BO$1660,60,0),"")</f>
        <v/>
      </c>
      <c r="U403" s="174" t="str">
        <f ca="1">IFERROR(VLOOKUP(ROW(U391),'فهرست بها کلی'!$C$13:$BO$1660,63,0),"")</f>
        <v/>
      </c>
      <c r="V403" s="241">
        <f t="shared" ca="1" si="44"/>
        <v>0</v>
      </c>
      <c r="W403" s="242" t="str">
        <f t="shared" ca="1" si="45"/>
        <v/>
      </c>
      <c r="X403" s="174" t="str">
        <f ca="1">IFERROR(VLOOKUP(ROW(X391),'فهرست بها کلی'!$C$13:$BO$1660,10,0),"")</f>
        <v/>
      </c>
      <c r="Y403" s="174" t="str">
        <f ca="1">IFERROR(VLOOKUP(ROW(Y391),'فهرست بها کلی'!$C$13:$BO$1660,11,0),"")</f>
        <v/>
      </c>
      <c r="Z403" s="174" t="str">
        <f ca="1">IFERROR(VLOOKUP(ROW(Z391),'فهرست بها کلی'!$C$13:$BO$1660,12,0),"")</f>
        <v/>
      </c>
      <c r="AA403" s="174" t="str">
        <f ca="1">IFERROR(VLOOKUP(ROW(AA391),'فهرست بها کلی'!$C$13:$BO$1660,13,0),"")</f>
        <v/>
      </c>
      <c r="AB403" s="243" t="str">
        <f t="shared" ca="1" si="46"/>
        <v/>
      </c>
      <c r="AC403" s="174" t="str">
        <f ca="1">IFERROR(VLOOKUP(ROW(AC391),'فهرست بها کلی'!$C$13:$BO$1660,22,0),"")</f>
        <v/>
      </c>
      <c r="AD403" s="174" t="str">
        <f ca="1">IFERROR(VLOOKUP(ROW(AD391),'فهرست بها کلی'!$C$13:$BO$1660,25,0),"")</f>
        <v/>
      </c>
      <c r="AE403" s="174" t="str">
        <f ca="1">IFERROR(VLOOKUP(ROW(AE391),'فهرست بها کلی'!$C$13:$BO$1660,28,0),"")</f>
        <v/>
      </c>
      <c r="AF403" s="174" t="str">
        <f ca="1">IFERROR(VLOOKUP(ROW(AF391),'فهرست بها کلی'!$C$13:$BO$1660,31,0),"")</f>
        <v/>
      </c>
      <c r="AG403" s="174" t="str">
        <f ca="1">IFERROR(VLOOKUP(ROW(AG391),'فهرست بها کلی'!$C$13:$BO$1660,34,0),"")</f>
        <v/>
      </c>
      <c r="AH403" s="174" t="str">
        <f ca="1">IFERROR(VLOOKUP(ROW(AH391),'فهرست بها کلی'!$C$13:$BO$1660,37,0),"")</f>
        <v/>
      </c>
      <c r="AI403" s="174" t="str">
        <f ca="1">IFERROR(VLOOKUP(ROW(AI391),'فهرست بها کلی'!$C$13:$BO$1660,40,0),"")</f>
        <v/>
      </c>
      <c r="AJ403" s="174" t="str">
        <f ca="1">IFERROR(VLOOKUP(ROW(AJ391),'فهرست بها کلی'!$C$13:$BO$1660,43,0),"")</f>
        <v/>
      </c>
      <c r="AK403" s="174" t="str">
        <f ca="1">IFERROR(VLOOKUP(ROW(AK391),'فهرست بها کلی'!$C$13:$BO$1660,46,0),"")</f>
        <v/>
      </c>
      <c r="AL403" s="174" t="str">
        <f ca="1">IFERROR(VLOOKUP(ROW(AL391),'فهرست بها کلی'!$C$13:$BO$1660,49,0),"")</f>
        <v/>
      </c>
      <c r="AM403" s="174" t="str">
        <f ca="1">IFERROR(VLOOKUP(ROW(AM391),'فهرست بها کلی'!$C$13:$BO$1660,52,0),"")</f>
        <v/>
      </c>
      <c r="AN403" s="174" t="str">
        <f ca="1">IFERROR(VLOOKUP(ROW(AN391),'فهرست بها کلی'!$C$13:$BO$1660,55,0),"")</f>
        <v/>
      </c>
      <c r="AO403" s="174" t="str">
        <f ca="1">IFERROR(VLOOKUP(ROW(AO391),'فهرست بها کلی'!$C$13:$BO$1660,58,0),"")</f>
        <v/>
      </c>
      <c r="AP403" s="174" t="str">
        <f ca="1">IFERROR(VLOOKUP(ROW(AP391),'فهرست بها کلی'!$C$13:$BO$1660,61,0),"")</f>
        <v/>
      </c>
      <c r="AQ403" s="174" t="str">
        <f ca="1">IFERROR(VLOOKUP(ROW(AQ391),'فهرست بها کلی'!$C$13:$BO$1660,64,0),"")</f>
        <v/>
      </c>
      <c r="AR403" s="244">
        <f t="shared" ca="1" si="47"/>
        <v>0</v>
      </c>
      <c r="AS403" s="174" t="str">
        <f ca="1">IFERROR(VLOOKUP(ROW(AS391),'فهرست بها کلی'!$C$13:$BO$1660,23,0),"")</f>
        <v/>
      </c>
      <c r="AT403" s="174" t="str">
        <f ca="1">IFERROR(VLOOKUP(ROW(AT391),'فهرست بها کلی'!$C$13:$BO$1660,26,0),"")</f>
        <v/>
      </c>
      <c r="AU403" s="174" t="str">
        <f ca="1">IFERROR(VLOOKUP(ROW(AU391),'فهرست بها کلی'!$C$13:$BO$1660,29,0),"")</f>
        <v/>
      </c>
      <c r="AV403" s="174" t="str">
        <f ca="1">IFERROR(VLOOKUP(ROW(AV391),'فهرست بها کلی'!$C$13:$BO$1660,32,0),"")</f>
        <v/>
      </c>
      <c r="AW403" s="174" t="str">
        <f ca="1">IFERROR(VLOOKUP(ROW(AW391),'فهرست بها کلی'!$C$13:$BO$1660,35,0),"")</f>
        <v/>
      </c>
      <c r="AX403" s="174" t="str">
        <f ca="1">IFERROR(VLOOKUP(ROW(AX391),'فهرست بها کلی'!$C$13:$BO$1660,38,0),"")</f>
        <v/>
      </c>
      <c r="AY403" s="174" t="str">
        <f ca="1">IFERROR(VLOOKUP(ROW(AY391),'فهرست بها کلی'!$C$13:$BO$1660,41,0),"")</f>
        <v/>
      </c>
      <c r="AZ403" s="174" t="str">
        <f ca="1">IFERROR(VLOOKUP(ROW(AZ391),'فهرست بها کلی'!$C$13:$BO$1660,44,0),"")</f>
        <v/>
      </c>
      <c r="BA403" s="174" t="str">
        <f ca="1">IFERROR(VLOOKUP(ROW(BA391),'فهرست بها کلی'!$C$13:$BO$1660,47,0),"")</f>
        <v/>
      </c>
      <c r="BB403" s="174" t="str">
        <f ca="1">IFERROR(VLOOKUP(ROW(BB391),'فهرست بها کلی'!$C$13:$BO$1660,50,0),"")</f>
        <v/>
      </c>
      <c r="BC403" s="174" t="str">
        <f ca="1">IFERROR(VLOOKUP(ROW(BC391),'فهرست بها کلی'!$C$13:$BO$1660,53,0),"")</f>
        <v/>
      </c>
      <c r="BD403" s="174" t="str">
        <f ca="1">IFERROR(VLOOKUP(ROW(BD391),'فهرست بها کلی'!$C$13:$BO$1660,56,0),"")</f>
        <v/>
      </c>
      <c r="BE403" s="174" t="str">
        <f ca="1">IFERROR(VLOOKUP(ROW(BE391),'فهرست بها کلی'!$C$13:$BO$1660,59,0),"")</f>
        <v/>
      </c>
      <c r="BF403" s="174" t="str">
        <f ca="1">IFERROR(VLOOKUP(ROW(BF391),'فهرست بها کلی'!$C$13:$BO$1660,62,0),"")</f>
        <v/>
      </c>
      <c r="BG403" s="174" t="str">
        <f ca="1">IFERROR(VLOOKUP(ROW(BG391),'فهرست بها کلی'!$C$13:$BO$1660,65,0),"")</f>
        <v/>
      </c>
      <c r="BH403" s="174" t="str">
        <f ca="1">IFERROR(VLOOKUP(ROW(BH391),'فهرست بها کلی'!$C$13:$BO$1660,16,0),"")</f>
        <v/>
      </c>
      <c r="BI403" s="245" t="str">
        <f t="shared" ca="1" si="48"/>
        <v xml:space="preserve"> </v>
      </c>
      <c r="BJ403" s="245" t="str">
        <f t="shared" ca="1" si="49"/>
        <v/>
      </c>
      <c r="BK403" s="245" t="str">
        <f t="shared" ca="1" si="50"/>
        <v/>
      </c>
    </row>
    <row r="404" spans="1:63" ht="47.25" customHeight="1">
      <c r="A404" s="174" t="str">
        <f ca="1">IFERROR(VLOOKUP(ROW(A392),'فهرست بها کلی'!$C$13:$BO$1660,1,0),"")</f>
        <v/>
      </c>
      <c r="B404" s="174" t="str">
        <f ca="1">IFERROR(VLOOKUP(ROW(B392),'فهرست بها کلی'!$C$13:$BO$1660,5,0),"")</f>
        <v/>
      </c>
      <c r="C404" s="174" t="str">
        <f ca="1">IFERROR(VLOOKUP(ROW(C392),'فهرست بها کلی'!$C$13:$BO$1660,6,0),"")</f>
        <v/>
      </c>
      <c r="D404" s="174" t="str">
        <f ca="1">IFERROR(VLOOKUP(ROW(D392),'فهرست بها کلی'!$C$13:$BO$1660,7,0),"")</f>
        <v/>
      </c>
      <c r="E404" s="174" t="str">
        <f ca="1">IFERROR(VLOOKUP(ROW(E392),'فهرست بها کلی'!$C$13:$BO$1660,8,0),"")</f>
        <v/>
      </c>
      <c r="F404" s="174" t="str">
        <f ca="1">IFERROR(VLOOKUP(ROW(F392),'فهرست بها کلی'!$C$13:$BO$1660,9,0),"")</f>
        <v/>
      </c>
      <c r="G404" s="174" t="str">
        <f ca="1">IFERROR(VLOOKUP(ROW(G392),'فهرست بها کلی'!$C$13:$BO$1660,21,0),"")</f>
        <v/>
      </c>
      <c r="H404" s="174" t="str">
        <f ca="1">IFERROR(VLOOKUP(ROW(H392),'فهرست بها کلی'!$C$13:$BO$1660,24,0),"")</f>
        <v/>
      </c>
      <c r="I404" s="174" t="str">
        <f ca="1">IFERROR(VLOOKUP(ROW(I392),'فهرست بها کلی'!$C$13:$BO$1660,27,0),"")</f>
        <v/>
      </c>
      <c r="J404" s="174" t="str">
        <f ca="1">IFERROR(VLOOKUP(ROW(J392),'فهرست بها کلی'!$C$13:$BO$1660,30,0),"")</f>
        <v/>
      </c>
      <c r="K404" s="174" t="str">
        <f ca="1">IFERROR(VLOOKUP(ROW(K392),'فهرست بها کلی'!$C$13:$BO$1660,33,0),"")</f>
        <v/>
      </c>
      <c r="L404" s="174" t="str">
        <f ca="1">IFERROR(VLOOKUP(ROW(L392),'فهرست بها کلی'!$C$13:$BO$1660,36,0),"")</f>
        <v/>
      </c>
      <c r="M404" s="174" t="str">
        <f ca="1">IFERROR(VLOOKUP(ROW(M392),'فهرست بها کلی'!$C$13:$BO$1660,39,0),"")</f>
        <v/>
      </c>
      <c r="N404" s="174" t="str">
        <f ca="1">IFERROR(VLOOKUP(ROW(N392),'فهرست بها کلی'!$C$13:$BO$1660,42,0),"")</f>
        <v/>
      </c>
      <c r="O404" s="174" t="str">
        <f ca="1">IFERROR(VLOOKUP(ROW(O392),'فهرست بها کلی'!$C$13:$BO$1660,45,0),"")</f>
        <v/>
      </c>
      <c r="P404" s="174" t="str">
        <f ca="1">IFERROR(VLOOKUP(ROW(P392),'فهرست بها کلی'!$C$13:$BO$1660,48,0),"")</f>
        <v/>
      </c>
      <c r="Q404" s="174" t="str">
        <f ca="1">IFERROR(VLOOKUP(ROW(Q392),'فهرست بها کلی'!$C$13:$BO$1660,51,0),"")</f>
        <v/>
      </c>
      <c r="R404" s="174" t="str">
        <f ca="1">IFERROR(VLOOKUP(ROW(R392),'فهرست بها کلی'!$C$13:$BO$1660,54,0),"")</f>
        <v/>
      </c>
      <c r="S404" s="174" t="str">
        <f ca="1">IFERROR(VLOOKUP(ROW(S392),'فهرست بها کلی'!$C$13:$BO$1660,57,0),"")</f>
        <v/>
      </c>
      <c r="T404" s="174" t="str">
        <f ca="1">IFERROR(VLOOKUP(ROW(T392),'فهرست بها کلی'!$C$13:$BO$1660,60,0),"")</f>
        <v/>
      </c>
      <c r="U404" s="174" t="str">
        <f ca="1">IFERROR(VLOOKUP(ROW(U392),'فهرست بها کلی'!$C$13:$BO$1660,63,0),"")</f>
        <v/>
      </c>
      <c r="V404" s="241">
        <f t="shared" ca="1" si="44"/>
        <v>0</v>
      </c>
      <c r="W404" s="242" t="str">
        <f t="shared" ca="1" si="45"/>
        <v/>
      </c>
      <c r="X404" s="174" t="str">
        <f ca="1">IFERROR(VLOOKUP(ROW(X392),'فهرست بها کلی'!$C$13:$BO$1660,10,0),"")</f>
        <v/>
      </c>
      <c r="Y404" s="174" t="str">
        <f ca="1">IFERROR(VLOOKUP(ROW(Y392),'فهرست بها کلی'!$C$13:$BO$1660,11,0),"")</f>
        <v/>
      </c>
      <c r="Z404" s="174" t="str">
        <f ca="1">IFERROR(VLOOKUP(ROW(Z392),'فهرست بها کلی'!$C$13:$BO$1660,12,0),"")</f>
        <v/>
      </c>
      <c r="AA404" s="174" t="str">
        <f ca="1">IFERROR(VLOOKUP(ROW(AA392),'فهرست بها کلی'!$C$13:$BO$1660,13,0),"")</f>
        <v/>
      </c>
      <c r="AB404" s="243" t="str">
        <f t="shared" ca="1" si="46"/>
        <v/>
      </c>
      <c r="AC404" s="174" t="str">
        <f ca="1">IFERROR(VLOOKUP(ROW(AC392),'فهرست بها کلی'!$C$13:$BO$1660,22,0),"")</f>
        <v/>
      </c>
      <c r="AD404" s="174" t="str">
        <f ca="1">IFERROR(VLOOKUP(ROW(AD392),'فهرست بها کلی'!$C$13:$BO$1660,25,0),"")</f>
        <v/>
      </c>
      <c r="AE404" s="174" t="str">
        <f ca="1">IFERROR(VLOOKUP(ROW(AE392),'فهرست بها کلی'!$C$13:$BO$1660,28,0),"")</f>
        <v/>
      </c>
      <c r="AF404" s="174" t="str">
        <f ca="1">IFERROR(VLOOKUP(ROW(AF392),'فهرست بها کلی'!$C$13:$BO$1660,31,0),"")</f>
        <v/>
      </c>
      <c r="AG404" s="174" t="str">
        <f ca="1">IFERROR(VLOOKUP(ROW(AG392),'فهرست بها کلی'!$C$13:$BO$1660,34,0),"")</f>
        <v/>
      </c>
      <c r="AH404" s="174" t="str">
        <f ca="1">IFERROR(VLOOKUP(ROW(AH392),'فهرست بها کلی'!$C$13:$BO$1660,37,0),"")</f>
        <v/>
      </c>
      <c r="AI404" s="174" t="str">
        <f ca="1">IFERROR(VLOOKUP(ROW(AI392),'فهرست بها کلی'!$C$13:$BO$1660,40,0),"")</f>
        <v/>
      </c>
      <c r="AJ404" s="174" t="str">
        <f ca="1">IFERROR(VLOOKUP(ROW(AJ392),'فهرست بها کلی'!$C$13:$BO$1660,43,0),"")</f>
        <v/>
      </c>
      <c r="AK404" s="174" t="str">
        <f ca="1">IFERROR(VLOOKUP(ROW(AK392),'فهرست بها کلی'!$C$13:$BO$1660,46,0),"")</f>
        <v/>
      </c>
      <c r="AL404" s="174" t="str">
        <f ca="1">IFERROR(VLOOKUP(ROW(AL392),'فهرست بها کلی'!$C$13:$BO$1660,49,0),"")</f>
        <v/>
      </c>
      <c r="AM404" s="174" t="str">
        <f ca="1">IFERROR(VLOOKUP(ROW(AM392),'فهرست بها کلی'!$C$13:$BO$1660,52,0),"")</f>
        <v/>
      </c>
      <c r="AN404" s="174" t="str">
        <f ca="1">IFERROR(VLOOKUP(ROW(AN392),'فهرست بها کلی'!$C$13:$BO$1660,55,0),"")</f>
        <v/>
      </c>
      <c r="AO404" s="174" t="str">
        <f ca="1">IFERROR(VLOOKUP(ROW(AO392),'فهرست بها کلی'!$C$13:$BO$1660,58,0),"")</f>
        <v/>
      </c>
      <c r="AP404" s="174" t="str">
        <f ca="1">IFERROR(VLOOKUP(ROW(AP392),'فهرست بها کلی'!$C$13:$BO$1660,61,0),"")</f>
        <v/>
      </c>
      <c r="AQ404" s="174" t="str">
        <f ca="1">IFERROR(VLOOKUP(ROW(AQ392),'فهرست بها کلی'!$C$13:$BO$1660,64,0),"")</f>
        <v/>
      </c>
      <c r="AR404" s="244">
        <f t="shared" ca="1" si="47"/>
        <v>0</v>
      </c>
      <c r="AS404" s="174" t="str">
        <f ca="1">IFERROR(VLOOKUP(ROW(AS392),'فهرست بها کلی'!$C$13:$BO$1660,23,0),"")</f>
        <v/>
      </c>
      <c r="AT404" s="174" t="str">
        <f ca="1">IFERROR(VLOOKUP(ROW(AT392),'فهرست بها کلی'!$C$13:$BO$1660,26,0),"")</f>
        <v/>
      </c>
      <c r="AU404" s="174" t="str">
        <f ca="1">IFERROR(VLOOKUP(ROW(AU392),'فهرست بها کلی'!$C$13:$BO$1660,29,0),"")</f>
        <v/>
      </c>
      <c r="AV404" s="174" t="str">
        <f ca="1">IFERROR(VLOOKUP(ROW(AV392),'فهرست بها کلی'!$C$13:$BO$1660,32,0),"")</f>
        <v/>
      </c>
      <c r="AW404" s="174" t="str">
        <f ca="1">IFERROR(VLOOKUP(ROW(AW392),'فهرست بها کلی'!$C$13:$BO$1660,35,0),"")</f>
        <v/>
      </c>
      <c r="AX404" s="174" t="str">
        <f ca="1">IFERROR(VLOOKUP(ROW(AX392),'فهرست بها کلی'!$C$13:$BO$1660,38,0),"")</f>
        <v/>
      </c>
      <c r="AY404" s="174" t="str">
        <f ca="1">IFERROR(VLOOKUP(ROW(AY392),'فهرست بها کلی'!$C$13:$BO$1660,41,0),"")</f>
        <v/>
      </c>
      <c r="AZ404" s="174" t="str">
        <f ca="1">IFERROR(VLOOKUP(ROW(AZ392),'فهرست بها کلی'!$C$13:$BO$1660,44,0),"")</f>
        <v/>
      </c>
      <c r="BA404" s="174" t="str">
        <f ca="1">IFERROR(VLOOKUP(ROW(BA392),'فهرست بها کلی'!$C$13:$BO$1660,47,0),"")</f>
        <v/>
      </c>
      <c r="BB404" s="174" t="str">
        <f ca="1">IFERROR(VLOOKUP(ROW(BB392),'فهرست بها کلی'!$C$13:$BO$1660,50,0),"")</f>
        <v/>
      </c>
      <c r="BC404" s="174" t="str">
        <f ca="1">IFERROR(VLOOKUP(ROW(BC392),'فهرست بها کلی'!$C$13:$BO$1660,53,0),"")</f>
        <v/>
      </c>
      <c r="BD404" s="174" t="str">
        <f ca="1">IFERROR(VLOOKUP(ROW(BD392),'فهرست بها کلی'!$C$13:$BO$1660,56,0),"")</f>
        <v/>
      </c>
      <c r="BE404" s="174" t="str">
        <f ca="1">IFERROR(VLOOKUP(ROW(BE392),'فهرست بها کلی'!$C$13:$BO$1660,59,0),"")</f>
        <v/>
      </c>
      <c r="BF404" s="174" t="str">
        <f ca="1">IFERROR(VLOOKUP(ROW(BF392),'فهرست بها کلی'!$C$13:$BO$1660,62,0),"")</f>
        <v/>
      </c>
      <c r="BG404" s="174" t="str">
        <f ca="1">IFERROR(VLOOKUP(ROW(BG392),'فهرست بها کلی'!$C$13:$BO$1660,65,0),"")</f>
        <v/>
      </c>
      <c r="BH404" s="174" t="str">
        <f ca="1">IFERROR(VLOOKUP(ROW(BH392),'فهرست بها کلی'!$C$13:$BO$1660,16,0),"")</f>
        <v/>
      </c>
      <c r="BI404" s="245" t="str">
        <f t="shared" ca="1" si="48"/>
        <v xml:space="preserve"> </v>
      </c>
      <c r="BJ404" s="245" t="str">
        <f t="shared" ca="1" si="49"/>
        <v/>
      </c>
      <c r="BK404" s="245" t="str">
        <f t="shared" ca="1" si="50"/>
        <v/>
      </c>
    </row>
    <row r="405" spans="1:63" ht="47.25" customHeight="1">
      <c r="A405" s="174" t="str">
        <f ca="1">IFERROR(VLOOKUP(ROW(A393),'فهرست بها کلی'!$C$13:$BO$1660,1,0),"")</f>
        <v/>
      </c>
      <c r="B405" s="174" t="str">
        <f ca="1">IFERROR(VLOOKUP(ROW(B393),'فهرست بها کلی'!$C$13:$BO$1660,5,0),"")</f>
        <v/>
      </c>
      <c r="C405" s="174" t="str">
        <f ca="1">IFERROR(VLOOKUP(ROW(C393),'فهرست بها کلی'!$C$13:$BO$1660,6,0),"")</f>
        <v/>
      </c>
      <c r="D405" s="174" t="str">
        <f ca="1">IFERROR(VLOOKUP(ROW(D393),'فهرست بها کلی'!$C$13:$BO$1660,7,0),"")</f>
        <v/>
      </c>
      <c r="E405" s="174" t="str">
        <f ca="1">IFERROR(VLOOKUP(ROW(E393),'فهرست بها کلی'!$C$13:$BO$1660,8,0),"")</f>
        <v/>
      </c>
      <c r="F405" s="174" t="str">
        <f ca="1">IFERROR(VLOOKUP(ROW(F393),'فهرست بها کلی'!$C$13:$BO$1660,9,0),"")</f>
        <v/>
      </c>
      <c r="G405" s="174" t="str">
        <f ca="1">IFERROR(VLOOKUP(ROW(G393),'فهرست بها کلی'!$C$13:$BO$1660,21,0),"")</f>
        <v/>
      </c>
      <c r="H405" s="174" t="str">
        <f ca="1">IFERROR(VLOOKUP(ROW(H393),'فهرست بها کلی'!$C$13:$BO$1660,24,0),"")</f>
        <v/>
      </c>
      <c r="I405" s="174" t="str">
        <f ca="1">IFERROR(VLOOKUP(ROW(I393),'فهرست بها کلی'!$C$13:$BO$1660,27,0),"")</f>
        <v/>
      </c>
      <c r="J405" s="174" t="str">
        <f ca="1">IFERROR(VLOOKUP(ROW(J393),'فهرست بها کلی'!$C$13:$BO$1660,30,0),"")</f>
        <v/>
      </c>
      <c r="K405" s="174" t="str">
        <f ca="1">IFERROR(VLOOKUP(ROW(K393),'فهرست بها کلی'!$C$13:$BO$1660,33,0),"")</f>
        <v/>
      </c>
      <c r="L405" s="174" t="str">
        <f ca="1">IFERROR(VLOOKUP(ROW(L393),'فهرست بها کلی'!$C$13:$BO$1660,36,0),"")</f>
        <v/>
      </c>
      <c r="M405" s="174" t="str">
        <f ca="1">IFERROR(VLOOKUP(ROW(M393),'فهرست بها کلی'!$C$13:$BO$1660,39,0),"")</f>
        <v/>
      </c>
      <c r="N405" s="174" t="str">
        <f ca="1">IFERROR(VLOOKUP(ROW(N393),'فهرست بها کلی'!$C$13:$BO$1660,42,0),"")</f>
        <v/>
      </c>
      <c r="O405" s="174" t="str">
        <f ca="1">IFERROR(VLOOKUP(ROW(O393),'فهرست بها کلی'!$C$13:$BO$1660,45,0),"")</f>
        <v/>
      </c>
      <c r="P405" s="174" t="str">
        <f ca="1">IFERROR(VLOOKUP(ROW(P393),'فهرست بها کلی'!$C$13:$BO$1660,48,0),"")</f>
        <v/>
      </c>
      <c r="Q405" s="174" t="str">
        <f ca="1">IFERROR(VLOOKUP(ROW(Q393),'فهرست بها کلی'!$C$13:$BO$1660,51,0),"")</f>
        <v/>
      </c>
      <c r="R405" s="174" t="str">
        <f ca="1">IFERROR(VLOOKUP(ROW(R393),'فهرست بها کلی'!$C$13:$BO$1660,54,0),"")</f>
        <v/>
      </c>
      <c r="S405" s="174" t="str">
        <f ca="1">IFERROR(VLOOKUP(ROW(S393),'فهرست بها کلی'!$C$13:$BO$1660,57,0),"")</f>
        <v/>
      </c>
      <c r="T405" s="174" t="str">
        <f ca="1">IFERROR(VLOOKUP(ROW(T393),'فهرست بها کلی'!$C$13:$BO$1660,60,0),"")</f>
        <v/>
      </c>
      <c r="U405" s="174" t="str">
        <f ca="1">IFERROR(VLOOKUP(ROW(U393),'فهرست بها کلی'!$C$13:$BO$1660,63,0),"")</f>
        <v/>
      </c>
      <c r="V405" s="241">
        <f t="shared" ca="1" si="44"/>
        <v>0</v>
      </c>
      <c r="W405" s="242" t="str">
        <f t="shared" ca="1" si="45"/>
        <v/>
      </c>
      <c r="X405" s="174" t="str">
        <f ca="1">IFERROR(VLOOKUP(ROW(X393),'فهرست بها کلی'!$C$13:$BO$1660,10,0),"")</f>
        <v/>
      </c>
      <c r="Y405" s="174" t="str">
        <f ca="1">IFERROR(VLOOKUP(ROW(Y393),'فهرست بها کلی'!$C$13:$BO$1660,11,0),"")</f>
        <v/>
      </c>
      <c r="Z405" s="174" t="str">
        <f ca="1">IFERROR(VLOOKUP(ROW(Z393),'فهرست بها کلی'!$C$13:$BO$1660,12,0),"")</f>
        <v/>
      </c>
      <c r="AA405" s="174" t="str">
        <f ca="1">IFERROR(VLOOKUP(ROW(AA393),'فهرست بها کلی'!$C$13:$BO$1660,13,0),"")</f>
        <v/>
      </c>
      <c r="AB405" s="243" t="str">
        <f t="shared" ca="1" si="46"/>
        <v/>
      </c>
      <c r="AC405" s="174" t="str">
        <f ca="1">IFERROR(VLOOKUP(ROW(AC393),'فهرست بها کلی'!$C$13:$BO$1660,22,0),"")</f>
        <v/>
      </c>
      <c r="AD405" s="174" t="str">
        <f ca="1">IFERROR(VLOOKUP(ROW(AD393),'فهرست بها کلی'!$C$13:$BO$1660,25,0),"")</f>
        <v/>
      </c>
      <c r="AE405" s="174" t="str">
        <f ca="1">IFERROR(VLOOKUP(ROW(AE393),'فهرست بها کلی'!$C$13:$BO$1660,28,0),"")</f>
        <v/>
      </c>
      <c r="AF405" s="174" t="str">
        <f ca="1">IFERROR(VLOOKUP(ROW(AF393),'فهرست بها کلی'!$C$13:$BO$1660,31,0),"")</f>
        <v/>
      </c>
      <c r="AG405" s="174" t="str">
        <f ca="1">IFERROR(VLOOKUP(ROW(AG393),'فهرست بها کلی'!$C$13:$BO$1660,34,0),"")</f>
        <v/>
      </c>
      <c r="AH405" s="174" t="str">
        <f ca="1">IFERROR(VLOOKUP(ROW(AH393),'فهرست بها کلی'!$C$13:$BO$1660,37,0),"")</f>
        <v/>
      </c>
      <c r="AI405" s="174" t="str">
        <f ca="1">IFERROR(VLOOKUP(ROW(AI393),'فهرست بها کلی'!$C$13:$BO$1660,40,0),"")</f>
        <v/>
      </c>
      <c r="AJ405" s="174" t="str">
        <f ca="1">IFERROR(VLOOKUP(ROW(AJ393),'فهرست بها کلی'!$C$13:$BO$1660,43,0),"")</f>
        <v/>
      </c>
      <c r="AK405" s="174" t="str">
        <f ca="1">IFERROR(VLOOKUP(ROW(AK393),'فهرست بها کلی'!$C$13:$BO$1660,46,0),"")</f>
        <v/>
      </c>
      <c r="AL405" s="174" t="str">
        <f ca="1">IFERROR(VLOOKUP(ROW(AL393),'فهرست بها کلی'!$C$13:$BO$1660,49,0),"")</f>
        <v/>
      </c>
      <c r="AM405" s="174" t="str">
        <f ca="1">IFERROR(VLOOKUP(ROW(AM393),'فهرست بها کلی'!$C$13:$BO$1660,52,0),"")</f>
        <v/>
      </c>
      <c r="AN405" s="174" t="str">
        <f ca="1">IFERROR(VLOOKUP(ROW(AN393),'فهرست بها کلی'!$C$13:$BO$1660,55,0),"")</f>
        <v/>
      </c>
      <c r="AO405" s="174" t="str">
        <f ca="1">IFERROR(VLOOKUP(ROW(AO393),'فهرست بها کلی'!$C$13:$BO$1660,58,0),"")</f>
        <v/>
      </c>
      <c r="AP405" s="174" t="str">
        <f ca="1">IFERROR(VLOOKUP(ROW(AP393),'فهرست بها کلی'!$C$13:$BO$1660,61,0),"")</f>
        <v/>
      </c>
      <c r="AQ405" s="174" t="str">
        <f ca="1">IFERROR(VLOOKUP(ROW(AQ393),'فهرست بها کلی'!$C$13:$BO$1660,64,0),"")</f>
        <v/>
      </c>
      <c r="AR405" s="244">
        <f t="shared" ca="1" si="47"/>
        <v>0</v>
      </c>
      <c r="AS405" s="174" t="str">
        <f ca="1">IFERROR(VLOOKUP(ROW(AS393),'فهرست بها کلی'!$C$13:$BO$1660,23,0),"")</f>
        <v/>
      </c>
      <c r="AT405" s="174" t="str">
        <f ca="1">IFERROR(VLOOKUP(ROW(AT393),'فهرست بها کلی'!$C$13:$BO$1660,26,0),"")</f>
        <v/>
      </c>
      <c r="AU405" s="174" t="str">
        <f ca="1">IFERROR(VLOOKUP(ROW(AU393),'فهرست بها کلی'!$C$13:$BO$1660,29,0),"")</f>
        <v/>
      </c>
      <c r="AV405" s="174" t="str">
        <f ca="1">IFERROR(VLOOKUP(ROW(AV393),'فهرست بها کلی'!$C$13:$BO$1660,32,0),"")</f>
        <v/>
      </c>
      <c r="AW405" s="174" t="str">
        <f ca="1">IFERROR(VLOOKUP(ROW(AW393),'فهرست بها کلی'!$C$13:$BO$1660,35,0),"")</f>
        <v/>
      </c>
      <c r="AX405" s="174" t="str">
        <f ca="1">IFERROR(VLOOKUP(ROW(AX393),'فهرست بها کلی'!$C$13:$BO$1660,38,0),"")</f>
        <v/>
      </c>
      <c r="AY405" s="174" t="str">
        <f ca="1">IFERROR(VLOOKUP(ROW(AY393),'فهرست بها کلی'!$C$13:$BO$1660,41,0),"")</f>
        <v/>
      </c>
      <c r="AZ405" s="174" t="str">
        <f ca="1">IFERROR(VLOOKUP(ROW(AZ393),'فهرست بها کلی'!$C$13:$BO$1660,44,0),"")</f>
        <v/>
      </c>
      <c r="BA405" s="174" t="str">
        <f ca="1">IFERROR(VLOOKUP(ROW(BA393),'فهرست بها کلی'!$C$13:$BO$1660,47,0),"")</f>
        <v/>
      </c>
      <c r="BB405" s="174" t="str">
        <f ca="1">IFERROR(VLOOKUP(ROW(BB393),'فهرست بها کلی'!$C$13:$BO$1660,50,0),"")</f>
        <v/>
      </c>
      <c r="BC405" s="174" t="str">
        <f ca="1">IFERROR(VLOOKUP(ROW(BC393),'فهرست بها کلی'!$C$13:$BO$1660,53,0),"")</f>
        <v/>
      </c>
      <c r="BD405" s="174" t="str">
        <f ca="1">IFERROR(VLOOKUP(ROW(BD393),'فهرست بها کلی'!$C$13:$BO$1660,56,0),"")</f>
        <v/>
      </c>
      <c r="BE405" s="174" t="str">
        <f ca="1">IFERROR(VLOOKUP(ROW(BE393),'فهرست بها کلی'!$C$13:$BO$1660,59,0),"")</f>
        <v/>
      </c>
      <c r="BF405" s="174" t="str">
        <f ca="1">IFERROR(VLOOKUP(ROW(BF393),'فهرست بها کلی'!$C$13:$BO$1660,62,0),"")</f>
        <v/>
      </c>
      <c r="BG405" s="174" t="str">
        <f ca="1">IFERROR(VLOOKUP(ROW(BG393),'فهرست بها کلی'!$C$13:$BO$1660,65,0),"")</f>
        <v/>
      </c>
      <c r="BH405" s="174" t="str">
        <f ca="1">IFERROR(VLOOKUP(ROW(BH393),'فهرست بها کلی'!$C$13:$BO$1660,16,0),"")</f>
        <v/>
      </c>
      <c r="BI405" s="245" t="str">
        <f t="shared" ca="1" si="48"/>
        <v xml:space="preserve"> </v>
      </c>
      <c r="BJ405" s="245" t="str">
        <f t="shared" ca="1" si="49"/>
        <v/>
      </c>
      <c r="BK405" s="245" t="str">
        <f t="shared" ca="1" si="50"/>
        <v/>
      </c>
    </row>
    <row r="406" spans="1:63" ht="47.25" customHeight="1">
      <c r="A406" s="174" t="str">
        <f ca="1">IFERROR(VLOOKUP(ROW(A394),'فهرست بها کلی'!$C$13:$BO$1660,1,0),"")</f>
        <v/>
      </c>
      <c r="B406" s="174" t="str">
        <f ca="1">IFERROR(VLOOKUP(ROW(B394),'فهرست بها کلی'!$C$13:$BO$1660,5,0),"")</f>
        <v/>
      </c>
      <c r="C406" s="174" t="str">
        <f ca="1">IFERROR(VLOOKUP(ROW(C394),'فهرست بها کلی'!$C$13:$BO$1660,6,0),"")</f>
        <v/>
      </c>
      <c r="D406" s="174" t="str">
        <f ca="1">IFERROR(VLOOKUP(ROW(D394),'فهرست بها کلی'!$C$13:$BO$1660,7,0),"")</f>
        <v/>
      </c>
      <c r="E406" s="174" t="str">
        <f ca="1">IFERROR(VLOOKUP(ROW(E394),'فهرست بها کلی'!$C$13:$BO$1660,8,0),"")</f>
        <v/>
      </c>
      <c r="F406" s="174" t="str">
        <f ca="1">IFERROR(VLOOKUP(ROW(F394),'فهرست بها کلی'!$C$13:$BO$1660,9,0),"")</f>
        <v/>
      </c>
      <c r="G406" s="174" t="str">
        <f ca="1">IFERROR(VLOOKUP(ROW(G394),'فهرست بها کلی'!$C$13:$BO$1660,21,0),"")</f>
        <v/>
      </c>
      <c r="H406" s="174" t="str">
        <f ca="1">IFERROR(VLOOKUP(ROW(H394),'فهرست بها کلی'!$C$13:$BO$1660,24,0),"")</f>
        <v/>
      </c>
      <c r="I406" s="174" t="str">
        <f ca="1">IFERROR(VLOOKUP(ROW(I394),'فهرست بها کلی'!$C$13:$BO$1660,27,0),"")</f>
        <v/>
      </c>
      <c r="J406" s="174" t="str">
        <f ca="1">IFERROR(VLOOKUP(ROW(J394),'فهرست بها کلی'!$C$13:$BO$1660,30,0),"")</f>
        <v/>
      </c>
      <c r="K406" s="174" t="str">
        <f ca="1">IFERROR(VLOOKUP(ROW(K394),'فهرست بها کلی'!$C$13:$BO$1660,33,0),"")</f>
        <v/>
      </c>
      <c r="L406" s="174" t="str">
        <f ca="1">IFERROR(VLOOKUP(ROW(L394),'فهرست بها کلی'!$C$13:$BO$1660,36,0),"")</f>
        <v/>
      </c>
      <c r="M406" s="174" t="str">
        <f ca="1">IFERROR(VLOOKUP(ROW(M394),'فهرست بها کلی'!$C$13:$BO$1660,39,0),"")</f>
        <v/>
      </c>
      <c r="N406" s="174" t="str">
        <f ca="1">IFERROR(VLOOKUP(ROW(N394),'فهرست بها کلی'!$C$13:$BO$1660,42,0),"")</f>
        <v/>
      </c>
      <c r="O406" s="174" t="str">
        <f ca="1">IFERROR(VLOOKUP(ROW(O394),'فهرست بها کلی'!$C$13:$BO$1660,45,0),"")</f>
        <v/>
      </c>
      <c r="P406" s="174" t="str">
        <f ca="1">IFERROR(VLOOKUP(ROW(P394),'فهرست بها کلی'!$C$13:$BO$1660,48,0),"")</f>
        <v/>
      </c>
      <c r="Q406" s="174" t="str">
        <f ca="1">IFERROR(VLOOKUP(ROW(Q394),'فهرست بها کلی'!$C$13:$BO$1660,51,0),"")</f>
        <v/>
      </c>
      <c r="R406" s="174" t="str">
        <f ca="1">IFERROR(VLOOKUP(ROW(R394),'فهرست بها کلی'!$C$13:$BO$1660,54,0),"")</f>
        <v/>
      </c>
      <c r="S406" s="174" t="str">
        <f ca="1">IFERROR(VLOOKUP(ROW(S394),'فهرست بها کلی'!$C$13:$BO$1660,57,0),"")</f>
        <v/>
      </c>
      <c r="T406" s="174" t="str">
        <f ca="1">IFERROR(VLOOKUP(ROW(T394),'فهرست بها کلی'!$C$13:$BO$1660,60,0),"")</f>
        <v/>
      </c>
      <c r="U406" s="174" t="str">
        <f ca="1">IFERROR(VLOOKUP(ROW(U394),'فهرست بها کلی'!$C$13:$BO$1660,63,0),"")</f>
        <v/>
      </c>
      <c r="V406" s="241">
        <f t="shared" ca="1" si="44"/>
        <v>0</v>
      </c>
      <c r="W406" s="242" t="str">
        <f t="shared" ca="1" si="45"/>
        <v/>
      </c>
      <c r="X406" s="174" t="str">
        <f ca="1">IFERROR(VLOOKUP(ROW(X394),'فهرست بها کلی'!$C$13:$BO$1660,10,0),"")</f>
        <v/>
      </c>
      <c r="Y406" s="174" t="str">
        <f ca="1">IFERROR(VLOOKUP(ROW(Y394),'فهرست بها کلی'!$C$13:$BO$1660,11,0),"")</f>
        <v/>
      </c>
      <c r="Z406" s="174" t="str">
        <f ca="1">IFERROR(VLOOKUP(ROW(Z394),'فهرست بها کلی'!$C$13:$BO$1660,12,0),"")</f>
        <v/>
      </c>
      <c r="AA406" s="174" t="str">
        <f ca="1">IFERROR(VLOOKUP(ROW(AA394),'فهرست بها کلی'!$C$13:$BO$1660,13,0),"")</f>
        <v/>
      </c>
      <c r="AB406" s="243" t="str">
        <f t="shared" ca="1" si="46"/>
        <v/>
      </c>
      <c r="AC406" s="174" t="str">
        <f ca="1">IFERROR(VLOOKUP(ROW(AC394),'فهرست بها کلی'!$C$13:$BO$1660,22,0),"")</f>
        <v/>
      </c>
      <c r="AD406" s="174" t="str">
        <f ca="1">IFERROR(VLOOKUP(ROW(AD394),'فهرست بها کلی'!$C$13:$BO$1660,25,0),"")</f>
        <v/>
      </c>
      <c r="AE406" s="174" t="str">
        <f ca="1">IFERROR(VLOOKUP(ROW(AE394),'فهرست بها کلی'!$C$13:$BO$1660,28,0),"")</f>
        <v/>
      </c>
      <c r="AF406" s="174" t="str">
        <f ca="1">IFERROR(VLOOKUP(ROW(AF394),'فهرست بها کلی'!$C$13:$BO$1660,31,0),"")</f>
        <v/>
      </c>
      <c r="AG406" s="174" t="str">
        <f ca="1">IFERROR(VLOOKUP(ROW(AG394),'فهرست بها کلی'!$C$13:$BO$1660,34,0),"")</f>
        <v/>
      </c>
      <c r="AH406" s="174" t="str">
        <f ca="1">IFERROR(VLOOKUP(ROW(AH394),'فهرست بها کلی'!$C$13:$BO$1660,37,0),"")</f>
        <v/>
      </c>
      <c r="AI406" s="174" t="str">
        <f ca="1">IFERROR(VLOOKUP(ROW(AI394),'فهرست بها کلی'!$C$13:$BO$1660,40,0),"")</f>
        <v/>
      </c>
      <c r="AJ406" s="174" t="str">
        <f ca="1">IFERROR(VLOOKUP(ROW(AJ394),'فهرست بها کلی'!$C$13:$BO$1660,43,0),"")</f>
        <v/>
      </c>
      <c r="AK406" s="174" t="str">
        <f ca="1">IFERROR(VLOOKUP(ROW(AK394),'فهرست بها کلی'!$C$13:$BO$1660,46,0),"")</f>
        <v/>
      </c>
      <c r="AL406" s="174" t="str">
        <f ca="1">IFERROR(VLOOKUP(ROW(AL394),'فهرست بها کلی'!$C$13:$BO$1660,49,0),"")</f>
        <v/>
      </c>
      <c r="AM406" s="174" t="str">
        <f ca="1">IFERROR(VLOOKUP(ROW(AM394),'فهرست بها کلی'!$C$13:$BO$1660,52,0),"")</f>
        <v/>
      </c>
      <c r="AN406" s="174" t="str">
        <f ca="1">IFERROR(VLOOKUP(ROW(AN394),'فهرست بها کلی'!$C$13:$BO$1660,55,0),"")</f>
        <v/>
      </c>
      <c r="AO406" s="174" t="str">
        <f ca="1">IFERROR(VLOOKUP(ROW(AO394),'فهرست بها کلی'!$C$13:$BO$1660,58,0),"")</f>
        <v/>
      </c>
      <c r="AP406" s="174" t="str">
        <f ca="1">IFERROR(VLOOKUP(ROW(AP394),'فهرست بها کلی'!$C$13:$BO$1660,61,0),"")</f>
        <v/>
      </c>
      <c r="AQ406" s="174" t="str">
        <f ca="1">IFERROR(VLOOKUP(ROW(AQ394),'فهرست بها کلی'!$C$13:$BO$1660,64,0),"")</f>
        <v/>
      </c>
      <c r="AR406" s="244">
        <f t="shared" ca="1" si="47"/>
        <v>0</v>
      </c>
      <c r="AS406" s="174" t="str">
        <f ca="1">IFERROR(VLOOKUP(ROW(AS394),'فهرست بها کلی'!$C$13:$BO$1660,23,0),"")</f>
        <v/>
      </c>
      <c r="AT406" s="174" t="str">
        <f ca="1">IFERROR(VLOOKUP(ROW(AT394),'فهرست بها کلی'!$C$13:$BO$1660,26,0),"")</f>
        <v/>
      </c>
      <c r="AU406" s="174" t="str">
        <f ca="1">IFERROR(VLOOKUP(ROW(AU394),'فهرست بها کلی'!$C$13:$BO$1660,29,0),"")</f>
        <v/>
      </c>
      <c r="AV406" s="174" t="str">
        <f ca="1">IFERROR(VLOOKUP(ROW(AV394),'فهرست بها کلی'!$C$13:$BO$1660,32,0),"")</f>
        <v/>
      </c>
      <c r="AW406" s="174" t="str">
        <f ca="1">IFERROR(VLOOKUP(ROW(AW394),'فهرست بها کلی'!$C$13:$BO$1660,35,0),"")</f>
        <v/>
      </c>
      <c r="AX406" s="174" t="str">
        <f ca="1">IFERROR(VLOOKUP(ROW(AX394),'فهرست بها کلی'!$C$13:$BO$1660,38,0),"")</f>
        <v/>
      </c>
      <c r="AY406" s="174" t="str">
        <f ca="1">IFERROR(VLOOKUP(ROW(AY394),'فهرست بها کلی'!$C$13:$BO$1660,41,0),"")</f>
        <v/>
      </c>
      <c r="AZ406" s="174" t="str">
        <f ca="1">IFERROR(VLOOKUP(ROW(AZ394),'فهرست بها کلی'!$C$13:$BO$1660,44,0),"")</f>
        <v/>
      </c>
      <c r="BA406" s="174" t="str">
        <f ca="1">IFERROR(VLOOKUP(ROW(BA394),'فهرست بها کلی'!$C$13:$BO$1660,47,0),"")</f>
        <v/>
      </c>
      <c r="BB406" s="174" t="str">
        <f ca="1">IFERROR(VLOOKUP(ROW(BB394),'فهرست بها کلی'!$C$13:$BO$1660,50,0),"")</f>
        <v/>
      </c>
      <c r="BC406" s="174" t="str">
        <f ca="1">IFERROR(VLOOKUP(ROW(BC394),'فهرست بها کلی'!$C$13:$BO$1660,53,0),"")</f>
        <v/>
      </c>
      <c r="BD406" s="174" t="str">
        <f ca="1">IFERROR(VLOOKUP(ROW(BD394),'فهرست بها کلی'!$C$13:$BO$1660,56,0),"")</f>
        <v/>
      </c>
      <c r="BE406" s="174" t="str">
        <f ca="1">IFERROR(VLOOKUP(ROW(BE394),'فهرست بها کلی'!$C$13:$BO$1660,59,0),"")</f>
        <v/>
      </c>
      <c r="BF406" s="174" t="str">
        <f ca="1">IFERROR(VLOOKUP(ROW(BF394),'فهرست بها کلی'!$C$13:$BO$1660,62,0),"")</f>
        <v/>
      </c>
      <c r="BG406" s="174" t="str">
        <f ca="1">IFERROR(VLOOKUP(ROW(BG394),'فهرست بها کلی'!$C$13:$BO$1660,65,0),"")</f>
        <v/>
      </c>
      <c r="BH406" s="174" t="str">
        <f ca="1">IFERROR(VLOOKUP(ROW(BH394),'فهرست بها کلی'!$C$13:$BO$1660,16,0),"")</f>
        <v/>
      </c>
      <c r="BI406" s="245" t="str">
        <f t="shared" ca="1" si="48"/>
        <v xml:space="preserve"> </v>
      </c>
      <c r="BJ406" s="245" t="str">
        <f t="shared" ca="1" si="49"/>
        <v/>
      </c>
      <c r="BK406" s="245" t="str">
        <f t="shared" ca="1" si="50"/>
        <v/>
      </c>
    </row>
    <row r="407" spans="1:63" ht="47.25" customHeight="1">
      <c r="A407" s="174" t="str">
        <f ca="1">IFERROR(VLOOKUP(ROW(A395),'فهرست بها کلی'!$C$13:$BO$1660,1,0),"")</f>
        <v/>
      </c>
      <c r="B407" s="174" t="str">
        <f ca="1">IFERROR(VLOOKUP(ROW(B395),'فهرست بها کلی'!$C$13:$BO$1660,5,0),"")</f>
        <v/>
      </c>
      <c r="C407" s="174" t="str">
        <f ca="1">IFERROR(VLOOKUP(ROW(C395),'فهرست بها کلی'!$C$13:$BO$1660,6,0),"")</f>
        <v/>
      </c>
      <c r="D407" s="174" t="str">
        <f ca="1">IFERROR(VLOOKUP(ROW(D395),'فهرست بها کلی'!$C$13:$BO$1660,7,0),"")</f>
        <v/>
      </c>
      <c r="E407" s="174" t="str">
        <f ca="1">IFERROR(VLOOKUP(ROW(E395),'فهرست بها کلی'!$C$13:$BO$1660,8,0),"")</f>
        <v/>
      </c>
      <c r="F407" s="174" t="str">
        <f ca="1">IFERROR(VLOOKUP(ROW(F395),'فهرست بها کلی'!$C$13:$BO$1660,9,0),"")</f>
        <v/>
      </c>
      <c r="G407" s="174" t="str">
        <f ca="1">IFERROR(VLOOKUP(ROW(G395),'فهرست بها کلی'!$C$13:$BO$1660,21,0),"")</f>
        <v/>
      </c>
      <c r="H407" s="174" t="str">
        <f ca="1">IFERROR(VLOOKUP(ROW(H395),'فهرست بها کلی'!$C$13:$BO$1660,24,0),"")</f>
        <v/>
      </c>
      <c r="I407" s="174" t="str">
        <f ca="1">IFERROR(VLOOKUP(ROW(I395),'فهرست بها کلی'!$C$13:$BO$1660,27,0),"")</f>
        <v/>
      </c>
      <c r="J407" s="174" t="str">
        <f ca="1">IFERROR(VLOOKUP(ROW(J395),'فهرست بها کلی'!$C$13:$BO$1660,30,0),"")</f>
        <v/>
      </c>
      <c r="K407" s="174" t="str">
        <f ca="1">IFERROR(VLOOKUP(ROW(K395),'فهرست بها کلی'!$C$13:$BO$1660,33,0),"")</f>
        <v/>
      </c>
      <c r="L407" s="174" t="str">
        <f ca="1">IFERROR(VLOOKUP(ROW(L395),'فهرست بها کلی'!$C$13:$BO$1660,36,0),"")</f>
        <v/>
      </c>
      <c r="M407" s="174" t="str">
        <f ca="1">IFERROR(VLOOKUP(ROW(M395),'فهرست بها کلی'!$C$13:$BO$1660,39,0),"")</f>
        <v/>
      </c>
      <c r="N407" s="174" t="str">
        <f ca="1">IFERROR(VLOOKUP(ROW(N395),'فهرست بها کلی'!$C$13:$BO$1660,42,0),"")</f>
        <v/>
      </c>
      <c r="O407" s="174" t="str">
        <f ca="1">IFERROR(VLOOKUP(ROW(O395),'فهرست بها کلی'!$C$13:$BO$1660,45,0),"")</f>
        <v/>
      </c>
      <c r="P407" s="174" t="str">
        <f ca="1">IFERROR(VLOOKUP(ROW(P395),'فهرست بها کلی'!$C$13:$BO$1660,48,0),"")</f>
        <v/>
      </c>
      <c r="Q407" s="174" t="str">
        <f ca="1">IFERROR(VLOOKUP(ROW(Q395),'فهرست بها کلی'!$C$13:$BO$1660,51,0),"")</f>
        <v/>
      </c>
      <c r="R407" s="174" t="str">
        <f ca="1">IFERROR(VLOOKUP(ROW(R395),'فهرست بها کلی'!$C$13:$BO$1660,54,0),"")</f>
        <v/>
      </c>
      <c r="S407" s="174" t="str">
        <f ca="1">IFERROR(VLOOKUP(ROW(S395),'فهرست بها کلی'!$C$13:$BO$1660,57,0),"")</f>
        <v/>
      </c>
      <c r="T407" s="174" t="str">
        <f ca="1">IFERROR(VLOOKUP(ROW(T395),'فهرست بها کلی'!$C$13:$BO$1660,60,0),"")</f>
        <v/>
      </c>
      <c r="U407" s="174" t="str">
        <f ca="1">IFERROR(VLOOKUP(ROW(U395),'فهرست بها کلی'!$C$13:$BO$1660,63,0),"")</f>
        <v/>
      </c>
      <c r="V407" s="241">
        <f t="shared" ca="1" si="44"/>
        <v>0</v>
      </c>
      <c r="W407" s="242" t="str">
        <f t="shared" ca="1" si="45"/>
        <v/>
      </c>
      <c r="X407" s="174" t="str">
        <f ca="1">IFERROR(VLOOKUP(ROW(X395),'فهرست بها کلی'!$C$13:$BO$1660,10,0),"")</f>
        <v/>
      </c>
      <c r="Y407" s="174" t="str">
        <f ca="1">IFERROR(VLOOKUP(ROW(Y395),'فهرست بها کلی'!$C$13:$BO$1660,11,0),"")</f>
        <v/>
      </c>
      <c r="Z407" s="174" t="str">
        <f ca="1">IFERROR(VLOOKUP(ROW(Z395),'فهرست بها کلی'!$C$13:$BO$1660,12,0),"")</f>
        <v/>
      </c>
      <c r="AA407" s="174" t="str">
        <f ca="1">IFERROR(VLOOKUP(ROW(AA395),'فهرست بها کلی'!$C$13:$BO$1660,13,0),"")</f>
        <v/>
      </c>
      <c r="AB407" s="243" t="str">
        <f t="shared" ca="1" si="46"/>
        <v/>
      </c>
      <c r="AC407" s="174" t="str">
        <f ca="1">IFERROR(VLOOKUP(ROW(AC395),'فهرست بها کلی'!$C$13:$BO$1660,22,0),"")</f>
        <v/>
      </c>
      <c r="AD407" s="174" t="str">
        <f ca="1">IFERROR(VLOOKUP(ROW(AD395),'فهرست بها کلی'!$C$13:$BO$1660,25,0),"")</f>
        <v/>
      </c>
      <c r="AE407" s="174" t="str">
        <f ca="1">IFERROR(VLOOKUP(ROW(AE395),'فهرست بها کلی'!$C$13:$BO$1660,28,0),"")</f>
        <v/>
      </c>
      <c r="AF407" s="174" t="str">
        <f ca="1">IFERROR(VLOOKUP(ROW(AF395),'فهرست بها کلی'!$C$13:$BO$1660,31,0),"")</f>
        <v/>
      </c>
      <c r="AG407" s="174" t="str">
        <f ca="1">IFERROR(VLOOKUP(ROW(AG395),'فهرست بها کلی'!$C$13:$BO$1660,34,0),"")</f>
        <v/>
      </c>
      <c r="AH407" s="174" t="str">
        <f ca="1">IFERROR(VLOOKUP(ROW(AH395),'فهرست بها کلی'!$C$13:$BO$1660,37,0),"")</f>
        <v/>
      </c>
      <c r="AI407" s="174" t="str">
        <f ca="1">IFERROR(VLOOKUP(ROW(AI395),'فهرست بها کلی'!$C$13:$BO$1660,40,0),"")</f>
        <v/>
      </c>
      <c r="AJ407" s="174" t="str">
        <f ca="1">IFERROR(VLOOKUP(ROW(AJ395),'فهرست بها کلی'!$C$13:$BO$1660,43,0),"")</f>
        <v/>
      </c>
      <c r="AK407" s="174" t="str">
        <f ca="1">IFERROR(VLOOKUP(ROW(AK395),'فهرست بها کلی'!$C$13:$BO$1660,46,0),"")</f>
        <v/>
      </c>
      <c r="AL407" s="174" t="str">
        <f ca="1">IFERROR(VLOOKUP(ROW(AL395),'فهرست بها کلی'!$C$13:$BO$1660,49,0),"")</f>
        <v/>
      </c>
      <c r="AM407" s="174" t="str">
        <f ca="1">IFERROR(VLOOKUP(ROW(AM395),'فهرست بها کلی'!$C$13:$BO$1660,52,0),"")</f>
        <v/>
      </c>
      <c r="AN407" s="174" t="str">
        <f ca="1">IFERROR(VLOOKUP(ROW(AN395),'فهرست بها کلی'!$C$13:$BO$1660,55,0),"")</f>
        <v/>
      </c>
      <c r="AO407" s="174" t="str">
        <f ca="1">IFERROR(VLOOKUP(ROW(AO395),'فهرست بها کلی'!$C$13:$BO$1660,58,0),"")</f>
        <v/>
      </c>
      <c r="AP407" s="174" t="str">
        <f ca="1">IFERROR(VLOOKUP(ROW(AP395),'فهرست بها کلی'!$C$13:$BO$1660,61,0),"")</f>
        <v/>
      </c>
      <c r="AQ407" s="174" t="str">
        <f ca="1">IFERROR(VLOOKUP(ROW(AQ395),'فهرست بها کلی'!$C$13:$BO$1660,64,0),"")</f>
        <v/>
      </c>
      <c r="AR407" s="244">
        <f t="shared" ca="1" si="47"/>
        <v>0</v>
      </c>
      <c r="AS407" s="174" t="str">
        <f ca="1">IFERROR(VLOOKUP(ROW(AS395),'فهرست بها کلی'!$C$13:$BO$1660,23,0),"")</f>
        <v/>
      </c>
      <c r="AT407" s="174" t="str">
        <f ca="1">IFERROR(VLOOKUP(ROW(AT395),'فهرست بها کلی'!$C$13:$BO$1660,26,0),"")</f>
        <v/>
      </c>
      <c r="AU407" s="174" t="str">
        <f ca="1">IFERROR(VLOOKUP(ROW(AU395),'فهرست بها کلی'!$C$13:$BO$1660,29,0),"")</f>
        <v/>
      </c>
      <c r="AV407" s="174" t="str">
        <f ca="1">IFERROR(VLOOKUP(ROW(AV395),'فهرست بها کلی'!$C$13:$BO$1660,32,0),"")</f>
        <v/>
      </c>
      <c r="AW407" s="174" t="str">
        <f ca="1">IFERROR(VLOOKUP(ROW(AW395),'فهرست بها کلی'!$C$13:$BO$1660,35,0),"")</f>
        <v/>
      </c>
      <c r="AX407" s="174" t="str">
        <f ca="1">IFERROR(VLOOKUP(ROW(AX395),'فهرست بها کلی'!$C$13:$BO$1660,38,0),"")</f>
        <v/>
      </c>
      <c r="AY407" s="174" t="str">
        <f ca="1">IFERROR(VLOOKUP(ROW(AY395),'فهرست بها کلی'!$C$13:$BO$1660,41,0),"")</f>
        <v/>
      </c>
      <c r="AZ407" s="174" t="str">
        <f ca="1">IFERROR(VLOOKUP(ROW(AZ395),'فهرست بها کلی'!$C$13:$BO$1660,44,0),"")</f>
        <v/>
      </c>
      <c r="BA407" s="174" t="str">
        <f ca="1">IFERROR(VLOOKUP(ROW(BA395),'فهرست بها کلی'!$C$13:$BO$1660,47,0),"")</f>
        <v/>
      </c>
      <c r="BB407" s="174" t="str">
        <f ca="1">IFERROR(VLOOKUP(ROW(BB395),'فهرست بها کلی'!$C$13:$BO$1660,50,0),"")</f>
        <v/>
      </c>
      <c r="BC407" s="174" t="str">
        <f ca="1">IFERROR(VLOOKUP(ROW(BC395),'فهرست بها کلی'!$C$13:$BO$1660,53,0),"")</f>
        <v/>
      </c>
      <c r="BD407" s="174" t="str">
        <f ca="1">IFERROR(VLOOKUP(ROW(BD395),'فهرست بها کلی'!$C$13:$BO$1660,56,0),"")</f>
        <v/>
      </c>
      <c r="BE407" s="174" t="str">
        <f ca="1">IFERROR(VLOOKUP(ROW(BE395),'فهرست بها کلی'!$C$13:$BO$1660,59,0),"")</f>
        <v/>
      </c>
      <c r="BF407" s="174" t="str">
        <f ca="1">IFERROR(VLOOKUP(ROW(BF395),'فهرست بها کلی'!$C$13:$BO$1660,62,0),"")</f>
        <v/>
      </c>
      <c r="BG407" s="174" t="str">
        <f ca="1">IFERROR(VLOOKUP(ROW(BG395),'فهرست بها کلی'!$C$13:$BO$1660,65,0),"")</f>
        <v/>
      </c>
      <c r="BH407" s="174" t="str">
        <f ca="1">IFERROR(VLOOKUP(ROW(BH395),'فهرست بها کلی'!$C$13:$BO$1660,16,0),"")</f>
        <v/>
      </c>
      <c r="BI407" s="245" t="str">
        <f t="shared" ca="1" si="48"/>
        <v xml:space="preserve"> </v>
      </c>
      <c r="BJ407" s="245" t="str">
        <f t="shared" ca="1" si="49"/>
        <v/>
      </c>
      <c r="BK407" s="245" t="str">
        <f t="shared" ca="1" si="50"/>
        <v/>
      </c>
    </row>
    <row r="408" spans="1:63" ht="47.25" customHeight="1">
      <c r="A408" s="174" t="str">
        <f ca="1">IFERROR(VLOOKUP(ROW(A396),'فهرست بها کلی'!$C$13:$BO$1660,1,0),"")</f>
        <v/>
      </c>
      <c r="B408" s="174" t="str">
        <f ca="1">IFERROR(VLOOKUP(ROW(B396),'فهرست بها کلی'!$C$13:$BO$1660,5,0),"")</f>
        <v/>
      </c>
      <c r="C408" s="174" t="str">
        <f ca="1">IFERROR(VLOOKUP(ROW(C396),'فهرست بها کلی'!$C$13:$BO$1660,6,0),"")</f>
        <v/>
      </c>
      <c r="D408" s="174" t="str">
        <f ca="1">IFERROR(VLOOKUP(ROW(D396),'فهرست بها کلی'!$C$13:$BO$1660,7,0),"")</f>
        <v/>
      </c>
      <c r="E408" s="174" t="str">
        <f ca="1">IFERROR(VLOOKUP(ROW(E396),'فهرست بها کلی'!$C$13:$BO$1660,8,0),"")</f>
        <v/>
      </c>
      <c r="F408" s="174" t="str">
        <f ca="1">IFERROR(VLOOKUP(ROW(F396),'فهرست بها کلی'!$C$13:$BO$1660,9,0),"")</f>
        <v/>
      </c>
      <c r="G408" s="174" t="str">
        <f ca="1">IFERROR(VLOOKUP(ROW(G396),'فهرست بها کلی'!$C$13:$BO$1660,21,0),"")</f>
        <v/>
      </c>
      <c r="H408" s="174" t="str">
        <f ca="1">IFERROR(VLOOKUP(ROW(H396),'فهرست بها کلی'!$C$13:$BO$1660,24,0),"")</f>
        <v/>
      </c>
      <c r="I408" s="174" t="str">
        <f ca="1">IFERROR(VLOOKUP(ROW(I396),'فهرست بها کلی'!$C$13:$BO$1660,27,0),"")</f>
        <v/>
      </c>
      <c r="J408" s="174" t="str">
        <f ca="1">IFERROR(VLOOKUP(ROW(J396),'فهرست بها کلی'!$C$13:$BO$1660,30,0),"")</f>
        <v/>
      </c>
      <c r="K408" s="174" t="str">
        <f ca="1">IFERROR(VLOOKUP(ROW(K396),'فهرست بها کلی'!$C$13:$BO$1660,33,0),"")</f>
        <v/>
      </c>
      <c r="L408" s="174" t="str">
        <f ca="1">IFERROR(VLOOKUP(ROW(L396),'فهرست بها کلی'!$C$13:$BO$1660,36,0),"")</f>
        <v/>
      </c>
      <c r="M408" s="174" t="str">
        <f ca="1">IFERROR(VLOOKUP(ROW(M396),'فهرست بها کلی'!$C$13:$BO$1660,39,0),"")</f>
        <v/>
      </c>
      <c r="N408" s="174" t="str">
        <f ca="1">IFERROR(VLOOKUP(ROW(N396),'فهرست بها کلی'!$C$13:$BO$1660,42,0),"")</f>
        <v/>
      </c>
      <c r="O408" s="174" t="str">
        <f ca="1">IFERROR(VLOOKUP(ROW(O396),'فهرست بها کلی'!$C$13:$BO$1660,45,0),"")</f>
        <v/>
      </c>
      <c r="P408" s="174" t="str">
        <f ca="1">IFERROR(VLOOKUP(ROW(P396),'فهرست بها کلی'!$C$13:$BO$1660,48,0),"")</f>
        <v/>
      </c>
      <c r="Q408" s="174" t="str">
        <f ca="1">IFERROR(VLOOKUP(ROW(Q396),'فهرست بها کلی'!$C$13:$BO$1660,51,0),"")</f>
        <v/>
      </c>
      <c r="R408" s="174" t="str">
        <f ca="1">IFERROR(VLOOKUP(ROW(R396),'فهرست بها کلی'!$C$13:$BO$1660,54,0),"")</f>
        <v/>
      </c>
      <c r="S408" s="174" t="str">
        <f ca="1">IFERROR(VLOOKUP(ROW(S396),'فهرست بها کلی'!$C$13:$BO$1660,57,0),"")</f>
        <v/>
      </c>
      <c r="T408" s="174" t="str">
        <f ca="1">IFERROR(VLOOKUP(ROW(T396),'فهرست بها کلی'!$C$13:$BO$1660,60,0),"")</f>
        <v/>
      </c>
      <c r="U408" s="174" t="str">
        <f ca="1">IFERROR(VLOOKUP(ROW(U396),'فهرست بها کلی'!$C$13:$BO$1660,63,0),"")</f>
        <v/>
      </c>
      <c r="V408" s="241">
        <f t="shared" ca="1" si="44"/>
        <v>0</v>
      </c>
      <c r="W408" s="242" t="str">
        <f t="shared" ca="1" si="45"/>
        <v/>
      </c>
      <c r="X408" s="174" t="str">
        <f ca="1">IFERROR(VLOOKUP(ROW(X396),'فهرست بها کلی'!$C$13:$BO$1660,10,0),"")</f>
        <v/>
      </c>
      <c r="Y408" s="174" t="str">
        <f ca="1">IFERROR(VLOOKUP(ROW(Y396),'فهرست بها کلی'!$C$13:$BO$1660,11,0),"")</f>
        <v/>
      </c>
      <c r="Z408" s="174" t="str">
        <f ca="1">IFERROR(VLOOKUP(ROW(Z396),'فهرست بها کلی'!$C$13:$BO$1660,12,0),"")</f>
        <v/>
      </c>
      <c r="AA408" s="174" t="str">
        <f ca="1">IFERROR(VLOOKUP(ROW(AA396),'فهرست بها کلی'!$C$13:$BO$1660,13,0),"")</f>
        <v/>
      </c>
      <c r="AB408" s="243" t="str">
        <f t="shared" ca="1" si="46"/>
        <v/>
      </c>
      <c r="AC408" s="174" t="str">
        <f ca="1">IFERROR(VLOOKUP(ROW(AC396),'فهرست بها کلی'!$C$13:$BO$1660,22,0),"")</f>
        <v/>
      </c>
      <c r="AD408" s="174" t="str">
        <f ca="1">IFERROR(VLOOKUP(ROW(AD396),'فهرست بها کلی'!$C$13:$BO$1660,25,0),"")</f>
        <v/>
      </c>
      <c r="AE408" s="174" t="str">
        <f ca="1">IFERROR(VLOOKUP(ROW(AE396),'فهرست بها کلی'!$C$13:$BO$1660,28,0),"")</f>
        <v/>
      </c>
      <c r="AF408" s="174" t="str">
        <f ca="1">IFERROR(VLOOKUP(ROW(AF396),'فهرست بها کلی'!$C$13:$BO$1660,31,0),"")</f>
        <v/>
      </c>
      <c r="AG408" s="174" t="str">
        <f ca="1">IFERROR(VLOOKUP(ROW(AG396),'فهرست بها کلی'!$C$13:$BO$1660,34,0),"")</f>
        <v/>
      </c>
      <c r="AH408" s="174" t="str">
        <f ca="1">IFERROR(VLOOKUP(ROW(AH396),'فهرست بها کلی'!$C$13:$BO$1660,37,0),"")</f>
        <v/>
      </c>
      <c r="AI408" s="174" t="str">
        <f ca="1">IFERROR(VLOOKUP(ROW(AI396),'فهرست بها کلی'!$C$13:$BO$1660,40,0),"")</f>
        <v/>
      </c>
      <c r="AJ408" s="174" t="str">
        <f ca="1">IFERROR(VLOOKUP(ROW(AJ396),'فهرست بها کلی'!$C$13:$BO$1660,43,0),"")</f>
        <v/>
      </c>
      <c r="AK408" s="174" t="str">
        <f ca="1">IFERROR(VLOOKUP(ROW(AK396),'فهرست بها کلی'!$C$13:$BO$1660,46,0),"")</f>
        <v/>
      </c>
      <c r="AL408" s="174" t="str">
        <f ca="1">IFERROR(VLOOKUP(ROW(AL396),'فهرست بها کلی'!$C$13:$BO$1660,49,0),"")</f>
        <v/>
      </c>
      <c r="AM408" s="174" t="str">
        <f ca="1">IFERROR(VLOOKUP(ROW(AM396),'فهرست بها کلی'!$C$13:$BO$1660,52,0),"")</f>
        <v/>
      </c>
      <c r="AN408" s="174" t="str">
        <f ca="1">IFERROR(VLOOKUP(ROW(AN396),'فهرست بها کلی'!$C$13:$BO$1660,55,0),"")</f>
        <v/>
      </c>
      <c r="AO408" s="174" t="str">
        <f ca="1">IFERROR(VLOOKUP(ROW(AO396),'فهرست بها کلی'!$C$13:$BO$1660,58,0),"")</f>
        <v/>
      </c>
      <c r="AP408" s="174" t="str">
        <f ca="1">IFERROR(VLOOKUP(ROW(AP396),'فهرست بها کلی'!$C$13:$BO$1660,61,0),"")</f>
        <v/>
      </c>
      <c r="AQ408" s="174" t="str">
        <f ca="1">IFERROR(VLOOKUP(ROW(AQ396),'فهرست بها کلی'!$C$13:$BO$1660,64,0),"")</f>
        <v/>
      </c>
      <c r="AR408" s="244">
        <f t="shared" ca="1" si="47"/>
        <v>0</v>
      </c>
      <c r="AS408" s="174" t="str">
        <f ca="1">IFERROR(VLOOKUP(ROW(AS396),'فهرست بها کلی'!$C$13:$BO$1660,23,0),"")</f>
        <v/>
      </c>
      <c r="AT408" s="174" t="str">
        <f ca="1">IFERROR(VLOOKUP(ROW(AT396),'فهرست بها کلی'!$C$13:$BO$1660,26,0),"")</f>
        <v/>
      </c>
      <c r="AU408" s="174" t="str">
        <f ca="1">IFERROR(VLOOKUP(ROW(AU396),'فهرست بها کلی'!$C$13:$BO$1660,29,0),"")</f>
        <v/>
      </c>
      <c r="AV408" s="174" t="str">
        <f ca="1">IFERROR(VLOOKUP(ROW(AV396),'فهرست بها کلی'!$C$13:$BO$1660,32,0),"")</f>
        <v/>
      </c>
      <c r="AW408" s="174" t="str">
        <f ca="1">IFERROR(VLOOKUP(ROW(AW396),'فهرست بها کلی'!$C$13:$BO$1660,35,0),"")</f>
        <v/>
      </c>
      <c r="AX408" s="174" t="str">
        <f ca="1">IFERROR(VLOOKUP(ROW(AX396),'فهرست بها کلی'!$C$13:$BO$1660,38,0),"")</f>
        <v/>
      </c>
      <c r="AY408" s="174" t="str">
        <f ca="1">IFERROR(VLOOKUP(ROW(AY396),'فهرست بها کلی'!$C$13:$BO$1660,41,0),"")</f>
        <v/>
      </c>
      <c r="AZ408" s="174" t="str">
        <f ca="1">IFERROR(VLOOKUP(ROW(AZ396),'فهرست بها کلی'!$C$13:$BO$1660,44,0),"")</f>
        <v/>
      </c>
      <c r="BA408" s="174" t="str">
        <f ca="1">IFERROR(VLOOKUP(ROW(BA396),'فهرست بها کلی'!$C$13:$BO$1660,47,0),"")</f>
        <v/>
      </c>
      <c r="BB408" s="174" t="str">
        <f ca="1">IFERROR(VLOOKUP(ROW(BB396),'فهرست بها کلی'!$C$13:$BO$1660,50,0),"")</f>
        <v/>
      </c>
      <c r="BC408" s="174" t="str">
        <f ca="1">IFERROR(VLOOKUP(ROW(BC396),'فهرست بها کلی'!$C$13:$BO$1660,53,0),"")</f>
        <v/>
      </c>
      <c r="BD408" s="174" t="str">
        <f ca="1">IFERROR(VLOOKUP(ROW(BD396),'فهرست بها کلی'!$C$13:$BO$1660,56,0),"")</f>
        <v/>
      </c>
      <c r="BE408" s="174" t="str">
        <f ca="1">IFERROR(VLOOKUP(ROW(BE396),'فهرست بها کلی'!$C$13:$BO$1660,59,0),"")</f>
        <v/>
      </c>
      <c r="BF408" s="174" t="str">
        <f ca="1">IFERROR(VLOOKUP(ROW(BF396),'فهرست بها کلی'!$C$13:$BO$1660,62,0),"")</f>
        <v/>
      </c>
      <c r="BG408" s="174" t="str">
        <f ca="1">IFERROR(VLOOKUP(ROW(BG396),'فهرست بها کلی'!$C$13:$BO$1660,65,0),"")</f>
        <v/>
      </c>
      <c r="BH408" s="174" t="str">
        <f ca="1">IFERROR(VLOOKUP(ROW(BH396),'فهرست بها کلی'!$C$13:$BO$1660,16,0),"")</f>
        <v/>
      </c>
      <c r="BI408" s="245" t="str">
        <f t="shared" ca="1" si="48"/>
        <v xml:space="preserve"> </v>
      </c>
      <c r="BJ408" s="245" t="str">
        <f t="shared" ca="1" si="49"/>
        <v/>
      </c>
      <c r="BK408" s="245" t="str">
        <f t="shared" ca="1" si="50"/>
        <v/>
      </c>
    </row>
    <row r="409" spans="1:63" ht="47.25" customHeight="1">
      <c r="A409" s="174" t="str">
        <f ca="1">IFERROR(VLOOKUP(ROW(A397),'فهرست بها کلی'!$C$13:$BO$1660,1,0),"")</f>
        <v/>
      </c>
      <c r="B409" s="174" t="str">
        <f ca="1">IFERROR(VLOOKUP(ROW(B397),'فهرست بها کلی'!$C$13:$BO$1660,5,0),"")</f>
        <v/>
      </c>
      <c r="C409" s="174" t="str">
        <f ca="1">IFERROR(VLOOKUP(ROW(C397),'فهرست بها کلی'!$C$13:$BO$1660,6,0),"")</f>
        <v/>
      </c>
      <c r="D409" s="174" t="str">
        <f ca="1">IFERROR(VLOOKUP(ROW(D397),'فهرست بها کلی'!$C$13:$BO$1660,7,0),"")</f>
        <v/>
      </c>
      <c r="E409" s="174" t="str">
        <f ca="1">IFERROR(VLOOKUP(ROW(E397),'فهرست بها کلی'!$C$13:$BO$1660,8,0),"")</f>
        <v/>
      </c>
      <c r="F409" s="174" t="str">
        <f ca="1">IFERROR(VLOOKUP(ROW(F397),'فهرست بها کلی'!$C$13:$BO$1660,9,0),"")</f>
        <v/>
      </c>
      <c r="G409" s="174" t="str">
        <f ca="1">IFERROR(VLOOKUP(ROW(G397),'فهرست بها کلی'!$C$13:$BO$1660,21,0),"")</f>
        <v/>
      </c>
      <c r="H409" s="174" t="str">
        <f ca="1">IFERROR(VLOOKUP(ROW(H397),'فهرست بها کلی'!$C$13:$BO$1660,24,0),"")</f>
        <v/>
      </c>
      <c r="I409" s="174" t="str">
        <f ca="1">IFERROR(VLOOKUP(ROW(I397),'فهرست بها کلی'!$C$13:$BO$1660,27,0),"")</f>
        <v/>
      </c>
      <c r="J409" s="174" t="str">
        <f ca="1">IFERROR(VLOOKUP(ROW(J397),'فهرست بها کلی'!$C$13:$BO$1660,30,0),"")</f>
        <v/>
      </c>
      <c r="K409" s="174" t="str">
        <f ca="1">IFERROR(VLOOKUP(ROW(K397),'فهرست بها کلی'!$C$13:$BO$1660,33,0),"")</f>
        <v/>
      </c>
      <c r="L409" s="174" t="str">
        <f ca="1">IFERROR(VLOOKUP(ROW(L397),'فهرست بها کلی'!$C$13:$BO$1660,36,0),"")</f>
        <v/>
      </c>
      <c r="M409" s="174" t="str">
        <f ca="1">IFERROR(VLOOKUP(ROW(M397),'فهرست بها کلی'!$C$13:$BO$1660,39,0),"")</f>
        <v/>
      </c>
      <c r="N409" s="174" t="str">
        <f ca="1">IFERROR(VLOOKUP(ROW(N397),'فهرست بها کلی'!$C$13:$BO$1660,42,0),"")</f>
        <v/>
      </c>
      <c r="O409" s="174" t="str">
        <f ca="1">IFERROR(VLOOKUP(ROW(O397),'فهرست بها کلی'!$C$13:$BO$1660,45,0),"")</f>
        <v/>
      </c>
      <c r="P409" s="174" t="str">
        <f ca="1">IFERROR(VLOOKUP(ROW(P397),'فهرست بها کلی'!$C$13:$BO$1660,48,0),"")</f>
        <v/>
      </c>
      <c r="Q409" s="174" t="str">
        <f ca="1">IFERROR(VLOOKUP(ROW(Q397),'فهرست بها کلی'!$C$13:$BO$1660,51,0),"")</f>
        <v/>
      </c>
      <c r="R409" s="174" t="str">
        <f ca="1">IFERROR(VLOOKUP(ROW(R397),'فهرست بها کلی'!$C$13:$BO$1660,54,0),"")</f>
        <v/>
      </c>
      <c r="S409" s="174" t="str">
        <f ca="1">IFERROR(VLOOKUP(ROW(S397),'فهرست بها کلی'!$C$13:$BO$1660,57,0),"")</f>
        <v/>
      </c>
      <c r="T409" s="174" t="str">
        <f ca="1">IFERROR(VLOOKUP(ROW(T397),'فهرست بها کلی'!$C$13:$BO$1660,60,0),"")</f>
        <v/>
      </c>
      <c r="U409" s="174" t="str">
        <f ca="1">IFERROR(VLOOKUP(ROW(U397),'فهرست بها کلی'!$C$13:$BO$1660,63,0),"")</f>
        <v/>
      </c>
      <c r="V409" s="241">
        <f t="shared" ca="1" si="44"/>
        <v>0</v>
      </c>
      <c r="W409" s="242" t="str">
        <f t="shared" ca="1" si="45"/>
        <v/>
      </c>
      <c r="X409" s="174" t="str">
        <f ca="1">IFERROR(VLOOKUP(ROW(X397),'فهرست بها کلی'!$C$13:$BO$1660,10,0),"")</f>
        <v/>
      </c>
      <c r="Y409" s="174" t="str">
        <f ca="1">IFERROR(VLOOKUP(ROW(Y397),'فهرست بها کلی'!$C$13:$BO$1660,11,0),"")</f>
        <v/>
      </c>
      <c r="Z409" s="174" t="str">
        <f ca="1">IFERROR(VLOOKUP(ROW(Z397),'فهرست بها کلی'!$C$13:$BO$1660,12,0),"")</f>
        <v/>
      </c>
      <c r="AA409" s="174" t="str">
        <f ca="1">IFERROR(VLOOKUP(ROW(AA397),'فهرست بها کلی'!$C$13:$BO$1660,13,0),"")</f>
        <v/>
      </c>
      <c r="AB409" s="243" t="str">
        <f t="shared" ca="1" si="46"/>
        <v/>
      </c>
      <c r="AC409" s="174" t="str">
        <f ca="1">IFERROR(VLOOKUP(ROW(AC397),'فهرست بها کلی'!$C$13:$BO$1660,22,0),"")</f>
        <v/>
      </c>
      <c r="AD409" s="174" t="str">
        <f ca="1">IFERROR(VLOOKUP(ROW(AD397),'فهرست بها کلی'!$C$13:$BO$1660,25,0),"")</f>
        <v/>
      </c>
      <c r="AE409" s="174" t="str">
        <f ca="1">IFERROR(VLOOKUP(ROW(AE397),'فهرست بها کلی'!$C$13:$BO$1660,28,0),"")</f>
        <v/>
      </c>
      <c r="AF409" s="174" t="str">
        <f ca="1">IFERROR(VLOOKUP(ROW(AF397),'فهرست بها کلی'!$C$13:$BO$1660,31,0),"")</f>
        <v/>
      </c>
      <c r="AG409" s="174" t="str">
        <f ca="1">IFERROR(VLOOKUP(ROW(AG397),'فهرست بها کلی'!$C$13:$BO$1660,34,0),"")</f>
        <v/>
      </c>
      <c r="AH409" s="174" t="str">
        <f ca="1">IFERROR(VLOOKUP(ROW(AH397),'فهرست بها کلی'!$C$13:$BO$1660,37,0),"")</f>
        <v/>
      </c>
      <c r="AI409" s="174" t="str">
        <f ca="1">IFERROR(VLOOKUP(ROW(AI397),'فهرست بها کلی'!$C$13:$BO$1660,40,0),"")</f>
        <v/>
      </c>
      <c r="AJ409" s="174" t="str">
        <f ca="1">IFERROR(VLOOKUP(ROW(AJ397),'فهرست بها کلی'!$C$13:$BO$1660,43,0),"")</f>
        <v/>
      </c>
      <c r="AK409" s="174" t="str">
        <f ca="1">IFERROR(VLOOKUP(ROW(AK397),'فهرست بها کلی'!$C$13:$BO$1660,46,0),"")</f>
        <v/>
      </c>
      <c r="AL409" s="174" t="str">
        <f ca="1">IFERROR(VLOOKUP(ROW(AL397),'فهرست بها کلی'!$C$13:$BO$1660,49,0),"")</f>
        <v/>
      </c>
      <c r="AM409" s="174" t="str">
        <f ca="1">IFERROR(VLOOKUP(ROW(AM397),'فهرست بها کلی'!$C$13:$BO$1660,52,0),"")</f>
        <v/>
      </c>
      <c r="AN409" s="174" t="str">
        <f ca="1">IFERROR(VLOOKUP(ROW(AN397),'فهرست بها کلی'!$C$13:$BO$1660,55,0),"")</f>
        <v/>
      </c>
      <c r="AO409" s="174" t="str">
        <f ca="1">IFERROR(VLOOKUP(ROW(AO397),'فهرست بها کلی'!$C$13:$BO$1660,58,0),"")</f>
        <v/>
      </c>
      <c r="AP409" s="174" t="str">
        <f ca="1">IFERROR(VLOOKUP(ROW(AP397),'فهرست بها کلی'!$C$13:$BO$1660,61,0),"")</f>
        <v/>
      </c>
      <c r="AQ409" s="174" t="str">
        <f ca="1">IFERROR(VLOOKUP(ROW(AQ397),'فهرست بها کلی'!$C$13:$BO$1660,64,0),"")</f>
        <v/>
      </c>
      <c r="AR409" s="244">
        <f t="shared" ca="1" si="47"/>
        <v>0</v>
      </c>
      <c r="AS409" s="174" t="str">
        <f ca="1">IFERROR(VLOOKUP(ROW(AS397),'فهرست بها کلی'!$C$13:$BO$1660,23,0),"")</f>
        <v/>
      </c>
      <c r="AT409" s="174" t="str">
        <f ca="1">IFERROR(VLOOKUP(ROW(AT397),'فهرست بها کلی'!$C$13:$BO$1660,26,0),"")</f>
        <v/>
      </c>
      <c r="AU409" s="174" t="str">
        <f ca="1">IFERROR(VLOOKUP(ROW(AU397),'فهرست بها کلی'!$C$13:$BO$1660,29,0),"")</f>
        <v/>
      </c>
      <c r="AV409" s="174" t="str">
        <f ca="1">IFERROR(VLOOKUP(ROW(AV397),'فهرست بها کلی'!$C$13:$BO$1660,32,0),"")</f>
        <v/>
      </c>
      <c r="AW409" s="174" t="str">
        <f ca="1">IFERROR(VLOOKUP(ROW(AW397),'فهرست بها کلی'!$C$13:$BO$1660,35,0),"")</f>
        <v/>
      </c>
      <c r="AX409" s="174" t="str">
        <f ca="1">IFERROR(VLOOKUP(ROW(AX397),'فهرست بها کلی'!$C$13:$BO$1660,38,0),"")</f>
        <v/>
      </c>
      <c r="AY409" s="174" t="str">
        <f ca="1">IFERROR(VLOOKUP(ROW(AY397),'فهرست بها کلی'!$C$13:$BO$1660,41,0),"")</f>
        <v/>
      </c>
      <c r="AZ409" s="174" t="str">
        <f ca="1">IFERROR(VLOOKUP(ROW(AZ397),'فهرست بها کلی'!$C$13:$BO$1660,44,0),"")</f>
        <v/>
      </c>
      <c r="BA409" s="174" t="str">
        <f ca="1">IFERROR(VLOOKUP(ROW(BA397),'فهرست بها کلی'!$C$13:$BO$1660,47,0),"")</f>
        <v/>
      </c>
      <c r="BB409" s="174" t="str">
        <f ca="1">IFERROR(VLOOKUP(ROW(BB397),'فهرست بها کلی'!$C$13:$BO$1660,50,0),"")</f>
        <v/>
      </c>
      <c r="BC409" s="174" t="str">
        <f ca="1">IFERROR(VLOOKUP(ROW(BC397),'فهرست بها کلی'!$C$13:$BO$1660,53,0),"")</f>
        <v/>
      </c>
      <c r="BD409" s="174" t="str">
        <f ca="1">IFERROR(VLOOKUP(ROW(BD397),'فهرست بها کلی'!$C$13:$BO$1660,56,0),"")</f>
        <v/>
      </c>
      <c r="BE409" s="174" t="str">
        <f ca="1">IFERROR(VLOOKUP(ROW(BE397),'فهرست بها کلی'!$C$13:$BO$1660,59,0),"")</f>
        <v/>
      </c>
      <c r="BF409" s="174" t="str">
        <f ca="1">IFERROR(VLOOKUP(ROW(BF397),'فهرست بها کلی'!$C$13:$BO$1660,62,0),"")</f>
        <v/>
      </c>
      <c r="BG409" s="174" t="str">
        <f ca="1">IFERROR(VLOOKUP(ROW(BG397),'فهرست بها کلی'!$C$13:$BO$1660,65,0),"")</f>
        <v/>
      </c>
      <c r="BH409" s="174" t="str">
        <f ca="1">IFERROR(VLOOKUP(ROW(BH397),'فهرست بها کلی'!$C$13:$BO$1660,16,0),"")</f>
        <v/>
      </c>
      <c r="BI409" s="245" t="str">
        <f t="shared" ca="1" si="48"/>
        <v xml:space="preserve"> </v>
      </c>
      <c r="BJ409" s="245" t="str">
        <f t="shared" ca="1" si="49"/>
        <v/>
      </c>
      <c r="BK409" s="245" t="str">
        <f t="shared" ca="1" si="50"/>
        <v/>
      </c>
    </row>
    <row r="410" spans="1:63" ht="47.25" customHeight="1">
      <c r="A410" s="174" t="str">
        <f ca="1">IFERROR(VLOOKUP(ROW(A398),'فهرست بها کلی'!$C$13:$BO$1660,1,0),"")</f>
        <v/>
      </c>
      <c r="B410" s="174" t="str">
        <f ca="1">IFERROR(VLOOKUP(ROW(B398),'فهرست بها کلی'!$C$13:$BO$1660,5,0),"")</f>
        <v/>
      </c>
      <c r="C410" s="174" t="str">
        <f ca="1">IFERROR(VLOOKUP(ROW(C398),'فهرست بها کلی'!$C$13:$BO$1660,6,0),"")</f>
        <v/>
      </c>
      <c r="D410" s="174" t="str">
        <f ca="1">IFERROR(VLOOKUP(ROW(D398),'فهرست بها کلی'!$C$13:$BO$1660,7,0),"")</f>
        <v/>
      </c>
      <c r="E410" s="174" t="str">
        <f ca="1">IFERROR(VLOOKUP(ROW(E398),'فهرست بها کلی'!$C$13:$BO$1660,8,0),"")</f>
        <v/>
      </c>
      <c r="F410" s="174" t="str">
        <f ca="1">IFERROR(VLOOKUP(ROW(F398),'فهرست بها کلی'!$C$13:$BO$1660,9,0),"")</f>
        <v/>
      </c>
      <c r="G410" s="174" t="str">
        <f ca="1">IFERROR(VLOOKUP(ROW(G398),'فهرست بها کلی'!$C$13:$BO$1660,21,0),"")</f>
        <v/>
      </c>
      <c r="H410" s="174" t="str">
        <f ca="1">IFERROR(VLOOKUP(ROW(H398),'فهرست بها کلی'!$C$13:$BO$1660,24,0),"")</f>
        <v/>
      </c>
      <c r="I410" s="174" t="str">
        <f ca="1">IFERROR(VLOOKUP(ROW(I398),'فهرست بها کلی'!$C$13:$BO$1660,27,0),"")</f>
        <v/>
      </c>
      <c r="J410" s="174" t="str">
        <f ca="1">IFERROR(VLOOKUP(ROW(J398),'فهرست بها کلی'!$C$13:$BO$1660,30,0),"")</f>
        <v/>
      </c>
      <c r="K410" s="174" t="str">
        <f ca="1">IFERROR(VLOOKUP(ROW(K398),'فهرست بها کلی'!$C$13:$BO$1660,33,0),"")</f>
        <v/>
      </c>
      <c r="L410" s="174" t="str">
        <f ca="1">IFERROR(VLOOKUP(ROW(L398),'فهرست بها کلی'!$C$13:$BO$1660,36,0),"")</f>
        <v/>
      </c>
      <c r="M410" s="174" t="str">
        <f ca="1">IFERROR(VLOOKUP(ROW(M398),'فهرست بها کلی'!$C$13:$BO$1660,39,0),"")</f>
        <v/>
      </c>
      <c r="N410" s="174" t="str">
        <f ca="1">IFERROR(VLOOKUP(ROW(N398),'فهرست بها کلی'!$C$13:$BO$1660,42,0),"")</f>
        <v/>
      </c>
      <c r="O410" s="174" t="str">
        <f ca="1">IFERROR(VLOOKUP(ROW(O398),'فهرست بها کلی'!$C$13:$BO$1660,45,0),"")</f>
        <v/>
      </c>
      <c r="P410" s="174" t="str">
        <f ca="1">IFERROR(VLOOKUP(ROW(P398),'فهرست بها کلی'!$C$13:$BO$1660,48,0),"")</f>
        <v/>
      </c>
      <c r="Q410" s="174" t="str">
        <f ca="1">IFERROR(VLOOKUP(ROW(Q398),'فهرست بها کلی'!$C$13:$BO$1660,51,0),"")</f>
        <v/>
      </c>
      <c r="R410" s="174" t="str">
        <f ca="1">IFERROR(VLOOKUP(ROW(R398),'فهرست بها کلی'!$C$13:$BO$1660,54,0),"")</f>
        <v/>
      </c>
      <c r="S410" s="174" t="str">
        <f ca="1">IFERROR(VLOOKUP(ROW(S398),'فهرست بها کلی'!$C$13:$BO$1660,57,0),"")</f>
        <v/>
      </c>
      <c r="T410" s="174" t="str">
        <f ca="1">IFERROR(VLOOKUP(ROW(T398),'فهرست بها کلی'!$C$13:$BO$1660,60,0),"")</f>
        <v/>
      </c>
      <c r="U410" s="174" t="str">
        <f ca="1">IFERROR(VLOOKUP(ROW(U398),'فهرست بها کلی'!$C$13:$BO$1660,63,0),"")</f>
        <v/>
      </c>
      <c r="V410" s="241">
        <f t="shared" ca="1" si="44"/>
        <v>0</v>
      </c>
      <c r="W410" s="242" t="str">
        <f t="shared" ca="1" si="45"/>
        <v/>
      </c>
      <c r="X410" s="174" t="str">
        <f ca="1">IFERROR(VLOOKUP(ROW(X398),'فهرست بها کلی'!$C$13:$BO$1660,10,0),"")</f>
        <v/>
      </c>
      <c r="Y410" s="174" t="str">
        <f ca="1">IFERROR(VLOOKUP(ROW(Y398),'فهرست بها کلی'!$C$13:$BO$1660,11,0),"")</f>
        <v/>
      </c>
      <c r="Z410" s="174" t="str">
        <f ca="1">IFERROR(VLOOKUP(ROW(Z398),'فهرست بها کلی'!$C$13:$BO$1660,12,0),"")</f>
        <v/>
      </c>
      <c r="AA410" s="174" t="str">
        <f ca="1">IFERROR(VLOOKUP(ROW(AA398),'فهرست بها کلی'!$C$13:$BO$1660,13,0),"")</f>
        <v/>
      </c>
      <c r="AB410" s="243" t="str">
        <f t="shared" ca="1" si="46"/>
        <v/>
      </c>
      <c r="AC410" s="174" t="str">
        <f ca="1">IFERROR(VLOOKUP(ROW(AC398),'فهرست بها کلی'!$C$13:$BO$1660,22,0),"")</f>
        <v/>
      </c>
      <c r="AD410" s="174" t="str">
        <f ca="1">IFERROR(VLOOKUP(ROW(AD398),'فهرست بها کلی'!$C$13:$BO$1660,25,0),"")</f>
        <v/>
      </c>
      <c r="AE410" s="174" t="str">
        <f ca="1">IFERROR(VLOOKUP(ROW(AE398),'فهرست بها کلی'!$C$13:$BO$1660,28,0),"")</f>
        <v/>
      </c>
      <c r="AF410" s="174" t="str">
        <f ca="1">IFERROR(VLOOKUP(ROW(AF398),'فهرست بها کلی'!$C$13:$BO$1660,31,0),"")</f>
        <v/>
      </c>
      <c r="AG410" s="174" t="str">
        <f ca="1">IFERROR(VLOOKUP(ROW(AG398),'فهرست بها کلی'!$C$13:$BO$1660,34,0),"")</f>
        <v/>
      </c>
      <c r="AH410" s="174" t="str">
        <f ca="1">IFERROR(VLOOKUP(ROW(AH398),'فهرست بها کلی'!$C$13:$BO$1660,37,0),"")</f>
        <v/>
      </c>
      <c r="AI410" s="174" t="str">
        <f ca="1">IFERROR(VLOOKUP(ROW(AI398),'فهرست بها کلی'!$C$13:$BO$1660,40,0),"")</f>
        <v/>
      </c>
      <c r="AJ410" s="174" t="str">
        <f ca="1">IFERROR(VLOOKUP(ROW(AJ398),'فهرست بها کلی'!$C$13:$BO$1660,43,0),"")</f>
        <v/>
      </c>
      <c r="AK410" s="174" t="str">
        <f ca="1">IFERROR(VLOOKUP(ROW(AK398),'فهرست بها کلی'!$C$13:$BO$1660,46,0),"")</f>
        <v/>
      </c>
      <c r="AL410" s="174" t="str">
        <f ca="1">IFERROR(VLOOKUP(ROW(AL398),'فهرست بها کلی'!$C$13:$BO$1660,49,0),"")</f>
        <v/>
      </c>
      <c r="AM410" s="174" t="str">
        <f ca="1">IFERROR(VLOOKUP(ROW(AM398),'فهرست بها کلی'!$C$13:$BO$1660,52,0),"")</f>
        <v/>
      </c>
      <c r="AN410" s="174" t="str">
        <f ca="1">IFERROR(VLOOKUP(ROW(AN398),'فهرست بها کلی'!$C$13:$BO$1660,55,0),"")</f>
        <v/>
      </c>
      <c r="AO410" s="174" t="str">
        <f ca="1">IFERROR(VLOOKUP(ROW(AO398),'فهرست بها کلی'!$C$13:$BO$1660,58,0),"")</f>
        <v/>
      </c>
      <c r="AP410" s="174" t="str">
        <f ca="1">IFERROR(VLOOKUP(ROW(AP398),'فهرست بها کلی'!$C$13:$BO$1660,61,0),"")</f>
        <v/>
      </c>
      <c r="AQ410" s="174" t="str">
        <f ca="1">IFERROR(VLOOKUP(ROW(AQ398),'فهرست بها کلی'!$C$13:$BO$1660,64,0),"")</f>
        <v/>
      </c>
      <c r="AR410" s="244">
        <f t="shared" ca="1" si="47"/>
        <v>0</v>
      </c>
      <c r="AS410" s="174" t="str">
        <f ca="1">IFERROR(VLOOKUP(ROW(AS398),'فهرست بها کلی'!$C$13:$BO$1660,23,0),"")</f>
        <v/>
      </c>
      <c r="AT410" s="174" t="str">
        <f ca="1">IFERROR(VLOOKUP(ROW(AT398),'فهرست بها کلی'!$C$13:$BO$1660,26,0),"")</f>
        <v/>
      </c>
      <c r="AU410" s="174" t="str">
        <f ca="1">IFERROR(VLOOKUP(ROW(AU398),'فهرست بها کلی'!$C$13:$BO$1660,29,0),"")</f>
        <v/>
      </c>
      <c r="AV410" s="174" t="str">
        <f ca="1">IFERROR(VLOOKUP(ROW(AV398),'فهرست بها کلی'!$C$13:$BO$1660,32,0),"")</f>
        <v/>
      </c>
      <c r="AW410" s="174" t="str">
        <f ca="1">IFERROR(VLOOKUP(ROW(AW398),'فهرست بها کلی'!$C$13:$BO$1660,35,0),"")</f>
        <v/>
      </c>
      <c r="AX410" s="174" t="str">
        <f ca="1">IFERROR(VLOOKUP(ROW(AX398),'فهرست بها کلی'!$C$13:$BO$1660,38,0),"")</f>
        <v/>
      </c>
      <c r="AY410" s="174" t="str">
        <f ca="1">IFERROR(VLOOKUP(ROW(AY398),'فهرست بها کلی'!$C$13:$BO$1660,41,0),"")</f>
        <v/>
      </c>
      <c r="AZ410" s="174" t="str">
        <f ca="1">IFERROR(VLOOKUP(ROW(AZ398),'فهرست بها کلی'!$C$13:$BO$1660,44,0),"")</f>
        <v/>
      </c>
      <c r="BA410" s="174" t="str">
        <f ca="1">IFERROR(VLOOKUP(ROW(BA398),'فهرست بها کلی'!$C$13:$BO$1660,47,0),"")</f>
        <v/>
      </c>
      <c r="BB410" s="174" t="str">
        <f ca="1">IFERROR(VLOOKUP(ROW(BB398),'فهرست بها کلی'!$C$13:$BO$1660,50,0),"")</f>
        <v/>
      </c>
      <c r="BC410" s="174" t="str">
        <f ca="1">IFERROR(VLOOKUP(ROW(BC398),'فهرست بها کلی'!$C$13:$BO$1660,53,0),"")</f>
        <v/>
      </c>
      <c r="BD410" s="174" t="str">
        <f ca="1">IFERROR(VLOOKUP(ROW(BD398),'فهرست بها کلی'!$C$13:$BO$1660,56,0),"")</f>
        <v/>
      </c>
      <c r="BE410" s="174" t="str">
        <f ca="1">IFERROR(VLOOKUP(ROW(BE398),'فهرست بها کلی'!$C$13:$BO$1660,59,0),"")</f>
        <v/>
      </c>
      <c r="BF410" s="174" t="str">
        <f ca="1">IFERROR(VLOOKUP(ROW(BF398),'فهرست بها کلی'!$C$13:$BO$1660,62,0),"")</f>
        <v/>
      </c>
      <c r="BG410" s="174" t="str">
        <f ca="1">IFERROR(VLOOKUP(ROW(BG398),'فهرست بها کلی'!$C$13:$BO$1660,65,0),"")</f>
        <v/>
      </c>
      <c r="BH410" s="174" t="str">
        <f ca="1">IFERROR(VLOOKUP(ROW(BH398),'فهرست بها کلی'!$C$13:$BO$1660,16,0),"")</f>
        <v/>
      </c>
      <c r="BI410" s="245" t="str">
        <f t="shared" ca="1" si="48"/>
        <v xml:space="preserve"> </v>
      </c>
      <c r="BJ410" s="245" t="str">
        <f t="shared" ca="1" si="49"/>
        <v/>
      </c>
      <c r="BK410" s="245" t="str">
        <f t="shared" ca="1" si="50"/>
        <v/>
      </c>
    </row>
    <row r="411" spans="1:63" ht="47.25" customHeight="1">
      <c r="A411" s="174" t="str">
        <f ca="1">IFERROR(VLOOKUP(ROW(A399),'فهرست بها کلی'!$C$13:$BO$1660,1,0),"")</f>
        <v/>
      </c>
      <c r="B411" s="174" t="str">
        <f ca="1">IFERROR(VLOOKUP(ROW(B399),'فهرست بها کلی'!$C$13:$BO$1660,5,0),"")</f>
        <v/>
      </c>
      <c r="C411" s="174" t="str">
        <f ca="1">IFERROR(VLOOKUP(ROW(C399),'فهرست بها کلی'!$C$13:$BO$1660,6,0),"")</f>
        <v/>
      </c>
      <c r="D411" s="174" t="str">
        <f ca="1">IFERROR(VLOOKUP(ROW(D399),'فهرست بها کلی'!$C$13:$BO$1660,7,0),"")</f>
        <v/>
      </c>
      <c r="E411" s="174" t="str">
        <f ca="1">IFERROR(VLOOKUP(ROW(E399),'فهرست بها کلی'!$C$13:$BO$1660,8,0),"")</f>
        <v/>
      </c>
      <c r="F411" s="174" t="str">
        <f ca="1">IFERROR(VLOOKUP(ROW(F399),'فهرست بها کلی'!$C$13:$BO$1660,9,0),"")</f>
        <v/>
      </c>
      <c r="G411" s="174" t="str">
        <f ca="1">IFERROR(VLOOKUP(ROW(G399),'فهرست بها کلی'!$C$13:$BO$1660,21,0),"")</f>
        <v/>
      </c>
      <c r="H411" s="174" t="str">
        <f ca="1">IFERROR(VLOOKUP(ROW(H399),'فهرست بها کلی'!$C$13:$BO$1660,24,0),"")</f>
        <v/>
      </c>
      <c r="I411" s="174" t="str">
        <f ca="1">IFERROR(VLOOKUP(ROW(I399),'فهرست بها کلی'!$C$13:$BO$1660,27,0),"")</f>
        <v/>
      </c>
      <c r="J411" s="174" t="str">
        <f ca="1">IFERROR(VLOOKUP(ROW(J399),'فهرست بها کلی'!$C$13:$BO$1660,30,0),"")</f>
        <v/>
      </c>
      <c r="K411" s="174" t="str">
        <f ca="1">IFERROR(VLOOKUP(ROW(K399),'فهرست بها کلی'!$C$13:$BO$1660,33,0),"")</f>
        <v/>
      </c>
      <c r="L411" s="174" t="str">
        <f ca="1">IFERROR(VLOOKUP(ROW(L399),'فهرست بها کلی'!$C$13:$BO$1660,36,0),"")</f>
        <v/>
      </c>
      <c r="M411" s="174" t="str">
        <f ca="1">IFERROR(VLOOKUP(ROW(M399),'فهرست بها کلی'!$C$13:$BO$1660,39,0),"")</f>
        <v/>
      </c>
      <c r="N411" s="174" t="str">
        <f ca="1">IFERROR(VLOOKUP(ROW(N399),'فهرست بها کلی'!$C$13:$BO$1660,42,0),"")</f>
        <v/>
      </c>
      <c r="O411" s="174" t="str">
        <f ca="1">IFERROR(VLOOKUP(ROW(O399),'فهرست بها کلی'!$C$13:$BO$1660,45,0),"")</f>
        <v/>
      </c>
      <c r="P411" s="174" t="str">
        <f ca="1">IFERROR(VLOOKUP(ROW(P399),'فهرست بها کلی'!$C$13:$BO$1660,48,0),"")</f>
        <v/>
      </c>
      <c r="Q411" s="174" t="str">
        <f ca="1">IFERROR(VLOOKUP(ROW(Q399),'فهرست بها کلی'!$C$13:$BO$1660,51,0),"")</f>
        <v/>
      </c>
      <c r="R411" s="174" t="str">
        <f ca="1">IFERROR(VLOOKUP(ROW(R399),'فهرست بها کلی'!$C$13:$BO$1660,54,0),"")</f>
        <v/>
      </c>
      <c r="S411" s="174" t="str">
        <f ca="1">IFERROR(VLOOKUP(ROW(S399),'فهرست بها کلی'!$C$13:$BO$1660,57,0),"")</f>
        <v/>
      </c>
      <c r="T411" s="174" t="str">
        <f ca="1">IFERROR(VLOOKUP(ROW(T399),'فهرست بها کلی'!$C$13:$BO$1660,60,0),"")</f>
        <v/>
      </c>
      <c r="U411" s="174" t="str">
        <f ca="1">IFERROR(VLOOKUP(ROW(U399),'فهرست بها کلی'!$C$13:$BO$1660,63,0),"")</f>
        <v/>
      </c>
      <c r="V411" s="241">
        <f t="shared" ca="1" si="44"/>
        <v>0</v>
      </c>
      <c r="W411" s="242" t="str">
        <f t="shared" ca="1" si="45"/>
        <v/>
      </c>
      <c r="X411" s="174" t="str">
        <f ca="1">IFERROR(VLOOKUP(ROW(X399),'فهرست بها کلی'!$C$13:$BO$1660,10,0),"")</f>
        <v/>
      </c>
      <c r="Y411" s="174" t="str">
        <f ca="1">IFERROR(VLOOKUP(ROW(Y399),'فهرست بها کلی'!$C$13:$BO$1660,11,0),"")</f>
        <v/>
      </c>
      <c r="Z411" s="174" t="str">
        <f ca="1">IFERROR(VLOOKUP(ROW(Z399),'فهرست بها کلی'!$C$13:$BO$1660,12,0),"")</f>
        <v/>
      </c>
      <c r="AA411" s="174" t="str">
        <f ca="1">IFERROR(VLOOKUP(ROW(AA399),'فهرست بها کلی'!$C$13:$BO$1660,13,0),"")</f>
        <v/>
      </c>
      <c r="AB411" s="243" t="str">
        <f t="shared" ca="1" si="46"/>
        <v/>
      </c>
      <c r="AC411" s="174" t="str">
        <f ca="1">IFERROR(VLOOKUP(ROW(AC399),'فهرست بها کلی'!$C$13:$BO$1660,22,0),"")</f>
        <v/>
      </c>
      <c r="AD411" s="174" t="str">
        <f ca="1">IFERROR(VLOOKUP(ROW(AD399),'فهرست بها کلی'!$C$13:$BO$1660,25,0),"")</f>
        <v/>
      </c>
      <c r="AE411" s="174" t="str">
        <f ca="1">IFERROR(VLOOKUP(ROW(AE399),'فهرست بها کلی'!$C$13:$BO$1660,28,0),"")</f>
        <v/>
      </c>
      <c r="AF411" s="174" t="str">
        <f ca="1">IFERROR(VLOOKUP(ROW(AF399),'فهرست بها کلی'!$C$13:$BO$1660,31,0),"")</f>
        <v/>
      </c>
      <c r="AG411" s="174" t="str">
        <f ca="1">IFERROR(VLOOKUP(ROW(AG399),'فهرست بها کلی'!$C$13:$BO$1660,34,0),"")</f>
        <v/>
      </c>
      <c r="AH411" s="174" t="str">
        <f ca="1">IFERROR(VLOOKUP(ROW(AH399),'فهرست بها کلی'!$C$13:$BO$1660,37,0),"")</f>
        <v/>
      </c>
      <c r="AI411" s="174" t="str">
        <f ca="1">IFERROR(VLOOKUP(ROW(AI399),'فهرست بها کلی'!$C$13:$BO$1660,40,0),"")</f>
        <v/>
      </c>
      <c r="AJ411" s="174" t="str">
        <f ca="1">IFERROR(VLOOKUP(ROW(AJ399),'فهرست بها کلی'!$C$13:$BO$1660,43,0),"")</f>
        <v/>
      </c>
      <c r="AK411" s="174" t="str">
        <f ca="1">IFERROR(VLOOKUP(ROW(AK399),'فهرست بها کلی'!$C$13:$BO$1660,46,0),"")</f>
        <v/>
      </c>
      <c r="AL411" s="174" t="str">
        <f ca="1">IFERROR(VLOOKUP(ROW(AL399),'فهرست بها کلی'!$C$13:$BO$1660,49,0),"")</f>
        <v/>
      </c>
      <c r="AM411" s="174" t="str">
        <f ca="1">IFERROR(VLOOKUP(ROW(AM399),'فهرست بها کلی'!$C$13:$BO$1660,52,0),"")</f>
        <v/>
      </c>
      <c r="AN411" s="174" t="str">
        <f ca="1">IFERROR(VLOOKUP(ROW(AN399),'فهرست بها کلی'!$C$13:$BO$1660,55,0),"")</f>
        <v/>
      </c>
      <c r="AO411" s="174" t="str">
        <f ca="1">IFERROR(VLOOKUP(ROW(AO399),'فهرست بها کلی'!$C$13:$BO$1660,58,0),"")</f>
        <v/>
      </c>
      <c r="AP411" s="174" t="str">
        <f ca="1">IFERROR(VLOOKUP(ROW(AP399),'فهرست بها کلی'!$C$13:$BO$1660,61,0),"")</f>
        <v/>
      </c>
      <c r="AQ411" s="174" t="str">
        <f ca="1">IFERROR(VLOOKUP(ROW(AQ399),'فهرست بها کلی'!$C$13:$BO$1660,64,0),"")</f>
        <v/>
      </c>
      <c r="AR411" s="244">
        <f t="shared" ca="1" si="47"/>
        <v>0</v>
      </c>
      <c r="AS411" s="174" t="str">
        <f ca="1">IFERROR(VLOOKUP(ROW(AS399),'فهرست بها کلی'!$C$13:$BO$1660,23,0),"")</f>
        <v/>
      </c>
      <c r="AT411" s="174" t="str">
        <f ca="1">IFERROR(VLOOKUP(ROW(AT399),'فهرست بها کلی'!$C$13:$BO$1660,26,0),"")</f>
        <v/>
      </c>
      <c r="AU411" s="174" t="str">
        <f ca="1">IFERROR(VLOOKUP(ROW(AU399),'فهرست بها کلی'!$C$13:$BO$1660,29,0),"")</f>
        <v/>
      </c>
      <c r="AV411" s="174" t="str">
        <f ca="1">IFERROR(VLOOKUP(ROW(AV399),'فهرست بها کلی'!$C$13:$BO$1660,32,0),"")</f>
        <v/>
      </c>
      <c r="AW411" s="174" t="str">
        <f ca="1">IFERROR(VLOOKUP(ROW(AW399),'فهرست بها کلی'!$C$13:$BO$1660,35,0),"")</f>
        <v/>
      </c>
      <c r="AX411" s="174" t="str">
        <f ca="1">IFERROR(VLOOKUP(ROW(AX399),'فهرست بها کلی'!$C$13:$BO$1660,38,0),"")</f>
        <v/>
      </c>
      <c r="AY411" s="174" t="str">
        <f ca="1">IFERROR(VLOOKUP(ROW(AY399),'فهرست بها کلی'!$C$13:$BO$1660,41,0),"")</f>
        <v/>
      </c>
      <c r="AZ411" s="174" t="str">
        <f ca="1">IFERROR(VLOOKUP(ROW(AZ399),'فهرست بها کلی'!$C$13:$BO$1660,44,0),"")</f>
        <v/>
      </c>
      <c r="BA411" s="174" t="str">
        <f ca="1">IFERROR(VLOOKUP(ROW(BA399),'فهرست بها کلی'!$C$13:$BO$1660,47,0),"")</f>
        <v/>
      </c>
      <c r="BB411" s="174" t="str">
        <f ca="1">IFERROR(VLOOKUP(ROW(BB399),'فهرست بها کلی'!$C$13:$BO$1660,50,0),"")</f>
        <v/>
      </c>
      <c r="BC411" s="174" t="str">
        <f ca="1">IFERROR(VLOOKUP(ROW(BC399),'فهرست بها کلی'!$C$13:$BO$1660,53,0),"")</f>
        <v/>
      </c>
      <c r="BD411" s="174" t="str">
        <f ca="1">IFERROR(VLOOKUP(ROW(BD399),'فهرست بها کلی'!$C$13:$BO$1660,56,0),"")</f>
        <v/>
      </c>
      <c r="BE411" s="174" t="str">
        <f ca="1">IFERROR(VLOOKUP(ROW(BE399),'فهرست بها کلی'!$C$13:$BO$1660,59,0),"")</f>
        <v/>
      </c>
      <c r="BF411" s="174" t="str">
        <f ca="1">IFERROR(VLOOKUP(ROW(BF399),'فهرست بها کلی'!$C$13:$BO$1660,62,0),"")</f>
        <v/>
      </c>
      <c r="BG411" s="174" t="str">
        <f ca="1">IFERROR(VLOOKUP(ROW(BG399),'فهرست بها کلی'!$C$13:$BO$1660,65,0),"")</f>
        <v/>
      </c>
      <c r="BH411" s="174" t="str">
        <f ca="1">IFERROR(VLOOKUP(ROW(BH399),'فهرست بها کلی'!$C$13:$BO$1660,16,0),"")</f>
        <v/>
      </c>
      <c r="BI411" s="245" t="str">
        <f t="shared" ca="1" si="48"/>
        <v xml:space="preserve"> </v>
      </c>
      <c r="BJ411" s="245" t="str">
        <f t="shared" ca="1" si="49"/>
        <v/>
      </c>
      <c r="BK411" s="245" t="str">
        <f t="shared" ca="1" si="50"/>
        <v/>
      </c>
    </row>
    <row r="412" spans="1:63" ht="47.25" customHeight="1">
      <c r="A412" s="174" t="str">
        <f ca="1">IFERROR(VLOOKUP(ROW(A400),'فهرست بها کلی'!$C$13:$BO$1660,1,0),"")</f>
        <v/>
      </c>
      <c r="B412" s="174" t="str">
        <f ca="1">IFERROR(VLOOKUP(ROW(B400),'فهرست بها کلی'!$C$13:$BO$1660,5,0),"")</f>
        <v/>
      </c>
      <c r="C412" s="174" t="str">
        <f ca="1">IFERROR(VLOOKUP(ROW(C400),'فهرست بها کلی'!$C$13:$BO$1660,6,0),"")</f>
        <v/>
      </c>
      <c r="D412" s="174" t="str">
        <f ca="1">IFERROR(VLOOKUP(ROW(D400),'فهرست بها کلی'!$C$13:$BO$1660,7,0),"")</f>
        <v/>
      </c>
      <c r="E412" s="174" t="str">
        <f ca="1">IFERROR(VLOOKUP(ROW(E400),'فهرست بها کلی'!$C$13:$BO$1660,8,0),"")</f>
        <v/>
      </c>
      <c r="F412" s="174" t="str">
        <f ca="1">IFERROR(VLOOKUP(ROW(F400),'فهرست بها کلی'!$C$13:$BO$1660,9,0),"")</f>
        <v/>
      </c>
      <c r="G412" s="174" t="str">
        <f ca="1">IFERROR(VLOOKUP(ROW(G400),'فهرست بها کلی'!$C$13:$BO$1660,21,0),"")</f>
        <v/>
      </c>
      <c r="H412" s="174" t="str">
        <f ca="1">IFERROR(VLOOKUP(ROW(H400),'فهرست بها کلی'!$C$13:$BO$1660,24,0),"")</f>
        <v/>
      </c>
      <c r="I412" s="174" t="str">
        <f ca="1">IFERROR(VLOOKUP(ROW(I400),'فهرست بها کلی'!$C$13:$BO$1660,27,0),"")</f>
        <v/>
      </c>
      <c r="J412" s="174" t="str">
        <f ca="1">IFERROR(VLOOKUP(ROW(J400),'فهرست بها کلی'!$C$13:$BO$1660,30,0),"")</f>
        <v/>
      </c>
      <c r="K412" s="174" t="str">
        <f ca="1">IFERROR(VLOOKUP(ROW(K400),'فهرست بها کلی'!$C$13:$BO$1660,33,0),"")</f>
        <v/>
      </c>
      <c r="L412" s="174" t="str">
        <f ca="1">IFERROR(VLOOKUP(ROW(L400),'فهرست بها کلی'!$C$13:$BO$1660,36,0),"")</f>
        <v/>
      </c>
      <c r="M412" s="174" t="str">
        <f ca="1">IFERROR(VLOOKUP(ROW(M400),'فهرست بها کلی'!$C$13:$BO$1660,39,0),"")</f>
        <v/>
      </c>
      <c r="N412" s="174" t="str">
        <f ca="1">IFERROR(VLOOKUP(ROW(N400),'فهرست بها کلی'!$C$13:$BO$1660,42,0),"")</f>
        <v/>
      </c>
      <c r="O412" s="174" t="str">
        <f ca="1">IFERROR(VLOOKUP(ROW(O400),'فهرست بها کلی'!$C$13:$BO$1660,45,0),"")</f>
        <v/>
      </c>
      <c r="P412" s="174" t="str">
        <f ca="1">IFERROR(VLOOKUP(ROW(P400),'فهرست بها کلی'!$C$13:$BO$1660,48,0),"")</f>
        <v/>
      </c>
      <c r="Q412" s="174" t="str">
        <f ca="1">IFERROR(VLOOKUP(ROW(Q400),'فهرست بها کلی'!$C$13:$BO$1660,51,0),"")</f>
        <v/>
      </c>
      <c r="R412" s="174" t="str">
        <f ca="1">IFERROR(VLOOKUP(ROW(R400),'فهرست بها کلی'!$C$13:$BO$1660,54,0),"")</f>
        <v/>
      </c>
      <c r="S412" s="174" t="str">
        <f ca="1">IFERROR(VLOOKUP(ROW(S400),'فهرست بها کلی'!$C$13:$BO$1660,57,0),"")</f>
        <v/>
      </c>
      <c r="T412" s="174" t="str">
        <f ca="1">IFERROR(VLOOKUP(ROW(T400),'فهرست بها کلی'!$C$13:$BO$1660,60,0),"")</f>
        <v/>
      </c>
      <c r="U412" s="174" t="str">
        <f ca="1">IFERROR(VLOOKUP(ROW(U400),'فهرست بها کلی'!$C$13:$BO$1660,63,0),"")</f>
        <v/>
      </c>
      <c r="V412" s="241">
        <f t="shared" ca="1" si="44"/>
        <v>0</v>
      </c>
      <c r="W412" s="242" t="str">
        <f t="shared" ca="1" si="45"/>
        <v/>
      </c>
      <c r="X412" s="174" t="str">
        <f ca="1">IFERROR(VLOOKUP(ROW(X400),'فهرست بها کلی'!$C$13:$BO$1660,10,0),"")</f>
        <v/>
      </c>
      <c r="Y412" s="174" t="str">
        <f ca="1">IFERROR(VLOOKUP(ROW(Y400),'فهرست بها کلی'!$C$13:$BO$1660,11,0),"")</f>
        <v/>
      </c>
      <c r="Z412" s="174" t="str">
        <f ca="1">IFERROR(VLOOKUP(ROW(Z400),'فهرست بها کلی'!$C$13:$BO$1660,12,0),"")</f>
        <v/>
      </c>
      <c r="AA412" s="174" t="str">
        <f ca="1">IFERROR(VLOOKUP(ROW(AA400),'فهرست بها کلی'!$C$13:$BO$1660,13,0),"")</f>
        <v/>
      </c>
      <c r="AB412" s="243" t="str">
        <f t="shared" ca="1" si="46"/>
        <v/>
      </c>
      <c r="AC412" s="174" t="str">
        <f ca="1">IFERROR(VLOOKUP(ROW(AC400),'فهرست بها کلی'!$C$13:$BO$1660,22,0),"")</f>
        <v/>
      </c>
      <c r="AD412" s="174" t="str">
        <f ca="1">IFERROR(VLOOKUP(ROW(AD400),'فهرست بها کلی'!$C$13:$BO$1660,25,0),"")</f>
        <v/>
      </c>
      <c r="AE412" s="174" t="str">
        <f ca="1">IFERROR(VLOOKUP(ROW(AE400),'فهرست بها کلی'!$C$13:$BO$1660,28,0),"")</f>
        <v/>
      </c>
      <c r="AF412" s="174" t="str">
        <f ca="1">IFERROR(VLOOKUP(ROW(AF400),'فهرست بها کلی'!$C$13:$BO$1660,31,0),"")</f>
        <v/>
      </c>
      <c r="AG412" s="174" t="str">
        <f ca="1">IFERROR(VLOOKUP(ROW(AG400),'فهرست بها کلی'!$C$13:$BO$1660,34,0),"")</f>
        <v/>
      </c>
      <c r="AH412" s="174" t="str">
        <f ca="1">IFERROR(VLOOKUP(ROW(AH400),'فهرست بها کلی'!$C$13:$BO$1660,37,0),"")</f>
        <v/>
      </c>
      <c r="AI412" s="174" t="str">
        <f ca="1">IFERROR(VLOOKUP(ROW(AI400),'فهرست بها کلی'!$C$13:$BO$1660,40,0),"")</f>
        <v/>
      </c>
      <c r="AJ412" s="174" t="str">
        <f ca="1">IFERROR(VLOOKUP(ROW(AJ400),'فهرست بها کلی'!$C$13:$BO$1660,43,0),"")</f>
        <v/>
      </c>
      <c r="AK412" s="174" t="str">
        <f ca="1">IFERROR(VLOOKUP(ROW(AK400),'فهرست بها کلی'!$C$13:$BO$1660,46,0),"")</f>
        <v/>
      </c>
      <c r="AL412" s="174" t="str">
        <f ca="1">IFERROR(VLOOKUP(ROW(AL400),'فهرست بها کلی'!$C$13:$BO$1660,49,0),"")</f>
        <v/>
      </c>
      <c r="AM412" s="174" t="str">
        <f ca="1">IFERROR(VLOOKUP(ROW(AM400),'فهرست بها کلی'!$C$13:$BO$1660,52,0),"")</f>
        <v/>
      </c>
      <c r="AN412" s="174" t="str">
        <f ca="1">IFERROR(VLOOKUP(ROW(AN400),'فهرست بها کلی'!$C$13:$BO$1660,55,0),"")</f>
        <v/>
      </c>
      <c r="AO412" s="174" t="str">
        <f ca="1">IFERROR(VLOOKUP(ROW(AO400),'فهرست بها کلی'!$C$13:$BO$1660,58,0),"")</f>
        <v/>
      </c>
      <c r="AP412" s="174" t="str">
        <f ca="1">IFERROR(VLOOKUP(ROW(AP400),'فهرست بها کلی'!$C$13:$BO$1660,61,0),"")</f>
        <v/>
      </c>
      <c r="AQ412" s="174" t="str">
        <f ca="1">IFERROR(VLOOKUP(ROW(AQ400),'فهرست بها کلی'!$C$13:$BO$1660,64,0),"")</f>
        <v/>
      </c>
      <c r="AR412" s="244">
        <f t="shared" ca="1" si="47"/>
        <v>0</v>
      </c>
      <c r="AS412" s="174" t="str">
        <f ca="1">IFERROR(VLOOKUP(ROW(AS400),'فهرست بها کلی'!$C$13:$BO$1660,23,0),"")</f>
        <v/>
      </c>
      <c r="AT412" s="174" t="str">
        <f ca="1">IFERROR(VLOOKUP(ROW(AT400),'فهرست بها کلی'!$C$13:$BO$1660,26,0),"")</f>
        <v/>
      </c>
      <c r="AU412" s="174" t="str">
        <f ca="1">IFERROR(VLOOKUP(ROW(AU400),'فهرست بها کلی'!$C$13:$BO$1660,29,0),"")</f>
        <v/>
      </c>
      <c r="AV412" s="174" t="str">
        <f ca="1">IFERROR(VLOOKUP(ROW(AV400),'فهرست بها کلی'!$C$13:$BO$1660,32,0),"")</f>
        <v/>
      </c>
      <c r="AW412" s="174" t="str">
        <f ca="1">IFERROR(VLOOKUP(ROW(AW400),'فهرست بها کلی'!$C$13:$BO$1660,35,0),"")</f>
        <v/>
      </c>
      <c r="AX412" s="174" t="str">
        <f ca="1">IFERROR(VLOOKUP(ROW(AX400),'فهرست بها کلی'!$C$13:$BO$1660,38,0),"")</f>
        <v/>
      </c>
      <c r="AY412" s="174" t="str">
        <f ca="1">IFERROR(VLOOKUP(ROW(AY400),'فهرست بها کلی'!$C$13:$BO$1660,41,0),"")</f>
        <v/>
      </c>
      <c r="AZ412" s="174" t="str">
        <f ca="1">IFERROR(VLOOKUP(ROW(AZ400),'فهرست بها کلی'!$C$13:$BO$1660,44,0),"")</f>
        <v/>
      </c>
      <c r="BA412" s="174" t="str">
        <f ca="1">IFERROR(VLOOKUP(ROW(BA400),'فهرست بها کلی'!$C$13:$BO$1660,47,0),"")</f>
        <v/>
      </c>
      <c r="BB412" s="174" t="str">
        <f ca="1">IFERROR(VLOOKUP(ROW(BB400),'فهرست بها کلی'!$C$13:$BO$1660,50,0),"")</f>
        <v/>
      </c>
      <c r="BC412" s="174" t="str">
        <f ca="1">IFERROR(VLOOKUP(ROW(BC400),'فهرست بها کلی'!$C$13:$BO$1660,53,0),"")</f>
        <v/>
      </c>
      <c r="BD412" s="174" t="str">
        <f ca="1">IFERROR(VLOOKUP(ROW(BD400),'فهرست بها کلی'!$C$13:$BO$1660,56,0),"")</f>
        <v/>
      </c>
      <c r="BE412" s="174" t="str">
        <f ca="1">IFERROR(VLOOKUP(ROW(BE400),'فهرست بها کلی'!$C$13:$BO$1660,59,0),"")</f>
        <v/>
      </c>
      <c r="BF412" s="174" t="str">
        <f ca="1">IFERROR(VLOOKUP(ROW(BF400),'فهرست بها کلی'!$C$13:$BO$1660,62,0),"")</f>
        <v/>
      </c>
      <c r="BG412" s="174" t="str">
        <f ca="1">IFERROR(VLOOKUP(ROW(BG400),'فهرست بها کلی'!$C$13:$BO$1660,65,0),"")</f>
        <v/>
      </c>
      <c r="BH412" s="174" t="str">
        <f ca="1">IFERROR(VLOOKUP(ROW(BH400),'فهرست بها کلی'!$C$13:$BO$1660,16,0),"")</f>
        <v/>
      </c>
      <c r="BI412" s="245" t="str">
        <f t="shared" ca="1" si="48"/>
        <v xml:space="preserve"> </v>
      </c>
      <c r="BJ412" s="245" t="str">
        <f t="shared" ca="1" si="49"/>
        <v/>
      </c>
      <c r="BK412" s="245" t="str">
        <f t="shared" ca="1" si="50"/>
        <v/>
      </c>
    </row>
    <row r="413" spans="1:63" ht="47.25" customHeight="1">
      <c r="A413" s="174" t="str">
        <f ca="1">IFERROR(VLOOKUP(ROW(A401),'فهرست بها کلی'!$C$13:$BO$1660,1,0),"")</f>
        <v/>
      </c>
      <c r="B413" s="174" t="str">
        <f ca="1">IFERROR(VLOOKUP(ROW(B401),'فهرست بها کلی'!$C$13:$BO$1660,5,0),"")</f>
        <v/>
      </c>
      <c r="C413" s="174" t="str">
        <f ca="1">IFERROR(VLOOKUP(ROW(C401),'فهرست بها کلی'!$C$13:$BO$1660,6,0),"")</f>
        <v/>
      </c>
      <c r="D413" s="174" t="str">
        <f ca="1">IFERROR(VLOOKUP(ROW(D401),'فهرست بها کلی'!$C$13:$BO$1660,7,0),"")</f>
        <v/>
      </c>
      <c r="E413" s="174" t="str">
        <f ca="1">IFERROR(VLOOKUP(ROW(E401),'فهرست بها کلی'!$C$13:$BO$1660,8,0),"")</f>
        <v/>
      </c>
      <c r="F413" s="174" t="str">
        <f ca="1">IFERROR(VLOOKUP(ROW(F401),'فهرست بها کلی'!$C$13:$BO$1660,9,0),"")</f>
        <v/>
      </c>
      <c r="G413" s="174" t="str">
        <f ca="1">IFERROR(VLOOKUP(ROW(G401),'فهرست بها کلی'!$C$13:$BO$1660,21,0),"")</f>
        <v/>
      </c>
      <c r="H413" s="174" t="str">
        <f ca="1">IFERROR(VLOOKUP(ROW(H401),'فهرست بها کلی'!$C$13:$BO$1660,24,0),"")</f>
        <v/>
      </c>
      <c r="I413" s="174" t="str">
        <f ca="1">IFERROR(VLOOKUP(ROW(I401),'فهرست بها کلی'!$C$13:$BO$1660,27,0),"")</f>
        <v/>
      </c>
      <c r="J413" s="174" t="str">
        <f ca="1">IFERROR(VLOOKUP(ROW(J401),'فهرست بها کلی'!$C$13:$BO$1660,30,0),"")</f>
        <v/>
      </c>
      <c r="K413" s="174" t="str">
        <f ca="1">IFERROR(VLOOKUP(ROW(K401),'فهرست بها کلی'!$C$13:$BO$1660,33,0),"")</f>
        <v/>
      </c>
      <c r="L413" s="174" t="str">
        <f ca="1">IFERROR(VLOOKUP(ROW(L401),'فهرست بها کلی'!$C$13:$BO$1660,36,0),"")</f>
        <v/>
      </c>
      <c r="M413" s="174" t="str">
        <f ca="1">IFERROR(VLOOKUP(ROW(M401),'فهرست بها کلی'!$C$13:$BO$1660,39,0),"")</f>
        <v/>
      </c>
      <c r="N413" s="174" t="str">
        <f ca="1">IFERROR(VLOOKUP(ROW(N401),'فهرست بها کلی'!$C$13:$BO$1660,42,0),"")</f>
        <v/>
      </c>
      <c r="O413" s="174" t="str">
        <f ca="1">IFERROR(VLOOKUP(ROW(O401),'فهرست بها کلی'!$C$13:$BO$1660,45,0),"")</f>
        <v/>
      </c>
      <c r="P413" s="174" t="str">
        <f ca="1">IFERROR(VLOOKUP(ROW(P401),'فهرست بها کلی'!$C$13:$BO$1660,48,0),"")</f>
        <v/>
      </c>
      <c r="Q413" s="174" t="str">
        <f ca="1">IFERROR(VLOOKUP(ROW(Q401),'فهرست بها کلی'!$C$13:$BO$1660,51,0),"")</f>
        <v/>
      </c>
      <c r="R413" s="174" t="str">
        <f ca="1">IFERROR(VLOOKUP(ROW(R401),'فهرست بها کلی'!$C$13:$BO$1660,54,0),"")</f>
        <v/>
      </c>
      <c r="S413" s="174" t="str">
        <f ca="1">IFERROR(VLOOKUP(ROW(S401),'فهرست بها کلی'!$C$13:$BO$1660,57,0),"")</f>
        <v/>
      </c>
      <c r="T413" s="174" t="str">
        <f ca="1">IFERROR(VLOOKUP(ROW(T401),'فهرست بها کلی'!$C$13:$BO$1660,60,0),"")</f>
        <v/>
      </c>
      <c r="U413" s="174" t="str">
        <f ca="1">IFERROR(VLOOKUP(ROW(U401),'فهرست بها کلی'!$C$13:$BO$1660,63,0),"")</f>
        <v/>
      </c>
      <c r="V413" s="241">
        <f t="shared" ca="1" si="44"/>
        <v>0</v>
      </c>
      <c r="W413" s="242" t="str">
        <f t="shared" ca="1" si="45"/>
        <v/>
      </c>
      <c r="X413" s="174" t="str">
        <f ca="1">IFERROR(VLOOKUP(ROW(X401),'فهرست بها کلی'!$C$13:$BO$1660,10,0),"")</f>
        <v/>
      </c>
      <c r="Y413" s="174" t="str">
        <f ca="1">IFERROR(VLOOKUP(ROW(Y401),'فهرست بها کلی'!$C$13:$BO$1660,11,0),"")</f>
        <v/>
      </c>
      <c r="Z413" s="174" t="str">
        <f ca="1">IFERROR(VLOOKUP(ROW(Z401),'فهرست بها کلی'!$C$13:$BO$1660,12,0),"")</f>
        <v/>
      </c>
      <c r="AA413" s="174" t="str">
        <f ca="1">IFERROR(VLOOKUP(ROW(AA401),'فهرست بها کلی'!$C$13:$BO$1660,13,0),"")</f>
        <v/>
      </c>
      <c r="AB413" s="243" t="str">
        <f t="shared" ca="1" si="46"/>
        <v/>
      </c>
      <c r="AC413" s="174" t="str">
        <f ca="1">IFERROR(VLOOKUP(ROW(AC401),'فهرست بها کلی'!$C$13:$BO$1660,22,0),"")</f>
        <v/>
      </c>
      <c r="AD413" s="174" t="str">
        <f ca="1">IFERROR(VLOOKUP(ROW(AD401),'فهرست بها کلی'!$C$13:$BO$1660,25,0),"")</f>
        <v/>
      </c>
      <c r="AE413" s="174" t="str">
        <f ca="1">IFERROR(VLOOKUP(ROW(AE401),'فهرست بها کلی'!$C$13:$BO$1660,28,0),"")</f>
        <v/>
      </c>
      <c r="AF413" s="174" t="str">
        <f ca="1">IFERROR(VLOOKUP(ROW(AF401),'فهرست بها کلی'!$C$13:$BO$1660,31,0),"")</f>
        <v/>
      </c>
      <c r="AG413" s="174" t="str">
        <f ca="1">IFERROR(VLOOKUP(ROW(AG401),'فهرست بها کلی'!$C$13:$BO$1660,34,0),"")</f>
        <v/>
      </c>
      <c r="AH413" s="174" t="str">
        <f ca="1">IFERROR(VLOOKUP(ROW(AH401),'فهرست بها کلی'!$C$13:$BO$1660,37,0),"")</f>
        <v/>
      </c>
      <c r="AI413" s="174" t="str">
        <f ca="1">IFERROR(VLOOKUP(ROW(AI401),'فهرست بها کلی'!$C$13:$BO$1660,40,0),"")</f>
        <v/>
      </c>
      <c r="AJ413" s="174" t="str">
        <f ca="1">IFERROR(VLOOKUP(ROW(AJ401),'فهرست بها کلی'!$C$13:$BO$1660,43,0),"")</f>
        <v/>
      </c>
      <c r="AK413" s="174" t="str">
        <f ca="1">IFERROR(VLOOKUP(ROW(AK401),'فهرست بها کلی'!$C$13:$BO$1660,46,0),"")</f>
        <v/>
      </c>
      <c r="AL413" s="174" t="str">
        <f ca="1">IFERROR(VLOOKUP(ROW(AL401),'فهرست بها کلی'!$C$13:$BO$1660,49,0),"")</f>
        <v/>
      </c>
      <c r="AM413" s="174" t="str">
        <f ca="1">IFERROR(VLOOKUP(ROW(AM401),'فهرست بها کلی'!$C$13:$BO$1660,52,0),"")</f>
        <v/>
      </c>
      <c r="AN413" s="174" t="str">
        <f ca="1">IFERROR(VLOOKUP(ROW(AN401),'فهرست بها کلی'!$C$13:$BO$1660,55,0),"")</f>
        <v/>
      </c>
      <c r="AO413" s="174" t="str">
        <f ca="1">IFERROR(VLOOKUP(ROW(AO401),'فهرست بها کلی'!$C$13:$BO$1660,58,0),"")</f>
        <v/>
      </c>
      <c r="AP413" s="174" t="str">
        <f ca="1">IFERROR(VLOOKUP(ROW(AP401),'فهرست بها کلی'!$C$13:$BO$1660,61,0),"")</f>
        <v/>
      </c>
      <c r="AQ413" s="174" t="str">
        <f ca="1">IFERROR(VLOOKUP(ROW(AQ401),'فهرست بها کلی'!$C$13:$BO$1660,64,0),"")</f>
        <v/>
      </c>
      <c r="AR413" s="244">
        <f t="shared" ca="1" si="47"/>
        <v>0</v>
      </c>
      <c r="AS413" s="174" t="str">
        <f ca="1">IFERROR(VLOOKUP(ROW(AS401),'فهرست بها کلی'!$C$13:$BO$1660,23,0),"")</f>
        <v/>
      </c>
      <c r="AT413" s="174" t="str">
        <f ca="1">IFERROR(VLOOKUP(ROW(AT401),'فهرست بها کلی'!$C$13:$BO$1660,26,0),"")</f>
        <v/>
      </c>
      <c r="AU413" s="174" t="str">
        <f ca="1">IFERROR(VLOOKUP(ROW(AU401),'فهرست بها کلی'!$C$13:$BO$1660,29,0),"")</f>
        <v/>
      </c>
      <c r="AV413" s="174" t="str">
        <f ca="1">IFERROR(VLOOKUP(ROW(AV401),'فهرست بها کلی'!$C$13:$BO$1660,32,0),"")</f>
        <v/>
      </c>
      <c r="AW413" s="174" t="str">
        <f ca="1">IFERROR(VLOOKUP(ROW(AW401),'فهرست بها کلی'!$C$13:$BO$1660,35,0),"")</f>
        <v/>
      </c>
      <c r="AX413" s="174" t="str">
        <f ca="1">IFERROR(VLOOKUP(ROW(AX401),'فهرست بها کلی'!$C$13:$BO$1660,38,0),"")</f>
        <v/>
      </c>
      <c r="AY413" s="174" t="str">
        <f ca="1">IFERROR(VLOOKUP(ROW(AY401),'فهرست بها کلی'!$C$13:$BO$1660,41,0),"")</f>
        <v/>
      </c>
      <c r="AZ413" s="174" t="str">
        <f ca="1">IFERROR(VLOOKUP(ROW(AZ401),'فهرست بها کلی'!$C$13:$BO$1660,44,0),"")</f>
        <v/>
      </c>
      <c r="BA413" s="174" t="str">
        <f ca="1">IFERROR(VLOOKUP(ROW(BA401),'فهرست بها کلی'!$C$13:$BO$1660,47,0),"")</f>
        <v/>
      </c>
      <c r="BB413" s="174" t="str">
        <f ca="1">IFERROR(VLOOKUP(ROW(BB401),'فهرست بها کلی'!$C$13:$BO$1660,50,0),"")</f>
        <v/>
      </c>
      <c r="BC413" s="174" t="str">
        <f ca="1">IFERROR(VLOOKUP(ROW(BC401),'فهرست بها کلی'!$C$13:$BO$1660,53,0),"")</f>
        <v/>
      </c>
      <c r="BD413" s="174" t="str">
        <f ca="1">IFERROR(VLOOKUP(ROW(BD401),'فهرست بها کلی'!$C$13:$BO$1660,56,0),"")</f>
        <v/>
      </c>
      <c r="BE413" s="174" t="str">
        <f ca="1">IFERROR(VLOOKUP(ROW(BE401),'فهرست بها کلی'!$C$13:$BO$1660,59,0),"")</f>
        <v/>
      </c>
      <c r="BF413" s="174" t="str">
        <f ca="1">IFERROR(VLOOKUP(ROW(BF401),'فهرست بها کلی'!$C$13:$BO$1660,62,0),"")</f>
        <v/>
      </c>
      <c r="BG413" s="174" t="str">
        <f ca="1">IFERROR(VLOOKUP(ROW(BG401),'فهرست بها کلی'!$C$13:$BO$1660,65,0),"")</f>
        <v/>
      </c>
      <c r="BH413" s="174" t="str">
        <f ca="1">IFERROR(VLOOKUP(ROW(BH401),'فهرست بها کلی'!$C$13:$BO$1660,16,0),"")</f>
        <v/>
      </c>
      <c r="BI413" s="245" t="str">
        <f t="shared" ca="1" si="48"/>
        <v xml:space="preserve"> </v>
      </c>
      <c r="BJ413" s="245" t="str">
        <f t="shared" ca="1" si="49"/>
        <v/>
      </c>
      <c r="BK413" s="245" t="str">
        <f t="shared" ca="1" si="50"/>
        <v/>
      </c>
    </row>
    <row r="414" spans="1:63" ht="47.25" customHeight="1">
      <c r="A414" s="174" t="str">
        <f ca="1">IFERROR(VLOOKUP(ROW(A402),'فهرست بها کلی'!$C$13:$BO$1660,1,0),"")</f>
        <v/>
      </c>
      <c r="B414" s="174" t="str">
        <f ca="1">IFERROR(VLOOKUP(ROW(B402),'فهرست بها کلی'!$C$13:$BO$1660,5,0),"")</f>
        <v/>
      </c>
      <c r="C414" s="174" t="str">
        <f ca="1">IFERROR(VLOOKUP(ROW(C402),'فهرست بها کلی'!$C$13:$BO$1660,6,0),"")</f>
        <v/>
      </c>
      <c r="D414" s="174" t="str">
        <f ca="1">IFERROR(VLOOKUP(ROW(D402),'فهرست بها کلی'!$C$13:$BO$1660,7,0),"")</f>
        <v/>
      </c>
      <c r="E414" s="174" t="str">
        <f ca="1">IFERROR(VLOOKUP(ROW(E402),'فهرست بها کلی'!$C$13:$BO$1660,8,0),"")</f>
        <v/>
      </c>
      <c r="F414" s="174" t="str">
        <f ca="1">IFERROR(VLOOKUP(ROW(F402),'فهرست بها کلی'!$C$13:$BO$1660,9,0),"")</f>
        <v/>
      </c>
      <c r="G414" s="174" t="str">
        <f ca="1">IFERROR(VLOOKUP(ROW(G402),'فهرست بها کلی'!$C$13:$BO$1660,21,0),"")</f>
        <v/>
      </c>
      <c r="H414" s="174" t="str">
        <f ca="1">IFERROR(VLOOKUP(ROW(H402),'فهرست بها کلی'!$C$13:$BO$1660,24,0),"")</f>
        <v/>
      </c>
      <c r="I414" s="174" t="str">
        <f ca="1">IFERROR(VLOOKUP(ROW(I402),'فهرست بها کلی'!$C$13:$BO$1660,27,0),"")</f>
        <v/>
      </c>
      <c r="J414" s="174" t="str">
        <f ca="1">IFERROR(VLOOKUP(ROW(J402),'فهرست بها کلی'!$C$13:$BO$1660,30,0),"")</f>
        <v/>
      </c>
      <c r="K414" s="174" t="str">
        <f ca="1">IFERROR(VLOOKUP(ROW(K402),'فهرست بها کلی'!$C$13:$BO$1660,33,0),"")</f>
        <v/>
      </c>
      <c r="L414" s="174" t="str">
        <f ca="1">IFERROR(VLOOKUP(ROW(L402),'فهرست بها کلی'!$C$13:$BO$1660,36,0),"")</f>
        <v/>
      </c>
      <c r="M414" s="174" t="str">
        <f ca="1">IFERROR(VLOOKUP(ROW(M402),'فهرست بها کلی'!$C$13:$BO$1660,39,0),"")</f>
        <v/>
      </c>
      <c r="N414" s="174" t="str">
        <f ca="1">IFERROR(VLOOKUP(ROW(N402),'فهرست بها کلی'!$C$13:$BO$1660,42,0),"")</f>
        <v/>
      </c>
      <c r="O414" s="174" t="str">
        <f ca="1">IFERROR(VLOOKUP(ROW(O402),'فهرست بها کلی'!$C$13:$BO$1660,45,0),"")</f>
        <v/>
      </c>
      <c r="P414" s="174" t="str">
        <f ca="1">IFERROR(VLOOKUP(ROW(P402),'فهرست بها کلی'!$C$13:$BO$1660,48,0),"")</f>
        <v/>
      </c>
      <c r="Q414" s="174" t="str">
        <f ca="1">IFERROR(VLOOKUP(ROW(Q402),'فهرست بها کلی'!$C$13:$BO$1660,51,0),"")</f>
        <v/>
      </c>
      <c r="R414" s="174" t="str">
        <f ca="1">IFERROR(VLOOKUP(ROW(R402),'فهرست بها کلی'!$C$13:$BO$1660,54,0),"")</f>
        <v/>
      </c>
      <c r="S414" s="174" t="str">
        <f ca="1">IFERROR(VLOOKUP(ROW(S402),'فهرست بها کلی'!$C$13:$BO$1660,57,0),"")</f>
        <v/>
      </c>
      <c r="T414" s="174" t="str">
        <f ca="1">IFERROR(VLOOKUP(ROW(T402),'فهرست بها کلی'!$C$13:$BO$1660,60,0),"")</f>
        <v/>
      </c>
      <c r="U414" s="174" t="str">
        <f ca="1">IFERROR(VLOOKUP(ROW(U402),'فهرست بها کلی'!$C$13:$BO$1660,63,0),"")</f>
        <v/>
      </c>
      <c r="V414" s="241">
        <f t="shared" ca="1" si="44"/>
        <v>0</v>
      </c>
      <c r="W414" s="242" t="str">
        <f t="shared" ca="1" si="45"/>
        <v/>
      </c>
      <c r="X414" s="174" t="str">
        <f ca="1">IFERROR(VLOOKUP(ROW(X402),'فهرست بها کلی'!$C$13:$BO$1660,10,0),"")</f>
        <v/>
      </c>
      <c r="Y414" s="174" t="str">
        <f ca="1">IFERROR(VLOOKUP(ROW(Y402),'فهرست بها کلی'!$C$13:$BO$1660,11,0),"")</f>
        <v/>
      </c>
      <c r="Z414" s="174" t="str">
        <f ca="1">IFERROR(VLOOKUP(ROW(Z402),'فهرست بها کلی'!$C$13:$BO$1660,12,0),"")</f>
        <v/>
      </c>
      <c r="AA414" s="174" t="str">
        <f ca="1">IFERROR(VLOOKUP(ROW(AA402),'فهرست بها کلی'!$C$13:$BO$1660,13,0),"")</f>
        <v/>
      </c>
      <c r="AB414" s="243" t="str">
        <f t="shared" ca="1" si="46"/>
        <v/>
      </c>
      <c r="AC414" s="174" t="str">
        <f ca="1">IFERROR(VLOOKUP(ROW(AC402),'فهرست بها کلی'!$C$13:$BO$1660,22,0),"")</f>
        <v/>
      </c>
      <c r="AD414" s="174" t="str">
        <f ca="1">IFERROR(VLOOKUP(ROW(AD402),'فهرست بها کلی'!$C$13:$BO$1660,25,0),"")</f>
        <v/>
      </c>
      <c r="AE414" s="174" t="str">
        <f ca="1">IFERROR(VLOOKUP(ROW(AE402),'فهرست بها کلی'!$C$13:$BO$1660,28,0),"")</f>
        <v/>
      </c>
      <c r="AF414" s="174" t="str">
        <f ca="1">IFERROR(VLOOKUP(ROW(AF402),'فهرست بها کلی'!$C$13:$BO$1660,31,0),"")</f>
        <v/>
      </c>
      <c r="AG414" s="174" t="str">
        <f ca="1">IFERROR(VLOOKUP(ROW(AG402),'فهرست بها کلی'!$C$13:$BO$1660,34,0),"")</f>
        <v/>
      </c>
      <c r="AH414" s="174" t="str">
        <f ca="1">IFERROR(VLOOKUP(ROW(AH402),'فهرست بها کلی'!$C$13:$BO$1660,37,0),"")</f>
        <v/>
      </c>
      <c r="AI414" s="174" t="str">
        <f ca="1">IFERROR(VLOOKUP(ROW(AI402),'فهرست بها کلی'!$C$13:$BO$1660,40,0),"")</f>
        <v/>
      </c>
      <c r="AJ414" s="174" t="str">
        <f ca="1">IFERROR(VLOOKUP(ROW(AJ402),'فهرست بها کلی'!$C$13:$BO$1660,43,0),"")</f>
        <v/>
      </c>
      <c r="AK414" s="174" t="str">
        <f ca="1">IFERROR(VLOOKUP(ROW(AK402),'فهرست بها کلی'!$C$13:$BO$1660,46,0),"")</f>
        <v/>
      </c>
      <c r="AL414" s="174" t="str">
        <f ca="1">IFERROR(VLOOKUP(ROW(AL402),'فهرست بها کلی'!$C$13:$BO$1660,49,0),"")</f>
        <v/>
      </c>
      <c r="AM414" s="174" t="str">
        <f ca="1">IFERROR(VLOOKUP(ROW(AM402),'فهرست بها کلی'!$C$13:$BO$1660,52,0),"")</f>
        <v/>
      </c>
      <c r="AN414" s="174" t="str">
        <f ca="1">IFERROR(VLOOKUP(ROW(AN402),'فهرست بها کلی'!$C$13:$BO$1660,55,0),"")</f>
        <v/>
      </c>
      <c r="AO414" s="174" t="str">
        <f ca="1">IFERROR(VLOOKUP(ROW(AO402),'فهرست بها کلی'!$C$13:$BO$1660,58,0),"")</f>
        <v/>
      </c>
      <c r="AP414" s="174" t="str">
        <f ca="1">IFERROR(VLOOKUP(ROW(AP402),'فهرست بها کلی'!$C$13:$BO$1660,61,0),"")</f>
        <v/>
      </c>
      <c r="AQ414" s="174" t="str">
        <f ca="1">IFERROR(VLOOKUP(ROW(AQ402),'فهرست بها کلی'!$C$13:$BO$1660,64,0),"")</f>
        <v/>
      </c>
      <c r="AR414" s="244">
        <f t="shared" ca="1" si="47"/>
        <v>0</v>
      </c>
      <c r="AS414" s="174" t="str">
        <f ca="1">IFERROR(VLOOKUP(ROW(AS402),'فهرست بها کلی'!$C$13:$BO$1660,23,0),"")</f>
        <v/>
      </c>
      <c r="AT414" s="174" t="str">
        <f ca="1">IFERROR(VLOOKUP(ROW(AT402),'فهرست بها کلی'!$C$13:$BO$1660,26,0),"")</f>
        <v/>
      </c>
      <c r="AU414" s="174" t="str">
        <f ca="1">IFERROR(VLOOKUP(ROW(AU402),'فهرست بها کلی'!$C$13:$BO$1660,29,0),"")</f>
        <v/>
      </c>
      <c r="AV414" s="174" t="str">
        <f ca="1">IFERROR(VLOOKUP(ROW(AV402),'فهرست بها کلی'!$C$13:$BO$1660,32,0),"")</f>
        <v/>
      </c>
      <c r="AW414" s="174" t="str">
        <f ca="1">IFERROR(VLOOKUP(ROW(AW402),'فهرست بها کلی'!$C$13:$BO$1660,35,0),"")</f>
        <v/>
      </c>
      <c r="AX414" s="174" t="str">
        <f ca="1">IFERROR(VLOOKUP(ROW(AX402),'فهرست بها کلی'!$C$13:$BO$1660,38,0),"")</f>
        <v/>
      </c>
      <c r="AY414" s="174" t="str">
        <f ca="1">IFERROR(VLOOKUP(ROW(AY402),'فهرست بها کلی'!$C$13:$BO$1660,41,0),"")</f>
        <v/>
      </c>
      <c r="AZ414" s="174" t="str">
        <f ca="1">IFERROR(VLOOKUP(ROW(AZ402),'فهرست بها کلی'!$C$13:$BO$1660,44,0),"")</f>
        <v/>
      </c>
      <c r="BA414" s="174" t="str">
        <f ca="1">IFERROR(VLOOKUP(ROW(BA402),'فهرست بها کلی'!$C$13:$BO$1660,47,0),"")</f>
        <v/>
      </c>
      <c r="BB414" s="174" t="str">
        <f ca="1">IFERROR(VLOOKUP(ROW(BB402),'فهرست بها کلی'!$C$13:$BO$1660,50,0),"")</f>
        <v/>
      </c>
      <c r="BC414" s="174" t="str">
        <f ca="1">IFERROR(VLOOKUP(ROW(BC402),'فهرست بها کلی'!$C$13:$BO$1660,53,0),"")</f>
        <v/>
      </c>
      <c r="BD414" s="174" t="str">
        <f ca="1">IFERROR(VLOOKUP(ROW(BD402),'فهرست بها کلی'!$C$13:$BO$1660,56,0),"")</f>
        <v/>
      </c>
      <c r="BE414" s="174" t="str">
        <f ca="1">IFERROR(VLOOKUP(ROW(BE402),'فهرست بها کلی'!$C$13:$BO$1660,59,0),"")</f>
        <v/>
      </c>
      <c r="BF414" s="174" t="str">
        <f ca="1">IFERROR(VLOOKUP(ROW(BF402),'فهرست بها کلی'!$C$13:$BO$1660,62,0),"")</f>
        <v/>
      </c>
      <c r="BG414" s="174" t="str">
        <f ca="1">IFERROR(VLOOKUP(ROW(BG402),'فهرست بها کلی'!$C$13:$BO$1660,65,0),"")</f>
        <v/>
      </c>
      <c r="BH414" s="174" t="str">
        <f ca="1">IFERROR(VLOOKUP(ROW(BH402),'فهرست بها کلی'!$C$13:$BO$1660,16,0),"")</f>
        <v/>
      </c>
      <c r="BI414" s="245" t="str">
        <f t="shared" ca="1" si="48"/>
        <v xml:space="preserve"> </v>
      </c>
      <c r="BJ414" s="245" t="str">
        <f t="shared" ca="1" si="49"/>
        <v/>
      </c>
      <c r="BK414" s="245" t="str">
        <f t="shared" ca="1" si="50"/>
        <v/>
      </c>
    </row>
    <row r="415" spans="1:63" ht="47.25" customHeight="1">
      <c r="A415" s="174" t="str">
        <f ca="1">IFERROR(VLOOKUP(ROW(A403),'فهرست بها کلی'!$C$13:$BO$1660,1,0),"")</f>
        <v/>
      </c>
      <c r="B415" s="174" t="str">
        <f ca="1">IFERROR(VLOOKUP(ROW(B403),'فهرست بها کلی'!$C$13:$BO$1660,5,0),"")</f>
        <v/>
      </c>
      <c r="C415" s="174" t="str">
        <f ca="1">IFERROR(VLOOKUP(ROW(C403),'فهرست بها کلی'!$C$13:$BO$1660,6,0),"")</f>
        <v/>
      </c>
      <c r="D415" s="174" t="str">
        <f ca="1">IFERROR(VLOOKUP(ROW(D403),'فهرست بها کلی'!$C$13:$BO$1660,7,0),"")</f>
        <v/>
      </c>
      <c r="E415" s="174" t="str">
        <f ca="1">IFERROR(VLOOKUP(ROW(E403),'فهرست بها کلی'!$C$13:$BO$1660,8,0),"")</f>
        <v/>
      </c>
      <c r="F415" s="174" t="str">
        <f ca="1">IFERROR(VLOOKUP(ROW(F403),'فهرست بها کلی'!$C$13:$BO$1660,9,0),"")</f>
        <v/>
      </c>
      <c r="G415" s="174" t="str">
        <f ca="1">IFERROR(VLOOKUP(ROW(G403),'فهرست بها کلی'!$C$13:$BO$1660,21,0),"")</f>
        <v/>
      </c>
      <c r="H415" s="174" t="str">
        <f ca="1">IFERROR(VLOOKUP(ROW(H403),'فهرست بها کلی'!$C$13:$BO$1660,24,0),"")</f>
        <v/>
      </c>
      <c r="I415" s="174" t="str">
        <f ca="1">IFERROR(VLOOKUP(ROW(I403),'فهرست بها کلی'!$C$13:$BO$1660,27,0),"")</f>
        <v/>
      </c>
      <c r="J415" s="174" t="str">
        <f ca="1">IFERROR(VLOOKUP(ROW(J403),'فهرست بها کلی'!$C$13:$BO$1660,30,0),"")</f>
        <v/>
      </c>
      <c r="K415" s="174" t="str">
        <f ca="1">IFERROR(VLOOKUP(ROW(K403),'فهرست بها کلی'!$C$13:$BO$1660,33,0),"")</f>
        <v/>
      </c>
      <c r="L415" s="174" t="str">
        <f ca="1">IFERROR(VLOOKUP(ROW(L403),'فهرست بها کلی'!$C$13:$BO$1660,36,0),"")</f>
        <v/>
      </c>
      <c r="M415" s="174" t="str">
        <f ca="1">IFERROR(VLOOKUP(ROW(M403),'فهرست بها کلی'!$C$13:$BO$1660,39,0),"")</f>
        <v/>
      </c>
      <c r="N415" s="174" t="str">
        <f ca="1">IFERROR(VLOOKUP(ROW(N403),'فهرست بها کلی'!$C$13:$BO$1660,42,0),"")</f>
        <v/>
      </c>
      <c r="O415" s="174" t="str">
        <f ca="1">IFERROR(VLOOKUP(ROW(O403),'فهرست بها کلی'!$C$13:$BO$1660,45,0),"")</f>
        <v/>
      </c>
      <c r="P415" s="174" t="str">
        <f ca="1">IFERROR(VLOOKUP(ROW(P403),'فهرست بها کلی'!$C$13:$BO$1660,48,0),"")</f>
        <v/>
      </c>
      <c r="Q415" s="174" t="str">
        <f ca="1">IFERROR(VLOOKUP(ROW(Q403),'فهرست بها کلی'!$C$13:$BO$1660,51,0),"")</f>
        <v/>
      </c>
      <c r="R415" s="174" t="str">
        <f ca="1">IFERROR(VLOOKUP(ROW(R403),'فهرست بها کلی'!$C$13:$BO$1660,54,0),"")</f>
        <v/>
      </c>
      <c r="S415" s="174" t="str">
        <f ca="1">IFERROR(VLOOKUP(ROW(S403),'فهرست بها کلی'!$C$13:$BO$1660,57,0),"")</f>
        <v/>
      </c>
      <c r="T415" s="174" t="str">
        <f ca="1">IFERROR(VLOOKUP(ROW(T403),'فهرست بها کلی'!$C$13:$BO$1660,60,0),"")</f>
        <v/>
      </c>
      <c r="U415" s="174" t="str">
        <f ca="1">IFERROR(VLOOKUP(ROW(U403),'فهرست بها کلی'!$C$13:$BO$1660,63,0),"")</f>
        <v/>
      </c>
      <c r="V415" s="241">
        <f t="shared" ca="1" si="44"/>
        <v>0</v>
      </c>
      <c r="W415" s="242" t="str">
        <f t="shared" ca="1" si="45"/>
        <v/>
      </c>
      <c r="X415" s="174" t="str">
        <f ca="1">IFERROR(VLOOKUP(ROW(X403),'فهرست بها کلی'!$C$13:$BO$1660,10,0),"")</f>
        <v/>
      </c>
      <c r="Y415" s="174" t="str">
        <f ca="1">IFERROR(VLOOKUP(ROW(Y403),'فهرست بها کلی'!$C$13:$BO$1660,11,0),"")</f>
        <v/>
      </c>
      <c r="Z415" s="174" t="str">
        <f ca="1">IFERROR(VLOOKUP(ROW(Z403),'فهرست بها کلی'!$C$13:$BO$1660,12,0),"")</f>
        <v/>
      </c>
      <c r="AA415" s="174" t="str">
        <f ca="1">IFERROR(VLOOKUP(ROW(AA403),'فهرست بها کلی'!$C$13:$BO$1660,13,0),"")</f>
        <v/>
      </c>
      <c r="AB415" s="243" t="str">
        <f t="shared" ca="1" si="46"/>
        <v/>
      </c>
      <c r="AC415" s="174" t="str">
        <f ca="1">IFERROR(VLOOKUP(ROW(AC403),'فهرست بها کلی'!$C$13:$BO$1660,22,0),"")</f>
        <v/>
      </c>
      <c r="AD415" s="174" t="str">
        <f ca="1">IFERROR(VLOOKUP(ROW(AD403),'فهرست بها کلی'!$C$13:$BO$1660,25,0),"")</f>
        <v/>
      </c>
      <c r="AE415" s="174" t="str">
        <f ca="1">IFERROR(VLOOKUP(ROW(AE403),'فهرست بها کلی'!$C$13:$BO$1660,28,0),"")</f>
        <v/>
      </c>
      <c r="AF415" s="174" t="str">
        <f ca="1">IFERROR(VLOOKUP(ROW(AF403),'فهرست بها کلی'!$C$13:$BO$1660,31,0),"")</f>
        <v/>
      </c>
      <c r="AG415" s="174" t="str">
        <f ca="1">IFERROR(VLOOKUP(ROW(AG403),'فهرست بها کلی'!$C$13:$BO$1660,34,0),"")</f>
        <v/>
      </c>
      <c r="AH415" s="174" t="str">
        <f ca="1">IFERROR(VLOOKUP(ROW(AH403),'فهرست بها کلی'!$C$13:$BO$1660,37,0),"")</f>
        <v/>
      </c>
      <c r="AI415" s="174" t="str">
        <f ca="1">IFERROR(VLOOKUP(ROW(AI403),'فهرست بها کلی'!$C$13:$BO$1660,40,0),"")</f>
        <v/>
      </c>
      <c r="AJ415" s="174" t="str">
        <f ca="1">IFERROR(VLOOKUP(ROW(AJ403),'فهرست بها کلی'!$C$13:$BO$1660,43,0),"")</f>
        <v/>
      </c>
      <c r="AK415" s="174" t="str">
        <f ca="1">IFERROR(VLOOKUP(ROW(AK403),'فهرست بها کلی'!$C$13:$BO$1660,46,0),"")</f>
        <v/>
      </c>
      <c r="AL415" s="174" t="str">
        <f ca="1">IFERROR(VLOOKUP(ROW(AL403),'فهرست بها کلی'!$C$13:$BO$1660,49,0),"")</f>
        <v/>
      </c>
      <c r="AM415" s="174" t="str">
        <f ca="1">IFERROR(VLOOKUP(ROW(AM403),'فهرست بها کلی'!$C$13:$BO$1660,52,0),"")</f>
        <v/>
      </c>
      <c r="AN415" s="174" t="str">
        <f ca="1">IFERROR(VLOOKUP(ROW(AN403),'فهرست بها کلی'!$C$13:$BO$1660,55,0),"")</f>
        <v/>
      </c>
      <c r="AO415" s="174" t="str">
        <f ca="1">IFERROR(VLOOKUP(ROW(AO403),'فهرست بها کلی'!$C$13:$BO$1660,58,0),"")</f>
        <v/>
      </c>
      <c r="AP415" s="174" t="str">
        <f ca="1">IFERROR(VLOOKUP(ROW(AP403),'فهرست بها کلی'!$C$13:$BO$1660,61,0),"")</f>
        <v/>
      </c>
      <c r="AQ415" s="174" t="str">
        <f ca="1">IFERROR(VLOOKUP(ROW(AQ403),'فهرست بها کلی'!$C$13:$BO$1660,64,0),"")</f>
        <v/>
      </c>
      <c r="AR415" s="244">
        <f t="shared" ca="1" si="47"/>
        <v>0</v>
      </c>
      <c r="AS415" s="174" t="str">
        <f ca="1">IFERROR(VLOOKUP(ROW(AS403),'فهرست بها کلی'!$C$13:$BO$1660,23,0),"")</f>
        <v/>
      </c>
      <c r="AT415" s="174" t="str">
        <f ca="1">IFERROR(VLOOKUP(ROW(AT403),'فهرست بها کلی'!$C$13:$BO$1660,26,0),"")</f>
        <v/>
      </c>
      <c r="AU415" s="174" t="str">
        <f ca="1">IFERROR(VLOOKUP(ROW(AU403),'فهرست بها کلی'!$C$13:$BO$1660,29,0),"")</f>
        <v/>
      </c>
      <c r="AV415" s="174" t="str">
        <f ca="1">IFERROR(VLOOKUP(ROW(AV403),'فهرست بها کلی'!$C$13:$BO$1660,32,0),"")</f>
        <v/>
      </c>
      <c r="AW415" s="174" t="str">
        <f ca="1">IFERROR(VLOOKUP(ROW(AW403),'فهرست بها کلی'!$C$13:$BO$1660,35,0),"")</f>
        <v/>
      </c>
      <c r="AX415" s="174" t="str">
        <f ca="1">IFERROR(VLOOKUP(ROW(AX403),'فهرست بها کلی'!$C$13:$BO$1660,38,0),"")</f>
        <v/>
      </c>
      <c r="AY415" s="174" t="str">
        <f ca="1">IFERROR(VLOOKUP(ROW(AY403),'فهرست بها کلی'!$C$13:$BO$1660,41,0),"")</f>
        <v/>
      </c>
      <c r="AZ415" s="174" t="str">
        <f ca="1">IFERROR(VLOOKUP(ROW(AZ403),'فهرست بها کلی'!$C$13:$BO$1660,44,0),"")</f>
        <v/>
      </c>
      <c r="BA415" s="174" t="str">
        <f ca="1">IFERROR(VLOOKUP(ROW(BA403),'فهرست بها کلی'!$C$13:$BO$1660,47,0),"")</f>
        <v/>
      </c>
      <c r="BB415" s="174" t="str">
        <f ca="1">IFERROR(VLOOKUP(ROW(BB403),'فهرست بها کلی'!$C$13:$BO$1660,50,0),"")</f>
        <v/>
      </c>
      <c r="BC415" s="174" t="str">
        <f ca="1">IFERROR(VLOOKUP(ROW(BC403),'فهرست بها کلی'!$C$13:$BO$1660,53,0),"")</f>
        <v/>
      </c>
      <c r="BD415" s="174" t="str">
        <f ca="1">IFERROR(VLOOKUP(ROW(BD403),'فهرست بها کلی'!$C$13:$BO$1660,56,0),"")</f>
        <v/>
      </c>
      <c r="BE415" s="174" t="str">
        <f ca="1">IFERROR(VLOOKUP(ROW(BE403),'فهرست بها کلی'!$C$13:$BO$1660,59,0),"")</f>
        <v/>
      </c>
      <c r="BF415" s="174" t="str">
        <f ca="1">IFERROR(VLOOKUP(ROW(BF403),'فهرست بها کلی'!$C$13:$BO$1660,62,0),"")</f>
        <v/>
      </c>
      <c r="BG415" s="174" t="str">
        <f ca="1">IFERROR(VLOOKUP(ROW(BG403),'فهرست بها کلی'!$C$13:$BO$1660,65,0),"")</f>
        <v/>
      </c>
      <c r="BH415" s="174" t="str">
        <f ca="1">IFERROR(VLOOKUP(ROW(BH403),'فهرست بها کلی'!$C$13:$BO$1660,16,0),"")</f>
        <v/>
      </c>
      <c r="BI415" s="245" t="str">
        <f t="shared" ca="1" si="48"/>
        <v xml:space="preserve"> </v>
      </c>
      <c r="BJ415" s="245" t="str">
        <f t="shared" ca="1" si="49"/>
        <v/>
      </c>
      <c r="BK415" s="245" t="str">
        <f t="shared" ca="1" si="50"/>
        <v/>
      </c>
    </row>
    <row r="416" spans="1:63" ht="47.25" customHeight="1">
      <c r="A416" s="174" t="str">
        <f ca="1">IFERROR(VLOOKUP(ROW(A404),'فهرست بها کلی'!$C$13:$BO$1660,1,0),"")</f>
        <v/>
      </c>
      <c r="B416" s="174" t="str">
        <f ca="1">IFERROR(VLOOKUP(ROW(B404),'فهرست بها کلی'!$C$13:$BO$1660,5,0),"")</f>
        <v/>
      </c>
      <c r="C416" s="174" t="str">
        <f ca="1">IFERROR(VLOOKUP(ROW(C404),'فهرست بها کلی'!$C$13:$BO$1660,6,0),"")</f>
        <v/>
      </c>
      <c r="D416" s="174" t="str">
        <f ca="1">IFERROR(VLOOKUP(ROW(D404),'فهرست بها کلی'!$C$13:$BO$1660,7,0),"")</f>
        <v/>
      </c>
      <c r="E416" s="174" t="str">
        <f ca="1">IFERROR(VLOOKUP(ROW(E404),'فهرست بها کلی'!$C$13:$BO$1660,8,0),"")</f>
        <v/>
      </c>
      <c r="F416" s="174" t="str">
        <f ca="1">IFERROR(VLOOKUP(ROW(F404),'فهرست بها کلی'!$C$13:$BO$1660,9,0),"")</f>
        <v/>
      </c>
      <c r="G416" s="174" t="str">
        <f ca="1">IFERROR(VLOOKUP(ROW(G404),'فهرست بها کلی'!$C$13:$BO$1660,21,0),"")</f>
        <v/>
      </c>
      <c r="H416" s="174" t="str">
        <f ca="1">IFERROR(VLOOKUP(ROW(H404),'فهرست بها کلی'!$C$13:$BO$1660,24,0),"")</f>
        <v/>
      </c>
      <c r="I416" s="174" t="str">
        <f ca="1">IFERROR(VLOOKUP(ROW(I404),'فهرست بها کلی'!$C$13:$BO$1660,27,0),"")</f>
        <v/>
      </c>
      <c r="J416" s="174" t="str">
        <f ca="1">IFERROR(VLOOKUP(ROW(J404),'فهرست بها کلی'!$C$13:$BO$1660,30,0),"")</f>
        <v/>
      </c>
      <c r="K416" s="174" t="str">
        <f ca="1">IFERROR(VLOOKUP(ROW(K404),'فهرست بها کلی'!$C$13:$BO$1660,33,0),"")</f>
        <v/>
      </c>
      <c r="L416" s="174" t="str">
        <f ca="1">IFERROR(VLOOKUP(ROW(L404),'فهرست بها کلی'!$C$13:$BO$1660,36,0),"")</f>
        <v/>
      </c>
      <c r="M416" s="174" t="str">
        <f ca="1">IFERROR(VLOOKUP(ROW(M404),'فهرست بها کلی'!$C$13:$BO$1660,39,0),"")</f>
        <v/>
      </c>
      <c r="N416" s="174" t="str">
        <f ca="1">IFERROR(VLOOKUP(ROW(N404),'فهرست بها کلی'!$C$13:$BO$1660,42,0),"")</f>
        <v/>
      </c>
      <c r="O416" s="174" t="str">
        <f ca="1">IFERROR(VLOOKUP(ROW(O404),'فهرست بها کلی'!$C$13:$BO$1660,45,0),"")</f>
        <v/>
      </c>
      <c r="P416" s="174" t="str">
        <f ca="1">IFERROR(VLOOKUP(ROW(P404),'فهرست بها کلی'!$C$13:$BO$1660,48,0),"")</f>
        <v/>
      </c>
      <c r="Q416" s="174" t="str">
        <f ca="1">IFERROR(VLOOKUP(ROW(Q404),'فهرست بها کلی'!$C$13:$BO$1660,51,0),"")</f>
        <v/>
      </c>
      <c r="R416" s="174" t="str">
        <f ca="1">IFERROR(VLOOKUP(ROW(R404),'فهرست بها کلی'!$C$13:$BO$1660,54,0),"")</f>
        <v/>
      </c>
      <c r="S416" s="174" t="str">
        <f ca="1">IFERROR(VLOOKUP(ROW(S404),'فهرست بها کلی'!$C$13:$BO$1660,57,0),"")</f>
        <v/>
      </c>
      <c r="T416" s="174" t="str">
        <f ca="1">IFERROR(VLOOKUP(ROW(T404),'فهرست بها کلی'!$C$13:$BO$1660,60,0),"")</f>
        <v/>
      </c>
      <c r="U416" s="174" t="str">
        <f ca="1">IFERROR(VLOOKUP(ROW(U404),'فهرست بها کلی'!$C$13:$BO$1660,63,0),"")</f>
        <v/>
      </c>
      <c r="V416" s="241">
        <f t="shared" ca="1" si="44"/>
        <v>0</v>
      </c>
      <c r="W416" s="242" t="str">
        <f t="shared" ca="1" si="45"/>
        <v/>
      </c>
      <c r="X416" s="174" t="str">
        <f ca="1">IFERROR(VLOOKUP(ROW(X404),'فهرست بها کلی'!$C$13:$BO$1660,10,0),"")</f>
        <v/>
      </c>
      <c r="Y416" s="174" t="str">
        <f ca="1">IFERROR(VLOOKUP(ROW(Y404),'فهرست بها کلی'!$C$13:$BO$1660,11,0),"")</f>
        <v/>
      </c>
      <c r="Z416" s="174" t="str">
        <f ca="1">IFERROR(VLOOKUP(ROW(Z404),'فهرست بها کلی'!$C$13:$BO$1660,12,0),"")</f>
        <v/>
      </c>
      <c r="AA416" s="174" t="str">
        <f ca="1">IFERROR(VLOOKUP(ROW(AA404),'فهرست بها کلی'!$C$13:$BO$1660,13,0),"")</f>
        <v/>
      </c>
      <c r="AB416" s="243" t="str">
        <f t="shared" ca="1" si="46"/>
        <v/>
      </c>
      <c r="AC416" s="174" t="str">
        <f ca="1">IFERROR(VLOOKUP(ROW(AC404),'فهرست بها کلی'!$C$13:$BO$1660,22,0),"")</f>
        <v/>
      </c>
      <c r="AD416" s="174" t="str">
        <f ca="1">IFERROR(VLOOKUP(ROW(AD404),'فهرست بها کلی'!$C$13:$BO$1660,25,0),"")</f>
        <v/>
      </c>
      <c r="AE416" s="174" t="str">
        <f ca="1">IFERROR(VLOOKUP(ROW(AE404),'فهرست بها کلی'!$C$13:$BO$1660,28,0),"")</f>
        <v/>
      </c>
      <c r="AF416" s="174" t="str">
        <f ca="1">IFERROR(VLOOKUP(ROW(AF404),'فهرست بها کلی'!$C$13:$BO$1660,31,0),"")</f>
        <v/>
      </c>
      <c r="AG416" s="174" t="str">
        <f ca="1">IFERROR(VLOOKUP(ROW(AG404),'فهرست بها کلی'!$C$13:$BO$1660,34,0),"")</f>
        <v/>
      </c>
      <c r="AH416" s="174" t="str">
        <f ca="1">IFERROR(VLOOKUP(ROW(AH404),'فهرست بها کلی'!$C$13:$BO$1660,37,0),"")</f>
        <v/>
      </c>
      <c r="AI416" s="174" t="str">
        <f ca="1">IFERROR(VLOOKUP(ROW(AI404),'فهرست بها کلی'!$C$13:$BO$1660,40,0),"")</f>
        <v/>
      </c>
      <c r="AJ416" s="174" t="str">
        <f ca="1">IFERROR(VLOOKUP(ROW(AJ404),'فهرست بها کلی'!$C$13:$BO$1660,43,0),"")</f>
        <v/>
      </c>
      <c r="AK416" s="174" t="str">
        <f ca="1">IFERROR(VLOOKUP(ROW(AK404),'فهرست بها کلی'!$C$13:$BO$1660,46,0),"")</f>
        <v/>
      </c>
      <c r="AL416" s="174" t="str">
        <f ca="1">IFERROR(VLOOKUP(ROW(AL404),'فهرست بها کلی'!$C$13:$BO$1660,49,0),"")</f>
        <v/>
      </c>
      <c r="AM416" s="174" t="str">
        <f ca="1">IFERROR(VLOOKUP(ROW(AM404),'فهرست بها کلی'!$C$13:$BO$1660,52,0),"")</f>
        <v/>
      </c>
      <c r="AN416" s="174" t="str">
        <f ca="1">IFERROR(VLOOKUP(ROW(AN404),'فهرست بها کلی'!$C$13:$BO$1660,55,0),"")</f>
        <v/>
      </c>
      <c r="AO416" s="174" t="str">
        <f ca="1">IFERROR(VLOOKUP(ROW(AO404),'فهرست بها کلی'!$C$13:$BO$1660,58,0),"")</f>
        <v/>
      </c>
      <c r="AP416" s="174" t="str">
        <f ca="1">IFERROR(VLOOKUP(ROW(AP404),'فهرست بها کلی'!$C$13:$BO$1660,61,0),"")</f>
        <v/>
      </c>
      <c r="AQ416" s="174" t="str">
        <f ca="1">IFERROR(VLOOKUP(ROW(AQ404),'فهرست بها کلی'!$C$13:$BO$1660,64,0),"")</f>
        <v/>
      </c>
      <c r="AR416" s="244">
        <f t="shared" ca="1" si="47"/>
        <v>0</v>
      </c>
      <c r="AS416" s="174" t="str">
        <f ca="1">IFERROR(VLOOKUP(ROW(AS404),'فهرست بها کلی'!$C$13:$BO$1660,23,0),"")</f>
        <v/>
      </c>
      <c r="AT416" s="174" t="str">
        <f ca="1">IFERROR(VLOOKUP(ROW(AT404),'فهرست بها کلی'!$C$13:$BO$1660,26,0),"")</f>
        <v/>
      </c>
      <c r="AU416" s="174" t="str">
        <f ca="1">IFERROR(VLOOKUP(ROW(AU404),'فهرست بها کلی'!$C$13:$BO$1660,29,0),"")</f>
        <v/>
      </c>
      <c r="AV416" s="174" t="str">
        <f ca="1">IFERROR(VLOOKUP(ROW(AV404),'فهرست بها کلی'!$C$13:$BO$1660,32,0),"")</f>
        <v/>
      </c>
      <c r="AW416" s="174" t="str">
        <f ca="1">IFERROR(VLOOKUP(ROW(AW404),'فهرست بها کلی'!$C$13:$BO$1660,35,0),"")</f>
        <v/>
      </c>
      <c r="AX416" s="174" t="str">
        <f ca="1">IFERROR(VLOOKUP(ROW(AX404),'فهرست بها کلی'!$C$13:$BO$1660,38,0),"")</f>
        <v/>
      </c>
      <c r="AY416" s="174" t="str">
        <f ca="1">IFERROR(VLOOKUP(ROW(AY404),'فهرست بها کلی'!$C$13:$BO$1660,41,0),"")</f>
        <v/>
      </c>
      <c r="AZ416" s="174" t="str">
        <f ca="1">IFERROR(VLOOKUP(ROW(AZ404),'فهرست بها کلی'!$C$13:$BO$1660,44,0),"")</f>
        <v/>
      </c>
      <c r="BA416" s="174" t="str">
        <f ca="1">IFERROR(VLOOKUP(ROW(BA404),'فهرست بها کلی'!$C$13:$BO$1660,47,0),"")</f>
        <v/>
      </c>
      <c r="BB416" s="174" t="str">
        <f ca="1">IFERROR(VLOOKUP(ROW(BB404),'فهرست بها کلی'!$C$13:$BO$1660,50,0),"")</f>
        <v/>
      </c>
      <c r="BC416" s="174" t="str">
        <f ca="1">IFERROR(VLOOKUP(ROW(BC404),'فهرست بها کلی'!$C$13:$BO$1660,53,0),"")</f>
        <v/>
      </c>
      <c r="BD416" s="174" t="str">
        <f ca="1">IFERROR(VLOOKUP(ROW(BD404),'فهرست بها کلی'!$C$13:$BO$1660,56,0),"")</f>
        <v/>
      </c>
      <c r="BE416" s="174" t="str">
        <f ca="1">IFERROR(VLOOKUP(ROW(BE404),'فهرست بها کلی'!$C$13:$BO$1660,59,0),"")</f>
        <v/>
      </c>
      <c r="BF416" s="174" t="str">
        <f ca="1">IFERROR(VLOOKUP(ROW(BF404),'فهرست بها کلی'!$C$13:$BO$1660,62,0),"")</f>
        <v/>
      </c>
      <c r="BG416" s="174" t="str">
        <f ca="1">IFERROR(VLOOKUP(ROW(BG404),'فهرست بها کلی'!$C$13:$BO$1660,65,0),"")</f>
        <v/>
      </c>
      <c r="BH416" s="174" t="str">
        <f ca="1">IFERROR(VLOOKUP(ROW(BH404),'فهرست بها کلی'!$C$13:$BO$1660,16,0),"")</f>
        <v/>
      </c>
      <c r="BI416" s="245" t="str">
        <f t="shared" ca="1" si="48"/>
        <v xml:space="preserve"> </v>
      </c>
      <c r="BJ416" s="245" t="str">
        <f t="shared" ca="1" si="49"/>
        <v/>
      </c>
      <c r="BK416" s="245" t="str">
        <f t="shared" ca="1" si="50"/>
        <v/>
      </c>
    </row>
    <row r="417" spans="1:63" ht="47.25" customHeight="1">
      <c r="A417" s="174" t="str">
        <f ca="1">IFERROR(VLOOKUP(ROW(A405),'فهرست بها کلی'!$C$13:$BO$1660,1,0),"")</f>
        <v/>
      </c>
      <c r="B417" s="174" t="str">
        <f ca="1">IFERROR(VLOOKUP(ROW(B405),'فهرست بها کلی'!$C$13:$BO$1660,5,0),"")</f>
        <v/>
      </c>
      <c r="C417" s="174" t="str">
        <f ca="1">IFERROR(VLOOKUP(ROW(C405),'فهرست بها کلی'!$C$13:$BO$1660,6,0),"")</f>
        <v/>
      </c>
      <c r="D417" s="174" t="str">
        <f ca="1">IFERROR(VLOOKUP(ROW(D405),'فهرست بها کلی'!$C$13:$BO$1660,7,0),"")</f>
        <v/>
      </c>
      <c r="E417" s="174" t="str">
        <f ca="1">IFERROR(VLOOKUP(ROW(E405),'فهرست بها کلی'!$C$13:$BO$1660,8,0),"")</f>
        <v/>
      </c>
      <c r="F417" s="174" t="str">
        <f ca="1">IFERROR(VLOOKUP(ROW(F405),'فهرست بها کلی'!$C$13:$BO$1660,9,0),"")</f>
        <v/>
      </c>
      <c r="G417" s="174" t="str">
        <f ca="1">IFERROR(VLOOKUP(ROW(G405),'فهرست بها کلی'!$C$13:$BO$1660,21,0),"")</f>
        <v/>
      </c>
      <c r="H417" s="174" t="str">
        <f ca="1">IFERROR(VLOOKUP(ROW(H405),'فهرست بها کلی'!$C$13:$BO$1660,24,0),"")</f>
        <v/>
      </c>
      <c r="I417" s="174" t="str">
        <f ca="1">IFERROR(VLOOKUP(ROW(I405),'فهرست بها کلی'!$C$13:$BO$1660,27,0),"")</f>
        <v/>
      </c>
      <c r="J417" s="174" t="str">
        <f ca="1">IFERROR(VLOOKUP(ROW(J405),'فهرست بها کلی'!$C$13:$BO$1660,30,0),"")</f>
        <v/>
      </c>
      <c r="K417" s="174" t="str">
        <f ca="1">IFERROR(VLOOKUP(ROW(K405),'فهرست بها کلی'!$C$13:$BO$1660,33,0),"")</f>
        <v/>
      </c>
      <c r="L417" s="174" t="str">
        <f ca="1">IFERROR(VLOOKUP(ROW(L405),'فهرست بها کلی'!$C$13:$BO$1660,36,0),"")</f>
        <v/>
      </c>
      <c r="M417" s="174" t="str">
        <f ca="1">IFERROR(VLOOKUP(ROW(M405),'فهرست بها کلی'!$C$13:$BO$1660,39,0),"")</f>
        <v/>
      </c>
      <c r="N417" s="174" t="str">
        <f ca="1">IFERROR(VLOOKUP(ROW(N405),'فهرست بها کلی'!$C$13:$BO$1660,42,0),"")</f>
        <v/>
      </c>
      <c r="O417" s="174" t="str">
        <f ca="1">IFERROR(VLOOKUP(ROW(O405),'فهرست بها کلی'!$C$13:$BO$1660,45,0),"")</f>
        <v/>
      </c>
      <c r="P417" s="174" t="str">
        <f ca="1">IFERROR(VLOOKUP(ROW(P405),'فهرست بها کلی'!$C$13:$BO$1660,48,0),"")</f>
        <v/>
      </c>
      <c r="Q417" s="174" t="str">
        <f ca="1">IFERROR(VLOOKUP(ROW(Q405),'فهرست بها کلی'!$C$13:$BO$1660,51,0),"")</f>
        <v/>
      </c>
      <c r="R417" s="174" t="str">
        <f ca="1">IFERROR(VLOOKUP(ROW(R405),'فهرست بها کلی'!$C$13:$BO$1660,54,0),"")</f>
        <v/>
      </c>
      <c r="S417" s="174" t="str">
        <f ca="1">IFERROR(VLOOKUP(ROW(S405),'فهرست بها کلی'!$C$13:$BO$1660,57,0),"")</f>
        <v/>
      </c>
      <c r="T417" s="174" t="str">
        <f ca="1">IFERROR(VLOOKUP(ROW(T405),'فهرست بها کلی'!$C$13:$BO$1660,60,0),"")</f>
        <v/>
      </c>
      <c r="U417" s="174" t="str">
        <f ca="1">IFERROR(VLOOKUP(ROW(U405),'فهرست بها کلی'!$C$13:$BO$1660,63,0),"")</f>
        <v/>
      </c>
      <c r="V417" s="241">
        <f t="shared" ca="1" si="44"/>
        <v>0</v>
      </c>
      <c r="W417" s="242" t="str">
        <f t="shared" ca="1" si="45"/>
        <v/>
      </c>
      <c r="X417" s="174" t="str">
        <f ca="1">IFERROR(VLOOKUP(ROW(X405),'فهرست بها کلی'!$C$13:$BO$1660,10,0),"")</f>
        <v/>
      </c>
      <c r="Y417" s="174" t="str">
        <f ca="1">IFERROR(VLOOKUP(ROW(Y405),'فهرست بها کلی'!$C$13:$BO$1660,11,0),"")</f>
        <v/>
      </c>
      <c r="Z417" s="174" t="str">
        <f ca="1">IFERROR(VLOOKUP(ROW(Z405),'فهرست بها کلی'!$C$13:$BO$1660,12,0),"")</f>
        <v/>
      </c>
      <c r="AA417" s="174" t="str">
        <f ca="1">IFERROR(VLOOKUP(ROW(AA405),'فهرست بها کلی'!$C$13:$BO$1660,13,0),"")</f>
        <v/>
      </c>
      <c r="AB417" s="243" t="str">
        <f t="shared" ca="1" si="46"/>
        <v/>
      </c>
      <c r="AC417" s="174" t="str">
        <f ca="1">IFERROR(VLOOKUP(ROW(AC405),'فهرست بها کلی'!$C$13:$BO$1660,22,0),"")</f>
        <v/>
      </c>
      <c r="AD417" s="174" t="str">
        <f ca="1">IFERROR(VLOOKUP(ROW(AD405),'فهرست بها کلی'!$C$13:$BO$1660,25,0),"")</f>
        <v/>
      </c>
      <c r="AE417" s="174" t="str">
        <f ca="1">IFERROR(VLOOKUP(ROW(AE405),'فهرست بها کلی'!$C$13:$BO$1660,28,0),"")</f>
        <v/>
      </c>
      <c r="AF417" s="174" t="str">
        <f ca="1">IFERROR(VLOOKUP(ROW(AF405),'فهرست بها کلی'!$C$13:$BO$1660,31,0),"")</f>
        <v/>
      </c>
      <c r="AG417" s="174" t="str">
        <f ca="1">IFERROR(VLOOKUP(ROW(AG405),'فهرست بها کلی'!$C$13:$BO$1660,34,0),"")</f>
        <v/>
      </c>
      <c r="AH417" s="174" t="str">
        <f ca="1">IFERROR(VLOOKUP(ROW(AH405),'فهرست بها کلی'!$C$13:$BO$1660,37,0),"")</f>
        <v/>
      </c>
      <c r="AI417" s="174" t="str">
        <f ca="1">IFERROR(VLOOKUP(ROW(AI405),'فهرست بها کلی'!$C$13:$BO$1660,40,0),"")</f>
        <v/>
      </c>
      <c r="AJ417" s="174" t="str">
        <f ca="1">IFERROR(VLOOKUP(ROW(AJ405),'فهرست بها کلی'!$C$13:$BO$1660,43,0),"")</f>
        <v/>
      </c>
      <c r="AK417" s="174" t="str">
        <f ca="1">IFERROR(VLOOKUP(ROW(AK405),'فهرست بها کلی'!$C$13:$BO$1660,46,0),"")</f>
        <v/>
      </c>
      <c r="AL417" s="174" t="str">
        <f ca="1">IFERROR(VLOOKUP(ROW(AL405),'فهرست بها کلی'!$C$13:$BO$1660,49,0),"")</f>
        <v/>
      </c>
      <c r="AM417" s="174" t="str">
        <f ca="1">IFERROR(VLOOKUP(ROW(AM405),'فهرست بها کلی'!$C$13:$BO$1660,52,0),"")</f>
        <v/>
      </c>
      <c r="AN417" s="174" t="str">
        <f ca="1">IFERROR(VLOOKUP(ROW(AN405),'فهرست بها کلی'!$C$13:$BO$1660,55,0),"")</f>
        <v/>
      </c>
      <c r="AO417" s="174" t="str">
        <f ca="1">IFERROR(VLOOKUP(ROW(AO405),'فهرست بها کلی'!$C$13:$BO$1660,58,0),"")</f>
        <v/>
      </c>
      <c r="AP417" s="174" t="str">
        <f ca="1">IFERROR(VLOOKUP(ROW(AP405),'فهرست بها کلی'!$C$13:$BO$1660,61,0),"")</f>
        <v/>
      </c>
      <c r="AQ417" s="174" t="str">
        <f ca="1">IFERROR(VLOOKUP(ROW(AQ405),'فهرست بها کلی'!$C$13:$BO$1660,64,0),"")</f>
        <v/>
      </c>
      <c r="AR417" s="244">
        <f t="shared" ca="1" si="47"/>
        <v>0</v>
      </c>
      <c r="AS417" s="174" t="str">
        <f ca="1">IFERROR(VLOOKUP(ROW(AS405),'فهرست بها کلی'!$C$13:$BO$1660,23,0),"")</f>
        <v/>
      </c>
      <c r="AT417" s="174" t="str">
        <f ca="1">IFERROR(VLOOKUP(ROW(AT405),'فهرست بها کلی'!$C$13:$BO$1660,26,0),"")</f>
        <v/>
      </c>
      <c r="AU417" s="174" t="str">
        <f ca="1">IFERROR(VLOOKUP(ROW(AU405),'فهرست بها کلی'!$C$13:$BO$1660,29,0),"")</f>
        <v/>
      </c>
      <c r="AV417" s="174" t="str">
        <f ca="1">IFERROR(VLOOKUP(ROW(AV405),'فهرست بها کلی'!$C$13:$BO$1660,32,0),"")</f>
        <v/>
      </c>
      <c r="AW417" s="174" t="str">
        <f ca="1">IFERROR(VLOOKUP(ROW(AW405),'فهرست بها کلی'!$C$13:$BO$1660,35,0),"")</f>
        <v/>
      </c>
      <c r="AX417" s="174" t="str">
        <f ca="1">IFERROR(VLOOKUP(ROW(AX405),'فهرست بها کلی'!$C$13:$BO$1660,38,0),"")</f>
        <v/>
      </c>
      <c r="AY417" s="174" t="str">
        <f ca="1">IFERROR(VLOOKUP(ROW(AY405),'فهرست بها کلی'!$C$13:$BO$1660,41,0),"")</f>
        <v/>
      </c>
      <c r="AZ417" s="174" t="str">
        <f ca="1">IFERROR(VLOOKUP(ROW(AZ405),'فهرست بها کلی'!$C$13:$BO$1660,44,0),"")</f>
        <v/>
      </c>
      <c r="BA417" s="174" t="str">
        <f ca="1">IFERROR(VLOOKUP(ROW(BA405),'فهرست بها کلی'!$C$13:$BO$1660,47,0),"")</f>
        <v/>
      </c>
      <c r="BB417" s="174" t="str">
        <f ca="1">IFERROR(VLOOKUP(ROW(BB405),'فهرست بها کلی'!$C$13:$BO$1660,50,0),"")</f>
        <v/>
      </c>
      <c r="BC417" s="174" t="str">
        <f ca="1">IFERROR(VLOOKUP(ROW(BC405),'فهرست بها کلی'!$C$13:$BO$1660,53,0),"")</f>
        <v/>
      </c>
      <c r="BD417" s="174" t="str">
        <f ca="1">IFERROR(VLOOKUP(ROW(BD405),'فهرست بها کلی'!$C$13:$BO$1660,56,0),"")</f>
        <v/>
      </c>
      <c r="BE417" s="174" t="str">
        <f ca="1">IFERROR(VLOOKUP(ROW(BE405),'فهرست بها کلی'!$C$13:$BO$1660,59,0),"")</f>
        <v/>
      </c>
      <c r="BF417" s="174" t="str">
        <f ca="1">IFERROR(VLOOKUP(ROW(BF405),'فهرست بها کلی'!$C$13:$BO$1660,62,0),"")</f>
        <v/>
      </c>
      <c r="BG417" s="174" t="str">
        <f ca="1">IFERROR(VLOOKUP(ROW(BG405),'فهرست بها کلی'!$C$13:$BO$1660,65,0),"")</f>
        <v/>
      </c>
      <c r="BH417" s="174" t="str">
        <f ca="1">IFERROR(VLOOKUP(ROW(BH405),'فهرست بها کلی'!$C$13:$BO$1660,16,0),"")</f>
        <v/>
      </c>
      <c r="BI417" s="245" t="str">
        <f t="shared" ca="1" si="48"/>
        <v xml:space="preserve"> </v>
      </c>
      <c r="BJ417" s="245" t="str">
        <f t="shared" ca="1" si="49"/>
        <v/>
      </c>
      <c r="BK417" s="245" t="str">
        <f t="shared" ca="1" si="50"/>
        <v/>
      </c>
    </row>
    <row r="418" spans="1:63" ht="47.25" customHeight="1">
      <c r="A418" s="174" t="str">
        <f ca="1">IFERROR(VLOOKUP(ROW(A406),'فهرست بها کلی'!$C$13:$BO$1660,1,0),"")</f>
        <v/>
      </c>
      <c r="B418" s="174" t="str">
        <f ca="1">IFERROR(VLOOKUP(ROW(B406),'فهرست بها کلی'!$C$13:$BO$1660,5,0),"")</f>
        <v/>
      </c>
      <c r="C418" s="174" t="str">
        <f ca="1">IFERROR(VLOOKUP(ROW(C406),'فهرست بها کلی'!$C$13:$BO$1660,6,0),"")</f>
        <v/>
      </c>
      <c r="D418" s="174" t="str">
        <f ca="1">IFERROR(VLOOKUP(ROW(D406),'فهرست بها کلی'!$C$13:$BO$1660,7,0),"")</f>
        <v/>
      </c>
      <c r="E418" s="174" t="str">
        <f ca="1">IFERROR(VLOOKUP(ROW(E406),'فهرست بها کلی'!$C$13:$BO$1660,8,0),"")</f>
        <v/>
      </c>
      <c r="F418" s="174" t="str">
        <f ca="1">IFERROR(VLOOKUP(ROW(F406),'فهرست بها کلی'!$C$13:$BO$1660,9,0),"")</f>
        <v/>
      </c>
      <c r="G418" s="174" t="str">
        <f ca="1">IFERROR(VLOOKUP(ROW(G406),'فهرست بها کلی'!$C$13:$BO$1660,21,0),"")</f>
        <v/>
      </c>
      <c r="H418" s="174" t="str">
        <f ca="1">IFERROR(VLOOKUP(ROW(H406),'فهرست بها کلی'!$C$13:$BO$1660,24,0),"")</f>
        <v/>
      </c>
      <c r="I418" s="174" t="str">
        <f ca="1">IFERROR(VLOOKUP(ROW(I406),'فهرست بها کلی'!$C$13:$BO$1660,27,0),"")</f>
        <v/>
      </c>
      <c r="J418" s="174" t="str">
        <f ca="1">IFERROR(VLOOKUP(ROW(J406),'فهرست بها کلی'!$C$13:$BO$1660,30,0),"")</f>
        <v/>
      </c>
      <c r="K418" s="174" t="str">
        <f ca="1">IFERROR(VLOOKUP(ROW(K406),'فهرست بها کلی'!$C$13:$BO$1660,33,0),"")</f>
        <v/>
      </c>
      <c r="L418" s="174" t="str">
        <f ca="1">IFERROR(VLOOKUP(ROW(L406),'فهرست بها کلی'!$C$13:$BO$1660,36,0),"")</f>
        <v/>
      </c>
      <c r="M418" s="174" t="str">
        <f ca="1">IFERROR(VLOOKUP(ROW(M406),'فهرست بها کلی'!$C$13:$BO$1660,39,0),"")</f>
        <v/>
      </c>
      <c r="N418" s="174" t="str">
        <f ca="1">IFERROR(VLOOKUP(ROW(N406),'فهرست بها کلی'!$C$13:$BO$1660,42,0),"")</f>
        <v/>
      </c>
      <c r="O418" s="174" t="str">
        <f ca="1">IFERROR(VLOOKUP(ROW(O406),'فهرست بها کلی'!$C$13:$BO$1660,45,0),"")</f>
        <v/>
      </c>
      <c r="P418" s="174" t="str">
        <f ca="1">IFERROR(VLOOKUP(ROW(P406),'فهرست بها کلی'!$C$13:$BO$1660,48,0),"")</f>
        <v/>
      </c>
      <c r="Q418" s="174" t="str">
        <f ca="1">IFERROR(VLOOKUP(ROW(Q406),'فهرست بها کلی'!$C$13:$BO$1660,51,0),"")</f>
        <v/>
      </c>
      <c r="R418" s="174" t="str">
        <f ca="1">IFERROR(VLOOKUP(ROW(R406),'فهرست بها کلی'!$C$13:$BO$1660,54,0),"")</f>
        <v/>
      </c>
      <c r="S418" s="174" t="str">
        <f ca="1">IFERROR(VLOOKUP(ROW(S406),'فهرست بها کلی'!$C$13:$BO$1660,57,0),"")</f>
        <v/>
      </c>
      <c r="T418" s="174" t="str">
        <f ca="1">IFERROR(VLOOKUP(ROW(T406),'فهرست بها کلی'!$C$13:$BO$1660,60,0),"")</f>
        <v/>
      </c>
      <c r="U418" s="174" t="str">
        <f ca="1">IFERROR(VLOOKUP(ROW(U406),'فهرست بها کلی'!$C$13:$BO$1660,63,0),"")</f>
        <v/>
      </c>
      <c r="V418" s="241">
        <f t="shared" ca="1" si="44"/>
        <v>0</v>
      </c>
      <c r="W418" s="242" t="str">
        <f t="shared" ca="1" si="45"/>
        <v/>
      </c>
      <c r="X418" s="174" t="str">
        <f ca="1">IFERROR(VLOOKUP(ROW(X406),'فهرست بها کلی'!$C$13:$BO$1660,10,0),"")</f>
        <v/>
      </c>
      <c r="Y418" s="174" t="str">
        <f ca="1">IFERROR(VLOOKUP(ROW(Y406),'فهرست بها کلی'!$C$13:$BO$1660,11,0),"")</f>
        <v/>
      </c>
      <c r="Z418" s="174" t="str">
        <f ca="1">IFERROR(VLOOKUP(ROW(Z406),'فهرست بها کلی'!$C$13:$BO$1660,12,0),"")</f>
        <v/>
      </c>
      <c r="AA418" s="174" t="str">
        <f ca="1">IFERROR(VLOOKUP(ROW(AA406),'فهرست بها کلی'!$C$13:$BO$1660,13,0),"")</f>
        <v/>
      </c>
      <c r="AB418" s="243" t="str">
        <f t="shared" ca="1" si="46"/>
        <v/>
      </c>
      <c r="AC418" s="174" t="str">
        <f ca="1">IFERROR(VLOOKUP(ROW(AC406),'فهرست بها کلی'!$C$13:$BO$1660,22,0),"")</f>
        <v/>
      </c>
      <c r="AD418" s="174" t="str">
        <f ca="1">IFERROR(VLOOKUP(ROW(AD406),'فهرست بها کلی'!$C$13:$BO$1660,25,0),"")</f>
        <v/>
      </c>
      <c r="AE418" s="174" t="str">
        <f ca="1">IFERROR(VLOOKUP(ROW(AE406),'فهرست بها کلی'!$C$13:$BO$1660,28,0),"")</f>
        <v/>
      </c>
      <c r="AF418" s="174" t="str">
        <f ca="1">IFERROR(VLOOKUP(ROW(AF406),'فهرست بها کلی'!$C$13:$BO$1660,31,0),"")</f>
        <v/>
      </c>
      <c r="AG418" s="174" t="str">
        <f ca="1">IFERROR(VLOOKUP(ROW(AG406),'فهرست بها کلی'!$C$13:$BO$1660,34,0),"")</f>
        <v/>
      </c>
      <c r="AH418" s="174" t="str">
        <f ca="1">IFERROR(VLOOKUP(ROW(AH406),'فهرست بها کلی'!$C$13:$BO$1660,37,0),"")</f>
        <v/>
      </c>
      <c r="AI418" s="174" t="str">
        <f ca="1">IFERROR(VLOOKUP(ROW(AI406),'فهرست بها کلی'!$C$13:$BO$1660,40,0),"")</f>
        <v/>
      </c>
      <c r="AJ418" s="174" t="str">
        <f ca="1">IFERROR(VLOOKUP(ROW(AJ406),'فهرست بها کلی'!$C$13:$BO$1660,43,0),"")</f>
        <v/>
      </c>
      <c r="AK418" s="174" t="str">
        <f ca="1">IFERROR(VLOOKUP(ROW(AK406),'فهرست بها کلی'!$C$13:$BO$1660,46,0),"")</f>
        <v/>
      </c>
      <c r="AL418" s="174" t="str">
        <f ca="1">IFERROR(VLOOKUP(ROW(AL406),'فهرست بها کلی'!$C$13:$BO$1660,49,0),"")</f>
        <v/>
      </c>
      <c r="AM418" s="174" t="str">
        <f ca="1">IFERROR(VLOOKUP(ROW(AM406),'فهرست بها کلی'!$C$13:$BO$1660,52,0),"")</f>
        <v/>
      </c>
      <c r="AN418" s="174" t="str">
        <f ca="1">IFERROR(VLOOKUP(ROW(AN406),'فهرست بها کلی'!$C$13:$BO$1660,55,0),"")</f>
        <v/>
      </c>
      <c r="AO418" s="174" t="str">
        <f ca="1">IFERROR(VLOOKUP(ROW(AO406),'فهرست بها کلی'!$C$13:$BO$1660,58,0),"")</f>
        <v/>
      </c>
      <c r="AP418" s="174" t="str">
        <f ca="1">IFERROR(VLOOKUP(ROW(AP406),'فهرست بها کلی'!$C$13:$BO$1660,61,0),"")</f>
        <v/>
      </c>
      <c r="AQ418" s="174" t="str">
        <f ca="1">IFERROR(VLOOKUP(ROW(AQ406),'فهرست بها کلی'!$C$13:$BO$1660,64,0),"")</f>
        <v/>
      </c>
      <c r="AR418" s="244">
        <f t="shared" ca="1" si="47"/>
        <v>0</v>
      </c>
      <c r="AS418" s="174" t="str">
        <f ca="1">IFERROR(VLOOKUP(ROW(AS406),'فهرست بها کلی'!$C$13:$BO$1660,23,0),"")</f>
        <v/>
      </c>
      <c r="AT418" s="174" t="str">
        <f ca="1">IFERROR(VLOOKUP(ROW(AT406),'فهرست بها کلی'!$C$13:$BO$1660,26,0),"")</f>
        <v/>
      </c>
      <c r="AU418" s="174" t="str">
        <f ca="1">IFERROR(VLOOKUP(ROW(AU406),'فهرست بها کلی'!$C$13:$BO$1660,29,0),"")</f>
        <v/>
      </c>
      <c r="AV418" s="174" t="str">
        <f ca="1">IFERROR(VLOOKUP(ROW(AV406),'فهرست بها کلی'!$C$13:$BO$1660,32,0),"")</f>
        <v/>
      </c>
      <c r="AW418" s="174" t="str">
        <f ca="1">IFERROR(VLOOKUP(ROW(AW406),'فهرست بها کلی'!$C$13:$BO$1660,35,0),"")</f>
        <v/>
      </c>
      <c r="AX418" s="174" t="str">
        <f ca="1">IFERROR(VLOOKUP(ROW(AX406),'فهرست بها کلی'!$C$13:$BO$1660,38,0),"")</f>
        <v/>
      </c>
      <c r="AY418" s="174" t="str">
        <f ca="1">IFERROR(VLOOKUP(ROW(AY406),'فهرست بها کلی'!$C$13:$BO$1660,41,0),"")</f>
        <v/>
      </c>
      <c r="AZ418" s="174" t="str">
        <f ca="1">IFERROR(VLOOKUP(ROW(AZ406),'فهرست بها کلی'!$C$13:$BO$1660,44,0),"")</f>
        <v/>
      </c>
      <c r="BA418" s="174" t="str">
        <f ca="1">IFERROR(VLOOKUP(ROW(BA406),'فهرست بها کلی'!$C$13:$BO$1660,47,0),"")</f>
        <v/>
      </c>
      <c r="BB418" s="174" t="str">
        <f ca="1">IFERROR(VLOOKUP(ROW(BB406),'فهرست بها کلی'!$C$13:$BO$1660,50,0),"")</f>
        <v/>
      </c>
      <c r="BC418" s="174" t="str">
        <f ca="1">IFERROR(VLOOKUP(ROW(BC406),'فهرست بها کلی'!$C$13:$BO$1660,53,0),"")</f>
        <v/>
      </c>
      <c r="BD418" s="174" t="str">
        <f ca="1">IFERROR(VLOOKUP(ROW(BD406),'فهرست بها کلی'!$C$13:$BO$1660,56,0),"")</f>
        <v/>
      </c>
      <c r="BE418" s="174" t="str">
        <f ca="1">IFERROR(VLOOKUP(ROW(BE406),'فهرست بها کلی'!$C$13:$BO$1660,59,0),"")</f>
        <v/>
      </c>
      <c r="BF418" s="174" t="str">
        <f ca="1">IFERROR(VLOOKUP(ROW(BF406),'فهرست بها کلی'!$C$13:$BO$1660,62,0),"")</f>
        <v/>
      </c>
      <c r="BG418" s="174" t="str">
        <f ca="1">IFERROR(VLOOKUP(ROW(BG406),'فهرست بها کلی'!$C$13:$BO$1660,65,0),"")</f>
        <v/>
      </c>
      <c r="BH418" s="174" t="str">
        <f ca="1">IFERROR(VLOOKUP(ROW(BH406),'فهرست بها کلی'!$C$13:$BO$1660,16,0),"")</f>
        <v/>
      </c>
      <c r="BI418" s="245" t="str">
        <f t="shared" ca="1" si="48"/>
        <v xml:space="preserve"> </v>
      </c>
      <c r="BJ418" s="245" t="str">
        <f t="shared" ca="1" si="49"/>
        <v/>
      </c>
      <c r="BK418" s="245" t="str">
        <f t="shared" ca="1" si="50"/>
        <v/>
      </c>
    </row>
    <row r="419" spans="1:63" ht="47.25" customHeight="1">
      <c r="A419" s="174" t="str">
        <f ca="1">IFERROR(VLOOKUP(ROW(A407),'فهرست بها کلی'!$C$13:$BO$1660,1,0),"")</f>
        <v/>
      </c>
      <c r="B419" s="174" t="str">
        <f ca="1">IFERROR(VLOOKUP(ROW(B407),'فهرست بها کلی'!$C$13:$BO$1660,5,0),"")</f>
        <v/>
      </c>
      <c r="C419" s="174" t="str">
        <f ca="1">IFERROR(VLOOKUP(ROW(C407),'فهرست بها کلی'!$C$13:$BO$1660,6,0),"")</f>
        <v/>
      </c>
      <c r="D419" s="174" t="str">
        <f ca="1">IFERROR(VLOOKUP(ROW(D407),'فهرست بها کلی'!$C$13:$BO$1660,7,0),"")</f>
        <v/>
      </c>
      <c r="E419" s="174" t="str">
        <f ca="1">IFERROR(VLOOKUP(ROW(E407),'فهرست بها کلی'!$C$13:$BO$1660,8,0),"")</f>
        <v/>
      </c>
      <c r="F419" s="174" t="str">
        <f ca="1">IFERROR(VLOOKUP(ROW(F407),'فهرست بها کلی'!$C$13:$BO$1660,9,0),"")</f>
        <v/>
      </c>
      <c r="G419" s="174" t="str">
        <f ca="1">IFERROR(VLOOKUP(ROW(G407),'فهرست بها کلی'!$C$13:$BO$1660,21,0),"")</f>
        <v/>
      </c>
      <c r="H419" s="174" t="str">
        <f ca="1">IFERROR(VLOOKUP(ROW(H407),'فهرست بها کلی'!$C$13:$BO$1660,24,0),"")</f>
        <v/>
      </c>
      <c r="I419" s="174" t="str">
        <f ca="1">IFERROR(VLOOKUP(ROW(I407),'فهرست بها کلی'!$C$13:$BO$1660,27,0),"")</f>
        <v/>
      </c>
      <c r="J419" s="174" t="str">
        <f ca="1">IFERROR(VLOOKUP(ROW(J407),'فهرست بها کلی'!$C$13:$BO$1660,30,0),"")</f>
        <v/>
      </c>
      <c r="K419" s="174" t="str">
        <f ca="1">IFERROR(VLOOKUP(ROW(K407),'فهرست بها کلی'!$C$13:$BO$1660,33,0),"")</f>
        <v/>
      </c>
      <c r="L419" s="174" t="str">
        <f ca="1">IFERROR(VLOOKUP(ROW(L407),'فهرست بها کلی'!$C$13:$BO$1660,36,0),"")</f>
        <v/>
      </c>
      <c r="M419" s="174" t="str">
        <f ca="1">IFERROR(VLOOKUP(ROW(M407),'فهرست بها کلی'!$C$13:$BO$1660,39,0),"")</f>
        <v/>
      </c>
      <c r="N419" s="174" t="str">
        <f ca="1">IFERROR(VLOOKUP(ROW(N407),'فهرست بها کلی'!$C$13:$BO$1660,42,0),"")</f>
        <v/>
      </c>
      <c r="O419" s="174" t="str">
        <f ca="1">IFERROR(VLOOKUP(ROW(O407),'فهرست بها کلی'!$C$13:$BO$1660,45,0),"")</f>
        <v/>
      </c>
      <c r="P419" s="174" t="str">
        <f ca="1">IFERROR(VLOOKUP(ROW(P407),'فهرست بها کلی'!$C$13:$BO$1660,48,0),"")</f>
        <v/>
      </c>
      <c r="Q419" s="174" t="str">
        <f ca="1">IFERROR(VLOOKUP(ROW(Q407),'فهرست بها کلی'!$C$13:$BO$1660,51,0),"")</f>
        <v/>
      </c>
      <c r="R419" s="174" t="str">
        <f ca="1">IFERROR(VLOOKUP(ROW(R407),'فهرست بها کلی'!$C$13:$BO$1660,54,0),"")</f>
        <v/>
      </c>
      <c r="S419" s="174" t="str">
        <f ca="1">IFERROR(VLOOKUP(ROW(S407),'فهرست بها کلی'!$C$13:$BO$1660,57,0),"")</f>
        <v/>
      </c>
      <c r="T419" s="174" t="str">
        <f ca="1">IFERROR(VLOOKUP(ROW(T407),'فهرست بها کلی'!$C$13:$BO$1660,60,0),"")</f>
        <v/>
      </c>
      <c r="U419" s="174" t="str">
        <f ca="1">IFERROR(VLOOKUP(ROW(U407),'فهرست بها کلی'!$C$13:$BO$1660,63,0),"")</f>
        <v/>
      </c>
      <c r="V419" s="241">
        <f t="shared" ca="1" si="44"/>
        <v>0</v>
      </c>
      <c r="W419" s="242" t="str">
        <f t="shared" ca="1" si="45"/>
        <v/>
      </c>
      <c r="X419" s="174" t="str">
        <f ca="1">IFERROR(VLOOKUP(ROW(X407),'فهرست بها کلی'!$C$13:$BO$1660,10,0),"")</f>
        <v/>
      </c>
      <c r="Y419" s="174" t="str">
        <f ca="1">IFERROR(VLOOKUP(ROW(Y407),'فهرست بها کلی'!$C$13:$BO$1660,11,0),"")</f>
        <v/>
      </c>
      <c r="Z419" s="174" t="str">
        <f ca="1">IFERROR(VLOOKUP(ROW(Z407),'فهرست بها کلی'!$C$13:$BO$1660,12,0),"")</f>
        <v/>
      </c>
      <c r="AA419" s="174" t="str">
        <f ca="1">IFERROR(VLOOKUP(ROW(AA407),'فهرست بها کلی'!$C$13:$BO$1660,13,0),"")</f>
        <v/>
      </c>
      <c r="AB419" s="243" t="str">
        <f t="shared" ca="1" si="46"/>
        <v/>
      </c>
      <c r="AC419" s="174" t="str">
        <f ca="1">IFERROR(VLOOKUP(ROW(AC407),'فهرست بها کلی'!$C$13:$BO$1660,22,0),"")</f>
        <v/>
      </c>
      <c r="AD419" s="174" t="str">
        <f ca="1">IFERROR(VLOOKUP(ROW(AD407),'فهرست بها کلی'!$C$13:$BO$1660,25,0),"")</f>
        <v/>
      </c>
      <c r="AE419" s="174" t="str">
        <f ca="1">IFERROR(VLOOKUP(ROW(AE407),'فهرست بها کلی'!$C$13:$BO$1660,28,0),"")</f>
        <v/>
      </c>
      <c r="AF419" s="174" t="str">
        <f ca="1">IFERROR(VLOOKUP(ROW(AF407),'فهرست بها کلی'!$C$13:$BO$1660,31,0),"")</f>
        <v/>
      </c>
      <c r="AG419" s="174" t="str">
        <f ca="1">IFERROR(VLOOKUP(ROW(AG407),'فهرست بها کلی'!$C$13:$BO$1660,34,0),"")</f>
        <v/>
      </c>
      <c r="AH419" s="174" t="str">
        <f ca="1">IFERROR(VLOOKUP(ROW(AH407),'فهرست بها کلی'!$C$13:$BO$1660,37,0),"")</f>
        <v/>
      </c>
      <c r="AI419" s="174" t="str">
        <f ca="1">IFERROR(VLOOKUP(ROW(AI407),'فهرست بها کلی'!$C$13:$BO$1660,40,0),"")</f>
        <v/>
      </c>
      <c r="AJ419" s="174" t="str">
        <f ca="1">IFERROR(VLOOKUP(ROW(AJ407),'فهرست بها کلی'!$C$13:$BO$1660,43,0),"")</f>
        <v/>
      </c>
      <c r="AK419" s="174" t="str">
        <f ca="1">IFERROR(VLOOKUP(ROW(AK407),'فهرست بها کلی'!$C$13:$BO$1660,46,0),"")</f>
        <v/>
      </c>
      <c r="AL419" s="174" t="str">
        <f ca="1">IFERROR(VLOOKUP(ROW(AL407),'فهرست بها کلی'!$C$13:$BO$1660,49,0),"")</f>
        <v/>
      </c>
      <c r="AM419" s="174" t="str">
        <f ca="1">IFERROR(VLOOKUP(ROW(AM407),'فهرست بها کلی'!$C$13:$BO$1660,52,0),"")</f>
        <v/>
      </c>
      <c r="AN419" s="174" t="str">
        <f ca="1">IFERROR(VLOOKUP(ROW(AN407),'فهرست بها کلی'!$C$13:$BO$1660,55,0),"")</f>
        <v/>
      </c>
      <c r="AO419" s="174" t="str">
        <f ca="1">IFERROR(VLOOKUP(ROW(AO407),'فهرست بها کلی'!$C$13:$BO$1660,58,0),"")</f>
        <v/>
      </c>
      <c r="AP419" s="174" t="str">
        <f ca="1">IFERROR(VLOOKUP(ROW(AP407),'فهرست بها کلی'!$C$13:$BO$1660,61,0),"")</f>
        <v/>
      </c>
      <c r="AQ419" s="174" t="str">
        <f ca="1">IFERROR(VLOOKUP(ROW(AQ407),'فهرست بها کلی'!$C$13:$BO$1660,64,0),"")</f>
        <v/>
      </c>
      <c r="AR419" s="244">
        <f t="shared" ca="1" si="47"/>
        <v>0</v>
      </c>
      <c r="AS419" s="174" t="str">
        <f ca="1">IFERROR(VLOOKUP(ROW(AS407),'فهرست بها کلی'!$C$13:$BO$1660,23,0),"")</f>
        <v/>
      </c>
      <c r="AT419" s="174" t="str">
        <f ca="1">IFERROR(VLOOKUP(ROW(AT407),'فهرست بها کلی'!$C$13:$BO$1660,26,0),"")</f>
        <v/>
      </c>
      <c r="AU419" s="174" t="str">
        <f ca="1">IFERROR(VLOOKUP(ROW(AU407),'فهرست بها کلی'!$C$13:$BO$1660,29,0),"")</f>
        <v/>
      </c>
      <c r="AV419" s="174" t="str">
        <f ca="1">IFERROR(VLOOKUP(ROW(AV407),'فهرست بها کلی'!$C$13:$BO$1660,32,0),"")</f>
        <v/>
      </c>
      <c r="AW419" s="174" t="str">
        <f ca="1">IFERROR(VLOOKUP(ROW(AW407),'فهرست بها کلی'!$C$13:$BO$1660,35,0),"")</f>
        <v/>
      </c>
      <c r="AX419" s="174" t="str">
        <f ca="1">IFERROR(VLOOKUP(ROW(AX407),'فهرست بها کلی'!$C$13:$BO$1660,38,0),"")</f>
        <v/>
      </c>
      <c r="AY419" s="174" t="str">
        <f ca="1">IFERROR(VLOOKUP(ROW(AY407),'فهرست بها کلی'!$C$13:$BO$1660,41,0),"")</f>
        <v/>
      </c>
      <c r="AZ419" s="174" t="str">
        <f ca="1">IFERROR(VLOOKUP(ROW(AZ407),'فهرست بها کلی'!$C$13:$BO$1660,44,0),"")</f>
        <v/>
      </c>
      <c r="BA419" s="174" t="str">
        <f ca="1">IFERROR(VLOOKUP(ROW(BA407),'فهرست بها کلی'!$C$13:$BO$1660,47,0),"")</f>
        <v/>
      </c>
      <c r="BB419" s="174" t="str">
        <f ca="1">IFERROR(VLOOKUP(ROW(BB407),'فهرست بها کلی'!$C$13:$BO$1660,50,0),"")</f>
        <v/>
      </c>
      <c r="BC419" s="174" t="str">
        <f ca="1">IFERROR(VLOOKUP(ROW(BC407),'فهرست بها کلی'!$C$13:$BO$1660,53,0),"")</f>
        <v/>
      </c>
      <c r="BD419" s="174" t="str">
        <f ca="1">IFERROR(VLOOKUP(ROW(BD407),'فهرست بها کلی'!$C$13:$BO$1660,56,0),"")</f>
        <v/>
      </c>
      <c r="BE419" s="174" t="str">
        <f ca="1">IFERROR(VLOOKUP(ROW(BE407),'فهرست بها کلی'!$C$13:$BO$1660,59,0),"")</f>
        <v/>
      </c>
      <c r="BF419" s="174" t="str">
        <f ca="1">IFERROR(VLOOKUP(ROW(BF407),'فهرست بها کلی'!$C$13:$BO$1660,62,0),"")</f>
        <v/>
      </c>
      <c r="BG419" s="174" t="str">
        <f ca="1">IFERROR(VLOOKUP(ROW(BG407),'فهرست بها کلی'!$C$13:$BO$1660,65,0),"")</f>
        <v/>
      </c>
      <c r="BH419" s="174" t="str">
        <f ca="1">IFERROR(VLOOKUP(ROW(BH407),'فهرست بها کلی'!$C$13:$BO$1660,16,0),"")</f>
        <v/>
      </c>
      <c r="BI419" s="245" t="str">
        <f t="shared" ca="1" si="48"/>
        <v xml:space="preserve"> </v>
      </c>
      <c r="BJ419" s="245" t="str">
        <f t="shared" ca="1" si="49"/>
        <v/>
      </c>
      <c r="BK419" s="245" t="str">
        <f t="shared" ca="1" si="50"/>
        <v/>
      </c>
    </row>
    <row r="420" spans="1:63" ht="47.25" customHeight="1">
      <c r="A420" s="174" t="str">
        <f ca="1">IFERROR(VLOOKUP(ROW(A408),'فهرست بها کلی'!$C$13:$BO$1660,1,0),"")</f>
        <v/>
      </c>
      <c r="B420" s="174" t="str">
        <f ca="1">IFERROR(VLOOKUP(ROW(B408),'فهرست بها کلی'!$C$13:$BO$1660,5,0),"")</f>
        <v/>
      </c>
      <c r="C420" s="174" t="str">
        <f ca="1">IFERROR(VLOOKUP(ROW(C408),'فهرست بها کلی'!$C$13:$BO$1660,6,0),"")</f>
        <v/>
      </c>
      <c r="D420" s="174" t="str">
        <f ca="1">IFERROR(VLOOKUP(ROW(D408),'فهرست بها کلی'!$C$13:$BO$1660,7,0),"")</f>
        <v/>
      </c>
      <c r="E420" s="174" t="str">
        <f ca="1">IFERROR(VLOOKUP(ROW(E408),'فهرست بها کلی'!$C$13:$BO$1660,8,0),"")</f>
        <v/>
      </c>
      <c r="F420" s="174" t="str">
        <f ca="1">IFERROR(VLOOKUP(ROW(F408),'فهرست بها کلی'!$C$13:$BO$1660,9,0),"")</f>
        <v/>
      </c>
      <c r="G420" s="174" t="str">
        <f ca="1">IFERROR(VLOOKUP(ROW(G408),'فهرست بها کلی'!$C$13:$BO$1660,21,0),"")</f>
        <v/>
      </c>
      <c r="H420" s="174" t="str">
        <f ca="1">IFERROR(VLOOKUP(ROW(H408),'فهرست بها کلی'!$C$13:$BO$1660,24,0),"")</f>
        <v/>
      </c>
      <c r="I420" s="174" t="str">
        <f ca="1">IFERROR(VLOOKUP(ROW(I408),'فهرست بها کلی'!$C$13:$BO$1660,27,0),"")</f>
        <v/>
      </c>
      <c r="J420" s="174" t="str">
        <f ca="1">IFERROR(VLOOKUP(ROW(J408),'فهرست بها کلی'!$C$13:$BO$1660,30,0),"")</f>
        <v/>
      </c>
      <c r="K420" s="174" t="str">
        <f ca="1">IFERROR(VLOOKUP(ROW(K408),'فهرست بها کلی'!$C$13:$BO$1660,33,0),"")</f>
        <v/>
      </c>
      <c r="L420" s="174" t="str">
        <f ca="1">IFERROR(VLOOKUP(ROW(L408),'فهرست بها کلی'!$C$13:$BO$1660,36,0),"")</f>
        <v/>
      </c>
      <c r="M420" s="174" t="str">
        <f ca="1">IFERROR(VLOOKUP(ROW(M408),'فهرست بها کلی'!$C$13:$BO$1660,39,0),"")</f>
        <v/>
      </c>
      <c r="N420" s="174" t="str">
        <f ca="1">IFERROR(VLOOKUP(ROW(N408),'فهرست بها کلی'!$C$13:$BO$1660,42,0),"")</f>
        <v/>
      </c>
      <c r="O420" s="174" t="str">
        <f ca="1">IFERROR(VLOOKUP(ROW(O408),'فهرست بها کلی'!$C$13:$BO$1660,45,0),"")</f>
        <v/>
      </c>
      <c r="P420" s="174" t="str">
        <f ca="1">IFERROR(VLOOKUP(ROW(P408),'فهرست بها کلی'!$C$13:$BO$1660,48,0),"")</f>
        <v/>
      </c>
      <c r="Q420" s="174" t="str">
        <f ca="1">IFERROR(VLOOKUP(ROW(Q408),'فهرست بها کلی'!$C$13:$BO$1660,51,0),"")</f>
        <v/>
      </c>
      <c r="R420" s="174" t="str">
        <f ca="1">IFERROR(VLOOKUP(ROW(R408),'فهرست بها کلی'!$C$13:$BO$1660,54,0),"")</f>
        <v/>
      </c>
      <c r="S420" s="174" t="str">
        <f ca="1">IFERROR(VLOOKUP(ROW(S408),'فهرست بها کلی'!$C$13:$BO$1660,57,0),"")</f>
        <v/>
      </c>
      <c r="T420" s="174" t="str">
        <f ca="1">IFERROR(VLOOKUP(ROW(T408),'فهرست بها کلی'!$C$13:$BO$1660,60,0),"")</f>
        <v/>
      </c>
      <c r="U420" s="174" t="str">
        <f ca="1">IFERROR(VLOOKUP(ROW(U408),'فهرست بها کلی'!$C$13:$BO$1660,63,0),"")</f>
        <v/>
      </c>
      <c r="V420" s="241">
        <f t="shared" ca="1" si="44"/>
        <v>0</v>
      </c>
      <c r="W420" s="242" t="str">
        <f t="shared" ca="1" si="45"/>
        <v/>
      </c>
      <c r="X420" s="174" t="str">
        <f ca="1">IFERROR(VLOOKUP(ROW(X408),'فهرست بها کلی'!$C$13:$BO$1660,10,0),"")</f>
        <v/>
      </c>
      <c r="Y420" s="174" t="str">
        <f ca="1">IFERROR(VLOOKUP(ROW(Y408),'فهرست بها کلی'!$C$13:$BO$1660,11,0),"")</f>
        <v/>
      </c>
      <c r="Z420" s="174" t="str">
        <f ca="1">IFERROR(VLOOKUP(ROW(Z408),'فهرست بها کلی'!$C$13:$BO$1660,12,0),"")</f>
        <v/>
      </c>
      <c r="AA420" s="174" t="str">
        <f ca="1">IFERROR(VLOOKUP(ROW(AA408),'فهرست بها کلی'!$C$13:$BO$1660,13,0),"")</f>
        <v/>
      </c>
      <c r="AB420" s="243" t="str">
        <f t="shared" ca="1" si="46"/>
        <v/>
      </c>
      <c r="AC420" s="174" t="str">
        <f ca="1">IFERROR(VLOOKUP(ROW(AC408),'فهرست بها کلی'!$C$13:$BO$1660,22,0),"")</f>
        <v/>
      </c>
      <c r="AD420" s="174" t="str">
        <f ca="1">IFERROR(VLOOKUP(ROW(AD408),'فهرست بها کلی'!$C$13:$BO$1660,25,0),"")</f>
        <v/>
      </c>
      <c r="AE420" s="174" t="str">
        <f ca="1">IFERROR(VLOOKUP(ROW(AE408),'فهرست بها کلی'!$C$13:$BO$1660,28,0),"")</f>
        <v/>
      </c>
      <c r="AF420" s="174" t="str">
        <f ca="1">IFERROR(VLOOKUP(ROW(AF408),'فهرست بها کلی'!$C$13:$BO$1660,31,0),"")</f>
        <v/>
      </c>
      <c r="AG420" s="174" t="str">
        <f ca="1">IFERROR(VLOOKUP(ROW(AG408),'فهرست بها کلی'!$C$13:$BO$1660,34,0),"")</f>
        <v/>
      </c>
      <c r="AH420" s="174" t="str">
        <f ca="1">IFERROR(VLOOKUP(ROW(AH408),'فهرست بها کلی'!$C$13:$BO$1660,37,0),"")</f>
        <v/>
      </c>
      <c r="AI420" s="174" t="str">
        <f ca="1">IFERROR(VLOOKUP(ROW(AI408),'فهرست بها کلی'!$C$13:$BO$1660,40,0),"")</f>
        <v/>
      </c>
      <c r="AJ420" s="174" t="str">
        <f ca="1">IFERROR(VLOOKUP(ROW(AJ408),'فهرست بها کلی'!$C$13:$BO$1660,43,0),"")</f>
        <v/>
      </c>
      <c r="AK420" s="174" t="str">
        <f ca="1">IFERROR(VLOOKUP(ROW(AK408),'فهرست بها کلی'!$C$13:$BO$1660,46,0),"")</f>
        <v/>
      </c>
      <c r="AL420" s="174" t="str">
        <f ca="1">IFERROR(VLOOKUP(ROW(AL408),'فهرست بها کلی'!$C$13:$BO$1660,49,0),"")</f>
        <v/>
      </c>
      <c r="AM420" s="174" t="str">
        <f ca="1">IFERROR(VLOOKUP(ROW(AM408),'فهرست بها کلی'!$C$13:$BO$1660,52,0),"")</f>
        <v/>
      </c>
      <c r="AN420" s="174" t="str">
        <f ca="1">IFERROR(VLOOKUP(ROW(AN408),'فهرست بها کلی'!$C$13:$BO$1660,55,0),"")</f>
        <v/>
      </c>
      <c r="AO420" s="174" t="str">
        <f ca="1">IFERROR(VLOOKUP(ROW(AO408),'فهرست بها کلی'!$C$13:$BO$1660,58,0),"")</f>
        <v/>
      </c>
      <c r="AP420" s="174" t="str">
        <f ca="1">IFERROR(VLOOKUP(ROW(AP408),'فهرست بها کلی'!$C$13:$BO$1660,61,0),"")</f>
        <v/>
      </c>
      <c r="AQ420" s="174" t="str">
        <f ca="1">IFERROR(VLOOKUP(ROW(AQ408),'فهرست بها کلی'!$C$13:$BO$1660,64,0),"")</f>
        <v/>
      </c>
      <c r="AR420" s="244">
        <f t="shared" ca="1" si="47"/>
        <v>0</v>
      </c>
      <c r="AS420" s="174" t="str">
        <f ca="1">IFERROR(VLOOKUP(ROW(AS408),'فهرست بها کلی'!$C$13:$BO$1660,23,0),"")</f>
        <v/>
      </c>
      <c r="AT420" s="174" t="str">
        <f ca="1">IFERROR(VLOOKUP(ROW(AT408),'فهرست بها کلی'!$C$13:$BO$1660,26,0),"")</f>
        <v/>
      </c>
      <c r="AU420" s="174" t="str">
        <f ca="1">IFERROR(VLOOKUP(ROW(AU408),'فهرست بها کلی'!$C$13:$BO$1660,29,0),"")</f>
        <v/>
      </c>
      <c r="AV420" s="174" t="str">
        <f ca="1">IFERROR(VLOOKUP(ROW(AV408),'فهرست بها کلی'!$C$13:$BO$1660,32,0),"")</f>
        <v/>
      </c>
      <c r="AW420" s="174" t="str">
        <f ca="1">IFERROR(VLOOKUP(ROW(AW408),'فهرست بها کلی'!$C$13:$BO$1660,35,0),"")</f>
        <v/>
      </c>
      <c r="AX420" s="174" t="str">
        <f ca="1">IFERROR(VLOOKUP(ROW(AX408),'فهرست بها کلی'!$C$13:$BO$1660,38,0),"")</f>
        <v/>
      </c>
      <c r="AY420" s="174" t="str">
        <f ca="1">IFERROR(VLOOKUP(ROW(AY408),'فهرست بها کلی'!$C$13:$BO$1660,41,0),"")</f>
        <v/>
      </c>
      <c r="AZ420" s="174" t="str">
        <f ca="1">IFERROR(VLOOKUP(ROW(AZ408),'فهرست بها کلی'!$C$13:$BO$1660,44,0),"")</f>
        <v/>
      </c>
      <c r="BA420" s="174" t="str">
        <f ca="1">IFERROR(VLOOKUP(ROW(BA408),'فهرست بها کلی'!$C$13:$BO$1660,47,0),"")</f>
        <v/>
      </c>
      <c r="BB420" s="174" t="str">
        <f ca="1">IFERROR(VLOOKUP(ROW(BB408),'فهرست بها کلی'!$C$13:$BO$1660,50,0),"")</f>
        <v/>
      </c>
      <c r="BC420" s="174" t="str">
        <f ca="1">IFERROR(VLOOKUP(ROW(BC408),'فهرست بها کلی'!$C$13:$BO$1660,53,0),"")</f>
        <v/>
      </c>
      <c r="BD420" s="174" t="str">
        <f ca="1">IFERROR(VLOOKUP(ROW(BD408),'فهرست بها کلی'!$C$13:$BO$1660,56,0),"")</f>
        <v/>
      </c>
      <c r="BE420" s="174" t="str">
        <f ca="1">IFERROR(VLOOKUP(ROW(BE408),'فهرست بها کلی'!$C$13:$BO$1660,59,0),"")</f>
        <v/>
      </c>
      <c r="BF420" s="174" t="str">
        <f ca="1">IFERROR(VLOOKUP(ROW(BF408),'فهرست بها کلی'!$C$13:$BO$1660,62,0),"")</f>
        <v/>
      </c>
      <c r="BG420" s="174" t="str">
        <f ca="1">IFERROR(VLOOKUP(ROW(BG408),'فهرست بها کلی'!$C$13:$BO$1660,65,0),"")</f>
        <v/>
      </c>
      <c r="BH420" s="174" t="str">
        <f ca="1">IFERROR(VLOOKUP(ROW(BH408),'فهرست بها کلی'!$C$13:$BO$1660,16,0),"")</f>
        <v/>
      </c>
      <c r="BI420" s="245" t="str">
        <f t="shared" ca="1" si="48"/>
        <v xml:space="preserve"> </v>
      </c>
      <c r="BJ420" s="245" t="str">
        <f t="shared" ca="1" si="49"/>
        <v/>
      </c>
      <c r="BK420" s="245" t="str">
        <f t="shared" ca="1" si="50"/>
        <v/>
      </c>
    </row>
    <row r="421" spans="1:63" ht="47.25" customHeight="1">
      <c r="A421" s="174" t="str">
        <f ca="1">IFERROR(VLOOKUP(ROW(A409),'فهرست بها کلی'!$C$13:$BO$1660,1,0),"")</f>
        <v/>
      </c>
      <c r="B421" s="174" t="str">
        <f ca="1">IFERROR(VLOOKUP(ROW(B409),'فهرست بها کلی'!$C$13:$BO$1660,5,0),"")</f>
        <v/>
      </c>
      <c r="C421" s="174" t="str">
        <f ca="1">IFERROR(VLOOKUP(ROW(C409),'فهرست بها کلی'!$C$13:$BO$1660,6,0),"")</f>
        <v/>
      </c>
      <c r="D421" s="174" t="str">
        <f ca="1">IFERROR(VLOOKUP(ROW(D409),'فهرست بها کلی'!$C$13:$BO$1660,7,0),"")</f>
        <v/>
      </c>
      <c r="E421" s="174" t="str">
        <f ca="1">IFERROR(VLOOKUP(ROW(E409),'فهرست بها کلی'!$C$13:$BO$1660,8,0),"")</f>
        <v/>
      </c>
      <c r="F421" s="174" t="str">
        <f ca="1">IFERROR(VLOOKUP(ROW(F409),'فهرست بها کلی'!$C$13:$BO$1660,9,0),"")</f>
        <v/>
      </c>
      <c r="G421" s="174" t="str">
        <f ca="1">IFERROR(VLOOKUP(ROW(G409),'فهرست بها کلی'!$C$13:$BO$1660,21,0),"")</f>
        <v/>
      </c>
      <c r="H421" s="174" t="str">
        <f ca="1">IFERROR(VLOOKUP(ROW(H409),'فهرست بها کلی'!$C$13:$BO$1660,24,0),"")</f>
        <v/>
      </c>
      <c r="I421" s="174" t="str">
        <f ca="1">IFERROR(VLOOKUP(ROW(I409),'فهرست بها کلی'!$C$13:$BO$1660,27,0),"")</f>
        <v/>
      </c>
      <c r="J421" s="174" t="str">
        <f ca="1">IFERROR(VLOOKUP(ROW(J409),'فهرست بها کلی'!$C$13:$BO$1660,30,0),"")</f>
        <v/>
      </c>
      <c r="K421" s="174" t="str">
        <f ca="1">IFERROR(VLOOKUP(ROW(K409),'فهرست بها کلی'!$C$13:$BO$1660,33,0),"")</f>
        <v/>
      </c>
      <c r="L421" s="174" t="str">
        <f ca="1">IFERROR(VLOOKUP(ROW(L409),'فهرست بها کلی'!$C$13:$BO$1660,36,0),"")</f>
        <v/>
      </c>
      <c r="M421" s="174" t="str">
        <f ca="1">IFERROR(VLOOKUP(ROW(M409),'فهرست بها کلی'!$C$13:$BO$1660,39,0),"")</f>
        <v/>
      </c>
      <c r="N421" s="174" t="str">
        <f ca="1">IFERROR(VLOOKUP(ROW(N409),'فهرست بها کلی'!$C$13:$BO$1660,42,0),"")</f>
        <v/>
      </c>
      <c r="O421" s="174" t="str">
        <f ca="1">IFERROR(VLOOKUP(ROW(O409),'فهرست بها کلی'!$C$13:$BO$1660,45,0),"")</f>
        <v/>
      </c>
      <c r="P421" s="174" t="str">
        <f ca="1">IFERROR(VLOOKUP(ROW(P409),'فهرست بها کلی'!$C$13:$BO$1660,48,0),"")</f>
        <v/>
      </c>
      <c r="Q421" s="174" t="str">
        <f ca="1">IFERROR(VLOOKUP(ROW(Q409),'فهرست بها کلی'!$C$13:$BO$1660,51,0),"")</f>
        <v/>
      </c>
      <c r="R421" s="174" t="str">
        <f ca="1">IFERROR(VLOOKUP(ROW(R409),'فهرست بها کلی'!$C$13:$BO$1660,54,0),"")</f>
        <v/>
      </c>
      <c r="S421" s="174" t="str">
        <f ca="1">IFERROR(VLOOKUP(ROW(S409),'فهرست بها کلی'!$C$13:$BO$1660,57,0),"")</f>
        <v/>
      </c>
      <c r="T421" s="174" t="str">
        <f ca="1">IFERROR(VLOOKUP(ROW(T409),'فهرست بها کلی'!$C$13:$BO$1660,60,0),"")</f>
        <v/>
      </c>
      <c r="U421" s="174" t="str">
        <f ca="1">IFERROR(VLOOKUP(ROW(U409),'فهرست بها کلی'!$C$13:$BO$1660,63,0),"")</f>
        <v/>
      </c>
      <c r="V421" s="241">
        <f t="shared" ca="1" si="44"/>
        <v>0</v>
      </c>
      <c r="W421" s="242" t="str">
        <f t="shared" ca="1" si="45"/>
        <v/>
      </c>
      <c r="X421" s="174" t="str">
        <f ca="1">IFERROR(VLOOKUP(ROW(X409),'فهرست بها کلی'!$C$13:$BO$1660,10,0),"")</f>
        <v/>
      </c>
      <c r="Y421" s="174" t="str">
        <f ca="1">IFERROR(VLOOKUP(ROW(Y409),'فهرست بها کلی'!$C$13:$BO$1660,11,0),"")</f>
        <v/>
      </c>
      <c r="Z421" s="174" t="str">
        <f ca="1">IFERROR(VLOOKUP(ROW(Z409),'فهرست بها کلی'!$C$13:$BO$1660,12,0),"")</f>
        <v/>
      </c>
      <c r="AA421" s="174" t="str">
        <f ca="1">IFERROR(VLOOKUP(ROW(AA409),'فهرست بها کلی'!$C$13:$BO$1660,13,0),"")</f>
        <v/>
      </c>
      <c r="AB421" s="243" t="str">
        <f t="shared" ca="1" si="46"/>
        <v/>
      </c>
      <c r="AC421" s="174" t="str">
        <f ca="1">IFERROR(VLOOKUP(ROW(AC409),'فهرست بها کلی'!$C$13:$BO$1660,22,0),"")</f>
        <v/>
      </c>
      <c r="AD421" s="174" t="str">
        <f ca="1">IFERROR(VLOOKUP(ROW(AD409),'فهرست بها کلی'!$C$13:$BO$1660,25,0),"")</f>
        <v/>
      </c>
      <c r="AE421" s="174" t="str">
        <f ca="1">IFERROR(VLOOKUP(ROW(AE409),'فهرست بها کلی'!$C$13:$BO$1660,28,0),"")</f>
        <v/>
      </c>
      <c r="AF421" s="174" t="str">
        <f ca="1">IFERROR(VLOOKUP(ROW(AF409),'فهرست بها کلی'!$C$13:$BO$1660,31,0),"")</f>
        <v/>
      </c>
      <c r="AG421" s="174" t="str">
        <f ca="1">IFERROR(VLOOKUP(ROW(AG409),'فهرست بها کلی'!$C$13:$BO$1660,34,0),"")</f>
        <v/>
      </c>
      <c r="AH421" s="174" t="str">
        <f ca="1">IFERROR(VLOOKUP(ROW(AH409),'فهرست بها کلی'!$C$13:$BO$1660,37,0),"")</f>
        <v/>
      </c>
      <c r="AI421" s="174" t="str">
        <f ca="1">IFERROR(VLOOKUP(ROW(AI409),'فهرست بها کلی'!$C$13:$BO$1660,40,0),"")</f>
        <v/>
      </c>
      <c r="AJ421" s="174" t="str">
        <f ca="1">IFERROR(VLOOKUP(ROW(AJ409),'فهرست بها کلی'!$C$13:$BO$1660,43,0),"")</f>
        <v/>
      </c>
      <c r="AK421" s="174" t="str">
        <f ca="1">IFERROR(VLOOKUP(ROW(AK409),'فهرست بها کلی'!$C$13:$BO$1660,46,0),"")</f>
        <v/>
      </c>
      <c r="AL421" s="174" t="str">
        <f ca="1">IFERROR(VLOOKUP(ROW(AL409),'فهرست بها کلی'!$C$13:$BO$1660,49,0),"")</f>
        <v/>
      </c>
      <c r="AM421" s="174" t="str">
        <f ca="1">IFERROR(VLOOKUP(ROW(AM409),'فهرست بها کلی'!$C$13:$BO$1660,52,0),"")</f>
        <v/>
      </c>
      <c r="AN421" s="174" t="str">
        <f ca="1">IFERROR(VLOOKUP(ROW(AN409),'فهرست بها کلی'!$C$13:$BO$1660,55,0),"")</f>
        <v/>
      </c>
      <c r="AO421" s="174" t="str">
        <f ca="1">IFERROR(VLOOKUP(ROW(AO409),'فهرست بها کلی'!$C$13:$BO$1660,58,0),"")</f>
        <v/>
      </c>
      <c r="AP421" s="174" t="str">
        <f ca="1">IFERROR(VLOOKUP(ROW(AP409),'فهرست بها کلی'!$C$13:$BO$1660,61,0),"")</f>
        <v/>
      </c>
      <c r="AQ421" s="174" t="str">
        <f ca="1">IFERROR(VLOOKUP(ROW(AQ409),'فهرست بها کلی'!$C$13:$BO$1660,64,0),"")</f>
        <v/>
      </c>
      <c r="AR421" s="244">
        <f t="shared" ca="1" si="47"/>
        <v>0</v>
      </c>
      <c r="AS421" s="174" t="str">
        <f ca="1">IFERROR(VLOOKUP(ROW(AS409),'فهرست بها کلی'!$C$13:$BO$1660,23,0),"")</f>
        <v/>
      </c>
      <c r="AT421" s="174" t="str">
        <f ca="1">IFERROR(VLOOKUP(ROW(AT409),'فهرست بها کلی'!$C$13:$BO$1660,26,0),"")</f>
        <v/>
      </c>
      <c r="AU421" s="174" t="str">
        <f ca="1">IFERROR(VLOOKUP(ROW(AU409),'فهرست بها کلی'!$C$13:$BO$1660,29,0),"")</f>
        <v/>
      </c>
      <c r="AV421" s="174" t="str">
        <f ca="1">IFERROR(VLOOKUP(ROW(AV409),'فهرست بها کلی'!$C$13:$BO$1660,32,0),"")</f>
        <v/>
      </c>
      <c r="AW421" s="174" t="str">
        <f ca="1">IFERROR(VLOOKUP(ROW(AW409),'فهرست بها کلی'!$C$13:$BO$1660,35,0),"")</f>
        <v/>
      </c>
      <c r="AX421" s="174" t="str">
        <f ca="1">IFERROR(VLOOKUP(ROW(AX409),'فهرست بها کلی'!$C$13:$BO$1660,38,0),"")</f>
        <v/>
      </c>
      <c r="AY421" s="174" t="str">
        <f ca="1">IFERROR(VLOOKUP(ROW(AY409),'فهرست بها کلی'!$C$13:$BO$1660,41,0),"")</f>
        <v/>
      </c>
      <c r="AZ421" s="174" t="str">
        <f ca="1">IFERROR(VLOOKUP(ROW(AZ409),'فهرست بها کلی'!$C$13:$BO$1660,44,0),"")</f>
        <v/>
      </c>
      <c r="BA421" s="174" t="str">
        <f ca="1">IFERROR(VLOOKUP(ROW(BA409),'فهرست بها کلی'!$C$13:$BO$1660,47,0),"")</f>
        <v/>
      </c>
      <c r="BB421" s="174" t="str">
        <f ca="1">IFERROR(VLOOKUP(ROW(BB409),'فهرست بها کلی'!$C$13:$BO$1660,50,0),"")</f>
        <v/>
      </c>
      <c r="BC421" s="174" t="str">
        <f ca="1">IFERROR(VLOOKUP(ROW(BC409),'فهرست بها کلی'!$C$13:$BO$1660,53,0),"")</f>
        <v/>
      </c>
      <c r="BD421" s="174" t="str">
        <f ca="1">IFERROR(VLOOKUP(ROW(BD409),'فهرست بها کلی'!$C$13:$BO$1660,56,0),"")</f>
        <v/>
      </c>
      <c r="BE421" s="174" t="str">
        <f ca="1">IFERROR(VLOOKUP(ROW(BE409),'فهرست بها کلی'!$C$13:$BO$1660,59,0),"")</f>
        <v/>
      </c>
      <c r="BF421" s="174" t="str">
        <f ca="1">IFERROR(VLOOKUP(ROW(BF409),'فهرست بها کلی'!$C$13:$BO$1660,62,0),"")</f>
        <v/>
      </c>
      <c r="BG421" s="174" t="str">
        <f ca="1">IFERROR(VLOOKUP(ROW(BG409),'فهرست بها کلی'!$C$13:$BO$1660,65,0),"")</f>
        <v/>
      </c>
      <c r="BH421" s="174" t="str">
        <f ca="1">IFERROR(VLOOKUP(ROW(BH409),'فهرست بها کلی'!$C$13:$BO$1660,16,0),"")</f>
        <v/>
      </c>
      <c r="BI421" s="245" t="str">
        <f t="shared" ca="1" si="48"/>
        <v xml:space="preserve"> </v>
      </c>
      <c r="BJ421" s="245" t="str">
        <f t="shared" ca="1" si="49"/>
        <v/>
      </c>
      <c r="BK421" s="245" t="str">
        <f t="shared" ca="1" si="50"/>
        <v/>
      </c>
    </row>
    <row r="422" spans="1:63" ht="47.25" customHeight="1">
      <c r="A422" s="174" t="str">
        <f ca="1">IFERROR(VLOOKUP(ROW(A410),'فهرست بها کلی'!$C$13:$BO$1660,1,0),"")</f>
        <v/>
      </c>
      <c r="B422" s="174" t="str">
        <f ca="1">IFERROR(VLOOKUP(ROW(B410),'فهرست بها کلی'!$C$13:$BO$1660,5,0),"")</f>
        <v/>
      </c>
      <c r="C422" s="174" t="str">
        <f ca="1">IFERROR(VLOOKUP(ROW(C410),'فهرست بها کلی'!$C$13:$BO$1660,6,0),"")</f>
        <v/>
      </c>
      <c r="D422" s="174" t="str">
        <f ca="1">IFERROR(VLOOKUP(ROW(D410),'فهرست بها کلی'!$C$13:$BO$1660,7,0),"")</f>
        <v/>
      </c>
      <c r="E422" s="174" t="str">
        <f ca="1">IFERROR(VLOOKUP(ROW(E410),'فهرست بها کلی'!$C$13:$BO$1660,8,0),"")</f>
        <v/>
      </c>
      <c r="F422" s="174" t="str">
        <f ca="1">IFERROR(VLOOKUP(ROW(F410),'فهرست بها کلی'!$C$13:$BO$1660,9,0),"")</f>
        <v/>
      </c>
      <c r="G422" s="174" t="str">
        <f ca="1">IFERROR(VLOOKUP(ROW(G410),'فهرست بها کلی'!$C$13:$BO$1660,21,0),"")</f>
        <v/>
      </c>
      <c r="H422" s="174" t="str">
        <f ca="1">IFERROR(VLOOKUP(ROW(H410),'فهرست بها کلی'!$C$13:$BO$1660,24,0),"")</f>
        <v/>
      </c>
      <c r="I422" s="174" t="str">
        <f ca="1">IFERROR(VLOOKUP(ROW(I410),'فهرست بها کلی'!$C$13:$BO$1660,27,0),"")</f>
        <v/>
      </c>
      <c r="J422" s="174" t="str">
        <f ca="1">IFERROR(VLOOKUP(ROW(J410),'فهرست بها کلی'!$C$13:$BO$1660,30,0),"")</f>
        <v/>
      </c>
      <c r="K422" s="174" t="str">
        <f ca="1">IFERROR(VLOOKUP(ROW(K410),'فهرست بها کلی'!$C$13:$BO$1660,33,0),"")</f>
        <v/>
      </c>
      <c r="L422" s="174" t="str">
        <f ca="1">IFERROR(VLOOKUP(ROW(L410),'فهرست بها کلی'!$C$13:$BO$1660,36,0),"")</f>
        <v/>
      </c>
      <c r="M422" s="174" t="str">
        <f ca="1">IFERROR(VLOOKUP(ROW(M410),'فهرست بها کلی'!$C$13:$BO$1660,39,0),"")</f>
        <v/>
      </c>
      <c r="N422" s="174" t="str">
        <f ca="1">IFERROR(VLOOKUP(ROW(N410),'فهرست بها کلی'!$C$13:$BO$1660,42,0),"")</f>
        <v/>
      </c>
      <c r="O422" s="174" t="str">
        <f ca="1">IFERROR(VLOOKUP(ROW(O410),'فهرست بها کلی'!$C$13:$BO$1660,45,0),"")</f>
        <v/>
      </c>
      <c r="P422" s="174" t="str">
        <f ca="1">IFERROR(VLOOKUP(ROW(P410),'فهرست بها کلی'!$C$13:$BO$1660,48,0),"")</f>
        <v/>
      </c>
      <c r="Q422" s="174" t="str">
        <f ca="1">IFERROR(VLOOKUP(ROW(Q410),'فهرست بها کلی'!$C$13:$BO$1660,51,0),"")</f>
        <v/>
      </c>
      <c r="R422" s="174" t="str">
        <f ca="1">IFERROR(VLOOKUP(ROW(R410),'فهرست بها کلی'!$C$13:$BO$1660,54,0),"")</f>
        <v/>
      </c>
      <c r="S422" s="174" t="str">
        <f ca="1">IFERROR(VLOOKUP(ROW(S410),'فهرست بها کلی'!$C$13:$BO$1660,57,0),"")</f>
        <v/>
      </c>
      <c r="T422" s="174" t="str">
        <f ca="1">IFERROR(VLOOKUP(ROW(T410),'فهرست بها کلی'!$C$13:$BO$1660,60,0),"")</f>
        <v/>
      </c>
      <c r="U422" s="174" t="str">
        <f ca="1">IFERROR(VLOOKUP(ROW(U410),'فهرست بها کلی'!$C$13:$BO$1660,63,0),"")</f>
        <v/>
      </c>
      <c r="V422" s="241">
        <f t="shared" ca="1" si="44"/>
        <v>0</v>
      </c>
      <c r="W422" s="242" t="str">
        <f t="shared" ca="1" si="45"/>
        <v/>
      </c>
      <c r="X422" s="174" t="str">
        <f ca="1">IFERROR(VLOOKUP(ROW(X410),'فهرست بها کلی'!$C$13:$BO$1660,10,0),"")</f>
        <v/>
      </c>
      <c r="Y422" s="174" t="str">
        <f ca="1">IFERROR(VLOOKUP(ROW(Y410),'فهرست بها کلی'!$C$13:$BO$1660,11,0),"")</f>
        <v/>
      </c>
      <c r="Z422" s="174" t="str">
        <f ca="1">IFERROR(VLOOKUP(ROW(Z410),'فهرست بها کلی'!$C$13:$BO$1660,12,0),"")</f>
        <v/>
      </c>
      <c r="AA422" s="174" t="str">
        <f ca="1">IFERROR(VLOOKUP(ROW(AA410),'فهرست بها کلی'!$C$13:$BO$1660,13,0),"")</f>
        <v/>
      </c>
      <c r="AB422" s="243" t="str">
        <f t="shared" ca="1" si="46"/>
        <v/>
      </c>
      <c r="AC422" s="174" t="str">
        <f ca="1">IFERROR(VLOOKUP(ROW(AC410),'فهرست بها کلی'!$C$13:$BO$1660,22,0),"")</f>
        <v/>
      </c>
      <c r="AD422" s="174" t="str">
        <f ca="1">IFERROR(VLOOKUP(ROW(AD410),'فهرست بها کلی'!$C$13:$BO$1660,25,0),"")</f>
        <v/>
      </c>
      <c r="AE422" s="174" t="str">
        <f ca="1">IFERROR(VLOOKUP(ROW(AE410),'فهرست بها کلی'!$C$13:$BO$1660,28,0),"")</f>
        <v/>
      </c>
      <c r="AF422" s="174" t="str">
        <f ca="1">IFERROR(VLOOKUP(ROW(AF410),'فهرست بها کلی'!$C$13:$BO$1660,31,0),"")</f>
        <v/>
      </c>
      <c r="AG422" s="174" t="str">
        <f ca="1">IFERROR(VLOOKUP(ROW(AG410),'فهرست بها کلی'!$C$13:$BO$1660,34,0),"")</f>
        <v/>
      </c>
      <c r="AH422" s="174" t="str">
        <f ca="1">IFERROR(VLOOKUP(ROW(AH410),'فهرست بها کلی'!$C$13:$BO$1660,37,0),"")</f>
        <v/>
      </c>
      <c r="AI422" s="174" t="str">
        <f ca="1">IFERROR(VLOOKUP(ROW(AI410),'فهرست بها کلی'!$C$13:$BO$1660,40,0),"")</f>
        <v/>
      </c>
      <c r="AJ422" s="174" t="str">
        <f ca="1">IFERROR(VLOOKUP(ROW(AJ410),'فهرست بها کلی'!$C$13:$BO$1660,43,0),"")</f>
        <v/>
      </c>
      <c r="AK422" s="174" t="str">
        <f ca="1">IFERROR(VLOOKUP(ROW(AK410),'فهرست بها کلی'!$C$13:$BO$1660,46,0),"")</f>
        <v/>
      </c>
      <c r="AL422" s="174" t="str">
        <f ca="1">IFERROR(VLOOKUP(ROW(AL410),'فهرست بها کلی'!$C$13:$BO$1660,49,0),"")</f>
        <v/>
      </c>
      <c r="AM422" s="174" t="str">
        <f ca="1">IFERROR(VLOOKUP(ROW(AM410),'فهرست بها کلی'!$C$13:$BO$1660,52,0),"")</f>
        <v/>
      </c>
      <c r="AN422" s="174" t="str">
        <f ca="1">IFERROR(VLOOKUP(ROW(AN410),'فهرست بها کلی'!$C$13:$BO$1660,55,0),"")</f>
        <v/>
      </c>
      <c r="AO422" s="174" t="str">
        <f ca="1">IFERROR(VLOOKUP(ROW(AO410),'فهرست بها کلی'!$C$13:$BO$1660,58,0),"")</f>
        <v/>
      </c>
      <c r="AP422" s="174" t="str">
        <f ca="1">IFERROR(VLOOKUP(ROW(AP410),'فهرست بها کلی'!$C$13:$BO$1660,61,0),"")</f>
        <v/>
      </c>
      <c r="AQ422" s="174" t="str">
        <f ca="1">IFERROR(VLOOKUP(ROW(AQ410),'فهرست بها کلی'!$C$13:$BO$1660,64,0),"")</f>
        <v/>
      </c>
      <c r="AR422" s="244">
        <f t="shared" ca="1" si="47"/>
        <v>0</v>
      </c>
      <c r="AS422" s="174" t="str">
        <f ca="1">IFERROR(VLOOKUP(ROW(AS410),'فهرست بها کلی'!$C$13:$BO$1660,23,0),"")</f>
        <v/>
      </c>
      <c r="AT422" s="174" t="str">
        <f ca="1">IFERROR(VLOOKUP(ROW(AT410),'فهرست بها کلی'!$C$13:$BO$1660,26,0),"")</f>
        <v/>
      </c>
      <c r="AU422" s="174" t="str">
        <f ca="1">IFERROR(VLOOKUP(ROW(AU410),'فهرست بها کلی'!$C$13:$BO$1660,29,0),"")</f>
        <v/>
      </c>
      <c r="AV422" s="174" t="str">
        <f ca="1">IFERROR(VLOOKUP(ROW(AV410),'فهرست بها کلی'!$C$13:$BO$1660,32,0),"")</f>
        <v/>
      </c>
      <c r="AW422" s="174" t="str">
        <f ca="1">IFERROR(VLOOKUP(ROW(AW410),'فهرست بها کلی'!$C$13:$BO$1660,35,0),"")</f>
        <v/>
      </c>
      <c r="AX422" s="174" t="str">
        <f ca="1">IFERROR(VLOOKUP(ROW(AX410),'فهرست بها کلی'!$C$13:$BO$1660,38,0),"")</f>
        <v/>
      </c>
      <c r="AY422" s="174" t="str">
        <f ca="1">IFERROR(VLOOKUP(ROW(AY410),'فهرست بها کلی'!$C$13:$BO$1660,41,0),"")</f>
        <v/>
      </c>
      <c r="AZ422" s="174" t="str">
        <f ca="1">IFERROR(VLOOKUP(ROW(AZ410),'فهرست بها کلی'!$C$13:$BO$1660,44,0),"")</f>
        <v/>
      </c>
      <c r="BA422" s="174" t="str">
        <f ca="1">IFERROR(VLOOKUP(ROW(BA410),'فهرست بها کلی'!$C$13:$BO$1660,47,0),"")</f>
        <v/>
      </c>
      <c r="BB422" s="174" t="str">
        <f ca="1">IFERROR(VLOOKUP(ROW(BB410),'فهرست بها کلی'!$C$13:$BO$1660,50,0),"")</f>
        <v/>
      </c>
      <c r="BC422" s="174" t="str">
        <f ca="1">IFERROR(VLOOKUP(ROW(BC410),'فهرست بها کلی'!$C$13:$BO$1660,53,0),"")</f>
        <v/>
      </c>
      <c r="BD422" s="174" t="str">
        <f ca="1">IFERROR(VLOOKUP(ROW(BD410),'فهرست بها کلی'!$C$13:$BO$1660,56,0),"")</f>
        <v/>
      </c>
      <c r="BE422" s="174" t="str">
        <f ca="1">IFERROR(VLOOKUP(ROW(BE410),'فهرست بها کلی'!$C$13:$BO$1660,59,0),"")</f>
        <v/>
      </c>
      <c r="BF422" s="174" t="str">
        <f ca="1">IFERROR(VLOOKUP(ROW(BF410),'فهرست بها کلی'!$C$13:$BO$1660,62,0),"")</f>
        <v/>
      </c>
      <c r="BG422" s="174" t="str">
        <f ca="1">IFERROR(VLOOKUP(ROW(BG410),'فهرست بها کلی'!$C$13:$BO$1660,65,0),"")</f>
        <v/>
      </c>
      <c r="BH422" s="174" t="str">
        <f ca="1">IFERROR(VLOOKUP(ROW(BH410),'فهرست بها کلی'!$C$13:$BO$1660,16,0),"")</f>
        <v/>
      </c>
      <c r="BI422" s="245" t="str">
        <f t="shared" ca="1" si="48"/>
        <v xml:space="preserve"> </v>
      </c>
      <c r="BJ422" s="245" t="str">
        <f t="shared" ca="1" si="49"/>
        <v/>
      </c>
      <c r="BK422" s="245" t="str">
        <f t="shared" ca="1" si="50"/>
        <v/>
      </c>
    </row>
    <row r="423" spans="1:63" ht="47.25" customHeight="1">
      <c r="A423" s="174" t="str">
        <f ca="1">IFERROR(VLOOKUP(ROW(A411),'فهرست بها کلی'!$C$13:$BO$1660,1,0),"")</f>
        <v/>
      </c>
      <c r="B423" s="174" t="str">
        <f ca="1">IFERROR(VLOOKUP(ROW(B411),'فهرست بها کلی'!$C$13:$BO$1660,5,0),"")</f>
        <v/>
      </c>
      <c r="C423" s="174" t="str">
        <f ca="1">IFERROR(VLOOKUP(ROW(C411),'فهرست بها کلی'!$C$13:$BO$1660,6,0),"")</f>
        <v/>
      </c>
      <c r="D423" s="174" t="str">
        <f ca="1">IFERROR(VLOOKUP(ROW(D411),'فهرست بها کلی'!$C$13:$BO$1660,7,0),"")</f>
        <v/>
      </c>
      <c r="E423" s="174" t="str">
        <f ca="1">IFERROR(VLOOKUP(ROW(E411),'فهرست بها کلی'!$C$13:$BO$1660,8,0),"")</f>
        <v/>
      </c>
      <c r="F423" s="174" t="str">
        <f ca="1">IFERROR(VLOOKUP(ROW(F411),'فهرست بها کلی'!$C$13:$BO$1660,9,0),"")</f>
        <v/>
      </c>
      <c r="G423" s="174" t="str">
        <f ca="1">IFERROR(VLOOKUP(ROW(G411),'فهرست بها کلی'!$C$13:$BO$1660,21,0),"")</f>
        <v/>
      </c>
      <c r="H423" s="174" t="str">
        <f ca="1">IFERROR(VLOOKUP(ROW(H411),'فهرست بها کلی'!$C$13:$BO$1660,24,0),"")</f>
        <v/>
      </c>
      <c r="I423" s="174" t="str">
        <f ca="1">IFERROR(VLOOKUP(ROW(I411),'فهرست بها کلی'!$C$13:$BO$1660,27,0),"")</f>
        <v/>
      </c>
      <c r="J423" s="174" t="str">
        <f ca="1">IFERROR(VLOOKUP(ROW(J411),'فهرست بها کلی'!$C$13:$BO$1660,30,0),"")</f>
        <v/>
      </c>
      <c r="K423" s="174" t="str">
        <f ca="1">IFERROR(VLOOKUP(ROW(K411),'فهرست بها کلی'!$C$13:$BO$1660,33,0),"")</f>
        <v/>
      </c>
      <c r="L423" s="174" t="str">
        <f ca="1">IFERROR(VLOOKUP(ROW(L411),'فهرست بها کلی'!$C$13:$BO$1660,36,0),"")</f>
        <v/>
      </c>
      <c r="M423" s="174" t="str">
        <f ca="1">IFERROR(VLOOKUP(ROW(M411),'فهرست بها کلی'!$C$13:$BO$1660,39,0),"")</f>
        <v/>
      </c>
      <c r="N423" s="174" t="str">
        <f ca="1">IFERROR(VLOOKUP(ROW(N411),'فهرست بها کلی'!$C$13:$BO$1660,42,0),"")</f>
        <v/>
      </c>
      <c r="O423" s="174" t="str">
        <f ca="1">IFERROR(VLOOKUP(ROW(O411),'فهرست بها کلی'!$C$13:$BO$1660,45,0),"")</f>
        <v/>
      </c>
      <c r="P423" s="174" t="str">
        <f ca="1">IFERROR(VLOOKUP(ROW(P411),'فهرست بها کلی'!$C$13:$BO$1660,48,0),"")</f>
        <v/>
      </c>
      <c r="Q423" s="174" t="str">
        <f ca="1">IFERROR(VLOOKUP(ROW(Q411),'فهرست بها کلی'!$C$13:$BO$1660,51,0),"")</f>
        <v/>
      </c>
      <c r="R423" s="174" t="str">
        <f ca="1">IFERROR(VLOOKUP(ROW(R411),'فهرست بها کلی'!$C$13:$BO$1660,54,0),"")</f>
        <v/>
      </c>
      <c r="S423" s="174" t="str">
        <f ca="1">IFERROR(VLOOKUP(ROW(S411),'فهرست بها کلی'!$C$13:$BO$1660,57,0),"")</f>
        <v/>
      </c>
      <c r="T423" s="174" t="str">
        <f ca="1">IFERROR(VLOOKUP(ROW(T411),'فهرست بها کلی'!$C$13:$BO$1660,60,0),"")</f>
        <v/>
      </c>
      <c r="U423" s="174" t="str">
        <f ca="1">IFERROR(VLOOKUP(ROW(U411),'فهرست بها کلی'!$C$13:$BO$1660,63,0),"")</f>
        <v/>
      </c>
      <c r="V423" s="241">
        <f t="shared" ca="1" si="44"/>
        <v>0</v>
      </c>
      <c r="W423" s="242" t="str">
        <f t="shared" ca="1" si="45"/>
        <v/>
      </c>
      <c r="X423" s="174" t="str">
        <f ca="1">IFERROR(VLOOKUP(ROW(X411),'فهرست بها کلی'!$C$13:$BO$1660,10,0),"")</f>
        <v/>
      </c>
      <c r="Y423" s="174" t="str">
        <f ca="1">IFERROR(VLOOKUP(ROW(Y411),'فهرست بها کلی'!$C$13:$BO$1660,11,0),"")</f>
        <v/>
      </c>
      <c r="Z423" s="174" t="str">
        <f ca="1">IFERROR(VLOOKUP(ROW(Z411),'فهرست بها کلی'!$C$13:$BO$1660,12,0),"")</f>
        <v/>
      </c>
      <c r="AA423" s="174" t="str">
        <f ca="1">IFERROR(VLOOKUP(ROW(AA411),'فهرست بها کلی'!$C$13:$BO$1660,13,0),"")</f>
        <v/>
      </c>
      <c r="AB423" s="243" t="str">
        <f t="shared" ca="1" si="46"/>
        <v/>
      </c>
      <c r="AC423" s="174" t="str">
        <f ca="1">IFERROR(VLOOKUP(ROW(AC411),'فهرست بها کلی'!$C$13:$BO$1660,22,0),"")</f>
        <v/>
      </c>
      <c r="AD423" s="174" t="str">
        <f ca="1">IFERROR(VLOOKUP(ROW(AD411),'فهرست بها کلی'!$C$13:$BO$1660,25,0),"")</f>
        <v/>
      </c>
      <c r="AE423" s="174" t="str">
        <f ca="1">IFERROR(VLOOKUP(ROW(AE411),'فهرست بها کلی'!$C$13:$BO$1660,28,0),"")</f>
        <v/>
      </c>
      <c r="AF423" s="174" t="str">
        <f ca="1">IFERROR(VLOOKUP(ROW(AF411),'فهرست بها کلی'!$C$13:$BO$1660,31,0),"")</f>
        <v/>
      </c>
      <c r="AG423" s="174" t="str">
        <f ca="1">IFERROR(VLOOKUP(ROW(AG411),'فهرست بها کلی'!$C$13:$BO$1660,34,0),"")</f>
        <v/>
      </c>
      <c r="AH423" s="174" t="str">
        <f ca="1">IFERROR(VLOOKUP(ROW(AH411),'فهرست بها کلی'!$C$13:$BO$1660,37,0),"")</f>
        <v/>
      </c>
      <c r="AI423" s="174" t="str">
        <f ca="1">IFERROR(VLOOKUP(ROW(AI411),'فهرست بها کلی'!$C$13:$BO$1660,40,0),"")</f>
        <v/>
      </c>
      <c r="AJ423" s="174" t="str">
        <f ca="1">IFERROR(VLOOKUP(ROW(AJ411),'فهرست بها کلی'!$C$13:$BO$1660,43,0),"")</f>
        <v/>
      </c>
      <c r="AK423" s="174" t="str">
        <f ca="1">IFERROR(VLOOKUP(ROW(AK411),'فهرست بها کلی'!$C$13:$BO$1660,46,0),"")</f>
        <v/>
      </c>
      <c r="AL423" s="174" t="str">
        <f ca="1">IFERROR(VLOOKUP(ROW(AL411),'فهرست بها کلی'!$C$13:$BO$1660,49,0),"")</f>
        <v/>
      </c>
      <c r="AM423" s="174" t="str">
        <f ca="1">IFERROR(VLOOKUP(ROW(AM411),'فهرست بها کلی'!$C$13:$BO$1660,52,0),"")</f>
        <v/>
      </c>
      <c r="AN423" s="174" t="str">
        <f ca="1">IFERROR(VLOOKUP(ROW(AN411),'فهرست بها کلی'!$C$13:$BO$1660,55,0),"")</f>
        <v/>
      </c>
      <c r="AO423" s="174" t="str">
        <f ca="1">IFERROR(VLOOKUP(ROW(AO411),'فهرست بها کلی'!$C$13:$BO$1660,58,0),"")</f>
        <v/>
      </c>
      <c r="AP423" s="174" t="str">
        <f ca="1">IFERROR(VLOOKUP(ROW(AP411),'فهرست بها کلی'!$C$13:$BO$1660,61,0),"")</f>
        <v/>
      </c>
      <c r="AQ423" s="174" t="str">
        <f ca="1">IFERROR(VLOOKUP(ROW(AQ411),'فهرست بها کلی'!$C$13:$BO$1660,64,0),"")</f>
        <v/>
      </c>
      <c r="AR423" s="244">
        <f t="shared" ca="1" si="47"/>
        <v>0</v>
      </c>
      <c r="AS423" s="174" t="str">
        <f ca="1">IFERROR(VLOOKUP(ROW(AS411),'فهرست بها کلی'!$C$13:$BO$1660,23,0),"")</f>
        <v/>
      </c>
      <c r="AT423" s="174" t="str">
        <f ca="1">IFERROR(VLOOKUP(ROW(AT411),'فهرست بها کلی'!$C$13:$BO$1660,26,0),"")</f>
        <v/>
      </c>
      <c r="AU423" s="174" t="str">
        <f ca="1">IFERROR(VLOOKUP(ROW(AU411),'فهرست بها کلی'!$C$13:$BO$1660,29,0),"")</f>
        <v/>
      </c>
      <c r="AV423" s="174" t="str">
        <f ca="1">IFERROR(VLOOKUP(ROW(AV411),'فهرست بها کلی'!$C$13:$BO$1660,32,0),"")</f>
        <v/>
      </c>
      <c r="AW423" s="174" t="str">
        <f ca="1">IFERROR(VLOOKUP(ROW(AW411),'فهرست بها کلی'!$C$13:$BO$1660,35,0),"")</f>
        <v/>
      </c>
      <c r="AX423" s="174" t="str">
        <f ca="1">IFERROR(VLOOKUP(ROW(AX411),'فهرست بها کلی'!$C$13:$BO$1660,38,0),"")</f>
        <v/>
      </c>
      <c r="AY423" s="174" t="str">
        <f ca="1">IFERROR(VLOOKUP(ROW(AY411),'فهرست بها کلی'!$C$13:$BO$1660,41,0),"")</f>
        <v/>
      </c>
      <c r="AZ423" s="174" t="str">
        <f ca="1">IFERROR(VLOOKUP(ROW(AZ411),'فهرست بها کلی'!$C$13:$BO$1660,44,0),"")</f>
        <v/>
      </c>
      <c r="BA423" s="174" t="str">
        <f ca="1">IFERROR(VLOOKUP(ROW(BA411),'فهرست بها کلی'!$C$13:$BO$1660,47,0),"")</f>
        <v/>
      </c>
      <c r="BB423" s="174" t="str">
        <f ca="1">IFERROR(VLOOKUP(ROW(BB411),'فهرست بها کلی'!$C$13:$BO$1660,50,0),"")</f>
        <v/>
      </c>
      <c r="BC423" s="174" t="str">
        <f ca="1">IFERROR(VLOOKUP(ROW(BC411),'فهرست بها کلی'!$C$13:$BO$1660,53,0),"")</f>
        <v/>
      </c>
      <c r="BD423" s="174" t="str">
        <f ca="1">IFERROR(VLOOKUP(ROW(BD411),'فهرست بها کلی'!$C$13:$BO$1660,56,0),"")</f>
        <v/>
      </c>
      <c r="BE423" s="174" t="str">
        <f ca="1">IFERROR(VLOOKUP(ROW(BE411),'فهرست بها کلی'!$C$13:$BO$1660,59,0),"")</f>
        <v/>
      </c>
      <c r="BF423" s="174" t="str">
        <f ca="1">IFERROR(VLOOKUP(ROW(BF411),'فهرست بها کلی'!$C$13:$BO$1660,62,0),"")</f>
        <v/>
      </c>
      <c r="BG423" s="174" t="str">
        <f ca="1">IFERROR(VLOOKUP(ROW(BG411),'فهرست بها کلی'!$C$13:$BO$1660,65,0),"")</f>
        <v/>
      </c>
      <c r="BH423" s="174" t="str">
        <f ca="1">IFERROR(VLOOKUP(ROW(BH411),'فهرست بها کلی'!$C$13:$BO$1660,16,0),"")</f>
        <v/>
      </c>
      <c r="BI423" s="245" t="str">
        <f t="shared" ca="1" si="48"/>
        <v xml:space="preserve"> </v>
      </c>
      <c r="BJ423" s="245" t="str">
        <f t="shared" ca="1" si="49"/>
        <v/>
      </c>
      <c r="BK423" s="245" t="str">
        <f t="shared" ca="1" si="50"/>
        <v/>
      </c>
    </row>
    <row r="424" spans="1:63" ht="47.25" customHeight="1">
      <c r="A424" s="174" t="str">
        <f ca="1">IFERROR(VLOOKUP(ROW(A412),'فهرست بها کلی'!$C$13:$BO$1660,1,0),"")</f>
        <v/>
      </c>
      <c r="B424" s="174" t="str">
        <f ca="1">IFERROR(VLOOKUP(ROW(B412),'فهرست بها کلی'!$C$13:$BO$1660,5,0),"")</f>
        <v/>
      </c>
      <c r="C424" s="174" t="str">
        <f ca="1">IFERROR(VLOOKUP(ROW(C412),'فهرست بها کلی'!$C$13:$BO$1660,6,0),"")</f>
        <v/>
      </c>
      <c r="D424" s="174" t="str">
        <f ca="1">IFERROR(VLOOKUP(ROW(D412),'فهرست بها کلی'!$C$13:$BO$1660,7,0),"")</f>
        <v/>
      </c>
      <c r="E424" s="174" t="str">
        <f ca="1">IFERROR(VLOOKUP(ROW(E412),'فهرست بها کلی'!$C$13:$BO$1660,8,0),"")</f>
        <v/>
      </c>
      <c r="F424" s="174" t="str">
        <f ca="1">IFERROR(VLOOKUP(ROW(F412),'فهرست بها کلی'!$C$13:$BO$1660,9,0),"")</f>
        <v/>
      </c>
      <c r="G424" s="174" t="str">
        <f ca="1">IFERROR(VLOOKUP(ROW(G412),'فهرست بها کلی'!$C$13:$BO$1660,21,0),"")</f>
        <v/>
      </c>
      <c r="H424" s="174" t="str">
        <f ca="1">IFERROR(VLOOKUP(ROW(H412),'فهرست بها کلی'!$C$13:$BO$1660,24,0),"")</f>
        <v/>
      </c>
      <c r="I424" s="174" t="str">
        <f ca="1">IFERROR(VLOOKUP(ROW(I412),'فهرست بها کلی'!$C$13:$BO$1660,27,0),"")</f>
        <v/>
      </c>
      <c r="J424" s="174" t="str">
        <f ca="1">IFERROR(VLOOKUP(ROW(J412),'فهرست بها کلی'!$C$13:$BO$1660,30,0),"")</f>
        <v/>
      </c>
      <c r="K424" s="174" t="str">
        <f ca="1">IFERROR(VLOOKUP(ROW(K412),'فهرست بها کلی'!$C$13:$BO$1660,33,0),"")</f>
        <v/>
      </c>
      <c r="L424" s="174" t="str">
        <f ca="1">IFERROR(VLOOKUP(ROW(L412),'فهرست بها کلی'!$C$13:$BO$1660,36,0),"")</f>
        <v/>
      </c>
      <c r="M424" s="174" t="str">
        <f ca="1">IFERROR(VLOOKUP(ROW(M412),'فهرست بها کلی'!$C$13:$BO$1660,39,0),"")</f>
        <v/>
      </c>
      <c r="N424" s="174" t="str">
        <f ca="1">IFERROR(VLOOKUP(ROW(N412),'فهرست بها کلی'!$C$13:$BO$1660,42,0),"")</f>
        <v/>
      </c>
      <c r="O424" s="174" t="str">
        <f ca="1">IFERROR(VLOOKUP(ROW(O412),'فهرست بها کلی'!$C$13:$BO$1660,45,0),"")</f>
        <v/>
      </c>
      <c r="P424" s="174" t="str">
        <f ca="1">IFERROR(VLOOKUP(ROW(P412),'فهرست بها کلی'!$C$13:$BO$1660,48,0),"")</f>
        <v/>
      </c>
      <c r="Q424" s="174" t="str">
        <f ca="1">IFERROR(VLOOKUP(ROW(Q412),'فهرست بها کلی'!$C$13:$BO$1660,51,0),"")</f>
        <v/>
      </c>
      <c r="R424" s="174" t="str">
        <f ca="1">IFERROR(VLOOKUP(ROW(R412),'فهرست بها کلی'!$C$13:$BO$1660,54,0),"")</f>
        <v/>
      </c>
      <c r="S424" s="174" t="str">
        <f ca="1">IFERROR(VLOOKUP(ROW(S412),'فهرست بها کلی'!$C$13:$BO$1660,57,0),"")</f>
        <v/>
      </c>
      <c r="T424" s="174" t="str">
        <f ca="1">IFERROR(VLOOKUP(ROW(T412),'فهرست بها کلی'!$C$13:$BO$1660,60,0),"")</f>
        <v/>
      </c>
      <c r="U424" s="174" t="str">
        <f ca="1">IFERROR(VLOOKUP(ROW(U412),'فهرست بها کلی'!$C$13:$BO$1660,63,0),"")</f>
        <v/>
      </c>
      <c r="V424" s="241">
        <f t="shared" ca="1" si="44"/>
        <v>0</v>
      </c>
      <c r="W424" s="242" t="str">
        <f t="shared" ca="1" si="45"/>
        <v/>
      </c>
      <c r="X424" s="174" t="str">
        <f ca="1">IFERROR(VLOOKUP(ROW(X412),'فهرست بها کلی'!$C$13:$BO$1660,10,0),"")</f>
        <v/>
      </c>
      <c r="Y424" s="174" t="str">
        <f ca="1">IFERROR(VLOOKUP(ROW(Y412),'فهرست بها کلی'!$C$13:$BO$1660,11,0),"")</f>
        <v/>
      </c>
      <c r="Z424" s="174" t="str">
        <f ca="1">IFERROR(VLOOKUP(ROW(Z412),'فهرست بها کلی'!$C$13:$BO$1660,12,0),"")</f>
        <v/>
      </c>
      <c r="AA424" s="174" t="str">
        <f ca="1">IFERROR(VLOOKUP(ROW(AA412),'فهرست بها کلی'!$C$13:$BO$1660,13,0),"")</f>
        <v/>
      </c>
      <c r="AB424" s="243" t="str">
        <f t="shared" ca="1" si="46"/>
        <v/>
      </c>
      <c r="AC424" s="174" t="str">
        <f ca="1">IFERROR(VLOOKUP(ROW(AC412),'فهرست بها کلی'!$C$13:$BO$1660,22,0),"")</f>
        <v/>
      </c>
      <c r="AD424" s="174" t="str">
        <f ca="1">IFERROR(VLOOKUP(ROW(AD412),'فهرست بها کلی'!$C$13:$BO$1660,25,0),"")</f>
        <v/>
      </c>
      <c r="AE424" s="174" t="str">
        <f ca="1">IFERROR(VLOOKUP(ROW(AE412),'فهرست بها کلی'!$C$13:$BO$1660,28,0),"")</f>
        <v/>
      </c>
      <c r="AF424" s="174" t="str">
        <f ca="1">IFERROR(VLOOKUP(ROW(AF412),'فهرست بها کلی'!$C$13:$BO$1660,31,0),"")</f>
        <v/>
      </c>
      <c r="AG424" s="174" t="str">
        <f ca="1">IFERROR(VLOOKUP(ROW(AG412),'فهرست بها کلی'!$C$13:$BO$1660,34,0),"")</f>
        <v/>
      </c>
      <c r="AH424" s="174" t="str">
        <f ca="1">IFERROR(VLOOKUP(ROW(AH412),'فهرست بها کلی'!$C$13:$BO$1660,37,0),"")</f>
        <v/>
      </c>
      <c r="AI424" s="174" t="str">
        <f ca="1">IFERROR(VLOOKUP(ROW(AI412),'فهرست بها کلی'!$C$13:$BO$1660,40,0),"")</f>
        <v/>
      </c>
      <c r="AJ424" s="174" t="str">
        <f ca="1">IFERROR(VLOOKUP(ROW(AJ412),'فهرست بها کلی'!$C$13:$BO$1660,43,0),"")</f>
        <v/>
      </c>
      <c r="AK424" s="174" t="str">
        <f ca="1">IFERROR(VLOOKUP(ROW(AK412),'فهرست بها کلی'!$C$13:$BO$1660,46,0),"")</f>
        <v/>
      </c>
      <c r="AL424" s="174" t="str">
        <f ca="1">IFERROR(VLOOKUP(ROW(AL412),'فهرست بها کلی'!$C$13:$BO$1660,49,0),"")</f>
        <v/>
      </c>
      <c r="AM424" s="174" t="str">
        <f ca="1">IFERROR(VLOOKUP(ROW(AM412),'فهرست بها کلی'!$C$13:$BO$1660,52,0),"")</f>
        <v/>
      </c>
      <c r="AN424" s="174" t="str">
        <f ca="1">IFERROR(VLOOKUP(ROW(AN412),'فهرست بها کلی'!$C$13:$BO$1660,55,0),"")</f>
        <v/>
      </c>
      <c r="AO424" s="174" t="str">
        <f ca="1">IFERROR(VLOOKUP(ROW(AO412),'فهرست بها کلی'!$C$13:$BO$1660,58,0),"")</f>
        <v/>
      </c>
      <c r="AP424" s="174" t="str">
        <f ca="1">IFERROR(VLOOKUP(ROW(AP412),'فهرست بها کلی'!$C$13:$BO$1660,61,0),"")</f>
        <v/>
      </c>
      <c r="AQ424" s="174" t="str">
        <f ca="1">IFERROR(VLOOKUP(ROW(AQ412),'فهرست بها کلی'!$C$13:$BO$1660,64,0),"")</f>
        <v/>
      </c>
      <c r="AR424" s="244">
        <f t="shared" ca="1" si="47"/>
        <v>0</v>
      </c>
      <c r="AS424" s="174" t="str">
        <f ca="1">IFERROR(VLOOKUP(ROW(AS412),'فهرست بها کلی'!$C$13:$BO$1660,23,0),"")</f>
        <v/>
      </c>
      <c r="AT424" s="174" t="str">
        <f ca="1">IFERROR(VLOOKUP(ROW(AT412),'فهرست بها کلی'!$C$13:$BO$1660,26,0),"")</f>
        <v/>
      </c>
      <c r="AU424" s="174" t="str">
        <f ca="1">IFERROR(VLOOKUP(ROW(AU412),'فهرست بها کلی'!$C$13:$BO$1660,29,0),"")</f>
        <v/>
      </c>
      <c r="AV424" s="174" t="str">
        <f ca="1">IFERROR(VLOOKUP(ROW(AV412),'فهرست بها کلی'!$C$13:$BO$1660,32,0),"")</f>
        <v/>
      </c>
      <c r="AW424" s="174" t="str">
        <f ca="1">IFERROR(VLOOKUP(ROW(AW412),'فهرست بها کلی'!$C$13:$BO$1660,35,0),"")</f>
        <v/>
      </c>
      <c r="AX424" s="174" t="str">
        <f ca="1">IFERROR(VLOOKUP(ROW(AX412),'فهرست بها کلی'!$C$13:$BO$1660,38,0),"")</f>
        <v/>
      </c>
      <c r="AY424" s="174" t="str">
        <f ca="1">IFERROR(VLOOKUP(ROW(AY412),'فهرست بها کلی'!$C$13:$BO$1660,41,0),"")</f>
        <v/>
      </c>
      <c r="AZ424" s="174" t="str">
        <f ca="1">IFERROR(VLOOKUP(ROW(AZ412),'فهرست بها کلی'!$C$13:$BO$1660,44,0),"")</f>
        <v/>
      </c>
      <c r="BA424" s="174" t="str">
        <f ca="1">IFERROR(VLOOKUP(ROW(BA412),'فهرست بها کلی'!$C$13:$BO$1660,47,0),"")</f>
        <v/>
      </c>
      <c r="BB424" s="174" t="str">
        <f ca="1">IFERROR(VLOOKUP(ROW(BB412),'فهرست بها کلی'!$C$13:$BO$1660,50,0),"")</f>
        <v/>
      </c>
      <c r="BC424" s="174" t="str">
        <f ca="1">IFERROR(VLOOKUP(ROW(BC412),'فهرست بها کلی'!$C$13:$BO$1660,53,0),"")</f>
        <v/>
      </c>
      <c r="BD424" s="174" t="str">
        <f ca="1">IFERROR(VLOOKUP(ROW(BD412),'فهرست بها کلی'!$C$13:$BO$1660,56,0),"")</f>
        <v/>
      </c>
      <c r="BE424" s="174" t="str">
        <f ca="1">IFERROR(VLOOKUP(ROW(BE412),'فهرست بها کلی'!$C$13:$BO$1660,59,0),"")</f>
        <v/>
      </c>
      <c r="BF424" s="174" t="str">
        <f ca="1">IFERROR(VLOOKUP(ROW(BF412),'فهرست بها کلی'!$C$13:$BO$1660,62,0),"")</f>
        <v/>
      </c>
      <c r="BG424" s="174" t="str">
        <f ca="1">IFERROR(VLOOKUP(ROW(BG412),'فهرست بها کلی'!$C$13:$BO$1660,65,0),"")</f>
        <v/>
      </c>
      <c r="BH424" s="174" t="str">
        <f ca="1">IFERROR(VLOOKUP(ROW(BH412),'فهرست بها کلی'!$C$13:$BO$1660,16,0),"")</f>
        <v/>
      </c>
      <c r="BI424" s="245" t="str">
        <f t="shared" ca="1" si="48"/>
        <v xml:space="preserve"> </v>
      </c>
      <c r="BJ424" s="245" t="str">
        <f t="shared" ca="1" si="49"/>
        <v/>
      </c>
      <c r="BK424" s="245" t="str">
        <f t="shared" ca="1" si="50"/>
        <v/>
      </c>
    </row>
    <row r="425" spans="1:63" ht="47.25" customHeight="1">
      <c r="A425" s="174" t="str">
        <f ca="1">IFERROR(VLOOKUP(ROW(A413),'فهرست بها کلی'!$C$13:$BO$1660,1,0),"")</f>
        <v/>
      </c>
      <c r="B425" s="174" t="str">
        <f ca="1">IFERROR(VLOOKUP(ROW(B413),'فهرست بها کلی'!$C$13:$BO$1660,5,0),"")</f>
        <v/>
      </c>
      <c r="C425" s="174" t="str">
        <f ca="1">IFERROR(VLOOKUP(ROW(C413),'فهرست بها کلی'!$C$13:$BO$1660,6,0),"")</f>
        <v/>
      </c>
      <c r="D425" s="174" t="str">
        <f ca="1">IFERROR(VLOOKUP(ROW(D413),'فهرست بها کلی'!$C$13:$BO$1660,7,0),"")</f>
        <v/>
      </c>
      <c r="E425" s="174" t="str">
        <f ca="1">IFERROR(VLOOKUP(ROW(E413),'فهرست بها کلی'!$C$13:$BO$1660,8,0),"")</f>
        <v/>
      </c>
      <c r="F425" s="174" t="str">
        <f ca="1">IFERROR(VLOOKUP(ROW(F413),'فهرست بها کلی'!$C$13:$BO$1660,9,0),"")</f>
        <v/>
      </c>
      <c r="G425" s="174" t="str">
        <f ca="1">IFERROR(VLOOKUP(ROW(G413),'فهرست بها کلی'!$C$13:$BO$1660,21,0),"")</f>
        <v/>
      </c>
      <c r="H425" s="174" t="str">
        <f ca="1">IFERROR(VLOOKUP(ROW(H413),'فهرست بها کلی'!$C$13:$BO$1660,24,0),"")</f>
        <v/>
      </c>
      <c r="I425" s="174" t="str">
        <f ca="1">IFERROR(VLOOKUP(ROW(I413),'فهرست بها کلی'!$C$13:$BO$1660,27,0),"")</f>
        <v/>
      </c>
      <c r="J425" s="174" t="str">
        <f ca="1">IFERROR(VLOOKUP(ROW(J413),'فهرست بها کلی'!$C$13:$BO$1660,30,0),"")</f>
        <v/>
      </c>
      <c r="K425" s="174" t="str">
        <f ca="1">IFERROR(VLOOKUP(ROW(K413),'فهرست بها کلی'!$C$13:$BO$1660,33,0),"")</f>
        <v/>
      </c>
      <c r="L425" s="174" t="str">
        <f ca="1">IFERROR(VLOOKUP(ROW(L413),'فهرست بها کلی'!$C$13:$BO$1660,36,0),"")</f>
        <v/>
      </c>
      <c r="M425" s="174" t="str">
        <f ca="1">IFERROR(VLOOKUP(ROW(M413),'فهرست بها کلی'!$C$13:$BO$1660,39,0),"")</f>
        <v/>
      </c>
      <c r="N425" s="174" t="str">
        <f ca="1">IFERROR(VLOOKUP(ROW(N413),'فهرست بها کلی'!$C$13:$BO$1660,42,0),"")</f>
        <v/>
      </c>
      <c r="O425" s="174" t="str">
        <f ca="1">IFERROR(VLOOKUP(ROW(O413),'فهرست بها کلی'!$C$13:$BO$1660,45,0),"")</f>
        <v/>
      </c>
      <c r="P425" s="174" t="str">
        <f ca="1">IFERROR(VLOOKUP(ROW(P413),'فهرست بها کلی'!$C$13:$BO$1660,48,0),"")</f>
        <v/>
      </c>
      <c r="Q425" s="174" t="str">
        <f ca="1">IFERROR(VLOOKUP(ROW(Q413),'فهرست بها کلی'!$C$13:$BO$1660,51,0),"")</f>
        <v/>
      </c>
      <c r="R425" s="174" t="str">
        <f ca="1">IFERROR(VLOOKUP(ROW(R413),'فهرست بها کلی'!$C$13:$BO$1660,54,0),"")</f>
        <v/>
      </c>
      <c r="S425" s="174" t="str">
        <f ca="1">IFERROR(VLOOKUP(ROW(S413),'فهرست بها کلی'!$C$13:$BO$1660,57,0),"")</f>
        <v/>
      </c>
      <c r="T425" s="174" t="str">
        <f ca="1">IFERROR(VLOOKUP(ROW(T413),'فهرست بها کلی'!$C$13:$BO$1660,60,0),"")</f>
        <v/>
      </c>
      <c r="U425" s="174" t="str">
        <f ca="1">IFERROR(VLOOKUP(ROW(U413),'فهرست بها کلی'!$C$13:$BO$1660,63,0),"")</f>
        <v/>
      </c>
      <c r="V425" s="241">
        <f t="shared" ca="1" si="44"/>
        <v>0</v>
      </c>
      <c r="W425" s="242" t="str">
        <f t="shared" ca="1" si="45"/>
        <v/>
      </c>
      <c r="X425" s="174" t="str">
        <f ca="1">IFERROR(VLOOKUP(ROW(X413),'فهرست بها کلی'!$C$13:$BO$1660,10,0),"")</f>
        <v/>
      </c>
      <c r="Y425" s="174" t="str">
        <f ca="1">IFERROR(VLOOKUP(ROW(Y413),'فهرست بها کلی'!$C$13:$BO$1660,11,0),"")</f>
        <v/>
      </c>
      <c r="Z425" s="174" t="str">
        <f ca="1">IFERROR(VLOOKUP(ROW(Z413),'فهرست بها کلی'!$C$13:$BO$1660,12,0),"")</f>
        <v/>
      </c>
      <c r="AA425" s="174" t="str">
        <f ca="1">IFERROR(VLOOKUP(ROW(AA413),'فهرست بها کلی'!$C$13:$BO$1660,13,0),"")</f>
        <v/>
      </c>
      <c r="AB425" s="243" t="str">
        <f t="shared" ca="1" si="46"/>
        <v/>
      </c>
      <c r="AC425" s="174" t="str">
        <f ca="1">IFERROR(VLOOKUP(ROW(AC413),'فهرست بها کلی'!$C$13:$BO$1660,22,0),"")</f>
        <v/>
      </c>
      <c r="AD425" s="174" t="str">
        <f ca="1">IFERROR(VLOOKUP(ROW(AD413),'فهرست بها کلی'!$C$13:$BO$1660,25,0),"")</f>
        <v/>
      </c>
      <c r="AE425" s="174" t="str">
        <f ca="1">IFERROR(VLOOKUP(ROW(AE413),'فهرست بها کلی'!$C$13:$BO$1660,28,0),"")</f>
        <v/>
      </c>
      <c r="AF425" s="174" t="str">
        <f ca="1">IFERROR(VLOOKUP(ROW(AF413),'فهرست بها کلی'!$C$13:$BO$1660,31,0),"")</f>
        <v/>
      </c>
      <c r="AG425" s="174" t="str">
        <f ca="1">IFERROR(VLOOKUP(ROW(AG413),'فهرست بها کلی'!$C$13:$BO$1660,34,0),"")</f>
        <v/>
      </c>
      <c r="AH425" s="174" t="str">
        <f ca="1">IFERROR(VLOOKUP(ROW(AH413),'فهرست بها کلی'!$C$13:$BO$1660,37,0),"")</f>
        <v/>
      </c>
      <c r="AI425" s="174" t="str">
        <f ca="1">IFERROR(VLOOKUP(ROW(AI413),'فهرست بها کلی'!$C$13:$BO$1660,40,0),"")</f>
        <v/>
      </c>
      <c r="AJ425" s="174" t="str">
        <f ca="1">IFERROR(VLOOKUP(ROW(AJ413),'فهرست بها کلی'!$C$13:$BO$1660,43,0),"")</f>
        <v/>
      </c>
      <c r="AK425" s="174" t="str">
        <f ca="1">IFERROR(VLOOKUP(ROW(AK413),'فهرست بها کلی'!$C$13:$BO$1660,46,0),"")</f>
        <v/>
      </c>
      <c r="AL425" s="174" t="str">
        <f ca="1">IFERROR(VLOOKUP(ROW(AL413),'فهرست بها کلی'!$C$13:$BO$1660,49,0),"")</f>
        <v/>
      </c>
      <c r="AM425" s="174" t="str">
        <f ca="1">IFERROR(VLOOKUP(ROW(AM413),'فهرست بها کلی'!$C$13:$BO$1660,52,0),"")</f>
        <v/>
      </c>
      <c r="AN425" s="174" t="str">
        <f ca="1">IFERROR(VLOOKUP(ROW(AN413),'فهرست بها کلی'!$C$13:$BO$1660,55,0),"")</f>
        <v/>
      </c>
      <c r="AO425" s="174" t="str">
        <f ca="1">IFERROR(VLOOKUP(ROW(AO413),'فهرست بها کلی'!$C$13:$BO$1660,58,0),"")</f>
        <v/>
      </c>
      <c r="AP425" s="174" t="str">
        <f ca="1">IFERROR(VLOOKUP(ROW(AP413),'فهرست بها کلی'!$C$13:$BO$1660,61,0),"")</f>
        <v/>
      </c>
      <c r="AQ425" s="174" t="str">
        <f ca="1">IFERROR(VLOOKUP(ROW(AQ413),'فهرست بها کلی'!$C$13:$BO$1660,64,0),"")</f>
        <v/>
      </c>
      <c r="AR425" s="244">
        <f t="shared" ca="1" si="47"/>
        <v>0</v>
      </c>
      <c r="AS425" s="174" t="str">
        <f ca="1">IFERROR(VLOOKUP(ROW(AS413),'فهرست بها کلی'!$C$13:$BO$1660,23,0),"")</f>
        <v/>
      </c>
      <c r="AT425" s="174" t="str">
        <f ca="1">IFERROR(VLOOKUP(ROW(AT413),'فهرست بها کلی'!$C$13:$BO$1660,26,0),"")</f>
        <v/>
      </c>
      <c r="AU425" s="174" t="str">
        <f ca="1">IFERROR(VLOOKUP(ROW(AU413),'فهرست بها کلی'!$C$13:$BO$1660,29,0),"")</f>
        <v/>
      </c>
      <c r="AV425" s="174" t="str">
        <f ca="1">IFERROR(VLOOKUP(ROW(AV413),'فهرست بها کلی'!$C$13:$BO$1660,32,0),"")</f>
        <v/>
      </c>
      <c r="AW425" s="174" t="str">
        <f ca="1">IFERROR(VLOOKUP(ROW(AW413),'فهرست بها کلی'!$C$13:$BO$1660,35,0),"")</f>
        <v/>
      </c>
      <c r="AX425" s="174" t="str">
        <f ca="1">IFERROR(VLOOKUP(ROW(AX413),'فهرست بها کلی'!$C$13:$BO$1660,38,0),"")</f>
        <v/>
      </c>
      <c r="AY425" s="174" t="str">
        <f ca="1">IFERROR(VLOOKUP(ROW(AY413),'فهرست بها کلی'!$C$13:$BO$1660,41,0),"")</f>
        <v/>
      </c>
      <c r="AZ425" s="174" t="str">
        <f ca="1">IFERROR(VLOOKUP(ROW(AZ413),'فهرست بها کلی'!$C$13:$BO$1660,44,0),"")</f>
        <v/>
      </c>
      <c r="BA425" s="174" t="str">
        <f ca="1">IFERROR(VLOOKUP(ROW(BA413),'فهرست بها کلی'!$C$13:$BO$1660,47,0),"")</f>
        <v/>
      </c>
      <c r="BB425" s="174" t="str">
        <f ca="1">IFERROR(VLOOKUP(ROW(BB413),'فهرست بها کلی'!$C$13:$BO$1660,50,0),"")</f>
        <v/>
      </c>
      <c r="BC425" s="174" t="str">
        <f ca="1">IFERROR(VLOOKUP(ROW(BC413),'فهرست بها کلی'!$C$13:$BO$1660,53,0),"")</f>
        <v/>
      </c>
      <c r="BD425" s="174" t="str">
        <f ca="1">IFERROR(VLOOKUP(ROW(BD413),'فهرست بها کلی'!$C$13:$BO$1660,56,0),"")</f>
        <v/>
      </c>
      <c r="BE425" s="174" t="str">
        <f ca="1">IFERROR(VLOOKUP(ROW(BE413),'فهرست بها کلی'!$C$13:$BO$1660,59,0),"")</f>
        <v/>
      </c>
      <c r="BF425" s="174" t="str">
        <f ca="1">IFERROR(VLOOKUP(ROW(BF413),'فهرست بها کلی'!$C$13:$BO$1660,62,0),"")</f>
        <v/>
      </c>
      <c r="BG425" s="174" t="str">
        <f ca="1">IFERROR(VLOOKUP(ROW(BG413),'فهرست بها کلی'!$C$13:$BO$1660,65,0),"")</f>
        <v/>
      </c>
      <c r="BH425" s="174" t="str">
        <f ca="1">IFERROR(VLOOKUP(ROW(BH413),'فهرست بها کلی'!$C$13:$BO$1660,16,0),"")</f>
        <v/>
      </c>
      <c r="BI425" s="245" t="str">
        <f t="shared" ca="1" si="48"/>
        <v xml:space="preserve"> </v>
      </c>
      <c r="BJ425" s="245" t="str">
        <f t="shared" ca="1" si="49"/>
        <v/>
      </c>
      <c r="BK425" s="245" t="str">
        <f t="shared" ca="1" si="50"/>
        <v/>
      </c>
    </row>
    <row r="426" spans="1:63" ht="47.25" customHeight="1">
      <c r="A426" s="174" t="str">
        <f ca="1">IFERROR(VLOOKUP(ROW(A414),'فهرست بها کلی'!$C$13:$BO$1660,1,0),"")</f>
        <v/>
      </c>
      <c r="B426" s="174" t="str">
        <f ca="1">IFERROR(VLOOKUP(ROW(B414),'فهرست بها کلی'!$C$13:$BO$1660,5,0),"")</f>
        <v/>
      </c>
      <c r="C426" s="174" t="str">
        <f ca="1">IFERROR(VLOOKUP(ROW(C414),'فهرست بها کلی'!$C$13:$BO$1660,6,0),"")</f>
        <v/>
      </c>
      <c r="D426" s="174" t="str">
        <f ca="1">IFERROR(VLOOKUP(ROW(D414),'فهرست بها کلی'!$C$13:$BO$1660,7,0),"")</f>
        <v/>
      </c>
      <c r="E426" s="174" t="str">
        <f ca="1">IFERROR(VLOOKUP(ROW(E414),'فهرست بها کلی'!$C$13:$BO$1660,8,0),"")</f>
        <v/>
      </c>
      <c r="F426" s="174" t="str">
        <f ca="1">IFERROR(VLOOKUP(ROW(F414),'فهرست بها کلی'!$C$13:$BO$1660,9,0),"")</f>
        <v/>
      </c>
      <c r="G426" s="174" t="str">
        <f ca="1">IFERROR(VLOOKUP(ROW(G414),'فهرست بها کلی'!$C$13:$BO$1660,21,0),"")</f>
        <v/>
      </c>
      <c r="H426" s="174" t="str">
        <f ca="1">IFERROR(VLOOKUP(ROW(H414),'فهرست بها کلی'!$C$13:$BO$1660,24,0),"")</f>
        <v/>
      </c>
      <c r="I426" s="174" t="str">
        <f ca="1">IFERROR(VLOOKUP(ROW(I414),'فهرست بها کلی'!$C$13:$BO$1660,27,0),"")</f>
        <v/>
      </c>
      <c r="J426" s="174" t="str">
        <f ca="1">IFERROR(VLOOKUP(ROW(J414),'فهرست بها کلی'!$C$13:$BO$1660,30,0),"")</f>
        <v/>
      </c>
      <c r="K426" s="174" t="str">
        <f ca="1">IFERROR(VLOOKUP(ROW(K414),'فهرست بها کلی'!$C$13:$BO$1660,33,0),"")</f>
        <v/>
      </c>
      <c r="L426" s="174" t="str">
        <f ca="1">IFERROR(VLOOKUP(ROW(L414),'فهرست بها کلی'!$C$13:$BO$1660,36,0),"")</f>
        <v/>
      </c>
      <c r="M426" s="174" t="str">
        <f ca="1">IFERROR(VLOOKUP(ROW(M414),'فهرست بها کلی'!$C$13:$BO$1660,39,0),"")</f>
        <v/>
      </c>
      <c r="N426" s="174" t="str">
        <f ca="1">IFERROR(VLOOKUP(ROW(N414),'فهرست بها کلی'!$C$13:$BO$1660,42,0),"")</f>
        <v/>
      </c>
      <c r="O426" s="174" t="str">
        <f ca="1">IFERROR(VLOOKUP(ROW(O414),'فهرست بها کلی'!$C$13:$BO$1660,45,0),"")</f>
        <v/>
      </c>
      <c r="P426" s="174" t="str">
        <f ca="1">IFERROR(VLOOKUP(ROW(P414),'فهرست بها کلی'!$C$13:$BO$1660,48,0),"")</f>
        <v/>
      </c>
      <c r="Q426" s="174" t="str">
        <f ca="1">IFERROR(VLOOKUP(ROW(Q414),'فهرست بها کلی'!$C$13:$BO$1660,51,0),"")</f>
        <v/>
      </c>
      <c r="R426" s="174" t="str">
        <f ca="1">IFERROR(VLOOKUP(ROW(R414),'فهرست بها کلی'!$C$13:$BO$1660,54,0),"")</f>
        <v/>
      </c>
      <c r="S426" s="174" t="str">
        <f ca="1">IFERROR(VLOOKUP(ROW(S414),'فهرست بها کلی'!$C$13:$BO$1660,57,0),"")</f>
        <v/>
      </c>
      <c r="T426" s="174" t="str">
        <f ca="1">IFERROR(VLOOKUP(ROW(T414),'فهرست بها کلی'!$C$13:$BO$1660,60,0),"")</f>
        <v/>
      </c>
      <c r="U426" s="174" t="str">
        <f ca="1">IFERROR(VLOOKUP(ROW(U414),'فهرست بها کلی'!$C$13:$BO$1660,63,0),"")</f>
        <v/>
      </c>
      <c r="V426" s="241">
        <f t="shared" ca="1" si="44"/>
        <v>0</v>
      </c>
      <c r="W426" s="242" t="str">
        <f t="shared" ca="1" si="45"/>
        <v/>
      </c>
      <c r="X426" s="174" t="str">
        <f ca="1">IFERROR(VLOOKUP(ROW(X414),'فهرست بها کلی'!$C$13:$BO$1660,10,0),"")</f>
        <v/>
      </c>
      <c r="Y426" s="174" t="str">
        <f ca="1">IFERROR(VLOOKUP(ROW(Y414),'فهرست بها کلی'!$C$13:$BO$1660,11,0),"")</f>
        <v/>
      </c>
      <c r="Z426" s="174" t="str">
        <f ca="1">IFERROR(VLOOKUP(ROW(Z414),'فهرست بها کلی'!$C$13:$BO$1660,12,0),"")</f>
        <v/>
      </c>
      <c r="AA426" s="174" t="str">
        <f ca="1">IFERROR(VLOOKUP(ROW(AA414),'فهرست بها کلی'!$C$13:$BO$1660,13,0),"")</f>
        <v/>
      </c>
      <c r="AB426" s="243" t="str">
        <f t="shared" ca="1" si="46"/>
        <v/>
      </c>
      <c r="AC426" s="174" t="str">
        <f ca="1">IFERROR(VLOOKUP(ROW(AC414),'فهرست بها کلی'!$C$13:$BO$1660,22,0),"")</f>
        <v/>
      </c>
      <c r="AD426" s="174" t="str">
        <f ca="1">IFERROR(VLOOKUP(ROW(AD414),'فهرست بها کلی'!$C$13:$BO$1660,25,0),"")</f>
        <v/>
      </c>
      <c r="AE426" s="174" t="str">
        <f ca="1">IFERROR(VLOOKUP(ROW(AE414),'فهرست بها کلی'!$C$13:$BO$1660,28,0),"")</f>
        <v/>
      </c>
      <c r="AF426" s="174" t="str">
        <f ca="1">IFERROR(VLOOKUP(ROW(AF414),'فهرست بها کلی'!$C$13:$BO$1660,31,0),"")</f>
        <v/>
      </c>
      <c r="AG426" s="174" t="str">
        <f ca="1">IFERROR(VLOOKUP(ROW(AG414),'فهرست بها کلی'!$C$13:$BO$1660,34,0),"")</f>
        <v/>
      </c>
      <c r="AH426" s="174" t="str">
        <f ca="1">IFERROR(VLOOKUP(ROW(AH414),'فهرست بها کلی'!$C$13:$BO$1660,37,0),"")</f>
        <v/>
      </c>
      <c r="AI426" s="174" t="str">
        <f ca="1">IFERROR(VLOOKUP(ROW(AI414),'فهرست بها کلی'!$C$13:$BO$1660,40,0),"")</f>
        <v/>
      </c>
      <c r="AJ426" s="174" t="str">
        <f ca="1">IFERROR(VLOOKUP(ROW(AJ414),'فهرست بها کلی'!$C$13:$BO$1660,43,0),"")</f>
        <v/>
      </c>
      <c r="AK426" s="174" t="str">
        <f ca="1">IFERROR(VLOOKUP(ROW(AK414),'فهرست بها کلی'!$C$13:$BO$1660,46,0),"")</f>
        <v/>
      </c>
      <c r="AL426" s="174" t="str">
        <f ca="1">IFERROR(VLOOKUP(ROW(AL414),'فهرست بها کلی'!$C$13:$BO$1660,49,0),"")</f>
        <v/>
      </c>
      <c r="AM426" s="174" t="str">
        <f ca="1">IFERROR(VLOOKUP(ROW(AM414),'فهرست بها کلی'!$C$13:$BO$1660,52,0),"")</f>
        <v/>
      </c>
      <c r="AN426" s="174" t="str">
        <f ca="1">IFERROR(VLOOKUP(ROW(AN414),'فهرست بها کلی'!$C$13:$BO$1660,55,0),"")</f>
        <v/>
      </c>
      <c r="AO426" s="174" t="str">
        <f ca="1">IFERROR(VLOOKUP(ROW(AO414),'فهرست بها کلی'!$C$13:$BO$1660,58,0),"")</f>
        <v/>
      </c>
      <c r="AP426" s="174" t="str">
        <f ca="1">IFERROR(VLOOKUP(ROW(AP414),'فهرست بها کلی'!$C$13:$BO$1660,61,0),"")</f>
        <v/>
      </c>
      <c r="AQ426" s="174" t="str">
        <f ca="1">IFERROR(VLOOKUP(ROW(AQ414),'فهرست بها کلی'!$C$13:$BO$1660,64,0),"")</f>
        <v/>
      </c>
      <c r="AR426" s="244">
        <f t="shared" ca="1" si="47"/>
        <v>0</v>
      </c>
      <c r="AS426" s="174" t="str">
        <f ca="1">IFERROR(VLOOKUP(ROW(AS414),'فهرست بها کلی'!$C$13:$BO$1660,23,0),"")</f>
        <v/>
      </c>
      <c r="AT426" s="174" t="str">
        <f ca="1">IFERROR(VLOOKUP(ROW(AT414),'فهرست بها کلی'!$C$13:$BO$1660,26,0),"")</f>
        <v/>
      </c>
      <c r="AU426" s="174" t="str">
        <f ca="1">IFERROR(VLOOKUP(ROW(AU414),'فهرست بها کلی'!$C$13:$BO$1660,29,0),"")</f>
        <v/>
      </c>
      <c r="AV426" s="174" t="str">
        <f ca="1">IFERROR(VLOOKUP(ROW(AV414),'فهرست بها کلی'!$C$13:$BO$1660,32,0),"")</f>
        <v/>
      </c>
      <c r="AW426" s="174" t="str">
        <f ca="1">IFERROR(VLOOKUP(ROW(AW414),'فهرست بها کلی'!$C$13:$BO$1660,35,0),"")</f>
        <v/>
      </c>
      <c r="AX426" s="174" t="str">
        <f ca="1">IFERROR(VLOOKUP(ROW(AX414),'فهرست بها کلی'!$C$13:$BO$1660,38,0),"")</f>
        <v/>
      </c>
      <c r="AY426" s="174" t="str">
        <f ca="1">IFERROR(VLOOKUP(ROW(AY414),'فهرست بها کلی'!$C$13:$BO$1660,41,0),"")</f>
        <v/>
      </c>
      <c r="AZ426" s="174" t="str">
        <f ca="1">IFERROR(VLOOKUP(ROW(AZ414),'فهرست بها کلی'!$C$13:$BO$1660,44,0),"")</f>
        <v/>
      </c>
      <c r="BA426" s="174" t="str">
        <f ca="1">IFERROR(VLOOKUP(ROW(BA414),'فهرست بها کلی'!$C$13:$BO$1660,47,0),"")</f>
        <v/>
      </c>
      <c r="BB426" s="174" t="str">
        <f ca="1">IFERROR(VLOOKUP(ROW(BB414),'فهرست بها کلی'!$C$13:$BO$1660,50,0),"")</f>
        <v/>
      </c>
      <c r="BC426" s="174" t="str">
        <f ca="1">IFERROR(VLOOKUP(ROW(BC414),'فهرست بها کلی'!$C$13:$BO$1660,53,0),"")</f>
        <v/>
      </c>
      <c r="BD426" s="174" t="str">
        <f ca="1">IFERROR(VLOOKUP(ROW(BD414),'فهرست بها کلی'!$C$13:$BO$1660,56,0),"")</f>
        <v/>
      </c>
      <c r="BE426" s="174" t="str">
        <f ca="1">IFERROR(VLOOKUP(ROW(BE414),'فهرست بها کلی'!$C$13:$BO$1660,59,0),"")</f>
        <v/>
      </c>
      <c r="BF426" s="174" t="str">
        <f ca="1">IFERROR(VLOOKUP(ROW(BF414),'فهرست بها کلی'!$C$13:$BO$1660,62,0),"")</f>
        <v/>
      </c>
      <c r="BG426" s="174" t="str">
        <f ca="1">IFERROR(VLOOKUP(ROW(BG414),'فهرست بها کلی'!$C$13:$BO$1660,65,0),"")</f>
        <v/>
      </c>
      <c r="BH426" s="174" t="str">
        <f ca="1">IFERROR(VLOOKUP(ROW(BH414),'فهرست بها کلی'!$C$13:$BO$1660,16,0),"")</f>
        <v/>
      </c>
      <c r="BI426" s="245" t="str">
        <f t="shared" ca="1" si="48"/>
        <v xml:space="preserve"> </v>
      </c>
      <c r="BJ426" s="245" t="str">
        <f t="shared" ca="1" si="49"/>
        <v/>
      </c>
      <c r="BK426" s="245" t="str">
        <f t="shared" ca="1" si="50"/>
        <v/>
      </c>
    </row>
    <row r="427" spans="1:63" ht="47.25" customHeight="1">
      <c r="A427" s="174" t="str">
        <f ca="1">IFERROR(VLOOKUP(ROW(A415),'فهرست بها کلی'!$C$13:$BO$1660,1,0),"")</f>
        <v/>
      </c>
      <c r="B427" s="174" t="str">
        <f ca="1">IFERROR(VLOOKUP(ROW(B415),'فهرست بها کلی'!$C$13:$BO$1660,5,0),"")</f>
        <v/>
      </c>
      <c r="C427" s="174" t="str">
        <f ca="1">IFERROR(VLOOKUP(ROW(C415),'فهرست بها کلی'!$C$13:$BO$1660,6,0),"")</f>
        <v/>
      </c>
      <c r="D427" s="174" t="str">
        <f ca="1">IFERROR(VLOOKUP(ROW(D415),'فهرست بها کلی'!$C$13:$BO$1660,7,0),"")</f>
        <v/>
      </c>
      <c r="E427" s="174" t="str">
        <f ca="1">IFERROR(VLOOKUP(ROW(E415),'فهرست بها کلی'!$C$13:$BO$1660,8,0),"")</f>
        <v/>
      </c>
      <c r="F427" s="174" t="str">
        <f ca="1">IFERROR(VLOOKUP(ROW(F415),'فهرست بها کلی'!$C$13:$BO$1660,9,0),"")</f>
        <v/>
      </c>
      <c r="G427" s="174" t="str">
        <f ca="1">IFERROR(VLOOKUP(ROW(G415),'فهرست بها کلی'!$C$13:$BO$1660,21,0),"")</f>
        <v/>
      </c>
      <c r="H427" s="174" t="str">
        <f ca="1">IFERROR(VLOOKUP(ROW(H415),'فهرست بها کلی'!$C$13:$BO$1660,24,0),"")</f>
        <v/>
      </c>
      <c r="I427" s="174" t="str">
        <f ca="1">IFERROR(VLOOKUP(ROW(I415),'فهرست بها کلی'!$C$13:$BO$1660,27,0),"")</f>
        <v/>
      </c>
      <c r="J427" s="174" t="str">
        <f ca="1">IFERROR(VLOOKUP(ROW(J415),'فهرست بها کلی'!$C$13:$BO$1660,30,0),"")</f>
        <v/>
      </c>
      <c r="K427" s="174" t="str">
        <f ca="1">IFERROR(VLOOKUP(ROW(K415),'فهرست بها کلی'!$C$13:$BO$1660,33,0),"")</f>
        <v/>
      </c>
      <c r="L427" s="174" t="str">
        <f ca="1">IFERROR(VLOOKUP(ROW(L415),'فهرست بها کلی'!$C$13:$BO$1660,36,0),"")</f>
        <v/>
      </c>
      <c r="M427" s="174" t="str">
        <f ca="1">IFERROR(VLOOKUP(ROW(M415),'فهرست بها کلی'!$C$13:$BO$1660,39,0),"")</f>
        <v/>
      </c>
      <c r="N427" s="174" t="str">
        <f ca="1">IFERROR(VLOOKUP(ROW(N415),'فهرست بها کلی'!$C$13:$BO$1660,42,0),"")</f>
        <v/>
      </c>
      <c r="O427" s="174" t="str">
        <f ca="1">IFERROR(VLOOKUP(ROW(O415),'فهرست بها کلی'!$C$13:$BO$1660,45,0),"")</f>
        <v/>
      </c>
      <c r="P427" s="174" t="str">
        <f ca="1">IFERROR(VLOOKUP(ROW(P415),'فهرست بها کلی'!$C$13:$BO$1660,48,0),"")</f>
        <v/>
      </c>
      <c r="Q427" s="174" t="str">
        <f ca="1">IFERROR(VLOOKUP(ROW(Q415),'فهرست بها کلی'!$C$13:$BO$1660,51,0),"")</f>
        <v/>
      </c>
      <c r="R427" s="174" t="str">
        <f ca="1">IFERROR(VLOOKUP(ROW(R415),'فهرست بها کلی'!$C$13:$BO$1660,54,0),"")</f>
        <v/>
      </c>
      <c r="S427" s="174" t="str">
        <f ca="1">IFERROR(VLOOKUP(ROW(S415),'فهرست بها کلی'!$C$13:$BO$1660,57,0),"")</f>
        <v/>
      </c>
      <c r="T427" s="174" t="str">
        <f ca="1">IFERROR(VLOOKUP(ROW(T415),'فهرست بها کلی'!$C$13:$BO$1660,60,0),"")</f>
        <v/>
      </c>
      <c r="U427" s="174" t="str">
        <f ca="1">IFERROR(VLOOKUP(ROW(U415),'فهرست بها کلی'!$C$13:$BO$1660,63,0),"")</f>
        <v/>
      </c>
      <c r="V427" s="241">
        <f t="shared" ca="1" si="44"/>
        <v>0</v>
      </c>
      <c r="W427" s="242" t="str">
        <f t="shared" ca="1" si="45"/>
        <v/>
      </c>
      <c r="X427" s="174" t="str">
        <f ca="1">IFERROR(VLOOKUP(ROW(X415),'فهرست بها کلی'!$C$13:$BO$1660,10,0),"")</f>
        <v/>
      </c>
      <c r="Y427" s="174" t="str">
        <f ca="1">IFERROR(VLOOKUP(ROW(Y415),'فهرست بها کلی'!$C$13:$BO$1660,11,0),"")</f>
        <v/>
      </c>
      <c r="Z427" s="174" t="str">
        <f ca="1">IFERROR(VLOOKUP(ROW(Z415),'فهرست بها کلی'!$C$13:$BO$1660,12,0),"")</f>
        <v/>
      </c>
      <c r="AA427" s="174" t="str">
        <f ca="1">IFERROR(VLOOKUP(ROW(AA415),'فهرست بها کلی'!$C$13:$BO$1660,13,0),"")</f>
        <v/>
      </c>
      <c r="AB427" s="243" t="str">
        <f t="shared" ca="1" si="46"/>
        <v/>
      </c>
      <c r="AC427" s="174" t="str">
        <f ca="1">IFERROR(VLOOKUP(ROW(AC415),'فهرست بها کلی'!$C$13:$BO$1660,22,0),"")</f>
        <v/>
      </c>
      <c r="AD427" s="174" t="str">
        <f ca="1">IFERROR(VLOOKUP(ROW(AD415),'فهرست بها کلی'!$C$13:$BO$1660,25,0),"")</f>
        <v/>
      </c>
      <c r="AE427" s="174" t="str">
        <f ca="1">IFERROR(VLOOKUP(ROW(AE415),'فهرست بها کلی'!$C$13:$BO$1660,28,0),"")</f>
        <v/>
      </c>
      <c r="AF427" s="174" t="str">
        <f ca="1">IFERROR(VLOOKUP(ROW(AF415),'فهرست بها کلی'!$C$13:$BO$1660,31,0),"")</f>
        <v/>
      </c>
      <c r="AG427" s="174" t="str">
        <f ca="1">IFERROR(VLOOKUP(ROW(AG415),'فهرست بها کلی'!$C$13:$BO$1660,34,0),"")</f>
        <v/>
      </c>
      <c r="AH427" s="174" t="str">
        <f ca="1">IFERROR(VLOOKUP(ROW(AH415),'فهرست بها کلی'!$C$13:$BO$1660,37,0),"")</f>
        <v/>
      </c>
      <c r="AI427" s="174" t="str">
        <f ca="1">IFERROR(VLOOKUP(ROW(AI415),'فهرست بها کلی'!$C$13:$BO$1660,40,0),"")</f>
        <v/>
      </c>
      <c r="AJ427" s="174" t="str">
        <f ca="1">IFERROR(VLOOKUP(ROW(AJ415),'فهرست بها کلی'!$C$13:$BO$1660,43,0),"")</f>
        <v/>
      </c>
      <c r="AK427" s="174" t="str">
        <f ca="1">IFERROR(VLOOKUP(ROW(AK415),'فهرست بها کلی'!$C$13:$BO$1660,46,0),"")</f>
        <v/>
      </c>
      <c r="AL427" s="174" t="str">
        <f ca="1">IFERROR(VLOOKUP(ROW(AL415),'فهرست بها کلی'!$C$13:$BO$1660,49,0),"")</f>
        <v/>
      </c>
      <c r="AM427" s="174" t="str">
        <f ca="1">IFERROR(VLOOKUP(ROW(AM415),'فهرست بها کلی'!$C$13:$BO$1660,52,0),"")</f>
        <v/>
      </c>
      <c r="AN427" s="174" t="str">
        <f ca="1">IFERROR(VLOOKUP(ROW(AN415),'فهرست بها کلی'!$C$13:$BO$1660,55,0),"")</f>
        <v/>
      </c>
      <c r="AO427" s="174" t="str">
        <f ca="1">IFERROR(VLOOKUP(ROW(AO415),'فهرست بها کلی'!$C$13:$BO$1660,58,0),"")</f>
        <v/>
      </c>
      <c r="AP427" s="174" t="str">
        <f ca="1">IFERROR(VLOOKUP(ROW(AP415),'فهرست بها کلی'!$C$13:$BO$1660,61,0),"")</f>
        <v/>
      </c>
      <c r="AQ427" s="174" t="str">
        <f ca="1">IFERROR(VLOOKUP(ROW(AQ415),'فهرست بها کلی'!$C$13:$BO$1660,64,0),"")</f>
        <v/>
      </c>
      <c r="AR427" s="244">
        <f t="shared" ca="1" si="47"/>
        <v>0</v>
      </c>
      <c r="AS427" s="174" t="str">
        <f ca="1">IFERROR(VLOOKUP(ROW(AS415),'فهرست بها کلی'!$C$13:$BO$1660,23,0),"")</f>
        <v/>
      </c>
      <c r="AT427" s="174" t="str">
        <f ca="1">IFERROR(VLOOKUP(ROW(AT415),'فهرست بها کلی'!$C$13:$BO$1660,26,0),"")</f>
        <v/>
      </c>
      <c r="AU427" s="174" t="str">
        <f ca="1">IFERROR(VLOOKUP(ROW(AU415),'فهرست بها کلی'!$C$13:$BO$1660,29,0),"")</f>
        <v/>
      </c>
      <c r="AV427" s="174" t="str">
        <f ca="1">IFERROR(VLOOKUP(ROW(AV415),'فهرست بها کلی'!$C$13:$BO$1660,32,0),"")</f>
        <v/>
      </c>
      <c r="AW427" s="174" t="str">
        <f ca="1">IFERROR(VLOOKUP(ROW(AW415),'فهرست بها کلی'!$C$13:$BO$1660,35,0),"")</f>
        <v/>
      </c>
      <c r="AX427" s="174" t="str">
        <f ca="1">IFERROR(VLOOKUP(ROW(AX415),'فهرست بها کلی'!$C$13:$BO$1660,38,0),"")</f>
        <v/>
      </c>
      <c r="AY427" s="174" t="str">
        <f ca="1">IFERROR(VLOOKUP(ROW(AY415),'فهرست بها کلی'!$C$13:$BO$1660,41,0),"")</f>
        <v/>
      </c>
      <c r="AZ427" s="174" t="str">
        <f ca="1">IFERROR(VLOOKUP(ROW(AZ415),'فهرست بها کلی'!$C$13:$BO$1660,44,0),"")</f>
        <v/>
      </c>
      <c r="BA427" s="174" t="str">
        <f ca="1">IFERROR(VLOOKUP(ROW(BA415),'فهرست بها کلی'!$C$13:$BO$1660,47,0),"")</f>
        <v/>
      </c>
      <c r="BB427" s="174" t="str">
        <f ca="1">IFERROR(VLOOKUP(ROW(BB415),'فهرست بها کلی'!$C$13:$BO$1660,50,0),"")</f>
        <v/>
      </c>
      <c r="BC427" s="174" t="str">
        <f ca="1">IFERROR(VLOOKUP(ROW(BC415),'فهرست بها کلی'!$C$13:$BO$1660,53,0),"")</f>
        <v/>
      </c>
      <c r="BD427" s="174" t="str">
        <f ca="1">IFERROR(VLOOKUP(ROW(BD415),'فهرست بها کلی'!$C$13:$BO$1660,56,0),"")</f>
        <v/>
      </c>
      <c r="BE427" s="174" t="str">
        <f ca="1">IFERROR(VLOOKUP(ROW(BE415),'فهرست بها کلی'!$C$13:$BO$1660,59,0),"")</f>
        <v/>
      </c>
      <c r="BF427" s="174" t="str">
        <f ca="1">IFERROR(VLOOKUP(ROW(BF415),'فهرست بها کلی'!$C$13:$BO$1660,62,0),"")</f>
        <v/>
      </c>
      <c r="BG427" s="174" t="str">
        <f ca="1">IFERROR(VLOOKUP(ROW(BG415),'فهرست بها کلی'!$C$13:$BO$1660,65,0),"")</f>
        <v/>
      </c>
      <c r="BH427" s="174" t="str">
        <f ca="1">IFERROR(VLOOKUP(ROW(BH415),'فهرست بها کلی'!$C$13:$BO$1660,16,0),"")</f>
        <v/>
      </c>
      <c r="BI427" s="245" t="str">
        <f t="shared" ca="1" si="48"/>
        <v xml:space="preserve"> </v>
      </c>
      <c r="BJ427" s="245" t="str">
        <f t="shared" ca="1" si="49"/>
        <v/>
      </c>
      <c r="BK427" s="245" t="str">
        <f t="shared" ca="1" si="50"/>
        <v/>
      </c>
    </row>
    <row r="428" spans="1:63" ht="47.25" customHeight="1">
      <c r="A428" s="174" t="str">
        <f ca="1">IFERROR(VLOOKUP(ROW(A416),'فهرست بها کلی'!$C$13:$BO$1660,1,0),"")</f>
        <v/>
      </c>
      <c r="B428" s="174" t="str">
        <f ca="1">IFERROR(VLOOKUP(ROW(B416),'فهرست بها کلی'!$C$13:$BO$1660,5,0),"")</f>
        <v/>
      </c>
      <c r="C428" s="174" t="str">
        <f ca="1">IFERROR(VLOOKUP(ROW(C416),'فهرست بها کلی'!$C$13:$BO$1660,6,0),"")</f>
        <v/>
      </c>
      <c r="D428" s="174" t="str">
        <f ca="1">IFERROR(VLOOKUP(ROW(D416),'فهرست بها کلی'!$C$13:$BO$1660,7,0),"")</f>
        <v/>
      </c>
      <c r="E428" s="174" t="str">
        <f ca="1">IFERROR(VLOOKUP(ROW(E416),'فهرست بها کلی'!$C$13:$BO$1660,8,0),"")</f>
        <v/>
      </c>
      <c r="F428" s="174" t="str">
        <f ca="1">IFERROR(VLOOKUP(ROW(F416),'فهرست بها کلی'!$C$13:$BO$1660,9,0),"")</f>
        <v/>
      </c>
      <c r="G428" s="174" t="str">
        <f ca="1">IFERROR(VLOOKUP(ROW(G416),'فهرست بها کلی'!$C$13:$BO$1660,21,0),"")</f>
        <v/>
      </c>
      <c r="H428" s="174" t="str">
        <f ca="1">IFERROR(VLOOKUP(ROW(H416),'فهرست بها کلی'!$C$13:$BO$1660,24,0),"")</f>
        <v/>
      </c>
      <c r="I428" s="174" t="str">
        <f ca="1">IFERROR(VLOOKUP(ROW(I416),'فهرست بها کلی'!$C$13:$BO$1660,27,0),"")</f>
        <v/>
      </c>
      <c r="J428" s="174" t="str">
        <f ca="1">IFERROR(VLOOKUP(ROW(J416),'فهرست بها کلی'!$C$13:$BO$1660,30,0),"")</f>
        <v/>
      </c>
      <c r="K428" s="174" t="str">
        <f ca="1">IFERROR(VLOOKUP(ROW(K416),'فهرست بها کلی'!$C$13:$BO$1660,33,0),"")</f>
        <v/>
      </c>
      <c r="L428" s="174" t="str">
        <f ca="1">IFERROR(VLOOKUP(ROW(L416),'فهرست بها کلی'!$C$13:$BO$1660,36,0),"")</f>
        <v/>
      </c>
      <c r="M428" s="174" t="str">
        <f ca="1">IFERROR(VLOOKUP(ROW(M416),'فهرست بها کلی'!$C$13:$BO$1660,39,0),"")</f>
        <v/>
      </c>
      <c r="N428" s="174" t="str">
        <f ca="1">IFERROR(VLOOKUP(ROW(N416),'فهرست بها کلی'!$C$13:$BO$1660,42,0),"")</f>
        <v/>
      </c>
      <c r="O428" s="174" t="str">
        <f ca="1">IFERROR(VLOOKUP(ROW(O416),'فهرست بها کلی'!$C$13:$BO$1660,45,0),"")</f>
        <v/>
      </c>
      <c r="P428" s="174" t="str">
        <f ca="1">IFERROR(VLOOKUP(ROW(P416),'فهرست بها کلی'!$C$13:$BO$1660,48,0),"")</f>
        <v/>
      </c>
      <c r="Q428" s="174" t="str">
        <f ca="1">IFERROR(VLOOKUP(ROW(Q416),'فهرست بها کلی'!$C$13:$BO$1660,51,0),"")</f>
        <v/>
      </c>
      <c r="R428" s="174" t="str">
        <f ca="1">IFERROR(VLOOKUP(ROW(R416),'فهرست بها کلی'!$C$13:$BO$1660,54,0),"")</f>
        <v/>
      </c>
      <c r="S428" s="174" t="str">
        <f ca="1">IFERROR(VLOOKUP(ROW(S416),'فهرست بها کلی'!$C$13:$BO$1660,57,0),"")</f>
        <v/>
      </c>
      <c r="T428" s="174" t="str">
        <f ca="1">IFERROR(VLOOKUP(ROW(T416),'فهرست بها کلی'!$C$13:$BO$1660,60,0),"")</f>
        <v/>
      </c>
      <c r="U428" s="174" t="str">
        <f ca="1">IFERROR(VLOOKUP(ROW(U416),'فهرست بها کلی'!$C$13:$BO$1660,63,0),"")</f>
        <v/>
      </c>
      <c r="V428" s="241">
        <f t="shared" ca="1" si="44"/>
        <v>0</v>
      </c>
      <c r="W428" s="242" t="str">
        <f t="shared" ca="1" si="45"/>
        <v/>
      </c>
      <c r="X428" s="174" t="str">
        <f ca="1">IFERROR(VLOOKUP(ROW(X416),'فهرست بها کلی'!$C$13:$BO$1660,10,0),"")</f>
        <v/>
      </c>
      <c r="Y428" s="174" t="str">
        <f ca="1">IFERROR(VLOOKUP(ROW(Y416),'فهرست بها کلی'!$C$13:$BO$1660,11,0),"")</f>
        <v/>
      </c>
      <c r="Z428" s="174" t="str">
        <f ca="1">IFERROR(VLOOKUP(ROW(Z416),'فهرست بها کلی'!$C$13:$BO$1660,12,0),"")</f>
        <v/>
      </c>
      <c r="AA428" s="174" t="str">
        <f ca="1">IFERROR(VLOOKUP(ROW(AA416),'فهرست بها کلی'!$C$13:$BO$1660,13,0),"")</f>
        <v/>
      </c>
      <c r="AB428" s="243" t="str">
        <f t="shared" ca="1" si="46"/>
        <v/>
      </c>
      <c r="AC428" s="174" t="str">
        <f ca="1">IFERROR(VLOOKUP(ROW(AC416),'فهرست بها کلی'!$C$13:$BO$1660,22,0),"")</f>
        <v/>
      </c>
      <c r="AD428" s="174" t="str">
        <f ca="1">IFERROR(VLOOKUP(ROW(AD416),'فهرست بها کلی'!$C$13:$BO$1660,25,0),"")</f>
        <v/>
      </c>
      <c r="AE428" s="174" t="str">
        <f ca="1">IFERROR(VLOOKUP(ROW(AE416),'فهرست بها کلی'!$C$13:$BO$1660,28,0),"")</f>
        <v/>
      </c>
      <c r="AF428" s="174" t="str">
        <f ca="1">IFERROR(VLOOKUP(ROW(AF416),'فهرست بها کلی'!$C$13:$BO$1660,31,0),"")</f>
        <v/>
      </c>
      <c r="AG428" s="174" t="str">
        <f ca="1">IFERROR(VLOOKUP(ROW(AG416),'فهرست بها کلی'!$C$13:$BO$1660,34,0),"")</f>
        <v/>
      </c>
      <c r="AH428" s="174" t="str">
        <f ca="1">IFERROR(VLOOKUP(ROW(AH416),'فهرست بها کلی'!$C$13:$BO$1660,37,0),"")</f>
        <v/>
      </c>
      <c r="AI428" s="174" t="str">
        <f ca="1">IFERROR(VLOOKUP(ROW(AI416),'فهرست بها کلی'!$C$13:$BO$1660,40,0),"")</f>
        <v/>
      </c>
      <c r="AJ428" s="174" t="str">
        <f ca="1">IFERROR(VLOOKUP(ROW(AJ416),'فهرست بها کلی'!$C$13:$BO$1660,43,0),"")</f>
        <v/>
      </c>
      <c r="AK428" s="174" t="str">
        <f ca="1">IFERROR(VLOOKUP(ROW(AK416),'فهرست بها کلی'!$C$13:$BO$1660,46,0),"")</f>
        <v/>
      </c>
      <c r="AL428" s="174" t="str">
        <f ca="1">IFERROR(VLOOKUP(ROW(AL416),'فهرست بها کلی'!$C$13:$BO$1660,49,0),"")</f>
        <v/>
      </c>
      <c r="AM428" s="174" t="str">
        <f ca="1">IFERROR(VLOOKUP(ROW(AM416),'فهرست بها کلی'!$C$13:$BO$1660,52,0),"")</f>
        <v/>
      </c>
      <c r="AN428" s="174" t="str">
        <f ca="1">IFERROR(VLOOKUP(ROW(AN416),'فهرست بها کلی'!$C$13:$BO$1660,55,0),"")</f>
        <v/>
      </c>
      <c r="AO428" s="174" t="str">
        <f ca="1">IFERROR(VLOOKUP(ROW(AO416),'فهرست بها کلی'!$C$13:$BO$1660,58,0),"")</f>
        <v/>
      </c>
      <c r="AP428" s="174" t="str">
        <f ca="1">IFERROR(VLOOKUP(ROW(AP416),'فهرست بها کلی'!$C$13:$BO$1660,61,0),"")</f>
        <v/>
      </c>
      <c r="AQ428" s="174" t="str">
        <f ca="1">IFERROR(VLOOKUP(ROW(AQ416),'فهرست بها کلی'!$C$13:$BO$1660,64,0),"")</f>
        <v/>
      </c>
      <c r="AR428" s="244">
        <f t="shared" ca="1" si="47"/>
        <v>0</v>
      </c>
      <c r="AS428" s="174" t="str">
        <f ca="1">IFERROR(VLOOKUP(ROW(AS416),'فهرست بها کلی'!$C$13:$BO$1660,23,0),"")</f>
        <v/>
      </c>
      <c r="AT428" s="174" t="str">
        <f ca="1">IFERROR(VLOOKUP(ROW(AT416),'فهرست بها کلی'!$C$13:$BO$1660,26,0),"")</f>
        <v/>
      </c>
      <c r="AU428" s="174" t="str">
        <f ca="1">IFERROR(VLOOKUP(ROW(AU416),'فهرست بها کلی'!$C$13:$BO$1660,29,0),"")</f>
        <v/>
      </c>
      <c r="AV428" s="174" t="str">
        <f ca="1">IFERROR(VLOOKUP(ROW(AV416),'فهرست بها کلی'!$C$13:$BO$1660,32,0),"")</f>
        <v/>
      </c>
      <c r="AW428" s="174" t="str">
        <f ca="1">IFERROR(VLOOKUP(ROW(AW416),'فهرست بها کلی'!$C$13:$BO$1660,35,0),"")</f>
        <v/>
      </c>
      <c r="AX428" s="174" t="str">
        <f ca="1">IFERROR(VLOOKUP(ROW(AX416),'فهرست بها کلی'!$C$13:$BO$1660,38,0),"")</f>
        <v/>
      </c>
      <c r="AY428" s="174" t="str">
        <f ca="1">IFERROR(VLOOKUP(ROW(AY416),'فهرست بها کلی'!$C$13:$BO$1660,41,0),"")</f>
        <v/>
      </c>
      <c r="AZ428" s="174" t="str">
        <f ca="1">IFERROR(VLOOKUP(ROW(AZ416),'فهرست بها کلی'!$C$13:$BO$1660,44,0),"")</f>
        <v/>
      </c>
      <c r="BA428" s="174" t="str">
        <f ca="1">IFERROR(VLOOKUP(ROW(BA416),'فهرست بها کلی'!$C$13:$BO$1660,47,0),"")</f>
        <v/>
      </c>
      <c r="BB428" s="174" t="str">
        <f ca="1">IFERROR(VLOOKUP(ROW(BB416),'فهرست بها کلی'!$C$13:$BO$1660,50,0),"")</f>
        <v/>
      </c>
      <c r="BC428" s="174" t="str">
        <f ca="1">IFERROR(VLOOKUP(ROW(BC416),'فهرست بها کلی'!$C$13:$BO$1660,53,0),"")</f>
        <v/>
      </c>
      <c r="BD428" s="174" t="str">
        <f ca="1">IFERROR(VLOOKUP(ROW(BD416),'فهرست بها کلی'!$C$13:$BO$1660,56,0),"")</f>
        <v/>
      </c>
      <c r="BE428" s="174" t="str">
        <f ca="1">IFERROR(VLOOKUP(ROW(BE416),'فهرست بها کلی'!$C$13:$BO$1660,59,0),"")</f>
        <v/>
      </c>
      <c r="BF428" s="174" t="str">
        <f ca="1">IFERROR(VLOOKUP(ROW(BF416),'فهرست بها کلی'!$C$13:$BO$1660,62,0),"")</f>
        <v/>
      </c>
      <c r="BG428" s="174" t="str">
        <f ca="1">IFERROR(VLOOKUP(ROW(BG416),'فهرست بها کلی'!$C$13:$BO$1660,65,0),"")</f>
        <v/>
      </c>
      <c r="BH428" s="174" t="str">
        <f ca="1">IFERROR(VLOOKUP(ROW(BH416),'فهرست بها کلی'!$C$13:$BO$1660,16,0),"")</f>
        <v/>
      </c>
      <c r="BI428" s="245" t="str">
        <f t="shared" ca="1" si="48"/>
        <v xml:space="preserve"> </v>
      </c>
      <c r="BJ428" s="245" t="str">
        <f t="shared" ca="1" si="49"/>
        <v/>
      </c>
      <c r="BK428" s="245" t="str">
        <f t="shared" ca="1" si="50"/>
        <v/>
      </c>
    </row>
    <row r="429" spans="1:63" ht="47.25" customHeight="1">
      <c r="A429" s="174" t="str">
        <f ca="1">IFERROR(VLOOKUP(ROW(A417),'فهرست بها کلی'!$C$13:$BO$1660,1,0),"")</f>
        <v/>
      </c>
      <c r="B429" s="174" t="str">
        <f ca="1">IFERROR(VLOOKUP(ROW(B417),'فهرست بها کلی'!$C$13:$BO$1660,5,0),"")</f>
        <v/>
      </c>
      <c r="C429" s="174" t="str">
        <f ca="1">IFERROR(VLOOKUP(ROW(C417),'فهرست بها کلی'!$C$13:$BO$1660,6,0),"")</f>
        <v/>
      </c>
      <c r="D429" s="174" t="str">
        <f ca="1">IFERROR(VLOOKUP(ROW(D417),'فهرست بها کلی'!$C$13:$BO$1660,7,0),"")</f>
        <v/>
      </c>
      <c r="E429" s="174" t="str">
        <f ca="1">IFERROR(VLOOKUP(ROW(E417),'فهرست بها کلی'!$C$13:$BO$1660,8,0),"")</f>
        <v/>
      </c>
      <c r="F429" s="174" t="str">
        <f ca="1">IFERROR(VLOOKUP(ROW(F417),'فهرست بها کلی'!$C$13:$BO$1660,9,0),"")</f>
        <v/>
      </c>
      <c r="G429" s="174" t="str">
        <f ca="1">IFERROR(VLOOKUP(ROW(G417),'فهرست بها کلی'!$C$13:$BO$1660,21,0),"")</f>
        <v/>
      </c>
      <c r="H429" s="174" t="str">
        <f ca="1">IFERROR(VLOOKUP(ROW(H417),'فهرست بها کلی'!$C$13:$BO$1660,24,0),"")</f>
        <v/>
      </c>
      <c r="I429" s="174" t="str">
        <f ca="1">IFERROR(VLOOKUP(ROW(I417),'فهرست بها کلی'!$C$13:$BO$1660,27,0),"")</f>
        <v/>
      </c>
      <c r="J429" s="174" t="str">
        <f ca="1">IFERROR(VLOOKUP(ROW(J417),'فهرست بها کلی'!$C$13:$BO$1660,30,0),"")</f>
        <v/>
      </c>
      <c r="K429" s="174" t="str">
        <f ca="1">IFERROR(VLOOKUP(ROW(K417),'فهرست بها کلی'!$C$13:$BO$1660,33,0),"")</f>
        <v/>
      </c>
      <c r="L429" s="174" t="str">
        <f ca="1">IFERROR(VLOOKUP(ROW(L417),'فهرست بها کلی'!$C$13:$BO$1660,36,0),"")</f>
        <v/>
      </c>
      <c r="M429" s="174" t="str">
        <f ca="1">IFERROR(VLOOKUP(ROW(M417),'فهرست بها کلی'!$C$13:$BO$1660,39,0),"")</f>
        <v/>
      </c>
      <c r="N429" s="174" t="str">
        <f ca="1">IFERROR(VLOOKUP(ROW(N417),'فهرست بها کلی'!$C$13:$BO$1660,42,0),"")</f>
        <v/>
      </c>
      <c r="O429" s="174" t="str">
        <f ca="1">IFERROR(VLOOKUP(ROW(O417),'فهرست بها کلی'!$C$13:$BO$1660,45,0),"")</f>
        <v/>
      </c>
      <c r="P429" s="174" t="str">
        <f ca="1">IFERROR(VLOOKUP(ROW(P417),'فهرست بها کلی'!$C$13:$BO$1660,48,0),"")</f>
        <v/>
      </c>
      <c r="Q429" s="174" t="str">
        <f ca="1">IFERROR(VLOOKUP(ROW(Q417),'فهرست بها کلی'!$C$13:$BO$1660,51,0),"")</f>
        <v/>
      </c>
      <c r="R429" s="174" t="str">
        <f ca="1">IFERROR(VLOOKUP(ROW(R417),'فهرست بها کلی'!$C$13:$BO$1660,54,0),"")</f>
        <v/>
      </c>
      <c r="S429" s="174" t="str">
        <f ca="1">IFERROR(VLOOKUP(ROW(S417),'فهرست بها کلی'!$C$13:$BO$1660,57,0),"")</f>
        <v/>
      </c>
      <c r="T429" s="174" t="str">
        <f ca="1">IFERROR(VLOOKUP(ROW(T417),'فهرست بها کلی'!$C$13:$BO$1660,60,0),"")</f>
        <v/>
      </c>
      <c r="U429" s="174" t="str">
        <f ca="1">IFERROR(VLOOKUP(ROW(U417),'فهرست بها کلی'!$C$13:$BO$1660,63,0),"")</f>
        <v/>
      </c>
      <c r="V429" s="241">
        <f t="shared" ca="1" si="44"/>
        <v>0</v>
      </c>
      <c r="W429" s="242" t="str">
        <f t="shared" ca="1" si="45"/>
        <v/>
      </c>
      <c r="X429" s="174" t="str">
        <f ca="1">IFERROR(VLOOKUP(ROW(X417),'فهرست بها کلی'!$C$13:$BO$1660,10,0),"")</f>
        <v/>
      </c>
      <c r="Y429" s="174" t="str">
        <f ca="1">IFERROR(VLOOKUP(ROW(Y417),'فهرست بها کلی'!$C$13:$BO$1660,11,0),"")</f>
        <v/>
      </c>
      <c r="Z429" s="174" t="str">
        <f ca="1">IFERROR(VLOOKUP(ROW(Z417),'فهرست بها کلی'!$C$13:$BO$1660,12,0),"")</f>
        <v/>
      </c>
      <c r="AA429" s="174" t="str">
        <f ca="1">IFERROR(VLOOKUP(ROW(AA417),'فهرست بها کلی'!$C$13:$BO$1660,13,0),"")</f>
        <v/>
      </c>
      <c r="AB429" s="243" t="str">
        <f t="shared" ca="1" si="46"/>
        <v/>
      </c>
      <c r="AC429" s="174" t="str">
        <f ca="1">IFERROR(VLOOKUP(ROW(AC417),'فهرست بها کلی'!$C$13:$BO$1660,22,0),"")</f>
        <v/>
      </c>
      <c r="AD429" s="174" t="str">
        <f ca="1">IFERROR(VLOOKUP(ROW(AD417),'فهرست بها کلی'!$C$13:$BO$1660,25,0),"")</f>
        <v/>
      </c>
      <c r="AE429" s="174" t="str">
        <f ca="1">IFERROR(VLOOKUP(ROW(AE417),'فهرست بها کلی'!$C$13:$BO$1660,28,0),"")</f>
        <v/>
      </c>
      <c r="AF429" s="174" t="str">
        <f ca="1">IFERROR(VLOOKUP(ROW(AF417),'فهرست بها کلی'!$C$13:$BO$1660,31,0),"")</f>
        <v/>
      </c>
      <c r="AG429" s="174" t="str">
        <f ca="1">IFERROR(VLOOKUP(ROW(AG417),'فهرست بها کلی'!$C$13:$BO$1660,34,0),"")</f>
        <v/>
      </c>
      <c r="AH429" s="174" t="str">
        <f ca="1">IFERROR(VLOOKUP(ROW(AH417),'فهرست بها کلی'!$C$13:$BO$1660,37,0),"")</f>
        <v/>
      </c>
      <c r="AI429" s="174" t="str">
        <f ca="1">IFERROR(VLOOKUP(ROW(AI417),'فهرست بها کلی'!$C$13:$BO$1660,40,0),"")</f>
        <v/>
      </c>
      <c r="AJ429" s="174" t="str">
        <f ca="1">IFERROR(VLOOKUP(ROW(AJ417),'فهرست بها کلی'!$C$13:$BO$1660,43,0),"")</f>
        <v/>
      </c>
      <c r="AK429" s="174" t="str">
        <f ca="1">IFERROR(VLOOKUP(ROW(AK417),'فهرست بها کلی'!$C$13:$BO$1660,46,0),"")</f>
        <v/>
      </c>
      <c r="AL429" s="174" t="str">
        <f ca="1">IFERROR(VLOOKUP(ROW(AL417),'فهرست بها کلی'!$C$13:$BO$1660,49,0),"")</f>
        <v/>
      </c>
      <c r="AM429" s="174" t="str">
        <f ca="1">IFERROR(VLOOKUP(ROW(AM417),'فهرست بها کلی'!$C$13:$BO$1660,52,0),"")</f>
        <v/>
      </c>
      <c r="AN429" s="174" t="str">
        <f ca="1">IFERROR(VLOOKUP(ROW(AN417),'فهرست بها کلی'!$C$13:$BO$1660,55,0),"")</f>
        <v/>
      </c>
      <c r="AO429" s="174" t="str">
        <f ca="1">IFERROR(VLOOKUP(ROW(AO417),'فهرست بها کلی'!$C$13:$BO$1660,58,0),"")</f>
        <v/>
      </c>
      <c r="AP429" s="174" t="str">
        <f ca="1">IFERROR(VLOOKUP(ROW(AP417),'فهرست بها کلی'!$C$13:$BO$1660,61,0),"")</f>
        <v/>
      </c>
      <c r="AQ429" s="174" t="str">
        <f ca="1">IFERROR(VLOOKUP(ROW(AQ417),'فهرست بها کلی'!$C$13:$BO$1660,64,0),"")</f>
        <v/>
      </c>
      <c r="AR429" s="244">
        <f t="shared" ca="1" si="47"/>
        <v>0</v>
      </c>
      <c r="AS429" s="174" t="str">
        <f ca="1">IFERROR(VLOOKUP(ROW(AS417),'فهرست بها کلی'!$C$13:$BO$1660,23,0),"")</f>
        <v/>
      </c>
      <c r="AT429" s="174" t="str">
        <f ca="1">IFERROR(VLOOKUP(ROW(AT417),'فهرست بها کلی'!$C$13:$BO$1660,26,0),"")</f>
        <v/>
      </c>
      <c r="AU429" s="174" t="str">
        <f ca="1">IFERROR(VLOOKUP(ROW(AU417),'فهرست بها کلی'!$C$13:$BO$1660,29,0),"")</f>
        <v/>
      </c>
      <c r="AV429" s="174" t="str">
        <f ca="1">IFERROR(VLOOKUP(ROW(AV417),'فهرست بها کلی'!$C$13:$BO$1660,32,0),"")</f>
        <v/>
      </c>
      <c r="AW429" s="174" t="str">
        <f ca="1">IFERROR(VLOOKUP(ROW(AW417),'فهرست بها کلی'!$C$13:$BO$1660,35,0),"")</f>
        <v/>
      </c>
      <c r="AX429" s="174" t="str">
        <f ca="1">IFERROR(VLOOKUP(ROW(AX417),'فهرست بها کلی'!$C$13:$BO$1660,38,0),"")</f>
        <v/>
      </c>
      <c r="AY429" s="174" t="str">
        <f ca="1">IFERROR(VLOOKUP(ROW(AY417),'فهرست بها کلی'!$C$13:$BO$1660,41,0),"")</f>
        <v/>
      </c>
      <c r="AZ429" s="174" t="str">
        <f ca="1">IFERROR(VLOOKUP(ROW(AZ417),'فهرست بها کلی'!$C$13:$BO$1660,44,0),"")</f>
        <v/>
      </c>
      <c r="BA429" s="174" t="str">
        <f ca="1">IFERROR(VLOOKUP(ROW(BA417),'فهرست بها کلی'!$C$13:$BO$1660,47,0),"")</f>
        <v/>
      </c>
      <c r="BB429" s="174" t="str">
        <f ca="1">IFERROR(VLOOKUP(ROW(BB417),'فهرست بها کلی'!$C$13:$BO$1660,50,0),"")</f>
        <v/>
      </c>
      <c r="BC429" s="174" t="str">
        <f ca="1">IFERROR(VLOOKUP(ROW(BC417),'فهرست بها کلی'!$C$13:$BO$1660,53,0),"")</f>
        <v/>
      </c>
      <c r="BD429" s="174" t="str">
        <f ca="1">IFERROR(VLOOKUP(ROW(BD417),'فهرست بها کلی'!$C$13:$BO$1660,56,0),"")</f>
        <v/>
      </c>
      <c r="BE429" s="174" t="str">
        <f ca="1">IFERROR(VLOOKUP(ROW(BE417),'فهرست بها کلی'!$C$13:$BO$1660,59,0),"")</f>
        <v/>
      </c>
      <c r="BF429" s="174" t="str">
        <f ca="1">IFERROR(VLOOKUP(ROW(BF417),'فهرست بها کلی'!$C$13:$BO$1660,62,0),"")</f>
        <v/>
      </c>
      <c r="BG429" s="174" t="str">
        <f ca="1">IFERROR(VLOOKUP(ROW(BG417),'فهرست بها کلی'!$C$13:$BO$1660,65,0),"")</f>
        <v/>
      </c>
      <c r="BH429" s="174" t="str">
        <f ca="1">IFERROR(VLOOKUP(ROW(BH417),'فهرست بها کلی'!$C$13:$BO$1660,16,0),"")</f>
        <v/>
      </c>
      <c r="BI429" s="245" t="str">
        <f t="shared" ca="1" si="48"/>
        <v xml:space="preserve"> </v>
      </c>
      <c r="BJ429" s="245" t="str">
        <f t="shared" ca="1" si="49"/>
        <v/>
      </c>
      <c r="BK429" s="245" t="str">
        <f t="shared" ca="1" si="50"/>
        <v/>
      </c>
    </row>
    <row r="430" spans="1:63" ht="47.25" customHeight="1">
      <c r="A430" s="174" t="str">
        <f ca="1">IFERROR(VLOOKUP(ROW(A418),'فهرست بها کلی'!$C$13:$BO$1660,1,0),"")</f>
        <v/>
      </c>
      <c r="B430" s="174" t="str">
        <f ca="1">IFERROR(VLOOKUP(ROW(B418),'فهرست بها کلی'!$C$13:$BO$1660,5,0),"")</f>
        <v/>
      </c>
      <c r="C430" s="174" t="str">
        <f ca="1">IFERROR(VLOOKUP(ROW(C418),'فهرست بها کلی'!$C$13:$BO$1660,6,0),"")</f>
        <v/>
      </c>
      <c r="D430" s="174" t="str">
        <f ca="1">IFERROR(VLOOKUP(ROW(D418),'فهرست بها کلی'!$C$13:$BO$1660,7,0),"")</f>
        <v/>
      </c>
      <c r="E430" s="174" t="str">
        <f ca="1">IFERROR(VLOOKUP(ROW(E418),'فهرست بها کلی'!$C$13:$BO$1660,8,0),"")</f>
        <v/>
      </c>
      <c r="F430" s="174" t="str">
        <f ca="1">IFERROR(VLOOKUP(ROW(F418),'فهرست بها کلی'!$C$13:$BO$1660,9,0),"")</f>
        <v/>
      </c>
      <c r="G430" s="174" t="str">
        <f ca="1">IFERROR(VLOOKUP(ROW(G418),'فهرست بها کلی'!$C$13:$BO$1660,21,0),"")</f>
        <v/>
      </c>
      <c r="H430" s="174" t="str">
        <f ca="1">IFERROR(VLOOKUP(ROW(H418),'فهرست بها کلی'!$C$13:$BO$1660,24,0),"")</f>
        <v/>
      </c>
      <c r="I430" s="174" t="str">
        <f ca="1">IFERROR(VLOOKUP(ROW(I418),'فهرست بها کلی'!$C$13:$BO$1660,27,0),"")</f>
        <v/>
      </c>
      <c r="J430" s="174" t="str">
        <f ca="1">IFERROR(VLOOKUP(ROW(J418),'فهرست بها کلی'!$C$13:$BO$1660,30,0),"")</f>
        <v/>
      </c>
      <c r="K430" s="174" t="str">
        <f ca="1">IFERROR(VLOOKUP(ROW(K418),'فهرست بها کلی'!$C$13:$BO$1660,33,0),"")</f>
        <v/>
      </c>
      <c r="L430" s="174" t="str">
        <f ca="1">IFERROR(VLOOKUP(ROW(L418),'فهرست بها کلی'!$C$13:$BO$1660,36,0),"")</f>
        <v/>
      </c>
      <c r="M430" s="174" t="str">
        <f ca="1">IFERROR(VLOOKUP(ROW(M418),'فهرست بها کلی'!$C$13:$BO$1660,39,0),"")</f>
        <v/>
      </c>
      <c r="N430" s="174" t="str">
        <f ca="1">IFERROR(VLOOKUP(ROW(N418),'فهرست بها کلی'!$C$13:$BO$1660,42,0),"")</f>
        <v/>
      </c>
      <c r="O430" s="174" t="str">
        <f ca="1">IFERROR(VLOOKUP(ROW(O418),'فهرست بها کلی'!$C$13:$BO$1660,45,0),"")</f>
        <v/>
      </c>
      <c r="P430" s="174" t="str">
        <f ca="1">IFERROR(VLOOKUP(ROW(P418),'فهرست بها کلی'!$C$13:$BO$1660,48,0),"")</f>
        <v/>
      </c>
      <c r="Q430" s="174" t="str">
        <f ca="1">IFERROR(VLOOKUP(ROW(Q418),'فهرست بها کلی'!$C$13:$BO$1660,51,0),"")</f>
        <v/>
      </c>
      <c r="R430" s="174" t="str">
        <f ca="1">IFERROR(VLOOKUP(ROW(R418),'فهرست بها کلی'!$C$13:$BO$1660,54,0),"")</f>
        <v/>
      </c>
      <c r="S430" s="174" t="str">
        <f ca="1">IFERROR(VLOOKUP(ROW(S418),'فهرست بها کلی'!$C$13:$BO$1660,57,0),"")</f>
        <v/>
      </c>
      <c r="T430" s="174" t="str">
        <f ca="1">IFERROR(VLOOKUP(ROW(T418),'فهرست بها کلی'!$C$13:$BO$1660,60,0),"")</f>
        <v/>
      </c>
      <c r="U430" s="174" t="str">
        <f ca="1">IFERROR(VLOOKUP(ROW(U418),'فهرست بها کلی'!$C$13:$BO$1660,63,0),"")</f>
        <v/>
      </c>
      <c r="V430" s="241">
        <f t="shared" ca="1" si="44"/>
        <v>0</v>
      </c>
      <c r="W430" s="242" t="str">
        <f t="shared" ca="1" si="45"/>
        <v/>
      </c>
      <c r="X430" s="174" t="str">
        <f ca="1">IFERROR(VLOOKUP(ROW(X418),'فهرست بها کلی'!$C$13:$BO$1660,10,0),"")</f>
        <v/>
      </c>
      <c r="Y430" s="174" t="str">
        <f ca="1">IFERROR(VLOOKUP(ROW(Y418),'فهرست بها کلی'!$C$13:$BO$1660,11,0),"")</f>
        <v/>
      </c>
      <c r="Z430" s="174" t="str">
        <f ca="1">IFERROR(VLOOKUP(ROW(Z418),'فهرست بها کلی'!$C$13:$BO$1660,12,0),"")</f>
        <v/>
      </c>
      <c r="AA430" s="174" t="str">
        <f ca="1">IFERROR(VLOOKUP(ROW(AA418),'فهرست بها کلی'!$C$13:$BO$1660,13,0),"")</f>
        <v/>
      </c>
      <c r="AB430" s="243" t="str">
        <f t="shared" ca="1" si="46"/>
        <v/>
      </c>
      <c r="AC430" s="174" t="str">
        <f ca="1">IFERROR(VLOOKUP(ROW(AC418),'فهرست بها کلی'!$C$13:$BO$1660,22,0),"")</f>
        <v/>
      </c>
      <c r="AD430" s="174" t="str">
        <f ca="1">IFERROR(VLOOKUP(ROW(AD418),'فهرست بها کلی'!$C$13:$BO$1660,25,0),"")</f>
        <v/>
      </c>
      <c r="AE430" s="174" t="str">
        <f ca="1">IFERROR(VLOOKUP(ROW(AE418),'فهرست بها کلی'!$C$13:$BO$1660,28,0),"")</f>
        <v/>
      </c>
      <c r="AF430" s="174" t="str">
        <f ca="1">IFERROR(VLOOKUP(ROW(AF418),'فهرست بها کلی'!$C$13:$BO$1660,31,0),"")</f>
        <v/>
      </c>
      <c r="AG430" s="174" t="str">
        <f ca="1">IFERROR(VLOOKUP(ROW(AG418),'فهرست بها کلی'!$C$13:$BO$1660,34,0),"")</f>
        <v/>
      </c>
      <c r="AH430" s="174" t="str">
        <f ca="1">IFERROR(VLOOKUP(ROW(AH418),'فهرست بها کلی'!$C$13:$BO$1660,37,0),"")</f>
        <v/>
      </c>
      <c r="AI430" s="174" t="str">
        <f ca="1">IFERROR(VLOOKUP(ROW(AI418),'فهرست بها کلی'!$C$13:$BO$1660,40,0),"")</f>
        <v/>
      </c>
      <c r="AJ430" s="174" t="str">
        <f ca="1">IFERROR(VLOOKUP(ROW(AJ418),'فهرست بها کلی'!$C$13:$BO$1660,43,0),"")</f>
        <v/>
      </c>
      <c r="AK430" s="174" t="str">
        <f ca="1">IFERROR(VLOOKUP(ROW(AK418),'فهرست بها کلی'!$C$13:$BO$1660,46,0),"")</f>
        <v/>
      </c>
      <c r="AL430" s="174" t="str">
        <f ca="1">IFERROR(VLOOKUP(ROW(AL418),'فهرست بها کلی'!$C$13:$BO$1660,49,0),"")</f>
        <v/>
      </c>
      <c r="AM430" s="174" t="str">
        <f ca="1">IFERROR(VLOOKUP(ROW(AM418),'فهرست بها کلی'!$C$13:$BO$1660,52,0),"")</f>
        <v/>
      </c>
      <c r="AN430" s="174" t="str">
        <f ca="1">IFERROR(VLOOKUP(ROW(AN418),'فهرست بها کلی'!$C$13:$BO$1660,55,0),"")</f>
        <v/>
      </c>
      <c r="AO430" s="174" t="str">
        <f ca="1">IFERROR(VLOOKUP(ROW(AO418),'فهرست بها کلی'!$C$13:$BO$1660,58,0),"")</f>
        <v/>
      </c>
      <c r="AP430" s="174" t="str">
        <f ca="1">IFERROR(VLOOKUP(ROW(AP418),'فهرست بها کلی'!$C$13:$BO$1660,61,0),"")</f>
        <v/>
      </c>
      <c r="AQ430" s="174" t="str">
        <f ca="1">IFERROR(VLOOKUP(ROW(AQ418),'فهرست بها کلی'!$C$13:$BO$1660,64,0),"")</f>
        <v/>
      </c>
      <c r="AR430" s="244">
        <f t="shared" ca="1" si="47"/>
        <v>0</v>
      </c>
      <c r="AS430" s="174" t="str">
        <f ca="1">IFERROR(VLOOKUP(ROW(AS418),'فهرست بها کلی'!$C$13:$BO$1660,23,0),"")</f>
        <v/>
      </c>
      <c r="AT430" s="174" t="str">
        <f ca="1">IFERROR(VLOOKUP(ROW(AT418),'فهرست بها کلی'!$C$13:$BO$1660,26,0),"")</f>
        <v/>
      </c>
      <c r="AU430" s="174" t="str">
        <f ca="1">IFERROR(VLOOKUP(ROW(AU418),'فهرست بها کلی'!$C$13:$BO$1660,29,0),"")</f>
        <v/>
      </c>
      <c r="AV430" s="174" t="str">
        <f ca="1">IFERROR(VLOOKUP(ROW(AV418),'فهرست بها کلی'!$C$13:$BO$1660,32,0),"")</f>
        <v/>
      </c>
      <c r="AW430" s="174" t="str">
        <f ca="1">IFERROR(VLOOKUP(ROW(AW418),'فهرست بها کلی'!$C$13:$BO$1660,35,0),"")</f>
        <v/>
      </c>
      <c r="AX430" s="174" t="str">
        <f ca="1">IFERROR(VLOOKUP(ROW(AX418),'فهرست بها کلی'!$C$13:$BO$1660,38,0),"")</f>
        <v/>
      </c>
      <c r="AY430" s="174" t="str">
        <f ca="1">IFERROR(VLOOKUP(ROW(AY418),'فهرست بها کلی'!$C$13:$BO$1660,41,0),"")</f>
        <v/>
      </c>
      <c r="AZ430" s="174" t="str">
        <f ca="1">IFERROR(VLOOKUP(ROW(AZ418),'فهرست بها کلی'!$C$13:$BO$1660,44,0),"")</f>
        <v/>
      </c>
      <c r="BA430" s="174" t="str">
        <f ca="1">IFERROR(VLOOKUP(ROW(BA418),'فهرست بها کلی'!$C$13:$BO$1660,47,0),"")</f>
        <v/>
      </c>
      <c r="BB430" s="174" t="str">
        <f ca="1">IFERROR(VLOOKUP(ROW(BB418),'فهرست بها کلی'!$C$13:$BO$1660,50,0),"")</f>
        <v/>
      </c>
      <c r="BC430" s="174" t="str">
        <f ca="1">IFERROR(VLOOKUP(ROW(BC418),'فهرست بها کلی'!$C$13:$BO$1660,53,0),"")</f>
        <v/>
      </c>
      <c r="BD430" s="174" t="str">
        <f ca="1">IFERROR(VLOOKUP(ROW(BD418),'فهرست بها کلی'!$C$13:$BO$1660,56,0),"")</f>
        <v/>
      </c>
      <c r="BE430" s="174" t="str">
        <f ca="1">IFERROR(VLOOKUP(ROW(BE418),'فهرست بها کلی'!$C$13:$BO$1660,59,0),"")</f>
        <v/>
      </c>
      <c r="BF430" s="174" t="str">
        <f ca="1">IFERROR(VLOOKUP(ROW(BF418),'فهرست بها کلی'!$C$13:$BO$1660,62,0),"")</f>
        <v/>
      </c>
      <c r="BG430" s="174" t="str">
        <f ca="1">IFERROR(VLOOKUP(ROW(BG418),'فهرست بها کلی'!$C$13:$BO$1660,65,0),"")</f>
        <v/>
      </c>
      <c r="BH430" s="174" t="str">
        <f ca="1">IFERROR(VLOOKUP(ROW(BH418),'فهرست بها کلی'!$C$13:$BO$1660,16,0),"")</f>
        <v/>
      </c>
      <c r="BI430" s="245" t="str">
        <f t="shared" ca="1" si="48"/>
        <v xml:space="preserve"> </v>
      </c>
      <c r="BJ430" s="245" t="str">
        <f t="shared" ca="1" si="49"/>
        <v/>
      </c>
      <c r="BK430" s="245" t="str">
        <f t="shared" ca="1" si="50"/>
        <v/>
      </c>
    </row>
    <row r="431" spans="1:63" ht="47.25" customHeight="1">
      <c r="A431" s="174" t="str">
        <f ca="1">IFERROR(VLOOKUP(ROW(A419),'فهرست بها کلی'!$C$13:$BO$1660,1,0),"")</f>
        <v/>
      </c>
      <c r="B431" s="174" t="str">
        <f ca="1">IFERROR(VLOOKUP(ROW(B419),'فهرست بها کلی'!$C$13:$BO$1660,5,0),"")</f>
        <v/>
      </c>
      <c r="C431" s="174" t="str">
        <f ca="1">IFERROR(VLOOKUP(ROW(C419),'فهرست بها کلی'!$C$13:$BO$1660,6,0),"")</f>
        <v/>
      </c>
      <c r="D431" s="174" t="str">
        <f ca="1">IFERROR(VLOOKUP(ROW(D419),'فهرست بها کلی'!$C$13:$BO$1660,7,0),"")</f>
        <v/>
      </c>
      <c r="E431" s="174" t="str">
        <f ca="1">IFERROR(VLOOKUP(ROW(E419),'فهرست بها کلی'!$C$13:$BO$1660,8,0),"")</f>
        <v/>
      </c>
      <c r="F431" s="174" t="str">
        <f ca="1">IFERROR(VLOOKUP(ROW(F419),'فهرست بها کلی'!$C$13:$BO$1660,9,0),"")</f>
        <v/>
      </c>
      <c r="G431" s="174" t="str">
        <f ca="1">IFERROR(VLOOKUP(ROW(G419),'فهرست بها کلی'!$C$13:$BO$1660,21,0),"")</f>
        <v/>
      </c>
      <c r="H431" s="174" t="str">
        <f ca="1">IFERROR(VLOOKUP(ROW(H419),'فهرست بها کلی'!$C$13:$BO$1660,24,0),"")</f>
        <v/>
      </c>
      <c r="I431" s="174" t="str">
        <f ca="1">IFERROR(VLOOKUP(ROW(I419),'فهرست بها کلی'!$C$13:$BO$1660,27,0),"")</f>
        <v/>
      </c>
      <c r="J431" s="174" t="str">
        <f ca="1">IFERROR(VLOOKUP(ROW(J419),'فهرست بها کلی'!$C$13:$BO$1660,30,0),"")</f>
        <v/>
      </c>
      <c r="K431" s="174" t="str">
        <f ca="1">IFERROR(VLOOKUP(ROW(K419),'فهرست بها کلی'!$C$13:$BO$1660,33,0),"")</f>
        <v/>
      </c>
      <c r="L431" s="174" t="str">
        <f ca="1">IFERROR(VLOOKUP(ROW(L419),'فهرست بها کلی'!$C$13:$BO$1660,36,0),"")</f>
        <v/>
      </c>
      <c r="M431" s="174" t="str">
        <f ca="1">IFERROR(VLOOKUP(ROW(M419),'فهرست بها کلی'!$C$13:$BO$1660,39,0),"")</f>
        <v/>
      </c>
      <c r="N431" s="174" t="str">
        <f ca="1">IFERROR(VLOOKUP(ROW(N419),'فهرست بها کلی'!$C$13:$BO$1660,42,0),"")</f>
        <v/>
      </c>
      <c r="O431" s="174" t="str">
        <f ca="1">IFERROR(VLOOKUP(ROW(O419),'فهرست بها کلی'!$C$13:$BO$1660,45,0),"")</f>
        <v/>
      </c>
      <c r="P431" s="174" t="str">
        <f ca="1">IFERROR(VLOOKUP(ROW(P419),'فهرست بها کلی'!$C$13:$BO$1660,48,0),"")</f>
        <v/>
      </c>
      <c r="Q431" s="174" t="str">
        <f ca="1">IFERROR(VLOOKUP(ROW(Q419),'فهرست بها کلی'!$C$13:$BO$1660,51,0),"")</f>
        <v/>
      </c>
      <c r="R431" s="174" t="str">
        <f ca="1">IFERROR(VLOOKUP(ROW(R419),'فهرست بها کلی'!$C$13:$BO$1660,54,0),"")</f>
        <v/>
      </c>
      <c r="S431" s="174" t="str">
        <f ca="1">IFERROR(VLOOKUP(ROW(S419),'فهرست بها کلی'!$C$13:$BO$1660,57,0),"")</f>
        <v/>
      </c>
      <c r="T431" s="174" t="str">
        <f ca="1">IFERROR(VLOOKUP(ROW(T419),'فهرست بها کلی'!$C$13:$BO$1660,60,0),"")</f>
        <v/>
      </c>
      <c r="U431" s="174" t="str">
        <f ca="1">IFERROR(VLOOKUP(ROW(U419),'فهرست بها کلی'!$C$13:$BO$1660,63,0),"")</f>
        <v/>
      </c>
      <c r="V431" s="241">
        <f t="shared" ca="1" si="44"/>
        <v>0</v>
      </c>
      <c r="W431" s="242" t="str">
        <f t="shared" ca="1" si="45"/>
        <v/>
      </c>
      <c r="X431" s="174" t="str">
        <f ca="1">IFERROR(VLOOKUP(ROW(X419),'فهرست بها کلی'!$C$13:$BO$1660,10,0),"")</f>
        <v/>
      </c>
      <c r="Y431" s="174" t="str">
        <f ca="1">IFERROR(VLOOKUP(ROW(Y419),'فهرست بها کلی'!$C$13:$BO$1660,11,0),"")</f>
        <v/>
      </c>
      <c r="Z431" s="174" t="str">
        <f ca="1">IFERROR(VLOOKUP(ROW(Z419),'فهرست بها کلی'!$C$13:$BO$1660,12,0),"")</f>
        <v/>
      </c>
      <c r="AA431" s="174" t="str">
        <f ca="1">IFERROR(VLOOKUP(ROW(AA419),'فهرست بها کلی'!$C$13:$BO$1660,13,0),"")</f>
        <v/>
      </c>
      <c r="AB431" s="243" t="str">
        <f t="shared" ca="1" si="46"/>
        <v/>
      </c>
      <c r="AC431" s="174" t="str">
        <f ca="1">IFERROR(VLOOKUP(ROW(AC419),'فهرست بها کلی'!$C$13:$BO$1660,22,0),"")</f>
        <v/>
      </c>
      <c r="AD431" s="174" t="str">
        <f ca="1">IFERROR(VLOOKUP(ROW(AD419),'فهرست بها کلی'!$C$13:$BO$1660,25,0),"")</f>
        <v/>
      </c>
      <c r="AE431" s="174" t="str">
        <f ca="1">IFERROR(VLOOKUP(ROW(AE419),'فهرست بها کلی'!$C$13:$BO$1660,28,0),"")</f>
        <v/>
      </c>
      <c r="AF431" s="174" t="str">
        <f ca="1">IFERROR(VLOOKUP(ROW(AF419),'فهرست بها کلی'!$C$13:$BO$1660,31,0),"")</f>
        <v/>
      </c>
      <c r="AG431" s="174" t="str">
        <f ca="1">IFERROR(VLOOKUP(ROW(AG419),'فهرست بها کلی'!$C$13:$BO$1660,34,0),"")</f>
        <v/>
      </c>
      <c r="AH431" s="174" t="str">
        <f ca="1">IFERROR(VLOOKUP(ROW(AH419),'فهرست بها کلی'!$C$13:$BO$1660,37,0),"")</f>
        <v/>
      </c>
      <c r="AI431" s="174" t="str">
        <f ca="1">IFERROR(VLOOKUP(ROW(AI419),'فهرست بها کلی'!$C$13:$BO$1660,40,0),"")</f>
        <v/>
      </c>
      <c r="AJ431" s="174" t="str">
        <f ca="1">IFERROR(VLOOKUP(ROW(AJ419),'فهرست بها کلی'!$C$13:$BO$1660,43,0),"")</f>
        <v/>
      </c>
      <c r="AK431" s="174" t="str">
        <f ca="1">IFERROR(VLOOKUP(ROW(AK419),'فهرست بها کلی'!$C$13:$BO$1660,46,0),"")</f>
        <v/>
      </c>
      <c r="AL431" s="174" t="str">
        <f ca="1">IFERROR(VLOOKUP(ROW(AL419),'فهرست بها کلی'!$C$13:$BO$1660,49,0),"")</f>
        <v/>
      </c>
      <c r="AM431" s="174" t="str">
        <f ca="1">IFERROR(VLOOKUP(ROW(AM419),'فهرست بها کلی'!$C$13:$BO$1660,52,0),"")</f>
        <v/>
      </c>
      <c r="AN431" s="174" t="str">
        <f ca="1">IFERROR(VLOOKUP(ROW(AN419),'فهرست بها کلی'!$C$13:$BO$1660,55,0),"")</f>
        <v/>
      </c>
      <c r="AO431" s="174" t="str">
        <f ca="1">IFERROR(VLOOKUP(ROW(AO419),'فهرست بها کلی'!$C$13:$BO$1660,58,0),"")</f>
        <v/>
      </c>
      <c r="AP431" s="174" t="str">
        <f ca="1">IFERROR(VLOOKUP(ROW(AP419),'فهرست بها کلی'!$C$13:$BO$1660,61,0),"")</f>
        <v/>
      </c>
      <c r="AQ431" s="174" t="str">
        <f ca="1">IFERROR(VLOOKUP(ROW(AQ419),'فهرست بها کلی'!$C$13:$BO$1660,64,0),"")</f>
        <v/>
      </c>
      <c r="AR431" s="244">
        <f t="shared" ca="1" si="47"/>
        <v>0</v>
      </c>
      <c r="AS431" s="174" t="str">
        <f ca="1">IFERROR(VLOOKUP(ROW(AS419),'فهرست بها کلی'!$C$13:$BO$1660,23,0),"")</f>
        <v/>
      </c>
      <c r="AT431" s="174" t="str">
        <f ca="1">IFERROR(VLOOKUP(ROW(AT419),'فهرست بها کلی'!$C$13:$BO$1660,26,0),"")</f>
        <v/>
      </c>
      <c r="AU431" s="174" t="str">
        <f ca="1">IFERROR(VLOOKUP(ROW(AU419),'فهرست بها کلی'!$C$13:$BO$1660,29,0),"")</f>
        <v/>
      </c>
      <c r="AV431" s="174" t="str">
        <f ca="1">IFERROR(VLOOKUP(ROW(AV419),'فهرست بها کلی'!$C$13:$BO$1660,32,0),"")</f>
        <v/>
      </c>
      <c r="AW431" s="174" t="str">
        <f ca="1">IFERROR(VLOOKUP(ROW(AW419),'فهرست بها کلی'!$C$13:$BO$1660,35,0),"")</f>
        <v/>
      </c>
      <c r="AX431" s="174" t="str">
        <f ca="1">IFERROR(VLOOKUP(ROW(AX419),'فهرست بها کلی'!$C$13:$BO$1660,38,0),"")</f>
        <v/>
      </c>
      <c r="AY431" s="174" t="str">
        <f ca="1">IFERROR(VLOOKUP(ROW(AY419),'فهرست بها کلی'!$C$13:$BO$1660,41,0),"")</f>
        <v/>
      </c>
      <c r="AZ431" s="174" t="str">
        <f ca="1">IFERROR(VLOOKUP(ROW(AZ419),'فهرست بها کلی'!$C$13:$BO$1660,44,0),"")</f>
        <v/>
      </c>
      <c r="BA431" s="174" t="str">
        <f ca="1">IFERROR(VLOOKUP(ROW(BA419),'فهرست بها کلی'!$C$13:$BO$1660,47,0),"")</f>
        <v/>
      </c>
      <c r="BB431" s="174" t="str">
        <f ca="1">IFERROR(VLOOKUP(ROW(BB419),'فهرست بها کلی'!$C$13:$BO$1660,50,0),"")</f>
        <v/>
      </c>
      <c r="BC431" s="174" t="str">
        <f ca="1">IFERROR(VLOOKUP(ROW(BC419),'فهرست بها کلی'!$C$13:$BO$1660,53,0),"")</f>
        <v/>
      </c>
      <c r="BD431" s="174" t="str">
        <f ca="1">IFERROR(VLOOKUP(ROW(BD419),'فهرست بها کلی'!$C$13:$BO$1660,56,0),"")</f>
        <v/>
      </c>
      <c r="BE431" s="174" t="str">
        <f ca="1">IFERROR(VLOOKUP(ROW(BE419),'فهرست بها کلی'!$C$13:$BO$1660,59,0),"")</f>
        <v/>
      </c>
      <c r="BF431" s="174" t="str">
        <f ca="1">IFERROR(VLOOKUP(ROW(BF419),'فهرست بها کلی'!$C$13:$BO$1660,62,0),"")</f>
        <v/>
      </c>
      <c r="BG431" s="174" t="str">
        <f ca="1">IFERROR(VLOOKUP(ROW(BG419),'فهرست بها کلی'!$C$13:$BO$1660,65,0),"")</f>
        <v/>
      </c>
      <c r="BH431" s="174" t="str">
        <f ca="1">IFERROR(VLOOKUP(ROW(BH419),'فهرست بها کلی'!$C$13:$BO$1660,16,0),"")</f>
        <v/>
      </c>
      <c r="BI431" s="245" t="str">
        <f t="shared" ca="1" si="48"/>
        <v xml:space="preserve"> </v>
      </c>
      <c r="BJ431" s="245" t="str">
        <f t="shared" ca="1" si="49"/>
        <v/>
      </c>
      <c r="BK431" s="245" t="str">
        <f t="shared" ca="1" si="50"/>
        <v/>
      </c>
    </row>
    <row r="432" spans="1:63" ht="47.25" customHeight="1">
      <c r="A432" s="174" t="str">
        <f ca="1">IFERROR(VLOOKUP(ROW(A420),'فهرست بها کلی'!$C$13:$BO$1660,1,0),"")</f>
        <v/>
      </c>
      <c r="B432" s="174" t="str">
        <f ca="1">IFERROR(VLOOKUP(ROW(B420),'فهرست بها کلی'!$C$13:$BO$1660,5,0),"")</f>
        <v/>
      </c>
      <c r="C432" s="174" t="str">
        <f ca="1">IFERROR(VLOOKUP(ROW(C420),'فهرست بها کلی'!$C$13:$BO$1660,6,0),"")</f>
        <v/>
      </c>
      <c r="D432" s="174" t="str">
        <f ca="1">IFERROR(VLOOKUP(ROW(D420),'فهرست بها کلی'!$C$13:$BO$1660,7,0),"")</f>
        <v/>
      </c>
      <c r="E432" s="174" t="str">
        <f ca="1">IFERROR(VLOOKUP(ROW(E420),'فهرست بها کلی'!$C$13:$BO$1660,8,0),"")</f>
        <v/>
      </c>
      <c r="F432" s="174" t="str">
        <f ca="1">IFERROR(VLOOKUP(ROW(F420),'فهرست بها کلی'!$C$13:$BO$1660,9,0),"")</f>
        <v/>
      </c>
      <c r="G432" s="174" t="str">
        <f ca="1">IFERROR(VLOOKUP(ROW(G420),'فهرست بها کلی'!$C$13:$BO$1660,21,0),"")</f>
        <v/>
      </c>
      <c r="H432" s="174" t="str">
        <f ca="1">IFERROR(VLOOKUP(ROW(H420),'فهرست بها کلی'!$C$13:$BO$1660,24,0),"")</f>
        <v/>
      </c>
      <c r="I432" s="174" t="str">
        <f ca="1">IFERROR(VLOOKUP(ROW(I420),'فهرست بها کلی'!$C$13:$BO$1660,27,0),"")</f>
        <v/>
      </c>
      <c r="J432" s="174" t="str">
        <f ca="1">IFERROR(VLOOKUP(ROW(J420),'فهرست بها کلی'!$C$13:$BO$1660,30,0),"")</f>
        <v/>
      </c>
      <c r="K432" s="174" t="str">
        <f ca="1">IFERROR(VLOOKUP(ROW(K420),'فهرست بها کلی'!$C$13:$BO$1660,33,0),"")</f>
        <v/>
      </c>
      <c r="L432" s="174" t="str">
        <f ca="1">IFERROR(VLOOKUP(ROW(L420),'فهرست بها کلی'!$C$13:$BO$1660,36,0),"")</f>
        <v/>
      </c>
      <c r="M432" s="174" t="str">
        <f ca="1">IFERROR(VLOOKUP(ROW(M420),'فهرست بها کلی'!$C$13:$BO$1660,39,0),"")</f>
        <v/>
      </c>
      <c r="N432" s="174" t="str">
        <f ca="1">IFERROR(VLOOKUP(ROW(N420),'فهرست بها کلی'!$C$13:$BO$1660,42,0),"")</f>
        <v/>
      </c>
      <c r="O432" s="174" t="str">
        <f ca="1">IFERROR(VLOOKUP(ROW(O420),'فهرست بها کلی'!$C$13:$BO$1660,45,0),"")</f>
        <v/>
      </c>
      <c r="P432" s="174" t="str">
        <f ca="1">IFERROR(VLOOKUP(ROW(P420),'فهرست بها کلی'!$C$13:$BO$1660,48,0),"")</f>
        <v/>
      </c>
      <c r="Q432" s="174" t="str">
        <f ca="1">IFERROR(VLOOKUP(ROW(Q420),'فهرست بها کلی'!$C$13:$BO$1660,51,0),"")</f>
        <v/>
      </c>
      <c r="R432" s="174" t="str">
        <f ca="1">IFERROR(VLOOKUP(ROW(R420),'فهرست بها کلی'!$C$13:$BO$1660,54,0),"")</f>
        <v/>
      </c>
      <c r="S432" s="174" t="str">
        <f ca="1">IFERROR(VLOOKUP(ROW(S420),'فهرست بها کلی'!$C$13:$BO$1660,57,0),"")</f>
        <v/>
      </c>
      <c r="T432" s="174" t="str">
        <f ca="1">IFERROR(VLOOKUP(ROW(T420),'فهرست بها کلی'!$C$13:$BO$1660,60,0),"")</f>
        <v/>
      </c>
      <c r="U432" s="174" t="str">
        <f ca="1">IFERROR(VLOOKUP(ROW(U420),'فهرست بها کلی'!$C$13:$BO$1660,63,0),"")</f>
        <v/>
      </c>
      <c r="V432" s="241">
        <f t="shared" ca="1" si="44"/>
        <v>0</v>
      </c>
      <c r="W432" s="242" t="str">
        <f t="shared" ca="1" si="45"/>
        <v/>
      </c>
      <c r="X432" s="174" t="str">
        <f ca="1">IFERROR(VLOOKUP(ROW(X420),'فهرست بها کلی'!$C$13:$BO$1660,10,0),"")</f>
        <v/>
      </c>
      <c r="Y432" s="174" t="str">
        <f ca="1">IFERROR(VLOOKUP(ROW(Y420),'فهرست بها کلی'!$C$13:$BO$1660,11,0),"")</f>
        <v/>
      </c>
      <c r="Z432" s="174" t="str">
        <f ca="1">IFERROR(VLOOKUP(ROW(Z420),'فهرست بها کلی'!$C$13:$BO$1660,12,0),"")</f>
        <v/>
      </c>
      <c r="AA432" s="174" t="str">
        <f ca="1">IFERROR(VLOOKUP(ROW(AA420),'فهرست بها کلی'!$C$13:$BO$1660,13,0),"")</f>
        <v/>
      </c>
      <c r="AB432" s="243" t="str">
        <f t="shared" ca="1" si="46"/>
        <v/>
      </c>
      <c r="AC432" s="174" t="str">
        <f ca="1">IFERROR(VLOOKUP(ROW(AC420),'فهرست بها کلی'!$C$13:$BO$1660,22,0),"")</f>
        <v/>
      </c>
      <c r="AD432" s="174" t="str">
        <f ca="1">IFERROR(VLOOKUP(ROW(AD420),'فهرست بها کلی'!$C$13:$BO$1660,25,0),"")</f>
        <v/>
      </c>
      <c r="AE432" s="174" t="str">
        <f ca="1">IFERROR(VLOOKUP(ROW(AE420),'فهرست بها کلی'!$C$13:$BO$1660,28,0),"")</f>
        <v/>
      </c>
      <c r="AF432" s="174" t="str">
        <f ca="1">IFERROR(VLOOKUP(ROW(AF420),'فهرست بها کلی'!$C$13:$BO$1660,31,0),"")</f>
        <v/>
      </c>
      <c r="AG432" s="174" t="str">
        <f ca="1">IFERROR(VLOOKUP(ROW(AG420),'فهرست بها کلی'!$C$13:$BO$1660,34,0),"")</f>
        <v/>
      </c>
      <c r="AH432" s="174" t="str">
        <f ca="1">IFERROR(VLOOKUP(ROW(AH420),'فهرست بها کلی'!$C$13:$BO$1660,37,0),"")</f>
        <v/>
      </c>
      <c r="AI432" s="174" t="str">
        <f ca="1">IFERROR(VLOOKUP(ROW(AI420),'فهرست بها کلی'!$C$13:$BO$1660,40,0),"")</f>
        <v/>
      </c>
      <c r="AJ432" s="174" t="str">
        <f ca="1">IFERROR(VLOOKUP(ROW(AJ420),'فهرست بها کلی'!$C$13:$BO$1660,43,0),"")</f>
        <v/>
      </c>
      <c r="AK432" s="174" t="str">
        <f ca="1">IFERROR(VLOOKUP(ROW(AK420),'فهرست بها کلی'!$C$13:$BO$1660,46,0),"")</f>
        <v/>
      </c>
      <c r="AL432" s="174" t="str">
        <f ca="1">IFERROR(VLOOKUP(ROW(AL420),'فهرست بها کلی'!$C$13:$BO$1660,49,0),"")</f>
        <v/>
      </c>
      <c r="AM432" s="174" t="str">
        <f ca="1">IFERROR(VLOOKUP(ROW(AM420),'فهرست بها کلی'!$C$13:$BO$1660,52,0),"")</f>
        <v/>
      </c>
      <c r="AN432" s="174" t="str">
        <f ca="1">IFERROR(VLOOKUP(ROW(AN420),'فهرست بها کلی'!$C$13:$BO$1660,55,0),"")</f>
        <v/>
      </c>
      <c r="AO432" s="174" t="str">
        <f ca="1">IFERROR(VLOOKUP(ROW(AO420),'فهرست بها کلی'!$C$13:$BO$1660,58,0),"")</f>
        <v/>
      </c>
      <c r="AP432" s="174" t="str">
        <f ca="1">IFERROR(VLOOKUP(ROW(AP420),'فهرست بها کلی'!$C$13:$BO$1660,61,0),"")</f>
        <v/>
      </c>
      <c r="AQ432" s="174" t="str">
        <f ca="1">IFERROR(VLOOKUP(ROW(AQ420),'فهرست بها کلی'!$C$13:$BO$1660,64,0),"")</f>
        <v/>
      </c>
      <c r="AR432" s="244">
        <f t="shared" ca="1" si="47"/>
        <v>0</v>
      </c>
      <c r="AS432" s="174" t="str">
        <f ca="1">IFERROR(VLOOKUP(ROW(AS420),'فهرست بها کلی'!$C$13:$BO$1660,23,0),"")</f>
        <v/>
      </c>
      <c r="AT432" s="174" t="str">
        <f ca="1">IFERROR(VLOOKUP(ROW(AT420),'فهرست بها کلی'!$C$13:$BO$1660,26,0),"")</f>
        <v/>
      </c>
      <c r="AU432" s="174" t="str">
        <f ca="1">IFERROR(VLOOKUP(ROW(AU420),'فهرست بها کلی'!$C$13:$BO$1660,29,0),"")</f>
        <v/>
      </c>
      <c r="AV432" s="174" t="str">
        <f ca="1">IFERROR(VLOOKUP(ROW(AV420),'فهرست بها کلی'!$C$13:$BO$1660,32,0),"")</f>
        <v/>
      </c>
      <c r="AW432" s="174" t="str">
        <f ca="1">IFERROR(VLOOKUP(ROW(AW420),'فهرست بها کلی'!$C$13:$BO$1660,35,0),"")</f>
        <v/>
      </c>
      <c r="AX432" s="174" t="str">
        <f ca="1">IFERROR(VLOOKUP(ROW(AX420),'فهرست بها کلی'!$C$13:$BO$1660,38,0),"")</f>
        <v/>
      </c>
      <c r="AY432" s="174" t="str">
        <f ca="1">IFERROR(VLOOKUP(ROW(AY420),'فهرست بها کلی'!$C$13:$BO$1660,41,0),"")</f>
        <v/>
      </c>
      <c r="AZ432" s="174" t="str">
        <f ca="1">IFERROR(VLOOKUP(ROW(AZ420),'فهرست بها کلی'!$C$13:$BO$1660,44,0),"")</f>
        <v/>
      </c>
      <c r="BA432" s="174" t="str">
        <f ca="1">IFERROR(VLOOKUP(ROW(BA420),'فهرست بها کلی'!$C$13:$BO$1660,47,0),"")</f>
        <v/>
      </c>
      <c r="BB432" s="174" t="str">
        <f ca="1">IFERROR(VLOOKUP(ROW(BB420),'فهرست بها کلی'!$C$13:$BO$1660,50,0),"")</f>
        <v/>
      </c>
      <c r="BC432" s="174" t="str">
        <f ca="1">IFERROR(VLOOKUP(ROW(BC420),'فهرست بها کلی'!$C$13:$BO$1660,53,0),"")</f>
        <v/>
      </c>
      <c r="BD432" s="174" t="str">
        <f ca="1">IFERROR(VLOOKUP(ROW(BD420),'فهرست بها کلی'!$C$13:$BO$1660,56,0),"")</f>
        <v/>
      </c>
      <c r="BE432" s="174" t="str">
        <f ca="1">IFERROR(VLOOKUP(ROW(BE420),'فهرست بها کلی'!$C$13:$BO$1660,59,0),"")</f>
        <v/>
      </c>
      <c r="BF432" s="174" t="str">
        <f ca="1">IFERROR(VLOOKUP(ROW(BF420),'فهرست بها کلی'!$C$13:$BO$1660,62,0),"")</f>
        <v/>
      </c>
      <c r="BG432" s="174" t="str">
        <f ca="1">IFERROR(VLOOKUP(ROW(BG420),'فهرست بها کلی'!$C$13:$BO$1660,65,0),"")</f>
        <v/>
      </c>
      <c r="BH432" s="174" t="str">
        <f ca="1">IFERROR(VLOOKUP(ROW(BH420),'فهرست بها کلی'!$C$13:$BO$1660,16,0),"")</f>
        <v/>
      </c>
      <c r="BI432" s="245" t="str">
        <f t="shared" ca="1" si="48"/>
        <v xml:space="preserve"> </v>
      </c>
      <c r="BJ432" s="245" t="str">
        <f t="shared" ca="1" si="49"/>
        <v/>
      </c>
      <c r="BK432" s="245" t="str">
        <f t="shared" ca="1" si="50"/>
        <v/>
      </c>
    </row>
    <row r="433" spans="1:63" ht="47.25" customHeight="1">
      <c r="A433" s="174" t="str">
        <f ca="1">IFERROR(VLOOKUP(ROW(A421),'فهرست بها کلی'!$C$13:$BO$1660,1,0),"")</f>
        <v/>
      </c>
      <c r="B433" s="174" t="str">
        <f ca="1">IFERROR(VLOOKUP(ROW(B421),'فهرست بها کلی'!$C$13:$BO$1660,5,0),"")</f>
        <v/>
      </c>
      <c r="C433" s="174" t="str">
        <f ca="1">IFERROR(VLOOKUP(ROW(C421),'فهرست بها کلی'!$C$13:$BO$1660,6,0),"")</f>
        <v/>
      </c>
      <c r="D433" s="174" t="str">
        <f ca="1">IFERROR(VLOOKUP(ROW(D421),'فهرست بها کلی'!$C$13:$BO$1660,7,0),"")</f>
        <v/>
      </c>
      <c r="E433" s="174" t="str">
        <f ca="1">IFERROR(VLOOKUP(ROW(E421),'فهرست بها کلی'!$C$13:$BO$1660,8,0),"")</f>
        <v/>
      </c>
      <c r="F433" s="174" t="str">
        <f ca="1">IFERROR(VLOOKUP(ROW(F421),'فهرست بها کلی'!$C$13:$BO$1660,9,0),"")</f>
        <v/>
      </c>
      <c r="G433" s="174" t="str">
        <f ca="1">IFERROR(VLOOKUP(ROW(G421),'فهرست بها کلی'!$C$13:$BO$1660,21,0),"")</f>
        <v/>
      </c>
      <c r="H433" s="174" t="str">
        <f ca="1">IFERROR(VLOOKUP(ROW(H421),'فهرست بها کلی'!$C$13:$BO$1660,24,0),"")</f>
        <v/>
      </c>
      <c r="I433" s="174" t="str">
        <f ca="1">IFERROR(VLOOKUP(ROW(I421),'فهرست بها کلی'!$C$13:$BO$1660,27,0),"")</f>
        <v/>
      </c>
      <c r="J433" s="174" t="str">
        <f ca="1">IFERROR(VLOOKUP(ROW(J421),'فهرست بها کلی'!$C$13:$BO$1660,30,0),"")</f>
        <v/>
      </c>
      <c r="K433" s="174" t="str">
        <f ca="1">IFERROR(VLOOKUP(ROW(K421),'فهرست بها کلی'!$C$13:$BO$1660,33,0),"")</f>
        <v/>
      </c>
      <c r="L433" s="174" t="str">
        <f ca="1">IFERROR(VLOOKUP(ROW(L421),'فهرست بها کلی'!$C$13:$BO$1660,36,0),"")</f>
        <v/>
      </c>
      <c r="M433" s="174" t="str">
        <f ca="1">IFERROR(VLOOKUP(ROW(M421),'فهرست بها کلی'!$C$13:$BO$1660,39,0),"")</f>
        <v/>
      </c>
      <c r="N433" s="174" t="str">
        <f ca="1">IFERROR(VLOOKUP(ROW(N421),'فهرست بها کلی'!$C$13:$BO$1660,42,0),"")</f>
        <v/>
      </c>
      <c r="O433" s="174" t="str">
        <f ca="1">IFERROR(VLOOKUP(ROW(O421),'فهرست بها کلی'!$C$13:$BO$1660,45,0),"")</f>
        <v/>
      </c>
      <c r="P433" s="174" t="str">
        <f ca="1">IFERROR(VLOOKUP(ROW(P421),'فهرست بها کلی'!$C$13:$BO$1660,48,0),"")</f>
        <v/>
      </c>
      <c r="Q433" s="174" t="str">
        <f ca="1">IFERROR(VLOOKUP(ROW(Q421),'فهرست بها کلی'!$C$13:$BO$1660,51,0),"")</f>
        <v/>
      </c>
      <c r="R433" s="174" t="str">
        <f ca="1">IFERROR(VLOOKUP(ROW(R421),'فهرست بها کلی'!$C$13:$BO$1660,54,0),"")</f>
        <v/>
      </c>
      <c r="S433" s="174" t="str">
        <f ca="1">IFERROR(VLOOKUP(ROW(S421),'فهرست بها کلی'!$C$13:$BO$1660,57,0),"")</f>
        <v/>
      </c>
      <c r="T433" s="174" t="str">
        <f ca="1">IFERROR(VLOOKUP(ROW(T421),'فهرست بها کلی'!$C$13:$BO$1660,60,0),"")</f>
        <v/>
      </c>
      <c r="U433" s="174" t="str">
        <f ca="1">IFERROR(VLOOKUP(ROW(U421),'فهرست بها کلی'!$C$13:$BO$1660,63,0),"")</f>
        <v/>
      </c>
      <c r="V433" s="241">
        <f t="shared" ca="1" si="44"/>
        <v>0</v>
      </c>
      <c r="W433" s="242" t="str">
        <f t="shared" ca="1" si="45"/>
        <v/>
      </c>
      <c r="X433" s="174" t="str">
        <f ca="1">IFERROR(VLOOKUP(ROW(X421),'فهرست بها کلی'!$C$13:$BO$1660,10,0),"")</f>
        <v/>
      </c>
      <c r="Y433" s="174" t="str">
        <f ca="1">IFERROR(VLOOKUP(ROW(Y421),'فهرست بها کلی'!$C$13:$BO$1660,11,0),"")</f>
        <v/>
      </c>
      <c r="Z433" s="174" t="str">
        <f ca="1">IFERROR(VLOOKUP(ROW(Z421),'فهرست بها کلی'!$C$13:$BO$1660,12,0),"")</f>
        <v/>
      </c>
      <c r="AA433" s="174" t="str">
        <f ca="1">IFERROR(VLOOKUP(ROW(AA421),'فهرست بها کلی'!$C$13:$BO$1660,13,0),"")</f>
        <v/>
      </c>
      <c r="AB433" s="243" t="str">
        <f t="shared" ca="1" si="46"/>
        <v/>
      </c>
      <c r="AC433" s="174" t="str">
        <f ca="1">IFERROR(VLOOKUP(ROW(AC421),'فهرست بها کلی'!$C$13:$BO$1660,22,0),"")</f>
        <v/>
      </c>
      <c r="AD433" s="174" t="str">
        <f ca="1">IFERROR(VLOOKUP(ROW(AD421),'فهرست بها کلی'!$C$13:$BO$1660,25,0),"")</f>
        <v/>
      </c>
      <c r="AE433" s="174" t="str">
        <f ca="1">IFERROR(VLOOKUP(ROW(AE421),'فهرست بها کلی'!$C$13:$BO$1660,28,0),"")</f>
        <v/>
      </c>
      <c r="AF433" s="174" t="str">
        <f ca="1">IFERROR(VLOOKUP(ROW(AF421),'فهرست بها کلی'!$C$13:$BO$1660,31,0),"")</f>
        <v/>
      </c>
      <c r="AG433" s="174" t="str">
        <f ca="1">IFERROR(VLOOKUP(ROW(AG421),'فهرست بها کلی'!$C$13:$BO$1660,34,0),"")</f>
        <v/>
      </c>
      <c r="AH433" s="174" t="str">
        <f ca="1">IFERROR(VLOOKUP(ROW(AH421),'فهرست بها کلی'!$C$13:$BO$1660,37,0),"")</f>
        <v/>
      </c>
      <c r="AI433" s="174" t="str">
        <f ca="1">IFERROR(VLOOKUP(ROW(AI421),'فهرست بها کلی'!$C$13:$BO$1660,40,0),"")</f>
        <v/>
      </c>
      <c r="AJ433" s="174" t="str">
        <f ca="1">IFERROR(VLOOKUP(ROW(AJ421),'فهرست بها کلی'!$C$13:$BO$1660,43,0),"")</f>
        <v/>
      </c>
      <c r="AK433" s="174" t="str">
        <f ca="1">IFERROR(VLOOKUP(ROW(AK421),'فهرست بها کلی'!$C$13:$BO$1660,46,0),"")</f>
        <v/>
      </c>
      <c r="AL433" s="174" t="str">
        <f ca="1">IFERROR(VLOOKUP(ROW(AL421),'فهرست بها کلی'!$C$13:$BO$1660,49,0),"")</f>
        <v/>
      </c>
      <c r="AM433" s="174" t="str">
        <f ca="1">IFERROR(VLOOKUP(ROW(AM421),'فهرست بها کلی'!$C$13:$BO$1660,52,0),"")</f>
        <v/>
      </c>
      <c r="AN433" s="174" t="str">
        <f ca="1">IFERROR(VLOOKUP(ROW(AN421),'فهرست بها کلی'!$C$13:$BO$1660,55,0),"")</f>
        <v/>
      </c>
      <c r="AO433" s="174" t="str">
        <f ca="1">IFERROR(VLOOKUP(ROW(AO421),'فهرست بها کلی'!$C$13:$BO$1660,58,0),"")</f>
        <v/>
      </c>
      <c r="AP433" s="174" t="str">
        <f ca="1">IFERROR(VLOOKUP(ROW(AP421),'فهرست بها کلی'!$C$13:$BO$1660,61,0),"")</f>
        <v/>
      </c>
      <c r="AQ433" s="174" t="str">
        <f ca="1">IFERROR(VLOOKUP(ROW(AQ421),'فهرست بها کلی'!$C$13:$BO$1660,64,0),"")</f>
        <v/>
      </c>
      <c r="AR433" s="244">
        <f t="shared" ca="1" si="47"/>
        <v>0</v>
      </c>
      <c r="AS433" s="174" t="str">
        <f ca="1">IFERROR(VLOOKUP(ROW(AS421),'فهرست بها کلی'!$C$13:$BO$1660,23,0),"")</f>
        <v/>
      </c>
      <c r="AT433" s="174" t="str">
        <f ca="1">IFERROR(VLOOKUP(ROW(AT421),'فهرست بها کلی'!$C$13:$BO$1660,26,0),"")</f>
        <v/>
      </c>
      <c r="AU433" s="174" t="str">
        <f ca="1">IFERROR(VLOOKUP(ROW(AU421),'فهرست بها کلی'!$C$13:$BO$1660,29,0),"")</f>
        <v/>
      </c>
      <c r="AV433" s="174" t="str">
        <f ca="1">IFERROR(VLOOKUP(ROW(AV421),'فهرست بها کلی'!$C$13:$BO$1660,32,0),"")</f>
        <v/>
      </c>
      <c r="AW433" s="174" t="str">
        <f ca="1">IFERROR(VLOOKUP(ROW(AW421),'فهرست بها کلی'!$C$13:$BO$1660,35,0),"")</f>
        <v/>
      </c>
      <c r="AX433" s="174" t="str">
        <f ca="1">IFERROR(VLOOKUP(ROW(AX421),'فهرست بها کلی'!$C$13:$BO$1660,38,0),"")</f>
        <v/>
      </c>
      <c r="AY433" s="174" t="str">
        <f ca="1">IFERROR(VLOOKUP(ROW(AY421),'فهرست بها کلی'!$C$13:$BO$1660,41,0),"")</f>
        <v/>
      </c>
      <c r="AZ433" s="174" t="str">
        <f ca="1">IFERROR(VLOOKUP(ROW(AZ421),'فهرست بها کلی'!$C$13:$BO$1660,44,0),"")</f>
        <v/>
      </c>
      <c r="BA433" s="174" t="str">
        <f ca="1">IFERROR(VLOOKUP(ROW(BA421),'فهرست بها کلی'!$C$13:$BO$1660,47,0),"")</f>
        <v/>
      </c>
      <c r="BB433" s="174" t="str">
        <f ca="1">IFERROR(VLOOKUP(ROW(BB421),'فهرست بها کلی'!$C$13:$BO$1660,50,0),"")</f>
        <v/>
      </c>
      <c r="BC433" s="174" t="str">
        <f ca="1">IFERROR(VLOOKUP(ROW(BC421),'فهرست بها کلی'!$C$13:$BO$1660,53,0),"")</f>
        <v/>
      </c>
      <c r="BD433" s="174" t="str">
        <f ca="1">IFERROR(VLOOKUP(ROW(BD421),'فهرست بها کلی'!$C$13:$BO$1660,56,0),"")</f>
        <v/>
      </c>
      <c r="BE433" s="174" t="str">
        <f ca="1">IFERROR(VLOOKUP(ROW(BE421),'فهرست بها کلی'!$C$13:$BO$1660,59,0),"")</f>
        <v/>
      </c>
      <c r="BF433" s="174" t="str">
        <f ca="1">IFERROR(VLOOKUP(ROW(BF421),'فهرست بها کلی'!$C$13:$BO$1660,62,0),"")</f>
        <v/>
      </c>
      <c r="BG433" s="174" t="str">
        <f ca="1">IFERROR(VLOOKUP(ROW(BG421),'فهرست بها کلی'!$C$13:$BO$1660,65,0),"")</f>
        <v/>
      </c>
      <c r="BH433" s="174" t="str">
        <f ca="1">IFERROR(VLOOKUP(ROW(BH421),'فهرست بها کلی'!$C$13:$BO$1660,16,0),"")</f>
        <v/>
      </c>
      <c r="BI433" s="245" t="str">
        <f t="shared" ca="1" si="48"/>
        <v xml:space="preserve"> </v>
      </c>
      <c r="BJ433" s="245" t="str">
        <f t="shared" ca="1" si="49"/>
        <v/>
      </c>
      <c r="BK433" s="245" t="str">
        <f t="shared" ca="1" si="50"/>
        <v/>
      </c>
    </row>
    <row r="434" spans="1:63" ht="47.25" customHeight="1">
      <c r="A434" s="174" t="str">
        <f ca="1">IFERROR(VLOOKUP(ROW(A422),'فهرست بها کلی'!$C$13:$BO$1660,1,0),"")</f>
        <v/>
      </c>
      <c r="B434" s="174" t="str">
        <f ca="1">IFERROR(VLOOKUP(ROW(B422),'فهرست بها کلی'!$C$13:$BO$1660,5,0),"")</f>
        <v/>
      </c>
      <c r="C434" s="174" t="str">
        <f ca="1">IFERROR(VLOOKUP(ROW(C422),'فهرست بها کلی'!$C$13:$BO$1660,6,0),"")</f>
        <v/>
      </c>
      <c r="D434" s="174" t="str">
        <f ca="1">IFERROR(VLOOKUP(ROW(D422),'فهرست بها کلی'!$C$13:$BO$1660,7,0),"")</f>
        <v/>
      </c>
      <c r="E434" s="174" t="str">
        <f ca="1">IFERROR(VLOOKUP(ROW(E422),'فهرست بها کلی'!$C$13:$BO$1660,8,0),"")</f>
        <v/>
      </c>
      <c r="F434" s="174" t="str">
        <f ca="1">IFERROR(VLOOKUP(ROW(F422),'فهرست بها کلی'!$C$13:$BO$1660,9,0),"")</f>
        <v/>
      </c>
      <c r="G434" s="174" t="str">
        <f ca="1">IFERROR(VLOOKUP(ROW(G422),'فهرست بها کلی'!$C$13:$BO$1660,21,0),"")</f>
        <v/>
      </c>
      <c r="H434" s="174" t="str">
        <f ca="1">IFERROR(VLOOKUP(ROW(H422),'فهرست بها کلی'!$C$13:$BO$1660,24,0),"")</f>
        <v/>
      </c>
      <c r="I434" s="174" t="str">
        <f ca="1">IFERROR(VLOOKUP(ROW(I422),'فهرست بها کلی'!$C$13:$BO$1660,27,0),"")</f>
        <v/>
      </c>
      <c r="J434" s="174" t="str">
        <f ca="1">IFERROR(VLOOKUP(ROW(J422),'فهرست بها کلی'!$C$13:$BO$1660,30,0),"")</f>
        <v/>
      </c>
      <c r="K434" s="174" t="str">
        <f ca="1">IFERROR(VLOOKUP(ROW(K422),'فهرست بها کلی'!$C$13:$BO$1660,33,0),"")</f>
        <v/>
      </c>
      <c r="L434" s="174" t="str">
        <f ca="1">IFERROR(VLOOKUP(ROW(L422),'فهرست بها کلی'!$C$13:$BO$1660,36,0),"")</f>
        <v/>
      </c>
      <c r="M434" s="174" t="str">
        <f ca="1">IFERROR(VLOOKUP(ROW(M422),'فهرست بها کلی'!$C$13:$BO$1660,39,0),"")</f>
        <v/>
      </c>
      <c r="N434" s="174" t="str">
        <f ca="1">IFERROR(VLOOKUP(ROW(N422),'فهرست بها کلی'!$C$13:$BO$1660,42,0),"")</f>
        <v/>
      </c>
      <c r="O434" s="174" t="str">
        <f ca="1">IFERROR(VLOOKUP(ROW(O422),'فهرست بها کلی'!$C$13:$BO$1660,45,0),"")</f>
        <v/>
      </c>
      <c r="P434" s="174" t="str">
        <f ca="1">IFERROR(VLOOKUP(ROW(P422),'فهرست بها کلی'!$C$13:$BO$1660,48,0),"")</f>
        <v/>
      </c>
      <c r="Q434" s="174" t="str">
        <f ca="1">IFERROR(VLOOKUP(ROW(Q422),'فهرست بها کلی'!$C$13:$BO$1660,51,0),"")</f>
        <v/>
      </c>
      <c r="R434" s="174" t="str">
        <f ca="1">IFERROR(VLOOKUP(ROW(R422),'فهرست بها کلی'!$C$13:$BO$1660,54,0),"")</f>
        <v/>
      </c>
      <c r="S434" s="174" t="str">
        <f ca="1">IFERROR(VLOOKUP(ROW(S422),'فهرست بها کلی'!$C$13:$BO$1660,57,0),"")</f>
        <v/>
      </c>
      <c r="T434" s="174" t="str">
        <f ca="1">IFERROR(VLOOKUP(ROW(T422),'فهرست بها کلی'!$C$13:$BO$1660,60,0),"")</f>
        <v/>
      </c>
      <c r="U434" s="174" t="str">
        <f ca="1">IFERROR(VLOOKUP(ROW(U422),'فهرست بها کلی'!$C$13:$BO$1660,63,0),"")</f>
        <v/>
      </c>
      <c r="V434" s="241">
        <f t="shared" ca="1" si="44"/>
        <v>0</v>
      </c>
      <c r="W434" s="242" t="str">
        <f t="shared" ca="1" si="45"/>
        <v/>
      </c>
      <c r="X434" s="174" t="str">
        <f ca="1">IFERROR(VLOOKUP(ROW(X422),'فهرست بها کلی'!$C$13:$BO$1660,10,0),"")</f>
        <v/>
      </c>
      <c r="Y434" s="174" t="str">
        <f ca="1">IFERROR(VLOOKUP(ROW(Y422),'فهرست بها کلی'!$C$13:$BO$1660,11,0),"")</f>
        <v/>
      </c>
      <c r="Z434" s="174" t="str">
        <f ca="1">IFERROR(VLOOKUP(ROW(Z422),'فهرست بها کلی'!$C$13:$BO$1660,12,0),"")</f>
        <v/>
      </c>
      <c r="AA434" s="174" t="str">
        <f ca="1">IFERROR(VLOOKUP(ROW(AA422),'فهرست بها کلی'!$C$13:$BO$1660,13,0),"")</f>
        <v/>
      </c>
      <c r="AB434" s="243" t="str">
        <f t="shared" ca="1" si="46"/>
        <v/>
      </c>
      <c r="AC434" s="174" t="str">
        <f ca="1">IFERROR(VLOOKUP(ROW(AC422),'فهرست بها کلی'!$C$13:$BO$1660,22,0),"")</f>
        <v/>
      </c>
      <c r="AD434" s="174" t="str">
        <f ca="1">IFERROR(VLOOKUP(ROW(AD422),'فهرست بها کلی'!$C$13:$BO$1660,25,0),"")</f>
        <v/>
      </c>
      <c r="AE434" s="174" t="str">
        <f ca="1">IFERROR(VLOOKUP(ROW(AE422),'فهرست بها کلی'!$C$13:$BO$1660,28,0),"")</f>
        <v/>
      </c>
      <c r="AF434" s="174" t="str">
        <f ca="1">IFERROR(VLOOKUP(ROW(AF422),'فهرست بها کلی'!$C$13:$BO$1660,31,0),"")</f>
        <v/>
      </c>
      <c r="AG434" s="174" t="str">
        <f ca="1">IFERROR(VLOOKUP(ROW(AG422),'فهرست بها کلی'!$C$13:$BO$1660,34,0),"")</f>
        <v/>
      </c>
      <c r="AH434" s="174" t="str">
        <f ca="1">IFERROR(VLOOKUP(ROW(AH422),'فهرست بها کلی'!$C$13:$BO$1660,37,0),"")</f>
        <v/>
      </c>
      <c r="AI434" s="174" t="str">
        <f ca="1">IFERROR(VLOOKUP(ROW(AI422),'فهرست بها کلی'!$C$13:$BO$1660,40,0),"")</f>
        <v/>
      </c>
      <c r="AJ434" s="174" t="str">
        <f ca="1">IFERROR(VLOOKUP(ROW(AJ422),'فهرست بها کلی'!$C$13:$BO$1660,43,0),"")</f>
        <v/>
      </c>
      <c r="AK434" s="174" t="str">
        <f ca="1">IFERROR(VLOOKUP(ROW(AK422),'فهرست بها کلی'!$C$13:$BO$1660,46,0),"")</f>
        <v/>
      </c>
      <c r="AL434" s="174" t="str">
        <f ca="1">IFERROR(VLOOKUP(ROW(AL422),'فهرست بها کلی'!$C$13:$BO$1660,49,0),"")</f>
        <v/>
      </c>
      <c r="AM434" s="174" t="str">
        <f ca="1">IFERROR(VLOOKUP(ROW(AM422),'فهرست بها کلی'!$C$13:$BO$1660,52,0),"")</f>
        <v/>
      </c>
      <c r="AN434" s="174" t="str">
        <f ca="1">IFERROR(VLOOKUP(ROW(AN422),'فهرست بها کلی'!$C$13:$BO$1660,55,0),"")</f>
        <v/>
      </c>
      <c r="AO434" s="174" t="str">
        <f ca="1">IFERROR(VLOOKUP(ROW(AO422),'فهرست بها کلی'!$C$13:$BO$1660,58,0),"")</f>
        <v/>
      </c>
      <c r="AP434" s="174" t="str">
        <f ca="1">IFERROR(VLOOKUP(ROW(AP422),'فهرست بها کلی'!$C$13:$BO$1660,61,0),"")</f>
        <v/>
      </c>
      <c r="AQ434" s="174" t="str">
        <f ca="1">IFERROR(VLOOKUP(ROW(AQ422),'فهرست بها کلی'!$C$13:$BO$1660,64,0),"")</f>
        <v/>
      </c>
      <c r="AR434" s="244">
        <f t="shared" ca="1" si="47"/>
        <v>0</v>
      </c>
      <c r="AS434" s="174" t="str">
        <f ca="1">IFERROR(VLOOKUP(ROW(AS422),'فهرست بها کلی'!$C$13:$BO$1660,23,0),"")</f>
        <v/>
      </c>
      <c r="AT434" s="174" t="str">
        <f ca="1">IFERROR(VLOOKUP(ROW(AT422),'فهرست بها کلی'!$C$13:$BO$1660,26,0),"")</f>
        <v/>
      </c>
      <c r="AU434" s="174" t="str">
        <f ca="1">IFERROR(VLOOKUP(ROW(AU422),'فهرست بها کلی'!$C$13:$BO$1660,29,0),"")</f>
        <v/>
      </c>
      <c r="AV434" s="174" t="str">
        <f ca="1">IFERROR(VLOOKUP(ROW(AV422),'فهرست بها کلی'!$C$13:$BO$1660,32,0),"")</f>
        <v/>
      </c>
      <c r="AW434" s="174" t="str">
        <f ca="1">IFERROR(VLOOKUP(ROW(AW422),'فهرست بها کلی'!$C$13:$BO$1660,35,0),"")</f>
        <v/>
      </c>
      <c r="AX434" s="174" t="str">
        <f ca="1">IFERROR(VLOOKUP(ROW(AX422),'فهرست بها کلی'!$C$13:$BO$1660,38,0),"")</f>
        <v/>
      </c>
      <c r="AY434" s="174" t="str">
        <f ca="1">IFERROR(VLOOKUP(ROW(AY422),'فهرست بها کلی'!$C$13:$BO$1660,41,0),"")</f>
        <v/>
      </c>
      <c r="AZ434" s="174" t="str">
        <f ca="1">IFERROR(VLOOKUP(ROW(AZ422),'فهرست بها کلی'!$C$13:$BO$1660,44,0),"")</f>
        <v/>
      </c>
      <c r="BA434" s="174" t="str">
        <f ca="1">IFERROR(VLOOKUP(ROW(BA422),'فهرست بها کلی'!$C$13:$BO$1660,47,0),"")</f>
        <v/>
      </c>
      <c r="BB434" s="174" t="str">
        <f ca="1">IFERROR(VLOOKUP(ROW(BB422),'فهرست بها کلی'!$C$13:$BO$1660,50,0),"")</f>
        <v/>
      </c>
      <c r="BC434" s="174" t="str">
        <f ca="1">IFERROR(VLOOKUP(ROW(BC422),'فهرست بها کلی'!$C$13:$BO$1660,53,0),"")</f>
        <v/>
      </c>
      <c r="BD434" s="174" t="str">
        <f ca="1">IFERROR(VLOOKUP(ROW(BD422),'فهرست بها کلی'!$C$13:$BO$1660,56,0),"")</f>
        <v/>
      </c>
      <c r="BE434" s="174" t="str">
        <f ca="1">IFERROR(VLOOKUP(ROW(BE422),'فهرست بها کلی'!$C$13:$BO$1660,59,0),"")</f>
        <v/>
      </c>
      <c r="BF434" s="174" t="str">
        <f ca="1">IFERROR(VLOOKUP(ROW(BF422),'فهرست بها کلی'!$C$13:$BO$1660,62,0),"")</f>
        <v/>
      </c>
      <c r="BG434" s="174" t="str">
        <f ca="1">IFERROR(VLOOKUP(ROW(BG422),'فهرست بها کلی'!$C$13:$BO$1660,65,0),"")</f>
        <v/>
      </c>
      <c r="BH434" s="174" t="str">
        <f ca="1">IFERROR(VLOOKUP(ROW(BH422),'فهرست بها کلی'!$C$13:$BO$1660,16,0),"")</f>
        <v/>
      </c>
      <c r="BI434" s="245" t="str">
        <f t="shared" ca="1" si="48"/>
        <v xml:space="preserve"> </v>
      </c>
      <c r="BJ434" s="245" t="str">
        <f t="shared" ca="1" si="49"/>
        <v/>
      </c>
      <c r="BK434" s="245" t="str">
        <f t="shared" ca="1" si="50"/>
        <v/>
      </c>
    </row>
    <row r="435" spans="1:63" ht="47.25" customHeight="1">
      <c r="A435" s="174" t="str">
        <f ca="1">IFERROR(VLOOKUP(ROW(A423),'فهرست بها کلی'!$C$13:$BO$1660,1,0),"")</f>
        <v/>
      </c>
      <c r="B435" s="174" t="str">
        <f ca="1">IFERROR(VLOOKUP(ROW(B423),'فهرست بها کلی'!$C$13:$BO$1660,5,0),"")</f>
        <v/>
      </c>
      <c r="C435" s="174" t="str">
        <f ca="1">IFERROR(VLOOKUP(ROW(C423),'فهرست بها کلی'!$C$13:$BO$1660,6,0),"")</f>
        <v/>
      </c>
      <c r="D435" s="174" t="str">
        <f ca="1">IFERROR(VLOOKUP(ROW(D423),'فهرست بها کلی'!$C$13:$BO$1660,7,0),"")</f>
        <v/>
      </c>
      <c r="E435" s="174" t="str">
        <f ca="1">IFERROR(VLOOKUP(ROW(E423),'فهرست بها کلی'!$C$13:$BO$1660,8,0),"")</f>
        <v/>
      </c>
      <c r="F435" s="174" t="str">
        <f ca="1">IFERROR(VLOOKUP(ROW(F423),'فهرست بها کلی'!$C$13:$BO$1660,9,0),"")</f>
        <v/>
      </c>
      <c r="G435" s="174" t="str">
        <f ca="1">IFERROR(VLOOKUP(ROW(G423),'فهرست بها کلی'!$C$13:$BO$1660,21,0),"")</f>
        <v/>
      </c>
      <c r="H435" s="174" t="str">
        <f ca="1">IFERROR(VLOOKUP(ROW(H423),'فهرست بها کلی'!$C$13:$BO$1660,24,0),"")</f>
        <v/>
      </c>
      <c r="I435" s="174" t="str">
        <f ca="1">IFERROR(VLOOKUP(ROW(I423),'فهرست بها کلی'!$C$13:$BO$1660,27,0),"")</f>
        <v/>
      </c>
      <c r="J435" s="174" t="str">
        <f ca="1">IFERROR(VLOOKUP(ROW(J423),'فهرست بها کلی'!$C$13:$BO$1660,30,0),"")</f>
        <v/>
      </c>
      <c r="K435" s="174" t="str">
        <f ca="1">IFERROR(VLOOKUP(ROW(K423),'فهرست بها کلی'!$C$13:$BO$1660,33,0),"")</f>
        <v/>
      </c>
      <c r="L435" s="174" t="str">
        <f ca="1">IFERROR(VLOOKUP(ROW(L423),'فهرست بها کلی'!$C$13:$BO$1660,36,0),"")</f>
        <v/>
      </c>
      <c r="M435" s="174" t="str">
        <f ca="1">IFERROR(VLOOKUP(ROW(M423),'فهرست بها کلی'!$C$13:$BO$1660,39,0),"")</f>
        <v/>
      </c>
      <c r="N435" s="174" t="str">
        <f ca="1">IFERROR(VLOOKUP(ROW(N423),'فهرست بها کلی'!$C$13:$BO$1660,42,0),"")</f>
        <v/>
      </c>
      <c r="O435" s="174" t="str">
        <f ca="1">IFERROR(VLOOKUP(ROW(O423),'فهرست بها کلی'!$C$13:$BO$1660,45,0),"")</f>
        <v/>
      </c>
      <c r="P435" s="174" t="str">
        <f ca="1">IFERROR(VLOOKUP(ROW(P423),'فهرست بها کلی'!$C$13:$BO$1660,48,0),"")</f>
        <v/>
      </c>
      <c r="Q435" s="174" t="str">
        <f ca="1">IFERROR(VLOOKUP(ROW(Q423),'فهرست بها کلی'!$C$13:$BO$1660,51,0),"")</f>
        <v/>
      </c>
      <c r="R435" s="174" t="str">
        <f ca="1">IFERROR(VLOOKUP(ROW(R423),'فهرست بها کلی'!$C$13:$BO$1660,54,0),"")</f>
        <v/>
      </c>
      <c r="S435" s="174" t="str">
        <f ca="1">IFERROR(VLOOKUP(ROW(S423),'فهرست بها کلی'!$C$13:$BO$1660,57,0),"")</f>
        <v/>
      </c>
      <c r="T435" s="174" t="str">
        <f ca="1">IFERROR(VLOOKUP(ROW(T423),'فهرست بها کلی'!$C$13:$BO$1660,60,0),"")</f>
        <v/>
      </c>
      <c r="U435" s="174" t="str">
        <f ca="1">IFERROR(VLOOKUP(ROW(U423),'فهرست بها کلی'!$C$13:$BO$1660,63,0),"")</f>
        <v/>
      </c>
      <c r="V435" s="241">
        <f t="shared" ca="1" si="44"/>
        <v>0</v>
      </c>
      <c r="W435" s="242" t="str">
        <f t="shared" ca="1" si="45"/>
        <v/>
      </c>
      <c r="X435" s="174" t="str">
        <f ca="1">IFERROR(VLOOKUP(ROW(X423),'فهرست بها کلی'!$C$13:$BO$1660,10,0),"")</f>
        <v/>
      </c>
      <c r="Y435" s="174" t="str">
        <f ca="1">IFERROR(VLOOKUP(ROW(Y423),'فهرست بها کلی'!$C$13:$BO$1660,11,0),"")</f>
        <v/>
      </c>
      <c r="Z435" s="174" t="str">
        <f ca="1">IFERROR(VLOOKUP(ROW(Z423),'فهرست بها کلی'!$C$13:$BO$1660,12,0),"")</f>
        <v/>
      </c>
      <c r="AA435" s="174" t="str">
        <f ca="1">IFERROR(VLOOKUP(ROW(AA423),'فهرست بها کلی'!$C$13:$BO$1660,13,0),"")</f>
        <v/>
      </c>
      <c r="AB435" s="243" t="str">
        <f t="shared" ca="1" si="46"/>
        <v/>
      </c>
      <c r="AC435" s="174" t="str">
        <f ca="1">IFERROR(VLOOKUP(ROW(AC423),'فهرست بها کلی'!$C$13:$BO$1660,22,0),"")</f>
        <v/>
      </c>
      <c r="AD435" s="174" t="str">
        <f ca="1">IFERROR(VLOOKUP(ROW(AD423),'فهرست بها کلی'!$C$13:$BO$1660,25,0),"")</f>
        <v/>
      </c>
      <c r="AE435" s="174" t="str">
        <f ca="1">IFERROR(VLOOKUP(ROW(AE423),'فهرست بها کلی'!$C$13:$BO$1660,28,0),"")</f>
        <v/>
      </c>
      <c r="AF435" s="174" t="str">
        <f ca="1">IFERROR(VLOOKUP(ROW(AF423),'فهرست بها کلی'!$C$13:$BO$1660,31,0),"")</f>
        <v/>
      </c>
      <c r="AG435" s="174" t="str">
        <f ca="1">IFERROR(VLOOKUP(ROW(AG423),'فهرست بها کلی'!$C$13:$BO$1660,34,0),"")</f>
        <v/>
      </c>
      <c r="AH435" s="174" t="str">
        <f ca="1">IFERROR(VLOOKUP(ROW(AH423),'فهرست بها کلی'!$C$13:$BO$1660,37,0),"")</f>
        <v/>
      </c>
      <c r="AI435" s="174" t="str">
        <f ca="1">IFERROR(VLOOKUP(ROW(AI423),'فهرست بها کلی'!$C$13:$BO$1660,40,0),"")</f>
        <v/>
      </c>
      <c r="AJ435" s="174" t="str">
        <f ca="1">IFERROR(VLOOKUP(ROW(AJ423),'فهرست بها کلی'!$C$13:$BO$1660,43,0),"")</f>
        <v/>
      </c>
      <c r="AK435" s="174" t="str">
        <f ca="1">IFERROR(VLOOKUP(ROW(AK423),'فهرست بها کلی'!$C$13:$BO$1660,46,0),"")</f>
        <v/>
      </c>
      <c r="AL435" s="174" t="str">
        <f ca="1">IFERROR(VLOOKUP(ROW(AL423),'فهرست بها کلی'!$C$13:$BO$1660,49,0),"")</f>
        <v/>
      </c>
      <c r="AM435" s="174" t="str">
        <f ca="1">IFERROR(VLOOKUP(ROW(AM423),'فهرست بها کلی'!$C$13:$BO$1660,52,0),"")</f>
        <v/>
      </c>
      <c r="AN435" s="174" t="str">
        <f ca="1">IFERROR(VLOOKUP(ROW(AN423),'فهرست بها کلی'!$C$13:$BO$1660,55,0),"")</f>
        <v/>
      </c>
      <c r="AO435" s="174" t="str">
        <f ca="1">IFERROR(VLOOKUP(ROW(AO423),'فهرست بها کلی'!$C$13:$BO$1660,58,0),"")</f>
        <v/>
      </c>
      <c r="AP435" s="174" t="str">
        <f ca="1">IFERROR(VLOOKUP(ROW(AP423),'فهرست بها کلی'!$C$13:$BO$1660,61,0),"")</f>
        <v/>
      </c>
      <c r="AQ435" s="174" t="str">
        <f ca="1">IFERROR(VLOOKUP(ROW(AQ423),'فهرست بها کلی'!$C$13:$BO$1660,64,0),"")</f>
        <v/>
      </c>
      <c r="AR435" s="244">
        <f t="shared" ca="1" si="47"/>
        <v>0</v>
      </c>
      <c r="AS435" s="174" t="str">
        <f ca="1">IFERROR(VLOOKUP(ROW(AS423),'فهرست بها کلی'!$C$13:$BO$1660,23,0),"")</f>
        <v/>
      </c>
      <c r="AT435" s="174" t="str">
        <f ca="1">IFERROR(VLOOKUP(ROW(AT423),'فهرست بها کلی'!$C$13:$BO$1660,26,0),"")</f>
        <v/>
      </c>
      <c r="AU435" s="174" t="str">
        <f ca="1">IFERROR(VLOOKUP(ROW(AU423),'فهرست بها کلی'!$C$13:$BO$1660,29,0),"")</f>
        <v/>
      </c>
      <c r="AV435" s="174" t="str">
        <f ca="1">IFERROR(VLOOKUP(ROW(AV423),'فهرست بها کلی'!$C$13:$BO$1660,32,0),"")</f>
        <v/>
      </c>
      <c r="AW435" s="174" t="str">
        <f ca="1">IFERROR(VLOOKUP(ROW(AW423),'فهرست بها کلی'!$C$13:$BO$1660,35,0),"")</f>
        <v/>
      </c>
      <c r="AX435" s="174" t="str">
        <f ca="1">IFERROR(VLOOKUP(ROW(AX423),'فهرست بها کلی'!$C$13:$BO$1660,38,0),"")</f>
        <v/>
      </c>
      <c r="AY435" s="174" t="str">
        <f ca="1">IFERROR(VLOOKUP(ROW(AY423),'فهرست بها کلی'!$C$13:$BO$1660,41,0),"")</f>
        <v/>
      </c>
      <c r="AZ435" s="174" t="str">
        <f ca="1">IFERROR(VLOOKUP(ROW(AZ423),'فهرست بها کلی'!$C$13:$BO$1660,44,0),"")</f>
        <v/>
      </c>
      <c r="BA435" s="174" t="str">
        <f ca="1">IFERROR(VLOOKUP(ROW(BA423),'فهرست بها کلی'!$C$13:$BO$1660,47,0),"")</f>
        <v/>
      </c>
      <c r="BB435" s="174" t="str">
        <f ca="1">IFERROR(VLOOKUP(ROW(BB423),'فهرست بها کلی'!$C$13:$BO$1660,50,0),"")</f>
        <v/>
      </c>
      <c r="BC435" s="174" t="str">
        <f ca="1">IFERROR(VLOOKUP(ROW(BC423),'فهرست بها کلی'!$C$13:$BO$1660,53,0),"")</f>
        <v/>
      </c>
      <c r="BD435" s="174" t="str">
        <f ca="1">IFERROR(VLOOKUP(ROW(BD423),'فهرست بها کلی'!$C$13:$BO$1660,56,0),"")</f>
        <v/>
      </c>
      <c r="BE435" s="174" t="str">
        <f ca="1">IFERROR(VLOOKUP(ROW(BE423),'فهرست بها کلی'!$C$13:$BO$1660,59,0),"")</f>
        <v/>
      </c>
      <c r="BF435" s="174" t="str">
        <f ca="1">IFERROR(VLOOKUP(ROW(BF423),'فهرست بها کلی'!$C$13:$BO$1660,62,0),"")</f>
        <v/>
      </c>
      <c r="BG435" s="174" t="str">
        <f ca="1">IFERROR(VLOOKUP(ROW(BG423),'فهرست بها کلی'!$C$13:$BO$1660,65,0),"")</f>
        <v/>
      </c>
      <c r="BH435" s="174" t="str">
        <f ca="1">IFERROR(VLOOKUP(ROW(BH423),'فهرست بها کلی'!$C$13:$BO$1660,16,0),"")</f>
        <v/>
      </c>
      <c r="BI435" s="245" t="str">
        <f t="shared" ca="1" si="48"/>
        <v xml:space="preserve"> </v>
      </c>
      <c r="BJ435" s="245" t="str">
        <f t="shared" ca="1" si="49"/>
        <v/>
      </c>
      <c r="BK435" s="245" t="str">
        <f t="shared" ca="1" si="50"/>
        <v/>
      </c>
    </row>
    <row r="436" spans="1:63" ht="47.25" customHeight="1">
      <c r="A436" s="174" t="str">
        <f ca="1">IFERROR(VLOOKUP(ROW(A424),'فهرست بها کلی'!$C$13:$BO$1660,1,0),"")</f>
        <v/>
      </c>
      <c r="B436" s="174" t="str">
        <f ca="1">IFERROR(VLOOKUP(ROW(B424),'فهرست بها کلی'!$C$13:$BO$1660,5,0),"")</f>
        <v/>
      </c>
      <c r="C436" s="174" t="str">
        <f ca="1">IFERROR(VLOOKUP(ROW(C424),'فهرست بها کلی'!$C$13:$BO$1660,6,0),"")</f>
        <v/>
      </c>
      <c r="D436" s="174" t="str">
        <f ca="1">IFERROR(VLOOKUP(ROW(D424),'فهرست بها کلی'!$C$13:$BO$1660,7,0),"")</f>
        <v/>
      </c>
      <c r="E436" s="174" t="str">
        <f ca="1">IFERROR(VLOOKUP(ROW(E424),'فهرست بها کلی'!$C$13:$BO$1660,8,0),"")</f>
        <v/>
      </c>
      <c r="F436" s="174" t="str">
        <f ca="1">IFERROR(VLOOKUP(ROW(F424),'فهرست بها کلی'!$C$13:$BO$1660,9,0),"")</f>
        <v/>
      </c>
      <c r="G436" s="174" t="str">
        <f ca="1">IFERROR(VLOOKUP(ROW(G424),'فهرست بها کلی'!$C$13:$BO$1660,21,0),"")</f>
        <v/>
      </c>
      <c r="H436" s="174" t="str">
        <f ca="1">IFERROR(VLOOKUP(ROW(H424),'فهرست بها کلی'!$C$13:$BO$1660,24,0),"")</f>
        <v/>
      </c>
      <c r="I436" s="174" t="str">
        <f ca="1">IFERROR(VLOOKUP(ROW(I424),'فهرست بها کلی'!$C$13:$BO$1660,27,0),"")</f>
        <v/>
      </c>
      <c r="J436" s="174" t="str">
        <f ca="1">IFERROR(VLOOKUP(ROW(J424),'فهرست بها کلی'!$C$13:$BO$1660,30,0),"")</f>
        <v/>
      </c>
      <c r="K436" s="174" t="str">
        <f ca="1">IFERROR(VLOOKUP(ROW(K424),'فهرست بها کلی'!$C$13:$BO$1660,33,0),"")</f>
        <v/>
      </c>
      <c r="L436" s="174" t="str">
        <f ca="1">IFERROR(VLOOKUP(ROW(L424),'فهرست بها کلی'!$C$13:$BO$1660,36,0),"")</f>
        <v/>
      </c>
      <c r="M436" s="174" t="str">
        <f ca="1">IFERROR(VLOOKUP(ROW(M424),'فهرست بها کلی'!$C$13:$BO$1660,39,0),"")</f>
        <v/>
      </c>
      <c r="N436" s="174" t="str">
        <f ca="1">IFERROR(VLOOKUP(ROW(N424),'فهرست بها کلی'!$C$13:$BO$1660,42,0),"")</f>
        <v/>
      </c>
      <c r="O436" s="174" t="str">
        <f ca="1">IFERROR(VLOOKUP(ROW(O424),'فهرست بها کلی'!$C$13:$BO$1660,45,0),"")</f>
        <v/>
      </c>
      <c r="P436" s="174" t="str">
        <f ca="1">IFERROR(VLOOKUP(ROW(P424),'فهرست بها کلی'!$C$13:$BO$1660,48,0),"")</f>
        <v/>
      </c>
      <c r="Q436" s="174" t="str">
        <f ca="1">IFERROR(VLOOKUP(ROW(Q424),'فهرست بها کلی'!$C$13:$BO$1660,51,0),"")</f>
        <v/>
      </c>
      <c r="R436" s="174" t="str">
        <f ca="1">IFERROR(VLOOKUP(ROW(R424),'فهرست بها کلی'!$C$13:$BO$1660,54,0),"")</f>
        <v/>
      </c>
      <c r="S436" s="174" t="str">
        <f ca="1">IFERROR(VLOOKUP(ROW(S424),'فهرست بها کلی'!$C$13:$BO$1660,57,0),"")</f>
        <v/>
      </c>
      <c r="T436" s="174" t="str">
        <f ca="1">IFERROR(VLOOKUP(ROW(T424),'فهرست بها کلی'!$C$13:$BO$1660,60,0),"")</f>
        <v/>
      </c>
      <c r="U436" s="174" t="str">
        <f ca="1">IFERROR(VLOOKUP(ROW(U424),'فهرست بها کلی'!$C$13:$BO$1660,63,0),"")</f>
        <v/>
      </c>
      <c r="V436" s="241">
        <f t="shared" ca="1" si="44"/>
        <v>0</v>
      </c>
      <c r="W436" s="242" t="str">
        <f t="shared" ca="1" si="45"/>
        <v/>
      </c>
      <c r="X436" s="174" t="str">
        <f ca="1">IFERROR(VLOOKUP(ROW(X424),'فهرست بها کلی'!$C$13:$BO$1660,10,0),"")</f>
        <v/>
      </c>
      <c r="Y436" s="174" t="str">
        <f ca="1">IFERROR(VLOOKUP(ROW(Y424),'فهرست بها کلی'!$C$13:$BO$1660,11,0),"")</f>
        <v/>
      </c>
      <c r="Z436" s="174" t="str">
        <f ca="1">IFERROR(VLOOKUP(ROW(Z424),'فهرست بها کلی'!$C$13:$BO$1660,12,0),"")</f>
        <v/>
      </c>
      <c r="AA436" s="174" t="str">
        <f ca="1">IFERROR(VLOOKUP(ROW(AA424),'فهرست بها کلی'!$C$13:$BO$1660,13,0),"")</f>
        <v/>
      </c>
      <c r="AB436" s="243" t="str">
        <f t="shared" ca="1" si="46"/>
        <v/>
      </c>
      <c r="AC436" s="174" t="str">
        <f ca="1">IFERROR(VLOOKUP(ROW(AC424),'فهرست بها کلی'!$C$13:$BO$1660,22,0),"")</f>
        <v/>
      </c>
      <c r="AD436" s="174" t="str">
        <f ca="1">IFERROR(VLOOKUP(ROW(AD424),'فهرست بها کلی'!$C$13:$BO$1660,25,0),"")</f>
        <v/>
      </c>
      <c r="AE436" s="174" t="str">
        <f ca="1">IFERROR(VLOOKUP(ROW(AE424),'فهرست بها کلی'!$C$13:$BO$1660,28,0),"")</f>
        <v/>
      </c>
      <c r="AF436" s="174" t="str">
        <f ca="1">IFERROR(VLOOKUP(ROW(AF424),'فهرست بها کلی'!$C$13:$BO$1660,31,0),"")</f>
        <v/>
      </c>
      <c r="AG436" s="174" t="str">
        <f ca="1">IFERROR(VLOOKUP(ROW(AG424),'فهرست بها کلی'!$C$13:$BO$1660,34,0),"")</f>
        <v/>
      </c>
      <c r="AH436" s="174" t="str">
        <f ca="1">IFERROR(VLOOKUP(ROW(AH424),'فهرست بها کلی'!$C$13:$BO$1660,37,0),"")</f>
        <v/>
      </c>
      <c r="AI436" s="174" t="str">
        <f ca="1">IFERROR(VLOOKUP(ROW(AI424),'فهرست بها کلی'!$C$13:$BO$1660,40,0),"")</f>
        <v/>
      </c>
      <c r="AJ436" s="174" t="str">
        <f ca="1">IFERROR(VLOOKUP(ROW(AJ424),'فهرست بها کلی'!$C$13:$BO$1660,43,0),"")</f>
        <v/>
      </c>
      <c r="AK436" s="174" t="str">
        <f ca="1">IFERROR(VLOOKUP(ROW(AK424),'فهرست بها کلی'!$C$13:$BO$1660,46,0),"")</f>
        <v/>
      </c>
      <c r="AL436" s="174" t="str">
        <f ca="1">IFERROR(VLOOKUP(ROW(AL424),'فهرست بها کلی'!$C$13:$BO$1660,49,0),"")</f>
        <v/>
      </c>
      <c r="AM436" s="174" t="str">
        <f ca="1">IFERROR(VLOOKUP(ROW(AM424),'فهرست بها کلی'!$C$13:$BO$1660,52,0),"")</f>
        <v/>
      </c>
      <c r="AN436" s="174" t="str">
        <f ca="1">IFERROR(VLOOKUP(ROW(AN424),'فهرست بها کلی'!$C$13:$BO$1660,55,0),"")</f>
        <v/>
      </c>
      <c r="AO436" s="174" t="str">
        <f ca="1">IFERROR(VLOOKUP(ROW(AO424),'فهرست بها کلی'!$C$13:$BO$1660,58,0),"")</f>
        <v/>
      </c>
      <c r="AP436" s="174" t="str">
        <f ca="1">IFERROR(VLOOKUP(ROW(AP424),'فهرست بها کلی'!$C$13:$BO$1660,61,0),"")</f>
        <v/>
      </c>
      <c r="AQ436" s="174" t="str">
        <f ca="1">IFERROR(VLOOKUP(ROW(AQ424),'فهرست بها کلی'!$C$13:$BO$1660,64,0),"")</f>
        <v/>
      </c>
      <c r="AR436" s="244">
        <f t="shared" ca="1" si="47"/>
        <v>0</v>
      </c>
      <c r="AS436" s="174" t="str">
        <f ca="1">IFERROR(VLOOKUP(ROW(AS424),'فهرست بها کلی'!$C$13:$BO$1660,23,0),"")</f>
        <v/>
      </c>
      <c r="AT436" s="174" t="str">
        <f ca="1">IFERROR(VLOOKUP(ROW(AT424),'فهرست بها کلی'!$C$13:$BO$1660,26,0),"")</f>
        <v/>
      </c>
      <c r="AU436" s="174" t="str">
        <f ca="1">IFERROR(VLOOKUP(ROW(AU424),'فهرست بها کلی'!$C$13:$BO$1660,29,0),"")</f>
        <v/>
      </c>
      <c r="AV436" s="174" t="str">
        <f ca="1">IFERROR(VLOOKUP(ROW(AV424),'فهرست بها کلی'!$C$13:$BO$1660,32,0),"")</f>
        <v/>
      </c>
      <c r="AW436" s="174" t="str">
        <f ca="1">IFERROR(VLOOKUP(ROW(AW424),'فهرست بها کلی'!$C$13:$BO$1660,35,0),"")</f>
        <v/>
      </c>
      <c r="AX436" s="174" t="str">
        <f ca="1">IFERROR(VLOOKUP(ROW(AX424),'فهرست بها کلی'!$C$13:$BO$1660,38,0),"")</f>
        <v/>
      </c>
      <c r="AY436" s="174" t="str">
        <f ca="1">IFERROR(VLOOKUP(ROW(AY424),'فهرست بها کلی'!$C$13:$BO$1660,41,0),"")</f>
        <v/>
      </c>
      <c r="AZ436" s="174" t="str">
        <f ca="1">IFERROR(VLOOKUP(ROW(AZ424),'فهرست بها کلی'!$C$13:$BO$1660,44,0),"")</f>
        <v/>
      </c>
      <c r="BA436" s="174" t="str">
        <f ca="1">IFERROR(VLOOKUP(ROW(BA424),'فهرست بها کلی'!$C$13:$BO$1660,47,0),"")</f>
        <v/>
      </c>
      <c r="BB436" s="174" t="str">
        <f ca="1">IFERROR(VLOOKUP(ROW(BB424),'فهرست بها کلی'!$C$13:$BO$1660,50,0),"")</f>
        <v/>
      </c>
      <c r="BC436" s="174" t="str">
        <f ca="1">IFERROR(VLOOKUP(ROW(BC424),'فهرست بها کلی'!$C$13:$BO$1660,53,0),"")</f>
        <v/>
      </c>
      <c r="BD436" s="174" t="str">
        <f ca="1">IFERROR(VLOOKUP(ROW(BD424),'فهرست بها کلی'!$C$13:$BO$1660,56,0),"")</f>
        <v/>
      </c>
      <c r="BE436" s="174" t="str">
        <f ca="1">IFERROR(VLOOKUP(ROW(BE424),'فهرست بها کلی'!$C$13:$BO$1660,59,0),"")</f>
        <v/>
      </c>
      <c r="BF436" s="174" t="str">
        <f ca="1">IFERROR(VLOOKUP(ROW(BF424),'فهرست بها کلی'!$C$13:$BO$1660,62,0),"")</f>
        <v/>
      </c>
      <c r="BG436" s="174" t="str">
        <f ca="1">IFERROR(VLOOKUP(ROW(BG424),'فهرست بها کلی'!$C$13:$BO$1660,65,0),"")</f>
        <v/>
      </c>
      <c r="BH436" s="174" t="str">
        <f ca="1">IFERROR(VLOOKUP(ROW(BH424),'فهرست بها کلی'!$C$13:$BO$1660,16,0),"")</f>
        <v/>
      </c>
      <c r="BI436" s="245" t="str">
        <f t="shared" ca="1" si="48"/>
        <v xml:space="preserve"> </v>
      </c>
      <c r="BJ436" s="245" t="str">
        <f t="shared" ca="1" si="49"/>
        <v/>
      </c>
      <c r="BK436" s="245" t="str">
        <f t="shared" ca="1" si="50"/>
        <v/>
      </c>
    </row>
    <row r="437" spans="1:63" ht="47.25" customHeight="1">
      <c r="A437" s="174" t="str">
        <f ca="1">IFERROR(VLOOKUP(ROW(A425),'فهرست بها کلی'!$C$13:$BO$1660,1,0),"")</f>
        <v/>
      </c>
      <c r="B437" s="174" t="str">
        <f ca="1">IFERROR(VLOOKUP(ROW(B425),'فهرست بها کلی'!$C$13:$BO$1660,5,0),"")</f>
        <v/>
      </c>
      <c r="C437" s="174" t="str">
        <f ca="1">IFERROR(VLOOKUP(ROW(C425),'فهرست بها کلی'!$C$13:$BO$1660,6,0),"")</f>
        <v/>
      </c>
      <c r="D437" s="174" t="str">
        <f ca="1">IFERROR(VLOOKUP(ROW(D425),'فهرست بها کلی'!$C$13:$BO$1660,7,0),"")</f>
        <v/>
      </c>
      <c r="E437" s="174" t="str">
        <f ca="1">IFERROR(VLOOKUP(ROW(E425),'فهرست بها کلی'!$C$13:$BO$1660,8,0),"")</f>
        <v/>
      </c>
      <c r="F437" s="174" t="str">
        <f ca="1">IFERROR(VLOOKUP(ROW(F425),'فهرست بها کلی'!$C$13:$BO$1660,9,0),"")</f>
        <v/>
      </c>
      <c r="G437" s="174" t="str">
        <f ca="1">IFERROR(VLOOKUP(ROW(G425),'فهرست بها کلی'!$C$13:$BO$1660,21,0),"")</f>
        <v/>
      </c>
      <c r="H437" s="174" t="str">
        <f ca="1">IFERROR(VLOOKUP(ROW(H425),'فهرست بها کلی'!$C$13:$BO$1660,24,0),"")</f>
        <v/>
      </c>
      <c r="I437" s="174" t="str">
        <f ca="1">IFERROR(VLOOKUP(ROW(I425),'فهرست بها کلی'!$C$13:$BO$1660,27,0),"")</f>
        <v/>
      </c>
      <c r="J437" s="174" t="str">
        <f ca="1">IFERROR(VLOOKUP(ROW(J425),'فهرست بها کلی'!$C$13:$BO$1660,30,0),"")</f>
        <v/>
      </c>
      <c r="K437" s="174" t="str">
        <f ca="1">IFERROR(VLOOKUP(ROW(K425),'فهرست بها کلی'!$C$13:$BO$1660,33,0),"")</f>
        <v/>
      </c>
      <c r="L437" s="174" t="str">
        <f ca="1">IFERROR(VLOOKUP(ROW(L425),'فهرست بها کلی'!$C$13:$BO$1660,36,0),"")</f>
        <v/>
      </c>
      <c r="M437" s="174" t="str">
        <f ca="1">IFERROR(VLOOKUP(ROW(M425),'فهرست بها کلی'!$C$13:$BO$1660,39,0),"")</f>
        <v/>
      </c>
      <c r="N437" s="174" t="str">
        <f ca="1">IFERROR(VLOOKUP(ROW(N425),'فهرست بها کلی'!$C$13:$BO$1660,42,0),"")</f>
        <v/>
      </c>
      <c r="O437" s="174" t="str">
        <f ca="1">IFERROR(VLOOKUP(ROW(O425),'فهرست بها کلی'!$C$13:$BO$1660,45,0),"")</f>
        <v/>
      </c>
      <c r="P437" s="174" t="str">
        <f ca="1">IFERROR(VLOOKUP(ROW(P425),'فهرست بها کلی'!$C$13:$BO$1660,48,0),"")</f>
        <v/>
      </c>
      <c r="Q437" s="174" t="str">
        <f ca="1">IFERROR(VLOOKUP(ROW(Q425),'فهرست بها کلی'!$C$13:$BO$1660,51,0),"")</f>
        <v/>
      </c>
      <c r="R437" s="174" t="str">
        <f ca="1">IFERROR(VLOOKUP(ROW(R425),'فهرست بها کلی'!$C$13:$BO$1660,54,0),"")</f>
        <v/>
      </c>
      <c r="S437" s="174" t="str">
        <f ca="1">IFERROR(VLOOKUP(ROW(S425),'فهرست بها کلی'!$C$13:$BO$1660,57,0),"")</f>
        <v/>
      </c>
      <c r="T437" s="174" t="str">
        <f ca="1">IFERROR(VLOOKUP(ROW(T425),'فهرست بها کلی'!$C$13:$BO$1660,60,0),"")</f>
        <v/>
      </c>
      <c r="U437" s="174" t="str">
        <f ca="1">IFERROR(VLOOKUP(ROW(U425),'فهرست بها کلی'!$C$13:$BO$1660,63,0),"")</f>
        <v/>
      </c>
      <c r="V437" s="241">
        <f t="shared" ca="1" si="44"/>
        <v>0</v>
      </c>
      <c r="W437" s="242" t="str">
        <f t="shared" ca="1" si="45"/>
        <v/>
      </c>
      <c r="X437" s="174" t="str">
        <f ca="1">IFERROR(VLOOKUP(ROW(X425),'فهرست بها کلی'!$C$13:$BO$1660,10,0),"")</f>
        <v/>
      </c>
      <c r="Y437" s="174" t="str">
        <f ca="1">IFERROR(VLOOKUP(ROW(Y425),'فهرست بها کلی'!$C$13:$BO$1660,11,0),"")</f>
        <v/>
      </c>
      <c r="Z437" s="174" t="str">
        <f ca="1">IFERROR(VLOOKUP(ROW(Z425),'فهرست بها کلی'!$C$13:$BO$1660,12,0),"")</f>
        <v/>
      </c>
      <c r="AA437" s="174" t="str">
        <f ca="1">IFERROR(VLOOKUP(ROW(AA425),'فهرست بها کلی'!$C$13:$BO$1660,13,0),"")</f>
        <v/>
      </c>
      <c r="AB437" s="243" t="str">
        <f t="shared" ca="1" si="46"/>
        <v/>
      </c>
      <c r="AC437" s="174" t="str">
        <f ca="1">IFERROR(VLOOKUP(ROW(AC425),'فهرست بها کلی'!$C$13:$BO$1660,22,0),"")</f>
        <v/>
      </c>
      <c r="AD437" s="174" t="str">
        <f ca="1">IFERROR(VLOOKUP(ROW(AD425),'فهرست بها کلی'!$C$13:$BO$1660,25,0),"")</f>
        <v/>
      </c>
      <c r="AE437" s="174" t="str">
        <f ca="1">IFERROR(VLOOKUP(ROW(AE425),'فهرست بها کلی'!$C$13:$BO$1660,28,0),"")</f>
        <v/>
      </c>
      <c r="AF437" s="174" t="str">
        <f ca="1">IFERROR(VLOOKUP(ROW(AF425),'فهرست بها کلی'!$C$13:$BO$1660,31,0),"")</f>
        <v/>
      </c>
      <c r="AG437" s="174" t="str">
        <f ca="1">IFERROR(VLOOKUP(ROW(AG425),'فهرست بها کلی'!$C$13:$BO$1660,34,0),"")</f>
        <v/>
      </c>
      <c r="AH437" s="174" t="str">
        <f ca="1">IFERROR(VLOOKUP(ROW(AH425),'فهرست بها کلی'!$C$13:$BO$1660,37,0),"")</f>
        <v/>
      </c>
      <c r="AI437" s="174" t="str">
        <f ca="1">IFERROR(VLOOKUP(ROW(AI425),'فهرست بها کلی'!$C$13:$BO$1660,40,0),"")</f>
        <v/>
      </c>
      <c r="AJ437" s="174" t="str">
        <f ca="1">IFERROR(VLOOKUP(ROW(AJ425),'فهرست بها کلی'!$C$13:$BO$1660,43,0),"")</f>
        <v/>
      </c>
      <c r="AK437" s="174" t="str">
        <f ca="1">IFERROR(VLOOKUP(ROW(AK425),'فهرست بها کلی'!$C$13:$BO$1660,46,0),"")</f>
        <v/>
      </c>
      <c r="AL437" s="174" t="str">
        <f ca="1">IFERROR(VLOOKUP(ROW(AL425),'فهرست بها کلی'!$C$13:$BO$1660,49,0),"")</f>
        <v/>
      </c>
      <c r="AM437" s="174" t="str">
        <f ca="1">IFERROR(VLOOKUP(ROW(AM425),'فهرست بها کلی'!$C$13:$BO$1660,52,0),"")</f>
        <v/>
      </c>
      <c r="AN437" s="174" t="str">
        <f ca="1">IFERROR(VLOOKUP(ROW(AN425),'فهرست بها کلی'!$C$13:$BO$1660,55,0),"")</f>
        <v/>
      </c>
      <c r="AO437" s="174" t="str">
        <f ca="1">IFERROR(VLOOKUP(ROW(AO425),'فهرست بها کلی'!$C$13:$BO$1660,58,0),"")</f>
        <v/>
      </c>
      <c r="AP437" s="174" t="str">
        <f ca="1">IFERROR(VLOOKUP(ROW(AP425),'فهرست بها کلی'!$C$13:$BO$1660,61,0),"")</f>
        <v/>
      </c>
      <c r="AQ437" s="174" t="str">
        <f ca="1">IFERROR(VLOOKUP(ROW(AQ425),'فهرست بها کلی'!$C$13:$BO$1660,64,0),"")</f>
        <v/>
      </c>
      <c r="AR437" s="244">
        <f t="shared" ca="1" si="47"/>
        <v>0</v>
      </c>
      <c r="AS437" s="174" t="str">
        <f ca="1">IFERROR(VLOOKUP(ROW(AS425),'فهرست بها کلی'!$C$13:$BO$1660,23,0),"")</f>
        <v/>
      </c>
      <c r="AT437" s="174" t="str">
        <f ca="1">IFERROR(VLOOKUP(ROW(AT425),'فهرست بها کلی'!$C$13:$BO$1660,26,0),"")</f>
        <v/>
      </c>
      <c r="AU437" s="174" t="str">
        <f ca="1">IFERROR(VLOOKUP(ROW(AU425),'فهرست بها کلی'!$C$13:$BO$1660,29,0),"")</f>
        <v/>
      </c>
      <c r="AV437" s="174" t="str">
        <f ca="1">IFERROR(VLOOKUP(ROW(AV425),'فهرست بها کلی'!$C$13:$BO$1660,32,0),"")</f>
        <v/>
      </c>
      <c r="AW437" s="174" t="str">
        <f ca="1">IFERROR(VLOOKUP(ROW(AW425),'فهرست بها کلی'!$C$13:$BO$1660,35,0),"")</f>
        <v/>
      </c>
      <c r="AX437" s="174" t="str">
        <f ca="1">IFERROR(VLOOKUP(ROW(AX425),'فهرست بها کلی'!$C$13:$BO$1660,38,0),"")</f>
        <v/>
      </c>
      <c r="AY437" s="174" t="str">
        <f ca="1">IFERROR(VLOOKUP(ROW(AY425),'فهرست بها کلی'!$C$13:$BO$1660,41,0),"")</f>
        <v/>
      </c>
      <c r="AZ437" s="174" t="str">
        <f ca="1">IFERROR(VLOOKUP(ROW(AZ425),'فهرست بها کلی'!$C$13:$BO$1660,44,0),"")</f>
        <v/>
      </c>
      <c r="BA437" s="174" t="str">
        <f ca="1">IFERROR(VLOOKUP(ROW(BA425),'فهرست بها کلی'!$C$13:$BO$1660,47,0),"")</f>
        <v/>
      </c>
      <c r="BB437" s="174" t="str">
        <f ca="1">IFERROR(VLOOKUP(ROW(BB425),'فهرست بها کلی'!$C$13:$BO$1660,50,0),"")</f>
        <v/>
      </c>
      <c r="BC437" s="174" t="str">
        <f ca="1">IFERROR(VLOOKUP(ROW(BC425),'فهرست بها کلی'!$C$13:$BO$1660,53,0),"")</f>
        <v/>
      </c>
      <c r="BD437" s="174" t="str">
        <f ca="1">IFERROR(VLOOKUP(ROW(BD425),'فهرست بها کلی'!$C$13:$BO$1660,56,0),"")</f>
        <v/>
      </c>
      <c r="BE437" s="174" t="str">
        <f ca="1">IFERROR(VLOOKUP(ROW(BE425),'فهرست بها کلی'!$C$13:$BO$1660,59,0),"")</f>
        <v/>
      </c>
      <c r="BF437" s="174" t="str">
        <f ca="1">IFERROR(VLOOKUP(ROW(BF425),'فهرست بها کلی'!$C$13:$BO$1660,62,0),"")</f>
        <v/>
      </c>
      <c r="BG437" s="174" t="str">
        <f ca="1">IFERROR(VLOOKUP(ROW(BG425),'فهرست بها کلی'!$C$13:$BO$1660,65,0),"")</f>
        <v/>
      </c>
      <c r="BH437" s="174" t="str">
        <f ca="1">IFERROR(VLOOKUP(ROW(BH425),'فهرست بها کلی'!$C$13:$BO$1660,16,0),"")</f>
        <v/>
      </c>
      <c r="BI437" s="245" t="str">
        <f t="shared" ca="1" si="48"/>
        <v xml:space="preserve"> </v>
      </c>
      <c r="BJ437" s="245" t="str">
        <f t="shared" ca="1" si="49"/>
        <v/>
      </c>
      <c r="BK437" s="245" t="str">
        <f t="shared" ca="1" si="50"/>
        <v/>
      </c>
    </row>
    <row r="438" spans="1:63" ht="47.25" customHeight="1">
      <c r="A438" s="174" t="str">
        <f ca="1">IFERROR(VLOOKUP(ROW(A426),'فهرست بها کلی'!$C$13:$BO$1660,1,0),"")</f>
        <v/>
      </c>
      <c r="B438" s="174" t="str">
        <f ca="1">IFERROR(VLOOKUP(ROW(B426),'فهرست بها کلی'!$C$13:$BO$1660,5,0),"")</f>
        <v/>
      </c>
      <c r="C438" s="174" t="str">
        <f ca="1">IFERROR(VLOOKUP(ROW(C426),'فهرست بها کلی'!$C$13:$BO$1660,6,0),"")</f>
        <v/>
      </c>
      <c r="D438" s="174" t="str">
        <f ca="1">IFERROR(VLOOKUP(ROW(D426),'فهرست بها کلی'!$C$13:$BO$1660,7,0),"")</f>
        <v/>
      </c>
      <c r="E438" s="174" t="str">
        <f ca="1">IFERROR(VLOOKUP(ROW(E426),'فهرست بها کلی'!$C$13:$BO$1660,8,0),"")</f>
        <v/>
      </c>
      <c r="F438" s="174" t="str">
        <f ca="1">IFERROR(VLOOKUP(ROW(F426),'فهرست بها کلی'!$C$13:$BO$1660,9,0),"")</f>
        <v/>
      </c>
      <c r="G438" s="174" t="str">
        <f ca="1">IFERROR(VLOOKUP(ROW(G426),'فهرست بها کلی'!$C$13:$BO$1660,21,0),"")</f>
        <v/>
      </c>
      <c r="H438" s="174" t="str">
        <f ca="1">IFERROR(VLOOKUP(ROW(H426),'فهرست بها کلی'!$C$13:$BO$1660,24,0),"")</f>
        <v/>
      </c>
      <c r="I438" s="174" t="str">
        <f ca="1">IFERROR(VLOOKUP(ROW(I426),'فهرست بها کلی'!$C$13:$BO$1660,27,0),"")</f>
        <v/>
      </c>
      <c r="J438" s="174" t="str">
        <f ca="1">IFERROR(VLOOKUP(ROW(J426),'فهرست بها کلی'!$C$13:$BO$1660,30,0),"")</f>
        <v/>
      </c>
      <c r="K438" s="174" t="str">
        <f ca="1">IFERROR(VLOOKUP(ROW(K426),'فهرست بها کلی'!$C$13:$BO$1660,33,0),"")</f>
        <v/>
      </c>
      <c r="L438" s="174" t="str">
        <f ca="1">IFERROR(VLOOKUP(ROW(L426),'فهرست بها کلی'!$C$13:$BO$1660,36,0),"")</f>
        <v/>
      </c>
      <c r="M438" s="174" t="str">
        <f ca="1">IFERROR(VLOOKUP(ROW(M426),'فهرست بها کلی'!$C$13:$BO$1660,39,0),"")</f>
        <v/>
      </c>
      <c r="N438" s="174" t="str">
        <f ca="1">IFERROR(VLOOKUP(ROW(N426),'فهرست بها کلی'!$C$13:$BO$1660,42,0),"")</f>
        <v/>
      </c>
      <c r="O438" s="174" t="str">
        <f ca="1">IFERROR(VLOOKUP(ROW(O426),'فهرست بها کلی'!$C$13:$BO$1660,45,0),"")</f>
        <v/>
      </c>
      <c r="P438" s="174" t="str">
        <f ca="1">IFERROR(VLOOKUP(ROW(P426),'فهرست بها کلی'!$C$13:$BO$1660,48,0),"")</f>
        <v/>
      </c>
      <c r="Q438" s="174" t="str">
        <f ca="1">IFERROR(VLOOKUP(ROW(Q426),'فهرست بها کلی'!$C$13:$BO$1660,51,0),"")</f>
        <v/>
      </c>
      <c r="R438" s="174" t="str">
        <f ca="1">IFERROR(VLOOKUP(ROW(R426),'فهرست بها کلی'!$C$13:$BO$1660,54,0),"")</f>
        <v/>
      </c>
      <c r="S438" s="174" t="str">
        <f ca="1">IFERROR(VLOOKUP(ROW(S426),'فهرست بها کلی'!$C$13:$BO$1660,57,0),"")</f>
        <v/>
      </c>
      <c r="T438" s="174" t="str">
        <f ca="1">IFERROR(VLOOKUP(ROW(T426),'فهرست بها کلی'!$C$13:$BO$1660,60,0),"")</f>
        <v/>
      </c>
      <c r="U438" s="174" t="str">
        <f ca="1">IFERROR(VLOOKUP(ROW(U426),'فهرست بها کلی'!$C$13:$BO$1660,63,0),"")</f>
        <v/>
      </c>
      <c r="V438" s="241">
        <f t="shared" ca="1" si="44"/>
        <v>0</v>
      </c>
      <c r="W438" s="242" t="str">
        <f t="shared" ca="1" si="45"/>
        <v/>
      </c>
      <c r="X438" s="174" t="str">
        <f ca="1">IFERROR(VLOOKUP(ROW(X426),'فهرست بها کلی'!$C$13:$BO$1660,10,0),"")</f>
        <v/>
      </c>
      <c r="Y438" s="174" t="str">
        <f ca="1">IFERROR(VLOOKUP(ROW(Y426),'فهرست بها کلی'!$C$13:$BO$1660,11,0),"")</f>
        <v/>
      </c>
      <c r="Z438" s="174" t="str">
        <f ca="1">IFERROR(VLOOKUP(ROW(Z426),'فهرست بها کلی'!$C$13:$BO$1660,12,0),"")</f>
        <v/>
      </c>
      <c r="AA438" s="174" t="str">
        <f ca="1">IFERROR(VLOOKUP(ROW(AA426),'فهرست بها کلی'!$C$13:$BO$1660,13,0),"")</f>
        <v/>
      </c>
      <c r="AB438" s="243" t="str">
        <f t="shared" ca="1" si="46"/>
        <v/>
      </c>
      <c r="AC438" s="174" t="str">
        <f ca="1">IFERROR(VLOOKUP(ROW(AC426),'فهرست بها کلی'!$C$13:$BO$1660,22,0),"")</f>
        <v/>
      </c>
      <c r="AD438" s="174" t="str">
        <f ca="1">IFERROR(VLOOKUP(ROW(AD426),'فهرست بها کلی'!$C$13:$BO$1660,25,0),"")</f>
        <v/>
      </c>
      <c r="AE438" s="174" t="str">
        <f ca="1">IFERROR(VLOOKUP(ROW(AE426),'فهرست بها کلی'!$C$13:$BO$1660,28,0),"")</f>
        <v/>
      </c>
      <c r="AF438" s="174" t="str">
        <f ca="1">IFERROR(VLOOKUP(ROW(AF426),'فهرست بها کلی'!$C$13:$BO$1660,31,0),"")</f>
        <v/>
      </c>
      <c r="AG438" s="174" t="str">
        <f ca="1">IFERROR(VLOOKUP(ROW(AG426),'فهرست بها کلی'!$C$13:$BO$1660,34,0),"")</f>
        <v/>
      </c>
      <c r="AH438" s="174" t="str">
        <f ca="1">IFERROR(VLOOKUP(ROW(AH426),'فهرست بها کلی'!$C$13:$BO$1660,37,0),"")</f>
        <v/>
      </c>
      <c r="AI438" s="174" t="str">
        <f ca="1">IFERROR(VLOOKUP(ROW(AI426),'فهرست بها کلی'!$C$13:$BO$1660,40,0),"")</f>
        <v/>
      </c>
      <c r="AJ438" s="174" t="str">
        <f ca="1">IFERROR(VLOOKUP(ROW(AJ426),'فهرست بها کلی'!$C$13:$BO$1660,43,0),"")</f>
        <v/>
      </c>
      <c r="AK438" s="174" t="str">
        <f ca="1">IFERROR(VLOOKUP(ROW(AK426),'فهرست بها کلی'!$C$13:$BO$1660,46,0),"")</f>
        <v/>
      </c>
      <c r="AL438" s="174" t="str">
        <f ca="1">IFERROR(VLOOKUP(ROW(AL426),'فهرست بها کلی'!$C$13:$BO$1660,49,0),"")</f>
        <v/>
      </c>
      <c r="AM438" s="174" t="str">
        <f ca="1">IFERROR(VLOOKUP(ROW(AM426),'فهرست بها کلی'!$C$13:$BO$1660,52,0),"")</f>
        <v/>
      </c>
      <c r="AN438" s="174" t="str">
        <f ca="1">IFERROR(VLOOKUP(ROW(AN426),'فهرست بها کلی'!$C$13:$BO$1660,55,0),"")</f>
        <v/>
      </c>
      <c r="AO438" s="174" t="str">
        <f ca="1">IFERROR(VLOOKUP(ROW(AO426),'فهرست بها کلی'!$C$13:$BO$1660,58,0),"")</f>
        <v/>
      </c>
      <c r="AP438" s="174" t="str">
        <f ca="1">IFERROR(VLOOKUP(ROW(AP426),'فهرست بها کلی'!$C$13:$BO$1660,61,0),"")</f>
        <v/>
      </c>
      <c r="AQ438" s="174" t="str">
        <f ca="1">IFERROR(VLOOKUP(ROW(AQ426),'فهرست بها کلی'!$C$13:$BO$1660,64,0),"")</f>
        <v/>
      </c>
      <c r="AR438" s="244">
        <f t="shared" ca="1" si="47"/>
        <v>0</v>
      </c>
      <c r="AS438" s="174" t="str">
        <f ca="1">IFERROR(VLOOKUP(ROW(AS426),'فهرست بها کلی'!$C$13:$BO$1660,23,0),"")</f>
        <v/>
      </c>
      <c r="AT438" s="174" t="str">
        <f ca="1">IFERROR(VLOOKUP(ROW(AT426),'فهرست بها کلی'!$C$13:$BO$1660,26,0),"")</f>
        <v/>
      </c>
      <c r="AU438" s="174" t="str">
        <f ca="1">IFERROR(VLOOKUP(ROW(AU426),'فهرست بها کلی'!$C$13:$BO$1660,29,0),"")</f>
        <v/>
      </c>
      <c r="AV438" s="174" t="str">
        <f ca="1">IFERROR(VLOOKUP(ROW(AV426),'فهرست بها کلی'!$C$13:$BO$1660,32,0),"")</f>
        <v/>
      </c>
      <c r="AW438" s="174" t="str">
        <f ca="1">IFERROR(VLOOKUP(ROW(AW426),'فهرست بها کلی'!$C$13:$BO$1660,35,0),"")</f>
        <v/>
      </c>
      <c r="AX438" s="174" t="str">
        <f ca="1">IFERROR(VLOOKUP(ROW(AX426),'فهرست بها کلی'!$C$13:$BO$1660,38,0),"")</f>
        <v/>
      </c>
      <c r="AY438" s="174" t="str">
        <f ca="1">IFERROR(VLOOKUP(ROW(AY426),'فهرست بها کلی'!$C$13:$BO$1660,41,0),"")</f>
        <v/>
      </c>
      <c r="AZ438" s="174" t="str">
        <f ca="1">IFERROR(VLOOKUP(ROW(AZ426),'فهرست بها کلی'!$C$13:$BO$1660,44,0),"")</f>
        <v/>
      </c>
      <c r="BA438" s="174" t="str">
        <f ca="1">IFERROR(VLOOKUP(ROW(BA426),'فهرست بها کلی'!$C$13:$BO$1660,47,0),"")</f>
        <v/>
      </c>
      <c r="BB438" s="174" t="str">
        <f ca="1">IFERROR(VLOOKUP(ROW(BB426),'فهرست بها کلی'!$C$13:$BO$1660,50,0),"")</f>
        <v/>
      </c>
      <c r="BC438" s="174" t="str">
        <f ca="1">IFERROR(VLOOKUP(ROW(BC426),'فهرست بها کلی'!$C$13:$BO$1660,53,0),"")</f>
        <v/>
      </c>
      <c r="BD438" s="174" t="str">
        <f ca="1">IFERROR(VLOOKUP(ROW(BD426),'فهرست بها کلی'!$C$13:$BO$1660,56,0),"")</f>
        <v/>
      </c>
      <c r="BE438" s="174" t="str">
        <f ca="1">IFERROR(VLOOKUP(ROW(BE426),'فهرست بها کلی'!$C$13:$BO$1660,59,0),"")</f>
        <v/>
      </c>
      <c r="BF438" s="174" t="str">
        <f ca="1">IFERROR(VLOOKUP(ROW(BF426),'فهرست بها کلی'!$C$13:$BO$1660,62,0),"")</f>
        <v/>
      </c>
      <c r="BG438" s="174" t="str">
        <f ca="1">IFERROR(VLOOKUP(ROW(BG426),'فهرست بها کلی'!$C$13:$BO$1660,65,0),"")</f>
        <v/>
      </c>
      <c r="BH438" s="174" t="str">
        <f ca="1">IFERROR(VLOOKUP(ROW(BH426),'فهرست بها کلی'!$C$13:$BO$1660,16,0),"")</f>
        <v/>
      </c>
      <c r="BI438" s="245" t="str">
        <f t="shared" ca="1" si="48"/>
        <v xml:space="preserve"> </v>
      </c>
      <c r="BJ438" s="245" t="str">
        <f t="shared" ca="1" si="49"/>
        <v/>
      </c>
      <c r="BK438" s="245" t="str">
        <f t="shared" ca="1" si="50"/>
        <v/>
      </c>
    </row>
    <row r="439" spans="1:63" ht="47.25" customHeight="1">
      <c r="A439" s="174" t="str">
        <f ca="1">IFERROR(VLOOKUP(ROW(A427),'فهرست بها کلی'!$C$13:$BO$1660,1,0),"")</f>
        <v/>
      </c>
      <c r="B439" s="174" t="str">
        <f ca="1">IFERROR(VLOOKUP(ROW(B427),'فهرست بها کلی'!$C$13:$BO$1660,5,0),"")</f>
        <v/>
      </c>
      <c r="C439" s="174" t="str">
        <f ca="1">IFERROR(VLOOKUP(ROW(C427),'فهرست بها کلی'!$C$13:$BO$1660,6,0),"")</f>
        <v/>
      </c>
      <c r="D439" s="174" t="str">
        <f ca="1">IFERROR(VLOOKUP(ROW(D427),'فهرست بها کلی'!$C$13:$BO$1660,7,0),"")</f>
        <v/>
      </c>
      <c r="E439" s="174" t="str">
        <f ca="1">IFERROR(VLOOKUP(ROW(E427),'فهرست بها کلی'!$C$13:$BO$1660,8,0),"")</f>
        <v/>
      </c>
      <c r="F439" s="174" t="str">
        <f ca="1">IFERROR(VLOOKUP(ROW(F427),'فهرست بها کلی'!$C$13:$BO$1660,9,0),"")</f>
        <v/>
      </c>
      <c r="G439" s="174" t="str">
        <f ca="1">IFERROR(VLOOKUP(ROW(G427),'فهرست بها کلی'!$C$13:$BO$1660,21,0),"")</f>
        <v/>
      </c>
      <c r="H439" s="174" t="str">
        <f ca="1">IFERROR(VLOOKUP(ROW(H427),'فهرست بها کلی'!$C$13:$BO$1660,24,0),"")</f>
        <v/>
      </c>
      <c r="I439" s="174" t="str">
        <f ca="1">IFERROR(VLOOKUP(ROW(I427),'فهرست بها کلی'!$C$13:$BO$1660,27,0),"")</f>
        <v/>
      </c>
      <c r="J439" s="174" t="str">
        <f ca="1">IFERROR(VLOOKUP(ROW(J427),'فهرست بها کلی'!$C$13:$BO$1660,30,0),"")</f>
        <v/>
      </c>
      <c r="K439" s="174" t="str">
        <f ca="1">IFERROR(VLOOKUP(ROW(K427),'فهرست بها کلی'!$C$13:$BO$1660,33,0),"")</f>
        <v/>
      </c>
      <c r="L439" s="174" t="str">
        <f ca="1">IFERROR(VLOOKUP(ROW(L427),'فهرست بها کلی'!$C$13:$BO$1660,36,0),"")</f>
        <v/>
      </c>
      <c r="M439" s="174" t="str">
        <f ca="1">IFERROR(VLOOKUP(ROW(M427),'فهرست بها کلی'!$C$13:$BO$1660,39,0),"")</f>
        <v/>
      </c>
      <c r="N439" s="174" t="str">
        <f ca="1">IFERROR(VLOOKUP(ROW(N427),'فهرست بها کلی'!$C$13:$BO$1660,42,0),"")</f>
        <v/>
      </c>
      <c r="O439" s="174" t="str">
        <f ca="1">IFERROR(VLOOKUP(ROW(O427),'فهرست بها کلی'!$C$13:$BO$1660,45,0),"")</f>
        <v/>
      </c>
      <c r="P439" s="174" t="str">
        <f ca="1">IFERROR(VLOOKUP(ROW(P427),'فهرست بها کلی'!$C$13:$BO$1660,48,0),"")</f>
        <v/>
      </c>
      <c r="Q439" s="174" t="str">
        <f ca="1">IFERROR(VLOOKUP(ROW(Q427),'فهرست بها کلی'!$C$13:$BO$1660,51,0),"")</f>
        <v/>
      </c>
      <c r="R439" s="174" t="str">
        <f ca="1">IFERROR(VLOOKUP(ROW(R427),'فهرست بها کلی'!$C$13:$BO$1660,54,0),"")</f>
        <v/>
      </c>
      <c r="S439" s="174" t="str">
        <f ca="1">IFERROR(VLOOKUP(ROW(S427),'فهرست بها کلی'!$C$13:$BO$1660,57,0),"")</f>
        <v/>
      </c>
      <c r="T439" s="174" t="str">
        <f ca="1">IFERROR(VLOOKUP(ROW(T427),'فهرست بها کلی'!$C$13:$BO$1660,60,0),"")</f>
        <v/>
      </c>
      <c r="U439" s="174" t="str">
        <f ca="1">IFERROR(VLOOKUP(ROW(U427),'فهرست بها کلی'!$C$13:$BO$1660,63,0),"")</f>
        <v/>
      </c>
      <c r="V439" s="241">
        <f t="shared" ca="1" si="44"/>
        <v>0</v>
      </c>
      <c r="W439" s="242" t="str">
        <f t="shared" ca="1" si="45"/>
        <v/>
      </c>
      <c r="X439" s="174" t="str">
        <f ca="1">IFERROR(VLOOKUP(ROW(X427),'فهرست بها کلی'!$C$13:$BO$1660,10,0),"")</f>
        <v/>
      </c>
      <c r="Y439" s="174" t="str">
        <f ca="1">IFERROR(VLOOKUP(ROW(Y427),'فهرست بها کلی'!$C$13:$BO$1660,11,0),"")</f>
        <v/>
      </c>
      <c r="Z439" s="174" t="str">
        <f ca="1">IFERROR(VLOOKUP(ROW(Z427),'فهرست بها کلی'!$C$13:$BO$1660,12,0),"")</f>
        <v/>
      </c>
      <c r="AA439" s="174" t="str">
        <f ca="1">IFERROR(VLOOKUP(ROW(AA427),'فهرست بها کلی'!$C$13:$BO$1660,13,0),"")</f>
        <v/>
      </c>
      <c r="AB439" s="243" t="str">
        <f t="shared" ca="1" si="46"/>
        <v/>
      </c>
      <c r="AC439" s="174" t="str">
        <f ca="1">IFERROR(VLOOKUP(ROW(AC427),'فهرست بها کلی'!$C$13:$BO$1660,22,0),"")</f>
        <v/>
      </c>
      <c r="AD439" s="174" t="str">
        <f ca="1">IFERROR(VLOOKUP(ROW(AD427),'فهرست بها کلی'!$C$13:$BO$1660,25,0),"")</f>
        <v/>
      </c>
      <c r="AE439" s="174" t="str">
        <f ca="1">IFERROR(VLOOKUP(ROW(AE427),'فهرست بها کلی'!$C$13:$BO$1660,28,0),"")</f>
        <v/>
      </c>
      <c r="AF439" s="174" t="str">
        <f ca="1">IFERROR(VLOOKUP(ROW(AF427),'فهرست بها کلی'!$C$13:$BO$1660,31,0),"")</f>
        <v/>
      </c>
      <c r="AG439" s="174" t="str">
        <f ca="1">IFERROR(VLOOKUP(ROW(AG427),'فهرست بها کلی'!$C$13:$BO$1660,34,0),"")</f>
        <v/>
      </c>
      <c r="AH439" s="174" t="str">
        <f ca="1">IFERROR(VLOOKUP(ROW(AH427),'فهرست بها کلی'!$C$13:$BO$1660,37,0),"")</f>
        <v/>
      </c>
      <c r="AI439" s="174" t="str">
        <f ca="1">IFERROR(VLOOKUP(ROW(AI427),'فهرست بها کلی'!$C$13:$BO$1660,40,0),"")</f>
        <v/>
      </c>
      <c r="AJ439" s="174" t="str">
        <f ca="1">IFERROR(VLOOKUP(ROW(AJ427),'فهرست بها کلی'!$C$13:$BO$1660,43,0),"")</f>
        <v/>
      </c>
      <c r="AK439" s="174" t="str">
        <f ca="1">IFERROR(VLOOKUP(ROW(AK427),'فهرست بها کلی'!$C$13:$BO$1660,46,0),"")</f>
        <v/>
      </c>
      <c r="AL439" s="174" t="str">
        <f ca="1">IFERROR(VLOOKUP(ROW(AL427),'فهرست بها کلی'!$C$13:$BO$1660,49,0),"")</f>
        <v/>
      </c>
      <c r="AM439" s="174" t="str">
        <f ca="1">IFERROR(VLOOKUP(ROW(AM427),'فهرست بها کلی'!$C$13:$BO$1660,52,0),"")</f>
        <v/>
      </c>
      <c r="AN439" s="174" t="str">
        <f ca="1">IFERROR(VLOOKUP(ROW(AN427),'فهرست بها کلی'!$C$13:$BO$1660,55,0),"")</f>
        <v/>
      </c>
      <c r="AO439" s="174" t="str">
        <f ca="1">IFERROR(VLOOKUP(ROW(AO427),'فهرست بها کلی'!$C$13:$BO$1660,58,0),"")</f>
        <v/>
      </c>
      <c r="AP439" s="174" t="str">
        <f ca="1">IFERROR(VLOOKUP(ROW(AP427),'فهرست بها کلی'!$C$13:$BO$1660,61,0),"")</f>
        <v/>
      </c>
      <c r="AQ439" s="174" t="str">
        <f ca="1">IFERROR(VLOOKUP(ROW(AQ427),'فهرست بها کلی'!$C$13:$BO$1660,64,0),"")</f>
        <v/>
      </c>
      <c r="AR439" s="244">
        <f t="shared" ca="1" si="47"/>
        <v>0</v>
      </c>
      <c r="AS439" s="174" t="str">
        <f ca="1">IFERROR(VLOOKUP(ROW(AS427),'فهرست بها کلی'!$C$13:$BO$1660,23,0),"")</f>
        <v/>
      </c>
      <c r="AT439" s="174" t="str">
        <f ca="1">IFERROR(VLOOKUP(ROW(AT427),'فهرست بها کلی'!$C$13:$BO$1660,26,0),"")</f>
        <v/>
      </c>
      <c r="AU439" s="174" t="str">
        <f ca="1">IFERROR(VLOOKUP(ROW(AU427),'فهرست بها کلی'!$C$13:$BO$1660,29,0),"")</f>
        <v/>
      </c>
      <c r="AV439" s="174" t="str">
        <f ca="1">IFERROR(VLOOKUP(ROW(AV427),'فهرست بها کلی'!$C$13:$BO$1660,32,0),"")</f>
        <v/>
      </c>
      <c r="AW439" s="174" t="str">
        <f ca="1">IFERROR(VLOOKUP(ROW(AW427),'فهرست بها کلی'!$C$13:$BO$1660,35,0),"")</f>
        <v/>
      </c>
      <c r="AX439" s="174" t="str">
        <f ca="1">IFERROR(VLOOKUP(ROW(AX427),'فهرست بها کلی'!$C$13:$BO$1660,38,0),"")</f>
        <v/>
      </c>
      <c r="AY439" s="174" t="str">
        <f ca="1">IFERROR(VLOOKUP(ROW(AY427),'فهرست بها کلی'!$C$13:$BO$1660,41,0),"")</f>
        <v/>
      </c>
      <c r="AZ439" s="174" t="str">
        <f ca="1">IFERROR(VLOOKUP(ROW(AZ427),'فهرست بها کلی'!$C$13:$BO$1660,44,0),"")</f>
        <v/>
      </c>
      <c r="BA439" s="174" t="str">
        <f ca="1">IFERROR(VLOOKUP(ROW(BA427),'فهرست بها کلی'!$C$13:$BO$1660,47,0),"")</f>
        <v/>
      </c>
      <c r="BB439" s="174" t="str">
        <f ca="1">IFERROR(VLOOKUP(ROW(BB427),'فهرست بها کلی'!$C$13:$BO$1660,50,0),"")</f>
        <v/>
      </c>
      <c r="BC439" s="174" t="str">
        <f ca="1">IFERROR(VLOOKUP(ROW(BC427),'فهرست بها کلی'!$C$13:$BO$1660,53,0),"")</f>
        <v/>
      </c>
      <c r="BD439" s="174" t="str">
        <f ca="1">IFERROR(VLOOKUP(ROW(BD427),'فهرست بها کلی'!$C$13:$BO$1660,56,0),"")</f>
        <v/>
      </c>
      <c r="BE439" s="174" t="str">
        <f ca="1">IFERROR(VLOOKUP(ROW(BE427),'فهرست بها کلی'!$C$13:$BO$1660,59,0),"")</f>
        <v/>
      </c>
      <c r="BF439" s="174" t="str">
        <f ca="1">IFERROR(VLOOKUP(ROW(BF427),'فهرست بها کلی'!$C$13:$BO$1660,62,0),"")</f>
        <v/>
      </c>
      <c r="BG439" s="174" t="str">
        <f ca="1">IFERROR(VLOOKUP(ROW(BG427),'فهرست بها کلی'!$C$13:$BO$1660,65,0),"")</f>
        <v/>
      </c>
      <c r="BH439" s="174" t="str">
        <f ca="1">IFERROR(VLOOKUP(ROW(BH427),'فهرست بها کلی'!$C$13:$BO$1660,16,0),"")</f>
        <v/>
      </c>
      <c r="BI439" s="245" t="str">
        <f t="shared" ca="1" si="48"/>
        <v xml:space="preserve"> </v>
      </c>
      <c r="BJ439" s="245" t="str">
        <f t="shared" ca="1" si="49"/>
        <v/>
      </c>
      <c r="BK439" s="245" t="str">
        <f t="shared" ca="1" si="50"/>
        <v/>
      </c>
    </row>
    <row r="440" spans="1:63" ht="47.25" customHeight="1">
      <c r="A440" s="174" t="str">
        <f ca="1">IFERROR(VLOOKUP(ROW(A428),'فهرست بها کلی'!$C$13:$BO$1660,1,0),"")</f>
        <v/>
      </c>
      <c r="B440" s="174" t="str">
        <f ca="1">IFERROR(VLOOKUP(ROW(B428),'فهرست بها کلی'!$C$13:$BO$1660,5,0),"")</f>
        <v/>
      </c>
      <c r="C440" s="174" t="str">
        <f ca="1">IFERROR(VLOOKUP(ROW(C428),'فهرست بها کلی'!$C$13:$BO$1660,6,0),"")</f>
        <v/>
      </c>
      <c r="D440" s="174" t="str">
        <f ca="1">IFERROR(VLOOKUP(ROW(D428),'فهرست بها کلی'!$C$13:$BO$1660,7,0),"")</f>
        <v/>
      </c>
      <c r="E440" s="174" t="str">
        <f ca="1">IFERROR(VLOOKUP(ROW(E428),'فهرست بها کلی'!$C$13:$BO$1660,8,0),"")</f>
        <v/>
      </c>
      <c r="F440" s="174" t="str">
        <f ca="1">IFERROR(VLOOKUP(ROW(F428),'فهرست بها کلی'!$C$13:$BO$1660,9,0),"")</f>
        <v/>
      </c>
      <c r="G440" s="174" t="str">
        <f ca="1">IFERROR(VLOOKUP(ROW(G428),'فهرست بها کلی'!$C$13:$BO$1660,21,0),"")</f>
        <v/>
      </c>
      <c r="H440" s="174" t="str">
        <f ca="1">IFERROR(VLOOKUP(ROW(H428),'فهرست بها کلی'!$C$13:$BO$1660,24,0),"")</f>
        <v/>
      </c>
      <c r="I440" s="174" t="str">
        <f ca="1">IFERROR(VLOOKUP(ROW(I428),'فهرست بها کلی'!$C$13:$BO$1660,27,0),"")</f>
        <v/>
      </c>
      <c r="J440" s="174" t="str">
        <f ca="1">IFERROR(VLOOKUP(ROW(J428),'فهرست بها کلی'!$C$13:$BO$1660,30,0),"")</f>
        <v/>
      </c>
      <c r="K440" s="174" t="str">
        <f ca="1">IFERROR(VLOOKUP(ROW(K428),'فهرست بها کلی'!$C$13:$BO$1660,33,0),"")</f>
        <v/>
      </c>
      <c r="L440" s="174" t="str">
        <f ca="1">IFERROR(VLOOKUP(ROW(L428),'فهرست بها کلی'!$C$13:$BO$1660,36,0),"")</f>
        <v/>
      </c>
      <c r="M440" s="174" t="str">
        <f ca="1">IFERROR(VLOOKUP(ROW(M428),'فهرست بها کلی'!$C$13:$BO$1660,39,0),"")</f>
        <v/>
      </c>
      <c r="N440" s="174" t="str">
        <f ca="1">IFERROR(VLOOKUP(ROW(N428),'فهرست بها کلی'!$C$13:$BO$1660,42,0),"")</f>
        <v/>
      </c>
      <c r="O440" s="174" t="str">
        <f ca="1">IFERROR(VLOOKUP(ROW(O428),'فهرست بها کلی'!$C$13:$BO$1660,45,0),"")</f>
        <v/>
      </c>
      <c r="P440" s="174" t="str">
        <f ca="1">IFERROR(VLOOKUP(ROW(P428),'فهرست بها کلی'!$C$13:$BO$1660,48,0),"")</f>
        <v/>
      </c>
      <c r="Q440" s="174" t="str">
        <f ca="1">IFERROR(VLOOKUP(ROW(Q428),'فهرست بها کلی'!$C$13:$BO$1660,51,0),"")</f>
        <v/>
      </c>
      <c r="R440" s="174" t="str">
        <f ca="1">IFERROR(VLOOKUP(ROW(R428),'فهرست بها کلی'!$C$13:$BO$1660,54,0),"")</f>
        <v/>
      </c>
      <c r="S440" s="174" t="str">
        <f ca="1">IFERROR(VLOOKUP(ROW(S428),'فهرست بها کلی'!$C$13:$BO$1660,57,0),"")</f>
        <v/>
      </c>
      <c r="T440" s="174" t="str">
        <f ca="1">IFERROR(VLOOKUP(ROW(T428),'فهرست بها کلی'!$C$13:$BO$1660,60,0),"")</f>
        <v/>
      </c>
      <c r="U440" s="174" t="str">
        <f ca="1">IFERROR(VLOOKUP(ROW(U428),'فهرست بها کلی'!$C$13:$BO$1660,63,0),"")</f>
        <v/>
      </c>
      <c r="V440" s="241">
        <f t="shared" ca="1" si="44"/>
        <v>0</v>
      </c>
      <c r="W440" s="242" t="str">
        <f t="shared" ca="1" si="45"/>
        <v/>
      </c>
      <c r="X440" s="174" t="str">
        <f ca="1">IFERROR(VLOOKUP(ROW(X428),'فهرست بها کلی'!$C$13:$BO$1660,10,0),"")</f>
        <v/>
      </c>
      <c r="Y440" s="174" t="str">
        <f ca="1">IFERROR(VLOOKUP(ROW(Y428),'فهرست بها کلی'!$C$13:$BO$1660,11,0),"")</f>
        <v/>
      </c>
      <c r="Z440" s="174" t="str">
        <f ca="1">IFERROR(VLOOKUP(ROW(Z428),'فهرست بها کلی'!$C$13:$BO$1660,12,0),"")</f>
        <v/>
      </c>
      <c r="AA440" s="174" t="str">
        <f ca="1">IFERROR(VLOOKUP(ROW(AA428),'فهرست بها کلی'!$C$13:$BO$1660,13,0),"")</f>
        <v/>
      </c>
      <c r="AB440" s="243" t="str">
        <f t="shared" ca="1" si="46"/>
        <v/>
      </c>
      <c r="AC440" s="174" t="str">
        <f ca="1">IFERROR(VLOOKUP(ROW(AC428),'فهرست بها کلی'!$C$13:$BO$1660,22,0),"")</f>
        <v/>
      </c>
      <c r="AD440" s="174" t="str">
        <f ca="1">IFERROR(VLOOKUP(ROW(AD428),'فهرست بها کلی'!$C$13:$BO$1660,25,0),"")</f>
        <v/>
      </c>
      <c r="AE440" s="174" t="str">
        <f ca="1">IFERROR(VLOOKUP(ROW(AE428),'فهرست بها کلی'!$C$13:$BO$1660,28,0),"")</f>
        <v/>
      </c>
      <c r="AF440" s="174" t="str">
        <f ca="1">IFERROR(VLOOKUP(ROW(AF428),'فهرست بها کلی'!$C$13:$BO$1660,31,0),"")</f>
        <v/>
      </c>
      <c r="AG440" s="174" t="str">
        <f ca="1">IFERROR(VLOOKUP(ROW(AG428),'فهرست بها کلی'!$C$13:$BO$1660,34,0),"")</f>
        <v/>
      </c>
      <c r="AH440" s="174" t="str">
        <f ca="1">IFERROR(VLOOKUP(ROW(AH428),'فهرست بها کلی'!$C$13:$BO$1660,37,0),"")</f>
        <v/>
      </c>
      <c r="AI440" s="174" t="str">
        <f ca="1">IFERROR(VLOOKUP(ROW(AI428),'فهرست بها کلی'!$C$13:$BO$1660,40,0),"")</f>
        <v/>
      </c>
      <c r="AJ440" s="174" t="str">
        <f ca="1">IFERROR(VLOOKUP(ROW(AJ428),'فهرست بها کلی'!$C$13:$BO$1660,43,0),"")</f>
        <v/>
      </c>
      <c r="AK440" s="174" t="str">
        <f ca="1">IFERROR(VLOOKUP(ROW(AK428),'فهرست بها کلی'!$C$13:$BO$1660,46,0),"")</f>
        <v/>
      </c>
      <c r="AL440" s="174" t="str">
        <f ca="1">IFERROR(VLOOKUP(ROW(AL428),'فهرست بها کلی'!$C$13:$BO$1660,49,0),"")</f>
        <v/>
      </c>
      <c r="AM440" s="174" t="str">
        <f ca="1">IFERROR(VLOOKUP(ROW(AM428),'فهرست بها کلی'!$C$13:$BO$1660,52,0),"")</f>
        <v/>
      </c>
      <c r="AN440" s="174" t="str">
        <f ca="1">IFERROR(VLOOKUP(ROW(AN428),'فهرست بها کلی'!$C$13:$BO$1660,55,0),"")</f>
        <v/>
      </c>
      <c r="AO440" s="174" t="str">
        <f ca="1">IFERROR(VLOOKUP(ROW(AO428),'فهرست بها کلی'!$C$13:$BO$1660,58,0),"")</f>
        <v/>
      </c>
      <c r="AP440" s="174" t="str">
        <f ca="1">IFERROR(VLOOKUP(ROW(AP428),'فهرست بها کلی'!$C$13:$BO$1660,61,0),"")</f>
        <v/>
      </c>
      <c r="AQ440" s="174" t="str">
        <f ca="1">IFERROR(VLOOKUP(ROW(AQ428),'فهرست بها کلی'!$C$13:$BO$1660,64,0),"")</f>
        <v/>
      </c>
      <c r="AR440" s="244">
        <f t="shared" ca="1" si="47"/>
        <v>0</v>
      </c>
      <c r="AS440" s="174" t="str">
        <f ca="1">IFERROR(VLOOKUP(ROW(AS428),'فهرست بها کلی'!$C$13:$BO$1660,23,0),"")</f>
        <v/>
      </c>
      <c r="AT440" s="174" t="str">
        <f ca="1">IFERROR(VLOOKUP(ROW(AT428),'فهرست بها کلی'!$C$13:$BO$1660,26,0),"")</f>
        <v/>
      </c>
      <c r="AU440" s="174" t="str">
        <f ca="1">IFERROR(VLOOKUP(ROW(AU428),'فهرست بها کلی'!$C$13:$BO$1660,29,0),"")</f>
        <v/>
      </c>
      <c r="AV440" s="174" t="str">
        <f ca="1">IFERROR(VLOOKUP(ROW(AV428),'فهرست بها کلی'!$C$13:$BO$1660,32,0),"")</f>
        <v/>
      </c>
      <c r="AW440" s="174" t="str">
        <f ca="1">IFERROR(VLOOKUP(ROW(AW428),'فهرست بها کلی'!$C$13:$BO$1660,35,0),"")</f>
        <v/>
      </c>
      <c r="AX440" s="174" t="str">
        <f ca="1">IFERROR(VLOOKUP(ROW(AX428),'فهرست بها کلی'!$C$13:$BO$1660,38,0),"")</f>
        <v/>
      </c>
      <c r="AY440" s="174" t="str">
        <f ca="1">IFERROR(VLOOKUP(ROW(AY428),'فهرست بها کلی'!$C$13:$BO$1660,41,0),"")</f>
        <v/>
      </c>
      <c r="AZ440" s="174" t="str">
        <f ca="1">IFERROR(VLOOKUP(ROW(AZ428),'فهرست بها کلی'!$C$13:$BO$1660,44,0),"")</f>
        <v/>
      </c>
      <c r="BA440" s="174" t="str">
        <f ca="1">IFERROR(VLOOKUP(ROW(BA428),'فهرست بها کلی'!$C$13:$BO$1660,47,0),"")</f>
        <v/>
      </c>
      <c r="BB440" s="174" t="str">
        <f ca="1">IFERROR(VLOOKUP(ROW(BB428),'فهرست بها کلی'!$C$13:$BO$1660,50,0),"")</f>
        <v/>
      </c>
      <c r="BC440" s="174" t="str">
        <f ca="1">IFERROR(VLOOKUP(ROW(BC428),'فهرست بها کلی'!$C$13:$BO$1660,53,0),"")</f>
        <v/>
      </c>
      <c r="BD440" s="174" t="str">
        <f ca="1">IFERROR(VLOOKUP(ROW(BD428),'فهرست بها کلی'!$C$13:$BO$1660,56,0),"")</f>
        <v/>
      </c>
      <c r="BE440" s="174" t="str">
        <f ca="1">IFERROR(VLOOKUP(ROW(BE428),'فهرست بها کلی'!$C$13:$BO$1660,59,0),"")</f>
        <v/>
      </c>
      <c r="BF440" s="174" t="str">
        <f ca="1">IFERROR(VLOOKUP(ROW(BF428),'فهرست بها کلی'!$C$13:$BO$1660,62,0),"")</f>
        <v/>
      </c>
      <c r="BG440" s="174" t="str">
        <f ca="1">IFERROR(VLOOKUP(ROW(BG428),'فهرست بها کلی'!$C$13:$BO$1660,65,0),"")</f>
        <v/>
      </c>
      <c r="BH440" s="174" t="str">
        <f ca="1">IFERROR(VLOOKUP(ROW(BH428),'فهرست بها کلی'!$C$13:$BO$1660,16,0),"")</f>
        <v/>
      </c>
      <c r="BI440" s="245" t="str">
        <f t="shared" ca="1" si="48"/>
        <v xml:space="preserve"> </v>
      </c>
      <c r="BJ440" s="245" t="str">
        <f t="shared" ca="1" si="49"/>
        <v/>
      </c>
      <c r="BK440" s="245" t="str">
        <f t="shared" ca="1" si="50"/>
        <v/>
      </c>
    </row>
    <row r="441" spans="1:63" ht="47.25" customHeight="1">
      <c r="A441" s="174" t="str">
        <f ca="1">IFERROR(VLOOKUP(ROW(A429),'فهرست بها کلی'!$C$13:$BO$1660,1,0),"")</f>
        <v/>
      </c>
      <c r="B441" s="174" t="str">
        <f ca="1">IFERROR(VLOOKUP(ROW(B429),'فهرست بها کلی'!$C$13:$BO$1660,5,0),"")</f>
        <v/>
      </c>
      <c r="C441" s="174" t="str">
        <f ca="1">IFERROR(VLOOKUP(ROW(C429),'فهرست بها کلی'!$C$13:$BO$1660,6,0),"")</f>
        <v/>
      </c>
      <c r="D441" s="174" t="str">
        <f ca="1">IFERROR(VLOOKUP(ROW(D429),'فهرست بها کلی'!$C$13:$BO$1660,7,0),"")</f>
        <v/>
      </c>
      <c r="E441" s="174" t="str">
        <f ca="1">IFERROR(VLOOKUP(ROW(E429),'فهرست بها کلی'!$C$13:$BO$1660,8,0),"")</f>
        <v/>
      </c>
      <c r="F441" s="174" t="str">
        <f ca="1">IFERROR(VLOOKUP(ROW(F429),'فهرست بها کلی'!$C$13:$BO$1660,9,0),"")</f>
        <v/>
      </c>
      <c r="G441" s="174" t="str">
        <f ca="1">IFERROR(VLOOKUP(ROW(G429),'فهرست بها کلی'!$C$13:$BO$1660,21,0),"")</f>
        <v/>
      </c>
      <c r="H441" s="174" t="str">
        <f ca="1">IFERROR(VLOOKUP(ROW(H429),'فهرست بها کلی'!$C$13:$BO$1660,24,0),"")</f>
        <v/>
      </c>
      <c r="I441" s="174" t="str">
        <f ca="1">IFERROR(VLOOKUP(ROW(I429),'فهرست بها کلی'!$C$13:$BO$1660,27,0),"")</f>
        <v/>
      </c>
      <c r="J441" s="174" t="str">
        <f ca="1">IFERROR(VLOOKUP(ROW(J429),'فهرست بها کلی'!$C$13:$BO$1660,30,0),"")</f>
        <v/>
      </c>
      <c r="K441" s="174" t="str">
        <f ca="1">IFERROR(VLOOKUP(ROW(K429),'فهرست بها کلی'!$C$13:$BO$1660,33,0),"")</f>
        <v/>
      </c>
      <c r="L441" s="174" t="str">
        <f ca="1">IFERROR(VLOOKUP(ROW(L429),'فهرست بها کلی'!$C$13:$BO$1660,36,0),"")</f>
        <v/>
      </c>
      <c r="M441" s="174" t="str">
        <f ca="1">IFERROR(VLOOKUP(ROW(M429),'فهرست بها کلی'!$C$13:$BO$1660,39,0),"")</f>
        <v/>
      </c>
      <c r="N441" s="174" t="str">
        <f ca="1">IFERROR(VLOOKUP(ROW(N429),'فهرست بها کلی'!$C$13:$BO$1660,42,0),"")</f>
        <v/>
      </c>
      <c r="O441" s="174" t="str">
        <f ca="1">IFERROR(VLOOKUP(ROW(O429),'فهرست بها کلی'!$C$13:$BO$1660,45,0),"")</f>
        <v/>
      </c>
      <c r="P441" s="174" t="str">
        <f ca="1">IFERROR(VLOOKUP(ROW(P429),'فهرست بها کلی'!$C$13:$BO$1660,48,0),"")</f>
        <v/>
      </c>
      <c r="Q441" s="174" t="str">
        <f ca="1">IFERROR(VLOOKUP(ROW(Q429),'فهرست بها کلی'!$C$13:$BO$1660,51,0),"")</f>
        <v/>
      </c>
      <c r="R441" s="174" t="str">
        <f ca="1">IFERROR(VLOOKUP(ROW(R429),'فهرست بها کلی'!$C$13:$BO$1660,54,0),"")</f>
        <v/>
      </c>
      <c r="S441" s="174" t="str">
        <f ca="1">IFERROR(VLOOKUP(ROW(S429),'فهرست بها کلی'!$C$13:$BO$1660,57,0),"")</f>
        <v/>
      </c>
      <c r="T441" s="174" t="str">
        <f ca="1">IFERROR(VLOOKUP(ROW(T429),'فهرست بها کلی'!$C$13:$BO$1660,60,0),"")</f>
        <v/>
      </c>
      <c r="U441" s="174" t="str">
        <f ca="1">IFERROR(VLOOKUP(ROW(U429),'فهرست بها کلی'!$C$13:$BO$1660,63,0),"")</f>
        <v/>
      </c>
      <c r="V441" s="241">
        <f t="shared" ca="1" si="44"/>
        <v>0</v>
      </c>
      <c r="W441" s="242" t="str">
        <f t="shared" ca="1" si="45"/>
        <v/>
      </c>
      <c r="X441" s="174" t="str">
        <f ca="1">IFERROR(VLOOKUP(ROW(X429),'فهرست بها کلی'!$C$13:$BO$1660,10,0),"")</f>
        <v/>
      </c>
      <c r="Y441" s="174" t="str">
        <f ca="1">IFERROR(VLOOKUP(ROW(Y429),'فهرست بها کلی'!$C$13:$BO$1660,11,0),"")</f>
        <v/>
      </c>
      <c r="Z441" s="174" t="str">
        <f ca="1">IFERROR(VLOOKUP(ROW(Z429),'فهرست بها کلی'!$C$13:$BO$1660,12,0),"")</f>
        <v/>
      </c>
      <c r="AA441" s="174" t="str">
        <f ca="1">IFERROR(VLOOKUP(ROW(AA429),'فهرست بها کلی'!$C$13:$BO$1660,13,0),"")</f>
        <v/>
      </c>
      <c r="AB441" s="243" t="str">
        <f t="shared" ca="1" si="46"/>
        <v/>
      </c>
      <c r="AC441" s="174" t="str">
        <f ca="1">IFERROR(VLOOKUP(ROW(AC429),'فهرست بها کلی'!$C$13:$BO$1660,22,0),"")</f>
        <v/>
      </c>
      <c r="AD441" s="174" t="str">
        <f ca="1">IFERROR(VLOOKUP(ROW(AD429),'فهرست بها کلی'!$C$13:$BO$1660,25,0),"")</f>
        <v/>
      </c>
      <c r="AE441" s="174" t="str">
        <f ca="1">IFERROR(VLOOKUP(ROW(AE429),'فهرست بها کلی'!$C$13:$BO$1660,28,0),"")</f>
        <v/>
      </c>
      <c r="AF441" s="174" t="str">
        <f ca="1">IFERROR(VLOOKUP(ROW(AF429),'فهرست بها کلی'!$C$13:$BO$1660,31,0),"")</f>
        <v/>
      </c>
      <c r="AG441" s="174" t="str">
        <f ca="1">IFERROR(VLOOKUP(ROW(AG429),'فهرست بها کلی'!$C$13:$BO$1660,34,0),"")</f>
        <v/>
      </c>
      <c r="AH441" s="174" t="str">
        <f ca="1">IFERROR(VLOOKUP(ROW(AH429),'فهرست بها کلی'!$C$13:$BO$1660,37,0),"")</f>
        <v/>
      </c>
      <c r="AI441" s="174" t="str">
        <f ca="1">IFERROR(VLOOKUP(ROW(AI429),'فهرست بها کلی'!$C$13:$BO$1660,40,0),"")</f>
        <v/>
      </c>
      <c r="AJ441" s="174" t="str">
        <f ca="1">IFERROR(VLOOKUP(ROW(AJ429),'فهرست بها کلی'!$C$13:$BO$1660,43,0),"")</f>
        <v/>
      </c>
      <c r="AK441" s="174" t="str">
        <f ca="1">IFERROR(VLOOKUP(ROW(AK429),'فهرست بها کلی'!$C$13:$BO$1660,46,0),"")</f>
        <v/>
      </c>
      <c r="AL441" s="174" t="str">
        <f ca="1">IFERROR(VLOOKUP(ROW(AL429),'فهرست بها کلی'!$C$13:$BO$1660,49,0),"")</f>
        <v/>
      </c>
      <c r="AM441" s="174" t="str">
        <f ca="1">IFERROR(VLOOKUP(ROW(AM429),'فهرست بها کلی'!$C$13:$BO$1660,52,0),"")</f>
        <v/>
      </c>
      <c r="AN441" s="174" t="str">
        <f ca="1">IFERROR(VLOOKUP(ROW(AN429),'فهرست بها کلی'!$C$13:$BO$1660,55,0),"")</f>
        <v/>
      </c>
      <c r="AO441" s="174" t="str">
        <f ca="1">IFERROR(VLOOKUP(ROW(AO429),'فهرست بها کلی'!$C$13:$BO$1660,58,0),"")</f>
        <v/>
      </c>
      <c r="AP441" s="174" t="str">
        <f ca="1">IFERROR(VLOOKUP(ROW(AP429),'فهرست بها کلی'!$C$13:$BO$1660,61,0),"")</f>
        <v/>
      </c>
      <c r="AQ441" s="174" t="str">
        <f ca="1">IFERROR(VLOOKUP(ROW(AQ429),'فهرست بها کلی'!$C$13:$BO$1660,64,0),"")</f>
        <v/>
      </c>
      <c r="AR441" s="244">
        <f t="shared" ca="1" si="47"/>
        <v>0</v>
      </c>
      <c r="AS441" s="174" t="str">
        <f ca="1">IFERROR(VLOOKUP(ROW(AS429),'فهرست بها کلی'!$C$13:$BO$1660,23,0),"")</f>
        <v/>
      </c>
      <c r="AT441" s="174" t="str">
        <f ca="1">IFERROR(VLOOKUP(ROW(AT429),'فهرست بها کلی'!$C$13:$BO$1660,26,0),"")</f>
        <v/>
      </c>
      <c r="AU441" s="174" t="str">
        <f ca="1">IFERROR(VLOOKUP(ROW(AU429),'فهرست بها کلی'!$C$13:$BO$1660,29,0),"")</f>
        <v/>
      </c>
      <c r="AV441" s="174" t="str">
        <f ca="1">IFERROR(VLOOKUP(ROW(AV429),'فهرست بها کلی'!$C$13:$BO$1660,32,0),"")</f>
        <v/>
      </c>
      <c r="AW441" s="174" t="str">
        <f ca="1">IFERROR(VLOOKUP(ROW(AW429),'فهرست بها کلی'!$C$13:$BO$1660,35,0),"")</f>
        <v/>
      </c>
      <c r="AX441" s="174" t="str">
        <f ca="1">IFERROR(VLOOKUP(ROW(AX429),'فهرست بها کلی'!$C$13:$BO$1660,38,0),"")</f>
        <v/>
      </c>
      <c r="AY441" s="174" t="str">
        <f ca="1">IFERROR(VLOOKUP(ROW(AY429),'فهرست بها کلی'!$C$13:$BO$1660,41,0),"")</f>
        <v/>
      </c>
      <c r="AZ441" s="174" t="str">
        <f ca="1">IFERROR(VLOOKUP(ROW(AZ429),'فهرست بها کلی'!$C$13:$BO$1660,44,0),"")</f>
        <v/>
      </c>
      <c r="BA441" s="174" t="str">
        <f ca="1">IFERROR(VLOOKUP(ROW(BA429),'فهرست بها کلی'!$C$13:$BO$1660,47,0),"")</f>
        <v/>
      </c>
      <c r="BB441" s="174" t="str">
        <f ca="1">IFERROR(VLOOKUP(ROW(BB429),'فهرست بها کلی'!$C$13:$BO$1660,50,0),"")</f>
        <v/>
      </c>
      <c r="BC441" s="174" t="str">
        <f ca="1">IFERROR(VLOOKUP(ROW(BC429),'فهرست بها کلی'!$C$13:$BO$1660,53,0),"")</f>
        <v/>
      </c>
      <c r="BD441" s="174" t="str">
        <f ca="1">IFERROR(VLOOKUP(ROW(BD429),'فهرست بها کلی'!$C$13:$BO$1660,56,0),"")</f>
        <v/>
      </c>
      <c r="BE441" s="174" t="str">
        <f ca="1">IFERROR(VLOOKUP(ROW(BE429),'فهرست بها کلی'!$C$13:$BO$1660,59,0),"")</f>
        <v/>
      </c>
      <c r="BF441" s="174" t="str">
        <f ca="1">IFERROR(VLOOKUP(ROW(BF429),'فهرست بها کلی'!$C$13:$BO$1660,62,0),"")</f>
        <v/>
      </c>
      <c r="BG441" s="174" t="str">
        <f ca="1">IFERROR(VLOOKUP(ROW(BG429),'فهرست بها کلی'!$C$13:$BO$1660,65,0),"")</f>
        <v/>
      </c>
      <c r="BH441" s="174" t="str">
        <f ca="1">IFERROR(VLOOKUP(ROW(BH429),'فهرست بها کلی'!$C$13:$BO$1660,16,0),"")</f>
        <v/>
      </c>
      <c r="BI441" s="245" t="str">
        <f t="shared" ca="1" si="48"/>
        <v xml:space="preserve"> </v>
      </c>
      <c r="BJ441" s="245" t="str">
        <f t="shared" ca="1" si="49"/>
        <v/>
      </c>
      <c r="BK441" s="245" t="str">
        <f t="shared" ca="1" si="50"/>
        <v/>
      </c>
    </row>
    <row r="442" spans="1:63" ht="47.25" customHeight="1">
      <c r="A442" s="174" t="str">
        <f ca="1">IFERROR(VLOOKUP(ROW(A430),'فهرست بها کلی'!$C$13:$BO$1660,1,0),"")</f>
        <v/>
      </c>
      <c r="B442" s="174" t="str">
        <f ca="1">IFERROR(VLOOKUP(ROW(B430),'فهرست بها کلی'!$C$13:$BO$1660,5,0),"")</f>
        <v/>
      </c>
      <c r="C442" s="174" t="str">
        <f ca="1">IFERROR(VLOOKUP(ROW(C430),'فهرست بها کلی'!$C$13:$BO$1660,6,0),"")</f>
        <v/>
      </c>
      <c r="D442" s="174" t="str">
        <f ca="1">IFERROR(VLOOKUP(ROW(D430),'فهرست بها کلی'!$C$13:$BO$1660,7,0),"")</f>
        <v/>
      </c>
      <c r="E442" s="174" t="str">
        <f ca="1">IFERROR(VLOOKUP(ROW(E430),'فهرست بها کلی'!$C$13:$BO$1660,8,0),"")</f>
        <v/>
      </c>
      <c r="F442" s="174" t="str">
        <f ca="1">IFERROR(VLOOKUP(ROW(F430),'فهرست بها کلی'!$C$13:$BO$1660,9,0),"")</f>
        <v/>
      </c>
      <c r="G442" s="174" t="str">
        <f ca="1">IFERROR(VLOOKUP(ROW(G430),'فهرست بها کلی'!$C$13:$BO$1660,21,0),"")</f>
        <v/>
      </c>
      <c r="H442" s="174" t="str">
        <f ca="1">IFERROR(VLOOKUP(ROW(H430),'فهرست بها کلی'!$C$13:$BO$1660,24,0),"")</f>
        <v/>
      </c>
      <c r="I442" s="174" t="str">
        <f ca="1">IFERROR(VLOOKUP(ROW(I430),'فهرست بها کلی'!$C$13:$BO$1660,27,0),"")</f>
        <v/>
      </c>
      <c r="J442" s="174" t="str">
        <f ca="1">IFERROR(VLOOKUP(ROW(J430),'فهرست بها کلی'!$C$13:$BO$1660,30,0),"")</f>
        <v/>
      </c>
      <c r="K442" s="174" t="str">
        <f ca="1">IFERROR(VLOOKUP(ROW(K430),'فهرست بها کلی'!$C$13:$BO$1660,33,0),"")</f>
        <v/>
      </c>
      <c r="L442" s="174" t="str">
        <f ca="1">IFERROR(VLOOKUP(ROW(L430),'فهرست بها کلی'!$C$13:$BO$1660,36,0),"")</f>
        <v/>
      </c>
      <c r="M442" s="174" t="str">
        <f ca="1">IFERROR(VLOOKUP(ROW(M430),'فهرست بها کلی'!$C$13:$BO$1660,39,0),"")</f>
        <v/>
      </c>
      <c r="N442" s="174" t="str">
        <f ca="1">IFERROR(VLOOKUP(ROW(N430),'فهرست بها کلی'!$C$13:$BO$1660,42,0),"")</f>
        <v/>
      </c>
      <c r="O442" s="174" t="str">
        <f ca="1">IFERROR(VLOOKUP(ROW(O430),'فهرست بها کلی'!$C$13:$BO$1660,45,0),"")</f>
        <v/>
      </c>
      <c r="P442" s="174" t="str">
        <f ca="1">IFERROR(VLOOKUP(ROW(P430),'فهرست بها کلی'!$C$13:$BO$1660,48,0),"")</f>
        <v/>
      </c>
      <c r="Q442" s="174" t="str">
        <f ca="1">IFERROR(VLOOKUP(ROW(Q430),'فهرست بها کلی'!$C$13:$BO$1660,51,0),"")</f>
        <v/>
      </c>
      <c r="R442" s="174" t="str">
        <f ca="1">IFERROR(VLOOKUP(ROW(R430),'فهرست بها کلی'!$C$13:$BO$1660,54,0),"")</f>
        <v/>
      </c>
      <c r="S442" s="174" t="str">
        <f ca="1">IFERROR(VLOOKUP(ROW(S430),'فهرست بها کلی'!$C$13:$BO$1660,57,0),"")</f>
        <v/>
      </c>
      <c r="T442" s="174" t="str">
        <f ca="1">IFERROR(VLOOKUP(ROW(T430),'فهرست بها کلی'!$C$13:$BO$1660,60,0),"")</f>
        <v/>
      </c>
      <c r="U442" s="174" t="str">
        <f ca="1">IFERROR(VLOOKUP(ROW(U430),'فهرست بها کلی'!$C$13:$BO$1660,63,0),"")</f>
        <v/>
      </c>
      <c r="V442" s="241">
        <f t="shared" ca="1" si="44"/>
        <v>0</v>
      </c>
      <c r="W442" s="242" t="str">
        <f t="shared" ca="1" si="45"/>
        <v/>
      </c>
      <c r="X442" s="174" t="str">
        <f ca="1">IFERROR(VLOOKUP(ROW(X430),'فهرست بها کلی'!$C$13:$BO$1660,10,0),"")</f>
        <v/>
      </c>
      <c r="Y442" s="174" t="str">
        <f ca="1">IFERROR(VLOOKUP(ROW(Y430),'فهرست بها کلی'!$C$13:$BO$1660,11,0),"")</f>
        <v/>
      </c>
      <c r="Z442" s="174" t="str">
        <f ca="1">IFERROR(VLOOKUP(ROW(Z430),'فهرست بها کلی'!$C$13:$BO$1660,12,0),"")</f>
        <v/>
      </c>
      <c r="AA442" s="174" t="str">
        <f ca="1">IFERROR(VLOOKUP(ROW(AA430),'فهرست بها کلی'!$C$13:$BO$1660,13,0),"")</f>
        <v/>
      </c>
      <c r="AB442" s="243" t="str">
        <f t="shared" ca="1" si="46"/>
        <v/>
      </c>
      <c r="AC442" s="174" t="str">
        <f ca="1">IFERROR(VLOOKUP(ROW(AC430),'فهرست بها کلی'!$C$13:$BO$1660,22,0),"")</f>
        <v/>
      </c>
      <c r="AD442" s="174" t="str">
        <f ca="1">IFERROR(VLOOKUP(ROW(AD430),'فهرست بها کلی'!$C$13:$BO$1660,25,0),"")</f>
        <v/>
      </c>
      <c r="AE442" s="174" t="str">
        <f ca="1">IFERROR(VLOOKUP(ROW(AE430),'فهرست بها کلی'!$C$13:$BO$1660,28,0),"")</f>
        <v/>
      </c>
      <c r="AF442" s="174" t="str">
        <f ca="1">IFERROR(VLOOKUP(ROW(AF430),'فهرست بها کلی'!$C$13:$BO$1660,31,0),"")</f>
        <v/>
      </c>
      <c r="AG442" s="174" t="str">
        <f ca="1">IFERROR(VLOOKUP(ROW(AG430),'فهرست بها کلی'!$C$13:$BO$1660,34,0),"")</f>
        <v/>
      </c>
      <c r="AH442" s="174" t="str">
        <f ca="1">IFERROR(VLOOKUP(ROW(AH430),'فهرست بها کلی'!$C$13:$BO$1660,37,0),"")</f>
        <v/>
      </c>
      <c r="AI442" s="174" t="str">
        <f ca="1">IFERROR(VLOOKUP(ROW(AI430),'فهرست بها کلی'!$C$13:$BO$1660,40,0),"")</f>
        <v/>
      </c>
      <c r="AJ442" s="174" t="str">
        <f ca="1">IFERROR(VLOOKUP(ROW(AJ430),'فهرست بها کلی'!$C$13:$BO$1660,43,0),"")</f>
        <v/>
      </c>
      <c r="AK442" s="174" t="str">
        <f ca="1">IFERROR(VLOOKUP(ROW(AK430),'فهرست بها کلی'!$C$13:$BO$1660,46,0),"")</f>
        <v/>
      </c>
      <c r="AL442" s="174" t="str">
        <f ca="1">IFERROR(VLOOKUP(ROW(AL430),'فهرست بها کلی'!$C$13:$BO$1660,49,0),"")</f>
        <v/>
      </c>
      <c r="AM442" s="174" t="str">
        <f ca="1">IFERROR(VLOOKUP(ROW(AM430),'فهرست بها کلی'!$C$13:$BO$1660,52,0),"")</f>
        <v/>
      </c>
      <c r="AN442" s="174" t="str">
        <f ca="1">IFERROR(VLOOKUP(ROW(AN430),'فهرست بها کلی'!$C$13:$BO$1660,55,0),"")</f>
        <v/>
      </c>
      <c r="AO442" s="174" t="str">
        <f ca="1">IFERROR(VLOOKUP(ROW(AO430),'فهرست بها کلی'!$C$13:$BO$1660,58,0),"")</f>
        <v/>
      </c>
      <c r="AP442" s="174" t="str">
        <f ca="1">IFERROR(VLOOKUP(ROW(AP430),'فهرست بها کلی'!$C$13:$BO$1660,61,0),"")</f>
        <v/>
      </c>
      <c r="AQ442" s="174" t="str">
        <f ca="1">IFERROR(VLOOKUP(ROW(AQ430),'فهرست بها کلی'!$C$13:$BO$1660,64,0),"")</f>
        <v/>
      </c>
      <c r="AR442" s="244">
        <f t="shared" ca="1" si="47"/>
        <v>0</v>
      </c>
      <c r="AS442" s="174" t="str">
        <f ca="1">IFERROR(VLOOKUP(ROW(AS430),'فهرست بها کلی'!$C$13:$BO$1660,23,0),"")</f>
        <v/>
      </c>
      <c r="AT442" s="174" t="str">
        <f ca="1">IFERROR(VLOOKUP(ROW(AT430),'فهرست بها کلی'!$C$13:$BO$1660,26,0),"")</f>
        <v/>
      </c>
      <c r="AU442" s="174" t="str">
        <f ca="1">IFERROR(VLOOKUP(ROW(AU430),'فهرست بها کلی'!$C$13:$BO$1660,29,0),"")</f>
        <v/>
      </c>
      <c r="AV442" s="174" t="str">
        <f ca="1">IFERROR(VLOOKUP(ROW(AV430),'فهرست بها کلی'!$C$13:$BO$1660,32,0),"")</f>
        <v/>
      </c>
      <c r="AW442" s="174" t="str">
        <f ca="1">IFERROR(VLOOKUP(ROW(AW430),'فهرست بها کلی'!$C$13:$BO$1660,35,0),"")</f>
        <v/>
      </c>
      <c r="AX442" s="174" t="str">
        <f ca="1">IFERROR(VLOOKUP(ROW(AX430),'فهرست بها کلی'!$C$13:$BO$1660,38,0),"")</f>
        <v/>
      </c>
      <c r="AY442" s="174" t="str">
        <f ca="1">IFERROR(VLOOKUP(ROW(AY430),'فهرست بها کلی'!$C$13:$BO$1660,41,0),"")</f>
        <v/>
      </c>
      <c r="AZ442" s="174" t="str">
        <f ca="1">IFERROR(VLOOKUP(ROW(AZ430),'فهرست بها کلی'!$C$13:$BO$1660,44,0),"")</f>
        <v/>
      </c>
      <c r="BA442" s="174" t="str">
        <f ca="1">IFERROR(VLOOKUP(ROW(BA430),'فهرست بها کلی'!$C$13:$BO$1660,47,0),"")</f>
        <v/>
      </c>
      <c r="BB442" s="174" t="str">
        <f ca="1">IFERROR(VLOOKUP(ROW(BB430),'فهرست بها کلی'!$C$13:$BO$1660,50,0),"")</f>
        <v/>
      </c>
      <c r="BC442" s="174" t="str">
        <f ca="1">IFERROR(VLOOKUP(ROW(BC430),'فهرست بها کلی'!$C$13:$BO$1660,53,0),"")</f>
        <v/>
      </c>
      <c r="BD442" s="174" t="str">
        <f ca="1">IFERROR(VLOOKUP(ROW(BD430),'فهرست بها کلی'!$C$13:$BO$1660,56,0),"")</f>
        <v/>
      </c>
      <c r="BE442" s="174" t="str">
        <f ca="1">IFERROR(VLOOKUP(ROW(BE430),'فهرست بها کلی'!$C$13:$BO$1660,59,0),"")</f>
        <v/>
      </c>
      <c r="BF442" s="174" t="str">
        <f ca="1">IFERROR(VLOOKUP(ROW(BF430),'فهرست بها کلی'!$C$13:$BO$1660,62,0),"")</f>
        <v/>
      </c>
      <c r="BG442" s="174" t="str">
        <f ca="1">IFERROR(VLOOKUP(ROW(BG430),'فهرست بها کلی'!$C$13:$BO$1660,65,0),"")</f>
        <v/>
      </c>
      <c r="BH442" s="174" t="str">
        <f ca="1">IFERROR(VLOOKUP(ROW(BH430),'فهرست بها کلی'!$C$13:$BO$1660,16,0),"")</f>
        <v/>
      </c>
      <c r="BI442" s="245" t="str">
        <f t="shared" ca="1" si="48"/>
        <v xml:space="preserve"> </v>
      </c>
      <c r="BJ442" s="245" t="str">
        <f t="shared" ca="1" si="49"/>
        <v/>
      </c>
      <c r="BK442" s="245" t="str">
        <f t="shared" ca="1" si="50"/>
        <v/>
      </c>
    </row>
    <row r="443" spans="1:63" ht="47.25" customHeight="1">
      <c r="A443" s="174" t="str">
        <f ca="1">IFERROR(VLOOKUP(ROW(A431),'فهرست بها کلی'!$C$13:$BO$1660,1,0),"")</f>
        <v/>
      </c>
      <c r="B443" s="174" t="str">
        <f ca="1">IFERROR(VLOOKUP(ROW(B431),'فهرست بها کلی'!$C$13:$BO$1660,5,0),"")</f>
        <v/>
      </c>
      <c r="C443" s="174" t="str">
        <f ca="1">IFERROR(VLOOKUP(ROW(C431),'فهرست بها کلی'!$C$13:$BO$1660,6,0),"")</f>
        <v/>
      </c>
      <c r="D443" s="174" t="str">
        <f ca="1">IFERROR(VLOOKUP(ROW(D431),'فهرست بها کلی'!$C$13:$BO$1660,7,0),"")</f>
        <v/>
      </c>
      <c r="E443" s="174" t="str">
        <f ca="1">IFERROR(VLOOKUP(ROW(E431),'فهرست بها کلی'!$C$13:$BO$1660,8,0),"")</f>
        <v/>
      </c>
      <c r="F443" s="174" t="str">
        <f ca="1">IFERROR(VLOOKUP(ROW(F431),'فهرست بها کلی'!$C$13:$BO$1660,9,0),"")</f>
        <v/>
      </c>
      <c r="G443" s="174" t="str">
        <f ca="1">IFERROR(VLOOKUP(ROW(G431),'فهرست بها کلی'!$C$13:$BO$1660,21,0),"")</f>
        <v/>
      </c>
      <c r="H443" s="174" t="str">
        <f ca="1">IFERROR(VLOOKUP(ROW(H431),'فهرست بها کلی'!$C$13:$BO$1660,24,0),"")</f>
        <v/>
      </c>
      <c r="I443" s="174" t="str">
        <f ca="1">IFERROR(VLOOKUP(ROW(I431),'فهرست بها کلی'!$C$13:$BO$1660,27,0),"")</f>
        <v/>
      </c>
      <c r="J443" s="174" t="str">
        <f ca="1">IFERROR(VLOOKUP(ROW(J431),'فهرست بها کلی'!$C$13:$BO$1660,30,0),"")</f>
        <v/>
      </c>
      <c r="K443" s="174" t="str">
        <f ca="1">IFERROR(VLOOKUP(ROW(K431),'فهرست بها کلی'!$C$13:$BO$1660,33,0),"")</f>
        <v/>
      </c>
      <c r="L443" s="174" t="str">
        <f ca="1">IFERROR(VLOOKUP(ROW(L431),'فهرست بها کلی'!$C$13:$BO$1660,36,0),"")</f>
        <v/>
      </c>
      <c r="M443" s="174" t="str">
        <f ca="1">IFERROR(VLOOKUP(ROW(M431),'فهرست بها کلی'!$C$13:$BO$1660,39,0),"")</f>
        <v/>
      </c>
      <c r="N443" s="174" t="str">
        <f ca="1">IFERROR(VLOOKUP(ROW(N431),'فهرست بها کلی'!$C$13:$BO$1660,42,0),"")</f>
        <v/>
      </c>
      <c r="O443" s="174" t="str">
        <f ca="1">IFERROR(VLOOKUP(ROW(O431),'فهرست بها کلی'!$C$13:$BO$1660,45,0),"")</f>
        <v/>
      </c>
      <c r="P443" s="174" t="str">
        <f ca="1">IFERROR(VLOOKUP(ROW(P431),'فهرست بها کلی'!$C$13:$BO$1660,48,0),"")</f>
        <v/>
      </c>
      <c r="Q443" s="174" t="str">
        <f ca="1">IFERROR(VLOOKUP(ROW(Q431),'فهرست بها کلی'!$C$13:$BO$1660,51,0),"")</f>
        <v/>
      </c>
      <c r="R443" s="174" t="str">
        <f ca="1">IFERROR(VLOOKUP(ROW(R431),'فهرست بها کلی'!$C$13:$BO$1660,54,0),"")</f>
        <v/>
      </c>
      <c r="S443" s="174" t="str">
        <f ca="1">IFERROR(VLOOKUP(ROW(S431),'فهرست بها کلی'!$C$13:$BO$1660,57,0),"")</f>
        <v/>
      </c>
      <c r="T443" s="174" t="str">
        <f ca="1">IFERROR(VLOOKUP(ROW(T431),'فهرست بها کلی'!$C$13:$BO$1660,60,0),"")</f>
        <v/>
      </c>
      <c r="U443" s="174" t="str">
        <f ca="1">IFERROR(VLOOKUP(ROW(U431),'فهرست بها کلی'!$C$13:$BO$1660,63,0),"")</f>
        <v/>
      </c>
      <c r="V443" s="241">
        <f t="shared" ca="1" si="44"/>
        <v>0</v>
      </c>
      <c r="W443" s="242" t="str">
        <f t="shared" ca="1" si="45"/>
        <v/>
      </c>
      <c r="X443" s="174" t="str">
        <f ca="1">IFERROR(VLOOKUP(ROW(X431),'فهرست بها کلی'!$C$13:$BO$1660,10,0),"")</f>
        <v/>
      </c>
      <c r="Y443" s="174" t="str">
        <f ca="1">IFERROR(VLOOKUP(ROW(Y431),'فهرست بها کلی'!$C$13:$BO$1660,11,0),"")</f>
        <v/>
      </c>
      <c r="Z443" s="174" t="str">
        <f ca="1">IFERROR(VLOOKUP(ROW(Z431),'فهرست بها کلی'!$C$13:$BO$1660,12,0),"")</f>
        <v/>
      </c>
      <c r="AA443" s="174" t="str">
        <f ca="1">IFERROR(VLOOKUP(ROW(AA431),'فهرست بها کلی'!$C$13:$BO$1660,13,0),"")</f>
        <v/>
      </c>
      <c r="AB443" s="243" t="str">
        <f t="shared" ca="1" si="46"/>
        <v/>
      </c>
      <c r="AC443" s="174" t="str">
        <f ca="1">IFERROR(VLOOKUP(ROW(AC431),'فهرست بها کلی'!$C$13:$BO$1660,22,0),"")</f>
        <v/>
      </c>
      <c r="AD443" s="174" t="str">
        <f ca="1">IFERROR(VLOOKUP(ROW(AD431),'فهرست بها کلی'!$C$13:$BO$1660,25,0),"")</f>
        <v/>
      </c>
      <c r="AE443" s="174" t="str">
        <f ca="1">IFERROR(VLOOKUP(ROW(AE431),'فهرست بها کلی'!$C$13:$BO$1660,28,0),"")</f>
        <v/>
      </c>
      <c r="AF443" s="174" t="str">
        <f ca="1">IFERROR(VLOOKUP(ROW(AF431),'فهرست بها کلی'!$C$13:$BO$1660,31,0),"")</f>
        <v/>
      </c>
      <c r="AG443" s="174" t="str">
        <f ca="1">IFERROR(VLOOKUP(ROW(AG431),'فهرست بها کلی'!$C$13:$BO$1660,34,0),"")</f>
        <v/>
      </c>
      <c r="AH443" s="174" t="str">
        <f ca="1">IFERROR(VLOOKUP(ROW(AH431),'فهرست بها کلی'!$C$13:$BO$1660,37,0),"")</f>
        <v/>
      </c>
      <c r="AI443" s="174" t="str">
        <f ca="1">IFERROR(VLOOKUP(ROW(AI431),'فهرست بها کلی'!$C$13:$BO$1660,40,0),"")</f>
        <v/>
      </c>
      <c r="AJ443" s="174" t="str">
        <f ca="1">IFERROR(VLOOKUP(ROW(AJ431),'فهرست بها کلی'!$C$13:$BO$1660,43,0),"")</f>
        <v/>
      </c>
      <c r="AK443" s="174" t="str">
        <f ca="1">IFERROR(VLOOKUP(ROW(AK431),'فهرست بها کلی'!$C$13:$BO$1660,46,0),"")</f>
        <v/>
      </c>
      <c r="AL443" s="174" t="str">
        <f ca="1">IFERROR(VLOOKUP(ROW(AL431),'فهرست بها کلی'!$C$13:$BO$1660,49,0),"")</f>
        <v/>
      </c>
      <c r="AM443" s="174" t="str">
        <f ca="1">IFERROR(VLOOKUP(ROW(AM431),'فهرست بها کلی'!$C$13:$BO$1660,52,0),"")</f>
        <v/>
      </c>
      <c r="AN443" s="174" t="str">
        <f ca="1">IFERROR(VLOOKUP(ROW(AN431),'فهرست بها کلی'!$C$13:$BO$1660,55,0),"")</f>
        <v/>
      </c>
      <c r="AO443" s="174" t="str">
        <f ca="1">IFERROR(VLOOKUP(ROW(AO431),'فهرست بها کلی'!$C$13:$BO$1660,58,0),"")</f>
        <v/>
      </c>
      <c r="AP443" s="174" t="str">
        <f ca="1">IFERROR(VLOOKUP(ROW(AP431),'فهرست بها کلی'!$C$13:$BO$1660,61,0),"")</f>
        <v/>
      </c>
      <c r="AQ443" s="174" t="str">
        <f ca="1">IFERROR(VLOOKUP(ROW(AQ431),'فهرست بها کلی'!$C$13:$BO$1660,64,0),"")</f>
        <v/>
      </c>
      <c r="AR443" s="244">
        <f t="shared" ca="1" si="47"/>
        <v>0</v>
      </c>
      <c r="AS443" s="174" t="str">
        <f ca="1">IFERROR(VLOOKUP(ROW(AS431),'فهرست بها کلی'!$C$13:$BO$1660,23,0),"")</f>
        <v/>
      </c>
      <c r="AT443" s="174" t="str">
        <f ca="1">IFERROR(VLOOKUP(ROW(AT431),'فهرست بها کلی'!$C$13:$BO$1660,26,0),"")</f>
        <v/>
      </c>
      <c r="AU443" s="174" t="str">
        <f ca="1">IFERROR(VLOOKUP(ROW(AU431),'فهرست بها کلی'!$C$13:$BO$1660,29,0),"")</f>
        <v/>
      </c>
      <c r="AV443" s="174" t="str">
        <f ca="1">IFERROR(VLOOKUP(ROW(AV431),'فهرست بها کلی'!$C$13:$BO$1660,32,0),"")</f>
        <v/>
      </c>
      <c r="AW443" s="174" t="str">
        <f ca="1">IFERROR(VLOOKUP(ROW(AW431),'فهرست بها کلی'!$C$13:$BO$1660,35,0),"")</f>
        <v/>
      </c>
      <c r="AX443" s="174" t="str">
        <f ca="1">IFERROR(VLOOKUP(ROW(AX431),'فهرست بها کلی'!$C$13:$BO$1660,38,0),"")</f>
        <v/>
      </c>
      <c r="AY443" s="174" t="str">
        <f ca="1">IFERROR(VLOOKUP(ROW(AY431),'فهرست بها کلی'!$C$13:$BO$1660,41,0),"")</f>
        <v/>
      </c>
      <c r="AZ443" s="174" t="str">
        <f ca="1">IFERROR(VLOOKUP(ROW(AZ431),'فهرست بها کلی'!$C$13:$BO$1660,44,0),"")</f>
        <v/>
      </c>
      <c r="BA443" s="174" t="str">
        <f ca="1">IFERROR(VLOOKUP(ROW(BA431),'فهرست بها کلی'!$C$13:$BO$1660,47,0),"")</f>
        <v/>
      </c>
      <c r="BB443" s="174" t="str">
        <f ca="1">IFERROR(VLOOKUP(ROW(BB431),'فهرست بها کلی'!$C$13:$BO$1660,50,0),"")</f>
        <v/>
      </c>
      <c r="BC443" s="174" t="str">
        <f ca="1">IFERROR(VLOOKUP(ROW(BC431),'فهرست بها کلی'!$C$13:$BO$1660,53,0),"")</f>
        <v/>
      </c>
      <c r="BD443" s="174" t="str">
        <f ca="1">IFERROR(VLOOKUP(ROW(BD431),'فهرست بها کلی'!$C$13:$BO$1660,56,0),"")</f>
        <v/>
      </c>
      <c r="BE443" s="174" t="str">
        <f ca="1">IFERROR(VLOOKUP(ROW(BE431),'فهرست بها کلی'!$C$13:$BO$1660,59,0),"")</f>
        <v/>
      </c>
      <c r="BF443" s="174" t="str">
        <f ca="1">IFERROR(VLOOKUP(ROW(BF431),'فهرست بها کلی'!$C$13:$BO$1660,62,0),"")</f>
        <v/>
      </c>
      <c r="BG443" s="174" t="str">
        <f ca="1">IFERROR(VLOOKUP(ROW(BG431),'فهرست بها کلی'!$C$13:$BO$1660,65,0),"")</f>
        <v/>
      </c>
      <c r="BH443" s="174" t="str">
        <f ca="1">IFERROR(VLOOKUP(ROW(BH431),'فهرست بها کلی'!$C$13:$BO$1660,16,0),"")</f>
        <v/>
      </c>
      <c r="BI443" s="245" t="str">
        <f t="shared" ca="1" si="48"/>
        <v xml:space="preserve"> </v>
      </c>
      <c r="BJ443" s="245" t="str">
        <f t="shared" ca="1" si="49"/>
        <v/>
      </c>
      <c r="BK443" s="245" t="str">
        <f t="shared" ca="1" si="50"/>
        <v/>
      </c>
    </row>
    <row r="444" spans="1:63" ht="47.25" customHeight="1">
      <c r="A444" s="174" t="str">
        <f ca="1">IFERROR(VLOOKUP(ROW(A432),'فهرست بها کلی'!$C$13:$BO$1660,1,0),"")</f>
        <v/>
      </c>
      <c r="B444" s="174" t="str">
        <f ca="1">IFERROR(VLOOKUP(ROW(B432),'فهرست بها کلی'!$C$13:$BO$1660,5,0),"")</f>
        <v/>
      </c>
      <c r="C444" s="174" t="str">
        <f ca="1">IFERROR(VLOOKUP(ROW(C432),'فهرست بها کلی'!$C$13:$BO$1660,6,0),"")</f>
        <v/>
      </c>
      <c r="D444" s="174" t="str">
        <f ca="1">IFERROR(VLOOKUP(ROW(D432),'فهرست بها کلی'!$C$13:$BO$1660,7,0),"")</f>
        <v/>
      </c>
      <c r="E444" s="174" t="str">
        <f ca="1">IFERROR(VLOOKUP(ROW(E432),'فهرست بها کلی'!$C$13:$BO$1660,8,0),"")</f>
        <v/>
      </c>
      <c r="F444" s="174" t="str">
        <f ca="1">IFERROR(VLOOKUP(ROW(F432),'فهرست بها کلی'!$C$13:$BO$1660,9,0),"")</f>
        <v/>
      </c>
      <c r="G444" s="174" t="str">
        <f ca="1">IFERROR(VLOOKUP(ROW(G432),'فهرست بها کلی'!$C$13:$BO$1660,21,0),"")</f>
        <v/>
      </c>
      <c r="H444" s="174" t="str">
        <f ca="1">IFERROR(VLOOKUP(ROW(H432),'فهرست بها کلی'!$C$13:$BO$1660,24,0),"")</f>
        <v/>
      </c>
      <c r="I444" s="174" t="str">
        <f ca="1">IFERROR(VLOOKUP(ROW(I432),'فهرست بها کلی'!$C$13:$BO$1660,27,0),"")</f>
        <v/>
      </c>
      <c r="J444" s="174" t="str">
        <f ca="1">IFERROR(VLOOKUP(ROW(J432),'فهرست بها کلی'!$C$13:$BO$1660,30,0),"")</f>
        <v/>
      </c>
      <c r="K444" s="174" t="str">
        <f ca="1">IFERROR(VLOOKUP(ROW(K432),'فهرست بها کلی'!$C$13:$BO$1660,33,0),"")</f>
        <v/>
      </c>
      <c r="L444" s="174" t="str">
        <f ca="1">IFERROR(VLOOKUP(ROW(L432),'فهرست بها کلی'!$C$13:$BO$1660,36,0),"")</f>
        <v/>
      </c>
      <c r="M444" s="174" t="str">
        <f ca="1">IFERROR(VLOOKUP(ROW(M432),'فهرست بها کلی'!$C$13:$BO$1660,39,0),"")</f>
        <v/>
      </c>
      <c r="N444" s="174" t="str">
        <f ca="1">IFERROR(VLOOKUP(ROW(N432),'فهرست بها کلی'!$C$13:$BO$1660,42,0),"")</f>
        <v/>
      </c>
      <c r="O444" s="174" t="str">
        <f ca="1">IFERROR(VLOOKUP(ROW(O432),'فهرست بها کلی'!$C$13:$BO$1660,45,0),"")</f>
        <v/>
      </c>
      <c r="P444" s="174" t="str">
        <f ca="1">IFERROR(VLOOKUP(ROW(P432),'فهرست بها کلی'!$C$13:$BO$1660,48,0),"")</f>
        <v/>
      </c>
      <c r="Q444" s="174" t="str">
        <f ca="1">IFERROR(VLOOKUP(ROW(Q432),'فهرست بها کلی'!$C$13:$BO$1660,51,0),"")</f>
        <v/>
      </c>
      <c r="R444" s="174" t="str">
        <f ca="1">IFERROR(VLOOKUP(ROW(R432),'فهرست بها کلی'!$C$13:$BO$1660,54,0),"")</f>
        <v/>
      </c>
      <c r="S444" s="174" t="str">
        <f ca="1">IFERROR(VLOOKUP(ROW(S432),'فهرست بها کلی'!$C$13:$BO$1660,57,0),"")</f>
        <v/>
      </c>
      <c r="T444" s="174" t="str">
        <f ca="1">IFERROR(VLOOKUP(ROW(T432),'فهرست بها کلی'!$C$13:$BO$1660,60,0),"")</f>
        <v/>
      </c>
      <c r="U444" s="174" t="str">
        <f ca="1">IFERROR(VLOOKUP(ROW(U432),'فهرست بها کلی'!$C$13:$BO$1660,63,0),"")</f>
        <v/>
      </c>
      <c r="V444" s="241">
        <f t="shared" ca="1" si="44"/>
        <v>0</v>
      </c>
      <c r="W444" s="242" t="str">
        <f t="shared" ca="1" si="45"/>
        <v/>
      </c>
      <c r="X444" s="174" t="str">
        <f ca="1">IFERROR(VLOOKUP(ROW(X432),'فهرست بها کلی'!$C$13:$BO$1660,10,0),"")</f>
        <v/>
      </c>
      <c r="Y444" s="174" t="str">
        <f ca="1">IFERROR(VLOOKUP(ROW(Y432),'فهرست بها کلی'!$C$13:$BO$1660,11,0),"")</f>
        <v/>
      </c>
      <c r="Z444" s="174" t="str">
        <f ca="1">IFERROR(VLOOKUP(ROW(Z432),'فهرست بها کلی'!$C$13:$BO$1660,12,0),"")</f>
        <v/>
      </c>
      <c r="AA444" s="174" t="str">
        <f ca="1">IFERROR(VLOOKUP(ROW(AA432),'فهرست بها کلی'!$C$13:$BO$1660,13,0),"")</f>
        <v/>
      </c>
      <c r="AB444" s="243" t="str">
        <f t="shared" ca="1" si="46"/>
        <v/>
      </c>
      <c r="AC444" s="174" t="str">
        <f ca="1">IFERROR(VLOOKUP(ROW(AC432),'فهرست بها کلی'!$C$13:$BO$1660,22,0),"")</f>
        <v/>
      </c>
      <c r="AD444" s="174" t="str">
        <f ca="1">IFERROR(VLOOKUP(ROW(AD432),'فهرست بها کلی'!$C$13:$BO$1660,25,0),"")</f>
        <v/>
      </c>
      <c r="AE444" s="174" t="str">
        <f ca="1">IFERROR(VLOOKUP(ROW(AE432),'فهرست بها کلی'!$C$13:$BO$1660,28,0),"")</f>
        <v/>
      </c>
      <c r="AF444" s="174" t="str">
        <f ca="1">IFERROR(VLOOKUP(ROW(AF432),'فهرست بها کلی'!$C$13:$BO$1660,31,0),"")</f>
        <v/>
      </c>
      <c r="AG444" s="174" t="str">
        <f ca="1">IFERROR(VLOOKUP(ROW(AG432),'فهرست بها کلی'!$C$13:$BO$1660,34,0),"")</f>
        <v/>
      </c>
      <c r="AH444" s="174" t="str">
        <f ca="1">IFERROR(VLOOKUP(ROW(AH432),'فهرست بها کلی'!$C$13:$BO$1660,37,0),"")</f>
        <v/>
      </c>
      <c r="AI444" s="174" t="str">
        <f ca="1">IFERROR(VLOOKUP(ROW(AI432),'فهرست بها کلی'!$C$13:$BO$1660,40,0),"")</f>
        <v/>
      </c>
      <c r="AJ444" s="174" t="str">
        <f ca="1">IFERROR(VLOOKUP(ROW(AJ432),'فهرست بها کلی'!$C$13:$BO$1660,43,0),"")</f>
        <v/>
      </c>
      <c r="AK444" s="174" t="str">
        <f ca="1">IFERROR(VLOOKUP(ROW(AK432),'فهرست بها کلی'!$C$13:$BO$1660,46,0),"")</f>
        <v/>
      </c>
      <c r="AL444" s="174" t="str">
        <f ca="1">IFERROR(VLOOKUP(ROW(AL432),'فهرست بها کلی'!$C$13:$BO$1660,49,0),"")</f>
        <v/>
      </c>
      <c r="AM444" s="174" t="str">
        <f ca="1">IFERROR(VLOOKUP(ROW(AM432),'فهرست بها کلی'!$C$13:$BO$1660,52,0),"")</f>
        <v/>
      </c>
      <c r="AN444" s="174" t="str">
        <f ca="1">IFERROR(VLOOKUP(ROW(AN432),'فهرست بها کلی'!$C$13:$BO$1660,55,0),"")</f>
        <v/>
      </c>
      <c r="AO444" s="174" t="str">
        <f ca="1">IFERROR(VLOOKUP(ROW(AO432),'فهرست بها کلی'!$C$13:$BO$1660,58,0),"")</f>
        <v/>
      </c>
      <c r="AP444" s="174" t="str">
        <f ca="1">IFERROR(VLOOKUP(ROW(AP432),'فهرست بها کلی'!$C$13:$BO$1660,61,0),"")</f>
        <v/>
      </c>
      <c r="AQ444" s="174" t="str">
        <f ca="1">IFERROR(VLOOKUP(ROW(AQ432),'فهرست بها کلی'!$C$13:$BO$1660,64,0),"")</f>
        <v/>
      </c>
      <c r="AR444" s="244">
        <f t="shared" ca="1" si="47"/>
        <v>0</v>
      </c>
      <c r="AS444" s="174" t="str">
        <f ca="1">IFERROR(VLOOKUP(ROW(AS432),'فهرست بها کلی'!$C$13:$BO$1660,23,0),"")</f>
        <v/>
      </c>
      <c r="AT444" s="174" t="str">
        <f ca="1">IFERROR(VLOOKUP(ROW(AT432),'فهرست بها کلی'!$C$13:$BO$1660,26,0),"")</f>
        <v/>
      </c>
      <c r="AU444" s="174" t="str">
        <f ca="1">IFERROR(VLOOKUP(ROW(AU432),'فهرست بها کلی'!$C$13:$BO$1660,29,0),"")</f>
        <v/>
      </c>
      <c r="AV444" s="174" t="str">
        <f ca="1">IFERROR(VLOOKUP(ROW(AV432),'فهرست بها کلی'!$C$13:$BO$1660,32,0),"")</f>
        <v/>
      </c>
      <c r="AW444" s="174" t="str">
        <f ca="1">IFERROR(VLOOKUP(ROW(AW432),'فهرست بها کلی'!$C$13:$BO$1660,35,0),"")</f>
        <v/>
      </c>
      <c r="AX444" s="174" t="str">
        <f ca="1">IFERROR(VLOOKUP(ROW(AX432),'فهرست بها کلی'!$C$13:$BO$1660,38,0),"")</f>
        <v/>
      </c>
      <c r="AY444" s="174" t="str">
        <f ca="1">IFERROR(VLOOKUP(ROW(AY432),'فهرست بها کلی'!$C$13:$BO$1660,41,0),"")</f>
        <v/>
      </c>
      <c r="AZ444" s="174" t="str">
        <f ca="1">IFERROR(VLOOKUP(ROW(AZ432),'فهرست بها کلی'!$C$13:$BO$1660,44,0),"")</f>
        <v/>
      </c>
      <c r="BA444" s="174" t="str">
        <f ca="1">IFERROR(VLOOKUP(ROW(BA432),'فهرست بها کلی'!$C$13:$BO$1660,47,0),"")</f>
        <v/>
      </c>
      <c r="BB444" s="174" t="str">
        <f ca="1">IFERROR(VLOOKUP(ROW(BB432),'فهرست بها کلی'!$C$13:$BO$1660,50,0),"")</f>
        <v/>
      </c>
      <c r="BC444" s="174" t="str">
        <f ca="1">IFERROR(VLOOKUP(ROW(BC432),'فهرست بها کلی'!$C$13:$BO$1660,53,0),"")</f>
        <v/>
      </c>
      <c r="BD444" s="174" t="str">
        <f ca="1">IFERROR(VLOOKUP(ROW(BD432),'فهرست بها کلی'!$C$13:$BO$1660,56,0),"")</f>
        <v/>
      </c>
      <c r="BE444" s="174" t="str">
        <f ca="1">IFERROR(VLOOKUP(ROW(BE432),'فهرست بها کلی'!$C$13:$BO$1660,59,0),"")</f>
        <v/>
      </c>
      <c r="BF444" s="174" t="str">
        <f ca="1">IFERROR(VLOOKUP(ROW(BF432),'فهرست بها کلی'!$C$13:$BO$1660,62,0),"")</f>
        <v/>
      </c>
      <c r="BG444" s="174" t="str">
        <f ca="1">IFERROR(VLOOKUP(ROW(BG432),'فهرست بها کلی'!$C$13:$BO$1660,65,0),"")</f>
        <v/>
      </c>
      <c r="BH444" s="174" t="str">
        <f ca="1">IFERROR(VLOOKUP(ROW(BH432),'فهرست بها کلی'!$C$13:$BO$1660,16,0),"")</f>
        <v/>
      </c>
      <c r="BI444" s="245" t="str">
        <f t="shared" ca="1" si="48"/>
        <v xml:space="preserve"> </v>
      </c>
      <c r="BJ444" s="245" t="str">
        <f t="shared" ca="1" si="49"/>
        <v/>
      </c>
      <c r="BK444" s="245" t="str">
        <f t="shared" ca="1" si="50"/>
        <v/>
      </c>
    </row>
    <row r="445" spans="1:63" ht="47.25" customHeight="1">
      <c r="A445" s="174" t="str">
        <f ca="1">IFERROR(VLOOKUP(ROW(A433),'فهرست بها کلی'!$C$13:$BO$1660,1,0),"")</f>
        <v/>
      </c>
      <c r="B445" s="174" t="str">
        <f ca="1">IFERROR(VLOOKUP(ROW(B433),'فهرست بها کلی'!$C$13:$BO$1660,5,0),"")</f>
        <v/>
      </c>
      <c r="C445" s="174" t="str">
        <f ca="1">IFERROR(VLOOKUP(ROW(C433),'فهرست بها کلی'!$C$13:$BO$1660,6,0),"")</f>
        <v/>
      </c>
      <c r="D445" s="174" t="str">
        <f ca="1">IFERROR(VLOOKUP(ROW(D433),'فهرست بها کلی'!$C$13:$BO$1660,7,0),"")</f>
        <v/>
      </c>
      <c r="E445" s="174" t="str">
        <f ca="1">IFERROR(VLOOKUP(ROW(E433),'فهرست بها کلی'!$C$13:$BO$1660,8,0),"")</f>
        <v/>
      </c>
      <c r="F445" s="174" t="str">
        <f ca="1">IFERROR(VLOOKUP(ROW(F433),'فهرست بها کلی'!$C$13:$BO$1660,9,0),"")</f>
        <v/>
      </c>
      <c r="G445" s="174" t="str">
        <f ca="1">IFERROR(VLOOKUP(ROW(G433),'فهرست بها کلی'!$C$13:$BO$1660,21,0),"")</f>
        <v/>
      </c>
      <c r="H445" s="174" t="str">
        <f ca="1">IFERROR(VLOOKUP(ROW(H433),'فهرست بها کلی'!$C$13:$BO$1660,24,0),"")</f>
        <v/>
      </c>
      <c r="I445" s="174" t="str">
        <f ca="1">IFERROR(VLOOKUP(ROW(I433),'فهرست بها کلی'!$C$13:$BO$1660,27,0),"")</f>
        <v/>
      </c>
      <c r="J445" s="174" t="str">
        <f ca="1">IFERROR(VLOOKUP(ROW(J433),'فهرست بها کلی'!$C$13:$BO$1660,30,0),"")</f>
        <v/>
      </c>
      <c r="K445" s="174" t="str">
        <f ca="1">IFERROR(VLOOKUP(ROW(K433),'فهرست بها کلی'!$C$13:$BO$1660,33,0),"")</f>
        <v/>
      </c>
      <c r="L445" s="174" t="str">
        <f ca="1">IFERROR(VLOOKUP(ROW(L433),'فهرست بها کلی'!$C$13:$BO$1660,36,0),"")</f>
        <v/>
      </c>
      <c r="M445" s="174" t="str">
        <f ca="1">IFERROR(VLOOKUP(ROW(M433),'فهرست بها کلی'!$C$13:$BO$1660,39,0),"")</f>
        <v/>
      </c>
      <c r="N445" s="174" t="str">
        <f ca="1">IFERROR(VLOOKUP(ROW(N433),'فهرست بها کلی'!$C$13:$BO$1660,42,0),"")</f>
        <v/>
      </c>
      <c r="O445" s="174" t="str">
        <f ca="1">IFERROR(VLOOKUP(ROW(O433),'فهرست بها کلی'!$C$13:$BO$1660,45,0),"")</f>
        <v/>
      </c>
      <c r="P445" s="174" t="str">
        <f ca="1">IFERROR(VLOOKUP(ROW(P433),'فهرست بها کلی'!$C$13:$BO$1660,48,0),"")</f>
        <v/>
      </c>
      <c r="Q445" s="174" t="str">
        <f ca="1">IFERROR(VLOOKUP(ROW(Q433),'فهرست بها کلی'!$C$13:$BO$1660,51,0),"")</f>
        <v/>
      </c>
      <c r="R445" s="174" t="str">
        <f ca="1">IFERROR(VLOOKUP(ROW(R433),'فهرست بها کلی'!$C$13:$BO$1660,54,0),"")</f>
        <v/>
      </c>
      <c r="S445" s="174" t="str">
        <f ca="1">IFERROR(VLOOKUP(ROW(S433),'فهرست بها کلی'!$C$13:$BO$1660,57,0),"")</f>
        <v/>
      </c>
      <c r="T445" s="174" t="str">
        <f ca="1">IFERROR(VLOOKUP(ROW(T433),'فهرست بها کلی'!$C$13:$BO$1660,60,0),"")</f>
        <v/>
      </c>
      <c r="U445" s="174" t="str">
        <f ca="1">IFERROR(VLOOKUP(ROW(U433),'فهرست بها کلی'!$C$13:$BO$1660,63,0),"")</f>
        <v/>
      </c>
      <c r="V445" s="241">
        <f t="shared" ca="1" si="44"/>
        <v>0</v>
      </c>
      <c r="W445" s="242" t="str">
        <f t="shared" ca="1" si="45"/>
        <v/>
      </c>
      <c r="X445" s="174" t="str">
        <f ca="1">IFERROR(VLOOKUP(ROW(X433),'فهرست بها کلی'!$C$13:$BO$1660,10,0),"")</f>
        <v/>
      </c>
      <c r="Y445" s="174" t="str">
        <f ca="1">IFERROR(VLOOKUP(ROW(Y433),'فهرست بها کلی'!$C$13:$BO$1660,11,0),"")</f>
        <v/>
      </c>
      <c r="Z445" s="174" t="str">
        <f ca="1">IFERROR(VLOOKUP(ROW(Z433),'فهرست بها کلی'!$C$13:$BO$1660,12,0),"")</f>
        <v/>
      </c>
      <c r="AA445" s="174" t="str">
        <f ca="1">IFERROR(VLOOKUP(ROW(AA433),'فهرست بها کلی'!$C$13:$BO$1660,13,0),"")</f>
        <v/>
      </c>
      <c r="AB445" s="243" t="str">
        <f t="shared" ca="1" si="46"/>
        <v/>
      </c>
      <c r="AC445" s="174" t="str">
        <f ca="1">IFERROR(VLOOKUP(ROW(AC433),'فهرست بها کلی'!$C$13:$BO$1660,22,0),"")</f>
        <v/>
      </c>
      <c r="AD445" s="174" t="str">
        <f ca="1">IFERROR(VLOOKUP(ROW(AD433),'فهرست بها کلی'!$C$13:$BO$1660,25,0),"")</f>
        <v/>
      </c>
      <c r="AE445" s="174" t="str">
        <f ca="1">IFERROR(VLOOKUP(ROW(AE433),'فهرست بها کلی'!$C$13:$BO$1660,28,0),"")</f>
        <v/>
      </c>
      <c r="AF445" s="174" t="str">
        <f ca="1">IFERROR(VLOOKUP(ROW(AF433),'فهرست بها کلی'!$C$13:$BO$1660,31,0),"")</f>
        <v/>
      </c>
      <c r="AG445" s="174" t="str">
        <f ca="1">IFERROR(VLOOKUP(ROW(AG433),'فهرست بها کلی'!$C$13:$BO$1660,34,0),"")</f>
        <v/>
      </c>
      <c r="AH445" s="174" t="str">
        <f ca="1">IFERROR(VLOOKUP(ROW(AH433),'فهرست بها کلی'!$C$13:$BO$1660,37,0),"")</f>
        <v/>
      </c>
      <c r="AI445" s="174" t="str">
        <f ca="1">IFERROR(VLOOKUP(ROW(AI433),'فهرست بها کلی'!$C$13:$BO$1660,40,0),"")</f>
        <v/>
      </c>
      <c r="AJ445" s="174" t="str">
        <f ca="1">IFERROR(VLOOKUP(ROW(AJ433),'فهرست بها کلی'!$C$13:$BO$1660,43,0),"")</f>
        <v/>
      </c>
      <c r="AK445" s="174" t="str">
        <f ca="1">IFERROR(VLOOKUP(ROW(AK433),'فهرست بها کلی'!$C$13:$BO$1660,46,0),"")</f>
        <v/>
      </c>
      <c r="AL445" s="174" t="str">
        <f ca="1">IFERROR(VLOOKUP(ROW(AL433),'فهرست بها کلی'!$C$13:$BO$1660,49,0),"")</f>
        <v/>
      </c>
      <c r="AM445" s="174" t="str">
        <f ca="1">IFERROR(VLOOKUP(ROW(AM433),'فهرست بها کلی'!$C$13:$BO$1660,52,0),"")</f>
        <v/>
      </c>
      <c r="AN445" s="174" t="str">
        <f ca="1">IFERROR(VLOOKUP(ROW(AN433),'فهرست بها کلی'!$C$13:$BO$1660,55,0),"")</f>
        <v/>
      </c>
      <c r="AO445" s="174" t="str">
        <f ca="1">IFERROR(VLOOKUP(ROW(AO433),'فهرست بها کلی'!$C$13:$BO$1660,58,0),"")</f>
        <v/>
      </c>
      <c r="AP445" s="174" t="str">
        <f ca="1">IFERROR(VLOOKUP(ROW(AP433),'فهرست بها کلی'!$C$13:$BO$1660,61,0),"")</f>
        <v/>
      </c>
      <c r="AQ445" s="174" t="str">
        <f ca="1">IFERROR(VLOOKUP(ROW(AQ433),'فهرست بها کلی'!$C$13:$BO$1660,64,0),"")</f>
        <v/>
      </c>
      <c r="AR445" s="244">
        <f t="shared" ca="1" si="47"/>
        <v>0</v>
      </c>
      <c r="AS445" s="174" t="str">
        <f ca="1">IFERROR(VLOOKUP(ROW(AS433),'فهرست بها کلی'!$C$13:$BO$1660,23,0),"")</f>
        <v/>
      </c>
      <c r="AT445" s="174" t="str">
        <f ca="1">IFERROR(VLOOKUP(ROW(AT433),'فهرست بها کلی'!$C$13:$BO$1660,26,0),"")</f>
        <v/>
      </c>
      <c r="AU445" s="174" t="str">
        <f ca="1">IFERROR(VLOOKUP(ROW(AU433),'فهرست بها کلی'!$C$13:$BO$1660,29,0),"")</f>
        <v/>
      </c>
      <c r="AV445" s="174" t="str">
        <f ca="1">IFERROR(VLOOKUP(ROW(AV433),'فهرست بها کلی'!$C$13:$BO$1660,32,0),"")</f>
        <v/>
      </c>
      <c r="AW445" s="174" t="str">
        <f ca="1">IFERROR(VLOOKUP(ROW(AW433),'فهرست بها کلی'!$C$13:$BO$1660,35,0),"")</f>
        <v/>
      </c>
      <c r="AX445" s="174" t="str">
        <f ca="1">IFERROR(VLOOKUP(ROW(AX433),'فهرست بها کلی'!$C$13:$BO$1660,38,0),"")</f>
        <v/>
      </c>
      <c r="AY445" s="174" t="str">
        <f ca="1">IFERROR(VLOOKUP(ROW(AY433),'فهرست بها کلی'!$C$13:$BO$1660,41,0),"")</f>
        <v/>
      </c>
      <c r="AZ445" s="174" t="str">
        <f ca="1">IFERROR(VLOOKUP(ROW(AZ433),'فهرست بها کلی'!$C$13:$BO$1660,44,0),"")</f>
        <v/>
      </c>
      <c r="BA445" s="174" t="str">
        <f ca="1">IFERROR(VLOOKUP(ROW(BA433),'فهرست بها کلی'!$C$13:$BO$1660,47,0),"")</f>
        <v/>
      </c>
      <c r="BB445" s="174" t="str">
        <f ca="1">IFERROR(VLOOKUP(ROW(BB433),'فهرست بها کلی'!$C$13:$BO$1660,50,0),"")</f>
        <v/>
      </c>
      <c r="BC445" s="174" t="str">
        <f ca="1">IFERROR(VLOOKUP(ROW(BC433),'فهرست بها کلی'!$C$13:$BO$1660,53,0),"")</f>
        <v/>
      </c>
      <c r="BD445" s="174" t="str">
        <f ca="1">IFERROR(VLOOKUP(ROW(BD433),'فهرست بها کلی'!$C$13:$BO$1660,56,0),"")</f>
        <v/>
      </c>
      <c r="BE445" s="174" t="str">
        <f ca="1">IFERROR(VLOOKUP(ROW(BE433),'فهرست بها کلی'!$C$13:$BO$1660,59,0),"")</f>
        <v/>
      </c>
      <c r="BF445" s="174" t="str">
        <f ca="1">IFERROR(VLOOKUP(ROW(BF433),'فهرست بها کلی'!$C$13:$BO$1660,62,0),"")</f>
        <v/>
      </c>
      <c r="BG445" s="174" t="str">
        <f ca="1">IFERROR(VLOOKUP(ROW(BG433),'فهرست بها کلی'!$C$13:$BO$1660,65,0),"")</f>
        <v/>
      </c>
      <c r="BH445" s="174" t="str">
        <f ca="1">IFERROR(VLOOKUP(ROW(BH433),'فهرست بها کلی'!$C$13:$BO$1660,16,0),"")</f>
        <v/>
      </c>
      <c r="BI445" s="245" t="str">
        <f t="shared" ca="1" si="48"/>
        <v xml:space="preserve"> </v>
      </c>
      <c r="BJ445" s="245" t="str">
        <f t="shared" ca="1" si="49"/>
        <v/>
      </c>
      <c r="BK445" s="245" t="str">
        <f t="shared" ca="1" si="50"/>
        <v/>
      </c>
    </row>
    <row r="446" spans="1:63" ht="47.25" customHeight="1">
      <c r="A446" s="174" t="str">
        <f ca="1">IFERROR(VLOOKUP(ROW(A434),'فهرست بها کلی'!$C$13:$BO$1660,1,0),"")</f>
        <v/>
      </c>
      <c r="B446" s="174" t="str">
        <f ca="1">IFERROR(VLOOKUP(ROW(B434),'فهرست بها کلی'!$C$13:$BO$1660,5,0),"")</f>
        <v/>
      </c>
      <c r="C446" s="174" t="str">
        <f ca="1">IFERROR(VLOOKUP(ROW(C434),'فهرست بها کلی'!$C$13:$BO$1660,6,0),"")</f>
        <v/>
      </c>
      <c r="D446" s="174" t="str">
        <f ca="1">IFERROR(VLOOKUP(ROW(D434),'فهرست بها کلی'!$C$13:$BO$1660,7,0),"")</f>
        <v/>
      </c>
      <c r="E446" s="174" t="str">
        <f ca="1">IFERROR(VLOOKUP(ROW(E434),'فهرست بها کلی'!$C$13:$BO$1660,8,0),"")</f>
        <v/>
      </c>
      <c r="F446" s="174" t="str">
        <f ca="1">IFERROR(VLOOKUP(ROW(F434),'فهرست بها کلی'!$C$13:$BO$1660,9,0),"")</f>
        <v/>
      </c>
      <c r="G446" s="174" t="str">
        <f ca="1">IFERROR(VLOOKUP(ROW(G434),'فهرست بها کلی'!$C$13:$BO$1660,21,0),"")</f>
        <v/>
      </c>
      <c r="H446" s="174" t="str">
        <f ca="1">IFERROR(VLOOKUP(ROW(H434),'فهرست بها کلی'!$C$13:$BO$1660,24,0),"")</f>
        <v/>
      </c>
      <c r="I446" s="174" t="str">
        <f ca="1">IFERROR(VLOOKUP(ROW(I434),'فهرست بها کلی'!$C$13:$BO$1660,27,0),"")</f>
        <v/>
      </c>
      <c r="J446" s="174" t="str">
        <f ca="1">IFERROR(VLOOKUP(ROW(J434),'فهرست بها کلی'!$C$13:$BO$1660,30,0),"")</f>
        <v/>
      </c>
      <c r="K446" s="174" t="str">
        <f ca="1">IFERROR(VLOOKUP(ROW(K434),'فهرست بها کلی'!$C$13:$BO$1660,33,0),"")</f>
        <v/>
      </c>
      <c r="L446" s="174" t="str">
        <f ca="1">IFERROR(VLOOKUP(ROW(L434),'فهرست بها کلی'!$C$13:$BO$1660,36,0),"")</f>
        <v/>
      </c>
      <c r="M446" s="174" t="str">
        <f ca="1">IFERROR(VLOOKUP(ROW(M434),'فهرست بها کلی'!$C$13:$BO$1660,39,0),"")</f>
        <v/>
      </c>
      <c r="N446" s="174" t="str">
        <f ca="1">IFERROR(VLOOKUP(ROW(N434),'فهرست بها کلی'!$C$13:$BO$1660,42,0),"")</f>
        <v/>
      </c>
      <c r="O446" s="174" t="str">
        <f ca="1">IFERROR(VLOOKUP(ROW(O434),'فهرست بها کلی'!$C$13:$BO$1660,45,0),"")</f>
        <v/>
      </c>
      <c r="P446" s="174" t="str">
        <f ca="1">IFERROR(VLOOKUP(ROW(P434),'فهرست بها کلی'!$C$13:$BO$1660,48,0),"")</f>
        <v/>
      </c>
      <c r="Q446" s="174" t="str">
        <f ca="1">IFERROR(VLOOKUP(ROW(Q434),'فهرست بها کلی'!$C$13:$BO$1660,51,0),"")</f>
        <v/>
      </c>
      <c r="R446" s="174" t="str">
        <f ca="1">IFERROR(VLOOKUP(ROW(R434),'فهرست بها کلی'!$C$13:$BO$1660,54,0),"")</f>
        <v/>
      </c>
      <c r="S446" s="174" t="str">
        <f ca="1">IFERROR(VLOOKUP(ROW(S434),'فهرست بها کلی'!$C$13:$BO$1660,57,0),"")</f>
        <v/>
      </c>
      <c r="T446" s="174" t="str">
        <f ca="1">IFERROR(VLOOKUP(ROW(T434),'فهرست بها کلی'!$C$13:$BO$1660,60,0),"")</f>
        <v/>
      </c>
      <c r="U446" s="174" t="str">
        <f ca="1">IFERROR(VLOOKUP(ROW(U434),'فهرست بها کلی'!$C$13:$BO$1660,63,0),"")</f>
        <v/>
      </c>
      <c r="V446" s="241">
        <f t="shared" ca="1" si="44"/>
        <v>0</v>
      </c>
      <c r="W446" s="242" t="str">
        <f t="shared" ca="1" si="45"/>
        <v/>
      </c>
      <c r="X446" s="174" t="str">
        <f ca="1">IFERROR(VLOOKUP(ROW(X434),'فهرست بها کلی'!$C$13:$BO$1660,10,0),"")</f>
        <v/>
      </c>
      <c r="Y446" s="174" t="str">
        <f ca="1">IFERROR(VLOOKUP(ROW(Y434),'فهرست بها کلی'!$C$13:$BO$1660,11,0),"")</f>
        <v/>
      </c>
      <c r="Z446" s="174" t="str">
        <f ca="1">IFERROR(VLOOKUP(ROW(Z434),'فهرست بها کلی'!$C$13:$BO$1660,12,0),"")</f>
        <v/>
      </c>
      <c r="AA446" s="174" t="str">
        <f ca="1">IFERROR(VLOOKUP(ROW(AA434),'فهرست بها کلی'!$C$13:$BO$1660,13,0),"")</f>
        <v/>
      </c>
      <c r="AB446" s="243" t="str">
        <f t="shared" ca="1" si="46"/>
        <v/>
      </c>
      <c r="AC446" s="174" t="str">
        <f ca="1">IFERROR(VLOOKUP(ROW(AC434),'فهرست بها کلی'!$C$13:$BO$1660,22,0),"")</f>
        <v/>
      </c>
      <c r="AD446" s="174" t="str">
        <f ca="1">IFERROR(VLOOKUP(ROW(AD434),'فهرست بها کلی'!$C$13:$BO$1660,25,0),"")</f>
        <v/>
      </c>
      <c r="AE446" s="174" t="str">
        <f ca="1">IFERROR(VLOOKUP(ROW(AE434),'فهرست بها کلی'!$C$13:$BO$1660,28,0),"")</f>
        <v/>
      </c>
      <c r="AF446" s="174" t="str">
        <f ca="1">IFERROR(VLOOKUP(ROW(AF434),'فهرست بها کلی'!$C$13:$BO$1660,31,0),"")</f>
        <v/>
      </c>
      <c r="AG446" s="174" t="str">
        <f ca="1">IFERROR(VLOOKUP(ROW(AG434),'فهرست بها کلی'!$C$13:$BO$1660,34,0),"")</f>
        <v/>
      </c>
      <c r="AH446" s="174" t="str">
        <f ca="1">IFERROR(VLOOKUP(ROW(AH434),'فهرست بها کلی'!$C$13:$BO$1660,37,0),"")</f>
        <v/>
      </c>
      <c r="AI446" s="174" t="str">
        <f ca="1">IFERROR(VLOOKUP(ROW(AI434),'فهرست بها کلی'!$C$13:$BO$1660,40,0),"")</f>
        <v/>
      </c>
      <c r="AJ446" s="174" t="str">
        <f ca="1">IFERROR(VLOOKUP(ROW(AJ434),'فهرست بها کلی'!$C$13:$BO$1660,43,0),"")</f>
        <v/>
      </c>
      <c r="AK446" s="174" t="str">
        <f ca="1">IFERROR(VLOOKUP(ROW(AK434),'فهرست بها کلی'!$C$13:$BO$1660,46,0),"")</f>
        <v/>
      </c>
      <c r="AL446" s="174" t="str">
        <f ca="1">IFERROR(VLOOKUP(ROW(AL434),'فهرست بها کلی'!$C$13:$BO$1660,49,0),"")</f>
        <v/>
      </c>
      <c r="AM446" s="174" t="str">
        <f ca="1">IFERROR(VLOOKUP(ROW(AM434),'فهرست بها کلی'!$C$13:$BO$1660,52,0),"")</f>
        <v/>
      </c>
      <c r="AN446" s="174" t="str">
        <f ca="1">IFERROR(VLOOKUP(ROW(AN434),'فهرست بها کلی'!$C$13:$BO$1660,55,0),"")</f>
        <v/>
      </c>
      <c r="AO446" s="174" t="str">
        <f ca="1">IFERROR(VLOOKUP(ROW(AO434),'فهرست بها کلی'!$C$13:$BO$1660,58,0),"")</f>
        <v/>
      </c>
      <c r="AP446" s="174" t="str">
        <f ca="1">IFERROR(VLOOKUP(ROW(AP434),'فهرست بها کلی'!$C$13:$BO$1660,61,0),"")</f>
        <v/>
      </c>
      <c r="AQ446" s="174" t="str">
        <f ca="1">IFERROR(VLOOKUP(ROW(AQ434),'فهرست بها کلی'!$C$13:$BO$1660,64,0),"")</f>
        <v/>
      </c>
      <c r="AR446" s="244">
        <f t="shared" ca="1" si="47"/>
        <v>0</v>
      </c>
      <c r="AS446" s="174" t="str">
        <f ca="1">IFERROR(VLOOKUP(ROW(AS434),'فهرست بها کلی'!$C$13:$BO$1660,23,0),"")</f>
        <v/>
      </c>
      <c r="AT446" s="174" t="str">
        <f ca="1">IFERROR(VLOOKUP(ROW(AT434),'فهرست بها کلی'!$C$13:$BO$1660,26,0),"")</f>
        <v/>
      </c>
      <c r="AU446" s="174" t="str">
        <f ca="1">IFERROR(VLOOKUP(ROW(AU434),'فهرست بها کلی'!$C$13:$BO$1660,29,0),"")</f>
        <v/>
      </c>
      <c r="AV446" s="174" t="str">
        <f ca="1">IFERROR(VLOOKUP(ROW(AV434),'فهرست بها کلی'!$C$13:$BO$1660,32,0),"")</f>
        <v/>
      </c>
      <c r="AW446" s="174" t="str">
        <f ca="1">IFERROR(VLOOKUP(ROW(AW434),'فهرست بها کلی'!$C$13:$BO$1660,35,0),"")</f>
        <v/>
      </c>
      <c r="AX446" s="174" t="str">
        <f ca="1">IFERROR(VLOOKUP(ROW(AX434),'فهرست بها کلی'!$C$13:$BO$1660,38,0),"")</f>
        <v/>
      </c>
      <c r="AY446" s="174" t="str">
        <f ca="1">IFERROR(VLOOKUP(ROW(AY434),'فهرست بها کلی'!$C$13:$BO$1660,41,0),"")</f>
        <v/>
      </c>
      <c r="AZ446" s="174" t="str">
        <f ca="1">IFERROR(VLOOKUP(ROW(AZ434),'فهرست بها کلی'!$C$13:$BO$1660,44,0),"")</f>
        <v/>
      </c>
      <c r="BA446" s="174" t="str">
        <f ca="1">IFERROR(VLOOKUP(ROW(BA434),'فهرست بها کلی'!$C$13:$BO$1660,47,0),"")</f>
        <v/>
      </c>
      <c r="BB446" s="174" t="str">
        <f ca="1">IFERROR(VLOOKUP(ROW(BB434),'فهرست بها کلی'!$C$13:$BO$1660,50,0),"")</f>
        <v/>
      </c>
      <c r="BC446" s="174" t="str">
        <f ca="1">IFERROR(VLOOKUP(ROW(BC434),'فهرست بها کلی'!$C$13:$BO$1660,53,0),"")</f>
        <v/>
      </c>
      <c r="BD446" s="174" t="str">
        <f ca="1">IFERROR(VLOOKUP(ROW(BD434),'فهرست بها کلی'!$C$13:$BO$1660,56,0),"")</f>
        <v/>
      </c>
      <c r="BE446" s="174" t="str">
        <f ca="1">IFERROR(VLOOKUP(ROW(BE434),'فهرست بها کلی'!$C$13:$BO$1660,59,0),"")</f>
        <v/>
      </c>
      <c r="BF446" s="174" t="str">
        <f ca="1">IFERROR(VLOOKUP(ROW(BF434),'فهرست بها کلی'!$C$13:$BO$1660,62,0),"")</f>
        <v/>
      </c>
      <c r="BG446" s="174" t="str">
        <f ca="1">IFERROR(VLOOKUP(ROW(BG434),'فهرست بها کلی'!$C$13:$BO$1660,65,0),"")</f>
        <v/>
      </c>
      <c r="BH446" s="174" t="str">
        <f ca="1">IFERROR(VLOOKUP(ROW(BH434),'فهرست بها کلی'!$C$13:$BO$1660,16,0),"")</f>
        <v/>
      </c>
      <c r="BI446" s="245" t="str">
        <f t="shared" ca="1" si="48"/>
        <v xml:space="preserve"> </v>
      </c>
      <c r="BJ446" s="245" t="str">
        <f t="shared" ca="1" si="49"/>
        <v/>
      </c>
      <c r="BK446" s="245" t="str">
        <f t="shared" ca="1" si="50"/>
        <v/>
      </c>
    </row>
    <row r="447" spans="1:63" ht="47.25" customHeight="1">
      <c r="A447" s="174" t="str">
        <f ca="1">IFERROR(VLOOKUP(ROW(A435),'فهرست بها کلی'!$C$13:$BO$1660,1,0),"")</f>
        <v/>
      </c>
      <c r="B447" s="174" t="str">
        <f ca="1">IFERROR(VLOOKUP(ROW(B435),'فهرست بها کلی'!$C$13:$BO$1660,5,0),"")</f>
        <v/>
      </c>
      <c r="C447" s="174" t="str">
        <f ca="1">IFERROR(VLOOKUP(ROW(C435),'فهرست بها کلی'!$C$13:$BO$1660,6,0),"")</f>
        <v/>
      </c>
      <c r="D447" s="174" t="str">
        <f ca="1">IFERROR(VLOOKUP(ROW(D435),'فهرست بها کلی'!$C$13:$BO$1660,7,0),"")</f>
        <v/>
      </c>
      <c r="E447" s="174" t="str">
        <f ca="1">IFERROR(VLOOKUP(ROW(E435),'فهرست بها کلی'!$C$13:$BO$1660,8,0),"")</f>
        <v/>
      </c>
      <c r="F447" s="174" t="str">
        <f ca="1">IFERROR(VLOOKUP(ROW(F435),'فهرست بها کلی'!$C$13:$BO$1660,9,0),"")</f>
        <v/>
      </c>
      <c r="G447" s="174" t="str">
        <f ca="1">IFERROR(VLOOKUP(ROW(G435),'فهرست بها کلی'!$C$13:$BO$1660,21,0),"")</f>
        <v/>
      </c>
      <c r="H447" s="174" t="str">
        <f ca="1">IFERROR(VLOOKUP(ROW(H435),'فهرست بها کلی'!$C$13:$BO$1660,24,0),"")</f>
        <v/>
      </c>
      <c r="I447" s="174" t="str">
        <f ca="1">IFERROR(VLOOKUP(ROW(I435),'فهرست بها کلی'!$C$13:$BO$1660,27,0),"")</f>
        <v/>
      </c>
      <c r="J447" s="174" t="str">
        <f ca="1">IFERROR(VLOOKUP(ROW(J435),'فهرست بها کلی'!$C$13:$BO$1660,30,0),"")</f>
        <v/>
      </c>
      <c r="K447" s="174" t="str">
        <f ca="1">IFERROR(VLOOKUP(ROW(K435),'فهرست بها کلی'!$C$13:$BO$1660,33,0),"")</f>
        <v/>
      </c>
      <c r="L447" s="174" t="str">
        <f ca="1">IFERROR(VLOOKUP(ROW(L435),'فهرست بها کلی'!$C$13:$BO$1660,36,0),"")</f>
        <v/>
      </c>
      <c r="M447" s="174" t="str">
        <f ca="1">IFERROR(VLOOKUP(ROW(M435),'فهرست بها کلی'!$C$13:$BO$1660,39,0),"")</f>
        <v/>
      </c>
      <c r="N447" s="174" t="str">
        <f ca="1">IFERROR(VLOOKUP(ROW(N435),'فهرست بها کلی'!$C$13:$BO$1660,42,0),"")</f>
        <v/>
      </c>
      <c r="O447" s="174" t="str">
        <f ca="1">IFERROR(VLOOKUP(ROW(O435),'فهرست بها کلی'!$C$13:$BO$1660,45,0),"")</f>
        <v/>
      </c>
      <c r="P447" s="174" t="str">
        <f ca="1">IFERROR(VLOOKUP(ROW(P435),'فهرست بها کلی'!$C$13:$BO$1660,48,0),"")</f>
        <v/>
      </c>
      <c r="Q447" s="174" t="str">
        <f ca="1">IFERROR(VLOOKUP(ROW(Q435),'فهرست بها کلی'!$C$13:$BO$1660,51,0),"")</f>
        <v/>
      </c>
      <c r="R447" s="174" t="str">
        <f ca="1">IFERROR(VLOOKUP(ROW(R435),'فهرست بها کلی'!$C$13:$BO$1660,54,0),"")</f>
        <v/>
      </c>
      <c r="S447" s="174" t="str">
        <f ca="1">IFERROR(VLOOKUP(ROW(S435),'فهرست بها کلی'!$C$13:$BO$1660,57,0),"")</f>
        <v/>
      </c>
      <c r="T447" s="174" t="str">
        <f ca="1">IFERROR(VLOOKUP(ROW(T435),'فهرست بها کلی'!$C$13:$BO$1660,60,0),"")</f>
        <v/>
      </c>
      <c r="U447" s="174" t="str">
        <f ca="1">IFERROR(VLOOKUP(ROW(U435),'فهرست بها کلی'!$C$13:$BO$1660,63,0),"")</f>
        <v/>
      </c>
      <c r="V447" s="241">
        <f t="shared" ca="1" si="44"/>
        <v>0</v>
      </c>
      <c r="W447" s="242" t="str">
        <f t="shared" ca="1" si="45"/>
        <v/>
      </c>
      <c r="X447" s="174" t="str">
        <f ca="1">IFERROR(VLOOKUP(ROW(X435),'فهرست بها کلی'!$C$13:$BO$1660,10,0),"")</f>
        <v/>
      </c>
      <c r="Y447" s="174" t="str">
        <f ca="1">IFERROR(VLOOKUP(ROW(Y435),'فهرست بها کلی'!$C$13:$BO$1660,11,0),"")</f>
        <v/>
      </c>
      <c r="Z447" s="174" t="str">
        <f ca="1">IFERROR(VLOOKUP(ROW(Z435),'فهرست بها کلی'!$C$13:$BO$1660,12,0),"")</f>
        <v/>
      </c>
      <c r="AA447" s="174" t="str">
        <f ca="1">IFERROR(VLOOKUP(ROW(AA435),'فهرست بها کلی'!$C$13:$BO$1660,13,0),"")</f>
        <v/>
      </c>
      <c r="AB447" s="243" t="str">
        <f t="shared" ca="1" si="46"/>
        <v/>
      </c>
      <c r="AC447" s="174" t="str">
        <f ca="1">IFERROR(VLOOKUP(ROW(AC435),'فهرست بها کلی'!$C$13:$BO$1660,22,0),"")</f>
        <v/>
      </c>
      <c r="AD447" s="174" t="str">
        <f ca="1">IFERROR(VLOOKUP(ROW(AD435),'فهرست بها کلی'!$C$13:$BO$1660,25,0),"")</f>
        <v/>
      </c>
      <c r="AE447" s="174" t="str">
        <f ca="1">IFERROR(VLOOKUP(ROW(AE435),'فهرست بها کلی'!$C$13:$BO$1660,28,0),"")</f>
        <v/>
      </c>
      <c r="AF447" s="174" t="str">
        <f ca="1">IFERROR(VLOOKUP(ROW(AF435),'فهرست بها کلی'!$C$13:$BO$1660,31,0),"")</f>
        <v/>
      </c>
      <c r="AG447" s="174" t="str">
        <f ca="1">IFERROR(VLOOKUP(ROW(AG435),'فهرست بها کلی'!$C$13:$BO$1660,34,0),"")</f>
        <v/>
      </c>
      <c r="AH447" s="174" t="str">
        <f ca="1">IFERROR(VLOOKUP(ROW(AH435),'فهرست بها کلی'!$C$13:$BO$1660,37,0),"")</f>
        <v/>
      </c>
      <c r="AI447" s="174" t="str">
        <f ca="1">IFERROR(VLOOKUP(ROW(AI435),'فهرست بها کلی'!$C$13:$BO$1660,40,0),"")</f>
        <v/>
      </c>
      <c r="AJ447" s="174" t="str">
        <f ca="1">IFERROR(VLOOKUP(ROW(AJ435),'فهرست بها کلی'!$C$13:$BO$1660,43,0),"")</f>
        <v/>
      </c>
      <c r="AK447" s="174" t="str">
        <f ca="1">IFERROR(VLOOKUP(ROW(AK435),'فهرست بها کلی'!$C$13:$BO$1660,46,0),"")</f>
        <v/>
      </c>
      <c r="AL447" s="174" t="str">
        <f ca="1">IFERROR(VLOOKUP(ROW(AL435),'فهرست بها کلی'!$C$13:$BO$1660,49,0),"")</f>
        <v/>
      </c>
      <c r="AM447" s="174" t="str">
        <f ca="1">IFERROR(VLOOKUP(ROW(AM435),'فهرست بها کلی'!$C$13:$BO$1660,52,0),"")</f>
        <v/>
      </c>
      <c r="AN447" s="174" t="str">
        <f ca="1">IFERROR(VLOOKUP(ROW(AN435),'فهرست بها کلی'!$C$13:$BO$1660,55,0),"")</f>
        <v/>
      </c>
      <c r="AO447" s="174" t="str">
        <f ca="1">IFERROR(VLOOKUP(ROW(AO435),'فهرست بها کلی'!$C$13:$BO$1660,58,0),"")</f>
        <v/>
      </c>
      <c r="AP447" s="174" t="str">
        <f ca="1">IFERROR(VLOOKUP(ROW(AP435),'فهرست بها کلی'!$C$13:$BO$1660,61,0),"")</f>
        <v/>
      </c>
      <c r="AQ447" s="174" t="str">
        <f ca="1">IFERROR(VLOOKUP(ROW(AQ435),'فهرست بها کلی'!$C$13:$BO$1660,64,0),"")</f>
        <v/>
      </c>
      <c r="AR447" s="244">
        <f t="shared" ca="1" si="47"/>
        <v>0</v>
      </c>
      <c r="AS447" s="174" t="str">
        <f ca="1">IFERROR(VLOOKUP(ROW(AS435),'فهرست بها کلی'!$C$13:$BO$1660,23,0),"")</f>
        <v/>
      </c>
      <c r="AT447" s="174" t="str">
        <f ca="1">IFERROR(VLOOKUP(ROW(AT435),'فهرست بها کلی'!$C$13:$BO$1660,26,0),"")</f>
        <v/>
      </c>
      <c r="AU447" s="174" t="str">
        <f ca="1">IFERROR(VLOOKUP(ROW(AU435),'فهرست بها کلی'!$C$13:$BO$1660,29,0),"")</f>
        <v/>
      </c>
      <c r="AV447" s="174" t="str">
        <f ca="1">IFERROR(VLOOKUP(ROW(AV435),'فهرست بها کلی'!$C$13:$BO$1660,32,0),"")</f>
        <v/>
      </c>
      <c r="AW447" s="174" t="str">
        <f ca="1">IFERROR(VLOOKUP(ROW(AW435),'فهرست بها کلی'!$C$13:$BO$1660,35,0),"")</f>
        <v/>
      </c>
      <c r="AX447" s="174" t="str">
        <f ca="1">IFERROR(VLOOKUP(ROW(AX435),'فهرست بها کلی'!$C$13:$BO$1660,38,0),"")</f>
        <v/>
      </c>
      <c r="AY447" s="174" t="str">
        <f ca="1">IFERROR(VLOOKUP(ROW(AY435),'فهرست بها کلی'!$C$13:$BO$1660,41,0),"")</f>
        <v/>
      </c>
      <c r="AZ447" s="174" t="str">
        <f ca="1">IFERROR(VLOOKUP(ROW(AZ435),'فهرست بها کلی'!$C$13:$BO$1660,44,0),"")</f>
        <v/>
      </c>
      <c r="BA447" s="174" t="str">
        <f ca="1">IFERROR(VLOOKUP(ROW(BA435),'فهرست بها کلی'!$C$13:$BO$1660,47,0),"")</f>
        <v/>
      </c>
      <c r="BB447" s="174" t="str">
        <f ca="1">IFERROR(VLOOKUP(ROW(BB435),'فهرست بها کلی'!$C$13:$BO$1660,50,0),"")</f>
        <v/>
      </c>
      <c r="BC447" s="174" t="str">
        <f ca="1">IFERROR(VLOOKUP(ROW(BC435),'فهرست بها کلی'!$C$13:$BO$1660,53,0),"")</f>
        <v/>
      </c>
      <c r="BD447" s="174" t="str">
        <f ca="1">IFERROR(VLOOKUP(ROW(BD435),'فهرست بها کلی'!$C$13:$BO$1660,56,0),"")</f>
        <v/>
      </c>
      <c r="BE447" s="174" t="str">
        <f ca="1">IFERROR(VLOOKUP(ROW(BE435),'فهرست بها کلی'!$C$13:$BO$1660,59,0),"")</f>
        <v/>
      </c>
      <c r="BF447" s="174" t="str">
        <f ca="1">IFERROR(VLOOKUP(ROW(BF435),'فهرست بها کلی'!$C$13:$BO$1660,62,0),"")</f>
        <v/>
      </c>
      <c r="BG447" s="174" t="str">
        <f ca="1">IFERROR(VLOOKUP(ROW(BG435),'فهرست بها کلی'!$C$13:$BO$1660,65,0),"")</f>
        <v/>
      </c>
      <c r="BH447" s="174" t="str">
        <f ca="1">IFERROR(VLOOKUP(ROW(BH435),'فهرست بها کلی'!$C$13:$BO$1660,16,0),"")</f>
        <v/>
      </c>
      <c r="BI447" s="245" t="str">
        <f t="shared" ca="1" si="48"/>
        <v xml:space="preserve"> </v>
      </c>
      <c r="BJ447" s="245" t="str">
        <f t="shared" ca="1" si="49"/>
        <v/>
      </c>
      <c r="BK447" s="245" t="str">
        <f t="shared" ca="1" si="50"/>
        <v/>
      </c>
    </row>
    <row r="448" spans="1:63" ht="47.25" customHeight="1">
      <c r="A448" s="174" t="str">
        <f ca="1">IFERROR(VLOOKUP(ROW(A436),'فهرست بها کلی'!$C$13:$BO$1660,1,0),"")</f>
        <v/>
      </c>
      <c r="B448" s="174" t="str">
        <f ca="1">IFERROR(VLOOKUP(ROW(B436),'فهرست بها کلی'!$C$13:$BO$1660,5,0),"")</f>
        <v/>
      </c>
      <c r="C448" s="174" t="str">
        <f ca="1">IFERROR(VLOOKUP(ROW(C436),'فهرست بها کلی'!$C$13:$BO$1660,6,0),"")</f>
        <v/>
      </c>
      <c r="D448" s="174" t="str">
        <f ca="1">IFERROR(VLOOKUP(ROW(D436),'فهرست بها کلی'!$C$13:$BO$1660,7,0),"")</f>
        <v/>
      </c>
      <c r="E448" s="174" t="str">
        <f ca="1">IFERROR(VLOOKUP(ROW(E436),'فهرست بها کلی'!$C$13:$BO$1660,8,0),"")</f>
        <v/>
      </c>
      <c r="F448" s="174" t="str">
        <f ca="1">IFERROR(VLOOKUP(ROW(F436),'فهرست بها کلی'!$C$13:$BO$1660,9,0),"")</f>
        <v/>
      </c>
      <c r="G448" s="174" t="str">
        <f ca="1">IFERROR(VLOOKUP(ROW(G436),'فهرست بها کلی'!$C$13:$BO$1660,21,0),"")</f>
        <v/>
      </c>
      <c r="H448" s="174" t="str">
        <f ca="1">IFERROR(VLOOKUP(ROW(H436),'فهرست بها کلی'!$C$13:$BO$1660,24,0),"")</f>
        <v/>
      </c>
      <c r="I448" s="174" t="str">
        <f ca="1">IFERROR(VLOOKUP(ROW(I436),'فهرست بها کلی'!$C$13:$BO$1660,27,0),"")</f>
        <v/>
      </c>
      <c r="J448" s="174" t="str">
        <f ca="1">IFERROR(VLOOKUP(ROW(J436),'فهرست بها کلی'!$C$13:$BO$1660,30,0),"")</f>
        <v/>
      </c>
      <c r="K448" s="174" t="str">
        <f ca="1">IFERROR(VLOOKUP(ROW(K436),'فهرست بها کلی'!$C$13:$BO$1660,33,0),"")</f>
        <v/>
      </c>
      <c r="L448" s="174" t="str">
        <f ca="1">IFERROR(VLOOKUP(ROW(L436),'فهرست بها کلی'!$C$13:$BO$1660,36,0),"")</f>
        <v/>
      </c>
      <c r="M448" s="174" t="str">
        <f ca="1">IFERROR(VLOOKUP(ROW(M436),'فهرست بها کلی'!$C$13:$BO$1660,39,0),"")</f>
        <v/>
      </c>
      <c r="N448" s="174" t="str">
        <f ca="1">IFERROR(VLOOKUP(ROW(N436),'فهرست بها کلی'!$C$13:$BO$1660,42,0),"")</f>
        <v/>
      </c>
      <c r="O448" s="174" t="str">
        <f ca="1">IFERROR(VLOOKUP(ROW(O436),'فهرست بها کلی'!$C$13:$BO$1660,45,0),"")</f>
        <v/>
      </c>
      <c r="P448" s="174" t="str">
        <f ca="1">IFERROR(VLOOKUP(ROW(P436),'فهرست بها کلی'!$C$13:$BO$1660,48,0),"")</f>
        <v/>
      </c>
      <c r="Q448" s="174" t="str">
        <f ca="1">IFERROR(VLOOKUP(ROW(Q436),'فهرست بها کلی'!$C$13:$BO$1660,51,0),"")</f>
        <v/>
      </c>
      <c r="R448" s="174" t="str">
        <f ca="1">IFERROR(VLOOKUP(ROW(R436),'فهرست بها کلی'!$C$13:$BO$1660,54,0),"")</f>
        <v/>
      </c>
      <c r="S448" s="174" t="str">
        <f ca="1">IFERROR(VLOOKUP(ROW(S436),'فهرست بها کلی'!$C$13:$BO$1660,57,0),"")</f>
        <v/>
      </c>
      <c r="T448" s="174" t="str">
        <f ca="1">IFERROR(VLOOKUP(ROW(T436),'فهرست بها کلی'!$C$13:$BO$1660,60,0),"")</f>
        <v/>
      </c>
      <c r="U448" s="174" t="str">
        <f ca="1">IFERROR(VLOOKUP(ROW(U436),'فهرست بها کلی'!$C$13:$BO$1660,63,0),"")</f>
        <v/>
      </c>
      <c r="V448" s="241">
        <f t="shared" ca="1" si="44"/>
        <v>0</v>
      </c>
      <c r="W448" s="242" t="str">
        <f t="shared" ca="1" si="45"/>
        <v/>
      </c>
      <c r="X448" s="174" t="str">
        <f ca="1">IFERROR(VLOOKUP(ROW(X436),'فهرست بها کلی'!$C$13:$BO$1660,10,0),"")</f>
        <v/>
      </c>
      <c r="Y448" s="174" t="str">
        <f ca="1">IFERROR(VLOOKUP(ROW(Y436),'فهرست بها کلی'!$C$13:$BO$1660,11,0),"")</f>
        <v/>
      </c>
      <c r="Z448" s="174" t="str">
        <f ca="1">IFERROR(VLOOKUP(ROW(Z436),'فهرست بها کلی'!$C$13:$BO$1660,12,0),"")</f>
        <v/>
      </c>
      <c r="AA448" s="174" t="str">
        <f ca="1">IFERROR(VLOOKUP(ROW(AA436),'فهرست بها کلی'!$C$13:$BO$1660,13,0),"")</f>
        <v/>
      </c>
      <c r="AB448" s="243" t="str">
        <f t="shared" ca="1" si="46"/>
        <v/>
      </c>
      <c r="AC448" s="174" t="str">
        <f ca="1">IFERROR(VLOOKUP(ROW(AC436),'فهرست بها کلی'!$C$13:$BO$1660,22,0),"")</f>
        <v/>
      </c>
      <c r="AD448" s="174" t="str">
        <f ca="1">IFERROR(VLOOKUP(ROW(AD436),'فهرست بها کلی'!$C$13:$BO$1660,25,0),"")</f>
        <v/>
      </c>
      <c r="AE448" s="174" t="str">
        <f ca="1">IFERROR(VLOOKUP(ROW(AE436),'فهرست بها کلی'!$C$13:$BO$1660,28,0),"")</f>
        <v/>
      </c>
      <c r="AF448" s="174" t="str">
        <f ca="1">IFERROR(VLOOKUP(ROW(AF436),'فهرست بها کلی'!$C$13:$BO$1660,31,0),"")</f>
        <v/>
      </c>
      <c r="AG448" s="174" t="str">
        <f ca="1">IFERROR(VLOOKUP(ROW(AG436),'فهرست بها کلی'!$C$13:$BO$1660,34,0),"")</f>
        <v/>
      </c>
      <c r="AH448" s="174" t="str">
        <f ca="1">IFERROR(VLOOKUP(ROW(AH436),'فهرست بها کلی'!$C$13:$BO$1660,37,0),"")</f>
        <v/>
      </c>
      <c r="AI448" s="174" t="str">
        <f ca="1">IFERROR(VLOOKUP(ROW(AI436),'فهرست بها کلی'!$C$13:$BO$1660,40,0),"")</f>
        <v/>
      </c>
      <c r="AJ448" s="174" t="str">
        <f ca="1">IFERROR(VLOOKUP(ROW(AJ436),'فهرست بها کلی'!$C$13:$BO$1660,43,0),"")</f>
        <v/>
      </c>
      <c r="AK448" s="174" t="str">
        <f ca="1">IFERROR(VLOOKUP(ROW(AK436),'فهرست بها کلی'!$C$13:$BO$1660,46,0),"")</f>
        <v/>
      </c>
      <c r="AL448" s="174" t="str">
        <f ca="1">IFERROR(VLOOKUP(ROW(AL436),'فهرست بها کلی'!$C$13:$BO$1660,49,0),"")</f>
        <v/>
      </c>
      <c r="AM448" s="174" t="str">
        <f ca="1">IFERROR(VLOOKUP(ROW(AM436),'فهرست بها کلی'!$C$13:$BO$1660,52,0),"")</f>
        <v/>
      </c>
      <c r="AN448" s="174" t="str">
        <f ca="1">IFERROR(VLOOKUP(ROW(AN436),'فهرست بها کلی'!$C$13:$BO$1660,55,0),"")</f>
        <v/>
      </c>
      <c r="AO448" s="174" t="str">
        <f ca="1">IFERROR(VLOOKUP(ROW(AO436),'فهرست بها کلی'!$C$13:$BO$1660,58,0),"")</f>
        <v/>
      </c>
      <c r="AP448" s="174" t="str">
        <f ca="1">IFERROR(VLOOKUP(ROW(AP436),'فهرست بها کلی'!$C$13:$BO$1660,61,0),"")</f>
        <v/>
      </c>
      <c r="AQ448" s="174" t="str">
        <f ca="1">IFERROR(VLOOKUP(ROW(AQ436),'فهرست بها کلی'!$C$13:$BO$1660,64,0),"")</f>
        <v/>
      </c>
      <c r="AR448" s="244">
        <f t="shared" ca="1" si="47"/>
        <v>0</v>
      </c>
      <c r="AS448" s="174" t="str">
        <f ca="1">IFERROR(VLOOKUP(ROW(AS436),'فهرست بها کلی'!$C$13:$BO$1660,23,0),"")</f>
        <v/>
      </c>
      <c r="AT448" s="174" t="str">
        <f ca="1">IFERROR(VLOOKUP(ROW(AT436),'فهرست بها کلی'!$C$13:$BO$1660,26,0),"")</f>
        <v/>
      </c>
      <c r="AU448" s="174" t="str">
        <f ca="1">IFERROR(VLOOKUP(ROW(AU436),'فهرست بها کلی'!$C$13:$BO$1660,29,0),"")</f>
        <v/>
      </c>
      <c r="AV448" s="174" t="str">
        <f ca="1">IFERROR(VLOOKUP(ROW(AV436),'فهرست بها کلی'!$C$13:$BO$1660,32,0),"")</f>
        <v/>
      </c>
      <c r="AW448" s="174" t="str">
        <f ca="1">IFERROR(VLOOKUP(ROW(AW436),'فهرست بها کلی'!$C$13:$BO$1660,35,0),"")</f>
        <v/>
      </c>
      <c r="AX448" s="174" t="str">
        <f ca="1">IFERROR(VLOOKUP(ROW(AX436),'فهرست بها کلی'!$C$13:$BO$1660,38,0),"")</f>
        <v/>
      </c>
      <c r="AY448" s="174" t="str">
        <f ca="1">IFERROR(VLOOKUP(ROW(AY436),'فهرست بها کلی'!$C$13:$BO$1660,41,0),"")</f>
        <v/>
      </c>
      <c r="AZ448" s="174" t="str">
        <f ca="1">IFERROR(VLOOKUP(ROW(AZ436),'فهرست بها کلی'!$C$13:$BO$1660,44,0),"")</f>
        <v/>
      </c>
      <c r="BA448" s="174" t="str">
        <f ca="1">IFERROR(VLOOKUP(ROW(BA436),'فهرست بها کلی'!$C$13:$BO$1660,47,0),"")</f>
        <v/>
      </c>
      <c r="BB448" s="174" t="str">
        <f ca="1">IFERROR(VLOOKUP(ROW(BB436),'فهرست بها کلی'!$C$13:$BO$1660,50,0),"")</f>
        <v/>
      </c>
      <c r="BC448" s="174" t="str">
        <f ca="1">IFERROR(VLOOKUP(ROW(BC436),'فهرست بها کلی'!$C$13:$BO$1660,53,0),"")</f>
        <v/>
      </c>
      <c r="BD448" s="174" t="str">
        <f ca="1">IFERROR(VLOOKUP(ROW(BD436),'فهرست بها کلی'!$C$13:$BO$1660,56,0),"")</f>
        <v/>
      </c>
      <c r="BE448" s="174" t="str">
        <f ca="1">IFERROR(VLOOKUP(ROW(BE436),'فهرست بها کلی'!$C$13:$BO$1660,59,0),"")</f>
        <v/>
      </c>
      <c r="BF448" s="174" t="str">
        <f ca="1">IFERROR(VLOOKUP(ROW(BF436),'فهرست بها کلی'!$C$13:$BO$1660,62,0),"")</f>
        <v/>
      </c>
      <c r="BG448" s="174" t="str">
        <f ca="1">IFERROR(VLOOKUP(ROW(BG436),'فهرست بها کلی'!$C$13:$BO$1660,65,0),"")</f>
        <v/>
      </c>
      <c r="BH448" s="174" t="str">
        <f ca="1">IFERROR(VLOOKUP(ROW(BH436),'فهرست بها کلی'!$C$13:$BO$1660,16,0),"")</f>
        <v/>
      </c>
      <c r="BI448" s="245" t="str">
        <f t="shared" ca="1" si="48"/>
        <v xml:space="preserve"> </v>
      </c>
      <c r="BJ448" s="245" t="str">
        <f t="shared" ca="1" si="49"/>
        <v/>
      </c>
      <c r="BK448" s="245" t="str">
        <f t="shared" ca="1" si="50"/>
        <v/>
      </c>
    </row>
    <row r="449" spans="1:63" ht="47.25" customHeight="1">
      <c r="A449" s="174" t="str">
        <f ca="1">IFERROR(VLOOKUP(ROW(A437),'فهرست بها کلی'!$C$13:$BO$1660,1,0),"")</f>
        <v/>
      </c>
      <c r="B449" s="174" t="str">
        <f ca="1">IFERROR(VLOOKUP(ROW(B437),'فهرست بها کلی'!$C$13:$BO$1660,5,0),"")</f>
        <v/>
      </c>
      <c r="C449" s="174" t="str">
        <f ca="1">IFERROR(VLOOKUP(ROW(C437),'فهرست بها کلی'!$C$13:$BO$1660,6,0),"")</f>
        <v/>
      </c>
      <c r="D449" s="174" t="str">
        <f ca="1">IFERROR(VLOOKUP(ROW(D437),'فهرست بها کلی'!$C$13:$BO$1660,7,0),"")</f>
        <v/>
      </c>
      <c r="E449" s="174" t="str">
        <f ca="1">IFERROR(VLOOKUP(ROW(E437),'فهرست بها کلی'!$C$13:$BO$1660,8,0),"")</f>
        <v/>
      </c>
      <c r="F449" s="174" t="str">
        <f ca="1">IFERROR(VLOOKUP(ROW(F437),'فهرست بها کلی'!$C$13:$BO$1660,9,0),"")</f>
        <v/>
      </c>
      <c r="G449" s="174" t="str">
        <f ca="1">IFERROR(VLOOKUP(ROW(G437),'فهرست بها کلی'!$C$13:$BO$1660,21,0),"")</f>
        <v/>
      </c>
      <c r="H449" s="174" t="str">
        <f ca="1">IFERROR(VLOOKUP(ROW(H437),'فهرست بها کلی'!$C$13:$BO$1660,24,0),"")</f>
        <v/>
      </c>
      <c r="I449" s="174" t="str">
        <f ca="1">IFERROR(VLOOKUP(ROW(I437),'فهرست بها کلی'!$C$13:$BO$1660,27,0),"")</f>
        <v/>
      </c>
      <c r="J449" s="174" t="str">
        <f ca="1">IFERROR(VLOOKUP(ROW(J437),'فهرست بها کلی'!$C$13:$BO$1660,30,0),"")</f>
        <v/>
      </c>
      <c r="K449" s="174" t="str">
        <f ca="1">IFERROR(VLOOKUP(ROW(K437),'فهرست بها کلی'!$C$13:$BO$1660,33,0),"")</f>
        <v/>
      </c>
      <c r="L449" s="174" t="str">
        <f ca="1">IFERROR(VLOOKUP(ROW(L437),'فهرست بها کلی'!$C$13:$BO$1660,36,0),"")</f>
        <v/>
      </c>
      <c r="M449" s="174" t="str">
        <f ca="1">IFERROR(VLOOKUP(ROW(M437),'فهرست بها کلی'!$C$13:$BO$1660,39,0),"")</f>
        <v/>
      </c>
      <c r="N449" s="174" t="str">
        <f ca="1">IFERROR(VLOOKUP(ROW(N437),'فهرست بها کلی'!$C$13:$BO$1660,42,0),"")</f>
        <v/>
      </c>
      <c r="O449" s="174" t="str">
        <f ca="1">IFERROR(VLOOKUP(ROW(O437),'فهرست بها کلی'!$C$13:$BO$1660,45,0),"")</f>
        <v/>
      </c>
      <c r="P449" s="174" t="str">
        <f ca="1">IFERROR(VLOOKUP(ROW(P437),'فهرست بها کلی'!$C$13:$BO$1660,48,0),"")</f>
        <v/>
      </c>
      <c r="Q449" s="174" t="str">
        <f ca="1">IFERROR(VLOOKUP(ROW(Q437),'فهرست بها کلی'!$C$13:$BO$1660,51,0),"")</f>
        <v/>
      </c>
      <c r="R449" s="174" t="str">
        <f ca="1">IFERROR(VLOOKUP(ROW(R437),'فهرست بها کلی'!$C$13:$BO$1660,54,0),"")</f>
        <v/>
      </c>
      <c r="S449" s="174" t="str">
        <f ca="1">IFERROR(VLOOKUP(ROW(S437),'فهرست بها کلی'!$C$13:$BO$1660,57,0),"")</f>
        <v/>
      </c>
      <c r="T449" s="174" t="str">
        <f ca="1">IFERROR(VLOOKUP(ROW(T437),'فهرست بها کلی'!$C$13:$BO$1660,60,0),"")</f>
        <v/>
      </c>
      <c r="U449" s="174" t="str">
        <f ca="1">IFERROR(VLOOKUP(ROW(U437),'فهرست بها کلی'!$C$13:$BO$1660,63,0),"")</f>
        <v/>
      </c>
      <c r="V449" s="241">
        <f t="shared" ca="1" si="44"/>
        <v>0</v>
      </c>
      <c r="W449" s="242" t="str">
        <f t="shared" ca="1" si="45"/>
        <v/>
      </c>
      <c r="X449" s="174" t="str">
        <f ca="1">IFERROR(VLOOKUP(ROW(X437),'فهرست بها کلی'!$C$13:$BO$1660,10,0),"")</f>
        <v/>
      </c>
      <c r="Y449" s="174" t="str">
        <f ca="1">IFERROR(VLOOKUP(ROW(Y437),'فهرست بها کلی'!$C$13:$BO$1660,11,0),"")</f>
        <v/>
      </c>
      <c r="Z449" s="174" t="str">
        <f ca="1">IFERROR(VLOOKUP(ROW(Z437),'فهرست بها کلی'!$C$13:$BO$1660,12,0),"")</f>
        <v/>
      </c>
      <c r="AA449" s="174" t="str">
        <f ca="1">IFERROR(VLOOKUP(ROW(AA437),'فهرست بها کلی'!$C$13:$BO$1660,13,0),"")</f>
        <v/>
      </c>
      <c r="AB449" s="243" t="str">
        <f t="shared" ca="1" si="46"/>
        <v/>
      </c>
      <c r="AC449" s="174" t="str">
        <f ca="1">IFERROR(VLOOKUP(ROW(AC437),'فهرست بها کلی'!$C$13:$BO$1660,22,0),"")</f>
        <v/>
      </c>
      <c r="AD449" s="174" t="str">
        <f ca="1">IFERROR(VLOOKUP(ROW(AD437),'فهرست بها کلی'!$C$13:$BO$1660,25,0),"")</f>
        <v/>
      </c>
      <c r="AE449" s="174" t="str">
        <f ca="1">IFERROR(VLOOKUP(ROW(AE437),'فهرست بها کلی'!$C$13:$BO$1660,28,0),"")</f>
        <v/>
      </c>
      <c r="AF449" s="174" t="str">
        <f ca="1">IFERROR(VLOOKUP(ROW(AF437),'فهرست بها کلی'!$C$13:$BO$1660,31,0),"")</f>
        <v/>
      </c>
      <c r="AG449" s="174" t="str">
        <f ca="1">IFERROR(VLOOKUP(ROW(AG437),'فهرست بها کلی'!$C$13:$BO$1660,34,0),"")</f>
        <v/>
      </c>
      <c r="AH449" s="174" t="str">
        <f ca="1">IFERROR(VLOOKUP(ROW(AH437),'فهرست بها کلی'!$C$13:$BO$1660,37,0),"")</f>
        <v/>
      </c>
      <c r="AI449" s="174" t="str">
        <f ca="1">IFERROR(VLOOKUP(ROW(AI437),'فهرست بها کلی'!$C$13:$BO$1660,40,0),"")</f>
        <v/>
      </c>
      <c r="AJ449" s="174" t="str">
        <f ca="1">IFERROR(VLOOKUP(ROW(AJ437),'فهرست بها کلی'!$C$13:$BO$1660,43,0),"")</f>
        <v/>
      </c>
      <c r="AK449" s="174" t="str">
        <f ca="1">IFERROR(VLOOKUP(ROW(AK437),'فهرست بها کلی'!$C$13:$BO$1660,46,0),"")</f>
        <v/>
      </c>
      <c r="AL449" s="174" t="str">
        <f ca="1">IFERROR(VLOOKUP(ROW(AL437),'فهرست بها کلی'!$C$13:$BO$1660,49,0),"")</f>
        <v/>
      </c>
      <c r="AM449" s="174" t="str">
        <f ca="1">IFERROR(VLOOKUP(ROW(AM437),'فهرست بها کلی'!$C$13:$BO$1660,52,0),"")</f>
        <v/>
      </c>
      <c r="AN449" s="174" t="str">
        <f ca="1">IFERROR(VLOOKUP(ROW(AN437),'فهرست بها کلی'!$C$13:$BO$1660,55,0),"")</f>
        <v/>
      </c>
      <c r="AO449" s="174" t="str">
        <f ca="1">IFERROR(VLOOKUP(ROW(AO437),'فهرست بها کلی'!$C$13:$BO$1660,58,0),"")</f>
        <v/>
      </c>
      <c r="AP449" s="174" t="str">
        <f ca="1">IFERROR(VLOOKUP(ROW(AP437),'فهرست بها کلی'!$C$13:$BO$1660,61,0),"")</f>
        <v/>
      </c>
      <c r="AQ449" s="174" t="str">
        <f ca="1">IFERROR(VLOOKUP(ROW(AQ437),'فهرست بها کلی'!$C$13:$BO$1660,64,0),"")</f>
        <v/>
      </c>
      <c r="AR449" s="244">
        <f t="shared" ca="1" si="47"/>
        <v>0</v>
      </c>
      <c r="AS449" s="174" t="str">
        <f ca="1">IFERROR(VLOOKUP(ROW(AS437),'فهرست بها کلی'!$C$13:$BO$1660,23,0),"")</f>
        <v/>
      </c>
      <c r="AT449" s="174" t="str">
        <f ca="1">IFERROR(VLOOKUP(ROW(AT437),'فهرست بها کلی'!$C$13:$BO$1660,26,0),"")</f>
        <v/>
      </c>
      <c r="AU449" s="174" t="str">
        <f ca="1">IFERROR(VLOOKUP(ROW(AU437),'فهرست بها کلی'!$C$13:$BO$1660,29,0),"")</f>
        <v/>
      </c>
      <c r="AV449" s="174" t="str">
        <f ca="1">IFERROR(VLOOKUP(ROW(AV437),'فهرست بها کلی'!$C$13:$BO$1660,32,0),"")</f>
        <v/>
      </c>
      <c r="AW449" s="174" t="str">
        <f ca="1">IFERROR(VLOOKUP(ROW(AW437),'فهرست بها کلی'!$C$13:$BO$1660,35,0),"")</f>
        <v/>
      </c>
      <c r="AX449" s="174" t="str">
        <f ca="1">IFERROR(VLOOKUP(ROW(AX437),'فهرست بها کلی'!$C$13:$BO$1660,38,0),"")</f>
        <v/>
      </c>
      <c r="AY449" s="174" t="str">
        <f ca="1">IFERROR(VLOOKUP(ROW(AY437),'فهرست بها کلی'!$C$13:$BO$1660,41,0),"")</f>
        <v/>
      </c>
      <c r="AZ449" s="174" t="str">
        <f ca="1">IFERROR(VLOOKUP(ROW(AZ437),'فهرست بها کلی'!$C$13:$BO$1660,44,0),"")</f>
        <v/>
      </c>
      <c r="BA449" s="174" t="str">
        <f ca="1">IFERROR(VLOOKUP(ROW(BA437),'فهرست بها کلی'!$C$13:$BO$1660,47,0),"")</f>
        <v/>
      </c>
      <c r="BB449" s="174" t="str">
        <f ca="1">IFERROR(VLOOKUP(ROW(BB437),'فهرست بها کلی'!$C$13:$BO$1660,50,0),"")</f>
        <v/>
      </c>
      <c r="BC449" s="174" t="str">
        <f ca="1">IFERROR(VLOOKUP(ROW(BC437),'فهرست بها کلی'!$C$13:$BO$1660,53,0),"")</f>
        <v/>
      </c>
      <c r="BD449" s="174" t="str">
        <f ca="1">IFERROR(VLOOKUP(ROW(BD437),'فهرست بها کلی'!$C$13:$BO$1660,56,0),"")</f>
        <v/>
      </c>
      <c r="BE449" s="174" t="str">
        <f ca="1">IFERROR(VLOOKUP(ROW(BE437),'فهرست بها کلی'!$C$13:$BO$1660,59,0),"")</f>
        <v/>
      </c>
      <c r="BF449" s="174" t="str">
        <f ca="1">IFERROR(VLOOKUP(ROW(BF437),'فهرست بها کلی'!$C$13:$BO$1660,62,0),"")</f>
        <v/>
      </c>
      <c r="BG449" s="174" t="str">
        <f ca="1">IFERROR(VLOOKUP(ROW(BG437),'فهرست بها کلی'!$C$13:$BO$1660,65,0),"")</f>
        <v/>
      </c>
      <c r="BH449" s="174" t="str">
        <f ca="1">IFERROR(VLOOKUP(ROW(BH437),'فهرست بها کلی'!$C$13:$BO$1660,16,0),"")</f>
        <v/>
      </c>
      <c r="BI449" s="245" t="str">
        <f t="shared" ca="1" si="48"/>
        <v xml:space="preserve"> </v>
      </c>
      <c r="BJ449" s="245" t="str">
        <f t="shared" ca="1" si="49"/>
        <v/>
      </c>
      <c r="BK449" s="245" t="str">
        <f t="shared" ca="1" si="50"/>
        <v/>
      </c>
    </row>
    <row r="450" spans="1:63" ht="47.25" customHeight="1">
      <c r="A450" s="174" t="str">
        <f ca="1">IFERROR(VLOOKUP(ROW(A438),'فهرست بها کلی'!$C$13:$BO$1660,1,0),"")</f>
        <v/>
      </c>
      <c r="B450" s="174" t="str">
        <f ca="1">IFERROR(VLOOKUP(ROW(B438),'فهرست بها کلی'!$C$13:$BO$1660,5,0),"")</f>
        <v/>
      </c>
      <c r="C450" s="174" t="str">
        <f ca="1">IFERROR(VLOOKUP(ROW(C438),'فهرست بها کلی'!$C$13:$BO$1660,6,0),"")</f>
        <v/>
      </c>
      <c r="D450" s="174" t="str">
        <f ca="1">IFERROR(VLOOKUP(ROW(D438),'فهرست بها کلی'!$C$13:$BO$1660,7,0),"")</f>
        <v/>
      </c>
      <c r="E450" s="174" t="str">
        <f ca="1">IFERROR(VLOOKUP(ROW(E438),'فهرست بها کلی'!$C$13:$BO$1660,8,0),"")</f>
        <v/>
      </c>
      <c r="F450" s="174" t="str">
        <f ca="1">IFERROR(VLOOKUP(ROW(F438),'فهرست بها کلی'!$C$13:$BO$1660,9,0),"")</f>
        <v/>
      </c>
      <c r="G450" s="174" t="str">
        <f ca="1">IFERROR(VLOOKUP(ROW(G438),'فهرست بها کلی'!$C$13:$BO$1660,21,0),"")</f>
        <v/>
      </c>
      <c r="H450" s="174" t="str">
        <f ca="1">IFERROR(VLOOKUP(ROW(H438),'فهرست بها کلی'!$C$13:$BO$1660,24,0),"")</f>
        <v/>
      </c>
      <c r="I450" s="174" t="str">
        <f ca="1">IFERROR(VLOOKUP(ROW(I438),'فهرست بها کلی'!$C$13:$BO$1660,27,0),"")</f>
        <v/>
      </c>
      <c r="J450" s="174" t="str">
        <f ca="1">IFERROR(VLOOKUP(ROW(J438),'فهرست بها کلی'!$C$13:$BO$1660,30,0),"")</f>
        <v/>
      </c>
      <c r="K450" s="174" t="str">
        <f ca="1">IFERROR(VLOOKUP(ROW(K438),'فهرست بها کلی'!$C$13:$BO$1660,33,0),"")</f>
        <v/>
      </c>
      <c r="L450" s="174" t="str">
        <f ca="1">IFERROR(VLOOKUP(ROW(L438),'فهرست بها کلی'!$C$13:$BO$1660,36,0),"")</f>
        <v/>
      </c>
      <c r="M450" s="174" t="str">
        <f ca="1">IFERROR(VLOOKUP(ROW(M438),'فهرست بها کلی'!$C$13:$BO$1660,39,0),"")</f>
        <v/>
      </c>
      <c r="N450" s="174" t="str">
        <f ca="1">IFERROR(VLOOKUP(ROW(N438),'فهرست بها کلی'!$C$13:$BO$1660,42,0),"")</f>
        <v/>
      </c>
      <c r="O450" s="174" t="str">
        <f ca="1">IFERROR(VLOOKUP(ROW(O438),'فهرست بها کلی'!$C$13:$BO$1660,45,0),"")</f>
        <v/>
      </c>
      <c r="P450" s="174" t="str">
        <f ca="1">IFERROR(VLOOKUP(ROW(P438),'فهرست بها کلی'!$C$13:$BO$1660,48,0),"")</f>
        <v/>
      </c>
      <c r="Q450" s="174" t="str">
        <f ca="1">IFERROR(VLOOKUP(ROW(Q438),'فهرست بها کلی'!$C$13:$BO$1660,51,0),"")</f>
        <v/>
      </c>
      <c r="R450" s="174" t="str">
        <f ca="1">IFERROR(VLOOKUP(ROW(R438),'فهرست بها کلی'!$C$13:$BO$1660,54,0),"")</f>
        <v/>
      </c>
      <c r="S450" s="174" t="str">
        <f ca="1">IFERROR(VLOOKUP(ROW(S438),'فهرست بها کلی'!$C$13:$BO$1660,57,0),"")</f>
        <v/>
      </c>
      <c r="T450" s="174" t="str">
        <f ca="1">IFERROR(VLOOKUP(ROW(T438),'فهرست بها کلی'!$C$13:$BO$1660,60,0),"")</f>
        <v/>
      </c>
      <c r="U450" s="174" t="str">
        <f ca="1">IFERROR(VLOOKUP(ROW(U438),'فهرست بها کلی'!$C$13:$BO$1660,63,0),"")</f>
        <v/>
      </c>
      <c r="V450" s="241">
        <f t="shared" ca="1" si="44"/>
        <v>0</v>
      </c>
      <c r="W450" s="242" t="str">
        <f t="shared" ca="1" si="45"/>
        <v/>
      </c>
      <c r="X450" s="174" t="str">
        <f ca="1">IFERROR(VLOOKUP(ROW(X438),'فهرست بها کلی'!$C$13:$BO$1660,10,0),"")</f>
        <v/>
      </c>
      <c r="Y450" s="174" t="str">
        <f ca="1">IFERROR(VLOOKUP(ROW(Y438),'فهرست بها کلی'!$C$13:$BO$1660,11,0),"")</f>
        <v/>
      </c>
      <c r="Z450" s="174" t="str">
        <f ca="1">IFERROR(VLOOKUP(ROW(Z438),'فهرست بها کلی'!$C$13:$BO$1660,12,0),"")</f>
        <v/>
      </c>
      <c r="AA450" s="174" t="str">
        <f ca="1">IFERROR(VLOOKUP(ROW(AA438),'فهرست بها کلی'!$C$13:$BO$1660,13,0),"")</f>
        <v/>
      </c>
      <c r="AB450" s="243" t="str">
        <f t="shared" ca="1" si="46"/>
        <v/>
      </c>
      <c r="AC450" s="174" t="str">
        <f ca="1">IFERROR(VLOOKUP(ROW(AC438),'فهرست بها کلی'!$C$13:$BO$1660,22,0),"")</f>
        <v/>
      </c>
      <c r="AD450" s="174" t="str">
        <f ca="1">IFERROR(VLOOKUP(ROW(AD438),'فهرست بها کلی'!$C$13:$BO$1660,25,0),"")</f>
        <v/>
      </c>
      <c r="AE450" s="174" t="str">
        <f ca="1">IFERROR(VLOOKUP(ROW(AE438),'فهرست بها کلی'!$C$13:$BO$1660,28,0),"")</f>
        <v/>
      </c>
      <c r="AF450" s="174" t="str">
        <f ca="1">IFERROR(VLOOKUP(ROW(AF438),'فهرست بها کلی'!$C$13:$BO$1660,31,0),"")</f>
        <v/>
      </c>
      <c r="AG450" s="174" t="str">
        <f ca="1">IFERROR(VLOOKUP(ROW(AG438),'فهرست بها کلی'!$C$13:$BO$1660,34,0),"")</f>
        <v/>
      </c>
      <c r="AH450" s="174" t="str">
        <f ca="1">IFERROR(VLOOKUP(ROW(AH438),'فهرست بها کلی'!$C$13:$BO$1660,37,0),"")</f>
        <v/>
      </c>
      <c r="AI450" s="174" t="str">
        <f ca="1">IFERROR(VLOOKUP(ROW(AI438),'فهرست بها کلی'!$C$13:$BO$1660,40,0),"")</f>
        <v/>
      </c>
      <c r="AJ450" s="174" t="str">
        <f ca="1">IFERROR(VLOOKUP(ROW(AJ438),'فهرست بها کلی'!$C$13:$BO$1660,43,0),"")</f>
        <v/>
      </c>
      <c r="AK450" s="174" t="str">
        <f ca="1">IFERROR(VLOOKUP(ROW(AK438),'فهرست بها کلی'!$C$13:$BO$1660,46,0),"")</f>
        <v/>
      </c>
      <c r="AL450" s="174" t="str">
        <f ca="1">IFERROR(VLOOKUP(ROW(AL438),'فهرست بها کلی'!$C$13:$BO$1660,49,0),"")</f>
        <v/>
      </c>
      <c r="AM450" s="174" t="str">
        <f ca="1">IFERROR(VLOOKUP(ROW(AM438),'فهرست بها کلی'!$C$13:$BO$1660,52,0),"")</f>
        <v/>
      </c>
      <c r="AN450" s="174" t="str">
        <f ca="1">IFERROR(VLOOKUP(ROW(AN438),'فهرست بها کلی'!$C$13:$BO$1660,55,0),"")</f>
        <v/>
      </c>
      <c r="AO450" s="174" t="str">
        <f ca="1">IFERROR(VLOOKUP(ROW(AO438),'فهرست بها کلی'!$C$13:$BO$1660,58,0),"")</f>
        <v/>
      </c>
      <c r="AP450" s="174" t="str">
        <f ca="1">IFERROR(VLOOKUP(ROW(AP438),'فهرست بها کلی'!$C$13:$BO$1660,61,0),"")</f>
        <v/>
      </c>
      <c r="AQ450" s="174" t="str">
        <f ca="1">IFERROR(VLOOKUP(ROW(AQ438),'فهرست بها کلی'!$C$13:$BO$1660,64,0),"")</f>
        <v/>
      </c>
      <c r="AR450" s="244">
        <f t="shared" ca="1" si="47"/>
        <v>0</v>
      </c>
      <c r="AS450" s="174" t="str">
        <f ca="1">IFERROR(VLOOKUP(ROW(AS438),'فهرست بها کلی'!$C$13:$BO$1660,23,0),"")</f>
        <v/>
      </c>
      <c r="AT450" s="174" t="str">
        <f ca="1">IFERROR(VLOOKUP(ROW(AT438),'فهرست بها کلی'!$C$13:$BO$1660,26,0),"")</f>
        <v/>
      </c>
      <c r="AU450" s="174" t="str">
        <f ca="1">IFERROR(VLOOKUP(ROW(AU438),'فهرست بها کلی'!$C$13:$BO$1660,29,0),"")</f>
        <v/>
      </c>
      <c r="AV450" s="174" t="str">
        <f ca="1">IFERROR(VLOOKUP(ROW(AV438),'فهرست بها کلی'!$C$13:$BO$1660,32,0),"")</f>
        <v/>
      </c>
      <c r="AW450" s="174" t="str">
        <f ca="1">IFERROR(VLOOKUP(ROW(AW438),'فهرست بها کلی'!$C$13:$BO$1660,35,0),"")</f>
        <v/>
      </c>
      <c r="AX450" s="174" t="str">
        <f ca="1">IFERROR(VLOOKUP(ROW(AX438),'فهرست بها کلی'!$C$13:$BO$1660,38,0),"")</f>
        <v/>
      </c>
      <c r="AY450" s="174" t="str">
        <f ca="1">IFERROR(VLOOKUP(ROW(AY438),'فهرست بها کلی'!$C$13:$BO$1660,41,0),"")</f>
        <v/>
      </c>
      <c r="AZ450" s="174" t="str">
        <f ca="1">IFERROR(VLOOKUP(ROW(AZ438),'فهرست بها کلی'!$C$13:$BO$1660,44,0),"")</f>
        <v/>
      </c>
      <c r="BA450" s="174" t="str">
        <f ca="1">IFERROR(VLOOKUP(ROW(BA438),'فهرست بها کلی'!$C$13:$BO$1660,47,0),"")</f>
        <v/>
      </c>
      <c r="BB450" s="174" t="str">
        <f ca="1">IFERROR(VLOOKUP(ROW(BB438),'فهرست بها کلی'!$C$13:$BO$1660,50,0),"")</f>
        <v/>
      </c>
      <c r="BC450" s="174" t="str">
        <f ca="1">IFERROR(VLOOKUP(ROW(BC438),'فهرست بها کلی'!$C$13:$BO$1660,53,0),"")</f>
        <v/>
      </c>
      <c r="BD450" s="174" t="str">
        <f ca="1">IFERROR(VLOOKUP(ROW(BD438),'فهرست بها کلی'!$C$13:$BO$1660,56,0),"")</f>
        <v/>
      </c>
      <c r="BE450" s="174" t="str">
        <f ca="1">IFERROR(VLOOKUP(ROW(BE438),'فهرست بها کلی'!$C$13:$BO$1660,59,0),"")</f>
        <v/>
      </c>
      <c r="BF450" s="174" t="str">
        <f ca="1">IFERROR(VLOOKUP(ROW(BF438),'فهرست بها کلی'!$C$13:$BO$1660,62,0),"")</f>
        <v/>
      </c>
      <c r="BG450" s="174" t="str">
        <f ca="1">IFERROR(VLOOKUP(ROW(BG438),'فهرست بها کلی'!$C$13:$BO$1660,65,0),"")</f>
        <v/>
      </c>
      <c r="BH450" s="174" t="str">
        <f ca="1">IFERROR(VLOOKUP(ROW(BH438),'فهرست بها کلی'!$C$13:$BO$1660,16,0),"")</f>
        <v/>
      </c>
      <c r="BI450" s="245" t="str">
        <f t="shared" ca="1" si="48"/>
        <v xml:space="preserve"> </v>
      </c>
      <c r="BJ450" s="245" t="str">
        <f t="shared" ca="1" si="49"/>
        <v/>
      </c>
      <c r="BK450" s="245" t="str">
        <f t="shared" ca="1" si="50"/>
        <v/>
      </c>
    </row>
    <row r="451" spans="1:63" ht="47.25" customHeight="1">
      <c r="A451" s="174" t="str">
        <f ca="1">IFERROR(VLOOKUP(ROW(A439),'فهرست بها کلی'!$C$13:$BO$1660,1,0),"")</f>
        <v/>
      </c>
      <c r="B451" s="174" t="str">
        <f ca="1">IFERROR(VLOOKUP(ROW(B439),'فهرست بها کلی'!$C$13:$BO$1660,5,0),"")</f>
        <v/>
      </c>
      <c r="C451" s="174" t="str">
        <f ca="1">IFERROR(VLOOKUP(ROW(C439),'فهرست بها کلی'!$C$13:$BO$1660,6,0),"")</f>
        <v/>
      </c>
      <c r="D451" s="174" t="str">
        <f ca="1">IFERROR(VLOOKUP(ROW(D439),'فهرست بها کلی'!$C$13:$BO$1660,7,0),"")</f>
        <v/>
      </c>
      <c r="E451" s="174" t="str">
        <f ca="1">IFERROR(VLOOKUP(ROW(E439),'فهرست بها کلی'!$C$13:$BO$1660,8,0),"")</f>
        <v/>
      </c>
      <c r="F451" s="174" t="str">
        <f ca="1">IFERROR(VLOOKUP(ROW(F439),'فهرست بها کلی'!$C$13:$BO$1660,9,0),"")</f>
        <v/>
      </c>
      <c r="G451" s="174" t="str">
        <f ca="1">IFERROR(VLOOKUP(ROW(G439),'فهرست بها کلی'!$C$13:$BO$1660,21,0),"")</f>
        <v/>
      </c>
      <c r="H451" s="174" t="str">
        <f ca="1">IFERROR(VLOOKUP(ROW(H439),'فهرست بها کلی'!$C$13:$BO$1660,24,0),"")</f>
        <v/>
      </c>
      <c r="I451" s="174" t="str">
        <f ca="1">IFERROR(VLOOKUP(ROW(I439),'فهرست بها کلی'!$C$13:$BO$1660,27,0),"")</f>
        <v/>
      </c>
      <c r="J451" s="174" t="str">
        <f ca="1">IFERROR(VLOOKUP(ROW(J439),'فهرست بها کلی'!$C$13:$BO$1660,30,0),"")</f>
        <v/>
      </c>
      <c r="K451" s="174" t="str">
        <f ca="1">IFERROR(VLOOKUP(ROW(K439),'فهرست بها کلی'!$C$13:$BO$1660,33,0),"")</f>
        <v/>
      </c>
      <c r="L451" s="174" t="str">
        <f ca="1">IFERROR(VLOOKUP(ROW(L439),'فهرست بها کلی'!$C$13:$BO$1660,36,0),"")</f>
        <v/>
      </c>
      <c r="M451" s="174" t="str">
        <f ca="1">IFERROR(VLOOKUP(ROW(M439),'فهرست بها کلی'!$C$13:$BO$1660,39,0),"")</f>
        <v/>
      </c>
      <c r="N451" s="174" t="str">
        <f ca="1">IFERROR(VLOOKUP(ROW(N439),'فهرست بها کلی'!$C$13:$BO$1660,42,0),"")</f>
        <v/>
      </c>
      <c r="O451" s="174" t="str">
        <f ca="1">IFERROR(VLOOKUP(ROW(O439),'فهرست بها کلی'!$C$13:$BO$1660,45,0),"")</f>
        <v/>
      </c>
      <c r="P451" s="174" t="str">
        <f ca="1">IFERROR(VLOOKUP(ROW(P439),'فهرست بها کلی'!$C$13:$BO$1660,48,0),"")</f>
        <v/>
      </c>
      <c r="Q451" s="174" t="str">
        <f ca="1">IFERROR(VLOOKUP(ROW(Q439),'فهرست بها کلی'!$C$13:$BO$1660,51,0),"")</f>
        <v/>
      </c>
      <c r="R451" s="174" t="str">
        <f ca="1">IFERROR(VLOOKUP(ROW(R439),'فهرست بها کلی'!$C$13:$BO$1660,54,0),"")</f>
        <v/>
      </c>
      <c r="S451" s="174" t="str">
        <f ca="1">IFERROR(VLOOKUP(ROW(S439),'فهرست بها کلی'!$C$13:$BO$1660,57,0),"")</f>
        <v/>
      </c>
      <c r="T451" s="174" t="str">
        <f ca="1">IFERROR(VLOOKUP(ROW(T439),'فهرست بها کلی'!$C$13:$BO$1660,60,0),"")</f>
        <v/>
      </c>
      <c r="U451" s="174" t="str">
        <f ca="1">IFERROR(VLOOKUP(ROW(U439),'فهرست بها کلی'!$C$13:$BO$1660,63,0),"")</f>
        <v/>
      </c>
      <c r="V451" s="241">
        <f t="shared" ca="1" si="44"/>
        <v>0</v>
      </c>
      <c r="W451" s="242" t="str">
        <f t="shared" ca="1" si="45"/>
        <v/>
      </c>
      <c r="X451" s="174" t="str">
        <f ca="1">IFERROR(VLOOKUP(ROW(X439),'فهرست بها کلی'!$C$13:$BO$1660,10,0),"")</f>
        <v/>
      </c>
      <c r="Y451" s="174" t="str">
        <f ca="1">IFERROR(VLOOKUP(ROW(Y439),'فهرست بها کلی'!$C$13:$BO$1660,11,0),"")</f>
        <v/>
      </c>
      <c r="Z451" s="174" t="str">
        <f ca="1">IFERROR(VLOOKUP(ROW(Z439),'فهرست بها کلی'!$C$13:$BO$1660,12,0),"")</f>
        <v/>
      </c>
      <c r="AA451" s="174" t="str">
        <f ca="1">IFERROR(VLOOKUP(ROW(AA439),'فهرست بها کلی'!$C$13:$BO$1660,13,0),"")</f>
        <v/>
      </c>
      <c r="AB451" s="243" t="str">
        <f t="shared" ca="1" si="46"/>
        <v/>
      </c>
      <c r="AC451" s="174" t="str">
        <f ca="1">IFERROR(VLOOKUP(ROW(AC439),'فهرست بها کلی'!$C$13:$BO$1660,22,0),"")</f>
        <v/>
      </c>
      <c r="AD451" s="174" t="str">
        <f ca="1">IFERROR(VLOOKUP(ROW(AD439),'فهرست بها کلی'!$C$13:$BO$1660,25,0),"")</f>
        <v/>
      </c>
      <c r="AE451" s="174" t="str">
        <f ca="1">IFERROR(VLOOKUP(ROW(AE439),'فهرست بها کلی'!$C$13:$BO$1660,28,0),"")</f>
        <v/>
      </c>
      <c r="AF451" s="174" t="str">
        <f ca="1">IFERROR(VLOOKUP(ROW(AF439),'فهرست بها کلی'!$C$13:$BO$1660,31,0),"")</f>
        <v/>
      </c>
      <c r="AG451" s="174" t="str">
        <f ca="1">IFERROR(VLOOKUP(ROW(AG439),'فهرست بها کلی'!$C$13:$BO$1660,34,0),"")</f>
        <v/>
      </c>
      <c r="AH451" s="174" t="str">
        <f ca="1">IFERROR(VLOOKUP(ROW(AH439),'فهرست بها کلی'!$C$13:$BO$1660,37,0),"")</f>
        <v/>
      </c>
      <c r="AI451" s="174" t="str">
        <f ca="1">IFERROR(VLOOKUP(ROW(AI439),'فهرست بها کلی'!$C$13:$BO$1660,40,0),"")</f>
        <v/>
      </c>
      <c r="AJ451" s="174" t="str">
        <f ca="1">IFERROR(VLOOKUP(ROW(AJ439),'فهرست بها کلی'!$C$13:$BO$1660,43,0),"")</f>
        <v/>
      </c>
      <c r="AK451" s="174" t="str">
        <f ca="1">IFERROR(VLOOKUP(ROW(AK439),'فهرست بها کلی'!$C$13:$BO$1660,46,0),"")</f>
        <v/>
      </c>
      <c r="AL451" s="174" t="str">
        <f ca="1">IFERROR(VLOOKUP(ROW(AL439),'فهرست بها کلی'!$C$13:$BO$1660,49,0),"")</f>
        <v/>
      </c>
      <c r="AM451" s="174" t="str">
        <f ca="1">IFERROR(VLOOKUP(ROW(AM439),'فهرست بها کلی'!$C$13:$BO$1660,52,0),"")</f>
        <v/>
      </c>
      <c r="AN451" s="174" t="str">
        <f ca="1">IFERROR(VLOOKUP(ROW(AN439),'فهرست بها کلی'!$C$13:$BO$1660,55,0),"")</f>
        <v/>
      </c>
      <c r="AO451" s="174" t="str">
        <f ca="1">IFERROR(VLOOKUP(ROW(AO439),'فهرست بها کلی'!$C$13:$BO$1660,58,0),"")</f>
        <v/>
      </c>
      <c r="AP451" s="174" t="str">
        <f ca="1">IFERROR(VLOOKUP(ROW(AP439),'فهرست بها کلی'!$C$13:$BO$1660,61,0),"")</f>
        <v/>
      </c>
      <c r="AQ451" s="174" t="str">
        <f ca="1">IFERROR(VLOOKUP(ROW(AQ439),'فهرست بها کلی'!$C$13:$BO$1660,64,0),"")</f>
        <v/>
      </c>
      <c r="AR451" s="244">
        <f t="shared" ca="1" si="47"/>
        <v>0</v>
      </c>
      <c r="AS451" s="174" t="str">
        <f ca="1">IFERROR(VLOOKUP(ROW(AS439),'فهرست بها کلی'!$C$13:$BO$1660,23,0),"")</f>
        <v/>
      </c>
      <c r="AT451" s="174" t="str">
        <f ca="1">IFERROR(VLOOKUP(ROW(AT439),'فهرست بها کلی'!$C$13:$BO$1660,26,0),"")</f>
        <v/>
      </c>
      <c r="AU451" s="174" t="str">
        <f ca="1">IFERROR(VLOOKUP(ROW(AU439),'فهرست بها کلی'!$C$13:$BO$1660,29,0),"")</f>
        <v/>
      </c>
      <c r="AV451" s="174" t="str">
        <f ca="1">IFERROR(VLOOKUP(ROW(AV439),'فهرست بها کلی'!$C$13:$BO$1660,32,0),"")</f>
        <v/>
      </c>
      <c r="AW451" s="174" t="str">
        <f ca="1">IFERROR(VLOOKUP(ROW(AW439),'فهرست بها کلی'!$C$13:$BO$1660,35,0),"")</f>
        <v/>
      </c>
      <c r="AX451" s="174" t="str">
        <f ca="1">IFERROR(VLOOKUP(ROW(AX439),'فهرست بها کلی'!$C$13:$BO$1660,38,0),"")</f>
        <v/>
      </c>
      <c r="AY451" s="174" t="str">
        <f ca="1">IFERROR(VLOOKUP(ROW(AY439),'فهرست بها کلی'!$C$13:$BO$1660,41,0),"")</f>
        <v/>
      </c>
      <c r="AZ451" s="174" t="str">
        <f ca="1">IFERROR(VLOOKUP(ROW(AZ439),'فهرست بها کلی'!$C$13:$BO$1660,44,0),"")</f>
        <v/>
      </c>
      <c r="BA451" s="174" t="str">
        <f ca="1">IFERROR(VLOOKUP(ROW(BA439),'فهرست بها کلی'!$C$13:$BO$1660,47,0),"")</f>
        <v/>
      </c>
      <c r="BB451" s="174" t="str">
        <f ca="1">IFERROR(VLOOKUP(ROW(BB439),'فهرست بها کلی'!$C$13:$BO$1660,50,0),"")</f>
        <v/>
      </c>
      <c r="BC451" s="174" t="str">
        <f ca="1">IFERROR(VLOOKUP(ROW(BC439),'فهرست بها کلی'!$C$13:$BO$1660,53,0),"")</f>
        <v/>
      </c>
      <c r="BD451" s="174" t="str">
        <f ca="1">IFERROR(VLOOKUP(ROW(BD439),'فهرست بها کلی'!$C$13:$BO$1660,56,0),"")</f>
        <v/>
      </c>
      <c r="BE451" s="174" t="str">
        <f ca="1">IFERROR(VLOOKUP(ROW(BE439),'فهرست بها کلی'!$C$13:$BO$1660,59,0),"")</f>
        <v/>
      </c>
      <c r="BF451" s="174" t="str">
        <f ca="1">IFERROR(VLOOKUP(ROW(BF439),'فهرست بها کلی'!$C$13:$BO$1660,62,0),"")</f>
        <v/>
      </c>
      <c r="BG451" s="174" t="str">
        <f ca="1">IFERROR(VLOOKUP(ROW(BG439),'فهرست بها کلی'!$C$13:$BO$1660,65,0),"")</f>
        <v/>
      </c>
      <c r="BH451" s="174" t="str">
        <f ca="1">IFERROR(VLOOKUP(ROW(BH439),'فهرست بها کلی'!$C$13:$BO$1660,16,0),"")</f>
        <v/>
      </c>
      <c r="BI451" s="245" t="str">
        <f t="shared" ca="1" si="48"/>
        <v xml:space="preserve"> </v>
      </c>
      <c r="BJ451" s="245" t="str">
        <f t="shared" ca="1" si="49"/>
        <v/>
      </c>
      <c r="BK451" s="245" t="str">
        <f t="shared" ca="1" si="50"/>
        <v/>
      </c>
    </row>
    <row r="452" spans="1:63" ht="47.25" customHeight="1">
      <c r="A452" s="174" t="str">
        <f ca="1">IFERROR(VLOOKUP(ROW(A440),'فهرست بها کلی'!$C$13:$BO$1660,1,0),"")</f>
        <v/>
      </c>
      <c r="B452" s="174" t="str">
        <f ca="1">IFERROR(VLOOKUP(ROW(B440),'فهرست بها کلی'!$C$13:$BO$1660,5,0),"")</f>
        <v/>
      </c>
      <c r="C452" s="174" t="str">
        <f ca="1">IFERROR(VLOOKUP(ROW(C440),'فهرست بها کلی'!$C$13:$BO$1660,6,0),"")</f>
        <v/>
      </c>
      <c r="D452" s="174" t="str">
        <f ca="1">IFERROR(VLOOKUP(ROW(D440),'فهرست بها کلی'!$C$13:$BO$1660,7,0),"")</f>
        <v/>
      </c>
      <c r="E452" s="174" t="str">
        <f ca="1">IFERROR(VLOOKUP(ROW(E440),'فهرست بها کلی'!$C$13:$BO$1660,8,0),"")</f>
        <v/>
      </c>
      <c r="F452" s="174" t="str">
        <f ca="1">IFERROR(VLOOKUP(ROW(F440),'فهرست بها کلی'!$C$13:$BO$1660,9,0),"")</f>
        <v/>
      </c>
      <c r="G452" s="174" t="str">
        <f ca="1">IFERROR(VLOOKUP(ROW(G440),'فهرست بها کلی'!$C$13:$BO$1660,21,0),"")</f>
        <v/>
      </c>
      <c r="H452" s="174" t="str">
        <f ca="1">IFERROR(VLOOKUP(ROW(H440),'فهرست بها کلی'!$C$13:$BO$1660,24,0),"")</f>
        <v/>
      </c>
      <c r="I452" s="174" t="str">
        <f ca="1">IFERROR(VLOOKUP(ROW(I440),'فهرست بها کلی'!$C$13:$BO$1660,27,0),"")</f>
        <v/>
      </c>
      <c r="J452" s="174" t="str">
        <f ca="1">IFERROR(VLOOKUP(ROW(J440),'فهرست بها کلی'!$C$13:$BO$1660,30,0),"")</f>
        <v/>
      </c>
      <c r="K452" s="174" t="str">
        <f ca="1">IFERROR(VLOOKUP(ROW(K440),'فهرست بها کلی'!$C$13:$BO$1660,33,0),"")</f>
        <v/>
      </c>
      <c r="L452" s="174" t="str">
        <f ca="1">IFERROR(VLOOKUP(ROW(L440),'فهرست بها کلی'!$C$13:$BO$1660,36,0),"")</f>
        <v/>
      </c>
      <c r="M452" s="174" t="str">
        <f ca="1">IFERROR(VLOOKUP(ROW(M440),'فهرست بها کلی'!$C$13:$BO$1660,39,0),"")</f>
        <v/>
      </c>
      <c r="N452" s="174" t="str">
        <f ca="1">IFERROR(VLOOKUP(ROW(N440),'فهرست بها کلی'!$C$13:$BO$1660,42,0),"")</f>
        <v/>
      </c>
      <c r="O452" s="174" t="str">
        <f ca="1">IFERROR(VLOOKUP(ROW(O440),'فهرست بها کلی'!$C$13:$BO$1660,45,0),"")</f>
        <v/>
      </c>
      <c r="P452" s="174" t="str">
        <f ca="1">IFERROR(VLOOKUP(ROW(P440),'فهرست بها کلی'!$C$13:$BO$1660,48,0),"")</f>
        <v/>
      </c>
      <c r="Q452" s="174" t="str">
        <f ca="1">IFERROR(VLOOKUP(ROW(Q440),'فهرست بها کلی'!$C$13:$BO$1660,51,0),"")</f>
        <v/>
      </c>
      <c r="R452" s="174" t="str">
        <f ca="1">IFERROR(VLOOKUP(ROW(R440),'فهرست بها کلی'!$C$13:$BO$1660,54,0),"")</f>
        <v/>
      </c>
      <c r="S452" s="174" t="str">
        <f ca="1">IFERROR(VLOOKUP(ROW(S440),'فهرست بها کلی'!$C$13:$BO$1660,57,0),"")</f>
        <v/>
      </c>
      <c r="T452" s="174" t="str">
        <f ca="1">IFERROR(VLOOKUP(ROW(T440),'فهرست بها کلی'!$C$13:$BO$1660,60,0),"")</f>
        <v/>
      </c>
      <c r="U452" s="174" t="str">
        <f ca="1">IFERROR(VLOOKUP(ROW(U440),'فهرست بها کلی'!$C$13:$BO$1660,63,0),"")</f>
        <v/>
      </c>
      <c r="V452" s="241">
        <f t="shared" ca="1" si="44"/>
        <v>0</v>
      </c>
      <c r="W452" s="242" t="str">
        <f t="shared" ca="1" si="45"/>
        <v/>
      </c>
      <c r="X452" s="174" t="str">
        <f ca="1">IFERROR(VLOOKUP(ROW(X440),'فهرست بها کلی'!$C$13:$BO$1660,10,0),"")</f>
        <v/>
      </c>
      <c r="Y452" s="174" t="str">
        <f ca="1">IFERROR(VLOOKUP(ROW(Y440),'فهرست بها کلی'!$C$13:$BO$1660,11,0),"")</f>
        <v/>
      </c>
      <c r="Z452" s="174" t="str">
        <f ca="1">IFERROR(VLOOKUP(ROW(Z440),'فهرست بها کلی'!$C$13:$BO$1660,12,0),"")</f>
        <v/>
      </c>
      <c r="AA452" s="174" t="str">
        <f ca="1">IFERROR(VLOOKUP(ROW(AA440),'فهرست بها کلی'!$C$13:$BO$1660,13,0),"")</f>
        <v/>
      </c>
      <c r="AB452" s="243" t="str">
        <f t="shared" ca="1" si="46"/>
        <v/>
      </c>
      <c r="AC452" s="174" t="str">
        <f ca="1">IFERROR(VLOOKUP(ROW(AC440),'فهرست بها کلی'!$C$13:$BO$1660,22,0),"")</f>
        <v/>
      </c>
      <c r="AD452" s="174" t="str">
        <f ca="1">IFERROR(VLOOKUP(ROW(AD440),'فهرست بها کلی'!$C$13:$BO$1660,25,0),"")</f>
        <v/>
      </c>
      <c r="AE452" s="174" t="str">
        <f ca="1">IFERROR(VLOOKUP(ROW(AE440),'فهرست بها کلی'!$C$13:$BO$1660,28,0),"")</f>
        <v/>
      </c>
      <c r="AF452" s="174" t="str">
        <f ca="1">IFERROR(VLOOKUP(ROW(AF440),'فهرست بها کلی'!$C$13:$BO$1660,31,0),"")</f>
        <v/>
      </c>
      <c r="AG452" s="174" t="str">
        <f ca="1">IFERROR(VLOOKUP(ROW(AG440),'فهرست بها کلی'!$C$13:$BO$1660,34,0),"")</f>
        <v/>
      </c>
      <c r="AH452" s="174" t="str">
        <f ca="1">IFERROR(VLOOKUP(ROW(AH440),'فهرست بها کلی'!$C$13:$BO$1660,37,0),"")</f>
        <v/>
      </c>
      <c r="AI452" s="174" t="str">
        <f ca="1">IFERROR(VLOOKUP(ROW(AI440),'فهرست بها کلی'!$C$13:$BO$1660,40,0),"")</f>
        <v/>
      </c>
      <c r="AJ452" s="174" t="str">
        <f ca="1">IFERROR(VLOOKUP(ROW(AJ440),'فهرست بها کلی'!$C$13:$BO$1660,43,0),"")</f>
        <v/>
      </c>
      <c r="AK452" s="174" t="str">
        <f ca="1">IFERROR(VLOOKUP(ROW(AK440),'فهرست بها کلی'!$C$13:$BO$1660,46,0),"")</f>
        <v/>
      </c>
      <c r="AL452" s="174" t="str">
        <f ca="1">IFERROR(VLOOKUP(ROW(AL440),'فهرست بها کلی'!$C$13:$BO$1660,49,0),"")</f>
        <v/>
      </c>
      <c r="AM452" s="174" t="str">
        <f ca="1">IFERROR(VLOOKUP(ROW(AM440),'فهرست بها کلی'!$C$13:$BO$1660,52,0),"")</f>
        <v/>
      </c>
      <c r="AN452" s="174" t="str">
        <f ca="1">IFERROR(VLOOKUP(ROW(AN440),'فهرست بها کلی'!$C$13:$BO$1660,55,0),"")</f>
        <v/>
      </c>
      <c r="AO452" s="174" t="str">
        <f ca="1">IFERROR(VLOOKUP(ROW(AO440),'فهرست بها کلی'!$C$13:$BO$1660,58,0),"")</f>
        <v/>
      </c>
      <c r="AP452" s="174" t="str">
        <f ca="1">IFERROR(VLOOKUP(ROW(AP440),'فهرست بها کلی'!$C$13:$BO$1660,61,0),"")</f>
        <v/>
      </c>
      <c r="AQ452" s="174" t="str">
        <f ca="1">IFERROR(VLOOKUP(ROW(AQ440),'فهرست بها کلی'!$C$13:$BO$1660,64,0),"")</f>
        <v/>
      </c>
      <c r="AR452" s="244">
        <f t="shared" ca="1" si="47"/>
        <v>0</v>
      </c>
      <c r="AS452" s="174" t="str">
        <f ca="1">IFERROR(VLOOKUP(ROW(AS440),'فهرست بها کلی'!$C$13:$BO$1660,23,0),"")</f>
        <v/>
      </c>
      <c r="AT452" s="174" t="str">
        <f ca="1">IFERROR(VLOOKUP(ROW(AT440),'فهرست بها کلی'!$C$13:$BO$1660,26,0),"")</f>
        <v/>
      </c>
      <c r="AU452" s="174" t="str">
        <f ca="1">IFERROR(VLOOKUP(ROW(AU440),'فهرست بها کلی'!$C$13:$BO$1660,29,0),"")</f>
        <v/>
      </c>
      <c r="AV452" s="174" t="str">
        <f ca="1">IFERROR(VLOOKUP(ROW(AV440),'فهرست بها کلی'!$C$13:$BO$1660,32,0),"")</f>
        <v/>
      </c>
      <c r="AW452" s="174" t="str">
        <f ca="1">IFERROR(VLOOKUP(ROW(AW440),'فهرست بها کلی'!$C$13:$BO$1660,35,0),"")</f>
        <v/>
      </c>
      <c r="AX452" s="174" t="str">
        <f ca="1">IFERROR(VLOOKUP(ROW(AX440),'فهرست بها کلی'!$C$13:$BO$1660,38,0),"")</f>
        <v/>
      </c>
      <c r="AY452" s="174" t="str">
        <f ca="1">IFERROR(VLOOKUP(ROW(AY440),'فهرست بها کلی'!$C$13:$BO$1660,41,0),"")</f>
        <v/>
      </c>
      <c r="AZ452" s="174" t="str">
        <f ca="1">IFERROR(VLOOKUP(ROW(AZ440),'فهرست بها کلی'!$C$13:$BO$1660,44,0),"")</f>
        <v/>
      </c>
      <c r="BA452" s="174" t="str">
        <f ca="1">IFERROR(VLOOKUP(ROW(BA440),'فهرست بها کلی'!$C$13:$BO$1660,47,0),"")</f>
        <v/>
      </c>
      <c r="BB452" s="174" t="str">
        <f ca="1">IFERROR(VLOOKUP(ROW(BB440),'فهرست بها کلی'!$C$13:$BO$1660,50,0),"")</f>
        <v/>
      </c>
      <c r="BC452" s="174" t="str">
        <f ca="1">IFERROR(VLOOKUP(ROW(BC440),'فهرست بها کلی'!$C$13:$BO$1660,53,0),"")</f>
        <v/>
      </c>
      <c r="BD452" s="174" t="str">
        <f ca="1">IFERROR(VLOOKUP(ROW(BD440),'فهرست بها کلی'!$C$13:$BO$1660,56,0),"")</f>
        <v/>
      </c>
      <c r="BE452" s="174" t="str">
        <f ca="1">IFERROR(VLOOKUP(ROW(BE440),'فهرست بها کلی'!$C$13:$BO$1660,59,0),"")</f>
        <v/>
      </c>
      <c r="BF452" s="174" t="str">
        <f ca="1">IFERROR(VLOOKUP(ROW(BF440),'فهرست بها کلی'!$C$13:$BO$1660,62,0),"")</f>
        <v/>
      </c>
      <c r="BG452" s="174" t="str">
        <f ca="1">IFERROR(VLOOKUP(ROW(BG440),'فهرست بها کلی'!$C$13:$BO$1660,65,0),"")</f>
        <v/>
      </c>
      <c r="BH452" s="174" t="str">
        <f ca="1">IFERROR(VLOOKUP(ROW(BH440),'فهرست بها کلی'!$C$13:$BO$1660,16,0),"")</f>
        <v/>
      </c>
      <c r="BI452" s="245" t="str">
        <f t="shared" ca="1" si="48"/>
        <v xml:space="preserve"> </v>
      </c>
      <c r="BJ452" s="245" t="str">
        <f t="shared" ca="1" si="49"/>
        <v/>
      </c>
      <c r="BK452" s="245" t="str">
        <f t="shared" ca="1" si="50"/>
        <v/>
      </c>
    </row>
    <row r="453" spans="1:63" ht="47.25" customHeight="1">
      <c r="A453" s="174" t="str">
        <f ca="1">IFERROR(VLOOKUP(ROW(A441),'فهرست بها کلی'!$C$13:$BO$1660,1,0),"")</f>
        <v/>
      </c>
      <c r="B453" s="174" t="str">
        <f ca="1">IFERROR(VLOOKUP(ROW(B441),'فهرست بها کلی'!$C$13:$BO$1660,5,0),"")</f>
        <v/>
      </c>
      <c r="C453" s="174" t="str">
        <f ca="1">IFERROR(VLOOKUP(ROW(C441),'فهرست بها کلی'!$C$13:$BO$1660,6,0),"")</f>
        <v/>
      </c>
      <c r="D453" s="174" t="str">
        <f ca="1">IFERROR(VLOOKUP(ROW(D441),'فهرست بها کلی'!$C$13:$BO$1660,7,0),"")</f>
        <v/>
      </c>
      <c r="E453" s="174" t="str">
        <f ca="1">IFERROR(VLOOKUP(ROW(E441),'فهرست بها کلی'!$C$13:$BO$1660,8,0),"")</f>
        <v/>
      </c>
      <c r="F453" s="174" t="str">
        <f ca="1">IFERROR(VLOOKUP(ROW(F441),'فهرست بها کلی'!$C$13:$BO$1660,9,0),"")</f>
        <v/>
      </c>
      <c r="G453" s="174" t="str">
        <f ca="1">IFERROR(VLOOKUP(ROW(G441),'فهرست بها کلی'!$C$13:$BO$1660,21,0),"")</f>
        <v/>
      </c>
      <c r="H453" s="174" t="str">
        <f ca="1">IFERROR(VLOOKUP(ROW(H441),'فهرست بها کلی'!$C$13:$BO$1660,24,0),"")</f>
        <v/>
      </c>
      <c r="I453" s="174" t="str">
        <f ca="1">IFERROR(VLOOKUP(ROW(I441),'فهرست بها کلی'!$C$13:$BO$1660,27,0),"")</f>
        <v/>
      </c>
      <c r="J453" s="174" t="str">
        <f ca="1">IFERROR(VLOOKUP(ROW(J441),'فهرست بها کلی'!$C$13:$BO$1660,30,0),"")</f>
        <v/>
      </c>
      <c r="K453" s="174" t="str">
        <f ca="1">IFERROR(VLOOKUP(ROW(K441),'فهرست بها کلی'!$C$13:$BO$1660,33,0),"")</f>
        <v/>
      </c>
      <c r="L453" s="174" t="str">
        <f ca="1">IFERROR(VLOOKUP(ROW(L441),'فهرست بها کلی'!$C$13:$BO$1660,36,0),"")</f>
        <v/>
      </c>
      <c r="M453" s="174" t="str">
        <f ca="1">IFERROR(VLOOKUP(ROW(M441),'فهرست بها کلی'!$C$13:$BO$1660,39,0),"")</f>
        <v/>
      </c>
      <c r="N453" s="174" t="str">
        <f ca="1">IFERROR(VLOOKUP(ROW(N441),'فهرست بها کلی'!$C$13:$BO$1660,42,0),"")</f>
        <v/>
      </c>
      <c r="O453" s="174" t="str">
        <f ca="1">IFERROR(VLOOKUP(ROW(O441),'فهرست بها کلی'!$C$13:$BO$1660,45,0),"")</f>
        <v/>
      </c>
      <c r="P453" s="174" t="str">
        <f ca="1">IFERROR(VLOOKUP(ROW(P441),'فهرست بها کلی'!$C$13:$BO$1660,48,0),"")</f>
        <v/>
      </c>
      <c r="Q453" s="174" t="str">
        <f ca="1">IFERROR(VLOOKUP(ROW(Q441),'فهرست بها کلی'!$C$13:$BO$1660,51,0),"")</f>
        <v/>
      </c>
      <c r="R453" s="174" t="str">
        <f ca="1">IFERROR(VLOOKUP(ROW(R441),'فهرست بها کلی'!$C$13:$BO$1660,54,0),"")</f>
        <v/>
      </c>
      <c r="S453" s="174" t="str">
        <f ca="1">IFERROR(VLOOKUP(ROW(S441),'فهرست بها کلی'!$C$13:$BO$1660,57,0),"")</f>
        <v/>
      </c>
      <c r="T453" s="174" t="str">
        <f ca="1">IFERROR(VLOOKUP(ROW(T441),'فهرست بها کلی'!$C$13:$BO$1660,60,0),"")</f>
        <v/>
      </c>
      <c r="U453" s="174" t="str">
        <f ca="1">IFERROR(VLOOKUP(ROW(U441),'فهرست بها کلی'!$C$13:$BO$1660,63,0),"")</f>
        <v/>
      </c>
      <c r="V453" s="241">
        <f t="shared" ca="1" si="44"/>
        <v>0</v>
      </c>
      <c r="W453" s="242" t="str">
        <f t="shared" ca="1" si="45"/>
        <v/>
      </c>
      <c r="X453" s="174" t="str">
        <f ca="1">IFERROR(VLOOKUP(ROW(X441),'فهرست بها کلی'!$C$13:$BO$1660,10,0),"")</f>
        <v/>
      </c>
      <c r="Y453" s="174" t="str">
        <f ca="1">IFERROR(VLOOKUP(ROW(Y441),'فهرست بها کلی'!$C$13:$BO$1660,11,0),"")</f>
        <v/>
      </c>
      <c r="Z453" s="174" t="str">
        <f ca="1">IFERROR(VLOOKUP(ROW(Z441),'فهرست بها کلی'!$C$13:$BO$1660,12,0),"")</f>
        <v/>
      </c>
      <c r="AA453" s="174" t="str">
        <f ca="1">IFERROR(VLOOKUP(ROW(AA441),'فهرست بها کلی'!$C$13:$BO$1660,13,0),"")</f>
        <v/>
      </c>
      <c r="AB453" s="243" t="str">
        <f t="shared" ca="1" si="46"/>
        <v/>
      </c>
      <c r="AC453" s="174" t="str">
        <f ca="1">IFERROR(VLOOKUP(ROW(AC441),'فهرست بها کلی'!$C$13:$BO$1660,22,0),"")</f>
        <v/>
      </c>
      <c r="AD453" s="174" t="str">
        <f ca="1">IFERROR(VLOOKUP(ROW(AD441),'فهرست بها کلی'!$C$13:$BO$1660,25,0),"")</f>
        <v/>
      </c>
      <c r="AE453" s="174" t="str">
        <f ca="1">IFERROR(VLOOKUP(ROW(AE441),'فهرست بها کلی'!$C$13:$BO$1660,28,0),"")</f>
        <v/>
      </c>
      <c r="AF453" s="174" t="str">
        <f ca="1">IFERROR(VLOOKUP(ROW(AF441),'فهرست بها کلی'!$C$13:$BO$1660,31,0),"")</f>
        <v/>
      </c>
      <c r="AG453" s="174" t="str">
        <f ca="1">IFERROR(VLOOKUP(ROW(AG441),'فهرست بها کلی'!$C$13:$BO$1660,34,0),"")</f>
        <v/>
      </c>
      <c r="AH453" s="174" t="str">
        <f ca="1">IFERROR(VLOOKUP(ROW(AH441),'فهرست بها کلی'!$C$13:$BO$1660,37,0),"")</f>
        <v/>
      </c>
      <c r="AI453" s="174" t="str">
        <f ca="1">IFERROR(VLOOKUP(ROW(AI441),'فهرست بها کلی'!$C$13:$BO$1660,40,0),"")</f>
        <v/>
      </c>
      <c r="AJ453" s="174" t="str">
        <f ca="1">IFERROR(VLOOKUP(ROW(AJ441),'فهرست بها کلی'!$C$13:$BO$1660,43,0),"")</f>
        <v/>
      </c>
      <c r="AK453" s="174" t="str">
        <f ca="1">IFERROR(VLOOKUP(ROW(AK441),'فهرست بها کلی'!$C$13:$BO$1660,46,0),"")</f>
        <v/>
      </c>
      <c r="AL453" s="174" t="str">
        <f ca="1">IFERROR(VLOOKUP(ROW(AL441),'فهرست بها کلی'!$C$13:$BO$1660,49,0),"")</f>
        <v/>
      </c>
      <c r="AM453" s="174" t="str">
        <f ca="1">IFERROR(VLOOKUP(ROW(AM441),'فهرست بها کلی'!$C$13:$BO$1660,52,0),"")</f>
        <v/>
      </c>
      <c r="AN453" s="174" t="str">
        <f ca="1">IFERROR(VLOOKUP(ROW(AN441),'فهرست بها کلی'!$C$13:$BO$1660,55,0),"")</f>
        <v/>
      </c>
      <c r="AO453" s="174" t="str">
        <f ca="1">IFERROR(VLOOKUP(ROW(AO441),'فهرست بها کلی'!$C$13:$BO$1660,58,0),"")</f>
        <v/>
      </c>
      <c r="AP453" s="174" t="str">
        <f ca="1">IFERROR(VLOOKUP(ROW(AP441),'فهرست بها کلی'!$C$13:$BO$1660,61,0),"")</f>
        <v/>
      </c>
      <c r="AQ453" s="174" t="str">
        <f ca="1">IFERROR(VLOOKUP(ROW(AQ441),'فهرست بها کلی'!$C$13:$BO$1660,64,0),"")</f>
        <v/>
      </c>
      <c r="AR453" s="244">
        <f t="shared" ca="1" si="47"/>
        <v>0</v>
      </c>
      <c r="AS453" s="174" t="str">
        <f ca="1">IFERROR(VLOOKUP(ROW(AS441),'فهرست بها کلی'!$C$13:$BO$1660,23,0),"")</f>
        <v/>
      </c>
      <c r="AT453" s="174" t="str">
        <f ca="1">IFERROR(VLOOKUP(ROW(AT441),'فهرست بها کلی'!$C$13:$BO$1660,26,0),"")</f>
        <v/>
      </c>
      <c r="AU453" s="174" t="str">
        <f ca="1">IFERROR(VLOOKUP(ROW(AU441),'فهرست بها کلی'!$C$13:$BO$1660,29,0),"")</f>
        <v/>
      </c>
      <c r="AV453" s="174" t="str">
        <f ca="1">IFERROR(VLOOKUP(ROW(AV441),'فهرست بها کلی'!$C$13:$BO$1660,32,0),"")</f>
        <v/>
      </c>
      <c r="AW453" s="174" t="str">
        <f ca="1">IFERROR(VLOOKUP(ROW(AW441),'فهرست بها کلی'!$C$13:$BO$1660,35,0),"")</f>
        <v/>
      </c>
      <c r="AX453" s="174" t="str">
        <f ca="1">IFERROR(VLOOKUP(ROW(AX441),'فهرست بها کلی'!$C$13:$BO$1660,38,0),"")</f>
        <v/>
      </c>
      <c r="AY453" s="174" t="str">
        <f ca="1">IFERROR(VLOOKUP(ROW(AY441),'فهرست بها کلی'!$C$13:$BO$1660,41,0),"")</f>
        <v/>
      </c>
      <c r="AZ453" s="174" t="str">
        <f ca="1">IFERROR(VLOOKUP(ROW(AZ441),'فهرست بها کلی'!$C$13:$BO$1660,44,0),"")</f>
        <v/>
      </c>
      <c r="BA453" s="174" t="str">
        <f ca="1">IFERROR(VLOOKUP(ROW(BA441),'فهرست بها کلی'!$C$13:$BO$1660,47,0),"")</f>
        <v/>
      </c>
      <c r="BB453" s="174" t="str">
        <f ca="1">IFERROR(VLOOKUP(ROW(BB441),'فهرست بها کلی'!$C$13:$BO$1660,50,0),"")</f>
        <v/>
      </c>
      <c r="BC453" s="174" t="str">
        <f ca="1">IFERROR(VLOOKUP(ROW(BC441),'فهرست بها کلی'!$C$13:$BO$1660,53,0),"")</f>
        <v/>
      </c>
      <c r="BD453" s="174" t="str">
        <f ca="1">IFERROR(VLOOKUP(ROW(BD441),'فهرست بها کلی'!$C$13:$BO$1660,56,0),"")</f>
        <v/>
      </c>
      <c r="BE453" s="174" t="str">
        <f ca="1">IFERROR(VLOOKUP(ROW(BE441),'فهرست بها کلی'!$C$13:$BO$1660,59,0),"")</f>
        <v/>
      </c>
      <c r="BF453" s="174" t="str">
        <f ca="1">IFERROR(VLOOKUP(ROW(BF441),'فهرست بها کلی'!$C$13:$BO$1660,62,0),"")</f>
        <v/>
      </c>
      <c r="BG453" s="174" t="str">
        <f ca="1">IFERROR(VLOOKUP(ROW(BG441),'فهرست بها کلی'!$C$13:$BO$1660,65,0),"")</f>
        <v/>
      </c>
      <c r="BH453" s="174" t="str">
        <f ca="1">IFERROR(VLOOKUP(ROW(BH441),'فهرست بها کلی'!$C$13:$BO$1660,16,0),"")</f>
        <v/>
      </c>
      <c r="BI453" s="245" t="str">
        <f t="shared" ca="1" si="48"/>
        <v xml:space="preserve"> </v>
      </c>
      <c r="BJ453" s="245" t="str">
        <f t="shared" ca="1" si="49"/>
        <v/>
      </c>
      <c r="BK453" s="245" t="str">
        <f t="shared" ca="1" si="50"/>
        <v/>
      </c>
    </row>
    <row r="454" spans="1:63" ht="47.25" customHeight="1">
      <c r="A454" s="174" t="str">
        <f ca="1">IFERROR(VLOOKUP(ROW(A442),'فهرست بها کلی'!$C$13:$BO$1660,1,0),"")</f>
        <v/>
      </c>
      <c r="B454" s="174" t="str">
        <f ca="1">IFERROR(VLOOKUP(ROW(B442),'فهرست بها کلی'!$C$13:$BO$1660,5,0),"")</f>
        <v/>
      </c>
      <c r="C454" s="174" t="str">
        <f ca="1">IFERROR(VLOOKUP(ROW(C442),'فهرست بها کلی'!$C$13:$BO$1660,6,0),"")</f>
        <v/>
      </c>
      <c r="D454" s="174" t="str">
        <f ca="1">IFERROR(VLOOKUP(ROW(D442),'فهرست بها کلی'!$C$13:$BO$1660,7,0),"")</f>
        <v/>
      </c>
      <c r="E454" s="174" t="str">
        <f ca="1">IFERROR(VLOOKUP(ROW(E442),'فهرست بها کلی'!$C$13:$BO$1660,8,0),"")</f>
        <v/>
      </c>
      <c r="F454" s="174" t="str">
        <f ca="1">IFERROR(VLOOKUP(ROW(F442),'فهرست بها کلی'!$C$13:$BO$1660,9,0),"")</f>
        <v/>
      </c>
      <c r="G454" s="174" t="str">
        <f ca="1">IFERROR(VLOOKUP(ROW(G442),'فهرست بها کلی'!$C$13:$BO$1660,21,0),"")</f>
        <v/>
      </c>
      <c r="H454" s="174" t="str">
        <f ca="1">IFERROR(VLOOKUP(ROW(H442),'فهرست بها کلی'!$C$13:$BO$1660,24,0),"")</f>
        <v/>
      </c>
      <c r="I454" s="174" t="str">
        <f ca="1">IFERROR(VLOOKUP(ROW(I442),'فهرست بها کلی'!$C$13:$BO$1660,27,0),"")</f>
        <v/>
      </c>
      <c r="J454" s="174" t="str">
        <f ca="1">IFERROR(VLOOKUP(ROW(J442),'فهرست بها کلی'!$C$13:$BO$1660,30,0),"")</f>
        <v/>
      </c>
      <c r="K454" s="174" t="str">
        <f ca="1">IFERROR(VLOOKUP(ROW(K442),'فهرست بها کلی'!$C$13:$BO$1660,33,0),"")</f>
        <v/>
      </c>
      <c r="L454" s="174" t="str">
        <f ca="1">IFERROR(VLOOKUP(ROW(L442),'فهرست بها کلی'!$C$13:$BO$1660,36,0),"")</f>
        <v/>
      </c>
      <c r="M454" s="174" t="str">
        <f ca="1">IFERROR(VLOOKUP(ROW(M442),'فهرست بها کلی'!$C$13:$BO$1660,39,0),"")</f>
        <v/>
      </c>
      <c r="N454" s="174" t="str">
        <f ca="1">IFERROR(VLOOKUP(ROW(N442),'فهرست بها کلی'!$C$13:$BO$1660,42,0),"")</f>
        <v/>
      </c>
      <c r="O454" s="174" t="str">
        <f ca="1">IFERROR(VLOOKUP(ROW(O442),'فهرست بها کلی'!$C$13:$BO$1660,45,0),"")</f>
        <v/>
      </c>
      <c r="P454" s="174" t="str">
        <f ca="1">IFERROR(VLOOKUP(ROW(P442),'فهرست بها کلی'!$C$13:$BO$1660,48,0),"")</f>
        <v/>
      </c>
      <c r="Q454" s="174" t="str">
        <f ca="1">IFERROR(VLOOKUP(ROW(Q442),'فهرست بها کلی'!$C$13:$BO$1660,51,0),"")</f>
        <v/>
      </c>
      <c r="R454" s="174" t="str">
        <f ca="1">IFERROR(VLOOKUP(ROW(R442),'فهرست بها کلی'!$C$13:$BO$1660,54,0),"")</f>
        <v/>
      </c>
      <c r="S454" s="174" t="str">
        <f ca="1">IFERROR(VLOOKUP(ROW(S442),'فهرست بها کلی'!$C$13:$BO$1660,57,0),"")</f>
        <v/>
      </c>
      <c r="T454" s="174" t="str">
        <f ca="1">IFERROR(VLOOKUP(ROW(T442),'فهرست بها کلی'!$C$13:$BO$1660,60,0),"")</f>
        <v/>
      </c>
      <c r="U454" s="174" t="str">
        <f ca="1">IFERROR(VLOOKUP(ROW(U442),'فهرست بها کلی'!$C$13:$BO$1660,63,0),"")</f>
        <v/>
      </c>
      <c r="V454" s="241">
        <f t="shared" ca="1" si="44"/>
        <v>0</v>
      </c>
      <c r="W454" s="242" t="str">
        <f t="shared" ca="1" si="45"/>
        <v/>
      </c>
      <c r="X454" s="174" t="str">
        <f ca="1">IFERROR(VLOOKUP(ROW(X442),'فهرست بها کلی'!$C$13:$BO$1660,10,0),"")</f>
        <v/>
      </c>
      <c r="Y454" s="174" t="str">
        <f ca="1">IFERROR(VLOOKUP(ROW(Y442),'فهرست بها کلی'!$C$13:$BO$1660,11,0),"")</f>
        <v/>
      </c>
      <c r="Z454" s="174" t="str">
        <f ca="1">IFERROR(VLOOKUP(ROW(Z442),'فهرست بها کلی'!$C$13:$BO$1660,12,0),"")</f>
        <v/>
      </c>
      <c r="AA454" s="174" t="str">
        <f ca="1">IFERROR(VLOOKUP(ROW(AA442),'فهرست بها کلی'!$C$13:$BO$1660,13,0),"")</f>
        <v/>
      </c>
      <c r="AB454" s="243" t="str">
        <f t="shared" ca="1" si="46"/>
        <v/>
      </c>
      <c r="AC454" s="174" t="str">
        <f ca="1">IFERROR(VLOOKUP(ROW(AC442),'فهرست بها کلی'!$C$13:$BO$1660,22,0),"")</f>
        <v/>
      </c>
      <c r="AD454" s="174" t="str">
        <f ca="1">IFERROR(VLOOKUP(ROW(AD442),'فهرست بها کلی'!$C$13:$BO$1660,25,0),"")</f>
        <v/>
      </c>
      <c r="AE454" s="174" t="str">
        <f ca="1">IFERROR(VLOOKUP(ROW(AE442),'فهرست بها کلی'!$C$13:$BO$1660,28,0),"")</f>
        <v/>
      </c>
      <c r="AF454" s="174" t="str">
        <f ca="1">IFERROR(VLOOKUP(ROW(AF442),'فهرست بها کلی'!$C$13:$BO$1660,31,0),"")</f>
        <v/>
      </c>
      <c r="AG454" s="174" t="str">
        <f ca="1">IFERROR(VLOOKUP(ROW(AG442),'فهرست بها کلی'!$C$13:$BO$1660,34,0),"")</f>
        <v/>
      </c>
      <c r="AH454" s="174" t="str">
        <f ca="1">IFERROR(VLOOKUP(ROW(AH442),'فهرست بها کلی'!$C$13:$BO$1660,37,0),"")</f>
        <v/>
      </c>
      <c r="AI454" s="174" t="str">
        <f ca="1">IFERROR(VLOOKUP(ROW(AI442),'فهرست بها کلی'!$C$13:$BO$1660,40,0),"")</f>
        <v/>
      </c>
      <c r="AJ454" s="174" t="str">
        <f ca="1">IFERROR(VLOOKUP(ROW(AJ442),'فهرست بها کلی'!$C$13:$BO$1660,43,0),"")</f>
        <v/>
      </c>
      <c r="AK454" s="174" t="str">
        <f ca="1">IFERROR(VLOOKUP(ROW(AK442),'فهرست بها کلی'!$C$13:$BO$1660,46,0),"")</f>
        <v/>
      </c>
      <c r="AL454" s="174" t="str">
        <f ca="1">IFERROR(VLOOKUP(ROW(AL442),'فهرست بها کلی'!$C$13:$BO$1660,49,0),"")</f>
        <v/>
      </c>
      <c r="AM454" s="174" t="str">
        <f ca="1">IFERROR(VLOOKUP(ROW(AM442),'فهرست بها کلی'!$C$13:$BO$1660,52,0),"")</f>
        <v/>
      </c>
      <c r="AN454" s="174" t="str">
        <f ca="1">IFERROR(VLOOKUP(ROW(AN442),'فهرست بها کلی'!$C$13:$BO$1660,55,0),"")</f>
        <v/>
      </c>
      <c r="AO454" s="174" t="str">
        <f ca="1">IFERROR(VLOOKUP(ROW(AO442),'فهرست بها کلی'!$C$13:$BO$1660,58,0),"")</f>
        <v/>
      </c>
      <c r="AP454" s="174" t="str">
        <f ca="1">IFERROR(VLOOKUP(ROW(AP442),'فهرست بها کلی'!$C$13:$BO$1660,61,0),"")</f>
        <v/>
      </c>
      <c r="AQ454" s="174" t="str">
        <f ca="1">IFERROR(VLOOKUP(ROW(AQ442),'فهرست بها کلی'!$C$13:$BO$1660,64,0),"")</f>
        <v/>
      </c>
      <c r="AR454" s="244">
        <f t="shared" ca="1" si="47"/>
        <v>0</v>
      </c>
      <c r="AS454" s="174" t="str">
        <f ca="1">IFERROR(VLOOKUP(ROW(AS442),'فهرست بها کلی'!$C$13:$BO$1660,23,0),"")</f>
        <v/>
      </c>
      <c r="AT454" s="174" t="str">
        <f ca="1">IFERROR(VLOOKUP(ROW(AT442),'فهرست بها کلی'!$C$13:$BO$1660,26,0),"")</f>
        <v/>
      </c>
      <c r="AU454" s="174" t="str">
        <f ca="1">IFERROR(VLOOKUP(ROW(AU442),'فهرست بها کلی'!$C$13:$BO$1660,29,0),"")</f>
        <v/>
      </c>
      <c r="AV454" s="174" t="str">
        <f ca="1">IFERROR(VLOOKUP(ROW(AV442),'فهرست بها کلی'!$C$13:$BO$1660,32,0),"")</f>
        <v/>
      </c>
      <c r="AW454" s="174" t="str">
        <f ca="1">IFERROR(VLOOKUP(ROW(AW442),'فهرست بها کلی'!$C$13:$BO$1660,35,0),"")</f>
        <v/>
      </c>
      <c r="AX454" s="174" t="str">
        <f ca="1">IFERROR(VLOOKUP(ROW(AX442),'فهرست بها کلی'!$C$13:$BO$1660,38,0),"")</f>
        <v/>
      </c>
      <c r="AY454" s="174" t="str">
        <f ca="1">IFERROR(VLOOKUP(ROW(AY442),'فهرست بها کلی'!$C$13:$BO$1660,41,0),"")</f>
        <v/>
      </c>
      <c r="AZ454" s="174" t="str">
        <f ca="1">IFERROR(VLOOKUP(ROW(AZ442),'فهرست بها کلی'!$C$13:$BO$1660,44,0),"")</f>
        <v/>
      </c>
      <c r="BA454" s="174" t="str">
        <f ca="1">IFERROR(VLOOKUP(ROW(BA442),'فهرست بها کلی'!$C$13:$BO$1660,47,0),"")</f>
        <v/>
      </c>
      <c r="BB454" s="174" t="str">
        <f ca="1">IFERROR(VLOOKUP(ROW(BB442),'فهرست بها کلی'!$C$13:$BO$1660,50,0),"")</f>
        <v/>
      </c>
      <c r="BC454" s="174" t="str">
        <f ca="1">IFERROR(VLOOKUP(ROW(BC442),'فهرست بها کلی'!$C$13:$BO$1660,53,0),"")</f>
        <v/>
      </c>
      <c r="BD454" s="174" t="str">
        <f ca="1">IFERROR(VLOOKUP(ROW(BD442),'فهرست بها کلی'!$C$13:$BO$1660,56,0),"")</f>
        <v/>
      </c>
      <c r="BE454" s="174" t="str">
        <f ca="1">IFERROR(VLOOKUP(ROW(BE442),'فهرست بها کلی'!$C$13:$BO$1660,59,0),"")</f>
        <v/>
      </c>
      <c r="BF454" s="174" t="str">
        <f ca="1">IFERROR(VLOOKUP(ROW(BF442),'فهرست بها کلی'!$C$13:$BO$1660,62,0),"")</f>
        <v/>
      </c>
      <c r="BG454" s="174" t="str">
        <f ca="1">IFERROR(VLOOKUP(ROW(BG442),'فهرست بها کلی'!$C$13:$BO$1660,65,0),"")</f>
        <v/>
      </c>
      <c r="BH454" s="174" t="str">
        <f ca="1">IFERROR(VLOOKUP(ROW(BH442),'فهرست بها کلی'!$C$13:$BO$1660,16,0),"")</f>
        <v/>
      </c>
      <c r="BI454" s="245" t="str">
        <f t="shared" ca="1" si="48"/>
        <v xml:space="preserve"> </v>
      </c>
      <c r="BJ454" s="245" t="str">
        <f t="shared" ca="1" si="49"/>
        <v/>
      </c>
      <c r="BK454" s="245" t="str">
        <f t="shared" ca="1" si="50"/>
        <v/>
      </c>
    </row>
    <row r="455" spans="1:63" ht="47.25" customHeight="1">
      <c r="A455" s="174" t="str">
        <f ca="1">IFERROR(VLOOKUP(ROW(A443),'فهرست بها کلی'!$C$13:$BO$1660,1,0),"")</f>
        <v/>
      </c>
      <c r="B455" s="174" t="str">
        <f ca="1">IFERROR(VLOOKUP(ROW(B443),'فهرست بها کلی'!$C$13:$BO$1660,5,0),"")</f>
        <v/>
      </c>
      <c r="C455" s="174" t="str">
        <f ca="1">IFERROR(VLOOKUP(ROW(C443),'فهرست بها کلی'!$C$13:$BO$1660,6,0),"")</f>
        <v/>
      </c>
      <c r="D455" s="174" t="str">
        <f ca="1">IFERROR(VLOOKUP(ROW(D443),'فهرست بها کلی'!$C$13:$BO$1660,7,0),"")</f>
        <v/>
      </c>
      <c r="E455" s="174" t="str">
        <f ca="1">IFERROR(VLOOKUP(ROW(E443),'فهرست بها کلی'!$C$13:$BO$1660,8,0),"")</f>
        <v/>
      </c>
      <c r="F455" s="174" t="str">
        <f ca="1">IFERROR(VLOOKUP(ROW(F443),'فهرست بها کلی'!$C$13:$BO$1660,9,0),"")</f>
        <v/>
      </c>
      <c r="G455" s="174" t="str">
        <f ca="1">IFERROR(VLOOKUP(ROW(G443),'فهرست بها کلی'!$C$13:$BO$1660,21,0),"")</f>
        <v/>
      </c>
      <c r="H455" s="174" t="str">
        <f ca="1">IFERROR(VLOOKUP(ROW(H443),'فهرست بها کلی'!$C$13:$BO$1660,24,0),"")</f>
        <v/>
      </c>
      <c r="I455" s="174" t="str">
        <f ca="1">IFERROR(VLOOKUP(ROW(I443),'فهرست بها کلی'!$C$13:$BO$1660,27,0),"")</f>
        <v/>
      </c>
      <c r="J455" s="174" t="str">
        <f ca="1">IFERROR(VLOOKUP(ROW(J443),'فهرست بها کلی'!$C$13:$BO$1660,30,0),"")</f>
        <v/>
      </c>
      <c r="K455" s="174" t="str">
        <f ca="1">IFERROR(VLOOKUP(ROW(K443),'فهرست بها کلی'!$C$13:$BO$1660,33,0),"")</f>
        <v/>
      </c>
      <c r="L455" s="174" t="str">
        <f ca="1">IFERROR(VLOOKUP(ROW(L443),'فهرست بها کلی'!$C$13:$BO$1660,36,0),"")</f>
        <v/>
      </c>
      <c r="M455" s="174" t="str">
        <f ca="1">IFERROR(VLOOKUP(ROW(M443),'فهرست بها کلی'!$C$13:$BO$1660,39,0),"")</f>
        <v/>
      </c>
      <c r="N455" s="174" t="str">
        <f ca="1">IFERROR(VLOOKUP(ROW(N443),'فهرست بها کلی'!$C$13:$BO$1660,42,0),"")</f>
        <v/>
      </c>
      <c r="O455" s="174" t="str">
        <f ca="1">IFERROR(VLOOKUP(ROW(O443),'فهرست بها کلی'!$C$13:$BO$1660,45,0),"")</f>
        <v/>
      </c>
      <c r="P455" s="174" t="str">
        <f ca="1">IFERROR(VLOOKUP(ROW(P443),'فهرست بها کلی'!$C$13:$BO$1660,48,0),"")</f>
        <v/>
      </c>
      <c r="Q455" s="174" t="str">
        <f ca="1">IFERROR(VLOOKUP(ROW(Q443),'فهرست بها کلی'!$C$13:$BO$1660,51,0),"")</f>
        <v/>
      </c>
      <c r="R455" s="174" t="str">
        <f ca="1">IFERROR(VLOOKUP(ROW(R443),'فهرست بها کلی'!$C$13:$BO$1660,54,0),"")</f>
        <v/>
      </c>
      <c r="S455" s="174" t="str">
        <f ca="1">IFERROR(VLOOKUP(ROW(S443),'فهرست بها کلی'!$C$13:$BO$1660,57,0),"")</f>
        <v/>
      </c>
      <c r="T455" s="174" t="str">
        <f ca="1">IFERROR(VLOOKUP(ROW(T443),'فهرست بها کلی'!$C$13:$BO$1660,60,0),"")</f>
        <v/>
      </c>
      <c r="U455" s="174" t="str">
        <f ca="1">IFERROR(VLOOKUP(ROW(U443),'فهرست بها کلی'!$C$13:$BO$1660,63,0),"")</f>
        <v/>
      </c>
      <c r="V455" s="241">
        <f t="shared" ca="1" si="44"/>
        <v>0</v>
      </c>
      <c r="W455" s="242" t="str">
        <f t="shared" ca="1" si="45"/>
        <v/>
      </c>
      <c r="X455" s="174" t="str">
        <f ca="1">IFERROR(VLOOKUP(ROW(X443),'فهرست بها کلی'!$C$13:$BO$1660,10,0),"")</f>
        <v/>
      </c>
      <c r="Y455" s="174" t="str">
        <f ca="1">IFERROR(VLOOKUP(ROW(Y443),'فهرست بها کلی'!$C$13:$BO$1660,11,0),"")</f>
        <v/>
      </c>
      <c r="Z455" s="174" t="str">
        <f ca="1">IFERROR(VLOOKUP(ROW(Z443),'فهرست بها کلی'!$C$13:$BO$1660,12,0),"")</f>
        <v/>
      </c>
      <c r="AA455" s="174" t="str">
        <f ca="1">IFERROR(VLOOKUP(ROW(AA443),'فهرست بها کلی'!$C$13:$BO$1660,13,0),"")</f>
        <v/>
      </c>
      <c r="AB455" s="243" t="str">
        <f t="shared" ca="1" si="46"/>
        <v/>
      </c>
      <c r="AC455" s="174" t="str">
        <f ca="1">IFERROR(VLOOKUP(ROW(AC443),'فهرست بها کلی'!$C$13:$BO$1660,22,0),"")</f>
        <v/>
      </c>
      <c r="AD455" s="174" t="str">
        <f ca="1">IFERROR(VLOOKUP(ROW(AD443),'فهرست بها کلی'!$C$13:$BO$1660,25,0),"")</f>
        <v/>
      </c>
      <c r="AE455" s="174" t="str">
        <f ca="1">IFERROR(VLOOKUP(ROW(AE443),'فهرست بها کلی'!$C$13:$BO$1660,28,0),"")</f>
        <v/>
      </c>
      <c r="AF455" s="174" t="str">
        <f ca="1">IFERROR(VLOOKUP(ROW(AF443),'فهرست بها کلی'!$C$13:$BO$1660,31,0),"")</f>
        <v/>
      </c>
      <c r="AG455" s="174" t="str">
        <f ca="1">IFERROR(VLOOKUP(ROW(AG443),'فهرست بها کلی'!$C$13:$BO$1660,34,0),"")</f>
        <v/>
      </c>
      <c r="AH455" s="174" t="str">
        <f ca="1">IFERROR(VLOOKUP(ROW(AH443),'فهرست بها کلی'!$C$13:$BO$1660,37,0),"")</f>
        <v/>
      </c>
      <c r="AI455" s="174" t="str">
        <f ca="1">IFERROR(VLOOKUP(ROW(AI443),'فهرست بها کلی'!$C$13:$BO$1660,40,0),"")</f>
        <v/>
      </c>
      <c r="AJ455" s="174" t="str">
        <f ca="1">IFERROR(VLOOKUP(ROW(AJ443),'فهرست بها کلی'!$C$13:$BO$1660,43,0),"")</f>
        <v/>
      </c>
      <c r="AK455" s="174" t="str">
        <f ca="1">IFERROR(VLOOKUP(ROW(AK443),'فهرست بها کلی'!$C$13:$BO$1660,46,0),"")</f>
        <v/>
      </c>
      <c r="AL455" s="174" t="str">
        <f ca="1">IFERROR(VLOOKUP(ROW(AL443),'فهرست بها کلی'!$C$13:$BO$1660,49,0),"")</f>
        <v/>
      </c>
      <c r="AM455" s="174" t="str">
        <f ca="1">IFERROR(VLOOKUP(ROW(AM443),'فهرست بها کلی'!$C$13:$BO$1660,52,0),"")</f>
        <v/>
      </c>
      <c r="AN455" s="174" t="str">
        <f ca="1">IFERROR(VLOOKUP(ROW(AN443),'فهرست بها کلی'!$C$13:$BO$1660,55,0),"")</f>
        <v/>
      </c>
      <c r="AO455" s="174" t="str">
        <f ca="1">IFERROR(VLOOKUP(ROW(AO443),'فهرست بها کلی'!$C$13:$BO$1660,58,0),"")</f>
        <v/>
      </c>
      <c r="AP455" s="174" t="str">
        <f ca="1">IFERROR(VLOOKUP(ROW(AP443),'فهرست بها کلی'!$C$13:$BO$1660,61,0),"")</f>
        <v/>
      </c>
      <c r="AQ455" s="174" t="str">
        <f ca="1">IFERROR(VLOOKUP(ROW(AQ443),'فهرست بها کلی'!$C$13:$BO$1660,64,0),"")</f>
        <v/>
      </c>
      <c r="AR455" s="244">
        <f t="shared" ca="1" si="47"/>
        <v>0</v>
      </c>
      <c r="AS455" s="174" t="str">
        <f ca="1">IFERROR(VLOOKUP(ROW(AS443),'فهرست بها کلی'!$C$13:$BO$1660,23,0),"")</f>
        <v/>
      </c>
      <c r="AT455" s="174" t="str">
        <f ca="1">IFERROR(VLOOKUP(ROW(AT443),'فهرست بها کلی'!$C$13:$BO$1660,26,0),"")</f>
        <v/>
      </c>
      <c r="AU455" s="174" t="str">
        <f ca="1">IFERROR(VLOOKUP(ROW(AU443),'فهرست بها کلی'!$C$13:$BO$1660,29,0),"")</f>
        <v/>
      </c>
      <c r="AV455" s="174" t="str">
        <f ca="1">IFERROR(VLOOKUP(ROW(AV443),'فهرست بها کلی'!$C$13:$BO$1660,32,0),"")</f>
        <v/>
      </c>
      <c r="AW455" s="174" t="str">
        <f ca="1">IFERROR(VLOOKUP(ROW(AW443),'فهرست بها کلی'!$C$13:$BO$1660,35,0),"")</f>
        <v/>
      </c>
      <c r="AX455" s="174" t="str">
        <f ca="1">IFERROR(VLOOKUP(ROW(AX443),'فهرست بها کلی'!$C$13:$BO$1660,38,0),"")</f>
        <v/>
      </c>
      <c r="AY455" s="174" t="str">
        <f ca="1">IFERROR(VLOOKUP(ROW(AY443),'فهرست بها کلی'!$C$13:$BO$1660,41,0),"")</f>
        <v/>
      </c>
      <c r="AZ455" s="174" t="str">
        <f ca="1">IFERROR(VLOOKUP(ROW(AZ443),'فهرست بها کلی'!$C$13:$BO$1660,44,0),"")</f>
        <v/>
      </c>
      <c r="BA455" s="174" t="str">
        <f ca="1">IFERROR(VLOOKUP(ROW(BA443),'فهرست بها کلی'!$C$13:$BO$1660,47,0),"")</f>
        <v/>
      </c>
      <c r="BB455" s="174" t="str">
        <f ca="1">IFERROR(VLOOKUP(ROW(BB443),'فهرست بها کلی'!$C$13:$BO$1660,50,0),"")</f>
        <v/>
      </c>
      <c r="BC455" s="174" t="str">
        <f ca="1">IFERROR(VLOOKUP(ROW(BC443),'فهرست بها کلی'!$C$13:$BO$1660,53,0),"")</f>
        <v/>
      </c>
      <c r="BD455" s="174" t="str">
        <f ca="1">IFERROR(VLOOKUP(ROW(BD443),'فهرست بها کلی'!$C$13:$BO$1660,56,0),"")</f>
        <v/>
      </c>
      <c r="BE455" s="174" t="str">
        <f ca="1">IFERROR(VLOOKUP(ROW(BE443),'فهرست بها کلی'!$C$13:$BO$1660,59,0),"")</f>
        <v/>
      </c>
      <c r="BF455" s="174" t="str">
        <f ca="1">IFERROR(VLOOKUP(ROW(BF443),'فهرست بها کلی'!$C$13:$BO$1660,62,0),"")</f>
        <v/>
      </c>
      <c r="BG455" s="174" t="str">
        <f ca="1">IFERROR(VLOOKUP(ROW(BG443),'فهرست بها کلی'!$C$13:$BO$1660,65,0),"")</f>
        <v/>
      </c>
      <c r="BH455" s="174" t="str">
        <f ca="1">IFERROR(VLOOKUP(ROW(BH443),'فهرست بها کلی'!$C$13:$BO$1660,16,0),"")</f>
        <v/>
      </c>
      <c r="BI455" s="245" t="str">
        <f t="shared" ca="1" si="48"/>
        <v xml:space="preserve"> </v>
      </c>
      <c r="BJ455" s="245" t="str">
        <f t="shared" ca="1" si="49"/>
        <v/>
      </c>
      <c r="BK455" s="245" t="str">
        <f t="shared" ca="1" si="50"/>
        <v/>
      </c>
    </row>
    <row r="456" spans="1:63" ht="47.25" customHeight="1">
      <c r="A456" s="174" t="str">
        <f ca="1">IFERROR(VLOOKUP(ROW(A444),'فهرست بها کلی'!$C$13:$BO$1660,1,0),"")</f>
        <v/>
      </c>
      <c r="B456" s="174" t="str">
        <f ca="1">IFERROR(VLOOKUP(ROW(B444),'فهرست بها کلی'!$C$13:$BO$1660,5,0),"")</f>
        <v/>
      </c>
      <c r="C456" s="174" t="str">
        <f ca="1">IFERROR(VLOOKUP(ROW(C444),'فهرست بها کلی'!$C$13:$BO$1660,6,0),"")</f>
        <v/>
      </c>
      <c r="D456" s="174" t="str">
        <f ca="1">IFERROR(VLOOKUP(ROW(D444),'فهرست بها کلی'!$C$13:$BO$1660,7,0),"")</f>
        <v/>
      </c>
      <c r="E456" s="174" t="str">
        <f ca="1">IFERROR(VLOOKUP(ROW(E444),'فهرست بها کلی'!$C$13:$BO$1660,8,0),"")</f>
        <v/>
      </c>
      <c r="F456" s="174" t="str">
        <f ca="1">IFERROR(VLOOKUP(ROW(F444),'فهرست بها کلی'!$C$13:$BO$1660,9,0),"")</f>
        <v/>
      </c>
      <c r="G456" s="174" t="str">
        <f ca="1">IFERROR(VLOOKUP(ROW(G444),'فهرست بها کلی'!$C$13:$BO$1660,21,0),"")</f>
        <v/>
      </c>
      <c r="H456" s="174" t="str">
        <f ca="1">IFERROR(VLOOKUP(ROW(H444),'فهرست بها کلی'!$C$13:$BO$1660,24,0),"")</f>
        <v/>
      </c>
      <c r="I456" s="174" t="str">
        <f ca="1">IFERROR(VLOOKUP(ROW(I444),'فهرست بها کلی'!$C$13:$BO$1660,27,0),"")</f>
        <v/>
      </c>
      <c r="J456" s="174" t="str">
        <f ca="1">IFERROR(VLOOKUP(ROW(J444),'فهرست بها کلی'!$C$13:$BO$1660,30,0),"")</f>
        <v/>
      </c>
      <c r="K456" s="174" t="str">
        <f ca="1">IFERROR(VLOOKUP(ROW(K444),'فهرست بها کلی'!$C$13:$BO$1660,33,0),"")</f>
        <v/>
      </c>
      <c r="L456" s="174" t="str">
        <f ca="1">IFERROR(VLOOKUP(ROW(L444),'فهرست بها کلی'!$C$13:$BO$1660,36,0),"")</f>
        <v/>
      </c>
      <c r="M456" s="174" t="str">
        <f ca="1">IFERROR(VLOOKUP(ROW(M444),'فهرست بها کلی'!$C$13:$BO$1660,39,0),"")</f>
        <v/>
      </c>
      <c r="N456" s="174" t="str">
        <f ca="1">IFERROR(VLOOKUP(ROW(N444),'فهرست بها کلی'!$C$13:$BO$1660,42,0),"")</f>
        <v/>
      </c>
      <c r="O456" s="174" t="str">
        <f ca="1">IFERROR(VLOOKUP(ROW(O444),'فهرست بها کلی'!$C$13:$BO$1660,45,0),"")</f>
        <v/>
      </c>
      <c r="P456" s="174" t="str">
        <f ca="1">IFERROR(VLOOKUP(ROW(P444),'فهرست بها کلی'!$C$13:$BO$1660,48,0),"")</f>
        <v/>
      </c>
      <c r="Q456" s="174" t="str">
        <f ca="1">IFERROR(VLOOKUP(ROW(Q444),'فهرست بها کلی'!$C$13:$BO$1660,51,0),"")</f>
        <v/>
      </c>
      <c r="R456" s="174" t="str">
        <f ca="1">IFERROR(VLOOKUP(ROW(R444),'فهرست بها کلی'!$C$13:$BO$1660,54,0),"")</f>
        <v/>
      </c>
      <c r="S456" s="174" t="str">
        <f ca="1">IFERROR(VLOOKUP(ROW(S444),'فهرست بها کلی'!$C$13:$BO$1660,57,0),"")</f>
        <v/>
      </c>
      <c r="T456" s="174" t="str">
        <f ca="1">IFERROR(VLOOKUP(ROW(T444),'فهرست بها کلی'!$C$13:$BO$1660,60,0),"")</f>
        <v/>
      </c>
      <c r="U456" s="174" t="str">
        <f ca="1">IFERROR(VLOOKUP(ROW(U444),'فهرست بها کلی'!$C$13:$BO$1660,63,0),"")</f>
        <v/>
      </c>
      <c r="V456" s="241">
        <f t="shared" ca="1" si="44"/>
        <v>0</v>
      </c>
      <c r="W456" s="242" t="str">
        <f t="shared" ca="1" si="45"/>
        <v/>
      </c>
      <c r="X456" s="174" t="str">
        <f ca="1">IFERROR(VLOOKUP(ROW(X444),'فهرست بها کلی'!$C$13:$BO$1660,10,0),"")</f>
        <v/>
      </c>
      <c r="Y456" s="174" t="str">
        <f ca="1">IFERROR(VLOOKUP(ROW(Y444),'فهرست بها کلی'!$C$13:$BO$1660,11,0),"")</f>
        <v/>
      </c>
      <c r="Z456" s="174" t="str">
        <f ca="1">IFERROR(VLOOKUP(ROW(Z444),'فهرست بها کلی'!$C$13:$BO$1660,12,0),"")</f>
        <v/>
      </c>
      <c r="AA456" s="174" t="str">
        <f ca="1">IFERROR(VLOOKUP(ROW(AA444),'فهرست بها کلی'!$C$13:$BO$1660,13,0),"")</f>
        <v/>
      </c>
      <c r="AB456" s="243" t="str">
        <f t="shared" ca="1" si="46"/>
        <v/>
      </c>
      <c r="AC456" s="174" t="str">
        <f ca="1">IFERROR(VLOOKUP(ROW(AC444),'فهرست بها کلی'!$C$13:$BO$1660,22,0),"")</f>
        <v/>
      </c>
      <c r="AD456" s="174" t="str">
        <f ca="1">IFERROR(VLOOKUP(ROW(AD444),'فهرست بها کلی'!$C$13:$BO$1660,25,0),"")</f>
        <v/>
      </c>
      <c r="AE456" s="174" t="str">
        <f ca="1">IFERROR(VLOOKUP(ROW(AE444),'فهرست بها کلی'!$C$13:$BO$1660,28,0),"")</f>
        <v/>
      </c>
      <c r="AF456" s="174" t="str">
        <f ca="1">IFERROR(VLOOKUP(ROW(AF444),'فهرست بها کلی'!$C$13:$BO$1660,31,0),"")</f>
        <v/>
      </c>
      <c r="AG456" s="174" t="str">
        <f ca="1">IFERROR(VLOOKUP(ROW(AG444),'فهرست بها کلی'!$C$13:$BO$1660,34,0),"")</f>
        <v/>
      </c>
      <c r="AH456" s="174" t="str">
        <f ca="1">IFERROR(VLOOKUP(ROW(AH444),'فهرست بها کلی'!$C$13:$BO$1660,37,0),"")</f>
        <v/>
      </c>
      <c r="AI456" s="174" t="str">
        <f ca="1">IFERROR(VLOOKUP(ROW(AI444),'فهرست بها کلی'!$C$13:$BO$1660,40,0),"")</f>
        <v/>
      </c>
      <c r="AJ456" s="174" t="str">
        <f ca="1">IFERROR(VLOOKUP(ROW(AJ444),'فهرست بها کلی'!$C$13:$BO$1660,43,0),"")</f>
        <v/>
      </c>
      <c r="AK456" s="174" t="str">
        <f ca="1">IFERROR(VLOOKUP(ROW(AK444),'فهرست بها کلی'!$C$13:$BO$1660,46,0),"")</f>
        <v/>
      </c>
      <c r="AL456" s="174" t="str">
        <f ca="1">IFERROR(VLOOKUP(ROW(AL444),'فهرست بها کلی'!$C$13:$BO$1660,49,0),"")</f>
        <v/>
      </c>
      <c r="AM456" s="174" t="str">
        <f ca="1">IFERROR(VLOOKUP(ROW(AM444),'فهرست بها کلی'!$C$13:$BO$1660,52,0),"")</f>
        <v/>
      </c>
      <c r="AN456" s="174" t="str">
        <f ca="1">IFERROR(VLOOKUP(ROW(AN444),'فهرست بها کلی'!$C$13:$BO$1660,55,0),"")</f>
        <v/>
      </c>
      <c r="AO456" s="174" t="str">
        <f ca="1">IFERROR(VLOOKUP(ROW(AO444),'فهرست بها کلی'!$C$13:$BO$1660,58,0),"")</f>
        <v/>
      </c>
      <c r="AP456" s="174" t="str">
        <f ca="1">IFERROR(VLOOKUP(ROW(AP444),'فهرست بها کلی'!$C$13:$BO$1660,61,0),"")</f>
        <v/>
      </c>
      <c r="AQ456" s="174" t="str">
        <f ca="1">IFERROR(VLOOKUP(ROW(AQ444),'فهرست بها کلی'!$C$13:$BO$1660,64,0),"")</f>
        <v/>
      </c>
      <c r="AR456" s="244">
        <f t="shared" ca="1" si="47"/>
        <v>0</v>
      </c>
      <c r="AS456" s="174" t="str">
        <f ca="1">IFERROR(VLOOKUP(ROW(AS444),'فهرست بها کلی'!$C$13:$BO$1660,23,0),"")</f>
        <v/>
      </c>
      <c r="AT456" s="174" t="str">
        <f ca="1">IFERROR(VLOOKUP(ROW(AT444),'فهرست بها کلی'!$C$13:$BO$1660,26,0),"")</f>
        <v/>
      </c>
      <c r="AU456" s="174" t="str">
        <f ca="1">IFERROR(VLOOKUP(ROW(AU444),'فهرست بها کلی'!$C$13:$BO$1660,29,0),"")</f>
        <v/>
      </c>
      <c r="AV456" s="174" t="str">
        <f ca="1">IFERROR(VLOOKUP(ROW(AV444),'فهرست بها کلی'!$C$13:$BO$1660,32,0),"")</f>
        <v/>
      </c>
      <c r="AW456" s="174" t="str">
        <f ca="1">IFERROR(VLOOKUP(ROW(AW444),'فهرست بها کلی'!$C$13:$BO$1660,35,0),"")</f>
        <v/>
      </c>
      <c r="AX456" s="174" t="str">
        <f ca="1">IFERROR(VLOOKUP(ROW(AX444),'فهرست بها کلی'!$C$13:$BO$1660,38,0),"")</f>
        <v/>
      </c>
      <c r="AY456" s="174" t="str">
        <f ca="1">IFERROR(VLOOKUP(ROW(AY444),'فهرست بها کلی'!$C$13:$BO$1660,41,0),"")</f>
        <v/>
      </c>
      <c r="AZ456" s="174" t="str">
        <f ca="1">IFERROR(VLOOKUP(ROW(AZ444),'فهرست بها کلی'!$C$13:$BO$1660,44,0),"")</f>
        <v/>
      </c>
      <c r="BA456" s="174" t="str">
        <f ca="1">IFERROR(VLOOKUP(ROW(BA444),'فهرست بها کلی'!$C$13:$BO$1660,47,0),"")</f>
        <v/>
      </c>
      <c r="BB456" s="174" t="str">
        <f ca="1">IFERROR(VLOOKUP(ROW(BB444),'فهرست بها کلی'!$C$13:$BO$1660,50,0),"")</f>
        <v/>
      </c>
      <c r="BC456" s="174" t="str">
        <f ca="1">IFERROR(VLOOKUP(ROW(BC444),'فهرست بها کلی'!$C$13:$BO$1660,53,0),"")</f>
        <v/>
      </c>
      <c r="BD456" s="174" t="str">
        <f ca="1">IFERROR(VLOOKUP(ROW(BD444),'فهرست بها کلی'!$C$13:$BO$1660,56,0),"")</f>
        <v/>
      </c>
      <c r="BE456" s="174" t="str">
        <f ca="1">IFERROR(VLOOKUP(ROW(BE444),'فهرست بها کلی'!$C$13:$BO$1660,59,0),"")</f>
        <v/>
      </c>
      <c r="BF456" s="174" t="str">
        <f ca="1">IFERROR(VLOOKUP(ROW(BF444),'فهرست بها کلی'!$C$13:$BO$1660,62,0),"")</f>
        <v/>
      </c>
      <c r="BG456" s="174" t="str">
        <f ca="1">IFERROR(VLOOKUP(ROW(BG444),'فهرست بها کلی'!$C$13:$BO$1660,65,0),"")</f>
        <v/>
      </c>
      <c r="BH456" s="174" t="str">
        <f ca="1">IFERROR(VLOOKUP(ROW(BH444),'فهرست بها کلی'!$C$13:$BO$1660,16,0),"")</f>
        <v/>
      </c>
      <c r="BI456" s="245" t="str">
        <f t="shared" ca="1" si="48"/>
        <v xml:space="preserve"> </v>
      </c>
      <c r="BJ456" s="245" t="str">
        <f t="shared" ca="1" si="49"/>
        <v/>
      </c>
      <c r="BK456" s="245" t="str">
        <f t="shared" ca="1" si="50"/>
        <v/>
      </c>
    </row>
    <row r="457" spans="1:63" ht="47.25" customHeight="1">
      <c r="A457" s="174" t="str">
        <f ca="1">IFERROR(VLOOKUP(ROW(A445),'فهرست بها کلی'!$C$13:$BO$1660,1,0),"")</f>
        <v/>
      </c>
      <c r="B457" s="174" t="str">
        <f ca="1">IFERROR(VLOOKUP(ROW(B445),'فهرست بها کلی'!$C$13:$BO$1660,5,0),"")</f>
        <v/>
      </c>
      <c r="C457" s="174" t="str">
        <f ca="1">IFERROR(VLOOKUP(ROW(C445),'فهرست بها کلی'!$C$13:$BO$1660,6,0),"")</f>
        <v/>
      </c>
      <c r="D457" s="174" t="str">
        <f ca="1">IFERROR(VLOOKUP(ROW(D445),'فهرست بها کلی'!$C$13:$BO$1660,7,0),"")</f>
        <v/>
      </c>
      <c r="E457" s="174" t="str">
        <f ca="1">IFERROR(VLOOKUP(ROW(E445),'فهرست بها کلی'!$C$13:$BO$1660,8,0),"")</f>
        <v/>
      </c>
      <c r="F457" s="174" t="str">
        <f ca="1">IFERROR(VLOOKUP(ROW(F445),'فهرست بها کلی'!$C$13:$BO$1660,9,0),"")</f>
        <v/>
      </c>
      <c r="G457" s="174" t="str">
        <f ca="1">IFERROR(VLOOKUP(ROW(G445),'فهرست بها کلی'!$C$13:$BO$1660,21,0),"")</f>
        <v/>
      </c>
      <c r="H457" s="174" t="str">
        <f ca="1">IFERROR(VLOOKUP(ROW(H445),'فهرست بها کلی'!$C$13:$BO$1660,24,0),"")</f>
        <v/>
      </c>
      <c r="I457" s="174" t="str">
        <f ca="1">IFERROR(VLOOKUP(ROW(I445),'فهرست بها کلی'!$C$13:$BO$1660,27,0),"")</f>
        <v/>
      </c>
      <c r="J457" s="174" t="str">
        <f ca="1">IFERROR(VLOOKUP(ROW(J445),'فهرست بها کلی'!$C$13:$BO$1660,30,0),"")</f>
        <v/>
      </c>
      <c r="K457" s="174" t="str">
        <f ca="1">IFERROR(VLOOKUP(ROW(K445),'فهرست بها کلی'!$C$13:$BO$1660,33,0),"")</f>
        <v/>
      </c>
      <c r="L457" s="174" t="str">
        <f ca="1">IFERROR(VLOOKUP(ROW(L445),'فهرست بها کلی'!$C$13:$BO$1660,36,0),"")</f>
        <v/>
      </c>
      <c r="M457" s="174" t="str">
        <f ca="1">IFERROR(VLOOKUP(ROW(M445),'فهرست بها کلی'!$C$13:$BO$1660,39,0),"")</f>
        <v/>
      </c>
      <c r="N457" s="174" t="str">
        <f ca="1">IFERROR(VLOOKUP(ROW(N445),'فهرست بها کلی'!$C$13:$BO$1660,42,0),"")</f>
        <v/>
      </c>
      <c r="O457" s="174" t="str">
        <f ca="1">IFERROR(VLOOKUP(ROW(O445),'فهرست بها کلی'!$C$13:$BO$1660,45,0),"")</f>
        <v/>
      </c>
      <c r="P457" s="174" t="str">
        <f ca="1">IFERROR(VLOOKUP(ROW(P445),'فهرست بها کلی'!$C$13:$BO$1660,48,0),"")</f>
        <v/>
      </c>
      <c r="Q457" s="174" t="str">
        <f ca="1">IFERROR(VLOOKUP(ROW(Q445),'فهرست بها کلی'!$C$13:$BO$1660,51,0),"")</f>
        <v/>
      </c>
      <c r="R457" s="174" t="str">
        <f ca="1">IFERROR(VLOOKUP(ROW(R445),'فهرست بها کلی'!$C$13:$BO$1660,54,0),"")</f>
        <v/>
      </c>
      <c r="S457" s="174" t="str">
        <f ca="1">IFERROR(VLOOKUP(ROW(S445),'فهرست بها کلی'!$C$13:$BO$1660,57,0),"")</f>
        <v/>
      </c>
      <c r="T457" s="174" t="str">
        <f ca="1">IFERROR(VLOOKUP(ROW(T445),'فهرست بها کلی'!$C$13:$BO$1660,60,0),"")</f>
        <v/>
      </c>
      <c r="U457" s="174" t="str">
        <f ca="1">IFERROR(VLOOKUP(ROW(U445),'فهرست بها کلی'!$C$13:$BO$1660,63,0),"")</f>
        <v/>
      </c>
      <c r="V457" s="241">
        <f t="shared" ca="1" si="44"/>
        <v>0</v>
      </c>
      <c r="W457" s="242" t="str">
        <f t="shared" ca="1" si="45"/>
        <v/>
      </c>
      <c r="X457" s="174" t="str">
        <f ca="1">IFERROR(VLOOKUP(ROW(X445),'فهرست بها کلی'!$C$13:$BO$1660,10,0),"")</f>
        <v/>
      </c>
      <c r="Y457" s="174" t="str">
        <f ca="1">IFERROR(VLOOKUP(ROW(Y445),'فهرست بها کلی'!$C$13:$BO$1660,11,0),"")</f>
        <v/>
      </c>
      <c r="Z457" s="174" t="str">
        <f ca="1">IFERROR(VLOOKUP(ROW(Z445),'فهرست بها کلی'!$C$13:$BO$1660,12,0),"")</f>
        <v/>
      </c>
      <c r="AA457" s="174" t="str">
        <f ca="1">IFERROR(VLOOKUP(ROW(AA445),'فهرست بها کلی'!$C$13:$BO$1660,13,0),"")</f>
        <v/>
      </c>
      <c r="AB457" s="243" t="str">
        <f t="shared" ca="1" si="46"/>
        <v/>
      </c>
      <c r="AC457" s="174" t="str">
        <f ca="1">IFERROR(VLOOKUP(ROW(AC445),'فهرست بها کلی'!$C$13:$BO$1660,22,0),"")</f>
        <v/>
      </c>
      <c r="AD457" s="174" t="str">
        <f ca="1">IFERROR(VLOOKUP(ROW(AD445),'فهرست بها کلی'!$C$13:$BO$1660,25,0),"")</f>
        <v/>
      </c>
      <c r="AE457" s="174" t="str">
        <f ca="1">IFERROR(VLOOKUP(ROW(AE445),'فهرست بها کلی'!$C$13:$BO$1660,28,0),"")</f>
        <v/>
      </c>
      <c r="AF457" s="174" t="str">
        <f ca="1">IFERROR(VLOOKUP(ROW(AF445),'فهرست بها کلی'!$C$13:$BO$1660,31,0),"")</f>
        <v/>
      </c>
      <c r="AG457" s="174" t="str">
        <f ca="1">IFERROR(VLOOKUP(ROW(AG445),'فهرست بها کلی'!$C$13:$BO$1660,34,0),"")</f>
        <v/>
      </c>
      <c r="AH457" s="174" t="str">
        <f ca="1">IFERROR(VLOOKUP(ROW(AH445),'فهرست بها کلی'!$C$13:$BO$1660,37,0),"")</f>
        <v/>
      </c>
      <c r="AI457" s="174" t="str">
        <f ca="1">IFERROR(VLOOKUP(ROW(AI445),'فهرست بها کلی'!$C$13:$BO$1660,40,0),"")</f>
        <v/>
      </c>
      <c r="AJ457" s="174" t="str">
        <f ca="1">IFERROR(VLOOKUP(ROW(AJ445),'فهرست بها کلی'!$C$13:$BO$1660,43,0),"")</f>
        <v/>
      </c>
      <c r="AK457" s="174" t="str">
        <f ca="1">IFERROR(VLOOKUP(ROW(AK445),'فهرست بها کلی'!$C$13:$BO$1660,46,0),"")</f>
        <v/>
      </c>
      <c r="AL457" s="174" t="str">
        <f ca="1">IFERROR(VLOOKUP(ROW(AL445),'فهرست بها کلی'!$C$13:$BO$1660,49,0),"")</f>
        <v/>
      </c>
      <c r="AM457" s="174" t="str">
        <f ca="1">IFERROR(VLOOKUP(ROW(AM445),'فهرست بها کلی'!$C$13:$BO$1660,52,0),"")</f>
        <v/>
      </c>
      <c r="AN457" s="174" t="str">
        <f ca="1">IFERROR(VLOOKUP(ROW(AN445),'فهرست بها کلی'!$C$13:$BO$1660,55,0),"")</f>
        <v/>
      </c>
      <c r="AO457" s="174" t="str">
        <f ca="1">IFERROR(VLOOKUP(ROW(AO445),'فهرست بها کلی'!$C$13:$BO$1660,58,0),"")</f>
        <v/>
      </c>
      <c r="AP457" s="174" t="str">
        <f ca="1">IFERROR(VLOOKUP(ROW(AP445),'فهرست بها کلی'!$C$13:$BO$1660,61,0),"")</f>
        <v/>
      </c>
      <c r="AQ457" s="174" t="str">
        <f ca="1">IFERROR(VLOOKUP(ROW(AQ445),'فهرست بها کلی'!$C$13:$BO$1660,64,0),"")</f>
        <v/>
      </c>
      <c r="AR457" s="244">
        <f t="shared" ca="1" si="47"/>
        <v>0</v>
      </c>
      <c r="AS457" s="174" t="str">
        <f ca="1">IFERROR(VLOOKUP(ROW(AS445),'فهرست بها کلی'!$C$13:$BO$1660,23,0),"")</f>
        <v/>
      </c>
      <c r="AT457" s="174" t="str">
        <f ca="1">IFERROR(VLOOKUP(ROW(AT445),'فهرست بها کلی'!$C$13:$BO$1660,26,0),"")</f>
        <v/>
      </c>
      <c r="AU457" s="174" t="str">
        <f ca="1">IFERROR(VLOOKUP(ROW(AU445),'فهرست بها کلی'!$C$13:$BO$1660,29,0),"")</f>
        <v/>
      </c>
      <c r="AV457" s="174" t="str">
        <f ca="1">IFERROR(VLOOKUP(ROW(AV445),'فهرست بها کلی'!$C$13:$BO$1660,32,0),"")</f>
        <v/>
      </c>
      <c r="AW457" s="174" t="str">
        <f ca="1">IFERROR(VLOOKUP(ROW(AW445),'فهرست بها کلی'!$C$13:$BO$1660,35,0),"")</f>
        <v/>
      </c>
      <c r="AX457" s="174" t="str">
        <f ca="1">IFERROR(VLOOKUP(ROW(AX445),'فهرست بها کلی'!$C$13:$BO$1660,38,0),"")</f>
        <v/>
      </c>
      <c r="AY457" s="174" t="str">
        <f ca="1">IFERROR(VLOOKUP(ROW(AY445),'فهرست بها کلی'!$C$13:$BO$1660,41,0),"")</f>
        <v/>
      </c>
      <c r="AZ457" s="174" t="str">
        <f ca="1">IFERROR(VLOOKUP(ROW(AZ445),'فهرست بها کلی'!$C$13:$BO$1660,44,0),"")</f>
        <v/>
      </c>
      <c r="BA457" s="174" t="str">
        <f ca="1">IFERROR(VLOOKUP(ROW(BA445),'فهرست بها کلی'!$C$13:$BO$1660,47,0),"")</f>
        <v/>
      </c>
      <c r="BB457" s="174" t="str">
        <f ca="1">IFERROR(VLOOKUP(ROW(BB445),'فهرست بها کلی'!$C$13:$BO$1660,50,0),"")</f>
        <v/>
      </c>
      <c r="BC457" s="174" t="str">
        <f ca="1">IFERROR(VLOOKUP(ROW(BC445),'فهرست بها کلی'!$C$13:$BO$1660,53,0),"")</f>
        <v/>
      </c>
      <c r="BD457" s="174" t="str">
        <f ca="1">IFERROR(VLOOKUP(ROW(BD445),'فهرست بها کلی'!$C$13:$BO$1660,56,0),"")</f>
        <v/>
      </c>
      <c r="BE457" s="174" t="str">
        <f ca="1">IFERROR(VLOOKUP(ROW(BE445),'فهرست بها کلی'!$C$13:$BO$1660,59,0),"")</f>
        <v/>
      </c>
      <c r="BF457" s="174" t="str">
        <f ca="1">IFERROR(VLOOKUP(ROW(BF445),'فهرست بها کلی'!$C$13:$BO$1660,62,0),"")</f>
        <v/>
      </c>
      <c r="BG457" s="174" t="str">
        <f ca="1">IFERROR(VLOOKUP(ROW(BG445),'فهرست بها کلی'!$C$13:$BO$1660,65,0),"")</f>
        <v/>
      </c>
      <c r="BH457" s="174" t="str">
        <f ca="1">IFERROR(VLOOKUP(ROW(BH445),'فهرست بها کلی'!$C$13:$BO$1660,16,0),"")</f>
        <v/>
      </c>
      <c r="BI457" s="245" t="str">
        <f t="shared" ca="1" si="48"/>
        <v xml:space="preserve"> </v>
      </c>
      <c r="BJ457" s="245" t="str">
        <f t="shared" ca="1" si="49"/>
        <v/>
      </c>
      <c r="BK457" s="245" t="str">
        <f t="shared" ca="1" si="50"/>
        <v/>
      </c>
    </row>
    <row r="458" spans="1:63" ht="47.25" customHeight="1">
      <c r="A458" s="174" t="str">
        <f ca="1">IFERROR(VLOOKUP(ROW(A446),'فهرست بها کلی'!$C$13:$BO$1660,1,0),"")</f>
        <v/>
      </c>
      <c r="B458" s="174" t="str">
        <f ca="1">IFERROR(VLOOKUP(ROW(B446),'فهرست بها کلی'!$C$13:$BO$1660,5,0),"")</f>
        <v/>
      </c>
      <c r="C458" s="174" t="str">
        <f ca="1">IFERROR(VLOOKUP(ROW(C446),'فهرست بها کلی'!$C$13:$BO$1660,6,0),"")</f>
        <v/>
      </c>
      <c r="D458" s="174" t="str">
        <f ca="1">IFERROR(VLOOKUP(ROW(D446),'فهرست بها کلی'!$C$13:$BO$1660,7,0),"")</f>
        <v/>
      </c>
      <c r="E458" s="174" t="str">
        <f ca="1">IFERROR(VLOOKUP(ROW(E446),'فهرست بها کلی'!$C$13:$BO$1660,8,0),"")</f>
        <v/>
      </c>
      <c r="F458" s="174" t="str">
        <f ca="1">IFERROR(VLOOKUP(ROW(F446),'فهرست بها کلی'!$C$13:$BO$1660,9,0),"")</f>
        <v/>
      </c>
      <c r="G458" s="174" t="str">
        <f ca="1">IFERROR(VLOOKUP(ROW(G446),'فهرست بها کلی'!$C$13:$BO$1660,21,0),"")</f>
        <v/>
      </c>
      <c r="H458" s="174" t="str">
        <f ca="1">IFERROR(VLOOKUP(ROW(H446),'فهرست بها کلی'!$C$13:$BO$1660,24,0),"")</f>
        <v/>
      </c>
      <c r="I458" s="174" t="str">
        <f ca="1">IFERROR(VLOOKUP(ROW(I446),'فهرست بها کلی'!$C$13:$BO$1660,27,0),"")</f>
        <v/>
      </c>
      <c r="J458" s="174" t="str">
        <f ca="1">IFERROR(VLOOKUP(ROW(J446),'فهرست بها کلی'!$C$13:$BO$1660,30,0),"")</f>
        <v/>
      </c>
      <c r="K458" s="174" t="str">
        <f ca="1">IFERROR(VLOOKUP(ROW(K446),'فهرست بها کلی'!$C$13:$BO$1660,33,0),"")</f>
        <v/>
      </c>
      <c r="L458" s="174" t="str">
        <f ca="1">IFERROR(VLOOKUP(ROW(L446),'فهرست بها کلی'!$C$13:$BO$1660,36,0),"")</f>
        <v/>
      </c>
      <c r="M458" s="174" t="str">
        <f ca="1">IFERROR(VLOOKUP(ROW(M446),'فهرست بها کلی'!$C$13:$BO$1660,39,0),"")</f>
        <v/>
      </c>
      <c r="N458" s="174" t="str">
        <f ca="1">IFERROR(VLOOKUP(ROW(N446),'فهرست بها کلی'!$C$13:$BO$1660,42,0),"")</f>
        <v/>
      </c>
      <c r="O458" s="174" t="str">
        <f ca="1">IFERROR(VLOOKUP(ROW(O446),'فهرست بها کلی'!$C$13:$BO$1660,45,0),"")</f>
        <v/>
      </c>
      <c r="P458" s="174" t="str">
        <f ca="1">IFERROR(VLOOKUP(ROW(P446),'فهرست بها کلی'!$C$13:$BO$1660,48,0),"")</f>
        <v/>
      </c>
      <c r="Q458" s="174" t="str">
        <f ca="1">IFERROR(VLOOKUP(ROW(Q446),'فهرست بها کلی'!$C$13:$BO$1660,51,0),"")</f>
        <v/>
      </c>
      <c r="R458" s="174" t="str">
        <f ca="1">IFERROR(VLOOKUP(ROW(R446),'فهرست بها کلی'!$C$13:$BO$1660,54,0),"")</f>
        <v/>
      </c>
      <c r="S458" s="174" t="str">
        <f ca="1">IFERROR(VLOOKUP(ROW(S446),'فهرست بها کلی'!$C$13:$BO$1660,57,0),"")</f>
        <v/>
      </c>
      <c r="T458" s="174" t="str">
        <f ca="1">IFERROR(VLOOKUP(ROW(T446),'فهرست بها کلی'!$C$13:$BO$1660,60,0),"")</f>
        <v/>
      </c>
      <c r="U458" s="174" t="str">
        <f ca="1">IFERROR(VLOOKUP(ROW(U446),'فهرست بها کلی'!$C$13:$BO$1660,63,0),"")</f>
        <v/>
      </c>
      <c r="V458" s="241">
        <f t="shared" ca="1" si="44"/>
        <v>0</v>
      </c>
      <c r="W458" s="242" t="str">
        <f t="shared" ca="1" si="45"/>
        <v/>
      </c>
      <c r="X458" s="174" t="str">
        <f ca="1">IFERROR(VLOOKUP(ROW(X446),'فهرست بها کلی'!$C$13:$BO$1660,10,0),"")</f>
        <v/>
      </c>
      <c r="Y458" s="174" t="str">
        <f ca="1">IFERROR(VLOOKUP(ROW(Y446),'فهرست بها کلی'!$C$13:$BO$1660,11,0),"")</f>
        <v/>
      </c>
      <c r="Z458" s="174" t="str">
        <f ca="1">IFERROR(VLOOKUP(ROW(Z446),'فهرست بها کلی'!$C$13:$BO$1660,12,0),"")</f>
        <v/>
      </c>
      <c r="AA458" s="174" t="str">
        <f ca="1">IFERROR(VLOOKUP(ROW(AA446),'فهرست بها کلی'!$C$13:$BO$1660,13,0),"")</f>
        <v/>
      </c>
      <c r="AB458" s="243" t="str">
        <f t="shared" ca="1" si="46"/>
        <v/>
      </c>
      <c r="AC458" s="174" t="str">
        <f ca="1">IFERROR(VLOOKUP(ROW(AC446),'فهرست بها کلی'!$C$13:$BO$1660,22,0),"")</f>
        <v/>
      </c>
      <c r="AD458" s="174" t="str">
        <f ca="1">IFERROR(VLOOKUP(ROW(AD446),'فهرست بها کلی'!$C$13:$BO$1660,25,0),"")</f>
        <v/>
      </c>
      <c r="AE458" s="174" t="str">
        <f ca="1">IFERROR(VLOOKUP(ROW(AE446),'فهرست بها کلی'!$C$13:$BO$1660,28,0),"")</f>
        <v/>
      </c>
      <c r="AF458" s="174" t="str">
        <f ca="1">IFERROR(VLOOKUP(ROW(AF446),'فهرست بها کلی'!$C$13:$BO$1660,31,0),"")</f>
        <v/>
      </c>
      <c r="AG458" s="174" t="str">
        <f ca="1">IFERROR(VLOOKUP(ROW(AG446),'فهرست بها کلی'!$C$13:$BO$1660,34,0),"")</f>
        <v/>
      </c>
      <c r="AH458" s="174" t="str">
        <f ca="1">IFERROR(VLOOKUP(ROW(AH446),'فهرست بها کلی'!$C$13:$BO$1660,37,0),"")</f>
        <v/>
      </c>
      <c r="AI458" s="174" t="str">
        <f ca="1">IFERROR(VLOOKUP(ROW(AI446),'فهرست بها کلی'!$C$13:$BO$1660,40,0),"")</f>
        <v/>
      </c>
      <c r="AJ458" s="174" t="str">
        <f ca="1">IFERROR(VLOOKUP(ROW(AJ446),'فهرست بها کلی'!$C$13:$BO$1660,43,0),"")</f>
        <v/>
      </c>
      <c r="AK458" s="174" t="str">
        <f ca="1">IFERROR(VLOOKUP(ROW(AK446),'فهرست بها کلی'!$C$13:$BO$1660,46,0),"")</f>
        <v/>
      </c>
      <c r="AL458" s="174" t="str">
        <f ca="1">IFERROR(VLOOKUP(ROW(AL446),'فهرست بها کلی'!$C$13:$BO$1660,49,0),"")</f>
        <v/>
      </c>
      <c r="AM458" s="174" t="str">
        <f ca="1">IFERROR(VLOOKUP(ROW(AM446),'فهرست بها کلی'!$C$13:$BO$1660,52,0),"")</f>
        <v/>
      </c>
      <c r="AN458" s="174" t="str">
        <f ca="1">IFERROR(VLOOKUP(ROW(AN446),'فهرست بها کلی'!$C$13:$BO$1660,55,0),"")</f>
        <v/>
      </c>
      <c r="AO458" s="174" t="str">
        <f ca="1">IFERROR(VLOOKUP(ROW(AO446),'فهرست بها کلی'!$C$13:$BO$1660,58,0),"")</f>
        <v/>
      </c>
      <c r="AP458" s="174" t="str">
        <f ca="1">IFERROR(VLOOKUP(ROW(AP446),'فهرست بها کلی'!$C$13:$BO$1660,61,0),"")</f>
        <v/>
      </c>
      <c r="AQ458" s="174" t="str">
        <f ca="1">IFERROR(VLOOKUP(ROW(AQ446),'فهرست بها کلی'!$C$13:$BO$1660,64,0),"")</f>
        <v/>
      </c>
      <c r="AR458" s="244">
        <f t="shared" ca="1" si="47"/>
        <v>0</v>
      </c>
      <c r="AS458" s="174" t="str">
        <f ca="1">IFERROR(VLOOKUP(ROW(AS446),'فهرست بها کلی'!$C$13:$BO$1660,23,0),"")</f>
        <v/>
      </c>
      <c r="AT458" s="174" t="str">
        <f ca="1">IFERROR(VLOOKUP(ROW(AT446),'فهرست بها کلی'!$C$13:$BO$1660,26,0),"")</f>
        <v/>
      </c>
      <c r="AU458" s="174" t="str">
        <f ca="1">IFERROR(VLOOKUP(ROW(AU446),'فهرست بها کلی'!$C$13:$BO$1660,29,0),"")</f>
        <v/>
      </c>
      <c r="AV458" s="174" t="str">
        <f ca="1">IFERROR(VLOOKUP(ROW(AV446),'فهرست بها کلی'!$C$13:$BO$1660,32,0),"")</f>
        <v/>
      </c>
      <c r="AW458" s="174" t="str">
        <f ca="1">IFERROR(VLOOKUP(ROW(AW446),'فهرست بها کلی'!$C$13:$BO$1660,35,0),"")</f>
        <v/>
      </c>
      <c r="AX458" s="174" t="str">
        <f ca="1">IFERROR(VLOOKUP(ROW(AX446),'فهرست بها کلی'!$C$13:$BO$1660,38,0),"")</f>
        <v/>
      </c>
      <c r="AY458" s="174" t="str">
        <f ca="1">IFERROR(VLOOKUP(ROW(AY446),'فهرست بها کلی'!$C$13:$BO$1660,41,0),"")</f>
        <v/>
      </c>
      <c r="AZ458" s="174" t="str">
        <f ca="1">IFERROR(VLOOKUP(ROW(AZ446),'فهرست بها کلی'!$C$13:$BO$1660,44,0),"")</f>
        <v/>
      </c>
      <c r="BA458" s="174" t="str">
        <f ca="1">IFERROR(VLOOKUP(ROW(BA446),'فهرست بها کلی'!$C$13:$BO$1660,47,0),"")</f>
        <v/>
      </c>
      <c r="BB458" s="174" t="str">
        <f ca="1">IFERROR(VLOOKUP(ROW(BB446),'فهرست بها کلی'!$C$13:$BO$1660,50,0),"")</f>
        <v/>
      </c>
      <c r="BC458" s="174" t="str">
        <f ca="1">IFERROR(VLOOKUP(ROW(BC446),'فهرست بها کلی'!$C$13:$BO$1660,53,0),"")</f>
        <v/>
      </c>
      <c r="BD458" s="174" t="str">
        <f ca="1">IFERROR(VLOOKUP(ROW(BD446),'فهرست بها کلی'!$C$13:$BO$1660,56,0),"")</f>
        <v/>
      </c>
      <c r="BE458" s="174" t="str">
        <f ca="1">IFERROR(VLOOKUP(ROW(BE446),'فهرست بها کلی'!$C$13:$BO$1660,59,0),"")</f>
        <v/>
      </c>
      <c r="BF458" s="174" t="str">
        <f ca="1">IFERROR(VLOOKUP(ROW(BF446),'فهرست بها کلی'!$C$13:$BO$1660,62,0),"")</f>
        <v/>
      </c>
      <c r="BG458" s="174" t="str">
        <f ca="1">IFERROR(VLOOKUP(ROW(BG446),'فهرست بها کلی'!$C$13:$BO$1660,65,0),"")</f>
        <v/>
      </c>
      <c r="BH458" s="174" t="str">
        <f ca="1">IFERROR(VLOOKUP(ROW(BH446),'فهرست بها کلی'!$C$13:$BO$1660,16,0),"")</f>
        <v/>
      </c>
      <c r="BI458" s="245" t="str">
        <f t="shared" ca="1" si="48"/>
        <v xml:space="preserve"> </v>
      </c>
      <c r="BJ458" s="245" t="str">
        <f t="shared" ca="1" si="49"/>
        <v/>
      </c>
      <c r="BK458" s="245" t="str">
        <f t="shared" ca="1" si="50"/>
        <v/>
      </c>
    </row>
    <row r="459" spans="1:63" ht="47.25" customHeight="1">
      <c r="A459" s="174" t="str">
        <f ca="1">IFERROR(VLOOKUP(ROW(A447),'فهرست بها کلی'!$C$13:$BO$1660,1,0),"")</f>
        <v/>
      </c>
      <c r="B459" s="174" t="str">
        <f ca="1">IFERROR(VLOOKUP(ROW(B447),'فهرست بها کلی'!$C$13:$BO$1660,5,0),"")</f>
        <v/>
      </c>
      <c r="C459" s="174" t="str">
        <f ca="1">IFERROR(VLOOKUP(ROW(C447),'فهرست بها کلی'!$C$13:$BO$1660,6,0),"")</f>
        <v/>
      </c>
      <c r="D459" s="174" t="str">
        <f ca="1">IFERROR(VLOOKUP(ROW(D447),'فهرست بها کلی'!$C$13:$BO$1660,7,0),"")</f>
        <v/>
      </c>
      <c r="E459" s="174" t="str">
        <f ca="1">IFERROR(VLOOKUP(ROW(E447),'فهرست بها کلی'!$C$13:$BO$1660,8,0),"")</f>
        <v/>
      </c>
      <c r="F459" s="174" t="str">
        <f ca="1">IFERROR(VLOOKUP(ROW(F447),'فهرست بها کلی'!$C$13:$BO$1660,9,0),"")</f>
        <v/>
      </c>
      <c r="G459" s="174" t="str">
        <f ca="1">IFERROR(VLOOKUP(ROW(G447),'فهرست بها کلی'!$C$13:$BO$1660,21,0),"")</f>
        <v/>
      </c>
      <c r="H459" s="174" t="str">
        <f ca="1">IFERROR(VLOOKUP(ROW(H447),'فهرست بها کلی'!$C$13:$BO$1660,24,0),"")</f>
        <v/>
      </c>
      <c r="I459" s="174" t="str">
        <f ca="1">IFERROR(VLOOKUP(ROW(I447),'فهرست بها کلی'!$C$13:$BO$1660,27,0),"")</f>
        <v/>
      </c>
      <c r="J459" s="174" t="str">
        <f ca="1">IFERROR(VLOOKUP(ROW(J447),'فهرست بها کلی'!$C$13:$BO$1660,30,0),"")</f>
        <v/>
      </c>
      <c r="K459" s="174" t="str">
        <f ca="1">IFERROR(VLOOKUP(ROW(K447),'فهرست بها کلی'!$C$13:$BO$1660,33,0),"")</f>
        <v/>
      </c>
      <c r="L459" s="174" t="str">
        <f ca="1">IFERROR(VLOOKUP(ROW(L447),'فهرست بها کلی'!$C$13:$BO$1660,36,0),"")</f>
        <v/>
      </c>
      <c r="M459" s="174" t="str">
        <f ca="1">IFERROR(VLOOKUP(ROW(M447),'فهرست بها کلی'!$C$13:$BO$1660,39,0),"")</f>
        <v/>
      </c>
      <c r="N459" s="174" t="str">
        <f ca="1">IFERROR(VLOOKUP(ROW(N447),'فهرست بها کلی'!$C$13:$BO$1660,42,0),"")</f>
        <v/>
      </c>
      <c r="O459" s="174" t="str">
        <f ca="1">IFERROR(VLOOKUP(ROW(O447),'فهرست بها کلی'!$C$13:$BO$1660,45,0),"")</f>
        <v/>
      </c>
      <c r="P459" s="174" t="str">
        <f ca="1">IFERROR(VLOOKUP(ROW(P447),'فهرست بها کلی'!$C$13:$BO$1660,48,0),"")</f>
        <v/>
      </c>
      <c r="Q459" s="174" t="str">
        <f ca="1">IFERROR(VLOOKUP(ROW(Q447),'فهرست بها کلی'!$C$13:$BO$1660,51,0),"")</f>
        <v/>
      </c>
      <c r="R459" s="174" t="str">
        <f ca="1">IFERROR(VLOOKUP(ROW(R447),'فهرست بها کلی'!$C$13:$BO$1660,54,0),"")</f>
        <v/>
      </c>
      <c r="S459" s="174" t="str">
        <f ca="1">IFERROR(VLOOKUP(ROW(S447),'فهرست بها کلی'!$C$13:$BO$1660,57,0),"")</f>
        <v/>
      </c>
      <c r="T459" s="174" t="str">
        <f ca="1">IFERROR(VLOOKUP(ROW(T447),'فهرست بها کلی'!$C$13:$BO$1660,60,0),"")</f>
        <v/>
      </c>
      <c r="U459" s="174" t="str">
        <f ca="1">IFERROR(VLOOKUP(ROW(U447),'فهرست بها کلی'!$C$13:$BO$1660,63,0),"")</f>
        <v/>
      </c>
      <c r="V459" s="241">
        <f t="shared" ca="1" si="44"/>
        <v>0</v>
      </c>
      <c r="W459" s="242" t="str">
        <f t="shared" ca="1" si="45"/>
        <v/>
      </c>
      <c r="X459" s="174" t="str">
        <f ca="1">IFERROR(VLOOKUP(ROW(X447),'فهرست بها کلی'!$C$13:$BO$1660,10,0),"")</f>
        <v/>
      </c>
      <c r="Y459" s="174" t="str">
        <f ca="1">IFERROR(VLOOKUP(ROW(Y447),'فهرست بها کلی'!$C$13:$BO$1660,11,0),"")</f>
        <v/>
      </c>
      <c r="Z459" s="174" t="str">
        <f ca="1">IFERROR(VLOOKUP(ROW(Z447),'فهرست بها کلی'!$C$13:$BO$1660,12,0),"")</f>
        <v/>
      </c>
      <c r="AA459" s="174" t="str">
        <f ca="1">IFERROR(VLOOKUP(ROW(AA447),'فهرست بها کلی'!$C$13:$BO$1660,13,0),"")</f>
        <v/>
      </c>
      <c r="AB459" s="243" t="str">
        <f t="shared" ca="1" si="46"/>
        <v/>
      </c>
      <c r="AC459" s="174" t="str">
        <f ca="1">IFERROR(VLOOKUP(ROW(AC447),'فهرست بها کلی'!$C$13:$BO$1660,22,0),"")</f>
        <v/>
      </c>
      <c r="AD459" s="174" t="str">
        <f ca="1">IFERROR(VLOOKUP(ROW(AD447),'فهرست بها کلی'!$C$13:$BO$1660,25,0),"")</f>
        <v/>
      </c>
      <c r="AE459" s="174" t="str">
        <f ca="1">IFERROR(VLOOKUP(ROW(AE447),'فهرست بها کلی'!$C$13:$BO$1660,28,0),"")</f>
        <v/>
      </c>
      <c r="AF459" s="174" t="str">
        <f ca="1">IFERROR(VLOOKUP(ROW(AF447),'فهرست بها کلی'!$C$13:$BO$1660,31,0),"")</f>
        <v/>
      </c>
      <c r="AG459" s="174" t="str">
        <f ca="1">IFERROR(VLOOKUP(ROW(AG447),'فهرست بها کلی'!$C$13:$BO$1660,34,0),"")</f>
        <v/>
      </c>
      <c r="AH459" s="174" t="str">
        <f ca="1">IFERROR(VLOOKUP(ROW(AH447),'فهرست بها کلی'!$C$13:$BO$1660,37,0),"")</f>
        <v/>
      </c>
      <c r="AI459" s="174" t="str">
        <f ca="1">IFERROR(VLOOKUP(ROW(AI447),'فهرست بها کلی'!$C$13:$BO$1660,40,0),"")</f>
        <v/>
      </c>
      <c r="AJ459" s="174" t="str">
        <f ca="1">IFERROR(VLOOKUP(ROW(AJ447),'فهرست بها کلی'!$C$13:$BO$1660,43,0),"")</f>
        <v/>
      </c>
      <c r="AK459" s="174" t="str">
        <f ca="1">IFERROR(VLOOKUP(ROW(AK447),'فهرست بها کلی'!$C$13:$BO$1660,46,0),"")</f>
        <v/>
      </c>
      <c r="AL459" s="174" t="str">
        <f ca="1">IFERROR(VLOOKUP(ROW(AL447),'فهرست بها کلی'!$C$13:$BO$1660,49,0),"")</f>
        <v/>
      </c>
      <c r="AM459" s="174" t="str">
        <f ca="1">IFERROR(VLOOKUP(ROW(AM447),'فهرست بها کلی'!$C$13:$BO$1660,52,0),"")</f>
        <v/>
      </c>
      <c r="AN459" s="174" t="str">
        <f ca="1">IFERROR(VLOOKUP(ROW(AN447),'فهرست بها کلی'!$C$13:$BO$1660,55,0),"")</f>
        <v/>
      </c>
      <c r="AO459" s="174" t="str">
        <f ca="1">IFERROR(VLOOKUP(ROW(AO447),'فهرست بها کلی'!$C$13:$BO$1660,58,0),"")</f>
        <v/>
      </c>
      <c r="AP459" s="174" t="str">
        <f ca="1">IFERROR(VLOOKUP(ROW(AP447),'فهرست بها کلی'!$C$13:$BO$1660,61,0),"")</f>
        <v/>
      </c>
      <c r="AQ459" s="174" t="str">
        <f ca="1">IFERROR(VLOOKUP(ROW(AQ447),'فهرست بها کلی'!$C$13:$BO$1660,64,0),"")</f>
        <v/>
      </c>
      <c r="AR459" s="244">
        <f t="shared" ca="1" si="47"/>
        <v>0</v>
      </c>
      <c r="AS459" s="174" t="str">
        <f ca="1">IFERROR(VLOOKUP(ROW(AS447),'فهرست بها کلی'!$C$13:$BO$1660,23,0),"")</f>
        <v/>
      </c>
      <c r="AT459" s="174" t="str">
        <f ca="1">IFERROR(VLOOKUP(ROW(AT447),'فهرست بها کلی'!$C$13:$BO$1660,26,0),"")</f>
        <v/>
      </c>
      <c r="AU459" s="174" t="str">
        <f ca="1">IFERROR(VLOOKUP(ROW(AU447),'فهرست بها کلی'!$C$13:$BO$1660,29,0),"")</f>
        <v/>
      </c>
      <c r="AV459" s="174" t="str">
        <f ca="1">IFERROR(VLOOKUP(ROW(AV447),'فهرست بها کلی'!$C$13:$BO$1660,32,0),"")</f>
        <v/>
      </c>
      <c r="AW459" s="174" t="str">
        <f ca="1">IFERROR(VLOOKUP(ROW(AW447),'فهرست بها کلی'!$C$13:$BO$1660,35,0),"")</f>
        <v/>
      </c>
      <c r="AX459" s="174" t="str">
        <f ca="1">IFERROR(VLOOKUP(ROW(AX447),'فهرست بها کلی'!$C$13:$BO$1660,38,0),"")</f>
        <v/>
      </c>
      <c r="AY459" s="174" t="str">
        <f ca="1">IFERROR(VLOOKUP(ROW(AY447),'فهرست بها کلی'!$C$13:$BO$1660,41,0),"")</f>
        <v/>
      </c>
      <c r="AZ459" s="174" t="str">
        <f ca="1">IFERROR(VLOOKUP(ROW(AZ447),'فهرست بها کلی'!$C$13:$BO$1660,44,0),"")</f>
        <v/>
      </c>
      <c r="BA459" s="174" t="str">
        <f ca="1">IFERROR(VLOOKUP(ROW(BA447),'فهرست بها کلی'!$C$13:$BO$1660,47,0),"")</f>
        <v/>
      </c>
      <c r="BB459" s="174" t="str">
        <f ca="1">IFERROR(VLOOKUP(ROW(BB447),'فهرست بها کلی'!$C$13:$BO$1660,50,0),"")</f>
        <v/>
      </c>
      <c r="BC459" s="174" t="str">
        <f ca="1">IFERROR(VLOOKUP(ROW(BC447),'فهرست بها کلی'!$C$13:$BO$1660,53,0),"")</f>
        <v/>
      </c>
      <c r="BD459" s="174" t="str">
        <f ca="1">IFERROR(VLOOKUP(ROW(BD447),'فهرست بها کلی'!$C$13:$BO$1660,56,0),"")</f>
        <v/>
      </c>
      <c r="BE459" s="174" t="str">
        <f ca="1">IFERROR(VLOOKUP(ROW(BE447),'فهرست بها کلی'!$C$13:$BO$1660,59,0),"")</f>
        <v/>
      </c>
      <c r="BF459" s="174" t="str">
        <f ca="1">IFERROR(VLOOKUP(ROW(BF447),'فهرست بها کلی'!$C$13:$BO$1660,62,0),"")</f>
        <v/>
      </c>
      <c r="BG459" s="174" t="str">
        <f ca="1">IFERROR(VLOOKUP(ROW(BG447),'فهرست بها کلی'!$C$13:$BO$1660,65,0),"")</f>
        <v/>
      </c>
      <c r="BH459" s="174" t="str">
        <f ca="1">IFERROR(VLOOKUP(ROW(BH447),'فهرست بها کلی'!$C$13:$BO$1660,16,0),"")</f>
        <v/>
      </c>
      <c r="BI459" s="245" t="str">
        <f t="shared" ca="1" si="48"/>
        <v xml:space="preserve"> </v>
      </c>
      <c r="BJ459" s="245" t="str">
        <f t="shared" ca="1" si="49"/>
        <v/>
      </c>
      <c r="BK459" s="245" t="str">
        <f t="shared" ca="1" si="50"/>
        <v/>
      </c>
    </row>
    <row r="460" spans="1:63" ht="47.25" customHeight="1">
      <c r="A460" s="174" t="str">
        <f ca="1">IFERROR(VLOOKUP(ROW(A448),'فهرست بها کلی'!$C$13:$BO$1660,1,0),"")</f>
        <v/>
      </c>
      <c r="B460" s="174" t="str">
        <f ca="1">IFERROR(VLOOKUP(ROW(B448),'فهرست بها کلی'!$C$13:$BO$1660,5,0),"")</f>
        <v/>
      </c>
      <c r="C460" s="174" t="str">
        <f ca="1">IFERROR(VLOOKUP(ROW(C448),'فهرست بها کلی'!$C$13:$BO$1660,6,0),"")</f>
        <v/>
      </c>
      <c r="D460" s="174" t="str">
        <f ca="1">IFERROR(VLOOKUP(ROW(D448),'فهرست بها کلی'!$C$13:$BO$1660,7,0),"")</f>
        <v/>
      </c>
      <c r="E460" s="174" t="str">
        <f ca="1">IFERROR(VLOOKUP(ROW(E448),'فهرست بها کلی'!$C$13:$BO$1660,8,0),"")</f>
        <v/>
      </c>
      <c r="F460" s="174" t="str">
        <f ca="1">IFERROR(VLOOKUP(ROW(F448),'فهرست بها کلی'!$C$13:$BO$1660,9,0),"")</f>
        <v/>
      </c>
      <c r="G460" s="174" t="str">
        <f ca="1">IFERROR(VLOOKUP(ROW(G448),'فهرست بها کلی'!$C$13:$BO$1660,21,0),"")</f>
        <v/>
      </c>
      <c r="H460" s="174" t="str">
        <f ca="1">IFERROR(VLOOKUP(ROW(H448),'فهرست بها کلی'!$C$13:$BO$1660,24,0),"")</f>
        <v/>
      </c>
      <c r="I460" s="174" t="str">
        <f ca="1">IFERROR(VLOOKUP(ROW(I448),'فهرست بها کلی'!$C$13:$BO$1660,27,0),"")</f>
        <v/>
      </c>
      <c r="J460" s="174" t="str">
        <f ca="1">IFERROR(VLOOKUP(ROW(J448),'فهرست بها کلی'!$C$13:$BO$1660,30,0),"")</f>
        <v/>
      </c>
      <c r="K460" s="174" t="str">
        <f ca="1">IFERROR(VLOOKUP(ROW(K448),'فهرست بها کلی'!$C$13:$BO$1660,33,0),"")</f>
        <v/>
      </c>
      <c r="L460" s="174" t="str">
        <f ca="1">IFERROR(VLOOKUP(ROW(L448),'فهرست بها کلی'!$C$13:$BO$1660,36,0),"")</f>
        <v/>
      </c>
      <c r="M460" s="174" t="str">
        <f ca="1">IFERROR(VLOOKUP(ROW(M448),'فهرست بها کلی'!$C$13:$BO$1660,39,0),"")</f>
        <v/>
      </c>
      <c r="N460" s="174" t="str">
        <f ca="1">IFERROR(VLOOKUP(ROW(N448),'فهرست بها کلی'!$C$13:$BO$1660,42,0),"")</f>
        <v/>
      </c>
      <c r="O460" s="174" t="str">
        <f ca="1">IFERROR(VLOOKUP(ROW(O448),'فهرست بها کلی'!$C$13:$BO$1660,45,0),"")</f>
        <v/>
      </c>
      <c r="P460" s="174" t="str">
        <f ca="1">IFERROR(VLOOKUP(ROW(P448),'فهرست بها کلی'!$C$13:$BO$1660,48,0),"")</f>
        <v/>
      </c>
      <c r="Q460" s="174" t="str">
        <f ca="1">IFERROR(VLOOKUP(ROW(Q448),'فهرست بها کلی'!$C$13:$BO$1660,51,0),"")</f>
        <v/>
      </c>
      <c r="R460" s="174" t="str">
        <f ca="1">IFERROR(VLOOKUP(ROW(R448),'فهرست بها کلی'!$C$13:$BO$1660,54,0),"")</f>
        <v/>
      </c>
      <c r="S460" s="174" t="str">
        <f ca="1">IFERROR(VLOOKUP(ROW(S448),'فهرست بها کلی'!$C$13:$BO$1660,57,0),"")</f>
        <v/>
      </c>
      <c r="T460" s="174" t="str">
        <f ca="1">IFERROR(VLOOKUP(ROW(T448),'فهرست بها کلی'!$C$13:$BO$1660,60,0),"")</f>
        <v/>
      </c>
      <c r="U460" s="174" t="str">
        <f ca="1">IFERROR(VLOOKUP(ROW(U448),'فهرست بها کلی'!$C$13:$BO$1660,63,0),"")</f>
        <v/>
      </c>
      <c r="V460" s="241">
        <f t="shared" ca="1" si="44"/>
        <v>0</v>
      </c>
      <c r="W460" s="242" t="str">
        <f t="shared" ca="1" si="45"/>
        <v/>
      </c>
      <c r="X460" s="174" t="str">
        <f ca="1">IFERROR(VLOOKUP(ROW(X448),'فهرست بها کلی'!$C$13:$BO$1660,10,0),"")</f>
        <v/>
      </c>
      <c r="Y460" s="174" t="str">
        <f ca="1">IFERROR(VLOOKUP(ROW(Y448),'فهرست بها کلی'!$C$13:$BO$1660,11,0),"")</f>
        <v/>
      </c>
      <c r="Z460" s="174" t="str">
        <f ca="1">IFERROR(VLOOKUP(ROW(Z448),'فهرست بها کلی'!$C$13:$BO$1660,12,0),"")</f>
        <v/>
      </c>
      <c r="AA460" s="174" t="str">
        <f ca="1">IFERROR(VLOOKUP(ROW(AA448),'فهرست بها کلی'!$C$13:$BO$1660,13,0),"")</f>
        <v/>
      </c>
      <c r="AB460" s="243" t="str">
        <f t="shared" ca="1" si="46"/>
        <v/>
      </c>
      <c r="AC460" s="174" t="str">
        <f ca="1">IFERROR(VLOOKUP(ROW(AC448),'فهرست بها کلی'!$C$13:$BO$1660,22,0),"")</f>
        <v/>
      </c>
      <c r="AD460" s="174" t="str">
        <f ca="1">IFERROR(VLOOKUP(ROW(AD448),'فهرست بها کلی'!$C$13:$BO$1660,25,0),"")</f>
        <v/>
      </c>
      <c r="AE460" s="174" t="str">
        <f ca="1">IFERROR(VLOOKUP(ROW(AE448),'فهرست بها کلی'!$C$13:$BO$1660,28,0),"")</f>
        <v/>
      </c>
      <c r="AF460" s="174" t="str">
        <f ca="1">IFERROR(VLOOKUP(ROW(AF448),'فهرست بها کلی'!$C$13:$BO$1660,31,0),"")</f>
        <v/>
      </c>
      <c r="AG460" s="174" t="str">
        <f ca="1">IFERROR(VLOOKUP(ROW(AG448),'فهرست بها کلی'!$C$13:$BO$1660,34,0),"")</f>
        <v/>
      </c>
      <c r="AH460" s="174" t="str">
        <f ca="1">IFERROR(VLOOKUP(ROW(AH448),'فهرست بها کلی'!$C$13:$BO$1660,37,0),"")</f>
        <v/>
      </c>
      <c r="AI460" s="174" t="str">
        <f ca="1">IFERROR(VLOOKUP(ROW(AI448),'فهرست بها کلی'!$C$13:$BO$1660,40,0),"")</f>
        <v/>
      </c>
      <c r="AJ460" s="174" t="str">
        <f ca="1">IFERROR(VLOOKUP(ROW(AJ448),'فهرست بها کلی'!$C$13:$BO$1660,43,0),"")</f>
        <v/>
      </c>
      <c r="AK460" s="174" t="str">
        <f ca="1">IFERROR(VLOOKUP(ROW(AK448),'فهرست بها کلی'!$C$13:$BO$1660,46,0),"")</f>
        <v/>
      </c>
      <c r="AL460" s="174" t="str">
        <f ca="1">IFERROR(VLOOKUP(ROW(AL448),'فهرست بها کلی'!$C$13:$BO$1660,49,0),"")</f>
        <v/>
      </c>
      <c r="AM460" s="174" t="str">
        <f ca="1">IFERROR(VLOOKUP(ROW(AM448),'فهرست بها کلی'!$C$13:$BO$1660,52,0),"")</f>
        <v/>
      </c>
      <c r="AN460" s="174" t="str">
        <f ca="1">IFERROR(VLOOKUP(ROW(AN448),'فهرست بها کلی'!$C$13:$BO$1660,55,0),"")</f>
        <v/>
      </c>
      <c r="AO460" s="174" t="str">
        <f ca="1">IFERROR(VLOOKUP(ROW(AO448),'فهرست بها کلی'!$C$13:$BO$1660,58,0),"")</f>
        <v/>
      </c>
      <c r="AP460" s="174" t="str">
        <f ca="1">IFERROR(VLOOKUP(ROW(AP448),'فهرست بها کلی'!$C$13:$BO$1660,61,0),"")</f>
        <v/>
      </c>
      <c r="AQ460" s="174" t="str">
        <f ca="1">IFERROR(VLOOKUP(ROW(AQ448),'فهرست بها کلی'!$C$13:$BO$1660,64,0),"")</f>
        <v/>
      </c>
      <c r="AR460" s="244">
        <f t="shared" ca="1" si="47"/>
        <v>0</v>
      </c>
      <c r="AS460" s="174" t="str">
        <f ca="1">IFERROR(VLOOKUP(ROW(AS448),'فهرست بها کلی'!$C$13:$BO$1660,23,0),"")</f>
        <v/>
      </c>
      <c r="AT460" s="174" t="str">
        <f ca="1">IFERROR(VLOOKUP(ROW(AT448),'فهرست بها کلی'!$C$13:$BO$1660,26,0),"")</f>
        <v/>
      </c>
      <c r="AU460" s="174" t="str">
        <f ca="1">IFERROR(VLOOKUP(ROW(AU448),'فهرست بها کلی'!$C$13:$BO$1660,29,0),"")</f>
        <v/>
      </c>
      <c r="AV460" s="174" t="str">
        <f ca="1">IFERROR(VLOOKUP(ROW(AV448),'فهرست بها کلی'!$C$13:$BO$1660,32,0),"")</f>
        <v/>
      </c>
      <c r="AW460" s="174" t="str">
        <f ca="1">IFERROR(VLOOKUP(ROW(AW448),'فهرست بها کلی'!$C$13:$BO$1660,35,0),"")</f>
        <v/>
      </c>
      <c r="AX460" s="174" t="str">
        <f ca="1">IFERROR(VLOOKUP(ROW(AX448),'فهرست بها کلی'!$C$13:$BO$1660,38,0),"")</f>
        <v/>
      </c>
      <c r="AY460" s="174" t="str">
        <f ca="1">IFERROR(VLOOKUP(ROW(AY448),'فهرست بها کلی'!$C$13:$BO$1660,41,0),"")</f>
        <v/>
      </c>
      <c r="AZ460" s="174" t="str">
        <f ca="1">IFERROR(VLOOKUP(ROW(AZ448),'فهرست بها کلی'!$C$13:$BO$1660,44,0),"")</f>
        <v/>
      </c>
      <c r="BA460" s="174" t="str">
        <f ca="1">IFERROR(VLOOKUP(ROW(BA448),'فهرست بها کلی'!$C$13:$BO$1660,47,0),"")</f>
        <v/>
      </c>
      <c r="BB460" s="174" t="str">
        <f ca="1">IFERROR(VLOOKUP(ROW(BB448),'فهرست بها کلی'!$C$13:$BO$1660,50,0),"")</f>
        <v/>
      </c>
      <c r="BC460" s="174" t="str">
        <f ca="1">IFERROR(VLOOKUP(ROW(BC448),'فهرست بها کلی'!$C$13:$BO$1660,53,0),"")</f>
        <v/>
      </c>
      <c r="BD460" s="174" t="str">
        <f ca="1">IFERROR(VLOOKUP(ROW(BD448),'فهرست بها کلی'!$C$13:$BO$1660,56,0),"")</f>
        <v/>
      </c>
      <c r="BE460" s="174" t="str">
        <f ca="1">IFERROR(VLOOKUP(ROW(BE448),'فهرست بها کلی'!$C$13:$BO$1660,59,0),"")</f>
        <v/>
      </c>
      <c r="BF460" s="174" t="str">
        <f ca="1">IFERROR(VLOOKUP(ROW(BF448),'فهرست بها کلی'!$C$13:$BO$1660,62,0),"")</f>
        <v/>
      </c>
      <c r="BG460" s="174" t="str">
        <f ca="1">IFERROR(VLOOKUP(ROW(BG448),'فهرست بها کلی'!$C$13:$BO$1660,65,0),"")</f>
        <v/>
      </c>
      <c r="BH460" s="174" t="str">
        <f ca="1">IFERROR(VLOOKUP(ROW(BH448),'فهرست بها کلی'!$C$13:$BO$1660,16,0),"")</f>
        <v/>
      </c>
      <c r="BI460" s="245" t="str">
        <f t="shared" ca="1" si="48"/>
        <v xml:space="preserve"> </v>
      </c>
      <c r="BJ460" s="245" t="str">
        <f t="shared" ca="1" si="49"/>
        <v/>
      </c>
      <c r="BK460" s="245" t="str">
        <f t="shared" ca="1" si="50"/>
        <v/>
      </c>
    </row>
    <row r="461" spans="1:63" ht="47.25" customHeight="1">
      <c r="A461" s="174" t="str">
        <f ca="1">IFERROR(VLOOKUP(ROW(A449),'فهرست بها کلی'!$C$13:$BO$1660,1,0),"")</f>
        <v/>
      </c>
      <c r="B461" s="174" t="str">
        <f ca="1">IFERROR(VLOOKUP(ROW(B449),'فهرست بها کلی'!$C$13:$BO$1660,5,0),"")</f>
        <v/>
      </c>
      <c r="C461" s="174" t="str">
        <f ca="1">IFERROR(VLOOKUP(ROW(C449),'فهرست بها کلی'!$C$13:$BO$1660,6,0),"")</f>
        <v/>
      </c>
      <c r="D461" s="174" t="str">
        <f ca="1">IFERROR(VLOOKUP(ROW(D449),'فهرست بها کلی'!$C$13:$BO$1660,7,0),"")</f>
        <v/>
      </c>
      <c r="E461" s="174" t="str">
        <f ca="1">IFERROR(VLOOKUP(ROW(E449),'فهرست بها کلی'!$C$13:$BO$1660,8,0),"")</f>
        <v/>
      </c>
      <c r="F461" s="174" t="str">
        <f ca="1">IFERROR(VLOOKUP(ROW(F449),'فهرست بها کلی'!$C$13:$BO$1660,9,0),"")</f>
        <v/>
      </c>
      <c r="G461" s="174" t="str">
        <f ca="1">IFERROR(VLOOKUP(ROW(G449),'فهرست بها کلی'!$C$13:$BO$1660,21,0),"")</f>
        <v/>
      </c>
      <c r="H461" s="174" t="str">
        <f ca="1">IFERROR(VLOOKUP(ROW(H449),'فهرست بها کلی'!$C$13:$BO$1660,24,0),"")</f>
        <v/>
      </c>
      <c r="I461" s="174" t="str">
        <f ca="1">IFERROR(VLOOKUP(ROW(I449),'فهرست بها کلی'!$C$13:$BO$1660,27,0),"")</f>
        <v/>
      </c>
      <c r="J461" s="174" t="str">
        <f ca="1">IFERROR(VLOOKUP(ROW(J449),'فهرست بها کلی'!$C$13:$BO$1660,30,0),"")</f>
        <v/>
      </c>
      <c r="K461" s="174" t="str">
        <f ca="1">IFERROR(VLOOKUP(ROW(K449),'فهرست بها کلی'!$C$13:$BO$1660,33,0),"")</f>
        <v/>
      </c>
      <c r="L461" s="174" t="str">
        <f ca="1">IFERROR(VLOOKUP(ROW(L449),'فهرست بها کلی'!$C$13:$BO$1660,36,0),"")</f>
        <v/>
      </c>
      <c r="M461" s="174" t="str">
        <f ca="1">IFERROR(VLOOKUP(ROW(M449),'فهرست بها کلی'!$C$13:$BO$1660,39,0),"")</f>
        <v/>
      </c>
      <c r="N461" s="174" t="str">
        <f ca="1">IFERROR(VLOOKUP(ROW(N449),'فهرست بها کلی'!$C$13:$BO$1660,42,0),"")</f>
        <v/>
      </c>
      <c r="O461" s="174" t="str">
        <f ca="1">IFERROR(VLOOKUP(ROW(O449),'فهرست بها کلی'!$C$13:$BO$1660,45,0),"")</f>
        <v/>
      </c>
      <c r="P461" s="174" t="str">
        <f ca="1">IFERROR(VLOOKUP(ROW(P449),'فهرست بها کلی'!$C$13:$BO$1660,48,0),"")</f>
        <v/>
      </c>
      <c r="Q461" s="174" t="str">
        <f ca="1">IFERROR(VLOOKUP(ROW(Q449),'فهرست بها کلی'!$C$13:$BO$1660,51,0),"")</f>
        <v/>
      </c>
      <c r="R461" s="174" t="str">
        <f ca="1">IFERROR(VLOOKUP(ROW(R449),'فهرست بها کلی'!$C$13:$BO$1660,54,0),"")</f>
        <v/>
      </c>
      <c r="S461" s="174" t="str">
        <f ca="1">IFERROR(VLOOKUP(ROW(S449),'فهرست بها کلی'!$C$13:$BO$1660,57,0),"")</f>
        <v/>
      </c>
      <c r="T461" s="174" t="str">
        <f ca="1">IFERROR(VLOOKUP(ROW(T449),'فهرست بها کلی'!$C$13:$BO$1660,60,0),"")</f>
        <v/>
      </c>
      <c r="U461" s="174" t="str">
        <f ca="1">IFERROR(VLOOKUP(ROW(U449),'فهرست بها کلی'!$C$13:$BO$1660,63,0),"")</f>
        <v/>
      </c>
      <c r="V461" s="241">
        <f t="shared" ca="1" si="44"/>
        <v>0</v>
      </c>
      <c r="W461" s="242" t="str">
        <f t="shared" ca="1" si="45"/>
        <v/>
      </c>
      <c r="X461" s="174" t="str">
        <f ca="1">IFERROR(VLOOKUP(ROW(X449),'فهرست بها کلی'!$C$13:$BO$1660,10,0),"")</f>
        <v/>
      </c>
      <c r="Y461" s="174" t="str">
        <f ca="1">IFERROR(VLOOKUP(ROW(Y449),'فهرست بها کلی'!$C$13:$BO$1660,11,0),"")</f>
        <v/>
      </c>
      <c r="Z461" s="174" t="str">
        <f ca="1">IFERROR(VLOOKUP(ROW(Z449),'فهرست بها کلی'!$C$13:$BO$1660,12,0),"")</f>
        <v/>
      </c>
      <c r="AA461" s="174" t="str">
        <f ca="1">IFERROR(VLOOKUP(ROW(AA449),'فهرست بها کلی'!$C$13:$BO$1660,13,0),"")</f>
        <v/>
      </c>
      <c r="AB461" s="243" t="str">
        <f t="shared" ca="1" si="46"/>
        <v/>
      </c>
      <c r="AC461" s="174" t="str">
        <f ca="1">IFERROR(VLOOKUP(ROW(AC449),'فهرست بها کلی'!$C$13:$BO$1660,22,0),"")</f>
        <v/>
      </c>
      <c r="AD461" s="174" t="str">
        <f ca="1">IFERROR(VLOOKUP(ROW(AD449),'فهرست بها کلی'!$C$13:$BO$1660,25,0),"")</f>
        <v/>
      </c>
      <c r="AE461" s="174" t="str">
        <f ca="1">IFERROR(VLOOKUP(ROW(AE449),'فهرست بها کلی'!$C$13:$BO$1660,28,0),"")</f>
        <v/>
      </c>
      <c r="AF461" s="174" t="str">
        <f ca="1">IFERROR(VLOOKUP(ROW(AF449),'فهرست بها کلی'!$C$13:$BO$1660,31,0),"")</f>
        <v/>
      </c>
      <c r="AG461" s="174" t="str">
        <f ca="1">IFERROR(VLOOKUP(ROW(AG449),'فهرست بها کلی'!$C$13:$BO$1660,34,0),"")</f>
        <v/>
      </c>
      <c r="AH461" s="174" t="str">
        <f ca="1">IFERROR(VLOOKUP(ROW(AH449),'فهرست بها کلی'!$C$13:$BO$1660,37,0),"")</f>
        <v/>
      </c>
      <c r="AI461" s="174" t="str">
        <f ca="1">IFERROR(VLOOKUP(ROW(AI449),'فهرست بها کلی'!$C$13:$BO$1660,40,0),"")</f>
        <v/>
      </c>
      <c r="AJ461" s="174" t="str">
        <f ca="1">IFERROR(VLOOKUP(ROW(AJ449),'فهرست بها کلی'!$C$13:$BO$1660,43,0),"")</f>
        <v/>
      </c>
      <c r="AK461" s="174" t="str">
        <f ca="1">IFERROR(VLOOKUP(ROW(AK449),'فهرست بها کلی'!$C$13:$BO$1660,46,0),"")</f>
        <v/>
      </c>
      <c r="AL461" s="174" t="str">
        <f ca="1">IFERROR(VLOOKUP(ROW(AL449),'فهرست بها کلی'!$C$13:$BO$1660,49,0),"")</f>
        <v/>
      </c>
      <c r="AM461" s="174" t="str">
        <f ca="1">IFERROR(VLOOKUP(ROW(AM449),'فهرست بها کلی'!$C$13:$BO$1660,52,0),"")</f>
        <v/>
      </c>
      <c r="AN461" s="174" t="str">
        <f ca="1">IFERROR(VLOOKUP(ROW(AN449),'فهرست بها کلی'!$C$13:$BO$1660,55,0),"")</f>
        <v/>
      </c>
      <c r="AO461" s="174" t="str">
        <f ca="1">IFERROR(VLOOKUP(ROW(AO449),'فهرست بها کلی'!$C$13:$BO$1660,58,0),"")</f>
        <v/>
      </c>
      <c r="AP461" s="174" t="str">
        <f ca="1">IFERROR(VLOOKUP(ROW(AP449),'فهرست بها کلی'!$C$13:$BO$1660,61,0),"")</f>
        <v/>
      </c>
      <c r="AQ461" s="174" t="str">
        <f ca="1">IFERROR(VLOOKUP(ROW(AQ449),'فهرست بها کلی'!$C$13:$BO$1660,64,0),"")</f>
        <v/>
      </c>
      <c r="AR461" s="244">
        <f t="shared" ca="1" si="47"/>
        <v>0</v>
      </c>
      <c r="AS461" s="174" t="str">
        <f ca="1">IFERROR(VLOOKUP(ROW(AS449),'فهرست بها کلی'!$C$13:$BO$1660,23,0),"")</f>
        <v/>
      </c>
      <c r="AT461" s="174" t="str">
        <f ca="1">IFERROR(VLOOKUP(ROW(AT449),'فهرست بها کلی'!$C$13:$BO$1660,26,0),"")</f>
        <v/>
      </c>
      <c r="AU461" s="174" t="str">
        <f ca="1">IFERROR(VLOOKUP(ROW(AU449),'فهرست بها کلی'!$C$13:$BO$1660,29,0),"")</f>
        <v/>
      </c>
      <c r="AV461" s="174" t="str">
        <f ca="1">IFERROR(VLOOKUP(ROW(AV449),'فهرست بها کلی'!$C$13:$BO$1660,32,0),"")</f>
        <v/>
      </c>
      <c r="AW461" s="174" t="str">
        <f ca="1">IFERROR(VLOOKUP(ROW(AW449),'فهرست بها کلی'!$C$13:$BO$1660,35,0),"")</f>
        <v/>
      </c>
      <c r="AX461" s="174" t="str">
        <f ca="1">IFERROR(VLOOKUP(ROW(AX449),'فهرست بها کلی'!$C$13:$BO$1660,38,0),"")</f>
        <v/>
      </c>
      <c r="AY461" s="174" t="str">
        <f ca="1">IFERROR(VLOOKUP(ROW(AY449),'فهرست بها کلی'!$C$13:$BO$1660,41,0),"")</f>
        <v/>
      </c>
      <c r="AZ461" s="174" t="str">
        <f ca="1">IFERROR(VLOOKUP(ROW(AZ449),'فهرست بها کلی'!$C$13:$BO$1660,44,0),"")</f>
        <v/>
      </c>
      <c r="BA461" s="174" t="str">
        <f ca="1">IFERROR(VLOOKUP(ROW(BA449),'فهرست بها کلی'!$C$13:$BO$1660,47,0),"")</f>
        <v/>
      </c>
      <c r="BB461" s="174" t="str">
        <f ca="1">IFERROR(VLOOKUP(ROW(BB449),'فهرست بها کلی'!$C$13:$BO$1660,50,0),"")</f>
        <v/>
      </c>
      <c r="BC461" s="174" t="str">
        <f ca="1">IFERROR(VLOOKUP(ROW(BC449),'فهرست بها کلی'!$C$13:$BO$1660,53,0),"")</f>
        <v/>
      </c>
      <c r="BD461" s="174" t="str">
        <f ca="1">IFERROR(VLOOKUP(ROW(BD449),'فهرست بها کلی'!$C$13:$BO$1660,56,0),"")</f>
        <v/>
      </c>
      <c r="BE461" s="174" t="str">
        <f ca="1">IFERROR(VLOOKUP(ROW(BE449),'فهرست بها کلی'!$C$13:$BO$1660,59,0),"")</f>
        <v/>
      </c>
      <c r="BF461" s="174" t="str">
        <f ca="1">IFERROR(VLOOKUP(ROW(BF449),'فهرست بها کلی'!$C$13:$BO$1660,62,0),"")</f>
        <v/>
      </c>
      <c r="BG461" s="174" t="str">
        <f ca="1">IFERROR(VLOOKUP(ROW(BG449),'فهرست بها کلی'!$C$13:$BO$1660,65,0),"")</f>
        <v/>
      </c>
      <c r="BH461" s="174" t="str">
        <f ca="1">IFERROR(VLOOKUP(ROW(BH449),'فهرست بها کلی'!$C$13:$BO$1660,16,0),"")</f>
        <v/>
      </c>
      <c r="BI461" s="245" t="str">
        <f t="shared" ca="1" si="48"/>
        <v xml:space="preserve"> </v>
      </c>
      <c r="BJ461" s="245" t="str">
        <f t="shared" ca="1" si="49"/>
        <v/>
      </c>
      <c r="BK461" s="245" t="str">
        <f t="shared" ca="1" si="50"/>
        <v/>
      </c>
    </row>
    <row r="462" spans="1:63" ht="47.25" customHeight="1">
      <c r="A462" s="174" t="str">
        <f ca="1">IFERROR(VLOOKUP(ROW(A450),'فهرست بها کلی'!$C$13:$BO$1660,1,0),"")</f>
        <v/>
      </c>
      <c r="B462" s="174" t="str">
        <f ca="1">IFERROR(VLOOKUP(ROW(B450),'فهرست بها کلی'!$C$13:$BO$1660,5,0),"")</f>
        <v/>
      </c>
      <c r="C462" s="174" t="str">
        <f ca="1">IFERROR(VLOOKUP(ROW(C450),'فهرست بها کلی'!$C$13:$BO$1660,6,0),"")</f>
        <v/>
      </c>
      <c r="D462" s="174" t="str">
        <f ca="1">IFERROR(VLOOKUP(ROW(D450),'فهرست بها کلی'!$C$13:$BO$1660,7,0),"")</f>
        <v/>
      </c>
      <c r="E462" s="174" t="str">
        <f ca="1">IFERROR(VLOOKUP(ROW(E450),'فهرست بها کلی'!$C$13:$BO$1660,8,0),"")</f>
        <v/>
      </c>
      <c r="F462" s="174" t="str">
        <f ca="1">IFERROR(VLOOKUP(ROW(F450),'فهرست بها کلی'!$C$13:$BO$1660,9,0),"")</f>
        <v/>
      </c>
      <c r="G462" s="174" t="str">
        <f ca="1">IFERROR(VLOOKUP(ROW(G450),'فهرست بها کلی'!$C$13:$BO$1660,21,0),"")</f>
        <v/>
      </c>
      <c r="H462" s="174" t="str">
        <f ca="1">IFERROR(VLOOKUP(ROW(H450),'فهرست بها کلی'!$C$13:$BO$1660,24,0),"")</f>
        <v/>
      </c>
      <c r="I462" s="174" t="str">
        <f ca="1">IFERROR(VLOOKUP(ROW(I450),'فهرست بها کلی'!$C$13:$BO$1660,27,0),"")</f>
        <v/>
      </c>
      <c r="J462" s="174" t="str">
        <f ca="1">IFERROR(VLOOKUP(ROW(J450),'فهرست بها کلی'!$C$13:$BO$1660,30,0),"")</f>
        <v/>
      </c>
      <c r="K462" s="174" t="str">
        <f ca="1">IFERROR(VLOOKUP(ROW(K450),'فهرست بها کلی'!$C$13:$BO$1660,33,0),"")</f>
        <v/>
      </c>
      <c r="L462" s="174" t="str">
        <f ca="1">IFERROR(VLOOKUP(ROW(L450),'فهرست بها کلی'!$C$13:$BO$1660,36,0),"")</f>
        <v/>
      </c>
      <c r="M462" s="174" t="str">
        <f ca="1">IFERROR(VLOOKUP(ROW(M450),'فهرست بها کلی'!$C$13:$BO$1660,39,0),"")</f>
        <v/>
      </c>
      <c r="N462" s="174" t="str">
        <f ca="1">IFERROR(VLOOKUP(ROW(N450),'فهرست بها کلی'!$C$13:$BO$1660,42,0),"")</f>
        <v/>
      </c>
      <c r="O462" s="174" t="str">
        <f ca="1">IFERROR(VLOOKUP(ROW(O450),'فهرست بها کلی'!$C$13:$BO$1660,45,0),"")</f>
        <v/>
      </c>
      <c r="P462" s="174" t="str">
        <f ca="1">IFERROR(VLOOKUP(ROW(P450),'فهرست بها کلی'!$C$13:$BO$1660,48,0),"")</f>
        <v/>
      </c>
      <c r="Q462" s="174" t="str">
        <f ca="1">IFERROR(VLOOKUP(ROW(Q450),'فهرست بها کلی'!$C$13:$BO$1660,51,0),"")</f>
        <v/>
      </c>
      <c r="R462" s="174" t="str">
        <f ca="1">IFERROR(VLOOKUP(ROW(R450),'فهرست بها کلی'!$C$13:$BO$1660,54,0),"")</f>
        <v/>
      </c>
      <c r="S462" s="174" t="str">
        <f ca="1">IFERROR(VLOOKUP(ROW(S450),'فهرست بها کلی'!$C$13:$BO$1660,57,0),"")</f>
        <v/>
      </c>
      <c r="T462" s="174" t="str">
        <f ca="1">IFERROR(VLOOKUP(ROW(T450),'فهرست بها کلی'!$C$13:$BO$1660,60,0),"")</f>
        <v/>
      </c>
      <c r="U462" s="174" t="str">
        <f ca="1">IFERROR(VLOOKUP(ROW(U450),'فهرست بها کلی'!$C$13:$BO$1660,63,0),"")</f>
        <v/>
      </c>
      <c r="V462" s="241">
        <f t="shared" ref="V462:V500" ca="1" si="51">SUM(G462:U462)</f>
        <v>0</v>
      </c>
      <c r="W462" s="242" t="str">
        <f t="shared" ref="W462:W500" ca="1" si="52">IFERROR(V462*F462,"")</f>
        <v/>
      </c>
      <c r="X462" s="174" t="str">
        <f ca="1">IFERROR(VLOOKUP(ROW(X450),'فهرست بها کلی'!$C$13:$BO$1660,10,0),"")</f>
        <v/>
      </c>
      <c r="Y462" s="174" t="str">
        <f ca="1">IFERROR(VLOOKUP(ROW(Y450),'فهرست بها کلی'!$C$13:$BO$1660,11,0),"")</f>
        <v/>
      </c>
      <c r="Z462" s="174" t="str">
        <f ca="1">IFERROR(VLOOKUP(ROW(Z450),'فهرست بها کلی'!$C$13:$BO$1660,12,0),"")</f>
        <v/>
      </c>
      <c r="AA462" s="174" t="str">
        <f ca="1">IFERROR(VLOOKUP(ROW(AA450),'فهرست بها کلی'!$C$13:$BO$1660,13,0),"")</f>
        <v/>
      </c>
      <c r="AB462" s="243" t="str">
        <f t="shared" ref="AB462:AB500" ca="1" si="53">IFERROR(AA462*0.6,"")</f>
        <v/>
      </c>
      <c r="AC462" s="174" t="str">
        <f ca="1">IFERROR(VLOOKUP(ROW(AC450),'فهرست بها کلی'!$C$13:$BO$1660,22,0),"")</f>
        <v/>
      </c>
      <c r="AD462" s="174" t="str">
        <f ca="1">IFERROR(VLOOKUP(ROW(AD450),'فهرست بها کلی'!$C$13:$BO$1660,25,0),"")</f>
        <v/>
      </c>
      <c r="AE462" s="174" t="str">
        <f ca="1">IFERROR(VLOOKUP(ROW(AE450),'فهرست بها کلی'!$C$13:$BO$1660,28,0),"")</f>
        <v/>
      </c>
      <c r="AF462" s="174" t="str">
        <f ca="1">IFERROR(VLOOKUP(ROW(AF450),'فهرست بها کلی'!$C$13:$BO$1660,31,0),"")</f>
        <v/>
      </c>
      <c r="AG462" s="174" t="str">
        <f ca="1">IFERROR(VLOOKUP(ROW(AG450),'فهرست بها کلی'!$C$13:$BO$1660,34,0),"")</f>
        <v/>
      </c>
      <c r="AH462" s="174" t="str">
        <f ca="1">IFERROR(VLOOKUP(ROW(AH450),'فهرست بها کلی'!$C$13:$BO$1660,37,0),"")</f>
        <v/>
      </c>
      <c r="AI462" s="174" t="str">
        <f ca="1">IFERROR(VLOOKUP(ROW(AI450),'فهرست بها کلی'!$C$13:$BO$1660,40,0),"")</f>
        <v/>
      </c>
      <c r="AJ462" s="174" t="str">
        <f ca="1">IFERROR(VLOOKUP(ROW(AJ450),'فهرست بها کلی'!$C$13:$BO$1660,43,0),"")</f>
        <v/>
      </c>
      <c r="AK462" s="174" t="str">
        <f ca="1">IFERROR(VLOOKUP(ROW(AK450),'فهرست بها کلی'!$C$13:$BO$1660,46,0),"")</f>
        <v/>
      </c>
      <c r="AL462" s="174" t="str">
        <f ca="1">IFERROR(VLOOKUP(ROW(AL450),'فهرست بها کلی'!$C$13:$BO$1660,49,0),"")</f>
        <v/>
      </c>
      <c r="AM462" s="174" t="str">
        <f ca="1">IFERROR(VLOOKUP(ROW(AM450),'فهرست بها کلی'!$C$13:$BO$1660,52,0),"")</f>
        <v/>
      </c>
      <c r="AN462" s="174" t="str">
        <f ca="1">IFERROR(VLOOKUP(ROW(AN450),'فهرست بها کلی'!$C$13:$BO$1660,55,0),"")</f>
        <v/>
      </c>
      <c r="AO462" s="174" t="str">
        <f ca="1">IFERROR(VLOOKUP(ROW(AO450),'فهرست بها کلی'!$C$13:$BO$1660,58,0),"")</f>
        <v/>
      </c>
      <c r="AP462" s="174" t="str">
        <f ca="1">IFERROR(VLOOKUP(ROW(AP450),'فهرست بها کلی'!$C$13:$BO$1660,61,0),"")</f>
        <v/>
      </c>
      <c r="AQ462" s="174" t="str">
        <f ca="1">IFERROR(VLOOKUP(ROW(AQ450),'فهرست بها کلی'!$C$13:$BO$1660,64,0),"")</f>
        <v/>
      </c>
      <c r="AR462" s="244">
        <f t="shared" ref="AR462:AR500" ca="1" si="54">SUM(AC462:AQ462)</f>
        <v>0</v>
      </c>
      <c r="AS462" s="174" t="str">
        <f ca="1">IFERROR(VLOOKUP(ROW(AS450),'فهرست بها کلی'!$C$13:$BO$1660,23,0),"")</f>
        <v/>
      </c>
      <c r="AT462" s="174" t="str">
        <f ca="1">IFERROR(VLOOKUP(ROW(AT450),'فهرست بها کلی'!$C$13:$BO$1660,26,0),"")</f>
        <v/>
      </c>
      <c r="AU462" s="174" t="str">
        <f ca="1">IFERROR(VLOOKUP(ROW(AU450),'فهرست بها کلی'!$C$13:$BO$1660,29,0),"")</f>
        <v/>
      </c>
      <c r="AV462" s="174" t="str">
        <f ca="1">IFERROR(VLOOKUP(ROW(AV450),'فهرست بها کلی'!$C$13:$BO$1660,32,0),"")</f>
        <v/>
      </c>
      <c r="AW462" s="174" t="str">
        <f ca="1">IFERROR(VLOOKUP(ROW(AW450),'فهرست بها کلی'!$C$13:$BO$1660,35,0),"")</f>
        <v/>
      </c>
      <c r="AX462" s="174" t="str">
        <f ca="1">IFERROR(VLOOKUP(ROW(AX450),'فهرست بها کلی'!$C$13:$BO$1660,38,0),"")</f>
        <v/>
      </c>
      <c r="AY462" s="174" t="str">
        <f ca="1">IFERROR(VLOOKUP(ROW(AY450),'فهرست بها کلی'!$C$13:$BO$1660,41,0),"")</f>
        <v/>
      </c>
      <c r="AZ462" s="174" t="str">
        <f ca="1">IFERROR(VLOOKUP(ROW(AZ450),'فهرست بها کلی'!$C$13:$BO$1660,44,0),"")</f>
        <v/>
      </c>
      <c r="BA462" s="174" t="str">
        <f ca="1">IFERROR(VLOOKUP(ROW(BA450),'فهرست بها کلی'!$C$13:$BO$1660,47,0),"")</f>
        <v/>
      </c>
      <c r="BB462" s="174" t="str">
        <f ca="1">IFERROR(VLOOKUP(ROW(BB450),'فهرست بها کلی'!$C$13:$BO$1660,50,0),"")</f>
        <v/>
      </c>
      <c r="BC462" s="174" t="str">
        <f ca="1">IFERROR(VLOOKUP(ROW(BC450),'فهرست بها کلی'!$C$13:$BO$1660,53,0),"")</f>
        <v/>
      </c>
      <c r="BD462" s="174" t="str">
        <f ca="1">IFERROR(VLOOKUP(ROW(BD450),'فهرست بها کلی'!$C$13:$BO$1660,56,0),"")</f>
        <v/>
      </c>
      <c r="BE462" s="174" t="str">
        <f ca="1">IFERROR(VLOOKUP(ROW(BE450),'فهرست بها کلی'!$C$13:$BO$1660,59,0),"")</f>
        <v/>
      </c>
      <c r="BF462" s="174" t="str">
        <f ca="1">IFERROR(VLOOKUP(ROW(BF450),'فهرست بها کلی'!$C$13:$BO$1660,62,0),"")</f>
        <v/>
      </c>
      <c r="BG462" s="174" t="str">
        <f ca="1">IFERROR(VLOOKUP(ROW(BG450),'فهرست بها کلی'!$C$13:$BO$1660,65,0),"")</f>
        <v/>
      </c>
      <c r="BH462" s="174" t="str">
        <f ca="1">IFERROR(VLOOKUP(ROW(BH450),'فهرست بها کلی'!$C$13:$BO$1660,16,0),"")</f>
        <v/>
      </c>
      <c r="BI462" s="245" t="str">
        <f t="shared" ref="BI462:BI500" ca="1" si="55">IFERROR(AR462*AA462," ")</f>
        <v xml:space="preserve"> </v>
      </c>
      <c r="BJ462" s="245" t="str">
        <f t="shared" ref="BJ462:BJ500" ca="1" si="56">IFERROR(AB462*BH462,"")</f>
        <v/>
      </c>
      <c r="BK462" s="245" t="str">
        <f t="shared" ref="BK462:BK500" ca="1" si="57">IFERROR(BJ462+BI462+W462,"")</f>
        <v/>
      </c>
    </row>
    <row r="463" spans="1:63" ht="47.25" customHeight="1">
      <c r="A463" s="174" t="str">
        <f ca="1">IFERROR(VLOOKUP(ROW(A451),'فهرست بها کلی'!$C$13:$BO$1660,1,0),"")</f>
        <v/>
      </c>
      <c r="B463" s="174" t="str">
        <f ca="1">IFERROR(VLOOKUP(ROW(B451),'فهرست بها کلی'!$C$13:$BO$1660,5,0),"")</f>
        <v/>
      </c>
      <c r="C463" s="174" t="str">
        <f ca="1">IFERROR(VLOOKUP(ROW(C451),'فهرست بها کلی'!$C$13:$BO$1660,6,0),"")</f>
        <v/>
      </c>
      <c r="D463" s="174" t="str">
        <f ca="1">IFERROR(VLOOKUP(ROW(D451),'فهرست بها کلی'!$C$13:$BO$1660,7,0),"")</f>
        <v/>
      </c>
      <c r="E463" s="174" t="str">
        <f ca="1">IFERROR(VLOOKUP(ROW(E451),'فهرست بها کلی'!$C$13:$BO$1660,8,0),"")</f>
        <v/>
      </c>
      <c r="F463" s="174" t="str">
        <f ca="1">IFERROR(VLOOKUP(ROW(F451),'فهرست بها کلی'!$C$13:$BO$1660,9,0),"")</f>
        <v/>
      </c>
      <c r="G463" s="174" t="str">
        <f ca="1">IFERROR(VLOOKUP(ROW(G451),'فهرست بها کلی'!$C$13:$BO$1660,21,0),"")</f>
        <v/>
      </c>
      <c r="H463" s="174" t="str">
        <f ca="1">IFERROR(VLOOKUP(ROW(H451),'فهرست بها کلی'!$C$13:$BO$1660,24,0),"")</f>
        <v/>
      </c>
      <c r="I463" s="174" t="str">
        <f ca="1">IFERROR(VLOOKUP(ROW(I451),'فهرست بها کلی'!$C$13:$BO$1660,27,0),"")</f>
        <v/>
      </c>
      <c r="J463" s="174" t="str">
        <f ca="1">IFERROR(VLOOKUP(ROW(J451),'فهرست بها کلی'!$C$13:$BO$1660,30,0),"")</f>
        <v/>
      </c>
      <c r="K463" s="174" t="str">
        <f ca="1">IFERROR(VLOOKUP(ROW(K451),'فهرست بها کلی'!$C$13:$BO$1660,33,0),"")</f>
        <v/>
      </c>
      <c r="L463" s="174" t="str">
        <f ca="1">IFERROR(VLOOKUP(ROW(L451),'فهرست بها کلی'!$C$13:$BO$1660,36,0),"")</f>
        <v/>
      </c>
      <c r="M463" s="174" t="str">
        <f ca="1">IFERROR(VLOOKUP(ROW(M451),'فهرست بها کلی'!$C$13:$BO$1660,39,0),"")</f>
        <v/>
      </c>
      <c r="N463" s="174" t="str">
        <f ca="1">IFERROR(VLOOKUP(ROW(N451),'فهرست بها کلی'!$C$13:$BO$1660,42,0),"")</f>
        <v/>
      </c>
      <c r="O463" s="174" t="str">
        <f ca="1">IFERROR(VLOOKUP(ROW(O451),'فهرست بها کلی'!$C$13:$BO$1660,45,0),"")</f>
        <v/>
      </c>
      <c r="P463" s="174" t="str">
        <f ca="1">IFERROR(VLOOKUP(ROW(P451),'فهرست بها کلی'!$C$13:$BO$1660,48,0),"")</f>
        <v/>
      </c>
      <c r="Q463" s="174" t="str">
        <f ca="1">IFERROR(VLOOKUP(ROW(Q451),'فهرست بها کلی'!$C$13:$BO$1660,51,0),"")</f>
        <v/>
      </c>
      <c r="R463" s="174" t="str">
        <f ca="1">IFERROR(VLOOKUP(ROW(R451),'فهرست بها کلی'!$C$13:$BO$1660,54,0),"")</f>
        <v/>
      </c>
      <c r="S463" s="174" t="str">
        <f ca="1">IFERROR(VLOOKUP(ROW(S451),'فهرست بها کلی'!$C$13:$BO$1660,57,0),"")</f>
        <v/>
      </c>
      <c r="T463" s="174" t="str">
        <f ca="1">IFERROR(VLOOKUP(ROW(T451),'فهرست بها کلی'!$C$13:$BO$1660,60,0),"")</f>
        <v/>
      </c>
      <c r="U463" s="174" t="str">
        <f ca="1">IFERROR(VLOOKUP(ROW(U451),'فهرست بها کلی'!$C$13:$BO$1660,63,0),"")</f>
        <v/>
      </c>
      <c r="V463" s="241">
        <f t="shared" ca="1" si="51"/>
        <v>0</v>
      </c>
      <c r="W463" s="242" t="str">
        <f t="shared" ca="1" si="52"/>
        <v/>
      </c>
      <c r="X463" s="174" t="str">
        <f ca="1">IFERROR(VLOOKUP(ROW(X451),'فهرست بها کلی'!$C$13:$BO$1660,10,0),"")</f>
        <v/>
      </c>
      <c r="Y463" s="174" t="str">
        <f ca="1">IFERROR(VLOOKUP(ROW(Y451),'فهرست بها کلی'!$C$13:$BO$1660,11,0),"")</f>
        <v/>
      </c>
      <c r="Z463" s="174" t="str">
        <f ca="1">IFERROR(VLOOKUP(ROW(Z451),'فهرست بها کلی'!$C$13:$BO$1660,12,0),"")</f>
        <v/>
      </c>
      <c r="AA463" s="174" t="str">
        <f ca="1">IFERROR(VLOOKUP(ROW(AA451),'فهرست بها کلی'!$C$13:$BO$1660,13,0),"")</f>
        <v/>
      </c>
      <c r="AB463" s="243" t="str">
        <f t="shared" ca="1" si="53"/>
        <v/>
      </c>
      <c r="AC463" s="174" t="str">
        <f ca="1">IFERROR(VLOOKUP(ROW(AC451),'فهرست بها کلی'!$C$13:$BO$1660,22,0),"")</f>
        <v/>
      </c>
      <c r="AD463" s="174" t="str">
        <f ca="1">IFERROR(VLOOKUP(ROW(AD451),'فهرست بها کلی'!$C$13:$BO$1660,25,0),"")</f>
        <v/>
      </c>
      <c r="AE463" s="174" t="str">
        <f ca="1">IFERROR(VLOOKUP(ROW(AE451),'فهرست بها کلی'!$C$13:$BO$1660,28,0),"")</f>
        <v/>
      </c>
      <c r="AF463" s="174" t="str">
        <f ca="1">IFERROR(VLOOKUP(ROW(AF451),'فهرست بها کلی'!$C$13:$BO$1660,31,0),"")</f>
        <v/>
      </c>
      <c r="AG463" s="174" t="str">
        <f ca="1">IFERROR(VLOOKUP(ROW(AG451),'فهرست بها کلی'!$C$13:$BO$1660,34,0),"")</f>
        <v/>
      </c>
      <c r="AH463" s="174" t="str">
        <f ca="1">IFERROR(VLOOKUP(ROW(AH451),'فهرست بها کلی'!$C$13:$BO$1660,37,0),"")</f>
        <v/>
      </c>
      <c r="AI463" s="174" t="str">
        <f ca="1">IFERROR(VLOOKUP(ROW(AI451),'فهرست بها کلی'!$C$13:$BO$1660,40,0),"")</f>
        <v/>
      </c>
      <c r="AJ463" s="174" t="str">
        <f ca="1">IFERROR(VLOOKUP(ROW(AJ451),'فهرست بها کلی'!$C$13:$BO$1660,43,0),"")</f>
        <v/>
      </c>
      <c r="AK463" s="174" t="str">
        <f ca="1">IFERROR(VLOOKUP(ROW(AK451),'فهرست بها کلی'!$C$13:$BO$1660,46,0),"")</f>
        <v/>
      </c>
      <c r="AL463" s="174" t="str">
        <f ca="1">IFERROR(VLOOKUP(ROW(AL451),'فهرست بها کلی'!$C$13:$BO$1660,49,0),"")</f>
        <v/>
      </c>
      <c r="AM463" s="174" t="str">
        <f ca="1">IFERROR(VLOOKUP(ROW(AM451),'فهرست بها کلی'!$C$13:$BO$1660,52,0),"")</f>
        <v/>
      </c>
      <c r="AN463" s="174" t="str">
        <f ca="1">IFERROR(VLOOKUP(ROW(AN451),'فهرست بها کلی'!$C$13:$BO$1660,55,0),"")</f>
        <v/>
      </c>
      <c r="AO463" s="174" t="str">
        <f ca="1">IFERROR(VLOOKUP(ROW(AO451),'فهرست بها کلی'!$C$13:$BO$1660,58,0),"")</f>
        <v/>
      </c>
      <c r="AP463" s="174" t="str">
        <f ca="1">IFERROR(VLOOKUP(ROW(AP451),'فهرست بها کلی'!$C$13:$BO$1660,61,0),"")</f>
        <v/>
      </c>
      <c r="AQ463" s="174" t="str">
        <f ca="1">IFERROR(VLOOKUP(ROW(AQ451),'فهرست بها کلی'!$C$13:$BO$1660,64,0),"")</f>
        <v/>
      </c>
      <c r="AR463" s="244">
        <f t="shared" ca="1" si="54"/>
        <v>0</v>
      </c>
      <c r="AS463" s="174" t="str">
        <f ca="1">IFERROR(VLOOKUP(ROW(AS451),'فهرست بها کلی'!$C$13:$BO$1660,23,0),"")</f>
        <v/>
      </c>
      <c r="AT463" s="174" t="str">
        <f ca="1">IFERROR(VLOOKUP(ROW(AT451),'فهرست بها کلی'!$C$13:$BO$1660,26,0),"")</f>
        <v/>
      </c>
      <c r="AU463" s="174" t="str">
        <f ca="1">IFERROR(VLOOKUP(ROW(AU451),'فهرست بها کلی'!$C$13:$BO$1660,29,0),"")</f>
        <v/>
      </c>
      <c r="AV463" s="174" t="str">
        <f ca="1">IFERROR(VLOOKUP(ROW(AV451),'فهرست بها کلی'!$C$13:$BO$1660,32,0),"")</f>
        <v/>
      </c>
      <c r="AW463" s="174" t="str">
        <f ca="1">IFERROR(VLOOKUP(ROW(AW451),'فهرست بها کلی'!$C$13:$BO$1660,35,0),"")</f>
        <v/>
      </c>
      <c r="AX463" s="174" t="str">
        <f ca="1">IFERROR(VLOOKUP(ROW(AX451),'فهرست بها کلی'!$C$13:$BO$1660,38,0),"")</f>
        <v/>
      </c>
      <c r="AY463" s="174" t="str">
        <f ca="1">IFERROR(VLOOKUP(ROW(AY451),'فهرست بها کلی'!$C$13:$BO$1660,41,0),"")</f>
        <v/>
      </c>
      <c r="AZ463" s="174" t="str">
        <f ca="1">IFERROR(VLOOKUP(ROW(AZ451),'فهرست بها کلی'!$C$13:$BO$1660,44,0),"")</f>
        <v/>
      </c>
      <c r="BA463" s="174" t="str">
        <f ca="1">IFERROR(VLOOKUP(ROW(BA451),'فهرست بها کلی'!$C$13:$BO$1660,47,0),"")</f>
        <v/>
      </c>
      <c r="BB463" s="174" t="str">
        <f ca="1">IFERROR(VLOOKUP(ROW(BB451),'فهرست بها کلی'!$C$13:$BO$1660,50,0),"")</f>
        <v/>
      </c>
      <c r="BC463" s="174" t="str">
        <f ca="1">IFERROR(VLOOKUP(ROW(BC451),'فهرست بها کلی'!$C$13:$BO$1660,53,0),"")</f>
        <v/>
      </c>
      <c r="BD463" s="174" t="str">
        <f ca="1">IFERROR(VLOOKUP(ROW(BD451),'فهرست بها کلی'!$C$13:$BO$1660,56,0),"")</f>
        <v/>
      </c>
      <c r="BE463" s="174" t="str">
        <f ca="1">IFERROR(VLOOKUP(ROW(BE451),'فهرست بها کلی'!$C$13:$BO$1660,59,0),"")</f>
        <v/>
      </c>
      <c r="BF463" s="174" t="str">
        <f ca="1">IFERROR(VLOOKUP(ROW(BF451),'فهرست بها کلی'!$C$13:$BO$1660,62,0),"")</f>
        <v/>
      </c>
      <c r="BG463" s="174" t="str">
        <f ca="1">IFERROR(VLOOKUP(ROW(BG451),'فهرست بها کلی'!$C$13:$BO$1660,65,0),"")</f>
        <v/>
      </c>
      <c r="BH463" s="174" t="str">
        <f ca="1">IFERROR(VLOOKUP(ROW(BH451),'فهرست بها کلی'!$C$13:$BO$1660,16,0),"")</f>
        <v/>
      </c>
      <c r="BI463" s="245" t="str">
        <f t="shared" ca="1" si="55"/>
        <v xml:space="preserve"> </v>
      </c>
      <c r="BJ463" s="245" t="str">
        <f t="shared" ca="1" si="56"/>
        <v/>
      </c>
      <c r="BK463" s="245" t="str">
        <f t="shared" ca="1" si="57"/>
        <v/>
      </c>
    </row>
    <row r="464" spans="1:63" ht="47.25" customHeight="1">
      <c r="A464" s="174" t="str">
        <f ca="1">IFERROR(VLOOKUP(ROW(A452),'فهرست بها کلی'!$C$13:$BO$1660,1,0),"")</f>
        <v/>
      </c>
      <c r="B464" s="174" t="str">
        <f ca="1">IFERROR(VLOOKUP(ROW(B452),'فهرست بها کلی'!$C$13:$BO$1660,5,0),"")</f>
        <v/>
      </c>
      <c r="C464" s="174" t="str">
        <f ca="1">IFERROR(VLOOKUP(ROW(C452),'فهرست بها کلی'!$C$13:$BO$1660,6,0),"")</f>
        <v/>
      </c>
      <c r="D464" s="174" t="str">
        <f ca="1">IFERROR(VLOOKUP(ROW(D452),'فهرست بها کلی'!$C$13:$BO$1660,7,0),"")</f>
        <v/>
      </c>
      <c r="E464" s="174" t="str">
        <f ca="1">IFERROR(VLOOKUP(ROW(E452),'فهرست بها کلی'!$C$13:$BO$1660,8,0),"")</f>
        <v/>
      </c>
      <c r="F464" s="174" t="str">
        <f ca="1">IFERROR(VLOOKUP(ROW(F452),'فهرست بها کلی'!$C$13:$BO$1660,9,0),"")</f>
        <v/>
      </c>
      <c r="G464" s="174" t="str">
        <f ca="1">IFERROR(VLOOKUP(ROW(G452),'فهرست بها کلی'!$C$13:$BO$1660,21,0),"")</f>
        <v/>
      </c>
      <c r="H464" s="174" t="str">
        <f ca="1">IFERROR(VLOOKUP(ROW(H452),'فهرست بها کلی'!$C$13:$BO$1660,24,0),"")</f>
        <v/>
      </c>
      <c r="I464" s="174" t="str">
        <f ca="1">IFERROR(VLOOKUP(ROW(I452),'فهرست بها کلی'!$C$13:$BO$1660,27,0),"")</f>
        <v/>
      </c>
      <c r="J464" s="174" t="str">
        <f ca="1">IFERROR(VLOOKUP(ROW(J452),'فهرست بها کلی'!$C$13:$BO$1660,30,0),"")</f>
        <v/>
      </c>
      <c r="K464" s="174" t="str">
        <f ca="1">IFERROR(VLOOKUP(ROW(K452),'فهرست بها کلی'!$C$13:$BO$1660,33,0),"")</f>
        <v/>
      </c>
      <c r="L464" s="174" t="str">
        <f ca="1">IFERROR(VLOOKUP(ROW(L452),'فهرست بها کلی'!$C$13:$BO$1660,36,0),"")</f>
        <v/>
      </c>
      <c r="M464" s="174" t="str">
        <f ca="1">IFERROR(VLOOKUP(ROW(M452),'فهرست بها کلی'!$C$13:$BO$1660,39,0),"")</f>
        <v/>
      </c>
      <c r="N464" s="174" t="str">
        <f ca="1">IFERROR(VLOOKUP(ROW(N452),'فهرست بها کلی'!$C$13:$BO$1660,42,0),"")</f>
        <v/>
      </c>
      <c r="O464" s="174" t="str">
        <f ca="1">IFERROR(VLOOKUP(ROW(O452),'فهرست بها کلی'!$C$13:$BO$1660,45,0),"")</f>
        <v/>
      </c>
      <c r="P464" s="174" t="str">
        <f ca="1">IFERROR(VLOOKUP(ROW(P452),'فهرست بها کلی'!$C$13:$BO$1660,48,0),"")</f>
        <v/>
      </c>
      <c r="Q464" s="174" t="str">
        <f ca="1">IFERROR(VLOOKUP(ROW(Q452),'فهرست بها کلی'!$C$13:$BO$1660,51,0),"")</f>
        <v/>
      </c>
      <c r="R464" s="174" t="str">
        <f ca="1">IFERROR(VLOOKUP(ROW(R452),'فهرست بها کلی'!$C$13:$BO$1660,54,0),"")</f>
        <v/>
      </c>
      <c r="S464" s="174" t="str">
        <f ca="1">IFERROR(VLOOKUP(ROW(S452),'فهرست بها کلی'!$C$13:$BO$1660,57,0),"")</f>
        <v/>
      </c>
      <c r="T464" s="174" t="str">
        <f ca="1">IFERROR(VLOOKUP(ROW(T452),'فهرست بها کلی'!$C$13:$BO$1660,60,0),"")</f>
        <v/>
      </c>
      <c r="U464" s="174" t="str">
        <f ca="1">IFERROR(VLOOKUP(ROW(U452),'فهرست بها کلی'!$C$13:$BO$1660,63,0),"")</f>
        <v/>
      </c>
      <c r="V464" s="241">
        <f t="shared" ca="1" si="51"/>
        <v>0</v>
      </c>
      <c r="W464" s="242" t="str">
        <f t="shared" ca="1" si="52"/>
        <v/>
      </c>
      <c r="X464" s="174" t="str">
        <f ca="1">IFERROR(VLOOKUP(ROW(X452),'فهرست بها کلی'!$C$13:$BO$1660,10,0),"")</f>
        <v/>
      </c>
      <c r="Y464" s="174" t="str">
        <f ca="1">IFERROR(VLOOKUP(ROW(Y452),'فهرست بها کلی'!$C$13:$BO$1660,11,0),"")</f>
        <v/>
      </c>
      <c r="Z464" s="174" t="str">
        <f ca="1">IFERROR(VLOOKUP(ROW(Z452),'فهرست بها کلی'!$C$13:$BO$1660,12,0),"")</f>
        <v/>
      </c>
      <c r="AA464" s="174" t="str">
        <f ca="1">IFERROR(VLOOKUP(ROW(AA452),'فهرست بها کلی'!$C$13:$BO$1660,13,0),"")</f>
        <v/>
      </c>
      <c r="AB464" s="243" t="str">
        <f t="shared" ca="1" si="53"/>
        <v/>
      </c>
      <c r="AC464" s="174" t="str">
        <f ca="1">IFERROR(VLOOKUP(ROW(AC452),'فهرست بها کلی'!$C$13:$BO$1660,22,0),"")</f>
        <v/>
      </c>
      <c r="AD464" s="174" t="str">
        <f ca="1">IFERROR(VLOOKUP(ROW(AD452),'فهرست بها کلی'!$C$13:$BO$1660,25,0),"")</f>
        <v/>
      </c>
      <c r="AE464" s="174" t="str">
        <f ca="1">IFERROR(VLOOKUP(ROW(AE452),'فهرست بها کلی'!$C$13:$BO$1660,28,0),"")</f>
        <v/>
      </c>
      <c r="AF464" s="174" t="str">
        <f ca="1">IFERROR(VLOOKUP(ROW(AF452),'فهرست بها کلی'!$C$13:$BO$1660,31,0),"")</f>
        <v/>
      </c>
      <c r="AG464" s="174" t="str">
        <f ca="1">IFERROR(VLOOKUP(ROW(AG452),'فهرست بها کلی'!$C$13:$BO$1660,34,0),"")</f>
        <v/>
      </c>
      <c r="AH464" s="174" t="str">
        <f ca="1">IFERROR(VLOOKUP(ROW(AH452),'فهرست بها کلی'!$C$13:$BO$1660,37,0),"")</f>
        <v/>
      </c>
      <c r="AI464" s="174" t="str">
        <f ca="1">IFERROR(VLOOKUP(ROW(AI452),'فهرست بها کلی'!$C$13:$BO$1660,40,0),"")</f>
        <v/>
      </c>
      <c r="AJ464" s="174" t="str">
        <f ca="1">IFERROR(VLOOKUP(ROW(AJ452),'فهرست بها کلی'!$C$13:$BO$1660,43,0),"")</f>
        <v/>
      </c>
      <c r="AK464" s="174" t="str">
        <f ca="1">IFERROR(VLOOKUP(ROW(AK452),'فهرست بها کلی'!$C$13:$BO$1660,46,0),"")</f>
        <v/>
      </c>
      <c r="AL464" s="174" t="str">
        <f ca="1">IFERROR(VLOOKUP(ROW(AL452),'فهرست بها کلی'!$C$13:$BO$1660,49,0),"")</f>
        <v/>
      </c>
      <c r="AM464" s="174" t="str">
        <f ca="1">IFERROR(VLOOKUP(ROW(AM452),'فهرست بها کلی'!$C$13:$BO$1660,52,0),"")</f>
        <v/>
      </c>
      <c r="AN464" s="174" t="str">
        <f ca="1">IFERROR(VLOOKUP(ROW(AN452),'فهرست بها کلی'!$C$13:$BO$1660,55,0),"")</f>
        <v/>
      </c>
      <c r="AO464" s="174" t="str">
        <f ca="1">IFERROR(VLOOKUP(ROW(AO452),'فهرست بها کلی'!$C$13:$BO$1660,58,0),"")</f>
        <v/>
      </c>
      <c r="AP464" s="174" t="str">
        <f ca="1">IFERROR(VLOOKUP(ROW(AP452),'فهرست بها کلی'!$C$13:$BO$1660,61,0),"")</f>
        <v/>
      </c>
      <c r="AQ464" s="174" t="str">
        <f ca="1">IFERROR(VLOOKUP(ROW(AQ452),'فهرست بها کلی'!$C$13:$BO$1660,64,0),"")</f>
        <v/>
      </c>
      <c r="AR464" s="244">
        <f t="shared" ca="1" si="54"/>
        <v>0</v>
      </c>
      <c r="AS464" s="174" t="str">
        <f ca="1">IFERROR(VLOOKUP(ROW(AS452),'فهرست بها کلی'!$C$13:$BO$1660,23,0),"")</f>
        <v/>
      </c>
      <c r="AT464" s="174" t="str">
        <f ca="1">IFERROR(VLOOKUP(ROW(AT452),'فهرست بها کلی'!$C$13:$BO$1660,26,0),"")</f>
        <v/>
      </c>
      <c r="AU464" s="174" t="str">
        <f ca="1">IFERROR(VLOOKUP(ROW(AU452),'فهرست بها کلی'!$C$13:$BO$1660,29,0),"")</f>
        <v/>
      </c>
      <c r="AV464" s="174" t="str">
        <f ca="1">IFERROR(VLOOKUP(ROW(AV452),'فهرست بها کلی'!$C$13:$BO$1660,32,0),"")</f>
        <v/>
      </c>
      <c r="AW464" s="174" t="str">
        <f ca="1">IFERROR(VLOOKUP(ROW(AW452),'فهرست بها کلی'!$C$13:$BO$1660,35,0),"")</f>
        <v/>
      </c>
      <c r="AX464" s="174" t="str">
        <f ca="1">IFERROR(VLOOKUP(ROW(AX452),'فهرست بها کلی'!$C$13:$BO$1660,38,0),"")</f>
        <v/>
      </c>
      <c r="AY464" s="174" t="str">
        <f ca="1">IFERROR(VLOOKUP(ROW(AY452),'فهرست بها کلی'!$C$13:$BO$1660,41,0),"")</f>
        <v/>
      </c>
      <c r="AZ464" s="174" t="str">
        <f ca="1">IFERROR(VLOOKUP(ROW(AZ452),'فهرست بها کلی'!$C$13:$BO$1660,44,0),"")</f>
        <v/>
      </c>
      <c r="BA464" s="174" t="str">
        <f ca="1">IFERROR(VLOOKUP(ROW(BA452),'فهرست بها کلی'!$C$13:$BO$1660,47,0),"")</f>
        <v/>
      </c>
      <c r="BB464" s="174" t="str">
        <f ca="1">IFERROR(VLOOKUP(ROW(BB452),'فهرست بها کلی'!$C$13:$BO$1660,50,0),"")</f>
        <v/>
      </c>
      <c r="BC464" s="174" t="str">
        <f ca="1">IFERROR(VLOOKUP(ROW(BC452),'فهرست بها کلی'!$C$13:$BO$1660,53,0),"")</f>
        <v/>
      </c>
      <c r="BD464" s="174" t="str">
        <f ca="1">IFERROR(VLOOKUP(ROW(BD452),'فهرست بها کلی'!$C$13:$BO$1660,56,0),"")</f>
        <v/>
      </c>
      <c r="BE464" s="174" t="str">
        <f ca="1">IFERROR(VLOOKUP(ROW(BE452),'فهرست بها کلی'!$C$13:$BO$1660,59,0),"")</f>
        <v/>
      </c>
      <c r="BF464" s="174" t="str">
        <f ca="1">IFERROR(VLOOKUP(ROW(BF452),'فهرست بها کلی'!$C$13:$BO$1660,62,0),"")</f>
        <v/>
      </c>
      <c r="BG464" s="174" t="str">
        <f ca="1">IFERROR(VLOOKUP(ROW(BG452),'فهرست بها کلی'!$C$13:$BO$1660,65,0),"")</f>
        <v/>
      </c>
      <c r="BH464" s="174" t="str">
        <f ca="1">IFERROR(VLOOKUP(ROW(BH452),'فهرست بها کلی'!$C$13:$BO$1660,16,0),"")</f>
        <v/>
      </c>
      <c r="BI464" s="245" t="str">
        <f t="shared" ca="1" si="55"/>
        <v xml:space="preserve"> </v>
      </c>
      <c r="BJ464" s="245" t="str">
        <f t="shared" ca="1" si="56"/>
        <v/>
      </c>
      <c r="BK464" s="245" t="str">
        <f t="shared" ca="1" si="57"/>
        <v/>
      </c>
    </row>
    <row r="465" spans="1:63" ht="47.25" customHeight="1">
      <c r="A465" s="174" t="str">
        <f ca="1">IFERROR(VLOOKUP(ROW(A453),'فهرست بها کلی'!$C$13:$BO$1660,1,0),"")</f>
        <v/>
      </c>
      <c r="B465" s="174" t="str">
        <f ca="1">IFERROR(VLOOKUP(ROW(B453),'فهرست بها کلی'!$C$13:$BO$1660,5,0),"")</f>
        <v/>
      </c>
      <c r="C465" s="174" t="str">
        <f ca="1">IFERROR(VLOOKUP(ROW(C453),'فهرست بها کلی'!$C$13:$BO$1660,6,0),"")</f>
        <v/>
      </c>
      <c r="D465" s="174" t="str">
        <f ca="1">IFERROR(VLOOKUP(ROW(D453),'فهرست بها کلی'!$C$13:$BO$1660,7,0),"")</f>
        <v/>
      </c>
      <c r="E465" s="174" t="str">
        <f ca="1">IFERROR(VLOOKUP(ROW(E453),'فهرست بها کلی'!$C$13:$BO$1660,8,0),"")</f>
        <v/>
      </c>
      <c r="F465" s="174" t="str">
        <f ca="1">IFERROR(VLOOKUP(ROW(F453),'فهرست بها کلی'!$C$13:$BO$1660,9,0),"")</f>
        <v/>
      </c>
      <c r="G465" s="174" t="str">
        <f ca="1">IFERROR(VLOOKUP(ROW(G453),'فهرست بها کلی'!$C$13:$BO$1660,21,0),"")</f>
        <v/>
      </c>
      <c r="H465" s="174" t="str">
        <f ca="1">IFERROR(VLOOKUP(ROW(H453),'فهرست بها کلی'!$C$13:$BO$1660,24,0),"")</f>
        <v/>
      </c>
      <c r="I465" s="174" t="str">
        <f ca="1">IFERROR(VLOOKUP(ROW(I453),'فهرست بها کلی'!$C$13:$BO$1660,27,0),"")</f>
        <v/>
      </c>
      <c r="J465" s="174" t="str">
        <f ca="1">IFERROR(VLOOKUP(ROW(J453),'فهرست بها کلی'!$C$13:$BO$1660,30,0),"")</f>
        <v/>
      </c>
      <c r="K465" s="174" t="str">
        <f ca="1">IFERROR(VLOOKUP(ROW(K453),'فهرست بها کلی'!$C$13:$BO$1660,33,0),"")</f>
        <v/>
      </c>
      <c r="L465" s="174" t="str">
        <f ca="1">IFERROR(VLOOKUP(ROW(L453),'فهرست بها کلی'!$C$13:$BO$1660,36,0),"")</f>
        <v/>
      </c>
      <c r="M465" s="174" t="str">
        <f ca="1">IFERROR(VLOOKUP(ROW(M453),'فهرست بها کلی'!$C$13:$BO$1660,39,0),"")</f>
        <v/>
      </c>
      <c r="N465" s="174" t="str">
        <f ca="1">IFERROR(VLOOKUP(ROW(N453),'فهرست بها کلی'!$C$13:$BO$1660,42,0),"")</f>
        <v/>
      </c>
      <c r="O465" s="174" t="str">
        <f ca="1">IFERROR(VLOOKUP(ROW(O453),'فهرست بها کلی'!$C$13:$BO$1660,45,0),"")</f>
        <v/>
      </c>
      <c r="P465" s="174" t="str">
        <f ca="1">IFERROR(VLOOKUP(ROW(P453),'فهرست بها کلی'!$C$13:$BO$1660,48,0),"")</f>
        <v/>
      </c>
      <c r="Q465" s="174" t="str">
        <f ca="1">IFERROR(VLOOKUP(ROW(Q453),'فهرست بها کلی'!$C$13:$BO$1660,51,0),"")</f>
        <v/>
      </c>
      <c r="R465" s="174" t="str">
        <f ca="1">IFERROR(VLOOKUP(ROW(R453),'فهرست بها کلی'!$C$13:$BO$1660,54,0),"")</f>
        <v/>
      </c>
      <c r="S465" s="174" t="str">
        <f ca="1">IFERROR(VLOOKUP(ROW(S453),'فهرست بها کلی'!$C$13:$BO$1660,57,0),"")</f>
        <v/>
      </c>
      <c r="T465" s="174" t="str">
        <f ca="1">IFERROR(VLOOKUP(ROW(T453),'فهرست بها کلی'!$C$13:$BO$1660,60,0),"")</f>
        <v/>
      </c>
      <c r="U465" s="174" t="str">
        <f ca="1">IFERROR(VLOOKUP(ROW(U453),'فهرست بها کلی'!$C$13:$BO$1660,63,0),"")</f>
        <v/>
      </c>
      <c r="V465" s="241">
        <f t="shared" ca="1" si="51"/>
        <v>0</v>
      </c>
      <c r="W465" s="242" t="str">
        <f t="shared" ca="1" si="52"/>
        <v/>
      </c>
      <c r="X465" s="174" t="str">
        <f ca="1">IFERROR(VLOOKUP(ROW(X453),'فهرست بها کلی'!$C$13:$BO$1660,10,0),"")</f>
        <v/>
      </c>
      <c r="Y465" s="174" t="str">
        <f ca="1">IFERROR(VLOOKUP(ROW(Y453),'فهرست بها کلی'!$C$13:$BO$1660,11,0),"")</f>
        <v/>
      </c>
      <c r="Z465" s="174" t="str">
        <f ca="1">IFERROR(VLOOKUP(ROW(Z453),'فهرست بها کلی'!$C$13:$BO$1660,12,0),"")</f>
        <v/>
      </c>
      <c r="AA465" s="174" t="str">
        <f ca="1">IFERROR(VLOOKUP(ROW(AA453),'فهرست بها کلی'!$C$13:$BO$1660,13,0),"")</f>
        <v/>
      </c>
      <c r="AB465" s="243" t="str">
        <f t="shared" ca="1" si="53"/>
        <v/>
      </c>
      <c r="AC465" s="174" t="str">
        <f ca="1">IFERROR(VLOOKUP(ROW(AC453),'فهرست بها کلی'!$C$13:$BO$1660,22,0),"")</f>
        <v/>
      </c>
      <c r="AD465" s="174" t="str">
        <f ca="1">IFERROR(VLOOKUP(ROW(AD453),'فهرست بها کلی'!$C$13:$BO$1660,25,0),"")</f>
        <v/>
      </c>
      <c r="AE465" s="174" t="str">
        <f ca="1">IFERROR(VLOOKUP(ROW(AE453),'فهرست بها کلی'!$C$13:$BO$1660,28,0),"")</f>
        <v/>
      </c>
      <c r="AF465" s="174" t="str">
        <f ca="1">IFERROR(VLOOKUP(ROW(AF453),'فهرست بها کلی'!$C$13:$BO$1660,31,0),"")</f>
        <v/>
      </c>
      <c r="AG465" s="174" t="str">
        <f ca="1">IFERROR(VLOOKUP(ROW(AG453),'فهرست بها کلی'!$C$13:$BO$1660,34,0),"")</f>
        <v/>
      </c>
      <c r="AH465" s="174" t="str">
        <f ca="1">IFERROR(VLOOKUP(ROW(AH453),'فهرست بها کلی'!$C$13:$BO$1660,37,0),"")</f>
        <v/>
      </c>
      <c r="AI465" s="174" t="str">
        <f ca="1">IFERROR(VLOOKUP(ROW(AI453),'فهرست بها کلی'!$C$13:$BO$1660,40,0),"")</f>
        <v/>
      </c>
      <c r="AJ465" s="174" t="str">
        <f ca="1">IFERROR(VLOOKUP(ROW(AJ453),'فهرست بها کلی'!$C$13:$BO$1660,43,0),"")</f>
        <v/>
      </c>
      <c r="AK465" s="174" t="str">
        <f ca="1">IFERROR(VLOOKUP(ROW(AK453),'فهرست بها کلی'!$C$13:$BO$1660,46,0),"")</f>
        <v/>
      </c>
      <c r="AL465" s="174" t="str">
        <f ca="1">IFERROR(VLOOKUP(ROW(AL453),'فهرست بها کلی'!$C$13:$BO$1660,49,0),"")</f>
        <v/>
      </c>
      <c r="AM465" s="174" t="str">
        <f ca="1">IFERROR(VLOOKUP(ROW(AM453),'فهرست بها کلی'!$C$13:$BO$1660,52,0),"")</f>
        <v/>
      </c>
      <c r="AN465" s="174" t="str">
        <f ca="1">IFERROR(VLOOKUP(ROW(AN453),'فهرست بها کلی'!$C$13:$BO$1660,55,0),"")</f>
        <v/>
      </c>
      <c r="AO465" s="174" t="str">
        <f ca="1">IFERROR(VLOOKUP(ROW(AO453),'فهرست بها کلی'!$C$13:$BO$1660,58,0),"")</f>
        <v/>
      </c>
      <c r="AP465" s="174" t="str">
        <f ca="1">IFERROR(VLOOKUP(ROW(AP453),'فهرست بها کلی'!$C$13:$BO$1660,61,0),"")</f>
        <v/>
      </c>
      <c r="AQ465" s="174" t="str">
        <f ca="1">IFERROR(VLOOKUP(ROW(AQ453),'فهرست بها کلی'!$C$13:$BO$1660,64,0),"")</f>
        <v/>
      </c>
      <c r="AR465" s="244">
        <f t="shared" ca="1" si="54"/>
        <v>0</v>
      </c>
      <c r="AS465" s="174" t="str">
        <f ca="1">IFERROR(VLOOKUP(ROW(AS453),'فهرست بها کلی'!$C$13:$BO$1660,23,0),"")</f>
        <v/>
      </c>
      <c r="AT465" s="174" t="str">
        <f ca="1">IFERROR(VLOOKUP(ROW(AT453),'فهرست بها کلی'!$C$13:$BO$1660,26,0),"")</f>
        <v/>
      </c>
      <c r="AU465" s="174" t="str">
        <f ca="1">IFERROR(VLOOKUP(ROW(AU453),'فهرست بها کلی'!$C$13:$BO$1660,29,0),"")</f>
        <v/>
      </c>
      <c r="AV465" s="174" t="str">
        <f ca="1">IFERROR(VLOOKUP(ROW(AV453),'فهرست بها کلی'!$C$13:$BO$1660,32,0),"")</f>
        <v/>
      </c>
      <c r="AW465" s="174" t="str">
        <f ca="1">IFERROR(VLOOKUP(ROW(AW453),'فهرست بها کلی'!$C$13:$BO$1660,35,0),"")</f>
        <v/>
      </c>
      <c r="AX465" s="174" t="str">
        <f ca="1">IFERROR(VLOOKUP(ROW(AX453),'فهرست بها کلی'!$C$13:$BO$1660,38,0),"")</f>
        <v/>
      </c>
      <c r="AY465" s="174" t="str">
        <f ca="1">IFERROR(VLOOKUP(ROW(AY453),'فهرست بها کلی'!$C$13:$BO$1660,41,0),"")</f>
        <v/>
      </c>
      <c r="AZ465" s="174" t="str">
        <f ca="1">IFERROR(VLOOKUP(ROW(AZ453),'فهرست بها کلی'!$C$13:$BO$1660,44,0),"")</f>
        <v/>
      </c>
      <c r="BA465" s="174" t="str">
        <f ca="1">IFERROR(VLOOKUP(ROW(BA453),'فهرست بها کلی'!$C$13:$BO$1660,47,0),"")</f>
        <v/>
      </c>
      <c r="BB465" s="174" t="str">
        <f ca="1">IFERROR(VLOOKUP(ROW(BB453),'فهرست بها کلی'!$C$13:$BO$1660,50,0),"")</f>
        <v/>
      </c>
      <c r="BC465" s="174" t="str">
        <f ca="1">IFERROR(VLOOKUP(ROW(BC453),'فهرست بها کلی'!$C$13:$BO$1660,53,0),"")</f>
        <v/>
      </c>
      <c r="BD465" s="174" t="str">
        <f ca="1">IFERROR(VLOOKUP(ROW(BD453),'فهرست بها کلی'!$C$13:$BO$1660,56,0),"")</f>
        <v/>
      </c>
      <c r="BE465" s="174" t="str">
        <f ca="1">IFERROR(VLOOKUP(ROW(BE453),'فهرست بها کلی'!$C$13:$BO$1660,59,0),"")</f>
        <v/>
      </c>
      <c r="BF465" s="174" t="str">
        <f ca="1">IFERROR(VLOOKUP(ROW(BF453),'فهرست بها کلی'!$C$13:$BO$1660,62,0),"")</f>
        <v/>
      </c>
      <c r="BG465" s="174" t="str">
        <f ca="1">IFERROR(VLOOKUP(ROW(BG453),'فهرست بها کلی'!$C$13:$BO$1660,65,0),"")</f>
        <v/>
      </c>
      <c r="BH465" s="174" t="str">
        <f ca="1">IFERROR(VLOOKUP(ROW(BH453),'فهرست بها کلی'!$C$13:$BO$1660,16,0),"")</f>
        <v/>
      </c>
      <c r="BI465" s="245" t="str">
        <f t="shared" ca="1" si="55"/>
        <v xml:space="preserve"> </v>
      </c>
      <c r="BJ465" s="245" t="str">
        <f t="shared" ca="1" si="56"/>
        <v/>
      </c>
      <c r="BK465" s="245" t="str">
        <f t="shared" ca="1" si="57"/>
        <v/>
      </c>
    </row>
    <row r="466" spans="1:63" ht="47.25" customHeight="1">
      <c r="A466" s="174" t="str">
        <f ca="1">IFERROR(VLOOKUP(ROW(A454),'فهرست بها کلی'!$C$13:$BO$1660,1,0),"")</f>
        <v/>
      </c>
      <c r="B466" s="174" t="str">
        <f ca="1">IFERROR(VLOOKUP(ROW(B454),'فهرست بها کلی'!$C$13:$BO$1660,5,0),"")</f>
        <v/>
      </c>
      <c r="C466" s="174" t="str">
        <f ca="1">IFERROR(VLOOKUP(ROW(C454),'فهرست بها کلی'!$C$13:$BO$1660,6,0),"")</f>
        <v/>
      </c>
      <c r="D466" s="174" t="str">
        <f ca="1">IFERROR(VLOOKUP(ROW(D454),'فهرست بها کلی'!$C$13:$BO$1660,7,0),"")</f>
        <v/>
      </c>
      <c r="E466" s="174" t="str">
        <f ca="1">IFERROR(VLOOKUP(ROW(E454),'فهرست بها کلی'!$C$13:$BO$1660,8,0),"")</f>
        <v/>
      </c>
      <c r="F466" s="174" t="str">
        <f ca="1">IFERROR(VLOOKUP(ROW(F454),'فهرست بها کلی'!$C$13:$BO$1660,9,0),"")</f>
        <v/>
      </c>
      <c r="G466" s="174" t="str">
        <f ca="1">IFERROR(VLOOKUP(ROW(G454),'فهرست بها کلی'!$C$13:$BO$1660,21,0),"")</f>
        <v/>
      </c>
      <c r="H466" s="174" t="str">
        <f ca="1">IFERROR(VLOOKUP(ROW(H454),'فهرست بها کلی'!$C$13:$BO$1660,24,0),"")</f>
        <v/>
      </c>
      <c r="I466" s="174" t="str">
        <f ca="1">IFERROR(VLOOKUP(ROW(I454),'فهرست بها کلی'!$C$13:$BO$1660,27,0),"")</f>
        <v/>
      </c>
      <c r="J466" s="174" t="str">
        <f ca="1">IFERROR(VLOOKUP(ROW(J454),'فهرست بها کلی'!$C$13:$BO$1660,30,0),"")</f>
        <v/>
      </c>
      <c r="K466" s="174" t="str">
        <f ca="1">IFERROR(VLOOKUP(ROW(K454),'فهرست بها کلی'!$C$13:$BO$1660,33,0),"")</f>
        <v/>
      </c>
      <c r="L466" s="174" t="str">
        <f ca="1">IFERROR(VLOOKUP(ROW(L454),'فهرست بها کلی'!$C$13:$BO$1660,36,0),"")</f>
        <v/>
      </c>
      <c r="M466" s="174" t="str">
        <f ca="1">IFERROR(VLOOKUP(ROW(M454),'فهرست بها کلی'!$C$13:$BO$1660,39,0),"")</f>
        <v/>
      </c>
      <c r="N466" s="174" t="str">
        <f ca="1">IFERROR(VLOOKUP(ROW(N454),'فهرست بها کلی'!$C$13:$BO$1660,42,0),"")</f>
        <v/>
      </c>
      <c r="O466" s="174" t="str">
        <f ca="1">IFERROR(VLOOKUP(ROW(O454),'فهرست بها کلی'!$C$13:$BO$1660,45,0),"")</f>
        <v/>
      </c>
      <c r="P466" s="174" t="str">
        <f ca="1">IFERROR(VLOOKUP(ROW(P454),'فهرست بها کلی'!$C$13:$BO$1660,48,0),"")</f>
        <v/>
      </c>
      <c r="Q466" s="174" t="str">
        <f ca="1">IFERROR(VLOOKUP(ROW(Q454),'فهرست بها کلی'!$C$13:$BO$1660,51,0),"")</f>
        <v/>
      </c>
      <c r="R466" s="174" t="str">
        <f ca="1">IFERROR(VLOOKUP(ROW(R454),'فهرست بها کلی'!$C$13:$BO$1660,54,0),"")</f>
        <v/>
      </c>
      <c r="S466" s="174" t="str">
        <f ca="1">IFERROR(VLOOKUP(ROW(S454),'فهرست بها کلی'!$C$13:$BO$1660,57,0),"")</f>
        <v/>
      </c>
      <c r="T466" s="174" t="str">
        <f ca="1">IFERROR(VLOOKUP(ROW(T454),'فهرست بها کلی'!$C$13:$BO$1660,60,0),"")</f>
        <v/>
      </c>
      <c r="U466" s="174" t="str">
        <f ca="1">IFERROR(VLOOKUP(ROW(U454),'فهرست بها کلی'!$C$13:$BO$1660,63,0),"")</f>
        <v/>
      </c>
      <c r="V466" s="241">
        <f t="shared" ca="1" si="51"/>
        <v>0</v>
      </c>
      <c r="W466" s="242" t="str">
        <f t="shared" ca="1" si="52"/>
        <v/>
      </c>
      <c r="X466" s="174" t="str">
        <f ca="1">IFERROR(VLOOKUP(ROW(X454),'فهرست بها کلی'!$C$13:$BO$1660,10,0),"")</f>
        <v/>
      </c>
      <c r="Y466" s="174" t="str">
        <f ca="1">IFERROR(VLOOKUP(ROW(Y454),'فهرست بها کلی'!$C$13:$BO$1660,11,0),"")</f>
        <v/>
      </c>
      <c r="Z466" s="174" t="str">
        <f ca="1">IFERROR(VLOOKUP(ROW(Z454),'فهرست بها کلی'!$C$13:$BO$1660,12,0),"")</f>
        <v/>
      </c>
      <c r="AA466" s="174" t="str">
        <f ca="1">IFERROR(VLOOKUP(ROW(AA454),'فهرست بها کلی'!$C$13:$BO$1660,13,0),"")</f>
        <v/>
      </c>
      <c r="AB466" s="243" t="str">
        <f t="shared" ca="1" si="53"/>
        <v/>
      </c>
      <c r="AC466" s="174" t="str">
        <f ca="1">IFERROR(VLOOKUP(ROW(AC454),'فهرست بها کلی'!$C$13:$BO$1660,22,0),"")</f>
        <v/>
      </c>
      <c r="AD466" s="174" t="str">
        <f ca="1">IFERROR(VLOOKUP(ROW(AD454),'فهرست بها کلی'!$C$13:$BO$1660,25,0),"")</f>
        <v/>
      </c>
      <c r="AE466" s="174" t="str">
        <f ca="1">IFERROR(VLOOKUP(ROW(AE454),'فهرست بها کلی'!$C$13:$BO$1660,28,0),"")</f>
        <v/>
      </c>
      <c r="AF466" s="174" t="str">
        <f ca="1">IFERROR(VLOOKUP(ROW(AF454),'فهرست بها کلی'!$C$13:$BO$1660,31,0),"")</f>
        <v/>
      </c>
      <c r="AG466" s="174" t="str">
        <f ca="1">IFERROR(VLOOKUP(ROW(AG454),'فهرست بها کلی'!$C$13:$BO$1660,34,0),"")</f>
        <v/>
      </c>
      <c r="AH466" s="174" t="str">
        <f ca="1">IFERROR(VLOOKUP(ROW(AH454),'فهرست بها کلی'!$C$13:$BO$1660,37,0),"")</f>
        <v/>
      </c>
      <c r="AI466" s="174" t="str">
        <f ca="1">IFERROR(VLOOKUP(ROW(AI454),'فهرست بها کلی'!$C$13:$BO$1660,40,0),"")</f>
        <v/>
      </c>
      <c r="AJ466" s="174" t="str">
        <f ca="1">IFERROR(VLOOKUP(ROW(AJ454),'فهرست بها کلی'!$C$13:$BO$1660,43,0),"")</f>
        <v/>
      </c>
      <c r="AK466" s="174" t="str">
        <f ca="1">IFERROR(VLOOKUP(ROW(AK454),'فهرست بها کلی'!$C$13:$BO$1660,46,0),"")</f>
        <v/>
      </c>
      <c r="AL466" s="174" t="str">
        <f ca="1">IFERROR(VLOOKUP(ROW(AL454),'فهرست بها کلی'!$C$13:$BO$1660,49,0),"")</f>
        <v/>
      </c>
      <c r="AM466" s="174" t="str">
        <f ca="1">IFERROR(VLOOKUP(ROW(AM454),'فهرست بها کلی'!$C$13:$BO$1660,52,0),"")</f>
        <v/>
      </c>
      <c r="AN466" s="174" t="str">
        <f ca="1">IFERROR(VLOOKUP(ROW(AN454),'فهرست بها کلی'!$C$13:$BO$1660,55,0),"")</f>
        <v/>
      </c>
      <c r="AO466" s="174" t="str">
        <f ca="1">IFERROR(VLOOKUP(ROW(AO454),'فهرست بها کلی'!$C$13:$BO$1660,58,0),"")</f>
        <v/>
      </c>
      <c r="AP466" s="174" t="str">
        <f ca="1">IFERROR(VLOOKUP(ROW(AP454),'فهرست بها کلی'!$C$13:$BO$1660,61,0),"")</f>
        <v/>
      </c>
      <c r="AQ466" s="174" t="str">
        <f ca="1">IFERROR(VLOOKUP(ROW(AQ454),'فهرست بها کلی'!$C$13:$BO$1660,64,0),"")</f>
        <v/>
      </c>
      <c r="AR466" s="244">
        <f t="shared" ca="1" si="54"/>
        <v>0</v>
      </c>
      <c r="AS466" s="174" t="str">
        <f ca="1">IFERROR(VLOOKUP(ROW(AS454),'فهرست بها کلی'!$C$13:$BO$1660,23,0),"")</f>
        <v/>
      </c>
      <c r="AT466" s="174" t="str">
        <f ca="1">IFERROR(VLOOKUP(ROW(AT454),'فهرست بها کلی'!$C$13:$BO$1660,26,0),"")</f>
        <v/>
      </c>
      <c r="AU466" s="174" t="str">
        <f ca="1">IFERROR(VLOOKUP(ROW(AU454),'فهرست بها کلی'!$C$13:$BO$1660,29,0),"")</f>
        <v/>
      </c>
      <c r="AV466" s="174" t="str">
        <f ca="1">IFERROR(VLOOKUP(ROW(AV454),'فهرست بها کلی'!$C$13:$BO$1660,32,0),"")</f>
        <v/>
      </c>
      <c r="AW466" s="174" t="str">
        <f ca="1">IFERROR(VLOOKUP(ROW(AW454),'فهرست بها کلی'!$C$13:$BO$1660,35,0),"")</f>
        <v/>
      </c>
      <c r="AX466" s="174" t="str">
        <f ca="1">IFERROR(VLOOKUP(ROW(AX454),'فهرست بها کلی'!$C$13:$BO$1660,38,0),"")</f>
        <v/>
      </c>
      <c r="AY466" s="174" t="str">
        <f ca="1">IFERROR(VLOOKUP(ROW(AY454),'فهرست بها کلی'!$C$13:$BO$1660,41,0),"")</f>
        <v/>
      </c>
      <c r="AZ466" s="174" t="str">
        <f ca="1">IFERROR(VLOOKUP(ROW(AZ454),'فهرست بها کلی'!$C$13:$BO$1660,44,0),"")</f>
        <v/>
      </c>
      <c r="BA466" s="174" t="str">
        <f ca="1">IFERROR(VLOOKUP(ROW(BA454),'فهرست بها کلی'!$C$13:$BO$1660,47,0),"")</f>
        <v/>
      </c>
      <c r="BB466" s="174" t="str">
        <f ca="1">IFERROR(VLOOKUP(ROW(BB454),'فهرست بها کلی'!$C$13:$BO$1660,50,0),"")</f>
        <v/>
      </c>
      <c r="BC466" s="174" t="str">
        <f ca="1">IFERROR(VLOOKUP(ROW(BC454),'فهرست بها کلی'!$C$13:$BO$1660,53,0),"")</f>
        <v/>
      </c>
      <c r="BD466" s="174" t="str">
        <f ca="1">IFERROR(VLOOKUP(ROW(BD454),'فهرست بها کلی'!$C$13:$BO$1660,56,0),"")</f>
        <v/>
      </c>
      <c r="BE466" s="174" t="str">
        <f ca="1">IFERROR(VLOOKUP(ROW(BE454),'فهرست بها کلی'!$C$13:$BO$1660,59,0),"")</f>
        <v/>
      </c>
      <c r="BF466" s="174" t="str">
        <f ca="1">IFERROR(VLOOKUP(ROW(BF454),'فهرست بها کلی'!$C$13:$BO$1660,62,0),"")</f>
        <v/>
      </c>
      <c r="BG466" s="174" t="str">
        <f ca="1">IFERROR(VLOOKUP(ROW(BG454),'فهرست بها کلی'!$C$13:$BO$1660,65,0),"")</f>
        <v/>
      </c>
      <c r="BH466" s="174" t="str">
        <f ca="1">IFERROR(VLOOKUP(ROW(BH454),'فهرست بها کلی'!$C$13:$BO$1660,16,0),"")</f>
        <v/>
      </c>
      <c r="BI466" s="245" t="str">
        <f t="shared" ca="1" si="55"/>
        <v xml:space="preserve"> </v>
      </c>
      <c r="BJ466" s="245" t="str">
        <f t="shared" ca="1" si="56"/>
        <v/>
      </c>
      <c r="BK466" s="245" t="str">
        <f t="shared" ca="1" si="57"/>
        <v/>
      </c>
    </row>
    <row r="467" spans="1:63" ht="47.25" customHeight="1">
      <c r="A467" s="174" t="str">
        <f ca="1">IFERROR(VLOOKUP(ROW(A455),'فهرست بها کلی'!$C$13:$BO$1660,1,0),"")</f>
        <v/>
      </c>
      <c r="B467" s="174" t="str">
        <f ca="1">IFERROR(VLOOKUP(ROW(B455),'فهرست بها کلی'!$C$13:$BO$1660,5,0),"")</f>
        <v/>
      </c>
      <c r="C467" s="174" t="str">
        <f ca="1">IFERROR(VLOOKUP(ROW(C455),'فهرست بها کلی'!$C$13:$BO$1660,6,0),"")</f>
        <v/>
      </c>
      <c r="D467" s="174" t="str">
        <f ca="1">IFERROR(VLOOKUP(ROW(D455),'فهرست بها کلی'!$C$13:$BO$1660,7,0),"")</f>
        <v/>
      </c>
      <c r="E467" s="174" t="str">
        <f ca="1">IFERROR(VLOOKUP(ROW(E455),'فهرست بها کلی'!$C$13:$BO$1660,8,0),"")</f>
        <v/>
      </c>
      <c r="F467" s="174" t="str">
        <f ca="1">IFERROR(VLOOKUP(ROW(F455),'فهرست بها کلی'!$C$13:$BO$1660,9,0),"")</f>
        <v/>
      </c>
      <c r="G467" s="174" t="str">
        <f ca="1">IFERROR(VLOOKUP(ROW(G455),'فهرست بها کلی'!$C$13:$BO$1660,21,0),"")</f>
        <v/>
      </c>
      <c r="H467" s="174" t="str">
        <f ca="1">IFERROR(VLOOKUP(ROW(H455),'فهرست بها کلی'!$C$13:$BO$1660,24,0),"")</f>
        <v/>
      </c>
      <c r="I467" s="174" t="str">
        <f ca="1">IFERROR(VLOOKUP(ROW(I455),'فهرست بها کلی'!$C$13:$BO$1660,27,0),"")</f>
        <v/>
      </c>
      <c r="J467" s="174" t="str">
        <f ca="1">IFERROR(VLOOKUP(ROW(J455),'فهرست بها کلی'!$C$13:$BO$1660,30,0),"")</f>
        <v/>
      </c>
      <c r="K467" s="174" t="str">
        <f ca="1">IFERROR(VLOOKUP(ROW(K455),'فهرست بها کلی'!$C$13:$BO$1660,33,0),"")</f>
        <v/>
      </c>
      <c r="L467" s="174" t="str">
        <f ca="1">IFERROR(VLOOKUP(ROW(L455),'فهرست بها کلی'!$C$13:$BO$1660,36,0),"")</f>
        <v/>
      </c>
      <c r="M467" s="174" t="str">
        <f ca="1">IFERROR(VLOOKUP(ROW(M455),'فهرست بها کلی'!$C$13:$BO$1660,39,0),"")</f>
        <v/>
      </c>
      <c r="N467" s="174" t="str">
        <f ca="1">IFERROR(VLOOKUP(ROW(N455),'فهرست بها کلی'!$C$13:$BO$1660,42,0),"")</f>
        <v/>
      </c>
      <c r="O467" s="174" t="str">
        <f ca="1">IFERROR(VLOOKUP(ROW(O455),'فهرست بها کلی'!$C$13:$BO$1660,45,0),"")</f>
        <v/>
      </c>
      <c r="P467" s="174" t="str">
        <f ca="1">IFERROR(VLOOKUP(ROW(P455),'فهرست بها کلی'!$C$13:$BO$1660,48,0),"")</f>
        <v/>
      </c>
      <c r="Q467" s="174" t="str">
        <f ca="1">IFERROR(VLOOKUP(ROW(Q455),'فهرست بها کلی'!$C$13:$BO$1660,51,0),"")</f>
        <v/>
      </c>
      <c r="R467" s="174" t="str">
        <f ca="1">IFERROR(VLOOKUP(ROW(R455),'فهرست بها کلی'!$C$13:$BO$1660,54,0),"")</f>
        <v/>
      </c>
      <c r="S467" s="174" t="str">
        <f ca="1">IFERROR(VLOOKUP(ROW(S455),'فهرست بها کلی'!$C$13:$BO$1660,57,0),"")</f>
        <v/>
      </c>
      <c r="T467" s="174" t="str">
        <f ca="1">IFERROR(VLOOKUP(ROW(T455),'فهرست بها کلی'!$C$13:$BO$1660,60,0),"")</f>
        <v/>
      </c>
      <c r="U467" s="174" t="str">
        <f ca="1">IFERROR(VLOOKUP(ROW(U455),'فهرست بها کلی'!$C$13:$BO$1660,63,0),"")</f>
        <v/>
      </c>
      <c r="V467" s="241">
        <f t="shared" ca="1" si="51"/>
        <v>0</v>
      </c>
      <c r="W467" s="242" t="str">
        <f t="shared" ca="1" si="52"/>
        <v/>
      </c>
      <c r="X467" s="174" t="str">
        <f ca="1">IFERROR(VLOOKUP(ROW(X455),'فهرست بها کلی'!$C$13:$BO$1660,10,0),"")</f>
        <v/>
      </c>
      <c r="Y467" s="174" t="str">
        <f ca="1">IFERROR(VLOOKUP(ROW(Y455),'فهرست بها کلی'!$C$13:$BO$1660,11,0),"")</f>
        <v/>
      </c>
      <c r="Z467" s="174" t="str">
        <f ca="1">IFERROR(VLOOKUP(ROW(Z455),'فهرست بها کلی'!$C$13:$BO$1660,12,0),"")</f>
        <v/>
      </c>
      <c r="AA467" s="174" t="str">
        <f ca="1">IFERROR(VLOOKUP(ROW(AA455),'فهرست بها کلی'!$C$13:$BO$1660,13,0),"")</f>
        <v/>
      </c>
      <c r="AB467" s="243" t="str">
        <f t="shared" ca="1" si="53"/>
        <v/>
      </c>
      <c r="AC467" s="174" t="str">
        <f ca="1">IFERROR(VLOOKUP(ROW(AC455),'فهرست بها کلی'!$C$13:$BO$1660,22,0),"")</f>
        <v/>
      </c>
      <c r="AD467" s="174" t="str">
        <f ca="1">IFERROR(VLOOKUP(ROW(AD455),'فهرست بها کلی'!$C$13:$BO$1660,25,0),"")</f>
        <v/>
      </c>
      <c r="AE467" s="174" t="str">
        <f ca="1">IFERROR(VLOOKUP(ROW(AE455),'فهرست بها کلی'!$C$13:$BO$1660,28,0),"")</f>
        <v/>
      </c>
      <c r="AF467" s="174" t="str">
        <f ca="1">IFERROR(VLOOKUP(ROW(AF455),'فهرست بها کلی'!$C$13:$BO$1660,31,0),"")</f>
        <v/>
      </c>
      <c r="AG467" s="174" t="str">
        <f ca="1">IFERROR(VLOOKUP(ROW(AG455),'فهرست بها کلی'!$C$13:$BO$1660,34,0),"")</f>
        <v/>
      </c>
      <c r="AH467" s="174" t="str">
        <f ca="1">IFERROR(VLOOKUP(ROW(AH455),'فهرست بها کلی'!$C$13:$BO$1660,37,0),"")</f>
        <v/>
      </c>
      <c r="AI467" s="174" t="str">
        <f ca="1">IFERROR(VLOOKUP(ROW(AI455),'فهرست بها کلی'!$C$13:$BO$1660,40,0),"")</f>
        <v/>
      </c>
      <c r="AJ467" s="174" t="str">
        <f ca="1">IFERROR(VLOOKUP(ROW(AJ455),'فهرست بها کلی'!$C$13:$BO$1660,43,0),"")</f>
        <v/>
      </c>
      <c r="AK467" s="174" t="str">
        <f ca="1">IFERROR(VLOOKUP(ROW(AK455),'فهرست بها کلی'!$C$13:$BO$1660,46,0),"")</f>
        <v/>
      </c>
      <c r="AL467" s="174" t="str">
        <f ca="1">IFERROR(VLOOKUP(ROW(AL455),'فهرست بها کلی'!$C$13:$BO$1660,49,0),"")</f>
        <v/>
      </c>
      <c r="AM467" s="174" t="str">
        <f ca="1">IFERROR(VLOOKUP(ROW(AM455),'فهرست بها کلی'!$C$13:$BO$1660,52,0),"")</f>
        <v/>
      </c>
      <c r="AN467" s="174" t="str">
        <f ca="1">IFERROR(VLOOKUP(ROW(AN455),'فهرست بها کلی'!$C$13:$BO$1660,55,0),"")</f>
        <v/>
      </c>
      <c r="AO467" s="174" t="str">
        <f ca="1">IFERROR(VLOOKUP(ROW(AO455),'فهرست بها کلی'!$C$13:$BO$1660,58,0),"")</f>
        <v/>
      </c>
      <c r="AP467" s="174" t="str">
        <f ca="1">IFERROR(VLOOKUP(ROW(AP455),'فهرست بها کلی'!$C$13:$BO$1660,61,0),"")</f>
        <v/>
      </c>
      <c r="AQ467" s="174" t="str">
        <f ca="1">IFERROR(VLOOKUP(ROW(AQ455),'فهرست بها کلی'!$C$13:$BO$1660,64,0),"")</f>
        <v/>
      </c>
      <c r="AR467" s="244">
        <f t="shared" ca="1" si="54"/>
        <v>0</v>
      </c>
      <c r="AS467" s="174" t="str">
        <f ca="1">IFERROR(VLOOKUP(ROW(AS455),'فهرست بها کلی'!$C$13:$BO$1660,23,0),"")</f>
        <v/>
      </c>
      <c r="AT467" s="174" t="str">
        <f ca="1">IFERROR(VLOOKUP(ROW(AT455),'فهرست بها کلی'!$C$13:$BO$1660,26,0),"")</f>
        <v/>
      </c>
      <c r="AU467" s="174" t="str">
        <f ca="1">IFERROR(VLOOKUP(ROW(AU455),'فهرست بها کلی'!$C$13:$BO$1660,29,0),"")</f>
        <v/>
      </c>
      <c r="AV467" s="174" t="str">
        <f ca="1">IFERROR(VLOOKUP(ROW(AV455),'فهرست بها کلی'!$C$13:$BO$1660,32,0),"")</f>
        <v/>
      </c>
      <c r="AW467" s="174" t="str">
        <f ca="1">IFERROR(VLOOKUP(ROW(AW455),'فهرست بها کلی'!$C$13:$BO$1660,35,0),"")</f>
        <v/>
      </c>
      <c r="AX467" s="174" t="str">
        <f ca="1">IFERROR(VLOOKUP(ROW(AX455),'فهرست بها کلی'!$C$13:$BO$1660,38,0),"")</f>
        <v/>
      </c>
      <c r="AY467" s="174" t="str">
        <f ca="1">IFERROR(VLOOKUP(ROW(AY455),'فهرست بها کلی'!$C$13:$BO$1660,41,0),"")</f>
        <v/>
      </c>
      <c r="AZ467" s="174" t="str">
        <f ca="1">IFERROR(VLOOKUP(ROW(AZ455),'فهرست بها کلی'!$C$13:$BO$1660,44,0),"")</f>
        <v/>
      </c>
      <c r="BA467" s="174" t="str">
        <f ca="1">IFERROR(VLOOKUP(ROW(BA455),'فهرست بها کلی'!$C$13:$BO$1660,47,0),"")</f>
        <v/>
      </c>
      <c r="BB467" s="174" t="str">
        <f ca="1">IFERROR(VLOOKUP(ROW(BB455),'فهرست بها کلی'!$C$13:$BO$1660,50,0),"")</f>
        <v/>
      </c>
      <c r="BC467" s="174" t="str">
        <f ca="1">IFERROR(VLOOKUP(ROW(BC455),'فهرست بها کلی'!$C$13:$BO$1660,53,0),"")</f>
        <v/>
      </c>
      <c r="BD467" s="174" t="str">
        <f ca="1">IFERROR(VLOOKUP(ROW(BD455),'فهرست بها کلی'!$C$13:$BO$1660,56,0),"")</f>
        <v/>
      </c>
      <c r="BE467" s="174" t="str">
        <f ca="1">IFERROR(VLOOKUP(ROW(BE455),'فهرست بها کلی'!$C$13:$BO$1660,59,0),"")</f>
        <v/>
      </c>
      <c r="BF467" s="174" t="str">
        <f ca="1">IFERROR(VLOOKUP(ROW(BF455),'فهرست بها کلی'!$C$13:$BO$1660,62,0),"")</f>
        <v/>
      </c>
      <c r="BG467" s="174" t="str">
        <f ca="1">IFERROR(VLOOKUP(ROW(BG455),'فهرست بها کلی'!$C$13:$BO$1660,65,0),"")</f>
        <v/>
      </c>
      <c r="BH467" s="174" t="str">
        <f ca="1">IFERROR(VLOOKUP(ROW(BH455),'فهرست بها کلی'!$C$13:$BO$1660,16,0),"")</f>
        <v/>
      </c>
      <c r="BI467" s="245" t="str">
        <f t="shared" ca="1" si="55"/>
        <v xml:space="preserve"> </v>
      </c>
      <c r="BJ467" s="245" t="str">
        <f t="shared" ca="1" si="56"/>
        <v/>
      </c>
      <c r="BK467" s="245" t="str">
        <f t="shared" ca="1" si="57"/>
        <v/>
      </c>
    </row>
    <row r="468" spans="1:63" ht="47.25" customHeight="1">
      <c r="A468" s="174" t="str">
        <f ca="1">IFERROR(VLOOKUP(ROW(A456),'فهرست بها کلی'!$C$13:$BO$1660,1,0),"")</f>
        <v/>
      </c>
      <c r="B468" s="174" t="str">
        <f ca="1">IFERROR(VLOOKUP(ROW(B456),'فهرست بها کلی'!$C$13:$BO$1660,5,0),"")</f>
        <v/>
      </c>
      <c r="C468" s="174" t="str">
        <f ca="1">IFERROR(VLOOKUP(ROW(C456),'فهرست بها کلی'!$C$13:$BO$1660,6,0),"")</f>
        <v/>
      </c>
      <c r="D468" s="174" t="str">
        <f ca="1">IFERROR(VLOOKUP(ROW(D456),'فهرست بها کلی'!$C$13:$BO$1660,7,0),"")</f>
        <v/>
      </c>
      <c r="E468" s="174" t="str">
        <f ca="1">IFERROR(VLOOKUP(ROW(E456),'فهرست بها کلی'!$C$13:$BO$1660,8,0),"")</f>
        <v/>
      </c>
      <c r="F468" s="174" t="str">
        <f ca="1">IFERROR(VLOOKUP(ROW(F456),'فهرست بها کلی'!$C$13:$BO$1660,9,0),"")</f>
        <v/>
      </c>
      <c r="G468" s="174" t="str">
        <f ca="1">IFERROR(VLOOKUP(ROW(G456),'فهرست بها کلی'!$C$13:$BO$1660,21,0),"")</f>
        <v/>
      </c>
      <c r="H468" s="174" t="str">
        <f ca="1">IFERROR(VLOOKUP(ROW(H456),'فهرست بها کلی'!$C$13:$BO$1660,24,0),"")</f>
        <v/>
      </c>
      <c r="I468" s="174" t="str">
        <f ca="1">IFERROR(VLOOKUP(ROW(I456),'فهرست بها کلی'!$C$13:$BO$1660,27,0),"")</f>
        <v/>
      </c>
      <c r="J468" s="174" t="str">
        <f ca="1">IFERROR(VLOOKUP(ROW(J456),'فهرست بها کلی'!$C$13:$BO$1660,30,0),"")</f>
        <v/>
      </c>
      <c r="K468" s="174" t="str">
        <f ca="1">IFERROR(VLOOKUP(ROW(K456),'فهرست بها کلی'!$C$13:$BO$1660,33,0),"")</f>
        <v/>
      </c>
      <c r="L468" s="174" t="str">
        <f ca="1">IFERROR(VLOOKUP(ROW(L456),'فهرست بها کلی'!$C$13:$BO$1660,36,0),"")</f>
        <v/>
      </c>
      <c r="M468" s="174" t="str">
        <f ca="1">IFERROR(VLOOKUP(ROW(M456),'فهرست بها کلی'!$C$13:$BO$1660,39,0),"")</f>
        <v/>
      </c>
      <c r="N468" s="174" t="str">
        <f ca="1">IFERROR(VLOOKUP(ROW(N456),'فهرست بها کلی'!$C$13:$BO$1660,42,0),"")</f>
        <v/>
      </c>
      <c r="O468" s="174" t="str">
        <f ca="1">IFERROR(VLOOKUP(ROW(O456),'فهرست بها کلی'!$C$13:$BO$1660,45,0),"")</f>
        <v/>
      </c>
      <c r="P468" s="174" t="str">
        <f ca="1">IFERROR(VLOOKUP(ROW(P456),'فهرست بها کلی'!$C$13:$BO$1660,48,0),"")</f>
        <v/>
      </c>
      <c r="Q468" s="174" t="str">
        <f ca="1">IFERROR(VLOOKUP(ROW(Q456),'فهرست بها کلی'!$C$13:$BO$1660,51,0),"")</f>
        <v/>
      </c>
      <c r="R468" s="174" t="str">
        <f ca="1">IFERROR(VLOOKUP(ROW(R456),'فهرست بها کلی'!$C$13:$BO$1660,54,0),"")</f>
        <v/>
      </c>
      <c r="S468" s="174" t="str">
        <f ca="1">IFERROR(VLOOKUP(ROW(S456),'فهرست بها کلی'!$C$13:$BO$1660,57,0),"")</f>
        <v/>
      </c>
      <c r="T468" s="174" t="str">
        <f ca="1">IFERROR(VLOOKUP(ROW(T456),'فهرست بها کلی'!$C$13:$BO$1660,60,0),"")</f>
        <v/>
      </c>
      <c r="U468" s="174" t="str">
        <f ca="1">IFERROR(VLOOKUP(ROW(U456),'فهرست بها کلی'!$C$13:$BO$1660,63,0),"")</f>
        <v/>
      </c>
      <c r="V468" s="241">
        <f t="shared" ca="1" si="51"/>
        <v>0</v>
      </c>
      <c r="W468" s="242" t="str">
        <f t="shared" ca="1" si="52"/>
        <v/>
      </c>
      <c r="X468" s="174" t="str">
        <f ca="1">IFERROR(VLOOKUP(ROW(X456),'فهرست بها کلی'!$C$13:$BO$1660,10,0),"")</f>
        <v/>
      </c>
      <c r="Y468" s="174" t="str">
        <f ca="1">IFERROR(VLOOKUP(ROW(Y456),'فهرست بها کلی'!$C$13:$BO$1660,11,0),"")</f>
        <v/>
      </c>
      <c r="Z468" s="174" t="str">
        <f ca="1">IFERROR(VLOOKUP(ROW(Z456),'فهرست بها کلی'!$C$13:$BO$1660,12,0),"")</f>
        <v/>
      </c>
      <c r="AA468" s="174" t="str">
        <f ca="1">IFERROR(VLOOKUP(ROW(AA456),'فهرست بها کلی'!$C$13:$BO$1660,13,0),"")</f>
        <v/>
      </c>
      <c r="AB468" s="243" t="str">
        <f t="shared" ca="1" si="53"/>
        <v/>
      </c>
      <c r="AC468" s="174" t="str">
        <f ca="1">IFERROR(VLOOKUP(ROW(AC456),'فهرست بها کلی'!$C$13:$BO$1660,22,0),"")</f>
        <v/>
      </c>
      <c r="AD468" s="174" t="str">
        <f ca="1">IFERROR(VLOOKUP(ROW(AD456),'فهرست بها کلی'!$C$13:$BO$1660,25,0),"")</f>
        <v/>
      </c>
      <c r="AE468" s="174" t="str">
        <f ca="1">IFERROR(VLOOKUP(ROW(AE456),'فهرست بها کلی'!$C$13:$BO$1660,28,0),"")</f>
        <v/>
      </c>
      <c r="AF468" s="174" t="str">
        <f ca="1">IFERROR(VLOOKUP(ROW(AF456),'فهرست بها کلی'!$C$13:$BO$1660,31,0),"")</f>
        <v/>
      </c>
      <c r="AG468" s="174" t="str">
        <f ca="1">IFERROR(VLOOKUP(ROW(AG456),'فهرست بها کلی'!$C$13:$BO$1660,34,0),"")</f>
        <v/>
      </c>
      <c r="AH468" s="174" t="str">
        <f ca="1">IFERROR(VLOOKUP(ROW(AH456),'فهرست بها کلی'!$C$13:$BO$1660,37,0),"")</f>
        <v/>
      </c>
      <c r="AI468" s="174" t="str">
        <f ca="1">IFERROR(VLOOKUP(ROW(AI456),'فهرست بها کلی'!$C$13:$BO$1660,40,0),"")</f>
        <v/>
      </c>
      <c r="AJ468" s="174" t="str">
        <f ca="1">IFERROR(VLOOKUP(ROW(AJ456),'فهرست بها کلی'!$C$13:$BO$1660,43,0),"")</f>
        <v/>
      </c>
      <c r="AK468" s="174" t="str">
        <f ca="1">IFERROR(VLOOKUP(ROW(AK456),'فهرست بها کلی'!$C$13:$BO$1660,46,0),"")</f>
        <v/>
      </c>
      <c r="AL468" s="174" t="str">
        <f ca="1">IFERROR(VLOOKUP(ROW(AL456),'فهرست بها کلی'!$C$13:$BO$1660,49,0),"")</f>
        <v/>
      </c>
      <c r="AM468" s="174" t="str">
        <f ca="1">IFERROR(VLOOKUP(ROW(AM456),'فهرست بها کلی'!$C$13:$BO$1660,52,0),"")</f>
        <v/>
      </c>
      <c r="AN468" s="174" t="str">
        <f ca="1">IFERROR(VLOOKUP(ROW(AN456),'فهرست بها کلی'!$C$13:$BO$1660,55,0),"")</f>
        <v/>
      </c>
      <c r="AO468" s="174" t="str">
        <f ca="1">IFERROR(VLOOKUP(ROW(AO456),'فهرست بها کلی'!$C$13:$BO$1660,58,0),"")</f>
        <v/>
      </c>
      <c r="AP468" s="174" t="str">
        <f ca="1">IFERROR(VLOOKUP(ROW(AP456),'فهرست بها کلی'!$C$13:$BO$1660,61,0),"")</f>
        <v/>
      </c>
      <c r="AQ468" s="174" t="str">
        <f ca="1">IFERROR(VLOOKUP(ROW(AQ456),'فهرست بها کلی'!$C$13:$BO$1660,64,0),"")</f>
        <v/>
      </c>
      <c r="AR468" s="244">
        <f t="shared" ca="1" si="54"/>
        <v>0</v>
      </c>
      <c r="AS468" s="174" t="str">
        <f ca="1">IFERROR(VLOOKUP(ROW(AS456),'فهرست بها کلی'!$C$13:$BO$1660,23,0),"")</f>
        <v/>
      </c>
      <c r="AT468" s="174" t="str">
        <f ca="1">IFERROR(VLOOKUP(ROW(AT456),'فهرست بها کلی'!$C$13:$BO$1660,26,0),"")</f>
        <v/>
      </c>
      <c r="AU468" s="174" t="str">
        <f ca="1">IFERROR(VLOOKUP(ROW(AU456),'فهرست بها کلی'!$C$13:$BO$1660,29,0),"")</f>
        <v/>
      </c>
      <c r="AV468" s="174" t="str">
        <f ca="1">IFERROR(VLOOKUP(ROW(AV456),'فهرست بها کلی'!$C$13:$BO$1660,32,0),"")</f>
        <v/>
      </c>
      <c r="AW468" s="174" t="str">
        <f ca="1">IFERROR(VLOOKUP(ROW(AW456),'فهرست بها کلی'!$C$13:$BO$1660,35,0),"")</f>
        <v/>
      </c>
      <c r="AX468" s="174" t="str">
        <f ca="1">IFERROR(VLOOKUP(ROW(AX456),'فهرست بها کلی'!$C$13:$BO$1660,38,0),"")</f>
        <v/>
      </c>
      <c r="AY468" s="174" t="str">
        <f ca="1">IFERROR(VLOOKUP(ROW(AY456),'فهرست بها کلی'!$C$13:$BO$1660,41,0),"")</f>
        <v/>
      </c>
      <c r="AZ468" s="174" t="str">
        <f ca="1">IFERROR(VLOOKUP(ROW(AZ456),'فهرست بها کلی'!$C$13:$BO$1660,44,0),"")</f>
        <v/>
      </c>
      <c r="BA468" s="174" t="str">
        <f ca="1">IFERROR(VLOOKUP(ROW(BA456),'فهرست بها کلی'!$C$13:$BO$1660,47,0),"")</f>
        <v/>
      </c>
      <c r="BB468" s="174" t="str">
        <f ca="1">IFERROR(VLOOKUP(ROW(BB456),'فهرست بها کلی'!$C$13:$BO$1660,50,0),"")</f>
        <v/>
      </c>
      <c r="BC468" s="174" t="str">
        <f ca="1">IFERROR(VLOOKUP(ROW(BC456),'فهرست بها کلی'!$C$13:$BO$1660,53,0),"")</f>
        <v/>
      </c>
      <c r="BD468" s="174" t="str">
        <f ca="1">IFERROR(VLOOKUP(ROW(BD456),'فهرست بها کلی'!$C$13:$BO$1660,56,0),"")</f>
        <v/>
      </c>
      <c r="BE468" s="174" t="str">
        <f ca="1">IFERROR(VLOOKUP(ROW(BE456),'فهرست بها کلی'!$C$13:$BO$1660,59,0),"")</f>
        <v/>
      </c>
      <c r="BF468" s="174" t="str">
        <f ca="1">IFERROR(VLOOKUP(ROW(BF456),'فهرست بها کلی'!$C$13:$BO$1660,62,0),"")</f>
        <v/>
      </c>
      <c r="BG468" s="174" t="str">
        <f ca="1">IFERROR(VLOOKUP(ROW(BG456),'فهرست بها کلی'!$C$13:$BO$1660,65,0),"")</f>
        <v/>
      </c>
      <c r="BH468" s="174" t="str">
        <f ca="1">IFERROR(VLOOKUP(ROW(BH456),'فهرست بها کلی'!$C$13:$BO$1660,16,0),"")</f>
        <v/>
      </c>
      <c r="BI468" s="245" t="str">
        <f t="shared" ca="1" si="55"/>
        <v xml:space="preserve"> </v>
      </c>
      <c r="BJ468" s="245" t="str">
        <f t="shared" ca="1" si="56"/>
        <v/>
      </c>
      <c r="BK468" s="245" t="str">
        <f t="shared" ca="1" si="57"/>
        <v/>
      </c>
    </row>
    <row r="469" spans="1:63" ht="47.25" customHeight="1">
      <c r="A469" s="174" t="str">
        <f ca="1">IFERROR(VLOOKUP(ROW(A457),'فهرست بها کلی'!$C$13:$BO$1660,1,0),"")</f>
        <v/>
      </c>
      <c r="B469" s="174" t="str">
        <f ca="1">IFERROR(VLOOKUP(ROW(B457),'فهرست بها کلی'!$C$13:$BO$1660,5,0),"")</f>
        <v/>
      </c>
      <c r="C469" s="174" t="str">
        <f ca="1">IFERROR(VLOOKUP(ROW(C457),'فهرست بها کلی'!$C$13:$BO$1660,6,0),"")</f>
        <v/>
      </c>
      <c r="D469" s="174" t="str">
        <f ca="1">IFERROR(VLOOKUP(ROW(D457),'فهرست بها کلی'!$C$13:$BO$1660,7,0),"")</f>
        <v/>
      </c>
      <c r="E469" s="174" t="str">
        <f ca="1">IFERROR(VLOOKUP(ROW(E457),'فهرست بها کلی'!$C$13:$BO$1660,8,0),"")</f>
        <v/>
      </c>
      <c r="F469" s="174" t="str">
        <f ca="1">IFERROR(VLOOKUP(ROW(F457),'فهرست بها کلی'!$C$13:$BO$1660,9,0),"")</f>
        <v/>
      </c>
      <c r="G469" s="174" t="str">
        <f ca="1">IFERROR(VLOOKUP(ROW(G457),'فهرست بها کلی'!$C$13:$BO$1660,21,0),"")</f>
        <v/>
      </c>
      <c r="H469" s="174" t="str">
        <f ca="1">IFERROR(VLOOKUP(ROW(H457),'فهرست بها کلی'!$C$13:$BO$1660,24,0),"")</f>
        <v/>
      </c>
      <c r="I469" s="174" t="str">
        <f ca="1">IFERROR(VLOOKUP(ROW(I457),'فهرست بها کلی'!$C$13:$BO$1660,27,0),"")</f>
        <v/>
      </c>
      <c r="J469" s="174" t="str">
        <f ca="1">IFERROR(VLOOKUP(ROW(J457),'فهرست بها کلی'!$C$13:$BO$1660,30,0),"")</f>
        <v/>
      </c>
      <c r="K469" s="174" t="str">
        <f ca="1">IFERROR(VLOOKUP(ROW(K457),'فهرست بها کلی'!$C$13:$BO$1660,33,0),"")</f>
        <v/>
      </c>
      <c r="L469" s="174" t="str">
        <f ca="1">IFERROR(VLOOKUP(ROW(L457),'فهرست بها کلی'!$C$13:$BO$1660,36,0),"")</f>
        <v/>
      </c>
      <c r="M469" s="174" t="str">
        <f ca="1">IFERROR(VLOOKUP(ROW(M457),'فهرست بها کلی'!$C$13:$BO$1660,39,0),"")</f>
        <v/>
      </c>
      <c r="N469" s="174" t="str">
        <f ca="1">IFERROR(VLOOKUP(ROW(N457),'فهرست بها کلی'!$C$13:$BO$1660,42,0),"")</f>
        <v/>
      </c>
      <c r="O469" s="174" t="str">
        <f ca="1">IFERROR(VLOOKUP(ROW(O457),'فهرست بها کلی'!$C$13:$BO$1660,45,0),"")</f>
        <v/>
      </c>
      <c r="P469" s="174" t="str">
        <f ca="1">IFERROR(VLOOKUP(ROW(P457),'فهرست بها کلی'!$C$13:$BO$1660,48,0),"")</f>
        <v/>
      </c>
      <c r="Q469" s="174" t="str">
        <f ca="1">IFERROR(VLOOKUP(ROW(Q457),'فهرست بها کلی'!$C$13:$BO$1660,51,0),"")</f>
        <v/>
      </c>
      <c r="R469" s="174" t="str">
        <f ca="1">IFERROR(VLOOKUP(ROW(R457),'فهرست بها کلی'!$C$13:$BO$1660,54,0),"")</f>
        <v/>
      </c>
      <c r="S469" s="174" t="str">
        <f ca="1">IFERROR(VLOOKUP(ROW(S457),'فهرست بها کلی'!$C$13:$BO$1660,57,0),"")</f>
        <v/>
      </c>
      <c r="T469" s="174" t="str">
        <f ca="1">IFERROR(VLOOKUP(ROW(T457),'فهرست بها کلی'!$C$13:$BO$1660,60,0),"")</f>
        <v/>
      </c>
      <c r="U469" s="174" t="str">
        <f ca="1">IFERROR(VLOOKUP(ROW(U457),'فهرست بها کلی'!$C$13:$BO$1660,63,0),"")</f>
        <v/>
      </c>
      <c r="V469" s="241">
        <f t="shared" ca="1" si="51"/>
        <v>0</v>
      </c>
      <c r="W469" s="242" t="str">
        <f t="shared" ca="1" si="52"/>
        <v/>
      </c>
      <c r="X469" s="174" t="str">
        <f ca="1">IFERROR(VLOOKUP(ROW(X457),'فهرست بها کلی'!$C$13:$BO$1660,10,0),"")</f>
        <v/>
      </c>
      <c r="Y469" s="174" t="str">
        <f ca="1">IFERROR(VLOOKUP(ROW(Y457),'فهرست بها کلی'!$C$13:$BO$1660,11,0),"")</f>
        <v/>
      </c>
      <c r="Z469" s="174" t="str">
        <f ca="1">IFERROR(VLOOKUP(ROW(Z457),'فهرست بها کلی'!$C$13:$BO$1660,12,0),"")</f>
        <v/>
      </c>
      <c r="AA469" s="174" t="str">
        <f ca="1">IFERROR(VLOOKUP(ROW(AA457),'فهرست بها کلی'!$C$13:$BO$1660,13,0),"")</f>
        <v/>
      </c>
      <c r="AB469" s="243" t="str">
        <f t="shared" ca="1" si="53"/>
        <v/>
      </c>
      <c r="AC469" s="174" t="str">
        <f ca="1">IFERROR(VLOOKUP(ROW(AC457),'فهرست بها کلی'!$C$13:$BO$1660,22,0),"")</f>
        <v/>
      </c>
      <c r="AD469" s="174" t="str">
        <f ca="1">IFERROR(VLOOKUP(ROW(AD457),'فهرست بها کلی'!$C$13:$BO$1660,25,0),"")</f>
        <v/>
      </c>
      <c r="AE469" s="174" t="str">
        <f ca="1">IFERROR(VLOOKUP(ROW(AE457),'فهرست بها کلی'!$C$13:$BO$1660,28,0),"")</f>
        <v/>
      </c>
      <c r="AF469" s="174" t="str">
        <f ca="1">IFERROR(VLOOKUP(ROW(AF457),'فهرست بها کلی'!$C$13:$BO$1660,31,0),"")</f>
        <v/>
      </c>
      <c r="AG469" s="174" t="str">
        <f ca="1">IFERROR(VLOOKUP(ROW(AG457),'فهرست بها کلی'!$C$13:$BO$1660,34,0),"")</f>
        <v/>
      </c>
      <c r="AH469" s="174" t="str">
        <f ca="1">IFERROR(VLOOKUP(ROW(AH457),'فهرست بها کلی'!$C$13:$BO$1660,37,0),"")</f>
        <v/>
      </c>
      <c r="AI469" s="174" t="str">
        <f ca="1">IFERROR(VLOOKUP(ROW(AI457),'فهرست بها کلی'!$C$13:$BO$1660,40,0),"")</f>
        <v/>
      </c>
      <c r="AJ469" s="174" t="str">
        <f ca="1">IFERROR(VLOOKUP(ROW(AJ457),'فهرست بها کلی'!$C$13:$BO$1660,43,0),"")</f>
        <v/>
      </c>
      <c r="AK469" s="174" t="str">
        <f ca="1">IFERROR(VLOOKUP(ROW(AK457),'فهرست بها کلی'!$C$13:$BO$1660,46,0),"")</f>
        <v/>
      </c>
      <c r="AL469" s="174" t="str">
        <f ca="1">IFERROR(VLOOKUP(ROW(AL457),'فهرست بها کلی'!$C$13:$BO$1660,49,0),"")</f>
        <v/>
      </c>
      <c r="AM469" s="174" t="str">
        <f ca="1">IFERROR(VLOOKUP(ROW(AM457),'فهرست بها کلی'!$C$13:$BO$1660,52,0),"")</f>
        <v/>
      </c>
      <c r="AN469" s="174" t="str">
        <f ca="1">IFERROR(VLOOKUP(ROW(AN457),'فهرست بها کلی'!$C$13:$BO$1660,55,0),"")</f>
        <v/>
      </c>
      <c r="AO469" s="174" t="str">
        <f ca="1">IFERROR(VLOOKUP(ROW(AO457),'فهرست بها کلی'!$C$13:$BO$1660,58,0),"")</f>
        <v/>
      </c>
      <c r="AP469" s="174" t="str">
        <f ca="1">IFERROR(VLOOKUP(ROW(AP457),'فهرست بها کلی'!$C$13:$BO$1660,61,0),"")</f>
        <v/>
      </c>
      <c r="AQ469" s="174" t="str">
        <f ca="1">IFERROR(VLOOKUP(ROW(AQ457),'فهرست بها کلی'!$C$13:$BO$1660,64,0),"")</f>
        <v/>
      </c>
      <c r="AR469" s="244">
        <f t="shared" ca="1" si="54"/>
        <v>0</v>
      </c>
      <c r="AS469" s="174" t="str">
        <f ca="1">IFERROR(VLOOKUP(ROW(AS457),'فهرست بها کلی'!$C$13:$BO$1660,23,0),"")</f>
        <v/>
      </c>
      <c r="AT469" s="174" t="str">
        <f ca="1">IFERROR(VLOOKUP(ROW(AT457),'فهرست بها کلی'!$C$13:$BO$1660,26,0),"")</f>
        <v/>
      </c>
      <c r="AU469" s="174" t="str">
        <f ca="1">IFERROR(VLOOKUP(ROW(AU457),'فهرست بها کلی'!$C$13:$BO$1660,29,0),"")</f>
        <v/>
      </c>
      <c r="AV469" s="174" t="str">
        <f ca="1">IFERROR(VLOOKUP(ROW(AV457),'فهرست بها کلی'!$C$13:$BO$1660,32,0),"")</f>
        <v/>
      </c>
      <c r="AW469" s="174" t="str">
        <f ca="1">IFERROR(VLOOKUP(ROW(AW457),'فهرست بها کلی'!$C$13:$BO$1660,35,0),"")</f>
        <v/>
      </c>
      <c r="AX469" s="174" t="str">
        <f ca="1">IFERROR(VLOOKUP(ROW(AX457),'فهرست بها کلی'!$C$13:$BO$1660,38,0),"")</f>
        <v/>
      </c>
      <c r="AY469" s="174" t="str">
        <f ca="1">IFERROR(VLOOKUP(ROW(AY457),'فهرست بها کلی'!$C$13:$BO$1660,41,0),"")</f>
        <v/>
      </c>
      <c r="AZ469" s="174" t="str">
        <f ca="1">IFERROR(VLOOKUP(ROW(AZ457),'فهرست بها کلی'!$C$13:$BO$1660,44,0),"")</f>
        <v/>
      </c>
      <c r="BA469" s="174" t="str">
        <f ca="1">IFERROR(VLOOKUP(ROW(BA457),'فهرست بها کلی'!$C$13:$BO$1660,47,0),"")</f>
        <v/>
      </c>
      <c r="BB469" s="174" t="str">
        <f ca="1">IFERROR(VLOOKUP(ROW(BB457),'فهرست بها کلی'!$C$13:$BO$1660,50,0),"")</f>
        <v/>
      </c>
      <c r="BC469" s="174" t="str">
        <f ca="1">IFERROR(VLOOKUP(ROW(BC457),'فهرست بها کلی'!$C$13:$BO$1660,53,0),"")</f>
        <v/>
      </c>
      <c r="BD469" s="174" t="str">
        <f ca="1">IFERROR(VLOOKUP(ROW(BD457),'فهرست بها کلی'!$C$13:$BO$1660,56,0),"")</f>
        <v/>
      </c>
      <c r="BE469" s="174" t="str">
        <f ca="1">IFERROR(VLOOKUP(ROW(BE457),'فهرست بها کلی'!$C$13:$BO$1660,59,0),"")</f>
        <v/>
      </c>
      <c r="BF469" s="174" t="str">
        <f ca="1">IFERROR(VLOOKUP(ROW(BF457),'فهرست بها کلی'!$C$13:$BO$1660,62,0),"")</f>
        <v/>
      </c>
      <c r="BG469" s="174" t="str">
        <f ca="1">IFERROR(VLOOKUP(ROW(BG457),'فهرست بها کلی'!$C$13:$BO$1660,65,0),"")</f>
        <v/>
      </c>
      <c r="BH469" s="174" t="str">
        <f ca="1">IFERROR(VLOOKUP(ROW(BH457),'فهرست بها کلی'!$C$13:$BO$1660,16,0),"")</f>
        <v/>
      </c>
      <c r="BI469" s="245" t="str">
        <f t="shared" ca="1" si="55"/>
        <v xml:space="preserve"> </v>
      </c>
      <c r="BJ469" s="245" t="str">
        <f t="shared" ca="1" si="56"/>
        <v/>
      </c>
      <c r="BK469" s="245" t="str">
        <f t="shared" ca="1" si="57"/>
        <v/>
      </c>
    </row>
    <row r="470" spans="1:63" ht="47.25" customHeight="1">
      <c r="A470" s="174" t="str">
        <f ca="1">IFERROR(VLOOKUP(ROW(A458),'فهرست بها کلی'!$C$13:$BO$1660,1,0),"")</f>
        <v/>
      </c>
      <c r="B470" s="174" t="str">
        <f ca="1">IFERROR(VLOOKUP(ROW(B458),'فهرست بها کلی'!$C$13:$BO$1660,5,0),"")</f>
        <v/>
      </c>
      <c r="C470" s="174" t="str">
        <f ca="1">IFERROR(VLOOKUP(ROW(C458),'فهرست بها کلی'!$C$13:$BO$1660,6,0),"")</f>
        <v/>
      </c>
      <c r="D470" s="174" t="str">
        <f ca="1">IFERROR(VLOOKUP(ROW(D458),'فهرست بها کلی'!$C$13:$BO$1660,7,0),"")</f>
        <v/>
      </c>
      <c r="E470" s="174" t="str">
        <f ca="1">IFERROR(VLOOKUP(ROW(E458),'فهرست بها کلی'!$C$13:$BO$1660,8,0),"")</f>
        <v/>
      </c>
      <c r="F470" s="174" t="str">
        <f ca="1">IFERROR(VLOOKUP(ROW(F458),'فهرست بها کلی'!$C$13:$BO$1660,9,0),"")</f>
        <v/>
      </c>
      <c r="G470" s="174" t="str">
        <f ca="1">IFERROR(VLOOKUP(ROW(G458),'فهرست بها کلی'!$C$13:$BO$1660,21,0),"")</f>
        <v/>
      </c>
      <c r="H470" s="174" t="str">
        <f ca="1">IFERROR(VLOOKUP(ROW(H458),'فهرست بها کلی'!$C$13:$BO$1660,24,0),"")</f>
        <v/>
      </c>
      <c r="I470" s="174" t="str">
        <f ca="1">IFERROR(VLOOKUP(ROW(I458),'فهرست بها کلی'!$C$13:$BO$1660,27,0),"")</f>
        <v/>
      </c>
      <c r="J470" s="174" t="str">
        <f ca="1">IFERROR(VLOOKUP(ROW(J458),'فهرست بها کلی'!$C$13:$BO$1660,30,0),"")</f>
        <v/>
      </c>
      <c r="K470" s="174" t="str">
        <f ca="1">IFERROR(VLOOKUP(ROW(K458),'فهرست بها کلی'!$C$13:$BO$1660,33,0),"")</f>
        <v/>
      </c>
      <c r="L470" s="174" t="str">
        <f ca="1">IFERROR(VLOOKUP(ROW(L458),'فهرست بها کلی'!$C$13:$BO$1660,36,0),"")</f>
        <v/>
      </c>
      <c r="M470" s="174" t="str">
        <f ca="1">IFERROR(VLOOKUP(ROW(M458),'فهرست بها کلی'!$C$13:$BO$1660,39,0),"")</f>
        <v/>
      </c>
      <c r="N470" s="174" t="str">
        <f ca="1">IFERROR(VLOOKUP(ROW(N458),'فهرست بها کلی'!$C$13:$BO$1660,42,0),"")</f>
        <v/>
      </c>
      <c r="O470" s="174" t="str">
        <f ca="1">IFERROR(VLOOKUP(ROW(O458),'فهرست بها کلی'!$C$13:$BO$1660,45,0),"")</f>
        <v/>
      </c>
      <c r="P470" s="174" t="str">
        <f ca="1">IFERROR(VLOOKUP(ROW(P458),'فهرست بها کلی'!$C$13:$BO$1660,48,0),"")</f>
        <v/>
      </c>
      <c r="Q470" s="174" t="str">
        <f ca="1">IFERROR(VLOOKUP(ROW(Q458),'فهرست بها کلی'!$C$13:$BO$1660,51,0),"")</f>
        <v/>
      </c>
      <c r="R470" s="174" t="str">
        <f ca="1">IFERROR(VLOOKUP(ROW(R458),'فهرست بها کلی'!$C$13:$BO$1660,54,0),"")</f>
        <v/>
      </c>
      <c r="S470" s="174" t="str">
        <f ca="1">IFERROR(VLOOKUP(ROW(S458),'فهرست بها کلی'!$C$13:$BO$1660,57,0),"")</f>
        <v/>
      </c>
      <c r="T470" s="174" t="str">
        <f ca="1">IFERROR(VLOOKUP(ROW(T458),'فهرست بها کلی'!$C$13:$BO$1660,60,0),"")</f>
        <v/>
      </c>
      <c r="U470" s="174" t="str">
        <f ca="1">IFERROR(VLOOKUP(ROW(U458),'فهرست بها کلی'!$C$13:$BO$1660,63,0),"")</f>
        <v/>
      </c>
      <c r="V470" s="241">
        <f t="shared" ca="1" si="51"/>
        <v>0</v>
      </c>
      <c r="W470" s="242" t="str">
        <f t="shared" ca="1" si="52"/>
        <v/>
      </c>
      <c r="X470" s="174" t="str">
        <f ca="1">IFERROR(VLOOKUP(ROW(X458),'فهرست بها کلی'!$C$13:$BO$1660,10,0),"")</f>
        <v/>
      </c>
      <c r="Y470" s="174" t="str">
        <f ca="1">IFERROR(VLOOKUP(ROW(Y458),'فهرست بها کلی'!$C$13:$BO$1660,11,0),"")</f>
        <v/>
      </c>
      <c r="Z470" s="174" t="str">
        <f ca="1">IFERROR(VLOOKUP(ROW(Z458),'فهرست بها کلی'!$C$13:$BO$1660,12,0),"")</f>
        <v/>
      </c>
      <c r="AA470" s="174" t="str">
        <f ca="1">IFERROR(VLOOKUP(ROW(AA458),'فهرست بها کلی'!$C$13:$BO$1660,13,0),"")</f>
        <v/>
      </c>
      <c r="AB470" s="243" t="str">
        <f t="shared" ca="1" si="53"/>
        <v/>
      </c>
      <c r="AC470" s="174" t="str">
        <f ca="1">IFERROR(VLOOKUP(ROW(AC458),'فهرست بها کلی'!$C$13:$BO$1660,22,0),"")</f>
        <v/>
      </c>
      <c r="AD470" s="174" t="str">
        <f ca="1">IFERROR(VLOOKUP(ROW(AD458),'فهرست بها کلی'!$C$13:$BO$1660,25,0),"")</f>
        <v/>
      </c>
      <c r="AE470" s="174" t="str">
        <f ca="1">IFERROR(VLOOKUP(ROW(AE458),'فهرست بها کلی'!$C$13:$BO$1660,28,0),"")</f>
        <v/>
      </c>
      <c r="AF470" s="174" t="str">
        <f ca="1">IFERROR(VLOOKUP(ROW(AF458),'فهرست بها کلی'!$C$13:$BO$1660,31,0),"")</f>
        <v/>
      </c>
      <c r="AG470" s="174" t="str">
        <f ca="1">IFERROR(VLOOKUP(ROW(AG458),'فهرست بها کلی'!$C$13:$BO$1660,34,0),"")</f>
        <v/>
      </c>
      <c r="AH470" s="174" t="str">
        <f ca="1">IFERROR(VLOOKUP(ROW(AH458),'فهرست بها کلی'!$C$13:$BO$1660,37,0),"")</f>
        <v/>
      </c>
      <c r="AI470" s="174" t="str">
        <f ca="1">IFERROR(VLOOKUP(ROW(AI458),'فهرست بها کلی'!$C$13:$BO$1660,40,0),"")</f>
        <v/>
      </c>
      <c r="AJ470" s="174" t="str">
        <f ca="1">IFERROR(VLOOKUP(ROW(AJ458),'فهرست بها کلی'!$C$13:$BO$1660,43,0),"")</f>
        <v/>
      </c>
      <c r="AK470" s="174" t="str">
        <f ca="1">IFERROR(VLOOKUP(ROW(AK458),'فهرست بها کلی'!$C$13:$BO$1660,46,0),"")</f>
        <v/>
      </c>
      <c r="AL470" s="174" t="str">
        <f ca="1">IFERROR(VLOOKUP(ROW(AL458),'فهرست بها کلی'!$C$13:$BO$1660,49,0),"")</f>
        <v/>
      </c>
      <c r="AM470" s="174" t="str">
        <f ca="1">IFERROR(VLOOKUP(ROW(AM458),'فهرست بها کلی'!$C$13:$BO$1660,52,0),"")</f>
        <v/>
      </c>
      <c r="AN470" s="174" t="str">
        <f ca="1">IFERROR(VLOOKUP(ROW(AN458),'فهرست بها کلی'!$C$13:$BO$1660,55,0),"")</f>
        <v/>
      </c>
      <c r="AO470" s="174" t="str">
        <f ca="1">IFERROR(VLOOKUP(ROW(AO458),'فهرست بها کلی'!$C$13:$BO$1660,58,0),"")</f>
        <v/>
      </c>
      <c r="AP470" s="174" t="str">
        <f ca="1">IFERROR(VLOOKUP(ROW(AP458),'فهرست بها کلی'!$C$13:$BO$1660,61,0),"")</f>
        <v/>
      </c>
      <c r="AQ470" s="174" t="str">
        <f ca="1">IFERROR(VLOOKUP(ROW(AQ458),'فهرست بها کلی'!$C$13:$BO$1660,64,0),"")</f>
        <v/>
      </c>
      <c r="AR470" s="244">
        <f t="shared" ca="1" si="54"/>
        <v>0</v>
      </c>
      <c r="AS470" s="174" t="str">
        <f ca="1">IFERROR(VLOOKUP(ROW(AS458),'فهرست بها کلی'!$C$13:$BO$1660,23,0),"")</f>
        <v/>
      </c>
      <c r="AT470" s="174" t="str">
        <f ca="1">IFERROR(VLOOKUP(ROW(AT458),'فهرست بها کلی'!$C$13:$BO$1660,26,0),"")</f>
        <v/>
      </c>
      <c r="AU470" s="174" t="str">
        <f ca="1">IFERROR(VLOOKUP(ROW(AU458),'فهرست بها کلی'!$C$13:$BO$1660,29,0),"")</f>
        <v/>
      </c>
      <c r="AV470" s="174" t="str">
        <f ca="1">IFERROR(VLOOKUP(ROW(AV458),'فهرست بها کلی'!$C$13:$BO$1660,32,0),"")</f>
        <v/>
      </c>
      <c r="AW470" s="174" t="str">
        <f ca="1">IFERROR(VLOOKUP(ROW(AW458),'فهرست بها کلی'!$C$13:$BO$1660,35,0),"")</f>
        <v/>
      </c>
      <c r="AX470" s="174" t="str">
        <f ca="1">IFERROR(VLOOKUP(ROW(AX458),'فهرست بها کلی'!$C$13:$BO$1660,38,0),"")</f>
        <v/>
      </c>
      <c r="AY470" s="174" t="str">
        <f ca="1">IFERROR(VLOOKUP(ROW(AY458),'فهرست بها کلی'!$C$13:$BO$1660,41,0),"")</f>
        <v/>
      </c>
      <c r="AZ470" s="174" t="str">
        <f ca="1">IFERROR(VLOOKUP(ROW(AZ458),'فهرست بها کلی'!$C$13:$BO$1660,44,0),"")</f>
        <v/>
      </c>
      <c r="BA470" s="174" t="str">
        <f ca="1">IFERROR(VLOOKUP(ROW(BA458),'فهرست بها کلی'!$C$13:$BO$1660,47,0),"")</f>
        <v/>
      </c>
      <c r="BB470" s="174" t="str">
        <f ca="1">IFERROR(VLOOKUP(ROW(BB458),'فهرست بها کلی'!$C$13:$BO$1660,50,0),"")</f>
        <v/>
      </c>
      <c r="BC470" s="174" t="str">
        <f ca="1">IFERROR(VLOOKUP(ROW(BC458),'فهرست بها کلی'!$C$13:$BO$1660,53,0),"")</f>
        <v/>
      </c>
      <c r="BD470" s="174" t="str">
        <f ca="1">IFERROR(VLOOKUP(ROW(BD458),'فهرست بها کلی'!$C$13:$BO$1660,56,0),"")</f>
        <v/>
      </c>
      <c r="BE470" s="174" t="str">
        <f ca="1">IFERROR(VLOOKUP(ROW(BE458),'فهرست بها کلی'!$C$13:$BO$1660,59,0),"")</f>
        <v/>
      </c>
      <c r="BF470" s="174" t="str">
        <f ca="1">IFERROR(VLOOKUP(ROW(BF458),'فهرست بها کلی'!$C$13:$BO$1660,62,0),"")</f>
        <v/>
      </c>
      <c r="BG470" s="174" t="str">
        <f ca="1">IFERROR(VLOOKUP(ROW(BG458),'فهرست بها کلی'!$C$13:$BO$1660,65,0),"")</f>
        <v/>
      </c>
      <c r="BH470" s="174" t="str">
        <f ca="1">IFERROR(VLOOKUP(ROW(BH458),'فهرست بها کلی'!$C$13:$BO$1660,16,0),"")</f>
        <v/>
      </c>
      <c r="BI470" s="245" t="str">
        <f t="shared" ca="1" si="55"/>
        <v xml:space="preserve"> </v>
      </c>
      <c r="BJ470" s="245" t="str">
        <f t="shared" ca="1" si="56"/>
        <v/>
      </c>
      <c r="BK470" s="245" t="str">
        <f t="shared" ca="1" si="57"/>
        <v/>
      </c>
    </row>
    <row r="471" spans="1:63" ht="47.25" customHeight="1">
      <c r="A471" s="174" t="str">
        <f ca="1">IFERROR(VLOOKUP(ROW(A459),'فهرست بها کلی'!$C$13:$BO$1660,1,0),"")</f>
        <v/>
      </c>
      <c r="B471" s="174" t="str">
        <f ca="1">IFERROR(VLOOKUP(ROW(B459),'فهرست بها کلی'!$C$13:$BO$1660,5,0),"")</f>
        <v/>
      </c>
      <c r="C471" s="174" t="str">
        <f ca="1">IFERROR(VLOOKUP(ROW(C459),'فهرست بها کلی'!$C$13:$BO$1660,6,0),"")</f>
        <v/>
      </c>
      <c r="D471" s="174" t="str">
        <f ca="1">IFERROR(VLOOKUP(ROW(D459),'فهرست بها کلی'!$C$13:$BO$1660,7,0),"")</f>
        <v/>
      </c>
      <c r="E471" s="174" t="str">
        <f ca="1">IFERROR(VLOOKUP(ROW(E459),'فهرست بها کلی'!$C$13:$BO$1660,8,0),"")</f>
        <v/>
      </c>
      <c r="F471" s="174" t="str">
        <f ca="1">IFERROR(VLOOKUP(ROW(F459),'فهرست بها کلی'!$C$13:$BO$1660,9,0),"")</f>
        <v/>
      </c>
      <c r="G471" s="174" t="str">
        <f ca="1">IFERROR(VLOOKUP(ROW(G459),'فهرست بها کلی'!$C$13:$BO$1660,21,0),"")</f>
        <v/>
      </c>
      <c r="H471" s="174" t="str">
        <f ca="1">IFERROR(VLOOKUP(ROW(H459),'فهرست بها کلی'!$C$13:$BO$1660,24,0),"")</f>
        <v/>
      </c>
      <c r="I471" s="174" t="str">
        <f ca="1">IFERROR(VLOOKUP(ROW(I459),'فهرست بها کلی'!$C$13:$BO$1660,27,0),"")</f>
        <v/>
      </c>
      <c r="J471" s="174" t="str">
        <f ca="1">IFERROR(VLOOKUP(ROW(J459),'فهرست بها کلی'!$C$13:$BO$1660,30,0),"")</f>
        <v/>
      </c>
      <c r="K471" s="174" t="str">
        <f ca="1">IFERROR(VLOOKUP(ROW(K459),'فهرست بها کلی'!$C$13:$BO$1660,33,0),"")</f>
        <v/>
      </c>
      <c r="L471" s="174" t="str">
        <f ca="1">IFERROR(VLOOKUP(ROW(L459),'فهرست بها کلی'!$C$13:$BO$1660,36,0),"")</f>
        <v/>
      </c>
      <c r="M471" s="174" t="str">
        <f ca="1">IFERROR(VLOOKUP(ROW(M459),'فهرست بها کلی'!$C$13:$BO$1660,39,0),"")</f>
        <v/>
      </c>
      <c r="N471" s="174" t="str">
        <f ca="1">IFERROR(VLOOKUP(ROW(N459),'فهرست بها کلی'!$C$13:$BO$1660,42,0),"")</f>
        <v/>
      </c>
      <c r="O471" s="174" t="str">
        <f ca="1">IFERROR(VLOOKUP(ROW(O459),'فهرست بها کلی'!$C$13:$BO$1660,45,0),"")</f>
        <v/>
      </c>
      <c r="P471" s="174" t="str">
        <f ca="1">IFERROR(VLOOKUP(ROW(P459),'فهرست بها کلی'!$C$13:$BO$1660,48,0),"")</f>
        <v/>
      </c>
      <c r="Q471" s="174" t="str">
        <f ca="1">IFERROR(VLOOKUP(ROW(Q459),'فهرست بها کلی'!$C$13:$BO$1660,51,0),"")</f>
        <v/>
      </c>
      <c r="R471" s="174" t="str">
        <f ca="1">IFERROR(VLOOKUP(ROW(R459),'فهرست بها کلی'!$C$13:$BO$1660,54,0),"")</f>
        <v/>
      </c>
      <c r="S471" s="174" t="str">
        <f ca="1">IFERROR(VLOOKUP(ROW(S459),'فهرست بها کلی'!$C$13:$BO$1660,57,0),"")</f>
        <v/>
      </c>
      <c r="T471" s="174" t="str">
        <f ca="1">IFERROR(VLOOKUP(ROW(T459),'فهرست بها کلی'!$C$13:$BO$1660,60,0),"")</f>
        <v/>
      </c>
      <c r="U471" s="174" t="str">
        <f ca="1">IFERROR(VLOOKUP(ROW(U459),'فهرست بها کلی'!$C$13:$BO$1660,63,0),"")</f>
        <v/>
      </c>
      <c r="V471" s="241">
        <f t="shared" ca="1" si="51"/>
        <v>0</v>
      </c>
      <c r="W471" s="242" t="str">
        <f t="shared" ca="1" si="52"/>
        <v/>
      </c>
      <c r="X471" s="174" t="str">
        <f ca="1">IFERROR(VLOOKUP(ROW(X459),'فهرست بها کلی'!$C$13:$BO$1660,10,0),"")</f>
        <v/>
      </c>
      <c r="Y471" s="174" t="str">
        <f ca="1">IFERROR(VLOOKUP(ROW(Y459),'فهرست بها کلی'!$C$13:$BO$1660,11,0),"")</f>
        <v/>
      </c>
      <c r="Z471" s="174" t="str">
        <f ca="1">IFERROR(VLOOKUP(ROW(Z459),'فهرست بها کلی'!$C$13:$BO$1660,12,0),"")</f>
        <v/>
      </c>
      <c r="AA471" s="174" t="str">
        <f ca="1">IFERROR(VLOOKUP(ROW(AA459),'فهرست بها کلی'!$C$13:$BO$1660,13,0),"")</f>
        <v/>
      </c>
      <c r="AB471" s="243" t="str">
        <f t="shared" ca="1" si="53"/>
        <v/>
      </c>
      <c r="AC471" s="174" t="str">
        <f ca="1">IFERROR(VLOOKUP(ROW(AC459),'فهرست بها کلی'!$C$13:$BO$1660,22,0),"")</f>
        <v/>
      </c>
      <c r="AD471" s="174" t="str">
        <f ca="1">IFERROR(VLOOKUP(ROW(AD459),'فهرست بها کلی'!$C$13:$BO$1660,25,0),"")</f>
        <v/>
      </c>
      <c r="AE471" s="174" t="str">
        <f ca="1">IFERROR(VLOOKUP(ROW(AE459),'فهرست بها کلی'!$C$13:$BO$1660,28,0),"")</f>
        <v/>
      </c>
      <c r="AF471" s="174" t="str">
        <f ca="1">IFERROR(VLOOKUP(ROW(AF459),'فهرست بها کلی'!$C$13:$BO$1660,31,0),"")</f>
        <v/>
      </c>
      <c r="AG471" s="174" t="str">
        <f ca="1">IFERROR(VLOOKUP(ROW(AG459),'فهرست بها کلی'!$C$13:$BO$1660,34,0),"")</f>
        <v/>
      </c>
      <c r="AH471" s="174" t="str">
        <f ca="1">IFERROR(VLOOKUP(ROW(AH459),'فهرست بها کلی'!$C$13:$BO$1660,37,0),"")</f>
        <v/>
      </c>
      <c r="AI471" s="174" t="str">
        <f ca="1">IFERROR(VLOOKUP(ROW(AI459),'فهرست بها کلی'!$C$13:$BO$1660,40,0),"")</f>
        <v/>
      </c>
      <c r="AJ471" s="174" t="str">
        <f ca="1">IFERROR(VLOOKUP(ROW(AJ459),'فهرست بها کلی'!$C$13:$BO$1660,43,0),"")</f>
        <v/>
      </c>
      <c r="AK471" s="174" t="str">
        <f ca="1">IFERROR(VLOOKUP(ROW(AK459),'فهرست بها کلی'!$C$13:$BO$1660,46,0),"")</f>
        <v/>
      </c>
      <c r="AL471" s="174" t="str">
        <f ca="1">IFERROR(VLOOKUP(ROW(AL459),'فهرست بها کلی'!$C$13:$BO$1660,49,0),"")</f>
        <v/>
      </c>
      <c r="AM471" s="174" t="str">
        <f ca="1">IFERROR(VLOOKUP(ROW(AM459),'فهرست بها کلی'!$C$13:$BO$1660,52,0),"")</f>
        <v/>
      </c>
      <c r="AN471" s="174" t="str">
        <f ca="1">IFERROR(VLOOKUP(ROW(AN459),'فهرست بها کلی'!$C$13:$BO$1660,55,0),"")</f>
        <v/>
      </c>
      <c r="AO471" s="174" t="str">
        <f ca="1">IFERROR(VLOOKUP(ROW(AO459),'فهرست بها کلی'!$C$13:$BO$1660,58,0),"")</f>
        <v/>
      </c>
      <c r="AP471" s="174" t="str">
        <f ca="1">IFERROR(VLOOKUP(ROW(AP459),'فهرست بها کلی'!$C$13:$BO$1660,61,0),"")</f>
        <v/>
      </c>
      <c r="AQ471" s="174" t="str">
        <f ca="1">IFERROR(VLOOKUP(ROW(AQ459),'فهرست بها کلی'!$C$13:$BO$1660,64,0),"")</f>
        <v/>
      </c>
      <c r="AR471" s="244">
        <f t="shared" ca="1" si="54"/>
        <v>0</v>
      </c>
      <c r="AS471" s="174" t="str">
        <f ca="1">IFERROR(VLOOKUP(ROW(AS459),'فهرست بها کلی'!$C$13:$BO$1660,23,0),"")</f>
        <v/>
      </c>
      <c r="AT471" s="174" t="str">
        <f ca="1">IFERROR(VLOOKUP(ROW(AT459),'فهرست بها کلی'!$C$13:$BO$1660,26,0),"")</f>
        <v/>
      </c>
      <c r="AU471" s="174" t="str">
        <f ca="1">IFERROR(VLOOKUP(ROW(AU459),'فهرست بها کلی'!$C$13:$BO$1660,29,0),"")</f>
        <v/>
      </c>
      <c r="AV471" s="174" t="str">
        <f ca="1">IFERROR(VLOOKUP(ROW(AV459),'فهرست بها کلی'!$C$13:$BO$1660,32,0),"")</f>
        <v/>
      </c>
      <c r="AW471" s="174" t="str">
        <f ca="1">IFERROR(VLOOKUP(ROW(AW459),'فهرست بها کلی'!$C$13:$BO$1660,35,0),"")</f>
        <v/>
      </c>
      <c r="AX471" s="174" t="str">
        <f ca="1">IFERROR(VLOOKUP(ROW(AX459),'فهرست بها کلی'!$C$13:$BO$1660,38,0),"")</f>
        <v/>
      </c>
      <c r="AY471" s="174" t="str">
        <f ca="1">IFERROR(VLOOKUP(ROW(AY459),'فهرست بها کلی'!$C$13:$BO$1660,41,0),"")</f>
        <v/>
      </c>
      <c r="AZ471" s="174" t="str">
        <f ca="1">IFERROR(VLOOKUP(ROW(AZ459),'فهرست بها کلی'!$C$13:$BO$1660,44,0),"")</f>
        <v/>
      </c>
      <c r="BA471" s="174" t="str">
        <f ca="1">IFERROR(VLOOKUP(ROW(BA459),'فهرست بها کلی'!$C$13:$BO$1660,47,0),"")</f>
        <v/>
      </c>
      <c r="BB471" s="174" t="str">
        <f ca="1">IFERROR(VLOOKUP(ROW(BB459),'فهرست بها کلی'!$C$13:$BO$1660,50,0),"")</f>
        <v/>
      </c>
      <c r="BC471" s="174" t="str">
        <f ca="1">IFERROR(VLOOKUP(ROW(BC459),'فهرست بها کلی'!$C$13:$BO$1660,53,0),"")</f>
        <v/>
      </c>
      <c r="BD471" s="174" t="str">
        <f ca="1">IFERROR(VLOOKUP(ROW(BD459),'فهرست بها کلی'!$C$13:$BO$1660,56,0),"")</f>
        <v/>
      </c>
      <c r="BE471" s="174" t="str">
        <f ca="1">IFERROR(VLOOKUP(ROW(BE459),'فهرست بها کلی'!$C$13:$BO$1660,59,0),"")</f>
        <v/>
      </c>
      <c r="BF471" s="174" t="str">
        <f ca="1">IFERROR(VLOOKUP(ROW(BF459),'فهرست بها کلی'!$C$13:$BO$1660,62,0),"")</f>
        <v/>
      </c>
      <c r="BG471" s="174" t="str">
        <f ca="1">IFERROR(VLOOKUP(ROW(BG459),'فهرست بها کلی'!$C$13:$BO$1660,65,0),"")</f>
        <v/>
      </c>
      <c r="BH471" s="174" t="str">
        <f ca="1">IFERROR(VLOOKUP(ROW(BH459),'فهرست بها کلی'!$C$13:$BO$1660,16,0),"")</f>
        <v/>
      </c>
      <c r="BI471" s="245" t="str">
        <f t="shared" ca="1" si="55"/>
        <v xml:space="preserve"> </v>
      </c>
      <c r="BJ471" s="245" t="str">
        <f t="shared" ca="1" si="56"/>
        <v/>
      </c>
      <c r="BK471" s="245" t="str">
        <f t="shared" ca="1" si="57"/>
        <v/>
      </c>
    </row>
    <row r="472" spans="1:63" ht="47.25" customHeight="1">
      <c r="A472" s="174" t="str">
        <f ca="1">IFERROR(VLOOKUP(ROW(A460),'فهرست بها کلی'!$C$13:$BO$1660,1,0),"")</f>
        <v/>
      </c>
      <c r="B472" s="174" t="str">
        <f ca="1">IFERROR(VLOOKUP(ROW(B460),'فهرست بها کلی'!$C$13:$BO$1660,5,0),"")</f>
        <v/>
      </c>
      <c r="C472" s="174" t="str">
        <f ca="1">IFERROR(VLOOKUP(ROW(C460),'فهرست بها کلی'!$C$13:$BO$1660,6,0),"")</f>
        <v/>
      </c>
      <c r="D472" s="174" t="str">
        <f ca="1">IFERROR(VLOOKUP(ROW(D460),'فهرست بها کلی'!$C$13:$BO$1660,7,0),"")</f>
        <v/>
      </c>
      <c r="E472" s="174" t="str">
        <f ca="1">IFERROR(VLOOKUP(ROW(E460),'فهرست بها کلی'!$C$13:$BO$1660,8,0),"")</f>
        <v/>
      </c>
      <c r="F472" s="174" t="str">
        <f ca="1">IFERROR(VLOOKUP(ROW(F460),'فهرست بها کلی'!$C$13:$BO$1660,9,0),"")</f>
        <v/>
      </c>
      <c r="G472" s="174" t="str">
        <f ca="1">IFERROR(VLOOKUP(ROW(G460),'فهرست بها کلی'!$C$13:$BO$1660,21,0),"")</f>
        <v/>
      </c>
      <c r="H472" s="174" t="str">
        <f ca="1">IFERROR(VLOOKUP(ROW(H460),'فهرست بها کلی'!$C$13:$BO$1660,24,0),"")</f>
        <v/>
      </c>
      <c r="I472" s="174" t="str">
        <f ca="1">IFERROR(VLOOKUP(ROW(I460),'فهرست بها کلی'!$C$13:$BO$1660,27,0),"")</f>
        <v/>
      </c>
      <c r="J472" s="174" t="str">
        <f ca="1">IFERROR(VLOOKUP(ROW(J460),'فهرست بها کلی'!$C$13:$BO$1660,30,0),"")</f>
        <v/>
      </c>
      <c r="K472" s="174" t="str">
        <f ca="1">IFERROR(VLOOKUP(ROW(K460),'فهرست بها کلی'!$C$13:$BO$1660,33,0),"")</f>
        <v/>
      </c>
      <c r="L472" s="174" t="str">
        <f ca="1">IFERROR(VLOOKUP(ROW(L460),'فهرست بها کلی'!$C$13:$BO$1660,36,0),"")</f>
        <v/>
      </c>
      <c r="M472" s="174" t="str">
        <f ca="1">IFERROR(VLOOKUP(ROW(M460),'فهرست بها کلی'!$C$13:$BO$1660,39,0),"")</f>
        <v/>
      </c>
      <c r="N472" s="174" t="str">
        <f ca="1">IFERROR(VLOOKUP(ROW(N460),'فهرست بها کلی'!$C$13:$BO$1660,42,0),"")</f>
        <v/>
      </c>
      <c r="O472" s="174" t="str">
        <f ca="1">IFERROR(VLOOKUP(ROW(O460),'فهرست بها کلی'!$C$13:$BO$1660,45,0),"")</f>
        <v/>
      </c>
      <c r="P472" s="174" t="str">
        <f ca="1">IFERROR(VLOOKUP(ROW(P460),'فهرست بها کلی'!$C$13:$BO$1660,48,0),"")</f>
        <v/>
      </c>
      <c r="Q472" s="174" t="str">
        <f ca="1">IFERROR(VLOOKUP(ROW(Q460),'فهرست بها کلی'!$C$13:$BO$1660,51,0),"")</f>
        <v/>
      </c>
      <c r="R472" s="174" t="str">
        <f ca="1">IFERROR(VLOOKUP(ROW(R460),'فهرست بها کلی'!$C$13:$BO$1660,54,0),"")</f>
        <v/>
      </c>
      <c r="S472" s="174" t="str">
        <f ca="1">IFERROR(VLOOKUP(ROW(S460),'فهرست بها کلی'!$C$13:$BO$1660,57,0),"")</f>
        <v/>
      </c>
      <c r="T472" s="174" t="str">
        <f ca="1">IFERROR(VLOOKUP(ROW(T460),'فهرست بها کلی'!$C$13:$BO$1660,60,0),"")</f>
        <v/>
      </c>
      <c r="U472" s="174" t="str">
        <f ca="1">IFERROR(VLOOKUP(ROW(U460),'فهرست بها کلی'!$C$13:$BO$1660,63,0),"")</f>
        <v/>
      </c>
      <c r="V472" s="241">
        <f t="shared" ca="1" si="51"/>
        <v>0</v>
      </c>
      <c r="W472" s="242" t="str">
        <f t="shared" ca="1" si="52"/>
        <v/>
      </c>
      <c r="X472" s="174" t="str">
        <f ca="1">IFERROR(VLOOKUP(ROW(X460),'فهرست بها کلی'!$C$13:$BO$1660,10,0),"")</f>
        <v/>
      </c>
      <c r="Y472" s="174" t="str">
        <f ca="1">IFERROR(VLOOKUP(ROW(Y460),'فهرست بها کلی'!$C$13:$BO$1660,11,0),"")</f>
        <v/>
      </c>
      <c r="Z472" s="174" t="str">
        <f ca="1">IFERROR(VLOOKUP(ROW(Z460),'فهرست بها کلی'!$C$13:$BO$1660,12,0),"")</f>
        <v/>
      </c>
      <c r="AA472" s="174" t="str">
        <f ca="1">IFERROR(VLOOKUP(ROW(AA460),'فهرست بها کلی'!$C$13:$BO$1660,13,0),"")</f>
        <v/>
      </c>
      <c r="AB472" s="243" t="str">
        <f t="shared" ca="1" si="53"/>
        <v/>
      </c>
      <c r="AC472" s="174" t="str">
        <f ca="1">IFERROR(VLOOKUP(ROW(AC460),'فهرست بها کلی'!$C$13:$BO$1660,22,0),"")</f>
        <v/>
      </c>
      <c r="AD472" s="174" t="str">
        <f ca="1">IFERROR(VLOOKUP(ROW(AD460),'فهرست بها کلی'!$C$13:$BO$1660,25,0),"")</f>
        <v/>
      </c>
      <c r="AE472" s="174" t="str">
        <f ca="1">IFERROR(VLOOKUP(ROW(AE460),'فهرست بها کلی'!$C$13:$BO$1660,28,0),"")</f>
        <v/>
      </c>
      <c r="AF472" s="174" t="str">
        <f ca="1">IFERROR(VLOOKUP(ROW(AF460),'فهرست بها کلی'!$C$13:$BO$1660,31,0),"")</f>
        <v/>
      </c>
      <c r="AG472" s="174" t="str">
        <f ca="1">IFERROR(VLOOKUP(ROW(AG460),'فهرست بها کلی'!$C$13:$BO$1660,34,0),"")</f>
        <v/>
      </c>
      <c r="AH472" s="174" t="str">
        <f ca="1">IFERROR(VLOOKUP(ROW(AH460),'فهرست بها کلی'!$C$13:$BO$1660,37,0),"")</f>
        <v/>
      </c>
      <c r="AI472" s="174" t="str">
        <f ca="1">IFERROR(VLOOKUP(ROW(AI460),'فهرست بها کلی'!$C$13:$BO$1660,40,0),"")</f>
        <v/>
      </c>
      <c r="AJ472" s="174" t="str">
        <f ca="1">IFERROR(VLOOKUP(ROW(AJ460),'فهرست بها کلی'!$C$13:$BO$1660,43,0),"")</f>
        <v/>
      </c>
      <c r="AK472" s="174" t="str">
        <f ca="1">IFERROR(VLOOKUP(ROW(AK460),'فهرست بها کلی'!$C$13:$BO$1660,46,0),"")</f>
        <v/>
      </c>
      <c r="AL472" s="174" t="str">
        <f ca="1">IFERROR(VLOOKUP(ROW(AL460),'فهرست بها کلی'!$C$13:$BO$1660,49,0),"")</f>
        <v/>
      </c>
      <c r="AM472" s="174" t="str">
        <f ca="1">IFERROR(VLOOKUP(ROW(AM460),'فهرست بها کلی'!$C$13:$BO$1660,52,0),"")</f>
        <v/>
      </c>
      <c r="AN472" s="174" t="str">
        <f ca="1">IFERROR(VLOOKUP(ROW(AN460),'فهرست بها کلی'!$C$13:$BO$1660,55,0),"")</f>
        <v/>
      </c>
      <c r="AO472" s="174" t="str">
        <f ca="1">IFERROR(VLOOKUP(ROW(AO460),'فهرست بها کلی'!$C$13:$BO$1660,58,0),"")</f>
        <v/>
      </c>
      <c r="AP472" s="174" t="str">
        <f ca="1">IFERROR(VLOOKUP(ROW(AP460),'فهرست بها کلی'!$C$13:$BO$1660,61,0),"")</f>
        <v/>
      </c>
      <c r="AQ472" s="174" t="str">
        <f ca="1">IFERROR(VLOOKUP(ROW(AQ460),'فهرست بها کلی'!$C$13:$BO$1660,64,0),"")</f>
        <v/>
      </c>
      <c r="AR472" s="244">
        <f t="shared" ca="1" si="54"/>
        <v>0</v>
      </c>
      <c r="AS472" s="174" t="str">
        <f ca="1">IFERROR(VLOOKUP(ROW(AS460),'فهرست بها کلی'!$C$13:$BO$1660,23,0),"")</f>
        <v/>
      </c>
      <c r="AT472" s="174" t="str">
        <f ca="1">IFERROR(VLOOKUP(ROW(AT460),'فهرست بها کلی'!$C$13:$BO$1660,26,0),"")</f>
        <v/>
      </c>
      <c r="AU472" s="174" t="str">
        <f ca="1">IFERROR(VLOOKUP(ROW(AU460),'فهرست بها کلی'!$C$13:$BO$1660,29,0),"")</f>
        <v/>
      </c>
      <c r="AV472" s="174" t="str">
        <f ca="1">IFERROR(VLOOKUP(ROW(AV460),'فهرست بها کلی'!$C$13:$BO$1660,32,0),"")</f>
        <v/>
      </c>
      <c r="AW472" s="174" t="str">
        <f ca="1">IFERROR(VLOOKUP(ROW(AW460),'فهرست بها کلی'!$C$13:$BO$1660,35,0),"")</f>
        <v/>
      </c>
      <c r="AX472" s="174" t="str">
        <f ca="1">IFERROR(VLOOKUP(ROW(AX460),'فهرست بها کلی'!$C$13:$BO$1660,38,0),"")</f>
        <v/>
      </c>
      <c r="AY472" s="174" t="str">
        <f ca="1">IFERROR(VLOOKUP(ROW(AY460),'فهرست بها کلی'!$C$13:$BO$1660,41,0),"")</f>
        <v/>
      </c>
      <c r="AZ472" s="174" t="str">
        <f ca="1">IFERROR(VLOOKUP(ROW(AZ460),'فهرست بها کلی'!$C$13:$BO$1660,44,0),"")</f>
        <v/>
      </c>
      <c r="BA472" s="174" t="str">
        <f ca="1">IFERROR(VLOOKUP(ROW(BA460),'فهرست بها کلی'!$C$13:$BO$1660,47,0),"")</f>
        <v/>
      </c>
      <c r="BB472" s="174" t="str">
        <f ca="1">IFERROR(VLOOKUP(ROW(BB460),'فهرست بها کلی'!$C$13:$BO$1660,50,0),"")</f>
        <v/>
      </c>
      <c r="BC472" s="174" t="str">
        <f ca="1">IFERROR(VLOOKUP(ROW(BC460),'فهرست بها کلی'!$C$13:$BO$1660,53,0),"")</f>
        <v/>
      </c>
      <c r="BD472" s="174" t="str">
        <f ca="1">IFERROR(VLOOKUP(ROW(BD460),'فهرست بها کلی'!$C$13:$BO$1660,56,0),"")</f>
        <v/>
      </c>
      <c r="BE472" s="174" t="str">
        <f ca="1">IFERROR(VLOOKUP(ROW(BE460),'فهرست بها کلی'!$C$13:$BO$1660,59,0),"")</f>
        <v/>
      </c>
      <c r="BF472" s="174" t="str">
        <f ca="1">IFERROR(VLOOKUP(ROW(BF460),'فهرست بها کلی'!$C$13:$BO$1660,62,0),"")</f>
        <v/>
      </c>
      <c r="BG472" s="174" t="str">
        <f ca="1">IFERROR(VLOOKUP(ROW(BG460),'فهرست بها کلی'!$C$13:$BO$1660,65,0),"")</f>
        <v/>
      </c>
      <c r="BH472" s="174" t="str">
        <f ca="1">IFERROR(VLOOKUP(ROW(BH460),'فهرست بها کلی'!$C$13:$BO$1660,16,0),"")</f>
        <v/>
      </c>
      <c r="BI472" s="245" t="str">
        <f t="shared" ca="1" si="55"/>
        <v xml:space="preserve"> </v>
      </c>
      <c r="BJ472" s="245" t="str">
        <f t="shared" ca="1" si="56"/>
        <v/>
      </c>
      <c r="BK472" s="245" t="str">
        <f t="shared" ca="1" si="57"/>
        <v/>
      </c>
    </row>
    <row r="473" spans="1:63" ht="47.25" customHeight="1">
      <c r="A473" s="174" t="str">
        <f ca="1">IFERROR(VLOOKUP(ROW(A461),'فهرست بها کلی'!$C$13:$BO$1660,1,0),"")</f>
        <v/>
      </c>
      <c r="B473" s="174" t="str">
        <f ca="1">IFERROR(VLOOKUP(ROW(B461),'فهرست بها کلی'!$C$13:$BO$1660,5,0),"")</f>
        <v/>
      </c>
      <c r="C473" s="174" t="str">
        <f ca="1">IFERROR(VLOOKUP(ROW(C461),'فهرست بها کلی'!$C$13:$BO$1660,6,0),"")</f>
        <v/>
      </c>
      <c r="D473" s="174" t="str">
        <f ca="1">IFERROR(VLOOKUP(ROW(D461),'فهرست بها کلی'!$C$13:$BO$1660,7,0),"")</f>
        <v/>
      </c>
      <c r="E473" s="174" t="str">
        <f ca="1">IFERROR(VLOOKUP(ROW(E461),'فهرست بها کلی'!$C$13:$BO$1660,8,0),"")</f>
        <v/>
      </c>
      <c r="F473" s="174" t="str">
        <f ca="1">IFERROR(VLOOKUP(ROW(F461),'فهرست بها کلی'!$C$13:$BO$1660,9,0),"")</f>
        <v/>
      </c>
      <c r="G473" s="174" t="str">
        <f ca="1">IFERROR(VLOOKUP(ROW(G461),'فهرست بها کلی'!$C$13:$BO$1660,21,0),"")</f>
        <v/>
      </c>
      <c r="H473" s="174" t="str">
        <f ca="1">IFERROR(VLOOKUP(ROW(H461),'فهرست بها کلی'!$C$13:$BO$1660,24,0),"")</f>
        <v/>
      </c>
      <c r="I473" s="174" t="str">
        <f ca="1">IFERROR(VLOOKUP(ROW(I461),'فهرست بها کلی'!$C$13:$BO$1660,27,0),"")</f>
        <v/>
      </c>
      <c r="J473" s="174" t="str">
        <f ca="1">IFERROR(VLOOKUP(ROW(J461),'فهرست بها کلی'!$C$13:$BO$1660,30,0),"")</f>
        <v/>
      </c>
      <c r="K473" s="174" t="str">
        <f ca="1">IFERROR(VLOOKUP(ROW(K461),'فهرست بها کلی'!$C$13:$BO$1660,33,0),"")</f>
        <v/>
      </c>
      <c r="L473" s="174" t="str">
        <f ca="1">IFERROR(VLOOKUP(ROW(L461),'فهرست بها کلی'!$C$13:$BO$1660,36,0),"")</f>
        <v/>
      </c>
      <c r="M473" s="174" t="str">
        <f ca="1">IFERROR(VLOOKUP(ROW(M461),'فهرست بها کلی'!$C$13:$BO$1660,39,0),"")</f>
        <v/>
      </c>
      <c r="N473" s="174" t="str">
        <f ca="1">IFERROR(VLOOKUP(ROW(N461),'فهرست بها کلی'!$C$13:$BO$1660,42,0),"")</f>
        <v/>
      </c>
      <c r="O473" s="174" t="str">
        <f ca="1">IFERROR(VLOOKUP(ROW(O461),'فهرست بها کلی'!$C$13:$BO$1660,45,0),"")</f>
        <v/>
      </c>
      <c r="P473" s="174" t="str">
        <f ca="1">IFERROR(VLOOKUP(ROW(P461),'فهرست بها کلی'!$C$13:$BO$1660,48,0),"")</f>
        <v/>
      </c>
      <c r="Q473" s="174" t="str">
        <f ca="1">IFERROR(VLOOKUP(ROW(Q461),'فهرست بها کلی'!$C$13:$BO$1660,51,0),"")</f>
        <v/>
      </c>
      <c r="R473" s="174" t="str">
        <f ca="1">IFERROR(VLOOKUP(ROW(R461),'فهرست بها کلی'!$C$13:$BO$1660,54,0),"")</f>
        <v/>
      </c>
      <c r="S473" s="174" t="str">
        <f ca="1">IFERROR(VLOOKUP(ROW(S461),'فهرست بها کلی'!$C$13:$BO$1660,57,0),"")</f>
        <v/>
      </c>
      <c r="T473" s="174" t="str">
        <f ca="1">IFERROR(VLOOKUP(ROW(T461),'فهرست بها کلی'!$C$13:$BO$1660,60,0),"")</f>
        <v/>
      </c>
      <c r="U473" s="174" t="str">
        <f ca="1">IFERROR(VLOOKUP(ROW(U461),'فهرست بها کلی'!$C$13:$BO$1660,63,0),"")</f>
        <v/>
      </c>
      <c r="V473" s="241">
        <f t="shared" ca="1" si="51"/>
        <v>0</v>
      </c>
      <c r="W473" s="242" t="str">
        <f t="shared" ca="1" si="52"/>
        <v/>
      </c>
      <c r="X473" s="174" t="str">
        <f ca="1">IFERROR(VLOOKUP(ROW(X461),'فهرست بها کلی'!$C$13:$BO$1660,10,0),"")</f>
        <v/>
      </c>
      <c r="Y473" s="174" t="str">
        <f ca="1">IFERROR(VLOOKUP(ROW(Y461),'فهرست بها کلی'!$C$13:$BO$1660,11,0),"")</f>
        <v/>
      </c>
      <c r="Z473" s="174" t="str">
        <f ca="1">IFERROR(VLOOKUP(ROW(Z461),'فهرست بها کلی'!$C$13:$BO$1660,12,0),"")</f>
        <v/>
      </c>
      <c r="AA473" s="174" t="str">
        <f ca="1">IFERROR(VLOOKUP(ROW(AA461),'فهرست بها کلی'!$C$13:$BO$1660,13,0),"")</f>
        <v/>
      </c>
      <c r="AB473" s="243" t="str">
        <f t="shared" ca="1" si="53"/>
        <v/>
      </c>
      <c r="AC473" s="174" t="str">
        <f ca="1">IFERROR(VLOOKUP(ROW(AC461),'فهرست بها کلی'!$C$13:$BO$1660,22,0),"")</f>
        <v/>
      </c>
      <c r="AD473" s="174" t="str">
        <f ca="1">IFERROR(VLOOKUP(ROW(AD461),'فهرست بها کلی'!$C$13:$BO$1660,25,0),"")</f>
        <v/>
      </c>
      <c r="AE473" s="174" t="str">
        <f ca="1">IFERROR(VLOOKUP(ROW(AE461),'فهرست بها کلی'!$C$13:$BO$1660,28,0),"")</f>
        <v/>
      </c>
      <c r="AF473" s="174" t="str">
        <f ca="1">IFERROR(VLOOKUP(ROW(AF461),'فهرست بها کلی'!$C$13:$BO$1660,31,0),"")</f>
        <v/>
      </c>
      <c r="AG473" s="174" t="str">
        <f ca="1">IFERROR(VLOOKUP(ROW(AG461),'فهرست بها کلی'!$C$13:$BO$1660,34,0),"")</f>
        <v/>
      </c>
      <c r="AH473" s="174" t="str">
        <f ca="1">IFERROR(VLOOKUP(ROW(AH461),'فهرست بها کلی'!$C$13:$BO$1660,37,0),"")</f>
        <v/>
      </c>
      <c r="AI473" s="174" t="str">
        <f ca="1">IFERROR(VLOOKUP(ROW(AI461),'فهرست بها کلی'!$C$13:$BO$1660,40,0),"")</f>
        <v/>
      </c>
      <c r="AJ473" s="174" t="str">
        <f ca="1">IFERROR(VLOOKUP(ROW(AJ461),'فهرست بها کلی'!$C$13:$BO$1660,43,0),"")</f>
        <v/>
      </c>
      <c r="AK473" s="174" t="str">
        <f ca="1">IFERROR(VLOOKUP(ROW(AK461),'فهرست بها کلی'!$C$13:$BO$1660,46,0),"")</f>
        <v/>
      </c>
      <c r="AL473" s="174" t="str">
        <f ca="1">IFERROR(VLOOKUP(ROW(AL461),'فهرست بها کلی'!$C$13:$BO$1660,49,0),"")</f>
        <v/>
      </c>
      <c r="AM473" s="174" t="str">
        <f ca="1">IFERROR(VLOOKUP(ROW(AM461),'فهرست بها کلی'!$C$13:$BO$1660,52,0),"")</f>
        <v/>
      </c>
      <c r="AN473" s="174" t="str">
        <f ca="1">IFERROR(VLOOKUP(ROW(AN461),'فهرست بها کلی'!$C$13:$BO$1660,55,0),"")</f>
        <v/>
      </c>
      <c r="AO473" s="174" t="str">
        <f ca="1">IFERROR(VLOOKUP(ROW(AO461),'فهرست بها کلی'!$C$13:$BO$1660,58,0),"")</f>
        <v/>
      </c>
      <c r="AP473" s="174" t="str">
        <f ca="1">IFERROR(VLOOKUP(ROW(AP461),'فهرست بها کلی'!$C$13:$BO$1660,61,0),"")</f>
        <v/>
      </c>
      <c r="AQ473" s="174" t="str">
        <f ca="1">IFERROR(VLOOKUP(ROW(AQ461),'فهرست بها کلی'!$C$13:$BO$1660,64,0),"")</f>
        <v/>
      </c>
      <c r="AR473" s="244">
        <f t="shared" ca="1" si="54"/>
        <v>0</v>
      </c>
      <c r="AS473" s="174" t="str">
        <f ca="1">IFERROR(VLOOKUP(ROW(AS461),'فهرست بها کلی'!$C$13:$BO$1660,23,0),"")</f>
        <v/>
      </c>
      <c r="AT473" s="174" t="str">
        <f ca="1">IFERROR(VLOOKUP(ROW(AT461),'فهرست بها کلی'!$C$13:$BO$1660,26,0),"")</f>
        <v/>
      </c>
      <c r="AU473" s="174" t="str">
        <f ca="1">IFERROR(VLOOKUP(ROW(AU461),'فهرست بها کلی'!$C$13:$BO$1660,29,0),"")</f>
        <v/>
      </c>
      <c r="AV473" s="174" t="str">
        <f ca="1">IFERROR(VLOOKUP(ROW(AV461),'فهرست بها کلی'!$C$13:$BO$1660,32,0),"")</f>
        <v/>
      </c>
      <c r="AW473" s="174" t="str">
        <f ca="1">IFERROR(VLOOKUP(ROW(AW461),'فهرست بها کلی'!$C$13:$BO$1660,35,0),"")</f>
        <v/>
      </c>
      <c r="AX473" s="174" t="str">
        <f ca="1">IFERROR(VLOOKUP(ROW(AX461),'فهرست بها کلی'!$C$13:$BO$1660,38,0),"")</f>
        <v/>
      </c>
      <c r="AY473" s="174" t="str">
        <f ca="1">IFERROR(VLOOKUP(ROW(AY461),'فهرست بها کلی'!$C$13:$BO$1660,41,0),"")</f>
        <v/>
      </c>
      <c r="AZ473" s="174" t="str">
        <f ca="1">IFERROR(VLOOKUP(ROW(AZ461),'فهرست بها کلی'!$C$13:$BO$1660,44,0),"")</f>
        <v/>
      </c>
      <c r="BA473" s="174" t="str">
        <f ca="1">IFERROR(VLOOKUP(ROW(BA461),'فهرست بها کلی'!$C$13:$BO$1660,47,0),"")</f>
        <v/>
      </c>
      <c r="BB473" s="174" t="str">
        <f ca="1">IFERROR(VLOOKUP(ROW(BB461),'فهرست بها کلی'!$C$13:$BO$1660,50,0),"")</f>
        <v/>
      </c>
      <c r="BC473" s="174" t="str">
        <f ca="1">IFERROR(VLOOKUP(ROW(BC461),'فهرست بها کلی'!$C$13:$BO$1660,53,0),"")</f>
        <v/>
      </c>
      <c r="BD473" s="174" t="str">
        <f ca="1">IFERROR(VLOOKUP(ROW(BD461),'فهرست بها کلی'!$C$13:$BO$1660,56,0),"")</f>
        <v/>
      </c>
      <c r="BE473" s="174" t="str">
        <f ca="1">IFERROR(VLOOKUP(ROW(BE461),'فهرست بها کلی'!$C$13:$BO$1660,59,0),"")</f>
        <v/>
      </c>
      <c r="BF473" s="174" t="str">
        <f ca="1">IFERROR(VLOOKUP(ROW(BF461),'فهرست بها کلی'!$C$13:$BO$1660,62,0),"")</f>
        <v/>
      </c>
      <c r="BG473" s="174" t="str">
        <f ca="1">IFERROR(VLOOKUP(ROW(BG461),'فهرست بها کلی'!$C$13:$BO$1660,65,0),"")</f>
        <v/>
      </c>
      <c r="BH473" s="174" t="str">
        <f ca="1">IFERROR(VLOOKUP(ROW(BH461),'فهرست بها کلی'!$C$13:$BO$1660,16,0),"")</f>
        <v/>
      </c>
      <c r="BI473" s="245" t="str">
        <f t="shared" ca="1" si="55"/>
        <v xml:space="preserve"> </v>
      </c>
      <c r="BJ473" s="245" t="str">
        <f t="shared" ca="1" si="56"/>
        <v/>
      </c>
      <c r="BK473" s="245" t="str">
        <f t="shared" ca="1" si="57"/>
        <v/>
      </c>
    </row>
    <row r="474" spans="1:63" ht="47.25" customHeight="1">
      <c r="A474" s="174" t="str">
        <f ca="1">IFERROR(VLOOKUP(ROW(A462),'فهرست بها کلی'!$C$13:$BO$1660,1,0),"")</f>
        <v/>
      </c>
      <c r="B474" s="174" t="str">
        <f ca="1">IFERROR(VLOOKUP(ROW(B462),'فهرست بها کلی'!$C$13:$BO$1660,5,0),"")</f>
        <v/>
      </c>
      <c r="C474" s="174" t="str">
        <f ca="1">IFERROR(VLOOKUP(ROW(C462),'فهرست بها کلی'!$C$13:$BO$1660,6,0),"")</f>
        <v/>
      </c>
      <c r="D474" s="174" t="str">
        <f ca="1">IFERROR(VLOOKUP(ROW(D462),'فهرست بها کلی'!$C$13:$BO$1660,7,0),"")</f>
        <v/>
      </c>
      <c r="E474" s="174" t="str">
        <f ca="1">IFERROR(VLOOKUP(ROW(E462),'فهرست بها کلی'!$C$13:$BO$1660,8,0),"")</f>
        <v/>
      </c>
      <c r="F474" s="174" t="str">
        <f ca="1">IFERROR(VLOOKUP(ROW(F462),'فهرست بها کلی'!$C$13:$BO$1660,9,0),"")</f>
        <v/>
      </c>
      <c r="G474" s="174" t="str">
        <f ca="1">IFERROR(VLOOKUP(ROW(G462),'فهرست بها کلی'!$C$13:$BO$1660,21,0),"")</f>
        <v/>
      </c>
      <c r="H474" s="174" t="str">
        <f ca="1">IFERROR(VLOOKUP(ROW(H462),'فهرست بها کلی'!$C$13:$BO$1660,24,0),"")</f>
        <v/>
      </c>
      <c r="I474" s="174" t="str">
        <f ca="1">IFERROR(VLOOKUP(ROW(I462),'فهرست بها کلی'!$C$13:$BO$1660,27,0),"")</f>
        <v/>
      </c>
      <c r="J474" s="174" t="str">
        <f ca="1">IFERROR(VLOOKUP(ROW(J462),'فهرست بها کلی'!$C$13:$BO$1660,30,0),"")</f>
        <v/>
      </c>
      <c r="K474" s="174" t="str">
        <f ca="1">IFERROR(VLOOKUP(ROW(K462),'فهرست بها کلی'!$C$13:$BO$1660,33,0),"")</f>
        <v/>
      </c>
      <c r="L474" s="174" t="str">
        <f ca="1">IFERROR(VLOOKUP(ROW(L462),'فهرست بها کلی'!$C$13:$BO$1660,36,0),"")</f>
        <v/>
      </c>
      <c r="M474" s="174" t="str">
        <f ca="1">IFERROR(VLOOKUP(ROW(M462),'فهرست بها کلی'!$C$13:$BO$1660,39,0),"")</f>
        <v/>
      </c>
      <c r="N474" s="174" t="str">
        <f ca="1">IFERROR(VLOOKUP(ROW(N462),'فهرست بها کلی'!$C$13:$BO$1660,42,0),"")</f>
        <v/>
      </c>
      <c r="O474" s="174" t="str">
        <f ca="1">IFERROR(VLOOKUP(ROW(O462),'فهرست بها کلی'!$C$13:$BO$1660,45,0),"")</f>
        <v/>
      </c>
      <c r="P474" s="174" t="str">
        <f ca="1">IFERROR(VLOOKUP(ROW(P462),'فهرست بها کلی'!$C$13:$BO$1660,48,0),"")</f>
        <v/>
      </c>
      <c r="Q474" s="174" t="str">
        <f ca="1">IFERROR(VLOOKUP(ROW(Q462),'فهرست بها کلی'!$C$13:$BO$1660,51,0),"")</f>
        <v/>
      </c>
      <c r="R474" s="174" t="str">
        <f ca="1">IFERROR(VLOOKUP(ROW(R462),'فهرست بها کلی'!$C$13:$BO$1660,54,0),"")</f>
        <v/>
      </c>
      <c r="S474" s="174" t="str">
        <f ca="1">IFERROR(VLOOKUP(ROW(S462),'فهرست بها کلی'!$C$13:$BO$1660,57,0),"")</f>
        <v/>
      </c>
      <c r="T474" s="174" t="str">
        <f ca="1">IFERROR(VLOOKUP(ROW(T462),'فهرست بها کلی'!$C$13:$BO$1660,60,0),"")</f>
        <v/>
      </c>
      <c r="U474" s="174" t="str">
        <f ca="1">IFERROR(VLOOKUP(ROW(U462),'فهرست بها کلی'!$C$13:$BO$1660,63,0),"")</f>
        <v/>
      </c>
      <c r="V474" s="241">
        <f t="shared" ca="1" si="51"/>
        <v>0</v>
      </c>
      <c r="W474" s="242" t="str">
        <f t="shared" ca="1" si="52"/>
        <v/>
      </c>
      <c r="X474" s="174" t="str">
        <f ca="1">IFERROR(VLOOKUP(ROW(X462),'فهرست بها کلی'!$C$13:$BO$1660,10,0),"")</f>
        <v/>
      </c>
      <c r="Y474" s="174" t="str">
        <f ca="1">IFERROR(VLOOKUP(ROW(Y462),'فهرست بها کلی'!$C$13:$BO$1660,11,0),"")</f>
        <v/>
      </c>
      <c r="Z474" s="174" t="str">
        <f ca="1">IFERROR(VLOOKUP(ROW(Z462),'فهرست بها کلی'!$C$13:$BO$1660,12,0),"")</f>
        <v/>
      </c>
      <c r="AA474" s="174" t="str">
        <f ca="1">IFERROR(VLOOKUP(ROW(AA462),'فهرست بها کلی'!$C$13:$BO$1660,13,0),"")</f>
        <v/>
      </c>
      <c r="AB474" s="243" t="str">
        <f t="shared" ca="1" si="53"/>
        <v/>
      </c>
      <c r="AC474" s="174" t="str">
        <f ca="1">IFERROR(VLOOKUP(ROW(AC462),'فهرست بها کلی'!$C$13:$BO$1660,22,0),"")</f>
        <v/>
      </c>
      <c r="AD474" s="174" t="str">
        <f ca="1">IFERROR(VLOOKUP(ROW(AD462),'فهرست بها کلی'!$C$13:$BO$1660,25,0),"")</f>
        <v/>
      </c>
      <c r="AE474" s="174" t="str">
        <f ca="1">IFERROR(VLOOKUP(ROW(AE462),'فهرست بها کلی'!$C$13:$BO$1660,28,0),"")</f>
        <v/>
      </c>
      <c r="AF474" s="174" t="str">
        <f ca="1">IFERROR(VLOOKUP(ROW(AF462),'فهرست بها کلی'!$C$13:$BO$1660,31,0),"")</f>
        <v/>
      </c>
      <c r="AG474" s="174" t="str">
        <f ca="1">IFERROR(VLOOKUP(ROW(AG462),'فهرست بها کلی'!$C$13:$BO$1660,34,0),"")</f>
        <v/>
      </c>
      <c r="AH474" s="174" t="str">
        <f ca="1">IFERROR(VLOOKUP(ROW(AH462),'فهرست بها کلی'!$C$13:$BO$1660,37,0),"")</f>
        <v/>
      </c>
      <c r="AI474" s="174" t="str">
        <f ca="1">IFERROR(VLOOKUP(ROW(AI462),'فهرست بها کلی'!$C$13:$BO$1660,40,0),"")</f>
        <v/>
      </c>
      <c r="AJ474" s="174" t="str">
        <f ca="1">IFERROR(VLOOKUP(ROW(AJ462),'فهرست بها کلی'!$C$13:$BO$1660,43,0),"")</f>
        <v/>
      </c>
      <c r="AK474" s="174" t="str">
        <f ca="1">IFERROR(VLOOKUP(ROW(AK462),'فهرست بها کلی'!$C$13:$BO$1660,46,0),"")</f>
        <v/>
      </c>
      <c r="AL474" s="174" t="str">
        <f ca="1">IFERROR(VLOOKUP(ROW(AL462),'فهرست بها کلی'!$C$13:$BO$1660,49,0),"")</f>
        <v/>
      </c>
      <c r="AM474" s="174" t="str">
        <f ca="1">IFERROR(VLOOKUP(ROW(AM462),'فهرست بها کلی'!$C$13:$BO$1660,52,0),"")</f>
        <v/>
      </c>
      <c r="AN474" s="174" t="str">
        <f ca="1">IFERROR(VLOOKUP(ROW(AN462),'فهرست بها کلی'!$C$13:$BO$1660,55,0),"")</f>
        <v/>
      </c>
      <c r="AO474" s="174" t="str">
        <f ca="1">IFERROR(VLOOKUP(ROW(AO462),'فهرست بها کلی'!$C$13:$BO$1660,58,0),"")</f>
        <v/>
      </c>
      <c r="AP474" s="174" t="str">
        <f ca="1">IFERROR(VLOOKUP(ROW(AP462),'فهرست بها کلی'!$C$13:$BO$1660,61,0),"")</f>
        <v/>
      </c>
      <c r="AQ474" s="174" t="str">
        <f ca="1">IFERROR(VLOOKUP(ROW(AQ462),'فهرست بها کلی'!$C$13:$BO$1660,64,0),"")</f>
        <v/>
      </c>
      <c r="AR474" s="244">
        <f t="shared" ca="1" si="54"/>
        <v>0</v>
      </c>
      <c r="AS474" s="174" t="str">
        <f ca="1">IFERROR(VLOOKUP(ROW(AS462),'فهرست بها کلی'!$C$13:$BO$1660,23,0),"")</f>
        <v/>
      </c>
      <c r="AT474" s="174" t="str">
        <f ca="1">IFERROR(VLOOKUP(ROW(AT462),'فهرست بها کلی'!$C$13:$BO$1660,26,0),"")</f>
        <v/>
      </c>
      <c r="AU474" s="174" t="str">
        <f ca="1">IFERROR(VLOOKUP(ROW(AU462),'فهرست بها کلی'!$C$13:$BO$1660,29,0),"")</f>
        <v/>
      </c>
      <c r="AV474" s="174" t="str">
        <f ca="1">IFERROR(VLOOKUP(ROW(AV462),'فهرست بها کلی'!$C$13:$BO$1660,32,0),"")</f>
        <v/>
      </c>
      <c r="AW474" s="174" t="str">
        <f ca="1">IFERROR(VLOOKUP(ROW(AW462),'فهرست بها کلی'!$C$13:$BO$1660,35,0),"")</f>
        <v/>
      </c>
      <c r="AX474" s="174" t="str">
        <f ca="1">IFERROR(VLOOKUP(ROW(AX462),'فهرست بها کلی'!$C$13:$BO$1660,38,0),"")</f>
        <v/>
      </c>
      <c r="AY474" s="174" t="str">
        <f ca="1">IFERROR(VLOOKUP(ROW(AY462),'فهرست بها کلی'!$C$13:$BO$1660,41,0),"")</f>
        <v/>
      </c>
      <c r="AZ474" s="174" t="str">
        <f ca="1">IFERROR(VLOOKUP(ROW(AZ462),'فهرست بها کلی'!$C$13:$BO$1660,44,0),"")</f>
        <v/>
      </c>
      <c r="BA474" s="174" t="str">
        <f ca="1">IFERROR(VLOOKUP(ROW(BA462),'فهرست بها کلی'!$C$13:$BO$1660,47,0),"")</f>
        <v/>
      </c>
      <c r="BB474" s="174" t="str">
        <f ca="1">IFERROR(VLOOKUP(ROW(BB462),'فهرست بها کلی'!$C$13:$BO$1660,50,0),"")</f>
        <v/>
      </c>
      <c r="BC474" s="174" t="str">
        <f ca="1">IFERROR(VLOOKUP(ROW(BC462),'فهرست بها کلی'!$C$13:$BO$1660,53,0),"")</f>
        <v/>
      </c>
      <c r="BD474" s="174" t="str">
        <f ca="1">IFERROR(VLOOKUP(ROW(BD462),'فهرست بها کلی'!$C$13:$BO$1660,56,0),"")</f>
        <v/>
      </c>
      <c r="BE474" s="174" t="str">
        <f ca="1">IFERROR(VLOOKUP(ROW(BE462),'فهرست بها کلی'!$C$13:$BO$1660,59,0),"")</f>
        <v/>
      </c>
      <c r="BF474" s="174" t="str">
        <f ca="1">IFERROR(VLOOKUP(ROW(BF462),'فهرست بها کلی'!$C$13:$BO$1660,62,0),"")</f>
        <v/>
      </c>
      <c r="BG474" s="174" t="str">
        <f ca="1">IFERROR(VLOOKUP(ROW(BG462),'فهرست بها کلی'!$C$13:$BO$1660,65,0),"")</f>
        <v/>
      </c>
      <c r="BH474" s="174" t="str">
        <f ca="1">IFERROR(VLOOKUP(ROW(BH462),'فهرست بها کلی'!$C$13:$BO$1660,16,0),"")</f>
        <v/>
      </c>
      <c r="BI474" s="245" t="str">
        <f t="shared" ca="1" si="55"/>
        <v xml:space="preserve"> </v>
      </c>
      <c r="BJ474" s="245" t="str">
        <f t="shared" ca="1" si="56"/>
        <v/>
      </c>
      <c r="BK474" s="245" t="str">
        <f t="shared" ca="1" si="57"/>
        <v/>
      </c>
    </row>
    <row r="475" spans="1:63" ht="47.25" customHeight="1">
      <c r="A475" s="174" t="str">
        <f ca="1">IFERROR(VLOOKUP(ROW(A463),'فهرست بها کلی'!$C$13:$BO$1660,1,0),"")</f>
        <v/>
      </c>
      <c r="B475" s="174" t="str">
        <f ca="1">IFERROR(VLOOKUP(ROW(B463),'فهرست بها کلی'!$C$13:$BO$1660,5,0),"")</f>
        <v/>
      </c>
      <c r="C475" s="174" t="str">
        <f ca="1">IFERROR(VLOOKUP(ROW(C463),'فهرست بها کلی'!$C$13:$BO$1660,6,0),"")</f>
        <v/>
      </c>
      <c r="D475" s="174" t="str">
        <f ca="1">IFERROR(VLOOKUP(ROW(D463),'فهرست بها کلی'!$C$13:$BO$1660,7,0),"")</f>
        <v/>
      </c>
      <c r="E475" s="174" t="str">
        <f ca="1">IFERROR(VLOOKUP(ROW(E463),'فهرست بها کلی'!$C$13:$BO$1660,8,0),"")</f>
        <v/>
      </c>
      <c r="F475" s="174" t="str">
        <f ca="1">IFERROR(VLOOKUP(ROW(F463),'فهرست بها کلی'!$C$13:$BO$1660,9,0),"")</f>
        <v/>
      </c>
      <c r="G475" s="174" t="str">
        <f ca="1">IFERROR(VLOOKUP(ROW(G463),'فهرست بها کلی'!$C$13:$BO$1660,21,0),"")</f>
        <v/>
      </c>
      <c r="H475" s="174" t="str">
        <f ca="1">IFERROR(VLOOKUP(ROW(H463),'فهرست بها کلی'!$C$13:$BO$1660,24,0),"")</f>
        <v/>
      </c>
      <c r="I475" s="174" t="str">
        <f ca="1">IFERROR(VLOOKUP(ROW(I463),'فهرست بها کلی'!$C$13:$BO$1660,27,0),"")</f>
        <v/>
      </c>
      <c r="J475" s="174" t="str">
        <f ca="1">IFERROR(VLOOKUP(ROW(J463),'فهرست بها کلی'!$C$13:$BO$1660,30,0),"")</f>
        <v/>
      </c>
      <c r="K475" s="174" t="str">
        <f ca="1">IFERROR(VLOOKUP(ROW(K463),'فهرست بها کلی'!$C$13:$BO$1660,33,0),"")</f>
        <v/>
      </c>
      <c r="L475" s="174" t="str">
        <f ca="1">IFERROR(VLOOKUP(ROW(L463),'فهرست بها کلی'!$C$13:$BO$1660,36,0),"")</f>
        <v/>
      </c>
      <c r="M475" s="174" t="str">
        <f ca="1">IFERROR(VLOOKUP(ROW(M463),'فهرست بها کلی'!$C$13:$BO$1660,39,0),"")</f>
        <v/>
      </c>
      <c r="N475" s="174" t="str">
        <f ca="1">IFERROR(VLOOKUP(ROW(N463),'فهرست بها کلی'!$C$13:$BO$1660,42,0),"")</f>
        <v/>
      </c>
      <c r="O475" s="174" t="str">
        <f ca="1">IFERROR(VLOOKUP(ROW(O463),'فهرست بها کلی'!$C$13:$BO$1660,45,0),"")</f>
        <v/>
      </c>
      <c r="P475" s="174" t="str">
        <f ca="1">IFERROR(VLOOKUP(ROW(P463),'فهرست بها کلی'!$C$13:$BO$1660,48,0),"")</f>
        <v/>
      </c>
      <c r="Q475" s="174" t="str">
        <f ca="1">IFERROR(VLOOKUP(ROW(Q463),'فهرست بها کلی'!$C$13:$BO$1660,51,0),"")</f>
        <v/>
      </c>
      <c r="R475" s="174" t="str">
        <f ca="1">IFERROR(VLOOKUP(ROW(R463),'فهرست بها کلی'!$C$13:$BO$1660,54,0),"")</f>
        <v/>
      </c>
      <c r="S475" s="174" t="str">
        <f ca="1">IFERROR(VLOOKUP(ROW(S463),'فهرست بها کلی'!$C$13:$BO$1660,57,0),"")</f>
        <v/>
      </c>
      <c r="T475" s="174" t="str">
        <f ca="1">IFERROR(VLOOKUP(ROW(T463),'فهرست بها کلی'!$C$13:$BO$1660,60,0),"")</f>
        <v/>
      </c>
      <c r="U475" s="174" t="str">
        <f ca="1">IFERROR(VLOOKUP(ROW(U463),'فهرست بها کلی'!$C$13:$BO$1660,63,0),"")</f>
        <v/>
      </c>
      <c r="V475" s="241">
        <f t="shared" ca="1" si="51"/>
        <v>0</v>
      </c>
      <c r="W475" s="242" t="str">
        <f t="shared" ca="1" si="52"/>
        <v/>
      </c>
      <c r="X475" s="174" t="str">
        <f ca="1">IFERROR(VLOOKUP(ROW(X463),'فهرست بها کلی'!$C$13:$BO$1660,10,0),"")</f>
        <v/>
      </c>
      <c r="Y475" s="174" t="str">
        <f ca="1">IFERROR(VLOOKUP(ROW(Y463),'فهرست بها کلی'!$C$13:$BO$1660,11,0),"")</f>
        <v/>
      </c>
      <c r="Z475" s="174" t="str">
        <f ca="1">IFERROR(VLOOKUP(ROW(Z463),'فهرست بها کلی'!$C$13:$BO$1660,12,0),"")</f>
        <v/>
      </c>
      <c r="AA475" s="174" t="str">
        <f ca="1">IFERROR(VLOOKUP(ROW(AA463),'فهرست بها کلی'!$C$13:$BO$1660,13,0),"")</f>
        <v/>
      </c>
      <c r="AB475" s="243" t="str">
        <f t="shared" ca="1" si="53"/>
        <v/>
      </c>
      <c r="AC475" s="174" t="str">
        <f ca="1">IFERROR(VLOOKUP(ROW(AC463),'فهرست بها کلی'!$C$13:$BO$1660,22,0),"")</f>
        <v/>
      </c>
      <c r="AD475" s="174" t="str">
        <f ca="1">IFERROR(VLOOKUP(ROW(AD463),'فهرست بها کلی'!$C$13:$BO$1660,25,0),"")</f>
        <v/>
      </c>
      <c r="AE475" s="174" t="str">
        <f ca="1">IFERROR(VLOOKUP(ROW(AE463),'فهرست بها کلی'!$C$13:$BO$1660,28,0),"")</f>
        <v/>
      </c>
      <c r="AF475" s="174" t="str">
        <f ca="1">IFERROR(VLOOKUP(ROW(AF463),'فهرست بها کلی'!$C$13:$BO$1660,31,0),"")</f>
        <v/>
      </c>
      <c r="AG475" s="174" t="str">
        <f ca="1">IFERROR(VLOOKUP(ROW(AG463),'فهرست بها کلی'!$C$13:$BO$1660,34,0),"")</f>
        <v/>
      </c>
      <c r="AH475" s="174" t="str">
        <f ca="1">IFERROR(VLOOKUP(ROW(AH463),'فهرست بها کلی'!$C$13:$BO$1660,37,0),"")</f>
        <v/>
      </c>
      <c r="AI475" s="174" t="str">
        <f ca="1">IFERROR(VLOOKUP(ROW(AI463),'فهرست بها کلی'!$C$13:$BO$1660,40,0),"")</f>
        <v/>
      </c>
      <c r="AJ475" s="174" t="str">
        <f ca="1">IFERROR(VLOOKUP(ROW(AJ463),'فهرست بها کلی'!$C$13:$BO$1660,43,0),"")</f>
        <v/>
      </c>
      <c r="AK475" s="174" t="str">
        <f ca="1">IFERROR(VLOOKUP(ROW(AK463),'فهرست بها کلی'!$C$13:$BO$1660,46,0),"")</f>
        <v/>
      </c>
      <c r="AL475" s="174" t="str">
        <f ca="1">IFERROR(VLOOKUP(ROW(AL463),'فهرست بها کلی'!$C$13:$BO$1660,49,0),"")</f>
        <v/>
      </c>
      <c r="AM475" s="174" t="str">
        <f ca="1">IFERROR(VLOOKUP(ROW(AM463),'فهرست بها کلی'!$C$13:$BO$1660,52,0),"")</f>
        <v/>
      </c>
      <c r="AN475" s="174" t="str">
        <f ca="1">IFERROR(VLOOKUP(ROW(AN463),'فهرست بها کلی'!$C$13:$BO$1660,55,0),"")</f>
        <v/>
      </c>
      <c r="AO475" s="174" t="str">
        <f ca="1">IFERROR(VLOOKUP(ROW(AO463),'فهرست بها کلی'!$C$13:$BO$1660,58,0),"")</f>
        <v/>
      </c>
      <c r="AP475" s="174" t="str">
        <f ca="1">IFERROR(VLOOKUP(ROW(AP463),'فهرست بها کلی'!$C$13:$BO$1660,61,0),"")</f>
        <v/>
      </c>
      <c r="AQ475" s="174" t="str">
        <f ca="1">IFERROR(VLOOKUP(ROW(AQ463),'فهرست بها کلی'!$C$13:$BO$1660,64,0),"")</f>
        <v/>
      </c>
      <c r="AR475" s="244">
        <f t="shared" ca="1" si="54"/>
        <v>0</v>
      </c>
      <c r="AS475" s="174" t="str">
        <f ca="1">IFERROR(VLOOKUP(ROW(AS463),'فهرست بها کلی'!$C$13:$BO$1660,23,0),"")</f>
        <v/>
      </c>
      <c r="AT475" s="174" t="str">
        <f ca="1">IFERROR(VLOOKUP(ROW(AT463),'فهرست بها کلی'!$C$13:$BO$1660,26,0),"")</f>
        <v/>
      </c>
      <c r="AU475" s="174" t="str">
        <f ca="1">IFERROR(VLOOKUP(ROW(AU463),'فهرست بها کلی'!$C$13:$BO$1660,29,0),"")</f>
        <v/>
      </c>
      <c r="AV475" s="174" t="str">
        <f ca="1">IFERROR(VLOOKUP(ROW(AV463),'فهرست بها کلی'!$C$13:$BO$1660,32,0),"")</f>
        <v/>
      </c>
      <c r="AW475" s="174" t="str">
        <f ca="1">IFERROR(VLOOKUP(ROW(AW463),'فهرست بها کلی'!$C$13:$BO$1660,35,0),"")</f>
        <v/>
      </c>
      <c r="AX475" s="174" t="str">
        <f ca="1">IFERROR(VLOOKUP(ROW(AX463),'فهرست بها کلی'!$C$13:$BO$1660,38,0),"")</f>
        <v/>
      </c>
      <c r="AY475" s="174" t="str">
        <f ca="1">IFERROR(VLOOKUP(ROW(AY463),'فهرست بها کلی'!$C$13:$BO$1660,41,0),"")</f>
        <v/>
      </c>
      <c r="AZ475" s="174" t="str">
        <f ca="1">IFERROR(VLOOKUP(ROW(AZ463),'فهرست بها کلی'!$C$13:$BO$1660,44,0),"")</f>
        <v/>
      </c>
      <c r="BA475" s="174" t="str">
        <f ca="1">IFERROR(VLOOKUP(ROW(BA463),'فهرست بها کلی'!$C$13:$BO$1660,47,0),"")</f>
        <v/>
      </c>
      <c r="BB475" s="174" t="str">
        <f ca="1">IFERROR(VLOOKUP(ROW(BB463),'فهرست بها کلی'!$C$13:$BO$1660,50,0),"")</f>
        <v/>
      </c>
      <c r="BC475" s="174" t="str">
        <f ca="1">IFERROR(VLOOKUP(ROW(BC463),'فهرست بها کلی'!$C$13:$BO$1660,53,0),"")</f>
        <v/>
      </c>
      <c r="BD475" s="174" t="str">
        <f ca="1">IFERROR(VLOOKUP(ROW(BD463),'فهرست بها کلی'!$C$13:$BO$1660,56,0),"")</f>
        <v/>
      </c>
      <c r="BE475" s="174" t="str">
        <f ca="1">IFERROR(VLOOKUP(ROW(BE463),'فهرست بها کلی'!$C$13:$BO$1660,59,0),"")</f>
        <v/>
      </c>
      <c r="BF475" s="174" t="str">
        <f ca="1">IFERROR(VLOOKUP(ROW(BF463),'فهرست بها کلی'!$C$13:$BO$1660,62,0),"")</f>
        <v/>
      </c>
      <c r="BG475" s="174" t="str">
        <f ca="1">IFERROR(VLOOKUP(ROW(BG463),'فهرست بها کلی'!$C$13:$BO$1660,65,0),"")</f>
        <v/>
      </c>
      <c r="BH475" s="174" t="str">
        <f ca="1">IFERROR(VLOOKUP(ROW(BH463),'فهرست بها کلی'!$C$13:$BO$1660,16,0),"")</f>
        <v/>
      </c>
      <c r="BI475" s="245" t="str">
        <f t="shared" ca="1" si="55"/>
        <v xml:space="preserve"> </v>
      </c>
      <c r="BJ475" s="245" t="str">
        <f t="shared" ca="1" si="56"/>
        <v/>
      </c>
      <c r="BK475" s="245" t="str">
        <f t="shared" ca="1" si="57"/>
        <v/>
      </c>
    </row>
    <row r="476" spans="1:63" ht="47.25" customHeight="1">
      <c r="A476" s="174" t="str">
        <f ca="1">IFERROR(VLOOKUP(ROW(A464),'فهرست بها کلی'!$C$13:$BO$1660,1,0),"")</f>
        <v/>
      </c>
      <c r="B476" s="174" t="str">
        <f ca="1">IFERROR(VLOOKUP(ROW(B464),'فهرست بها کلی'!$C$13:$BO$1660,5,0),"")</f>
        <v/>
      </c>
      <c r="C476" s="174" t="str">
        <f ca="1">IFERROR(VLOOKUP(ROW(C464),'فهرست بها کلی'!$C$13:$BO$1660,6,0),"")</f>
        <v/>
      </c>
      <c r="D476" s="174" t="str">
        <f ca="1">IFERROR(VLOOKUP(ROW(D464),'فهرست بها کلی'!$C$13:$BO$1660,7,0),"")</f>
        <v/>
      </c>
      <c r="E476" s="174" t="str">
        <f ca="1">IFERROR(VLOOKUP(ROW(E464),'فهرست بها کلی'!$C$13:$BO$1660,8,0),"")</f>
        <v/>
      </c>
      <c r="F476" s="174" t="str">
        <f ca="1">IFERROR(VLOOKUP(ROW(F464),'فهرست بها کلی'!$C$13:$BO$1660,9,0),"")</f>
        <v/>
      </c>
      <c r="G476" s="174" t="str">
        <f ca="1">IFERROR(VLOOKUP(ROW(G464),'فهرست بها کلی'!$C$13:$BO$1660,21,0),"")</f>
        <v/>
      </c>
      <c r="H476" s="174" t="str">
        <f ca="1">IFERROR(VLOOKUP(ROW(H464),'فهرست بها کلی'!$C$13:$BO$1660,24,0),"")</f>
        <v/>
      </c>
      <c r="I476" s="174" t="str">
        <f ca="1">IFERROR(VLOOKUP(ROW(I464),'فهرست بها کلی'!$C$13:$BO$1660,27,0),"")</f>
        <v/>
      </c>
      <c r="J476" s="174" t="str">
        <f ca="1">IFERROR(VLOOKUP(ROW(J464),'فهرست بها کلی'!$C$13:$BO$1660,30,0),"")</f>
        <v/>
      </c>
      <c r="K476" s="174" t="str">
        <f ca="1">IFERROR(VLOOKUP(ROW(K464),'فهرست بها کلی'!$C$13:$BO$1660,33,0),"")</f>
        <v/>
      </c>
      <c r="L476" s="174" t="str">
        <f ca="1">IFERROR(VLOOKUP(ROW(L464),'فهرست بها کلی'!$C$13:$BO$1660,36,0),"")</f>
        <v/>
      </c>
      <c r="M476" s="174" t="str">
        <f ca="1">IFERROR(VLOOKUP(ROW(M464),'فهرست بها کلی'!$C$13:$BO$1660,39,0),"")</f>
        <v/>
      </c>
      <c r="N476" s="174" t="str">
        <f ca="1">IFERROR(VLOOKUP(ROW(N464),'فهرست بها کلی'!$C$13:$BO$1660,42,0),"")</f>
        <v/>
      </c>
      <c r="O476" s="174" t="str">
        <f ca="1">IFERROR(VLOOKUP(ROW(O464),'فهرست بها کلی'!$C$13:$BO$1660,45,0),"")</f>
        <v/>
      </c>
      <c r="P476" s="174" t="str">
        <f ca="1">IFERROR(VLOOKUP(ROW(P464),'فهرست بها کلی'!$C$13:$BO$1660,48,0),"")</f>
        <v/>
      </c>
      <c r="Q476" s="174" t="str">
        <f ca="1">IFERROR(VLOOKUP(ROW(Q464),'فهرست بها کلی'!$C$13:$BO$1660,51,0),"")</f>
        <v/>
      </c>
      <c r="R476" s="174" t="str">
        <f ca="1">IFERROR(VLOOKUP(ROW(R464),'فهرست بها کلی'!$C$13:$BO$1660,54,0),"")</f>
        <v/>
      </c>
      <c r="S476" s="174" t="str">
        <f ca="1">IFERROR(VLOOKUP(ROW(S464),'فهرست بها کلی'!$C$13:$BO$1660,57,0),"")</f>
        <v/>
      </c>
      <c r="T476" s="174" t="str">
        <f ca="1">IFERROR(VLOOKUP(ROW(T464),'فهرست بها کلی'!$C$13:$BO$1660,60,0),"")</f>
        <v/>
      </c>
      <c r="U476" s="174" t="str">
        <f ca="1">IFERROR(VLOOKUP(ROW(U464),'فهرست بها کلی'!$C$13:$BO$1660,63,0),"")</f>
        <v/>
      </c>
      <c r="V476" s="241">
        <f t="shared" ca="1" si="51"/>
        <v>0</v>
      </c>
      <c r="W476" s="242" t="str">
        <f t="shared" ca="1" si="52"/>
        <v/>
      </c>
      <c r="X476" s="174" t="str">
        <f ca="1">IFERROR(VLOOKUP(ROW(X464),'فهرست بها کلی'!$C$13:$BO$1660,10,0),"")</f>
        <v/>
      </c>
      <c r="Y476" s="174" t="str">
        <f ca="1">IFERROR(VLOOKUP(ROW(Y464),'فهرست بها کلی'!$C$13:$BO$1660,11,0),"")</f>
        <v/>
      </c>
      <c r="Z476" s="174" t="str">
        <f ca="1">IFERROR(VLOOKUP(ROW(Z464),'فهرست بها کلی'!$C$13:$BO$1660,12,0),"")</f>
        <v/>
      </c>
      <c r="AA476" s="174" t="str">
        <f ca="1">IFERROR(VLOOKUP(ROW(AA464),'فهرست بها کلی'!$C$13:$BO$1660,13,0),"")</f>
        <v/>
      </c>
      <c r="AB476" s="243" t="str">
        <f t="shared" ca="1" si="53"/>
        <v/>
      </c>
      <c r="AC476" s="174" t="str">
        <f ca="1">IFERROR(VLOOKUP(ROW(AC464),'فهرست بها کلی'!$C$13:$BO$1660,22,0),"")</f>
        <v/>
      </c>
      <c r="AD476" s="174" t="str">
        <f ca="1">IFERROR(VLOOKUP(ROW(AD464),'فهرست بها کلی'!$C$13:$BO$1660,25,0),"")</f>
        <v/>
      </c>
      <c r="AE476" s="174" t="str">
        <f ca="1">IFERROR(VLOOKUP(ROW(AE464),'فهرست بها کلی'!$C$13:$BO$1660,28,0),"")</f>
        <v/>
      </c>
      <c r="AF476" s="174" t="str">
        <f ca="1">IFERROR(VLOOKUP(ROW(AF464),'فهرست بها کلی'!$C$13:$BO$1660,31,0),"")</f>
        <v/>
      </c>
      <c r="AG476" s="174" t="str">
        <f ca="1">IFERROR(VLOOKUP(ROW(AG464),'فهرست بها کلی'!$C$13:$BO$1660,34,0),"")</f>
        <v/>
      </c>
      <c r="AH476" s="174" t="str">
        <f ca="1">IFERROR(VLOOKUP(ROW(AH464),'فهرست بها کلی'!$C$13:$BO$1660,37,0),"")</f>
        <v/>
      </c>
      <c r="AI476" s="174" t="str">
        <f ca="1">IFERROR(VLOOKUP(ROW(AI464),'فهرست بها کلی'!$C$13:$BO$1660,40,0),"")</f>
        <v/>
      </c>
      <c r="AJ476" s="174" t="str">
        <f ca="1">IFERROR(VLOOKUP(ROW(AJ464),'فهرست بها کلی'!$C$13:$BO$1660,43,0),"")</f>
        <v/>
      </c>
      <c r="AK476" s="174" t="str">
        <f ca="1">IFERROR(VLOOKUP(ROW(AK464),'فهرست بها کلی'!$C$13:$BO$1660,46,0),"")</f>
        <v/>
      </c>
      <c r="AL476" s="174" t="str">
        <f ca="1">IFERROR(VLOOKUP(ROW(AL464),'فهرست بها کلی'!$C$13:$BO$1660,49,0),"")</f>
        <v/>
      </c>
      <c r="AM476" s="174" t="str">
        <f ca="1">IFERROR(VLOOKUP(ROW(AM464),'فهرست بها کلی'!$C$13:$BO$1660,52,0),"")</f>
        <v/>
      </c>
      <c r="AN476" s="174" t="str">
        <f ca="1">IFERROR(VLOOKUP(ROW(AN464),'فهرست بها کلی'!$C$13:$BO$1660,55,0),"")</f>
        <v/>
      </c>
      <c r="AO476" s="174" t="str">
        <f ca="1">IFERROR(VLOOKUP(ROW(AO464),'فهرست بها کلی'!$C$13:$BO$1660,58,0),"")</f>
        <v/>
      </c>
      <c r="AP476" s="174" t="str">
        <f ca="1">IFERROR(VLOOKUP(ROW(AP464),'فهرست بها کلی'!$C$13:$BO$1660,61,0),"")</f>
        <v/>
      </c>
      <c r="AQ476" s="174" t="str">
        <f ca="1">IFERROR(VLOOKUP(ROW(AQ464),'فهرست بها کلی'!$C$13:$BO$1660,64,0),"")</f>
        <v/>
      </c>
      <c r="AR476" s="244">
        <f t="shared" ca="1" si="54"/>
        <v>0</v>
      </c>
      <c r="AS476" s="174" t="str">
        <f ca="1">IFERROR(VLOOKUP(ROW(AS464),'فهرست بها کلی'!$C$13:$BO$1660,23,0),"")</f>
        <v/>
      </c>
      <c r="AT476" s="174" t="str">
        <f ca="1">IFERROR(VLOOKUP(ROW(AT464),'فهرست بها کلی'!$C$13:$BO$1660,26,0),"")</f>
        <v/>
      </c>
      <c r="AU476" s="174" t="str">
        <f ca="1">IFERROR(VLOOKUP(ROW(AU464),'فهرست بها کلی'!$C$13:$BO$1660,29,0),"")</f>
        <v/>
      </c>
      <c r="AV476" s="174" t="str">
        <f ca="1">IFERROR(VLOOKUP(ROW(AV464),'فهرست بها کلی'!$C$13:$BO$1660,32,0),"")</f>
        <v/>
      </c>
      <c r="AW476" s="174" t="str">
        <f ca="1">IFERROR(VLOOKUP(ROW(AW464),'فهرست بها کلی'!$C$13:$BO$1660,35,0),"")</f>
        <v/>
      </c>
      <c r="AX476" s="174" t="str">
        <f ca="1">IFERROR(VLOOKUP(ROW(AX464),'فهرست بها کلی'!$C$13:$BO$1660,38,0),"")</f>
        <v/>
      </c>
      <c r="AY476" s="174" t="str">
        <f ca="1">IFERROR(VLOOKUP(ROW(AY464),'فهرست بها کلی'!$C$13:$BO$1660,41,0),"")</f>
        <v/>
      </c>
      <c r="AZ476" s="174" t="str">
        <f ca="1">IFERROR(VLOOKUP(ROW(AZ464),'فهرست بها کلی'!$C$13:$BO$1660,44,0),"")</f>
        <v/>
      </c>
      <c r="BA476" s="174" t="str">
        <f ca="1">IFERROR(VLOOKUP(ROW(BA464),'فهرست بها کلی'!$C$13:$BO$1660,47,0),"")</f>
        <v/>
      </c>
      <c r="BB476" s="174" t="str">
        <f ca="1">IFERROR(VLOOKUP(ROW(BB464),'فهرست بها کلی'!$C$13:$BO$1660,50,0),"")</f>
        <v/>
      </c>
      <c r="BC476" s="174" t="str">
        <f ca="1">IFERROR(VLOOKUP(ROW(BC464),'فهرست بها کلی'!$C$13:$BO$1660,53,0),"")</f>
        <v/>
      </c>
      <c r="BD476" s="174" t="str">
        <f ca="1">IFERROR(VLOOKUP(ROW(BD464),'فهرست بها کلی'!$C$13:$BO$1660,56,0),"")</f>
        <v/>
      </c>
      <c r="BE476" s="174" t="str">
        <f ca="1">IFERROR(VLOOKUP(ROW(BE464),'فهرست بها کلی'!$C$13:$BO$1660,59,0),"")</f>
        <v/>
      </c>
      <c r="BF476" s="174" t="str">
        <f ca="1">IFERROR(VLOOKUP(ROW(BF464),'فهرست بها کلی'!$C$13:$BO$1660,62,0),"")</f>
        <v/>
      </c>
      <c r="BG476" s="174" t="str">
        <f ca="1">IFERROR(VLOOKUP(ROW(BG464),'فهرست بها کلی'!$C$13:$BO$1660,65,0),"")</f>
        <v/>
      </c>
      <c r="BH476" s="174" t="str">
        <f ca="1">IFERROR(VLOOKUP(ROW(BH464),'فهرست بها کلی'!$C$13:$BO$1660,16,0),"")</f>
        <v/>
      </c>
      <c r="BI476" s="245" t="str">
        <f t="shared" ca="1" si="55"/>
        <v xml:space="preserve"> </v>
      </c>
      <c r="BJ476" s="245" t="str">
        <f t="shared" ca="1" si="56"/>
        <v/>
      </c>
      <c r="BK476" s="245" t="str">
        <f t="shared" ca="1" si="57"/>
        <v/>
      </c>
    </row>
    <row r="477" spans="1:63" ht="47.25" customHeight="1">
      <c r="A477" s="174" t="str">
        <f ca="1">IFERROR(VLOOKUP(ROW(A465),'فهرست بها کلی'!$C$13:$BO$1660,1,0),"")</f>
        <v/>
      </c>
      <c r="B477" s="174" t="str">
        <f ca="1">IFERROR(VLOOKUP(ROW(B465),'فهرست بها کلی'!$C$13:$BO$1660,5,0),"")</f>
        <v/>
      </c>
      <c r="C477" s="174" t="str">
        <f ca="1">IFERROR(VLOOKUP(ROW(C465),'فهرست بها کلی'!$C$13:$BO$1660,6,0),"")</f>
        <v/>
      </c>
      <c r="D477" s="174" t="str">
        <f ca="1">IFERROR(VLOOKUP(ROW(D465),'فهرست بها کلی'!$C$13:$BO$1660,7,0),"")</f>
        <v/>
      </c>
      <c r="E477" s="174" t="str">
        <f ca="1">IFERROR(VLOOKUP(ROW(E465),'فهرست بها کلی'!$C$13:$BO$1660,8,0),"")</f>
        <v/>
      </c>
      <c r="F477" s="174" t="str">
        <f ca="1">IFERROR(VLOOKUP(ROW(F465),'فهرست بها کلی'!$C$13:$BO$1660,9,0),"")</f>
        <v/>
      </c>
      <c r="G477" s="174" t="str">
        <f ca="1">IFERROR(VLOOKUP(ROW(G465),'فهرست بها کلی'!$C$13:$BO$1660,21,0),"")</f>
        <v/>
      </c>
      <c r="H477" s="174" t="str">
        <f ca="1">IFERROR(VLOOKUP(ROW(H465),'فهرست بها کلی'!$C$13:$BO$1660,24,0),"")</f>
        <v/>
      </c>
      <c r="I477" s="174" t="str">
        <f ca="1">IFERROR(VLOOKUP(ROW(I465),'فهرست بها کلی'!$C$13:$BO$1660,27,0),"")</f>
        <v/>
      </c>
      <c r="J477" s="174" t="str">
        <f ca="1">IFERROR(VLOOKUP(ROW(J465),'فهرست بها کلی'!$C$13:$BO$1660,30,0),"")</f>
        <v/>
      </c>
      <c r="K477" s="174" t="str">
        <f ca="1">IFERROR(VLOOKUP(ROW(K465),'فهرست بها کلی'!$C$13:$BO$1660,33,0),"")</f>
        <v/>
      </c>
      <c r="L477" s="174" t="str">
        <f ca="1">IFERROR(VLOOKUP(ROW(L465),'فهرست بها کلی'!$C$13:$BO$1660,36,0),"")</f>
        <v/>
      </c>
      <c r="M477" s="174" t="str">
        <f ca="1">IFERROR(VLOOKUP(ROW(M465),'فهرست بها کلی'!$C$13:$BO$1660,39,0),"")</f>
        <v/>
      </c>
      <c r="N477" s="174" t="str">
        <f ca="1">IFERROR(VLOOKUP(ROW(N465),'فهرست بها کلی'!$C$13:$BO$1660,42,0),"")</f>
        <v/>
      </c>
      <c r="O477" s="174" t="str">
        <f ca="1">IFERROR(VLOOKUP(ROW(O465),'فهرست بها کلی'!$C$13:$BO$1660,45,0),"")</f>
        <v/>
      </c>
      <c r="P477" s="174" t="str">
        <f ca="1">IFERROR(VLOOKUP(ROW(P465),'فهرست بها کلی'!$C$13:$BO$1660,48,0),"")</f>
        <v/>
      </c>
      <c r="Q477" s="174" t="str">
        <f ca="1">IFERROR(VLOOKUP(ROW(Q465),'فهرست بها کلی'!$C$13:$BO$1660,51,0),"")</f>
        <v/>
      </c>
      <c r="R477" s="174" t="str">
        <f ca="1">IFERROR(VLOOKUP(ROW(R465),'فهرست بها کلی'!$C$13:$BO$1660,54,0),"")</f>
        <v/>
      </c>
      <c r="S477" s="174" t="str">
        <f ca="1">IFERROR(VLOOKUP(ROW(S465),'فهرست بها کلی'!$C$13:$BO$1660,57,0),"")</f>
        <v/>
      </c>
      <c r="T477" s="174" t="str">
        <f ca="1">IFERROR(VLOOKUP(ROW(T465),'فهرست بها کلی'!$C$13:$BO$1660,60,0),"")</f>
        <v/>
      </c>
      <c r="U477" s="174" t="str">
        <f ca="1">IFERROR(VLOOKUP(ROW(U465),'فهرست بها کلی'!$C$13:$BO$1660,63,0),"")</f>
        <v/>
      </c>
      <c r="V477" s="241">
        <f t="shared" ca="1" si="51"/>
        <v>0</v>
      </c>
      <c r="W477" s="242" t="str">
        <f t="shared" ca="1" si="52"/>
        <v/>
      </c>
      <c r="X477" s="174" t="str">
        <f ca="1">IFERROR(VLOOKUP(ROW(X465),'فهرست بها کلی'!$C$13:$BO$1660,10,0),"")</f>
        <v/>
      </c>
      <c r="Y477" s="174" t="str">
        <f ca="1">IFERROR(VLOOKUP(ROW(Y465),'فهرست بها کلی'!$C$13:$BO$1660,11,0),"")</f>
        <v/>
      </c>
      <c r="Z477" s="174" t="str">
        <f ca="1">IFERROR(VLOOKUP(ROW(Z465),'فهرست بها کلی'!$C$13:$BO$1660,12,0),"")</f>
        <v/>
      </c>
      <c r="AA477" s="174" t="str">
        <f ca="1">IFERROR(VLOOKUP(ROW(AA465),'فهرست بها کلی'!$C$13:$BO$1660,13,0),"")</f>
        <v/>
      </c>
      <c r="AB477" s="243" t="str">
        <f t="shared" ca="1" si="53"/>
        <v/>
      </c>
      <c r="AC477" s="174" t="str">
        <f ca="1">IFERROR(VLOOKUP(ROW(AC465),'فهرست بها کلی'!$C$13:$BO$1660,22,0),"")</f>
        <v/>
      </c>
      <c r="AD477" s="174" t="str">
        <f ca="1">IFERROR(VLOOKUP(ROW(AD465),'فهرست بها کلی'!$C$13:$BO$1660,25,0),"")</f>
        <v/>
      </c>
      <c r="AE477" s="174" t="str">
        <f ca="1">IFERROR(VLOOKUP(ROW(AE465),'فهرست بها کلی'!$C$13:$BO$1660,28,0),"")</f>
        <v/>
      </c>
      <c r="AF477" s="174" t="str">
        <f ca="1">IFERROR(VLOOKUP(ROW(AF465),'فهرست بها کلی'!$C$13:$BO$1660,31,0),"")</f>
        <v/>
      </c>
      <c r="AG477" s="174" t="str">
        <f ca="1">IFERROR(VLOOKUP(ROW(AG465),'فهرست بها کلی'!$C$13:$BO$1660,34,0),"")</f>
        <v/>
      </c>
      <c r="AH477" s="174" t="str">
        <f ca="1">IFERROR(VLOOKUP(ROW(AH465),'فهرست بها کلی'!$C$13:$BO$1660,37,0),"")</f>
        <v/>
      </c>
      <c r="AI477" s="174" t="str">
        <f ca="1">IFERROR(VLOOKUP(ROW(AI465),'فهرست بها کلی'!$C$13:$BO$1660,40,0),"")</f>
        <v/>
      </c>
      <c r="AJ477" s="174" t="str">
        <f ca="1">IFERROR(VLOOKUP(ROW(AJ465),'فهرست بها کلی'!$C$13:$BO$1660,43,0),"")</f>
        <v/>
      </c>
      <c r="AK477" s="174" t="str">
        <f ca="1">IFERROR(VLOOKUP(ROW(AK465),'فهرست بها کلی'!$C$13:$BO$1660,46,0),"")</f>
        <v/>
      </c>
      <c r="AL477" s="174" t="str">
        <f ca="1">IFERROR(VLOOKUP(ROW(AL465),'فهرست بها کلی'!$C$13:$BO$1660,49,0),"")</f>
        <v/>
      </c>
      <c r="AM477" s="174" t="str">
        <f ca="1">IFERROR(VLOOKUP(ROW(AM465),'فهرست بها کلی'!$C$13:$BO$1660,52,0),"")</f>
        <v/>
      </c>
      <c r="AN477" s="174" t="str">
        <f ca="1">IFERROR(VLOOKUP(ROW(AN465),'فهرست بها کلی'!$C$13:$BO$1660,55,0),"")</f>
        <v/>
      </c>
      <c r="AO477" s="174" t="str">
        <f ca="1">IFERROR(VLOOKUP(ROW(AO465),'فهرست بها کلی'!$C$13:$BO$1660,58,0),"")</f>
        <v/>
      </c>
      <c r="AP477" s="174" t="str">
        <f ca="1">IFERROR(VLOOKUP(ROW(AP465),'فهرست بها کلی'!$C$13:$BO$1660,61,0),"")</f>
        <v/>
      </c>
      <c r="AQ477" s="174" t="str">
        <f ca="1">IFERROR(VLOOKUP(ROW(AQ465),'فهرست بها کلی'!$C$13:$BO$1660,64,0),"")</f>
        <v/>
      </c>
      <c r="AR477" s="244">
        <f t="shared" ca="1" si="54"/>
        <v>0</v>
      </c>
      <c r="AS477" s="174" t="str">
        <f ca="1">IFERROR(VLOOKUP(ROW(AS465),'فهرست بها کلی'!$C$13:$BO$1660,23,0),"")</f>
        <v/>
      </c>
      <c r="AT477" s="174" t="str">
        <f ca="1">IFERROR(VLOOKUP(ROW(AT465),'فهرست بها کلی'!$C$13:$BO$1660,26,0),"")</f>
        <v/>
      </c>
      <c r="AU477" s="174" t="str">
        <f ca="1">IFERROR(VLOOKUP(ROW(AU465),'فهرست بها کلی'!$C$13:$BO$1660,29,0),"")</f>
        <v/>
      </c>
      <c r="AV477" s="174" t="str">
        <f ca="1">IFERROR(VLOOKUP(ROW(AV465),'فهرست بها کلی'!$C$13:$BO$1660,32,0),"")</f>
        <v/>
      </c>
      <c r="AW477" s="174" t="str">
        <f ca="1">IFERROR(VLOOKUP(ROW(AW465),'فهرست بها کلی'!$C$13:$BO$1660,35,0),"")</f>
        <v/>
      </c>
      <c r="AX477" s="174" t="str">
        <f ca="1">IFERROR(VLOOKUP(ROW(AX465),'فهرست بها کلی'!$C$13:$BO$1660,38,0),"")</f>
        <v/>
      </c>
      <c r="AY477" s="174" t="str">
        <f ca="1">IFERROR(VLOOKUP(ROW(AY465),'فهرست بها کلی'!$C$13:$BO$1660,41,0),"")</f>
        <v/>
      </c>
      <c r="AZ477" s="174" t="str">
        <f ca="1">IFERROR(VLOOKUP(ROW(AZ465),'فهرست بها کلی'!$C$13:$BO$1660,44,0),"")</f>
        <v/>
      </c>
      <c r="BA477" s="174" t="str">
        <f ca="1">IFERROR(VLOOKUP(ROW(BA465),'فهرست بها کلی'!$C$13:$BO$1660,47,0),"")</f>
        <v/>
      </c>
      <c r="BB477" s="174" t="str">
        <f ca="1">IFERROR(VLOOKUP(ROW(BB465),'فهرست بها کلی'!$C$13:$BO$1660,50,0),"")</f>
        <v/>
      </c>
      <c r="BC477" s="174" t="str">
        <f ca="1">IFERROR(VLOOKUP(ROW(BC465),'فهرست بها کلی'!$C$13:$BO$1660,53,0),"")</f>
        <v/>
      </c>
      <c r="BD477" s="174" t="str">
        <f ca="1">IFERROR(VLOOKUP(ROW(BD465),'فهرست بها کلی'!$C$13:$BO$1660,56,0),"")</f>
        <v/>
      </c>
      <c r="BE477" s="174" t="str">
        <f ca="1">IFERROR(VLOOKUP(ROW(BE465),'فهرست بها کلی'!$C$13:$BO$1660,59,0),"")</f>
        <v/>
      </c>
      <c r="BF477" s="174" t="str">
        <f ca="1">IFERROR(VLOOKUP(ROW(BF465),'فهرست بها کلی'!$C$13:$BO$1660,62,0),"")</f>
        <v/>
      </c>
      <c r="BG477" s="174" t="str">
        <f ca="1">IFERROR(VLOOKUP(ROW(BG465),'فهرست بها کلی'!$C$13:$BO$1660,65,0),"")</f>
        <v/>
      </c>
      <c r="BH477" s="174" t="str">
        <f ca="1">IFERROR(VLOOKUP(ROW(BH465),'فهرست بها کلی'!$C$13:$BO$1660,16,0),"")</f>
        <v/>
      </c>
      <c r="BI477" s="245" t="str">
        <f t="shared" ca="1" si="55"/>
        <v xml:space="preserve"> </v>
      </c>
      <c r="BJ477" s="245" t="str">
        <f t="shared" ca="1" si="56"/>
        <v/>
      </c>
      <c r="BK477" s="245" t="str">
        <f t="shared" ca="1" si="57"/>
        <v/>
      </c>
    </row>
    <row r="478" spans="1:63" ht="47.25" customHeight="1">
      <c r="A478" s="174" t="str">
        <f ca="1">IFERROR(VLOOKUP(ROW(A466),'فهرست بها کلی'!$C$13:$BO$1660,1,0),"")</f>
        <v/>
      </c>
      <c r="B478" s="174" t="str">
        <f ca="1">IFERROR(VLOOKUP(ROW(B466),'فهرست بها کلی'!$C$13:$BO$1660,5,0),"")</f>
        <v/>
      </c>
      <c r="C478" s="174" t="str">
        <f ca="1">IFERROR(VLOOKUP(ROW(C466),'فهرست بها کلی'!$C$13:$BO$1660,6,0),"")</f>
        <v/>
      </c>
      <c r="D478" s="174" t="str">
        <f ca="1">IFERROR(VLOOKUP(ROW(D466),'فهرست بها کلی'!$C$13:$BO$1660,7,0),"")</f>
        <v/>
      </c>
      <c r="E478" s="174" t="str">
        <f ca="1">IFERROR(VLOOKUP(ROW(E466),'فهرست بها کلی'!$C$13:$BO$1660,8,0),"")</f>
        <v/>
      </c>
      <c r="F478" s="174" t="str">
        <f ca="1">IFERROR(VLOOKUP(ROW(F466),'فهرست بها کلی'!$C$13:$BO$1660,9,0),"")</f>
        <v/>
      </c>
      <c r="G478" s="174" t="str">
        <f ca="1">IFERROR(VLOOKUP(ROW(G466),'فهرست بها کلی'!$C$13:$BO$1660,21,0),"")</f>
        <v/>
      </c>
      <c r="H478" s="174" t="str">
        <f ca="1">IFERROR(VLOOKUP(ROW(H466),'فهرست بها کلی'!$C$13:$BO$1660,24,0),"")</f>
        <v/>
      </c>
      <c r="I478" s="174" t="str">
        <f ca="1">IFERROR(VLOOKUP(ROW(I466),'فهرست بها کلی'!$C$13:$BO$1660,27,0),"")</f>
        <v/>
      </c>
      <c r="J478" s="174" t="str">
        <f ca="1">IFERROR(VLOOKUP(ROW(J466),'فهرست بها کلی'!$C$13:$BO$1660,30,0),"")</f>
        <v/>
      </c>
      <c r="K478" s="174" t="str">
        <f ca="1">IFERROR(VLOOKUP(ROW(K466),'فهرست بها کلی'!$C$13:$BO$1660,33,0),"")</f>
        <v/>
      </c>
      <c r="L478" s="174" t="str">
        <f ca="1">IFERROR(VLOOKUP(ROW(L466),'فهرست بها کلی'!$C$13:$BO$1660,36,0),"")</f>
        <v/>
      </c>
      <c r="M478" s="174" t="str">
        <f ca="1">IFERROR(VLOOKUP(ROW(M466),'فهرست بها کلی'!$C$13:$BO$1660,39,0),"")</f>
        <v/>
      </c>
      <c r="N478" s="174" t="str">
        <f ca="1">IFERROR(VLOOKUP(ROW(N466),'فهرست بها کلی'!$C$13:$BO$1660,42,0),"")</f>
        <v/>
      </c>
      <c r="O478" s="174" t="str">
        <f ca="1">IFERROR(VLOOKUP(ROW(O466),'فهرست بها کلی'!$C$13:$BO$1660,45,0),"")</f>
        <v/>
      </c>
      <c r="P478" s="174" t="str">
        <f ca="1">IFERROR(VLOOKUP(ROW(P466),'فهرست بها کلی'!$C$13:$BO$1660,48,0),"")</f>
        <v/>
      </c>
      <c r="Q478" s="174" t="str">
        <f ca="1">IFERROR(VLOOKUP(ROW(Q466),'فهرست بها کلی'!$C$13:$BO$1660,51,0),"")</f>
        <v/>
      </c>
      <c r="R478" s="174" t="str">
        <f ca="1">IFERROR(VLOOKUP(ROW(R466),'فهرست بها کلی'!$C$13:$BO$1660,54,0),"")</f>
        <v/>
      </c>
      <c r="S478" s="174" t="str">
        <f ca="1">IFERROR(VLOOKUP(ROW(S466),'فهرست بها کلی'!$C$13:$BO$1660,57,0),"")</f>
        <v/>
      </c>
      <c r="T478" s="174" t="str">
        <f ca="1">IFERROR(VLOOKUP(ROW(T466),'فهرست بها کلی'!$C$13:$BO$1660,60,0),"")</f>
        <v/>
      </c>
      <c r="U478" s="174" t="str">
        <f ca="1">IFERROR(VLOOKUP(ROW(U466),'فهرست بها کلی'!$C$13:$BO$1660,63,0),"")</f>
        <v/>
      </c>
      <c r="V478" s="241">
        <f t="shared" ca="1" si="51"/>
        <v>0</v>
      </c>
      <c r="W478" s="242" t="str">
        <f t="shared" ca="1" si="52"/>
        <v/>
      </c>
      <c r="X478" s="174" t="str">
        <f ca="1">IFERROR(VLOOKUP(ROW(X466),'فهرست بها کلی'!$C$13:$BO$1660,10,0),"")</f>
        <v/>
      </c>
      <c r="Y478" s="174" t="str">
        <f ca="1">IFERROR(VLOOKUP(ROW(Y466),'فهرست بها کلی'!$C$13:$BO$1660,11,0),"")</f>
        <v/>
      </c>
      <c r="Z478" s="174" t="str">
        <f ca="1">IFERROR(VLOOKUP(ROW(Z466),'فهرست بها کلی'!$C$13:$BO$1660,12,0),"")</f>
        <v/>
      </c>
      <c r="AA478" s="174" t="str">
        <f ca="1">IFERROR(VLOOKUP(ROW(AA466),'فهرست بها کلی'!$C$13:$BO$1660,13,0),"")</f>
        <v/>
      </c>
      <c r="AB478" s="243" t="str">
        <f t="shared" ca="1" si="53"/>
        <v/>
      </c>
      <c r="AC478" s="174" t="str">
        <f ca="1">IFERROR(VLOOKUP(ROW(AC466),'فهرست بها کلی'!$C$13:$BO$1660,22,0),"")</f>
        <v/>
      </c>
      <c r="AD478" s="174" t="str">
        <f ca="1">IFERROR(VLOOKUP(ROW(AD466),'فهرست بها کلی'!$C$13:$BO$1660,25,0),"")</f>
        <v/>
      </c>
      <c r="AE478" s="174" t="str">
        <f ca="1">IFERROR(VLOOKUP(ROW(AE466),'فهرست بها کلی'!$C$13:$BO$1660,28,0),"")</f>
        <v/>
      </c>
      <c r="AF478" s="174" t="str">
        <f ca="1">IFERROR(VLOOKUP(ROW(AF466),'فهرست بها کلی'!$C$13:$BO$1660,31,0),"")</f>
        <v/>
      </c>
      <c r="AG478" s="174" t="str">
        <f ca="1">IFERROR(VLOOKUP(ROW(AG466),'فهرست بها کلی'!$C$13:$BO$1660,34,0),"")</f>
        <v/>
      </c>
      <c r="AH478" s="174" t="str">
        <f ca="1">IFERROR(VLOOKUP(ROW(AH466),'فهرست بها کلی'!$C$13:$BO$1660,37,0),"")</f>
        <v/>
      </c>
      <c r="AI478" s="174" t="str">
        <f ca="1">IFERROR(VLOOKUP(ROW(AI466),'فهرست بها کلی'!$C$13:$BO$1660,40,0),"")</f>
        <v/>
      </c>
      <c r="AJ478" s="174" t="str">
        <f ca="1">IFERROR(VLOOKUP(ROW(AJ466),'فهرست بها کلی'!$C$13:$BO$1660,43,0),"")</f>
        <v/>
      </c>
      <c r="AK478" s="174" t="str">
        <f ca="1">IFERROR(VLOOKUP(ROW(AK466),'فهرست بها کلی'!$C$13:$BO$1660,46,0),"")</f>
        <v/>
      </c>
      <c r="AL478" s="174" t="str">
        <f ca="1">IFERROR(VLOOKUP(ROW(AL466),'فهرست بها کلی'!$C$13:$BO$1660,49,0),"")</f>
        <v/>
      </c>
      <c r="AM478" s="174" t="str">
        <f ca="1">IFERROR(VLOOKUP(ROW(AM466),'فهرست بها کلی'!$C$13:$BO$1660,52,0),"")</f>
        <v/>
      </c>
      <c r="AN478" s="174" t="str">
        <f ca="1">IFERROR(VLOOKUP(ROW(AN466),'فهرست بها کلی'!$C$13:$BO$1660,55,0),"")</f>
        <v/>
      </c>
      <c r="AO478" s="174" t="str">
        <f ca="1">IFERROR(VLOOKUP(ROW(AO466),'فهرست بها کلی'!$C$13:$BO$1660,58,0),"")</f>
        <v/>
      </c>
      <c r="AP478" s="174" t="str">
        <f ca="1">IFERROR(VLOOKUP(ROW(AP466),'فهرست بها کلی'!$C$13:$BO$1660,61,0),"")</f>
        <v/>
      </c>
      <c r="AQ478" s="174" t="str">
        <f ca="1">IFERROR(VLOOKUP(ROW(AQ466),'فهرست بها کلی'!$C$13:$BO$1660,64,0),"")</f>
        <v/>
      </c>
      <c r="AR478" s="244">
        <f t="shared" ca="1" si="54"/>
        <v>0</v>
      </c>
      <c r="AS478" s="174" t="str">
        <f ca="1">IFERROR(VLOOKUP(ROW(AS466),'فهرست بها کلی'!$C$13:$BO$1660,23,0),"")</f>
        <v/>
      </c>
      <c r="AT478" s="174" t="str">
        <f ca="1">IFERROR(VLOOKUP(ROW(AT466),'فهرست بها کلی'!$C$13:$BO$1660,26,0),"")</f>
        <v/>
      </c>
      <c r="AU478" s="174" t="str">
        <f ca="1">IFERROR(VLOOKUP(ROW(AU466),'فهرست بها کلی'!$C$13:$BO$1660,29,0),"")</f>
        <v/>
      </c>
      <c r="AV478" s="174" t="str">
        <f ca="1">IFERROR(VLOOKUP(ROW(AV466),'فهرست بها کلی'!$C$13:$BO$1660,32,0),"")</f>
        <v/>
      </c>
      <c r="AW478" s="174" t="str">
        <f ca="1">IFERROR(VLOOKUP(ROW(AW466),'فهرست بها کلی'!$C$13:$BO$1660,35,0),"")</f>
        <v/>
      </c>
      <c r="AX478" s="174" t="str">
        <f ca="1">IFERROR(VLOOKUP(ROW(AX466),'فهرست بها کلی'!$C$13:$BO$1660,38,0),"")</f>
        <v/>
      </c>
      <c r="AY478" s="174" t="str">
        <f ca="1">IFERROR(VLOOKUP(ROW(AY466),'فهرست بها کلی'!$C$13:$BO$1660,41,0),"")</f>
        <v/>
      </c>
      <c r="AZ478" s="174" t="str">
        <f ca="1">IFERROR(VLOOKUP(ROW(AZ466),'فهرست بها کلی'!$C$13:$BO$1660,44,0),"")</f>
        <v/>
      </c>
      <c r="BA478" s="174" t="str">
        <f ca="1">IFERROR(VLOOKUP(ROW(BA466),'فهرست بها کلی'!$C$13:$BO$1660,47,0),"")</f>
        <v/>
      </c>
      <c r="BB478" s="174" t="str">
        <f ca="1">IFERROR(VLOOKUP(ROW(BB466),'فهرست بها کلی'!$C$13:$BO$1660,50,0),"")</f>
        <v/>
      </c>
      <c r="BC478" s="174" t="str">
        <f ca="1">IFERROR(VLOOKUP(ROW(BC466),'فهرست بها کلی'!$C$13:$BO$1660,53,0),"")</f>
        <v/>
      </c>
      <c r="BD478" s="174" t="str">
        <f ca="1">IFERROR(VLOOKUP(ROW(BD466),'فهرست بها کلی'!$C$13:$BO$1660,56,0),"")</f>
        <v/>
      </c>
      <c r="BE478" s="174" t="str">
        <f ca="1">IFERROR(VLOOKUP(ROW(BE466),'فهرست بها کلی'!$C$13:$BO$1660,59,0),"")</f>
        <v/>
      </c>
      <c r="BF478" s="174" t="str">
        <f ca="1">IFERROR(VLOOKUP(ROW(BF466),'فهرست بها کلی'!$C$13:$BO$1660,62,0),"")</f>
        <v/>
      </c>
      <c r="BG478" s="174" t="str">
        <f ca="1">IFERROR(VLOOKUP(ROW(BG466),'فهرست بها کلی'!$C$13:$BO$1660,65,0),"")</f>
        <v/>
      </c>
      <c r="BH478" s="174" t="str">
        <f ca="1">IFERROR(VLOOKUP(ROW(BH466),'فهرست بها کلی'!$C$13:$BO$1660,16,0),"")</f>
        <v/>
      </c>
      <c r="BI478" s="245" t="str">
        <f t="shared" ca="1" si="55"/>
        <v xml:space="preserve"> </v>
      </c>
      <c r="BJ478" s="245" t="str">
        <f t="shared" ca="1" si="56"/>
        <v/>
      </c>
      <c r="BK478" s="245" t="str">
        <f t="shared" ca="1" si="57"/>
        <v/>
      </c>
    </row>
    <row r="479" spans="1:63" ht="47.25" customHeight="1">
      <c r="A479" s="174" t="str">
        <f ca="1">IFERROR(VLOOKUP(ROW(A467),'فهرست بها کلی'!$C$13:$BO$1660,1,0),"")</f>
        <v/>
      </c>
      <c r="B479" s="174" t="str">
        <f ca="1">IFERROR(VLOOKUP(ROW(B467),'فهرست بها کلی'!$C$13:$BO$1660,5,0),"")</f>
        <v/>
      </c>
      <c r="C479" s="174" t="str">
        <f ca="1">IFERROR(VLOOKUP(ROW(C467),'فهرست بها کلی'!$C$13:$BO$1660,6,0),"")</f>
        <v/>
      </c>
      <c r="D479" s="174" t="str">
        <f ca="1">IFERROR(VLOOKUP(ROW(D467),'فهرست بها کلی'!$C$13:$BO$1660,7,0),"")</f>
        <v/>
      </c>
      <c r="E479" s="174" t="str">
        <f ca="1">IFERROR(VLOOKUP(ROW(E467),'فهرست بها کلی'!$C$13:$BO$1660,8,0),"")</f>
        <v/>
      </c>
      <c r="F479" s="174" t="str">
        <f ca="1">IFERROR(VLOOKUP(ROW(F467),'فهرست بها کلی'!$C$13:$BO$1660,9,0),"")</f>
        <v/>
      </c>
      <c r="G479" s="174" t="str">
        <f ca="1">IFERROR(VLOOKUP(ROW(G467),'فهرست بها کلی'!$C$13:$BO$1660,21,0),"")</f>
        <v/>
      </c>
      <c r="H479" s="174" t="str">
        <f ca="1">IFERROR(VLOOKUP(ROW(H467),'فهرست بها کلی'!$C$13:$BO$1660,24,0),"")</f>
        <v/>
      </c>
      <c r="I479" s="174" t="str">
        <f ca="1">IFERROR(VLOOKUP(ROW(I467),'فهرست بها کلی'!$C$13:$BO$1660,27,0),"")</f>
        <v/>
      </c>
      <c r="J479" s="174" t="str">
        <f ca="1">IFERROR(VLOOKUP(ROW(J467),'فهرست بها کلی'!$C$13:$BO$1660,30,0),"")</f>
        <v/>
      </c>
      <c r="K479" s="174" t="str">
        <f ca="1">IFERROR(VLOOKUP(ROW(K467),'فهرست بها کلی'!$C$13:$BO$1660,33,0),"")</f>
        <v/>
      </c>
      <c r="L479" s="174" t="str">
        <f ca="1">IFERROR(VLOOKUP(ROW(L467),'فهرست بها کلی'!$C$13:$BO$1660,36,0),"")</f>
        <v/>
      </c>
      <c r="M479" s="174" t="str">
        <f ca="1">IFERROR(VLOOKUP(ROW(M467),'فهرست بها کلی'!$C$13:$BO$1660,39,0),"")</f>
        <v/>
      </c>
      <c r="N479" s="174" t="str">
        <f ca="1">IFERROR(VLOOKUP(ROW(N467),'فهرست بها کلی'!$C$13:$BO$1660,42,0),"")</f>
        <v/>
      </c>
      <c r="O479" s="174" t="str">
        <f ca="1">IFERROR(VLOOKUP(ROW(O467),'فهرست بها کلی'!$C$13:$BO$1660,45,0),"")</f>
        <v/>
      </c>
      <c r="P479" s="174" t="str">
        <f ca="1">IFERROR(VLOOKUP(ROW(P467),'فهرست بها کلی'!$C$13:$BO$1660,48,0),"")</f>
        <v/>
      </c>
      <c r="Q479" s="174" t="str">
        <f ca="1">IFERROR(VLOOKUP(ROW(Q467),'فهرست بها کلی'!$C$13:$BO$1660,51,0),"")</f>
        <v/>
      </c>
      <c r="R479" s="174" t="str">
        <f ca="1">IFERROR(VLOOKUP(ROW(R467),'فهرست بها کلی'!$C$13:$BO$1660,54,0),"")</f>
        <v/>
      </c>
      <c r="S479" s="174" t="str">
        <f ca="1">IFERROR(VLOOKUP(ROW(S467),'فهرست بها کلی'!$C$13:$BO$1660,57,0),"")</f>
        <v/>
      </c>
      <c r="T479" s="174" t="str">
        <f ca="1">IFERROR(VLOOKUP(ROW(T467),'فهرست بها کلی'!$C$13:$BO$1660,60,0),"")</f>
        <v/>
      </c>
      <c r="U479" s="174" t="str">
        <f ca="1">IFERROR(VLOOKUP(ROW(U467),'فهرست بها کلی'!$C$13:$BO$1660,63,0),"")</f>
        <v/>
      </c>
      <c r="V479" s="241">
        <f t="shared" ca="1" si="51"/>
        <v>0</v>
      </c>
      <c r="W479" s="242" t="str">
        <f t="shared" ca="1" si="52"/>
        <v/>
      </c>
      <c r="X479" s="174" t="str">
        <f ca="1">IFERROR(VLOOKUP(ROW(X467),'فهرست بها کلی'!$C$13:$BO$1660,10,0),"")</f>
        <v/>
      </c>
      <c r="Y479" s="174" t="str">
        <f ca="1">IFERROR(VLOOKUP(ROW(Y467),'فهرست بها کلی'!$C$13:$BO$1660,11,0),"")</f>
        <v/>
      </c>
      <c r="Z479" s="174" t="str">
        <f ca="1">IFERROR(VLOOKUP(ROW(Z467),'فهرست بها کلی'!$C$13:$BO$1660,12,0),"")</f>
        <v/>
      </c>
      <c r="AA479" s="174" t="str">
        <f ca="1">IFERROR(VLOOKUP(ROW(AA467),'فهرست بها کلی'!$C$13:$BO$1660,13,0),"")</f>
        <v/>
      </c>
      <c r="AB479" s="243" t="str">
        <f t="shared" ca="1" si="53"/>
        <v/>
      </c>
      <c r="AC479" s="174" t="str">
        <f ca="1">IFERROR(VLOOKUP(ROW(AC467),'فهرست بها کلی'!$C$13:$BO$1660,22,0),"")</f>
        <v/>
      </c>
      <c r="AD479" s="174" t="str">
        <f ca="1">IFERROR(VLOOKUP(ROW(AD467),'فهرست بها کلی'!$C$13:$BO$1660,25,0),"")</f>
        <v/>
      </c>
      <c r="AE479" s="174" t="str">
        <f ca="1">IFERROR(VLOOKUP(ROW(AE467),'فهرست بها کلی'!$C$13:$BO$1660,28,0),"")</f>
        <v/>
      </c>
      <c r="AF479" s="174" t="str">
        <f ca="1">IFERROR(VLOOKUP(ROW(AF467),'فهرست بها کلی'!$C$13:$BO$1660,31,0),"")</f>
        <v/>
      </c>
      <c r="AG479" s="174" t="str">
        <f ca="1">IFERROR(VLOOKUP(ROW(AG467),'فهرست بها کلی'!$C$13:$BO$1660,34,0),"")</f>
        <v/>
      </c>
      <c r="AH479" s="174" t="str">
        <f ca="1">IFERROR(VLOOKUP(ROW(AH467),'فهرست بها کلی'!$C$13:$BO$1660,37,0),"")</f>
        <v/>
      </c>
      <c r="AI479" s="174" t="str">
        <f ca="1">IFERROR(VLOOKUP(ROW(AI467),'فهرست بها کلی'!$C$13:$BO$1660,40,0),"")</f>
        <v/>
      </c>
      <c r="AJ479" s="174" t="str">
        <f ca="1">IFERROR(VLOOKUP(ROW(AJ467),'فهرست بها کلی'!$C$13:$BO$1660,43,0),"")</f>
        <v/>
      </c>
      <c r="AK479" s="174" t="str">
        <f ca="1">IFERROR(VLOOKUP(ROW(AK467),'فهرست بها کلی'!$C$13:$BO$1660,46,0),"")</f>
        <v/>
      </c>
      <c r="AL479" s="174" t="str">
        <f ca="1">IFERROR(VLOOKUP(ROW(AL467),'فهرست بها کلی'!$C$13:$BO$1660,49,0),"")</f>
        <v/>
      </c>
      <c r="AM479" s="174" t="str">
        <f ca="1">IFERROR(VLOOKUP(ROW(AM467),'فهرست بها کلی'!$C$13:$BO$1660,52,0),"")</f>
        <v/>
      </c>
      <c r="AN479" s="174" t="str">
        <f ca="1">IFERROR(VLOOKUP(ROW(AN467),'فهرست بها کلی'!$C$13:$BO$1660,55,0),"")</f>
        <v/>
      </c>
      <c r="AO479" s="174" t="str">
        <f ca="1">IFERROR(VLOOKUP(ROW(AO467),'فهرست بها کلی'!$C$13:$BO$1660,58,0),"")</f>
        <v/>
      </c>
      <c r="AP479" s="174" t="str">
        <f ca="1">IFERROR(VLOOKUP(ROW(AP467),'فهرست بها کلی'!$C$13:$BO$1660,61,0),"")</f>
        <v/>
      </c>
      <c r="AQ479" s="174" t="str">
        <f ca="1">IFERROR(VLOOKUP(ROW(AQ467),'فهرست بها کلی'!$C$13:$BO$1660,64,0),"")</f>
        <v/>
      </c>
      <c r="AR479" s="244">
        <f t="shared" ca="1" si="54"/>
        <v>0</v>
      </c>
      <c r="AS479" s="174" t="str">
        <f ca="1">IFERROR(VLOOKUP(ROW(AS467),'فهرست بها کلی'!$C$13:$BO$1660,23,0),"")</f>
        <v/>
      </c>
      <c r="AT479" s="174" t="str">
        <f ca="1">IFERROR(VLOOKUP(ROW(AT467),'فهرست بها کلی'!$C$13:$BO$1660,26,0),"")</f>
        <v/>
      </c>
      <c r="AU479" s="174" t="str">
        <f ca="1">IFERROR(VLOOKUP(ROW(AU467),'فهرست بها کلی'!$C$13:$BO$1660,29,0),"")</f>
        <v/>
      </c>
      <c r="AV479" s="174" t="str">
        <f ca="1">IFERROR(VLOOKUP(ROW(AV467),'فهرست بها کلی'!$C$13:$BO$1660,32,0),"")</f>
        <v/>
      </c>
      <c r="AW479" s="174" t="str">
        <f ca="1">IFERROR(VLOOKUP(ROW(AW467),'فهرست بها کلی'!$C$13:$BO$1660,35,0),"")</f>
        <v/>
      </c>
      <c r="AX479" s="174" t="str">
        <f ca="1">IFERROR(VLOOKUP(ROW(AX467),'فهرست بها کلی'!$C$13:$BO$1660,38,0),"")</f>
        <v/>
      </c>
      <c r="AY479" s="174" t="str">
        <f ca="1">IFERROR(VLOOKUP(ROW(AY467),'فهرست بها کلی'!$C$13:$BO$1660,41,0),"")</f>
        <v/>
      </c>
      <c r="AZ479" s="174" t="str">
        <f ca="1">IFERROR(VLOOKUP(ROW(AZ467),'فهرست بها کلی'!$C$13:$BO$1660,44,0),"")</f>
        <v/>
      </c>
      <c r="BA479" s="174" t="str">
        <f ca="1">IFERROR(VLOOKUP(ROW(BA467),'فهرست بها کلی'!$C$13:$BO$1660,47,0),"")</f>
        <v/>
      </c>
      <c r="BB479" s="174" t="str">
        <f ca="1">IFERROR(VLOOKUP(ROW(BB467),'فهرست بها کلی'!$C$13:$BO$1660,50,0),"")</f>
        <v/>
      </c>
      <c r="BC479" s="174" t="str">
        <f ca="1">IFERROR(VLOOKUP(ROW(BC467),'فهرست بها کلی'!$C$13:$BO$1660,53,0),"")</f>
        <v/>
      </c>
      <c r="BD479" s="174" t="str">
        <f ca="1">IFERROR(VLOOKUP(ROW(BD467),'فهرست بها کلی'!$C$13:$BO$1660,56,0),"")</f>
        <v/>
      </c>
      <c r="BE479" s="174" t="str">
        <f ca="1">IFERROR(VLOOKUP(ROW(BE467),'فهرست بها کلی'!$C$13:$BO$1660,59,0),"")</f>
        <v/>
      </c>
      <c r="BF479" s="174" t="str">
        <f ca="1">IFERROR(VLOOKUP(ROW(BF467),'فهرست بها کلی'!$C$13:$BO$1660,62,0),"")</f>
        <v/>
      </c>
      <c r="BG479" s="174" t="str">
        <f ca="1">IFERROR(VLOOKUP(ROW(BG467),'فهرست بها کلی'!$C$13:$BO$1660,65,0),"")</f>
        <v/>
      </c>
      <c r="BH479" s="174" t="str">
        <f ca="1">IFERROR(VLOOKUP(ROW(BH467),'فهرست بها کلی'!$C$13:$BO$1660,16,0),"")</f>
        <v/>
      </c>
      <c r="BI479" s="245" t="str">
        <f t="shared" ca="1" si="55"/>
        <v xml:space="preserve"> </v>
      </c>
      <c r="BJ479" s="245" t="str">
        <f t="shared" ca="1" si="56"/>
        <v/>
      </c>
      <c r="BK479" s="245" t="str">
        <f t="shared" ca="1" si="57"/>
        <v/>
      </c>
    </row>
    <row r="480" spans="1:63" ht="47.25" customHeight="1">
      <c r="A480" s="174" t="str">
        <f ca="1">IFERROR(VLOOKUP(ROW(A468),'فهرست بها کلی'!$C$13:$BO$1660,1,0),"")</f>
        <v/>
      </c>
      <c r="B480" s="174" t="str">
        <f ca="1">IFERROR(VLOOKUP(ROW(B468),'فهرست بها کلی'!$C$13:$BO$1660,5,0),"")</f>
        <v/>
      </c>
      <c r="C480" s="174" t="str">
        <f ca="1">IFERROR(VLOOKUP(ROW(C468),'فهرست بها کلی'!$C$13:$BO$1660,6,0),"")</f>
        <v/>
      </c>
      <c r="D480" s="174" t="str">
        <f ca="1">IFERROR(VLOOKUP(ROW(D468),'فهرست بها کلی'!$C$13:$BO$1660,7,0),"")</f>
        <v/>
      </c>
      <c r="E480" s="174" t="str">
        <f ca="1">IFERROR(VLOOKUP(ROW(E468),'فهرست بها کلی'!$C$13:$BO$1660,8,0),"")</f>
        <v/>
      </c>
      <c r="F480" s="174" t="str">
        <f ca="1">IFERROR(VLOOKUP(ROW(F468),'فهرست بها کلی'!$C$13:$BO$1660,9,0),"")</f>
        <v/>
      </c>
      <c r="G480" s="174" t="str">
        <f ca="1">IFERROR(VLOOKUP(ROW(G468),'فهرست بها کلی'!$C$13:$BO$1660,21,0),"")</f>
        <v/>
      </c>
      <c r="H480" s="174" t="str">
        <f ca="1">IFERROR(VLOOKUP(ROW(H468),'فهرست بها کلی'!$C$13:$BO$1660,24,0),"")</f>
        <v/>
      </c>
      <c r="I480" s="174" t="str">
        <f ca="1">IFERROR(VLOOKUP(ROW(I468),'فهرست بها کلی'!$C$13:$BO$1660,27,0),"")</f>
        <v/>
      </c>
      <c r="J480" s="174" t="str">
        <f ca="1">IFERROR(VLOOKUP(ROW(J468),'فهرست بها کلی'!$C$13:$BO$1660,30,0),"")</f>
        <v/>
      </c>
      <c r="K480" s="174" t="str">
        <f ca="1">IFERROR(VLOOKUP(ROW(K468),'فهرست بها کلی'!$C$13:$BO$1660,33,0),"")</f>
        <v/>
      </c>
      <c r="L480" s="174" t="str">
        <f ca="1">IFERROR(VLOOKUP(ROW(L468),'فهرست بها کلی'!$C$13:$BO$1660,36,0),"")</f>
        <v/>
      </c>
      <c r="M480" s="174" t="str">
        <f ca="1">IFERROR(VLOOKUP(ROW(M468),'فهرست بها کلی'!$C$13:$BO$1660,39,0),"")</f>
        <v/>
      </c>
      <c r="N480" s="174" t="str">
        <f ca="1">IFERROR(VLOOKUP(ROW(N468),'فهرست بها کلی'!$C$13:$BO$1660,42,0),"")</f>
        <v/>
      </c>
      <c r="O480" s="174" t="str">
        <f ca="1">IFERROR(VLOOKUP(ROW(O468),'فهرست بها کلی'!$C$13:$BO$1660,45,0),"")</f>
        <v/>
      </c>
      <c r="P480" s="174" t="str">
        <f ca="1">IFERROR(VLOOKUP(ROW(P468),'فهرست بها کلی'!$C$13:$BO$1660,48,0),"")</f>
        <v/>
      </c>
      <c r="Q480" s="174" t="str">
        <f ca="1">IFERROR(VLOOKUP(ROW(Q468),'فهرست بها کلی'!$C$13:$BO$1660,51,0),"")</f>
        <v/>
      </c>
      <c r="R480" s="174" t="str">
        <f ca="1">IFERROR(VLOOKUP(ROW(R468),'فهرست بها کلی'!$C$13:$BO$1660,54,0),"")</f>
        <v/>
      </c>
      <c r="S480" s="174" t="str">
        <f ca="1">IFERROR(VLOOKUP(ROW(S468),'فهرست بها کلی'!$C$13:$BO$1660,57,0),"")</f>
        <v/>
      </c>
      <c r="T480" s="174" t="str">
        <f ca="1">IFERROR(VLOOKUP(ROW(T468),'فهرست بها کلی'!$C$13:$BO$1660,60,0),"")</f>
        <v/>
      </c>
      <c r="U480" s="174" t="str">
        <f ca="1">IFERROR(VLOOKUP(ROW(U468),'فهرست بها کلی'!$C$13:$BO$1660,63,0),"")</f>
        <v/>
      </c>
      <c r="V480" s="241">
        <f t="shared" ca="1" si="51"/>
        <v>0</v>
      </c>
      <c r="W480" s="242" t="str">
        <f t="shared" ca="1" si="52"/>
        <v/>
      </c>
      <c r="X480" s="174" t="str">
        <f ca="1">IFERROR(VLOOKUP(ROW(X468),'فهرست بها کلی'!$C$13:$BO$1660,10,0),"")</f>
        <v/>
      </c>
      <c r="Y480" s="174" t="str">
        <f ca="1">IFERROR(VLOOKUP(ROW(Y468),'فهرست بها کلی'!$C$13:$BO$1660,11,0),"")</f>
        <v/>
      </c>
      <c r="Z480" s="174" t="str">
        <f ca="1">IFERROR(VLOOKUP(ROW(Z468),'فهرست بها کلی'!$C$13:$BO$1660,12,0),"")</f>
        <v/>
      </c>
      <c r="AA480" s="174" t="str">
        <f ca="1">IFERROR(VLOOKUP(ROW(AA468),'فهرست بها کلی'!$C$13:$BO$1660,13,0),"")</f>
        <v/>
      </c>
      <c r="AB480" s="243" t="str">
        <f t="shared" ca="1" si="53"/>
        <v/>
      </c>
      <c r="AC480" s="174" t="str">
        <f ca="1">IFERROR(VLOOKUP(ROW(AC468),'فهرست بها کلی'!$C$13:$BO$1660,22,0),"")</f>
        <v/>
      </c>
      <c r="AD480" s="174" t="str">
        <f ca="1">IFERROR(VLOOKUP(ROW(AD468),'فهرست بها کلی'!$C$13:$BO$1660,25,0),"")</f>
        <v/>
      </c>
      <c r="AE480" s="174" t="str">
        <f ca="1">IFERROR(VLOOKUP(ROW(AE468),'فهرست بها کلی'!$C$13:$BO$1660,28,0),"")</f>
        <v/>
      </c>
      <c r="AF480" s="174" t="str">
        <f ca="1">IFERROR(VLOOKUP(ROW(AF468),'فهرست بها کلی'!$C$13:$BO$1660,31,0),"")</f>
        <v/>
      </c>
      <c r="AG480" s="174" t="str">
        <f ca="1">IFERROR(VLOOKUP(ROW(AG468),'فهرست بها کلی'!$C$13:$BO$1660,34,0),"")</f>
        <v/>
      </c>
      <c r="AH480" s="174" t="str">
        <f ca="1">IFERROR(VLOOKUP(ROW(AH468),'فهرست بها کلی'!$C$13:$BO$1660,37,0),"")</f>
        <v/>
      </c>
      <c r="AI480" s="174" t="str">
        <f ca="1">IFERROR(VLOOKUP(ROW(AI468),'فهرست بها کلی'!$C$13:$BO$1660,40,0),"")</f>
        <v/>
      </c>
      <c r="AJ480" s="174" t="str">
        <f ca="1">IFERROR(VLOOKUP(ROW(AJ468),'فهرست بها کلی'!$C$13:$BO$1660,43,0),"")</f>
        <v/>
      </c>
      <c r="AK480" s="174" t="str">
        <f ca="1">IFERROR(VLOOKUP(ROW(AK468),'فهرست بها کلی'!$C$13:$BO$1660,46,0),"")</f>
        <v/>
      </c>
      <c r="AL480" s="174" t="str">
        <f ca="1">IFERROR(VLOOKUP(ROW(AL468),'فهرست بها کلی'!$C$13:$BO$1660,49,0),"")</f>
        <v/>
      </c>
      <c r="AM480" s="174" t="str">
        <f ca="1">IFERROR(VLOOKUP(ROW(AM468),'فهرست بها کلی'!$C$13:$BO$1660,52,0),"")</f>
        <v/>
      </c>
      <c r="AN480" s="174" t="str">
        <f ca="1">IFERROR(VLOOKUP(ROW(AN468),'فهرست بها کلی'!$C$13:$BO$1660,55,0),"")</f>
        <v/>
      </c>
      <c r="AO480" s="174" t="str">
        <f ca="1">IFERROR(VLOOKUP(ROW(AO468),'فهرست بها کلی'!$C$13:$BO$1660,58,0),"")</f>
        <v/>
      </c>
      <c r="AP480" s="174" t="str">
        <f ca="1">IFERROR(VLOOKUP(ROW(AP468),'فهرست بها کلی'!$C$13:$BO$1660,61,0),"")</f>
        <v/>
      </c>
      <c r="AQ480" s="174" t="str">
        <f ca="1">IFERROR(VLOOKUP(ROW(AQ468),'فهرست بها کلی'!$C$13:$BO$1660,64,0),"")</f>
        <v/>
      </c>
      <c r="AR480" s="244">
        <f t="shared" ca="1" si="54"/>
        <v>0</v>
      </c>
      <c r="AS480" s="174" t="str">
        <f ca="1">IFERROR(VLOOKUP(ROW(AS468),'فهرست بها کلی'!$C$13:$BO$1660,23,0),"")</f>
        <v/>
      </c>
      <c r="AT480" s="174" t="str">
        <f ca="1">IFERROR(VLOOKUP(ROW(AT468),'فهرست بها کلی'!$C$13:$BO$1660,26,0),"")</f>
        <v/>
      </c>
      <c r="AU480" s="174" t="str">
        <f ca="1">IFERROR(VLOOKUP(ROW(AU468),'فهرست بها کلی'!$C$13:$BO$1660,29,0),"")</f>
        <v/>
      </c>
      <c r="AV480" s="174" t="str">
        <f ca="1">IFERROR(VLOOKUP(ROW(AV468),'فهرست بها کلی'!$C$13:$BO$1660,32,0),"")</f>
        <v/>
      </c>
      <c r="AW480" s="174" t="str">
        <f ca="1">IFERROR(VLOOKUP(ROW(AW468),'فهرست بها کلی'!$C$13:$BO$1660,35,0),"")</f>
        <v/>
      </c>
      <c r="AX480" s="174" t="str">
        <f ca="1">IFERROR(VLOOKUP(ROW(AX468),'فهرست بها کلی'!$C$13:$BO$1660,38,0),"")</f>
        <v/>
      </c>
      <c r="AY480" s="174" t="str">
        <f ca="1">IFERROR(VLOOKUP(ROW(AY468),'فهرست بها کلی'!$C$13:$BO$1660,41,0),"")</f>
        <v/>
      </c>
      <c r="AZ480" s="174" t="str">
        <f ca="1">IFERROR(VLOOKUP(ROW(AZ468),'فهرست بها کلی'!$C$13:$BO$1660,44,0),"")</f>
        <v/>
      </c>
      <c r="BA480" s="174" t="str">
        <f ca="1">IFERROR(VLOOKUP(ROW(BA468),'فهرست بها کلی'!$C$13:$BO$1660,47,0),"")</f>
        <v/>
      </c>
      <c r="BB480" s="174" t="str">
        <f ca="1">IFERROR(VLOOKUP(ROW(BB468),'فهرست بها کلی'!$C$13:$BO$1660,50,0),"")</f>
        <v/>
      </c>
      <c r="BC480" s="174" t="str">
        <f ca="1">IFERROR(VLOOKUP(ROW(BC468),'فهرست بها کلی'!$C$13:$BO$1660,53,0),"")</f>
        <v/>
      </c>
      <c r="BD480" s="174" t="str">
        <f ca="1">IFERROR(VLOOKUP(ROW(BD468),'فهرست بها کلی'!$C$13:$BO$1660,56,0),"")</f>
        <v/>
      </c>
      <c r="BE480" s="174" t="str">
        <f ca="1">IFERROR(VLOOKUP(ROW(BE468),'فهرست بها کلی'!$C$13:$BO$1660,59,0),"")</f>
        <v/>
      </c>
      <c r="BF480" s="174" t="str">
        <f ca="1">IFERROR(VLOOKUP(ROW(BF468),'فهرست بها کلی'!$C$13:$BO$1660,62,0),"")</f>
        <v/>
      </c>
      <c r="BG480" s="174" t="str">
        <f ca="1">IFERROR(VLOOKUP(ROW(BG468),'فهرست بها کلی'!$C$13:$BO$1660,65,0),"")</f>
        <v/>
      </c>
      <c r="BH480" s="174" t="str">
        <f ca="1">IFERROR(VLOOKUP(ROW(BH468),'فهرست بها کلی'!$C$13:$BO$1660,16,0),"")</f>
        <v/>
      </c>
      <c r="BI480" s="245" t="str">
        <f t="shared" ca="1" si="55"/>
        <v xml:space="preserve"> </v>
      </c>
      <c r="BJ480" s="245" t="str">
        <f t="shared" ca="1" si="56"/>
        <v/>
      </c>
      <c r="BK480" s="245" t="str">
        <f t="shared" ca="1" si="57"/>
        <v/>
      </c>
    </row>
    <row r="481" spans="1:63" ht="47.25" customHeight="1">
      <c r="A481" s="174" t="str">
        <f ca="1">IFERROR(VLOOKUP(ROW(A469),'فهرست بها کلی'!$C$13:$BO$1660,1,0),"")</f>
        <v/>
      </c>
      <c r="B481" s="174" t="str">
        <f ca="1">IFERROR(VLOOKUP(ROW(B469),'فهرست بها کلی'!$C$13:$BO$1660,5,0),"")</f>
        <v/>
      </c>
      <c r="C481" s="174" t="str">
        <f ca="1">IFERROR(VLOOKUP(ROW(C469),'فهرست بها کلی'!$C$13:$BO$1660,6,0),"")</f>
        <v/>
      </c>
      <c r="D481" s="174" t="str">
        <f ca="1">IFERROR(VLOOKUP(ROW(D469),'فهرست بها کلی'!$C$13:$BO$1660,7,0),"")</f>
        <v/>
      </c>
      <c r="E481" s="174" t="str">
        <f ca="1">IFERROR(VLOOKUP(ROW(E469),'فهرست بها کلی'!$C$13:$BO$1660,8,0),"")</f>
        <v/>
      </c>
      <c r="F481" s="174" t="str">
        <f ca="1">IFERROR(VLOOKUP(ROW(F469),'فهرست بها کلی'!$C$13:$BO$1660,9,0),"")</f>
        <v/>
      </c>
      <c r="G481" s="174" t="str">
        <f ca="1">IFERROR(VLOOKUP(ROW(G469),'فهرست بها کلی'!$C$13:$BO$1660,21,0),"")</f>
        <v/>
      </c>
      <c r="H481" s="174" t="str">
        <f ca="1">IFERROR(VLOOKUP(ROW(H469),'فهرست بها کلی'!$C$13:$BO$1660,24,0),"")</f>
        <v/>
      </c>
      <c r="I481" s="174" t="str">
        <f ca="1">IFERROR(VLOOKUP(ROW(I469),'فهرست بها کلی'!$C$13:$BO$1660,27,0),"")</f>
        <v/>
      </c>
      <c r="J481" s="174" t="str">
        <f ca="1">IFERROR(VLOOKUP(ROW(J469),'فهرست بها کلی'!$C$13:$BO$1660,30,0),"")</f>
        <v/>
      </c>
      <c r="K481" s="174" t="str">
        <f ca="1">IFERROR(VLOOKUP(ROW(K469),'فهرست بها کلی'!$C$13:$BO$1660,33,0),"")</f>
        <v/>
      </c>
      <c r="L481" s="174" t="str">
        <f ca="1">IFERROR(VLOOKUP(ROW(L469),'فهرست بها کلی'!$C$13:$BO$1660,36,0),"")</f>
        <v/>
      </c>
      <c r="M481" s="174" t="str">
        <f ca="1">IFERROR(VLOOKUP(ROW(M469),'فهرست بها کلی'!$C$13:$BO$1660,39,0),"")</f>
        <v/>
      </c>
      <c r="N481" s="174" t="str">
        <f ca="1">IFERROR(VLOOKUP(ROW(N469),'فهرست بها کلی'!$C$13:$BO$1660,42,0),"")</f>
        <v/>
      </c>
      <c r="O481" s="174" t="str">
        <f ca="1">IFERROR(VLOOKUP(ROW(O469),'فهرست بها کلی'!$C$13:$BO$1660,45,0),"")</f>
        <v/>
      </c>
      <c r="P481" s="174" t="str">
        <f ca="1">IFERROR(VLOOKUP(ROW(P469),'فهرست بها کلی'!$C$13:$BO$1660,48,0),"")</f>
        <v/>
      </c>
      <c r="Q481" s="174" t="str">
        <f ca="1">IFERROR(VLOOKUP(ROW(Q469),'فهرست بها کلی'!$C$13:$BO$1660,51,0),"")</f>
        <v/>
      </c>
      <c r="R481" s="174" t="str">
        <f ca="1">IFERROR(VLOOKUP(ROW(R469),'فهرست بها کلی'!$C$13:$BO$1660,54,0),"")</f>
        <v/>
      </c>
      <c r="S481" s="174" t="str">
        <f ca="1">IFERROR(VLOOKUP(ROW(S469),'فهرست بها کلی'!$C$13:$BO$1660,57,0),"")</f>
        <v/>
      </c>
      <c r="T481" s="174" t="str">
        <f ca="1">IFERROR(VLOOKUP(ROW(T469),'فهرست بها کلی'!$C$13:$BO$1660,60,0),"")</f>
        <v/>
      </c>
      <c r="U481" s="174" t="str">
        <f ca="1">IFERROR(VLOOKUP(ROW(U469),'فهرست بها کلی'!$C$13:$BO$1660,63,0),"")</f>
        <v/>
      </c>
      <c r="V481" s="241">
        <f t="shared" ca="1" si="51"/>
        <v>0</v>
      </c>
      <c r="W481" s="242" t="str">
        <f t="shared" ca="1" si="52"/>
        <v/>
      </c>
      <c r="X481" s="174" t="str">
        <f ca="1">IFERROR(VLOOKUP(ROW(X469),'فهرست بها کلی'!$C$13:$BO$1660,10,0),"")</f>
        <v/>
      </c>
      <c r="Y481" s="174" t="str">
        <f ca="1">IFERROR(VLOOKUP(ROW(Y469),'فهرست بها کلی'!$C$13:$BO$1660,11,0),"")</f>
        <v/>
      </c>
      <c r="Z481" s="174" t="str">
        <f ca="1">IFERROR(VLOOKUP(ROW(Z469),'فهرست بها کلی'!$C$13:$BO$1660,12,0),"")</f>
        <v/>
      </c>
      <c r="AA481" s="174" t="str">
        <f ca="1">IFERROR(VLOOKUP(ROW(AA469),'فهرست بها کلی'!$C$13:$BO$1660,13,0),"")</f>
        <v/>
      </c>
      <c r="AB481" s="243" t="str">
        <f t="shared" ca="1" si="53"/>
        <v/>
      </c>
      <c r="AC481" s="174" t="str">
        <f ca="1">IFERROR(VLOOKUP(ROW(AC469),'فهرست بها کلی'!$C$13:$BO$1660,22,0),"")</f>
        <v/>
      </c>
      <c r="AD481" s="174" t="str">
        <f ca="1">IFERROR(VLOOKUP(ROW(AD469),'فهرست بها کلی'!$C$13:$BO$1660,25,0),"")</f>
        <v/>
      </c>
      <c r="AE481" s="174" t="str">
        <f ca="1">IFERROR(VLOOKUP(ROW(AE469),'فهرست بها کلی'!$C$13:$BO$1660,28,0),"")</f>
        <v/>
      </c>
      <c r="AF481" s="174" t="str">
        <f ca="1">IFERROR(VLOOKUP(ROW(AF469),'فهرست بها کلی'!$C$13:$BO$1660,31,0),"")</f>
        <v/>
      </c>
      <c r="AG481" s="174" t="str">
        <f ca="1">IFERROR(VLOOKUP(ROW(AG469),'فهرست بها کلی'!$C$13:$BO$1660,34,0),"")</f>
        <v/>
      </c>
      <c r="AH481" s="174" t="str">
        <f ca="1">IFERROR(VLOOKUP(ROW(AH469),'فهرست بها کلی'!$C$13:$BO$1660,37,0),"")</f>
        <v/>
      </c>
      <c r="AI481" s="174" t="str">
        <f ca="1">IFERROR(VLOOKUP(ROW(AI469),'فهرست بها کلی'!$C$13:$BO$1660,40,0),"")</f>
        <v/>
      </c>
      <c r="AJ481" s="174" t="str">
        <f ca="1">IFERROR(VLOOKUP(ROW(AJ469),'فهرست بها کلی'!$C$13:$BO$1660,43,0),"")</f>
        <v/>
      </c>
      <c r="AK481" s="174" t="str">
        <f ca="1">IFERROR(VLOOKUP(ROW(AK469),'فهرست بها کلی'!$C$13:$BO$1660,46,0),"")</f>
        <v/>
      </c>
      <c r="AL481" s="174" t="str">
        <f ca="1">IFERROR(VLOOKUP(ROW(AL469),'فهرست بها کلی'!$C$13:$BO$1660,49,0),"")</f>
        <v/>
      </c>
      <c r="AM481" s="174" t="str">
        <f ca="1">IFERROR(VLOOKUP(ROW(AM469),'فهرست بها کلی'!$C$13:$BO$1660,52,0),"")</f>
        <v/>
      </c>
      <c r="AN481" s="174" t="str">
        <f ca="1">IFERROR(VLOOKUP(ROW(AN469),'فهرست بها کلی'!$C$13:$BO$1660,55,0),"")</f>
        <v/>
      </c>
      <c r="AO481" s="174" t="str">
        <f ca="1">IFERROR(VLOOKUP(ROW(AO469),'فهرست بها کلی'!$C$13:$BO$1660,58,0),"")</f>
        <v/>
      </c>
      <c r="AP481" s="174" t="str">
        <f ca="1">IFERROR(VLOOKUP(ROW(AP469),'فهرست بها کلی'!$C$13:$BO$1660,61,0),"")</f>
        <v/>
      </c>
      <c r="AQ481" s="174" t="str">
        <f ca="1">IFERROR(VLOOKUP(ROW(AQ469),'فهرست بها کلی'!$C$13:$BO$1660,64,0),"")</f>
        <v/>
      </c>
      <c r="AR481" s="244">
        <f t="shared" ca="1" si="54"/>
        <v>0</v>
      </c>
      <c r="AS481" s="174" t="str">
        <f ca="1">IFERROR(VLOOKUP(ROW(AS469),'فهرست بها کلی'!$C$13:$BO$1660,23,0),"")</f>
        <v/>
      </c>
      <c r="AT481" s="174" t="str">
        <f ca="1">IFERROR(VLOOKUP(ROW(AT469),'فهرست بها کلی'!$C$13:$BO$1660,26,0),"")</f>
        <v/>
      </c>
      <c r="AU481" s="174" t="str">
        <f ca="1">IFERROR(VLOOKUP(ROW(AU469),'فهرست بها کلی'!$C$13:$BO$1660,29,0),"")</f>
        <v/>
      </c>
      <c r="AV481" s="174" t="str">
        <f ca="1">IFERROR(VLOOKUP(ROW(AV469),'فهرست بها کلی'!$C$13:$BO$1660,32,0),"")</f>
        <v/>
      </c>
      <c r="AW481" s="174" t="str">
        <f ca="1">IFERROR(VLOOKUP(ROW(AW469),'فهرست بها کلی'!$C$13:$BO$1660,35,0),"")</f>
        <v/>
      </c>
      <c r="AX481" s="174" t="str">
        <f ca="1">IFERROR(VLOOKUP(ROW(AX469),'فهرست بها کلی'!$C$13:$BO$1660,38,0),"")</f>
        <v/>
      </c>
      <c r="AY481" s="174" t="str">
        <f ca="1">IFERROR(VLOOKUP(ROW(AY469),'فهرست بها کلی'!$C$13:$BO$1660,41,0),"")</f>
        <v/>
      </c>
      <c r="AZ481" s="174" t="str">
        <f ca="1">IFERROR(VLOOKUP(ROW(AZ469),'فهرست بها کلی'!$C$13:$BO$1660,44,0),"")</f>
        <v/>
      </c>
      <c r="BA481" s="174" t="str">
        <f ca="1">IFERROR(VLOOKUP(ROW(BA469),'فهرست بها کلی'!$C$13:$BO$1660,47,0),"")</f>
        <v/>
      </c>
      <c r="BB481" s="174" t="str">
        <f ca="1">IFERROR(VLOOKUP(ROW(BB469),'فهرست بها کلی'!$C$13:$BO$1660,50,0),"")</f>
        <v/>
      </c>
      <c r="BC481" s="174" t="str">
        <f ca="1">IFERROR(VLOOKUP(ROW(BC469),'فهرست بها کلی'!$C$13:$BO$1660,53,0),"")</f>
        <v/>
      </c>
      <c r="BD481" s="174" t="str">
        <f ca="1">IFERROR(VLOOKUP(ROW(BD469),'فهرست بها کلی'!$C$13:$BO$1660,56,0),"")</f>
        <v/>
      </c>
      <c r="BE481" s="174" t="str">
        <f ca="1">IFERROR(VLOOKUP(ROW(BE469),'فهرست بها کلی'!$C$13:$BO$1660,59,0),"")</f>
        <v/>
      </c>
      <c r="BF481" s="174" t="str">
        <f ca="1">IFERROR(VLOOKUP(ROW(BF469),'فهرست بها کلی'!$C$13:$BO$1660,62,0),"")</f>
        <v/>
      </c>
      <c r="BG481" s="174" t="str">
        <f ca="1">IFERROR(VLOOKUP(ROW(BG469),'فهرست بها کلی'!$C$13:$BO$1660,65,0),"")</f>
        <v/>
      </c>
      <c r="BH481" s="174" t="str">
        <f ca="1">IFERROR(VLOOKUP(ROW(BH469),'فهرست بها کلی'!$C$13:$BO$1660,16,0),"")</f>
        <v/>
      </c>
      <c r="BI481" s="245" t="str">
        <f t="shared" ca="1" si="55"/>
        <v xml:space="preserve"> </v>
      </c>
      <c r="BJ481" s="245" t="str">
        <f t="shared" ca="1" si="56"/>
        <v/>
      </c>
      <c r="BK481" s="245" t="str">
        <f t="shared" ca="1" si="57"/>
        <v/>
      </c>
    </row>
    <row r="482" spans="1:63" ht="47.25" customHeight="1">
      <c r="A482" s="174" t="str">
        <f ca="1">IFERROR(VLOOKUP(ROW(A470),'فهرست بها کلی'!$C$13:$BO$1660,1,0),"")</f>
        <v/>
      </c>
      <c r="B482" s="174" t="str">
        <f ca="1">IFERROR(VLOOKUP(ROW(B470),'فهرست بها کلی'!$C$13:$BO$1660,5,0),"")</f>
        <v/>
      </c>
      <c r="C482" s="174" t="str">
        <f ca="1">IFERROR(VLOOKUP(ROW(C470),'فهرست بها کلی'!$C$13:$BO$1660,6,0),"")</f>
        <v/>
      </c>
      <c r="D482" s="174" t="str">
        <f ca="1">IFERROR(VLOOKUP(ROW(D470),'فهرست بها کلی'!$C$13:$BO$1660,7,0),"")</f>
        <v/>
      </c>
      <c r="E482" s="174" t="str">
        <f ca="1">IFERROR(VLOOKUP(ROW(E470),'فهرست بها کلی'!$C$13:$BO$1660,8,0),"")</f>
        <v/>
      </c>
      <c r="F482" s="174" t="str">
        <f ca="1">IFERROR(VLOOKUP(ROW(F470),'فهرست بها کلی'!$C$13:$BO$1660,9,0),"")</f>
        <v/>
      </c>
      <c r="G482" s="174" t="str">
        <f ca="1">IFERROR(VLOOKUP(ROW(G470),'فهرست بها کلی'!$C$13:$BO$1660,21,0),"")</f>
        <v/>
      </c>
      <c r="H482" s="174" t="str">
        <f ca="1">IFERROR(VLOOKUP(ROW(H470),'فهرست بها کلی'!$C$13:$BO$1660,24,0),"")</f>
        <v/>
      </c>
      <c r="I482" s="174" t="str">
        <f ca="1">IFERROR(VLOOKUP(ROW(I470),'فهرست بها کلی'!$C$13:$BO$1660,27,0),"")</f>
        <v/>
      </c>
      <c r="J482" s="174" t="str">
        <f ca="1">IFERROR(VLOOKUP(ROW(J470),'فهرست بها کلی'!$C$13:$BO$1660,30,0),"")</f>
        <v/>
      </c>
      <c r="K482" s="174" t="str">
        <f ca="1">IFERROR(VLOOKUP(ROW(K470),'فهرست بها کلی'!$C$13:$BO$1660,33,0),"")</f>
        <v/>
      </c>
      <c r="L482" s="174" t="str">
        <f ca="1">IFERROR(VLOOKUP(ROW(L470),'فهرست بها کلی'!$C$13:$BO$1660,36,0),"")</f>
        <v/>
      </c>
      <c r="M482" s="174" t="str">
        <f ca="1">IFERROR(VLOOKUP(ROW(M470),'فهرست بها کلی'!$C$13:$BO$1660,39,0),"")</f>
        <v/>
      </c>
      <c r="N482" s="174" t="str">
        <f ca="1">IFERROR(VLOOKUP(ROW(N470),'فهرست بها کلی'!$C$13:$BO$1660,42,0),"")</f>
        <v/>
      </c>
      <c r="O482" s="174" t="str">
        <f ca="1">IFERROR(VLOOKUP(ROW(O470),'فهرست بها کلی'!$C$13:$BO$1660,45,0),"")</f>
        <v/>
      </c>
      <c r="P482" s="174" t="str">
        <f ca="1">IFERROR(VLOOKUP(ROW(P470),'فهرست بها کلی'!$C$13:$BO$1660,48,0),"")</f>
        <v/>
      </c>
      <c r="Q482" s="174" t="str">
        <f ca="1">IFERROR(VLOOKUP(ROW(Q470),'فهرست بها کلی'!$C$13:$BO$1660,51,0),"")</f>
        <v/>
      </c>
      <c r="R482" s="174" t="str">
        <f ca="1">IFERROR(VLOOKUP(ROW(R470),'فهرست بها کلی'!$C$13:$BO$1660,54,0),"")</f>
        <v/>
      </c>
      <c r="S482" s="174" t="str">
        <f ca="1">IFERROR(VLOOKUP(ROW(S470),'فهرست بها کلی'!$C$13:$BO$1660,57,0),"")</f>
        <v/>
      </c>
      <c r="T482" s="174" t="str">
        <f ca="1">IFERROR(VLOOKUP(ROW(T470),'فهرست بها کلی'!$C$13:$BO$1660,60,0),"")</f>
        <v/>
      </c>
      <c r="U482" s="174" t="str">
        <f ca="1">IFERROR(VLOOKUP(ROW(U470),'فهرست بها کلی'!$C$13:$BO$1660,63,0),"")</f>
        <v/>
      </c>
      <c r="V482" s="241">
        <f t="shared" ca="1" si="51"/>
        <v>0</v>
      </c>
      <c r="W482" s="242" t="str">
        <f t="shared" ca="1" si="52"/>
        <v/>
      </c>
      <c r="X482" s="174" t="str">
        <f ca="1">IFERROR(VLOOKUP(ROW(X470),'فهرست بها کلی'!$C$13:$BO$1660,10,0),"")</f>
        <v/>
      </c>
      <c r="Y482" s="174" t="str">
        <f ca="1">IFERROR(VLOOKUP(ROW(Y470),'فهرست بها کلی'!$C$13:$BO$1660,11,0),"")</f>
        <v/>
      </c>
      <c r="Z482" s="174" t="str">
        <f ca="1">IFERROR(VLOOKUP(ROW(Z470),'فهرست بها کلی'!$C$13:$BO$1660,12,0),"")</f>
        <v/>
      </c>
      <c r="AA482" s="174" t="str">
        <f ca="1">IFERROR(VLOOKUP(ROW(AA470),'فهرست بها کلی'!$C$13:$BO$1660,13,0),"")</f>
        <v/>
      </c>
      <c r="AB482" s="243" t="str">
        <f t="shared" ca="1" si="53"/>
        <v/>
      </c>
      <c r="AC482" s="174" t="str">
        <f ca="1">IFERROR(VLOOKUP(ROW(AC470),'فهرست بها کلی'!$C$13:$BO$1660,22,0),"")</f>
        <v/>
      </c>
      <c r="AD482" s="174" t="str">
        <f ca="1">IFERROR(VLOOKUP(ROW(AD470),'فهرست بها کلی'!$C$13:$BO$1660,25,0),"")</f>
        <v/>
      </c>
      <c r="AE482" s="174" t="str">
        <f ca="1">IFERROR(VLOOKUP(ROW(AE470),'فهرست بها کلی'!$C$13:$BO$1660,28,0),"")</f>
        <v/>
      </c>
      <c r="AF482" s="174" t="str">
        <f ca="1">IFERROR(VLOOKUP(ROW(AF470),'فهرست بها کلی'!$C$13:$BO$1660,31,0),"")</f>
        <v/>
      </c>
      <c r="AG482" s="174" t="str">
        <f ca="1">IFERROR(VLOOKUP(ROW(AG470),'فهرست بها کلی'!$C$13:$BO$1660,34,0),"")</f>
        <v/>
      </c>
      <c r="AH482" s="174" t="str">
        <f ca="1">IFERROR(VLOOKUP(ROW(AH470),'فهرست بها کلی'!$C$13:$BO$1660,37,0),"")</f>
        <v/>
      </c>
      <c r="AI482" s="174" t="str">
        <f ca="1">IFERROR(VLOOKUP(ROW(AI470),'فهرست بها کلی'!$C$13:$BO$1660,40,0),"")</f>
        <v/>
      </c>
      <c r="AJ482" s="174" t="str">
        <f ca="1">IFERROR(VLOOKUP(ROW(AJ470),'فهرست بها کلی'!$C$13:$BO$1660,43,0),"")</f>
        <v/>
      </c>
      <c r="AK482" s="174" t="str">
        <f ca="1">IFERROR(VLOOKUP(ROW(AK470),'فهرست بها کلی'!$C$13:$BO$1660,46,0),"")</f>
        <v/>
      </c>
      <c r="AL482" s="174" t="str">
        <f ca="1">IFERROR(VLOOKUP(ROW(AL470),'فهرست بها کلی'!$C$13:$BO$1660,49,0),"")</f>
        <v/>
      </c>
      <c r="AM482" s="174" t="str">
        <f ca="1">IFERROR(VLOOKUP(ROW(AM470),'فهرست بها کلی'!$C$13:$BO$1660,52,0),"")</f>
        <v/>
      </c>
      <c r="AN482" s="174" t="str">
        <f ca="1">IFERROR(VLOOKUP(ROW(AN470),'فهرست بها کلی'!$C$13:$BO$1660,55,0),"")</f>
        <v/>
      </c>
      <c r="AO482" s="174" t="str">
        <f ca="1">IFERROR(VLOOKUP(ROW(AO470),'فهرست بها کلی'!$C$13:$BO$1660,58,0),"")</f>
        <v/>
      </c>
      <c r="AP482" s="174" t="str">
        <f ca="1">IFERROR(VLOOKUP(ROW(AP470),'فهرست بها کلی'!$C$13:$BO$1660,61,0),"")</f>
        <v/>
      </c>
      <c r="AQ482" s="174" t="str">
        <f ca="1">IFERROR(VLOOKUP(ROW(AQ470),'فهرست بها کلی'!$C$13:$BO$1660,64,0),"")</f>
        <v/>
      </c>
      <c r="AR482" s="244">
        <f t="shared" ca="1" si="54"/>
        <v>0</v>
      </c>
      <c r="AS482" s="174" t="str">
        <f ca="1">IFERROR(VLOOKUP(ROW(AS470),'فهرست بها کلی'!$C$13:$BO$1660,23,0),"")</f>
        <v/>
      </c>
      <c r="AT482" s="174" t="str">
        <f ca="1">IFERROR(VLOOKUP(ROW(AT470),'فهرست بها کلی'!$C$13:$BO$1660,26,0),"")</f>
        <v/>
      </c>
      <c r="AU482" s="174" t="str">
        <f ca="1">IFERROR(VLOOKUP(ROW(AU470),'فهرست بها کلی'!$C$13:$BO$1660,29,0),"")</f>
        <v/>
      </c>
      <c r="AV482" s="174" t="str">
        <f ca="1">IFERROR(VLOOKUP(ROW(AV470),'فهرست بها کلی'!$C$13:$BO$1660,32,0),"")</f>
        <v/>
      </c>
      <c r="AW482" s="174" t="str">
        <f ca="1">IFERROR(VLOOKUP(ROW(AW470),'فهرست بها کلی'!$C$13:$BO$1660,35,0),"")</f>
        <v/>
      </c>
      <c r="AX482" s="174" t="str">
        <f ca="1">IFERROR(VLOOKUP(ROW(AX470),'فهرست بها کلی'!$C$13:$BO$1660,38,0),"")</f>
        <v/>
      </c>
      <c r="AY482" s="174" t="str">
        <f ca="1">IFERROR(VLOOKUP(ROW(AY470),'فهرست بها کلی'!$C$13:$BO$1660,41,0),"")</f>
        <v/>
      </c>
      <c r="AZ482" s="174" t="str">
        <f ca="1">IFERROR(VLOOKUP(ROW(AZ470),'فهرست بها کلی'!$C$13:$BO$1660,44,0),"")</f>
        <v/>
      </c>
      <c r="BA482" s="174" t="str">
        <f ca="1">IFERROR(VLOOKUP(ROW(BA470),'فهرست بها کلی'!$C$13:$BO$1660,47,0),"")</f>
        <v/>
      </c>
      <c r="BB482" s="174" t="str">
        <f ca="1">IFERROR(VLOOKUP(ROW(BB470),'فهرست بها کلی'!$C$13:$BO$1660,50,0),"")</f>
        <v/>
      </c>
      <c r="BC482" s="174" t="str">
        <f ca="1">IFERROR(VLOOKUP(ROW(BC470),'فهرست بها کلی'!$C$13:$BO$1660,53,0),"")</f>
        <v/>
      </c>
      <c r="BD482" s="174" t="str">
        <f ca="1">IFERROR(VLOOKUP(ROW(BD470),'فهرست بها کلی'!$C$13:$BO$1660,56,0),"")</f>
        <v/>
      </c>
      <c r="BE482" s="174" t="str">
        <f ca="1">IFERROR(VLOOKUP(ROW(BE470),'فهرست بها کلی'!$C$13:$BO$1660,59,0),"")</f>
        <v/>
      </c>
      <c r="BF482" s="174" t="str">
        <f ca="1">IFERROR(VLOOKUP(ROW(BF470),'فهرست بها کلی'!$C$13:$BO$1660,62,0),"")</f>
        <v/>
      </c>
      <c r="BG482" s="174" t="str">
        <f ca="1">IFERROR(VLOOKUP(ROW(BG470),'فهرست بها کلی'!$C$13:$BO$1660,65,0),"")</f>
        <v/>
      </c>
      <c r="BH482" s="174" t="str">
        <f ca="1">IFERROR(VLOOKUP(ROW(BH470),'فهرست بها کلی'!$C$13:$BO$1660,16,0),"")</f>
        <v/>
      </c>
      <c r="BI482" s="245" t="str">
        <f t="shared" ca="1" si="55"/>
        <v xml:space="preserve"> </v>
      </c>
      <c r="BJ482" s="245" t="str">
        <f t="shared" ca="1" si="56"/>
        <v/>
      </c>
      <c r="BK482" s="245" t="str">
        <f t="shared" ca="1" si="57"/>
        <v/>
      </c>
    </row>
    <row r="483" spans="1:63" ht="47.25" customHeight="1">
      <c r="A483" s="174" t="str">
        <f ca="1">IFERROR(VLOOKUP(ROW(A471),'فهرست بها کلی'!$C$13:$BO$1660,1,0),"")</f>
        <v/>
      </c>
      <c r="B483" s="174" t="str">
        <f ca="1">IFERROR(VLOOKUP(ROW(B471),'فهرست بها کلی'!$C$13:$BO$1660,5,0),"")</f>
        <v/>
      </c>
      <c r="C483" s="174" t="str">
        <f ca="1">IFERROR(VLOOKUP(ROW(C471),'فهرست بها کلی'!$C$13:$BO$1660,6,0),"")</f>
        <v/>
      </c>
      <c r="D483" s="174" t="str">
        <f ca="1">IFERROR(VLOOKUP(ROW(D471),'فهرست بها کلی'!$C$13:$BO$1660,7,0),"")</f>
        <v/>
      </c>
      <c r="E483" s="174" t="str">
        <f ca="1">IFERROR(VLOOKUP(ROW(E471),'فهرست بها کلی'!$C$13:$BO$1660,8,0),"")</f>
        <v/>
      </c>
      <c r="F483" s="174" t="str">
        <f ca="1">IFERROR(VLOOKUP(ROW(F471),'فهرست بها کلی'!$C$13:$BO$1660,9,0),"")</f>
        <v/>
      </c>
      <c r="G483" s="174" t="str">
        <f ca="1">IFERROR(VLOOKUP(ROW(G471),'فهرست بها کلی'!$C$13:$BO$1660,21,0),"")</f>
        <v/>
      </c>
      <c r="H483" s="174" t="str">
        <f ca="1">IFERROR(VLOOKUP(ROW(H471),'فهرست بها کلی'!$C$13:$BO$1660,24,0),"")</f>
        <v/>
      </c>
      <c r="I483" s="174" t="str">
        <f ca="1">IFERROR(VLOOKUP(ROW(I471),'فهرست بها کلی'!$C$13:$BO$1660,27,0),"")</f>
        <v/>
      </c>
      <c r="J483" s="174" t="str">
        <f ca="1">IFERROR(VLOOKUP(ROW(J471),'فهرست بها کلی'!$C$13:$BO$1660,30,0),"")</f>
        <v/>
      </c>
      <c r="K483" s="174" t="str">
        <f ca="1">IFERROR(VLOOKUP(ROW(K471),'فهرست بها کلی'!$C$13:$BO$1660,33,0),"")</f>
        <v/>
      </c>
      <c r="L483" s="174" t="str">
        <f ca="1">IFERROR(VLOOKUP(ROW(L471),'فهرست بها کلی'!$C$13:$BO$1660,36,0),"")</f>
        <v/>
      </c>
      <c r="M483" s="174" t="str">
        <f ca="1">IFERROR(VLOOKUP(ROW(M471),'فهرست بها کلی'!$C$13:$BO$1660,39,0),"")</f>
        <v/>
      </c>
      <c r="N483" s="174" t="str">
        <f ca="1">IFERROR(VLOOKUP(ROW(N471),'فهرست بها کلی'!$C$13:$BO$1660,42,0),"")</f>
        <v/>
      </c>
      <c r="O483" s="174" t="str">
        <f ca="1">IFERROR(VLOOKUP(ROW(O471),'فهرست بها کلی'!$C$13:$BO$1660,45,0),"")</f>
        <v/>
      </c>
      <c r="P483" s="174" t="str">
        <f ca="1">IFERROR(VLOOKUP(ROW(P471),'فهرست بها کلی'!$C$13:$BO$1660,48,0),"")</f>
        <v/>
      </c>
      <c r="Q483" s="174" t="str">
        <f ca="1">IFERROR(VLOOKUP(ROW(Q471),'فهرست بها کلی'!$C$13:$BO$1660,51,0),"")</f>
        <v/>
      </c>
      <c r="R483" s="174" t="str">
        <f ca="1">IFERROR(VLOOKUP(ROW(R471),'فهرست بها کلی'!$C$13:$BO$1660,54,0),"")</f>
        <v/>
      </c>
      <c r="S483" s="174" t="str">
        <f ca="1">IFERROR(VLOOKUP(ROW(S471),'فهرست بها کلی'!$C$13:$BO$1660,57,0),"")</f>
        <v/>
      </c>
      <c r="T483" s="174" t="str">
        <f ca="1">IFERROR(VLOOKUP(ROW(T471),'فهرست بها کلی'!$C$13:$BO$1660,60,0),"")</f>
        <v/>
      </c>
      <c r="U483" s="174" t="str">
        <f ca="1">IFERROR(VLOOKUP(ROW(U471),'فهرست بها کلی'!$C$13:$BO$1660,63,0),"")</f>
        <v/>
      </c>
      <c r="V483" s="241">
        <f t="shared" ca="1" si="51"/>
        <v>0</v>
      </c>
      <c r="W483" s="242" t="str">
        <f t="shared" ca="1" si="52"/>
        <v/>
      </c>
      <c r="X483" s="174" t="str">
        <f ca="1">IFERROR(VLOOKUP(ROW(X471),'فهرست بها کلی'!$C$13:$BO$1660,10,0),"")</f>
        <v/>
      </c>
      <c r="Y483" s="174" t="str">
        <f ca="1">IFERROR(VLOOKUP(ROW(Y471),'فهرست بها کلی'!$C$13:$BO$1660,11,0),"")</f>
        <v/>
      </c>
      <c r="Z483" s="174" t="str">
        <f ca="1">IFERROR(VLOOKUP(ROW(Z471),'فهرست بها کلی'!$C$13:$BO$1660,12,0),"")</f>
        <v/>
      </c>
      <c r="AA483" s="174" t="str">
        <f ca="1">IFERROR(VLOOKUP(ROW(AA471),'فهرست بها کلی'!$C$13:$BO$1660,13,0),"")</f>
        <v/>
      </c>
      <c r="AB483" s="243" t="str">
        <f t="shared" ca="1" si="53"/>
        <v/>
      </c>
      <c r="AC483" s="174" t="str">
        <f ca="1">IFERROR(VLOOKUP(ROW(AC471),'فهرست بها کلی'!$C$13:$BO$1660,22,0),"")</f>
        <v/>
      </c>
      <c r="AD483" s="174" t="str">
        <f ca="1">IFERROR(VLOOKUP(ROW(AD471),'فهرست بها کلی'!$C$13:$BO$1660,25,0),"")</f>
        <v/>
      </c>
      <c r="AE483" s="174" t="str">
        <f ca="1">IFERROR(VLOOKUP(ROW(AE471),'فهرست بها کلی'!$C$13:$BO$1660,28,0),"")</f>
        <v/>
      </c>
      <c r="AF483" s="174" t="str">
        <f ca="1">IFERROR(VLOOKUP(ROW(AF471),'فهرست بها کلی'!$C$13:$BO$1660,31,0),"")</f>
        <v/>
      </c>
      <c r="AG483" s="174" t="str">
        <f ca="1">IFERROR(VLOOKUP(ROW(AG471),'فهرست بها کلی'!$C$13:$BO$1660,34,0),"")</f>
        <v/>
      </c>
      <c r="AH483" s="174" t="str">
        <f ca="1">IFERROR(VLOOKUP(ROW(AH471),'فهرست بها کلی'!$C$13:$BO$1660,37,0),"")</f>
        <v/>
      </c>
      <c r="AI483" s="174" t="str">
        <f ca="1">IFERROR(VLOOKUP(ROW(AI471),'فهرست بها کلی'!$C$13:$BO$1660,40,0),"")</f>
        <v/>
      </c>
      <c r="AJ483" s="174" t="str">
        <f ca="1">IFERROR(VLOOKUP(ROW(AJ471),'فهرست بها کلی'!$C$13:$BO$1660,43,0),"")</f>
        <v/>
      </c>
      <c r="AK483" s="174" t="str">
        <f ca="1">IFERROR(VLOOKUP(ROW(AK471),'فهرست بها کلی'!$C$13:$BO$1660,46,0),"")</f>
        <v/>
      </c>
      <c r="AL483" s="174" t="str">
        <f ca="1">IFERROR(VLOOKUP(ROW(AL471),'فهرست بها کلی'!$C$13:$BO$1660,49,0),"")</f>
        <v/>
      </c>
      <c r="AM483" s="174" t="str">
        <f ca="1">IFERROR(VLOOKUP(ROW(AM471),'فهرست بها کلی'!$C$13:$BO$1660,52,0),"")</f>
        <v/>
      </c>
      <c r="AN483" s="174" t="str">
        <f ca="1">IFERROR(VLOOKUP(ROW(AN471),'فهرست بها کلی'!$C$13:$BO$1660,55,0),"")</f>
        <v/>
      </c>
      <c r="AO483" s="174" t="str">
        <f ca="1">IFERROR(VLOOKUP(ROW(AO471),'فهرست بها کلی'!$C$13:$BO$1660,58,0),"")</f>
        <v/>
      </c>
      <c r="AP483" s="174" t="str">
        <f ca="1">IFERROR(VLOOKUP(ROW(AP471),'فهرست بها کلی'!$C$13:$BO$1660,61,0),"")</f>
        <v/>
      </c>
      <c r="AQ483" s="174" t="str">
        <f ca="1">IFERROR(VLOOKUP(ROW(AQ471),'فهرست بها کلی'!$C$13:$BO$1660,64,0),"")</f>
        <v/>
      </c>
      <c r="AR483" s="244">
        <f t="shared" ca="1" si="54"/>
        <v>0</v>
      </c>
      <c r="AS483" s="174" t="str">
        <f ca="1">IFERROR(VLOOKUP(ROW(AS471),'فهرست بها کلی'!$C$13:$BO$1660,23,0),"")</f>
        <v/>
      </c>
      <c r="AT483" s="174" t="str">
        <f ca="1">IFERROR(VLOOKUP(ROW(AT471),'فهرست بها کلی'!$C$13:$BO$1660,26,0),"")</f>
        <v/>
      </c>
      <c r="AU483" s="174" t="str">
        <f ca="1">IFERROR(VLOOKUP(ROW(AU471),'فهرست بها کلی'!$C$13:$BO$1660,29,0),"")</f>
        <v/>
      </c>
      <c r="AV483" s="174" t="str">
        <f ca="1">IFERROR(VLOOKUP(ROW(AV471),'فهرست بها کلی'!$C$13:$BO$1660,32,0),"")</f>
        <v/>
      </c>
      <c r="AW483" s="174" t="str">
        <f ca="1">IFERROR(VLOOKUP(ROW(AW471),'فهرست بها کلی'!$C$13:$BO$1660,35,0),"")</f>
        <v/>
      </c>
      <c r="AX483" s="174" t="str">
        <f ca="1">IFERROR(VLOOKUP(ROW(AX471),'فهرست بها کلی'!$C$13:$BO$1660,38,0),"")</f>
        <v/>
      </c>
      <c r="AY483" s="174" t="str">
        <f ca="1">IFERROR(VLOOKUP(ROW(AY471),'فهرست بها کلی'!$C$13:$BO$1660,41,0),"")</f>
        <v/>
      </c>
      <c r="AZ483" s="174" t="str">
        <f ca="1">IFERROR(VLOOKUP(ROW(AZ471),'فهرست بها کلی'!$C$13:$BO$1660,44,0),"")</f>
        <v/>
      </c>
      <c r="BA483" s="174" t="str">
        <f ca="1">IFERROR(VLOOKUP(ROW(BA471),'فهرست بها کلی'!$C$13:$BO$1660,47,0),"")</f>
        <v/>
      </c>
      <c r="BB483" s="174" t="str">
        <f ca="1">IFERROR(VLOOKUP(ROW(BB471),'فهرست بها کلی'!$C$13:$BO$1660,50,0),"")</f>
        <v/>
      </c>
      <c r="BC483" s="174" t="str">
        <f ca="1">IFERROR(VLOOKUP(ROW(BC471),'فهرست بها کلی'!$C$13:$BO$1660,53,0),"")</f>
        <v/>
      </c>
      <c r="BD483" s="174" t="str">
        <f ca="1">IFERROR(VLOOKUP(ROW(BD471),'فهرست بها کلی'!$C$13:$BO$1660,56,0),"")</f>
        <v/>
      </c>
      <c r="BE483" s="174" t="str">
        <f ca="1">IFERROR(VLOOKUP(ROW(BE471),'فهرست بها کلی'!$C$13:$BO$1660,59,0),"")</f>
        <v/>
      </c>
      <c r="BF483" s="174" t="str">
        <f ca="1">IFERROR(VLOOKUP(ROW(BF471),'فهرست بها کلی'!$C$13:$BO$1660,62,0),"")</f>
        <v/>
      </c>
      <c r="BG483" s="174" t="str">
        <f ca="1">IFERROR(VLOOKUP(ROW(BG471),'فهرست بها کلی'!$C$13:$BO$1660,65,0),"")</f>
        <v/>
      </c>
      <c r="BH483" s="174" t="str">
        <f ca="1">IFERROR(VLOOKUP(ROW(BH471),'فهرست بها کلی'!$C$13:$BO$1660,16,0),"")</f>
        <v/>
      </c>
      <c r="BI483" s="245" t="str">
        <f t="shared" ca="1" si="55"/>
        <v xml:space="preserve"> </v>
      </c>
      <c r="BJ483" s="245" t="str">
        <f t="shared" ca="1" si="56"/>
        <v/>
      </c>
      <c r="BK483" s="245" t="str">
        <f t="shared" ca="1" si="57"/>
        <v/>
      </c>
    </row>
    <row r="484" spans="1:63" ht="47.25" customHeight="1">
      <c r="A484" s="174" t="str">
        <f ca="1">IFERROR(VLOOKUP(ROW(A472),'فهرست بها کلی'!$C$13:$BO$1660,1,0),"")</f>
        <v/>
      </c>
      <c r="B484" s="174" t="str">
        <f ca="1">IFERROR(VLOOKUP(ROW(B472),'فهرست بها کلی'!$C$13:$BO$1660,5,0),"")</f>
        <v/>
      </c>
      <c r="C484" s="174" t="str">
        <f ca="1">IFERROR(VLOOKUP(ROW(C472),'فهرست بها کلی'!$C$13:$BO$1660,6,0),"")</f>
        <v/>
      </c>
      <c r="D484" s="174" t="str">
        <f ca="1">IFERROR(VLOOKUP(ROW(D472),'فهرست بها کلی'!$C$13:$BO$1660,7,0),"")</f>
        <v/>
      </c>
      <c r="E484" s="174" t="str">
        <f ca="1">IFERROR(VLOOKUP(ROW(E472),'فهرست بها کلی'!$C$13:$BO$1660,8,0),"")</f>
        <v/>
      </c>
      <c r="F484" s="174" t="str">
        <f ca="1">IFERROR(VLOOKUP(ROW(F472),'فهرست بها کلی'!$C$13:$BO$1660,9,0),"")</f>
        <v/>
      </c>
      <c r="G484" s="174" t="str">
        <f ca="1">IFERROR(VLOOKUP(ROW(G472),'فهرست بها کلی'!$C$13:$BO$1660,21,0),"")</f>
        <v/>
      </c>
      <c r="H484" s="174" t="str">
        <f ca="1">IFERROR(VLOOKUP(ROW(H472),'فهرست بها کلی'!$C$13:$BO$1660,24,0),"")</f>
        <v/>
      </c>
      <c r="I484" s="174" t="str">
        <f ca="1">IFERROR(VLOOKUP(ROW(I472),'فهرست بها کلی'!$C$13:$BO$1660,27,0),"")</f>
        <v/>
      </c>
      <c r="J484" s="174" t="str">
        <f ca="1">IFERROR(VLOOKUP(ROW(J472),'فهرست بها کلی'!$C$13:$BO$1660,30,0),"")</f>
        <v/>
      </c>
      <c r="K484" s="174" t="str">
        <f ca="1">IFERROR(VLOOKUP(ROW(K472),'فهرست بها کلی'!$C$13:$BO$1660,33,0),"")</f>
        <v/>
      </c>
      <c r="L484" s="174" t="str">
        <f ca="1">IFERROR(VLOOKUP(ROW(L472),'فهرست بها کلی'!$C$13:$BO$1660,36,0),"")</f>
        <v/>
      </c>
      <c r="M484" s="174" t="str">
        <f ca="1">IFERROR(VLOOKUP(ROW(M472),'فهرست بها کلی'!$C$13:$BO$1660,39,0),"")</f>
        <v/>
      </c>
      <c r="N484" s="174" t="str">
        <f ca="1">IFERROR(VLOOKUP(ROW(N472),'فهرست بها کلی'!$C$13:$BO$1660,42,0),"")</f>
        <v/>
      </c>
      <c r="O484" s="174" t="str">
        <f ca="1">IFERROR(VLOOKUP(ROW(O472),'فهرست بها کلی'!$C$13:$BO$1660,45,0),"")</f>
        <v/>
      </c>
      <c r="P484" s="174" t="str">
        <f ca="1">IFERROR(VLOOKUP(ROW(P472),'فهرست بها کلی'!$C$13:$BO$1660,48,0),"")</f>
        <v/>
      </c>
      <c r="Q484" s="174" t="str">
        <f ca="1">IFERROR(VLOOKUP(ROW(Q472),'فهرست بها کلی'!$C$13:$BO$1660,51,0),"")</f>
        <v/>
      </c>
      <c r="R484" s="174" t="str">
        <f ca="1">IFERROR(VLOOKUP(ROW(R472),'فهرست بها کلی'!$C$13:$BO$1660,54,0),"")</f>
        <v/>
      </c>
      <c r="S484" s="174" t="str">
        <f ca="1">IFERROR(VLOOKUP(ROW(S472),'فهرست بها کلی'!$C$13:$BO$1660,57,0),"")</f>
        <v/>
      </c>
      <c r="T484" s="174" t="str">
        <f ca="1">IFERROR(VLOOKUP(ROW(T472),'فهرست بها کلی'!$C$13:$BO$1660,60,0),"")</f>
        <v/>
      </c>
      <c r="U484" s="174" t="str">
        <f ca="1">IFERROR(VLOOKUP(ROW(U472),'فهرست بها کلی'!$C$13:$BO$1660,63,0),"")</f>
        <v/>
      </c>
      <c r="V484" s="241">
        <f t="shared" ca="1" si="51"/>
        <v>0</v>
      </c>
      <c r="W484" s="242" t="str">
        <f t="shared" ca="1" si="52"/>
        <v/>
      </c>
      <c r="X484" s="174" t="str">
        <f ca="1">IFERROR(VLOOKUP(ROW(X472),'فهرست بها کلی'!$C$13:$BO$1660,10,0),"")</f>
        <v/>
      </c>
      <c r="Y484" s="174" t="str">
        <f ca="1">IFERROR(VLOOKUP(ROW(Y472),'فهرست بها کلی'!$C$13:$BO$1660,11,0),"")</f>
        <v/>
      </c>
      <c r="Z484" s="174" t="str">
        <f ca="1">IFERROR(VLOOKUP(ROW(Z472),'فهرست بها کلی'!$C$13:$BO$1660,12,0),"")</f>
        <v/>
      </c>
      <c r="AA484" s="174" t="str">
        <f ca="1">IFERROR(VLOOKUP(ROW(AA472),'فهرست بها کلی'!$C$13:$BO$1660,13,0),"")</f>
        <v/>
      </c>
      <c r="AB484" s="243" t="str">
        <f t="shared" ca="1" si="53"/>
        <v/>
      </c>
      <c r="AC484" s="174" t="str">
        <f ca="1">IFERROR(VLOOKUP(ROW(AC472),'فهرست بها کلی'!$C$13:$BO$1660,22,0),"")</f>
        <v/>
      </c>
      <c r="AD484" s="174" t="str">
        <f ca="1">IFERROR(VLOOKUP(ROW(AD472),'فهرست بها کلی'!$C$13:$BO$1660,25,0),"")</f>
        <v/>
      </c>
      <c r="AE484" s="174" t="str">
        <f ca="1">IFERROR(VLOOKUP(ROW(AE472),'فهرست بها کلی'!$C$13:$BO$1660,28,0),"")</f>
        <v/>
      </c>
      <c r="AF484" s="174" t="str">
        <f ca="1">IFERROR(VLOOKUP(ROW(AF472),'فهرست بها کلی'!$C$13:$BO$1660,31,0),"")</f>
        <v/>
      </c>
      <c r="AG484" s="174" t="str">
        <f ca="1">IFERROR(VLOOKUP(ROW(AG472),'فهرست بها کلی'!$C$13:$BO$1660,34,0),"")</f>
        <v/>
      </c>
      <c r="AH484" s="174" t="str">
        <f ca="1">IFERROR(VLOOKUP(ROW(AH472),'فهرست بها کلی'!$C$13:$BO$1660,37,0),"")</f>
        <v/>
      </c>
      <c r="AI484" s="174" t="str">
        <f ca="1">IFERROR(VLOOKUP(ROW(AI472),'فهرست بها کلی'!$C$13:$BO$1660,40,0),"")</f>
        <v/>
      </c>
      <c r="AJ484" s="174" t="str">
        <f ca="1">IFERROR(VLOOKUP(ROW(AJ472),'فهرست بها کلی'!$C$13:$BO$1660,43,0),"")</f>
        <v/>
      </c>
      <c r="AK484" s="174" t="str">
        <f ca="1">IFERROR(VLOOKUP(ROW(AK472),'فهرست بها کلی'!$C$13:$BO$1660,46,0),"")</f>
        <v/>
      </c>
      <c r="AL484" s="174" t="str">
        <f ca="1">IFERROR(VLOOKUP(ROW(AL472),'فهرست بها کلی'!$C$13:$BO$1660,49,0),"")</f>
        <v/>
      </c>
      <c r="AM484" s="174" t="str">
        <f ca="1">IFERROR(VLOOKUP(ROW(AM472),'فهرست بها کلی'!$C$13:$BO$1660,52,0),"")</f>
        <v/>
      </c>
      <c r="AN484" s="174" t="str">
        <f ca="1">IFERROR(VLOOKUP(ROW(AN472),'فهرست بها کلی'!$C$13:$BO$1660,55,0),"")</f>
        <v/>
      </c>
      <c r="AO484" s="174" t="str">
        <f ca="1">IFERROR(VLOOKUP(ROW(AO472),'فهرست بها کلی'!$C$13:$BO$1660,58,0),"")</f>
        <v/>
      </c>
      <c r="AP484" s="174" t="str">
        <f ca="1">IFERROR(VLOOKUP(ROW(AP472),'فهرست بها کلی'!$C$13:$BO$1660,61,0),"")</f>
        <v/>
      </c>
      <c r="AQ484" s="174" t="str">
        <f ca="1">IFERROR(VLOOKUP(ROW(AQ472),'فهرست بها کلی'!$C$13:$BO$1660,64,0),"")</f>
        <v/>
      </c>
      <c r="AR484" s="244">
        <f t="shared" ca="1" si="54"/>
        <v>0</v>
      </c>
      <c r="AS484" s="174" t="str">
        <f ca="1">IFERROR(VLOOKUP(ROW(AS472),'فهرست بها کلی'!$C$13:$BO$1660,23,0),"")</f>
        <v/>
      </c>
      <c r="AT484" s="174" t="str">
        <f ca="1">IFERROR(VLOOKUP(ROW(AT472),'فهرست بها کلی'!$C$13:$BO$1660,26,0),"")</f>
        <v/>
      </c>
      <c r="AU484" s="174" t="str">
        <f ca="1">IFERROR(VLOOKUP(ROW(AU472),'فهرست بها کلی'!$C$13:$BO$1660,29,0),"")</f>
        <v/>
      </c>
      <c r="AV484" s="174" t="str">
        <f ca="1">IFERROR(VLOOKUP(ROW(AV472),'فهرست بها کلی'!$C$13:$BO$1660,32,0),"")</f>
        <v/>
      </c>
      <c r="AW484" s="174" t="str">
        <f ca="1">IFERROR(VLOOKUP(ROW(AW472),'فهرست بها کلی'!$C$13:$BO$1660,35,0),"")</f>
        <v/>
      </c>
      <c r="AX484" s="174" t="str">
        <f ca="1">IFERROR(VLOOKUP(ROW(AX472),'فهرست بها کلی'!$C$13:$BO$1660,38,0),"")</f>
        <v/>
      </c>
      <c r="AY484" s="174" t="str">
        <f ca="1">IFERROR(VLOOKUP(ROW(AY472),'فهرست بها کلی'!$C$13:$BO$1660,41,0),"")</f>
        <v/>
      </c>
      <c r="AZ484" s="174" t="str">
        <f ca="1">IFERROR(VLOOKUP(ROW(AZ472),'فهرست بها کلی'!$C$13:$BO$1660,44,0),"")</f>
        <v/>
      </c>
      <c r="BA484" s="174" t="str">
        <f ca="1">IFERROR(VLOOKUP(ROW(BA472),'فهرست بها کلی'!$C$13:$BO$1660,47,0),"")</f>
        <v/>
      </c>
      <c r="BB484" s="174" t="str">
        <f ca="1">IFERROR(VLOOKUP(ROW(BB472),'فهرست بها کلی'!$C$13:$BO$1660,50,0),"")</f>
        <v/>
      </c>
      <c r="BC484" s="174" t="str">
        <f ca="1">IFERROR(VLOOKUP(ROW(BC472),'فهرست بها کلی'!$C$13:$BO$1660,53,0),"")</f>
        <v/>
      </c>
      <c r="BD484" s="174" t="str">
        <f ca="1">IFERROR(VLOOKUP(ROW(BD472),'فهرست بها کلی'!$C$13:$BO$1660,56,0),"")</f>
        <v/>
      </c>
      <c r="BE484" s="174" t="str">
        <f ca="1">IFERROR(VLOOKUP(ROW(BE472),'فهرست بها کلی'!$C$13:$BO$1660,59,0),"")</f>
        <v/>
      </c>
      <c r="BF484" s="174" t="str">
        <f ca="1">IFERROR(VLOOKUP(ROW(BF472),'فهرست بها کلی'!$C$13:$BO$1660,62,0),"")</f>
        <v/>
      </c>
      <c r="BG484" s="174" t="str">
        <f ca="1">IFERROR(VLOOKUP(ROW(BG472),'فهرست بها کلی'!$C$13:$BO$1660,65,0),"")</f>
        <v/>
      </c>
      <c r="BH484" s="174" t="str">
        <f ca="1">IFERROR(VLOOKUP(ROW(BH472),'فهرست بها کلی'!$C$13:$BO$1660,16,0),"")</f>
        <v/>
      </c>
      <c r="BI484" s="245" t="str">
        <f t="shared" ca="1" si="55"/>
        <v xml:space="preserve"> </v>
      </c>
      <c r="BJ484" s="245" t="str">
        <f t="shared" ca="1" si="56"/>
        <v/>
      </c>
      <c r="BK484" s="245" t="str">
        <f t="shared" ca="1" si="57"/>
        <v/>
      </c>
    </row>
    <row r="485" spans="1:63" ht="47.25" customHeight="1">
      <c r="A485" s="174" t="str">
        <f ca="1">IFERROR(VLOOKUP(ROW(A473),'فهرست بها کلی'!$C$13:$BO$1660,1,0),"")</f>
        <v/>
      </c>
      <c r="B485" s="174" t="str">
        <f ca="1">IFERROR(VLOOKUP(ROW(B473),'فهرست بها کلی'!$C$13:$BO$1660,5,0),"")</f>
        <v/>
      </c>
      <c r="C485" s="174" t="str">
        <f ca="1">IFERROR(VLOOKUP(ROW(C473),'فهرست بها کلی'!$C$13:$BO$1660,6,0),"")</f>
        <v/>
      </c>
      <c r="D485" s="174" t="str">
        <f ca="1">IFERROR(VLOOKUP(ROW(D473),'فهرست بها کلی'!$C$13:$BO$1660,7,0),"")</f>
        <v/>
      </c>
      <c r="E485" s="174" t="str">
        <f ca="1">IFERROR(VLOOKUP(ROW(E473),'فهرست بها کلی'!$C$13:$BO$1660,8,0),"")</f>
        <v/>
      </c>
      <c r="F485" s="174" t="str">
        <f ca="1">IFERROR(VLOOKUP(ROW(F473),'فهرست بها کلی'!$C$13:$BO$1660,9,0),"")</f>
        <v/>
      </c>
      <c r="G485" s="174" t="str">
        <f ca="1">IFERROR(VLOOKUP(ROW(G473),'فهرست بها کلی'!$C$13:$BO$1660,21,0),"")</f>
        <v/>
      </c>
      <c r="H485" s="174" t="str">
        <f ca="1">IFERROR(VLOOKUP(ROW(H473),'فهرست بها کلی'!$C$13:$BO$1660,24,0),"")</f>
        <v/>
      </c>
      <c r="I485" s="174" t="str">
        <f ca="1">IFERROR(VLOOKUP(ROW(I473),'فهرست بها کلی'!$C$13:$BO$1660,27,0),"")</f>
        <v/>
      </c>
      <c r="J485" s="174" t="str">
        <f ca="1">IFERROR(VLOOKUP(ROW(J473),'فهرست بها کلی'!$C$13:$BO$1660,30,0),"")</f>
        <v/>
      </c>
      <c r="K485" s="174" t="str">
        <f ca="1">IFERROR(VLOOKUP(ROW(K473),'فهرست بها کلی'!$C$13:$BO$1660,33,0),"")</f>
        <v/>
      </c>
      <c r="L485" s="174" t="str">
        <f ca="1">IFERROR(VLOOKUP(ROW(L473),'فهرست بها کلی'!$C$13:$BO$1660,36,0),"")</f>
        <v/>
      </c>
      <c r="M485" s="174" t="str">
        <f ca="1">IFERROR(VLOOKUP(ROW(M473),'فهرست بها کلی'!$C$13:$BO$1660,39,0),"")</f>
        <v/>
      </c>
      <c r="N485" s="174" t="str">
        <f ca="1">IFERROR(VLOOKUP(ROW(N473),'فهرست بها کلی'!$C$13:$BO$1660,42,0),"")</f>
        <v/>
      </c>
      <c r="O485" s="174" t="str">
        <f ca="1">IFERROR(VLOOKUP(ROW(O473),'فهرست بها کلی'!$C$13:$BO$1660,45,0),"")</f>
        <v/>
      </c>
      <c r="P485" s="174" t="str">
        <f ca="1">IFERROR(VLOOKUP(ROW(P473),'فهرست بها کلی'!$C$13:$BO$1660,48,0),"")</f>
        <v/>
      </c>
      <c r="Q485" s="174" t="str">
        <f ca="1">IFERROR(VLOOKUP(ROW(Q473),'فهرست بها کلی'!$C$13:$BO$1660,51,0),"")</f>
        <v/>
      </c>
      <c r="R485" s="174" t="str">
        <f ca="1">IFERROR(VLOOKUP(ROW(R473),'فهرست بها کلی'!$C$13:$BO$1660,54,0),"")</f>
        <v/>
      </c>
      <c r="S485" s="174" t="str">
        <f ca="1">IFERROR(VLOOKUP(ROW(S473),'فهرست بها کلی'!$C$13:$BO$1660,57,0),"")</f>
        <v/>
      </c>
      <c r="T485" s="174" t="str">
        <f ca="1">IFERROR(VLOOKUP(ROW(T473),'فهرست بها کلی'!$C$13:$BO$1660,60,0),"")</f>
        <v/>
      </c>
      <c r="U485" s="174" t="str">
        <f ca="1">IFERROR(VLOOKUP(ROW(U473),'فهرست بها کلی'!$C$13:$BO$1660,63,0),"")</f>
        <v/>
      </c>
      <c r="V485" s="241">
        <f t="shared" ca="1" si="51"/>
        <v>0</v>
      </c>
      <c r="W485" s="242" t="str">
        <f t="shared" ca="1" si="52"/>
        <v/>
      </c>
      <c r="X485" s="174" t="str">
        <f ca="1">IFERROR(VLOOKUP(ROW(X473),'فهرست بها کلی'!$C$13:$BO$1660,10,0),"")</f>
        <v/>
      </c>
      <c r="Y485" s="174" t="str">
        <f ca="1">IFERROR(VLOOKUP(ROW(Y473),'فهرست بها کلی'!$C$13:$BO$1660,11,0),"")</f>
        <v/>
      </c>
      <c r="Z485" s="174" t="str">
        <f ca="1">IFERROR(VLOOKUP(ROW(Z473),'فهرست بها کلی'!$C$13:$BO$1660,12,0),"")</f>
        <v/>
      </c>
      <c r="AA485" s="174" t="str">
        <f ca="1">IFERROR(VLOOKUP(ROW(AA473),'فهرست بها کلی'!$C$13:$BO$1660,13,0),"")</f>
        <v/>
      </c>
      <c r="AB485" s="243" t="str">
        <f t="shared" ca="1" si="53"/>
        <v/>
      </c>
      <c r="AC485" s="174" t="str">
        <f ca="1">IFERROR(VLOOKUP(ROW(AC473),'فهرست بها کلی'!$C$13:$BO$1660,22,0),"")</f>
        <v/>
      </c>
      <c r="AD485" s="174" t="str">
        <f ca="1">IFERROR(VLOOKUP(ROW(AD473),'فهرست بها کلی'!$C$13:$BO$1660,25,0),"")</f>
        <v/>
      </c>
      <c r="AE485" s="174" t="str">
        <f ca="1">IFERROR(VLOOKUP(ROW(AE473),'فهرست بها کلی'!$C$13:$BO$1660,28,0),"")</f>
        <v/>
      </c>
      <c r="AF485" s="174" t="str">
        <f ca="1">IFERROR(VLOOKUP(ROW(AF473),'فهرست بها کلی'!$C$13:$BO$1660,31,0),"")</f>
        <v/>
      </c>
      <c r="AG485" s="174" t="str">
        <f ca="1">IFERROR(VLOOKUP(ROW(AG473),'فهرست بها کلی'!$C$13:$BO$1660,34,0),"")</f>
        <v/>
      </c>
      <c r="AH485" s="174" t="str">
        <f ca="1">IFERROR(VLOOKUP(ROW(AH473),'فهرست بها کلی'!$C$13:$BO$1660,37,0),"")</f>
        <v/>
      </c>
      <c r="AI485" s="174" t="str">
        <f ca="1">IFERROR(VLOOKUP(ROW(AI473),'فهرست بها کلی'!$C$13:$BO$1660,40,0),"")</f>
        <v/>
      </c>
      <c r="AJ485" s="174" t="str">
        <f ca="1">IFERROR(VLOOKUP(ROW(AJ473),'فهرست بها کلی'!$C$13:$BO$1660,43,0),"")</f>
        <v/>
      </c>
      <c r="AK485" s="174" t="str">
        <f ca="1">IFERROR(VLOOKUP(ROW(AK473),'فهرست بها کلی'!$C$13:$BO$1660,46,0),"")</f>
        <v/>
      </c>
      <c r="AL485" s="174" t="str">
        <f ca="1">IFERROR(VLOOKUP(ROW(AL473),'فهرست بها کلی'!$C$13:$BO$1660,49,0),"")</f>
        <v/>
      </c>
      <c r="AM485" s="174" t="str">
        <f ca="1">IFERROR(VLOOKUP(ROW(AM473),'فهرست بها کلی'!$C$13:$BO$1660,52,0),"")</f>
        <v/>
      </c>
      <c r="AN485" s="174" t="str">
        <f ca="1">IFERROR(VLOOKUP(ROW(AN473),'فهرست بها کلی'!$C$13:$BO$1660,55,0),"")</f>
        <v/>
      </c>
      <c r="AO485" s="174" t="str">
        <f ca="1">IFERROR(VLOOKUP(ROW(AO473),'فهرست بها کلی'!$C$13:$BO$1660,58,0),"")</f>
        <v/>
      </c>
      <c r="AP485" s="174" t="str">
        <f ca="1">IFERROR(VLOOKUP(ROW(AP473),'فهرست بها کلی'!$C$13:$BO$1660,61,0),"")</f>
        <v/>
      </c>
      <c r="AQ485" s="174" t="str">
        <f ca="1">IFERROR(VLOOKUP(ROW(AQ473),'فهرست بها کلی'!$C$13:$BO$1660,64,0),"")</f>
        <v/>
      </c>
      <c r="AR485" s="244">
        <f t="shared" ca="1" si="54"/>
        <v>0</v>
      </c>
      <c r="AS485" s="174" t="str">
        <f ca="1">IFERROR(VLOOKUP(ROW(AS473),'فهرست بها کلی'!$C$13:$BO$1660,23,0),"")</f>
        <v/>
      </c>
      <c r="AT485" s="174" t="str">
        <f ca="1">IFERROR(VLOOKUP(ROW(AT473),'فهرست بها کلی'!$C$13:$BO$1660,26,0),"")</f>
        <v/>
      </c>
      <c r="AU485" s="174" t="str">
        <f ca="1">IFERROR(VLOOKUP(ROW(AU473),'فهرست بها کلی'!$C$13:$BO$1660,29,0),"")</f>
        <v/>
      </c>
      <c r="AV485" s="174" t="str">
        <f ca="1">IFERROR(VLOOKUP(ROW(AV473),'فهرست بها کلی'!$C$13:$BO$1660,32,0),"")</f>
        <v/>
      </c>
      <c r="AW485" s="174" t="str">
        <f ca="1">IFERROR(VLOOKUP(ROW(AW473),'فهرست بها کلی'!$C$13:$BO$1660,35,0),"")</f>
        <v/>
      </c>
      <c r="AX485" s="174" t="str">
        <f ca="1">IFERROR(VLOOKUP(ROW(AX473),'فهرست بها کلی'!$C$13:$BO$1660,38,0),"")</f>
        <v/>
      </c>
      <c r="AY485" s="174" t="str">
        <f ca="1">IFERROR(VLOOKUP(ROW(AY473),'فهرست بها کلی'!$C$13:$BO$1660,41,0),"")</f>
        <v/>
      </c>
      <c r="AZ485" s="174" t="str">
        <f ca="1">IFERROR(VLOOKUP(ROW(AZ473),'فهرست بها کلی'!$C$13:$BO$1660,44,0),"")</f>
        <v/>
      </c>
      <c r="BA485" s="174" t="str">
        <f ca="1">IFERROR(VLOOKUP(ROW(BA473),'فهرست بها کلی'!$C$13:$BO$1660,47,0),"")</f>
        <v/>
      </c>
      <c r="BB485" s="174" t="str">
        <f ca="1">IFERROR(VLOOKUP(ROW(BB473),'فهرست بها کلی'!$C$13:$BO$1660,50,0),"")</f>
        <v/>
      </c>
      <c r="BC485" s="174" t="str">
        <f ca="1">IFERROR(VLOOKUP(ROW(BC473),'فهرست بها کلی'!$C$13:$BO$1660,53,0),"")</f>
        <v/>
      </c>
      <c r="BD485" s="174" t="str">
        <f ca="1">IFERROR(VLOOKUP(ROW(BD473),'فهرست بها کلی'!$C$13:$BO$1660,56,0),"")</f>
        <v/>
      </c>
      <c r="BE485" s="174" t="str">
        <f ca="1">IFERROR(VLOOKUP(ROW(BE473),'فهرست بها کلی'!$C$13:$BO$1660,59,0),"")</f>
        <v/>
      </c>
      <c r="BF485" s="174" t="str">
        <f ca="1">IFERROR(VLOOKUP(ROW(BF473),'فهرست بها کلی'!$C$13:$BO$1660,62,0),"")</f>
        <v/>
      </c>
      <c r="BG485" s="174" t="str">
        <f ca="1">IFERROR(VLOOKUP(ROW(BG473),'فهرست بها کلی'!$C$13:$BO$1660,65,0),"")</f>
        <v/>
      </c>
      <c r="BH485" s="174" t="str">
        <f ca="1">IFERROR(VLOOKUP(ROW(BH473),'فهرست بها کلی'!$C$13:$BO$1660,16,0),"")</f>
        <v/>
      </c>
      <c r="BI485" s="245" t="str">
        <f t="shared" ca="1" si="55"/>
        <v xml:space="preserve"> </v>
      </c>
      <c r="BJ485" s="245" t="str">
        <f t="shared" ca="1" si="56"/>
        <v/>
      </c>
      <c r="BK485" s="245" t="str">
        <f t="shared" ca="1" si="57"/>
        <v/>
      </c>
    </row>
    <row r="486" spans="1:63" ht="47.25" customHeight="1">
      <c r="A486" s="174" t="str">
        <f ca="1">IFERROR(VLOOKUP(ROW(A474),'فهرست بها کلی'!$C$13:$BO$1660,1,0),"")</f>
        <v/>
      </c>
      <c r="B486" s="174" t="str">
        <f ca="1">IFERROR(VLOOKUP(ROW(B474),'فهرست بها کلی'!$C$13:$BO$1660,5,0),"")</f>
        <v/>
      </c>
      <c r="C486" s="174" t="str">
        <f ca="1">IFERROR(VLOOKUP(ROW(C474),'فهرست بها کلی'!$C$13:$BO$1660,6,0),"")</f>
        <v/>
      </c>
      <c r="D486" s="174" t="str">
        <f ca="1">IFERROR(VLOOKUP(ROW(D474),'فهرست بها کلی'!$C$13:$BO$1660,7,0),"")</f>
        <v/>
      </c>
      <c r="E486" s="174" t="str">
        <f ca="1">IFERROR(VLOOKUP(ROW(E474),'فهرست بها کلی'!$C$13:$BO$1660,8,0),"")</f>
        <v/>
      </c>
      <c r="F486" s="174" t="str">
        <f ca="1">IFERROR(VLOOKUP(ROW(F474),'فهرست بها کلی'!$C$13:$BO$1660,9,0),"")</f>
        <v/>
      </c>
      <c r="G486" s="174" t="str">
        <f ca="1">IFERROR(VLOOKUP(ROW(G474),'فهرست بها کلی'!$C$13:$BO$1660,21,0),"")</f>
        <v/>
      </c>
      <c r="H486" s="174" t="str">
        <f ca="1">IFERROR(VLOOKUP(ROW(H474),'فهرست بها کلی'!$C$13:$BO$1660,24,0),"")</f>
        <v/>
      </c>
      <c r="I486" s="174" t="str">
        <f ca="1">IFERROR(VLOOKUP(ROW(I474),'فهرست بها کلی'!$C$13:$BO$1660,27,0),"")</f>
        <v/>
      </c>
      <c r="J486" s="174" t="str">
        <f ca="1">IFERROR(VLOOKUP(ROW(J474),'فهرست بها کلی'!$C$13:$BO$1660,30,0),"")</f>
        <v/>
      </c>
      <c r="K486" s="174" t="str">
        <f ca="1">IFERROR(VLOOKUP(ROW(K474),'فهرست بها کلی'!$C$13:$BO$1660,33,0),"")</f>
        <v/>
      </c>
      <c r="L486" s="174" t="str">
        <f ca="1">IFERROR(VLOOKUP(ROW(L474),'فهرست بها کلی'!$C$13:$BO$1660,36,0),"")</f>
        <v/>
      </c>
      <c r="M486" s="174" t="str">
        <f ca="1">IFERROR(VLOOKUP(ROW(M474),'فهرست بها کلی'!$C$13:$BO$1660,39,0),"")</f>
        <v/>
      </c>
      <c r="N486" s="174" t="str">
        <f ca="1">IFERROR(VLOOKUP(ROW(N474),'فهرست بها کلی'!$C$13:$BO$1660,42,0),"")</f>
        <v/>
      </c>
      <c r="O486" s="174" t="str">
        <f ca="1">IFERROR(VLOOKUP(ROW(O474),'فهرست بها کلی'!$C$13:$BO$1660,45,0),"")</f>
        <v/>
      </c>
      <c r="P486" s="174" t="str">
        <f ca="1">IFERROR(VLOOKUP(ROW(P474),'فهرست بها کلی'!$C$13:$BO$1660,48,0),"")</f>
        <v/>
      </c>
      <c r="Q486" s="174" t="str">
        <f ca="1">IFERROR(VLOOKUP(ROW(Q474),'فهرست بها کلی'!$C$13:$BO$1660,51,0),"")</f>
        <v/>
      </c>
      <c r="R486" s="174" t="str">
        <f ca="1">IFERROR(VLOOKUP(ROW(R474),'فهرست بها کلی'!$C$13:$BO$1660,54,0),"")</f>
        <v/>
      </c>
      <c r="S486" s="174" t="str">
        <f ca="1">IFERROR(VLOOKUP(ROW(S474),'فهرست بها کلی'!$C$13:$BO$1660,57,0),"")</f>
        <v/>
      </c>
      <c r="T486" s="174" t="str">
        <f ca="1">IFERROR(VLOOKUP(ROW(T474),'فهرست بها کلی'!$C$13:$BO$1660,60,0),"")</f>
        <v/>
      </c>
      <c r="U486" s="174" t="str">
        <f ca="1">IFERROR(VLOOKUP(ROW(U474),'فهرست بها کلی'!$C$13:$BO$1660,63,0),"")</f>
        <v/>
      </c>
      <c r="V486" s="241">
        <f t="shared" ca="1" si="51"/>
        <v>0</v>
      </c>
      <c r="W486" s="242" t="str">
        <f t="shared" ca="1" si="52"/>
        <v/>
      </c>
      <c r="X486" s="174" t="str">
        <f ca="1">IFERROR(VLOOKUP(ROW(X474),'فهرست بها کلی'!$C$13:$BO$1660,10,0),"")</f>
        <v/>
      </c>
      <c r="Y486" s="174" t="str">
        <f ca="1">IFERROR(VLOOKUP(ROW(Y474),'فهرست بها کلی'!$C$13:$BO$1660,11,0),"")</f>
        <v/>
      </c>
      <c r="Z486" s="174" t="str">
        <f ca="1">IFERROR(VLOOKUP(ROW(Z474),'فهرست بها کلی'!$C$13:$BO$1660,12,0),"")</f>
        <v/>
      </c>
      <c r="AA486" s="174" t="str">
        <f ca="1">IFERROR(VLOOKUP(ROW(AA474),'فهرست بها کلی'!$C$13:$BO$1660,13,0),"")</f>
        <v/>
      </c>
      <c r="AB486" s="243" t="str">
        <f t="shared" ca="1" si="53"/>
        <v/>
      </c>
      <c r="AC486" s="174" t="str">
        <f ca="1">IFERROR(VLOOKUP(ROW(AC474),'فهرست بها کلی'!$C$13:$BO$1660,22,0),"")</f>
        <v/>
      </c>
      <c r="AD486" s="174" t="str">
        <f ca="1">IFERROR(VLOOKUP(ROW(AD474),'فهرست بها کلی'!$C$13:$BO$1660,25,0),"")</f>
        <v/>
      </c>
      <c r="AE486" s="174" t="str">
        <f ca="1">IFERROR(VLOOKUP(ROW(AE474),'فهرست بها کلی'!$C$13:$BO$1660,28,0),"")</f>
        <v/>
      </c>
      <c r="AF486" s="174" t="str">
        <f ca="1">IFERROR(VLOOKUP(ROW(AF474),'فهرست بها کلی'!$C$13:$BO$1660,31,0),"")</f>
        <v/>
      </c>
      <c r="AG486" s="174" t="str">
        <f ca="1">IFERROR(VLOOKUP(ROW(AG474),'فهرست بها کلی'!$C$13:$BO$1660,34,0),"")</f>
        <v/>
      </c>
      <c r="AH486" s="174" t="str">
        <f ca="1">IFERROR(VLOOKUP(ROW(AH474),'فهرست بها کلی'!$C$13:$BO$1660,37,0),"")</f>
        <v/>
      </c>
      <c r="AI486" s="174" t="str">
        <f ca="1">IFERROR(VLOOKUP(ROW(AI474),'فهرست بها کلی'!$C$13:$BO$1660,40,0),"")</f>
        <v/>
      </c>
      <c r="AJ486" s="174" t="str">
        <f ca="1">IFERROR(VLOOKUP(ROW(AJ474),'فهرست بها کلی'!$C$13:$BO$1660,43,0),"")</f>
        <v/>
      </c>
      <c r="AK486" s="174" t="str">
        <f ca="1">IFERROR(VLOOKUP(ROW(AK474),'فهرست بها کلی'!$C$13:$BO$1660,46,0),"")</f>
        <v/>
      </c>
      <c r="AL486" s="174" t="str">
        <f ca="1">IFERROR(VLOOKUP(ROW(AL474),'فهرست بها کلی'!$C$13:$BO$1660,49,0),"")</f>
        <v/>
      </c>
      <c r="AM486" s="174" t="str">
        <f ca="1">IFERROR(VLOOKUP(ROW(AM474),'فهرست بها کلی'!$C$13:$BO$1660,52,0),"")</f>
        <v/>
      </c>
      <c r="AN486" s="174" t="str">
        <f ca="1">IFERROR(VLOOKUP(ROW(AN474),'فهرست بها کلی'!$C$13:$BO$1660,55,0),"")</f>
        <v/>
      </c>
      <c r="AO486" s="174" t="str">
        <f ca="1">IFERROR(VLOOKUP(ROW(AO474),'فهرست بها کلی'!$C$13:$BO$1660,58,0),"")</f>
        <v/>
      </c>
      <c r="AP486" s="174" t="str">
        <f ca="1">IFERROR(VLOOKUP(ROW(AP474),'فهرست بها کلی'!$C$13:$BO$1660,61,0),"")</f>
        <v/>
      </c>
      <c r="AQ486" s="174" t="str">
        <f ca="1">IFERROR(VLOOKUP(ROW(AQ474),'فهرست بها کلی'!$C$13:$BO$1660,64,0),"")</f>
        <v/>
      </c>
      <c r="AR486" s="244">
        <f t="shared" ca="1" si="54"/>
        <v>0</v>
      </c>
      <c r="AS486" s="174" t="str">
        <f ca="1">IFERROR(VLOOKUP(ROW(AS474),'فهرست بها کلی'!$C$13:$BO$1660,23,0),"")</f>
        <v/>
      </c>
      <c r="AT486" s="174" t="str">
        <f ca="1">IFERROR(VLOOKUP(ROW(AT474),'فهرست بها کلی'!$C$13:$BO$1660,26,0),"")</f>
        <v/>
      </c>
      <c r="AU486" s="174" t="str">
        <f ca="1">IFERROR(VLOOKUP(ROW(AU474),'فهرست بها کلی'!$C$13:$BO$1660,29,0),"")</f>
        <v/>
      </c>
      <c r="AV486" s="174" t="str">
        <f ca="1">IFERROR(VLOOKUP(ROW(AV474),'فهرست بها کلی'!$C$13:$BO$1660,32,0),"")</f>
        <v/>
      </c>
      <c r="AW486" s="174" t="str">
        <f ca="1">IFERROR(VLOOKUP(ROW(AW474),'فهرست بها کلی'!$C$13:$BO$1660,35,0),"")</f>
        <v/>
      </c>
      <c r="AX486" s="174" t="str">
        <f ca="1">IFERROR(VLOOKUP(ROW(AX474),'فهرست بها کلی'!$C$13:$BO$1660,38,0),"")</f>
        <v/>
      </c>
      <c r="AY486" s="174" t="str">
        <f ca="1">IFERROR(VLOOKUP(ROW(AY474),'فهرست بها کلی'!$C$13:$BO$1660,41,0),"")</f>
        <v/>
      </c>
      <c r="AZ486" s="174" t="str">
        <f ca="1">IFERROR(VLOOKUP(ROW(AZ474),'فهرست بها کلی'!$C$13:$BO$1660,44,0),"")</f>
        <v/>
      </c>
      <c r="BA486" s="174" t="str">
        <f ca="1">IFERROR(VLOOKUP(ROW(BA474),'فهرست بها کلی'!$C$13:$BO$1660,47,0),"")</f>
        <v/>
      </c>
      <c r="BB486" s="174" t="str">
        <f ca="1">IFERROR(VLOOKUP(ROW(BB474),'فهرست بها کلی'!$C$13:$BO$1660,50,0),"")</f>
        <v/>
      </c>
      <c r="BC486" s="174" t="str">
        <f ca="1">IFERROR(VLOOKUP(ROW(BC474),'فهرست بها کلی'!$C$13:$BO$1660,53,0),"")</f>
        <v/>
      </c>
      <c r="BD486" s="174" t="str">
        <f ca="1">IFERROR(VLOOKUP(ROW(BD474),'فهرست بها کلی'!$C$13:$BO$1660,56,0),"")</f>
        <v/>
      </c>
      <c r="BE486" s="174" t="str">
        <f ca="1">IFERROR(VLOOKUP(ROW(BE474),'فهرست بها کلی'!$C$13:$BO$1660,59,0),"")</f>
        <v/>
      </c>
      <c r="BF486" s="174" t="str">
        <f ca="1">IFERROR(VLOOKUP(ROW(BF474),'فهرست بها کلی'!$C$13:$BO$1660,62,0),"")</f>
        <v/>
      </c>
      <c r="BG486" s="174" t="str">
        <f ca="1">IFERROR(VLOOKUP(ROW(BG474),'فهرست بها کلی'!$C$13:$BO$1660,65,0),"")</f>
        <v/>
      </c>
      <c r="BH486" s="174" t="str">
        <f ca="1">IFERROR(VLOOKUP(ROW(BH474),'فهرست بها کلی'!$C$13:$BO$1660,16,0),"")</f>
        <v/>
      </c>
      <c r="BI486" s="245" t="str">
        <f t="shared" ca="1" si="55"/>
        <v xml:space="preserve"> </v>
      </c>
      <c r="BJ486" s="245" t="str">
        <f t="shared" ca="1" si="56"/>
        <v/>
      </c>
      <c r="BK486" s="245" t="str">
        <f t="shared" ca="1" si="57"/>
        <v/>
      </c>
    </row>
    <row r="487" spans="1:63" ht="47.25" customHeight="1">
      <c r="A487" s="174" t="str">
        <f ca="1">IFERROR(VLOOKUP(ROW(A475),'فهرست بها کلی'!$C$13:$BO$1660,1,0),"")</f>
        <v/>
      </c>
      <c r="B487" s="174" t="str">
        <f ca="1">IFERROR(VLOOKUP(ROW(B475),'فهرست بها کلی'!$C$13:$BO$1660,5,0),"")</f>
        <v/>
      </c>
      <c r="C487" s="174" t="str">
        <f ca="1">IFERROR(VLOOKUP(ROW(C475),'فهرست بها کلی'!$C$13:$BO$1660,6,0),"")</f>
        <v/>
      </c>
      <c r="D487" s="174" t="str">
        <f ca="1">IFERROR(VLOOKUP(ROW(D475),'فهرست بها کلی'!$C$13:$BO$1660,7,0),"")</f>
        <v/>
      </c>
      <c r="E487" s="174" t="str">
        <f ca="1">IFERROR(VLOOKUP(ROW(E475),'فهرست بها کلی'!$C$13:$BO$1660,8,0),"")</f>
        <v/>
      </c>
      <c r="F487" s="174" t="str">
        <f ca="1">IFERROR(VLOOKUP(ROW(F475),'فهرست بها کلی'!$C$13:$BO$1660,9,0),"")</f>
        <v/>
      </c>
      <c r="G487" s="174" t="str">
        <f ca="1">IFERROR(VLOOKUP(ROW(G475),'فهرست بها کلی'!$C$13:$BO$1660,21,0),"")</f>
        <v/>
      </c>
      <c r="H487" s="174" t="str">
        <f ca="1">IFERROR(VLOOKUP(ROW(H475),'فهرست بها کلی'!$C$13:$BO$1660,24,0),"")</f>
        <v/>
      </c>
      <c r="I487" s="174" t="str">
        <f ca="1">IFERROR(VLOOKUP(ROW(I475),'فهرست بها کلی'!$C$13:$BO$1660,27,0),"")</f>
        <v/>
      </c>
      <c r="J487" s="174" t="str">
        <f ca="1">IFERROR(VLOOKUP(ROW(J475),'فهرست بها کلی'!$C$13:$BO$1660,30,0),"")</f>
        <v/>
      </c>
      <c r="K487" s="174" t="str">
        <f ca="1">IFERROR(VLOOKUP(ROW(K475),'فهرست بها کلی'!$C$13:$BO$1660,33,0),"")</f>
        <v/>
      </c>
      <c r="L487" s="174" t="str">
        <f ca="1">IFERROR(VLOOKUP(ROW(L475),'فهرست بها کلی'!$C$13:$BO$1660,36,0),"")</f>
        <v/>
      </c>
      <c r="M487" s="174" t="str">
        <f ca="1">IFERROR(VLOOKUP(ROW(M475),'فهرست بها کلی'!$C$13:$BO$1660,39,0),"")</f>
        <v/>
      </c>
      <c r="N487" s="174" t="str">
        <f ca="1">IFERROR(VLOOKUP(ROW(N475),'فهرست بها کلی'!$C$13:$BO$1660,42,0),"")</f>
        <v/>
      </c>
      <c r="O487" s="174" t="str">
        <f ca="1">IFERROR(VLOOKUP(ROW(O475),'فهرست بها کلی'!$C$13:$BO$1660,45,0),"")</f>
        <v/>
      </c>
      <c r="P487" s="174" t="str">
        <f ca="1">IFERROR(VLOOKUP(ROW(P475),'فهرست بها کلی'!$C$13:$BO$1660,48,0),"")</f>
        <v/>
      </c>
      <c r="Q487" s="174" t="str">
        <f ca="1">IFERROR(VLOOKUP(ROW(Q475),'فهرست بها کلی'!$C$13:$BO$1660,51,0),"")</f>
        <v/>
      </c>
      <c r="R487" s="174" t="str">
        <f ca="1">IFERROR(VLOOKUP(ROW(R475),'فهرست بها کلی'!$C$13:$BO$1660,54,0),"")</f>
        <v/>
      </c>
      <c r="S487" s="174" t="str">
        <f ca="1">IFERROR(VLOOKUP(ROW(S475),'فهرست بها کلی'!$C$13:$BO$1660,57,0),"")</f>
        <v/>
      </c>
      <c r="T487" s="174" t="str">
        <f ca="1">IFERROR(VLOOKUP(ROW(T475),'فهرست بها کلی'!$C$13:$BO$1660,60,0),"")</f>
        <v/>
      </c>
      <c r="U487" s="174" t="str">
        <f ca="1">IFERROR(VLOOKUP(ROW(U475),'فهرست بها کلی'!$C$13:$BO$1660,63,0),"")</f>
        <v/>
      </c>
      <c r="V487" s="241">
        <f t="shared" ca="1" si="51"/>
        <v>0</v>
      </c>
      <c r="W487" s="242" t="str">
        <f t="shared" ca="1" si="52"/>
        <v/>
      </c>
      <c r="X487" s="174" t="str">
        <f ca="1">IFERROR(VLOOKUP(ROW(X475),'فهرست بها کلی'!$C$13:$BO$1660,10,0),"")</f>
        <v/>
      </c>
      <c r="Y487" s="174" t="str">
        <f ca="1">IFERROR(VLOOKUP(ROW(Y475),'فهرست بها کلی'!$C$13:$BO$1660,11,0),"")</f>
        <v/>
      </c>
      <c r="Z487" s="174" t="str">
        <f ca="1">IFERROR(VLOOKUP(ROW(Z475),'فهرست بها کلی'!$C$13:$BO$1660,12,0),"")</f>
        <v/>
      </c>
      <c r="AA487" s="174" t="str">
        <f ca="1">IFERROR(VLOOKUP(ROW(AA475),'فهرست بها کلی'!$C$13:$BO$1660,13,0),"")</f>
        <v/>
      </c>
      <c r="AB487" s="243" t="str">
        <f t="shared" ca="1" si="53"/>
        <v/>
      </c>
      <c r="AC487" s="174" t="str">
        <f ca="1">IFERROR(VLOOKUP(ROW(AC475),'فهرست بها کلی'!$C$13:$BO$1660,22,0),"")</f>
        <v/>
      </c>
      <c r="AD487" s="174" t="str">
        <f ca="1">IFERROR(VLOOKUP(ROW(AD475),'فهرست بها کلی'!$C$13:$BO$1660,25,0),"")</f>
        <v/>
      </c>
      <c r="AE487" s="174" t="str">
        <f ca="1">IFERROR(VLOOKUP(ROW(AE475),'فهرست بها کلی'!$C$13:$BO$1660,28,0),"")</f>
        <v/>
      </c>
      <c r="AF487" s="174" t="str">
        <f ca="1">IFERROR(VLOOKUP(ROW(AF475),'فهرست بها کلی'!$C$13:$BO$1660,31,0),"")</f>
        <v/>
      </c>
      <c r="AG487" s="174" t="str">
        <f ca="1">IFERROR(VLOOKUP(ROW(AG475),'فهرست بها کلی'!$C$13:$BO$1660,34,0),"")</f>
        <v/>
      </c>
      <c r="AH487" s="174" t="str">
        <f ca="1">IFERROR(VLOOKUP(ROW(AH475),'فهرست بها کلی'!$C$13:$BO$1660,37,0),"")</f>
        <v/>
      </c>
      <c r="AI487" s="174" t="str">
        <f ca="1">IFERROR(VLOOKUP(ROW(AI475),'فهرست بها کلی'!$C$13:$BO$1660,40,0),"")</f>
        <v/>
      </c>
      <c r="AJ487" s="174" t="str">
        <f ca="1">IFERROR(VLOOKUP(ROW(AJ475),'فهرست بها کلی'!$C$13:$BO$1660,43,0),"")</f>
        <v/>
      </c>
      <c r="AK487" s="174" t="str">
        <f ca="1">IFERROR(VLOOKUP(ROW(AK475),'فهرست بها کلی'!$C$13:$BO$1660,46,0),"")</f>
        <v/>
      </c>
      <c r="AL487" s="174" t="str">
        <f ca="1">IFERROR(VLOOKUP(ROW(AL475),'فهرست بها کلی'!$C$13:$BO$1660,49,0),"")</f>
        <v/>
      </c>
      <c r="AM487" s="174" t="str">
        <f ca="1">IFERROR(VLOOKUP(ROW(AM475),'فهرست بها کلی'!$C$13:$BO$1660,52,0),"")</f>
        <v/>
      </c>
      <c r="AN487" s="174" t="str">
        <f ca="1">IFERROR(VLOOKUP(ROW(AN475),'فهرست بها کلی'!$C$13:$BO$1660,55,0),"")</f>
        <v/>
      </c>
      <c r="AO487" s="174" t="str">
        <f ca="1">IFERROR(VLOOKUP(ROW(AO475),'فهرست بها کلی'!$C$13:$BO$1660,58,0),"")</f>
        <v/>
      </c>
      <c r="AP487" s="174" t="str">
        <f ca="1">IFERROR(VLOOKUP(ROW(AP475),'فهرست بها کلی'!$C$13:$BO$1660,61,0),"")</f>
        <v/>
      </c>
      <c r="AQ487" s="174" t="str">
        <f ca="1">IFERROR(VLOOKUP(ROW(AQ475),'فهرست بها کلی'!$C$13:$BO$1660,64,0),"")</f>
        <v/>
      </c>
      <c r="AR487" s="244">
        <f t="shared" ca="1" si="54"/>
        <v>0</v>
      </c>
      <c r="AS487" s="174" t="str">
        <f ca="1">IFERROR(VLOOKUP(ROW(AS475),'فهرست بها کلی'!$C$13:$BO$1660,23,0),"")</f>
        <v/>
      </c>
      <c r="AT487" s="174" t="str">
        <f ca="1">IFERROR(VLOOKUP(ROW(AT475),'فهرست بها کلی'!$C$13:$BO$1660,26,0),"")</f>
        <v/>
      </c>
      <c r="AU487" s="174" t="str">
        <f ca="1">IFERROR(VLOOKUP(ROW(AU475),'فهرست بها کلی'!$C$13:$BO$1660,29,0),"")</f>
        <v/>
      </c>
      <c r="AV487" s="174" t="str">
        <f ca="1">IFERROR(VLOOKUP(ROW(AV475),'فهرست بها کلی'!$C$13:$BO$1660,32,0),"")</f>
        <v/>
      </c>
      <c r="AW487" s="174" t="str">
        <f ca="1">IFERROR(VLOOKUP(ROW(AW475),'فهرست بها کلی'!$C$13:$BO$1660,35,0),"")</f>
        <v/>
      </c>
      <c r="AX487" s="174" t="str">
        <f ca="1">IFERROR(VLOOKUP(ROW(AX475),'فهرست بها کلی'!$C$13:$BO$1660,38,0),"")</f>
        <v/>
      </c>
      <c r="AY487" s="174" t="str">
        <f ca="1">IFERROR(VLOOKUP(ROW(AY475),'فهرست بها کلی'!$C$13:$BO$1660,41,0),"")</f>
        <v/>
      </c>
      <c r="AZ487" s="174" t="str">
        <f ca="1">IFERROR(VLOOKUP(ROW(AZ475),'فهرست بها کلی'!$C$13:$BO$1660,44,0),"")</f>
        <v/>
      </c>
      <c r="BA487" s="174" t="str">
        <f ca="1">IFERROR(VLOOKUP(ROW(BA475),'فهرست بها کلی'!$C$13:$BO$1660,47,0),"")</f>
        <v/>
      </c>
      <c r="BB487" s="174" t="str">
        <f ca="1">IFERROR(VLOOKUP(ROW(BB475),'فهرست بها کلی'!$C$13:$BO$1660,50,0),"")</f>
        <v/>
      </c>
      <c r="BC487" s="174" t="str">
        <f ca="1">IFERROR(VLOOKUP(ROW(BC475),'فهرست بها کلی'!$C$13:$BO$1660,53,0),"")</f>
        <v/>
      </c>
      <c r="BD487" s="174" t="str">
        <f ca="1">IFERROR(VLOOKUP(ROW(BD475),'فهرست بها کلی'!$C$13:$BO$1660,56,0),"")</f>
        <v/>
      </c>
      <c r="BE487" s="174" t="str">
        <f ca="1">IFERROR(VLOOKUP(ROW(BE475),'فهرست بها کلی'!$C$13:$BO$1660,59,0),"")</f>
        <v/>
      </c>
      <c r="BF487" s="174" t="str">
        <f ca="1">IFERROR(VLOOKUP(ROW(BF475),'فهرست بها کلی'!$C$13:$BO$1660,62,0),"")</f>
        <v/>
      </c>
      <c r="BG487" s="174" t="str">
        <f ca="1">IFERROR(VLOOKUP(ROW(BG475),'فهرست بها کلی'!$C$13:$BO$1660,65,0),"")</f>
        <v/>
      </c>
      <c r="BH487" s="174" t="str">
        <f ca="1">IFERROR(VLOOKUP(ROW(BH475),'فهرست بها کلی'!$C$13:$BO$1660,16,0),"")</f>
        <v/>
      </c>
      <c r="BI487" s="245" t="str">
        <f t="shared" ca="1" si="55"/>
        <v xml:space="preserve"> </v>
      </c>
      <c r="BJ487" s="245" t="str">
        <f t="shared" ca="1" si="56"/>
        <v/>
      </c>
      <c r="BK487" s="245" t="str">
        <f t="shared" ca="1" si="57"/>
        <v/>
      </c>
    </row>
    <row r="488" spans="1:63" ht="47.25" customHeight="1">
      <c r="A488" s="174" t="str">
        <f ca="1">IFERROR(VLOOKUP(ROW(A476),'فهرست بها کلی'!$C$13:$BO$1660,1,0),"")</f>
        <v/>
      </c>
      <c r="B488" s="174" t="str">
        <f ca="1">IFERROR(VLOOKUP(ROW(B476),'فهرست بها کلی'!$C$13:$BO$1660,5,0),"")</f>
        <v/>
      </c>
      <c r="C488" s="174" t="str">
        <f ca="1">IFERROR(VLOOKUP(ROW(C476),'فهرست بها کلی'!$C$13:$BO$1660,6,0),"")</f>
        <v/>
      </c>
      <c r="D488" s="174" t="str">
        <f ca="1">IFERROR(VLOOKUP(ROW(D476),'فهرست بها کلی'!$C$13:$BO$1660,7,0),"")</f>
        <v/>
      </c>
      <c r="E488" s="174" t="str">
        <f ca="1">IFERROR(VLOOKUP(ROW(E476),'فهرست بها کلی'!$C$13:$BO$1660,8,0),"")</f>
        <v/>
      </c>
      <c r="F488" s="174" t="str">
        <f ca="1">IFERROR(VLOOKUP(ROW(F476),'فهرست بها کلی'!$C$13:$BO$1660,9,0),"")</f>
        <v/>
      </c>
      <c r="G488" s="174" t="str">
        <f ca="1">IFERROR(VLOOKUP(ROW(G476),'فهرست بها کلی'!$C$13:$BO$1660,21,0),"")</f>
        <v/>
      </c>
      <c r="H488" s="174" t="str">
        <f ca="1">IFERROR(VLOOKUP(ROW(H476),'فهرست بها کلی'!$C$13:$BO$1660,24,0),"")</f>
        <v/>
      </c>
      <c r="I488" s="174" t="str">
        <f ca="1">IFERROR(VLOOKUP(ROW(I476),'فهرست بها کلی'!$C$13:$BO$1660,27,0),"")</f>
        <v/>
      </c>
      <c r="J488" s="174" t="str">
        <f ca="1">IFERROR(VLOOKUP(ROW(J476),'فهرست بها کلی'!$C$13:$BO$1660,30,0),"")</f>
        <v/>
      </c>
      <c r="K488" s="174" t="str">
        <f ca="1">IFERROR(VLOOKUP(ROW(K476),'فهرست بها کلی'!$C$13:$BO$1660,33,0),"")</f>
        <v/>
      </c>
      <c r="L488" s="174" t="str">
        <f ca="1">IFERROR(VLOOKUP(ROW(L476),'فهرست بها کلی'!$C$13:$BO$1660,36,0),"")</f>
        <v/>
      </c>
      <c r="M488" s="174" t="str">
        <f ca="1">IFERROR(VLOOKUP(ROW(M476),'فهرست بها کلی'!$C$13:$BO$1660,39,0),"")</f>
        <v/>
      </c>
      <c r="N488" s="174" t="str">
        <f ca="1">IFERROR(VLOOKUP(ROW(N476),'فهرست بها کلی'!$C$13:$BO$1660,42,0),"")</f>
        <v/>
      </c>
      <c r="O488" s="174" t="str">
        <f ca="1">IFERROR(VLOOKUP(ROW(O476),'فهرست بها کلی'!$C$13:$BO$1660,45,0),"")</f>
        <v/>
      </c>
      <c r="P488" s="174" t="str">
        <f ca="1">IFERROR(VLOOKUP(ROW(P476),'فهرست بها کلی'!$C$13:$BO$1660,48,0),"")</f>
        <v/>
      </c>
      <c r="Q488" s="174" t="str">
        <f ca="1">IFERROR(VLOOKUP(ROW(Q476),'فهرست بها کلی'!$C$13:$BO$1660,51,0),"")</f>
        <v/>
      </c>
      <c r="R488" s="174" t="str">
        <f ca="1">IFERROR(VLOOKUP(ROW(R476),'فهرست بها کلی'!$C$13:$BO$1660,54,0),"")</f>
        <v/>
      </c>
      <c r="S488" s="174" t="str">
        <f ca="1">IFERROR(VLOOKUP(ROW(S476),'فهرست بها کلی'!$C$13:$BO$1660,57,0),"")</f>
        <v/>
      </c>
      <c r="T488" s="174" t="str">
        <f ca="1">IFERROR(VLOOKUP(ROW(T476),'فهرست بها کلی'!$C$13:$BO$1660,60,0),"")</f>
        <v/>
      </c>
      <c r="U488" s="174" t="str">
        <f ca="1">IFERROR(VLOOKUP(ROW(U476),'فهرست بها کلی'!$C$13:$BO$1660,63,0),"")</f>
        <v/>
      </c>
      <c r="V488" s="241">
        <f t="shared" ca="1" si="51"/>
        <v>0</v>
      </c>
      <c r="W488" s="242" t="str">
        <f t="shared" ca="1" si="52"/>
        <v/>
      </c>
      <c r="X488" s="174" t="str">
        <f ca="1">IFERROR(VLOOKUP(ROW(X476),'فهرست بها کلی'!$C$13:$BO$1660,10,0),"")</f>
        <v/>
      </c>
      <c r="Y488" s="174" t="str">
        <f ca="1">IFERROR(VLOOKUP(ROW(Y476),'فهرست بها کلی'!$C$13:$BO$1660,11,0),"")</f>
        <v/>
      </c>
      <c r="Z488" s="174" t="str">
        <f ca="1">IFERROR(VLOOKUP(ROW(Z476),'فهرست بها کلی'!$C$13:$BO$1660,12,0),"")</f>
        <v/>
      </c>
      <c r="AA488" s="174" t="str">
        <f ca="1">IFERROR(VLOOKUP(ROW(AA476),'فهرست بها کلی'!$C$13:$BO$1660,13,0),"")</f>
        <v/>
      </c>
      <c r="AB488" s="243" t="str">
        <f t="shared" ca="1" si="53"/>
        <v/>
      </c>
      <c r="AC488" s="174" t="str">
        <f ca="1">IFERROR(VLOOKUP(ROW(AC476),'فهرست بها کلی'!$C$13:$BO$1660,22,0),"")</f>
        <v/>
      </c>
      <c r="AD488" s="174" t="str">
        <f ca="1">IFERROR(VLOOKUP(ROW(AD476),'فهرست بها کلی'!$C$13:$BO$1660,25,0),"")</f>
        <v/>
      </c>
      <c r="AE488" s="174" t="str">
        <f ca="1">IFERROR(VLOOKUP(ROW(AE476),'فهرست بها کلی'!$C$13:$BO$1660,28,0),"")</f>
        <v/>
      </c>
      <c r="AF488" s="174" t="str">
        <f ca="1">IFERROR(VLOOKUP(ROW(AF476),'فهرست بها کلی'!$C$13:$BO$1660,31,0),"")</f>
        <v/>
      </c>
      <c r="AG488" s="174" t="str">
        <f ca="1">IFERROR(VLOOKUP(ROW(AG476),'فهرست بها کلی'!$C$13:$BO$1660,34,0),"")</f>
        <v/>
      </c>
      <c r="AH488" s="174" t="str">
        <f ca="1">IFERROR(VLOOKUP(ROW(AH476),'فهرست بها کلی'!$C$13:$BO$1660,37,0),"")</f>
        <v/>
      </c>
      <c r="AI488" s="174" t="str">
        <f ca="1">IFERROR(VLOOKUP(ROW(AI476),'فهرست بها کلی'!$C$13:$BO$1660,40,0),"")</f>
        <v/>
      </c>
      <c r="AJ488" s="174" t="str">
        <f ca="1">IFERROR(VLOOKUP(ROW(AJ476),'فهرست بها کلی'!$C$13:$BO$1660,43,0),"")</f>
        <v/>
      </c>
      <c r="AK488" s="174" t="str">
        <f ca="1">IFERROR(VLOOKUP(ROW(AK476),'فهرست بها کلی'!$C$13:$BO$1660,46,0),"")</f>
        <v/>
      </c>
      <c r="AL488" s="174" t="str">
        <f ca="1">IFERROR(VLOOKUP(ROW(AL476),'فهرست بها کلی'!$C$13:$BO$1660,49,0),"")</f>
        <v/>
      </c>
      <c r="AM488" s="174" t="str">
        <f ca="1">IFERROR(VLOOKUP(ROW(AM476),'فهرست بها کلی'!$C$13:$BO$1660,52,0),"")</f>
        <v/>
      </c>
      <c r="AN488" s="174" t="str">
        <f ca="1">IFERROR(VLOOKUP(ROW(AN476),'فهرست بها کلی'!$C$13:$BO$1660,55,0),"")</f>
        <v/>
      </c>
      <c r="AO488" s="174" t="str">
        <f ca="1">IFERROR(VLOOKUP(ROW(AO476),'فهرست بها کلی'!$C$13:$BO$1660,58,0),"")</f>
        <v/>
      </c>
      <c r="AP488" s="174" t="str">
        <f ca="1">IFERROR(VLOOKUP(ROW(AP476),'فهرست بها کلی'!$C$13:$BO$1660,61,0),"")</f>
        <v/>
      </c>
      <c r="AQ488" s="174" t="str">
        <f ca="1">IFERROR(VLOOKUP(ROW(AQ476),'فهرست بها کلی'!$C$13:$BO$1660,64,0),"")</f>
        <v/>
      </c>
      <c r="AR488" s="244">
        <f t="shared" ca="1" si="54"/>
        <v>0</v>
      </c>
      <c r="AS488" s="174" t="str">
        <f ca="1">IFERROR(VLOOKUP(ROW(AS476),'فهرست بها کلی'!$C$13:$BO$1660,23,0),"")</f>
        <v/>
      </c>
      <c r="AT488" s="174" t="str">
        <f ca="1">IFERROR(VLOOKUP(ROW(AT476),'فهرست بها کلی'!$C$13:$BO$1660,26,0),"")</f>
        <v/>
      </c>
      <c r="AU488" s="174" t="str">
        <f ca="1">IFERROR(VLOOKUP(ROW(AU476),'فهرست بها کلی'!$C$13:$BO$1660,29,0),"")</f>
        <v/>
      </c>
      <c r="AV488" s="174" t="str">
        <f ca="1">IFERROR(VLOOKUP(ROW(AV476),'فهرست بها کلی'!$C$13:$BO$1660,32,0),"")</f>
        <v/>
      </c>
      <c r="AW488" s="174" t="str">
        <f ca="1">IFERROR(VLOOKUP(ROW(AW476),'فهرست بها کلی'!$C$13:$BO$1660,35,0),"")</f>
        <v/>
      </c>
      <c r="AX488" s="174" t="str">
        <f ca="1">IFERROR(VLOOKUP(ROW(AX476),'فهرست بها کلی'!$C$13:$BO$1660,38,0),"")</f>
        <v/>
      </c>
      <c r="AY488" s="174" t="str">
        <f ca="1">IFERROR(VLOOKUP(ROW(AY476),'فهرست بها کلی'!$C$13:$BO$1660,41,0),"")</f>
        <v/>
      </c>
      <c r="AZ488" s="174" t="str">
        <f ca="1">IFERROR(VLOOKUP(ROW(AZ476),'فهرست بها کلی'!$C$13:$BO$1660,44,0),"")</f>
        <v/>
      </c>
      <c r="BA488" s="174" t="str">
        <f ca="1">IFERROR(VLOOKUP(ROW(BA476),'فهرست بها کلی'!$C$13:$BO$1660,47,0),"")</f>
        <v/>
      </c>
      <c r="BB488" s="174" t="str">
        <f ca="1">IFERROR(VLOOKUP(ROW(BB476),'فهرست بها کلی'!$C$13:$BO$1660,50,0),"")</f>
        <v/>
      </c>
      <c r="BC488" s="174" t="str">
        <f ca="1">IFERROR(VLOOKUP(ROW(BC476),'فهرست بها کلی'!$C$13:$BO$1660,53,0),"")</f>
        <v/>
      </c>
      <c r="BD488" s="174" t="str">
        <f ca="1">IFERROR(VLOOKUP(ROW(BD476),'فهرست بها کلی'!$C$13:$BO$1660,56,0),"")</f>
        <v/>
      </c>
      <c r="BE488" s="174" t="str">
        <f ca="1">IFERROR(VLOOKUP(ROW(BE476),'فهرست بها کلی'!$C$13:$BO$1660,59,0),"")</f>
        <v/>
      </c>
      <c r="BF488" s="174" t="str">
        <f ca="1">IFERROR(VLOOKUP(ROW(BF476),'فهرست بها کلی'!$C$13:$BO$1660,62,0),"")</f>
        <v/>
      </c>
      <c r="BG488" s="174" t="str">
        <f ca="1">IFERROR(VLOOKUP(ROW(BG476),'فهرست بها کلی'!$C$13:$BO$1660,65,0),"")</f>
        <v/>
      </c>
      <c r="BH488" s="174" t="str">
        <f ca="1">IFERROR(VLOOKUP(ROW(BH476),'فهرست بها کلی'!$C$13:$BO$1660,16,0),"")</f>
        <v/>
      </c>
      <c r="BI488" s="245" t="str">
        <f t="shared" ca="1" si="55"/>
        <v xml:space="preserve"> </v>
      </c>
      <c r="BJ488" s="245" t="str">
        <f t="shared" ca="1" si="56"/>
        <v/>
      </c>
      <c r="BK488" s="245" t="str">
        <f t="shared" ca="1" si="57"/>
        <v/>
      </c>
    </row>
    <row r="489" spans="1:63" ht="47.25" customHeight="1">
      <c r="A489" s="174" t="str">
        <f ca="1">IFERROR(VLOOKUP(ROW(A477),'فهرست بها کلی'!$C$13:$BO$1660,1,0),"")</f>
        <v/>
      </c>
      <c r="B489" s="174" t="str">
        <f ca="1">IFERROR(VLOOKUP(ROW(B477),'فهرست بها کلی'!$C$13:$BO$1660,5,0),"")</f>
        <v/>
      </c>
      <c r="C489" s="174" t="str">
        <f ca="1">IFERROR(VLOOKUP(ROW(C477),'فهرست بها کلی'!$C$13:$BO$1660,6,0),"")</f>
        <v/>
      </c>
      <c r="D489" s="174" t="str">
        <f ca="1">IFERROR(VLOOKUP(ROW(D477),'فهرست بها کلی'!$C$13:$BO$1660,7,0),"")</f>
        <v/>
      </c>
      <c r="E489" s="174" t="str">
        <f ca="1">IFERROR(VLOOKUP(ROW(E477),'فهرست بها کلی'!$C$13:$BO$1660,8,0),"")</f>
        <v/>
      </c>
      <c r="F489" s="174" t="str">
        <f ca="1">IFERROR(VLOOKUP(ROW(F477),'فهرست بها کلی'!$C$13:$BO$1660,9,0),"")</f>
        <v/>
      </c>
      <c r="G489" s="174" t="str">
        <f ca="1">IFERROR(VLOOKUP(ROW(G477),'فهرست بها کلی'!$C$13:$BO$1660,21,0),"")</f>
        <v/>
      </c>
      <c r="H489" s="174" t="str">
        <f ca="1">IFERROR(VLOOKUP(ROW(H477),'فهرست بها کلی'!$C$13:$BO$1660,24,0),"")</f>
        <v/>
      </c>
      <c r="I489" s="174" t="str">
        <f ca="1">IFERROR(VLOOKUP(ROW(I477),'فهرست بها کلی'!$C$13:$BO$1660,27,0),"")</f>
        <v/>
      </c>
      <c r="J489" s="174" t="str">
        <f ca="1">IFERROR(VLOOKUP(ROW(J477),'فهرست بها کلی'!$C$13:$BO$1660,30,0),"")</f>
        <v/>
      </c>
      <c r="K489" s="174" t="str">
        <f ca="1">IFERROR(VLOOKUP(ROW(K477),'فهرست بها کلی'!$C$13:$BO$1660,33,0),"")</f>
        <v/>
      </c>
      <c r="L489" s="174" t="str">
        <f ca="1">IFERROR(VLOOKUP(ROW(L477),'فهرست بها کلی'!$C$13:$BO$1660,36,0),"")</f>
        <v/>
      </c>
      <c r="M489" s="174" t="str">
        <f ca="1">IFERROR(VLOOKUP(ROW(M477),'فهرست بها کلی'!$C$13:$BO$1660,39,0),"")</f>
        <v/>
      </c>
      <c r="N489" s="174" t="str">
        <f ca="1">IFERROR(VLOOKUP(ROW(N477),'فهرست بها کلی'!$C$13:$BO$1660,42,0),"")</f>
        <v/>
      </c>
      <c r="O489" s="174" t="str">
        <f ca="1">IFERROR(VLOOKUP(ROW(O477),'فهرست بها کلی'!$C$13:$BO$1660,45,0),"")</f>
        <v/>
      </c>
      <c r="P489" s="174" t="str">
        <f ca="1">IFERROR(VLOOKUP(ROW(P477),'فهرست بها کلی'!$C$13:$BO$1660,48,0),"")</f>
        <v/>
      </c>
      <c r="Q489" s="174" t="str">
        <f ca="1">IFERROR(VLOOKUP(ROW(Q477),'فهرست بها کلی'!$C$13:$BO$1660,51,0),"")</f>
        <v/>
      </c>
      <c r="R489" s="174" t="str">
        <f ca="1">IFERROR(VLOOKUP(ROW(R477),'فهرست بها کلی'!$C$13:$BO$1660,54,0),"")</f>
        <v/>
      </c>
      <c r="S489" s="174" t="str">
        <f ca="1">IFERROR(VLOOKUP(ROW(S477),'فهرست بها کلی'!$C$13:$BO$1660,57,0),"")</f>
        <v/>
      </c>
      <c r="T489" s="174" t="str">
        <f ca="1">IFERROR(VLOOKUP(ROW(T477),'فهرست بها کلی'!$C$13:$BO$1660,60,0),"")</f>
        <v/>
      </c>
      <c r="U489" s="174" t="str">
        <f ca="1">IFERROR(VLOOKUP(ROW(U477),'فهرست بها کلی'!$C$13:$BO$1660,63,0),"")</f>
        <v/>
      </c>
      <c r="V489" s="241">
        <f t="shared" ca="1" si="51"/>
        <v>0</v>
      </c>
      <c r="W489" s="242" t="str">
        <f t="shared" ca="1" si="52"/>
        <v/>
      </c>
      <c r="X489" s="174" t="str">
        <f ca="1">IFERROR(VLOOKUP(ROW(X477),'فهرست بها کلی'!$C$13:$BO$1660,10,0),"")</f>
        <v/>
      </c>
      <c r="Y489" s="174" t="str">
        <f ca="1">IFERROR(VLOOKUP(ROW(Y477),'فهرست بها کلی'!$C$13:$BO$1660,11,0),"")</f>
        <v/>
      </c>
      <c r="Z489" s="174" t="str">
        <f ca="1">IFERROR(VLOOKUP(ROW(Z477),'فهرست بها کلی'!$C$13:$BO$1660,12,0),"")</f>
        <v/>
      </c>
      <c r="AA489" s="174" t="str">
        <f ca="1">IFERROR(VLOOKUP(ROW(AA477),'فهرست بها کلی'!$C$13:$BO$1660,13,0),"")</f>
        <v/>
      </c>
      <c r="AB489" s="243" t="str">
        <f t="shared" ca="1" si="53"/>
        <v/>
      </c>
      <c r="AC489" s="174" t="str">
        <f ca="1">IFERROR(VLOOKUP(ROW(AC477),'فهرست بها کلی'!$C$13:$BO$1660,22,0),"")</f>
        <v/>
      </c>
      <c r="AD489" s="174" t="str">
        <f ca="1">IFERROR(VLOOKUP(ROW(AD477),'فهرست بها کلی'!$C$13:$BO$1660,25,0),"")</f>
        <v/>
      </c>
      <c r="AE489" s="174" t="str">
        <f ca="1">IFERROR(VLOOKUP(ROW(AE477),'فهرست بها کلی'!$C$13:$BO$1660,28,0),"")</f>
        <v/>
      </c>
      <c r="AF489" s="174" t="str">
        <f ca="1">IFERROR(VLOOKUP(ROW(AF477),'فهرست بها کلی'!$C$13:$BO$1660,31,0),"")</f>
        <v/>
      </c>
      <c r="AG489" s="174" t="str">
        <f ca="1">IFERROR(VLOOKUP(ROW(AG477),'فهرست بها کلی'!$C$13:$BO$1660,34,0),"")</f>
        <v/>
      </c>
      <c r="AH489" s="174" t="str">
        <f ca="1">IFERROR(VLOOKUP(ROW(AH477),'فهرست بها کلی'!$C$13:$BO$1660,37,0),"")</f>
        <v/>
      </c>
      <c r="AI489" s="174" t="str">
        <f ca="1">IFERROR(VLOOKUP(ROW(AI477),'فهرست بها کلی'!$C$13:$BO$1660,40,0),"")</f>
        <v/>
      </c>
      <c r="AJ489" s="174" t="str">
        <f ca="1">IFERROR(VLOOKUP(ROW(AJ477),'فهرست بها کلی'!$C$13:$BO$1660,43,0),"")</f>
        <v/>
      </c>
      <c r="AK489" s="174" t="str">
        <f ca="1">IFERROR(VLOOKUP(ROW(AK477),'فهرست بها کلی'!$C$13:$BO$1660,46,0),"")</f>
        <v/>
      </c>
      <c r="AL489" s="174" t="str">
        <f ca="1">IFERROR(VLOOKUP(ROW(AL477),'فهرست بها کلی'!$C$13:$BO$1660,49,0),"")</f>
        <v/>
      </c>
      <c r="AM489" s="174" t="str">
        <f ca="1">IFERROR(VLOOKUP(ROW(AM477),'فهرست بها کلی'!$C$13:$BO$1660,52,0),"")</f>
        <v/>
      </c>
      <c r="AN489" s="174" t="str">
        <f ca="1">IFERROR(VLOOKUP(ROW(AN477),'فهرست بها کلی'!$C$13:$BO$1660,55,0),"")</f>
        <v/>
      </c>
      <c r="AO489" s="174" t="str">
        <f ca="1">IFERROR(VLOOKUP(ROW(AO477),'فهرست بها کلی'!$C$13:$BO$1660,58,0),"")</f>
        <v/>
      </c>
      <c r="AP489" s="174" t="str">
        <f ca="1">IFERROR(VLOOKUP(ROW(AP477),'فهرست بها کلی'!$C$13:$BO$1660,61,0),"")</f>
        <v/>
      </c>
      <c r="AQ489" s="174" t="str">
        <f ca="1">IFERROR(VLOOKUP(ROW(AQ477),'فهرست بها کلی'!$C$13:$BO$1660,64,0),"")</f>
        <v/>
      </c>
      <c r="AR489" s="244">
        <f t="shared" ca="1" si="54"/>
        <v>0</v>
      </c>
      <c r="AS489" s="174" t="str">
        <f ca="1">IFERROR(VLOOKUP(ROW(AS477),'فهرست بها کلی'!$C$13:$BO$1660,23,0),"")</f>
        <v/>
      </c>
      <c r="AT489" s="174" t="str">
        <f ca="1">IFERROR(VLOOKUP(ROW(AT477),'فهرست بها کلی'!$C$13:$BO$1660,26,0),"")</f>
        <v/>
      </c>
      <c r="AU489" s="174" t="str">
        <f ca="1">IFERROR(VLOOKUP(ROW(AU477),'فهرست بها کلی'!$C$13:$BO$1660,29,0),"")</f>
        <v/>
      </c>
      <c r="AV489" s="174" t="str">
        <f ca="1">IFERROR(VLOOKUP(ROW(AV477),'فهرست بها کلی'!$C$13:$BO$1660,32,0),"")</f>
        <v/>
      </c>
      <c r="AW489" s="174" t="str">
        <f ca="1">IFERROR(VLOOKUP(ROW(AW477),'فهرست بها کلی'!$C$13:$BO$1660,35,0),"")</f>
        <v/>
      </c>
      <c r="AX489" s="174" t="str">
        <f ca="1">IFERROR(VLOOKUP(ROW(AX477),'فهرست بها کلی'!$C$13:$BO$1660,38,0),"")</f>
        <v/>
      </c>
      <c r="AY489" s="174" t="str">
        <f ca="1">IFERROR(VLOOKUP(ROW(AY477),'فهرست بها کلی'!$C$13:$BO$1660,41,0),"")</f>
        <v/>
      </c>
      <c r="AZ489" s="174" t="str">
        <f ca="1">IFERROR(VLOOKUP(ROW(AZ477),'فهرست بها کلی'!$C$13:$BO$1660,44,0),"")</f>
        <v/>
      </c>
      <c r="BA489" s="174" t="str">
        <f ca="1">IFERROR(VLOOKUP(ROW(BA477),'فهرست بها کلی'!$C$13:$BO$1660,47,0),"")</f>
        <v/>
      </c>
      <c r="BB489" s="174" t="str">
        <f ca="1">IFERROR(VLOOKUP(ROW(BB477),'فهرست بها کلی'!$C$13:$BO$1660,50,0),"")</f>
        <v/>
      </c>
      <c r="BC489" s="174" t="str">
        <f ca="1">IFERROR(VLOOKUP(ROW(BC477),'فهرست بها کلی'!$C$13:$BO$1660,53,0),"")</f>
        <v/>
      </c>
      <c r="BD489" s="174" t="str">
        <f ca="1">IFERROR(VLOOKUP(ROW(BD477),'فهرست بها کلی'!$C$13:$BO$1660,56,0),"")</f>
        <v/>
      </c>
      <c r="BE489" s="174" t="str">
        <f ca="1">IFERROR(VLOOKUP(ROW(BE477),'فهرست بها کلی'!$C$13:$BO$1660,59,0),"")</f>
        <v/>
      </c>
      <c r="BF489" s="174" t="str">
        <f ca="1">IFERROR(VLOOKUP(ROW(BF477),'فهرست بها کلی'!$C$13:$BO$1660,62,0),"")</f>
        <v/>
      </c>
      <c r="BG489" s="174" t="str">
        <f ca="1">IFERROR(VLOOKUP(ROW(BG477),'فهرست بها کلی'!$C$13:$BO$1660,65,0),"")</f>
        <v/>
      </c>
      <c r="BH489" s="174" t="str">
        <f ca="1">IFERROR(VLOOKUP(ROW(BH477),'فهرست بها کلی'!$C$13:$BO$1660,16,0),"")</f>
        <v/>
      </c>
      <c r="BI489" s="245" t="str">
        <f t="shared" ca="1" si="55"/>
        <v xml:space="preserve"> </v>
      </c>
      <c r="BJ489" s="245" t="str">
        <f t="shared" ca="1" si="56"/>
        <v/>
      </c>
      <c r="BK489" s="245" t="str">
        <f t="shared" ca="1" si="57"/>
        <v/>
      </c>
    </row>
    <row r="490" spans="1:63" ht="47.25" customHeight="1">
      <c r="A490" s="174" t="str">
        <f ca="1">IFERROR(VLOOKUP(ROW(A478),'فهرست بها کلی'!$C$13:$BO$1660,1,0),"")</f>
        <v/>
      </c>
      <c r="B490" s="174" t="str">
        <f ca="1">IFERROR(VLOOKUP(ROW(B478),'فهرست بها کلی'!$C$13:$BO$1660,5,0),"")</f>
        <v/>
      </c>
      <c r="C490" s="174" t="str">
        <f ca="1">IFERROR(VLOOKUP(ROW(C478),'فهرست بها کلی'!$C$13:$BO$1660,6,0),"")</f>
        <v/>
      </c>
      <c r="D490" s="174" t="str">
        <f ca="1">IFERROR(VLOOKUP(ROW(D478),'فهرست بها کلی'!$C$13:$BO$1660,7,0),"")</f>
        <v/>
      </c>
      <c r="E490" s="174" t="str">
        <f ca="1">IFERROR(VLOOKUP(ROW(E478),'فهرست بها کلی'!$C$13:$BO$1660,8,0),"")</f>
        <v/>
      </c>
      <c r="F490" s="174" t="str">
        <f ca="1">IFERROR(VLOOKUP(ROW(F478),'فهرست بها کلی'!$C$13:$BO$1660,9,0),"")</f>
        <v/>
      </c>
      <c r="G490" s="174" t="str">
        <f ca="1">IFERROR(VLOOKUP(ROW(G478),'فهرست بها کلی'!$C$13:$BO$1660,21,0),"")</f>
        <v/>
      </c>
      <c r="H490" s="174" t="str">
        <f ca="1">IFERROR(VLOOKUP(ROW(H478),'فهرست بها کلی'!$C$13:$BO$1660,24,0),"")</f>
        <v/>
      </c>
      <c r="I490" s="174" t="str">
        <f ca="1">IFERROR(VLOOKUP(ROW(I478),'فهرست بها کلی'!$C$13:$BO$1660,27,0),"")</f>
        <v/>
      </c>
      <c r="J490" s="174" t="str">
        <f ca="1">IFERROR(VLOOKUP(ROW(J478),'فهرست بها کلی'!$C$13:$BO$1660,30,0),"")</f>
        <v/>
      </c>
      <c r="K490" s="174" t="str">
        <f ca="1">IFERROR(VLOOKUP(ROW(K478),'فهرست بها کلی'!$C$13:$BO$1660,33,0),"")</f>
        <v/>
      </c>
      <c r="L490" s="174" t="str">
        <f ca="1">IFERROR(VLOOKUP(ROW(L478),'فهرست بها کلی'!$C$13:$BO$1660,36,0),"")</f>
        <v/>
      </c>
      <c r="M490" s="174" t="str">
        <f ca="1">IFERROR(VLOOKUP(ROW(M478),'فهرست بها کلی'!$C$13:$BO$1660,39,0),"")</f>
        <v/>
      </c>
      <c r="N490" s="174" t="str">
        <f ca="1">IFERROR(VLOOKUP(ROW(N478),'فهرست بها کلی'!$C$13:$BO$1660,42,0),"")</f>
        <v/>
      </c>
      <c r="O490" s="174" t="str">
        <f ca="1">IFERROR(VLOOKUP(ROW(O478),'فهرست بها کلی'!$C$13:$BO$1660,45,0),"")</f>
        <v/>
      </c>
      <c r="P490" s="174" t="str">
        <f ca="1">IFERROR(VLOOKUP(ROW(P478),'فهرست بها کلی'!$C$13:$BO$1660,48,0),"")</f>
        <v/>
      </c>
      <c r="Q490" s="174" t="str">
        <f ca="1">IFERROR(VLOOKUP(ROW(Q478),'فهرست بها کلی'!$C$13:$BO$1660,51,0),"")</f>
        <v/>
      </c>
      <c r="R490" s="174" t="str">
        <f ca="1">IFERROR(VLOOKUP(ROW(R478),'فهرست بها کلی'!$C$13:$BO$1660,54,0),"")</f>
        <v/>
      </c>
      <c r="S490" s="174" t="str">
        <f ca="1">IFERROR(VLOOKUP(ROW(S478),'فهرست بها کلی'!$C$13:$BO$1660,57,0),"")</f>
        <v/>
      </c>
      <c r="T490" s="174" t="str">
        <f ca="1">IFERROR(VLOOKUP(ROW(T478),'فهرست بها کلی'!$C$13:$BO$1660,60,0),"")</f>
        <v/>
      </c>
      <c r="U490" s="174" t="str">
        <f ca="1">IFERROR(VLOOKUP(ROW(U478),'فهرست بها کلی'!$C$13:$BO$1660,63,0),"")</f>
        <v/>
      </c>
      <c r="V490" s="241">
        <f t="shared" ca="1" si="51"/>
        <v>0</v>
      </c>
      <c r="W490" s="242" t="str">
        <f t="shared" ca="1" si="52"/>
        <v/>
      </c>
      <c r="X490" s="174" t="str">
        <f ca="1">IFERROR(VLOOKUP(ROW(X478),'فهرست بها کلی'!$C$13:$BO$1660,10,0),"")</f>
        <v/>
      </c>
      <c r="Y490" s="174" t="str">
        <f ca="1">IFERROR(VLOOKUP(ROW(Y478),'فهرست بها کلی'!$C$13:$BO$1660,11,0),"")</f>
        <v/>
      </c>
      <c r="Z490" s="174" t="str">
        <f ca="1">IFERROR(VLOOKUP(ROW(Z478),'فهرست بها کلی'!$C$13:$BO$1660,12,0),"")</f>
        <v/>
      </c>
      <c r="AA490" s="174" t="str">
        <f ca="1">IFERROR(VLOOKUP(ROW(AA478),'فهرست بها کلی'!$C$13:$BO$1660,13,0),"")</f>
        <v/>
      </c>
      <c r="AB490" s="243" t="str">
        <f t="shared" ca="1" si="53"/>
        <v/>
      </c>
      <c r="AC490" s="174" t="str">
        <f ca="1">IFERROR(VLOOKUP(ROW(AC478),'فهرست بها کلی'!$C$13:$BO$1660,22,0),"")</f>
        <v/>
      </c>
      <c r="AD490" s="174" t="str">
        <f ca="1">IFERROR(VLOOKUP(ROW(AD478),'فهرست بها کلی'!$C$13:$BO$1660,25,0),"")</f>
        <v/>
      </c>
      <c r="AE490" s="174" t="str">
        <f ca="1">IFERROR(VLOOKUP(ROW(AE478),'فهرست بها کلی'!$C$13:$BO$1660,28,0),"")</f>
        <v/>
      </c>
      <c r="AF490" s="174" t="str">
        <f ca="1">IFERROR(VLOOKUP(ROW(AF478),'فهرست بها کلی'!$C$13:$BO$1660,31,0),"")</f>
        <v/>
      </c>
      <c r="AG490" s="174" t="str">
        <f ca="1">IFERROR(VLOOKUP(ROW(AG478),'فهرست بها کلی'!$C$13:$BO$1660,34,0),"")</f>
        <v/>
      </c>
      <c r="AH490" s="174" t="str">
        <f ca="1">IFERROR(VLOOKUP(ROW(AH478),'فهرست بها کلی'!$C$13:$BO$1660,37,0),"")</f>
        <v/>
      </c>
      <c r="AI490" s="174" t="str">
        <f ca="1">IFERROR(VLOOKUP(ROW(AI478),'فهرست بها کلی'!$C$13:$BO$1660,40,0),"")</f>
        <v/>
      </c>
      <c r="AJ490" s="174" t="str">
        <f ca="1">IFERROR(VLOOKUP(ROW(AJ478),'فهرست بها کلی'!$C$13:$BO$1660,43,0),"")</f>
        <v/>
      </c>
      <c r="AK490" s="174" t="str">
        <f ca="1">IFERROR(VLOOKUP(ROW(AK478),'فهرست بها کلی'!$C$13:$BO$1660,46,0),"")</f>
        <v/>
      </c>
      <c r="AL490" s="174" t="str">
        <f ca="1">IFERROR(VLOOKUP(ROW(AL478),'فهرست بها کلی'!$C$13:$BO$1660,49,0),"")</f>
        <v/>
      </c>
      <c r="AM490" s="174" t="str">
        <f ca="1">IFERROR(VLOOKUP(ROW(AM478),'فهرست بها کلی'!$C$13:$BO$1660,52,0),"")</f>
        <v/>
      </c>
      <c r="AN490" s="174" t="str">
        <f ca="1">IFERROR(VLOOKUP(ROW(AN478),'فهرست بها کلی'!$C$13:$BO$1660,55,0),"")</f>
        <v/>
      </c>
      <c r="AO490" s="174" t="str">
        <f ca="1">IFERROR(VLOOKUP(ROW(AO478),'فهرست بها کلی'!$C$13:$BO$1660,58,0),"")</f>
        <v/>
      </c>
      <c r="AP490" s="174" t="str">
        <f ca="1">IFERROR(VLOOKUP(ROW(AP478),'فهرست بها کلی'!$C$13:$BO$1660,61,0),"")</f>
        <v/>
      </c>
      <c r="AQ490" s="174" t="str">
        <f ca="1">IFERROR(VLOOKUP(ROW(AQ478),'فهرست بها کلی'!$C$13:$BO$1660,64,0),"")</f>
        <v/>
      </c>
      <c r="AR490" s="244">
        <f t="shared" ca="1" si="54"/>
        <v>0</v>
      </c>
      <c r="AS490" s="174" t="str">
        <f ca="1">IFERROR(VLOOKUP(ROW(AS478),'فهرست بها کلی'!$C$13:$BO$1660,23,0),"")</f>
        <v/>
      </c>
      <c r="AT490" s="174" t="str">
        <f ca="1">IFERROR(VLOOKUP(ROW(AT478),'فهرست بها کلی'!$C$13:$BO$1660,26,0),"")</f>
        <v/>
      </c>
      <c r="AU490" s="174" t="str">
        <f ca="1">IFERROR(VLOOKUP(ROW(AU478),'فهرست بها کلی'!$C$13:$BO$1660,29,0),"")</f>
        <v/>
      </c>
      <c r="AV490" s="174" t="str">
        <f ca="1">IFERROR(VLOOKUP(ROW(AV478),'فهرست بها کلی'!$C$13:$BO$1660,32,0),"")</f>
        <v/>
      </c>
      <c r="AW490" s="174" t="str">
        <f ca="1">IFERROR(VLOOKUP(ROW(AW478),'فهرست بها کلی'!$C$13:$BO$1660,35,0),"")</f>
        <v/>
      </c>
      <c r="AX490" s="174" t="str">
        <f ca="1">IFERROR(VLOOKUP(ROW(AX478),'فهرست بها کلی'!$C$13:$BO$1660,38,0),"")</f>
        <v/>
      </c>
      <c r="AY490" s="174" t="str">
        <f ca="1">IFERROR(VLOOKUP(ROW(AY478),'فهرست بها کلی'!$C$13:$BO$1660,41,0),"")</f>
        <v/>
      </c>
      <c r="AZ490" s="174" t="str">
        <f ca="1">IFERROR(VLOOKUP(ROW(AZ478),'فهرست بها کلی'!$C$13:$BO$1660,44,0),"")</f>
        <v/>
      </c>
      <c r="BA490" s="174" t="str">
        <f ca="1">IFERROR(VLOOKUP(ROW(BA478),'فهرست بها کلی'!$C$13:$BO$1660,47,0),"")</f>
        <v/>
      </c>
      <c r="BB490" s="174" t="str">
        <f ca="1">IFERROR(VLOOKUP(ROW(BB478),'فهرست بها کلی'!$C$13:$BO$1660,50,0),"")</f>
        <v/>
      </c>
      <c r="BC490" s="174" t="str">
        <f ca="1">IFERROR(VLOOKUP(ROW(BC478),'فهرست بها کلی'!$C$13:$BO$1660,53,0),"")</f>
        <v/>
      </c>
      <c r="BD490" s="174" t="str">
        <f ca="1">IFERROR(VLOOKUP(ROW(BD478),'فهرست بها کلی'!$C$13:$BO$1660,56,0),"")</f>
        <v/>
      </c>
      <c r="BE490" s="174" t="str">
        <f ca="1">IFERROR(VLOOKUP(ROW(BE478),'فهرست بها کلی'!$C$13:$BO$1660,59,0),"")</f>
        <v/>
      </c>
      <c r="BF490" s="174" t="str">
        <f ca="1">IFERROR(VLOOKUP(ROW(BF478),'فهرست بها کلی'!$C$13:$BO$1660,62,0),"")</f>
        <v/>
      </c>
      <c r="BG490" s="174" t="str">
        <f ca="1">IFERROR(VLOOKUP(ROW(BG478),'فهرست بها کلی'!$C$13:$BO$1660,65,0),"")</f>
        <v/>
      </c>
      <c r="BH490" s="174" t="str">
        <f ca="1">IFERROR(VLOOKUP(ROW(BH478),'فهرست بها کلی'!$C$13:$BO$1660,16,0),"")</f>
        <v/>
      </c>
      <c r="BI490" s="245" t="str">
        <f t="shared" ca="1" si="55"/>
        <v xml:space="preserve"> </v>
      </c>
      <c r="BJ490" s="245" t="str">
        <f t="shared" ca="1" si="56"/>
        <v/>
      </c>
      <c r="BK490" s="245" t="str">
        <f t="shared" ca="1" si="57"/>
        <v/>
      </c>
    </row>
    <row r="491" spans="1:63" ht="47.25" customHeight="1">
      <c r="A491" s="174" t="str">
        <f ca="1">IFERROR(VLOOKUP(ROW(A479),'فهرست بها کلی'!$C$13:$BO$1660,1,0),"")</f>
        <v/>
      </c>
      <c r="B491" s="174" t="str">
        <f ca="1">IFERROR(VLOOKUP(ROW(B479),'فهرست بها کلی'!$C$13:$BO$1660,5,0),"")</f>
        <v/>
      </c>
      <c r="C491" s="174" t="str">
        <f ca="1">IFERROR(VLOOKUP(ROW(C479),'فهرست بها کلی'!$C$13:$BO$1660,6,0),"")</f>
        <v/>
      </c>
      <c r="D491" s="174" t="str">
        <f ca="1">IFERROR(VLOOKUP(ROW(D479),'فهرست بها کلی'!$C$13:$BO$1660,7,0),"")</f>
        <v/>
      </c>
      <c r="E491" s="174" t="str">
        <f ca="1">IFERROR(VLOOKUP(ROW(E479),'فهرست بها کلی'!$C$13:$BO$1660,8,0),"")</f>
        <v/>
      </c>
      <c r="F491" s="174" t="str">
        <f ca="1">IFERROR(VLOOKUP(ROW(F479),'فهرست بها کلی'!$C$13:$BO$1660,9,0),"")</f>
        <v/>
      </c>
      <c r="G491" s="174" t="str">
        <f ca="1">IFERROR(VLOOKUP(ROW(G479),'فهرست بها کلی'!$C$13:$BO$1660,21,0),"")</f>
        <v/>
      </c>
      <c r="H491" s="174" t="str">
        <f ca="1">IFERROR(VLOOKUP(ROW(H479),'فهرست بها کلی'!$C$13:$BO$1660,24,0),"")</f>
        <v/>
      </c>
      <c r="I491" s="174" t="str">
        <f ca="1">IFERROR(VLOOKUP(ROW(I479),'فهرست بها کلی'!$C$13:$BO$1660,27,0),"")</f>
        <v/>
      </c>
      <c r="J491" s="174" t="str">
        <f ca="1">IFERROR(VLOOKUP(ROW(J479),'فهرست بها کلی'!$C$13:$BO$1660,30,0),"")</f>
        <v/>
      </c>
      <c r="K491" s="174" t="str">
        <f ca="1">IFERROR(VLOOKUP(ROW(K479),'فهرست بها کلی'!$C$13:$BO$1660,33,0),"")</f>
        <v/>
      </c>
      <c r="L491" s="174" t="str">
        <f ca="1">IFERROR(VLOOKUP(ROW(L479),'فهرست بها کلی'!$C$13:$BO$1660,36,0),"")</f>
        <v/>
      </c>
      <c r="M491" s="174" t="str">
        <f ca="1">IFERROR(VLOOKUP(ROW(M479),'فهرست بها کلی'!$C$13:$BO$1660,39,0),"")</f>
        <v/>
      </c>
      <c r="N491" s="174" t="str">
        <f ca="1">IFERROR(VLOOKUP(ROW(N479),'فهرست بها کلی'!$C$13:$BO$1660,42,0),"")</f>
        <v/>
      </c>
      <c r="O491" s="174" t="str">
        <f ca="1">IFERROR(VLOOKUP(ROW(O479),'فهرست بها کلی'!$C$13:$BO$1660,45,0),"")</f>
        <v/>
      </c>
      <c r="P491" s="174" t="str">
        <f ca="1">IFERROR(VLOOKUP(ROW(P479),'فهرست بها کلی'!$C$13:$BO$1660,48,0),"")</f>
        <v/>
      </c>
      <c r="Q491" s="174" t="str">
        <f ca="1">IFERROR(VLOOKUP(ROW(Q479),'فهرست بها کلی'!$C$13:$BO$1660,51,0),"")</f>
        <v/>
      </c>
      <c r="R491" s="174" t="str">
        <f ca="1">IFERROR(VLOOKUP(ROW(R479),'فهرست بها کلی'!$C$13:$BO$1660,54,0),"")</f>
        <v/>
      </c>
      <c r="S491" s="174" t="str">
        <f ca="1">IFERROR(VLOOKUP(ROW(S479),'فهرست بها کلی'!$C$13:$BO$1660,57,0),"")</f>
        <v/>
      </c>
      <c r="T491" s="174" t="str">
        <f ca="1">IFERROR(VLOOKUP(ROW(T479),'فهرست بها کلی'!$C$13:$BO$1660,60,0),"")</f>
        <v/>
      </c>
      <c r="U491" s="174" t="str">
        <f ca="1">IFERROR(VLOOKUP(ROW(U479),'فهرست بها کلی'!$C$13:$BO$1660,63,0),"")</f>
        <v/>
      </c>
      <c r="V491" s="241">
        <f t="shared" ca="1" si="51"/>
        <v>0</v>
      </c>
      <c r="W491" s="242" t="str">
        <f t="shared" ca="1" si="52"/>
        <v/>
      </c>
      <c r="X491" s="174" t="str">
        <f ca="1">IFERROR(VLOOKUP(ROW(X479),'فهرست بها کلی'!$C$13:$BO$1660,10,0),"")</f>
        <v/>
      </c>
      <c r="Y491" s="174" t="str">
        <f ca="1">IFERROR(VLOOKUP(ROW(Y479),'فهرست بها کلی'!$C$13:$BO$1660,11,0),"")</f>
        <v/>
      </c>
      <c r="Z491" s="174" t="str">
        <f ca="1">IFERROR(VLOOKUP(ROW(Z479),'فهرست بها کلی'!$C$13:$BO$1660,12,0),"")</f>
        <v/>
      </c>
      <c r="AA491" s="174" t="str">
        <f ca="1">IFERROR(VLOOKUP(ROW(AA479),'فهرست بها کلی'!$C$13:$BO$1660,13,0),"")</f>
        <v/>
      </c>
      <c r="AB491" s="243" t="str">
        <f t="shared" ca="1" si="53"/>
        <v/>
      </c>
      <c r="AC491" s="174" t="str">
        <f ca="1">IFERROR(VLOOKUP(ROW(AC479),'فهرست بها کلی'!$C$13:$BO$1660,22,0),"")</f>
        <v/>
      </c>
      <c r="AD491" s="174" t="str">
        <f ca="1">IFERROR(VLOOKUP(ROW(AD479),'فهرست بها کلی'!$C$13:$BO$1660,25,0),"")</f>
        <v/>
      </c>
      <c r="AE491" s="174" t="str">
        <f ca="1">IFERROR(VLOOKUP(ROW(AE479),'فهرست بها کلی'!$C$13:$BO$1660,28,0),"")</f>
        <v/>
      </c>
      <c r="AF491" s="174" t="str">
        <f ca="1">IFERROR(VLOOKUP(ROW(AF479),'فهرست بها کلی'!$C$13:$BO$1660,31,0),"")</f>
        <v/>
      </c>
      <c r="AG491" s="174" t="str">
        <f ca="1">IFERROR(VLOOKUP(ROW(AG479),'فهرست بها کلی'!$C$13:$BO$1660,34,0),"")</f>
        <v/>
      </c>
      <c r="AH491" s="174" t="str">
        <f ca="1">IFERROR(VLOOKUP(ROW(AH479),'فهرست بها کلی'!$C$13:$BO$1660,37,0),"")</f>
        <v/>
      </c>
      <c r="AI491" s="174" t="str">
        <f ca="1">IFERROR(VLOOKUP(ROW(AI479),'فهرست بها کلی'!$C$13:$BO$1660,40,0),"")</f>
        <v/>
      </c>
      <c r="AJ491" s="174" t="str">
        <f ca="1">IFERROR(VLOOKUP(ROW(AJ479),'فهرست بها کلی'!$C$13:$BO$1660,43,0),"")</f>
        <v/>
      </c>
      <c r="AK491" s="174" t="str">
        <f ca="1">IFERROR(VLOOKUP(ROW(AK479),'فهرست بها کلی'!$C$13:$BO$1660,46,0),"")</f>
        <v/>
      </c>
      <c r="AL491" s="174" t="str">
        <f ca="1">IFERROR(VLOOKUP(ROW(AL479),'فهرست بها کلی'!$C$13:$BO$1660,49,0),"")</f>
        <v/>
      </c>
      <c r="AM491" s="174" t="str">
        <f ca="1">IFERROR(VLOOKUP(ROW(AM479),'فهرست بها کلی'!$C$13:$BO$1660,52,0),"")</f>
        <v/>
      </c>
      <c r="AN491" s="174" t="str">
        <f ca="1">IFERROR(VLOOKUP(ROW(AN479),'فهرست بها کلی'!$C$13:$BO$1660,55,0),"")</f>
        <v/>
      </c>
      <c r="AO491" s="174" t="str">
        <f ca="1">IFERROR(VLOOKUP(ROW(AO479),'فهرست بها کلی'!$C$13:$BO$1660,58,0),"")</f>
        <v/>
      </c>
      <c r="AP491" s="174" t="str">
        <f ca="1">IFERROR(VLOOKUP(ROW(AP479),'فهرست بها کلی'!$C$13:$BO$1660,61,0),"")</f>
        <v/>
      </c>
      <c r="AQ491" s="174" t="str">
        <f ca="1">IFERROR(VLOOKUP(ROW(AQ479),'فهرست بها کلی'!$C$13:$BO$1660,64,0),"")</f>
        <v/>
      </c>
      <c r="AR491" s="244">
        <f t="shared" ca="1" si="54"/>
        <v>0</v>
      </c>
      <c r="AS491" s="174" t="str">
        <f ca="1">IFERROR(VLOOKUP(ROW(AS479),'فهرست بها کلی'!$C$13:$BO$1660,23,0),"")</f>
        <v/>
      </c>
      <c r="AT491" s="174" t="str">
        <f ca="1">IFERROR(VLOOKUP(ROW(AT479),'فهرست بها کلی'!$C$13:$BO$1660,26,0),"")</f>
        <v/>
      </c>
      <c r="AU491" s="174" t="str">
        <f ca="1">IFERROR(VLOOKUP(ROW(AU479),'فهرست بها کلی'!$C$13:$BO$1660,29,0),"")</f>
        <v/>
      </c>
      <c r="AV491" s="174" t="str">
        <f ca="1">IFERROR(VLOOKUP(ROW(AV479),'فهرست بها کلی'!$C$13:$BO$1660,32,0),"")</f>
        <v/>
      </c>
      <c r="AW491" s="174" t="str">
        <f ca="1">IFERROR(VLOOKUP(ROW(AW479),'فهرست بها کلی'!$C$13:$BO$1660,35,0),"")</f>
        <v/>
      </c>
      <c r="AX491" s="174" t="str">
        <f ca="1">IFERROR(VLOOKUP(ROW(AX479),'فهرست بها کلی'!$C$13:$BO$1660,38,0),"")</f>
        <v/>
      </c>
      <c r="AY491" s="174" t="str">
        <f ca="1">IFERROR(VLOOKUP(ROW(AY479),'فهرست بها کلی'!$C$13:$BO$1660,41,0),"")</f>
        <v/>
      </c>
      <c r="AZ491" s="174" t="str">
        <f ca="1">IFERROR(VLOOKUP(ROW(AZ479),'فهرست بها کلی'!$C$13:$BO$1660,44,0),"")</f>
        <v/>
      </c>
      <c r="BA491" s="174" t="str">
        <f ca="1">IFERROR(VLOOKUP(ROW(BA479),'فهرست بها کلی'!$C$13:$BO$1660,47,0),"")</f>
        <v/>
      </c>
      <c r="BB491" s="174" t="str">
        <f ca="1">IFERROR(VLOOKUP(ROW(BB479),'فهرست بها کلی'!$C$13:$BO$1660,50,0),"")</f>
        <v/>
      </c>
      <c r="BC491" s="174" t="str">
        <f ca="1">IFERROR(VLOOKUP(ROW(BC479),'فهرست بها کلی'!$C$13:$BO$1660,53,0),"")</f>
        <v/>
      </c>
      <c r="BD491" s="174" t="str">
        <f ca="1">IFERROR(VLOOKUP(ROW(BD479),'فهرست بها کلی'!$C$13:$BO$1660,56,0),"")</f>
        <v/>
      </c>
      <c r="BE491" s="174" t="str">
        <f ca="1">IFERROR(VLOOKUP(ROW(BE479),'فهرست بها کلی'!$C$13:$BO$1660,59,0),"")</f>
        <v/>
      </c>
      <c r="BF491" s="174" t="str">
        <f ca="1">IFERROR(VLOOKUP(ROW(BF479),'فهرست بها کلی'!$C$13:$BO$1660,62,0),"")</f>
        <v/>
      </c>
      <c r="BG491" s="174" t="str">
        <f ca="1">IFERROR(VLOOKUP(ROW(BG479),'فهرست بها کلی'!$C$13:$BO$1660,65,0),"")</f>
        <v/>
      </c>
      <c r="BH491" s="174" t="str">
        <f ca="1">IFERROR(VLOOKUP(ROW(BH479),'فهرست بها کلی'!$C$13:$BO$1660,16,0),"")</f>
        <v/>
      </c>
      <c r="BI491" s="245" t="str">
        <f t="shared" ca="1" si="55"/>
        <v xml:space="preserve"> </v>
      </c>
      <c r="BJ491" s="245" t="str">
        <f t="shared" ca="1" si="56"/>
        <v/>
      </c>
      <c r="BK491" s="245" t="str">
        <f t="shared" ca="1" si="57"/>
        <v/>
      </c>
    </row>
    <row r="492" spans="1:63" ht="47.25" customHeight="1">
      <c r="A492" s="174" t="str">
        <f ca="1">IFERROR(VLOOKUP(ROW(A480),'فهرست بها کلی'!$C$13:$BO$1660,1,0),"")</f>
        <v/>
      </c>
      <c r="B492" s="174" t="str">
        <f ca="1">IFERROR(VLOOKUP(ROW(B480),'فهرست بها کلی'!$C$13:$BO$1660,5,0),"")</f>
        <v/>
      </c>
      <c r="C492" s="174" t="str">
        <f ca="1">IFERROR(VLOOKUP(ROW(C480),'فهرست بها کلی'!$C$13:$BO$1660,6,0),"")</f>
        <v/>
      </c>
      <c r="D492" s="174" t="str">
        <f ca="1">IFERROR(VLOOKUP(ROW(D480),'فهرست بها کلی'!$C$13:$BO$1660,7,0),"")</f>
        <v/>
      </c>
      <c r="E492" s="174" t="str">
        <f ca="1">IFERROR(VLOOKUP(ROW(E480),'فهرست بها کلی'!$C$13:$BO$1660,8,0),"")</f>
        <v/>
      </c>
      <c r="F492" s="174" t="str">
        <f ca="1">IFERROR(VLOOKUP(ROW(F480),'فهرست بها کلی'!$C$13:$BO$1660,9,0),"")</f>
        <v/>
      </c>
      <c r="G492" s="174" t="str">
        <f ca="1">IFERROR(VLOOKUP(ROW(G480),'فهرست بها کلی'!$C$13:$BO$1660,21,0),"")</f>
        <v/>
      </c>
      <c r="H492" s="174" t="str">
        <f ca="1">IFERROR(VLOOKUP(ROW(H480),'فهرست بها کلی'!$C$13:$BO$1660,24,0),"")</f>
        <v/>
      </c>
      <c r="I492" s="174" t="str">
        <f ca="1">IFERROR(VLOOKUP(ROW(I480),'فهرست بها کلی'!$C$13:$BO$1660,27,0),"")</f>
        <v/>
      </c>
      <c r="J492" s="174" t="str">
        <f ca="1">IFERROR(VLOOKUP(ROW(J480),'فهرست بها کلی'!$C$13:$BO$1660,30,0),"")</f>
        <v/>
      </c>
      <c r="K492" s="174" t="str">
        <f ca="1">IFERROR(VLOOKUP(ROW(K480),'فهرست بها کلی'!$C$13:$BO$1660,33,0),"")</f>
        <v/>
      </c>
      <c r="L492" s="174" t="str">
        <f ca="1">IFERROR(VLOOKUP(ROW(L480),'فهرست بها کلی'!$C$13:$BO$1660,36,0),"")</f>
        <v/>
      </c>
      <c r="M492" s="174" t="str">
        <f ca="1">IFERROR(VLOOKUP(ROW(M480),'فهرست بها کلی'!$C$13:$BO$1660,39,0),"")</f>
        <v/>
      </c>
      <c r="N492" s="174" t="str">
        <f ca="1">IFERROR(VLOOKUP(ROW(N480),'فهرست بها کلی'!$C$13:$BO$1660,42,0),"")</f>
        <v/>
      </c>
      <c r="O492" s="174" t="str">
        <f ca="1">IFERROR(VLOOKUP(ROW(O480),'فهرست بها کلی'!$C$13:$BO$1660,45,0),"")</f>
        <v/>
      </c>
      <c r="P492" s="174" t="str">
        <f ca="1">IFERROR(VLOOKUP(ROW(P480),'فهرست بها کلی'!$C$13:$BO$1660,48,0),"")</f>
        <v/>
      </c>
      <c r="Q492" s="174" t="str">
        <f ca="1">IFERROR(VLOOKUP(ROW(Q480),'فهرست بها کلی'!$C$13:$BO$1660,51,0),"")</f>
        <v/>
      </c>
      <c r="R492" s="174" t="str">
        <f ca="1">IFERROR(VLOOKUP(ROW(R480),'فهرست بها کلی'!$C$13:$BO$1660,54,0),"")</f>
        <v/>
      </c>
      <c r="S492" s="174" t="str">
        <f ca="1">IFERROR(VLOOKUP(ROW(S480),'فهرست بها کلی'!$C$13:$BO$1660,57,0),"")</f>
        <v/>
      </c>
      <c r="T492" s="174" t="str">
        <f ca="1">IFERROR(VLOOKUP(ROW(T480),'فهرست بها کلی'!$C$13:$BO$1660,60,0),"")</f>
        <v/>
      </c>
      <c r="U492" s="174" t="str">
        <f ca="1">IFERROR(VLOOKUP(ROW(U480),'فهرست بها کلی'!$C$13:$BO$1660,63,0),"")</f>
        <v/>
      </c>
      <c r="V492" s="241">
        <f t="shared" ca="1" si="51"/>
        <v>0</v>
      </c>
      <c r="W492" s="242" t="str">
        <f t="shared" ca="1" si="52"/>
        <v/>
      </c>
      <c r="X492" s="174" t="str">
        <f ca="1">IFERROR(VLOOKUP(ROW(X480),'فهرست بها کلی'!$C$13:$BO$1660,10,0),"")</f>
        <v/>
      </c>
      <c r="Y492" s="174" t="str">
        <f ca="1">IFERROR(VLOOKUP(ROW(Y480),'فهرست بها کلی'!$C$13:$BO$1660,11,0),"")</f>
        <v/>
      </c>
      <c r="Z492" s="174" t="str">
        <f ca="1">IFERROR(VLOOKUP(ROW(Z480),'فهرست بها کلی'!$C$13:$BO$1660,12,0),"")</f>
        <v/>
      </c>
      <c r="AA492" s="174" t="str">
        <f ca="1">IFERROR(VLOOKUP(ROW(AA480),'فهرست بها کلی'!$C$13:$BO$1660,13,0),"")</f>
        <v/>
      </c>
      <c r="AB492" s="243" t="str">
        <f t="shared" ca="1" si="53"/>
        <v/>
      </c>
      <c r="AC492" s="174" t="str">
        <f ca="1">IFERROR(VLOOKUP(ROW(AC480),'فهرست بها کلی'!$C$13:$BO$1660,22,0),"")</f>
        <v/>
      </c>
      <c r="AD492" s="174" t="str">
        <f ca="1">IFERROR(VLOOKUP(ROW(AD480),'فهرست بها کلی'!$C$13:$BO$1660,25,0),"")</f>
        <v/>
      </c>
      <c r="AE492" s="174" t="str">
        <f ca="1">IFERROR(VLOOKUP(ROW(AE480),'فهرست بها کلی'!$C$13:$BO$1660,28,0),"")</f>
        <v/>
      </c>
      <c r="AF492" s="174" t="str">
        <f ca="1">IFERROR(VLOOKUP(ROW(AF480),'فهرست بها کلی'!$C$13:$BO$1660,31,0),"")</f>
        <v/>
      </c>
      <c r="AG492" s="174" t="str">
        <f ca="1">IFERROR(VLOOKUP(ROW(AG480),'فهرست بها کلی'!$C$13:$BO$1660,34,0),"")</f>
        <v/>
      </c>
      <c r="AH492" s="174" t="str">
        <f ca="1">IFERROR(VLOOKUP(ROW(AH480),'فهرست بها کلی'!$C$13:$BO$1660,37,0),"")</f>
        <v/>
      </c>
      <c r="AI492" s="174" t="str">
        <f ca="1">IFERROR(VLOOKUP(ROW(AI480),'فهرست بها کلی'!$C$13:$BO$1660,40,0),"")</f>
        <v/>
      </c>
      <c r="AJ492" s="174" t="str">
        <f ca="1">IFERROR(VLOOKUP(ROW(AJ480),'فهرست بها کلی'!$C$13:$BO$1660,43,0),"")</f>
        <v/>
      </c>
      <c r="AK492" s="174" t="str">
        <f ca="1">IFERROR(VLOOKUP(ROW(AK480),'فهرست بها کلی'!$C$13:$BO$1660,46,0),"")</f>
        <v/>
      </c>
      <c r="AL492" s="174" t="str">
        <f ca="1">IFERROR(VLOOKUP(ROW(AL480),'فهرست بها کلی'!$C$13:$BO$1660,49,0),"")</f>
        <v/>
      </c>
      <c r="AM492" s="174" t="str">
        <f ca="1">IFERROR(VLOOKUP(ROW(AM480),'فهرست بها کلی'!$C$13:$BO$1660,52,0),"")</f>
        <v/>
      </c>
      <c r="AN492" s="174" t="str">
        <f ca="1">IFERROR(VLOOKUP(ROW(AN480),'فهرست بها کلی'!$C$13:$BO$1660,55,0),"")</f>
        <v/>
      </c>
      <c r="AO492" s="174" t="str">
        <f ca="1">IFERROR(VLOOKUP(ROW(AO480),'فهرست بها کلی'!$C$13:$BO$1660,58,0),"")</f>
        <v/>
      </c>
      <c r="AP492" s="174" t="str">
        <f ca="1">IFERROR(VLOOKUP(ROW(AP480),'فهرست بها کلی'!$C$13:$BO$1660,61,0),"")</f>
        <v/>
      </c>
      <c r="AQ492" s="174" t="str">
        <f ca="1">IFERROR(VLOOKUP(ROW(AQ480),'فهرست بها کلی'!$C$13:$BO$1660,64,0),"")</f>
        <v/>
      </c>
      <c r="AR492" s="244">
        <f t="shared" ca="1" si="54"/>
        <v>0</v>
      </c>
      <c r="AS492" s="174" t="str">
        <f ca="1">IFERROR(VLOOKUP(ROW(AS480),'فهرست بها کلی'!$C$13:$BO$1660,23,0),"")</f>
        <v/>
      </c>
      <c r="AT492" s="174" t="str">
        <f ca="1">IFERROR(VLOOKUP(ROW(AT480),'فهرست بها کلی'!$C$13:$BO$1660,26,0),"")</f>
        <v/>
      </c>
      <c r="AU492" s="174" t="str">
        <f ca="1">IFERROR(VLOOKUP(ROW(AU480),'فهرست بها کلی'!$C$13:$BO$1660,29,0),"")</f>
        <v/>
      </c>
      <c r="AV492" s="174" t="str">
        <f ca="1">IFERROR(VLOOKUP(ROW(AV480),'فهرست بها کلی'!$C$13:$BO$1660,32,0),"")</f>
        <v/>
      </c>
      <c r="AW492" s="174" t="str">
        <f ca="1">IFERROR(VLOOKUP(ROW(AW480),'فهرست بها کلی'!$C$13:$BO$1660,35,0),"")</f>
        <v/>
      </c>
      <c r="AX492" s="174" t="str">
        <f ca="1">IFERROR(VLOOKUP(ROW(AX480),'فهرست بها کلی'!$C$13:$BO$1660,38,0),"")</f>
        <v/>
      </c>
      <c r="AY492" s="174" t="str">
        <f ca="1">IFERROR(VLOOKUP(ROW(AY480),'فهرست بها کلی'!$C$13:$BO$1660,41,0),"")</f>
        <v/>
      </c>
      <c r="AZ492" s="174" t="str">
        <f ca="1">IFERROR(VLOOKUP(ROW(AZ480),'فهرست بها کلی'!$C$13:$BO$1660,44,0),"")</f>
        <v/>
      </c>
      <c r="BA492" s="174" t="str">
        <f ca="1">IFERROR(VLOOKUP(ROW(BA480),'فهرست بها کلی'!$C$13:$BO$1660,47,0),"")</f>
        <v/>
      </c>
      <c r="BB492" s="174" t="str">
        <f ca="1">IFERROR(VLOOKUP(ROW(BB480),'فهرست بها کلی'!$C$13:$BO$1660,50,0),"")</f>
        <v/>
      </c>
      <c r="BC492" s="174" t="str">
        <f ca="1">IFERROR(VLOOKUP(ROW(BC480),'فهرست بها کلی'!$C$13:$BO$1660,53,0),"")</f>
        <v/>
      </c>
      <c r="BD492" s="174" t="str">
        <f ca="1">IFERROR(VLOOKUP(ROW(BD480),'فهرست بها کلی'!$C$13:$BO$1660,56,0),"")</f>
        <v/>
      </c>
      <c r="BE492" s="174" t="str">
        <f ca="1">IFERROR(VLOOKUP(ROW(BE480),'فهرست بها کلی'!$C$13:$BO$1660,59,0),"")</f>
        <v/>
      </c>
      <c r="BF492" s="174" t="str">
        <f ca="1">IFERROR(VLOOKUP(ROW(BF480),'فهرست بها کلی'!$C$13:$BO$1660,62,0),"")</f>
        <v/>
      </c>
      <c r="BG492" s="174" t="str">
        <f ca="1">IFERROR(VLOOKUP(ROW(BG480),'فهرست بها کلی'!$C$13:$BO$1660,65,0),"")</f>
        <v/>
      </c>
      <c r="BH492" s="174" t="str">
        <f ca="1">IFERROR(VLOOKUP(ROW(BH480),'فهرست بها کلی'!$C$13:$BO$1660,16,0),"")</f>
        <v/>
      </c>
      <c r="BI492" s="245" t="str">
        <f t="shared" ca="1" si="55"/>
        <v xml:space="preserve"> </v>
      </c>
      <c r="BJ492" s="245" t="str">
        <f t="shared" ca="1" si="56"/>
        <v/>
      </c>
      <c r="BK492" s="245" t="str">
        <f t="shared" ca="1" si="57"/>
        <v/>
      </c>
    </row>
    <row r="493" spans="1:63" ht="47.25" customHeight="1">
      <c r="A493" s="174" t="str">
        <f ca="1">IFERROR(VLOOKUP(ROW(A481),'فهرست بها کلی'!$C$13:$BO$1660,1,0),"")</f>
        <v/>
      </c>
      <c r="B493" s="174" t="str">
        <f ca="1">IFERROR(VLOOKUP(ROW(B481),'فهرست بها کلی'!$C$13:$BO$1660,5,0),"")</f>
        <v/>
      </c>
      <c r="C493" s="174" t="str">
        <f ca="1">IFERROR(VLOOKUP(ROW(C481),'فهرست بها کلی'!$C$13:$BO$1660,6,0),"")</f>
        <v/>
      </c>
      <c r="D493" s="174" t="str">
        <f ca="1">IFERROR(VLOOKUP(ROW(D481),'فهرست بها کلی'!$C$13:$BO$1660,7,0),"")</f>
        <v/>
      </c>
      <c r="E493" s="174" t="str">
        <f ca="1">IFERROR(VLOOKUP(ROW(E481),'فهرست بها کلی'!$C$13:$BO$1660,8,0),"")</f>
        <v/>
      </c>
      <c r="F493" s="174" t="str">
        <f ca="1">IFERROR(VLOOKUP(ROW(F481),'فهرست بها کلی'!$C$13:$BO$1660,9,0),"")</f>
        <v/>
      </c>
      <c r="G493" s="174" t="str">
        <f ca="1">IFERROR(VLOOKUP(ROW(G481),'فهرست بها کلی'!$C$13:$BO$1660,21,0),"")</f>
        <v/>
      </c>
      <c r="H493" s="174" t="str">
        <f ca="1">IFERROR(VLOOKUP(ROW(H481),'فهرست بها کلی'!$C$13:$BO$1660,24,0),"")</f>
        <v/>
      </c>
      <c r="I493" s="174" t="str">
        <f ca="1">IFERROR(VLOOKUP(ROW(I481),'فهرست بها کلی'!$C$13:$BO$1660,27,0),"")</f>
        <v/>
      </c>
      <c r="J493" s="174" t="str">
        <f ca="1">IFERROR(VLOOKUP(ROW(J481),'فهرست بها کلی'!$C$13:$BO$1660,30,0),"")</f>
        <v/>
      </c>
      <c r="K493" s="174" t="str">
        <f ca="1">IFERROR(VLOOKUP(ROW(K481),'فهرست بها کلی'!$C$13:$BO$1660,33,0),"")</f>
        <v/>
      </c>
      <c r="L493" s="174" t="str">
        <f ca="1">IFERROR(VLOOKUP(ROW(L481),'فهرست بها کلی'!$C$13:$BO$1660,36,0),"")</f>
        <v/>
      </c>
      <c r="M493" s="174" t="str">
        <f ca="1">IFERROR(VLOOKUP(ROW(M481),'فهرست بها کلی'!$C$13:$BO$1660,39,0),"")</f>
        <v/>
      </c>
      <c r="N493" s="174" t="str">
        <f ca="1">IFERROR(VLOOKUP(ROW(N481),'فهرست بها کلی'!$C$13:$BO$1660,42,0),"")</f>
        <v/>
      </c>
      <c r="O493" s="174" t="str">
        <f ca="1">IFERROR(VLOOKUP(ROW(O481),'فهرست بها کلی'!$C$13:$BO$1660,45,0),"")</f>
        <v/>
      </c>
      <c r="P493" s="174" t="str">
        <f ca="1">IFERROR(VLOOKUP(ROW(P481),'فهرست بها کلی'!$C$13:$BO$1660,48,0),"")</f>
        <v/>
      </c>
      <c r="Q493" s="174" t="str">
        <f ca="1">IFERROR(VLOOKUP(ROW(Q481),'فهرست بها کلی'!$C$13:$BO$1660,51,0),"")</f>
        <v/>
      </c>
      <c r="R493" s="174" t="str">
        <f ca="1">IFERROR(VLOOKUP(ROW(R481),'فهرست بها کلی'!$C$13:$BO$1660,54,0),"")</f>
        <v/>
      </c>
      <c r="S493" s="174" t="str">
        <f ca="1">IFERROR(VLOOKUP(ROW(S481),'فهرست بها کلی'!$C$13:$BO$1660,57,0),"")</f>
        <v/>
      </c>
      <c r="T493" s="174" t="str">
        <f ca="1">IFERROR(VLOOKUP(ROW(T481),'فهرست بها کلی'!$C$13:$BO$1660,60,0),"")</f>
        <v/>
      </c>
      <c r="U493" s="174" t="str">
        <f ca="1">IFERROR(VLOOKUP(ROW(U481),'فهرست بها کلی'!$C$13:$BO$1660,63,0),"")</f>
        <v/>
      </c>
      <c r="V493" s="241">
        <f t="shared" ca="1" si="51"/>
        <v>0</v>
      </c>
      <c r="W493" s="242" t="str">
        <f t="shared" ca="1" si="52"/>
        <v/>
      </c>
      <c r="X493" s="174" t="str">
        <f ca="1">IFERROR(VLOOKUP(ROW(X481),'فهرست بها کلی'!$C$13:$BO$1660,10,0),"")</f>
        <v/>
      </c>
      <c r="Y493" s="174" t="str">
        <f ca="1">IFERROR(VLOOKUP(ROW(Y481),'فهرست بها کلی'!$C$13:$BO$1660,11,0),"")</f>
        <v/>
      </c>
      <c r="Z493" s="174" t="str">
        <f ca="1">IFERROR(VLOOKUP(ROW(Z481),'فهرست بها کلی'!$C$13:$BO$1660,12,0),"")</f>
        <v/>
      </c>
      <c r="AA493" s="174" t="str">
        <f ca="1">IFERROR(VLOOKUP(ROW(AA481),'فهرست بها کلی'!$C$13:$BO$1660,13,0),"")</f>
        <v/>
      </c>
      <c r="AB493" s="243" t="str">
        <f t="shared" ca="1" si="53"/>
        <v/>
      </c>
      <c r="AC493" s="174" t="str">
        <f ca="1">IFERROR(VLOOKUP(ROW(AC481),'فهرست بها کلی'!$C$13:$BO$1660,22,0),"")</f>
        <v/>
      </c>
      <c r="AD493" s="174" t="str">
        <f ca="1">IFERROR(VLOOKUP(ROW(AD481),'فهرست بها کلی'!$C$13:$BO$1660,25,0),"")</f>
        <v/>
      </c>
      <c r="AE493" s="174" t="str">
        <f ca="1">IFERROR(VLOOKUP(ROW(AE481),'فهرست بها کلی'!$C$13:$BO$1660,28,0),"")</f>
        <v/>
      </c>
      <c r="AF493" s="174" t="str">
        <f ca="1">IFERROR(VLOOKUP(ROW(AF481),'فهرست بها کلی'!$C$13:$BO$1660,31,0),"")</f>
        <v/>
      </c>
      <c r="AG493" s="174" t="str">
        <f ca="1">IFERROR(VLOOKUP(ROW(AG481),'فهرست بها کلی'!$C$13:$BO$1660,34,0),"")</f>
        <v/>
      </c>
      <c r="AH493" s="174" t="str">
        <f ca="1">IFERROR(VLOOKUP(ROW(AH481),'فهرست بها کلی'!$C$13:$BO$1660,37,0),"")</f>
        <v/>
      </c>
      <c r="AI493" s="174" t="str">
        <f ca="1">IFERROR(VLOOKUP(ROW(AI481),'فهرست بها کلی'!$C$13:$BO$1660,40,0),"")</f>
        <v/>
      </c>
      <c r="AJ493" s="174" t="str">
        <f ca="1">IFERROR(VLOOKUP(ROW(AJ481),'فهرست بها کلی'!$C$13:$BO$1660,43,0),"")</f>
        <v/>
      </c>
      <c r="AK493" s="174" t="str">
        <f ca="1">IFERROR(VLOOKUP(ROW(AK481),'فهرست بها کلی'!$C$13:$BO$1660,46,0),"")</f>
        <v/>
      </c>
      <c r="AL493" s="174" t="str">
        <f ca="1">IFERROR(VLOOKUP(ROW(AL481),'فهرست بها کلی'!$C$13:$BO$1660,49,0),"")</f>
        <v/>
      </c>
      <c r="AM493" s="174" t="str">
        <f ca="1">IFERROR(VLOOKUP(ROW(AM481),'فهرست بها کلی'!$C$13:$BO$1660,52,0),"")</f>
        <v/>
      </c>
      <c r="AN493" s="174" t="str">
        <f ca="1">IFERROR(VLOOKUP(ROW(AN481),'فهرست بها کلی'!$C$13:$BO$1660,55,0),"")</f>
        <v/>
      </c>
      <c r="AO493" s="174" t="str">
        <f ca="1">IFERROR(VLOOKUP(ROW(AO481),'فهرست بها کلی'!$C$13:$BO$1660,58,0),"")</f>
        <v/>
      </c>
      <c r="AP493" s="174" t="str">
        <f ca="1">IFERROR(VLOOKUP(ROW(AP481),'فهرست بها کلی'!$C$13:$BO$1660,61,0),"")</f>
        <v/>
      </c>
      <c r="AQ493" s="174" t="str">
        <f ca="1">IFERROR(VLOOKUP(ROW(AQ481),'فهرست بها کلی'!$C$13:$BO$1660,64,0),"")</f>
        <v/>
      </c>
      <c r="AR493" s="244">
        <f t="shared" ca="1" si="54"/>
        <v>0</v>
      </c>
      <c r="AS493" s="174" t="str">
        <f ca="1">IFERROR(VLOOKUP(ROW(AS481),'فهرست بها کلی'!$C$13:$BO$1660,23,0),"")</f>
        <v/>
      </c>
      <c r="AT493" s="174" t="str">
        <f ca="1">IFERROR(VLOOKUP(ROW(AT481),'فهرست بها کلی'!$C$13:$BO$1660,26,0),"")</f>
        <v/>
      </c>
      <c r="AU493" s="174" t="str">
        <f ca="1">IFERROR(VLOOKUP(ROW(AU481),'فهرست بها کلی'!$C$13:$BO$1660,29,0),"")</f>
        <v/>
      </c>
      <c r="AV493" s="174" t="str">
        <f ca="1">IFERROR(VLOOKUP(ROW(AV481),'فهرست بها کلی'!$C$13:$BO$1660,32,0),"")</f>
        <v/>
      </c>
      <c r="AW493" s="174" t="str">
        <f ca="1">IFERROR(VLOOKUP(ROW(AW481),'فهرست بها کلی'!$C$13:$BO$1660,35,0),"")</f>
        <v/>
      </c>
      <c r="AX493" s="174" t="str">
        <f ca="1">IFERROR(VLOOKUP(ROW(AX481),'فهرست بها کلی'!$C$13:$BO$1660,38,0),"")</f>
        <v/>
      </c>
      <c r="AY493" s="174" t="str">
        <f ca="1">IFERROR(VLOOKUP(ROW(AY481),'فهرست بها کلی'!$C$13:$BO$1660,41,0),"")</f>
        <v/>
      </c>
      <c r="AZ493" s="174" t="str">
        <f ca="1">IFERROR(VLOOKUP(ROW(AZ481),'فهرست بها کلی'!$C$13:$BO$1660,44,0),"")</f>
        <v/>
      </c>
      <c r="BA493" s="174" t="str">
        <f ca="1">IFERROR(VLOOKUP(ROW(BA481),'فهرست بها کلی'!$C$13:$BO$1660,47,0),"")</f>
        <v/>
      </c>
      <c r="BB493" s="174" t="str">
        <f ca="1">IFERROR(VLOOKUP(ROW(BB481),'فهرست بها کلی'!$C$13:$BO$1660,50,0),"")</f>
        <v/>
      </c>
      <c r="BC493" s="174" t="str">
        <f ca="1">IFERROR(VLOOKUP(ROW(BC481),'فهرست بها کلی'!$C$13:$BO$1660,53,0),"")</f>
        <v/>
      </c>
      <c r="BD493" s="174" t="str">
        <f ca="1">IFERROR(VLOOKUP(ROW(BD481),'فهرست بها کلی'!$C$13:$BO$1660,56,0),"")</f>
        <v/>
      </c>
      <c r="BE493" s="174" t="str">
        <f ca="1">IFERROR(VLOOKUP(ROW(BE481),'فهرست بها کلی'!$C$13:$BO$1660,59,0),"")</f>
        <v/>
      </c>
      <c r="BF493" s="174" t="str">
        <f ca="1">IFERROR(VLOOKUP(ROW(BF481),'فهرست بها کلی'!$C$13:$BO$1660,62,0),"")</f>
        <v/>
      </c>
      <c r="BG493" s="174" t="str">
        <f ca="1">IFERROR(VLOOKUP(ROW(BG481),'فهرست بها کلی'!$C$13:$BO$1660,65,0),"")</f>
        <v/>
      </c>
      <c r="BH493" s="174" t="str">
        <f ca="1">IFERROR(VLOOKUP(ROW(BH481),'فهرست بها کلی'!$C$13:$BO$1660,16,0),"")</f>
        <v/>
      </c>
      <c r="BI493" s="245" t="str">
        <f t="shared" ca="1" si="55"/>
        <v xml:space="preserve"> </v>
      </c>
      <c r="BJ493" s="245" t="str">
        <f t="shared" ca="1" si="56"/>
        <v/>
      </c>
      <c r="BK493" s="245" t="str">
        <f t="shared" ca="1" si="57"/>
        <v/>
      </c>
    </row>
    <row r="494" spans="1:63" ht="47.25" customHeight="1">
      <c r="A494" s="174" t="str">
        <f ca="1">IFERROR(VLOOKUP(ROW(A482),'فهرست بها کلی'!$C$13:$BO$1660,1,0),"")</f>
        <v/>
      </c>
      <c r="B494" s="174" t="str">
        <f ca="1">IFERROR(VLOOKUP(ROW(B482),'فهرست بها کلی'!$C$13:$BO$1660,5,0),"")</f>
        <v/>
      </c>
      <c r="C494" s="174" t="str">
        <f ca="1">IFERROR(VLOOKUP(ROW(C482),'فهرست بها کلی'!$C$13:$BO$1660,6,0),"")</f>
        <v/>
      </c>
      <c r="D494" s="174" t="str">
        <f ca="1">IFERROR(VLOOKUP(ROW(D482),'فهرست بها کلی'!$C$13:$BO$1660,7,0),"")</f>
        <v/>
      </c>
      <c r="E494" s="174" t="str">
        <f ca="1">IFERROR(VLOOKUP(ROW(E482),'فهرست بها کلی'!$C$13:$BO$1660,8,0),"")</f>
        <v/>
      </c>
      <c r="F494" s="174" t="str">
        <f ca="1">IFERROR(VLOOKUP(ROW(F482),'فهرست بها کلی'!$C$13:$BO$1660,9,0),"")</f>
        <v/>
      </c>
      <c r="G494" s="174" t="str">
        <f ca="1">IFERROR(VLOOKUP(ROW(G482),'فهرست بها کلی'!$C$13:$BO$1660,21,0),"")</f>
        <v/>
      </c>
      <c r="H494" s="174" t="str">
        <f ca="1">IFERROR(VLOOKUP(ROW(H482),'فهرست بها کلی'!$C$13:$BO$1660,24,0),"")</f>
        <v/>
      </c>
      <c r="I494" s="174" t="str">
        <f ca="1">IFERROR(VLOOKUP(ROW(I482),'فهرست بها کلی'!$C$13:$BO$1660,27,0),"")</f>
        <v/>
      </c>
      <c r="J494" s="174" t="str">
        <f ca="1">IFERROR(VLOOKUP(ROW(J482),'فهرست بها کلی'!$C$13:$BO$1660,30,0),"")</f>
        <v/>
      </c>
      <c r="K494" s="174" t="str">
        <f ca="1">IFERROR(VLOOKUP(ROW(K482),'فهرست بها کلی'!$C$13:$BO$1660,33,0),"")</f>
        <v/>
      </c>
      <c r="L494" s="174" t="str">
        <f ca="1">IFERROR(VLOOKUP(ROW(L482),'فهرست بها کلی'!$C$13:$BO$1660,36,0),"")</f>
        <v/>
      </c>
      <c r="M494" s="174" t="str">
        <f ca="1">IFERROR(VLOOKUP(ROW(M482),'فهرست بها کلی'!$C$13:$BO$1660,39,0),"")</f>
        <v/>
      </c>
      <c r="N494" s="174" t="str">
        <f ca="1">IFERROR(VLOOKUP(ROW(N482),'فهرست بها کلی'!$C$13:$BO$1660,42,0),"")</f>
        <v/>
      </c>
      <c r="O494" s="174" t="str">
        <f ca="1">IFERROR(VLOOKUP(ROW(O482),'فهرست بها کلی'!$C$13:$BO$1660,45,0),"")</f>
        <v/>
      </c>
      <c r="P494" s="174" t="str">
        <f ca="1">IFERROR(VLOOKUP(ROW(P482),'فهرست بها کلی'!$C$13:$BO$1660,48,0),"")</f>
        <v/>
      </c>
      <c r="Q494" s="174" t="str">
        <f ca="1">IFERROR(VLOOKUP(ROW(Q482),'فهرست بها کلی'!$C$13:$BO$1660,51,0),"")</f>
        <v/>
      </c>
      <c r="R494" s="174" t="str">
        <f ca="1">IFERROR(VLOOKUP(ROW(R482),'فهرست بها کلی'!$C$13:$BO$1660,54,0),"")</f>
        <v/>
      </c>
      <c r="S494" s="174" t="str">
        <f ca="1">IFERROR(VLOOKUP(ROW(S482),'فهرست بها کلی'!$C$13:$BO$1660,57,0),"")</f>
        <v/>
      </c>
      <c r="T494" s="174" t="str">
        <f ca="1">IFERROR(VLOOKUP(ROW(T482),'فهرست بها کلی'!$C$13:$BO$1660,60,0),"")</f>
        <v/>
      </c>
      <c r="U494" s="174" t="str">
        <f ca="1">IFERROR(VLOOKUP(ROW(U482),'فهرست بها کلی'!$C$13:$BO$1660,63,0),"")</f>
        <v/>
      </c>
      <c r="V494" s="241">
        <f t="shared" ca="1" si="51"/>
        <v>0</v>
      </c>
      <c r="W494" s="242" t="str">
        <f t="shared" ca="1" si="52"/>
        <v/>
      </c>
      <c r="X494" s="174" t="str">
        <f ca="1">IFERROR(VLOOKUP(ROW(X482),'فهرست بها کلی'!$C$13:$BO$1660,10,0),"")</f>
        <v/>
      </c>
      <c r="Y494" s="174" t="str">
        <f ca="1">IFERROR(VLOOKUP(ROW(Y482),'فهرست بها کلی'!$C$13:$BO$1660,11,0),"")</f>
        <v/>
      </c>
      <c r="Z494" s="174" t="str">
        <f ca="1">IFERROR(VLOOKUP(ROW(Z482),'فهرست بها کلی'!$C$13:$BO$1660,12,0),"")</f>
        <v/>
      </c>
      <c r="AA494" s="174" t="str">
        <f ca="1">IFERROR(VLOOKUP(ROW(AA482),'فهرست بها کلی'!$C$13:$BO$1660,13,0),"")</f>
        <v/>
      </c>
      <c r="AB494" s="243" t="str">
        <f t="shared" ca="1" si="53"/>
        <v/>
      </c>
      <c r="AC494" s="174" t="str">
        <f ca="1">IFERROR(VLOOKUP(ROW(AC482),'فهرست بها کلی'!$C$13:$BO$1660,22,0),"")</f>
        <v/>
      </c>
      <c r="AD494" s="174" t="str">
        <f ca="1">IFERROR(VLOOKUP(ROW(AD482),'فهرست بها کلی'!$C$13:$BO$1660,25,0),"")</f>
        <v/>
      </c>
      <c r="AE494" s="174" t="str">
        <f ca="1">IFERROR(VLOOKUP(ROW(AE482),'فهرست بها کلی'!$C$13:$BO$1660,28,0),"")</f>
        <v/>
      </c>
      <c r="AF494" s="174" t="str">
        <f ca="1">IFERROR(VLOOKUP(ROW(AF482),'فهرست بها کلی'!$C$13:$BO$1660,31,0),"")</f>
        <v/>
      </c>
      <c r="AG494" s="174" t="str">
        <f ca="1">IFERROR(VLOOKUP(ROW(AG482),'فهرست بها کلی'!$C$13:$BO$1660,34,0),"")</f>
        <v/>
      </c>
      <c r="AH494" s="174" t="str">
        <f ca="1">IFERROR(VLOOKUP(ROW(AH482),'فهرست بها کلی'!$C$13:$BO$1660,37,0),"")</f>
        <v/>
      </c>
      <c r="AI494" s="174" t="str">
        <f ca="1">IFERROR(VLOOKUP(ROW(AI482),'فهرست بها کلی'!$C$13:$BO$1660,40,0),"")</f>
        <v/>
      </c>
      <c r="AJ494" s="174" t="str">
        <f ca="1">IFERROR(VLOOKUP(ROW(AJ482),'فهرست بها کلی'!$C$13:$BO$1660,43,0),"")</f>
        <v/>
      </c>
      <c r="AK494" s="174" t="str">
        <f ca="1">IFERROR(VLOOKUP(ROW(AK482),'فهرست بها کلی'!$C$13:$BO$1660,46,0),"")</f>
        <v/>
      </c>
      <c r="AL494" s="174" t="str">
        <f ca="1">IFERROR(VLOOKUP(ROW(AL482),'فهرست بها کلی'!$C$13:$BO$1660,49,0),"")</f>
        <v/>
      </c>
      <c r="AM494" s="174" t="str">
        <f ca="1">IFERROR(VLOOKUP(ROW(AM482),'فهرست بها کلی'!$C$13:$BO$1660,52,0),"")</f>
        <v/>
      </c>
      <c r="AN494" s="174" t="str">
        <f ca="1">IFERROR(VLOOKUP(ROW(AN482),'فهرست بها کلی'!$C$13:$BO$1660,55,0),"")</f>
        <v/>
      </c>
      <c r="AO494" s="174" t="str">
        <f ca="1">IFERROR(VLOOKUP(ROW(AO482),'فهرست بها کلی'!$C$13:$BO$1660,58,0),"")</f>
        <v/>
      </c>
      <c r="AP494" s="174" t="str">
        <f ca="1">IFERROR(VLOOKUP(ROW(AP482),'فهرست بها کلی'!$C$13:$BO$1660,61,0),"")</f>
        <v/>
      </c>
      <c r="AQ494" s="174" t="str">
        <f ca="1">IFERROR(VLOOKUP(ROW(AQ482),'فهرست بها کلی'!$C$13:$BO$1660,64,0),"")</f>
        <v/>
      </c>
      <c r="AR494" s="244">
        <f t="shared" ca="1" si="54"/>
        <v>0</v>
      </c>
      <c r="AS494" s="174" t="str">
        <f ca="1">IFERROR(VLOOKUP(ROW(AS482),'فهرست بها کلی'!$C$13:$BO$1660,23,0),"")</f>
        <v/>
      </c>
      <c r="AT494" s="174" t="str">
        <f ca="1">IFERROR(VLOOKUP(ROW(AT482),'فهرست بها کلی'!$C$13:$BO$1660,26,0),"")</f>
        <v/>
      </c>
      <c r="AU494" s="174" t="str">
        <f ca="1">IFERROR(VLOOKUP(ROW(AU482),'فهرست بها کلی'!$C$13:$BO$1660,29,0),"")</f>
        <v/>
      </c>
      <c r="AV494" s="174" t="str">
        <f ca="1">IFERROR(VLOOKUP(ROW(AV482),'فهرست بها کلی'!$C$13:$BO$1660,32,0),"")</f>
        <v/>
      </c>
      <c r="AW494" s="174" t="str">
        <f ca="1">IFERROR(VLOOKUP(ROW(AW482),'فهرست بها کلی'!$C$13:$BO$1660,35,0),"")</f>
        <v/>
      </c>
      <c r="AX494" s="174" t="str">
        <f ca="1">IFERROR(VLOOKUP(ROW(AX482),'فهرست بها کلی'!$C$13:$BO$1660,38,0),"")</f>
        <v/>
      </c>
      <c r="AY494" s="174" t="str">
        <f ca="1">IFERROR(VLOOKUP(ROW(AY482),'فهرست بها کلی'!$C$13:$BO$1660,41,0),"")</f>
        <v/>
      </c>
      <c r="AZ494" s="174" t="str">
        <f ca="1">IFERROR(VLOOKUP(ROW(AZ482),'فهرست بها کلی'!$C$13:$BO$1660,44,0),"")</f>
        <v/>
      </c>
      <c r="BA494" s="174" t="str">
        <f ca="1">IFERROR(VLOOKUP(ROW(BA482),'فهرست بها کلی'!$C$13:$BO$1660,47,0),"")</f>
        <v/>
      </c>
      <c r="BB494" s="174" t="str">
        <f ca="1">IFERROR(VLOOKUP(ROW(BB482),'فهرست بها کلی'!$C$13:$BO$1660,50,0),"")</f>
        <v/>
      </c>
      <c r="BC494" s="174" t="str">
        <f ca="1">IFERROR(VLOOKUP(ROW(BC482),'فهرست بها کلی'!$C$13:$BO$1660,53,0),"")</f>
        <v/>
      </c>
      <c r="BD494" s="174" t="str">
        <f ca="1">IFERROR(VLOOKUP(ROW(BD482),'فهرست بها کلی'!$C$13:$BO$1660,56,0),"")</f>
        <v/>
      </c>
      <c r="BE494" s="174" t="str">
        <f ca="1">IFERROR(VLOOKUP(ROW(BE482),'فهرست بها کلی'!$C$13:$BO$1660,59,0),"")</f>
        <v/>
      </c>
      <c r="BF494" s="174" t="str">
        <f ca="1">IFERROR(VLOOKUP(ROW(BF482),'فهرست بها کلی'!$C$13:$BO$1660,62,0),"")</f>
        <v/>
      </c>
      <c r="BG494" s="174" t="str">
        <f ca="1">IFERROR(VLOOKUP(ROW(BG482),'فهرست بها کلی'!$C$13:$BO$1660,65,0),"")</f>
        <v/>
      </c>
      <c r="BH494" s="174" t="str">
        <f ca="1">IFERROR(VLOOKUP(ROW(BH482),'فهرست بها کلی'!$C$13:$BO$1660,16,0),"")</f>
        <v/>
      </c>
      <c r="BI494" s="245" t="str">
        <f t="shared" ca="1" si="55"/>
        <v xml:space="preserve"> </v>
      </c>
      <c r="BJ494" s="245" t="str">
        <f t="shared" ca="1" si="56"/>
        <v/>
      </c>
      <c r="BK494" s="245" t="str">
        <f t="shared" ca="1" si="57"/>
        <v/>
      </c>
    </row>
    <row r="495" spans="1:63" ht="47.25" customHeight="1">
      <c r="A495" s="174" t="str">
        <f ca="1">IFERROR(VLOOKUP(ROW(A483),'فهرست بها کلی'!$C$13:$BO$1660,1,0),"")</f>
        <v/>
      </c>
      <c r="B495" s="174" t="str">
        <f ca="1">IFERROR(VLOOKUP(ROW(B483),'فهرست بها کلی'!$C$13:$BO$1660,5,0),"")</f>
        <v/>
      </c>
      <c r="C495" s="174" t="str">
        <f ca="1">IFERROR(VLOOKUP(ROW(C483),'فهرست بها کلی'!$C$13:$BO$1660,6,0),"")</f>
        <v/>
      </c>
      <c r="D495" s="174" t="str">
        <f ca="1">IFERROR(VLOOKUP(ROW(D483),'فهرست بها کلی'!$C$13:$BO$1660,7,0),"")</f>
        <v/>
      </c>
      <c r="E495" s="174" t="str">
        <f ca="1">IFERROR(VLOOKUP(ROW(E483),'فهرست بها کلی'!$C$13:$BO$1660,8,0),"")</f>
        <v/>
      </c>
      <c r="F495" s="174" t="str">
        <f ca="1">IFERROR(VLOOKUP(ROW(F483),'فهرست بها کلی'!$C$13:$BO$1660,9,0),"")</f>
        <v/>
      </c>
      <c r="G495" s="174" t="str">
        <f ca="1">IFERROR(VLOOKUP(ROW(G483),'فهرست بها کلی'!$C$13:$BO$1660,21,0),"")</f>
        <v/>
      </c>
      <c r="H495" s="174" t="str">
        <f ca="1">IFERROR(VLOOKUP(ROW(H483),'فهرست بها کلی'!$C$13:$BO$1660,24,0),"")</f>
        <v/>
      </c>
      <c r="I495" s="174" t="str">
        <f ca="1">IFERROR(VLOOKUP(ROW(I483),'فهرست بها کلی'!$C$13:$BO$1660,27,0),"")</f>
        <v/>
      </c>
      <c r="J495" s="174" t="str">
        <f ca="1">IFERROR(VLOOKUP(ROW(J483),'فهرست بها کلی'!$C$13:$BO$1660,30,0),"")</f>
        <v/>
      </c>
      <c r="K495" s="174" t="str">
        <f ca="1">IFERROR(VLOOKUP(ROW(K483),'فهرست بها کلی'!$C$13:$BO$1660,33,0),"")</f>
        <v/>
      </c>
      <c r="L495" s="174" t="str">
        <f ca="1">IFERROR(VLOOKUP(ROW(L483),'فهرست بها کلی'!$C$13:$BO$1660,36,0),"")</f>
        <v/>
      </c>
      <c r="M495" s="174" t="str">
        <f ca="1">IFERROR(VLOOKUP(ROW(M483),'فهرست بها کلی'!$C$13:$BO$1660,39,0),"")</f>
        <v/>
      </c>
      <c r="N495" s="174" t="str">
        <f ca="1">IFERROR(VLOOKUP(ROW(N483),'فهرست بها کلی'!$C$13:$BO$1660,42,0),"")</f>
        <v/>
      </c>
      <c r="O495" s="174" t="str">
        <f ca="1">IFERROR(VLOOKUP(ROW(O483),'فهرست بها کلی'!$C$13:$BO$1660,45,0),"")</f>
        <v/>
      </c>
      <c r="P495" s="174" t="str">
        <f ca="1">IFERROR(VLOOKUP(ROW(P483),'فهرست بها کلی'!$C$13:$BO$1660,48,0),"")</f>
        <v/>
      </c>
      <c r="Q495" s="174" t="str">
        <f ca="1">IFERROR(VLOOKUP(ROW(Q483),'فهرست بها کلی'!$C$13:$BO$1660,51,0),"")</f>
        <v/>
      </c>
      <c r="R495" s="174" t="str">
        <f ca="1">IFERROR(VLOOKUP(ROW(R483),'فهرست بها کلی'!$C$13:$BO$1660,54,0),"")</f>
        <v/>
      </c>
      <c r="S495" s="174" t="str">
        <f ca="1">IFERROR(VLOOKUP(ROW(S483),'فهرست بها کلی'!$C$13:$BO$1660,57,0),"")</f>
        <v/>
      </c>
      <c r="T495" s="174" t="str">
        <f ca="1">IFERROR(VLOOKUP(ROW(T483),'فهرست بها کلی'!$C$13:$BO$1660,60,0),"")</f>
        <v/>
      </c>
      <c r="U495" s="174" t="str">
        <f ca="1">IFERROR(VLOOKUP(ROW(U483),'فهرست بها کلی'!$C$13:$BO$1660,63,0),"")</f>
        <v/>
      </c>
      <c r="V495" s="241">
        <f t="shared" ca="1" si="51"/>
        <v>0</v>
      </c>
      <c r="W495" s="242" t="str">
        <f t="shared" ca="1" si="52"/>
        <v/>
      </c>
      <c r="X495" s="174" t="str">
        <f ca="1">IFERROR(VLOOKUP(ROW(X483),'فهرست بها کلی'!$C$13:$BO$1660,10,0),"")</f>
        <v/>
      </c>
      <c r="Y495" s="174" t="str">
        <f ca="1">IFERROR(VLOOKUP(ROW(Y483),'فهرست بها کلی'!$C$13:$BO$1660,11,0),"")</f>
        <v/>
      </c>
      <c r="Z495" s="174" t="str">
        <f ca="1">IFERROR(VLOOKUP(ROW(Z483),'فهرست بها کلی'!$C$13:$BO$1660,12,0),"")</f>
        <v/>
      </c>
      <c r="AA495" s="174" t="str">
        <f ca="1">IFERROR(VLOOKUP(ROW(AA483),'فهرست بها کلی'!$C$13:$BO$1660,13,0),"")</f>
        <v/>
      </c>
      <c r="AB495" s="243" t="str">
        <f t="shared" ca="1" si="53"/>
        <v/>
      </c>
      <c r="AC495" s="174" t="str">
        <f ca="1">IFERROR(VLOOKUP(ROW(AC483),'فهرست بها کلی'!$C$13:$BO$1660,22,0),"")</f>
        <v/>
      </c>
      <c r="AD495" s="174" t="str">
        <f ca="1">IFERROR(VLOOKUP(ROW(AD483),'فهرست بها کلی'!$C$13:$BO$1660,25,0),"")</f>
        <v/>
      </c>
      <c r="AE495" s="174" t="str">
        <f ca="1">IFERROR(VLOOKUP(ROW(AE483),'فهرست بها کلی'!$C$13:$BO$1660,28,0),"")</f>
        <v/>
      </c>
      <c r="AF495" s="174" t="str">
        <f ca="1">IFERROR(VLOOKUP(ROW(AF483),'فهرست بها کلی'!$C$13:$BO$1660,31,0),"")</f>
        <v/>
      </c>
      <c r="AG495" s="174" t="str">
        <f ca="1">IFERROR(VLOOKUP(ROW(AG483),'فهرست بها کلی'!$C$13:$BO$1660,34,0),"")</f>
        <v/>
      </c>
      <c r="AH495" s="174" t="str">
        <f ca="1">IFERROR(VLOOKUP(ROW(AH483),'فهرست بها کلی'!$C$13:$BO$1660,37,0),"")</f>
        <v/>
      </c>
      <c r="AI495" s="174" t="str">
        <f ca="1">IFERROR(VLOOKUP(ROW(AI483),'فهرست بها کلی'!$C$13:$BO$1660,40,0),"")</f>
        <v/>
      </c>
      <c r="AJ495" s="174" t="str">
        <f ca="1">IFERROR(VLOOKUP(ROW(AJ483),'فهرست بها کلی'!$C$13:$BO$1660,43,0),"")</f>
        <v/>
      </c>
      <c r="AK495" s="174" t="str">
        <f ca="1">IFERROR(VLOOKUP(ROW(AK483),'فهرست بها کلی'!$C$13:$BO$1660,46,0),"")</f>
        <v/>
      </c>
      <c r="AL495" s="174" t="str">
        <f ca="1">IFERROR(VLOOKUP(ROW(AL483),'فهرست بها کلی'!$C$13:$BO$1660,49,0),"")</f>
        <v/>
      </c>
      <c r="AM495" s="174" t="str">
        <f ca="1">IFERROR(VLOOKUP(ROW(AM483),'فهرست بها کلی'!$C$13:$BO$1660,52,0),"")</f>
        <v/>
      </c>
      <c r="AN495" s="174" t="str">
        <f ca="1">IFERROR(VLOOKUP(ROW(AN483),'فهرست بها کلی'!$C$13:$BO$1660,55,0),"")</f>
        <v/>
      </c>
      <c r="AO495" s="174" t="str">
        <f ca="1">IFERROR(VLOOKUP(ROW(AO483),'فهرست بها کلی'!$C$13:$BO$1660,58,0),"")</f>
        <v/>
      </c>
      <c r="AP495" s="174" t="str">
        <f ca="1">IFERROR(VLOOKUP(ROW(AP483),'فهرست بها کلی'!$C$13:$BO$1660,61,0),"")</f>
        <v/>
      </c>
      <c r="AQ495" s="174" t="str">
        <f ca="1">IFERROR(VLOOKUP(ROW(AQ483),'فهرست بها کلی'!$C$13:$BO$1660,64,0),"")</f>
        <v/>
      </c>
      <c r="AR495" s="244">
        <f t="shared" ca="1" si="54"/>
        <v>0</v>
      </c>
      <c r="AS495" s="174" t="str">
        <f ca="1">IFERROR(VLOOKUP(ROW(AS483),'فهرست بها کلی'!$C$13:$BO$1660,23,0),"")</f>
        <v/>
      </c>
      <c r="AT495" s="174" t="str">
        <f ca="1">IFERROR(VLOOKUP(ROW(AT483),'فهرست بها کلی'!$C$13:$BO$1660,26,0),"")</f>
        <v/>
      </c>
      <c r="AU495" s="174" t="str">
        <f ca="1">IFERROR(VLOOKUP(ROW(AU483),'فهرست بها کلی'!$C$13:$BO$1660,29,0),"")</f>
        <v/>
      </c>
      <c r="AV495" s="174" t="str">
        <f ca="1">IFERROR(VLOOKUP(ROW(AV483),'فهرست بها کلی'!$C$13:$BO$1660,32,0),"")</f>
        <v/>
      </c>
      <c r="AW495" s="174" t="str">
        <f ca="1">IFERROR(VLOOKUP(ROW(AW483),'فهرست بها کلی'!$C$13:$BO$1660,35,0),"")</f>
        <v/>
      </c>
      <c r="AX495" s="174" t="str">
        <f ca="1">IFERROR(VLOOKUP(ROW(AX483),'فهرست بها کلی'!$C$13:$BO$1660,38,0),"")</f>
        <v/>
      </c>
      <c r="AY495" s="174" t="str">
        <f ca="1">IFERROR(VLOOKUP(ROW(AY483),'فهرست بها کلی'!$C$13:$BO$1660,41,0),"")</f>
        <v/>
      </c>
      <c r="AZ495" s="174" t="str">
        <f ca="1">IFERROR(VLOOKUP(ROW(AZ483),'فهرست بها کلی'!$C$13:$BO$1660,44,0),"")</f>
        <v/>
      </c>
      <c r="BA495" s="174" t="str">
        <f ca="1">IFERROR(VLOOKUP(ROW(BA483),'فهرست بها کلی'!$C$13:$BO$1660,47,0),"")</f>
        <v/>
      </c>
      <c r="BB495" s="174" t="str">
        <f ca="1">IFERROR(VLOOKUP(ROW(BB483),'فهرست بها کلی'!$C$13:$BO$1660,50,0),"")</f>
        <v/>
      </c>
      <c r="BC495" s="174" t="str">
        <f ca="1">IFERROR(VLOOKUP(ROW(BC483),'فهرست بها کلی'!$C$13:$BO$1660,53,0),"")</f>
        <v/>
      </c>
      <c r="BD495" s="174" t="str">
        <f ca="1">IFERROR(VLOOKUP(ROW(BD483),'فهرست بها کلی'!$C$13:$BO$1660,56,0),"")</f>
        <v/>
      </c>
      <c r="BE495" s="174" t="str">
        <f ca="1">IFERROR(VLOOKUP(ROW(BE483),'فهرست بها کلی'!$C$13:$BO$1660,59,0),"")</f>
        <v/>
      </c>
      <c r="BF495" s="174" t="str">
        <f ca="1">IFERROR(VLOOKUP(ROW(BF483),'فهرست بها کلی'!$C$13:$BO$1660,62,0),"")</f>
        <v/>
      </c>
      <c r="BG495" s="174" t="str">
        <f ca="1">IFERROR(VLOOKUP(ROW(BG483),'فهرست بها کلی'!$C$13:$BO$1660,65,0),"")</f>
        <v/>
      </c>
      <c r="BH495" s="174" t="str">
        <f ca="1">IFERROR(VLOOKUP(ROW(BH483),'فهرست بها کلی'!$C$13:$BO$1660,16,0),"")</f>
        <v/>
      </c>
      <c r="BI495" s="245" t="str">
        <f t="shared" ca="1" si="55"/>
        <v xml:space="preserve"> </v>
      </c>
      <c r="BJ495" s="245" t="str">
        <f t="shared" ca="1" si="56"/>
        <v/>
      </c>
      <c r="BK495" s="245" t="str">
        <f t="shared" ca="1" si="57"/>
        <v/>
      </c>
    </row>
    <row r="496" spans="1:63" ht="47.25" customHeight="1">
      <c r="A496" s="174" t="str">
        <f ca="1">IFERROR(VLOOKUP(ROW(A484),'فهرست بها کلی'!$C$13:$BO$1660,1,0),"")</f>
        <v/>
      </c>
      <c r="B496" s="174" t="str">
        <f ca="1">IFERROR(VLOOKUP(ROW(B484),'فهرست بها کلی'!$C$13:$BO$1660,5,0),"")</f>
        <v/>
      </c>
      <c r="C496" s="174" t="str">
        <f ca="1">IFERROR(VLOOKUP(ROW(C484),'فهرست بها کلی'!$C$13:$BO$1660,6,0),"")</f>
        <v/>
      </c>
      <c r="D496" s="174" t="str">
        <f ca="1">IFERROR(VLOOKUP(ROW(D484),'فهرست بها کلی'!$C$13:$BO$1660,7,0),"")</f>
        <v/>
      </c>
      <c r="E496" s="174" t="str">
        <f ca="1">IFERROR(VLOOKUP(ROW(E484),'فهرست بها کلی'!$C$13:$BO$1660,8,0),"")</f>
        <v/>
      </c>
      <c r="F496" s="174" t="str">
        <f ca="1">IFERROR(VLOOKUP(ROW(F484),'فهرست بها کلی'!$C$13:$BO$1660,9,0),"")</f>
        <v/>
      </c>
      <c r="G496" s="174" t="str">
        <f ca="1">IFERROR(VLOOKUP(ROW(G484),'فهرست بها کلی'!$C$13:$BO$1660,21,0),"")</f>
        <v/>
      </c>
      <c r="H496" s="174" t="str">
        <f ca="1">IFERROR(VLOOKUP(ROW(H484),'فهرست بها کلی'!$C$13:$BO$1660,24,0),"")</f>
        <v/>
      </c>
      <c r="I496" s="174" t="str">
        <f ca="1">IFERROR(VLOOKUP(ROW(I484),'فهرست بها کلی'!$C$13:$BO$1660,27,0),"")</f>
        <v/>
      </c>
      <c r="J496" s="174" t="str">
        <f ca="1">IFERROR(VLOOKUP(ROW(J484),'فهرست بها کلی'!$C$13:$BO$1660,30,0),"")</f>
        <v/>
      </c>
      <c r="K496" s="174" t="str">
        <f ca="1">IFERROR(VLOOKUP(ROW(K484),'فهرست بها کلی'!$C$13:$BO$1660,33,0),"")</f>
        <v/>
      </c>
      <c r="L496" s="174" t="str">
        <f ca="1">IFERROR(VLOOKUP(ROW(L484),'فهرست بها کلی'!$C$13:$BO$1660,36,0),"")</f>
        <v/>
      </c>
      <c r="M496" s="174" t="str">
        <f ca="1">IFERROR(VLOOKUP(ROW(M484),'فهرست بها کلی'!$C$13:$BO$1660,39,0),"")</f>
        <v/>
      </c>
      <c r="N496" s="174" t="str">
        <f ca="1">IFERROR(VLOOKUP(ROW(N484),'فهرست بها کلی'!$C$13:$BO$1660,42,0),"")</f>
        <v/>
      </c>
      <c r="O496" s="174" t="str">
        <f ca="1">IFERROR(VLOOKUP(ROW(O484),'فهرست بها کلی'!$C$13:$BO$1660,45,0),"")</f>
        <v/>
      </c>
      <c r="P496" s="174" t="str">
        <f ca="1">IFERROR(VLOOKUP(ROW(P484),'فهرست بها کلی'!$C$13:$BO$1660,48,0),"")</f>
        <v/>
      </c>
      <c r="Q496" s="174" t="str">
        <f ca="1">IFERROR(VLOOKUP(ROW(Q484),'فهرست بها کلی'!$C$13:$BO$1660,51,0),"")</f>
        <v/>
      </c>
      <c r="R496" s="174" t="str">
        <f ca="1">IFERROR(VLOOKUP(ROW(R484),'فهرست بها کلی'!$C$13:$BO$1660,54,0),"")</f>
        <v/>
      </c>
      <c r="S496" s="174" t="str">
        <f ca="1">IFERROR(VLOOKUP(ROW(S484),'فهرست بها کلی'!$C$13:$BO$1660,57,0),"")</f>
        <v/>
      </c>
      <c r="T496" s="174" t="str">
        <f ca="1">IFERROR(VLOOKUP(ROW(T484),'فهرست بها کلی'!$C$13:$BO$1660,60,0),"")</f>
        <v/>
      </c>
      <c r="U496" s="174" t="str">
        <f ca="1">IFERROR(VLOOKUP(ROW(U484),'فهرست بها کلی'!$C$13:$BO$1660,63,0),"")</f>
        <v/>
      </c>
      <c r="V496" s="241">
        <f t="shared" ca="1" si="51"/>
        <v>0</v>
      </c>
      <c r="W496" s="242" t="str">
        <f t="shared" ca="1" si="52"/>
        <v/>
      </c>
      <c r="X496" s="174" t="str">
        <f ca="1">IFERROR(VLOOKUP(ROW(X484),'فهرست بها کلی'!$C$13:$BO$1660,10,0),"")</f>
        <v/>
      </c>
      <c r="Y496" s="174" t="str">
        <f ca="1">IFERROR(VLOOKUP(ROW(Y484),'فهرست بها کلی'!$C$13:$BO$1660,11,0),"")</f>
        <v/>
      </c>
      <c r="Z496" s="174" t="str">
        <f ca="1">IFERROR(VLOOKUP(ROW(Z484),'فهرست بها کلی'!$C$13:$BO$1660,12,0),"")</f>
        <v/>
      </c>
      <c r="AA496" s="174" t="str">
        <f ca="1">IFERROR(VLOOKUP(ROW(AA484),'فهرست بها کلی'!$C$13:$BO$1660,13,0),"")</f>
        <v/>
      </c>
      <c r="AB496" s="243" t="str">
        <f t="shared" ca="1" si="53"/>
        <v/>
      </c>
      <c r="AC496" s="174" t="str">
        <f ca="1">IFERROR(VLOOKUP(ROW(AC484),'فهرست بها کلی'!$C$13:$BO$1660,22,0),"")</f>
        <v/>
      </c>
      <c r="AD496" s="174" t="str">
        <f ca="1">IFERROR(VLOOKUP(ROW(AD484),'فهرست بها کلی'!$C$13:$BO$1660,25,0),"")</f>
        <v/>
      </c>
      <c r="AE496" s="174" t="str">
        <f ca="1">IFERROR(VLOOKUP(ROW(AE484),'فهرست بها کلی'!$C$13:$BO$1660,28,0),"")</f>
        <v/>
      </c>
      <c r="AF496" s="174" t="str">
        <f ca="1">IFERROR(VLOOKUP(ROW(AF484),'فهرست بها کلی'!$C$13:$BO$1660,31,0),"")</f>
        <v/>
      </c>
      <c r="AG496" s="174" t="str">
        <f ca="1">IFERROR(VLOOKUP(ROW(AG484),'فهرست بها کلی'!$C$13:$BO$1660,34,0),"")</f>
        <v/>
      </c>
      <c r="AH496" s="174" t="str">
        <f ca="1">IFERROR(VLOOKUP(ROW(AH484),'فهرست بها کلی'!$C$13:$BO$1660,37,0),"")</f>
        <v/>
      </c>
      <c r="AI496" s="174" t="str">
        <f ca="1">IFERROR(VLOOKUP(ROW(AI484),'فهرست بها کلی'!$C$13:$BO$1660,40,0),"")</f>
        <v/>
      </c>
      <c r="AJ496" s="174" t="str">
        <f ca="1">IFERROR(VLOOKUP(ROW(AJ484),'فهرست بها کلی'!$C$13:$BO$1660,43,0),"")</f>
        <v/>
      </c>
      <c r="AK496" s="174" t="str">
        <f ca="1">IFERROR(VLOOKUP(ROW(AK484),'فهرست بها کلی'!$C$13:$BO$1660,46,0),"")</f>
        <v/>
      </c>
      <c r="AL496" s="174" t="str">
        <f ca="1">IFERROR(VLOOKUP(ROW(AL484),'فهرست بها کلی'!$C$13:$BO$1660,49,0),"")</f>
        <v/>
      </c>
      <c r="AM496" s="174" t="str">
        <f ca="1">IFERROR(VLOOKUP(ROW(AM484),'فهرست بها کلی'!$C$13:$BO$1660,52,0),"")</f>
        <v/>
      </c>
      <c r="AN496" s="174" t="str">
        <f ca="1">IFERROR(VLOOKUP(ROW(AN484),'فهرست بها کلی'!$C$13:$BO$1660,55,0),"")</f>
        <v/>
      </c>
      <c r="AO496" s="174" t="str">
        <f ca="1">IFERROR(VLOOKUP(ROW(AO484),'فهرست بها کلی'!$C$13:$BO$1660,58,0),"")</f>
        <v/>
      </c>
      <c r="AP496" s="174" t="str">
        <f ca="1">IFERROR(VLOOKUP(ROW(AP484),'فهرست بها کلی'!$C$13:$BO$1660,61,0),"")</f>
        <v/>
      </c>
      <c r="AQ496" s="174" t="str">
        <f ca="1">IFERROR(VLOOKUP(ROW(AQ484),'فهرست بها کلی'!$C$13:$BO$1660,64,0),"")</f>
        <v/>
      </c>
      <c r="AR496" s="244">
        <f t="shared" ca="1" si="54"/>
        <v>0</v>
      </c>
      <c r="AS496" s="174" t="str">
        <f ca="1">IFERROR(VLOOKUP(ROW(AS484),'فهرست بها کلی'!$C$13:$BO$1660,23,0),"")</f>
        <v/>
      </c>
      <c r="AT496" s="174" t="str">
        <f ca="1">IFERROR(VLOOKUP(ROW(AT484),'فهرست بها کلی'!$C$13:$BO$1660,26,0),"")</f>
        <v/>
      </c>
      <c r="AU496" s="174" t="str">
        <f ca="1">IFERROR(VLOOKUP(ROW(AU484),'فهرست بها کلی'!$C$13:$BO$1660,29,0),"")</f>
        <v/>
      </c>
      <c r="AV496" s="174" t="str">
        <f ca="1">IFERROR(VLOOKUP(ROW(AV484),'فهرست بها کلی'!$C$13:$BO$1660,32,0),"")</f>
        <v/>
      </c>
      <c r="AW496" s="174" t="str">
        <f ca="1">IFERROR(VLOOKUP(ROW(AW484),'فهرست بها کلی'!$C$13:$BO$1660,35,0),"")</f>
        <v/>
      </c>
      <c r="AX496" s="174" t="str">
        <f ca="1">IFERROR(VLOOKUP(ROW(AX484),'فهرست بها کلی'!$C$13:$BO$1660,38,0),"")</f>
        <v/>
      </c>
      <c r="AY496" s="174" t="str">
        <f ca="1">IFERROR(VLOOKUP(ROW(AY484),'فهرست بها کلی'!$C$13:$BO$1660,41,0),"")</f>
        <v/>
      </c>
      <c r="AZ496" s="174" t="str">
        <f ca="1">IFERROR(VLOOKUP(ROW(AZ484),'فهرست بها کلی'!$C$13:$BO$1660,44,0),"")</f>
        <v/>
      </c>
      <c r="BA496" s="174" t="str">
        <f ca="1">IFERROR(VLOOKUP(ROW(BA484),'فهرست بها کلی'!$C$13:$BO$1660,47,0),"")</f>
        <v/>
      </c>
      <c r="BB496" s="174" t="str">
        <f ca="1">IFERROR(VLOOKUP(ROW(BB484),'فهرست بها کلی'!$C$13:$BO$1660,50,0),"")</f>
        <v/>
      </c>
      <c r="BC496" s="174" t="str">
        <f ca="1">IFERROR(VLOOKUP(ROW(BC484),'فهرست بها کلی'!$C$13:$BO$1660,53,0),"")</f>
        <v/>
      </c>
      <c r="BD496" s="174" t="str">
        <f ca="1">IFERROR(VLOOKUP(ROW(BD484),'فهرست بها کلی'!$C$13:$BO$1660,56,0),"")</f>
        <v/>
      </c>
      <c r="BE496" s="174" t="str">
        <f ca="1">IFERROR(VLOOKUP(ROW(BE484),'فهرست بها کلی'!$C$13:$BO$1660,59,0),"")</f>
        <v/>
      </c>
      <c r="BF496" s="174" t="str">
        <f ca="1">IFERROR(VLOOKUP(ROW(BF484),'فهرست بها کلی'!$C$13:$BO$1660,62,0),"")</f>
        <v/>
      </c>
      <c r="BG496" s="174" t="str">
        <f ca="1">IFERROR(VLOOKUP(ROW(BG484),'فهرست بها کلی'!$C$13:$BO$1660,65,0),"")</f>
        <v/>
      </c>
      <c r="BH496" s="174" t="str">
        <f ca="1">IFERROR(VLOOKUP(ROW(BH484),'فهرست بها کلی'!$C$13:$BO$1660,16,0),"")</f>
        <v/>
      </c>
      <c r="BI496" s="245" t="str">
        <f t="shared" ca="1" si="55"/>
        <v xml:space="preserve"> </v>
      </c>
      <c r="BJ496" s="245" t="str">
        <f t="shared" ca="1" si="56"/>
        <v/>
      </c>
      <c r="BK496" s="245" t="str">
        <f t="shared" ca="1" si="57"/>
        <v/>
      </c>
    </row>
    <row r="497" spans="1:63" ht="47.25" customHeight="1">
      <c r="A497" s="174" t="str">
        <f ca="1">IFERROR(VLOOKUP(ROW(A485),'فهرست بها کلی'!$C$13:$BO$1660,1,0),"")</f>
        <v/>
      </c>
      <c r="B497" s="174" t="str">
        <f ca="1">IFERROR(VLOOKUP(ROW(B485),'فهرست بها کلی'!$C$13:$BO$1660,5,0),"")</f>
        <v/>
      </c>
      <c r="C497" s="174" t="str">
        <f ca="1">IFERROR(VLOOKUP(ROW(C485),'فهرست بها کلی'!$C$13:$BO$1660,6,0),"")</f>
        <v/>
      </c>
      <c r="D497" s="174" t="str">
        <f ca="1">IFERROR(VLOOKUP(ROW(D485),'فهرست بها کلی'!$C$13:$BO$1660,7,0),"")</f>
        <v/>
      </c>
      <c r="E497" s="174" t="str">
        <f ca="1">IFERROR(VLOOKUP(ROW(E485),'فهرست بها کلی'!$C$13:$BO$1660,8,0),"")</f>
        <v/>
      </c>
      <c r="F497" s="174" t="str">
        <f ca="1">IFERROR(VLOOKUP(ROW(F485),'فهرست بها کلی'!$C$13:$BO$1660,9,0),"")</f>
        <v/>
      </c>
      <c r="G497" s="174" t="str">
        <f ca="1">IFERROR(VLOOKUP(ROW(G485),'فهرست بها کلی'!$C$13:$BO$1660,21,0),"")</f>
        <v/>
      </c>
      <c r="H497" s="174" t="str">
        <f ca="1">IFERROR(VLOOKUP(ROW(H485),'فهرست بها کلی'!$C$13:$BO$1660,24,0),"")</f>
        <v/>
      </c>
      <c r="I497" s="174" t="str">
        <f ca="1">IFERROR(VLOOKUP(ROW(I485),'فهرست بها کلی'!$C$13:$BO$1660,27,0),"")</f>
        <v/>
      </c>
      <c r="J497" s="174" t="str">
        <f ca="1">IFERROR(VLOOKUP(ROW(J485),'فهرست بها کلی'!$C$13:$BO$1660,30,0),"")</f>
        <v/>
      </c>
      <c r="K497" s="174" t="str">
        <f ca="1">IFERROR(VLOOKUP(ROW(K485),'فهرست بها کلی'!$C$13:$BO$1660,33,0),"")</f>
        <v/>
      </c>
      <c r="L497" s="174" t="str">
        <f ca="1">IFERROR(VLOOKUP(ROW(L485),'فهرست بها کلی'!$C$13:$BO$1660,36,0),"")</f>
        <v/>
      </c>
      <c r="M497" s="174" t="str">
        <f ca="1">IFERROR(VLOOKUP(ROW(M485),'فهرست بها کلی'!$C$13:$BO$1660,39,0),"")</f>
        <v/>
      </c>
      <c r="N497" s="174" t="str">
        <f ca="1">IFERROR(VLOOKUP(ROW(N485),'فهرست بها کلی'!$C$13:$BO$1660,42,0),"")</f>
        <v/>
      </c>
      <c r="O497" s="174" t="str">
        <f ca="1">IFERROR(VLOOKUP(ROW(O485),'فهرست بها کلی'!$C$13:$BO$1660,45,0),"")</f>
        <v/>
      </c>
      <c r="P497" s="174" t="str">
        <f ca="1">IFERROR(VLOOKUP(ROW(P485),'فهرست بها کلی'!$C$13:$BO$1660,48,0),"")</f>
        <v/>
      </c>
      <c r="Q497" s="174" t="str">
        <f ca="1">IFERROR(VLOOKUP(ROW(Q485),'فهرست بها کلی'!$C$13:$BO$1660,51,0),"")</f>
        <v/>
      </c>
      <c r="R497" s="174" t="str">
        <f ca="1">IFERROR(VLOOKUP(ROW(R485),'فهرست بها کلی'!$C$13:$BO$1660,54,0),"")</f>
        <v/>
      </c>
      <c r="S497" s="174" t="str">
        <f ca="1">IFERROR(VLOOKUP(ROW(S485),'فهرست بها کلی'!$C$13:$BO$1660,57,0),"")</f>
        <v/>
      </c>
      <c r="T497" s="174" t="str">
        <f ca="1">IFERROR(VLOOKUP(ROW(T485),'فهرست بها کلی'!$C$13:$BO$1660,60,0),"")</f>
        <v/>
      </c>
      <c r="U497" s="174" t="str">
        <f ca="1">IFERROR(VLOOKUP(ROW(U485),'فهرست بها کلی'!$C$13:$BO$1660,63,0),"")</f>
        <v/>
      </c>
      <c r="V497" s="241">
        <f t="shared" ca="1" si="51"/>
        <v>0</v>
      </c>
      <c r="W497" s="242" t="str">
        <f t="shared" ca="1" si="52"/>
        <v/>
      </c>
      <c r="X497" s="174" t="str">
        <f ca="1">IFERROR(VLOOKUP(ROW(X485),'فهرست بها کلی'!$C$13:$BO$1660,10,0),"")</f>
        <v/>
      </c>
      <c r="Y497" s="174" t="str">
        <f ca="1">IFERROR(VLOOKUP(ROW(Y485),'فهرست بها کلی'!$C$13:$BO$1660,11,0),"")</f>
        <v/>
      </c>
      <c r="Z497" s="174" t="str">
        <f ca="1">IFERROR(VLOOKUP(ROW(Z485),'فهرست بها کلی'!$C$13:$BO$1660,12,0),"")</f>
        <v/>
      </c>
      <c r="AA497" s="174" t="str">
        <f ca="1">IFERROR(VLOOKUP(ROW(AA485),'فهرست بها کلی'!$C$13:$BO$1660,13,0),"")</f>
        <v/>
      </c>
      <c r="AB497" s="243" t="str">
        <f t="shared" ca="1" si="53"/>
        <v/>
      </c>
      <c r="AC497" s="174" t="str">
        <f ca="1">IFERROR(VLOOKUP(ROW(AC485),'فهرست بها کلی'!$C$13:$BO$1660,22,0),"")</f>
        <v/>
      </c>
      <c r="AD497" s="174" t="str">
        <f ca="1">IFERROR(VLOOKUP(ROW(AD485),'فهرست بها کلی'!$C$13:$BO$1660,25,0),"")</f>
        <v/>
      </c>
      <c r="AE497" s="174" t="str">
        <f ca="1">IFERROR(VLOOKUP(ROW(AE485),'فهرست بها کلی'!$C$13:$BO$1660,28,0),"")</f>
        <v/>
      </c>
      <c r="AF497" s="174" t="str">
        <f ca="1">IFERROR(VLOOKUP(ROW(AF485),'فهرست بها کلی'!$C$13:$BO$1660,31,0),"")</f>
        <v/>
      </c>
      <c r="AG497" s="174" t="str">
        <f ca="1">IFERROR(VLOOKUP(ROW(AG485),'فهرست بها کلی'!$C$13:$BO$1660,34,0),"")</f>
        <v/>
      </c>
      <c r="AH497" s="174" t="str">
        <f ca="1">IFERROR(VLOOKUP(ROW(AH485),'فهرست بها کلی'!$C$13:$BO$1660,37,0),"")</f>
        <v/>
      </c>
      <c r="AI497" s="174" t="str">
        <f ca="1">IFERROR(VLOOKUP(ROW(AI485),'فهرست بها کلی'!$C$13:$BO$1660,40,0),"")</f>
        <v/>
      </c>
      <c r="AJ497" s="174" t="str">
        <f ca="1">IFERROR(VLOOKUP(ROW(AJ485),'فهرست بها کلی'!$C$13:$BO$1660,43,0),"")</f>
        <v/>
      </c>
      <c r="AK497" s="174" t="str">
        <f ca="1">IFERROR(VLOOKUP(ROW(AK485),'فهرست بها کلی'!$C$13:$BO$1660,46,0),"")</f>
        <v/>
      </c>
      <c r="AL497" s="174" t="str">
        <f ca="1">IFERROR(VLOOKUP(ROW(AL485),'فهرست بها کلی'!$C$13:$BO$1660,49,0),"")</f>
        <v/>
      </c>
      <c r="AM497" s="174" t="str">
        <f ca="1">IFERROR(VLOOKUP(ROW(AM485),'فهرست بها کلی'!$C$13:$BO$1660,52,0),"")</f>
        <v/>
      </c>
      <c r="AN497" s="174" t="str">
        <f ca="1">IFERROR(VLOOKUP(ROW(AN485),'فهرست بها کلی'!$C$13:$BO$1660,55,0),"")</f>
        <v/>
      </c>
      <c r="AO497" s="174" t="str">
        <f ca="1">IFERROR(VLOOKUP(ROW(AO485),'فهرست بها کلی'!$C$13:$BO$1660,58,0),"")</f>
        <v/>
      </c>
      <c r="AP497" s="174" t="str">
        <f ca="1">IFERROR(VLOOKUP(ROW(AP485),'فهرست بها کلی'!$C$13:$BO$1660,61,0),"")</f>
        <v/>
      </c>
      <c r="AQ497" s="174" t="str">
        <f ca="1">IFERROR(VLOOKUP(ROW(AQ485),'فهرست بها کلی'!$C$13:$BO$1660,64,0),"")</f>
        <v/>
      </c>
      <c r="AR497" s="244">
        <f t="shared" ca="1" si="54"/>
        <v>0</v>
      </c>
      <c r="AS497" s="174" t="str">
        <f ca="1">IFERROR(VLOOKUP(ROW(AS485),'فهرست بها کلی'!$C$13:$BO$1660,23,0),"")</f>
        <v/>
      </c>
      <c r="AT497" s="174" t="str">
        <f ca="1">IFERROR(VLOOKUP(ROW(AT485),'فهرست بها کلی'!$C$13:$BO$1660,26,0),"")</f>
        <v/>
      </c>
      <c r="AU497" s="174" t="str">
        <f ca="1">IFERROR(VLOOKUP(ROW(AU485),'فهرست بها کلی'!$C$13:$BO$1660,29,0),"")</f>
        <v/>
      </c>
      <c r="AV497" s="174" t="str">
        <f ca="1">IFERROR(VLOOKUP(ROW(AV485),'فهرست بها کلی'!$C$13:$BO$1660,32,0),"")</f>
        <v/>
      </c>
      <c r="AW497" s="174" t="str">
        <f ca="1">IFERROR(VLOOKUP(ROW(AW485),'فهرست بها کلی'!$C$13:$BO$1660,35,0),"")</f>
        <v/>
      </c>
      <c r="AX497" s="174" t="str">
        <f ca="1">IFERROR(VLOOKUP(ROW(AX485),'فهرست بها کلی'!$C$13:$BO$1660,38,0),"")</f>
        <v/>
      </c>
      <c r="AY497" s="174" t="str">
        <f ca="1">IFERROR(VLOOKUP(ROW(AY485),'فهرست بها کلی'!$C$13:$BO$1660,41,0),"")</f>
        <v/>
      </c>
      <c r="AZ497" s="174" t="str">
        <f ca="1">IFERROR(VLOOKUP(ROW(AZ485),'فهرست بها کلی'!$C$13:$BO$1660,44,0),"")</f>
        <v/>
      </c>
      <c r="BA497" s="174" t="str">
        <f ca="1">IFERROR(VLOOKUP(ROW(BA485),'فهرست بها کلی'!$C$13:$BO$1660,47,0),"")</f>
        <v/>
      </c>
      <c r="BB497" s="174" t="str">
        <f ca="1">IFERROR(VLOOKUP(ROW(BB485),'فهرست بها کلی'!$C$13:$BO$1660,50,0),"")</f>
        <v/>
      </c>
      <c r="BC497" s="174" t="str">
        <f ca="1">IFERROR(VLOOKUP(ROW(BC485),'فهرست بها کلی'!$C$13:$BO$1660,53,0),"")</f>
        <v/>
      </c>
      <c r="BD497" s="174" t="str">
        <f ca="1">IFERROR(VLOOKUP(ROW(BD485),'فهرست بها کلی'!$C$13:$BO$1660,56,0),"")</f>
        <v/>
      </c>
      <c r="BE497" s="174" t="str">
        <f ca="1">IFERROR(VLOOKUP(ROW(BE485),'فهرست بها کلی'!$C$13:$BO$1660,59,0),"")</f>
        <v/>
      </c>
      <c r="BF497" s="174" t="str">
        <f ca="1">IFERROR(VLOOKUP(ROW(BF485),'فهرست بها کلی'!$C$13:$BO$1660,62,0),"")</f>
        <v/>
      </c>
      <c r="BG497" s="174" t="str">
        <f ca="1">IFERROR(VLOOKUP(ROW(BG485),'فهرست بها کلی'!$C$13:$BO$1660,65,0),"")</f>
        <v/>
      </c>
      <c r="BH497" s="174" t="str">
        <f ca="1">IFERROR(VLOOKUP(ROW(BH485),'فهرست بها کلی'!$C$13:$BO$1660,16,0),"")</f>
        <v/>
      </c>
      <c r="BI497" s="245" t="str">
        <f t="shared" ca="1" si="55"/>
        <v xml:space="preserve"> </v>
      </c>
      <c r="BJ497" s="245" t="str">
        <f t="shared" ca="1" si="56"/>
        <v/>
      </c>
      <c r="BK497" s="245" t="str">
        <f t="shared" ca="1" si="57"/>
        <v/>
      </c>
    </row>
    <row r="498" spans="1:63" ht="47.25" customHeight="1">
      <c r="A498" s="174" t="str">
        <f ca="1">IFERROR(VLOOKUP(ROW(A486),'فهرست بها کلی'!$C$13:$BO$1660,1,0),"")</f>
        <v/>
      </c>
      <c r="B498" s="174" t="str">
        <f ca="1">IFERROR(VLOOKUP(ROW(B486),'فهرست بها کلی'!$C$13:$BO$1660,5,0),"")</f>
        <v/>
      </c>
      <c r="C498" s="174" t="str">
        <f ca="1">IFERROR(VLOOKUP(ROW(C486),'فهرست بها کلی'!$C$13:$BO$1660,6,0),"")</f>
        <v/>
      </c>
      <c r="D498" s="174" t="str">
        <f ca="1">IFERROR(VLOOKUP(ROW(D486),'فهرست بها کلی'!$C$13:$BO$1660,7,0),"")</f>
        <v/>
      </c>
      <c r="E498" s="174" t="str">
        <f ca="1">IFERROR(VLOOKUP(ROW(E486),'فهرست بها کلی'!$C$13:$BO$1660,8,0),"")</f>
        <v/>
      </c>
      <c r="F498" s="174" t="str">
        <f ca="1">IFERROR(VLOOKUP(ROW(F486),'فهرست بها کلی'!$C$13:$BO$1660,9,0),"")</f>
        <v/>
      </c>
      <c r="G498" s="174" t="str">
        <f ca="1">IFERROR(VLOOKUP(ROW(G486),'فهرست بها کلی'!$C$13:$BO$1660,21,0),"")</f>
        <v/>
      </c>
      <c r="H498" s="174" t="str">
        <f ca="1">IFERROR(VLOOKUP(ROW(H486),'فهرست بها کلی'!$C$13:$BO$1660,24,0),"")</f>
        <v/>
      </c>
      <c r="I498" s="174" t="str">
        <f ca="1">IFERROR(VLOOKUP(ROW(I486),'فهرست بها کلی'!$C$13:$BO$1660,27,0),"")</f>
        <v/>
      </c>
      <c r="J498" s="174" t="str">
        <f ca="1">IFERROR(VLOOKUP(ROW(J486),'فهرست بها کلی'!$C$13:$BO$1660,30,0),"")</f>
        <v/>
      </c>
      <c r="K498" s="174" t="str">
        <f ca="1">IFERROR(VLOOKUP(ROW(K486),'فهرست بها کلی'!$C$13:$BO$1660,33,0),"")</f>
        <v/>
      </c>
      <c r="L498" s="174" t="str">
        <f ca="1">IFERROR(VLOOKUP(ROW(L486),'فهرست بها کلی'!$C$13:$BO$1660,36,0),"")</f>
        <v/>
      </c>
      <c r="M498" s="174" t="str">
        <f ca="1">IFERROR(VLOOKUP(ROW(M486),'فهرست بها کلی'!$C$13:$BO$1660,39,0),"")</f>
        <v/>
      </c>
      <c r="N498" s="174" t="str">
        <f ca="1">IFERROR(VLOOKUP(ROW(N486),'فهرست بها کلی'!$C$13:$BO$1660,42,0),"")</f>
        <v/>
      </c>
      <c r="O498" s="174" t="str">
        <f ca="1">IFERROR(VLOOKUP(ROW(O486),'فهرست بها کلی'!$C$13:$BO$1660,45,0),"")</f>
        <v/>
      </c>
      <c r="P498" s="174" t="str">
        <f ca="1">IFERROR(VLOOKUP(ROW(P486),'فهرست بها کلی'!$C$13:$BO$1660,48,0),"")</f>
        <v/>
      </c>
      <c r="Q498" s="174" t="str">
        <f ca="1">IFERROR(VLOOKUP(ROW(Q486),'فهرست بها کلی'!$C$13:$BO$1660,51,0),"")</f>
        <v/>
      </c>
      <c r="R498" s="174" t="str">
        <f ca="1">IFERROR(VLOOKUP(ROW(R486),'فهرست بها کلی'!$C$13:$BO$1660,54,0),"")</f>
        <v/>
      </c>
      <c r="S498" s="174" t="str">
        <f ca="1">IFERROR(VLOOKUP(ROW(S486),'فهرست بها کلی'!$C$13:$BO$1660,57,0),"")</f>
        <v/>
      </c>
      <c r="T498" s="174" t="str">
        <f ca="1">IFERROR(VLOOKUP(ROW(T486),'فهرست بها کلی'!$C$13:$BO$1660,60,0),"")</f>
        <v/>
      </c>
      <c r="U498" s="174" t="str">
        <f ca="1">IFERROR(VLOOKUP(ROW(U486),'فهرست بها کلی'!$C$13:$BO$1660,63,0),"")</f>
        <v/>
      </c>
      <c r="V498" s="241">
        <f t="shared" ca="1" si="51"/>
        <v>0</v>
      </c>
      <c r="W498" s="242" t="str">
        <f t="shared" ca="1" si="52"/>
        <v/>
      </c>
      <c r="X498" s="174" t="str">
        <f ca="1">IFERROR(VLOOKUP(ROW(X486),'فهرست بها کلی'!$C$13:$BO$1660,10,0),"")</f>
        <v/>
      </c>
      <c r="Y498" s="174" t="str">
        <f ca="1">IFERROR(VLOOKUP(ROW(Y486),'فهرست بها کلی'!$C$13:$BO$1660,11,0),"")</f>
        <v/>
      </c>
      <c r="Z498" s="174" t="str">
        <f ca="1">IFERROR(VLOOKUP(ROW(Z486),'فهرست بها کلی'!$C$13:$BO$1660,12,0),"")</f>
        <v/>
      </c>
      <c r="AA498" s="174" t="str">
        <f ca="1">IFERROR(VLOOKUP(ROW(AA486),'فهرست بها کلی'!$C$13:$BO$1660,13,0),"")</f>
        <v/>
      </c>
      <c r="AB498" s="243" t="str">
        <f t="shared" ca="1" si="53"/>
        <v/>
      </c>
      <c r="AC498" s="174" t="str">
        <f ca="1">IFERROR(VLOOKUP(ROW(AC486),'فهرست بها کلی'!$C$13:$BO$1660,22,0),"")</f>
        <v/>
      </c>
      <c r="AD498" s="174" t="str">
        <f ca="1">IFERROR(VLOOKUP(ROW(AD486),'فهرست بها کلی'!$C$13:$BO$1660,25,0),"")</f>
        <v/>
      </c>
      <c r="AE498" s="174" t="str">
        <f ca="1">IFERROR(VLOOKUP(ROW(AE486),'فهرست بها کلی'!$C$13:$BO$1660,28,0),"")</f>
        <v/>
      </c>
      <c r="AF498" s="174" t="str">
        <f ca="1">IFERROR(VLOOKUP(ROW(AF486),'فهرست بها کلی'!$C$13:$BO$1660,31,0),"")</f>
        <v/>
      </c>
      <c r="AG498" s="174" t="str">
        <f ca="1">IFERROR(VLOOKUP(ROW(AG486),'فهرست بها کلی'!$C$13:$BO$1660,34,0),"")</f>
        <v/>
      </c>
      <c r="AH498" s="174" t="str">
        <f ca="1">IFERROR(VLOOKUP(ROW(AH486),'فهرست بها کلی'!$C$13:$BO$1660,37,0),"")</f>
        <v/>
      </c>
      <c r="AI498" s="174" t="str">
        <f ca="1">IFERROR(VLOOKUP(ROW(AI486),'فهرست بها کلی'!$C$13:$BO$1660,40,0),"")</f>
        <v/>
      </c>
      <c r="AJ498" s="174" t="str">
        <f ca="1">IFERROR(VLOOKUP(ROW(AJ486),'فهرست بها کلی'!$C$13:$BO$1660,43,0),"")</f>
        <v/>
      </c>
      <c r="AK498" s="174" t="str">
        <f ca="1">IFERROR(VLOOKUP(ROW(AK486),'فهرست بها کلی'!$C$13:$BO$1660,46,0),"")</f>
        <v/>
      </c>
      <c r="AL498" s="174" t="str">
        <f ca="1">IFERROR(VLOOKUP(ROW(AL486),'فهرست بها کلی'!$C$13:$BO$1660,49,0),"")</f>
        <v/>
      </c>
      <c r="AM498" s="174" t="str">
        <f ca="1">IFERROR(VLOOKUP(ROW(AM486),'فهرست بها کلی'!$C$13:$BO$1660,52,0),"")</f>
        <v/>
      </c>
      <c r="AN498" s="174" t="str">
        <f ca="1">IFERROR(VLOOKUP(ROW(AN486),'فهرست بها کلی'!$C$13:$BO$1660,55,0),"")</f>
        <v/>
      </c>
      <c r="AO498" s="174" t="str">
        <f ca="1">IFERROR(VLOOKUP(ROW(AO486),'فهرست بها کلی'!$C$13:$BO$1660,58,0),"")</f>
        <v/>
      </c>
      <c r="AP498" s="174" t="str">
        <f ca="1">IFERROR(VLOOKUP(ROW(AP486),'فهرست بها کلی'!$C$13:$BO$1660,61,0),"")</f>
        <v/>
      </c>
      <c r="AQ498" s="174" t="str">
        <f ca="1">IFERROR(VLOOKUP(ROW(AQ486),'فهرست بها کلی'!$C$13:$BO$1660,64,0),"")</f>
        <v/>
      </c>
      <c r="AR498" s="244">
        <f t="shared" ca="1" si="54"/>
        <v>0</v>
      </c>
      <c r="AS498" s="174" t="str">
        <f ca="1">IFERROR(VLOOKUP(ROW(AS486),'فهرست بها کلی'!$C$13:$BO$1660,23,0),"")</f>
        <v/>
      </c>
      <c r="AT498" s="174" t="str">
        <f ca="1">IFERROR(VLOOKUP(ROW(AT486),'فهرست بها کلی'!$C$13:$BO$1660,26,0),"")</f>
        <v/>
      </c>
      <c r="AU498" s="174" t="str">
        <f ca="1">IFERROR(VLOOKUP(ROW(AU486),'فهرست بها کلی'!$C$13:$BO$1660,29,0),"")</f>
        <v/>
      </c>
      <c r="AV498" s="174" t="str">
        <f ca="1">IFERROR(VLOOKUP(ROW(AV486),'فهرست بها کلی'!$C$13:$BO$1660,32,0),"")</f>
        <v/>
      </c>
      <c r="AW498" s="174" t="str">
        <f ca="1">IFERROR(VLOOKUP(ROW(AW486),'فهرست بها کلی'!$C$13:$BO$1660,35,0),"")</f>
        <v/>
      </c>
      <c r="AX498" s="174" t="str">
        <f ca="1">IFERROR(VLOOKUP(ROW(AX486),'فهرست بها کلی'!$C$13:$BO$1660,38,0),"")</f>
        <v/>
      </c>
      <c r="AY498" s="174" t="str">
        <f ca="1">IFERROR(VLOOKUP(ROW(AY486),'فهرست بها کلی'!$C$13:$BO$1660,41,0),"")</f>
        <v/>
      </c>
      <c r="AZ498" s="174" t="str">
        <f ca="1">IFERROR(VLOOKUP(ROW(AZ486),'فهرست بها کلی'!$C$13:$BO$1660,44,0),"")</f>
        <v/>
      </c>
      <c r="BA498" s="174" t="str">
        <f ca="1">IFERROR(VLOOKUP(ROW(BA486),'فهرست بها کلی'!$C$13:$BO$1660,47,0),"")</f>
        <v/>
      </c>
      <c r="BB498" s="174" t="str">
        <f ca="1">IFERROR(VLOOKUP(ROW(BB486),'فهرست بها کلی'!$C$13:$BO$1660,50,0),"")</f>
        <v/>
      </c>
      <c r="BC498" s="174" t="str">
        <f ca="1">IFERROR(VLOOKUP(ROW(BC486),'فهرست بها کلی'!$C$13:$BO$1660,53,0),"")</f>
        <v/>
      </c>
      <c r="BD498" s="174" t="str">
        <f ca="1">IFERROR(VLOOKUP(ROW(BD486),'فهرست بها کلی'!$C$13:$BO$1660,56,0),"")</f>
        <v/>
      </c>
      <c r="BE498" s="174" t="str">
        <f ca="1">IFERROR(VLOOKUP(ROW(BE486),'فهرست بها کلی'!$C$13:$BO$1660,59,0),"")</f>
        <v/>
      </c>
      <c r="BF498" s="174" t="str">
        <f ca="1">IFERROR(VLOOKUP(ROW(BF486),'فهرست بها کلی'!$C$13:$BO$1660,62,0),"")</f>
        <v/>
      </c>
      <c r="BG498" s="174" t="str">
        <f ca="1">IFERROR(VLOOKUP(ROW(BG486),'فهرست بها کلی'!$C$13:$BO$1660,65,0),"")</f>
        <v/>
      </c>
      <c r="BH498" s="174" t="str">
        <f ca="1">IFERROR(VLOOKUP(ROW(BH486),'فهرست بها کلی'!$C$13:$BO$1660,16,0),"")</f>
        <v/>
      </c>
      <c r="BI498" s="245" t="str">
        <f t="shared" ca="1" si="55"/>
        <v xml:space="preserve"> </v>
      </c>
      <c r="BJ498" s="245" t="str">
        <f t="shared" ca="1" si="56"/>
        <v/>
      </c>
      <c r="BK498" s="245" t="str">
        <f t="shared" ca="1" si="57"/>
        <v/>
      </c>
    </row>
    <row r="499" spans="1:63" ht="47.25" customHeight="1">
      <c r="A499" s="174" t="str">
        <f ca="1">IFERROR(VLOOKUP(ROW(A487),'فهرست بها کلی'!$C$13:$BO$1660,1,0),"")</f>
        <v/>
      </c>
      <c r="B499" s="174" t="str">
        <f ca="1">IFERROR(VLOOKUP(ROW(B487),'فهرست بها کلی'!$C$13:$BO$1660,5,0),"")</f>
        <v/>
      </c>
      <c r="C499" s="174" t="str">
        <f ca="1">IFERROR(VLOOKUP(ROW(C487),'فهرست بها کلی'!$C$13:$BO$1660,6,0),"")</f>
        <v/>
      </c>
      <c r="D499" s="174" t="str">
        <f ca="1">IFERROR(VLOOKUP(ROW(D487),'فهرست بها کلی'!$C$13:$BO$1660,7,0),"")</f>
        <v/>
      </c>
      <c r="E499" s="174" t="str">
        <f ca="1">IFERROR(VLOOKUP(ROW(E487),'فهرست بها کلی'!$C$13:$BO$1660,8,0),"")</f>
        <v/>
      </c>
      <c r="F499" s="174" t="str">
        <f ca="1">IFERROR(VLOOKUP(ROW(F487),'فهرست بها کلی'!$C$13:$BO$1660,9,0),"")</f>
        <v/>
      </c>
      <c r="G499" s="174" t="str">
        <f ca="1">IFERROR(VLOOKUP(ROW(G487),'فهرست بها کلی'!$C$13:$BO$1660,21,0),"")</f>
        <v/>
      </c>
      <c r="H499" s="174" t="str">
        <f ca="1">IFERROR(VLOOKUP(ROW(H487),'فهرست بها کلی'!$C$13:$BO$1660,24,0),"")</f>
        <v/>
      </c>
      <c r="I499" s="174" t="str">
        <f ca="1">IFERROR(VLOOKUP(ROW(I487),'فهرست بها کلی'!$C$13:$BO$1660,27,0),"")</f>
        <v/>
      </c>
      <c r="J499" s="174" t="str">
        <f ca="1">IFERROR(VLOOKUP(ROW(J487),'فهرست بها کلی'!$C$13:$BO$1660,30,0),"")</f>
        <v/>
      </c>
      <c r="K499" s="174" t="str">
        <f ca="1">IFERROR(VLOOKUP(ROW(K487),'فهرست بها کلی'!$C$13:$BO$1660,33,0),"")</f>
        <v/>
      </c>
      <c r="L499" s="174" t="str">
        <f ca="1">IFERROR(VLOOKUP(ROW(L487),'فهرست بها کلی'!$C$13:$BO$1660,36,0),"")</f>
        <v/>
      </c>
      <c r="M499" s="174" t="str">
        <f ca="1">IFERROR(VLOOKUP(ROW(M487),'فهرست بها کلی'!$C$13:$BO$1660,39,0),"")</f>
        <v/>
      </c>
      <c r="N499" s="174" t="str">
        <f ca="1">IFERROR(VLOOKUP(ROW(N487),'فهرست بها کلی'!$C$13:$BO$1660,42,0),"")</f>
        <v/>
      </c>
      <c r="O499" s="174" t="str">
        <f ca="1">IFERROR(VLOOKUP(ROW(O487),'فهرست بها کلی'!$C$13:$BO$1660,45,0),"")</f>
        <v/>
      </c>
      <c r="P499" s="174" t="str">
        <f ca="1">IFERROR(VLOOKUP(ROW(P487),'فهرست بها کلی'!$C$13:$BO$1660,48,0),"")</f>
        <v/>
      </c>
      <c r="Q499" s="174" t="str">
        <f ca="1">IFERROR(VLOOKUP(ROW(Q487),'فهرست بها کلی'!$C$13:$BO$1660,51,0),"")</f>
        <v/>
      </c>
      <c r="R499" s="174" t="str">
        <f ca="1">IFERROR(VLOOKUP(ROW(R487),'فهرست بها کلی'!$C$13:$BO$1660,54,0),"")</f>
        <v/>
      </c>
      <c r="S499" s="174" t="str">
        <f ca="1">IFERROR(VLOOKUP(ROW(S487),'فهرست بها کلی'!$C$13:$BO$1660,57,0),"")</f>
        <v/>
      </c>
      <c r="T499" s="174" t="str">
        <f ca="1">IFERROR(VLOOKUP(ROW(T487),'فهرست بها کلی'!$C$13:$BO$1660,60,0),"")</f>
        <v/>
      </c>
      <c r="U499" s="174" t="str">
        <f ca="1">IFERROR(VLOOKUP(ROW(U487),'فهرست بها کلی'!$C$13:$BO$1660,63,0),"")</f>
        <v/>
      </c>
      <c r="V499" s="241">
        <f t="shared" ca="1" si="51"/>
        <v>0</v>
      </c>
      <c r="W499" s="242" t="str">
        <f t="shared" ca="1" si="52"/>
        <v/>
      </c>
      <c r="X499" s="174" t="str">
        <f ca="1">IFERROR(VLOOKUP(ROW(X487),'فهرست بها کلی'!$C$13:$BO$1660,10,0),"")</f>
        <v/>
      </c>
      <c r="Y499" s="174" t="str">
        <f ca="1">IFERROR(VLOOKUP(ROW(Y487),'فهرست بها کلی'!$C$13:$BO$1660,11,0),"")</f>
        <v/>
      </c>
      <c r="Z499" s="174" t="str">
        <f ca="1">IFERROR(VLOOKUP(ROW(Z487),'فهرست بها کلی'!$C$13:$BO$1660,12,0),"")</f>
        <v/>
      </c>
      <c r="AA499" s="174" t="str">
        <f ca="1">IFERROR(VLOOKUP(ROW(AA487),'فهرست بها کلی'!$C$13:$BO$1660,13,0),"")</f>
        <v/>
      </c>
      <c r="AB499" s="243" t="str">
        <f t="shared" ca="1" si="53"/>
        <v/>
      </c>
      <c r="AC499" s="174" t="str">
        <f ca="1">IFERROR(VLOOKUP(ROW(AC487),'فهرست بها کلی'!$C$13:$BO$1660,22,0),"")</f>
        <v/>
      </c>
      <c r="AD499" s="174" t="str">
        <f ca="1">IFERROR(VLOOKUP(ROW(AD487),'فهرست بها کلی'!$C$13:$BO$1660,25,0),"")</f>
        <v/>
      </c>
      <c r="AE499" s="174" t="str">
        <f ca="1">IFERROR(VLOOKUP(ROW(AE487),'فهرست بها کلی'!$C$13:$BO$1660,28,0),"")</f>
        <v/>
      </c>
      <c r="AF499" s="174" t="str">
        <f ca="1">IFERROR(VLOOKUP(ROW(AF487),'فهرست بها کلی'!$C$13:$BO$1660,31,0),"")</f>
        <v/>
      </c>
      <c r="AG499" s="174" t="str">
        <f ca="1">IFERROR(VLOOKUP(ROW(AG487),'فهرست بها کلی'!$C$13:$BO$1660,34,0),"")</f>
        <v/>
      </c>
      <c r="AH499" s="174" t="str">
        <f ca="1">IFERROR(VLOOKUP(ROW(AH487),'فهرست بها کلی'!$C$13:$BO$1660,37,0),"")</f>
        <v/>
      </c>
      <c r="AI499" s="174" t="str">
        <f ca="1">IFERROR(VLOOKUP(ROW(AI487),'فهرست بها کلی'!$C$13:$BO$1660,40,0),"")</f>
        <v/>
      </c>
      <c r="AJ499" s="174" t="str">
        <f ca="1">IFERROR(VLOOKUP(ROW(AJ487),'فهرست بها کلی'!$C$13:$BO$1660,43,0),"")</f>
        <v/>
      </c>
      <c r="AK499" s="174" t="str">
        <f ca="1">IFERROR(VLOOKUP(ROW(AK487),'فهرست بها کلی'!$C$13:$BO$1660,46,0),"")</f>
        <v/>
      </c>
      <c r="AL499" s="174" t="str">
        <f ca="1">IFERROR(VLOOKUP(ROW(AL487),'فهرست بها کلی'!$C$13:$BO$1660,49,0),"")</f>
        <v/>
      </c>
      <c r="AM499" s="174" t="str">
        <f ca="1">IFERROR(VLOOKUP(ROW(AM487),'فهرست بها کلی'!$C$13:$BO$1660,52,0),"")</f>
        <v/>
      </c>
      <c r="AN499" s="174" t="str">
        <f ca="1">IFERROR(VLOOKUP(ROW(AN487),'فهرست بها کلی'!$C$13:$BO$1660,55,0),"")</f>
        <v/>
      </c>
      <c r="AO499" s="174" t="str">
        <f ca="1">IFERROR(VLOOKUP(ROW(AO487),'فهرست بها کلی'!$C$13:$BO$1660,58,0),"")</f>
        <v/>
      </c>
      <c r="AP499" s="174" t="str">
        <f ca="1">IFERROR(VLOOKUP(ROW(AP487),'فهرست بها کلی'!$C$13:$BO$1660,61,0),"")</f>
        <v/>
      </c>
      <c r="AQ499" s="174" t="str">
        <f ca="1">IFERROR(VLOOKUP(ROW(AQ487),'فهرست بها کلی'!$C$13:$BO$1660,64,0),"")</f>
        <v/>
      </c>
      <c r="AR499" s="244">
        <f t="shared" ca="1" si="54"/>
        <v>0</v>
      </c>
      <c r="AS499" s="174" t="str">
        <f ca="1">IFERROR(VLOOKUP(ROW(AS487),'فهرست بها کلی'!$C$13:$BO$1660,23,0),"")</f>
        <v/>
      </c>
      <c r="AT499" s="174" t="str">
        <f ca="1">IFERROR(VLOOKUP(ROW(AT487),'فهرست بها کلی'!$C$13:$BO$1660,26,0),"")</f>
        <v/>
      </c>
      <c r="AU499" s="174" t="str">
        <f ca="1">IFERROR(VLOOKUP(ROW(AU487),'فهرست بها کلی'!$C$13:$BO$1660,29,0),"")</f>
        <v/>
      </c>
      <c r="AV499" s="174" t="str">
        <f ca="1">IFERROR(VLOOKUP(ROW(AV487),'فهرست بها کلی'!$C$13:$BO$1660,32,0),"")</f>
        <v/>
      </c>
      <c r="AW499" s="174" t="str">
        <f ca="1">IFERROR(VLOOKUP(ROW(AW487),'فهرست بها کلی'!$C$13:$BO$1660,35,0),"")</f>
        <v/>
      </c>
      <c r="AX499" s="174" t="str">
        <f ca="1">IFERROR(VLOOKUP(ROW(AX487),'فهرست بها کلی'!$C$13:$BO$1660,38,0),"")</f>
        <v/>
      </c>
      <c r="AY499" s="174" t="str">
        <f ca="1">IFERROR(VLOOKUP(ROW(AY487),'فهرست بها کلی'!$C$13:$BO$1660,41,0),"")</f>
        <v/>
      </c>
      <c r="AZ499" s="174" t="str">
        <f ca="1">IFERROR(VLOOKUP(ROW(AZ487),'فهرست بها کلی'!$C$13:$BO$1660,44,0),"")</f>
        <v/>
      </c>
      <c r="BA499" s="174" t="str">
        <f ca="1">IFERROR(VLOOKUP(ROW(BA487),'فهرست بها کلی'!$C$13:$BO$1660,47,0),"")</f>
        <v/>
      </c>
      <c r="BB499" s="174" t="str">
        <f ca="1">IFERROR(VLOOKUP(ROW(BB487),'فهرست بها کلی'!$C$13:$BO$1660,50,0),"")</f>
        <v/>
      </c>
      <c r="BC499" s="174" t="str">
        <f ca="1">IFERROR(VLOOKUP(ROW(BC487),'فهرست بها کلی'!$C$13:$BO$1660,53,0),"")</f>
        <v/>
      </c>
      <c r="BD499" s="174" t="str">
        <f ca="1">IFERROR(VLOOKUP(ROW(BD487),'فهرست بها کلی'!$C$13:$BO$1660,56,0),"")</f>
        <v/>
      </c>
      <c r="BE499" s="174" t="str">
        <f ca="1">IFERROR(VLOOKUP(ROW(BE487),'فهرست بها کلی'!$C$13:$BO$1660,59,0),"")</f>
        <v/>
      </c>
      <c r="BF499" s="174" t="str">
        <f ca="1">IFERROR(VLOOKUP(ROW(BF487),'فهرست بها کلی'!$C$13:$BO$1660,62,0),"")</f>
        <v/>
      </c>
      <c r="BG499" s="174" t="str">
        <f ca="1">IFERROR(VLOOKUP(ROW(BG487),'فهرست بها کلی'!$C$13:$BO$1660,65,0),"")</f>
        <v/>
      </c>
      <c r="BH499" s="174" t="str">
        <f ca="1">IFERROR(VLOOKUP(ROW(BH487),'فهرست بها کلی'!$C$13:$BO$1660,16,0),"")</f>
        <v/>
      </c>
      <c r="BI499" s="245" t="str">
        <f t="shared" ca="1" si="55"/>
        <v xml:space="preserve"> </v>
      </c>
      <c r="BJ499" s="245" t="str">
        <f t="shared" ca="1" si="56"/>
        <v/>
      </c>
      <c r="BK499" s="245" t="str">
        <f t="shared" ca="1" si="57"/>
        <v/>
      </c>
    </row>
    <row r="500" spans="1:63" ht="47.25" customHeight="1">
      <c r="A500" s="174" t="str">
        <f ca="1">IFERROR(VLOOKUP(ROW(A488),'فهرست بها کلی'!$C$13:$BO$1660,1,0),"")</f>
        <v/>
      </c>
      <c r="B500" s="174" t="str">
        <f ca="1">IFERROR(VLOOKUP(ROW(B488),'فهرست بها کلی'!$C$13:$BO$1660,5,0),"")</f>
        <v/>
      </c>
      <c r="C500" s="174" t="str">
        <f ca="1">IFERROR(VLOOKUP(ROW(C488),'فهرست بها کلی'!$C$13:$BO$1660,6,0),"")</f>
        <v/>
      </c>
      <c r="D500" s="174" t="str">
        <f ca="1">IFERROR(VLOOKUP(ROW(D488),'فهرست بها کلی'!$C$13:$BO$1660,7,0),"")</f>
        <v/>
      </c>
      <c r="E500" s="174" t="str">
        <f ca="1">IFERROR(VLOOKUP(ROW(E488),'فهرست بها کلی'!$C$13:$BO$1660,8,0),"")</f>
        <v/>
      </c>
      <c r="F500" s="174" t="str">
        <f ca="1">IFERROR(VLOOKUP(ROW(F488),'فهرست بها کلی'!$C$13:$BO$1660,9,0),"")</f>
        <v/>
      </c>
      <c r="G500" s="174" t="str">
        <f ca="1">IFERROR(VLOOKUP(ROW(G488),'فهرست بها کلی'!$C$13:$BO$1660,21,0),"")</f>
        <v/>
      </c>
      <c r="H500" s="174" t="str">
        <f ca="1">IFERROR(VLOOKUP(ROW(H488),'فهرست بها کلی'!$C$13:$BO$1660,24,0),"")</f>
        <v/>
      </c>
      <c r="I500" s="174" t="str">
        <f ca="1">IFERROR(VLOOKUP(ROW(I488),'فهرست بها کلی'!$C$13:$BO$1660,27,0),"")</f>
        <v/>
      </c>
      <c r="J500" s="174" t="str">
        <f ca="1">IFERROR(VLOOKUP(ROW(J488),'فهرست بها کلی'!$C$13:$BO$1660,30,0),"")</f>
        <v/>
      </c>
      <c r="K500" s="174" t="str">
        <f ca="1">IFERROR(VLOOKUP(ROW(K488),'فهرست بها کلی'!$C$13:$BO$1660,33,0),"")</f>
        <v/>
      </c>
      <c r="L500" s="174" t="str">
        <f ca="1">IFERROR(VLOOKUP(ROW(L488),'فهرست بها کلی'!$C$13:$BO$1660,36,0),"")</f>
        <v/>
      </c>
      <c r="M500" s="174" t="str">
        <f ca="1">IFERROR(VLOOKUP(ROW(M488),'فهرست بها کلی'!$C$13:$BO$1660,39,0),"")</f>
        <v/>
      </c>
      <c r="N500" s="174" t="str">
        <f ca="1">IFERROR(VLOOKUP(ROW(N488),'فهرست بها کلی'!$C$13:$BO$1660,42,0),"")</f>
        <v/>
      </c>
      <c r="O500" s="174" t="str">
        <f ca="1">IFERROR(VLOOKUP(ROW(O488),'فهرست بها کلی'!$C$13:$BO$1660,45,0),"")</f>
        <v/>
      </c>
      <c r="P500" s="174" t="str">
        <f ca="1">IFERROR(VLOOKUP(ROW(P488),'فهرست بها کلی'!$C$13:$BO$1660,48,0),"")</f>
        <v/>
      </c>
      <c r="Q500" s="174" t="str">
        <f ca="1">IFERROR(VLOOKUP(ROW(Q488),'فهرست بها کلی'!$C$13:$BO$1660,51,0),"")</f>
        <v/>
      </c>
      <c r="R500" s="174" t="str">
        <f ca="1">IFERROR(VLOOKUP(ROW(R488),'فهرست بها کلی'!$C$13:$BO$1660,54,0),"")</f>
        <v/>
      </c>
      <c r="S500" s="174" t="str">
        <f ca="1">IFERROR(VLOOKUP(ROW(S488),'فهرست بها کلی'!$C$13:$BO$1660,57,0),"")</f>
        <v/>
      </c>
      <c r="T500" s="174" t="str">
        <f ca="1">IFERROR(VLOOKUP(ROW(T488),'فهرست بها کلی'!$C$13:$BO$1660,60,0),"")</f>
        <v/>
      </c>
      <c r="U500" s="174" t="str">
        <f ca="1">IFERROR(VLOOKUP(ROW(U488),'فهرست بها کلی'!$C$13:$BO$1660,63,0),"")</f>
        <v/>
      </c>
      <c r="V500" s="241">
        <f t="shared" ca="1" si="51"/>
        <v>0</v>
      </c>
      <c r="W500" s="242" t="str">
        <f t="shared" ca="1" si="52"/>
        <v/>
      </c>
      <c r="X500" s="174" t="str">
        <f ca="1">IFERROR(VLOOKUP(ROW(X488),'فهرست بها کلی'!$C$13:$BO$1660,10,0),"")</f>
        <v/>
      </c>
      <c r="Y500" s="174" t="str">
        <f ca="1">IFERROR(VLOOKUP(ROW(Y488),'فهرست بها کلی'!$C$13:$BO$1660,11,0),"")</f>
        <v/>
      </c>
      <c r="Z500" s="174" t="str">
        <f ca="1">IFERROR(VLOOKUP(ROW(Z488),'فهرست بها کلی'!$C$13:$BO$1660,12,0),"")</f>
        <v/>
      </c>
      <c r="AA500" s="174" t="str">
        <f ca="1">IFERROR(VLOOKUP(ROW(AA488),'فهرست بها کلی'!$C$13:$BO$1660,13,0),"")</f>
        <v/>
      </c>
      <c r="AB500" s="243" t="str">
        <f t="shared" ca="1" si="53"/>
        <v/>
      </c>
      <c r="AC500" s="174" t="str">
        <f ca="1">IFERROR(VLOOKUP(ROW(AC488),'فهرست بها کلی'!$C$13:$BO$1660,22,0),"")</f>
        <v/>
      </c>
      <c r="AD500" s="174" t="str">
        <f ca="1">IFERROR(VLOOKUP(ROW(AD488),'فهرست بها کلی'!$C$13:$BO$1660,25,0),"")</f>
        <v/>
      </c>
      <c r="AE500" s="174" t="str">
        <f ca="1">IFERROR(VLOOKUP(ROW(AE488),'فهرست بها کلی'!$C$13:$BO$1660,28,0),"")</f>
        <v/>
      </c>
      <c r="AF500" s="174" t="str">
        <f ca="1">IFERROR(VLOOKUP(ROW(AF488),'فهرست بها کلی'!$C$13:$BO$1660,31,0),"")</f>
        <v/>
      </c>
      <c r="AG500" s="174" t="str">
        <f ca="1">IFERROR(VLOOKUP(ROW(AG488),'فهرست بها کلی'!$C$13:$BO$1660,34,0),"")</f>
        <v/>
      </c>
      <c r="AH500" s="174" t="str">
        <f ca="1">IFERROR(VLOOKUP(ROW(AH488),'فهرست بها کلی'!$C$13:$BO$1660,37,0),"")</f>
        <v/>
      </c>
      <c r="AI500" s="174" t="str">
        <f ca="1">IFERROR(VLOOKUP(ROW(AI488),'فهرست بها کلی'!$C$13:$BO$1660,40,0),"")</f>
        <v/>
      </c>
      <c r="AJ500" s="174" t="str">
        <f ca="1">IFERROR(VLOOKUP(ROW(AJ488),'فهرست بها کلی'!$C$13:$BO$1660,43,0),"")</f>
        <v/>
      </c>
      <c r="AK500" s="174" t="str">
        <f ca="1">IFERROR(VLOOKUP(ROW(AK488),'فهرست بها کلی'!$C$13:$BO$1660,46,0),"")</f>
        <v/>
      </c>
      <c r="AL500" s="174" t="str">
        <f ca="1">IFERROR(VLOOKUP(ROW(AL488),'فهرست بها کلی'!$C$13:$BO$1660,49,0),"")</f>
        <v/>
      </c>
      <c r="AM500" s="174" t="str">
        <f ca="1">IFERROR(VLOOKUP(ROW(AM488),'فهرست بها کلی'!$C$13:$BO$1660,52,0),"")</f>
        <v/>
      </c>
      <c r="AN500" s="174" t="str">
        <f ca="1">IFERROR(VLOOKUP(ROW(AN488),'فهرست بها کلی'!$C$13:$BO$1660,55,0),"")</f>
        <v/>
      </c>
      <c r="AO500" s="174" t="str">
        <f ca="1">IFERROR(VLOOKUP(ROW(AO488),'فهرست بها کلی'!$C$13:$BO$1660,58,0),"")</f>
        <v/>
      </c>
      <c r="AP500" s="174" t="str">
        <f ca="1">IFERROR(VLOOKUP(ROW(AP488),'فهرست بها کلی'!$C$13:$BO$1660,61,0),"")</f>
        <v/>
      </c>
      <c r="AQ500" s="174" t="str">
        <f ca="1">IFERROR(VLOOKUP(ROW(AQ488),'فهرست بها کلی'!$C$13:$BO$1660,64,0),"")</f>
        <v/>
      </c>
      <c r="AR500" s="244">
        <f t="shared" ca="1" si="54"/>
        <v>0</v>
      </c>
      <c r="AS500" s="174" t="str">
        <f ca="1">IFERROR(VLOOKUP(ROW(AS488),'فهرست بها کلی'!$C$13:$BO$1660,23,0),"")</f>
        <v/>
      </c>
      <c r="AT500" s="174" t="str">
        <f ca="1">IFERROR(VLOOKUP(ROW(AT488),'فهرست بها کلی'!$C$13:$BO$1660,26,0),"")</f>
        <v/>
      </c>
      <c r="AU500" s="174" t="str">
        <f ca="1">IFERROR(VLOOKUP(ROW(AU488),'فهرست بها کلی'!$C$13:$BO$1660,29,0),"")</f>
        <v/>
      </c>
      <c r="AV500" s="174" t="str">
        <f ca="1">IFERROR(VLOOKUP(ROW(AV488),'فهرست بها کلی'!$C$13:$BO$1660,32,0),"")</f>
        <v/>
      </c>
      <c r="AW500" s="174" t="str">
        <f ca="1">IFERROR(VLOOKUP(ROW(AW488),'فهرست بها کلی'!$C$13:$BO$1660,35,0),"")</f>
        <v/>
      </c>
      <c r="AX500" s="174" t="str">
        <f ca="1">IFERROR(VLOOKUP(ROW(AX488),'فهرست بها کلی'!$C$13:$BO$1660,38,0),"")</f>
        <v/>
      </c>
      <c r="AY500" s="174" t="str">
        <f ca="1">IFERROR(VLOOKUP(ROW(AY488),'فهرست بها کلی'!$C$13:$BO$1660,41,0),"")</f>
        <v/>
      </c>
      <c r="AZ500" s="174" t="str">
        <f ca="1">IFERROR(VLOOKUP(ROW(AZ488),'فهرست بها کلی'!$C$13:$BO$1660,44,0),"")</f>
        <v/>
      </c>
      <c r="BA500" s="174" t="str">
        <f ca="1">IFERROR(VLOOKUP(ROW(BA488),'فهرست بها کلی'!$C$13:$BO$1660,47,0),"")</f>
        <v/>
      </c>
      <c r="BB500" s="174" t="str">
        <f ca="1">IFERROR(VLOOKUP(ROW(BB488),'فهرست بها کلی'!$C$13:$BO$1660,50,0),"")</f>
        <v/>
      </c>
      <c r="BC500" s="174" t="str">
        <f ca="1">IFERROR(VLOOKUP(ROW(BC488),'فهرست بها کلی'!$C$13:$BO$1660,53,0),"")</f>
        <v/>
      </c>
      <c r="BD500" s="174" t="str">
        <f ca="1">IFERROR(VLOOKUP(ROW(BD488),'فهرست بها کلی'!$C$13:$BO$1660,56,0),"")</f>
        <v/>
      </c>
      <c r="BE500" s="174" t="str">
        <f ca="1">IFERROR(VLOOKUP(ROW(BE488),'فهرست بها کلی'!$C$13:$BO$1660,59,0),"")</f>
        <v/>
      </c>
      <c r="BF500" s="174" t="str">
        <f ca="1">IFERROR(VLOOKUP(ROW(BF488),'فهرست بها کلی'!$C$13:$BO$1660,62,0),"")</f>
        <v/>
      </c>
      <c r="BG500" s="174" t="str">
        <f ca="1">IFERROR(VLOOKUP(ROW(BG488),'فهرست بها کلی'!$C$13:$BO$1660,65,0),"")</f>
        <v/>
      </c>
      <c r="BH500" s="174" t="str">
        <f ca="1">IFERROR(VLOOKUP(ROW(BH488),'فهرست بها کلی'!$C$13:$BO$1660,16,0),"")</f>
        <v/>
      </c>
      <c r="BI500" s="245" t="str">
        <f t="shared" ca="1" si="55"/>
        <v xml:space="preserve"> </v>
      </c>
      <c r="BJ500" s="245" t="str">
        <f t="shared" ca="1" si="56"/>
        <v/>
      </c>
      <c r="BK500" s="245" t="str">
        <f t="shared" ca="1" si="57"/>
        <v/>
      </c>
    </row>
    <row r="501" spans="1:63" ht="46.5" customHeight="1" thickBot="1">
      <c r="A501" s="247"/>
      <c r="B501" s="248"/>
      <c r="C501" s="818" t="s">
        <v>1904</v>
      </c>
      <c r="D501" s="819"/>
      <c r="E501" s="820"/>
      <c r="F501" s="248"/>
      <c r="G501" s="248"/>
      <c r="H501" s="248"/>
      <c r="I501" s="248"/>
      <c r="J501" s="248"/>
      <c r="K501" s="248"/>
      <c r="L501" s="248"/>
      <c r="M501" s="248"/>
      <c r="N501" s="248"/>
      <c r="O501" s="248"/>
      <c r="P501" s="248"/>
      <c r="Q501" s="248"/>
      <c r="R501" s="248"/>
      <c r="S501" s="248"/>
      <c r="T501" s="248"/>
      <c r="U501" s="248"/>
      <c r="V501" s="249"/>
      <c r="W501" s="249">
        <f ca="1">SUM(W13:W500)</f>
        <v>127693000</v>
      </c>
      <c r="X501" s="821" t="s">
        <v>1906</v>
      </c>
      <c r="Y501" s="822"/>
      <c r="Z501" s="250"/>
      <c r="AA501" s="250"/>
      <c r="AB501" s="250"/>
      <c r="AC501" s="250"/>
      <c r="AD501" s="250"/>
      <c r="AE501" s="250"/>
      <c r="AF501" s="250"/>
      <c r="AG501" s="250"/>
      <c r="AH501" s="250"/>
      <c r="AI501" s="250"/>
      <c r="AJ501" s="250"/>
      <c r="AK501" s="250"/>
      <c r="AL501" s="250"/>
      <c r="AM501" s="250"/>
      <c r="AN501" s="250"/>
      <c r="AO501" s="250"/>
      <c r="AP501" s="250"/>
      <c r="AQ501" s="250"/>
      <c r="AR501" s="250"/>
      <c r="AS501" s="250"/>
      <c r="AT501" s="250"/>
      <c r="AU501" s="250"/>
      <c r="AV501" s="250"/>
      <c r="AW501" s="250"/>
      <c r="AX501" s="250"/>
      <c r="AY501" s="250"/>
      <c r="AZ501" s="250"/>
      <c r="BA501" s="250"/>
      <c r="BB501" s="250"/>
      <c r="BC501" s="250"/>
      <c r="BD501" s="250"/>
      <c r="BE501" s="250"/>
      <c r="BF501" s="250"/>
      <c r="BG501" s="250"/>
      <c r="BH501" s="250"/>
      <c r="BI501" s="250">
        <f ca="1">SUM(BI13:BI500)</f>
        <v>4254200</v>
      </c>
      <c r="BJ501" s="250">
        <f ca="1">SUM(BJ13:BJ500)</f>
        <v>0</v>
      </c>
      <c r="BK501" s="250">
        <f ca="1">SUM(BK13:BK500)</f>
        <v>131947200</v>
      </c>
    </row>
    <row r="502" spans="1:63" ht="132.75" customHeight="1" thickBot="1">
      <c r="A502" s="251"/>
      <c r="B502" s="252"/>
      <c r="C502" s="253" t="s">
        <v>1905</v>
      </c>
      <c r="D502" s="296">
        <f>'فهرست بها کلی'!I1662</f>
        <v>1.1399999999999999</v>
      </c>
      <c r="E502" s="254"/>
      <c r="F502" s="255"/>
      <c r="G502" s="255"/>
      <c r="H502" s="255"/>
      <c r="I502" s="255"/>
      <c r="J502" s="255"/>
      <c r="K502" s="255"/>
      <c r="L502" s="255"/>
      <c r="M502" s="255"/>
      <c r="N502" s="255"/>
      <c r="O502" s="255"/>
      <c r="P502" s="255"/>
      <c r="Q502" s="255"/>
      <c r="R502" s="255"/>
      <c r="S502" s="255"/>
      <c r="T502" s="255"/>
      <c r="U502" s="255"/>
      <c r="V502" s="249" t="s">
        <v>1942</v>
      </c>
      <c r="W502" s="249">
        <f ca="1">W501*D502</f>
        <v>145570020</v>
      </c>
      <c r="X502" s="247"/>
      <c r="Y502" s="256" t="s">
        <v>1905</v>
      </c>
      <c r="Z502" s="297">
        <f>'فهرست بها کلی'!J1662</f>
        <v>1.41</v>
      </c>
      <c r="AA502" s="256" t="s">
        <v>1907</v>
      </c>
      <c r="AB502" s="297">
        <f>'فهرست بها کلی'!L1662</f>
        <v>1.0900000000000001</v>
      </c>
      <c r="AC502" s="257"/>
      <c r="AD502" s="257"/>
      <c r="AE502" s="257"/>
      <c r="AF502" s="257"/>
      <c r="AG502" s="257"/>
      <c r="AH502" s="257"/>
      <c r="AI502" s="257"/>
      <c r="AJ502" s="257"/>
      <c r="AK502" s="257"/>
      <c r="AL502" s="257"/>
      <c r="AM502" s="257"/>
      <c r="AN502" s="257"/>
      <c r="AO502" s="257"/>
      <c r="AP502" s="257"/>
      <c r="AQ502" s="257"/>
      <c r="AR502" s="809" t="s">
        <v>1943</v>
      </c>
      <c r="AS502" s="810"/>
      <c r="AT502" s="810"/>
      <c r="AU502" s="810"/>
      <c r="AV502" s="810"/>
      <c r="AW502" s="810"/>
      <c r="AX502" s="810"/>
      <c r="AY502" s="810"/>
      <c r="AZ502" s="810"/>
      <c r="BA502" s="810"/>
      <c r="BB502" s="810"/>
      <c r="BC502" s="810"/>
      <c r="BD502" s="810"/>
      <c r="BE502" s="810"/>
      <c r="BF502" s="810"/>
      <c r="BG502" s="810"/>
      <c r="BH502" s="811"/>
      <c r="BI502" s="258">
        <f ca="1">BI501*AB502*Z502</f>
        <v>6538279.9799999995</v>
      </c>
      <c r="BJ502" s="259">
        <f ca="1">BJ501*AB502*Z502</f>
        <v>0</v>
      </c>
      <c r="BK502" s="260">
        <f ca="1">BJ502+BI502+W502</f>
        <v>152108299.97999999</v>
      </c>
    </row>
  </sheetData>
  <sheetProtection password="E73F" sheet="1" objects="1" scenarios="1" formatCells="0" formatColumns="0" insertColumns="0" sort="0" autoFilter="0" pivotTables="0"/>
  <mergeCells count="7">
    <mergeCell ref="AR502:BH502"/>
    <mergeCell ref="A1:BK1"/>
    <mergeCell ref="X11:BJ11"/>
    <mergeCell ref="BK11:BK12"/>
    <mergeCell ref="A11:W11"/>
    <mergeCell ref="C501:E501"/>
    <mergeCell ref="X501:Y501"/>
  </mergeCells>
  <printOptions horizontalCentered="1" verticalCentered="1"/>
  <pageMargins left="0" right="0" top="0" bottom="0.59055118110236227" header="0.31496062992125984" footer="0.31496062992125984"/>
  <pageSetup paperSize="9" scale="25" orientation="landscape" r:id="rId1"/>
  <headerFooter scaleWithDoc="0">
    <oddFooter>&amp;L&amp;"-,Bold"&amp;9تصویب کننده: معاون برنامه ریزی&amp;C&amp;"-,Bold"&amp;9تایید کننده: مدیر دفتر برنامه ریزی وبودجه&amp;R&amp;"-,Bold"&amp;9تهیه کننده:کارشناس برنامه ریزی وبودجه</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30"/>
  <sheetViews>
    <sheetView rightToLeft="1" workbookViewId="0">
      <selection activeCell="H29" sqref="H29"/>
    </sheetView>
  </sheetViews>
  <sheetFormatPr defaultColWidth="9.140625" defaultRowHeight="12.75"/>
  <cols>
    <col min="1" max="1" width="19.28515625" style="661" customWidth="1"/>
    <col min="2" max="3" width="9.140625" style="661"/>
    <col min="4" max="4" width="11.140625" style="661" customWidth="1"/>
    <col min="5" max="5" width="12.5703125" style="661" customWidth="1"/>
    <col min="6" max="6" width="13.140625" style="661" customWidth="1"/>
    <col min="7" max="7" width="9.140625" style="661"/>
    <col min="8" max="8" width="12" style="661" bestFit="1" customWidth="1"/>
    <col min="9" max="16384" width="9.140625" style="661"/>
  </cols>
  <sheetData>
    <row r="1" spans="1:8" ht="37.5" customHeight="1">
      <c r="A1" s="1115" t="s">
        <v>2479</v>
      </c>
      <c r="B1" s="1115"/>
      <c r="C1" s="1115"/>
      <c r="D1" s="1115"/>
      <c r="E1" s="1115"/>
      <c r="F1" s="1115"/>
      <c r="G1" s="1115"/>
      <c r="H1" s="1115"/>
    </row>
    <row r="2" spans="1:8" ht="33.75" customHeight="1">
      <c r="A2" s="1116" t="s">
        <v>2289</v>
      </c>
      <c r="B2" s="1116"/>
      <c r="C2" s="662" t="s">
        <v>1</v>
      </c>
      <c r="D2" s="662" t="s">
        <v>2480</v>
      </c>
      <c r="E2" s="662" t="s">
        <v>2481</v>
      </c>
      <c r="F2" s="662" t="s">
        <v>2297</v>
      </c>
      <c r="G2" s="663" t="s">
        <v>2482</v>
      </c>
      <c r="H2" s="663" t="s">
        <v>1480</v>
      </c>
    </row>
    <row r="3" spans="1:8" ht="24">
      <c r="A3" s="664" t="s">
        <v>2439</v>
      </c>
      <c r="B3" s="665">
        <v>63</v>
      </c>
      <c r="C3" s="665" t="s">
        <v>52</v>
      </c>
      <c r="D3" s="666">
        <v>121002</v>
      </c>
      <c r="E3" s="666">
        <v>662001650</v>
      </c>
      <c r="F3" s="667">
        <f>VLOOKUP(D3,'[4]فایل اصلی'!$C$4:$G$1608,4,0)</f>
        <v>20815000</v>
      </c>
      <c r="G3" s="668">
        <v>1</v>
      </c>
      <c r="H3" s="669">
        <f>G3*F3</f>
        <v>20815000</v>
      </c>
    </row>
    <row r="4" spans="1:8" ht="22.5" customHeight="1">
      <c r="A4" s="664" t="s">
        <v>2483</v>
      </c>
      <c r="B4" s="665" t="s">
        <v>2484</v>
      </c>
      <c r="C4" s="665" t="s">
        <v>52</v>
      </c>
      <c r="D4" s="670">
        <v>200704</v>
      </c>
      <c r="E4" s="666">
        <v>0</v>
      </c>
      <c r="F4" s="667">
        <f>VLOOKUP(D4,'[4]فایل اصلی'!$C$4:$G$1608,4,0)</f>
        <v>2120000</v>
      </c>
      <c r="G4" s="668">
        <v>3</v>
      </c>
      <c r="H4" s="669">
        <f t="shared" ref="H4:H27" si="0">G4*F4</f>
        <v>6360000</v>
      </c>
    </row>
    <row r="5" spans="1:8" ht="24">
      <c r="A5" s="671" t="s">
        <v>2485</v>
      </c>
      <c r="B5" s="672" t="s">
        <v>2486</v>
      </c>
      <c r="C5" s="665" t="s">
        <v>153</v>
      </c>
      <c r="D5" s="670">
        <v>200902</v>
      </c>
      <c r="E5" s="666">
        <v>670001800</v>
      </c>
      <c r="F5" s="667">
        <f>VLOOKUP(D5,'[4]فایل اصلی'!$C$4:$G$1608,4,0)</f>
        <v>891000</v>
      </c>
      <c r="G5" s="668">
        <v>9</v>
      </c>
      <c r="H5" s="669">
        <f t="shared" si="0"/>
        <v>8019000</v>
      </c>
    </row>
    <row r="6" spans="1:8" ht="24">
      <c r="A6" s="1114" t="s">
        <v>2311</v>
      </c>
      <c r="B6" s="1114"/>
      <c r="C6" s="665" t="s">
        <v>238</v>
      </c>
      <c r="D6" s="670">
        <v>250201</v>
      </c>
      <c r="E6" s="666">
        <v>323002600</v>
      </c>
      <c r="F6" s="667">
        <f>VLOOKUP(D6,'[4]فایل اصلی'!$C$4:$G$1608,4,0)</f>
        <v>3910000</v>
      </c>
      <c r="G6" s="625">
        <v>1.1000000000000001</v>
      </c>
      <c r="H6" s="669">
        <f t="shared" si="0"/>
        <v>4301000</v>
      </c>
    </row>
    <row r="7" spans="1:8" ht="22.5" customHeight="1">
      <c r="A7" s="1114" t="s">
        <v>2487</v>
      </c>
      <c r="B7" s="1114"/>
      <c r="C7" s="665" t="s">
        <v>153</v>
      </c>
      <c r="D7" s="670">
        <v>120566</v>
      </c>
      <c r="E7" s="666">
        <v>670001210</v>
      </c>
      <c r="F7" s="667">
        <f>VLOOKUP(D7,'[4]فایل اصلی'!$C$4:$G$1608,4,0)</f>
        <v>943000</v>
      </c>
      <c r="G7" s="668">
        <v>4</v>
      </c>
      <c r="H7" s="669">
        <f t="shared" si="0"/>
        <v>3772000</v>
      </c>
    </row>
    <row r="8" spans="1:8" ht="24">
      <c r="A8" s="1114" t="s">
        <v>2310</v>
      </c>
      <c r="B8" s="1114"/>
      <c r="C8" s="665" t="s">
        <v>153</v>
      </c>
      <c r="D8" s="670">
        <v>250301</v>
      </c>
      <c r="E8" s="666">
        <v>691001500</v>
      </c>
      <c r="F8" s="667">
        <f>VLOOKUP(D8,'[4]فایل اصلی'!$C$4:$G$1608,4,0)</f>
        <v>259000</v>
      </c>
      <c r="G8" s="625">
        <v>15</v>
      </c>
      <c r="H8" s="669">
        <f t="shared" si="0"/>
        <v>3885000</v>
      </c>
    </row>
    <row r="9" spans="1:8" ht="22.5" customHeight="1">
      <c r="A9" s="1114" t="s">
        <v>2397</v>
      </c>
      <c r="B9" s="1114"/>
      <c r="C9" s="665" t="s">
        <v>154</v>
      </c>
      <c r="D9" s="670">
        <v>61002</v>
      </c>
      <c r="E9" s="666">
        <v>682000400</v>
      </c>
      <c r="F9" s="667">
        <f>VLOOKUP(D9,'[4]فایل اصلی'!$C$4:$G$1608,4,0)</f>
        <v>128000</v>
      </c>
      <c r="G9" s="625">
        <v>2</v>
      </c>
      <c r="H9" s="669">
        <f t="shared" si="0"/>
        <v>256000</v>
      </c>
    </row>
    <row r="10" spans="1:8" ht="24">
      <c r="A10" s="1114" t="s">
        <v>2443</v>
      </c>
      <c r="B10" s="1114"/>
      <c r="C10" s="665" t="s">
        <v>154</v>
      </c>
      <c r="D10" s="670">
        <v>61006</v>
      </c>
      <c r="E10" s="666">
        <v>682003700</v>
      </c>
      <c r="F10" s="667">
        <f>VLOOKUP(D10,'[4]فایل اصلی'!$C$4:$G$1608,4,0)</f>
        <v>836000</v>
      </c>
      <c r="G10" s="668">
        <v>4</v>
      </c>
      <c r="H10" s="669">
        <f t="shared" si="0"/>
        <v>3344000</v>
      </c>
    </row>
    <row r="11" spans="1:8" ht="24">
      <c r="A11" s="1114" t="s">
        <v>2319</v>
      </c>
      <c r="B11" s="1114"/>
      <c r="C11" s="673" t="s">
        <v>238</v>
      </c>
      <c r="D11" s="674">
        <v>220201</v>
      </c>
      <c r="E11" s="669">
        <v>0</v>
      </c>
      <c r="F11" s="667">
        <f>VLOOKUP(D11,'[4]فایل اصلی'!$C$4:$G$1608,4,0)</f>
        <v>2724000</v>
      </c>
      <c r="G11" s="625">
        <v>8</v>
      </c>
      <c r="H11" s="669">
        <f>G11*F11</f>
        <v>21792000</v>
      </c>
    </row>
    <row r="12" spans="1:8" ht="24" hidden="1">
      <c r="A12" s="1114" t="s">
        <v>2471</v>
      </c>
      <c r="B12" s="1114"/>
      <c r="C12" s="668" t="s">
        <v>153</v>
      </c>
      <c r="D12" s="668"/>
      <c r="E12" s="668"/>
      <c r="F12" s="669"/>
      <c r="G12" s="625">
        <v>6</v>
      </c>
      <c r="H12" s="669">
        <f t="shared" si="0"/>
        <v>0</v>
      </c>
    </row>
    <row r="13" spans="1:8" ht="24" hidden="1">
      <c r="A13" s="1114" t="s">
        <v>2412</v>
      </c>
      <c r="B13" s="1114"/>
      <c r="C13" s="668" t="s">
        <v>153</v>
      </c>
      <c r="D13" s="668"/>
      <c r="E13" s="668"/>
      <c r="F13" s="669"/>
      <c r="G13" s="625">
        <v>4</v>
      </c>
      <c r="H13" s="669">
        <f t="shared" si="0"/>
        <v>0</v>
      </c>
    </row>
    <row r="14" spans="1:8" ht="24" hidden="1">
      <c r="A14" s="1114" t="s">
        <v>2472</v>
      </c>
      <c r="B14" s="1114"/>
      <c r="C14" s="668" t="s">
        <v>153</v>
      </c>
      <c r="D14" s="668"/>
      <c r="E14" s="668"/>
      <c r="F14" s="669"/>
      <c r="G14" s="625">
        <v>2</v>
      </c>
      <c r="H14" s="669">
        <f t="shared" si="0"/>
        <v>0</v>
      </c>
    </row>
    <row r="15" spans="1:8" ht="24" hidden="1">
      <c r="A15" s="1114" t="s">
        <v>2413</v>
      </c>
      <c r="B15" s="1114"/>
      <c r="C15" s="668" t="s">
        <v>153</v>
      </c>
      <c r="D15" s="668"/>
      <c r="E15" s="668"/>
      <c r="F15" s="669"/>
      <c r="G15" s="625">
        <v>2</v>
      </c>
      <c r="H15" s="669">
        <f t="shared" si="0"/>
        <v>0</v>
      </c>
    </row>
    <row r="16" spans="1:8" ht="24" hidden="1">
      <c r="A16" s="1114" t="s">
        <v>2473</v>
      </c>
      <c r="B16" s="1114"/>
      <c r="C16" s="668" t="s">
        <v>154</v>
      </c>
      <c r="D16" s="668"/>
      <c r="E16" s="668"/>
      <c r="F16" s="669"/>
      <c r="G16" s="625">
        <v>12</v>
      </c>
      <c r="H16" s="669">
        <f t="shared" si="0"/>
        <v>0</v>
      </c>
    </row>
    <row r="17" spans="1:8" ht="24" hidden="1">
      <c r="A17" s="1114" t="s">
        <v>2474</v>
      </c>
      <c r="B17" s="1114"/>
      <c r="C17" s="668" t="s">
        <v>153</v>
      </c>
      <c r="D17" s="668"/>
      <c r="E17" s="668"/>
      <c r="F17" s="669"/>
      <c r="G17" s="625">
        <v>12</v>
      </c>
      <c r="H17" s="669">
        <f t="shared" si="0"/>
        <v>0</v>
      </c>
    </row>
    <row r="18" spans="1:8" ht="24" hidden="1">
      <c r="A18" s="1114" t="s">
        <v>2475</v>
      </c>
      <c r="B18" s="1114"/>
      <c r="C18" s="668" t="s">
        <v>153</v>
      </c>
      <c r="D18" s="668"/>
      <c r="E18" s="668"/>
      <c r="F18" s="669"/>
      <c r="G18" s="625">
        <v>25</v>
      </c>
      <c r="H18" s="669">
        <f t="shared" si="0"/>
        <v>0</v>
      </c>
    </row>
    <row r="19" spans="1:8" ht="24" hidden="1">
      <c r="A19" s="1114" t="s">
        <v>2476</v>
      </c>
      <c r="B19" s="1114"/>
      <c r="C19" s="668" t="s">
        <v>153</v>
      </c>
      <c r="D19" s="668"/>
      <c r="E19" s="668"/>
      <c r="F19" s="669"/>
      <c r="G19" s="625">
        <v>8</v>
      </c>
      <c r="H19" s="669">
        <f t="shared" si="0"/>
        <v>0</v>
      </c>
    </row>
    <row r="20" spans="1:8" ht="22.5" hidden="1" customHeight="1">
      <c r="A20" s="1114" t="s">
        <v>2488</v>
      </c>
      <c r="B20" s="1114"/>
      <c r="C20" s="665" t="s">
        <v>153</v>
      </c>
      <c r="D20" s="665"/>
      <c r="E20" s="665"/>
      <c r="F20" s="669"/>
      <c r="G20" s="625">
        <v>2</v>
      </c>
      <c r="H20" s="669">
        <f t="shared" si="0"/>
        <v>0</v>
      </c>
    </row>
    <row r="21" spans="1:8" ht="24" hidden="1">
      <c r="A21" s="1114" t="s">
        <v>2461</v>
      </c>
      <c r="B21" s="1114"/>
      <c r="C21" s="665" t="s">
        <v>153</v>
      </c>
      <c r="D21" s="665"/>
      <c r="E21" s="665"/>
      <c r="F21" s="669"/>
      <c r="G21" s="625">
        <v>2</v>
      </c>
      <c r="H21" s="669">
        <f t="shared" si="0"/>
        <v>0</v>
      </c>
    </row>
    <row r="22" spans="1:8" ht="24" hidden="1">
      <c r="A22" s="1114" t="s">
        <v>2465</v>
      </c>
      <c r="B22" s="1114"/>
      <c r="C22" s="665" t="s">
        <v>154</v>
      </c>
      <c r="D22" s="665"/>
      <c r="E22" s="665"/>
      <c r="F22" s="669"/>
      <c r="G22" s="625">
        <v>1</v>
      </c>
      <c r="H22" s="669">
        <f t="shared" si="0"/>
        <v>0</v>
      </c>
    </row>
    <row r="23" spans="1:8" ht="22.5" hidden="1" customHeight="1">
      <c r="A23" s="1114" t="s">
        <v>2467</v>
      </c>
      <c r="B23" s="1114"/>
      <c r="C23" s="665" t="s">
        <v>153</v>
      </c>
      <c r="D23" s="665"/>
      <c r="E23" s="665"/>
      <c r="F23" s="669"/>
      <c r="G23" s="625">
        <v>8</v>
      </c>
      <c r="H23" s="669">
        <f t="shared" si="0"/>
        <v>0</v>
      </c>
    </row>
    <row r="24" spans="1:8" ht="24" hidden="1">
      <c r="A24" s="1114" t="s">
        <v>2468</v>
      </c>
      <c r="B24" s="1114"/>
      <c r="C24" s="665" t="s">
        <v>153</v>
      </c>
      <c r="D24" s="665"/>
      <c r="E24" s="665"/>
      <c r="F24" s="669"/>
      <c r="G24" s="625">
        <v>15</v>
      </c>
      <c r="H24" s="669">
        <f t="shared" si="0"/>
        <v>0</v>
      </c>
    </row>
    <row r="25" spans="1:8" ht="24" hidden="1">
      <c r="A25" s="1114" t="s">
        <v>2469</v>
      </c>
      <c r="B25" s="1114"/>
      <c r="C25" s="665" t="s">
        <v>153</v>
      </c>
      <c r="D25" s="665"/>
      <c r="E25" s="665"/>
      <c r="F25" s="669"/>
      <c r="G25" s="668">
        <v>1</v>
      </c>
      <c r="H25" s="669">
        <f t="shared" si="0"/>
        <v>0</v>
      </c>
    </row>
    <row r="26" spans="1:8" ht="24" hidden="1">
      <c r="A26" s="1114" t="s">
        <v>2407</v>
      </c>
      <c r="B26" s="1114"/>
      <c r="C26" s="665" t="s">
        <v>153</v>
      </c>
      <c r="D26" s="665"/>
      <c r="E26" s="665"/>
      <c r="F26" s="669"/>
      <c r="G26" s="668">
        <v>1</v>
      </c>
      <c r="H26" s="669">
        <f t="shared" si="0"/>
        <v>0</v>
      </c>
    </row>
    <row r="27" spans="1:8" ht="22.5" hidden="1" customHeight="1">
      <c r="A27" s="1114" t="s">
        <v>2477</v>
      </c>
      <c r="B27" s="1114"/>
      <c r="C27" s="665" t="s">
        <v>153</v>
      </c>
      <c r="D27" s="665"/>
      <c r="E27" s="665"/>
      <c r="F27" s="669"/>
      <c r="G27" s="668">
        <v>1</v>
      </c>
      <c r="H27" s="669">
        <f t="shared" si="0"/>
        <v>0</v>
      </c>
    </row>
    <row r="28" spans="1:8" ht="38.25" customHeight="1">
      <c r="A28" s="1111" t="s">
        <v>1480</v>
      </c>
      <c r="B28" s="1111"/>
      <c r="C28" s="1111"/>
      <c r="D28" s="1111"/>
      <c r="E28" s="1111"/>
      <c r="F28" s="1111"/>
      <c r="G28" s="1111"/>
      <c r="H28" s="655">
        <f>SUM(H3:H27)</f>
        <v>72544000</v>
      </c>
    </row>
    <row r="29" spans="1:8" ht="27.75" customHeight="1">
      <c r="A29" s="1111" t="s">
        <v>2321</v>
      </c>
      <c r="B29" s="1111"/>
      <c r="C29" s="1111"/>
      <c r="D29" s="1112">
        <v>421302</v>
      </c>
      <c r="E29" s="1112"/>
      <c r="F29" s="1112"/>
      <c r="G29" s="1112"/>
      <c r="H29" s="667">
        <f>VLOOKUP(D29,'[4]فایل اصلی'!$C$4:$G$1608,4,0)</f>
        <v>12630000</v>
      </c>
    </row>
    <row r="30" spans="1:8" ht="32.25" customHeight="1">
      <c r="A30" s="1111" t="s">
        <v>2489</v>
      </c>
      <c r="B30" s="1111"/>
      <c r="C30" s="1111"/>
      <c r="D30" s="1113"/>
      <c r="E30" s="1113"/>
      <c r="F30" s="1113"/>
      <c r="G30" s="1113"/>
      <c r="H30" s="655">
        <f>SUM(H28:H29)</f>
        <v>85174000</v>
      </c>
    </row>
  </sheetData>
  <mergeCells count="30">
    <mergeCell ref="A15:B15"/>
    <mergeCell ref="A1:H1"/>
    <mergeCell ref="A2:B2"/>
    <mergeCell ref="A6:B6"/>
    <mergeCell ref="A7:B7"/>
    <mergeCell ref="A8:B8"/>
    <mergeCell ref="A9:B9"/>
    <mergeCell ref="A10:B10"/>
    <mergeCell ref="A11:B11"/>
    <mergeCell ref="A12:B12"/>
    <mergeCell ref="A13:B13"/>
    <mergeCell ref="A14:B14"/>
    <mergeCell ref="A27:B27"/>
    <mergeCell ref="A16:B16"/>
    <mergeCell ref="A17:B17"/>
    <mergeCell ref="A18:B18"/>
    <mergeCell ref="A19:B19"/>
    <mergeCell ref="A20:B20"/>
    <mergeCell ref="A21:B21"/>
    <mergeCell ref="A22:B22"/>
    <mergeCell ref="A23:B23"/>
    <mergeCell ref="A24:B24"/>
    <mergeCell ref="A25:B25"/>
    <mergeCell ref="A26:B26"/>
    <mergeCell ref="A28:C28"/>
    <mergeCell ref="D28:G28"/>
    <mergeCell ref="A29:C29"/>
    <mergeCell ref="D29:G29"/>
    <mergeCell ref="A30:C30"/>
    <mergeCell ref="D30:G30"/>
  </mergeCells>
  <printOptions horizontalCentered="1" verticalCentered="1"/>
  <pageMargins left="0" right="0" top="0" bottom="0" header="0.31496062992125984" footer="0.31496062992125984"/>
  <pageSetup orientation="landscape" r:id="rId1"/>
  <headerFooter scaleWithDoc="0">
    <oddFooter xml:space="preserve">&amp;Lصفحه  &amp;P از &amp;N&amp;C&amp;"-,Bold"سیداحمد موسوی  احمد اقبالی  خانم سارا مقصودلو  &amp;R&amp;"-,Bold"اعضای کار گروه
جمال کمیلی فر  شهرام شاهی  حجت ا... اکبری نسرکانی  اباذردماوندی   حسین کرمی   رضا حصاری  محمدعلی رجبی محمد تقی اتحاد
  اعضای هیئت مدیره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4:L32"/>
  <sheetViews>
    <sheetView rightToLeft="1" topLeftCell="A10" workbookViewId="0">
      <selection activeCell="A4" sqref="A4"/>
    </sheetView>
  </sheetViews>
  <sheetFormatPr defaultColWidth="9.140625" defaultRowHeight="12.75"/>
  <cols>
    <col min="1" max="1" width="19.28515625" style="661" customWidth="1"/>
    <col min="2" max="3" width="9.140625" style="661"/>
    <col min="4" max="4" width="11.140625" style="661" customWidth="1"/>
    <col min="5" max="5" width="12.5703125" style="661" customWidth="1"/>
    <col min="6" max="6" width="13.140625" style="661" customWidth="1"/>
    <col min="7" max="7" width="15.5703125" style="661" customWidth="1"/>
    <col min="8" max="8" width="12" style="661" bestFit="1" customWidth="1"/>
    <col min="9" max="9" width="14.42578125" style="661" customWidth="1"/>
    <col min="10" max="10" width="13.7109375" style="661" customWidth="1"/>
    <col min="11" max="11" width="18.140625" style="661" customWidth="1"/>
    <col min="12" max="12" width="14.42578125" style="661" customWidth="1"/>
    <col min="13" max="16384" width="9.140625" style="661"/>
  </cols>
  <sheetData>
    <row r="4" spans="1:12" ht="13.5" thickBot="1"/>
    <row r="5" spans="1:12" ht="24" thickBot="1">
      <c r="A5" s="1125" t="s">
        <v>2490</v>
      </c>
      <c r="B5" s="1126"/>
      <c r="C5" s="1126"/>
      <c r="D5" s="1126"/>
      <c r="E5" s="1126"/>
      <c r="F5" s="1126"/>
      <c r="G5" s="1126"/>
      <c r="H5" s="1126"/>
      <c r="I5" s="1126"/>
      <c r="J5" s="1126"/>
      <c r="K5" s="1126"/>
      <c r="L5" s="1127"/>
    </row>
    <row r="6" spans="1:12" ht="45">
      <c r="A6" s="1128" t="s">
        <v>2289</v>
      </c>
      <c r="B6" s="1129"/>
      <c r="C6" s="1132" t="s">
        <v>1</v>
      </c>
      <c r="D6" s="1132" t="s">
        <v>2290</v>
      </c>
      <c r="E6" s="1132" t="s">
        <v>2291</v>
      </c>
      <c r="F6" s="1132" t="s">
        <v>2292</v>
      </c>
      <c r="G6" s="675" t="s">
        <v>2491</v>
      </c>
      <c r="H6" s="675" t="s">
        <v>2297</v>
      </c>
      <c r="I6" s="675" t="s">
        <v>2492</v>
      </c>
      <c r="J6" s="675" t="s">
        <v>2297</v>
      </c>
      <c r="K6" s="675" t="s">
        <v>2493</v>
      </c>
      <c r="L6" s="676" t="s">
        <v>2297</v>
      </c>
    </row>
    <row r="7" spans="1:12" ht="21.75" thickBot="1">
      <c r="A7" s="1130"/>
      <c r="B7" s="1131"/>
      <c r="C7" s="1133"/>
      <c r="D7" s="1133"/>
      <c r="E7" s="1133"/>
      <c r="F7" s="1133"/>
      <c r="G7" s="1134">
        <v>241016000</v>
      </c>
      <c r="H7" s="1134"/>
      <c r="I7" s="1134">
        <v>241016010</v>
      </c>
      <c r="J7" s="1134"/>
      <c r="K7" s="1134">
        <v>241016015</v>
      </c>
      <c r="L7" s="1135"/>
    </row>
    <row r="8" spans="1:12" ht="53.25" customHeight="1">
      <c r="A8" s="1136" t="s">
        <v>2494</v>
      </c>
      <c r="B8" s="1137"/>
      <c r="C8" s="677" t="s">
        <v>238</v>
      </c>
      <c r="D8" s="678">
        <v>323002600</v>
      </c>
      <c r="E8" s="679">
        <v>250201</v>
      </c>
      <c r="F8" s="680">
        <f>VLOOKUP(E8,'[4]فایل اصلی'!$C$4:$G$1608,4,0)</f>
        <v>3910000</v>
      </c>
      <c r="G8" s="681">
        <v>0.35</v>
      </c>
      <c r="H8" s="682">
        <f>F8*G8</f>
        <v>1368500</v>
      </c>
      <c r="I8" s="681">
        <v>0.4</v>
      </c>
      <c r="J8" s="682">
        <f>I8*F8</f>
        <v>1564000</v>
      </c>
      <c r="K8" s="681">
        <v>0.45</v>
      </c>
      <c r="L8" s="683">
        <f>K8*F8</f>
        <v>1759500</v>
      </c>
    </row>
    <row r="9" spans="1:12" ht="49.5" customHeight="1">
      <c r="A9" s="1123" t="s">
        <v>2399</v>
      </c>
      <c r="B9" s="1124"/>
      <c r="C9" s="684" t="s">
        <v>238</v>
      </c>
      <c r="D9" s="685">
        <v>667000450</v>
      </c>
      <c r="E9" s="686">
        <v>230101</v>
      </c>
      <c r="F9" s="680">
        <f>VLOOKUP(E9,'[4]فایل اصلی'!$C$4:$G$1608,4,0)</f>
        <v>2025000</v>
      </c>
      <c r="G9" s="687">
        <v>6.5</v>
      </c>
      <c r="H9" s="688">
        <f t="shared" ref="H9:H11" si="0">F9*G9</f>
        <v>13162500</v>
      </c>
      <c r="I9" s="687">
        <v>7</v>
      </c>
      <c r="J9" s="688">
        <f t="shared" ref="J9:J10" si="1">I9*F9</f>
        <v>14175000</v>
      </c>
      <c r="K9" s="687">
        <v>9</v>
      </c>
      <c r="L9" s="689">
        <f t="shared" ref="L9:L10" si="2">K9*F9</f>
        <v>18225000</v>
      </c>
    </row>
    <row r="10" spans="1:12" ht="57" customHeight="1">
      <c r="A10" s="1123" t="s">
        <v>2310</v>
      </c>
      <c r="B10" s="1124"/>
      <c r="C10" s="684" t="s">
        <v>153</v>
      </c>
      <c r="D10" s="685">
        <v>691001500</v>
      </c>
      <c r="E10" s="686">
        <v>250301</v>
      </c>
      <c r="F10" s="680">
        <f>VLOOKUP(E10,'[4]فایل اصلی'!$C$4:$G$1608,4,0)</f>
        <v>259000</v>
      </c>
      <c r="G10" s="687">
        <v>2</v>
      </c>
      <c r="H10" s="688">
        <f t="shared" si="0"/>
        <v>518000</v>
      </c>
      <c r="I10" s="687">
        <v>2</v>
      </c>
      <c r="J10" s="688">
        <f t="shared" si="1"/>
        <v>518000</v>
      </c>
      <c r="K10" s="687">
        <v>2</v>
      </c>
      <c r="L10" s="689">
        <f t="shared" si="2"/>
        <v>518000</v>
      </c>
    </row>
    <row r="11" spans="1:12" ht="22.5" hidden="1">
      <c r="A11" s="1138" t="s">
        <v>2409</v>
      </c>
      <c r="B11" s="1139"/>
      <c r="C11" s="690" t="s">
        <v>154</v>
      </c>
      <c r="D11" s="690"/>
      <c r="E11" s="690"/>
      <c r="F11" s="690"/>
      <c r="G11" s="691">
        <v>0.15</v>
      </c>
      <c r="H11" s="692">
        <f t="shared" si="0"/>
        <v>0</v>
      </c>
      <c r="I11" s="691">
        <v>0.15</v>
      </c>
      <c r="J11" s="691"/>
      <c r="K11" s="691">
        <v>0.15</v>
      </c>
      <c r="L11" s="693"/>
    </row>
    <row r="12" spans="1:12" ht="22.5" hidden="1">
      <c r="A12" s="1138" t="s">
        <v>2408</v>
      </c>
      <c r="B12" s="1139"/>
      <c r="C12" s="690" t="s">
        <v>153</v>
      </c>
      <c r="D12" s="690"/>
      <c r="E12" s="690"/>
      <c r="F12" s="690"/>
      <c r="G12" s="691">
        <v>4</v>
      </c>
      <c r="H12" s="692">
        <f>F12*G12</f>
        <v>0</v>
      </c>
      <c r="I12" s="691">
        <v>4</v>
      </c>
      <c r="J12" s="691"/>
      <c r="K12" s="691">
        <v>4</v>
      </c>
      <c r="L12" s="693"/>
    </row>
    <row r="13" spans="1:12" ht="22.5" hidden="1">
      <c r="A13" s="1121" t="s">
        <v>2495</v>
      </c>
      <c r="B13" s="1122"/>
      <c r="C13" s="694" t="s">
        <v>153</v>
      </c>
      <c r="D13" s="694"/>
      <c r="E13" s="694"/>
      <c r="F13" s="694"/>
      <c r="G13" s="695">
        <v>2</v>
      </c>
      <c r="H13" s="695"/>
      <c r="I13" s="695">
        <v>2</v>
      </c>
      <c r="J13" s="695"/>
      <c r="K13" s="695">
        <v>2</v>
      </c>
      <c r="L13" s="696"/>
    </row>
    <row r="14" spans="1:12" ht="22.5" hidden="1">
      <c r="A14" s="1121" t="s">
        <v>2496</v>
      </c>
      <c r="B14" s="1122"/>
      <c r="C14" s="694" t="s">
        <v>153</v>
      </c>
      <c r="D14" s="694"/>
      <c r="E14" s="694"/>
      <c r="F14" s="694"/>
      <c r="G14" s="695">
        <v>2</v>
      </c>
      <c r="H14" s="695"/>
      <c r="I14" s="695">
        <v>2</v>
      </c>
      <c r="J14" s="695"/>
      <c r="K14" s="695">
        <v>2</v>
      </c>
      <c r="L14" s="696"/>
    </row>
    <row r="15" spans="1:12" ht="22.5" hidden="1">
      <c r="A15" s="1121" t="s">
        <v>2440</v>
      </c>
      <c r="B15" s="1122"/>
      <c r="C15" s="694" t="s">
        <v>153</v>
      </c>
      <c r="D15" s="694"/>
      <c r="E15" s="694"/>
      <c r="F15" s="694"/>
      <c r="G15" s="630">
        <v>2</v>
      </c>
      <c r="H15" s="630"/>
      <c r="I15" s="630">
        <v>2</v>
      </c>
      <c r="J15" s="630"/>
      <c r="K15" s="630">
        <v>2</v>
      </c>
      <c r="L15" s="697"/>
    </row>
    <row r="16" spans="1:12" ht="22.5" hidden="1">
      <c r="A16" s="1121" t="s">
        <v>2409</v>
      </c>
      <c r="B16" s="1122"/>
      <c r="C16" s="694" t="s">
        <v>153</v>
      </c>
      <c r="D16" s="694"/>
      <c r="E16" s="694"/>
      <c r="F16" s="694"/>
      <c r="G16" s="695">
        <v>0.2</v>
      </c>
      <c r="H16" s="695"/>
      <c r="I16" s="695">
        <v>0.2</v>
      </c>
      <c r="J16" s="695"/>
      <c r="K16" s="695">
        <v>0.2</v>
      </c>
      <c r="L16" s="696"/>
    </row>
    <row r="17" spans="1:12" ht="22.5" hidden="1">
      <c r="A17" s="1121" t="s">
        <v>2497</v>
      </c>
      <c r="B17" s="1122"/>
      <c r="C17" s="694" t="s">
        <v>153</v>
      </c>
      <c r="D17" s="694"/>
      <c r="E17" s="694"/>
      <c r="F17" s="694"/>
      <c r="G17" s="695">
        <v>2</v>
      </c>
      <c r="H17" s="695"/>
      <c r="I17" s="695">
        <v>2</v>
      </c>
      <c r="J17" s="695"/>
      <c r="K17" s="695">
        <v>2</v>
      </c>
      <c r="L17" s="696"/>
    </row>
    <row r="18" spans="1:12" ht="22.5" hidden="1">
      <c r="A18" s="1121" t="s">
        <v>2412</v>
      </c>
      <c r="B18" s="1122"/>
      <c r="C18" s="694" t="s">
        <v>153</v>
      </c>
      <c r="D18" s="694"/>
      <c r="E18" s="694"/>
      <c r="F18" s="694"/>
      <c r="G18" s="695">
        <v>1</v>
      </c>
      <c r="H18" s="695"/>
      <c r="I18" s="695">
        <v>1</v>
      </c>
      <c r="J18" s="695"/>
      <c r="K18" s="695">
        <v>1</v>
      </c>
      <c r="L18" s="696"/>
    </row>
    <row r="19" spans="1:12" ht="22.5" hidden="1">
      <c r="A19" s="1121" t="s">
        <v>2496</v>
      </c>
      <c r="B19" s="1122"/>
      <c r="C19" s="694" t="s">
        <v>153</v>
      </c>
      <c r="D19" s="694"/>
      <c r="E19" s="694"/>
      <c r="F19" s="694"/>
      <c r="G19" s="695">
        <v>0</v>
      </c>
      <c r="H19" s="695"/>
      <c r="I19" s="695">
        <v>0</v>
      </c>
      <c r="J19" s="695"/>
      <c r="K19" s="695">
        <v>4</v>
      </c>
      <c r="L19" s="696"/>
    </row>
    <row r="20" spans="1:12" ht="22.5" hidden="1">
      <c r="A20" s="1121" t="s">
        <v>2413</v>
      </c>
      <c r="B20" s="1122"/>
      <c r="C20" s="694" t="s">
        <v>153</v>
      </c>
      <c r="D20" s="694"/>
      <c r="E20" s="694"/>
      <c r="F20" s="694"/>
      <c r="G20" s="695">
        <v>1</v>
      </c>
      <c r="H20" s="695"/>
      <c r="I20" s="695">
        <v>1</v>
      </c>
      <c r="J20" s="695"/>
      <c r="K20" s="695">
        <v>1</v>
      </c>
      <c r="L20" s="696"/>
    </row>
    <row r="21" spans="1:12" ht="22.5" hidden="1">
      <c r="A21" s="1121" t="s">
        <v>2473</v>
      </c>
      <c r="B21" s="1122"/>
      <c r="C21" s="694" t="s">
        <v>153</v>
      </c>
      <c r="D21" s="694"/>
      <c r="E21" s="694"/>
      <c r="F21" s="694"/>
      <c r="G21" s="695">
        <v>1</v>
      </c>
      <c r="H21" s="695"/>
      <c r="I21" s="695">
        <v>1</v>
      </c>
      <c r="J21" s="695"/>
      <c r="K21" s="695">
        <v>1.5</v>
      </c>
      <c r="L21" s="696"/>
    </row>
    <row r="22" spans="1:12" ht="22.5" hidden="1">
      <c r="A22" s="1121" t="s">
        <v>2498</v>
      </c>
      <c r="B22" s="1122"/>
      <c r="C22" s="694" t="s">
        <v>153</v>
      </c>
      <c r="D22" s="694"/>
      <c r="E22" s="694"/>
      <c r="F22" s="694"/>
      <c r="G22" s="630">
        <v>4</v>
      </c>
      <c r="H22" s="630"/>
      <c r="I22" s="630">
        <v>4</v>
      </c>
      <c r="J22" s="630"/>
      <c r="K22" s="630">
        <v>6</v>
      </c>
      <c r="L22" s="697"/>
    </row>
    <row r="23" spans="1:12" ht="22.5" hidden="1">
      <c r="A23" s="1121" t="s">
        <v>1891</v>
      </c>
      <c r="B23" s="1122"/>
      <c r="C23" s="694" t="s">
        <v>153</v>
      </c>
      <c r="D23" s="694"/>
      <c r="E23" s="694"/>
      <c r="F23" s="694"/>
      <c r="G23" s="630">
        <v>5</v>
      </c>
      <c r="H23" s="630"/>
      <c r="I23" s="630">
        <v>5</v>
      </c>
      <c r="J23" s="630"/>
      <c r="K23" s="630">
        <v>5</v>
      </c>
      <c r="L23" s="697"/>
    </row>
    <row r="24" spans="1:12" ht="22.5" hidden="1">
      <c r="A24" s="1121" t="s">
        <v>2499</v>
      </c>
      <c r="B24" s="1122"/>
      <c r="C24" s="694" t="s">
        <v>153</v>
      </c>
      <c r="D24" s="694"/>
      <c r="E24" s="694"/>
      <c r="F24" s="694"/>
      <c r="G24" s="630">
        <v>1</v>
      </c>
      <c r="H24" s="630"/>
      <c r="I24" s="630">
        <v>1</v>
      </c>
      <c r="J24" s="630"/>
      <c r="K24" s="630">
        <v>1</v>
      </c>
      <c r="L24" s="697"/>
    </row>
    <row r="25" spans="1:12" ht="22.5" hidden="1">
      <c r="A25" s="1121" t="s">
        <v>2500</v>
      </c>
      <c r="B25" s="1122"/>
      <c r="C25" s="694" t="s">
        <v>153</v>
      </c>
      <c r="D25" s="694"/>
      <c r="E25" s="694"/>
      <c r="F25" s="694"/>
      <c r="G25" s="695">
        <v>2</v>
      </c>
      <c r="H25" s="695"/>
      <c r="I25" s="695">
        <v>2</v>
      </c>
      <c r="J25" s="695"/>
      <c r="K25" s="695">
        <v>2</v>
      </c>
      <c r="L25" s="696"/>
    </row>
    <row r="26" spans="1:12" ht="22.5" hidden="1">
      <c r="A26" s="1121" t="s">
        <v>2498</v>
      </c>
      <c r="B26" s="1122"/>
      <c r="C26" s="694" t="s">
        <v>153</v>
      </c>
      <c r="D26" s="694"/>
      <c r="E26" s="694"/>
      <c r="F26" s="694"/>
      <c r="G26" s="695">
        <v>12</v>
      </c>
      <c r="H26" s="695"/>
      <c r="I26" s="695">
        <v>12</v>
      </c>
      <c r="J26" s="695"/>
      <c r="K26" s="695">
        <v>12</v>
      </c>
      <c r="L26" s="696"/>
    </row>
    <row r="27" spans="1:12" ht="22.5" hidden="1">
      <c r="A27" s="1121" t="s">
        <v>2501</v>
      </c>
      <c r="B27" s="1122"/>
      <c r="C27" s="694" t="s">
        <v>153</v>
      </c>
      <c r="D27" s="694"/>
      <c r="E27" s="694"/>
      <c r="F27" s="694"/>
      <c r="G27" s="695">
        <v>6</v>
      </c>
      <c r="H27" s="695"/>
      <c r="I27" s="695">
        <v>8</v>
      </c>
      <c r="J27" s="695"/>
      <c r="K27" s="695">
        <v>12</v>
      </c>
      <c r="L27" s="696"/>
    </row>
    <row r="28" spans="1:12" ht="22.5" hidden="1">
      <c r="A28" s="1121" t="s">
        <v>2502</v>
      </c>
      <c r="B28" s="1122"/>
      <c r="C28" s="694" t="s">
        <v>153</v>
      </c>
      <c r="D28" s="694"/>
      <c r="E28" s="694"/>
      <c r="F28" s="694"/>
      <c r="G28" s="695">
        <v>1</v>
      </c>
      <c r="H28" s="695"/>
      <c r="I28" s="695">
        <v>1</v>
      </c>
      <c r="J28" s="695"/>
      <c r="K28" s="695">
        <v>1</v>
      </c>
      <c r="L28" s="696"/>
    </row>
    <row r="29" spans="1:12" ht="22.5" hidden="1">
      <c r="A29" s="1121" t="s">
        <v>2407</v>
      </c>
      <c r="B29" s="1122"/>
      <c r="C29" s="694" t="s">
        <v>153</v>
      </c>
      <c r="D29" s="694"/>
      <c r="E29" s="694"/>
      <c r="F29" s="694"/>
      <c r="G29" s="695">
        <v>3</v>
      </c>
      <c r="H29" s="695"/>
      <c r="I29" s="695">
        <v>3</v>
      </c>
      <c r="J29" s="695"/>
      <c r="K29" s="695">
        <v>3</v>
      </c>
      <c r="L29" s="696"/>
    </row>
    <row r="30" spans="1:12" ht="50.25" customHeight="1">
      <c r="A30" s="1123" t="s">
        <v>2430</v>
      </c>
      <c r="B30" s="1124"/>
      <c r="C30" s="1124"/>
      <c r="D30" s="1124"/>
      <c r="E30" s="698"/>
      <c r="F30" s="698"/>
      <c r="G30" s="698"/>
      <c r="H30" s="688">
        <f>SUM(H8:H29)</f>
        <v>15049000</v>
      </c>
      <c r="I30" s="688"/>
      <c r="J30" s="688">
        <f t="shared" ref="J30:L30" si="3">SUM(J8:J29)</f>
        <v>16257000</v>
      </c>
      <c r="K30" s="688"/>
      <c r="L30" s="689">
        <f t="shared" si="3"/>
        <v>20502500</v>
      </c>
    </row>
    <row r="31" spans="1:12" ht="45.75" customHeight="1" thickBot="1">
      <c r="A31" s="1117" t="s">
        <v>2503</v>
      </c>
      <c r="B31" s="1118"/>
      <c r="C31" s="1118"/>
      <c r="D31" s="1118"/>
      <c r="E31" s="1117" t="s">
        <v>1827</v>
      </c>
      <c r="F31" s="1118"/>
      <c r="G31" s="1118"/>
      <c r="H31" s="680">
        <f>VLOOKUP(421301,'[4]فایل اصلی'!$C$4:$G$1608,4,0)</f>
        <v>2590000</v>
      </c>
      <c r="I31" s="688"/>
      <c r="J31" s="680">
        <f>VLOOKUP(421301,'[4]فایل اصلی'!$C$4:$G$1608,4,0)</f>
        <v>2590000</v>
      </c>
      <c r="K31" s="688"/>
      <c r="L31" s="680">
        <f>VLOOKUP(421301,'[4]فایل اصلی'!$C$4:$G$1608,4,0)</f>
        <v>2590000</v>
      </c>
    </row>
    <row r="32" spans="1:12" ht="57.75" customHeight="1" thickBot="1">
      <c r="A32" s="1119" t="s">
        <v>1480</v>
      </c>
      <c r="B32" s="1120"/>
      <c r="C32" s="1120"/>
      <c r="D32" s="1120"/>
      <c r="E32" s="699"/>
      <c r="F32" s="699"/>
      <c r="G32" s="699"/>
      <c r="H32" s="700">
        <f>H30+H31</f>
        <v>17639000</v>
      </c>
      <c r="I32" s="700"/>
      <c r="J32" s="700">
        <f t="shared" ref="J32:L32" si="4">J30+J31</f>
        <v>18847000</v>
      </c>
      <c r="K32" s="700"/>
      <c r="L32" s="700">
        <f t="shared" si="4"/>
        <v>23092500</v>
      </c>
    </row>
  </sheetData>
  <mergeCells count="35">
    <mergeCell ref="A13:B13"/>
    <mergeCell ref="A5:L5"/>
    <mergeCell ref="A6:B7"/>
    <mergeCell ref="C6:C7"/>
    <mergeCell ref="D6:D7"/>
    <mergeCell ref="E6:E7"/>
    <mergeCell ref="F6:F7"/>
    <mergeCell ref="G7:H7"/>
    <mergeCell ref="I7:J7"/>
    <mergeCell ref="K7:L7"/>
    <mergeCell ref="A8:B8"/>
    <mergeCell ref="A9:B9"/>
    <mergeCell ref="A10:B10"/>
    <mergeCell ref="A11:B11"/>
    <mergeCell ref="A12:B12"/>
    <mergeCell ref="A25:B25"/>
    <mergeCell ref="A14:B14"/>
    <mergeCell ref="A15:B15"/>
    <mergeCell ref="A16:B16"/>
    <mergeCell ref="A17:B17"/>
    <mergeCell ref="A18:B18"/>
    <mergeCell ref="A19:B19"/>
    <mergeCell ref="A20:B20"/>
    <mergeCell ref="A21:B21"/>
    <mergeCell ref="A22:B22"/>
    <mergeCell ref="A23:B23"/>
    <mergeCell ref="A24:B24"/>
    <mergeCell ref="E31:G31"/>
    <mergeCell ref="A32:D32"/>
    <mergeCell ref="A26:B26"/>
    <mergeCell ref="A27:B27"/>
    <mergeCell ref="A28:B28"/>
    <mergeCell ref="A29:B29"/>
    <mergeCell ref="A30:D30"/>
    <mergeCell ref="A31:D31"/>
  </mergeCells>
  <printOptions horizontalCentered="1"/>
  <pageMargins left="0" right="0" top="0" bottom="0" header="0.31496062992125984" footer="0.31496062992125984"/>
  <pageSetup scale="77" orientation="landscape" r:id="rId1"/>
  <headerFooter scaleWithDoc="0">
    <oddFooter xml:space="preserve">&amp;Lصفحه  &amp;P از &amp;N&amp;C&amp;"-,Bold"سیداحمد موسوی  احمد اقبالی  خانم سارا مقصودلو  &amp;R&amp;"-,Bold"اعضای کار گروه
جمال کمیلی فر  شهرام شاهی  حجت ا... اکبری نسرکانی  اباذردماوندی   حسین کرمی   رضا حصاری  محمدعلی رجبی محمد تقی اتحاد
  اعضای هیئت مدیره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52"/>
  <sheetViews>
    <sheetView rightToLeft="1" topLeftCell="F25" workbookViewId="0">
      <selection activeCell="A4" sqref="A4:A7"/>
    </sheetView>
  </sheetViews>
  <sheetFormatPr defaultColWidth="9" defaultRowHeight="15"/>
  <cols>
    <col min="1" max="1" width="26.28515625" style="701" customWidth="1"/>
    <col min="2" max="2" width="41.7109375" style="701" customWidth="1"/>
    <col min="3" max="3" width="14.28515625" style="701" customWidth="1"/>
    <col min="4" max="4" width="17.5703125" style="701" customWidth="1"/>
    <col min="5" max="5" width="19" style="701" customWidth="1"/>
    <col min="6" max="6" width="12.7109375" style="701" customWidth="1"/>
    <col min="7" max="7" width="19.42578125" style="701" customWidth="1"/>
    <col min="8" max="8" width="11" style="701" customWidth="1"/>
    <col min="9" max="9" width="23.140625" style="701" customWidth="1"/>
    <col min="10" max="10" width="10.85546875" style="701" customWidth="1"/>
    <col min="11" max="11" width="23.42578125" style="701" customWidth="1"/>
    <col min="12" max="12" width="12.140625" style="701" customWidth="1"/>
    <col min="13" max="13" width="20.7109375" style="701" customWidth="1"/>
    <col min="14" max="14" width="16" style="701" customWidth="1"/>
    <col min="15" max="15" width="25.28515625" style="701" customWidth="1"/>
    <col min="16" max="16" width="18.85546875" style="701" customWidth="1"/>
    <col min="17" max="17" width="21.85546875" style="701" customWidth="1"/>
    <col min="18" max="16384" width="9" style="701"/>
  </cols>
  <sheetData>
    <row r="1" spans="1:17" ht="39" customHeight="1" thickBot="1">
      <c r="A1" s="1149" t="s">
        <v>2504</v>
      </c>
      <c r="B1" s="1149"/>
      <c r="C1" s="1149"/>
      <c r="D1" s="1149"/>
      <c r="E1" s="1149"/>
      <c r="F1" s="1149"/>
      <c r="G1" s="1149"/>
      <c r="H1" s="1149"/>
      <c r="I1" s="1149"/>
      <c r="J1" s="1149"/>
      <c r="K1" s="1149"/>
      <c r="L1" s="1149"/>
      <c r="M1" s="1149"/>
      <c r="N1" s="1149"/>
      <c r="O1" s="1149"/>
      <c r="P1" s="1149"/>
      <c r="Q1" s="1149"/>
    </row>
    <row r="2" spans="1:17" ht="68.25" customHeight="1" thickBot="1">
      <c r="A2" s="1150" t="s">
        <v>2</v>
      </c>
      <c r="B2" s="1151"/>
      <c r="C2" s="1154" t="s">
        <v>1</v>
      </c>
      <c r="D2" s="1154" t="s">
        <v>2505</v>
      </c>
      <c r="E2" s="1154" t="s">
        <v>2292</v>
      </c>
      <c r="F2" s="702" t="s">
        <v>2383</v>
      </c>
      <c r="G2" s="703" t="s">
        <v>2297</v>
      </c>
      <c r="H2" s="704" t="s">
        <v>2506</v>
      </c>
      <c r="I2" s="703" t="s">
        <v>2297</v>
      </c>
      <c r="J2" s="704" t="s">
        <v>2507</v>
      </c>
      <c r="K2" s="703" t="s">
        <v>2297</v>
      </c>
      <c r="L2" s="704">
        <v>400</v>
      </c>
      <c r="M2" s="703" t="s">
        <v>2297</v>
      </c>
      <c r="N2" s="704" t="s">
        <v>2508</v>
      </c>
      <c r="O2" s="703" t="s">
        <v>2297</v>
      </c>
      <c r="P2" s="704" t="s">
        <v>2509</v>
      </c>
      <c r="Q2" s="703" t="s">
        <v>2297</v>
      </c>
    </row>
    <row r="3" spans="1:17" ht="30" customHeight="1" thickBot="1">
      <c r="A3" s="1152"/>
      <c r="B3" s="1153"/>
      <c r="C3" s="1155"/>
      <c r="D3" s="1155"/>
      <c r="E3" s="1155"/>
      <c r="F3" s="1150"/>
      <c r="G3" s="1151"/>
      <c r="H3" s="1150"/>
      <c r="I3" s="1151"/>
      <c r="J3" s="1150"/>
      <c r="K3" s="1151"/>
      <c r="L3" s="1150"/>
      <c r="M3" s="1151"/>
      <c r="N3" s="1150"/>
      <c r="O3" s="1151"/>
      <c r="P3" s="1150"/>
      <c r="Q3" s="1151"/>
    </row>
    <row r="4" spans="1:17" s="711" customFormat="1" ht="29.25" customHeight="1">
      <c r="A4" s="1156" t="s">
        <v>2510</v>
      </c>
      <c r="B4" s="705" t="s">
        <v>2383</v>
      </c>
      <c r="C4" s="705" t="s">
        <v>52</v>
      </c>
      <c r="D4" s="706">
        <v>121004</v>
      </c>
      <c r="E4" s="707">
        <f>VLOOKUP(D4,'[4]فایل اصلی'!$C$4:$G$1608,4,0)</f>
        <v>20815000</v>
      </c>
      <c r="F4" s="708">
        <v>1</v>
      </c>
      <c r="G4" s="709">
        <f>F4*E4</f>
        <v>20815000</v>
      </c>
      <c r="H4" s="708">
        <v>0</v>
      </c>
      <c r="I4" s="709">
        <f>H4*E4</f>
        <v>0</v>
      </c>
      <c r="J4" s="708">
        <v>0</v>
      </c>
      <c r="K4" s="709">
        <f>J4*E4</f>
        <v>0</v>
      </c>
      <c r="L4" s="708">
        <v>0</v>
      </c>
      <c r="M4" s="709">
        <f>L4*E4</f>
        <v>0</v>
      </c>
      <c r="N4" s="708">
        <v>0</v>
      </c>
      <c r="O4" s="709">
        <f>N4*E4</f>
        <v>0</v>
      </c>
      <c r="P4" s="708">
        <v>0</v>
      </c>
      <c r="Q4" s="710">
        <f>P4*E4</f>
        <v>0</v>
      </c>
    </row>
    <row r="5" spans="1:17" s="711" customFormat="1" ht="29.25" customHeight="1">
      <c r="A5" s="1157"/>
      <c r="B5" s="712" t="s">
        <v>2384</v>
      </c>
      <c r="C5" s="712" t="s">
        <v>52</v>
      </c>
      <c r="D5" s="713">
        <v>121006</v>
      </c>
      <c r="E5" s="707">
        <f>VLOOKUP(D5,'[4]فایل اصلی'!$C$4:$G$1608,4,0)</f>
        <v>21344000</v>
      </c>
      <c r="F5" s="714">
        <v>0</v>
      </c>
      <c r="G5" s="715">
        <f t="shared" ref="G5:G48" si="0">F5*E5</f>
        <v>0</v>
      </c>
      <c r="H5" s="714">
        <v>1</v>
      </c>
      <c r="I5" s="715">
        <f t="shared" ref="I5:I48" si="1">H5*E5</f>
        <v>21344000</v>
      </c>
      <c r="J5" s="714">
        <v>1</v>
      </c>
      <c r="K5" s="715">
        <f t="shared" ref="K5:K48" si="2">J5*E5</f>
        <v>21344000</v>
      </c>
      <c r="L5" s="714">
        <v>0</v>
      </c>
      <c r="M5" s="715">
        <f t="shared" ref="M5:M48" si="3">L5*E5</f>
        <v>0</v>
      </c>
      <c r="N5" s="714">
        <v>0</v>
      </c>
      <c r="O5" s="715">
        <f t="shared" ref="O5:O48" si="4">N5*E5</f>
        <v>0</v>
      </c>
      <c r="P5" s="714">
        <v>0</v>
      </c>
      <c r="Q5" s="716">
        <f t="shared" ref="Q5:Q48" si="5">P5*E5</f>
        <v>0</v>
      </c>
    </row>
    <row r="6" spans="1:17" s="711" customFormat="1" ht="29.25" customHeight="1">
      <c r="A6" s="1157"/>
      <c r="B6" s="712" t="s">
        <v>2385</v>
      </c>
      <c r="C6" s="712" t="s">
        <v>52</v>
      </c>
      <c r="D6" s="717">
        <v>121009</v>
      </c>
      <c r="E6" s="707">
        <f>VLOOKUP(D6,'[4]فایل اصلی'!$C$4:$G$1608,4,0)</f>
        <v>74970000</v>
      </c>
      <c r="F6" s="714">
        <v>0</v>
      </c>
      <c r="G6" s="715">
        <f t="shared" si="0"/>
        <v>0</v>
      </c>
      <c r="H6" s="714">
        <v>0</v>
      </c>
      <c r="I6" s="715">
        <f t="shared" si="1"/>
        <v>0</v>
      </c>
      <c r="J6" s="714">
        <v>0</v>
      </c>
      <c r="K6" s="715">
        <f t="shared" si="2"/>
        <v>0</v>
      </c>
      <c r="L6" s="714">
        <v>1</v>
      </c>
      <c r="M6" s="715">
        <f t="shared" si="3"/>
        <v>74970000</v>
      </c>
      <c r="N6" s="714">
        <v>0</v>
      </c>
      <c r="O6" s="715">
        <f t="shared" si="4"/>
        <v>0</v>
      </c>
      <c r="P6" s="714">
        <v>0</v>
      </c>
      <c r="Q6" s="716">
        <f t="shared" si="5"/>
        <v>0</v>
      </c>
    </row>
    <row r="7" spans="1:17" s="711" customFormat="1" ht="29.25" customHeight="1" thickBot="1">
      <c r="A7" s="1158"/>
      <c r="B7" s="718" t="s">
        <v>2386</v>
      </c>
      <c r="C7" s="718" t="s">
        <v>52</v>
      </c>
      <c r="D7" s="719">
        <v>121010</v>
      </c>
      <c r="E7" s="707">
        <f>VLOOKUP(D7,'[4]فایل اصلی'!$C$4:$G$1608,4,0)</f>
        <v>104076000</v>
      </c>
      <c r="F7" s="720">
        <v>0</v>
      </c>
      <c r="G7" s="721">
        <f t="shared" si="0"/>
        <v>0</v>
      </c>
      <c r="H7" s="720">
        <v>0</v>
      </c>
      <c r="I7" s="721">
        <f t="shared" si="1"/>
        <v>0</v>
      </c>
      <c r="J7" s="720">
        <v>0</v>
      </c>
      <c r="K7" s="721">
        <f t="shared" si="2"/>
        <v>0</v>
      </c>
      <c r="L7" s="720">
        <v>0</v>
      </c>
      <c r="M7" s="721">
        <f t="shared" si="3"/>
        <v>0</v>
      </c>
      <c r="N7" s="720">
        <v>1</v>
      </c>
      <c r="O7" s="721">
        <f t="shared" si="4"/>
        <v>104076000</v>
      </c>
      <c r="P7" s="720">
        <v>1</v>
      </c>
      <c r="Q7" s="722">
        <f>P7*E7</f>
        <v>104076000</v>
      </c>
    </row>
    <row r="8" spans="1:17" s="711" customFormat="1" ht="29.25" customHeight="1">
      <c r="A8" s="1156" t="s">
        <v>2511</v>
      </c>
      <c r="B8" s="705" t="s">
        <v>2354</v>
      </c>
      <c r="C8" s="705" t="s">
        <v>52</v>
      </c>
      <c r="D8" s="706">
        <v>200801</v>
      </c>
      <c r="E8" s="707">
        <f>VLOOKUP(D8,'[4]فایل اصلی'!$C$4:$G$1608,4,0)</f>
        <v>11340000</v>
      </c>
      <c r="F8" s="708">
        <v>3</v>
      </c>
      <c r="G8" s="709">
        <f t="shared" si="0"/>
        <v>34020000</v>
      </c>
      <c r="H8" s="708">
        <v>3</v>
      </c>
      <c r="I8" s="709">
        <f t="shared" si="1"/>
        <v>34020000</v>
      </c>
      <c r="J8" s="708">
        <v>3</v>
      </c>
      <c r="K8" s="709">
        <f t="shared" si="2"/>
        <v>34020000</v>
      </c>
      <c r="L8" s="708">
        <v>3</v>
      </c>
      <c r="M8" s="709">
        <f t="shared" si="3"/>
        <v>34020000</v>
      </c>
      <c r="N8" s="708">
        <v>2</v>
      </c>
      <c r="O8" s="709">
        <f t="shared" si="4"/>
        <v>22680000</v>
      </c>
      <c r="P8" s="708">
        <v>3</v>
      </c>
      <c r="Q8" s="710">
        <f t="shared" si="5"/>
        <v>34020000</v>
      </c>
    </row>
    <row r="9" spans="1:17" s="711" customFormat="1" ht="29.25" customHeight="1" thickBot="1">
      <c r="A9" s="1158"/>
      <c r="B9" s="718" t="s">
        <v>2363</v>
      </c>
      <c r="C9" s="718" t="s">
        <v>52</v>
      </c>
      <c r="D9" s="719">
        <v>200802</v>
      </c>
      <c r="E9" s="707">
        <f>VLOOKUP(D9,'[4]فایل اصلی'!$C$4:$G$1608,4,0)</f>
        <v>19080000</v>
      </c>
      <c r="F9" s="720">
        <v>0</v>
      </c>
      <c r="G9" s="721">
        <f t="shared" si="0"/>
        <v>0</v>
      </c>
      <c r="H9" s="720">
        <v>0</v>
      </c>
      <c r="I9" s="721">
        <f t="shared" si="1"/>
        <v>0</v>
      </c>
      <c r="J9" s="720">
        <v>0</v>
      </c>
      <c r="K9" s="721">
        <f t="shared" si="2"/>
        <v>0</v>
      </c>
      <c r="L9" s="720">
        <v>1</v>
      </c>
      <c r="M9" s="721">
        <f t="shared" si="3"/>
        <v>19080000</v>
      </c>
      <c r="N9" s="720">
        <v>2</v>
      </c>
      <c r="O9" s="721">
        <f t="shared" si="4"/>
        <v>38160000</v>
      </c>
      <c r="P9" s="720">
        <v>2</v>
      </c>
      <c r="Q9" s="722">
        <f t="shared" si="5"/>
        <v>38160000</v>
      </c>
    </row>
    <row r="10" spans="1:17" s="711" customFormat="1" ht="29.25" customHeight="1">
      <c r="A10" s="1156" t="s">
        <v>2512</v>
      </c>
      <c r="B10" s="705" t="s">
        <v>2389</v>
      </c>
      <c r="C10" s="705" t="s">
        <v>153</v>
      </c>
      <c r="D10" s="706">
        <v>200902</v>
      </c>
      <c r="E10" s="707">
        <f>VLOOKUP(D10,'[4]فایل اصلی'!$C$4:$G$1608,4,0)</f>
        <v>891000</v>
      </c>
      <c r="F10" s="708">
        <v>9</v>
      </c>
      <c r="G10" s="709">
        <f t="shared" si="0"/>
        <v>8019000</v>
      </c>
      <c r="H10" s="708">
        <v>9</v>
      </c>
      <c r="I10" s="709">
        <f t="shared" si="1"/>
        <v>8019000</v>
      </c>
      <c r="J10" s="708">
        <v>9</v>
      </c>
      <c r="K10" s="709">
        <f t="shared" si="2"/>
        <v>8019000</v>
      </c>
      <c r="L10" s="708">
        <v>9</v>
      </c>
      <c r="M10" s="709">
        <f t="shared" si="3"/>
        <v>8019000</v>
      </c>
      <c r="N10" s="708">
        <v>6</v>
      </c>
      <c r="O10" s="709">
        <f t="shared" si="4"/>
        <v>5346000</v>
      </c>
      <c r="P10" s="708">
        <v>9</v>
      </c>
      <c r="Q10" s="710">
        <f t="shared" si="5"/>
        <v>8019000</v>
      </c>
    </row>
    <row r="11" spans="1:17" s="711" customFormat="1" ht="29.25" customHeight="1" thickBot="1">
      <c r="A11" s="1158"/>
      <c r="B11" s="718" t="s">
        <v>2390</v>
      </c>
      <c r="C11" s="718" t="s">
        <v>153</v>
      </c>
      <c r="D11" s="719">
        <v>200904</v>
      </c>
      <c r="E11" s="707">
        <f>VLOOKUP(D11,'[4]فایل اصلی'!$C$4:$G$1608,4,0)</f>
        <v>1044000</v>
      </c>
      <c r="F11" s="720">
        <v>0</v>
      </c>
      <c r="G11" s="721">
        <f t="shared" si="0"/>
        <v>0</v>
      </c>
      <c r="H11" s="720">
        <v>0</v>
      </c>
      <c r="I11" s="721">
        <f t="shared" si="1"/>
        <v>0</v>
      </c>
      <c r="J11" s="720">
        <v>0</v>
      </c>
      <c r="K11" s="721">
        <f t="shared" si="2"/>
        <v>0</v>
      </c>
      <c r="L11" s="720">
        <v>3</v>
      </c>
      <c r="M11" s="721">
        <f t="shared" si="3"/>
        <v>3132000</v>
      </c>
      <c r="N11" s="720">
        <v>6</v>
      </c>
      <c r="O11" s="721">
        <f t="shared" si="4"/>
        <v>6264000</v>
      </c>
      <c r="P11" s="720">
        <v>6</v>
      </c>
      <c r="Q11" s="722">
        <f t="shared" si="5"/>
        <v>6264000</v>
      </c>
    </row>
    <row r="12" spans="1:17" s="711" customFormat="1" ht="29.25" customHeight="1">
      <c r="A12" s="1156" t="s">
        <v>2391</v>
      </c>
      <c r="B12" s="705" t="s">
        <v>2513</v>
      </c>
      <c r="C12" s="705" t="s">
        <v>52</v>
      </c>
      <c r="D12" s="706">
        <v>121401</v>
      </c>
      <c r="E12" s="707">
        <f>VLOOKUP(D12,'[4]فایل اصلی'!$C$4:$G$1608,4,0)</f>
        <v>14440000</v>
      </c>
      <c r="F12" s="708">
        <v>1</v>
      </c>
      <c r="G12" s="709">
        <f t="shared" si="0"/>
        <v>14440000</v>
      </c>
      <c r="H12" s="708">
        <v>1</v>
      </c>
      <c r="I12" s="709">
        <f t="shared" si="1"/>
        <v>14440000</v>
      </c>
      <c r="J12" s="708">
        <v>1</v>
      </c>
      <c r="K12" s="709">
        <f t="shared" si="2"/>
        <v>14440000</v>
      </c>
      <c r="L12" s="708">
        <v>0</v>
      </c>
      <c r="M12" s="709">
        <f t="shared" si="3"/>
        <v>0</v>
      </c>
      <c r="N12" s="708">
        <v>0</v>
      </c>
      <c r="O12" s="709">
        <f t="shared" si="4"/>
        <v>0</v>
      </c>
      <c r="P12" s="708">
        <v>0</v>
      </c>
      <c r="Q12" s="710">
        <f t="shared" si="5"/>
        <v>0</v>
      </c>
    </row>
    <row r="13" spans="1:17" s="711" customFormat="1" ht="29.25" customHeight="1">
      <c r="A13" s="1158"/>
      <c r="B13" s="718" t="s">
        <v>2460</v>
      </c>
      <c r="C13" s="718" t="s">
        <v>52</v>
      </c>
      <c r="D13" s="719">
        <v>121403</v>
      </c>
      <c r="E13" s="707">
        <f>VLOOKUP(D13,'[4]فایل اصلی'!$C$4:$G$1608,4,0)</f>
        <v>19569000</v>
      </c>
      <c r="F13" s="720">
        <v>0</v>
      </c>
      <c r="G13" s="721">
        <f t="shared" si="0"/>
        <v>0</v>
      </c>
      <c r="H13" s="720">
        <v>0</v>
      </c>
      <c r="I13" s="721">
        <f t="shared" si="1"/>
        <v>0</v>
      </c>
      <c r="J13" s="720">
        <v>0</v>
      </c>
      <c r="K13" s="721">
        <f t="shared" si="2"/>
        <v>0</v>
      </c>
      <c r="L13" s="720">
        <v>1</v>
      </c>
      <c r="M13" s="721">
        <f t="shared" si="3"/>
        <v>19569000</v>
      </c>
      <c r="N13" s="720">
        <v>1</v>
      </c>
      <c r="O13" s="721">
        <f t="shared" si="4"/>
        <v>19569000</v>
      </c>
      <c r="P13" s="720">
        <v>1</v>
      </c>
      <c r="Q13" s="722">
        <f t="shared" si="5"/>
        <v>19569000</v>
      </c>
    </row>
    <row r="14" spans="1:17" s="711" customFormat="1" ht="29.25" customHeight="1">
      <c r="A14" s="1146" t="s">
        <v>2514</v>
      </c>
      <c r="B14" s="718" t="s">
        <v>2515</v>
      </c>
      <c r="C14" s="718" t="s">
        <v>52</v>
      </c>
      <c r="D14" s="719">
        <v>132201</v>
      </c>
      <c r="E14" s="707">
        <f>VLOOKUP(D14,'[4]فایل اصلی'!$C$4:$G$1608,4,0)</f>
        <v>2463000</v>
      </c>
      <c r="F14" s="720">
        <v>1</v>
      </c>
      <c r="G14" s="721">
        <f t="shared" si="0"/>
        <v>2463000</v>
      </c>
      <c r="H14" s="720">
        <v>1</v>
      </c>
      <c r="I14" s="721">
        <f t="shared" si="1"/>
        <v>2463000</v>
      </c>
      <c r="J14" s="720">
        <v>0</v>
      </c>
      <c r="K14" s="721">
        <f t="shared" si="2"/>
        <v>0</v>
      </c>
      <c r="L14" s="720">
        <v>0</v>
      </c>
      <c r="M14" s="721">
        <f t="shared" si="3"/>
        <v>0</v>
      </c>
      <c r="N14" s="720">
        <v>0</v>
      </c>
      <c r="O14" s="721">
        <f t="shared" si="4"/>
        <v>0</v>
      </c>
      <c r="P14" s="720">
        <v>0</v>
      </c>
      <c r="Q14" s="723">
        <f t="shared" si="5"/>
        <v>0</v>
      </c>
    </row>
    <row r="15" spans="1:17" s="711" customFormat="1" ht="29.25" customHeight="1">
      <c r="A15" s="1147"/>
      <c r="B15" s="718" t="s">
        <v>2516</v>
      </c>
      <c r="C15" s="718" t="s">
        <v>52</v>
      </c>
      <c r="D15" s="719">
        <v>132202</v>
      </c>
      <c r="E15" s="707">
        <f>VLOOKUP(D15,'[4]فایل اصلی'!$C$4:$G$1608,4,0)</f>
        <v>1501000</v>
      </c>
      <c r="F15" s="720">
        <v>0</v>
      </c>
      <c r="G15" s="721">
        <f t="shared" si="0"/>
        <v>0</v>
      </c>
      <c r="H15" s="720">
        <v>0</v>
      </c>
      <c r="I15" s="721">
        <f t="shared" si="1"/>
        <v>0</v>
      </c>
      <c r="J15" s="720">
        <v>1</v>
      </c>
      <c r="K15" s="721">
        <f t="shared" si="2"/>
        <v>1501000</v>
      </c>
      <c r="L15" s="720">
        <v>1</v>
      </c>
      <c r="M15" s="721">
        <f t="shared" si="3"/>
        <v>1501000</v>
      </c>
      <c r="N15" s="720">
        <v>0</v>
      </c>
      <c r="O15" s="721">
        <f t="shared" si="4"/>
        <v>0</v>
      </c>
      <c r="P15" s="720">
        <v>0</v>
      </c>
      <c r="Q15" s="723">
        <f t="shared" si="5"/>
        <v>0</v>
      </c>
    </row>
    <row r="16" spans="1:17" s="711" customFormat="1" ht="29.25" customHeight="1">
      <c r="A16" s="1148"/>
      <c r="B16" s="718" t="s">
        <v>2517</v>
      </c>
      <c r="C16" s="718" t="s">
        <v>52</v>
      </c>
      <c r="D16" s="719">
        <v>132203</v>
      </c>
      <c r="E16" s="707">
        <f>VLOOKUP(D16,'[4]فایل اصلی'!$C$4:$G$1608,4,0)</f>
        <v>1304000</v>
      </c>
      <c r="F16" s="720">
        <v>0</v>
      </c>
      <c r="G16" s="721">
        <f t="shared" si="0"/>
        <v>0</v>
      </c>
      <c r="H16" s="720">
        <v>0</v>
      </c>
      <c r="I16" s="721">
        <f t="shared" si="1"/>
        <v>0</v>
      </c>
      <c r="J16" s="720">
        <v>0</v>
      </c>
      <c r="K16" s="721">
        <f t="shared" si="2"/>
        <v>0</v>
      </c>
      <c r="L16" s="720">
        <v>0</v>
      </c>
      <c r="M16" s="721">
        <f t="shared" si="3"/>
        <v>0</v>
      </c>
      <c r="N16" s="720">
        <v>1</v>
      </c>
      <c r="O16" s="721">
        <f t="shared" si="4"/>
        <v>1304000</v>
      </c>
      <c r="P16" s="720">
        <v>1</v>
      </c>
      <c r="Q16" s="723">
        <f t="shared" si="5"/>
        <v>1304000</v>
      </c>
    </row>
    <row r="17" spans="1:17" s="711" customFormat="1" ht="29.25" customHeight="1">
      <c r="A17" s="1143" t="s">
        <v>2311</v>
      </c>
      <c r="B17" s="1143"/>
      <c r="C17" s="712" t="s">
        <v>240</v>
      </c>
      <c r="D17" s="713">
        <v>250201</v>
      </c>
      <c r="E17" s="707">
        <f>VLOOKUP(D17,'[4]فایل اصلی'!$C$4:$G$1608,4,0)</f>
        <v>3910000</v>
      </c>
      <c r="F17" s="714">
        <v>3.5</v>
      </c>
      <c r="G17" s="715">
        <f t="shared" si="0"/>
        <v>13685000</v>
      </c>
      <c r="H17" s="714">
        <v>4</v>
      </c>
      <c r="I17" s="715">
        <f t="shared" si="1"/>
        <v>15640000</v>
      </c>
      <c r="J17" s="714">
        <v>4</v>
      </c>
      <c r="K17" s="715">
        <f t="shared" si="2"/>
        <v>15640000</v>
      </c>
      <c r="L17" s="714">
        <v>10.5</v>
      </c>
      <c r="M17" s="715">
        <f t="shared" si="3"/>
        <v>41055000</v>
      </c>
      <c r="N17" s="714">
        <v>15</v>
      </c>
      <c r="O17" s="715">
        <f t="shared" si="4"/>
        <v>58650000</v>
      </c>
      <c r="P17" s="714">
        <v>16</v>
      </c>
      <c r="Q17" s="715">
        <f t="shared" si="5"/>
        <v>62560000</v>
      </c>
    </row>
    <row r="18" spans="1:17" s="711" customFormat="1" ht="29.25" customHeight="1">
      <c r="A18" s="1143" t="s">
        <v>2394</v>
      </c>
      <c r="B18" s="1143"/>
      <c r="C18" s="712" t="s">
        <v>52</v>
      </c>
      <c r="D18" s="717">
        <v>170803</v>
      </c>
      <c r="E18" s="707">
        <f>VLOOKUP(D18,'[4]فایل اصلی'!$C$4:$G$1608,4,0)</f>
        <v>6840000</v>
      </c>
      <c r="F18" s="714">
        <v>1</v>
      </c>
      <c r="G18" s="715">
        <f t="shared" si="0"/>
        <v>6840000</v>
      </c>
      <c r="H18" s="714">
        <v>1</v>
      </c>
      <c r="I18" s="715">
        <f t="shared" si="1"/>
        <v>6840000</v>
      </c>
      <c r="J18" s="714">
        <v>1</v>
      </c>
      <c r="K18" s="715">
        <f t="shared" si="2"/>
        <v>6840000</v>
      </c>
      <c r="L18" s="714">
        <v>1</v>
      </c>
      <c r="M18" s="715">
        <f t="shared" si="3"/>
        <v>6840000</v>
      </c>
      <c r="N18" s="714">
        <v>1</v>
      </c>
      <c r="O18" s="715">
        <f t="shared" si="4"/>
        <v>6840000</v>
      </c>
      <c r="P18" s="714">
        <v>1</v>
      </c>
      <c r="Q18" s="715">
        <f t="shared" si="5"/>
        <v>6840000</v>
      </c>
    </row>
    <row r="19" spans="1:17" s="711" customFormat="1" ht="29.25" customHeight="1">
      <c r="A19" s="1143" t="s">
        <v>2518</v>
      </c>
      <c r="B19" s="1143"/>
      <c r="C19" s="712" t="s">
        <v>240</v>
      </c>
      <c r="D19" s="713">
        <v>230101</v>
      </c>
      <c r="E19" s="707">
        <f>VLOOKUP(D19,'[4]فایل اصلی'!$C$4:$G$1608,4,0)</f>
        <v>2025000</v>
      </c>
      <c r="F19" s="714">
        <v>65</v>
      </c>
      <c r="G19" s="715">
        <f t="shared" si="0"/>
        <v>131625000</v>
      </c>
      <c r="H19" s="714">
        <v>65</v>
      </c>
      <c r="I19" s="715">
        <f t="shared" si="1"/>
        <v>131625000</v>
      </c>
      <c r="J19" s="714">
        <v>65</v>
      </c>
      <c r="K19" s="715">
        <f t="shared" si="2"/>
        <v>131625000</v>
      </c>
      <c r="L19" s="714">
        <v>130</v>
      </c>
      <c r="M19" s="715">
        <f t="shared" si="3"/>
        <v>263250000</v>
      </c>
      <c r="N19" s="714">
        <v>130</v>
      </c>
      <c r="O19" s="715">
        <f t="shared" si="4"/>
        <v>263250000</v>
      </c>
      <c r="P19" s="714">
        <v>130</v>
      </c>
      <c r="Q19" s="715">
        <f t="shared" si="5"/>
        <v>263250000</v>
      </c>
    </row>
    <row r="20" spans="1:17" s="711" customFormat="1" ht="29.25" customHeight="1">
      <c r="A20" s="1143" t="s">
        <v>2519</v>
      </c>
      <c r="B20" s="1143"/>
      <c r="C20" s="712" t="s">
        <v>153</v>
      </c>
      <c r="D20" s="717">
        <v>120568</v>
      </c>
      <c r="E20" s="707">
        <f>VLOOKUP(D20,'[4]فایل اصلی'!$C$4:$G$1608,4,0)</f>
        <v>943000</v>
      </c>
      <c r="F20" s="714">
        <v>1</v>
      </c>
      <c r="G20" s="715">
        <f t="shared" si="0"/>
        <v>943000</v>
      </c>
      <c r="H20" s="714">
        <v>1</v>
      </c>
      <c r="I20" s="715">
        <f t="shared" si="1"/>
        <v>943000</v>
      </c>
      <c r="J20" s="714">
        <v>1</v>
      </c>
      <c r="K20" s="715">
        <f t="shared" si="2"/>
        <v>943000</v>
      </c>
      <c r="L20" s="714">
        <v>1</v>
      </c>
      <c r="M20" s="715">
        <f t="shared" si="3"/>
        <v>943000</v>
      </c>
      <c r="N20" s="714">
        <v>1</v>
      </c>
      <c r="O20" s="715">
        <f t="shared" si="4"/>
        <v>943000</v>
      </c>
      <c r="P20" s="714">
        <v>1</v>
      </c>
      <c r="Q20" s="715">
        <f t="shared" si="5"/>
        <v>943000</v>
      </c>
    </row>
    <row r="21" spans="1:17" s="711" customFormat="1" ht="29.25" customHeight="1">
      <c r="A21" s="1143" t="s">
        <v>2520</v>
      </c>
      <c r="B21" s="1143"/>
      <c r="C21" s="712" t="s">
        <v>153</v>
      </c>
      <c r="D21" s="713">
        <v>120570</v>
      </c>
      <c r="E21" s="707">
        <f>VLOOKUP(D21,'[4]فایل اصلی'!$C$4:$G$1608,4,0)</f>
        <v>1750000</v>
      </c>
      <c r="F21" s="714">
        <v>3</v>
      </c>
      <c r="G21" s="715">
        <f t="shared" si="0"/>
        <v>5250000</v>
      </c>
      <c r="H21" s="714">
        <v>3</v>
      </c>
      <c r="I21" s="715">
        <f t="shared" si="1"/>
        <v>5250000</v>
      </c>
      <c r="J21" s="714">
        <v>3</v>
      </c>
      <c r="K21" s="715">
        <f t="shared" si="2"/>
        <v>5250000</v>
      </c>
      <c r="L21" s="714">
        <v>4</v>
      </c>
      <c r="M21" s="715">
        <f t="shared" si="3"/>
        <v>7000000</v>
      </c>
      <c r="N21" s="714">
        <v>4</v>
      </c>
      <c r="O21" s="715">
        <f t="shared" si="4"/>
        <v>7000000</v>
      </c>
      <c r="P21" s="714">
        <v>5</v>
      </c>
      <c r="Q21" s="715">
        <f t="shared" si="5"/>
        <v>8750000</v>
      </c>
    </row>
    <row r="22" spans="1:17" s="711" customFormat="1" ht="29.25" customHeight="1">
      <c r="A22" s="1143" t="s">
        <v>2487</v>
      </c>
      <c r="B22" s="1143"/>
      <c r="C22" s="712" t="s">
        <v>153</v>
      </c>
      <c r="D22" s="713">
        <v>120566</v>
      </c>
      <c r="E22" s="707">
        <f>VLOOKUP(D22,'[4]فایل اصلی'!$C$4:$G$1608,4,0)</f>
        <v>943000</v>
      </c>
      <c r="F22" s="714">
        <v>2</v>
      </c>
      <c r="G22" s="715">
        <f t="shared" si="0"/>
        <v>1886000</v>
      </c>
      <c r="H22" s="714">
        <v>2</v>
      </c>
      <c r="I22" s="715">
        <f t="shared" si="1"/>
        <v>1886000</v>
      </c>
      <c r="J22" s="714">
        <v>2</v>
      </c>
      <c r="K22" s="715">
        <f t="shared" si="2"/>
        <v>1886000</v>
      </c>
      <c r="L22" s="714">
        <v>3</v>
      </c>
      <c r="M22" s="715">
        <f t="shared" si="3"/>
        <v>2829000</v>
      </c>
      <c r="N22" s="714">
        <v>3</v>
      </c>
      <c r="O22" s="715">
        <f t="shared" si="4"/>
        <v>2829000</v>
      </c>
      <c r="P22" s="714">
        <v>3</v>
      </c>
      <c r="Q22" s="715">
        <f t="shared" si="5"/>
        <v>2829000</v>
      </c>
    </row>
    <row r="23" spans="1:17" s="711" customFormat="1" ht="29.25" customHeight="1">
      <c r="A23" s="1143" t="s">
        <v>2521</v>
      </c>
      <c r="B23" s="1143"/>
      <c r="C23" s="712" t="s">
        <v>154</v>
      </c>
      <c r="D23" s="713">
        <v>61002</v>
      </c>
      <c r="E23" s="707">
        <f>VLOOKUP(D23,'[4]فایل اصلی'!$C$4:$G$1608,4,0)</f>
        <v>128000</v>
      </c>
      <c r="F23" s="714">
        <v>10</v>
      </c>
      <c r="G23" s="715">
        <f t="shared" si="0"/>
        <v>1280000</v>
      </c>
      <c r="H23" s="714">
        <v>10</v>
      </c>
      <c r="I23" s="715">
        <f t="shared" si="1"/>
        <v>1280000</v>
      </c>
      <c r="J23" s="714">
        <v>10</v>
      </c>
      <c r="K23" s="715">
        <f t="shared" si="2"/>
        <v>1280000</v>
      </c>
      <c r="L23" s="714">
        <v>12</v>
      </c>
      <c r="M23" s="715">
        <f t="shared" si="3"/>
        <v>1536000</v>
      </c>
      <c r="N23" s="714">
        <v>12</v>
      </c>
      <c r="O23" s="715">
        <f t="shared" si="4"/>
        <v>1536000</v>
      </c>
      <c r="P23" s="714">
        <v>12</v>
      </c>
      <c r="Q23" s="715">
        <f t="shared" si="5"/>
        <v>1536000</v>
      </c>
    </row>
    <row r="24" spans="1:17" s="711" customFormat="1" ht="29.25" customHeight="1">
      <c r="A24" s="1143" t="s">
        <v>2522</v>
      </c>
      <c r="B24" s="1143"/>
      <c r="C24" s="712" t="s">
        <v>154</v>
      </c>
      <c r="D24" s="713">
        <v>61006</v>
      </c>
      <c r="E24" s="707">
        <f>VLOOKUP(D24,'[4]فایل اصلی'!$C$4:$G$1608,4,0)</f>
        <v>836000</v>
      </c>
      <c r="F24" s="714">
        <v>6</v>
      </c>
      <c r="G24" s="715">
        <f t="shared" si="0"/>
        <v>5016000</v>
      </c>
      <c r="H24" s="714">
        <v>6</v>
      </c>
      <c r="I24" s="715">
        <f t="shared" si="1"/>
        <v>5016000</v>
      </c>
      <c r="J24" s="714">
        <v>6</v>
      </c>
      <c r="K24" s="715">
        <f t="shared" si="2"/>
        <v>5016000</v>
      </c>
      <c r="L24" s="714">
        <v>8</v>
      </c>
      <c r="M24" s="715">
        <f t="shared" si="3"/>
        <v>6688000</v>
      </c>
      <c r="N24" s="714">
        <v>8</v>
      </c>
      <c r="O24" s="715">
        <f t="shared" si="4"/>
        <v>6688000</v>
      </c>
      <c r="P24" s="714">
        <v>8</v>
      </c>
      <c r="Q24" s="715">
        <f t="shared" si="5"/>
        <v>6688000</v>
      </c>
    </row>
    <row r="25" spans="1:17" s="711" customFormat="1" ht="29.25" customHeight="1">
      <c r="A25" s="1144" t="s">
        <v>2310</v>
      </c>
      <c r="B25" s="1145"/>
      <c r="C25" s="712" t="s">
        <v>153</v>
      </c>
      <c r="D25" s="717">
        <v>260607</v>
      </c>
      <c r="E25" s="707">
        <f>VLOOKUP(D25,'[4]فایل اصلی'!$C$4:$G$1608,4,0)</f>
        <v>203000</v>
      </c>
      <c r="F25" s="714">
        <v>16</v>
      </c>
      <c r="G25" s="715">
        <f>F25*E25</f>
        <v>3248000</v>
      </c>
      <c r="H25" s="714">
        <v>16</v>
      </c>
      <c r="I25" s="715">
        <f>H25*E25</f>
        <v>3248000</v>
      </c>
      <c r="J25" s="714">
        <v>16</v>
      </c>
      <c r="K25" s="715">
        <f>J25*E25</f>
        <v>3248000</v>
      </c>
      <c r="L25" s="714">
        <v>25</v>
      </c>
      <c r="M25" s="715">
        <f>L25*E25</f>
        <v>5075000</v>
      </c>
      <c r="N25" s="714">
        <v>25</v>
      </c>
      <c r="O25" s="715">
        <f>N25*E25</f>
        <v>5075000</v>
      </c>
      <c r="P25" s="714">
        <v>25</v>
      </c>
      <c r="Q25" s="715">
        <f>P25*E25</f>
        <v>5075000</v>
      </c>
    </row>
    <row r="26" spans="1:17" s="711" customFormat="1" ht="29.25" customHeight="1">
      <c r="A26" s="1144" t="s">
        <v>2440</v>
      </c>
      <c r="B26" s="1145"/>
      <c r="C26" s="712" t="s">
        <v>153</v>
      </c>
      <c r="D26" s="717">
        <v>260601</v>
      </c>
      <c r="E26" s="707">
        <f>VLOOKUP(D26,'[4]فایل اصلی'!$C$4:$G$1608,4,0)</f>
        <v>64000</v>
      </c>
      <c r="F26" s="714">
        <v>9</v>
      </c>
      <c r="G26" s="715">
        <f>F26*E26</f>
        <v>576000</v>
      </c>
      <c r="H26" s="714">
        <v>9</v>
      </c>
      <c r="I26" s="715">
        <f>H26*E26</f>
        <v>576000</v>
      </c>
      <c r="J26" s="714">
        <v>9</v>
      </c>
      <c r="K26" s="715">
        <f>J26*E26</f>
        <v>576000</v>
      </c>
      <c r="L26" s="714">
        <v>10</v>
      </c>
      <c r="M26" s="715">
        <f>L26*E26</f>
        <v>640000</v>
      </c>
      <c r="N26" s="714">
        <v>10</v>
      </c>
      <c r="O26" s="715">
        <f>N26*E26</f>
        <v>640000</v>
      </c>
      <c r="P26" s="714">
        <v>10</v>
      </c>
      <c r="Q26" s="715">
        <f>P26*E26</f>
        <v>640000</v>
      </c>
    </row>
    <row r="27" spans="1:17" s="711" customFormat="1" ht="30" customHeight="1">
      <c r="A27" s="1143" t="s">
        <v>2523</v>
      </c>
      <c r="B27" s="1143"/>
      <c r="C27" s="712" t="s">
        <v>52</v>
      </c>
      <c r="D27" s="717">
        <v>150602</v>
      </c>
      <c r="E27" s="707">
        <f>VLOOKUP(D27,'[4]فایل اصلی'!$C$4:$G$1608,4,0)</f>
        <v>54000000</v>
      </c>
      <c r="F27" s="714">
        <v>1</v>
      </c>
      <c r="G27" s="715">
        <f t="shared" si="0"/>
        <v>54000000</v>
      </c>
      <c r="H27" s="714">
        <v>1</v>
      </c>
      <c r="I27" s="715">
        <f t="shared" si="1"/>
        <v>54000000</v>
      </c>
      <c r="J27" s="714">
        <v>1</v>
      </c>
      <c r="K27" s="715">
        <f t="shared" si="2"/>
        <v>54000000</v>
      </c>
      <c r="L27" s="714">
        <v>1</v>
      </c>
      <c r="M27" s="715">
        <f t="shared" si="3"/>
        <v>54000000</v>
      </c>
      <c r="N27" s="714">
        <v>1</v>
      </c>
      <c r="O27" s="715">
        <f t="shared" si="4"/>
        <v>54000000</v>
      </c>
      <c r="P27" s="714">
        <v>1</v>
      </c>
      <c r="Q27" s="715">
        <f t="shared" si="5"/>
        <v>54000000</v>
      </c>
    </row>
    <row r="28" spans="1:17" s="711" customFormat="1" ht="30" customHeight="1">
      <c r="A28" s="1143" t="s">
        <v>2524</v>
      </c>
      <c r="B28" s="1143"/>
      <c r="C28" s="712" t="s">
        <v>52</v>
      </c>
      <c r="D28" s="717">
        <v>150702</v>
      </c>
      <c r="E28" s="707">
        <f>VLOOKUP(D28,'[4]فایل اصلی'!$C$4:$G$1608,4,0)</f>
        <v>52000000</v>
      </c>
      <c r="F28" s="714">
        <v>1</v>
      </c>
      <c r="G28" s="715">
        <f t="shared" si="0"/>
        <v>52000000</v>
      </c>
      <c r="H28" s="714">
        <v>1</v>
      </c>
      <c r="I28" s="715">
        <f t="shared" si="1"/>
        <v>52000000</v>
      </c>
      <c r="J28" s="714">
        <v>1</v>
      </c>
      <c r="K28" s="715">
        <f t="shared" si="2"/>
        <v>52000000</v>
      </c>
      <c r="L28" s="714">
        <v>1</v>
      </c>
      <c r="M28" s="715">
        <f t="shared" si="3"/>
        <v>52000000</v>
      </c>
      <c r="N28" s="714">
        <v>1</v>
      </c>
      <c r="O28" s="715">
        <f t="shared" si="4"/>
        <v>52000000</v>
      </c>
      <c r="P28" s="714">
        <v>1</v>
      </c>
      <c r="Q28" s="715">
        <f t="shared" si="5"/>
        <v>52000000</v>
      </c>
    </row>
    <row r="29" spans="1:17" s="711" customFormat="1" ht="29.25" hidden="1" customHeight="1">
      <c r="A29" s="1143" t="s">
        <v>2525</v>
      </c>
      <c r="B29" s="1143"/>
      <c r="C29" s="712" t="s">
        <v>153</v>
      </c>
      <c r="D29" s="717"/>
      <c r="E29" s="724"/>
      <c r="F29" s="714">
        <v>1</v>
      </c>
      <c r="G29" s="715">
        <f t="shared" si="0"/>
        <v>0</v>
      </c>
      <c r="H29" s="714">
        <v>1</v>
      </c>
      <c r="I29" s="715">
        <f t="shared" si="1"/>
        <v>0</v>
      </c>
      <c r="J29" s="714">
        <v>1</v>
      </c>
      <c r="K29" s="715">
        <f t="shared" si="2"/>
        <v>0</v>
      </c>
      <c r="L29" s="714">
        <v>1</v>
      </c>
      <c r="M29" s="715">
        <f t="shared" si="3"/>
        <v>0</v>
      </c>
      <c r="N29" s="714">
        <v>1</v>
      </c>
      <c r="O29" s="715">
        <f t="shared" si="4"/>
        <v>0</v>
      </c>
      <c r="P29" s="714">
        <v>1</v>
      </c>
      <c r="Q29" s="715">
        <f t="shared" si="5"/>
        <v>0</v>
      </c>
    </row>
    <row r="30" spans="1:17" s="711" customFormat="1" ht="29.25" hidden="1" customHeight="1">
      <c r="A30" s="1143" t="s">
        <v>2404</v>
      </c>
      <c r="B30" s="1143"/>
      <c r="C30" s="712" t="s">
        <v>153</v>
      </c>
      <c r="D30" s="717"/>
      <c r="E30" s="724"/>
      <c r="F30" s="714">
        <v>1</v>
      </c>
      <c r="G30" s="715">
        <f t="shared" si="0"/>
        <v>0</v>
      </c>
      <c r="H30" s="714">
        <v>1</v>
      </c>
      <c r="I30" s="715">
        <f t="shared" si="1"/>
        <v>0</v>
      </c>
      <c r="J30" s="714">
        <v>1</v>
      </c>
      <c r="K30" s="715">
        <f t="shared" si="2"/>
        <v>0</v>
      </c>
      <c r="L30" s="714">
        <v>1</v>
      </c>
      <c r="M30" s="715">
        <f t="shared" si="3"/>
        <v>0</v>
      </c>
      <c r="N30" s="714">
        <v>1</v>
      </c>
      <c r="O30" s="715">
        <f t="shared" si="4"/>
        <v>0</v>
      </c>
      <c r="P30" s="714">
        <v>1</v>
      </c>
      <c r="Q30" s="715">
        <f t="shared" si="5"/>
        <v>0</v>
      </c>
    </row>
    <row r="31" spans="1:17" s="711" customFormat="1" ht="29.25" hidden="1" customHeight="1">
      <c r="A31" s="1143" t="s">
        <v>2408</v>
      </c>
      <c r="B31" s="1143"/>
      <c r="C31" s="712" t="s">
        <v>153</v>
      </c>
      <c r="D31" s="717"/>
      <c r="E31" s="724"/>
      <c r="F31" s="714">
        <v>5</v>
      </c>
      <c r="G31" s="715">
        <f t="shared" si="0"/>
        <v>0</v>
      </c>
      <c r="H31" s="714">
        <v>5</v>
      </c>
      <c r="I31" s="715">
        <f t="shared" si="1"/>
        <v>0</v>
      </c>
      <c r="J31" s="714">
        <v>5</v>
      </c>
      <c r="K31" s="715">
        <f t="shared" si="2"/>
        <v>0</v>
      </c>
      <c r="L31" s="714">
        <v>12</v>
      </c>
      <c r="M31" s="715">
        <f t="shared" si="3"/>
        <v>0</v>
      </c>
      <c r="N31" s="714">
        <v>12</v>
      </c>
      <c r="O31" s="715">
        <f t="shared" si="4"/>
        <v>0</v>
      </c>
      <c r="P31" s="714">
        <v>16</v>
      </c>
      <c r="Q31" s="715">
        <f t="shared" si="5"/>
        <v>0</v>
      </c>
    </row>
    <row r="32" spans="1:17" s="711" customFormat="1" ht="29.25" hidden="1" customHeight="1">
      <c r="A32" s="1143" t="s">
        <v>2469</v>
      </c>
      <c r="B32" s="1143"/>
      <c r="C32" s="712" t="s">
        <v>153</v>
      </c>
      <c r="D32" s="717"/>
      <c r="E32" s="724"/>
      <c r="F32" s="714">
        <v>1</v>
      </c>
      <c r="G32" s="715">
        <f t="shared" si="0"/>
        <v>0</v>
      </c>
      <c r="H32" s="714">
        <v>1</v>
      </c>
      <c r="I32" s="715">
        <f t="shared" si="1"/>
        <v>0</v>
      </c>
      <c r="J32" s="714">
        <v>1</v>
      </c>
      <c r="K32" s="715">
        <f t="shared" si="2"/>
        <v>0</v>
      </c>
      <c r="L32" s="714">
        <v>2</v>
      </c>
      <c r="M32" s="715">
        <f t="shared" si="3"/>
        <v>0</v>
      </c>
      <c r="N32" s="714">
        <v>2</v>
      </c>
      <c r="O32" s="715">
        <f t="shared" si="4"/>
        <v>0</v>
      </c>
      <c r="P32" s="714">
        <v>2</v>
      </c>
      <c r="Q32" s="715">
        <f t="shared" si="5"/>
        <v>0</v>
      </c>
    </row>
    <row r="33" spans="1:17" s="711" customFormat="1" ht="29.25" hidden="1" customHeight="1">
      <c r="A33" s="1143" t="s">
        <v>2526</v>
      </c>
      <c r="B33" s="1143"/>
      <c r="C33" s="712" t="s">
        <v>153</v>
      </c>
      <c r="D33" s="717"/>
      <c r="E33" s="724"/>
      <c r="F33" s="714">
        <v>1</v>
      </c>
      <c r="G33" s="715">
        <f t="shared" si="0"/>
        <v>0</v>
      </c>
      <c r="H33" s="714">
        <v>1</v>
      </c>
      <c r="I33" s="715">
        <f t="shared" si="1"/>
        <v>0</v>
      </c>
      <c r="J33" s="714">
        <v>1</v>
      </c>
      <c r="K33" s="715">
        <f t="shared" si="2"/>
        <v>0</v>
      </c>
      <c r="L33" s="714">
        <v>1</v>
      </c>
      <c r="M33" s="715">
        <f t="shared" si="3"/>
        <v>0</v>
      </c>
      <c r="N33" s="714">
        <v>1</v>
      </c>
      <c r="O33" s="715">
        <f t="shared" si="4"/>
        <v>0</v>
      </c>
      <c r="P33" s="714">
        <v>1</v>
      </c>
      <c r="Q33" s="715">
        <f t="shared" si="5"/>
        <v>0</v>
      </c>
    </row>
    <row r="34" spans="1:17" s="711" customFormat="1" ht="29.25" hidden="1" customHeight="1">
      <c r="A34" s="1143" t="s">
        <v>2407</v>
      </c>
      <c r="B34" s="1143"/>
      <c r="C34" s="712" t="s">
        <v>153</v>
      </c>
      <c r="D34" s="717"/>
      <c r="E34" s="724"/>
      <c r="F34" s="714">
        <v>1</v>
      </c>
      <c r="G34" s="715">
        <f t="shared" si="0"/>
        <v>0</v>
      </c>
      <c r="H34" s="714">
        <v>1</v>
      </c>
      <c r="I34" s="715">
        <f t="shared" si="1"/>
        <v>0</v>
      </c>
      <c r="J34" s="714">
        <v>1</v>
      </c>
      <c r="K34" s="715">
        <f t="shared" si="2"/>
        <v>0</v>
      </c>
      <c r="L34" s="714">
        <v>1</v>
      </c>
      <c r="M34" s="715">
        <f t="shared" si="3"/>
        <v>0</v>
      </c>
      <c r="N34" s="714">
        <v>1</v>
      </c>
      <c r="O34" s="715">
        <f t="shared" si="4"/>
        <v>0</v>
      </c>
      <c r="P34" s="714">
        <v>1</v>
      </c>
      <c r="Q34" s="715">
        <f t="shared" si="5"/>
        <v>0</v>
      </c>
    </row>
    <row r="35" spans="1:17" s="711" customFormat="1" ht="29.25" hidden="1" customHeight="1">
      <c r="A35" s="1143" t="s">
        <v>2527</v>
      </c>
      <c r="B35" s="1143"/>
      <c r="C35" s="712" t="s">
        <v>154</v>
      </c>
      <c r="D35" s="717"/>
      <c r="E35" s="724"/>
      <c r="F35" s="714">
        <v>0.2</v>
      </c>
      <c r="G35" s="715">
        <f t="shared" si="0"/>
        <v>0</v>
      </c>
      <c r="H35" s="714">
        <v>0.2</v>
      </c>
      <c r="I35" s="715">
        <f t="shared" si="1"/>
        <v>0</v>
      </c>
      <c r="J35" s="714">
        <v>0.2</v>
      </c>
      <c r="K35" s="715">
        <f t="shared" si="2"/>
        <v>0</v>
      </c>
      <c r="L35" s="714">
        <v>0.2</v>
      </c>
      <c r="M35" s="715">
        <f t="shared" si="3"/>
        <v>0</v>
      </c>
      <c r="N35" s="714">
        <v>0.2</v>
      </c>
      <c r="O35" s="715">
        <f t="shared" si="4"/>
        <v>0</v>
      </c>
      <c r="P35" s="714">
        <v>0.2</v>
      </c>
      <c r="Q35" s="715">
        <f t="shared" si="5"/>
        <v>0</v>
      </c>
    </row>
    <row r="36" spans="1:17" s="711" customFormat="1" ht="30" hidden="1" customHeight="1">
      <c r="A36" s="1144" t="s">
        <v>2465</v>
      </c>
      <c r="B36" s="1145"/>
      <c r="C36" s="712" t="s">
        <v>154</v>
      </c>
      <c r="D36" s="717"/>
      <c r="E36" s="724"/>
      <c r="F36" s="714">
        <v>1</v>
      </c>
      <c r="G36" s="715">
        <f>F36*E36</f>
        <v>0</v>
      </c>
      <c r="H36" s="714">
        <v>1</v>
      </c>
      <c r="I36" s="715">
        <f>H36*E36</f>
        <v>0</v>
      </c>
      <c r="J36" s="714">
        <v>1</v>
      </c>
      <c r="K36" s="715">
        <f>J36*E36</f>
        <v>0</v>
      </c>
      <c r="L36" s="714">
        <v>1.5</v>
      </c>
      <c r="M36" s="715">
        <f>L36*E36</f>
        <v>0</v>
      </c>
      <c r="N36" s="714">
        <v>1.5</v>
      </c>
      <c r="O36" s="715">
        <f>N36*E36</f>
        <v>0</v>
      </c>
      <c r="P36" s="714">
        <v>1.5</v>
      </c>
      <c r="Q36" s="715">
        <f>P36*E36</f>
        <v>0</v>
      </c>
    </row>
    <row r="37" spans="1:17" s="711" customFormat="1" ht="30" hidden="1" customHeight="1">
      <c r="A37" s="1144" t="s">
        <v>2528</v>
      </c>
      <c r="B37" s="1145"/>
      <c r="C37" s="712" t="s">
        <v>153</v>
      </c>
      <c r="D37" s="717"/>
      <c r="E37" s="724"/>
      <c r="F37" s="714">
        <v>18</v>
      </c>
      <c r="G37" s="715">
        <f>F37*E37</f>
        <v>0</v>
      </c>
      <c r="H37" s="714">
        <v>18</v>
      </c>
      <c r="I37" s="715">
        <f>H37*E37</f>
        <v>0</v>
      </c>
      <c r="J37" s="714">
        <v>18</v>
      </c>
      <c r="K37" s="715">
        <f>J37*E37</f>
        <v>0</v>
      </c>
      <c r="L37" s="714">
        <v>19</v>
      </c>
      <c r="M37" s="715">
        <f>L37*E37</f>
        <v>0</v>
      </c>
      <c r="N37" s="714">
        <v>19</v>
      </c>
      <c r="O37" s="715">
        <f>N37*E37</f>
        <v>0</v>
      </c>
      <c r="P37" s="714">
        <v>19</v>
      </c>
      <c r="Q37" s="715">
        <f>P37*E37</f>
        <v>0</v>
      </c>
    </row>
    <row r="38" spans="1:17" s="711" customFormat="1" ht="30" hidden="1" customHeight="1">
      <c r="A38" s="1144" t="s">
        <v>2468</v>
      </c>
      <c r="B38" s="1145"/>
      <c r="C38" s="712" t="s">
        <v>153</v>
      </c>
      <c r="D38" s="717"/>
      <c r="E38" s="724"/>
      <c r="F38" s="714">
        <v>12</v>
      </c>
      <c r="G38" s="715">
        <f>F38*E38</f>
        <v>0</v>
      </c>
      <c r="H38" s="714">
        <v>12</v>
      </c>
      <c r="I38" s="715">
        <f>H38*E38</f>
        <v>0</v>
      </c>
      <c r="J38" s="714">
        <v>12</v>
      </c>
      <c r="K38" s="715">
        <f>J38*E38</f>
        <v>0</v>
      </c>
      <c r="L38" s="714">
        <v>13</v>
      </c>
      <c r="M38" s="715">
        <f>L38*E38</f>
        <v>0</v>
      </c>
      <c r="N38" s="714">
        <v>13</v>
      </c>
      <c r="O38" s="715">
        <f>N38*E38</f>
        <v>0</v>
      </c>
      <c r="P38" s="714">
        <v>13</v>
      </c>
      <c r="Q38" s="715">
        <f>P38*E38</f>
        <v>0</v>
      </c>
    </row>
    <row r="39" spans="1:17" s="711" customFormat="1" ht="30" hidden="1" customHeight="1">
      <c r="A39" s="1143" t="s">
        <v>2529</v>
      </c>
      <c r="B39" s="1143"/>
      <c r="C39" s="712" t="s">
        <v>153</v>
      </c>
      <c r="D39" s="717"/>
      <c r="E39" s="724"/>
      <c r="F39" s="714">
        <v>1</v>
      </c>
      <c r="G39" s="715">
        <f>F39*E39</f>
        <v>0</v>
      </c>
      <c r="H39" s="714">
        <v>1</v>
      </c>
      <c r="I39" s="715">
        <f>H39*E39</f>
        <v>0</v>
      </c>
      <c r="J39" s="714">
        <v>1</v>
      </c>
      <c r="K39" s="715">
        <f>J39*E39</f>
        <v>0</v>
      </c>
      <c r="L39" s="714">
        <v>2</v>
      </c>
      <c r="M39" s="715">
        <f>L39*E39</f>
        <v>0</v>
      </c>
      <c r="N39" s="714">
        <v>2</v>
      </c>
      <c r="O39" s="715">
        <f>N39*E39</f>
        <v>0</v>
      </c>
      <c r="P39" s="714">
        <v>2</v>
      </c>
      <c r="Q39" s="715">
        <f>P39*E39</f>
        <v>0</v>
      </c>
    </row>
    <row r="40" spans="1:17" s="711" customFormat="1" ht="33.75" hidden="1">
      <c r="A40" s="1142" t="s">
        <v>2530</v>
      </c>
      <c r="B40" s="725" t="s">
        <v>2495</v>
      </c>
      <c r="C40" s="712" t="s">
        <v>153</v>
      </c>
      <c r="D40" s="717"/>
      <c r="E40" s="724"/>
      <c r="F40" s="714">
        <v>3</v>
      </c>
      <c r="G40" s="715">
        <f t="shared" si="0"/>
        <v>0</v>
      </c>
      <c r="H40" s="714">
        <v>3</v>
      </c>
      <c r="I40" s="715">
        <f t="shared" si="1"/>
        <v>0</v>
      </c>
      <c r="J40" s="714">
        <v>3</v>
      </c>
      <c r="K40" s="715">
        <f t="shared" si="2"/>
        <v>0</v>
      </c>
      <c r="L40" s="714">
        <v>6</v>
      </c>
      <c r="M40" s="715">
        <f t="shared" si="3"/>
        <v>0</v>
      </c>
      <c r="N40" s="714">
        <v>6</v>
      </c>
      <c r="O40" s="715">
        <f t="shared" si="4"/>
        <v>0</v>
      </c>
      <c r="P40" s="714">
        <v>6</v>
      </c>
      <c r="Q40" s="715">
        <f t="shared" si="5"/>
        <v>0</v>
      </c>
    </row>
    <row r="41" spans="1:17" s="711" customFormat="1" ht="33.75" hidden="1">
      <c r="A41" s="1142"/>
      <c r="B41" s="725" t="s">
        <v>2412</v>
      </c>
      <c r="C41" s="712" t="s">
        <v>153</v>
      </c>
      <c r="D41" s="717"/>
      <c r="E41" s="724"/>
      <c r="F41" s="714">
        <v>2</v>
      </c>
      <c r="G41" s="715">
        <f t="shared" si="0"/>
        <v>0</v>
      </c>
      <c r="H41" s="714">
        <v>2</v>
      </c>
      <c r="I41" s="715">
        <f t="shared" si="1"/>
        <v>0</v>
      </c>
      <c r="J41" s="714">
        <v>2</v>
      </c>
      <c r="K41" s="715">
        <f t="shared" si="2"/>
        <v>0</v>
      </c>
      <c r="L41" s="714">
        <v>4</v>
      </c>
      <c r="M41" s="715">
        <f t="shared" si="3"/>
        <v>0</v>
      </c>
      <c r="N41" s="714">
        <v>4</v>
      </c>
      <c r="O41" s="715">
        <f t="shared" si="4"/>
        <v>0</v>
      </c>
      <c r="P41" s="714">
        <v>4</v>
      </c>
      <c r="Q41" s="715">
        <f t="shared" si="5"/>
        <v>0</v>
      </c>
    </row>
    <row r="42" spans="1:17" s="711" customFormat="1" ht="33.75" hidden="1">
      <c r="A42" s="1142"/>
      <c r="B42" s="725" t="s">
        <v>2496</v>
      </c>
      <c r="C42" s="712" t="s">
        <v>153</v>
      </c>
      <c r="D42" s="717"/>
      <c r="E42" s="724"/>
      <c r="F42" s="714">
        <v>2</v>
      </c>
      <c r="G42" s="715">
        <f t="shared" si="0"/>
        <v>0</v>
      </c>
      <c r="H42" s="714">
        <v>2</v>
      </c>
      <c r="I42" s="715">
        <f t="shared" si="1"/>
        <v>0</v>
      </c>
      <c r="J42" s="714">
        <v>2</v>
      </c>
      <c r="K42" s="715">
        <f t="shared" si="2"/>
        <v>0</v>
      </c>
      <c r="L42" s="714">
        <v>0</v>
      </c>
      <c r="M42" s="715">
        <f t="shared" si="3"/>
        <v>0</v>
      </c>
      <c r="N42" s="714">
        <v>0</v>
      </c>
      <c r="O42" s="715">
        <f t="shared" si="4"/>
        <v>0</v>
      </c>
      <c r="P42" s="714">
        <v>0</v>
      </c>
      <c r="Q42" s="715">
        <f t="shared" si="5"/>
        <v>0</v>
      </c>
    </row>
    <row r="43" spans="1:17" s="711" customFormat="1" ht="33.75" hidden="1">
      <c r="A43" s="1142"/>
      <c r="B43" s="725" t="s">
        <v>2413</v>
      </c>
      <c r="C43" s="712" t="s">
        <v>153</v>
      </c>
      <c r="D43" s="717"/>
      <c r="E43" s="724"/>
      <c r="F43" s="714">
        <v>1</v>
      </c>
      <c r="G43" s="715">
        <f t="shared" si="0"/>
        <v>0</v>
      </c>
      <c r="H43" s="714">
        <v>1</v>
      </c>
      <c r="I43" s="715">
        <f t="shared" si="1"/>
        <v>0</v>
      </c>
      <c r="J43" s="714">
        <v>1</v>
      </c>
      <c r="K43" s="715">
        <f t="shared" si="2"/>
        <v>0</v>
      </c>
      <c r="L43" s="714">
        <v>2</v>
      </c>
      <c r="M43" s="715">
        <f t="shared" si="3"/>
        <v>0</v>
      </c>
      <c r="N43" s="714">
        <v>2</v>
      </c>
      <c r="O43" s="715">
        <f t="shared" si="4"/>
        <v>0</v>
      </c>
      <c r="P43" s="714">
        <v>2</v>
      </c>
      <c r="Q43" s="715">
        <f t="shared" si="5"/>
        <v>0</v>
      </c>
    </row>
    <row r="44" spans="1:17" s="711" customFormat="1" ht="33.75" hidden="1">
      <c r="A44" s="1142"/>
      <c r="B44" s="725" t="s">
        <v>2473</v>
      </c>
      <c r="C44" s="712" t="s">
        <v>154</v>
      </c>
      <c r="D44" s="717"/>
      <c r="E44" s="724"/>
      <c r="F44" s="714">
        <v>3.8</v>
      </c>
      <c r="G44" s="715">
        <f t="shared" si="0"/>
        <v>0</v>
      </c>
      <c r="H44" s="714">
        <v>3.8</v>
      </c>
      <c r="I44" s="715">
        <f t="shared" si="1"/>
        <v>0</v>
      </c>
      <c r="J44" s="714">
        <v>3.8</v>
      </c>
      <c r="K44" s="715">
        <f t="shared" si="2"/>
        <v>0</v>
      </c>
      <c r="L44" s="714">
        <v>8.8000000000000007</v>
      </c>
      <c r="M44" s="715">
        <f t="shared" si="3"/>
        <v>0</v>
      </c>
      <c r="N44" s="714">
        <v>8.8000000000000007</v>
      </c>
      <c r="O44" s="715">
        <f t="shared" si="4"/>
        <v>0</v>
      </c>
      <c r="P44" s="714">
        <v>8.8000000000000007</v>
      </c>
      <c r="Q44" s="715">
        <f t="shared" si="5"/>
        <v>0</v>
      </c>
    </row>
    <row r="45" spans="1:17" s="711" customFormat="1" ht="33.75" hidden="1">
      <c r="A45" s="1142"/>
      <c r="B45" s="725" t="s">
        <v>2498</v>
      </c>
      <c r="C45" s="712" t="s">
        <v>153</v>
      </c>
      <c r="D45" s="717"/>
      <c r="E45" s="724"/>
      <c r="F45" s="714">
        <v>9</v>
      </c>
      <c r="G45" s="715">
        <f t="shared" si="0"/>
        <v>0</v>
      </c>
      <c r="H45" s="714">
        <v>9</v>
      </c>
      <c r="I45" s="715">
        <f t="shared" si="1"/>
        <v>0</v>
      </c>
      <c r="J45" s="714">
        <v>9</v>
      </c>
      <c r="K45" s="715">
        <f t="shared" si="2"/>
        <v>0</v>
      </c>
      <c r="L45" s="714">
        <v>12</v>
      </c>
      <c r="M45" s="715">
        <f t="shared" si="3"/>
        <v>0</v>
      </c>
      <c r="N45" s="714">
        <v>12</v>
      </c>
      <c r="O45" s="715">
        <f t="shared" si="4"/>
        <v>0</v>
      </c>
      <c r="P45" s="714">
        <v>12</v>
      </c>
      <c r="Q45" s="715">
        <f t="shared" si="5"/>
        <v>0</v>
      </c>
    </row>
    <row r="46" spans="1:17" s="711" customFormat="1" ht="33.75" hidden="1">
      <c r="A46" s="1142"/>
      <c r="B46" s="725" t="s">
        <v>2501</v>
      </c>
      <c r="C46" s="712" t="s">
        <v>153</v>
      </c>
      <c r="D46" s="717"/>
      <c r="E46" s="724"/>
      <c r="F46" s="714">
        <v>41</v>
      </c>
      <c r="G46" s="715">
        <f t="shared" si="0"/>
        <v>0</v>
      </c>
      <c r="H46" s="714">
        <v>41</v>
      </c>
      <c r="I46" s="715">
        <f t="shared" si="1"/>
        <v>0</v>
      </c>
      <c r="J46" s="714">
        <v>41</v>
      </c>
      <c r="K46" s="715">
        <f t="shared" si="2"/>
        <v>0</v>
      </c>
      <c r="L46" s="714">
        <v>23</v>
      </c>
      <c r="M46" s="715">
        <f t="shared" si="3"/>
        <v>0</v>
      </c>
      <c r="N46" s="714">
        <v>23</v>
      </c>
      <c r="O46" s="715">
        <f t="shared" si="4"/>
        <v>0</v>
      </c>
      <c r="P46" s="714">
        <v>23</v>
      </c>
      <c r="Q46" s="715">
        <f t="shared" si="5"/>
        <v>0</v>
      </c>
    </row>
    <row r="47" spans="1:17" s="711" customFormat="1" ht="33.75" hidden="1">
      <c r="A47" s="1142"/>
      <c r="B47" s="725" t="s">
        <v>2502</v>
      </c>
      <c r="C47" s="712" t="s">
        <v>153</v>
      </c>
      <c r="D47" s="717"/>
      <c r="E47" s="724"/>
      <c r="F47" s="714">
        <v>10</v>
      </c>
      <c r="G47" s="715">
        <f t="shared" si="0"/>
        <v>0</v>
      </c>
      <c r="H47" s="714">
        <v>10</v>
      </c>
      <c r="I47" s="715">
        <f t="shared" si="1"/>
        <v>0</v>
      </c>
      <c r="J47" s="714">
        <v>10</v>
      </c>
      <c r="K47" s="715">
        <f t="shared" si="2"/>
        <v>0</v>
      </c>
      <c r="L47" s="714">
        <v>16</v>
      </c>
      <c r="M47" s="715">
        <f t="shared" si="3"/>
        <v>0</v>
      </c>
      <c r="N47" s="714">
        <v>16</v>
      </c>
      <c r="O47" s="715">
        <f t="shared" si="4"/>
        <v>0</v>
      </c>
      <c r="P47" s="714">
        <v>16</v>
      </c>
      <c r="Q47" s="715">
        <f t="shared" si="5"/>
        <v>0</v>
      </c>
    </row>
    <row r="48" spans="1:17" s="711" customFormat="1" ht="33.75" hidden="1">
      <c r="A48" s="1142"/>
      <c r="B48" s="725" t="s">
        <v>2531</v>
      </c>
      <c r="C48" s="712" t="s">
        <v>153</v>
      </c>
      <c r="D48" s="717"/>
      <c r="E48" s="724"/>
      <c r="F48" s="714">
        <v>0</v>
      </c>
      <c r="G48" s="715">
        <f t="shared" si="0"/>
        <v>0</v>
      </c>
      <c r="H48" s="714">
        <v>0</v>
      </c>
      <c r="I48" s="715">
        <f t="shared" si="1"/>
        <v>0</v>
      </c>
      <c r="J48" s="714">
        <v>0</v>
      </c>
      <c r="K48" s="715">
        <f t="shared" si="2"/>
        <v>0</v>
      </c>
      <c r="L48" s="714">
        <v>6</v>
      </c>
      <c r="M48" s="715">
        <f t="shared" si="3"/>
        <v>0</v>
      </c>
      <c r="N48" s="714">
        <v>6</v>
      </c>
      <c r="O48" s="715">
        <f t="shared" si="4"/>
        <v>0</v>
      </c>
      <c r="P48" s="714">
        <v>6</v>
      </c>
      <c r="Q48" s="715">
        <f t="shared" si="5"/>
        <v>0</v>
      </c>
    </row>
    <row r="49" spans="1:17" ht="46.5" customHeight="1">
      <c r="A49" s="1140" t="s">
        <v>2430</v>
      </c>
      <c r="B49" s="1140"/>
      <c r="C49" s="1140"/>
      <c r="D49" s="1140"/>
      <c r="E49" s="726"/>
      <c r="F49" s="727"/>
      <c r="G49" s="728">
        <f>SUM(G4:G48)</f>
        <v>356106000</v>
      </c>
      <c r="H49" s="727"/>
      <c r="I49" s="728">
        <f>SUM(I4:I48)</f>
        <v>358590000</v>
      </c>
      <c r="J49" s="727"/>
      <c r="K49" s="728">
        <f>SUM(K4:K48)</f>
        <v>357628000</v>
      </c>
      <c r="L49" s="727"/>
      <c r="M49" s="728">
        <f>SUM(M4:M48)</f>
        <v>602147000</v>
      </c>
      <c r="N49" s="727"/>
      <c r="O49" s="728">
        <f>SUM(O4:O48)</f>
        <v>656850000</v>
      </c>
      <c r="P49" s="727"/>
      <c r="Q49" s="728">
        <f>SUM(Q4:Q48)</f>
        <v>676523000</v>
      </c>
    </row>
    <row r="50" spans="1:17" ht="39.75" customHeight="1">
      <c r="A50" s="1140" t="s">
        <v>2400</v>
      </c>
      <c r="B50" s="1140"/>
      <c r="C50" s="1140"/>
      <c r="D50" s="1140"/>
      <c r="E50" s="729">
        <v>421306</v>
      </c>
      <c r="F50" s="727"/>
      <c r="G50" s="707">
        <f>VLOOKUP($E50,'[4]فایل اصلی'!$C$4:$G$1608,4,0)</f>
        <v>12630000</v>
      </c>
      <c r="H50" s="727"/>
      <c r="I50" s="730">
        <f>G50</f>
        <v>12630000</v>
      </c>
      <c r="J50" s="726"/>
      <c r="K50" s="730">
        <f>I50</f>
        <v>12630000</v>
      </c>
      <c r="L50" s="727"/>
      <c r="M50" s="728">
        <v>0</v>
      </c>
      <c r="N50" s="727"/>
      <c r="O50" s="728">
        <v>0</v>
      </c>
      <c r="P50" s="727"/>
      <c r="Q50" s="728">
        <v>0</v>
      </c>
    </row>
    <row r="51" spans="1:17" ht="39.75" customHeight="1">
      <c r="A51" s="1140" t="s">
        <v>2416</v>
      </c>
      <c r="B51" s="1140"/>
      <c r="C51" s="1140"/>
      <c r="D51" s="1140"/>
      <c r="E51" s="729">
        <v>421307</v>
      </c>
      <c r="F51" s="726"/>
      <c r="G51" s="730">
        <v>0</v>
      </c>
      <c r="H51" s="726"/>
      <c r="I51" s="730">
        <v>0</v>
      </c>
      <c r="J51" s="726"/>
      <c r="K51" s="730">
        <v>0</v>
      </c>
      <c r="L51" s="726"/>
      <c r="M51" s="707">
        <f>VLOOKUP($E51,'[4]فایل اصلی'!$C$4:$G$1608,4,0)</f>
        <v>14718000</v>
      </c>
      <c r="N51" s="726"/>
      <c r="O51" s="730">
        <f>M51</f>
        <v>14718000</v>
      </c>
      <c r="P51" s="726"/>
      <c r="Q51" s="730">
        <f>O51</f>
        <v>14718000</v>
      </c>
    </row>
    <row r="52" spans="1:17" ht="39.75" customHeight="1">
      <c r="A52" s="1140" t="s">
        <v>2431</v>
      </c>
      <c r="B52" s="1140"/>
      <c r="C52" s="1140"/>
      <c r="D52" s="1140"/>
      <c r="E52" s="1141"/>
      <c r="F52" s="1141"/>
      <c r="G52" s="730">
        <f>G49+G51</f>
        <v>356106000</v>
      </c>
      <c r="H52" s="726"/>
      <c r="I52" s="730">
        <f>I49+I51</f>
        <v>358590000</v>
      </c>
      <c r="J52" s="726"/>
      <c r="K52" s="730">
        <f>K49+K51</f>
        <v>357628000</v>
      </c>
      <c r="L52" s="726"/>
      <c r="M52" s="730">
        <f>M49+M51</f>
        <v>616865000</v>
      </c>
      <c r="N52" s="726"/>
      <c r="O52" s="730">
        <f>O49+O51</f>
        <v>671568000</v>
      </c>
      <c r="P52" s="726"/>
      <c r="Q52" s="730">
        <f>Q49+Q51</f>
        <v>691241000</v>
      </c>
    </row>
  </sheetData>
  <mergeCells count="45">
    <mergeCell ref="A14:A16"/>
    <mergeCell ref="A1:Q1"/>
    <mergeCell ref="A2:B3"/>
    <mergeCell ref="C2:C3"/>
    <mergeCell ref="D2:D3"/>
    <mergeCell ref="E2:E3"/>
    <mergeCell ref="F3:G3"/>
    <mergeCell ref="H3:I3"/>
    <mergeCell ref="J3:K3"/>
    <mergeCell ref="L3:M3"/>
    <mergeCell ref="N3:O3"/>
    <mergeCell ref="P3:Q3"/>
    <mergeCell ref="A4:A7"/>
    <mergeCell ref="A8:A9"/>
    <mergeCell ref="A10:A11"/>
    <mergeCell ref="A12:A13"/>
    <mergeCell ref="A28:B28"/>
    <mergeCell ref="A17:B17"/>
    <mergeCell ref="A18:B18"/>
    <mergeCell ref="A19:B19"/>
    <mergeCell ref="A20:B20"/>
    <mergeCell ref="A21:B21"/>
    <mergeCell ref="A22:B22"/>
    <mergeCell ref="A23:B23"/>
    <mergeCell ref="A24:B24"/>
    <mergeCell ref="A25:B25"/>
    <mergeCell ref="A26:B26"/>
    <mergeCell ref="A27:B27"/>
    <mergeCell ref="A40:A48"/>
    <mergeCell ref="A29:B29"/>
    <mergeCell ref="A30:B30"/>
    <mergeCell ref="A31:B31"/>
    <mergeCell ref="A32:B32"/>
    <mergeCell ref="A33:B33"/>
    <mergeCell ref="A34:B34"/>
    <mergeCell ref="A35:B35"/>
    <mergeCell ref="A36:B36"/>
    <mergeCell ref="A37:B37"/>
    <mergeCell ref="A38:B38"/>
    <mergeCell ref="A39:B39"/>
    <mergeCell ref="A49:D49"/>
    <mergeCell ref="A50:D50"/>
    <mergeCell ref="A51:D51"/>
    <mergeCell ref="A52:D52"/>
    <mergeCell ref="E52:F52"/>
  </mergeCells>
  <printOptions horizontalCentered="1"/>
  <pageMargins left="0" right="0" top="0" bottom="0" header="0.31496062992126" footer="0.31496062992126"/>
  <pageSetup scale="36" orientation="landscape" r:id="rId1"/>
  <headerFooter scaleWithDoc="0" alignWithMargins="0">
    <oddFooter xml:space="preserve">&amp;Lصفحه  &amp;P از &amp;N&amp;C&amp;"-,Bold"سیداحمد موسوی  احمد اقبالی  خانم سارا مقصودلو  &amp;R&amp;"-,Bold"اعضای کار گروه
جمال کمیلی فر  شهرام شاهی  حجت ا... اکبری نسرکانی  اباذردماوندی   حسین کرمی   رضا حصاری  محمدعلی رجبی محمد تقی اتحاد
  اعضای هیئت مدیره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1"/>
  <sheetViews>
    <sheetView rightToLeft="1" view="pageBreakPreview" topLeftCell="A7" zoomScale="60" zoomScaleNormal="100" workbookViewId="0">
      <selection activeCell="A3" sqref="A3:A5"/>
    </sheetView>
  </sheetViews>
  <sheetFormatPr defaultColWidth="9.140625" defaultRowHeight="15"/>
  <cols>
    <col min="1" max="1" width="12.7109375" style="731" customWidth="1"/>
    <col min="2" max="2" width="14.7109375" style="731" customWidth="1"/>
    <col min="3" max="3" width="26.7109375" style="731" customWidth="1"/>
    <col min="4" max="4" width="22.7109375" style="731" customWidth="1"/>
    <col min="5" max="5" width="16.140625" style="731" bestFit="1" customWidth="1"/>
    <col min="6" max="6" width="25.7109375" style="731" customWidth="1"/>
    <col min="7" max="7" width="12.7109375" style="731" customWidth="1"/>
    <col min="8" max="8" width="25" style="731" customWidth="1"/>
    <col min="9" max="9" width="12.7109375" style="731" customWidth="1"/>
    <col min="10" max="10" width="24.7109375" style="731" customWidth="1"/>
    <col min="11" max="11" width="12.7109375" style="731" customWidth="1"/>
    <col min="12" max="12" width="30.140625" style="731" customWidth="1"/>
    <col min="13" max="13" width="12.7109375" style="731" customWidth="1"/>
    <col min="14" max="14" width="26.85546875" customWidth="1"/>
    <col min="15" max="16384" width="9.140625" style="731"/>
  </cols>
  <sheetData>
    <row r="1" spans="1:14" ht="26.25" customHeight="1" thickBot="1">
      <c r="A1" s="1167" t="s">
        <v>2532</v>
      </c>
      <c r="B1" s="1167"/>
      <c r="C1" s="1167"/>
      <c r="D1" s="1167"/>
      <c r="E1" s="1167"/>
      <c r="F1" s="1167"/>
      <c r="G1" s="1167"/>
      <c r="H1" s="1167"/>
      <c r="I1" s="1167"/>
      <c r="J1" s="1167"/>
      <c r="K1" s="1167"/>
      <c r="L1" s="1167"/>
      <c r="M1" s="1167"/>
      <c r="N1" s="1167"/>
    </row>
    <row r="2" spans="1:14" ht="78.75" customHeight="1" thickBot="1">
      <c r="A2" s="1168" t="s">
        <v>2</v>
      </c>
      <c r="B2" s="1169"/>
      <c r="C2" s="732" t="s">
        <v>1</v>
      </c>
      <c r="D2" s="732" t="s">
        <v>2480</v>
      </c>
      <c r="E2" s="732" t="s">
        <v>2481</v>
      </c>
      <c r="F2" s="733" t="s">
        <v>2292</v>
      </c>
      <c r="G2" s="1170" t="s">
        <v>2533</v>
      </c>
      <c r="H2" s="1171"/>
      <c r="I2" s="1170" t="s">
        <v>2534</v>
      </c>
      <c r="J2" s="1171"/>
      <c r="K2" s="1170" t="s">
        <v>2535</v>
      </c>
      <c r="L2" s="1171"/>
      <c r="M2" s="1170" t="s">
        <v>2536</v>
      </c>
      <c r="N2" s="1171"/>
    </row>
    <row r="3" spans="1:14" ht="33.75">
      <c r="A3" s="1172" t="s">
        <v>2454</v>
      </c>
      <c r="B3" s="734" t="s">
        <v>2354</v>
      </c>
      <c r="C3" s="734" t="s">
        <v>52</v>
      </c>
      <c r="D3" s="735">
        <v>200801</v>
      </c>
      <c r="E3" s="736">
        <v>679001000</v>
      </c>
      <c r="F3" s="521">
        <f>VLOOKUP(D3,'[4]فایل اصلی'!$C$4:$G$1608,4,0)</f>
        <v>11340000</v>
      </c>
      <c r="G3" s="737">
        <v>4</v>
      </c>
      <c r="H3" s="738">
        <f>G3*F3</f>
        <v>45360000</v>
      </c>
      <c r="I3" s="739">
        <v>4</v>
      </c>
      <c r="J3" s="738">
        <f>I3*F3</f>
        <v>45360000</v>
      </c>
      <c r="K3" s="740">
        <v>3</v>
      </c>
      <c r="L3" s="738">
        <f>K3*F3</f>
        <v>34020000</v>
      </c>
      <c r="M3" s="740">
        <v>0</v>
      </c>
      <c r="N3" s="738">
        <f>M3*F3</f>
        <v>0</v>
      </c>
    </row>
    <row r="4" spans="1:14" ht="33.75">
      <c r="A4" s="1173"/>
      <c r="B4" s="741" t="s">
        <v>2363</v>
      </c>
      <c r="C4" s="741" t="s">
        <v>52</v>
      </c>
      <c r="D4" s="742">
        <v>200802</v>
      </c>
      <c r="E4" s="743" t="s">
        <v>1470</v>
      </c>
      <c r="F4" s="521">
        <f>VLOOKUP(D4,'[4]فایل اصلی'!$C$4:$G$1608,4,0)</f>
        <v>19080000</v>
      </c>
      <c r="G4" s="744">
        <v>0</v>
      </c>
      <c r="H4" s="745">
        <f t="shared" ref="H4:H27" si="0">G4*F4</f>
        <v>0</v>
      </c>
      <c r="I4" s="746">
        <v>0</v>
      </c>
      <c r="J4" s="745">
        <f t="shared" ref="J4:J27" si="1">I4*F4</f>
        <v>0</v>
      </c>
      <c r="K4" s="747">
        <v>1</v>
      </c>
      <c r="L4" s="745">
        <f t="shared" ref="L4:L27" si="2">K4*F4</f>
        <v>19080000</v>
      </c>
      <c r="M4" s="747">
        <v>4</v>
      </c>
      <c r="N4" s="745">
        <f t="shared" ref="N4:N27" si="3">M4*F4</f>
        <v>76320000</v>
      </c>
    </row>
    <row r="5" spans="1:14" ht="34.5" thickBot="1">
      <c r="A5" s="1174"/>
      <c r="B5" s="748" t="s">
        <v>2365</v>
      </c>
      <c r="C5" s="748" t="s">
        <v>52</v>
      </c>
      <c r="D5" s="749">
        <v>200803</v>
      </c>
      <c r="E5" s="750">
        <v>679001200</v>
      </c>
      <c r="F5" s="521">
        <f>VLOOKUP(D5,'[4]فایل اصلی'!$C$4:$G$1608,4,0)</f>
        <v>23400000</v>
      </c>
      <c r="G5" s="751">
        <v>0</v>
      </c>
      <c r="H5" s="752">
        <f t="shared" si="0"/>
        <v>0</v>
      </c>
      <c r="I5" s="753">
        <v>0</v>
      </c>
      <c r="J5" s="752">
        <f t="shared" si="1"/>
        <v>0</v>
      </c>
      <c r="K5" s="754">
        <v>0</v>
      </c>
      <c r="L5" s="752">
        <f t="shared" si="2"/>
        <v>0</v>
      </c>
      <c r="M5" s="754">
        <v>1</v>
      </c>
      <c r="N5" s="752">
        <f t="shared" si="3"/>
        <v>23400000</v>
      </c>
    </row>
    <row r="6" spans="1:14" ht="135">
      <c r="A6" s="1175" t="s">
        <v>2456</v>
      </c>
      <c r="B6" s="734" t="s">
        <v>2389</v>
      </c>
      <c r="C6" s="734" t="s">
        <v>153</v>
      </c>
      <c r="D6" s="735">
        <v>200902</v>
      </c>
      <c r="E6" s="755" t="s">
        <v>1616</v>
      </c>
      <c r="F6" s="521">
        <f>VLOOKUP(D6,'[4]فایل اصلی'!$C$4:$G$1608,4,0)</f>
        <v>891000</v>
      </c>
      <c r="G6" s="737">
        <v>12</v>
      </c>
      <c r="H6" s="738">
        <f t="shared" si="0"/>
        <v>10692000</v>
      </c>
      <c r="I6" s="739">
        <v>12</v>
      </c>
      <c r="J6" s="738">
        <f t="shared" si="1"/>
        <v>10692000</v>
      </c>
      <c r="K6" s="740">
        <v>9</v>
      </c>
      <c r="L6" s="738">
        <f t="shared" si="2"/>
        <v>8019000</v>
      </c>
      <c r="M6" s="740">
        <v>0</v>
      </c>
      <c r="N6" s="738">
        <f t="shared" si="3"/>
        <v>0</v>
      </c>
    </row>
    <row r="7" spans="1:14" ht="135.75" thickBot="1">
      <c r="A7" s="1176"/>
      <c r="B7" s="748" t="s">
        <v>2457</v>
      </c>
      <c r="C7" s="748" t="s">
        <v>153</v>
      </c>
      <c r="D7" s="749">
        <v>200905</v>
      </c>
      <c r="E7" s="756" t="s">
        <v>1619</v>
      </c>
      <c r="F7" s="521">
        <f>VLOOKUP(D7,'[4]فایل اصلی'!$C$4:$G$1608,4,0)</f>
        <v>1395000</v>
      </c>
      <c r="G7" s="751">
        <v>0</v>
      </c>
      <c r="H7" s="752">
        <f t="shared" si="0"/>
        <v>0</v>
      </c>
      <c r="I7" s="753">
        <v>0</v>
      </c>
      <c r="J7" s="752">
        <f t="shared" si="1"/>
        <v>0</v>
      </c>
      <c r="K7" s="754">
        <v>3</v>
      </c>
      <c r="L7" s="752">
        <f t="shared" si="2"/>
        <v>4185000</v>
      </c>
      <c r="M7" s="754">
        <v>15</v>
      </c>
      <c r="N7" s="752">
        <f t="shared" si="3"/>
        <v>20925000</v>
      </c>
    </row>
    <row r="8" spans="1:14" ht="33.75">
      <c r="A8" s="1177" t="s">
        <v>2311</v>
      </c>
      <c r="B8" s="1178"/>
      <c r="C8" s="734" t="s">
        <v>238</v>
      </c>
      <c r="D8" s="735">
        <v>250201</v>
      </c>
      <c r="E8" s="736">
        <v>323002600</v>
      </c>
      <c r="F8" s="521">
        <f>VLOOKUP(D8,'[4]فایل اصلی'!$C$4:$G$1608,4,0)</f>
        <v>3910000</v>
      </c>
      <c r="G8" s="757">
        <v>3</v>
      </c>
      <c r="H8" s="738">
        <f t="shared" si="0"/>
        <v>11730000</v>
      </c>
      <c r="I8" s="758">
        <v>3.5</v>
      </c>
      <c r="J8" s="738">
        <f t="shared" si="1"/>
        <v>13685000</v>
      </c>
      <c r="K8" s="759">
        <v>4</v>
      </c>
      <c r="L8" s="738">
        <f t="shared" si="2"/>
        <v>15640000</v>
      </c>
      <c r="M8" s="759">
        <v>5</v>
      </c>
      <c r="N8" s="738">
        <f t="shared" si="3"/>
        <v>19550000</v>
      </c>
    </row>
    <row r="9" spans="1:14" ht="36" customHeight="1">
      <c r="A9" s="1163" t="s">
        <v>2537</v>
      </c>
      <c r="B9" s="1164"/>
      <c r="C9" s="741" t="s">
        <v>154</v>
      </c>
      <c r="D9" s="742">
        <v>61002</v>
      </c>
      <c r="E9" s="743">
        <v>682000400</v>
      </c>
      <c r="F9" s="521">
        <f>VLOOKUP(D9,'[4]فایل اصلی'!$C$4:$G$1608,4,0)</f>
        <v>128000</v>
      </c>
      <c r="G9" s="744">
        <v>6</v>
      </c>
      <c r="H9" s="745">
        <f>G9*F9</f>
        <v>768000</v>
      </c>
      <c r="I9" s="746">
        <v>6</v>
      </c>
      <c r="J9" s="745">
        <f>I9*F9</f>
        <v>768000</v>
      </c>
      <c r="K9" s="747">
        <v>6</v>
      </c>
      <c r="L9" s="745">
        <f>K9*F9</f>
        <v>768000</v>
      </c>
      <c r="M9" s="747">
        <v>8</v>
      </c>
      <c r="N9" s="745">
        <f>M9*F9</f>
        <v>1024000</v>
      </c>
    </row>
    <row r="10" spans="1:14" ht="50.25" customHeight="1">
      <c r="A10" s="1163" t="s">
        <v>2487</v>
      </c>
      <c r="B10" s="1164"/>
      <c r="C10" s="741" t="s">
        <v>153</v>
      </c>
      <c r="D10" s="742">
        <v>120566</v>
      </c>
      <c r="E10" s="743">
        <v>670001210</v>
      </c>
      <c r="F10" s="521">
        <f>VLOOKUP(D10,'[4]فایل اصلی'!$C$4:$G$1608,4,0)</f>
        <v>943000</v>
      </c>
      <c r="G10" s="744">
        <v>1</v>
      </c>
      <c r="H10" s="745">
        <f>G10*F10</f>
        <v>943000</v>
      </c>
      <c r="I10" s="746">
        <v>1</v>
      </c>
      <c r="J10" s="745">
        <f>I10*F10</f>
        <v>943000</v>
      </c>
      <c r="K10" s="747">
        <v>1</v>
      </c>
      <c r="L10" s="745">
        <f>K10*F10</f>
        <v>943000</v>
      </c>
      <c r="M10" s="747">
        <v>1</v>
      </c>
      <c r="N10" s="745">
        <f>M10*F10</f>
        <v>943000</v>
      </c>
    </row>
    <row r="11" spans="1:14" ht="34.5" thickBot="1">
      <c r="A11" s="1163" t="s">
        <v>2399</v>
      </c>
      <c r="B11" s="1164"/>
      <c r="C11" s="741" t="s">
        <v>238</v>
      </c>
      <c r="D11" s="742">
        <v>230101</v>
      </c>
      <c r="E11" s="743">
        <v>667000450</v>
      </c>
      <c r="F11" s="521">
        <f>VLOOKUP(D11,'[4]فایل اصلی'!$C$4:$G$1608,4,0)</f>
        <v>2025000</v>
      </c>
      <c r="G11" s="760">
        <v>70</v>
      </c>
      <c r="H11" s="745">
        <f>G11*F11</f>
        <v>141750000</v>
      </c>
      <c r="I11" s="761">
        <v>70</v>
      </c>
      <c r="J11" s="745">
        <f>I11*F11</f>
        <v>141750000</v>
      </c>
      <c r="K11" s="762">
        <v>70</v>
      </c>
      <c r="L11" s="745">
        <f>K11*F11</f>
        <v>141750000</v>
      </c>
      <c r="M11" s="762">
        <v>100</v>
      </c>
      <c r="N11" s="745">
        <f>M11*F11</f>
        <v>202500000</v>
      </c>
    </row>
    <row r="12" spans="1:14" ht="34.5" hidden="1" thickBot="1">
      <c r="A12" s="1163" t="s">
        <v>2461</v>
      </c>
      <c r="B12" s="1164"/>
      <c r="C12" s="741" t="s">
        <v>153</v>
      </c>
      <c r="D12" s="741"/>
      <c r="E12" s="741"/>
      <c r="F12" s="763"/>
      <c r="G12" s="760">
        <v>5</v>
      </c>
      <c r="H12" s="745">
        <f t="shared" si="0"/>
        <v>0</v>
      </c>
      <c r="I12" s="761">
        <v>5</v>
      </c>
      <c r="J12" s="745">
        <f t="shared" si="1"/>
        <v>0</v>
      </c>
      <c r="K12" s="762">
        <v>5</v>
      </c>
      <c r="L12" s="745">
        <f t="shared" si="2"/>
        <v>0</v>
      </c>
      <c r="M12" s="762">
        <v>5</v>
      </c>
      <c r="N12" s="745">
        <f t="shared" si="3"/>
        <v>0</v>
      </c>
    </row>
    <row r="13" spans="1:14" ht="34.5" hidden="1" thickBot="1">
      <c r="A13" s="1163" t="s">
        <v>2462</v>
      </c>
      <c r="B13" s="1164"/>
      <c r="C13" s="741" t="s">
        <v>153</v>
      </c>
      <c r="D13" s="741"/>
      <c r="E13" s="741"/>
      <c r="F13" s="763"/>
      <c r="G13" s="760">
        <v>6</v>
      </c>
      <c r="H13" s="745">
        <f t="shared" si="0"/>
        <v>0</v>
      </c>
      <c r="I13" s="761">
        <v>6</v>
      </c>
      <c r="J13" s="745">
        <f t="shared" si="1"/>
        <v>0</v>
      </c>
      <c r="K13" s="762">
        <v>6</v>
      </c>
      <c r="L13" s="745">
        <f t="shared" si="2"/>
        <v>0</v>
      </c>
      <c r="M13" s="762">
        <v>6</v>
      </c>
      <c r="N13" s="745">
        <f t="shared" si="3"/>
        <v>0</v>
      </c>
    </row>
    <row r="14" spans="1:14" ht="34.5" hidden="1" thickBot="1">
      <c r="A14" s="1163" t="s">
        <v>2538</v>
      </c>
      <c r="B14" s="1164"/>
      <c r="C14" s="741" t="s">
        <v>154</v>
      </c>
      <c r="D14" s="741"/>
      <c r="E14" s="741"/>
      <c r="F14" s="763"/>
      <c r="G14" s="744">
        <v>1</v>
      </c>
      <c r="H14" s="745">
        <f t="shared" si="0"/>
        <v>0</v>
      </c>
      <c r="I14" s="746">
        <v>1</v>
      </c>
      <c r="J14" s="745">
        <f t="shared" si="1"/>
        <v>0</v>
      </c>
      <c r="K14" s="747">
        <v>1</v>
      </c>
      <c r="L14" s="745">
        <f t="shared" si="2"/>
        <v>0</v>
      </c>
      <c r="M14" s="747">
        <v>1.3</v>
      </c>
      <c r="N14" s="745">
        <f t="shared" si="3"/>
        <v>0</v>
      </c>
    </row>
    <row r="15" spans="1:14" ht="22.5" hidden="1" customHeight="1">
      <c r="A15" s="1163" t="s">
        <v>2467</v>
      </c>
      <c r="B15" s="1164"/>
      <c r="C15" s="741" t="s">
        <v>153</v>
      </c>
      <c r="D15" s="741"/>
      <c r="E15" s="741"/>
      <c r="F15" s="763"/>
      <c r="G15" s="744">
        <v>12</v>
      </c>
      <c r="H15" s="745">
        <f t="shared" si="0"/>
        <v>0</v>
      </c>
      <c r="I15" s="746">
        <v>12</v>
      </c>
      <c r="J15" s="745">
        <f t="shared" si="1"/>
        <v>0</v>
      </c>
      <c r="K15" s="747">
        <v>12</v>
      </c>
      <c r="L15" s="745">
        <f t="shared" si="2"/>
        <v>0</v>
      </c>
      <c r="M15" s="747">
        <v>12</v>
      </c>
      <c r="N15" s="745">
        <f t="shared" si="3"/>
        <v>0</v>
      </c>
    </row>
    <row r="16" spans="1:14" ht="34.5" hidden="1" thickBot="1">
      <c r="A16" s="1163" t="s">
        <v>2469</v>
      </c>
      <c r="B16" s="1164"/>
      <c r="C16" s="741" t="s">
        <v>153</v>
      </c>
      <c r="D16" s="741"/>
      <c r="E16" s="741"/>
      <c r="F16" s="763"/>
      <c r="G16" s="744">
        <v>1</v>
      </c>
      <c r="H16" s="745">
        <f t="shared" si="0"/>
        <v>0</v>
      </c>
      <c r="I16" s="746">
        <v>1</v>
      </c>
      <c r="J16" s="745">
        <f t="shared" si="1"/>
        <v>0</v>
      </c>
      <c r="K16" s="747">
        <v>1</v>
      </c>
      <c r="L16" s="745">
        <f t="shared" si="2"/>
        <v>0</v>
      </c>
      <c r="M16" s="747">
        <v>2</v>
      </c>
      <c r="N16" s="745">
        <f t="shared" si="3"/>
        <v>0</v>
      </c>
    </row>
    <row r="17" spans="1:14" ht="34.5" hidden="1" thickBot="1">
      <c r="A17" s="1163" t="s">
        <v>2407</v>
      </c>
      <c r="B17" s="1164"/>
      <c r="C17" s="741" t="s">
        <v>153</v>
      </c>
      <c r="D17" s="741"/>
      <c r="E17" s="741"/>
      <c r="F17" s="763"/>
      <c r="G17" s="744">
        <v>1</v>
      </c>
      <c r="H17" s="745">
        <f t="shared" si="0"/>
        <v>0</v>
      </c>
      <c r="I17" s="746">
        <v>1</v>
      </c>
      <c r="J17" s="745">
        <f t="shared" si="1"/>
        <v>0</v>
      </c>
      <c r="K17" s="747">
        <v>1</v>
      </c>
      <c r="L17" s="745">
        <f t="shared" si="2"/>
        <v>0</v>
      </c>
      <c r="M17" s="747">
        <v>1</v>
      </c>
      <c r="N17" s="745">
        <f t="shared" si="3"/>
        <v>0</v>
      </c>
    </row>
    <row r="18" spans="1:14" ht="34.5" hidden="1" thickBot="1">
      <c r="A18" s="1163" t="s">
        <v>2409</v>
      </c>
      <c r="B18" s="1164"/>
      <c r="C18" s="741" t="s">
        <v>154</v>
      </c>
      <c r="D18" s="741"/>
      <c r="E18" s="741"/>
      <c r="F18" s="763"/>
      <c r="G18" s="744">
        <v>0.7</v>
      </c>
      <c r="H18" s="745">
        <f t="shared" si="0"/>
        <v>0</v>
      </c>
      <c r="I18" s="746">
        <v>0.7</v>
      </c>
      <c r="J18" s="745">
        <f t="shared" si="1"/>
        <v>0</v>
      </c>
      <c r="K18" s="747">
        <v>0.7</v>
      </c>
      <c r="L18" s="745">
        <f t="shared" si="2"/>
        <v>0</v>
      </c>
      <c r="M18" s="747">
        <v>1.4</v>
      </c>
      <c r="N18" s="745">
        <f t="shared" si="3"/>
        <v>0</v>
      </c>
    </row>
    <row r="19" spans="1:14" ht="34.5" hidden="1" thickBot="1">
      <c r="A19" s="1163" t="s">
        <v>2471</v>
      </c>
      <c r="B19" s="1164"/>
      <c r="C19" s="747" t="s">
        <v>153</v>
      </c>
      <c r="D19" s="747"/>
      <c r="E19" s="747"/>
      <c r="F19" s="764"/>
      <c r="G19" s="760">
        <v>6</v>
      </c>
      <c r="H19" s="745">
        <f t="shared" si="0"/>
        <v>0</v>
      </c>
      <c r="I19" s="761">
        <v>6</v>
      </c>
      <c r="J19" s="745">
        <f t="shared" si="1"/>
        <v>0</v>
      </c>
      <c r="K19" s="762">
        <v>6</v>
      </c>
      <c r="L19" s="745">
        <f t="shared" si="2"/>
        <v>0</v>
      </c>
      <c r="M19" s="762">
        <v>6</v>
      </c>
      <c r="N19" s="745">
        <f t="shared" si="3"/>
        <v>0</v>
      </c>
    </row>
    <row r="20" spans="1:14" ht="34.5" hidden="1" thickBot="1">
      <c r="A20" s="1163" t="s">
        <v>2412</v>
      </c>
      <c r="B20" s="1164"/>
      <c r="C20" s="747" t="s">
        <v>153</v>
      </c>
      <c r="D20" s="747"/>
      <c r="E20" s="747"/>
      <c r="F20" s="764"/>
      <c r="G20" s="760">
        <v>4</v>
      </c>
      <c r="H20" s="745">
        <f t="shared" si="0"/>
        <v>0</v>
      </c>
      <c r="I20" s="761">
        <v>4</v>
      </c>
      <c r="J20" s="745">
        <f t="shared" si="1"/>
        <v>0</v>
      </c>
      <c r="K20" s="762">
        <v>4</v>
      </c>
      <c r="L20" s="745">
        <f t="shared" si="2"/>
        <v>0</v>
      </c>
      <c r="M20" s="762">
        <v>4</v>
      </c>
      <c r="N20" s="745">
        <f t="shared" si="3"/>
        <v>0</v>
      </c>
    </row>
    <row r="21" spans="1:14" ht="34.5" hidden="1" thickBot="1">
      <c r="A21" s="1163" t="s">
        <v>2472</v>
      </c>
      <c r="B21" s="1164"/>
      <c r="C21" s="747" t="s">
        <v>153</v>
      </c>
      <c r="D21" s="747"/>
      <c r="E21" s="747"/>
      <c r="F21" s="764"/>
      <c r="G21" s="760">
        <v>2</v>
      </c>
      <c r="H21" s="745">
        <f t="shared" si="0"/>
        <v>0</v>
      </c>
      <c r="I21" s="761">
        <v>2</v>
      </c>
      <c r="J21" s="745">
        <f t="shared" si="1"/>
        <v>0</v>
      </c>
      <c r="K21" s="762">
        <v>2</v>
      </c>
      <c r="L21" s="745">
        <f t="shared" si="2"/>
        <v>0</v>
      </c>
      <c r="M21" s="762">
        <v>2</v>
      </c>
      <c r="N21" s="745">
        <f t="shared" si="3"/>
        <v>0</v>
      </c>
    </row>
    <row r="22" spans="1:14" ht="34.5" hidden="1" thickBot="1">
      <c r="A22" s="1163" t="s">
        <v>2413</v>
      </c>
      <c r="B22" s="1164"/>
      <c r="C22" s="747" t="s">
        <v>153</v>
      </c>
      <c r="D22" s="747"/>
      <c r="E22" s="747"/>
      <c r="F22" s="764"/>
      <c r="G22" s="760">
        <v>2</v>
      </c>
      <c r="H22" s="745">
        <f t="shared" si="0"/>
        <v>0</v>
      </c>
      <c r="I22" s="761">
        <v>2</v>
      </c>
      <c r="J22" s="745">
        <f t="shared" si="1"/>
        <v>0</v>
      </c>
      <c r="K22" s="762">
        <v>2</v>
      </c>
      <c r="L22" s="745">
        <f t="shared" si="2"/>
        <v>0</v>
      </c>
      <c r="M22" s="762">
        <v>2</v>
      </c>
      <c r="N22" s="745">
        <f t="shared" si="3"/>
        <v>0</v>
      </c>
    </row>
    <row r="23" spans="1:14" ht="34.5" hidden="1" thickBot="1">
      <c r="A23" s="1163" t="s">
        <v>2473</v>
      </c>
      <c r="B23" s="1164"/>
      <c r="C23" s="747" t="s">
        <v>154</v>
      </c>
      <c r="D23" s="747"/>
      <c r="E23" s="747"/>
      <c r="F23" s="764"/>
      <c r="G23" s="760">
        <v>12</v>
      </c>
      <c r="H23" s="745">
        <f t="shared" si="0"/>
        <v>0</v>
      </c>
      <c r="I23" s="761">
        <v>12</v>
      </c>
      <c r="J23" s="745">
        <f t="shared" si="1"/>
        <v>0</v>
      </c>
      <c r="K23" s="762">
        <v>12</v>
      </c>
      <c r="L23" s="745">
        <f t="shared" si="2"/>
        <v>0</v>
      </c>
      <c r="M23" s="762">
        <v>12</v>
      </c>
      <c r="N23" s="745">
        <f t="shared" si="3"/>
        <v>0</v>
      </c>
    </row>
    <row r="24" spans="1:14" ht="34.5" hidden="1" thickBot="1">
      <c r="A24" s="1163" t="s">
        <v>2474</v>
      </c>
      <c r="B24" s="1164"/>
      <c r="C24" s="747" t="s">
        <v>153</v>
      </c>
      <c r="D24" s="747"/>
      <c r="E24" s="747"/>
      <c r="F24" s="764"/>
      <c r="G24" s="760">
        <v>12</v>
      </c>
      <c r="H24" s="745">
        <f t="shared" si="0"/>
        <v>0</v>
      </c>
      <c r="I24" s="761">
        <v>12</v>
      </c>
      <c r="J24" s="745">
        <f t="shared" si="1"/>
        <v>0</v>
      </c>
      <c r="K24" s="762">
        <v>12</v>
      </c>
      <c r="L24" s="745">
        <f t="shared" si="2"/>
        <v>0</v>
      </c>
      <c r="M24" s="762">
        <v>12</v>
      </c>
      <c r="N24" s="745">
        <f t="shared" si="3"/>
        <v>0</v>
      </c>
    </row>
    <row r="25" spans="1:14" ht="34.5" hidden="1" thickBot="1">
      <c r="A25" s="1163" t="s">
        <v>2475</v>
      </c>
      <c r="B25" s="1164"/>
      <c r="C25" s="747" t="s">
        <v>153</v>
      </c>
      <c r="D25" s="747"/>
      <c r="E25" s="747"/>
      <c r="F25" s="764"/>
      <c r="G25" s="760">
        <v>25</v>
      </c>
      <c r="H25" s="745">
        <f t="shared" si="0"/>
        <v>0</v>
      </c>
      <c r="I25" s="761">
        <v>25</v>
      </c>
      <c r="J25" s="745">
        <f t="shared" si="1"/>
        <v>0</v>
      </c>
      <c r="K25" s="762">
        <v>25</v>
      </c>
      <c r="L25" s="745">
        <f t="shared" si="2"/>
        <v>0</v>
      </c>
      <c r="M25" s="762">
        <v>25</v>
      </c>
      <c r="N25" s="745">
        <f t="shared" si="3"/>
        <v>0</v>
      </c>
    </row>
    <row r="26" spans="1:14" ht="34.5" hidden="1" thickBot="1">
      <c r="A26" s="1163" t="s">
        <v>2476</v>
      </c>
      <c r="B26" s="1164"/>
      <c r="C26" s="747" t="s">
        <v>153</v>
      </c>
      <c r="D26" s="747"/>
      <c r="E26" s="747"/>
      <c r="F26" s="764"/>
      <c r="G26" s="760">
        <v>8</v>
      </c>
      <c r="H26" s="745">
        <f t="shared" si="0"/>
        <v>0</v>
      </c>
      <c r="I26" s="761">
        <v>8</v>
      </c>
      <c r="J26" s="745">
        <f t="shared" si="1"/>
        <v>0</v>
      </c>
      <c r="K26" s="762">
        <v>8</v>
      </c>
      <c r="L26" s="745">
        <f t="shared" si="2"/>
        <v>0</v>
      </c>
      <c r="M26" s="762">
        <v>8</v>
      </c>
      <c r="N26" s="745">
        <f t="shared" si="3"/>
        <v>0</v>
      </c>
    </row>
    <row r="27" spans="1:14" ht="34.5" hidden="1" thickBot="1">
      <c r="A27" s="1163" t="s">
        <v>2477</v>
      </c>
      <c r="B27" s="1164"/>
      <c r="C27" s="741" t="s">
        <v>153</v>
      </c>
      <c r="D27" s="741"/>
      <c r="E27" s="741"/>
      <c r="F27" s="763"/>
      <c r="G27" s="744">
        <v>1</v>
      </c>
      <c r="H27" s="745">
        <f t="shared" si="0"/>
        <v>0</v>
      </c>
      <c r="I27" s="746">
        <v>1</v>
      </c>
      <c r="J27" s="745">
        <f t="shared" si="1"/>
        <v>0</v>
      </c>
      <c r="K27" s="747">
        <v>1</v>
      </c>
      <c r="L27" s="745">
        <f t="shared" si="2"/>
        <v>0</v>
      </c>
      <c r="M27" s="747">
        <v>1</v>
      </c>
      <c r="N27" s="745">
        <f t="shared" si="3"/>
        <v>0</v>
      </c>
    </row>
    <row r="28" spans="1:14" ht="37.5" customHeight="1">
      <c r="A28" s="1165" t="s">
        <v>2430</v>
      </c>
      <c r="B28" s="1166"/>
      <c r="C28" s="1166"/>
      <c r="D28" s="765"/>
      <c r="E28" s="765"/>
      <c r="F28" s="765"/>
      <c r="G28" s="766"/>
      <c r="H28" s="766">
        <f>SUM(H3:H27)</f>
        <v>211243000</v>
      </c>
      <c r="I28" s="766"/>
      <c r="J28" s="766">
        <f>SUM(J3:J27)</f>
        <v>213198000</v>
      </c>
      <c r="K28" s="766"/>
      <c r="L28" s="766">
        <f>SUM(L3:L27)</f>
        <v>224405000</v>
      </c>
      <c r="M28" s="766"/>
      <c r="N28" s="767">
        <f>SUM(N3:N27)</f>
        <v>344662000</v>
      </c>
    </row>
    <row r="29" spans="1:14" ht="84.75" customHeight="1">
      <c r="A29" s="1159" t="s">
        <v>2400</v>
      </c>
      <c r="B29" s="1160"/>
      <c r="C29" s="1160"/>
      <c r="D29" s="768">
        <v>421306</v>
      </c>
      <c r="E29" s="768"/>
      <c r="F29" s="521">
        <f>VLOOKUP($D29,'[4]فایل اصلی'!$C$4:$G$1608,4,0)</f>
        <v>12630000</v>
      </c>
      <c r="G29" s="769"/>
      <c r="H29" s="521">
        <f>F29</f>
        <v>12630000</v>
      </c>
      <c r="I29" s="769"/>
      <c r="J29" s="521">
        <f>H29</f>
        <v>12630000</v>
      </c>
      <c r="K29" s="769"/>
      <c r="L29" s="521">
        <f>J29</f>
        <v>12630000</v>
      </c>
      <c r="M29" s="769"/>
      <c r="N29" s="521"/>
    </row>
    <row r="30" spans="1:14" ht="46.5" customHeight="1">
      <c r="A30" s="1159" t="s">
        <v>2416</v>
      </c>
      <c r="B30" s="1160"/>
      <c r="C30" s="1160"/>
      <c r="D30" s="770">
        <v>421307</v>
      </c>
      <c r="E30" s="770"/>
      <c r="F30" s="771"/>
      <c r="G30" s="772"/>
      <c r="H30" s="771"/>
      <c r="I30" s="772"/>
      <c r="J30" s="771"/>
      <c r="K30" s="772"/>
      <c r="L30" s="771"/>
      <c r="M30" s="772"/>
      <c r="N30" s="521">
        <f>VLOOKUP(D30,'[4]فایل اصلی'!$C$4:$G$1608,4,0)</f>
        <v>14718000</v>
      </c>
    </row>
    <row r="31" spans="1:14" ht="41.25" customHeight="1" thickBot="1">
      <c r="A31" s="1161" t="s">
        <v>2431</v>
      </c>
      <c r="B31" s="1162"/>
      <c r="C31" s="1162"/>
      <c r="D31" s="773"/>
      <c r="E31" s="773"/>
      <c r="F31" s="773"/>
      <c r="G31" s="773"/>
      <c r="H31" s="774">
        <f>SUM(H28:H29)</f>
        <v>223873000</v>
      </c>
      <c r="I31" s="774"/>
      <c r="J31" s="774">
        <f t="shared" ref="J31:L31" si="4">SUM(J28:J29)</f>
        <v>225828000</v>
      </c>
      <c r="K31" s="774"/>
      <c r="L31" s="774">
        <f t="shared" si="4"/>
        <v>237035000</v>
      </c>
      <c r="M31" s="774"/>
      <c r="N31" s="775">
        <f>SUM(N28:N30)</f>
        <v>359380000</v>
      </c>
    </row>
  </sheetData>
  <mergeCells count="32">
    <mergeCell ref="A11:B11"/>
    <mergeCell ref="A1:N1"/>
    <mergeCell ref="A2:B2"/>
    <mergeCell ref="G2:H2"/>
    <mergeCell ref="I2:J2"/>
    <mergeCell ref="K2:L2"/>
    <mergeCell ref="M2:N2"/>
    <mergeCell ref="A3:A5"/>
    <mergeCell ref="A6:A7"/>
    <mergeCell ref="A8:B8"/>
    <mergeCell ref="A9:B9"/>
    <mergeCell ref="A10:B10"/>
    <mergeCell ref="A23:B23"/>
    <mergeCell ref="A12:B12"/>
    <mergeCell ref="A13:B13"/>
    <mergeCell ref="A14:B14"/>
    <mergeCell ref="A15:B15"/>
    <mergeCell ref="A16:B16"/>
    <mergeCell ref="A17:B17"/>
    <mergeCell ref="A18:B18"/>
    <mergeCell ref="A19:B19"/>
    <mergeCell ref="A20:B20"/>
    <mergeCell ref="A21:B21"/>
    <mergeCell ref="A22:B22"/>
    <mergeCell ref="A30:C30"/>
    <mergeCell ref="A31:C31"/>
    <mergeCell ref="A24:B24"/>
    <mergeCell ref="A25:B25"/>
    <mergeCell ref="A26:B26"/>
    <mergeCell ref="A27:B27"/>
    <mergeCell ref="A28:C28"/>
    <mergeCell ref="A29:C29"/>
  </mergeCells>
  <printOptions horizontalCentered="1"/>
  <pageMargins left="0" right="0" top="0" bottom="0" header="0.31496062992125984" footer="0.31496062992125984"/>
  <pageSetup scale="37" orientation="portrait" r:id="rId1"/>
  <headerFooter scaleWithDoc="0">
    <oddFooter xml:space="preserve">&amp;Lصفحه  &amp;P از &amp;N&amp;Cاعضای هیئت مدیره سیداحمد موسوی  احمد اقبالی  خانم سارا مقصودلو  &amp;Rاعضای کار گروه
جمال کمیلی فر  شهرام شاهی  حجت ا... اکبری نسرکانی  اباذردماوندی   حسین کرمی   رضا حصاری  محمدعلی رجبی محمد تقی اتحاد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10"/>
  <sheetViews>
    <sheetView rightToLeft="1" view="pageBreakPreview" topLeftCell="C7" zoomScaleNormal="100" zoomScaleSheetLayoutView="100" workbookViewId="0">
      <selection activeCell="L16" sqref="L16"/>
    </sheetView>
  </sheetViews>
  <sheetFormatPr defaultColWidth="9" defaultRowHeight="12.75"/>
  <cols>
    <col min="1" max="1" width="9" style="785"/>
    <col min="2" max="2" width="35.85546875" style="785" customWidth="1"/>
    <col min="3" max="3" width="12.7109375" style="785" customWidth="1"/>
    <col min="4" max="4" width="24" style="785" customWidth="1"/>
    <col min="5" max="5" width="21" style="785" customWidth="1"/>
    <col min="6" max="6" width="18.42578125" style="785" customWidth="1"/>
    <col min="7" max="7" width="7.5703125" style="785" customWidth="1"/>
    <col min="8" max="8" width="22.28515625" style="785" customWidth="1"/>
    <col min="9" max="9" width="8.85546875" style="785" customWidth="1"/>
    <col min="10" max="10" width="21" style="785" customWidth="1"/>
    <col min="11" max="11" width="19" style="785" customWidth="1"/>
    <col min="12" max="12" width="20.5703125" style="785" customWidth="1"/>
    <col min="13" max="13" width="12.85546875" style="785" customWidth="1"/>
    <col min="14" max="14" width="24.42578125" style="785" customWidth="1"/>
    <col min="15" max="16384" width="9" style="785"/>
  </cols>
  <sheetData>
    <row r="2" spans="2:14" s="776" customFormat="1" ht="79.5" customHeight="1" thickBot="1">
      <c r="B2" s="1181" t="s">
        <v>2539</v>
      </c>
      <c r="C2" s="1181"/>
      <c r="D2" s="1181"/>
      <c r="E2" s="1181"/>
      <c r="F2" s="1181"/>
      <c r="G2" s="1181"/>
      <c r="H2" s="1181"/>
      <c r="I2" s="1181"/>
      <c r="J2" s="1181"/>
      <c r="K2" s="1181"/>
      <c r="L2" s="1181"/>
      <c r="M2" s="1181"/>
    </row>
    <row r="3" spans="2:14" s="780" customFormat="1" ht="79.5" customHeight="1" thickBot="1">
      <c r="B3" s="1182" t="s">
        <v>2289</v>
      </c>
      <c r="C3" s="1183"/>
      <c r="D3" s="777" t="s">
        <v>1</v>
      </c>
      <c r="E3" s="778" t="s">
        <v>1640</v>
      </c>
      <c r="F3" s="777" t="s">
        <v>0</v>
      </c>
      <c r="G3" s="777" t="s">
        <v>2540</v>
      </c>
      <c r="H3" s="777" t="s">
        <v>2297</v>
      </c>
      <c r="I3" s="777" t="s">
        <v>2541</v>
      </c>
      <c r="J3" s="777" t="s">
        <v>2297</v>
      </c>
      <c r="K3" s="777" t="s">
        <v>2542</v>
      </c>
      <c r="L3" s="777" t="s">
        <v>2297</v>
      </c>
      <c r="M3" s="777" t="s">
        <v>2543</v>
      </c>
      <c r="N3" s="779" t="s">
        <v>2297</v>
      </c>
    </row>
    <row r="4" spans="2:14" s="780" customFormat="1" ht="79.5" customHeight="1">
      <c r="B4" s="1184" t="s">
        <v>2311</v>
      </c>
      <c r="C4" s="1185"/>
      <c r="D4" s="777" t="s">
        <v>238</v>
      </c>
      <c r="E4" s="777">
        <v>250202</v>
      </c>
      <c r="F4" s="781">
        <f>VLOOKUP(E4,'[4]فایل اصلی'!C4:F2000,4,0)</f>
        <v>4080000</v>
      </c>
      <c r="G4" s="782">
        <v>0.8</v>
      </c>
      <c r="H4" s="783">
        <v>3264000</v>
      </c>
      <c r="I4" s="783">
        <v>1.1000000000000001</v>
      </c>
      <c r="J4" s="783">
        <v>4488000</v>
      </c>
      <c r="K4" s="783">
        <v>1.6</v>
      </c>
      <c r="L4" s="783">
        <v>6528000</v>
      </c>
      <c r="M4" s="783">
        <v>2</v>
      </c>
      <c r="N4" s="783">
        <v>8160000</v>
      </c>
    </row>
    <row r="5" spans="2:14" s="780" customFormat="1" ht="79.5" customHeight="1">
      <c r="B5" s="777" t="s">
        <v>2483</v>
      </c>
      <c r="C5" s="784" t="s">
        <v>2484</v>
      </c>
      <c r="D5" s="777" t="s">
        <v>153</v>
      </c>
      <c r="E5" s="777">
        <v>200603</v>
      </c>
      <c r="F5" s="781">
        <f>VLOOKUP(E5,'[4]فایل اصلی'!C5:F2001,4,0)</f>
        <v>1340000</v>
      </c>
      <c r="G5" s="782">
        <v>2</v>
      </c>
      <c r="H5" s="783">
        <v>2680000</v>
      </c>
      <c r="I5" s="783">
        <v>3</v>
      </c>
      <c r="J5" s="783">
        <v>4020000</v>
      </c>
      <c r="K5" s="783">
        <v>4</v>
      </c>
      <c r="L5" s="783">
        <v>5360000</v>
      </c>
      <c r="M5" s="783">
        <v>6</v>
      </c>
      <c r="N5" s="783">
        <v>8040000</v>
      </c>
    </row>
    <row r="6" spans="2:14" s="780" customFormat="1" ht="79.5" customHeight="1">
      <c r="B6" s="777" t="s">
        <v>2485</v>
      </c>
      <c r="C6" s="784" t="s">
        <v>2486</v>
      </c>
      <c r="D6" s="777" t="s">
        <v>153</v>
      </c>
      <c r="E6" s="777">
        <v>670000515</v>
      </c>
      <c r="F6" s="781">
        <f>VLOOKUP(E6,'[4]اقلام ستاره دار 1403 '!B4:F1992,5,0)</f>
        <v>415000</v>
      </c>
      <c r="G6" s="782">
        <v>6</v>
      </c>
      <c r="H6" s="783">
        <v>2490000</v>
      </c>
      <c r="I6" s="783">
        <v>9</v>
      </c>
      <c r="J6" s="783">
        <v>3735000</v>
      </c>
      <c r="K6" s="783">
        <v>12</v>
      </c>
      <c r="L6" s="783">
        <v>4980000</v>
      </c>
      <c r="M6" s="783">
        <v>18</v>
      </c>
      <c r="N6" s="783">
        <v>7470000</v>
      </c>
    </row>
    <row r="7" spans="2:14" s="780" customFormat="1" ht="79.5" customHeight="1" thickBot="1">
      <c r="B7" s="1186" t="s">
        <v>2544</v>
      </c>
      <c r="C7" s="1187"/>
      <c r="D7" s="777" t="s">
        <v>238</v>
      </c>
      <c r="E7" s="777">
        <v>220201</v>
      </c>
      <c r="F7" s="781">
        <f>VLOOKUP(E7,'[4]فایل اصلی'!C7:F2003,4,0)</f>
        <v>2724000</v>
      </c>
      <c r="G7" s="782">
        <v>3</v>
      </c>
      <c r="H7" s="783">
        <v>8172000</v>
      </c>
      <c r="I7" s="783">
        <v>4</v>
      </c>
      <c r="J7" s="783">
        <v>10896000</v>
      </c>
      <c r="K7" s="783">
        <v>5</v>
      </c>
      <c r="L7" s="783">
        <v>13620000</v>
      </c>
      <c r="M7" s="783">
        <v>7</v>
      </c>
      <c r="N7" s="783">
        <v>19068000</v>
      </c>
    </row>
    <row r="8" spans="2:14" s="780" customFormat="1" ht="79.5" customHeight="1">
      <c r="B8" s="1188" t="s">
        <v>1890</v>
      </c>
      <c r="C8" s="1189"/>
      <c r="D8" s="1190"/>
      <c r="E8" s="1190"/>
      <c r="F8" s="1190"/>
      <c r="G8" s="782"/>
      <c r="H8" s="783">
        <f>SUM(H4:H7)</f>
        <v>16606000</v>
      </c>
      <c r="I8" s="783"/>
      <c r="J8" s="783">
        <f>SUM(J4:J7)</f>
        <v>23139000</v>
      </c>
      <c r="K8" s="783"/>
      <c r="L8" s="783">
        <f>SUM(L4:L7)</f>
        <v>30488000</v>
      </c>
      <c r="M8" s="783"/>
      <c r="N8" s="783">
        <f>SUM(N4:N7)</f>
        <v>42738000</v>
      </c>
    </row>
    <row r="9" spans="2:14" s="780" customFormat="1" ht="79.5" customHeight="1">
      <c r="B9" s="1191" t="s">
        <v>2545</v>
      </c>
      <c r="C9" s="1191"/>
      <c r="D9" s="1191"/>
      <c r="E9" s="742">
        <v>421301</v>
      </c>
      <c r="F9" s="781"/>
      <c r="G9" s="782"/>
      <c r="H9" s="781">
        <f>VLOOKUP($E$9,'[4]فایل اصلی'!$C$8:$F$2004,4,0)</f>
        <v>2590000</v>
      </c>
      <c r="I9" s="783"/>
      <c r="J9" s="781">
        <f>VLOOKUP($E$9,'[4]فایل اصلی'!$C$8:$F$2004,4,0)</f>
        <v>2590000</v>
      </c>
      <c r="K9" s="783"/>
      <c r="L9" s="781">
        <f>VLOOKUP($E$9,'[4]فایل اصلی'!$C$8:$F$2004,4,0)</f>
        <v>2590000</v>
      </c>
      <c r="M9" s="783"/>
      <c r="N9" s="781">
        <f>VLOOKUP($E$9,'[4]فایل اصلی'!$C$8:$F$2004,4,0)</f>
        <v>2590000</v>
      </c>
    </row>
    <row r="10" spans="2:14" s="780" customFormat="1" ht="79.5" customHeight="1" thickBot="1">
      <c r="B10" s="1179" t="s">
        <v>1890</v>
      </c>
      <c r="C10" s="1180"/>
      <c r="D10" s="1180"/>
      <c r="E10" s="1180"/>
      <c r="F10" s="1180"/>
      <c r="G10" s="782"/>
      <c r="H10" s="783">
        <f>SUM(H8+H9)</f>
        <v>19196000</v>
      </c>
      <c r="I10" s="783"/>
      <c r="J10" s="783">
        <f>SUM(J8+J9)</f>
        <v>25729000</v>
      </c>
      <c r="K10" s="783"/>
      <c r="L10" s="783">
        <f>SUM(L8+L9)</f>
        <v>33078000</v>
      </c>
      <c r="M10" s="783"/>
      <c r="N10" s="783">
        <f>SUM(N8+N9)</f>
        <v>45328000</v>
      </c>
    </row>
  </sheetData>
  <mergeCells count="7">
    <mergeCell ref="B10:F10"/>
    <mergeCell ref="B2:M2"/>
    <mergeCell ref="B3:C3"/>
    <mergeCell ref="B4:C4"/>
    <mergeCell ref="B7:C7"/>
    <mergeCell ref="B8:F8"/>
    <mergeCell ref="B9:D9"/>
  </mergeCells>
  <printOptions horizontalCentered="1" verticalCentered="1"/>
  <pageMargins left="0.39370078740157483" right="0.39370078740157483" top="0.39370078740157483" bottom="0.39370078740157483" header="0.31496062992125984" footer="0.31496062992125984"/>
  <pageSetup scale="52" orientation="landscape" r:id="rId1"/>
  <headerFooter scaleWithDoc="0">
    <oddFooter xml:space="preserve">&amp;Cاعضای هیئت مدیره سیداحمد موسوی  احمد اقبالی  خانم سارا مقصودلو&amp;Rاعضای کار گروه
جمال کمیلی فر  شهرام شاهی  حجت ا... اکبری نسرکانی  اباذردماوندی   حسین کرمی   رضا حصاری  محمدعلی رجبی محمد تقی اتحاد حسین آقائی نژاد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19"/>
  <sheetViews>
    <sheetView rightToLeft="1" zoomScale="50" zoomScaleNormal="50" workbookViewId="0">
      <selection activeCell="K5" sqref="K5"/>
    </sheetView>
  </sheetViews>
  <sheetFormatPr defaultColWidth="9.140625" defaultRowHeight="46.5" customHeight="1"/>
  <cols>
    <col min="1" max="1" width="21.7109375" style="226" customWidth="1"/>
    <col min="2" max="2" width="25" style="226" customWidth="1"/>
    <col min="3" max="3" width="17.140625" style="262" customWidth="1"/>
    <col min="4" max="4" width="67.5703125" style="263" customWidth="1"/>
    <col min="5" max="5" width="11.42578125" style="226" customWidth="1"/>
    <col min="6" max="6" width="19.85546875" style="264" customWidth="1"/>
    <col min="7" max="21" width="8.7109375" style="264" customWidth="1"/>
    <col min="22" max="22" width="15" style="264" customWidth="1"/>
    <col min="23" max="23" width="21.140625" style="264" customWidth="1"/>
    <col min="24" max="24" width="21" style="226" customWidth="1"/>
    <col min="25" max="25" width="54.85546875" style="226" customWidth="1"/>
    <col min="26" max="26" width="13.7109375" style="226" customWidth="1"/>
    <col min="27" max="27" width="20.5703125" style="226" customWidth="1"/>
    <col min="28" max="31" width="9.140625" style="226"/>
    <col min="32" max="32" width="11.7109375" style="226" customWidth="1"/>
    <col min="33" max="42" width="9.140625" style="226"/>
    <col min="43" max="43" width="20.42578125" style="240" customWidth="1"/>
    <col min="44" max="44" width="24.28515625" style="226" customWidth="1"/>
    <col min="45" max="45" width="27.7109375" style="226" customWidth="1"/>
    <col min="46" max="16384" width="9.140625" style="226"/>
  </cols>
  <sheetData>
    <row r="1" spans="1:45" ht="87.75" customHeight="1" thickBot="1">
      <c r="A1" s="825" t="s">
        <v>2547</v>
      </c>
      <c r="B1" s="825"/>
      <c r="C1" s="825"/>
      <c r="D1" s="825"/>
      <c r="E1" s="825"/>
      <c r="F1" s="825"/>
      <c r="G1" s="825"/>
      <c r="H1" s="825"/>
      <c r="I1" s="825"/>
      <c r="J1" s="825"/>
      <c r="K1" s="825"/>
      <c r="L1" s="825"/>
      <c r="M1" s="825"/>
      <c r="N1" s="825"/>
      <c r="O1" s="825"/>
      <c r="P1" s="825"/>
      <c r="Q1" s="825"/>
      <c r="R1" s="825"/>
      <c r="S1" s="825"/>
      <c r="T1" s="825"/>
      <c r="U1" s="825"/>
      <c r="V1" s="825"/>
      <c r="W1" s="825"/>
      <c r="X1" s="825"/>
      <c r="Y1" s="825"/>
      <c r="Z1" s="825"/>
      <c r="AA1" s="825"/>
      <c r="AB1" s="825"/>
      <c r="AC1" s="825"/>
      <c r="AD1" s="825"/>
      <c r="AE1" s="825"/>
      <c r="AF1" s="825"/>
      <c r="AG1" s="825"/>
      <c r="AH1" s="825"/>
      <c r="AI1" s="825"/>
      <c r="AJ1" s="825"/>
      <c r="AK1" s="825"/>
      <c r="AL1" s="825"/>
      <c r="AM1" s="825"/>
      <c r="AN1" s="825"/>
      <c r="AO1" s="825"/>
      <c r="AP1" s="825"/>
      <c r="AQ1" s="825"/>
      <c r="AR1" s="825"/>
      <c r="AS1" s="825"/>
    </row>
    <row r="2" spans="1:45" ht="70.5" customHeight="1">
      <c r="A2" s="817" t="s">
        <v>1624</v>
      </c>
      <c r="B2" s="814"/>
      <c r="C2" s="814"/>
      <c r="D2" s="814"/>
      <c r="E2" s="814"/>
      <c r="F2" s="814"/>
      <c r="G2" s="814"/>
      <c r="H2" s="814"/>
      <c r="I2" s="814"/>
      <c r="J2" s="814"/>
      <c r="K2" s="814"/>
      <c r="L2" s="814"/>
      <c r="M2" s="814"/>
      <c r="N2" s="814"/>
      <c r="O2" s="814"/>
      <c r="P2" s="814"/>
      <c r="Q2" s="814"/>
      <c r="R2" s="814"/>
      <c r="S2" s="814"/>
      <c r="T2" s="814"/>
      <c r="U2" s="814"/>
      <c r="V2" s="814"/>
      <c r="W2" s="832"/>
      <c r="X2" s="833" t="s">
        <v>1625</v>
      </c>
      <c r="Y2" s="834"/>
      <c r="Z2" s="834"/>
      <c r="AA2" s="834"/>
      <c r="AB2" s="834"/>
      <c r="AC2" s="834"/>
      <c r="AD2" s="834"/>
      <c r="AE2" s="834"/>
      <c r="AF2" s="834"/>
      <c r="AG2" s="834"/>
      <c r="AH2" s="834"/>
      <c r="AI2" s="834"/>
      <c r="AJ2" s="834"/>
      <c r="AK2" s="834"/>
      <c r="AL2" s="834"/>
      <c r="AM2" s="834"/>
      <c r="AN2" s="834"/>
      <c r="AO2" s="834"/>
      <c r="AP2" s="834"/>
      <c r="AQ2" s="834"/>
      <c r="AR2" s="835"/>
      <c r="AS2" s="823" t="s">
        <v>1480</v>
      </c>
    </row>
    <row r="3" spans="1:45" s="240" customFormat="1" ht="189" customHeight="1" thickBot="1">
      <c r="A3" s="232" t="s">
        <v>1419</v>
      </c>
      <c r="B3" s="235" t="s">
        <v>1478</v>
      </c>
      <c r="C3" s="235" t="s">
        <v>1640</v>
      </c>
      <c r="D3" s="234" t="s">
        <v>2</v>
      </c>
      <c r="E3" s="234" t="s">
        <v>1</v>
      </c>
      <c r="F3" s="235" t="s">
        <v>2075</v>
      </c>
      <c r="G3" s="239">
        <f>'فهرست بها سازمان'!G12</f>
        <v>0</v>
      </c>
      <c r="H3" s="239">
        <f>'فهرست بها سازمان'!H12</f>
        <v>0</v>
      </c>
      <c r="I3" s="239">
        <f>'فهرست بها سازمان'!I12</f>
        <v>0</v>
      </c>
      <c r="J3" s="239">
        <f>'فهرست بها سازمان'!J12</f>
        <v>0</v>
      </c>
      <c r="K3" s="239">
        <f>'فهرست بها سازمان'!K12</f>
        <v>0</v>
      </c>
      <c r="L3" s="239">
        <f>'فهرست بها سازمان'!L12</f>
        <v>0</v>
      </c>
      <c r="M3" s="239">
        <f>'فهرست بها سازمان'!M12</f>
        <v>0</v>
      </c>
      <c r="N3" s="239">
        <f>'فهرست بها سازمان'!N12</f>
        <v>0</v>
      </c>
      <c r="O3" s="239">
        <f>'فهرست بها سازمان'!O12</f>
        <v>0</v>
      </c>
      <c r="P3" s="239">
        <f>'فهرست بها سازمان'!P12</f>
        <v>0</v>
      </c>
      <c r="Q3" s="239">
        <f>'فهرست بها سازمان'!Q12</f>
        <v>0</v>
      </c>
      <c r="R3" s="239">
        <f>'فهرست بها سازمان'!R12</f>
        <v>0</v>
      </c>
      <c r="S3" s="239">
        <f>'فهرست بها سازمان'!S12</f>
        <v>0</v>
      </c>
      <c r="T3" s="239">
        <f>'فهرست بها سازمان'!T12</f>
        <v>0</v>
      </c>
      <c r="U3" s="239">
        <f>'فهرست بها سازمان'!U12</f>
        <v>0</v>
      </c>
      <c r="V3" s="235" t="s">
        <v>1895</v>
      </c>
      <c r="W3" s="265" t="s">
        <v>1899</v>
      </c>
      <c r="X3" s="266" t="s">
        <v>1893</v>
      </c>
      <c r="Y3" s="234" t="s">
        <v>2</v>
      </c>
      <c r="Z3" s="234" t="s">
        <v>1</v>
      </c>
      <c r="AA3" s="235" t="s">
        <v>1838</v>
      </c>
      <c r="AB3" s="239">
        <f>G3</f>
        <v>0</v>
      </c>
      <c r="AC3" s="239">
        <f t="shared" ref="AC3:AP3" si="0">H3</f>
        <v>0</v>
      </c>
      <c r="AD3" s="239">
        <f t="shared" si="0"/>
        <v>0</v>
      </c>
      <c r="AE3" s="239">
        <f t="shared" si="0"/>
        <v>0</v>
      </c>
      <c r="AF3" s="239">
        <f t="shared" si="0"/>
        <v>0</v>
      </c>
      <c r="AG3" s="239">
        <f t="shared" si="0"/>
        <v>0</v>
      </c>
      <c r="AH3" s="239">
        <f t="shared" si="0"/>
        <v>0</v>
      </c>
      <c r="AI3" s="239">
        <f t="shared" si="0"/>
        <v>0</v>
      </c>
      <c r="AJ3" s="239">
        <f t="shared" si="0"/>
        <v>0</v>
      </c>
      <c r="AK3" s="239">
        <f t="shared" si="0"/>
        <v>0</v>
      </c>
      <c r="AL3" s="239">
        <f t="shared" si="0"/>
        <v>0</v>
      </c>
      <c r="AM3" s="239">
        <f t="shared" si="0"/>
        <v>0</v>
      </c>
      <c r="AN3" s="239">
        <f t="shared" si="0"/>
        <v>0</v>
      </c>
      <c r="AO3" s="239">
        <f t="shared" si="0"/>
        <v>0</v>
      </c>
      <c r="AP3" s="239">
        <f t="shared" si="0"/>
        <v>0</v>
      </c>
      <c r="AQ3" s="235" t="s">
        <v>1895</v>
      </c>
      <c r="AR3" s="267" t="s">
        <v>1897</v>
      </c>
      <c r="AS3" s="824"/>
    </row>
    <row r="4" spans="1:45" ht="109.5" customHeight="1">
      <c r="A4" s="174">
        <f ca="1">IFERROR(VLOOKUP(ROW(A1),'فهرست بها کلی'!$F$13:$FO$1660,1,0),"")</f>
        <v>1</v>
      </c>
      <c r="B4" s="174">
        <f ca="1">IFERROR(VLOOKUP(ROW(B1),'فهرست بها کلی'!$F$13:$FO$1660,2,0),"")</f>
        <v>0</v>
      </c>
      <c r="C4" s="174">
        <f ca="1">IFERROR(VLOOKUP(ROW(A1),'فهرست بها کلی'!$F$13:$FO$1660,3,0),"")</f>
        <v>0</v>
      </c>
      <c r="D4" s="175">
        <f ca="1">IFERROR(VLOOKUP(ROW(A1),'فهرست بها کلی'!$F$13:$FO$1660,4,0),"")</f>
        <v>0</v>
      </c>
      <c r="E4" s="174">
        <f ca="1">IFERROR(VLOOKUP(ROW(A1),'فهرست بها کلی'!$F$13:$FO$1660,5,0),"")</f>
        <v>0</v>
      </c>
      <c r="F4" s="174">
        <f ca="1">IFERROR(VLOOKUP(ROW(A1),'فهرست بها کلی'!$F$13:$FO$1660,6,0),"")</f>
        <v>0</v>
      </c>
      <c r="G4" s="182">
        <f ca="1">IFERROR(VLOOKUP(ROW(A1),'فهرست بها کلی'!$F$13:$BO$1331,18,0),"")</f>
        <v>0</v>
      </c>
      <c r="H4" s="174">
        <f ca="1">IFERROR(VLOOKUP(ROW(A1),'فهرست بها کلی'!$F$13:$BO$1331,21,0),"")</f>
        <v>0</v>
      </c>
      <c r="I4" s="174">
        <f ca="1">IFERROR(VLOOKUP(ROW(A1),'فهرست بها کلی'!$F$13:$BO$1331,24,0),"")</f>
        <v>0</v>
      </c>
      <c r="J4" s="174">
        <f ca="1">IFERROR(VLOOKUP(ROW(A1),'فهرست بها کلی'!$F$13:$BO$1331,27,0),"")</f>
        <v>0</v>
      </c>
      <c r="K4" s="174">
        <f ca="1">IFERROR(VLOOKUP(ROW(A1),'فهرست بها کلی'!$F$13:$BO$1331,30,0),"")</f>
        <v>0</v>
      </c>
      <c r="L4" s="174">
        <f ca="1">IFERROR(VLOOKUP(ROW(A1),'فهرست بها کلی'!$F$13:$BO$1331,33,0),"")</f>
        <v>0</v>
      </c>
      <c r="M4" s="174">
        <f ca="1">IFERROR(VLOOKUP(ROW(A1),'فهرست بها کلی'!$F$13:$BO$1331,36,0),"")</f>
        <v>1</v>
      </c>
      <c r="N4" s="174">
        <f ca="1">IFERROR(VLOOKUP(ROW(A1),'فهرست بها کلی'!$F$13:$BO$1331,39,0),"")</f>
        <v>0</v>
      </c>
      <c r="O4" s="174">
        <f ca="1">IFERROR(VLOOKUP(ROW(A1),'فهرست بها کلی'!$F$13:$BO$1331,42,0),"")</f>
        <v>0</v>
      </c>
      <c r="P4" s="174">
        <f ca="1">IFERROR(VLOOKUP(ROW(A1),'فهرست بها کلی'!$F$13:$BO$1331,45,0),"")</f>
        <v>0</v>
      </c>
      <c r="Q4" s="174">
        <f ca="1">IFERROR(VLOOKUP(ROW(A1),'فهرست بها کلی'!$F$13:$BO$1331,48,0),"")</f>
        <v>0</v>
      </c>
      <c r="R4" s="174">
        <f ca="1">IFERROR(VLOOKUP(ROW(A1),'فهرست بها کلی'!$F$13:$BO$1331,51,0),"")</f>
        <v>0</v>
      </c>
      <c r="S4" s="174">
        <f ca="1">IFERROR(VLOOKUP(ROW(A1),'فهرست بها کلی'!$F$13:$BO$1331,54,0),"")</f>
        <v>0</v>
      </c>
      <c r="T4" s="174">
        <f ca="1">IFERROR(VLOOKUP(ROW(A1),'فهرست بها کلی'!$F$13:$BO$1331,57,0),"")</f>
        <v>0</v>
      </c>
      <c r="U4" s="174">
        <f ca="1">IFERROR(VLOOKUP(ROW(A1),'فهرست بها کلی'!$F$13:$BO$1331,61,0),"")</f>
        <v>0</v>
      </c>
      <c r="V4" s="241">
        <f t="shared" ref="V4" ca="1" si="1">SUM(G4:U4)</f>
        <v>1</v>
      </c>
      <c r="W4" s="268">
        <f ca="1">IFERROR(V4*F4,"")</f>
        <v>0</v>
      </c>
      <c r="X4" s="174">
        <f ca="1">IFERROR(VLOOKUP(ROW(A1),'فهرست بها کلی'!$F$13:$BO$1331,7,0),"")</f>
        <v>160303</v>
      </c>
      <c r="Y4" s="175" t="str">
        <f ca="1">IFERROR(VLOOKUP(ROW(A1),'فهرست بها کلی'!$F$13:$BO$1331,8,0),"")</f>
        <v>حفاری پی کنی و رگلاژ طبق نقشه و مشخصات فنی و ریختن خاک های حاصله در کنار چاله در زمین های کلنگی به وسیله دست.(جهت نصب پایه )</v>
      </c>
      <c r="Z4" s="174" t="str">
        <f ca="1">IFERROR(VLOOKUP(ROW(A1),'فهرست بها کلی'!$F$13:$BO$1331,9,0),"")</f>
        <v>مترمکعب</v>
      </c>
      <c r="AA4" s="174">
        <f ca="1">IFERROR(VLOOKUP(ROW(A1),'فهرست بها کلی'!$F$13:$BO$1331,10,0),"")</f>
        <v>4458000</v>
      </c>
      <c r="AB4" s="174">
        <f ca="1">IFERROR(VLOOKUP(ROW(A1),'فهرست بها کلی'!$F$13:$BO$1331,19,0),"")</f>
        <v>0</v>
      </c>
      <c r="AC4" s="174">
        <f ca="1">IFERROR(VLOOKUP(ROW(A1),'فهرست بها کلی'!$F$13:$BO$1331,22,0),"")</f>
        <v>0</v>
      </c>
      <c r="AD4" s="174">
        <f ca="1">IFERROR(VLOOKUP(ROW(A1),'فهرست بها کلی'!$F$13:$BO$1331,25,0),"")</f>
        <v>0</v>
      </c>
      <c r="AE4" s="174">
        <f ca="1">IFERROR(VLOOKUP(ROW(A1),'فهرست بها کلی'!$F$13:$BO$1331,28,0),"")</f>
        <v>0</v>
      </c>
      <c r="AF4" s="174">
        <f ca="1">IFERROR(VLOOKUP(ROW(A1),'فهرست بها کلی'!$F$13:$BO$1331,31,0),"")</f>
        <v>0</v>
      </c>
      <c r="AG4" s="174">
        <f ca="1">IFERROR(VLOOKUP(ROW(A1),'فهرست بها کلی'!$F$13:$BO$1331,34,0),"")</f>
        <v>0</v>
      </c>
      <c r="AH4" s="174">
        <f ca="1">IFERROR(VLOOKUP(ROW(A1),'فهرست بها کلی'!$F$13:$BO$1331,37,0),"")</f>
        <v>1</v>
      </c>
      <c r="AI4" s="174">
        <f ca="1">IFERROR(VLOOKUP(ROW(A1),'فهرست بها کلی'!$F$13:$BO$1331,40,0),"")</f>
        <v>0</v>
      </c>
      <c r="AJ4" s="174">
        <f ca="1">IFERROR(VLOOKUP(ROW(A1),'فهرست بها کلی'!$F$13:$BO$1331,43,0),"")</f>
        <v>0</v>
      </c>
      <c r="AK4" s="174">
        <f ca="1">IFERROR(VLOOKUP(ROW(A1),'فهرست بها کلی'!$F$13:$BO$1331,46,0),"")</f>
        <v>0</v>
      </c>
      <c r="AL4" s="174">
        <f ca="1">IFERROR(VLOOKUP(ROW(A1),'فهرست بها کلی'!$F$13:$BO$1331,49,0),"")</f>
        <v>0</v>
      </c>
      <c r="AM4" s="174">
        <f ca="1">IFERROR(VLOOKUP(ROW(A1),'فهرست بها کلی'!$F$13:$BO$1331,52,0),"")</f>
        <v>0</v>
      </c>
      <c r="AN4" s="174">
        <f ca="1">IFERROR(VLOOKUP(ROW(A1),'فهرست بها کلی'!$F$13:$BO$1331,55,0),"")</f>
        <v>0</v>
      </c>
      <c r="AO4" s="174">
        <f ca="1">IFERROR(VLOOKUP(ROW(A1),'فهرست بها کلی'!$F$13:$BO$1331,58,0),"")</f>
        <v>0</v>
      </c>
      <c r="AP4" s="174">
        <f ca="1">IFERROR(VLOOKUP(ROW(A1),'فهرست بها کلی'!$F$13:$BO$1331,61,0),"")</f>
        <v>0</v>
      </c>
      <c r="AQ4" s="326">
        <f t="shared" ref="AQ4" ca="1" si="2">SUM(AB4:AP4)</f>
        <v>1</v>
      </c>
      <c r="AR4" s="245">
        <f ca="1">IFERROR(AQ4*AA4," ")</f>
        <v>4458000</v>
      </c>
      <c r="AS4" s="269">
        <f ca="1">IFERROR(AR4+W4,"")</f>
        <v>4458000</v>
      </c>
    </row>
    <row r="5" spans="1:45" ht="138.75" customHeight="1">
      <c r="A5" s="174" t="str">
        <f ca="1">IFERROR(VLOOKUP(ROW(A2),'فهرست بها کلی'!$F$13:$FO$1660,1,0),"")</f>
        <v/>
      </c>
      <c r="B5" s="174" t="str">
        <f ca="1">IFERROR(VLOOKUP(ROW(B2),'فهرست بها کلی'!$F$13:$FO$1660,2,0),"")</f>
        <v/>
      </c>
      <c r="C5" s="174" t="str">
        <f ca="1">IFERROR(VLOOKUP(ROW(A2),'فهرست بها کلی'!$F$13:$FO$1660,3,0),"")</f>
        <v/>
      </c>
      <c r="D5" s="175" t="str">
        <f ca="1">IFERROR(VLOOKUP(ROW(A2),'فهرست بها کلی'!$F$13:$FO$1660,4,0),"")</f>
        <v/>
      </c>
      <c r="E5" s="174" t="str">
        <f ca="1">IFERROR(VLOOKUP(ROW(A2),'فهرست بها کلی'!$F$13:$FO$1660,5,0),"")</f>
        <v/>
      </c>
      <c r="F5" s="174" t="str">
        <f ca="1">IFERROR(VLOOKUP(ROW(A2),'فهرست بها کلی'!$F$13:$FO$1660,6,0),"")</f>
        <v/>
      </c>
      <c r="G5" s="182" t="str">
        <f ca="1">IFERROR(VLOOKUP(ROW(A2),'فهرست بها کلی'!$F$13:$BO$1331,18,0),"")</f>
        <v/>
      </c>
      <c r="H5" s="174" t="str">
        <f ca="1">IFERROR(VLOOKUP(ROW(A2),'فهرست بها کلی'!$F$13:$BO$1331,21,0),"")</f>
        <v/>
      </c>
      <c r="I5" s="174" t="str">
        <f ca="1">IFERROR(VLOOKUP(ROW(A2),'فهرست بها کلی'!$F$13:$BO$1331,24,0),"")</f>
        <v/>
      </c>
      <c r="J5" s="174" t="str">
        <f ca="1">IFERROR(VLOOKUP(ROW(A2),'فهرست بها کلی'!$F$13:$BO$1331,27,0),"")</f>
        <v/>
      </c>
      <c r="K5" s="174" t="str">
        <f ca="1">IFERROR(VLOOKUP(ROW(A2),'فهرست بها کلی'!$F$13:$BO$1331,30,0),"")</f>
        <v/>
      </c>
      <c r="L5" s="174" t="str">
        <f ca="1">IFERROR(VLOOKUP(ROW(A2),'فهرست بها کلی'!$F$13:$BO$1331,33,0),"")</f>
        <v/>
      </c>
      <c r="M5" s="174" t="str">
        <f ca="1">IFERROR(VLOOKUP(ROW(A2),'فهرست بها کلی'!$F$13:$BO$1331,36,0),"")</f>
        <v/>
      </c>
      <c r="N5" s="174" t="str">
        <f ca="1">IFERROR(VLOOKUP(ROW(A2),'فهرست بها کلی'!$F$13:$BO$1331,39,0),"")</f>
        <v/>
      </c>
      <c r="O5" s="174" t="str">
        <f ca="1">IFERROR(VLOOKUP(ROW(A2),'فهرست بها کلی'!$F$13:$BO$1331,42,0),"")</f>
        <v/>
      </c>
      <c r="P5" s="174" t="str">
        <f ca="1">IFERROR(VLOOKUP(ROW(A2),'فهرست بها کلی'!$F$13:$BO$1331,45,0),"")</f>
        <v/>
      </c>
      <c r="Q5" s="174" t="str">
        <f ca="1">IFERROR(VLOOKUP(ROW(A2),'فهرست بها کلی'!$F$13:$BO$1331,48,0),"")</f>
        <v/>
      </c>
      <c r="R5" s="174" t="str">
        <f ca="1">IFERROR(VLOOKUP(ROW(A2),'فهرست بها کلی'!$F$13:$BO$1331,51,0),"")</f>
        <v/>
      </c>
      <c r="S5" s="174" t="str">
        <f ca="1">IFERROR(VLOOKUP(ROW(A2),'فهرست بها کلی'!$F$13:$BO$1331,54,0),"")</f>
        <v/>
      </c>
      <c r="T5" s="174" t="str">
        <f ca="1">IFERROR(VLOOKUP(ROW(A2),'فهرست بها کلی'!$F$13:$BO$1331,57,0),"")</f>
        <v/>
      </c>
      <c r="U5" s="174" t="str">
        <f ca="1">IFERROR(VLOOKUP(ROW(A2),'فهرست بها کلی'!$F$13:$BO$1331,61,0),"")</f>
        <v/>
      </c>
      <c r="V5" s="241">
        <f t="shared" ref="V5:V15" ca="1" si="3">SUM(G5:U5)</f>
        <v>0</v>
      </c>
      <c r="W5" s="268" t="str">
        <f t="shared" ref="W5:W15" ca="1" si="4">IFERROR(V5*F5,"")</f>
        <v/>
      </c>
      <c r="X5" s="174" t="str">
        <f ca="1">IFERROR(VLOOKUP(ROW(A2),'فهرست بها کلی'!$F$13:$BO$1331,7,0),"")</f>
        <v/>
      </c>
      <c r="Y5" s="175" t="str">
        <f ca="1">IFERROR(VLOOKUP(ROW(A2),'فهرست بها کلی'!$F$13:$BO$1331,8,0),"")</f>
        <v/>
      </c>
      <c r="Z5" s="174" t="str">
        <f ca="1">IFERROR(VLOOKUP(ROW(A2),'فهرست بها کلی'!$F$13:$BO$1331,9,0),"")</f>
        <v/>
      </c>
      <c r="AA5" s="174" t="str">
        <f ca="1">IFERROR(VLOOKUP(ROW(A2),'فهرست بها کلی'!$F$13:$BO$1331,10,0),"")</f>
        <v/>
      </c>
      <c r="AB5" s="174" t="str">
        <f ca="1">IFERROR(VLOOKUP(ROW(A2),'فهرست بها کلی'!$F$13:$BO$1331,19,0),"")</f>
        <v/>
      </c>
      <c r="AC5" s="174" t="str">
        <f ca="1">IFERROR(VLOOKUP(ROW(A2),'فهرست بها کلی'!$F$13:$BO$1331,22,0),"")</f>
        <v/>
      </c>
      <c r="AD5" s="174" t="str">
        <f ca="1">IFERROR(VLOOKUP(ROW(A2),'فهرست بها کلی'!$F$13:$BO$1331,25,0),"")</f>
        <v/>
      </c>
      <c r="AE5" s="174" t="str">
        <f ca="1">IFERROR(VLOOKUP(ROW(A2),'فهرست بها کلی'!$F$13:$BO$1331,28,0),"")</f>
        <v/>
      </c>
      <c r="AF5" s="174" t="str">
        <f ca="1">IFERROR(VLOOKUP(ROW(A2),'فهرست بها کلی'!$F$13:$BO$1331,31,0),"")</f>
        <v/>
      </c>
      <c r="AG5" s="174" t="str">
        <f ca="1">IFERROR(VLOOKUP(ROW(A2),'فهرست بها کلی'!$F$13:$BO$1331,34,0),"")</f>
        <v/>
      </c>
      <c r="AH5" s="174" t="str">
        <f ca="1">IFERROR(VLOOKUP(ROW(A2),'فهرست بها کلی'!$F$13:$BO$1331,37,0),"")</f>
        <v/>
      </c>
      <c r="AI5" s="174" t="str">
        <f ca="1">IFERROR(VLOOKUP(ROW(A2),'فهرست بها کلی'!$F$13:$BO$1331,40,0),"")</f>
        <v/>
      </c>
      <c r="AJ5" s="174" t="str">
        <f ca="1">IFERROR(VLOOKUP(ROW(A2),'فهرست بها کلی'!$F$13:$BO$1331,43,0),"")</f>
        <v/>
      </c>
      <c r="AK5" s="174" t="str">
        <f ca="1">IFERROR(VLOOKUP(ROW(A2),'فهرست بها کلی'!$F$13:$BO$1331,46,0),"")</f>
        <v/>
      </c>
      <c r="AL5" s="174" t="str">
        <f ca="1">IFERROR(VLOOKUP(ROW(A2),'فهرست بها کلی'!$F$13:$BO$1331,49,0),"")</f>
        <v/>
      </c>
      <c r="AM5" s="174" t="str">
        <f ca="1">IFERROR(VLOOKUP(ROW(A2),'فهرست بها کلی'!$F$13:$BO$1331,52,0),"")</f>
        <v/>
      </c>
      <c r="AN5" s="174" t="str">
        <f ca="1">IFERROR(VLOOKUP(ROW(A2),'فهرست بها کلی'!$F$13:$BO$1331,55,0),"")</f>
        <v/>
      </c>
      <c r="AO5" s="174" t="str">
        <f ca="1">IFERROR(VLOOKUP(ROW(A2),'فهرست بها کلی'!$F$13:$BO$1331,58,0),"")</f>
        <v/>
      </c>
      <c r="AP5" s="174" t="str">
        <f ca="1">IFERROR(VLOOKUP(ROW(A2),'فهرست بها کلی'!$F$13:$BO$1331,61,0),"")</f>
        <v/>
      </c>
      <c r="AQ5" s="326">
        <f t="shared" ref="AQ5:AQ15" ca="1" si="5">SUM(AB5:AP5)</f>
        <v>0</v>
      </c>
      <c r="AR5" s="245" t="str">
        <f t="shared" ref="AR5:AR15" ca="1" si="6">IFERROR(AQ5*AA5," ")</f>
        <v xml:space="preserve"> </v>
      </c>
      <c r="AS5" s="269" t="str">
        <f t="shared" ref="AS5:AS15" ca="1" si="7">IFERROR(AR5+W5,"")</f>
        <v/>
      </c>
    </row>
    <row r="6" spans="1:45" ht="133.5" customHeight="1">
      <c r="A6" s="174" t="str">
        <f ca="1">IFERROR(VLOOKUP(ROW(A3),'فهرست بها کلی'!$F$13:$FO$1660,1,0),"")</f>
        <v/>
      </c>
      <c r="B6" s="174" t="str">
        <f ca="1">IFERROR(VLOOKUP(ROW(B3),'فهرست بها کلی'!$F$13:$FO$1660,2,0),"")</f>
        <v/>
      </c>
      <c r="C6" s="174" t="str">
        <f ca="1">IFERROR(VLOOKUP(ROW(A3),'فهرست بها کلی'!$F$13:$FO$1660,3,0),"")</f>
        <v/>
      </c>
      <c r="D6" s="175" t="str">
        <f ca="1">IFERROR(VLOOKUP(ROW(A3),'فهرست بها کلی'!$F$13:$FO$1660,4,0),"")</f>
        <v/>
      </c>
      <c r="E6" s="174" t="str">
        <f ca="1">IFERROR(VLOOKUP(ROW(A3),'فهرست بها کلی'!$F$13:$FO$1660,5,0),"")</f>
        <v/>
      </c>
      <c r="F6" s="174" t="str">
        <f ca="1">IFERROR(VLOOKUP(ROW(A3),'فهرست بها کلی'!$F$13:$FO$1660,6,0),"")</f>
        <v/>
      </c>
      <c r="G6" s="182" t="str">
        <f ca="1">IFERROR(VLOOKUP(ROW(A3),'فهرست بها کلی'!$F$13:$BO$1331,18,0),"")</f>
        <v/>
      </c>
      <c r="H6" s="174" t="str">
        <f ca="1">IFERROR(VLOOKUP(ROW(A3),'فهرست بها کلی'!$F$13:$BO$1331,21,0),"")</f>
        <v/>
      </c>
      <c r="I6" s="174" t="str">
        <f ca="1">IFERROR(VLOOKUP(ROW(A3),'فهرست بها کلی'!$F$13:$BO$1331,24,0),"")</f>
        <v/>
      </c>
      <c r="J6" s="174" t="str">
        <f ca="1">IFERROR(VLOOKUP(ROW(A3),'فهرست بها کلی'!$F$13:$BO$1331,27,0),"")</f>
        <v/>
      </c>
      <c r="K6" s="174" t="str">
        <f ca="1">IFERROR(VLOOKUP(ROW(A3),'فهرست بها کلی'!$F$13:$BO$1331,30,0),"")</f>
        <v/>
      </c>
      <c r="L6" s="174" t="str">
        <f ca="1">IFERROR(VLOOKUP(ROW(A3),'فهرست بها کلی'!$F$13:$BO$1331,33,0),"")</f>
        <v/>
      </c>
      <c r="M6" s="174" t="str">
        <f ca="1">IFERROR(VLOOKUP(ROW(A3),'فهرست بها کلی'!$F$13:$BO$1331,36,0),"")</f>
        <v/>
      </c>
      <c r="N6" s="174" t="str">
        <f ca="1">IFERROR(VLOOKUP(ROW(A3),'فهرست بها کلی'!$F$13:$BO$1331,39,0),"")</f>
        <v/>
      </c>
      <c r="O6" s="174" t="str">
        <f ca="1">IFERROR(VLOOKUP(ROW(A3),'فهرست بها کلی'!$F$13:$BO$1331,42,0),"")</f>
        <v/>
      </c>
      <c r="P6" s="174" t="str">
        <f ca="1">IFERROR(VLOOKUP(ROW(A3),'فهرست بها کلی'!$F$13:$BO$1331,45,0),"")</f>
        <v/>
      </c>
      <c r="Q6" s="174" t="str">
        <f ca="1">IFERROR(VLOOKUP(ROW(A3),'فهرست بها کلی'!$F$13:$BO$1331,48,0),"")</f>
        <v/>
      </c>
      <c r="R6" s="174" t="str">
        <f ca="1">IFERROR(VLOOKUP(ROW(A3),'فهرست بها کلی'!$F$13:$BO$1331,51,0),"")</f>
        <v/>
      </c>
      <c r="S6" s="174" t="str">
        <f ca="1">IFERROR(VLOOKUP(ROW(A3),'فهرست بها کلی'!$F$13:$BO$1331,54,0),"")</f>
        <v/>
      </c>
      <c r="T6" s="174" t="str">
        <f ca="1">IFERROR(VLOOKUP(ROW(A3),'فهرست بها کلی'!$F$13:$BO$1331,57,0),"")</f>
        <v/>
      </c>
      <c r="U6" s="174" t="str">
        <f ca="1">IFERROR(VLOOKUP(ROW(A3),'فهرست بها کلی'!$F$13:$BO$1331,61,0),"")</f>
        <v/>
      </c>
      <c r="V6" s="241">
        <f t="shared" ca="1" si="3"/>
        <v>0</v>
      </c>
      <c r="W6" s="268" t="str">
        <f t="shared" ca="1" si="4"/>
        <v/>
      </c>
      <c r="X6" s="174" t="str">
        <f ca="1">IFERROR(VLOOKUP(ROW(A3),'فهرست بها کلی'!$F$13:$BO$1331,7,0),"")</f>
        <v/>
      </c>
      <c r="Y6" s="175" t="str">
        <f ca="1">IFERROR(VLOOKUP(ROW(A3),'فهرست بها کلی'!$F$13:$BO$1331,8,0),"")</f>
        <v/>
      </c>
      <c r="Z6" s="174" t="str">
        <f ca="1">IFERROR(VLOOKUP(ROW(A3),'فهرست بها کلی'!$F$13:$BO$1331,9,0),"")</f>
        <v/>
      </c>
      <c r="AA6" s="174" t="str">
        <f ca="1">IFERROR(VLOOKUP(ROW(A3),'فهرست بها کلی'!$F$13:$BO$1331,10,0),"")</f>
        <v/>
      </c>
      <c r="AB6" s="174" t="str">
        <f ca="1">IFERROR(VLOOKUP(ROW(A3),'فهرست بها کلی'!$F$13:$BO$1331,19,0),"")</f>
        <v/>
      </c>
      <c r="AC6" s="174" t="str">
        <f ca="1">IFERROR(VLOOKUP(ROW(A3),'فهرست بها کلی'!$F$13:$BO$1331,22,0),"")</f>
        <v/>
      </c>
      <c r="AD6" s="174" t="str">
        <f ca="1">IFERROR(VLOOKUP(ROW(A3),'فهرست بها کلی'!$F$13:$BO$1331,25,0),"")</f>
        <v/>
      </c>
      <c r="AE6" s="174" t="str">
        <f ca="1">IFERROR(VLOOKUP(ROW(A3),'فهرست بها کلی'!$F$13:$BO$1331,28,0),"")</f>
        <v/>
      </c>
      <c r="AF6" s="174" t="str">
        <f ca="1">IFERROR(VLOOKUP(ROW(A3),'فهرست بها کلی'!$F$13:$BO$1331,31,0),"")</f>
        <v/>
      </c>
      <c r="AG6" s="174" t="str">
        <f ca="1">IFERROR(VLOOKUP(ROW(A3),'فهرست بها کلی'!$F$13:$BO$1331,34,0),"")</f>
        <v/>
      </c>
      <c r="AH6" s="174" t="str">
        <f ca="1">IFERROR(VLOOKUP(ROW(A3),'فهرست بها کلی'!$F$13:$BO$1331,37,0),"")</f>
        <v/>
      </c>
      <c r="AI6" s="174" t="str">
        <f ca="1">IFERROR(VLOOKUP(ROW(A3),'فهرست بها کلی'!$F$13:$BO$1331,40,0),"")</f>
        <v/>
      </c>
      <c r="AJ6" s="174" t="str">
        <f ca="1">IFERROR(VLOOKUP(ROW(A3),'فهرست بها کلی'!$F$13:$BO$1331,43,0),"")</f>
        <v/>
      </c>
      <c r="AK6" s="174" t="str">
        <f ca="1">IFERROR(VLOOKUP(ROW(A3),'فهرست بها کلی'!$F$13:$BO$1331,46,0),"")</f>
        <v/>
      </c>
      <c r="AL6" s="174" t="str">
        <f ca="1">IFERROR(VLOOKUP(ROW(A3),'فهرست بها کلی'!$F$13:$BO$1331,49,0),"")</f>
        <v/>
      </c>
      <c r="AM6" s="174" t="str">
        <f ca="1">IFERROR(VLOOKUP(ROW(A3),'فهرست بها کلی'!$F$13:$BO$1331,52,0),"")</f>
        <v/>
      </c>
      <c r="AN6" s="174" t="str">
        <f ca="1">IFERROR(VLOOKUP(ROW(A3),'فهرست بها کلی'!$F$13:$BO$1331,55,0),"")</f>
        <v/>
      </c>
      <c r="AO6" s="174" t="str">
        <f ca="1">IFERROR(VLOOKUP(ROW(A3),'فهرست بها کلی'!$F$13:$BO$1331,58,0),"")</f>
        <v/>
      </c>
      <c r="AP6" s="174" t="str">
        <f ca="1">IFERROR(VLOOKUP(ROW(A3),'فهرست بها کلی'!$F$13:$BO$1331,61,0),"")</f>
        <v/>
      </c>
      <c r="AQ6" s="326">
        <f t="shared" ca="1" si="5"/>
        <v>0</v>
      </c>
      <c r="AR6" s="245" t="str">
        <f t="shared" ca="1" si="6"/>
        <v xml:space="preserve"> </v>
      </c>
      <c r="AS6" s="269" t="str">
        <f t="shared" ca="1" si="7"/>
        <v/>
      </c>
    </row>
    <row r="7" spans="1:45" ht="95.25" customHeight="1">
      <c r="A7" s="174" t="str">
        <f ca="1">IFERROR(VLOOKUP(ROW(A4),'فهرست بها کلی'!$F$13:$FO$1660,1,0),"")</f>
        <v/>
      </c>
      <c r="B7" s="174" t="str">
        <f ca="1">IFERROR(VLOOKUP(ROW(B4),'فهرست بها کلی'!$F$13:$FO$1660,2,0),"")</f>
        <v/>
      </c>
      <c r="C7" s="174" t="str">
        <f ca="1">IFERROR(VLOOKUP(ROW(A4),'فهرست بها کلی'!$F$13:$FO$1660,3,0),"")</f>
        <v/>
      </c>
      <c r="D7" s="175" t="str">
        <f ca="1">IFERROR(VLOOKUP(ROW(A4),'فهرست بها کلی'!$F$13:$FO$1660,4,0),"")</f>
        <v/>
      </c>
      <c r="E7" s="174" t="str">
        <f ca="1">IFERROR(VLOOKUP(ROW(A4),'فهرست بها کلی'!$F$13:$FO$1660,5,0),"")</f>
        <v/>
      </c>
      <c r="F7" s="174" t="str">
        <f ca="1">IFERROR(VLOOKUP(ROW(A4),'فهرست بها کلی'!$F$13:$FO$1660,6,0),"")</f>
        <v/>
      </c>
      <c r="G7" s="182" t="str">
        <f ca="1">IFERROR(VLOOKUP(ROW(A4),'فهرست بها کلی'!$F$13:$BO$1331,18,0),"")</f>
        <v/>
      </c>
      <c r="H7" s="174" t="str">
        <f ca="1">IFERROR(VLOOKUP(ROW(A4),'فهرست بها کلی'!$F$13:$BO$1331,21,0),"")</f>
        <v/>
      </c>
      <c r="I7" s="174" t="str">
        <f ca="1">IFERROR(VLOOKUP(ROW(A4),'فهرست بها کلی'!$F$13:$BO$1331,24,0),"")</f>
        <v/>
      </c>
      <c r="J7" s="174" t="str">
        <f ca="1">IFERROR(VLOOKUP(ROW(A4),'فهرست بها کلی'!$F$13:$BO$1331,27,0),"")</f>
        <v/>
      </c>
      <c r="K7" s="174" t="str">
        <f ca="1">IFERROR(VLOOKUP(ROW(A4),'فهرست بها کلی'!$F$13:$BO$1331,30,0),"")</f>
        <v/>
      </c>
      <c r="L7" s="174" t="str">
        <f ca="1">IFERROR(VLOOKUP(ROW(A4),'فهرست بها کلی'!$F$13:$BO$1331,33,0),"")</f>
        <v/>
      </c>
      <c r="M7" s="174" t="str">
        <f ca="1">IFERROR(VLOOKUP(ROW(A4),'فهرست بها کلی'!$F$13:$BO$1331,36,0),"")</f>
        <v/>
      </c>
      <c r="N7" s="174" t="str">
        <f ca="1">IFERROR(VLOOKUP(ROW(A4),'فهرست بها کلی'!$F$13:$BO$1331,39,0),"")</f>
        <v/>
      </c>
      <c r="O7" s="174" t="str">
        <f ca="1">IFERROR(VLOOKUP(ROW(A4),'فهرست بها کلی'!$F$13:$BO$1331,42,0),"")</f>
        <v/>
      </c>
      <c r="P7" s="174" t="str">
        <f ca="1">IFERROR(VLOOKUP(ROW(A4),'فهرست بها کلی'!$F$13:$BO$1331,45,0),"")</f>
        <v/>
      </c>
      <c r="Q7" s="174" t="str">
        <f ca="1">IFERROR(VLOOKUP(ROW(A4),'فهرست بها کلی'!$F$13:$BO$1331,48,0),"")</f>
        <v/>
      </c>
      <c r="R7" s="174" t="str">
        <f ca="1">IFERROR(VLOOKUP(ROW(A4),'فهرست بها کلی'!$F$13:$BO$1331,51,0),"")</f>
        <v/>
      </c>
      <c r="S7" s="174" t="str">
        <f ca="1">IFERROR(VLOOKUP(ROW(A4),'فهرست بها کلی'!$F$13:$BO$1331,54,0),"")</f>
        <v/>
      </c>
      <c r="T7" s="174" t="str">
        <f ca="1">IFERROR(VLOOKUP(ROW(A4),'فهرست بها کلی'!$F$13:$BO$1331,57,0),"")</f>
        <v/>
      </c>
      <c r="U7" s="174" t="str">
        <f ca="1">IFERROR(VLOOKUP(ROW(A4),'فهرست بها کلی'!$F$13:$BO$1331,61,0),"")</f>
        <v/>
      </c>
      <c r="V7" s="241">
        <f t="shared" ca="1" si="3"/>
        <v>0</v>
      </c>
      <c r="W7" s="268" t="str">
        <f ca="1">IFERROR(V7*F7,"")</f>
        <v/>
      </c>
      <c r="X7" s="174" t="str">
        <f ca="1">IFERROR(VLOOKUP(ROW(A4),'فهرست بها کلی'!$F$13:$BO$1331,7,0),"")</f>
        <v/>
      </c>
      <c r="Y7" s="175" t="str">
        <f ca="1">IFERROR(VLOOKUP(ROW(A4),'فهرست بها کلی'!$F$13:$BO$1331,8,0),"")</f>
        <v/>
      </c>
      <c r="Z7" s="174" t="str">
        <f ca="1">IFERROR(VLOOKUP(ROW(A4),'فهرست بها کلی'!$F$13:$BO$1331,9,0),"")</f>
        <v/>
      </c>
      <c r="AA7" s="174" t="str">
        <f ca="1">IFERROR(VLOOKUP(ROW(A4),'فهرست بها کلی'!$F$13:$BO$1331,10,0),"")</f>
        <v/>
      </c>
      <c r="AB7" s="174" t="str">
        <f ca="1">IFERROR(VLOOKUP(ROW(A4),'فهرست بها کلی'!$F$13:$BO$1331,19,0),"")</f>
        <v/>
      </c>
      <c r="AC7" s="174" t="str">
        <f ca="1">IFERROR(VLOOKUP(ROW(A4),'فهرست بها کلی'!$F$13:$BO$1331,22,0),"")</f>
        <v/>
      </c>
      <c r="AD7" s="174" t="str">
        <f ca="1">IFERROR(VLOOKUP(ROW(A4),'فهرست بها کلی'!$F$13:$BO$1331,25,0),"")</f>
        <v/>
      </c>
      <c r="AE7" s="174" t="str">
        <f ca="1">IFERROR(VLOOKUP(ROW(A4),'فهرست بها کلی'!$F$13:$BO$1331,28,0),"")</f>
        <v/>
      </c>
      <c r="AF7" s="174" t="str">
        <f ca="1">IFERROR(VLOOKUP(ROW(A4),'فهرست بها کلی'!$F$13:$BO$1331,31,0),"")</f>
        <v/>
      </c>
      <c r="AG7" s="174" t="str">
        <f ca="1">IFERROR(VLOOKUP(ROW(A4),'فهرست بها کلی'!$F$13:$BO$1331,34,0),"")</f>
        <v/>
      </c>
      <c r="AH7" s="174" t="str">
        <f ca="1">IFERROR(VLOOKUP(ROW(A4),'فهرست بها کلی'!$F$13:$BO$1331,37,0),"")</f>
        <v/>
      </c>
      <c r="AI7" s="174" t="str">
        <f ca="1">IFERROR(VLOOKUP(ROW(A4),'فهرست بها کلی'!$F$13:$BO$1331,40,0),"")</f>
        <v/>
      </c>
      <c r="AJ7" s="174" t="str">
        <f ca="1">IFERROR(VLOOKUP(ROW(A4),'فهرست بها کلی'!$F$13:$BO$1331,43,0),"")</f>
        <v/>
      </c>
      <c r="AK7" s="174" t="str">
        <f ca="1">IFERROR(VLOOKUP(ROW(A4),'فهرست بها کلی'!$F$13:$BO$1331,46,0),"")</f>
        <v/>
      </c>
      <c r="AL7" s="174" t="str">
        <f ca="1">IFERROR(VLOOKUP(ROW(A4),'فهرست بها کلی'!$F$13:$BO$1331,49,0),"")</f>
        <v/>
      </c>
      <c r="AM7" s="174" t="str">
        <f ca="1">IFERROR(VLOOKUP(ROW(A4),'فهرست بها کلی'!$F$13:$BO$1331,52,0),"")</f>
        <v/>
      </c>
      <c r="AN7" s="174" t="str">
        <f ca="1">IFERROR(VLOOKUP(ROW(A4),'فهرست بها کلی'!$F$13:$BO$1331,55,0),"")</f>
        <v/>
      </c>
      <c r="AO7" s="174" t="str">
        <f ca="1">IFERROR(VLOOKUP(ROW(A4),'فهرست بها کلی'!$F$13:$BO$1331,58,0),"")</f>
        <v/>
      </c>
      <c r="AP7" s="174" t="str">
        <f ca="1">IFERROR(VLOOKUP(ROW(A4),'فهرست بها کلی'!$F$13:$BO$1331,61,0),"")</f>
        <v/>
      </c>
      <c r="AQ7" s="326">
        <f t="shared" ca="1" si="5"/>
        <v>0</v>
      </c>
      <c r="AR7" s="245" t="str">
        <f t="shared" ca="1" si="6"/>
        <v xml:space="preserve"> </v>
      </c>
      <c r="AS7" s="270" t="str">
        <f t="shared" ca="1" si="7"/>
        <v/>
      </c>
    </row>
    <row r="8" spans="1:45" ht="187.5" customHeight="1">
      <c r="A8" s="174" t="str">
        <f ca="1">IFERROR(VLOOKUP(ROW(A5),'فهرست بها کلی'!$F$13:$FO$1660,1,0),"")</f>
        <v/>
      </c>
      <c r="B8" s="174" t="str">
        <f ca="1">IFERROR(VLOOKUP(ROW(B5),'فهرست بها کلی'!$F$13:$FO$1660,2,0),"")</f>
        <v/>
      </c>
      <c r="C8" s="174" t="str">
        <f ca="1">IFERROR(VLOOKUP(ROW(A5),'فهرست بها کلی'!$F$13:$FO$1660,3,0),"")</f>
        <v/>
      </c>
      <c r="D8" s="175" t="str">
        <f ca="1">IFERROR(VLOOKUP(ROW(A5),'فهرست بها کلی'!$F$13:$FO$1660,4,0),"")</f>
        <v/>
      </c>
      <c r="E8" s="174" t="str">
        <f ca="1">IFERROR(VLOOKUP(ROW(A5),'فهرست بها کلی'!$F$13:$FO$1660,5,0),"")</f>
        <v/>
      </c>
      <c r="F8" s="174" t="str">
        <f ca="1">IFERROR(VLOOKUP(ROW(A5),'فهرست بها کلی'!$F$13:$FO$1660,6,0),"")</f>
        <v/>
      </c>
      <c r="G8" s="182" t="str">
        <f ca="1">IFERROR(VLOOKUP(ROW(A5),'فهرست بها کلی'!$F$13:$BO$1331,18,0),"")</f>
        <v/>
      </c>
      <c r="H8" s="174" t="str">
        <f ca="1">IFERROR(VLOOKUP(ROW(A5),'فهرست بها کلی'!$F$13:$BO$1331,21,0),"")</f>
        <v/>
      </c>
      <c r="I8" s="174" t="str">
        <f ca="1">IFERROR(VLOOKUP(ROW(A5),'فهرست بها کلی'!$F$13:$BO$1331,24,0),"")</f>
        <v/>
      </c>
      <c r="J8" s="174" t="str">
        <f ca="1">IFERROR(VLOOKUP(ROW(A5),'فهرست بها کلی'!$F$13:$BO$1331,27,0),"")</f>
        <v/>
      </c>
      <c r="K8" s="174" t="str">
        <f ca="1">IFERROR(VLOOKUP(ROW(A5),'فهرست بها کلی'!$F$13:$BO$1331,30,0),"")</f>
        <v/>
      </c>
      <c r="L8" s="174" t="str">
        <f ca="1">IFERROR(VLOOKUP(ROW(A5),'فهرست بها کلی'!$F$13:$BO$1331,33,0),"")</f>
        <v/>
      </c>
      <c r="M8" s="174" t="str">
        <f ca="1">IFERROR(VLOOKUP(ROW(A5),'فهرست بها کلی'!$F$13:$BO$1331,36,0),"")</f>
        <v/>
      </c>
      <c r="N8" s="174" t="str">
        <f ca="1">IFERROR(VLOOKUP(ROW(A5),'فهرست بها کلی'!$F$13:$BO$1331,39,0),"")</f>
        <v/>
      </c>
      <c r="O8" s="174" t="str">
        <f ca="1">IFERROR(VLOOKUP(ROW(A5),'فهرست بها کلی'!$F$13:$BO$1331,42,0),"")</f>
        <v/>
      </c>
      <c r="P8" s="174" t="str">
        <f ca="1">IFERROR(VLOOKUP(ROW(A5),'فهرست بها کلی'!$F$13:$BO$1331,45,0),"")</f>
        <v/>
      </c>
      <c r="Q8" s="174" t="str">
        <f ca="1">IFERROR(VLOOKUP(ROW(A5),'فهرست بها کلی'!$F$13:$BO$1331,48,0),"")</f>
        <v/>
      </c>
      <c r="R8" s="174" t="str">
        <f ca="1">IFERROR(VLOOKUP(ROW(A5),'فهرست بها کلی'!$F$13:$BO$1331,51,0),"")</f>
        <v/>
      </c>
      <c r="S8" s="174" t="str">
        <f ca="1">IFERROR(VLOOKUP(ROW(A5),'فهرست بها کلی'!$F$13:$BO$1331,54,0),"")</f>
        <v/>
      </c>
      <c r="T8" s="174" t="str">
        <f ca="1">IFERROR(VLOOKUP(ROW(A5),'فهرست بها کلی'!$F$13:$BO$1331,57,0),"")</f>
        <v/>
      </c>
      <c r="U8" s="174" t="str">
        <f ca="1">IFERROR(VLOOKUP(ROW(A5),'فهرست بها کلی'!$F$13:$BO$1331,61,0),"")</f>
        <v/>
      </c>
      <c r="V8" s="241">
        <f t="shared" ca="1" si="3"/>
        <v>0</v>
      </c>
      <c r="W8" s="268" t="str">
        <f t="shared" ca="1" si="4"/>
        <v/>
      </c>
      <c r="X8" s="174" t="str">
        <f ca="1">IFERROR(VLOOKUP(ROW(A5),'فهرست بها کلی'!$F$13:$BO$1331,7,0),"")</f>
        <v/>
      </c>
      <c r="Y8" s="175" t="str">
        <f ca="1">IFERROR(VLOOKUP(ROW(A5),'فهرست بها کلی'!$F$13:$BO$1331,8,0),"")</f>
        <v/>
      </c>
      <c r="Z8" s="174" t="str">
        <f ca="1">IFERROR(VLOOKUP(ROW(A5),'فهرست بها کلی'!$F$13:$BO$1331,9,0),"")</f>
        <v/>
      </c>
      <c r="AA8" s="174" t="str">
        <f ca="1">IFERROR(VLOOKUP(ROW(A5),'فهرست بها کلی'!$F$13:$BO$1331,10,0),"")</f>
        <v/>
      </c>
      <c r="AB8" s="174" t="str">
        <f ca="1">IFERROR(VLOOKUP(ROW(A5),'فهرست بها کلی'!$F$13:$BO$1331,19,0),"")</f>
        <v/>
      </c>
      <c r="AC8" s="174" t="str">
        <f ca="1">IFERROR(VLOOKUP(ROW(A5),'فهرست بها کلی'!$F$13:$BO$1331,22,0),"")</f>
        <v/>
      </c>
      <c r="AD8" s="174" t="str">
        <f ca="1">IFERROR(VLOOKUP(ROW(A5),'فهرست بها کلی'!$F$13:$BO$1331,25,0),"")</f>
        <v/>
      </c>
      <c r="AE8" s="174" t="str">
        <f ca="1">IFERROR(VLOOKUP(ROW(A5),'فهرست بها کلی'!$F$13:$BO$1331,28,0),"")</f>
        <v/>
      </c>
      <c r="AF8" s="174" t="str">
        <f ca="1">IFERROR(VLOOKUP(ROW(A5),'فهرست بها کلی'!$F$13:$BO$1331,31,0),"")</f>
        <v/>
      </c>
      <c r="AG8" s="174" t="str">
        <f ca="1">IFERROR(VLOOKUP(ROW(A5),'فهرست بها کلی'!$F$13:$BO$1331,34,0),"")</f>
        <v/>
      </c>
      <c r="AH8" s="174" t="str">
        <f ca="1">IFERROR(VLOOKUP(ROW(A5),'فهرست بها کلی'!$F$13:$BO$1331,37,0),"")</f>
        <v/>
      </c>
      <c r="AI8" s="174" t="str">
        <f ca="1">IFERROR(VLOOKUP(ROW(A5),'فهرست بها کلی'!$F$13:$BO$1331,40,0),"")</f>
        <v/>
      </c>
      <c r="AJ8" s="174" t="str">
        <f ca="1">IFERROR(VLOOKUP(ROW(A5),'فهرست بها کلی'!$F$13:$BO$1331,43,0),"")</f>
        <v/>
      </c>
      <c r="AK8" s="174" t="str">
        <f ca="1">IFERROR(VLOOKUP(ROW(A5),'فهرست بها کلی'!$F$13:$BO$1331,46,0),"")</f>
        <v/>
      </c>
      <c r="AL8" s="174" t="str">
        <f ca="1">IFERROR(VLOOKUP(ROW(A5),'فهرست بها کلی'!$F$13:$BO$1331,49,0),"")</f>
        <v/>
      </c>
      <c r="AM8" s="174" t="str">
        <f ca="1">IFERROR(VLOOKUP(ROW(A5),'فهرست بها کلی'!$F$13:$BO$1331,52,0),"")</f>
        <v/>
      </c>
      <c r="AN8" s="174" t="str">
        <f ca="1">IFERROR(VLOOKUP(ROW(A5),'فهرست بها کلی'!$F$13:$BO$1331,55,0),"")</f>
        <v/>
      </c>
      <c r="AO8" s="174" t="str">
        <f ca="1">IFERROR(VLOOKUP(ROW(A5),'فهرست بها کلی'!$F$13:$BO$1331,58,0),"")</f>
        <v/>
      </c>
      <c r="AP8" s="174" t="str">
        <f ca="1">IFERROR(VLOOKUP(ROW(A5),'فهرست بها کلی'!$F$13:$BO$1331,61,0),"")</f>
        <v/>
      </c>
      <c r="AQ8" s="326">
        <f t="shared" ca="1" si="5"/>
        <v>0</v>
      </c>
      <c r="AR8" s="245" t="str">
        <f t="shared" ca="1" si="6"/>
        <v xml:space="preserve"> </v>
      </c>
      <c r="AS8" s="270" t="str">
        <f t="shared" ca="1" si="7"/>
        <v/>
      </c>
    </row>
    <row r="9" spans="1:45" ht="187.5" customHeight="1">
      <c r="A9" s="174" t="str">
        <f ca="1">IFERROR(VLOOKUP(ROW(A6),'فهرست بها کلی'!$F$13:$FO$1660,1,0),"")</f>
        <v/>
      </c>
      <c r="B9" s="174" t="str">
        <f ca="1">IFERROR(VLOOKUP(ROW(B6),'فهرست بها کلی'!$F$13:$FO$1660,2,0),"")</f>
        <v/>
      </c>
      <c r="C9" s="174" t="str">
        <f ca="1">IFERROR(VLOOKUP(ROW(A6),'فهرست بها کلی'!$F$13:$FO$1660,3,0),"")</f>
        <v/>
      </c>
      <c r="D9" s="175" t="str">
        <f ca="1">IFERROR(VLOOKUP(ROW(A6),'فهرست بها کلی'!$F$13:$FO$1660,4,0),"")</f>
        <v/>
      </c>
      <c r="E9" s="174" t="str">
        <f ca="1">IFERROR(VLOOKUP(ROW(A6),'فهرست بها کلی'!$F$13:$FO$1660,5,0),"")</f>
        <v/>
      </c>
      <c r="F9" s="174" t="str">
        <f ca="1">IFERROR(VLOOKUP(ROW(A6),'فهرست بها کلی'!$F$13:$FO$1660,6,0),"")</f>
        <v/>
      </c>
      <c r="G9" s="182" t="str">
        <f ca="1">IFERROR(VLOOKUP(ROW(A6),'فهرست بها کلی'!$F$13:$BO$1331,18,0),"")</f>
        <v/>
      </c>
      <c r="H9" s="174" t="str">
        <f ca="1">IFERROR(VLOOKUP(ROW(A6),'فهرست بها کلی'!$F$13:$BO$1331,21,0),"")</f>
        <v/>
      </c>
      <c r="I9" s="174" t="str">
        <f ca="1">IFERROR(VLOOKUP(ROW(A6),'فهرست بها کلی'!$F$13:$BO$1331,24,0),"")</f>
        <v/>
      </c>
      <c r="J9" s="174" t="str">
        <f ca="1">IFERROR(VLOOKUP(ROW(A6),'فهرست بها کلی'!$F$13:$BO$1331,27,0),"")</f>
        <v/>
      </c>
      <c r="K9" s="174" t="str">
        <f ca="1">IFERROR(VLOOKUP(ROW(A6),'فهرست بها کلی'!$F$13:$BO$1331,30,0),"")</f>
        <v/>
      </c>
      <c r="L9" s="174" t="str">
        <f ca="1">IFERROR(VLOOKUP(ROW(A6),'فهرست بها کلی'!$F$13:$BO$1331,33,0),"")</f>
        <v/>
      </c>
      <c r="M9" s="174" t="str">
        <f ca="1">IFERROR(VLOOKUP(ROW(A6),'فهرست بها کلی'!$F$13:$BO$1331,36,0),"")</f>
        <v/>
      </c>
      <c r="N9" s="174" t="str">
        <f ca="1">IFERROR(VLOOKUP(ROW(A6),'فهرست بها کلی'!$F$13:$BO$1331,39,0),"")</f>
        <v/>
      </c>
      <c r="O9" s="174" t="str">
        <f ca="1">IFERROR(VLOOKUP(ROW(A6),'فهرست بها کلی'!$F$13:$BO$1331,42,0),"")</f>
        <v/>
      </c>
      <c r="P9" s="174" t="str">
        <f ca="1">IFERROR(VLOOKUP(ROW(A6),'فهرست بها کلی'!$F$13:$BO$1331,45,0),"")</f>
        <v/>
      </c>
      <c r="Q9" s="174" t="str">
        <f ca="1">IFERROR(VLOOKUP(ROW(A6),'فهرست بها کلی'!$F$13:$BO$1331,48,0),"")</f>
        <v/>
      </c>
      <c r="R9" s="174" t="str">
        <f ca="1">IFERROR(VLOOKUP(ROW(A6),'فهرست بها کلی'!$F$13:$BO$1331,51,0),"")</f>
        <v/>
      </c>
      <c r="S9" s="174" t="str">
        <f ca="1">IFERROR(VLOOKUP(ROW(A6),'فهرست بها کلی'!$F$13:$BO$1331,54,0),"")</f>
        <v/>
      </c>
      <c r="T9" s="174" t="str">
        <f ca="1">IFERROR(VLOOKUP(ROW(A6),'فهرست بها کلی'!$F$13:$BO$1331,57,0),"")</f>
        <v/>
      </c>
      <c r="U9" s="174" t="str">
        <f ca="1">IFERROR(VLOOKUP(ROW(A6),'فهرست بها کلی'!$F$13:$BO$1331,61,0),"")</f>
        <v/>
      </c>
      <c r="V9" s="241">
        <f t="shared" ca="1" si="3"/>
        <v>0</v>
      </c>
      <c r="W9" s="268" t="str">
        <f t="shared" ca="1" si="4"/>
        <v/>
      </c>
      <c r="X9" s="174" t="str">
        <f ca="1">IFERROR(VLOOKUP(ROW(A6),'فهرست بها کلی'!$F$13:$BO$1331,7,0),"")</f>
        <v/>
      </c>
      <c r="Y9" s="175" t="str">
        <f ca="1">IFERROR(VLOOKUP(ROW(A6),'فهرست بها کلی'!$F$13:$BO$1331,8,0),"")</f>
        <v/>
      </c>
      <c r="Z9" s="174" t="str">
        <f ca="1">IFERROR(VLOOKUP(ROW(A6),'فهرست بها کلی'!$F$13:$BO$1331,9,0),"")</f>
        <v/>
      </c>
      <c r="AA9" s="174" t="str">
        <f ca="1">IFERROR(VLOOKUP(ROW(A6),'فهرست بها کلی'!$F$13:$BO$1331,10,0),"")</f>
        <v/>
      </c>
      <c r="AB9" s="174" t="str">
        <f ca="1">IFERROR(VLOOKUP(ROW(A6),'فهرست بها کلی'!$F$13:$BO$1331,19,0),"")</f>
        <v/>
      </c>
      <c r="AC9" s="174" t="str">
        <f ca="1">IFERROR(VLOOKUP(ROW(A6),'فهرست بها کلی'!$F$13:$BO$1331,22,0),"")</f>
        <v/>
      </c>
      <c r="AD9" s="174" t="str">
        <f ca="1">IFERROR(VLOOKUP(ROW(A6),'فهرست بها کلی'!$F$13:$BO$1331,25,0),"")</f>
        <v/>
      </c>
      <c r="AE9" s="174" t="str">
        <f ca="1">IFERROR(VLOOKUP(ROW(A6),'فهرست بها کلی'!$F$13:$BO$1331,28,0),"")</f>
        <v/>
      </c>
      <c r="AF9" s="174" t="str">
        <f ca="1">IFERROR(VLOOKUP(ROW(A6),'فهرست بها کلی'!$F$13:$BO$1331,31,0),"")</f>
        <v/>
      </c>
      <c r="AG9" s="174" t="str">
        <f ca="1">IFERROR(VLOOKUP(ROW(A6),'فهرست بها کلی'!$F$13:$BO$1331,34,0),"")</f>
        <v/>
      </c>
      <c r="AH9" s="174" t="str">
        <f ca="1">IFERROR(VLOOKUP(ROW(A6),'فهرست بها کلی'!$F$13:$BO$1331,37,0),"")</f>
        <v/>
      </c>
      <c r="AI9" s="174" t="str">
        <f ca="1">IFERROR(VLOOKUP(ROW(A6),'فهرست بها کلی'!$F$13:$BO$1331,40,0),"")</f>
        <v/>
      </c>
      <c r="AJ9" s="174" t="str">
        <f ca="1">IFERROR(VLOOKUP(ROW(A6),'فهرست بها کلی'!$F$13:$BO$1331,43,0),"")</f>
        <v/>
      </c>
      <c r="AK9" s="174" t="str">
        <f ca="1">IFERROR(VLOOKUP(ROW(A6),'فهرست بها کلی'!$F$13:$BO$1331,46,0),"")</f>
        <v/>
      </c>
      <c r="AL9" s="174" t="str">
        <f ca="1">IFERROR(VLOOKUP(ROW(A6),'فهرست بها کلی'!$F$13:$BO$1331,49,0),"")</f>
        <v/>
      </c>
      <c r="AM9" s="174" t="str">
        <f ca="1">IFERROR(VLOOKUP(ROW(A6),'فهرست بها کلی'!$F$13:$BO$1331,52,0),"")</f>
        <v/>
      </c>
      <c r="AN9" s="174" t="str">
        <f ca="1">IFERROR(VLOOKUP(ROW(A6),'فهرست بها کلی'!$F$13:$BO$1331,55,0),"")</f>
        <v/>
      </c>
      <c r="AO9" s="174" t="str">
        <f ca="1">IFERROR(VLOOKUP(ROW(A6),'فهرست بها کلی'!$F$13:$BO$1331,58,0),"")</f>
        <v/>
      </c>
      <c r="AP9" s="174" t="str">
        <f ca="1">IFERROR(VLOOKUP(ROW(A6),'فهرست بها کلی'!$F$13:$BO$1331,61,0),"")</f>
        <v/>
      </c>
      <c r="AQ9" s="326">
        <f t="shared" ca="1" si="5"/>
        <v>0</v>
      </c>
      <c r="AR9" s="245" t="str">
        <f t="shared" ca="1" si="6"/>
        <v xml:space="preserve"> </v>
      </c>
      <c r="AS9" s="270" t="str">
        <f t="shared" ca="1" si="7"/>
        <v/>
      </c>
    </row>
    <row r="10" spans="1:45" ht="187.5" customHeight="1">
      <c r="A10" s="174" t="str">
        <f ca="1">IFERROR(VLOOKUP(ROW(A7),'فهرست بها کلی'!$F$13:$FO$1660,1,0),"")</f>
        <v/>
      </c>
      <c r="B10" s="174" t="str">
        <f ca="1">IFERROR(VLOOKUP(ROW(B7),'فهرست بها کلی'!$F$13:$FO$1660,2,0),"")</f>
        <v/>
      </c>
      <c r="C10" s="174" t="str">
        <f ca="1">IFERROR(VLOOKUP(ROW(A7),'فهرست بها کلی'!$F$13:$FO$1660,3,0),"")</f>
        <v/>
      </c>
      <c r="D10" s="175" t="str">
        <f ca="1">IFERROR(VLOOKUP(ROW(A7),'فهرست بها کلی'!$F$13:$FO$1660,4,0),"")</f>
        <v/>
      </c>
      <c r="E10" s="174" t="str">
        <f ca="1">IFERROR(VLOOKUP(ROW(A7),'فهرست بها کلی'!$F$13:$FO$1660,5,0),"")</f>
        <v/>
      </c>
      <c r="F10" s="174" t="str">
        <f ca="1">IFERROR(VLOOKUP(ROW(A7),'فهرست بها کلی'!$F$13:$FO$1660,6,0),"")</f>
        <v/>
      </c>
      <c r="G10" s="182" t="str">
        <f ca="1">IFERROR(VLOOKUP(ROW(A7),'فهرست بها کلی'!$F$13:$BO$1331,18,0),"")</f>
        <v/>
      </c>
      <c r="H10" s="174" t="str">
        <f ca="1">IFERROR(VLOOKUP(ROW(A7),'فهرست بها کلی'!$F$13:$BO$1331,21,0),"")</f>
        <v/>
      </c>
      <c r="I10" s="174" t="str">
        <f ca="1">IFERROR(VLOOKUP(ROW(A7),'فهرست بها کلی'!$F$13:$BO$1331,24,0),"")</f>
        <v/>
      </c>
      <c r="J10" s="174" t="str">
        <f ca="1">IFERROR(VLOOKUP(ROW(A7),'فهرست بها کلی'!$F$13:$BO$1331,27,0),"")</f>
        <v/>
      </c>
      <c r="K10" s="174" t="str">
        <f ca="1">IFERROR(VLOOKUP(ROW(A7),'فهرست بها کلی'!$F$13:$BO$1331,30,0),"")</f>
        <v/>
      </c>
      <c r="L10" s="174" t="str">
        <f ca="1">IFERROR(VLOOKUP(ROW(A7),'فهرست بها کلی'!$F$13:$BO$1331,33,0),"")</f>
        <v/>
      </c>
      <c r="M10" s="174" t="str">
        <f ca="1">IFERROR(VLOOKUP(ROW(A7),'فهرست بها کلی'!$F$13:$BO$1331,36,0),"")</f>
        <v/>
      </c>
      <c r="N10" s="174" t="str">
        <f ca="1">IFERROR(VLOOKUP(ROW(A7),'فهرست بها کلی'!$F$13:$BO$1331,39,0),"")</f>
        <v/>
      </c>
      <c r="O10" s="174" t="str">
        <f ca="1">IFERROR(VLOOKUP(ROW(A7),'فهرست بها کلی'!$F$13:$BO$1331,42,0),"")</f>
        <v/>
      </c>
      <c r="P10" s="174" t="str">
        <f ca="1">IFERROR(VLOOKUP(ROW(A7),'فهرست بها کلی'!$F$13:$BO$1331,45,0),"")</f>
        <v/>
      </c>
      <c r="Q10" s="174" t="str">
        <f ca="1">IFERROR(VLOOKUP(ROW(A7),'فهرست بها کلی'!$F$13:$BO$1331,48,0),"")</f>
        <v/>
      </c>
      <c r="R10" s="174" t="str">
        <f ca="1">IFERROR(VLOOKUP(ROW(A7),'فهرست بها کلی'!$F$13:$BO$1331,51,0),"")</f>
        <v/>
      </c>
      <c r="S10" s="174" t="str">
        <f ca="1">IFERROR(VLOOKUP(ROW(A7),'فهرست بها کلی'!$F$13:$BO$1331,54,0),"")</f>
        <v/>
      </c>
      <c r="T10" s="174" t="str">
        <f ca="1">IFERROR(VLOOKUP(ROW(A7),'فهرست بها کلی'!$F$13:$BO$1331,57,0),"")</f>
        <v/>
      </c>
      <c r="U10" s="174" t="str">
        <f ca="1">IFERROR(VLOOKUP(ROW(A7),'فهرست بها کلی'!$F$13:$BO$1331,61,0),"")</f>
        <v/>
      </c>
      <c r="V10" s="241">
        <f t="shared" ca="1" si="3"/>
        <v>0</v>
      </c>
      <c r="W10" s="268" t="str">
        <f t="shared" ca="1" si="4"/>
        <v/>
      </c>
      <c r="X10" s="174" t="str">
        <f ca="1">IFERROR(VLOOKUP(ROW(A7),'فهرست بها کلی'!$F$13:$BO$1331,7,0),"")</f>
        <v/>
      </c>
      <c r="Y10" s="175" t="str">
        <f ca="1">IFERROR(VLOOKUP(ROW(A7),'فهرست بها کلی'!$F$13:$BO$1331,8,0),"")</f>
        <v/>
      </c>
      <c r="Z10" s="174" t="str">
        <f ca="1">IFERROR(VLOOKUP(ROW(A7),'فهرست بها کلی'!$F$13:$BO$1331,9,0),"")</f>
        <v/>
      </c>
      <c r="AA10" s="174" t="str">
        <f ca="1">IFERROR(VLOOKUP(ROW(A7),'فهرست بها کلی'!$F$13:$BO$1331,10,0),"")</f>
        <v/>
      </c>
      <c r="AB10" s="174" t="str">
        <f ca="1">IFERROR(VLOOKUP(ROW(A7),'فهرست بها کلی'!$F$13:$BO$1331,19,0),"")</f>
        <v/>
      </c>
      <c r="AC10" s="174" t="str">
        <f ca="1">IFERROR(VLOOKUP(ROW(A7),'فهرست بها کلی'!$F$13:$BO$1331,22,0),"")</f>
        <v/>
      </c>
      <c r="AD10" s="174" t="str">
        <f ca="1">IFERROR(VLOOKUP(ROW(A7),'فهرست بها کلی'!$F$13:$BO$1331,25,0),"")</f>
        <v/>
      </c>
      <c r="AE10" s="174" t="str">
        <f ca="1">IFERROR(VLOOKUP(ROW(A7),'فهرست بها کلی'!$F$13:$BO$1331,28,0),"")</f>
        <v/>
      </c>
      <c r="AF10" s="174" t="str">
        <f ca="1">IFERROR(VLOOKUP(ROW(A7),'فهرست بها کلی'!$F$13:$BO$1331,31,0),"")</f>
        <v/>
      </c>
      <c r="AG10" s="174" t="str">
        <f ca="1">IFERROR(VLOOKUP(ROW(A7),'فهرست بها کلی'!$F$13:$BO$1331,34,0),"")</f>
        <v/>
      </c>
      <c r="AH10" s="174" t="str">
        <f ca="1">IFERROR(VLOOKUP(ROW(A7),'فهرست بها کلی'!$F$13:$BO$1331,37,0),"")</f>
        <v/>
      </c>
      <c r="AI10" s="174" t="str">
        <f ca="1">IFERROR(VLOOKUP(ROW(A7),'فهرست بها کلی'!$F$13:$BO$1331,40,0),"")</f>
        <v/>
      </c>
      <c r="AJ10" s="174" t="str">
        <f ca="1">IFERROR(VLOOKUP(ROW(A7),'فهرست بها کلی'!$F$13:$BO$1331,43,0),"")</f>
        <v/>
      </c>
      <c r="AK10" s="174" t="str">
        <f ca="1">IFERROR(VLOOKUP(ROW(A7),'فهرست بها کلی'!$F$13:$BO$1331,46,0),"")</f>
        <v/>
      </c>
      <c r="AL10" s="174" t="str">
        <f ca="1">IFERROR(VLOOKUP(ROW(A7),'فهرست بها کلی'!$F$13:$BO$1331,49,0),"")</f>
        <v/>
      </c>
      <c r="AM10" s="174" t="str">
        <f ca="1">IFERROR(VLOOKUP(ROW(A7),'فهرست بها کلی'!$F$13:$BO$1331,52,0),"")</f>
        <v/>
      </c>
      <c r="AN10" s="174" t="str">
        <f ca="1">IFERROR(VLOOKUP(ROW(A7),'فهرست بها کلی'!$F$13:$BO$1331,55,0),"")</f>
        <v/>
      </c>
      <c r="AO10" s="174" t="str">
        <f ca="1">IFERROR(VLOOKUP(ROW(A7),'فهرست بها کلی'!$F$13:$BO$1331,58,0),"")</f>
        <v/>
      </c>
      <c r="AP10" s="174" t="str">
        <f ca="1">IFERROR(VLOOKUP(ROW(A7),'فهرست بها کلی'!$F$13:$BO$1331,61,0),"")</f>
        <v/>
      </c>
      <c r="AQ10" s="326">
        <f t="shared" ca="1" si="5"/>
        <v>0</v>
      </c>
      <c r="AR10" s="245" t="str">
        <f t="shared" ca="1" si="6"/>
        <v xml:space="preserve"> </v>
      </c>
      <c r="AS10" s="270" t="str">
        <f t="shared" ca="1" si="7"/>
        <v/>
      </c>
    </row>
    <row r="11" spans="1:45" ht="187.5" customHeight="1">
      <c r="A11" s="174" t="str">
        <f ca="1">IFERROR(VLOOKUP(ROW(A8),'فهرست بها کلی'!$F$13:$FO$1660,1,0),"")</f>
        <v/>
      </c>
      <c r="B11" s="174" t="str">
        <f ca="1">IFERROR(VLOOKUP(ROW(B8),'فهرست بها کلی'!$F$13:$FO$1660,2,0),"")</f>
        <v/>
      </c>
      <c r="C11" s="174" t="str">
        <f ca="1">IFERROR(VLOOKUP(ROW(A8),'فهرست بها کلی'!$F$13:$FO$1660,3,0),"")</f>
        <v/>
      </c>
      <c r="D11" s="175" t="str">
        <f ca="1">IFERROR(VLOOKUP(ROW(A8),'فهرست بها کلی'!$F$13:$FO$1660,4,0),"")</f>
        <v/>
      </c>
      <c r="E11" s="174" t="str">
        <f ca="1">IFERROR(VLOOKUP(ROW(A8),'فهرست بها کلی'!$F$13:$FO$1660,5,0),"")</f>
        <v/>
      </c>
      <c r="F11" s="174" t="str">
        <f ca="1">IFERROR(VLOOKUP(ROW(A8),'فهرست بها کلی'!$F$13:$FO$1660,6,0),"")</f>
        <v/>
      </c>
      <c r="G11" s="182" t="str">
        <f ca="1">IFERROR(VLOOKUP(ROW(A8),'فهرست بها کلی'!$F$13:$BO$1331,18,0),"")</f>
        <v/>
      </c>
      <c r="H11" s="174" t="str">
        <f ca="1">IFERROR(VLOOKUP(ROW(A8),'فهرست بها کلی'!$F$13:$BO$1331,21,0),"")</f>
        <v/>
      </c>
      <c r="I11" s="174" t="str">
        <f ca="1">IFERROR(VLOOKUP(ROW(A8),'فهرست بها کلی'!$F$13:$BO$1331,24,0),"")</f>
        <v/>
      </c>
      <c r="J11" s="174" t="str">
        <f ca="1">IFERROR(VLOOKUP(ROW(A8),'فهرست بها کلی'!$F$13:$BO$1331,27,0),"")</f>
        <v/>
      </c>
      <c r="K11" s="174" t="str">
        <f ca="1">IFERROR(VLOOKUP(ROW(A8),'فهرست بها کلی'!$F$13:$BO$1331,30,0),"")</f>
        <v/>
      </c>
      <c r="L11" s="174" t="str">
        <f ca="1">IFERROR(VLOOKUP(ROW(A8),'فهرست بها کلی'!$F$13:$BO$1331,33,0),"")</f>
        <v/>
      </c>
      <c r="M11" s="174" t="str">
        <f ca="1">IFERROR(VLOOKUP(ROW(A8),'فهرست بها کلی'!$F$13:$BO$1331,36,0),"")</f>
        <v/>
      </c>
      <c r="N11" s="174" t="str">
        <f ca="1">IFERROR(VLOOKUP(ROW(A8),'فهرست بها کلی'!$F$13:$BO$1331,39,0),"")</f>
        <v/>
      </c>
      <c r="O11" s="174" t="str">
        <f ca="1">IFERROR(VLOOKUP(ROW(A8),'فهرست بها کلی'!$F$13:$BO$1331,42,0),"")</f>
        <v/>
      </c>
      <c r="P11" s="174" t="str">
        <f ca="1">IFERROR(VLOOKUP(ROW(A8),'فهرست بها کلی'!$F$13:$BO$1331,45,0),"")</f>
        <v/>
      </c>
      <c r="Q11" s="174" t="str">
        <f ca="1">IFERROR(VLOOKUP(ROW(A8),'فهرست بها کلی'!$F$13:$BO$1331,48,0),"")</f>
        <v/>
      </c>
      <c r="R11" s="174" t="str">
        <f ca="1">IFERROR(VLOOKUP(ROW(A8),'فهرست بها کلی'!$F$13:$BO$1331,51,0),"")</f>
        <v/>
      </c>
      <c r="S11" s="174" t="str">
        <f ca="1">IFERROR(VLOOKUP(ROW(A8),'فهرست بها کلی'!$F$13:$BO$1331,54,0),"")</f>
        <v/>
      </c>
      <c r="T11" s="174" t="str">
        <f ca="1">IFERROR(VLOOKUP(ROW(A8),'فهرست بها کلی'!$F$13:$BO$1331,57,0),"")</f>
        <v/>
      </c>
      <c r="U11" s="174" t="str">
        <f ca="1">IFERROR(VLOOKUP(ROW(A8),'فهرست بها کلی'!$F$13:$BO$1331,61,0),"")</f>
        <v/>
      </c>
      <c r="V11" s="241">
        <f t="shared" ca="1" si="3"/>
        <v>0</v>
      </c>
      <c r="W11" s="268" t="str">
        <f t="shared" ca="1" si="4"/>
        <v/>
      </c>
      <c r="X11" s="174" t="str">
        <f ca="1">IFERROR(VLOOKUP(ROW(A8),'فهرست بها کلی'!$F$13:$BO$1331,7,0),"")</f>
        <v/>
      </c>
      <c r="Y11" s="175" t="str">
        <f ca="1">IFERROR(VLOOKUP(ROW(A8),'فهرست بها کلی'!$F$13:$BO$1331,8,0),"")</f>
        <v/>
      </c>
      <c r="Z11" s="174" t="str">
        <f ca="1">IFERROR(VLOOKUP(ROW(A8),'فهرست بها کلی'!$F$13:$BO$1331,9,0),"")</f>
        <v/>
      </c>
      <c r="AA11" s="174" t="str">
        <f ca="1">IFERROR(VLOOKUP(ROW(A8),'فهرست بها کلی'!$F$13:$BO$1331,10,0),"")</f>
        <v/>
      </c>
      <c r="AB11" s="174" t="str">
        <f ca="1">IFERROR(VLOOKUP(ROW(A8),'فهرست بها کلی'!$F$13:$BO$1331,19,0),"")</f>
        <v/>
      </c>
      <c r="AC11" s="174" t="str">
        <f ca="1">IFERROR(VLOOKUP(ROW(A8),'فهرست بها کلی'!$F$13:$BO$1331,22,0),"")</f>
        <v/>
      </c>
      <c r="AD11" s="174" t="str">
        <f ca="1">IFERROR(VLOOKUP(ROW(A8),'فهرست بها کلی'!$F$13:$BO$1331,25,0),"")</f>
        <v/>
      </c>
      <c r="AE11" s="174" t="str">
        <f ca="1">IFERROR(VLOOKUP(ROW(A8),'فهرست بها کلی'!$F$13:$BO$1331,28,0),"")</f>
        <v/>
      </c>
      <c r="AF11" s="174" t="str">
        <f ca="1">IFERROR(VLOOKUP(ROW(A8),'فهرست بها کلی'!$F$13:$BO$1331,31,0),"")</f>
        <v/>
      </c>
      <c r="AG11" s="174" t="str">
        <f ca="1">IFERROR(VLOOKUP(ROW(A8),'فهرست بها کلی'!$F$13:$BO$1331,34,0),"")</f>
        <v/>
      </c>
      <c r="AH11" s="174" t="str">
        <f ca="1">IFERROR(VLOOKUP(ROW(A8),'فهرست بها کلی'!$F$13:$BO$1331,37,0),"")</f>
        <v/>
      </c>
      <c r="AI11" s="174" t="str">
        <f ca="1">IFERROR(VLOOKUP(ROW(A8),'فهرست بها کلی'!$F$13:$BO$1331,40,0),"")</f>
        <v/>
      </c>
      <c r="AJ11" s="174" t="str">
        <f ca="1">IFERROR(VLOOKUP(ROW(A8),'فهرست بها کلی'!$F$13:$BO$1331,43,0),"")</f>
        <v/>
      </c>
      <c r="AK11" s="174" t="str">
        <f ca="1">IFERROR(VLOOKUP(ROW(A8),'فهرست بها کلی'!$F$13:$BO$1331,46,0),"")</f>
        <v/>
      </c>
      <c r="AL11" s="174" t="str">
        <f ca="1">IFERROR(VLOOKUP(ROW(A8),'فهرست بها کلی'!$F$13:$BO$1331,49,0),"")</f>
        <v/>
      </c>
      <c r="AM11" s="174" t="str">
        <f ca="1">IFERROR(VLOOKUP(ROW(A8),'فهرست بها کلی'!$F$13:$BO$1331,52,0),"")</f>
        <v/>
      </c>
      <c r="AN11" s="174" t="str">
        <f ca="1">IFERROR(VLOOKUP(ROW(A8),'فهرست بها کلی'!$F$13:$BO$1331,55,0),"")</f>
        <v/>
      </c>
      <c r="AO11" s="174" t="str">
        <f ca="1">IFERROR(VLOOKUP(ROW(A8),'فهرست بها کلی'!$F$13:$BO$1331,58,0),"")</f>
        <v/>
      </c>
      <c r="AP11" s="174" t="str">
        <f ca="1">IFERROR(VLOOKUP(ROW(A8),'فهرست بها کلی'!$F$13:$BO$1331,61,0),"")</f>
        <v/>
      </c>
      <c r="AQ11" s="326">
        <f t="shared" ca="1" si="5"/>
        <v>0</v>
      </c>
      <c r="AR11" s="245" t="str">
        <f t="shared" ca="1" si="6"/>
        <v xml:space="preserve"> </v>
      </c>
      <c r="AS11" s="270" t="str">
        <f t="shared" ca="1" si="7"/>
        <v/>
      </c>
    </row>
    <row r="12" spans="1:45" ht="187.5" customHeight="1">
      <c r="A12" s="174" t="str">
        <f ca="1">IFERROR(VLOOKUP(ROW(A9),'فهرست بها کلی'!$F$13:$FO$1660,1,0),"")</f>
        <v/>
      </c>
      <c r="B12" s="174" t="str">
        <f ca="1">IFERROR(VLOOKUP(ROW(B9),'فهرست بها کلی'!$F$13:$FO$1660,2,0),"")</f>
        <v/>
      </c>
      <c r="C12" s="174" t="str">
        <f ca="1">IFERROR(VLOOKUP(ROW(A9),'فهرست بها کلی'!$F$13:$FO$1660,3,0),"")</f>
        <v/>
      </c>
      <c r="D12" s="175" t="str">
        <f ca="1">IFERROR(VLOOKUP(ROW(A9),'فهرست بها کلی'!$F$13:$FO$1660,4,0),"")</f>
        <v/>
      </c>
      <c r="E12" s="174" t="str">
        <f ca="1">IFERROR(VLOOKUP(ROW(A9),'فهرست بها کلی'!$F$13:$FO$1660,5,0),"")</f>
        <v/>
      </c>
      <c r="F12" s="174" t="str">
        <f ca="1">IFERROR(VLOOKUP(ROW(A9),'فهرست بها کلی'!$F$13:$FO$1660,6,0),"")</f>
        <v/>
      </c>
      <c r="G12" s="182" t="str">
        <f ca="1">IFERROR(VLOOKUP(ROW(A9),'فهرست بها کلی'!$F$13:$BO$1331,18,0),"")</f>
        <v/>
      </c>
      <c r="H12" s="174" t="str">
        <f ca="1">IFERROR(VLOOKUP(ROW(A9),'فهرست بها کلی'!$F$13:$BO$1331,21,0),"")</f>
        <v/>
      </c>
      <c r="I12" s="174" t="str">
        <f ca="1">IFERROR(VLOOKUP(ROW(A9),'فهرست بها کلی'!$F$13:$BO$1331,24,0),"")</f>
        <v/>
      </c>
      <c r="J12" s="174" t="str">
        <f ca="1">IFERROR(VLOOKUP(ROW(A9),'فهرست بها کلی'!$F$13:$BO$1331,27,0),"")</f>
        <v/>
      </c>
      <c r="K12" s="174" t="str">
        <f ca="1">IFERROR(VLOOKUP(ROW(A9),'فهرست بها کلی'!$F$13:$BO$1331,30,0),"")</f>
        <v/>
      </c>
      <c r="L12" s="174" t="str">
        <f ca="1">IFERROR(VLOOKUP(ROW(A9),'فهرست بها کلی'!$F$13:$BO$1331,33,0),"")</f>
        <v/>
      </c>
      <c r="M12" s="174" t="str">
        <f ca="1">IFERROR(VLOOKUP(ROW(A9),'فهرست بها کلی'!$F$13:$BO$1331,36,0),"")</f>
        <v/>
      </c>
      <c r="N12" s="174" t="str">
        <f ca="1">IFERROR(VLOOKUP(ROW(A9),'فهرست بها کلی'!$F$13:$BO$1331,39,0),"")</f>
        <v/>
      </c>
      <c r="O12" s="174" t="str">
        <f ca="1">IFERROR(VLOOKUP(ROW(A9),'فهرست بها کلی'!$F$13:$BO$1331,42,0),"")</f>
        <v/>
      </c>
      <c r="P12" s="174" t="str">
        <f ca="1">IFERROR(VLOOKUP(ROW(A9),'فهرست بها کلی'!$F$13:$BO$1331,45,0),"")</f>
        <v/>
      </c>
      <c r="Q12" s="174" t="str">
        <f ca="1">IFERROR(VLOOKUP(ROW(A9),'فهرست بها کلی'!$F$13:$BO$1331,48,0),"")</f>
        <v/>
      </c>
      <c r="R12" s="174" t="str">
        <f ca="1">IFERROR(VLOOKUP(ROW(A9),'فهرست بها کلی'!$F$13:$BO$1331,51,0),"")</f>
        <v/>
      </c>
      <c r="S12" s="174" t="str">
        <f ca="1">IFERROR(VLOOKUP(ROW(A9),'فهرست بها کلی'!$F$13:$BO$1331,54,0),"")</f>
        <v/>
      </c>
      <c r="T12" s="174" t="str">
        <f ca="1">IFERROR(VLOOKUP(ROW(A9),'فهرست بها کلی'!$F$13:$BO$1331,57,0),"")</f>
        <v/>
      </c>
      <c r="U12" s="174" t="str">
        <f ca="1">IFERROR(VLOOKUP(ROW(A9),'فهرست بها کلی'!$F$13:$BO$1331,61,0),"")</f>
        <v/>
      </c>
      <c r="V12" s="241">
        <f t="shared" ca="1" si="3"/>
        <v>0</v>
      </c>
      <c r="W12" s="268" t="str">
        <f t="shared" ca="1" si="4"/>
        <v/>
      </c>
      <c r="X12" s="174" t="str">
        <f ca="1">IFERROR(VLOOKUP(ROW(A9),'فهرست بها کلی'!$F$13:$BO$1331,7,0),"")</f>
        <v/>
      </c>
      <c r="Y12" s="175" t="str">
        <f ca="1">IFERROR(VLOOKUP(ROW(A9),'فهرست بها کلی'!$F$13:$BO$1331,8,0),"")</f>
        <v/>
      </c>
      <c r="Z12" s="174" t="str">
        <f ca="1">IFERROR(VLOOKUP(ROW(A9),'فهرست بها کلی'!$F$13:$BO$1331,9,0),"")</f>
        <v/>
      </c>
      <c r="AA12" s="174" t="str">
        <f ca="1">IFERROR(VLOOKUP(ROW(A9),'فهرست بها کلی'!$F$13:$BO$1331,10,0),"")</f>
        <v/>
      </c>
      <c r="AB12" s="174" t="str">
        <f ca="1">IFERROR(VLOOKUP(ROW(A9),'فهرست بها کلی'!$F$13:$BO$1331,19,0),"")</f>
        <v/>
      </c>
      <c r="AC12" s="174" t="str">
        <f ca="1">IFERROR(VLOOKUP(ROW(A9),'فهرست بها کلی'!$F$13:$BO$1331,22,0),"")</f>
        <v/>
      </c>
      <c r="AD12" s="174" t="str">
        <f ca="1">IFERROR(VLOOKUP(ROW(A9),'فهرست بها کلی'!$F$13:$BO$1331,25,0),"")</f>
        <v/>
      </c>
      <c r="AE12" s="174" t="str">
        <f ca="1">IFERROR(VLOOKUP(ROW(A9),'فهرست بها کلی'!$F$13:$BO$1331,28,0),"")</f>
        <v/>
      </c>
      <c r="AF12" s="174" t="str">
        <f ca="1">IFERROR(VLOOKUP(ROW(A9),'فهرست بها کلی'!$F$13:$BO$1331,31,0),"")</f>
        <v/>
      </c>
      <c r="AG12" s="174" t="str">
        <f ca="1">IFERROR(VLOOKUP(ROW(A9),'فهرست بها کلی'!$F$13:$BO$1331,34,0),"")</f>
        <v/>
      </c>
      <c r="AH12" s="174" t="str">
        <f ca="1">IFERROR(VLOOKUP(ROW(A9),'فهرست بها کلی'!$F$13:$BO$1331,37,0),"")</f>
        <v/>
      </c>
      <c r="AI12" s="174" t="str">
        <f ca="1">IFERROR(VLOOKUP(ROW(A9),'فهرست بها کلی'!$F$13:$BO$1331,40,0),"")</f>
        <v/>
      </c>
      <c r="AJ12" s="174" t="str">
        <f ca="1">IFERROR(VLOOKUP(ROW(A9),'فهرست بها کلی'!$F$13:$BO$1331,43,0),"")</f>
        <v/>
      </c>
      <c r="AK12" s="174" t="str">
        <f ca="1">IFERROR(VLOOKUP(ROW(A9),'فهرست بها کلی'!$F$13:$BO$1331,46,0),"")</f>
        <v/>
      </c>
      <c r="AL12" s="174" t="str">
        <f ca="1">IFERROR(VLOOKUP(ROW(A9),'فهرست بها کلی'!$F$13:$BO$1331,49,0),"")</f>
        <v/>
      </c>
      <c r="AM12" s="174" t="str">
        <f ca="1">IFERROR(VLOOKUP(ROW(A9),'فهرست بها کلی'!$F$13:$BO$1331,52,0),"")</f>
        <v/>
      </c>
      <c r="AN12" s="174" t="str">
        <f ca="1">IFERROR(VLOOKUP(ROW(A9),'فهرست بها کلی'!$F$13:$BO$1331,55,0),"")</f>
        <v/>
      </c>
      <c r="AO12" s="174" t="str">
        <f ca="1">IFERROR(VLOOKUP(ROW(A9),'فهرست بها کلی'!$F$13:$BO$1331,58,0),"")</f>
        <v/>
      </c>
      <c r="AP12" s="174" t="str">
        <f ca="1">IFERROR(VLOOKUP(ROW(A9),'فهرست بها کلی'!$F$13:$BO$1331,61,0),"")</f>
        <v/>
      </c>
      <c r="AQ12" s="326">
        <f t="shared" ca="1" si="5"/>
        <v>0</v>
      </c>
      <c r="AR12" s="245" t="str">
        <f t="shared" ca="1" si="6"/>
        <v xml:space="preserve"> </v>
      </c>
      <c r="AS12" s="270" t="str">
        <f t="shared" ca="1" si="7"/>
        <v/>
      </c>
    </row>
    <row r="13" spans="1:45" ht="95.25" customHeight="1">
      <c r="A13" s="174" t="str">
        <f ca="1">IFERROR(VLOOKUP(ROW(A10),'فهرست بها کلی'!$F$13:$FO$1660,1,0),"")</f>
        <v/>
      </c>
      <c r="B13" s="174" t="str">
        <f ca="1">IFERROR(VLOOKUP(ROW(B10),'فهرست بها کلی'!$F$13:$FO$1660,2,0),"")</f>
        <v/>
      </c>
      <c r="C13" s="174" t="str">
        <f ca="1">IFERROR(VLOOKUP(ROW(A10),'فهرست بها کلی'!$F$13:$FO$1660,3,0),"")</f>
        <v/>
      </c>
      <c r="D13" s="175" t="str">
        <f ca="1">IFERROR(VLOOKUP(ROW(A10),'فهرست بها کلی'!$F$13:$FO$1660,4,0),"")</f>
        <v/>
      </c>
      <c r="E13" s="174" t="str">
        <f ca="1">IFERROR(VLOOKUP(ROW(A10),'فهرست بها کلی'!$F$13:$FO$1660,5,0),"")</f>
        <v/>
      </c>
      <c r="F13" s="174" t="str">
        <f ca="1">IFERROR(VLOOKUP(ROW(A10),'فهرست بها کلی'!$F$13:$FO$1660,6,0),"")</f>
        <v/>
      </c>
      <c r="G13" s="182" t="str">
        <f ca="1">IFERROR(VLOOKUP(ROW(A10),'فهرست بها کلی'!$F$13:$BO$1331,18,0),"")</f>
        <v/>
      </c>
      <c r="H13" s="174" t="str">
        <f ca="1">IFERROR(VLOOKUP(ROW(A10),'فهرست بها کلی'!$F$13:$BO$1331,21,0),"")</f>
        <v/>
      </c>
      <c r="I13" s="174" t="str">
        <f ca="1">IFERROR(VLOOKUP(ROW(A10),'فهرست بها کلی'!$F$13:$BO$1331,24,0),"")</f>
        <v/>
      </c>
      <c r="J13" s="174" t="str">
        <f ca="1">IFERROR(VLOOKUP(ROW(A10),'فهرست بها کلی'!$F$13:$BO$1331,27,0),"")</f>
        <v/>
      </c>
      <c r="K13" s="174" t="str">
        <f ca="1">IFERROR(VLOOKUP(ROW(A10),'فهرست بها کلی'!$F$13:$BO$1331,30,0),"")</f>
        <v/>
      </c>
      <c r="L13" s="174" t="str">
        <f ca="1">IFERROR(VLOOKUP(ROW(A10),'فهرست بها کلی'!$F$13:$BO$1331,33,0),"")</f>
        <v/>
      </c>
      <c r="M13" s="174" t="str">
        <f ca="1">IFERROR(VLOOKUP(ROW(A10),'فهرست بها کلی'!$F$13:$BO$1331,36,0),"")</f>
        <v/>
      </c>
      <c r="N13" s="174" t="str">
        <f ca="1">IFERROR(VLOOKUP(ROW(A10),'فهرست بها کلی'!$F$13:$BO$1331,39,0),"")</f>
        <v/>
      </c>
      <c r="O13" s="174" t="str">
        <f ca="1">IFERROR(VLOOKUP(ROW(A10),'فهرست بها کلی'!$F$13:$BO$1331,42,0),"")</f>
        <v/>
      </c>
      <c r="P13" s="174" t="str">
        <f ca="1">IFERROR(VLOOKUP(ROW(A10),'فهرست بها کلی'!$F$13:$BO$1331,45,0),"")</f>
        <v/>
      </c>
      <c r="Q13" s="174" t="str">
        <f ca="1">IFERROR(VLOOKUP(ROW(A10),'فهرست بها کلی'!$F$13:$BO$1331,48,0),"")</f>
        <v/>
      </c>
      <c r="R13" s="174" t="str">
        <f ca="1">IFERROR(VLOOKUP(ROW(A10),'فهرست بها کلی'!$F$13:$BO$1331,51,0),"")</f>
        <v/>
      </c>
      <c r="S13" s="174" t="str">
        <f ca="1">IFERROR(VLOOKUP(ROW(A10),'فهرست بها کلی'!$F$13:$BO$1331,54,0),"")</f>
        <v/>
      </c>
      <c r="T13" s="174" t="str">
        <f ca="1">IFERROR(VLOOKUP(ROW(A10),'فهرست بها کلی'!$F$13:$BO$1331,57,0),"")</f>
        <v/>
      </c>
      <c r="U13" s="174" t="str">
        <f ca="1">IFERROR(VLOOKUP(ROW(A10),'فهرست بها کلی'!$F$13:$BO$1331,61,0),"")</f>
        <v/>
      </c>
      <c r="V13" s="241">
        <f t="shared" ca="1" si="3"/>
        <v>0</v>
      </c>
      <c r="W13" s="268" t="str">
        <f t="shared" ca="1" si="4"/>
        <v/>
      </c>
      <c r="X13" s="174" t="str">
        <f ca="1">IFERROR(VLOOKUP(ROW(A10),'فهرست بها کلی'!$F$13:$BO$1331,7,0),"")</f>
        <v/>
      </c>
      <c r="Y13" s="175" t="str">
        <f ca="1">IFERROR(VLOOKUP(ROW(A10),'فهرست بها کلی'!$F$13:$BO$1331,8,0),"")</f>
        <v/>
      </c>
      <c r="Z13" s="174" t="str">
        <f ca="1">IFERROR(VLOOKUP(ROW(A10),'فهرست بها کلی'!$F$13:$BO$1331,9,0),"")</f>
        <v/>
      </c>
      <c r="AA13" s="174" t="str">
        <f ca="1">IFERROR(VLOOKUP(ROW(A10),'فهرست بها کلی'!$F$13:$BO$1331,10,0),"")</f>
        <v/>
      </c>
      <c r="AB13" s="174" t="str">
        <f ca="1">IFERROR(VLOOKUP(ROW(A10),'فهرست بها کلی'!$F$13:$BO$1331,19,0),"")</f>
        <v/>
      </c>
      <c r="AC13" s="174" t="str">
        <f ca="1">IFERROR(VLOOKUP(ROW(A10),'فهرست بها کلی'!$F$13:$BO$1331,22,0),"")</f>
        <v/>
      </c>
      <c r="AD13" s="174" t="str">
        <f ca="1">IFERROR(VLOOKUP(ROW(A10),'فهرست بها کلی'!$F$13:$BO$1331,25,0),"")</f>
        <v/>
      </c>
      <c r="AE13" s="174" t="str">
        <f ca="1">IFERROR(VLOOKUP(ROW(A10),'فهرست بها کلی'!$F$13:$BO$1331,28,0),"")</f>
        <v/>
      </c>
      <c r="AF13" s="174" t="str">
        <f ca="1">IFERROR(VLOOKUP(ROW(A10),'فهرست بها کلی'!$F$13:$BO$1331,31,0),"")</f>
        <v/>
      </c>
      <c r="AG13" s="174" t="str">
        <f ca="1">IFERROR(VLOOKUP(ROW(A10),'فهرست بها کلی'!$F$13:$BO$1331,34,0),"")</f>
        <v/>
      </c>
      <c r="AH13" s="174" t="str">
        <f ca="1">IFERROR(VLOOKUP(ROW(A10),'فهرست بها کلی'!$F$13:$BO$1331,37,0),"")</f>
        <v/>
      </c>
      <c r="AI13" s="174" t="str">
        <f ca="1">IFERROR(VLOOKUP(ROW(A10),'فهرست بها کلی'!$F$13:$BO$1331,40,0),"")</f>
        <v/>
      </c>
      <c r="AJ13" s="174" t="str">
        <f ca="1">IFERROR(VLOOKUP(ROW(A10),'فهرست بها کلی'!$F$13:$BO$1331,43,0),"")</f>
        <v/>
      </c>
      <c r="AK13" s="174" t="str">
        <f ca="1">IFERROR(VLOOKUP(ROW(A10),'فهرست بها کلی'!$F$13:$BO$1331,46,0),"")</f>
        <v/>
      </c>
      <c r="AL13" s="174" t="str">
        <f ca="1">IFERROR(VLOOKUP(ROW(A10),'فهرست بها کلی'!$F$13:$BO$1331,49,0),"")</f>
        <v/>
      </c>
      <c r="AM13" s="174" t="str">
        <f ca="1">IFERROR(VLOOKUP(ROW(A10),'فهرست بها کلی'!$F$13:$BO$1331,52,0),"")</f>
        <v/>
      </c>
      <c r="AN13" s="174" t="str">
        <f ca="1">IFERROR(VLOOKUP(ROW(A10),'فهرست بها کلی'!$F$13:$BO$1331,55,0),"")</f>
        <v/>
      </c>
      <c r="AO13" s="174" t="str">
        <f ca="1">IFERROR(VLOOKUP(ROW(A10),'فهرست بها کلی'!$F$13:$BO$1331,58,0),"")</f>
        <v/>
      </c>
      <c r="AP13" s="174" t="str">
        <f ca="1">IFERROR(VLOOKUP(ROW(A10),'فهرست بها کلی'!$F$13:$BO$1331,61,0),"")</f>
        <v/>
      </c>
      <c r="AQ13" s="326">
        <f t="shared" ca="1" si="5"/>
        <v>0</v>
      </c>
      <c r="AR13" s="245" t="str">
        <f t="shared" ca="1" si="6"/>
        <v xml:space="preserve"> </v>
      </c>
      <c r="AS13" s="270" t="str">
        <f t="shared" ca="1" si="7"/>
        <v/>
      </c>
    </row>
    <row r="14" spans="1:45" ht="95.25" customHeight="1">
      <c r="A14" s="174" t="str">
        <f ca="1">IFERROR(VLOOKUP(ROW(A11),'فهرست بها کلی'!$F$13:$FO$1660,1,0),"")</f>
        <v/>
      </c>
      <c r="B14" s="174" t="str">
        <f ca="1">IFERROR(VLOOKUP(ROW(B11),'فهرست بها کلی'!$F$13:$FO$1660,2,0),"")</f>
        <v/>
      </c>
      <c r="C14" s="174" t="str">
        <f ca="1">IFERROR(VLOOKUP(ROW(A11),'فهرست بها کلی'!$F$13:$FO$1660,3,0),"")</f>
        <v/>
      </c>
      <c r="D14" s="175" t="str">
        <f ca="1">IFERROR(VLOOKUP(ROW(A11),'فهرست بها کلی'!$F$13:$FO$1660,4,0),"")</f>
        <v/>
      </c>
      <c r="E14" s="174" t="str">
        <f ca="1">IFERROR(VLOOKUP(ROW(A11),'فهرست بها کلی'!$F$13:$FO$1660,5,0),"")</f>
        <v/>
      </c>
      <c r="F14" s="174" t="str">
        <f ca="1">IFERROR(VLOOKUP(ROW(A11),'فهرست بها کلی'!$F$13:$FO$1660,6,0),"")</f>
        <v/>
      </c>
      <c r="G14" s="182" t="str">
        <f ca="1">IFERROR(VLOOKUP(ROW(A11),'فهرست بها کلی'!$F$13:$BO$1331,18,0),"")</f>
        <v/>
      </c>
      <c r="H14" s="174" t="str">
        <f ca="1">IFERROR(VLOOKUP(ROW(A11),'فهرست بها کلی'!$F$13:$BO$1331,21,0),"")</f>
        <v/>
      </c>
      <c r="I14" s="174" t="str">
        <f ca="1">IFERROR(VLOOKUP(ROW(A11),'فهرست بها کلی'!$F$13:$BO$1331,24,0),"")</f>
        <v/>
      </c>
      <c r="J14" s="174" t="str">
        <f ca="1">IFERROR(VLOOKUP(ROW(A11),'فهرست بها کلی'!$F$13:$BO$1331,27,0),"")</f>
        <v/>
      </c>
      <c r="K14" s="174" t="str">
        <f ca="1">IFERROR(VLOOKUP(ROW(A11),'فهرست بها کلی'!$F$13:$BO$1331,30,0),"")</f>
        <v/>
      </c>
      <c r="L14" s="174" t="str">
        <f ca="1">IFERROR(VLOOKUP(ROW(A11),'فهرست بها کلی'!$F$13:$BO$1331,33,0),"")</f>
        <v/>
      </c>
      <c r="M14" s="174" t="str">
        <f ca="1">IFERROR(VLOOKUP(ROW(A11),'فهرست بها کلی'!$F$13:$BO$1331,36,0),"")</f>
        <v/>
      </c>
      <c r="N14" s="174" t="str">
        <f ca="1">IFERROR(VLOOKUP(ROW(A11),'فهرست بها کلی'!$F$13:$BO$1331,39,0),"")</f>
        <v/>
      </c>
      <c r="O14" s="174" t="str">
        <f ca="1">IFERROR(VLOOKUP(ROW(A11),'فهرست بها کلی'!$F$13:$BO$1331,42,0),"")</f>
        <v/>
      </c>
      <c r="P14" s="174" t="str">
        <f ca="1">IFERROR(VLOOKUP(ROW(A11),'فهرست بها کلی'!$F$13:$BO$1331,45,0),"")</f>
        <v/>
      </c>
      <c r="Q14" s="174" t="str">
        <f ca="1">IFERROR(VLOOKUP(ROW(A11),'فهرست بها کلی'!$F$13:$BO$1331,48,0),"")</f>
        <v/>
      </c>
      <c r="R14" s="174" t="str">
        <f ca="1">IFERROR(VLOOKUP(ROW(A11),'فهرست بها کلی'!$F$13:$BO$1331,51,0),"")</f>
        <v/>
      </c>
      <c r="S14" s="174" t="str">
        <f ca="1">IFERROR(VLOOKUP(ROW(A11),'فهرست بها کلی'!$F$13:$BO$1331,54,0),"")</f>
        <v/>
      </c>
      <c r="T14" s="174" t="str">
        <f ca="1">IFERROR(VLOOKUP(ROW(A11),'فهرست بها کلی'!$F$13:$BO$1331,57,0),"")</f>
        <v/>
      </c>
      <c r="U14" s="174" t="str">
        <f ca="1">IFERROR(VLOOKUP(ROW(A11),'فهرست بها کلی'!$F$13:$BO$1331,61,0),"")</f>
        <v/>
      </c>
      <c r="V14" s="241">
        <f t="shared" ca="1" si="3"/>
        <v>0</v>
      </c>
      <c r="W14" s="268" t="str">
        <f t="shared" ca="1" si="4"/>
        <v/>
      </c>
      <c r="X14" s="174" t="str">
        <f ca="1">IFERROR(VLOOKUP(ROW(A11),'فهرست بها کلی'!$F$13:$BO$1331,7,0),"")</f>
        <v/>
      </c>
      <c r="Y14" s="175" t="str">
        <f ca="1">IFERROR(VLOOKUP(ROW(A11),'فهرست بها کلی'!$F$13:$BO$1331,8,0),"")</f>
        <v/>
      </c>
      <c r="Z14" s="174" t="str">
        <f ca="1">IFERROR(VLOOKUP(ROW(A11),'فهرست بها کلی'!$F$13:$BO$1331,9,0),"")</f>
        <v/>
      </c>
      <c r="AA14" s="174" t="str">
        <f ca="1">IFERROR(VLOOKUP(ROW(A11),'فهرست بها کلی'!$F$13:$BO$1331,10,0),"")</f>
        <v/>
      </c>
      <c r="AB14" s="174" t="str">
        <f ca="1">IFERROR(VLOOKUP(ROW(A11),'فهرست بها کلی'!$F$13:$BO$1331,19,0),"")</f>
        <v/>
      </c>
      <c r="AC14" s="174" t="str">
        <f ca="1">IFERROR(VLOOKUP(ROW(A11),'فهرست بها کلی'!$F$13:$BO$1331,22,0),"")</f>
        <v/>
      </c>
      <c r="AD14" s="174" t="str">
        <f ca="1">IFERROR(VLOOKUP(ROW(A11),'فهرست بها کلی'!$F$13:$BO$1331,25,0),"")</f>
        <v/>
      </c>
      <c r="AE14" s="174" t="str">
        <f ca="1">IFERROR(VLOOKUP(ROW(A11),'فهرست بها کلی'!$F$13:$BO$1331,28,0),"")</f>
        <v/>
      </c>
      <c r="AF14" s="174" t="str">
        <f ca="1">IFERROR(VLOOKUP(ROW(A11),'فهرست بها کلی'!$F$13:$BO$1331,31,0),"")</f>
        <v/>
      </c>
      <c r="AG14" s="174" t="str">
        <f ca="1">IFERROR(VLOOKUP(ROW(A11),'فهرست بها کلی'!$F$13:$BO$1331,34,0),"")</f>
        <v/>
      </c>
      <c r="AH14" s="174" t="str">
        <f ca="1">IFERROR(VLOOKUP(ROW(A11),'فهرست بها کلی'!$F$13:$BO$1331,37,0),"")</f>
        <v/>
      </c>
      <c r="AI14" s="174" t="str">
        <f ca="1">IFERROR(VLOOKUP(ROW(A11),'فهرست بها کلی'!$F$13:$BO$1331,40,0),"")</f>
        <v/>
      </c>
      <c r="AJ14" s="174" t="str">
        <f ca="1">IFERROR(VLOOKUP(ROW(A11),'فهرست بها کلی'!$F$13:$BO$1331,43,0),"")</f>
        <v/>
      </c>
      <c r="AK14" s="174" t="str">
        <f ca="1">IFERROR(VLOOKUP(ROW(A11),'فهرست بها کلی'!$F$13:$BO$1331,46,0),"")</f>
        <v/>
      </c>
      <c r="AL14" s="174" t="str">
        <f ca="1">IFERROR(VLOOKUP(ROW(A11),'فهرست بها کلی'!$F$13:$BO$1331,49,0),"")</f>
        <v/>
      </c>
      <c r="AM14" s="174" t="str">
        <f ca="1">IFERROR(VLOOKUP(ROW(A11),'فهرست بها کلی'!$F$13:$BO$1331,52,0),"")</f>
        <v/>
      </c>
      <c r="AN14" s="174" t="str">
        <f ca="1">IFERROR(VLOOKUP(ROW(A11),'فهرست بها کلی'!$F$13:$BO$1331,55,0),"")</f>
        <v/>
      </c>
      <c r="AO14" s="174" t="str">
        <f ca="1">IFERROR(VLOOKUP(ROW(A11),'فهرست بها کلی'!$F$13:$BO$1331,58,0),"")</f>
        <v/>
      </c>
      <c r="AP14" s="174" t="str">
        <f ca="1">IFERROR(VLOOKUP(ROW(A11),'فهرست بها کلی'!$F$13:$BO$1331,61,0),"")</f>
        <v/>
      </c>
      <c r="AQ14" s="326">
        <f t="shared" ca="1" si="5"/>
        <v>0</v>
      </c>
      <c r="AR14" s="245" t="str">
        <f t="shared" ca="1" si="6"/>
        <v xml:space="preserve"> </v>
      </c>
      <c r="AS14" s="270" t="str">
        <f t="shared" ca="1" si="7"/>
        <v/>
      </c>
    </row>
    <row r="15" spans="1:45" ht="95.25" customHeight="1">
      <c r="A15" s="174" t="str">
        <f ca="1">IFERROR(VLOOKUP(ROW(A12),'فهرست بها کلی'!$F$13:$FO$1660,1,0),"")</f>
        <v/>
      </c>
      <c r="B15" s="174" t="str">
        <f ca="1">IFERROR(VLOOKUP(ROW(B12),'فهرست بها کلی'!$F$13:$FO$1660,2,0),"")</f>
        <v/>
      </c>
      <c r="C15" s="174" t="str">
        <f ca="1">IFERROR(VLOOKUP(ROW(A12),'فهرست بها کلی'!$F$13:$FO$1660,3,0),"")</f>
        <v/>
      </c>
      <c r="D15" s="175" t="str">
        <f ca="1">IFERROR(VLOOKUP(ROW(A12),'فهرست بها کلی'!$F$13:$FO$1660,4,0),"")</f>
        <v/>
      </c>
      <c r="E15" s="174" t="str">
        <f ca="1">IFERROR(VLOOKUP(ROW(A12),'فهرست بها کلی'!$F$13:$FO$1660,5,0),"")</f>
        <v/>
      </c>
      <c r="F15" s="174" t="str">
        <f ca="1">IFERROR(VLOOKUP(ROW(A12),'فهرست بها کلی'!$F$13:$FO$1660,6,0),"")</f>
        <v/>
      </c>
      <c r="G15" s="182" t="str">
        <f ca="1">IFERROR(VLOOKUP(ROW(A12),'فهرست بها کلی'!$F$13:$BO$1331,18,0),"")</f>
        <v/>
      </c>
      <c r="H15" s="174" t="str">
        <f ca="1">IFERROR(VLOOKUP(ROW(A12),'فهرست بها کلی'!$F$13:$BO$1331,21,0),"")</f>
        <v/>
      </c>
      <c r="I15" s="174" t="str">
        <f ca="1">IFERROR(VLOOKUP(ROW(A12),'فهرست بها کلی'!$F$13:$BO$1331,24,0),"")</f>
        <v/>
      </c>
      <c r="J15" s="174" t="str">
        <f ca="1">IFERROR(VLOOKUP(ROW(A12),'فهرست بها کلی'!$F$13:$BO$1331,27,0),"")</f>
        <v/>
      </c>
      <c r="K15" s="174" t="str">
        <f ca="1">IFERROR(VLOOKUP(ROW(A12),'فهرست بها کلی'!$F$13:$BO$1331,30,0),"")</f>
        <v/>
      </c>
      <c r="L15" s="174" t="str">
        <f ca="1">IFERROR(VLOOKUP(ROW(A12),'فهرست بها کلی'!$F$13:$BO$1331,33,0),"")</f>
        <v/>
      </c>
      <c r="M15" s="174" t="str">
        <f ca="1">IFERROR(VLOOKUP(ROW(A12),'فهرست بها کلی'!$F$13:$BO$1331,36,0),"")</f>
        <v/>
      </c>
      <c r="N15" s="174" t="str">
        <f ca="1">IFERROR(VLOOKUP(ROW(A12),'فهرست بها کلی'!$F$13:$BO$1331,39,0),"")</f>
        <v/>
      </c>
      <c r="O15" s="174" t="str">
        <f ca="1">IFERROR(VLOOKUP(ROW(A12),'فهرست بها کلی'!$F$13:$BO$1331,42,0),"")</f>
        <v/>
      </c>
      <c r="P15" s="174" t="str">
        <f ca="1">IFERROR(VLOOKUP(ROW(A12),'فهرست بها کلی'!$F$13:$BO$1331,45,0),"")</f>
        <v/>
      </c>
      <c r="Q15" s="174" t="str">
        <f ca="1">IFERROR(VLOOKUP(ROW(A12),'فهرست بها کلی'!$F$13:$BO$1331,48,0),"")</f>
        <v/>
      </c>
      <c r="R15" s="174" t="str">
        <f ca="1">IFERROR(VLOOKUP(ROW(A12),'فهرست بها کلی'!$F$13:$BO$1331,51,0),"")</f>
        <v/>
      </c>
      <c r="S15" s="174" t="str">
        <f ca="1">IFERROR(VLOOKUP(ROW(A12),'فهرست بها کلی'!$F$13:$BO$1331,54,0),"")</f>
        <v/>
      </c>
      <c r="T15" s="174" t="str">
        <f ca="1">IFERROR(VLOOKUP(ROW(A12),'فهرست بها کلی'!$F$13:$BO$1331,57,0),"")</f>
        <v/>
      </c>
      <c r="U15" s="174" t="str">
        <f ca="1">IFERROR(VLOOKUP(ROW(A12),'فهرست بها کلی'!$F$13:$BO$1331,61,0),"")</f>
        <v/>
      </c>
      <c r="V15" s="241">
        <f t="shared" ca="1" si="3"/>
        <v>0</v>
      </c>
      <c r="W15" s="268" t="str">
        <f t="shared" ca="1" si="4"/>
        <v/>
      </c>
      <c r="X15" s="174" t="str">
        <f ca="1">IFERROR(VLOOKUP(ROW(A12),'فهرست بها کلی'!$F$13:$BO$1331,7,0),"")</f>
        <v/>
      </c>
      <c r="Y15" s="175" t="str">
        <f ca="1">IFERROR(VLOOKUP(ROW(A12),'فهرست بها کلی'!$F$13:$BO$1331,8,0),"")</f>
        <v/>
      </c>
      <c r="Z15" s="174" t="str">
        <f ca="1">IFERROR(VLOOKUP(ROW(A12),'فهرست بها کلی'!$F$13:$BO$1331,9,0),"")</f>
        <v/>
      </c>
      <c r="AA15" s="174" t="str">
        <f ca="1">IFERROR(VLOOKUP(ROW(A12),'فهرست بها کلی'!$F$13:$BO$1331,10,0),"")</f>
        <v/>
      </c>
      <c r="AB15" s="174" t="str">
        <f ca="1">IFERROR(VLOOKUP(ROW(A12),'فهرست بها کلی'!$F$13:$BO$1331,19,0),"")</f>
        <v/>
      </c>
      <c r="AC15" s="174" t="str">
        <f ca="1">IFERROR(VLOOKUP(ROW(A12),'فهرست بها کلی'!$F$13:$BO$1331,22,0),"")</f>
        <v/>
      </c>
      <c r="AD15" s="174" t="str">
        <f ca="1">IFERROR(VLOOKUP(ROW(A12),'فهرست بها کلی'!$F$13:$BO$1331,25,0),"")</f>
        <v/>
      </c>
      <c r="AE15" s="174" t="str">
        <f ca="1">IFERROR(VLOOKUP(ROW(A12),'فهرست بها کلی'!$F$13:$BO$1331,28,0),"")</f>
        <v/>
      </c>
      <c r="AF15" s="174" t="str">
        <f ca="1">IFERROR(VLOOKUP(ROW(A12),'فهرست بها کلی'!$F$13:$BO$1331,31,0),"")</f>
        <v/>
      </c>
      <c r="AG15" s="174" t="str">
        <f ca="1">IFERROR(VLOOKUP(ROW(A12),'فهرست بها کلی'!$F$13:$BO$1331,34,0),"")</f>
        <v/>
      </c>
      <c r="AH15" s="174" t="str">
        <f ca="1">IFERROR(VLOOKUP(ROW(A12),'فهرست بها کلی'!$F$13:$BO$1331,37,0),"")</f>
        <v/>
      </c>
      <c r="AI15" s="174" t="str">
        <f ca="1">IFERROR(VLOOKUP(ROW(A12),'فهرست بها کلی'!$F$13:$BO$1331,40,0),"")</f>
        <v/>
      </c>
      <c r="AJ15" s="174" t="str">
        <f ca="1">IFERROR(VLOOKUP(ROW(A12),'فهرست بها کلی'!$F$13:$BO$1331,43,0),"")</f>
        <v/>
      </c>
      <c r="AK15" s="174" t="str">
        <f ca="1">IFERROR(VLOOKUP(ROW(A12),'فهرست بها کلی'!$F$13:$BO$1331,46,0),"")</f>
        <v/>
      </c>
      <c r="AL15" s="174" t="str">
        <f ca="1">IFERROR(VLOOKUP(ROW(A12),'فهرست بها کلی'!$F$13:$BO$1331,49,0),"")</f>
        <v/>
      </c>
      <c r="AM15" s="174" t="str">
        <f ca="1">IFERROR(VLOOKUP(ROW(A12),'فهرست بها کلی'!$F$13:$BO$1331,52,0),"")</f>
        <v/>
      </c>
      <c r="AN15" s="174" t="str">
        <f ca="1">IFERROR(VLOOKUP(ROW(A12),'فهرست بها کلی'!$F$13:$BO$1331,55,0),"")</f>
        <v/>
      </c>
      <c r="AO15" s="174" t="str">
        <f ca="1">IFERROR(VLOOKUP(ROW(A12),'فهرست بها کلی'!$F$13:$BO$1331,58,0),"")</f>
        <v/>
      </c>
      <c r="AP15" s="174" t="str">
        <f ca="1">IFERROR(VLOOKUP(ROW(A12),'فهرست بها کلی'!$F$13:$BO$1331,61,0),"")</f>
        <v/>
      </c>
      <c r="AQ15" s="326">
        <f t="shared" ca="1" si="5"/>
        <v>0</v>
      </c>
      <c r="AR15" s="245" t="str">
        <f t="shared" ca="1" si="6"/>
        <v xml:space="preserve"> </v>
      </c>
      <c r="AS15" s="270" t="str">
        <f t="shared" ca="1" si="7"/>
        <v/>
      </c>
    </row>
    <row r="16" spans="1:45" ht="46.5" customHeight="1">
      <c r="A16" s="271"/>
      <c r="B16" s="250"/>
      <c r="C16" s="829" t="s">
        <v>1904</v>
      </c>
      <c r="D16" s="830"/>
      <c r="E16" s="831"/>
      <c r="F16" s="250"/>
      <c r="G16" s="250"/>
      <c r="H16" s="250"/>
      <c r="I16" s="250"/>
      <c r="J16" s="250"/>
      <c r="K16" s="250"/>
      <c r="L16" s="250"/>
      <c r="M16" s="250"/>
      <c r="N16" s="250"/>
      <c r="O16" s="250"/>
      <c r="P16" s="250"/>
      <c r="Q16" s="250"/>
      <c r="R16" s="250"/>
      <c r="S16" s="250"/>
      <c r="T16" s="250"/>
      <c r="U16" s="250"/>
      <c r="V16" s="250"/>
      <c r="W16" s="272">
        <f ca="1">SUM(W4:W15)</f>
        <v>0</v>
      </c>
      <c r="X16" s="271"/>
      <c r="Y16" s="829" t="s">
        <v>1904</v>
      </c>
      <c r="Z16" s="830"/>
      <c r="AA16" s="831"/>
      <c r="AB16" s="250"/>
      <c r="AC16" s="250"/>
      <c r="AD16" s="250"/>
      <c r="AE16" s="250"/>
      <c r="AF16" s="250"/>
      <c r="AG16" s="250"/>
      <c r="AH16" s="250"/>
      <c r="AI16" s="250"/>
      <c r="AJ16" s="250"/>
      <c r="AK16" s="250"/>
      <c r="AL16" s="250"/>
      <c r="AM16" s="250"/>
      <c r="AN16" s="250"/>
      <c r="AO16" s="250"/>
      <c r="AP16" s="250"/>
      <c r="AQ16" s="269">
        <f t="shared" ref="AQ16:AR16" ca="1" si="8">SUM(AQ4:AQ15)</f>
        <v>1</v>
      </c>
      <c r="AR16" s="270">
        <f t="shared" ca="1" si="8"/>
        <v>4458000</v>
      </c>
      <c r="AS16" s="270">
        <f ca="1">SUM(AS4:AS15)</f>
        <v>4458000</v>
      </c>
    </row>
    <row r="17" spans="1:45" ht="132.75" customHeight="1" thickBot="1">
      <c r="A17" s="247"/>
      <c r="B17" s="248"/>
      <c r="C17" s="273" t="s">
        <v>1905</v>
      </c>
      <c r="D17" s="297">
        <f>'فهرست بها سازمان'!D502</f>
        <v>1.1399999999999999</v>
      </c>
      <c r="E17" s="809" t="s">
        <v>1942</v>
      </c>
      <c r="F17" s="810"/>
      <c r="G17" s="810"/>
      <c r="H17" s="810"/>
      <c r="I17" s="810"/>
      <c r="J17" s="810"/>
      <c r="K17" s="810"/>
      <c r="L17" s="810"/>
      <c r="M17" s="810"/>
      <c r="N17" s="810"/>
      <c r="O17" s="810"/>
      <c r="P17" s="810"/>
      <c r="Q17" s="810"/>
      <c r="R17" s="810"/>
      <c r="S17" s="810"/>
      <c r="T17" s="810"/>
      <c r="U17" s="810"/>
      <c r="V17" s="811"/>
      <c r="W17" s="274">
        <f ca="1">W16*D17</f>
        <v>0</v>
      </c>
      <c r="X17" s="247"/>
      <c r="Y17" s="256"/>
      <c r="Z17" s="297"/>
      <c r="AA17" s="248"/>
      <c r="AB17" s="248"/>
      <c r="AC17" s="836"/>
      <c r="AD17" s="836"/>
      <c r="AE17" s="836"/>
      <c r="AF17" s="258"/>
      <c r="AG17" s="248"/>
      <c r="AH17" s="248"/>
      <c r="AI17" s="248"/>
      <c r="AJ17" s="826" t="s">
        <v>2076</v>
      </c>
      <c r="AK17" s="827"/>
      <c r="AL17" s="827"/>
      <c r="AM17" s="827"/>
      <c r="AN17" s="827"/>
      <c r="AO17" s="827"/>
      <c r="AP17" s="827"/>
      <c r="AQ17" s="828"/>
      <c r="AR17" s="259">
        <f ca="1">AR16</f>
        <v>4458000</v>
      </c>
      <c r="AS17" s="275">
        <f ca="1">AR17+W17</f>
        <v>4458000</v>
      </c>
    </row>
    <row r="19" spans="1:45" ht="46.5" customHeight="1">
      <c r="D19" s="240"/>
    </row>
  </sheetData>
  <sheetProtection password="E73F" sheet="1" objects="1" scenarios="1" formatCells="0" formatColumns="0" insertColumns="0" sort="0" autoFilter="0" pivotTables="0"/>
  <autoFilter ref="A3:AS17"/>
  <mergeCells count="9">
    <mergeCell ref="AS2:AS3"/>
    <mergeCell ref="A1:AS1"/>
    <mergeCell ref="AJ17:AQ17"/>
    <mergeCell ref="E17:V17"/>
    <mergeCell ref="C16:E16"/>
    <mergeCell ref="A2:W2"/>
    <mergeCell ref="X2:AR2"/>
    <mergeCell ref="Y16:AA16"/>
    <mergeCell ref="AC17:AE17"/>
  </mergeCells>
  <conditionalFormatting sqref="I4:L15 G4:G15">
    <cfRule type="cellIs" priority="1" operator="equal">
      <formula>0</formula>
    </cfRule>
  </conditionalFormatting>
  <printOptions horizontalCentered="1" verticalCentered="1"/>
  <pageMargins left="0" right="0" top="0" bottom="0.59055118110236227" header="0.31496062992125984" footer="0.31496062992125984"/>
  <pageSetup paperSize="9" scale="20" orientation="landscape" r:id="rId1"/>
  <headerFooter scaleWithDoc="0">
    <oddFooter>&amp;L&amp;"-,Bold"&amp;9تصویب کننده: معاون برنامه ریزی&amp;C&amp;"-,Bold"&amp;9تایید کننده: مدیر دفتر برنامه ریزی وبودجه&amp;R&amp;"-,Bold"&amp;9تهیه کننده:کارشناس برنامه ریزی وبودجه</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28"/>
  <sheetViews>
    <sheetView rightToLeft="1" topLeftCell="A18" zoomScale="50" zoomScaleNormal="50" workbookViewId="0">
      <selection activeCell="D29" sqref="D29"/>
    </sheetView>
  </sheetViews>
  <sheetFormatPr defaultColWidth="9.140625" defaultRowHeight="46.5" customHeight="1"/>
  <cols>
    <col min="1" max="1" width="13.85546875" style="276" customWidth="1"/>
    <col min="2" max="2" width="19.85546875" style="276" customWidth="1"/>
    <col min="3" max="3" width="73.140625" style="284" customWidth="1"/>
    <col min="4" max="4" width="15.140625" style="276" customWidth="1"/>
    <col min="5" max="5" width="28.5703125" style="276" customWidth="1"/>
    <col min="6" max="6" width="14" style="276" customWidth="1"/>
    <col min="7" max="10" width="6.85546875" style="276" customWidth="1"/>
    <col min="11" max="11" width="6" style="276" customWidth="1"/>
    <col min="12" max="12" width="6.28515625" style="276" customWidth="1"/>
    <col min="13" max="20" width="6.85546875" style="276" customWidth="1"/>
    <col min="21" max="21" width="17.42578125" style="276" customWidth="1"/>
    <col min="22" max="22" width="27.85546875" style="276" customWidth="1"/>
    <col min="23" max="23" width="13" style="276" customWidth="1"/>
    <col min="24" max="24" width="17.42578125" style="276" customWidth="1"/>
    <col min="25" max="25" width="43.7109375" style="276" customWidth="1"/>
    <col min="26" max="26" width="39.42578125" style="276" customWidth="1"/>
    <col min="27" max="27" width="30.28515625" style="276" customWidth="1"/>
    <col min="28" max="42" width="9.5703125" style="276" customWidth="1"/>
    <col min="43" max="43" width="13.5703125" style="276" customWidth="1"/>
    <col min="44" max="44" width="27" style="276" customWidth="1"/>
    <col min="45" max="45" width="30.28515625" style="276" customWidth="1"/>
    <col min="46" max="16384" width="9.140625" style="276"/>
  </cols>
  <sheetData>
    <row r="1" spans="1:45" ht="87.75" customHeight="1" thickBot="1">
      <c r="B1" s="839" t="s">
        <v>2548</v>
      </c>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c r="AN1" s="839"/>
      <c r="AO1" s="839"/>
      <c r="AP1" s="839"/>
      <c r="AQ1" s="839"/>
      <c r="AR1" s="839"/>
      <c r="AS1" s="839"/>
    </row>
    <row r="2" spans="1:45" ht="70.5" customHeight="1" thickBot="1">
      <c r="A2" s="845" t="s">
        <v>1624</v>
      </c>
      <c r="B2" s="846"/>
      <c r="C2" s="846"/>
      <c r="D2" s="846"/>
      <c r="E2" s="846"/>
      <c r="F2" s="846"/>
      <c r="G2" s="846"/>
      <c r="H2" s="846"/>
      <c r="I2" s="846"/>
      <c r="J2" s="846"/>
      <c r="K2" s="846"/>
      <c r="L2" s="846"/>
      <c r="M2" s="846"/>
      <c r="N2" s="846"/>
      <c r="O2" s="846"/>
      <c r="P2" s="846"/>
      <c r="Q2" s="846"/>
      <c r="R2" s="846"/>
      <c r="S2" s="846"/>
      <c r="T2" s="846"/>
      <c r="U2" s="846"/>
      <c r="V2" s="847"/>
      <c r="W2" s="851" t="s">
        <v>1625</v>
      </c>
      <c r="X2" s="851"/>
      <c r="Y2" s="851"/>
      <c r="Z2" s="851"/>
      <c r="AA2" s="851"/>
      <c r="AB2" s="851"/>
      <c r="AC2" s="851"/>
      <c r="AD2" s="851"/>
      <c r="AE2" s="851"/>
      <c r="AF2" s="851"/>
      <c r="AG2" s="851"/>
      <c r="AH2" s="851"/>
      <c r="AI2" s="851"/>
      <c r="AJ2" s="851"/>
      <c r="AK2" s="851"/>
      <c r="AL2" s="851"/>
      <c r="AM2" s="851"/>
      <c r="AN2" s="851"/>
      <c r="AO2" s="851"/>
      <c r="AP2" s="851"/>
      <c r="AQ2" s="851"/>
      <c r="AR2" s="851"/>
      <c r="AS2" s="840" t="s">
        <v>1480</v>
      </c>
    </row>
    <row r="3" spans="1:45" s="280" customFormat="1" ht="189" customHeight="1">
      <c r="A3" s="277" t="s">
        <v>1419</v>
      </c>
      <c r="B3" s="43" t="s">
        <v>1893</v>
      </c>
      <c r="C3" s="44" t="s">
        <v>2</v>
      </c>
      <c r="D3" s="44" t="s">
        <v>1</v>
      </c>
      <c r="E3" s="45" t="s">
        <v>1838</v>
      </c>
      <c r="F3" s="278">
        <f>'سایر فهرست بها'!G3</f>
        <v>0</v>
      </c>
      <c r="G3" s="278">
        <f>'سایر فهرست بها'!H3</f>
        <v>0</v>
      </c>
      <c r="H3" s="278">
        <f>'سایر فهرست بها'!I3</f>
        <v>0</v>
      </c>
      <c r="I3" s="278">
        <f>'سایر فهرست بها'!J3</f>
        <v>0</v>
      </c>
      <c r="J3" s="278">
        <f>'سایر فهرست بها'!K3</f>
        <v>0</v>
      </c>
      <c r="K3" s="278">
        <f>'سایر فهرست بها'!L3</f>
        <v>0</v>
      </c>
      <c r="L3" s="278">
        <f>'سایر فهرست بها'!M3</f>
        <v>0</v>
      </c>
      <c r="M3" s="278">
        <f>'سایر فهرست بها'!N3</f>
        <v>0</v>
      </c>
      <c r="N3" s="278">
        <f>'سایر فهرست بها'!O3</f>
        <v>0</v>
      </c>
      <c r="O3" s="278">
        <f>'سایر فهرست بها'!P3</f>
        <v>0</v>
      </c>
      <c r="P3" s="278">
        <f>'سایر فهرست بها'!Q3</f>
        <v>0</v>
      </c>
      <c r="Q3" s="278">
        <f>'سایر فهرست بها'!R3</f>
        <v>0</v>
      </c>
      <c r="R3" s="278">
        <f>'سایر فهرست بها'!S3</f>
        <v>0</v>
      </c>
      <c r="S3" s="278">
        <f>'سایر فهرست بها'!T3</f>
        <v>0</v>
      </c>
      <c r="T3" s="278">
        <f>'سایر فهرست بها'!U3</f>
        <v>0</v>
      </c>
      <c r="U3" s="45" t="s">
        <v>1895</v>
      </c>
      <c r="V3" s="46" t="s">
        <v>1899</v>
      </c>
      <c r="W3" s="42" t="s">
        <v>1419</v>
      </c>
      <c r="X3" s="37" t="s">
        <v>1893</v>
      </c>
      <c r="Y3" s="36" t="s">
        <v>2</v>
      </c>
      <c r="Z3" s="36" t="s">
        <v>1</v>
      </c>
      <c r="AA3" s="2" t="s">
        <v>1838</v>
      </c>
      <c r="AB3" s="279">
        <f>F3</f>
        <v>0</v>
      </c>
      <c r="AC3" s="279">
        <f t="shared" ref="AC3:AP3" si="0">G3</f>
        <v>0</v>
      </c>
      <c r="AD3" s="279">
        <f t="shared" si="0"/>
        <v>0</v>
      </c>
      <c r="AE3" s="279">
        <f t="shared" si="0"/>
        <v>0</v>
      </c>
      <c r="AF3" s="279">
        <f t="shared" si="0"/>
        <v>0</v>
      </c>
      <c r="AG3" s="279">
        <f t="shared" si="0"/>
        <v>0</v>
      </c>
      <c r="AH3" s="279">
        <f t="shared" si="0"/>
        <v>0</v>
      </c>
      <c r="AI3" s="279">
        <f t="shared" si="0"/>
        <v>0</v>
      </c>
      <c r="AJ3" s="279">
        <f t="shared" si="0"/>
        <v>0</v>
      </c>
      <c r="AK3" s="279">
        <f t="shared" si="0"/>
        <v>0</v>
      </c>
      <c r="AL3" s="279">
        <f t="shared" si="0"/>
        <v>0</v>
      </c>
      <c r="AM3" s="279">
        <f t="shared" si="0"/>
        <v>0</v>
      </c>
      <c r="AN3" s="279">
        <f t="shared" si="0"/>
        <v>0</v>
      </c>
      <c r="AO3" s="279">
        <f t="shared" si="0"/>
        <v>0</v>
      </c>
      <c r="AP3" s="279">
        <f t="shared" si="0"/>
        <v>0</v>
      </c>
      <c r="AQ3" s="1" t="s">
        <v>1895</v>
      </c>
      <c r="AR3" s="3" t="s">
        <v>1897</v>
      </c>
      <c r="AS3" s="841"/>
    </row>
    <row r="4" spans="1:45" s="280" customFormat="1" ht="71.25" customHeight="1">
      <c r="A4" s="174">
        <f ca="1">IFERROR(VLOOKUP(ROW(A1),'فهرست بها کلی'!$E$1332:$BO$1354,1,0),"")</f>
        <v>1</v>
      </c>
      <c r="B4" s="174">
        <f ca="1">IFERROR(VLOOKUP(ROW(A1),'فهرست بها کلی'!$E$1332:$BO$1354,4,0),"")</f>
        <v>410701</v>
      </c>
      <c r="C4" s="174" t="str">
        <f ca="1">IFERROR(VLOOKUP(ROW(A1),'فهرست بها کلی'!$E$1332:$BO$1354,5,0),"")</f>
        <v>آجر</v>
      </c>
      <c r="D4" s="174" t="str">
        <f ca="1">IFERROR(VLOOKUP(ROW(A1),'فهرست بها کلی'!$E$1332:$BO$1354,6,0),"")</f>
        <v>قالب</v>
      </c>
      <c r="E4" s="174">
        <f ca="1">IFERROR(VLOOKUP(ROW(A1),'فهرست بها کلی'!$E$1332:$BO$1354,7,0),"")</f>
        <v>14800</v>
      </c>
      <c r="F4" s="174">
        <f ca="1">IFERROR(VLOOKUP(ROW(A1),'فهرست بها کلی'!$E$1332:$BO$1354,19,0),"")</f>
        <v>0</v>
      </c>
      <c r="G4" s="174">
        <f ca="1">IFERROR(VLOOKUP(ROW(A1),'فهرست بها کلی'!$E$1332:$BO$1354,22,0),"")</f>
        <v>0</v>
      </c>
      <c r="H4" s="174">
        <f ca="1">IFERROR(VLOOKUP(ROW(A1),'فهرست بها کلی'!$E$1332:$BO$1354,25,0),"")</f>
        <v>0</v>
      </c>
      <c r="I4" s="174">
        <f ca="1">IFERROR(VLOOKUP(ROW(A1),'فهرست بها کلی'!$E$1332:$BO$1354,28,0),"")</f>
        <v>0</v>
      </c>
      <c r="J4" s="174">
        <f ca="1">IFERROR(VLOOKUP(ROW(A1),'فهرست بها کلی'!$E$1332:$BO$1354,31,0),"")</f>
        <v>0</v>
      </c>
      <c r="K4" s="174">
        <f ca="1">IFERROR(VLOOKUP(ROW(A1),'فهرست بها کلی'!$E$1332:$BO$1354,34,0),"")</f>
        <v>0</v>
      </c>
      <c r="L4" s="174">
        <f ca="1">IFERROR(VLOOKUP(ROW(A1),'فهرست بها کلی'!$E$1332:$BO$1354,37,0),"")</f>
        <v>30</v>
      </c>
      <c r="M4" s="174">
        <f ca="1">IFERROR(VLOOKUP(ROW(A1),'فهرست بها کلی'!$E$1332:$BO$1354,40,0),"")</f>
        <v>0</v>
      </c>
      <c r="N4" s="174">
        <f ca="1">IFERROR(VLOOKUP(ROW(A1),'فهرست بها کلی'!$E$1332:$BO$1354,43,0),"")</f>
        <v>0</v>
      </c>
      <c r="O4" s="174">
        <f ca="1">IFERROR(VLOOKUP(ROW(A1),'فهرست بها کلی'!$E$1332:$BO$1354,46,0),"")</f>
        <v>0</v>
      </c>
      <c r="P4" s="174">
        <f ca="1">IFERROR(VLOOKUP(ROW(A1),'فهرست بها کلی'!$E$1332:$BO$1354,49,0),"")</f>
        <v>0</v>
      </c>
      <c r="Q4" s="174">
        <f ca="1">IFERROR(VLOOKUP(ROW(A1),'فهرست بها کلی'!$E$1332:$BO$1354,52,0),"")</f>
        <v>0</v>
      </c>
      <c r="R4" s="174">
        <f ca="1">IFERROR(VLOOKUP(ROW(A1),'فهرست بها کلی'!$E$1332:$BO$1354,55,0),"")</f>
        <v>0</v>
      </c>
      <c r="S4" s="174">
        <f ca="1">IFERROR(VLOOKUP(ROW(A1),'فهرست بها کلی'!$E$1332:$BO$1354,58,0),"")</f>
        <v>0</v>
      </c>
      <c r="T4" s="174">
        <f ca="1">IFERROR(VLOOKUP(ROW(A1),'فهرست بها کلی'!$E$1332:$BO$1354,62,0),"")</f>
        <v>0</v>
      </c>
      <c r="U4" s="176">
        <f t="shared" ref="U4" ca="1" si="1">SUM(F4:T4)</f>
        <v>30</v>
      </c>
      <c r="V4" s="177">
        <f ca="1">IFERROR(U4*E4,"")</f>
        <v>444000</v>
      </c>
      <c r="W4" s="174">
        <f ca="1">IFERROR(VLOOKUP(ROW(W1),'فهرست بها کلی'!$E$1332:$BO$1354,1,0),"")</f>
        <v>1</v>
      </c>
      <c r="X4" s="174">
        <f ca="1">IFERROR(VLOOKUP(ROW(W1),'فهرست بها کلی'!$E$1332:$BO$1354,8,0),"")</f>
        <v>0</v>
      </c>
      <c r="Y4" s="184">
        <f ca="1">IFERROR(VLOOKUP(ROW(A1),'فهرست بها کلی'!$E$1332:$BO$1354,9,0),"")</f>
        <v>0</v>
      </c>
      <c r="Z4" s="183">
        <f ca="1">IFERROR(VLOOKUP(ROW(A1),'فهرست بها کلی'!$E$1332:$BO$1354,10,0),"")</f>
        <v>0</v>
      </c>
      <c r="AA4" s="183">
        <f ca="1">IFERROR(VLOOKUP(ROW(A1),'فهرست بها کلی'!$E$1332:$BO$1354,11,0),"")</f>
        <v>0</v>
      </c>
      <c r="AB4" s="183">
        <f ca="1">IFERROR(VLOOKUP(ROW(A1),'فهرست بها کلی'!$E$1332:$BO$1354,20,0),"")</f>
        <v>0</v>
      </c>
      <c r="AC4" s="183">
        <f ca="1">IFERROR(VLOOKUP(ROW(A1),'فهرست بها کلی'!$E$1332:$BO$1354,23,0),"")</f>
        <v>0</v>
      </c>
      <c r="AD4" s="183">
        <f ca="1">IFERROR(VLOOKUP(ROW(A1),'فهرست بها کلی'!$E$1332:$BO$1354,26,0),"")</f>
        <v>0</v>
      </c>
      <c r="AE4" s="183">
        <f ca="1">IFERROR(VLOOKUP(ROW(A1),'فهرست بها کلی'!$E$1332:$BO$1354,29,0),"")</f>
        <v>0</v>
      </c>
      <c r="AF4" s="183">
        <f ca="1">IFERROR(VLOOKUP(ROW(A1),'فهرست بها کلی'!$E$1332:$BO$1354,32,0),"")</f>
        <v>0</v>
      </c>
      <c r="AG4" s="183">
        <f ca="1">IFERROR(VLOOKUP(ROW(A1),'فهرست بها کلی'!$E$1332:$BO$1354,35,0),"")</f>
        <v>0</v>
      </c>
      <c r="AH4" s="183">
        <f ca="1">IFERROR(VLOOKUP(ROW(A1),'فهرست بها کلی'!$E$1332:$BO$1354,38,0),"")</f>
        <v>30</v>
      </c>
      <c r="AI4" s="183">
        <f ca="1">IFERROR(VLOOKUP(ROW(A1),'فهرست بها کلی'!$E$1332:$BO$1354,41,0),"")</f>
        <v>0</v>
      </c>
      <c r="AJ4" s="183">
        <f ca="1">IFERROR(VLOOKUP(ROW(A1),'فهرست بها کلی'!$E$1332:$BO$1354,44,0),"")</f>
        <v>0</v>
      </c>
      <c r="AK4" s="183">
        <f ca="1">IFERROR(VLOOKUP(ROW(A1),'فهرست بها کلی'!$E$1332:$BO$1354,46,0),"")</f>
        <v>0</v>
      </c>
      <c r="AL4" s="183">
        <f ca="1">IFERROR(VLOOKUP(ROW(A1),'فهرست بها کلی'!$E$1332:$BO$1354,50,0),"")</f>
        <v>0</v>
      </c>
      <c r="AM4" s="183">
        <f ca="1">IFERROR(VLOOKUP(ROW(A1),'فهرست بها کلی'!$E$1332:$BO$1354,53,0),"")</f>
        <v>0</v>
      </c>
      <c r="AN4" s="183">
        <f ca="1">IFERROR(VLOOKUP(ROW(A1),'فهرست بها کلی'!$E$1332:$BO$1354,56,0),"")</f>
        <v>0</v>
      </c>
      <c r="AO4" s="183">
        <f ca="1">IFERROR(VLOOKUP(ROW(A1),'فهرست بها کلی'!$E$1332:$BO$1354,59,0),"")</f>
        <v>0</v>
      </c>
      <c r="AP4" s="183">
        <f ca="1">IFERROR(VLOOKUP(ROW(A1),'فهرست بها کلی'!$E$1332:$BO$1354,62,0),"")</f>
        <v>0</v>
      </c>
      <c r="AQ4" s="281">
        <f t="shared" ref="AQ4" ca="1" si="2">SUM(AB4:AP4)</f>
        <v>30</v>
      </c>
      <c r="AR4" s="316">
        <f ca="1">IFERROR(AQ4*AA4," ")</f>
        <v>0</v>
      </c>
      <c r="AS4" s="317">
        <f ca="1">IFERROR(AR4+V4,"")</f>
        <v>444000</v>
      </c>
    </row>
    <row r="5" spans="1:45" s="280" customFormat="1" ht="71.25" customHeight="1">
      <c r="A5" s="174">
        <f ca="1">IFERROR(VLOOKUP(ROW(A2),'فهرست بها کلی'!$E$1332:$BO$1354,1,0),"")</f>
        <v>2</v>
      </c>
      <c r="B5" s="174">
        <f ca="1">IFERROR(VLOOKUP(ROW(A2),'فهرست بها کلی'!$E$1332:$BO$1354,4,0),"")</f>
        <v>0</v>
      </c>
      <c r="C5" s="174">
        <f ca="1">IFERROR(VLOOKUP(ROW(A2),'فهرست بها کلی'!$E$1332:$BO$1354,5,0),"")</f>
        <v>0</v>
      </c>
      <c r="D5" s="174">
        <f ca="1">IFERROR(VLOOKUP(ROW(A2),'فهرست بها کلی'!$E$1332:$BO$1354,6,0),"")</f>
        <v>0</v>
      </c>
      <c r="E5" s="174">
        <f ca="1">IFERROR(VLOOKUP(ROW(A2),'فهرست بها کلی'!$E$1332:$BO$1354,7,0),"")</f>
        <v>0</v>
      </c>
      <c r="F5" s="174">
        <f ca="1">IFERROR(VLOOKUP(ROW(A2),'فهرست بها کلی'!$E$1332:$BO$1354,19,0),"")</f>
        <v>0</v>
      </c>
      <c r="G5" s="174">
        <f ca="1">IFERROR(VLOOKUP(ROW(A2),'فهرست بها کلی'!$E$1332:$BO$1354,22,0),"")</f>
        <v>0</v>
      </c>
      <c r="H5" s="174">
        <f ca="1">IFERROR(VLOOKUP(ROW(A2),'فهرست بها کلی'!$E$1332:$BO$1354,25,0),"")</f>
        <v>0</v>
      </c>
      <c r="I5" s="174">
        <f ca="1">IFERROR(VLOOKUP(ROW(A2),'فهرست بها کلی'!$E$1332:$BO$1354,28,0),"")</f>
        <v>0</v>
      </c>
      <c r="J5" s="174">
        <f ca="1">IFERROR(VLOOKUP(ROW(A2),'فهرست بها کلی'!$E$1332:$BO$1354,31,0),"")</f>
        <v>0</v>
      </c>
      <c r="K5" s="174">
        <f ca="1">IFERROR(VLOOKUP(ROW(A2),'فهرست بها کلی'!$E$1332:$BO$1354,34,0),"")</f>
        <v>0</v>
      </c>
      <c r="L5" s="174">
        <f ca="1">IFERROR(VLOOKUP(ROW(A2),'فهرست بها کلی'!$E$1332:$BO$1354,37,0),"")</f>
        <v>2</v>
      </c>
      <c r="M5" s="174">
        <f ca="1">IFERROR(VLOOKUP(ROW(A2),'فهرست بها کلی'!$E$1332:$BO$1354,40,0),"")</f>
        <v>0</v>
      </c>
      <c r="N5" s="174">
        <f ca="1">IFERROR(VLOOKUP(ROW(A2),'فهرست بها کلی'!$E$1332:$BO$1354,43,0),"")</f>
        <v>0</v>
      </c>
      <c r="O5" s="174">
        <f ca="1">IFERROR(VLOOKUP(ROW(A2),'فهرست بها کلی'!$E$1332:$BO$1354,46,0),"")</f>
        <v>0</v>
      </c>
      <c r="P5" s="174">
        <f ca="1">IFERROR(VLOOKUP(ROW(A2),'فهرست بها کلی'!$E$1332:$BO$1354,49,0),"")</f>
        <v>0</v>
      </c>
      <c r="Q5" s="174">
        <f ca="1">IFERROR(VLOOKUP(ROW(A2),'فهرست بها کلی'!$E$1332:$BO$1354,52,0),"")</f>
        <v>0</v>
      </c>
      <c r="R5" s="174">
        <f ca="1">IFERROR(VLOOKUP(ROW(A2),'فهرست بها کلی'!$E$1332:$BO$1354,55,0),"")</f>
        <v>0</v>
      </c>
      <c r="S5" s="174">
        <f ca="1">IFERROR(VLOOKUP(ROW(A2),'فهرست بها کلی'!$E$1332:$BO$1354,58,0),"")</f>
        <v>0</v>
      </c>
      <c r="T5" s="174">
        <f ca="1">IFERROR(VLOOKUP(ROW(A2),'فهرست بها کلی'!$E$1332:$BO$1354,62,0),"")</f>
        <v>0</v>
      </c>
      <c r="U5" s="176">
        <f t="shared" ref="U5:U26" ca="1" si="3">SUM(F5:T5)</f>
        <v>2</v>
      </c>
      <c r="V5" s="177">
        <f t="shared" ref="V5:V26" ca="1" si="4">IFERROR(U5*E5,"")</f>
        <v>0</v>
      </c>
      <c r="W5" s="174">
        <f ca="1">IFERROR(VLOOKUP(ROW(W2),'فهرست بها کلی'!$E$1332:$BO$1354,1,0),"")</f>
        <v>2</v>
      </c>
      <c r="X5" s="174">
        <f ca="1">IFERROR(VLOOKUP(ROW(W2),'فهرست بها کلی'!$E$1332:$BO$1354,8,0),"")</f>
        <v>20104</v>
      </c>
      <c r="Y5" s="184" t="str">
        <f ca="1">IFERROR(VLOOKUP(ROW(A2),'فهرست بها کلی'!$E$1332:$BO$1354,9,0),"")</f>
        <v xml:space="preserve">کندن زمین در زمین های  سنگی و ریختن مواد کنده شده به کنار محل های مربوط (جهت کابل کشی زمینی) </v>
      </c>
      <c r="Z5" s="183" t="str">
        <f ca="1">IFERROR(VLOOKUP(ROW(A2),'فهرست بها کلی'!$E$1332:$BO$1354,10,0),"")</f>
        <v>متر مکعب</v>
      </c>
      <c r="AA5" s="183">
        <f ca="1">IFERROR(VLOOKUP(ROW(A2),'فهرست بها کلی'!$E$1332:$BO$1354,11,0),"")</f>
        <v>12106000</v>
      </c>
      <c r="AB5" s="183">
        <f ca="1">IFERROR(VLOOKUP(ROW(A2),'فهرست بها کلی'!$E$1332:$BO$1354,20,0),"")</f>
        <v>0</v>
      </c>
      <c r="AC5" s="183">
        <f ca="1">IFERROR(VLOOKUP(ROW(A2),'فهرست بها کلی'!$E$1332:$BO$1354,23,0),"")</f>
        <v>0</v>
      </c>
      <c r="AD5" s="183">
        <f ca="1">IFERROR(VLOOKUP(ROW(A2),'فهرست بها کلی'!$E$1332:$BO$1354,26,0),"")</f>
        <v>0</v>
      </c>
      <c r="AE5" s="183">
        <f ca="1">IFERROR(VLOOKUP(ROW(A2),'فهرست بها کلی'!$E$1332:$BO$1354,29,0),"")</f>
        <v>0</v>
      </c>
      <c r="AF5" s="183">
        <f ca="1">IFERROR(VLOOKUP(ROW(A2),'فهرست بها کلی'!$E$1332:$BO$1354,32,0),"")</f>
        <v>0</v>
      </c>
      <c r="AG5" s="183">
        <f ca="1">IFERROR(VLOOKUP(ROW(A2),'فهرست بها کلی'!$E$1332:$BO$1354,35,0),"")</f>
        <v>0</v>
      </c>
      <c r="AH5" s="183">
        <f ca="1">IFERROR(VLOOKUP(ROW(A2),'فهرست بها کلی'!$E$1332:$BO$1354,38,0),"")</f>
        <v>2</v>
      </c>
      <c r="AI5" s="183">
        <f ca="1">IFERROR(VLOOKUP(ROW(A2),'فهرست بها کلی'!$E$1332:$BO$1354,41,0),"")</f>
        <v>0</v>
      </c>
      <c r="AJ5" s="183">
        <f ca="1">IFERROR(VLOOKUP(ROW(A2),'فهرست بها کلی'!$E$1332:$BO$1354,44,0),"")</f>
        <v>0</v>
      </c>
      <c r="AK5" s="183">
        <f ca="1">IFERROR(VLOOKUP(ROW(A2),'فهرست بها کلی'!$E$1332:$BO$1354,46,0),"")</f>
        <v>0</v>
      </c>
      <c r="AL5" s="183">
        <f ca="1">IFERROR(VLOOKUP(ROW(A2),'فهرست بها کلی'!$E$1332:$BO$1354,50,0),"")</f>
        <v>0</v>
      </c>
      <c r="AM5" s="183">
        <f ca="1">IFERROR(VLOOKUP(ROW(A2),'فهرست بها کلی'!$E$1332:$BO$1354,53,0),"")</f>
        <v>0</v>
      </c>
      <c r="AN5" s="183">
        <f ca="1">IFERROR(VLOOKUP(ROW(A2),'فهرست بها کلی'!$E$1332:$BO$1354,56,0),"")</f>
        <v>0</v>
      </c>
      <c r="AO5" s="183">
        <f ca="1">IFERROR(VLOOKUP(ROW(A2),'فهرست بها کلی'!$E$1332:$BO$1354,59,0),"")</f>
        <v>0</v>
      </c>
      <c r="AP5" s="183">
        <f ca="1">IFERROR(VLOOKUP(ROW(A2),'فهرست بها کلی'!$E$1332:$BO$1354,62,0),"")</f>
        <v>0</v>
      </c>
      <c r="AQ5" s="281">
        <f t="shared" ref="AQ5:AQ26" ca="1" si="5">SUM(AB5:AP5)</f>
        <v>2</v>
      </c>
      <c r="AR5" s="316">
        <f t="shared" ref="AR5:AR26" ca="1" si="6">IFERROR(AQ5*AA5," ")</f>
        <v>24212000</v>
      </c>
      <c r="AS5" s="317">
        <f ca="1">IFERROR(AR5+V5,"")</f>
        <v>24212000</v>
      </c>
    </row>
    <row r="6" spans="1:45" s="280" customFormat="1" ht="71.25" customHeight="1">
      <c r="A6" s="174">
        <f ca="1">IFERROR(VLOOKUP(ROW(A3),'فهرست بها کلی'!$E$1332:$BO$1354,1,0),"")</f>
        <v>3</v>
      </c>
      <c r="B6" s="174">
        <f ca="1">IFERROR(VLOOKUP(ROW(A3),'فهرست بها کلی'!$E$1332:$BO$1354,4,0),"")</f>
        <v>0</v>
      </c>
      <c r="C6" s="174">
        <f ca="1">IFERROR(VLOOKUP(ROW(A3),'فهرست بها کلی'!$E$1332:$BO$1354,5,0),"")</f>
        <v>0</v>
      </c>
      <c r="D6" s="174">
        <f ca="1">IFERROR(VLOOKUP(ROW(A3),'فهرست بها کلی'!$E$1332:$BO$1354,6,0),"")</f>
        <v>0</v>
      </c>
      <c r="E6" s="174">
        <f ca="1">IFERROR(VLOOKUP(ROW(A3),'فهرست بها کلی'!$E$1332:$BO$1354,7,0),"")</f>
        <v>0</v>
      </c>
      <c r="F6" s="174">
        <f ca="1">IFERROR(VLOOKUP(ROW(A3),'فهرست بها کلی'!$E$1332:$BO$1354,19,0),"")</f>
        <v>0</v>
      </c>
      <c r="G6" s="174">
        <f ca="1">IFERROR(VLOOKUP(ROW(A3),'فهرست بها کلی'!$E$1332:$BO$1354,22,0),"")</f>
        <v>0</v>
      </c>
      <c r="H6" s="174">
        <f ca="1">IFERROR(VLOOKUP(ROW(A3),'فهرست بها کلی'!$E$1332:$BO$1354,25,0),"")</f>
        <v>0</v>
      </c>
      <c r="I6" s="174">
        <f ca="1">IFERROR(VLOOKUP(ROW(A3),'فهرست بها کلی'!$E$1332:$BO$1354,28,0),"")</f>
        <v>0</v>
      </c>
      <c r="J6" s="174">
        <f ca="1">IFERROR(VLOOKUP(ROW(A3),'فهرست بها کلی'!$E$1332:$BO$1354,31,0),"")</f>
        <v>0</v>
      </c>
      <c r="K6" s="174">
        <f ca="1">IFERROR(VLOOKUP(ROW(A3),'فهرست بها کلی'!$E$1332:$BO$1354,34,0),"")</f>
        <v>0</v>
      </c>
      <c r="L6" s="174">
        <f ca="1">IFERROR(VLOOKUP(ROW(A3),'فهرست بها کلی'!$E$1332:$BO$1354,37,0),"")</f>
        <v>6</v>
      </c>
      <c r="M6" s="174">
        <f ca="1">IFERROR(VLOOKUP(ROW(A3),'فهرست بها کلی'!$E$1332:$BO$1354,40,0),"")</f>
        <v>0</v>
      </c>
      <c r="N6" s="174">
        <f ca="1">IFERROR(VLOOKUP(ROW(A3),'فهرست بها کلی'!$E$1332:$BO$1354,43,0),"")</f>
        <v>0</v>
      </c>
      <c r="O6" s="174">
        <f ca="1">IFERROR(VLOOKUP(ROW(A3),'فهرست بها کلی'!$E$1332:$BO$1354,46,0),"")</f>
        <v>0</v>
      </c>
      <c r="P6" s="174">
        <f ca="1">IFERROR(VLOOKUP(ROW(A3),'فهرست بها کلی'!$E$1332:$BO$1354,49,0),"")</f>
        <v>0</v>
      </c>
      <c r="Q6" s="174">
        <f ca="1">IFERROR(VLOOKUP(ROW(A3),'فهرست بها کلی'!$E$1332:$BO$1354,52,0),"")</f>
        <v>0</v>
      </c>
      <c r="R6" s="174">
        <f ca="1">IFERROR(VLOOKUP(ROW(A3),'فهرست بها کلی'!$E$1332:$BO$1354,55,0),"")</f>
        <v>0</v>
      </c>
      <c r="S6" s="174">
        <f ca="1">IFERROR(VLOOKUP(ROW(A3),'فهرست بها کلی'!$E$1332:$BO$1354,58,0),"")</f>
        <v>0</v>
      </c>
      <c r="T6" s="174">
        <f ca="1">IFERROR(VLOOKUP(ROW(A3),'فهرست بها کلی'!$E$1332:$BO$1354,62,0),"")</f>
        <v>0</v>
      </c>
      <c r="U6" s="176">
        <f t="shared" ca="1" si="3"/>
        <v>6</v>
      </c>
      <c r="V6" s="177">
        <f t="shared" ca="1" si="4"/>
        <v>0</v>
      </c>
      <c r="W6" s="174">
        <f ca="1">IFERROR(VLOOKUP(ROW(W3),'فهرست بها کلی'!$E$1332:$BO$1354,1,0),"")</f>
        <v>3</v>
      </c>
      <c r="X6" s="174">
        <f ca="1">IFERROR(VLOOKUP(ROW(W3),'فهرست بها کلی'!$E$1332:$BO$1354,8,0),"")</f>
        <v>40208</v>
      </c>
      <c r="Y6" s="184" t="str">
        <f ca="1">IFERROR(VLOOKUP(ROW(A3),'فهرست بها کلی'!$E$1332:$BO$1354,9,0),"")</f>
        <v xml:space="preserve">سنگ لاشه غرقاب در ملات ماسه سیمان 1:5 </v>
      </c>
      <c r="Z6" s="183" t="str">
        <f ca="1">IFERROR(VLOOKUP(ROW(A3),'فهرست بها کلی'!$E$1332:$BO$1354,10,0),"")</f>
        <v>متر مکعب</v>
      </c>
      <c r="AA6" s="183">
        <f ca="1">IFERROR(VLOOKUP(ROW(A3),'فهرست بها کلی'!$E$1332:$BO$1354,11,0),"")</f>
        <v>9052000</v>
      </c>
      <c r="AB6" s="183">
        <f ca="1">IFERROR(VLOOKUP(ROW(A3),'فهرست بها کلی'!$E$1332:$BO$1354,20,0),"")</f>
        <v>0</v>
      </c>
      <c r="AC6" s="183">
        <f ca="1">IFERROR(VLOOKUP(ROW(A3),'فهرست بها کلی'!$E$1332:$BO$1354,23,0),"")</f>
        <v>0</v>
      </c>
      <c r="AD6" s="183">
        <f ca="1">IFERROR(VLOOKUP(ROW(A3),'فهرست بها کلی'!$E$1332:$BO$1354,26,0),"")</f>
        <v>0</v>
      </c>
      <c r="AE6" s="183">
        <f ca="1">IFERROR(VLOOKUP(ROW(A3),'فهرست بها کلی'!$E$1332:$BO$1354,29,0),"")</f>
        <v>0</v>
      </c>
      <c r="AF6" s="183">
        <f ca="1">IFERROR(VLOOKUP(ROW(A3),'فهرست بها کلی'!$E$1332:$BO$1354,32,0),"")</f>
        <v>0</v>
      </c>
      <c r="AG6" s="183">
        <f ca="1">IFERROR(VLOOKUP(ROW(A3),'فهرست بها کلی'!$E$1332:$BO$1354,35,0),"")</f>
        <v>0</v>
      </c>
      <c r="AH6" s="183">
        <f ca="1">IFERROR(VLOOKUP(ROW(A3),'فهرست بها کلی'!$E$1332:$BO$1354,38,0),"")</f>
        <v>6</v>
      </c>
      <c r="AI6" s="183">
        <f ca="1">IFERROR(VLOOKUP(ROW(A3),'فهرست بها کلی'!$E$1332:$BO$1354,41,0),"")</f>
        <v>0</v>
      </c>
      <c r="AJ6" s="183">
        <f ca="1">IFERROR(VLOOKUP(ROW(A3),'فهرست بها کلی'!$E$1332:$BO$1354,44,0),"")</f>
        <v>0</v>
      </c>
      <c r="AK6" s="183">
        <f ca="1">IFERROR(VLOOKUP(ROW(A3),'فهرست بها کلی'!$E$1332:$BO$1354,46,0),"")</f>
        <v>0</v>
      </c>
      <c r="AL6" s="183">
        <f ca="1">IFERROR(VLOOKUP(ROW(A3),'فهرست بها کلی'!$E$1332:$BO$1354,50,0),"")</f>
        <v>0</v>
      </c>
      <c r="AM6" s="183">
        <f ca="1">IFERROR(VLOOKUP(ROW(A3),'فهرست بها کلی'!$E$1332:$BO$1354,53,0),"")</f>
        <v>0</v>
      </c>
      <c r="AN6" s="183">
        <f ca="1">IFERROR(VLOOKUP(ROW(A3),'فهرست بها کلی'!$E$1332:$BO$1354,56,0),"")</f>
        <v>0</v>
      </c>
      <c r="AO6" s="183">
        <f ca="1">IFERROR(VLOOKUP(ROW(A3),'فهرست بها کلی'!$E$1332:$BO$1354,59,0),"")</f>
        <v>0</v>
      </c>
      <c r="AP6" s="183">
        <f ca="1">IFERROR(VLOOKUP(ROW(A3),'فهرست بها کلی'!$E$1332:$BO$1354,62,0),"")</f>
        <v>0</v>
      </c>
      <c r="AQ6" s="281">
        <f t="shared" ca="1" si="5"/>
        <v>6</v>
      </c>
      <c r="AR6" s="316">
        <f t="shared" ca="1" si="6"/>
        <v>54312000</v>
      </c>
      <c r="AS6" s="317">
        <f t="shared" ref="AS6:AS26" ca="1" si="7">IFERROR(AR6+V6,"")</f>
        <v>54312000</v>
      </c>
    </row>
    <row r="7" spans="1:45" s="280" customFormat="1" ht="71.25" customHeight="1">
      <c r="A7" s="174" t="str">
        <f ca="1">IFERROR(VLOOKUP(ROW(A4),'فهرست بها کلی'!$E$1332:$BO$1354,1,0),"")</f>
        <v/>
      </c>
      <c r="B7" s="174" t="str">
        <f ca="1">IFERROR(VLOOKUP(ROW(A4),'فهرست بها کلی'!$E$1332:$BO$1354,4,0),"")</f>
        <v/>
      </c>
      <c r="C7" s="174" t="str">
        <f ca="1">IFERROR(VLOOKUP(ROW(A4),'فهرست بها کلی'!$E$1332:$BO$1354,5,0),"")</f>
        <v/>
      </c>
      <c r="D7" s="174" t="str">
        <f ca="1">IFERROR(VLOOKUP(ROW(A4),'فهرست بها کلی'!$E$1332:$BO$1354,6,0),"")</f>
        <v/>
      </c>
      <c r="E7" s="174" t="str">
        <f ca="1">IFERROR(VLOOKUP(ROW(A4),'فهرست بها کلی'!$E$1332:$BO$1354,7,0),"")</f>
        <v/>
      </c>
      <c r="F7" s="174" t="str">
        <f ca="1">IFERROR(VLOOKUP(ROW(A4),'فهرست بها کلی'!$E$1332:$BO$1354,19,0),"")</f>
        <v/>
      </c>
      <c r="G7" s="174" t="str">
        <f ca="1">IFERROR(VLOOKUP(ROW(A4),'فهرست بها کلی'!$E$1332:$BO$1354,22,0),"")</f>
        <v/>
      </c>
      <c r="H7" s="174" t="str">
        <f ca="1">IFERROR(VLOOKUP(ROW(A4),'فهرست بها کلی'!$E$1332:$BO$1354,25,0),"")</f>
        <v/>
      </c>
      <c r="I7" s="174" t="str">
        <f ca="1">IFERROR(VLOOKUP(ROW(A4),'فهرست بها کلی'!$E$1332:$BO$1354,28,0),"")</f>
        <v/>
      </c>
      <c r="J7" s="174" t="str">
        <f ca="1">IFERROR(VLOOKUP(ROW(A4),'فهرست بها کلی'!$E$1332:$BO$1354,31,0),"")</f>
        <v/>
      </c>
      <c r="K7" s="174" t="str">
        <f ca="1">IFERROR(VLOOKUP(ROW(A4),'فهرست بها کلی'!$E$1332:$BO$1354,34,0),"")</f>
        <v/>
      </c>
      <c r="L7" s="174" t="str">
        <f ca="1">IFERROR(VLOOKUP(ROW(A4),'فهرست بها کلی'!$E$1332:$BO$1354,37,0),"")</f>
        <v/>
      </c>
      <c r="M7" s="174" t="str">
        <f ca="1">IFERROR(VLOOKUP(ROW(A4),'فهرست بها کلی'!$E$1332:$BO$1354,40,0),"")</f>
        <v/>
      </c>
      <c r="N7" s="174" t="str">
        <f ca="1">IFERROR(VLOOKUP(ROW(A4),'فهرست بها کلی'!$E$1332:$BO$1354,43,0),"")</f>
        <v/>
      </c>
      <c r="O7" s="174" t="str">
        <f ca="1">IFERROR(VLOOKUP(ROW(A4),'فهرست بها کلی'!$E$1332:$BO$1354,46,0),"")</f>
        <v/>
      </c>
      <c r="P7" s="174" t="str">
        <f ca="1">IFERROR(VLOOKUP(ROW(A4),'فهرست بها کلی'!$E$1332:$BO$1354,49,0),"")</f>
        <v/>
      </c>
      <c r="Q7" s="174" t="str">
        <f ca="1">IFERROR(VLOOKUP(ROW(A4),'فهرست بها کلی'!$E$1332:$BO$1354,52,0),"")</f>
        <v/>
      </c>
      <c r="R7" s="174" t="str">
        <f ca="1">IFERROR(VLOOKUP(ROW(A4),'فهرست بها کلی'!$E$1332:$BO$1354,55,0),"")</f>
        <v/>
      </c>
      <c r="S7" s="174" t="str">
        <f ca="1">IFERROR(VLOOKUP(ROW(A4),'فهرست بها کلی'!$E$1332:$BO$1354,58,0),"")</f>
        <v/>
      </c>
      <c r="T7" s="174" t="str">
        <f ca="1">IFERROR(VLOOKUP(ROW(A4),'فهرست بها کلی'!$E$1332:$BO$1354,62,0),"")</f>
        <v/>
      </c>
      <c r="U7" s="176">
        <f t="shared" ca="1" si="3"/>
        <v>0</v>
      </c>
      <c r="V7" s="177" t="str">
        <f t="shared" ca="1" si="4"/>
        <v/>
      </c>
      <c r="W7" s="174" t="str">
        <f ca="1">IFERROR(VLOOKUP(ROW(W4),'فهرست بها کلی'!$E$1332:$BO$1354,1,0),"")</f>
        <v/>
      </c>
      <c r="X7" s="174" t="str">
        <f ca="1">IFERROR(VLOOKUP(ROW(W4),'فهرست بها کلی'!$E$1332:$BO$1354,8,0),"")</f>
        <v/>
      </c>
      <c r="Y7" s="184" t="str">
        <f ca="1">IFERROR(VLOOKUP(ROW(A4),'فهرست بها کلی'!$E$1332:$BO$1354,9,0),"")</f>
        <v/>
      </c>
      <c r="Z7" s="183" t="str">
        <f ca="1">IFERROR(VLOOKUP(ROW(A4),'فهرست بها کلی'!$E$1332:$BO$1354,10,0),"")</f>
        <v/>
      </c>
      <c r="AA7" s="183" t="str">
        <f ca="1">IFERROR(VLOOKUP(ROW(A4),'فهرست بها کلی'!$E$1332:$BO$1354,11,0),"")</f>
        <v/>
      </c>
      <c r="AB7" s="183" t="str">
        <f ca="1">IFERROR(VLOOKUP(ROW(A4),'فهرست بها کلی'!$E$1332:$BO$1354,20,0),"")</f>
        <v/>
      </c>
      <c r="AC7" s="183" t="str">
        <f ca="1">IFERROR(VLOOKUP(ROW(A4),'فهرست بها کلی'!$E$1332:$BO$1354,23,0),"")</f>
        <v/>
      </c>
      <c r="AD7" s="183" t="str">
        <f ca="1">IFERROR(VLOOKUP(ROW(A4),'فهرست بها کلی'!$E$1332:$BO$1354,26,0),"")</f>
        <v/>
      </c>
      <c r="AE7" s="183" t="str">
        <f ca="1">IFERROR(VLOOKUP(ROW(A4),'فهرست بها کلی'!$E$1332:$BO$1354,29,0),"")</f>
        <v/>
      </c>
      <c r="AF7" s="183" t="str">
        <f ca="1">IFERROR(VLOOKUP(ROW(A4),'فهرست بها کلی'!$E$1332:$BO$1354,32,0),"")</f>
        <v/>
      </c>
      <c r="AG7" s="183" t="str">
        <f ca="1">IFERROR(VLOOKUP(ROW(A4),'فهرست بها کلی'!$E$1332:$BO$1354,35,0),"")</f>
        <v/>
      </c>
      <c r="AH7" s="183" t="str">
        <f ca="1">IFERROR(VLOOKUP(ROW(A4),'فهرست بها کلی'!$E$1332:$BO$1354,38,0),"")</f>
        <v/>
      </c>
      <c r="AI7" s="183" t="str">
        <f ca="1">IFERROR(VLOOKUP(ROW(A4),'فهرست بها کلی'!$E$1332:$BO$1354,41,0),"")</f>
        <v/>
      </c>
      <c r="AJ7" s="183" t="str">
        <f ca="1">IFERROR(VLOOKUP(ROW(A4),'فهرست بها کلی'!$E$1332:$BO$1354,44,0),"")</f>
        <v/>
      </c>
      <c r="AK7" s="183" t="str">
        <f ca="1">IFERROR(VLOOKUP(ROW(A4),'فهرست بها کلی'!$E$1332:$BO$1354,46,0),"")</f>
        <v/>
      </c>
      <c r="AL7" s="183" t="str">
        <f ca="1">IFERROR(VLOOKUP(ROW(A4),'فهرست بها کلی'!$E$1332:$BO$1354,50,0),"")</f>
        <v/>
      </c>
      <c r="AM7" s="183" t="str">
        <f ca="1">IFERROR(VLOOKUP(ROW(A4),'فهرست بها کلی'!$E$1332:$BO$1354,53,0),"")</f>
        <v/>
      </c>
      <c r="AN7" s="183" t="str">
        <f ca="1">IFERROR(VLOOKUP(ROW(A4),'فهرست بها کلی'!$E$1332:$BO$1354,56,0),"")</f>
        <v/>
      </c>
      <c r="AO7" s="183" t="str">
        <f ca="1">IFERROR(VLOOKUP(ROW(A4),'فهرست بها کلی'!$E$1332:$BO$1354,59,0),"")</f>
        <v/>
      </c>
      <c r="AP7" s="183" t="str">
        <f ca="1">IFERROR(VLOOKUP(ROW(A4),'فهرست بها کلی'!$E$1332:$BO$1354,62,0),"")</f>
        <v/>
      </c>
      <c r="AQ7" s="281">
        <f t="shared" ca="1" si="5"/>
        <v>0</v>
      </c>
      <c r="AR7" s="316" t="str">
        <f t="shared" ca="1" si="6"/>
        <v xml:space="preserve"> </v>
      </c>
      <c r="AS7" s="317" t="str">
        <f t="shared" ca="1" si="7"/>
        <v/>
      </c>
    </row>
    <row r="8" spans="1:45" ht="71.25" customHeight="1">
      <c r="A8" s="174" t="str">
        <f ca="1">IFERROR(VLOOKUP(ROW(A5),'فهرست بها کلی'!$E$1332:$BO$1354,1,0),"")</f>
        <v/>
      </c>
      <c r="B8" s="174" t="str">
        <f ca="1">IFERROR(VLOOKUP(ROW(A5),'فهرست بها کلی'!$E$1332:$BO$1354,4,0),"")</f>
        <v/>
      </c>
      <c r="C8" s="174" t="str">
        <f ca="1">IFERROR(VLOOKUP(ROW(A5),'فهرست بها کلی'!$E$1332:$BO$1354,5,0),"")</f>
        <v/>
      </c>
      <c r="D8" s="174" t="str">
        <f ca="1">IFERROR(VLOOKUP(ROW(A5),'فهرست بها کلی'!$E$1332:$BO$1354,6,0),"")</f>
        <v/>
      </c>
      <c r="E8" s="174" t="str">
        <f ca="1">IFERROR(VLOOKUP(ROW(A5),'فهرست بها کلی'!$E$1332:$BO$1354,7,0),"")</f>
        <v/>
      </c>
      <c r="F8" s="174" t="str">
        <f ca="1">IFERROR(VLOOKUP(ROW(A5),'فهرست بها کلی'!$E$1332:$BO$1354,19,0),"")</f>
        <v/>
      </c>
      <c r="G8" s="174" t="str">
        <f ca="1">IFERROR(VLOOKUP(ROW(A5),'فهرست بها کلی'!$E$1332:$BO$1354,22,0),"")</f>
        <v/>
      </c>
      <c r="H8" s="174" t="str">
        <f ca="1">IFERROR(VLOOKUP(ROW(A5),'فهرست بها کلی'!$E$1332:$BO$1354,25,0),"")</f>
        <v/>
      </c>
      <c r="I8" s="174" t="str">
        <f ca="1">IFERROR(VLOOKUP(ROW(A5),'فهرست بها کلی'!$E$1332:$BO$1354,28,0),"")</f>
        <v/>
      </c>
      <c r="J8" s="174" t="str">
        <f ca="1">IFERROR(VLOOKUP(ROW(A5),'فهرست بها کلی'!$E$1332:$BO$1354,31,0),"")</f>
        <v/>
      </c>
      <c r="K8" s="174" t="str">
        <f ca="1">IFERROR(VLOOKUP(ROW(A5),'فهرست بها کلی'!$E$1332:$BO$1354,34,0),"")</f>
        <v/>
      </c>
      <c r="L8" s="174" t="str">
        <f ca="1">IFERROR(VLOOKUP(ROW(A5),'فهرست بها کلی'!$E$1332:$BO$1354,37,0),"")</f>
        <v/>
      </c>
      <c r="M8" s="174" t="str">
        <f ca="1">IFERROR(VLOOKUP(ROW(A5),'فهرست بها کلی'!$E$1332:$BO$1354,40,0),"")</f>
        <v/>
      </c>
      <c r="N8" s="174" t="str">
        <f ca="1">IFERROR(VLOOKUP(ROW(A5),'فهرست بها کلی'!$E$1332:$BO$1354,43,0),"")</f>
        <v/>
      </c>
      <c r="O8" s="174" t="str">
        <f ca="1">IFERROR(VLOOKUP(ROW(A5),'فهرست بها کلی'!$E$1332:$BO$1354,46,0),"")</f>
        <v/>
      </c>
      <c r="P8" s="174" t="str">
        <f ca="1">IFERROR(VLOOKUP(ROW(A5),'فهرست بها کلی'!$E$1332:$BO$1354,49,0),"")</f>
        <v/>
      </c>
      <c r="Q8" s="174" t="str">
        <f ca="1">IFERROR(VLOOKUP(ROW(A5),'فهرست بها کلی'!$E$1332:$BO$1354,52,0),"")</f>
        <v/>
      </c>
      <c r="R8" s="174" t="str">
        <f ca="1">IFERROR(VLOOKUP(ROW(A5),'فهرست بها کلی'!$E$1332:$BO$1354,55,0),"")</f>
        <v/>
      </c>
      <c r="S8" s="174" t="str">
        <f ca="1">IFERROR(VLOOKUP(ROW(A5),'فهرست بها کلی'!$E$1332:$BO$1354,58,0),"")</f>
        <v/>
      </c>
      <c r="T8" s="174" t="str">
        <f ca="1">IFERROR(VLOOKUP(ROW(A5),'فهرست بها کلی'!$E$1332:$BO$1354,62,0),"")</f>
        <v/>
      </c>
      <c r="U8" s="176">
        <f t="shared" ca="1" si="3"/>
        <v>0</v>
      </c>
      <c r="V8" s="177" t="str">
        <f t="shared" ca="1" si="4"/>
        <v/>
      </c>
      <c r="W8" s="174" t="str">
        <f ca="1">IFERROR(VLOOKUP(ROW(W5),'فهرست بها کلی'!$E$1332:$BO$1354,1,0),"")</f>
        <v/>
      </c>
      <c r="X8" s="174" t="str">
        <f ca="1">IFERROR(VLOOKUP(ROW(W5),'فهرست بها کلی'!$E$1332:$BO$1354,8,0),"")</f>
        <v/>
      </c>
      <c r="Y8" s="184" t="str">
        <f ca="1">IFERROR(VLOOKUP(ROW(A5),'فهرست بها کلی'!$E$1332:$BO$1354,9,0),"")</f>
        <v/>
      </c>
      <c r="Z8" s="183" t="str">
        <f ca="1">IFERROR(VLOOKUP(ROW(A5),'فهرست بها کلی'!$E$1332:$BO$1354,10,0),"")</f>
        <v/>
      </c>
      <c r="AA8" s="183" t="str">
        <f ca="1">IFERROR(VLOOKUP(ROW(A5),'فهرست بها کلی'!$E$1332:$BO$1354,11,0),"")</f>
        <v/>
      </c>
      <c r="AB8" s="183" t="str">
        <f ca="1">IFERROR(VLOOKUP(ROW(A5),'فهرست بها کلی'!$E$1332:$BO$1354,20,0),"")</f>
        <v/>
      </c>
      <c r="AC8" s="183" t="str">
        <f ca="1">IFERROR(VLOOKUP(ROW(A5),'فهرست بها کلی'!$E$1332:$BO$1354,23,0),"")</f>
        <v/>
      </c>
      <c r="AD8" s="183" t="str">
        <f ca="1">IFERROR(VLOOKUP(ROW(A5),'فهرست بها کلی'!$E$1332:$BO$1354,26,0),"")</f>
        <v/>
      </c>
      <c r="AE8" s="183" t="str">
        <f ca="1">IFERROR(VLOOKUP(ROW(A5),'فهرست بها کلی'!$E$1332:$BO$1354,29,0),"")</f>
        <v/>
      </c>
      <c r="AF8" s="183" t="str">
        <f ca="1">IFERROR(VLOOKUP(ROW(A5),'فهرست بها کلی'!$E$1332:$BO$1354,32,0),"")</f>
        <v/>
      </c>
      <c r="AG8" s="183" t="str">
        <f ca="1">IFERROR(VLOOKUP(ROW(A5),'فهرست بها کلی'!$E$1332:$BO$1354,35,0),"")</f>
        <v/>
      </c>
      <c r="AH8" s="183" t="str">
        <f ca="1">IFERROR(VLOOKUP(ROW(A5),'فهرست بها کلی'!$E$1332:$BO$1354,38,0),"")</f>
        <v/>
      </c>
      <c r="AI8" s="183" t="str">
        <f ca="1">IFERROR(VLOOKUP(ROW(A5),'فهرست بها کلی'!$E$1332:$BO$1354,41,0),"")</f>
        <v/>
      </c>
      <c r="AJ8" s="183" t="str">
        <f ca="1">IFERROR(VLOOKUP(ROW(A5),'فهرست بها کلی'!$E$1332:$BO$1354,44,0),"")</f>
        <v/>
      </c>
      <c r="AK8" s="183" t="str">
        <f ca="1">IFERROR(VLOOKUP(ROW(A5),'فهرست بها کلی'!$E$1332:$BO$1354,46,0),"")</f>
        <v/>
      </c>
      <c r="AL8" s="183" t="str">
        <f ca="1">IFERROR(VLOOKUP(ROW(A5),'فهرست بها کلی'!$E$1332:$BO$1354,50,0),"")</f>
        <v/>
      </c>
      <c r="AM8" s="183" t="str">
        <f ca="1">IFERROR(VLOOKUP(ROW(A5),'فهرست بها کلی'!$E$1332:$BO$1354,53,0),"")</f>
        <v/>
      </c>
      <c r="AN8" s="183" t="str">
        <f ca="1">IFERROR(VLOOKUP(ROW(A5),'فهرست بها کلی'!$E$1332:$BO$1354,56,0),"")</f>
        <v/>
      </c>
      <c r="AO8" s="183" t="str">
        <f ca="1">IFERROR(VLOOKUP(ROW(A5),'فهرست بها کلی'!$E$1332:$BO$1354,59,0),"")</f>
        <v/>
      </c>
      <c r="AP8" s="183" t="str">
        <f ca="1">IFERROR(VLOOKUP(ROW(A5),'فهرست بها کلی'!$E$1332:$BO$1354,62,0),"")</f>
        <v/>
      </c>
      <c r="AQ8" s="281">
        <f t="shared" ca="1" si="5"/>
        <v>0</v>
      </c>
      <c r="AR8" s="316" t="str">
        <f t="shared" ca="1" si="6"/>
        <v xml:space="preserve"> </v>
      </c>
      <c r="AS8" s="317" t="str">
        <f t="shared" ca="1" si="7"/>
        <v/>
      </c>
    </row>
    <row r="9" spans="1:45" ht="71.25" customHeight="1">
      <c r="A9" s="174" t="str">
        <f ca="1">IFERROR(VLOOKUP(ROW(A6),'فهرست بها کلی'!$E$1332:$BO$1354,1,0),"")</f>
        <v/>
      </c>
      <c r="B9" s="174" t="str">
        <f ca="1">IFERROR(VLOOKUP(ROW(A6),'فهرست بها کلی'!$E$1332:$BO$1354,4,0),"")</f>
        <v/>
      </c>
      <c r="C9" s="174" t="str">
        <f ca="1">IFERROR(VLOOKUP(ROW(A6),'فهرست بها کلی'!$E$1332:$BO$1354,5,0),"")</f>
        <v/>
      </c>
      <c r="D9" s="174" t="str">
        <f ca="1">IFERROR(VLOOKUP(ROW(A6),'فهرست بها کلی'!$E$1332:$BO$1354,6,0),"")</f>
        <v/>
      </c>
      <c r="E9" s="174" t="str">
        <f ca="1">IFERROR(VLOOKUP(ROW(A6),'فهرست بها کلی'!$E$1332:$BO$1354,7,0),"")</f>
        <v/>
      </c>
      <c r="F9" s="174" t="str">
        <f ca="1">IFERROR(VLOOKUP(ROW(A6),'فهرست بها کلی'!$E$1332:$BO$1354,19,0),"")</f>
        <v/>
      </c>
      <c r="G9" s="174" t="str">
        <f ca="1">IFERROR(VLOOKUP(ROW(A6),'فهرست بها کلی'!$E$1332:$BO$1354,22,0),"")</f>
        <v/>
      </c>
      <c r="H9" s="174" t="str">
        <f ca="1">IFERROR(VLOOKUP(ROW(A6),'فهرست بها کلی'!$E$1332:$BO$1354,25,0),"")</f>
        <v/>
      </c>
      <c r="I9" s="174" t="str">
        <f ca="1">IFERROR(VLOOKUP(ROW(A6),'فهرست بها کلی'!$E$1332:$BO$1354,28,0),"")</f>
        <v/>
      </c>
      <c r="J9" s="174" t="str">
        <f ca="1">IFERROR(VLOOKUP(ROW(A6),'فهرست بها کلی'!$E$1332:$BO$1354,31,0),"")</f>
        <v/>
      </c>
      <c r="K9" s="174" t="str">
        <f ca="1">IFERROR(VLOOKUP(ROW(A6),'فهرست بها کلی'!$E$1332:$BO$1354,34,0),"")</f>
        <v/>
      </c>
      <c r="L9" s="174" t="str">
        <f ca="1">IFERROR(VLOOKUP(ROW(A6),'فهرست بها کلی'!$E$1332:$BO$1354,37,0),"")</f>
        <v/>
      </c>
      <c r="M9" s="174" t="str">
        <f ca="1">IFERROR(VLOOKUP(ROW(A6),'فهرست بها کلی'!$E$1332:$BO$1354,40,0),"")</f>
        <v/>
      </c>
      <c r="N9" s="174" t="str">
        <f ca="1">IFERROR(VLOOKUP(ROW(A6),'فهرست بها کلی'!$E$1332:$BO$1354,43,0),"")</f>
        <v/>
      </c>
      <c r="O9" s="174" t="str">
        <f ca="1">IFERROR(VLOOKUP(ROW(A6),'فهرست بها کلی'!$E$1332:$BO$1354,46,0),"")</f>
        <v/>
      </c>
      <c r="P9" s="174" t="str">
        <f ca="1">IFERROR(VLOOKUP(ROW(A6),'فهرست بها کلی'!$E$1332:$BO$1354,49,0),"")</f>
        <v/>
      </c>
      <c r="Q9" s="174" t="str">
        <f ca="1">IFERROR(VLOOKUP(ROW(A6),'فهرست بها کلی'!$E$1332:$BO$1354,52,0),"")</f>
        <v/>
      </c>
      <c r="R9" s="174" t="str">
        <f ca="1">IFERROR(VLOOKUP(ROW(A6),'فهرست بها کلی'!$E$1332:$BO$1354,55,0),"")</f>
        <v/>
      </c>
      <c r="S9" s="174" t="str">
        <f ca="1">IFERROR(VLOOKUP(ROW(A6),'فهرست بها کلی'!$E$1332:$BO$1354,58,0),"")</f>
        <v/>
      </c>
      <c r="T9" s="174" t="str">
        <f ca="1">IFERROR(VLOOKUP(ROW(A6),'فهرست بها کلی'!$E$1332:$BO$1354,62,0),"")</f>
        <v/>
      </c>
      <c r="U9" s="176">
        <f t="shared" ca="1" si="3"/>
        <v>0</v>
      </c>
      <c r="V9" s="177" t="str">
        <f t="shared" ca="1" si="4"/>
        <v/>
      </c>
      <c r="W9" s="174" t="str">
        <f ca="1">IFERROR(VLOOKUP(ROW(W6),'فهرست بها کلی'!$E$1332:$BO$1354,1,0),"")</f>
        <v/>
      </c>
      <c r="X9" s="174" t="str">
        <f ca="1">IFERROR(VLOOKUP(ROW(W6),'فهرست بها کلی'!$E$1332:$BO$1354,8,0),"")</f>
        <v/>
      </c>
      <c r="Y9" s="184" t="str">
        <f ca="1">IFERROR(VLOOKUP(ROW(A6),'فهرست بها کلی'!$E$1332:$BO$1354,9,0),"")</f>
        <v/>
      </c>
      <c r="Z9" s="183" t="str">
        <f ca="1">IFERROR(VLOOKUP(ROW(A6),'فهرست بها کلی'!$E$1332:$BO$1354,10,0),"")</f>
        <v/>
      </c>
      <c r="AA9" s="183" t="str">
        <f ca="1">IFERROR(VLOOKUP(ROW(A6),'فهرست بها کلی'!$E$1332:$BO$1354,11,0),"")</f>
        <v/>
      </c>
      <c r="AB9" s="183" t="str">
        <f ca="1">IFERROR(VLOOKUP(ROW(A6),'فهرست بها کلی'!$E$1332:$BO$1354,20,0),"")</f>
        <v/>
      </c>
      <c r="AC9" s="183" t="str">
        <f ca="1">IFERROR(VLOOKUP(ROW(A6),'فهرست بها کلی'!$E$1332:$BO$1354,23,0),"")</f>
        <v/>
      </c>
      <c r="AD9" s="183" t="str">
        <f ca="1">IFERROR(VLOOKUP(ROW(A6),'فهرست بها کلی'!$E$1332:$BO$1354,26,0),"")</f>
        <v/>
      </c>
      <c r="AE9" s="183" t="str">
        <f ca="1">IFERROR(VLOOKUP(ROW(A6),'فهرست بها کلی'!$E$1332:$BO$1354,29,0),"")</f>
        <v/>
      </c>
      <c r="AF9" s="183" t="str">
        <f ca="1">IFERROR(VLOOKUP(ROW(A6),'فهرست بها کلی'!$E$1332:$BO$1354,32,0),"")</f>
        <v/>
      </c>
      <c r="AG9" s="183" t="str">
        <f ca="1">IFERROR(VLOOKUP(ROW(A6),'فهرست بها کلی'!$E$1332:$BO$1354,35,0),"")</f>
        <v/>
      </c>
      <c r="AH9" s="183" t="str">
        <f ca="1">IFERROR(VLOOKUP(ROW(A6),'فهرست بها کلی'!$E$1332:$BO$1354,38,0),"")</f>
        <v/>
      </c>
      <c r="AI9" s="183" t="str">
        <f ca="1">IFERROR(VLOOKUP(ROW(A6),'فهرست بها کلی'!$E$1332:$BO$1354,41,0),"")</f>
        <v/>
      </c>
      <c r="AJ9" s="183" t="str">
        <f ca="1">IFERROR(VLOOKUP(ROW(A6),'فهرست بها کلی'!$E$1332:$BO$1354,44,0),"")</f>
        <v/>
      </c>
      <c r="AK9" s="183" t="str">
        <f ca="1">IFERROR(VLOOKUP(ROW(A6),'فهرست بها کلی'!$E$1332:$BO$1354,46,0),"")</f>
        <v/>
      </c>
      <c r="AL9" s="183" t="str">
        <f ca="1">IFERROR(VLOOKUP(ROW(A6),'فهرست بها کلی'!$E$1332:$BO$1354,50,0),"")</f>
        <v/>
      </c>
      <c r="AM9" s="183" t="str">
        <f ca="1">IFERROR(VLOOKUP(ROW(A6),'فهرست بها کلی'!$E$1332:$BO$1354,53,0),"")</f>
        <v/>
      </c>
      <c r="AN9" s="183" t="str">
        <f ca="1">IFERROR(VLOOKUP(ROW(A6),'فهرست بها کلی'!$E$1332:$BO$1354,56,0),"")</f>
        <v/>
      </c>
      <c r="AO9" s="183" t="str">
        <f ca="1">IFERROR(VLOOKUP(ROW(A6),'فهرست بها کلی'!$E$1332:$BO$1354,59,0),"")</f>
        <v/>
      </c>
      <c r="AP9" s="183" t="str">
        <f ca="1">IFERROR(VLOOKUP(ROW(A6),'فهرست بها کلی'!$E$1332:$BO$1354,62,0),"")</f>
        <v/>
      </c>
      <c r="AQ9" s="281">
        <f t="shared" ca="1" si="5"/>
        <v>0</v>
      </c>
      <c r="AR9" s="316" t="str">
        <f t="shared" ca="1" si="6"/>
        <v xml:space="preserve"> </v>
      </c>
      <c r="AS9" s="317" t="str">
        <f t="shared" ca="1" si="7"/>
        <v/>
      </c>
    </row>
    <row r="10" spans="1:45" ht="71.25" customHeight="1">
      <c r="A10" s="174" t="str">
        <f ca="1">IFERROR(VLOOKUP(ROW(A7),'فهرست بها کلی'!$E$1332:$BO$1354,1,0),"")</f>
        <v/>
      </c>
      <c r="B10" s="174" t="str">
        <f ca="1">IFERROR(VLOOKUP(ROW(A7),'فهرست بها کلی'!$E$1332:$BO$1354,4,0),"")</f>
        <v/>
      </c>
      <c r="C10" s="174" t="str">
        <f ca="1">IFERROR(VLOOKUP(ROW(A7),'فهرست بها کلی'!$E$1332:$BO$1354,5,0),"")</f>
        <v/>
      </c>
      <c r="D10" s="174" t="str">
        <f ca="1">IFERROR(VLOOKUP(ROW(A7),'فهرست بها کلی'!$E$1332:$BO$1354,6,0),"")</f>
        <v/>
      </c>
      <c r="E10" s="174" t="str">
        <f ca="1">IFERROR(VLOOKUP(ROW(A7),'فهرست بها کلی'!$E$1332:$BO$1354,7,0),"")</f>
        <v/>
      </c>
      <c r="F10" s="174" t="str">
        <f ca="1">IFERROR(VLOOKUP(ROW(A7),'فهرست بها کلی'!$E$1332:$BO$1354,19,0),"")</f>
        <v/>
      </c>
      <c r="G10" s="174" t="str">
        <f ca="1">IFERROR(VLOOKUP(ROW(A7),'فهرست بها کلی'!$E$1332:$BO$1354,22,0),"")</f>
        <v/>
      </c>
      <c r="H10" s="174" t="str">
        <f ca="1">IFERROR(VLOOKUP(ROW(A7),'فهرست بها کلی'!$E$1332:$BO$1354,25,0),"")</f>
        <v/>
      </c>
      <c r="I10" s="174" t="str">
        <f ca="1">IFERROR(VLOOKUP(ROW(A7),'فهرست بها کلی'!$E$1332:$BO$1354,28,0),"")</f>
        <v/>
      </c>
      <c r="J10" s="174" t="str">
        <f ca="1">IFERROR(VLOOKUP(ROW(A7),'فهرست بها کلی'!$E$1332:$BO$1354,31,0),"")</f>
        <v/>
      </c>
      <c r="K10" s="174" t="str">
        <f ca="1">IFERROR(VLOOKUP(ROW(A7),'فهرست بها کلی'!$E$1332:$BO$1354,34,0),"")</f>
        <v/>
      </c>
      <c r="L10" s="174" t="str">
        <f ca="1">IFERROR(VLOOKUP(ROW(A7),'فهرست بها کلی'!$E$1332:$BO$1354,37,0),"")</f>
        <v/>
      </c>
      <c r="M10" s="174" t="str">
        <f ca="1">IFERROR(VLOOKUP(ROW(A7),'فهرست بها کلی'!$E$1332:$BO$1354,40,0),"")</f>
        <v/>
      </c>
      <c r="N10" s="174" t="str">
        <f ca="1">IFERROR(VLOOKUP(ROW(A7),'فهرست بها کلی'!$E$1332:$BO$1354,43,0),"")</f>
        <v/>
      </c>
      <c r="O10" s="174" t="str">
        <f ca="1">IFERROR(VLOOKUP(ROW(A7),'فهرست بها کلی'!$E$1332:$BO$1354,46,0),"")</f>
        <v/>
      </c>
      <c r="P10" s="174" t="str">
        <f ca="1">IFERROR(VLOOKUP(ROW(A7),'فهرست بها کلی'!$E$1332:$BO$1354,49,0),"")</f>
        <v/>
      </c>
      <c r="Q10" s="174" t="str">
        <f ca="1">IFERROR(VLOOKUP(ROW(A7),'فهرست بها کلی'!$E$1332:$BO$1354,52,0),"")</f>
        <v/>
      </c>
      <c r="R10" s="174" t="str">
        <f ca="1">IFERROR(VLOOKUP(ROW(A7),'فهرست بها کلی'!$E$1332:$BO$1354,55,0),"")</f>
        <v/>
      </c>
      <c r="S10" s="174" t="str">
        <f ca="1">IFERROR(VLOOKUP(ROW(A7),'فهرست بها کلی'!$E$1332:$BO$1354,58,0),"")</f>
        <v/>
      </c>
      <c r="T10" s="174" t="str">
        <f ca="1">IFERROR(VLOOKUP(ROW(A7),'فهرست بها کلی'!$E$1332:$BO$1354,62,0),"")</f>
        <v/>
      </c>
      <c r="U10" s="176">
        <f t="shared" ca="1" si="3"/>
        <v>0</v>
      </c>
      <c r="V10" s="177" t="str">
        <f t="shared" ca="1" si="4"/>
        <v/>
      </c>
      <c r="W10" s="174" t="str">
        <f ca="1">IFERROR(VLOOKUP(ROW(W7),'فهرست بها کلی'!$E$1332:$BO$1354,1,0),"")</f>
        <v/>
      </c>
      <c r="X10" s="174" t="str">
        <f ca="1">IFERROR(VLOOKUP(ROW(W7),'فهرست بها کلی'!$E$1332:$BO$1354,8,0),"")</f>
        <v/>
      </c>
      <c r="Y10" s="184" t="str">
        <f ca="1">IFERROR(VLOOKUP(ROW(A7),'فهرست بها کلی'!$E$1332:$BO$1354,9,0),"")</f>
        <v/>
      </c>
      <c r="Z10" s="183" t="str">
        <f ca="1">IFERROR(VLOOKUP(ROW(A7),'فهرست بها کلی'!$E$1332:$BO$1354,10,0),"")</f>
        <v/>
      </c>
      <c r="AA10" s="183" t="str">
        <f ca="1">IFERROR(VLOOKUP(ROW(A7),'فهرست بها کلی'!$E$1332:$BO$1354,11,0),"")</f>
        <v/>
      </c>
      <c r="AB10" s="183" t="str">
        <f ca="1">IFERROR(VLOOKUP(ROW(A7),'فهرست بها کلی'!$E$1332:$BO$1354,20,0),"")</f>
        <v/>
      </c>
      <c r="AC10" s="183" t="str">
        <f ca="1">IFERROR(VLOOKUP(ROW(A7),'فهرست بها کلی'!$E$1332:$BO$1354,23,0),"")</f>
        <v/>
      </c>
      <c r="AD10" s="183" t="str">
        <f ca="1">IFERROR(VLOOKUP(ROW(A7),'فهرست بها کلی'!$E$1332:$BO$1354,26,0),"")</f>
        <v/>
      </c>
      <c r="AE10" s="183" t="str">
        <f ca="1">IFERROR(VLOOKUP(ROW(A7),'فهرست بها کلی'!$E$1332:$BO$1354,29,0),"")</f>
        <v/>
      </c>
      <c r="AF10" s="183" t="str">
        <f ca="1">IFERROR(VLOOKUP(ROW(A7),'فهرست بها کلی'!$E$1332:$BO$1354,32,0),"")</f>
        <v/>
      </c>
      <c r="AG10" s="183" t="str">
        <f ca="1">IFERROR(VLOOKUP(ROW(A7),'فهرست بها کلی'!$E$1332:$BO$1354,35,0),"")</f>
        <v/>
      </c>
      <c r="AH10" s="183" t="str">
        <f ca="1">IFERROR(VLOOKUP(ROW(A7),'فهرست بها کلی'!$E$1332:$BO$1354,38,0),"")</f>
        <v/>
      </c>
      <c r="AI10" s="183" t="str">
        <f ca="1">IFERROR(VLOOKUP(ROW(A7),'فهرست بها کلی'!$E$1332:$BO$1354,41,0),"")</f>
        <v/>
      </c>
      <c r="AJ10" s="183" t="str">
        <f ca="1">IFERROR(VLOOKUP(ROW(A7),'فهرست بها کلی'!$E$1332:$BO$1354,44,0),"")</f>
        <v/>
      </c>
      <c r="AK10" s="183" t="str">
        <f ca="1">IFERROR(VLOOKUP(ROW(A7),'فهرست بها کلی'!$E$1332:$BO$1354,46,0),"")</f>
        <v/>
      </c>
      <c r="AL10" s="183" t="str">
        <f ca="1">IFERROR(VLOOKUP(ROW(A7),'فهرست بها کلی'!$E$1332:$BO$1354,50,0),"")</f>
        <v/>
      </c>
      <c r="AM10" s="183" t="str">
        <f ca="1">IFERROR(VLOOKUP(ROW(A7),'فهرست بها کلی'!$E$1332:$BO$1354,53,0),"")</f>
        <v/>
      </c>
      <c r="AN10" s="183" t="str">
        <f ca="1">IFERROR(VLOOKUP(ROW(A7),'فهرست بها کلی'!$E$1332:$BO$1354,56,0),"")</f>
        <v/>
      </c>
      <c r="AO10" s="183" t="str">
        <f ca="1">IFERROR(VLOOKUP(ROW(A7),'فهرست بها کلی'!$E$1332:$BO$1354,59,0),"")</f>
        <v/>
      </c>
      <c r="AP10" s="183" t="str">
        <f ca="1">IFERROR(VLOOKUP(ROW(A7),'فهرست بها کلی'!$E$1332:$BO$1354,62,0),"")</f>
        <v/>
      </c>
      <c r="AQ10" s="281">
        <f t="shared" ca="1" si="5"/>
        <v>0</v>
      </c>
      <c r="AR10" s="316" t="str">
        <f t="shared" ca="1" si="6"/>
        <v xml:space="preserve"> </v>
      </c>
      <c r="AS10" s="317" t="str">
        <f t="shared" ca="1" si="7"/>
        <v/>
      </c>
    </row>
    <row r="11" spans="1:45" ht="71.25" customHeight="1">
      <c r="A11" s="174" t="str">
        <f ca="1">IFERROR(VLOOKUP(ROW(A8),'فهرست بها کلی'!$E$1332:$BO$1354,1,0),"")</f>
        <v/>
      </c>
      <c r="B11" s="174" t="str">
        <f ca="1">IFERROR(VLOOKUP(ROW(A8),'فهرست بها کلی'!$E$1332:$BO$1354,4,0),"")</f>
        <v/>
      </c>
      <c r="C11" s="174" t="str">
        <f ca="1">IFERROR(VLOOKUP(ROW(A8),'فهرست بها کلی'!$E$1332:$BO$1354,5,0),"")</f>
        <v/>
      </c>
      <c r="D11" s="174" t="str">
        <f ca="1">IFERROR(VLOOKUP(ROW(A8),'فهرست بها کلی'!$E$1332:$BO$1354,6,0),"")</f>
        <v/>
      </c>
      <c r="E11" s="174" t="str">
        <f ca="1">IFERROR(VLOOKUP(ROW(A8),'فهرست بها کلی'!$E$1332:$BO$1354,7,0),"")</f>
        <v/>
      </c>
      <c r="F11" s="174" t="str">
        <f ca="1">IFERROR(VLOOKUP(ROW(A8),'فهرست بها کلی'!$E$1332:$BO$1354,19,0),"")</f>
        <v/>
      </c>
      <c r="G11" s="174" t="str">
        <f ca="1">IFERROR(VLOOKUP(ROW(A8),'فهرست بها کلی'!$E$1332:$BO$1354,22,0),"")</f>
        <v/>
      </c>
      <c r="H11" s="174" t="str">
        <f ca="1">IFERROR(VLOOKUP(ROW(A8),'فهرست بها کلی'!$E$1332:$BO$1354,25,0),"")</f>
        <v/>
      </c>
      <c r="I11" s="174" t="str">
        <f ca="1">IFERROR(VLOOKUP(ROW(A8),'فهرست بها کلی'!$E$1332:$BO$1354,28,0),"")</f>
        <v/>
      </c>
      <c r="J11" s="174" t="str">
        <f ca="1">IFERROR(VLOOKUP(ROW(A8),'فهرست بها کلی'!$E$1332:$BO$1354,31,0),"")</f>
        <v/>
      </c>
      <c r="K11" s="174" t="str">
        <f ca="1">IFERROR(VLOOKUP(ROW(A8),'فهرست بها کلی'!$E$1332:$BO$1354,34,0),"")</f>
        <v/>
      </c>
      <c r="L11" s="174" t="str">
        <f ca="1">IFERROR(VLOOKUP(ROW(A8),'فهرست بها کلی'!$E$1332:$BO$1354,37,0),"")</f>
        <v/>
      </c>
      <c r="M11" s="174" t="str">
        <f ca="1">IFERROR(VLOOKUP(ROW(A8),'فهرست بها کلی'!$E$1332:$BO$1354,40,0),"")</f>
        <v/>
      </c>
      <c r="N11" s="174" t="str">
        <f ca="1">IFERROR(VLOOKUP(ROW(A8),'فهرست بها کلی'!$E$1332:$BO$1354,43,0),"")</f>
        <v/>
      </c>
      <c r="O11" s="174" t="str">
        <f ca="1">IFERROR(VLOOKUP(ROW(A8),'فهرست بها کلی'!$E$1332:$BO$1354,46,0),"")</f>
        <v/>
      </c>
      <c r="P11" s="174" t="str">
        <f ca="1">IFERROR(VLOOKUP(ROW(A8),'فهرست بها کلی'!$E$1332:$BO$1354,49,0),"")</f>
        <v/>
      </c>
      <c r="Q11" s="174" t="str">
        <f ca="1">IFERROR(VLOOKUP(ROW(A8),'فهرست بها کلی'!$E$1332:$BO$1354,52,0),"")</f>
        <v/>
      </c>
      <c r="R11" s="174" t="str">
        <f ca="1">IFERROR(VLOOKUP(ROW(A8),'فهرست بها کلی'!$E$1332:$BO$1354,55,0),"")</f>
        <v/>
      </c>
      <c r="S11" s="174" t="str">
        <f ca="1">IFERROR(VLOOKUP(ROW(A8),'فهرست بها کلی'!$E$1332:$BO$1354,58,0),"")</f>
        <v/>
      </c>
      <c r="T11" s="174" t="str">
        <f ca="1">IFERROR(VLOOKUP(ROW(A8),'فهرست بها کلی'!$E$1332:$BO$1354,62,0),"")</f>
        <v/>
      </c>
      <c r="U11" s="176">
        <f t="shared" ca="1" si="3"/>
        <v>0</v>
      </c>
      <c r="V11" s="177" t="str">
        <f t="shared" ca="1" si="4"/>
        <v/>
      </c>
      <c r="W11" s="174" t="str">
        <f ca="1">IFERROR(VLOOKUP(ROW(W8),'فهرست بها کلی'!$E$1332:$BO$1354,1,0),"")</f>
        <v/>
      </c>
      <c r="X11" s="174" t="str">
        <f ca="1">IFERROR(VLOOKUP(ROW(W8),'فهرست بها کلی'!$E$1332:$BO$1354,8,0),"")</f>
        <v/>
      </c>
      <c r="Y11" s="184" t="str">
        <f ca="1">IFERROR(VLOOKUP(ROW(A8),'فهرست بها کلی'!$E$1332:$BO$1354,9,0),"")</f>
        <v/>
      </c>
      <c r="Z11" s="183" t="str">
        <f ca="1">IFERROR(VLOOKUP(ROW(A8),'فهرست بها کلی'!$E$1332:$BO$1354,10,0),"")</f>
        <v/>
      </c>
      <c r="AA11" s="183" t="str">
        <f ca="1">IFERROR(VLOOKUP(ROW(A8),'فهرست بها کلی'!$E$1332:$BO$1354,11,0),"")</f>
        <v/>
      </c>
      <c r="AB11" s="183" t="str">
        <f ca="1">IFERROR(VLOOKUP(ROW(A8),'فهرست بها کلی'!$E$1332:$BO$1354,20,0),"")</f>
        <v/>
      </c>
      <c r="AC11" s="183" t="str">
        <f ca="1">IFERROR(VLOOKUP(ROW(A8),'فهرست بها کلی'!$E$1332:$BO$1354,23,0),"")</f>
        <v/>
      </c>
      <c r="AD11" s="183" t="str">
        <f ca="1">IFERROR(VLOOKUP(ROW(A8),'فهرست بها کلی'!$E$1332:$BO$1354,26,0),"")</f>
        <v/>
      </c>
      <c r="AE11" s="183" t="str">
        <f ca="1">IFERROR(VLOOKUP(ROW(A8),'فهرست بها کلی'!$E$1332:$BO$1354,29,0),"")</f>
        <v/>
      </c>
      <c r="AF11" s="183" t="str">
        <f ca="1">IFERROR(VLOOKUP(ROW(A8),'فهرست بها کلی'!$E$1332:$BO$1354,32,0),"")</f>
        <v/>
      </c>
      <c r="AG11" s="183" t="str">
        <f ca="1">IFERROR(VLOOKUP(ROW(A8),'فهرست بها کلی'!$E$1332:$BO$1354,35,0),"")</f>
        <v/>
      </c>
      <c r="AH11" s="183" t="str">
        <f ca="1">IFERROR(VLOOKUP(ROW(A8),'فهرست بها کلی'!$E$1332:$BO$1354,38,0),"")</f>
        <v/>
      </c>
      <c r="AI11" s="183" t="str">
        <f ca="1">IFERROR(VLOOKUP(ROW(A8),'فهرست بها کلی'!$E$1332:$BO$1354,41,0),"")</f>
        <v/>
      </c>
      <c r="AJ11" s="183" t="str">
        <f ca="1">IFERROR(VLOOKUP(ROW(A8),'فهرست بها کلی'!$E$1332:$BO$1354,44,0),"")</f>
        <v/>
      </c>
      <c r="AK11" s="183" t="str">
        <f ca="1">IFERROR(VLOOKUP(ROW(A8),'فهرست بها کلی'!$E$1332:$BO$1354,46,0),"")</f>
        <v/>
      </c>
      <c r="AL11" s="183" t="str">
        <f ca="1">IFERROR(VLOOKUP(ROW(A8),'فهرست بها کلی'!$E$1332:$BO$1354,50,0),"")</f>
        <v/>
      </c>
      <c r="AM11" s="183" t="str">
        <f ca="1">IFERROR(VLOOKUP(ROW(A8),'فهرست بها کلی'!$E$1332:$BO$1354,53,0),"")</f>
        <v/>
      </c>
      <c r="AN11" s="183" t="str">
        <f ca="1">IFERROR(VLOOKUP(ROW(A8),'فهرست بها کلی'!$E$1332:$BO$1354,56,0),"")</f>
        <v/>
      </c>
      <c r="AO11" s="183" t="str">
        <f ca="1">IFERROR(VLOOKUP(ROW(A8),'فهرست بها کلی'!$E$1332:$BO$1354,59,0),"")</f>
        <v/>
      </c>
      <c r="AP11" s="183" t="str">
        <f ca="1">IFERROR(VLOOKUP(ROW(A8),'فهرست بها کلی'!$E$1332:$BO$1354,62,0),"")</f>
        <v/>
      </c>
      <c r="AQ11" s="281">
        <f t="shared" ca="1" si="5"/>
        <v>0</v>
      </c>
      <c r="AR11" s="316" t="str">
        <f t="shared" ca="1" si="6"/>
        <v xml:space="preserve"> </v>
      </c>
      <c r="AS11" s="317" t="str">
        <f t="shared" ca="1" si="7"/>
        <v/>
      </c>
    </row>
    <row r="12" spans="1:45" ht="71.25" customHeight="1">
      <c r="A12" s="174" t="str">
        <f ca="1">IFERROR(VLOOKUP(ROW(A9),'فهرست بها کلی'!$E$1332:$BO$1354,1,0),"")</f>
        <v/>
      </c>
      <c r="B12" s="174" t="str">
        <f ca="1">IFERROR(VLOOKUP(ROW(A9),'فهرست بها کلی'!$E$1332:$BO$1354,4,0),"")</f>
        <v/>
      </c>
      <c r="C12" s="174" t="str">
        <f ca="1">IFERROR(VLOOKUP(ROW(A9),'فهرست بها کلی'!$E$1332:$BO$1354,5,0),"")</f>
        <v/>
      </c>
      <c r="D12" s="174" t="str">
        <f ca="1">IFERROR(VLOOKUP(ROW(A9),'فهرست بها کلی'!$E$1332:$BO$1354,6,0),"")</f>
        <v/>
      </c>
      <c r="E12" s="174" t="str">
        <f ca="1">IFERROR(VLOOKUP(ROW(A9),'فهرست بها کلی'!$E$1332:$BO$1354,7,0),"")</f>
        <v/>
      </c>
      <c r="F12" s="174" t="str">
        <f ca="1">IFERROR(VLOOKUP(ROW(A9),'فهرست بها کلی'!$E$1332:$BO$1354,19,0),"")</f>
        <v/>
      </c>
      <c r="G12" s="174" t="str">
        <f ca="1">IFERROR(VLOOKUP(ROW(A9),'فهرست بها کلی'!$E$1332:$BO$1354,22,0),"")</f>
        <v/>
      </c>
      <c r="H12" s="174" t="str">
        <f ca="1">IFERROR(VLOOKUP(ROW(A9),'فهرست بها کلی'!$E$1332:$BO$1354,25,0),"")</f>
        <v/>
      </c>
      <c r="I12" s="174" t="str">
        <f ca="1">IFERROR(VLOOKUP(ROW(A9),'فهرست بها کلی'!$E$1332:$BO$1354,28,0),"")</f>
        <v/>
      </c>
      <c r="J12" s="174" t="str">
        <f ca="1">IFERROR(VLOOKUP(ROW(A9),'فهرست بها کلی'!$E$1332:$BO$1354,31,0),"")</f>
        <v/>
      </c>
      <c r="K12" s="174" t="str">
        <f ca="1">IFERROR(VLOOKUP(ROW(A9),'فهرست بها کلی'!$E$1332:$BO$1354,34,0),"")</f>
        <v/>
      </c>
      <c r="L12" s="174" t="str">
        <f ca="1">IFERROR(VLOOKUP(ROW(A9),'فهرست بها کلی'!$E$1332:$BO$1354,37,0),"")</f>
        <v/>
      </c>
      <c r="M12" s="174" t="str">
        <f ca="1">IFERROR(VLOOKUP(ROW(A9),'فهرست بها کلی'!$E$1332:$BO$1354,40,0),"")</f>
        <v/>
      </c>
      <c r="N12" s="174" t="str">
        <f ca="1">IFERROR(VLOOKUP(ROW(A9),'فهرست بها کلی'!$E$1332:$BO$1354,43,0),"")</f>
        <v/>
      </c>
      <c r="O12" s="174" t="str">
        <f ca="1">IFERROR(VLOOKUP(ROW(A9),'فهرست بها کلی'!$E$1332:$BO$1354,46,0),"")</f>
        <v/>
      </c>
      <c r="P12" s="174" t="str">
        <f ca="1">IFERROR(VLOOKUP(ROW(A9),'فهرست بها کلی'!$E$1332:$BO$1354,49,0),"")</f>
        <v/>
      </c>
      <c r="Q12" s="174" t="str">
        <f ca="1">IFERROR(VLOOKUP(ROW(A9),'فهرست بها کلی'!$E$1332:$BO$1354,52,0),"")</f>
        <v/>
      </c>
      <c r="R12" s="174" t="str">
        <f ca="1">IFERROR(VLOOKUP(ROW(A9),'فهرست بها کلی'!$E$1332:$BO$1354,55,0),"")</f>
        <v/>
      </c>
      <c r="S12" s="174" t="str">
        <f ca="1">IFERROR(VLOOKUP(ROW(A9),'فهرست بها کلی'!$E$1332:$BO$1354,58,0),"")</f>
        <v/>
      </c>
      <c r="T12" s="174" t="str">
        <f ca="1">IFERROR(VLOOKUP(ROW(A9),'فهرست بها کلی'!$E$1332:$BO$1354,62,0),"")</f>
        <v/>
      </c>
      <c r="U12" s="176">
        <f t="shared" ca="1" si="3"/>
        <v>0</v>
      </c>
      <c r="V12" s="177" t="str">
        <f t="shared" ca="1" si="4"/>
        <v/>
      </c>
      <c r="W12" s="174" t="str">
        <f ca="1">IFERROR(VLOOKUP(ROW(W9),'فهرست بها کلی'!$E$1332:$BO$1354,1,0),"")</f>
        <v/>
      </c>
      <c r="X12" s="174" t="str">
        <f ca="1">IFERROR(VLOOKUP(ROW(W9),'فهرست بها کلی'!$E$1332:$BO$1354,8,0),"")</f>
        <v/>
      </c>
      <c r="Y12" s="184" t="str">
        <f ca="1">IFERROR(VLOOKUP(ROW(A9),'فهرست بها کلی'!$E$1332:$BO$1354,9,0),"")</f>
        <v/>
      </c>
      <c r="Z12" s="183" t="str">
        <f ca="1">IFERROR(VLOOKUP(ROW(A9),'فهرست بها کلی'!$E$1332:$BO$1354,10,0),"")</f>
        <v/>
      </c>
      <c r="AA12" s="183" t="str">
        <f ca="1">IFERROR(VLOOKUP(ROW(A9),'فهرست بها کلی'!$E$1332:$BO$1354,11,0),"")</f>
        <v/>
      </c>
      <c r="AB12" s="183" t="str">
        <f ca="1">IFERROR(VLOOKUP(ROW(A9),'فهرست بها کلی'!$E$1332:$BO$1354,20,0),"")</f>
        <v/>
      </c>
      <c r="AC12" s="183" t="str">
        <f ca="1">IFERROR(VLOOKUP(ROW(A9),'فهرست بها کلی'!$E$1332:$BO$1354,23,0),"")</f>
        <v/>
      </c>
      <c r="AD12" s="183" t="str">
        <f ca="1">IFERROR(VLOOKUP(ROW(A9),'فهرست بها کلی'!$E$1332:$BO$1354,26,0),"")</f>
        <v/>
      </c>
      <c r="AE12" s="183" t="str">
        <f ca="1">IFERROR(VLOOKUP(ROW(A9),'فهرست بها کلی'!$E$1332:$BO$1354,29,0),"")</f>
        <v/>
      </c>
      <c r="AF12" s="183" t="str">
        <f ca="1">IFERROR(VLOOKUP(ROW(A9),'فهرست بها کلی'!$E$1332:$BO$1354,32,0),"")</f>
        <v/>
      </c>
      <c r="AG12" s="183" t="str">
        <f ca="1">IFERROR(VLOOKUP(ROW(A9),'فهرست بها کلی'!$E$1332:$BO$1354,35,0),"")</f>
        <v/>
      </c>
      <c r="AH12" s="183" t="str">
        <f ca="1">IFERROR(VLOOKUP(ROW(A9),'فهرست بها کلی'!$E$1332:$BO$1354,38,0),"")</f>
        <v/>
      </c>
      <c r="AI12" s="183" t="str">
        <f ca="1">IFERROR(VLOOKUP(ROW(A9),'فهرست بها کلی'!$E$1332:$BO$1354,41,0),"")</f>
        <v/>
      </c>
      <c r="AJ12" s="183" t="str">
        <f ca="1">IFERROR(VLOOKUP(ROW(A9),'فهرست بها کلی'!$E$1332:$BO$1354,44,0),"")</f>
        <v/>
      </c>
      <c r="AK12" s="183" t="str">
        <f ca="1">IFERROR(VLOOKUP(ROW(A9),'فهرست بها کلی'!$E$1332:$BO$1354,46,0),"")</f>
        <v/>
      </c>
      <c r="AL12" s="183" t="str">
        <f ca="1">IFERROR(VLOOKUP(ROW(A9),'فهرست بها کلی'!$E$1332:$BO$1354,50,0),"")</f>
        <v/>
      </c>
      <c r="AM12" s="183" t="str">
        <f ca="1">IFERROR(VLOOKUP(ROW(A9),'فهرست بها کلی'!$E$1332:$BO$1354,53,0),"")</f>
        <v/>
      </c>
      <c r="AN12" s="183" t="str">
        <f ca="1">IFERROR(VLOOKUP(ROW(A9),'فهرست بها کلی'!$E$1332:$BO$1354,56,0),"")</f>
        <v/>
      </c>
      <c r="AO12" s="183" t="str">
        <f ca="1">IFERROR(VLOOKUP(ROW(A9),'فهرست بها کلی'!$E$1332:$BO$1354,59,0),"")</f>
        <v/>
      </c>
      <c r="AP12" s="183" t="str">
        <f ca="1">IFERROR(VLOOKUP(ROW(A9),'فهرست بها کلی'!$E$1332:$BO$1354,62,0),"")</f>
        <v/>
      </c>
      <c r="AQ12" s="281">
        <f t="shared" ca="1" si="5"/>
        <v>0</v>
      </c>
      <c r="AR12" s="316" t="str">
        <f t="shared" ca="1" si="6"/>
        <v xml:space="preserve"> </v>
      </c>
      <c r="AS12" s="317" t="str">
        <f t="shared" ca="1" si="7"/>
        <v/>
      </c>
    </row>
    <row r="13" spans="1:45" ht="71.25" customHeight="1">
      <c r="A13" s="174" t="str">
        <f ca="1">IFERROR(VLOOKUP(ROW(A10),'فهرست بها کلی'!$E$1332:$BO$1354,1,0),"")</f>
        <v/>
      </c>
      <c r="B13" s="174" t="str">
        <f ca="1">IFERROR(VLOOKUP(ROW(A10),'فهرست بها کلی'!$E$1332:$BO$1354,4,0),"")</f>
        <v/>
      </c>
      <c r="C13" s="174" t="str">
        <f ca="1">IFERROR(VLOOKUP(ROW(A10),'فهرست بها کلی'!$E$1332:$BO$1354,5,0),"")</f>
        <v/>
      </c>
      <c r="D13" s="174" t="str">
        <f ca="1">IFERROR(VLOOKUP(ROW(A10),'فهرست بها کلی'!$E$1332:$BO$1354,6,0),"")</f>
        <v/>
      </c>
      <c r="E13" s="174" t="str">
        <f ca="1">IFERROR(VLOOKUP(ROW(A10),'فهرست بها کلی'!$E$1332:$BO$1354,7,0),"")</f>
        <v/>
      </c>
      <c r="F13" s="174" t="str">
        <f ca="1">IFERROR(VLOOKUP(ROW(A10),'فهرست بها کلی'!$E$1332:$BO$1354,19,0),"")</f>
        <v/>
      </c>
      <c r="G13" s="174" t="str">
        <f ca="1">IFERROR(VLOOKUP(ROW(A10),'فهرست بها کلی'!$E$1332:$BO$1354,22,0),"")</f>
        <v/>
      </c>
      <c r="H13" s="174" t="str">
        <f ca="1">IFERROR(VLOOKUP(ROW(A10),'فهرست بها کلی'!$E$1332:$BO$1354,25,0),"")</f>
        <v/>
      </c>
      <c r="I13" s="174" t="str">
        <f ca="1">IFERROR(VLOOKUP(ROW(A10),'فهرست بها کلی'!$E$1332:$BO$1354,28,0),"")</f>
        <v/>
      </c>
      <c r="J13" s="174" t="str">
        <f ca="1">IFERROR(VLOOKUP(ROW(A10),'فهرست بها کلی'!$E$1332:$BO$1354,31,0),"")</f>
        <v/>
      </c>
      <c r="K13" s="174" t="str">
        <f ca="1">IFERROR(VLOOKUP(ROW(A10),'فهرست بها کلی'!$E$1332:$BO$1354,34,0),"")</f>
        <v/>
      </c>
      <c r="L13" s="174" t="str">
        <f ca="1">IFERROR(VLOOKUP(ROW(A10),'فهرست بها کلی'!$E$1332:$BO$1354,37,0),"")</f>
        <v/>
      </c>
      <c r="M13" s="174" t="str">
        <f ca="1">IFERROR(VLOOKUP(ROW(A10),'فهرست بها کلی'!$E$1332:$BO$1354,40,0),"")</f>
        <v/>
      </c>
      <c r="N13" s="174" t="str">
        <f ca="1">IFERROR(VLOOKUP(ROW(A10),'فهرست بها کلی'!$E$1332:$BO$1354,43,0),"")</f>
        <v/>
      </c>
      <c r="O13" s="174" t="str">
        <f ca="1">IFERROR(VLOOKUP(ROW(A10),'فهرست بها کلی'!$E$1332:$BO$1354,46,0),"")</f>
        <v/>
      </c>
      <c r="P13" s="174" t="str">
        <f ca="1">IFERROR(VLOOKUP(ROW(A10),'فهرست بها کلی'!$E$1332:$BO$1354,49,0),"")</f>
        <v/>
      </c>
      <c r="Q13" s="174" t="str">
        <f ca="1">IFERROR(VLOOKUP(ROW(A10),'فهرست بها کلی'!$E$1332:$BO$1354,52,0),"")</f>
        <v/>
      </c>
      <c r="R13" s="174" t="str">
        <f ca="1">IFERROR(VLOOKUP(ROW(A10),'فهرست بها کلی'!$E$1332:$BO$1354,55,0),"")</f>
        <v/>
      </c>
      <c r="S13" s="174" t="str">
        <f ca="1">IFERROR(VLOOKUP(ROW(A10),'فهرست بها کلی'!$E$1332:$BO$1354,58,0),"")</f>
        <v/>
      </c>
      <c r="T13" s="174" t="str">
        <f ca="1">IFERROR(VLOOKUP(ROW(A10),'فهرست بها کلی'!$E$1332:$BO$1354,62,0),"")</f>
        <v/>
      </c>
      <c r="U13" s="176">
        <f t="shared" ca="1" si="3"/>
        <v>0</v>
      </c>
      <c r="V13" s="177" t="str">
        <f t="shared" ca="1" si="4"/>
        <v/>
      </c>
      <c r="W13" s="174" t="str">
        <f ca="1">IFERROR(VLOOKUP(ROW(W10),'فهرست بها کلی'!$E$1332:$BO$1354,1,0),"")</f>
        <v/>
      </c>
      <c r="X13" s="174" t="str">
        <f ca="1">IFERROR(VLOOKUP(ROW(W10),'فهرست بها کلی'!$E$1332:$BO$1354,8,0),"")</f>
        <v/>
      </c>
      <c r="Y13" s="184" t="str">
        <f ca="1">IFERROR(VLOOKUP(ROW(A10),'فهرست بها کلی'!$E$1332:$BO$1354,9,0),"")</f>
        <v/>
      </c>
      <c r="Z13" s="183" t="str">
        <f ca="1">IFERROR(VLOOKUP(ROW(A10),'فهرست بها کلی'!$E$1332:$BO$1354,10,0),"")</f>
        <v/>
      </c>
      <c r="AA13" s="183" t="str">
        <f ca="1">IFERROR(VLOOKUP(ROW(A10),'فهرست بها کلی'!$E$1332:$BO$1354,11,0),"")</f>
        <v/>
      </c>
      <c r="AB13" s="183" t="str">
        <f ca="1">IFERROR(VLOOKUP(ROW(A10),'فهرست بها کلی'!$E$1332:$BO$1354,20,0),"")</f>
        <v/>
      </c>
      <c r="AC13" s="183" t="str">
        <f ca="1">IFERROR(VLOOKUP(ROW(A10),'فهرست بها کلی'!$E$1332:$BO$1354,23,0),"")</f>
        <v/>
      </c>
      <c r="AD13" s="183" t="str">
        <f ca="1">IFERROR(VLOOKUP(ROW(A10),'فهرست بها کلی'!$E$1332:$BO$1354,26,0),"")</f>
        <v/>
      </c>
      <c r="AE13" s="183" t="str">
        <f ca="1">IFERROR(VLOOKUP(ROW(A10),'فهرست بها کلی'!$E$1332:$BO$1354,29,0),"")</f>
        <v/>
      </c>
      <c r="AF13" s="183" t="str">
        <f ca="1">IFERROR(VLOOKUP(ROW(A10),'فهرست بها کلی'!$E$1332:$BO$1354,32,0),"")</f>
        <v/>
      </c>
      <c r="AG13" s="183" t="str">
        <f ca="1">IFERROR(VLOOKUP(ROW(A10),'فهرست بها کلی'!$E$1332:$BO$1354,35,0),"")</f>
        <v/>
      </c>
      <c r="AH13" s="183" t="str">
        <f ca="1">IFERROR(VLOOKUP(ROW(A10),'فهرست بها کلی'!$E$1332:$BO$1354,38,0),"")</f>
        <v/>
      </c>
      <c r="AI13" s="183" t="str">
        <f ca="1">IFERROR(VLOOKUP(ROW(A10),'فهرست بها کلی'!$E$1332:$BO$1354,41,0),"")</f>
        <v/>
      </c>
      <c r="AJ13" s="183" t="str">
        <f ca="1">IFERROR(VLOOKUP(ROW(A10),'فهرست بها کلی'!$E$1332:$BO$1354,44,0),"")</f>
        <v/>
      </c>
      <c r="AK13" s="183" t="str">
        <f ca="1">IFERROR(VLOOKUP(ROW(A10),'فهرست بها کلی'!$E$1332:$BO$1354,46,0),"")</f>
        <v/>
      </c>
      <c r="AL13" s="183" t="str">
        <f ca="1">IFERROR(VLOOKUP(ROW(A10),'فهرست بها کلی'!$E$1332:$BO$1354,50,0),"")</f>
        <v/>
      </c>
      <c r="AM13" s="183" t="str">
        <f ca="1">IFERROR(VLOOKUP(ROW(A10),'فهرست بها کلی'!$E$1332:$BO$1354,53,0),"")</f>
        <v/>
      </c>
      <c r="AN13" s="183" t="str">
        <f ca="1">IFERROR(VLOOKUP(ROW(A10),'فهرست بها کلی'!$E$1332:$BO$1354,56,0),"")</f>
        <v/>
      </c>
      <c r="AO13" s="183" t="str">
        <f ca="1">IFERROR(VLOOKUP(ROW(A10),'فهرست بها کلی'!$E$1332:$BO$1354,59,0),"")</f>
        <v/>
      </c>
      <c r="AP13" s="183" t="str">
        <f ca="1">IFERROR(VLOOKUP(ROW(A10),'فهرست بها کلی'!$E$1332:$BO$1354,62,0),"")</f>
        <v/>
      </c>
      <c r="AQ13" s="281">
        <f t="shared" ca="1" si="5"/>
        <v>0</v>
      </c>
      <c r="AR13" s="316" t="str">
        <f t="shared" ca="1" si="6"/>
        <v xml:space="preserve"> </v>
      </c>
      <c r="AS13" s="317" t="str">
        <f t="shared" ca="1" si="7"/>
        <v/>
      </c>
    </row>
    <row r="14" spans="1:45" ht="71.25" customHeight="1">
      <c r="A14" s="174" t="str">
        <f ca="1">IFERROR(VLOOKUP(ROW(A11),'فهرست بها کلی'!$E$1332:$BO$1354,1,0),"")</f>
        <v/>
      </c>
      <c r="B14" s="174" t="str">
        <f ca="1">IFERROR(VLOOKUP(ROW(A11),'فهرست بها کلی'!$E$1332:$BO$1354,4,0),"")</f>
        <v/>
      </c>
      <c r="C14" s="174" t="str">
        <f ca="1">IFERROR(VLOOKUP(ROW(A11),'فهرست بها کلی'!$E$1332:$BO$1354,5,0),"")</f>
        <v/>
      </c>
      <c r="D14" s="174" t="str">
        <f ca="1">IFERROR(VLOOKUP(ROW(A11),'فهرست بها کلی'!$E$1332:$BO$1354,6,0),"")</f>
        <v/>
      </c>
      <c r="E14" s="174" t="str">
        <f ca="1">IFERROR(VLOOKUP(ROW(A11),'فهرست بها کلی'!$E$1332:$BO$1354,7,0),"")</f>
        <v/>
      </c>
      <c r="F14" s="174" t="str">
        <f ca="1">IFERROR(VLOOKUP(ROW(A11),'فهرست بها کلی'!$E$1332:$BO$1354,19,0),"")</f>
        <v/>
      </c>
      <c r="G14" s="174" t="str">
        <f ca="1">IFERROR(VLOOKUP(ROW(A11),'فهرست بها کلی'!$E$1332:$BO$1354,22,0),"")</f>
        <v/>
      </c>
      <c r="H14" s="174" t="str">
        <f ca="1">IFERROR(VLOOKUP(ROW(A11),'فهرست بها کلی'!$E$1332:$BO$1354,25,0),"")</f>
        <v/>
      </c>
      <c r="I14" s="174" t="str">
        <f ca="1">IFERROR(VLOOKUP(ROW(A11),'فهرست بها کلی'!$E$1332:$BO$1354,28,0),"")</f>
        <v/>
      </c>
      <c r="J14" s="174" t="str">
        <f ca="1">IFERROR(VLOOKUP(ROW(A11),'فهرست بها کلی'!$E$1332:$BO$1354,31,0),"")</f>
        <v/>
      </c>
      <c r="K14" s="174" t="str">
        <f ca="1">IFERROR(VLOOKUP(ROW(A11),'فهرست بها کلی'!$E$1332:$BO$1354,34,0),"")</f>
        <v/>
      </c>
      <c r="L14" s="174" t="str">
        <f ca="1">IFERROR(VLOOKUP(ROW(A11),'فهرست بها کلی'!$E$1332:$BO$1354,37,0),"")</f>
        <v/>
      </c>
      <c r="M14" s="174" t="str">
        <f ca="1">IFERROR(VLOOKUP(ROW(A11),'فهرست بها کلی'!$E$1332:$BO$1354,40,0),"")</f>
        <v/>
      </c>
      <c r="N14" s="174" t="str">
        <f ca="1">IFERROR(VLOOKUP(ROW(A11),'فهرست بها کلی'!$E$1332:$BO$1354,43,0),"")</f>
        <v/>
      </c>
      <c r="O14" s="174" t="str">
        <f ca="1">IFERROR(VLOOKUP(ROW(A11),'فهرست بها کلی'!$E$1332:$BO$1354,46,0),"")</f>
        <v/>
      </c>
      <c r="P14" s="174" t="str">
        <f ca="1">IFERROR(VLOOKUP(ROW(A11),'فهرست بها کلی'!$E$1332:$BO$1354,49,0),"")</f>
        <v/>
      </c>
      <c r="Q14" s="174" t="str">
        <f ca="1">IFERROR(VLOOKUP(ROW(A11),'فهرست بها کلی'!$E$1332:$BO$1354,52,0),"")</f>
        <v/>
      </c>
      <c r="R14" s="174" t="str">
        <f ca="1">IFERROR(VLOOKUP(ROW(A11),'فهرست بها کلی'!$E$1332:$BO$1354,55,0),"")</f>
        <v/>
      </c>
      <c r="S14" s="174" t="str">
        <f ca="1">IFERROR(VLOOKUP(ROW(A11),'فهرست بها کلی'!$E$1332:$BO$1354,58,0),"")</f>
        <v/>
      </c>
      <c r="T14" s="174" t="str">
        <f ca="1">IFERROR(VLOOKUP(ROW(A11),'فهرست بها کلی'!$E$1332:$BO$1354,62,0),"")</f>
        <v/>
      </c>
      <c r="U14" s="176">
        <f t="shared" ca="1" si="3"/>
        <v>0</v>
      </c>
      <c r="V14" s="177" t="str">
        <f t="shared" ca="1" si="4"/>
        <v/>
      </c>
      <c r="W14" s="174" t="str">
        <f ca="1">IFERROR(VLOOKUP(ROW(W11),'فهرست بها کلی'!$E$1332:$BO$1354,1,0),"")</f>
        <v/>
      </c>
      <c r="X14" s="174" t="str">
        <f ca="1">IFERROR(VLOOKUP(ROW(W11),'فهرست بها کلی'!$E$1332:$BO$1354,8,0),"")</f>
        <v/>
      </c>
      <c r="Y14" s="184" t="str">
        <f ca="1">IFERROR(VLOOKUP(ROW(A11),'فهرست بها کلی'!$E$1332:$BO$1354,9,0),"")</f>
        <v/>
      </c>
      <c r="Z14" s="183" t="str">
        <f ca="1">IFERROR(VLOOKUP(ROW(A11),'فهرست بها کلی'!$E$1332:$BO$1354,10,0),"")</f>
        <v/>
      </c>
      <c r="AA14" s="183" t="str">
        <f ca="1">IFERROR(VLOOKUP(ROW(A11),'فهرست بها کلی'!$E$1332:$BO$1354,11,0),"")</f>
        <v/>
      </c>
      <c r="AB14" s="183" t="str">
        <f ca="1">IFERROR(VLOOKUP(ROW(A11),'فهرست بها کلی'!$E$1332:$BO$1354,20,0),"")</f>
        <v/>
      </c>
      <c r="AC14" s="183" t="str">
        <f ca="1">IFERROR(VLOOKUP(ROW(A11),'فهرست بها کلی'!$E$1332:$BO$1354,23,0),"")</f>
        <v/>
      </c>
      <c r="AD14" s="183" t="str">
        <f ca="1">IFERROR(VLOOKUP(ROW(A11),'فهرست بها کلی'!$E$1332:$BO$1354,26,0),"")</f>
        <v/>
      </c>
      <c r="AE14" s="183" t="str">
        <f ca="1">IFERROR(VLOOKUP(ROW(A11),'فهرست بها کلی'!$E$1332:$BO$1354,29,0),"")</f>
        <v/>
      </c>
      <c r="AF14" s="183" t="str">
        <f ca="1">IFERROR(VLOOKUP(ROW(A11),'فهرست بها کلی'!$E$1332:$BO$1354,32,0),"")</f>
        <v/>
      </c>
      <c r="AG14" s="183" t="str">
        <f ca="1">IFERROR(VLOOKUP(ROW(A11),'فهرست بها کلی'!$E$1332:$BO$1354,35,0),"")</f>
        <v/>
      </c>
      <c r="AH14" s="183" t="str">
        <f ca="1">IFERROR(VLOOKUP(ROW(A11),'فهرست بها کلی'!$E$1332:$BO$1354,38,0),"")</f>
        <v/>
      </c>
      <c r="AI14" s="183" t="str">
        <f ca="1">IFERROR(VLOOKUP(ROW(A11),'فهرست بها کلی'!$E$1332:$BO$1354,41,0),"")</f>
        <v/>
      </c>
      <c r="AJ14" s="183" t="str">
        <f ca="1">IFERROR(VLOOKUP(ROW(A11),'فهرست بها کلی'!$E$1332:$BO$1354,44,0),"")</f>
        <v/>
      </c>
      <c r="AK14" s="183" t="str">
        <f ca="1">IFERROR(VLOOKUP(ROW(A11),'فهرست بها کلی'!$E$1332:$BO$1354,46,0),"")</f>
        <v/>
      </c>
      <c r="AL14" s="183" t="str">
        <f ca="1">IFERROR(VLOOKUP(ROW(A11),'فهرست بها کلی'!$E$1332:$BO$1354,50,0),"")</f>
        <v/>
      </c>
      <c r="AM14" s="183" t="str">
        <f ca="1">IFERROR(VLOOKUP(ROW(A11),'فهرست بها کلی'!$E$1332:$BO$1354,53,0),"")</f>
        <v/>
      </c>
      <c r="AN14" s="183" t="str">
        <f ca="1">IFERROR(VLOOKUP(ROW(A11),'فهرست بها کلی'!$E$1332:$BO$1354,56,0),"")</f>
        <v/>
      </c>
      <c r="AO14" s="183" t="str">
        <f ca="1">IFERROR(VLOOKUP(ROW(A11),'فهرست بها کلی'!$E$1332:$BO$1354,59,0),"")</f>
        <v/>
      </c>
      <c r="AP14" s="183" t="str">
        <f ca="1">IFERROR(VLOOKUP(ROW(A11),'فهرست بها کلی'!$E$1332:$BO$1354,62,0),"")</f>
        <v/>
      </c>
      <c r="AQ14" s="281">
        <f t="shared" ca="1" si="5"/>
        <v>0</v>
      </c>
      <c r="AR14" s="316" t="str">
        <f t="shared" ca="1" si="6"/>
        <v xml:space="preserve"> </v>
      </c>
      <c r="AS14" s="317" t="str">
        <f t="shared" ca="1" si="7"/>
        <v/>
      </c>
    </row>
    <row r="15" spans="1:45" ht="71.25" customHeight="1">
      <c r="A15" s="174" t="str">
        <f ca="1">IFERROR(VLOOKUP(ROW(A12),'فهرست بها کلی'!$E$1332:$BO$1354,1,0),"")</f>
        <v/>
      </c>
      <c r="B15" s="174" t="str">
        <f ca="1">IFERROR(VLOOKUP(ROW(A12),'فهرست بها کلی'!$E$1332:$BO$1354,4,0),"")</f>
        <v/>
      </c>
      <c r="C15" s="174" t="str">
        <f ca="1">IFERROR(VLOOKUP(ROW(A12),'فهرست بها کلی'!$E$1332:$BO$1354,5,0),"")</f>
        <v/>
      </c>
      <c r="D15" s="174" t="str">
        <f ca="1">IFERROR(VLOOKUP(ROW(A12),'فهرست بها کلی'!$E$1332:$BO$1354,6,0),"")</f>
        <v/>
      </c>
      <c r="E15" s="174" t="str">
        <f ca="1">IFERROR(VLOOKUP(ROW(A12),'فهرست بها کلی'!$E$1332:$BO$1354,7,0),"")</f>
        <v/>
      </c>
      <c r="F15" s="174" t="str">
        <f ca="1">IFERROR(VLOOKUP(ROW(A12),'فهرست بها کلی'!$E$1332:$BO$1354,19,0),"")</f>
        <v/>
      </c>
      <c r="G15" s="174" t="str">
        <f ca="1">IFERROR(VLOOKUP(ROW(A12),'فهرست بها کلی'!$E$1332:$BO$1354,22,0),"")</f>
        <v/>
      </c>
      <c r="H15" s="174" t="str">
        <f ca="1">IFERROR(VLOOKUP(ROW(A12),'فهرست بها کلی'!$E$1332:$BO$1354,25,0),"")</f>
        <v/>
      </c>
      <c r="I15" s="174" t="str">
        <f ca="1">IFERROR(VLOOKUP(ROW(A12),'فهرست بها کلی'!$E$1332:$BO$1354,28,0),"")</f>
        <v/>
      </c>
      <c r="J15" s="174" t="str">
        <f ca="1">IFERROR(VLOOKUP(ROW(A12),'فهرست بها کلی'!$E$1332:$BO$1354,31,0),"")</f>
        <v/>
      </c>
      <c r="K15" s="174" t="str">
        <f ca="1">IFERROR(VLOOKUP(ROW(A12),'فهرست بها کلی'!$E$1332:$BO$1354,34,0),"")</f>
        <v/>
      </c>
      <c r="L15" s="174" t="str">
        <f ca="1">IFERROR(VLOOKUP(ROW(A12),'فهرست بها کلی'!$E$1332:$BO$1354,37,0),"")</f>
        <v/>
      </c>
      <c r="M15" s="174" t="str">
        <f ca="1">IFERROR(VLOOKUP(ROW(A12),'فهرست بها کلی'!$E$1332:$BO$1354,40,0),"")</f>
        <v/>
      </c>
      <c r="N15" s="174" t="str">
        <f ca="1">IFERROR(VLOOKUP(ROW(A12),'فهرست بها کلی'!$E$1332:$BO$1354,43,0),"")</f>
        <v/>
      </c>
      <c r="O15" s="174" t="str">
        <f ca="1">IFERROR(VLOOKUP(ROW(A12),'فهرست بها کلی'!$E$1332:$BO$1354,46,0),"")</f>
        <v/>
      </c>
      <c r="P15" s="174" t="str">
        <f ca="1">IFERROR(VLOOKUP(ROW(A12),'فهرست بها کلی'!$E$1332:$BO$1354,49,0),"")</f>
        <v/>
      </c>
      <c r="Q15" s="174" t="str">
        <f ca="1">IFERROR(VLOOKUP(ROW(A12),'فهرست بها کلی'!$E$1332:$BO$1354,52,0),"")</f>
        <v/>
      </c>
      <c r="R15" s="174" t="str">
        <f ca="1">IFERROR(VLOOKUP(ROW(A12),'فهرست بها کلی'!$E$1332:$BO$1354,55,0),"")</f>
        <v/>
      </c>
      <c r="S15" s="174" t="str">
        <f ca="1">IFERROR(VLOOKUP(ROW(A12),'فهرست بها کلی'!$E$1332:$BO$1354,58,0),"")</f>
        <v/>
      </c>
      <c r="T15" s="174" t="str">
        <f ca="1">IFERROR(VLOOKUP(ROW(A12),'فهرست بها کلی'!$E$1332:$BO$1354,62,0),"")</f>
        <v/>
      </c>
      <c r="U15" s="176">
        <f t="shared" ca="1" si="3"/>
        <v>0</v>
      </c>
      <c r="V15" s="177" t="str">
        <f t="shared" ca="1" si="4"/>
        <v/>
      </c>
      <c r="W15" s="174" t="str">
        <f ca="1">IFERROR(VLOOKUP(ROW(W12),'فهرست بها کلی'!$E$1332:$BO$1354,1,0),"")</f>
        <v/>
      </c>
      <c r="X15" s="174" t="str">
        <f ca="1">IFERROR(VLOOKUP(ROW(W12),'فهرست بها کلی'!$E$1332:$BO$1354,8,0),"")</f>
        <v/>
      </c>
      <c r="Y15" s="184" t="str">
        <f ca="1">IFERROR(VLOOKUP(ROW(A12),'فهرست بها کلی'!$E$1332:$BO$1354,9,0),"")</f>
        <v/>
      </c>
      <c r="Z15" s="183" t="str">
        <f ca="1">IFERROR(VLOOKUP(ROW(A12),'فهرست بها کلی'!$E$1332:$BO$1354,10,0),"")</f>
        <v/>
      </c>
      <c r="AA15" s="183" t="str">
        <f ca="1">IFERROR(VLOOKUP(ROW(A12),'فهرست بها کلی'!$E$1332:$BO$1354,11,0),"")</f>
        <v/>
      </c>
      <c r="AB15" s="183" t="str">
        <f ca="1">IFERROR(VLOOKUP(ROW(A12),'فهرست بها کلی'!$E$1332:$BO$1354,20,0),"")</f>
        <v/>
      </c>
      <c r="AC15" s="183" t="str">
        <f ca="1">IFERROR(VLOOKUP(ROW(A12),'فهرست بها کلی'!$E$1332:$BO$1354,23,0),"")</f>
        <v/>
      </c>
      <c r="AD15" s="183" t="str">
        <f ca="1">IFERROR(VLOOKUP(ROW(A12),'فهرست بها کلی'!$E$1332:$BO$1354,26,0),"")</f>
        <v/>
      </c>
      <c r="AE15" s="183" t="str">
        <f ca="1">IFERROR(VLOOKUP(ROW(A12),'فهرست بها کلی'!$E$1332:$BO$1354,29,0),"")</f>
        <v/>
      </c>
      <c r="AF15" s="183" t="str">
        <f ca="1">IFERROR(VLOOKUP(ROW(A12),'فهرست بها کلی'!$E$1332:$BO$1354,32,0),"")</f>
        <v/>
      </c>
      <c r="AG15" s="183" t="str">
        <f ca="1">IFERROR(VLOOKUP(ROW(A12),'فهرست بها کلی'!$E$1332:$BO$1354,35,0),"")</f>
        <v/>
      </c>
      <c r="AH15" s="183" t="str">
        <f ca="1">IFERROR(VLOOKUP(ROW(A12),'فهرست بها کلی'!$E$1332:$BO$1354,38,0),"")</f>
        <v/>
      </c>
      <c r="AI15" s="183" t="str">
        <f ca="1">IFERROR(VLOOKUP(ROW(A12),'فهرست بها کلی'!$E$1332:$BO$1354,41,0),"")</f>
        <v/>
      </c>
      <c r="AJ15" s="183" t="str">
        <f ca="1">IFERROR(VLOOKUP(ROW(A12),'فهرست بها کلی'!$E$1332:$BO$1354,44,0),"")</f>
        <v/>
      </c>
      <c r="AK15" s="183" t="str">
        <f ca="1">IFERROR(VLOOKUP(ROW(A12),'فهرست بها کلی'!$E$1332:$BO$1354,46,0),"")</f>
        <v/>
      </c>
      <c r="AL15" s="183" t="str">
        <f ca="1">IFERROR(VLOOKUP(ROW(A12),'فهرست بها کلی'!$E$1332:$BO$1354,50,0),"")</f>
        <v/>
      </c>
      <c r="AM15" s="183" t="str">
        <f ca="1">IFERROR(VLOOKUP(ROW(A12),'فهرست بها کلی'!$E$1332:$BO$1354,53,0),"")</f>
        <v/>
      </c>
      <c r="AN15" s="183" t="str">
        <f ca="1">IFERROR(VLOOKUP(ROW(A12),'فهرست بها کلی'!$E$1332:$BO$1354,56,0),"")</f>
        <v/>
      </c>
      <c r="AO15" s="183" t="str">
        <f ca="1">IFERROR(VLOOKUP(ROW(A12),'فهرست بها کلی'!$E$1332:$BO$1354,59,0),"")</f>
        <v/>
      </c>
      <c r="AP15" s="183" t="str">
        <f ca="1">IFERROR(VLOOKUP(ROW(A12),'فهرست بها کلی'!$E$1332:$BO$1354,62,0),"")</f>
        <v/>
      </c>
      <c r="AQ15" s="281">
        <f t="shared" ca="1" si="5"/>
        <v>0</v>
      </c>
      <c r="AR15" s="316" t="str">
        <f t="shared" ca="1" si="6"/>
        <v xml:space="preserve"> </v>
      </c>
      <c r="AS15" s="317" t="str">
        <f t="shared" ca="1" si="7"/>
        <v/>
      </c>
    </row>
    <row r="16" spans="1:45" ht="71.25" customHeight="1">
      <c r="A16" s="174" t="str">
        <f ca="1">IFERROR(VLOOKUP(ROW(A13),'فهرست بها کلی'!$E$1332:$BO$1354,1,0),"")</f>
        <v/>
      </c>
      <c r="B16" s="174" t="str">
        <f ca="1">IFERROR(VLOOKUP(ROW(A13),'فهرست بها کلی'!$E$1332:$BO$1354,4,0),"")</f>
        <v/>
      </c>
      <c r="C16" s="174" t="str">
        <f ca="1">IFERROR(VLOOKUP(ROW(A13),'فهرست بها کلی'!$E$1332:$BO$1354,5,0),"")</f>
        <v/>
      </c>
      <c r="D16" s="174" t="str">
        <f ca="1">IFERROR(VLOOKUP(ROW(A13),'فهرست بها کلی'!$E$1332:$BO$1354,6,0),"")</f>
        <v/>
      </c>
      <c r="E16" s="174" t="str">
        <f ca="1">IFERROR(VLOOKUP(ROW(A13),'فهرست بها کلی'!$E$1332:$BO$1354,7,0),"")</f>
        <v/>
      </c>
      <c r="F16" s="174" t="str">
        <f ca="1">IFERROR(VLOOKUP(ROW(A13),'فهرست بها کلی'!$E$1332:$BO$1354,19,0),"")</f>
        <v/>
      </c>
      <c r="G16" s="174" t="str">
        <f ca="1">IFERROR(VLOOKUP(ROW(A13),'فهرست بها کلی'!$E$1332:$BO$1354,22,0),"")</f>
        <v/>
      </c>
      <c r="H16" s="174" t="str">
        <f ca="1">IFERROR(VLOOKUP(ROW(A13),'فهرست بها کلی'!$E$1332:$BO$1354,25,0),"")</f>
        <v/>
      </c>
      <c r="I16" s="174" t="str">
        <f ca="1">IFERROR(VLOOKUP(ROW(A13),'فهرست بها کلی'!$E$1332:$BO$1354,28,0),"")</f>
        <v/>
      </c>
      <c r="J16" s="174" t="str">
        <f ca="1">IFERROR(VLOOKUP(ROW(A13),'فهرست بها کلی'!$E$1332:$BO$1354,31,0),"")</f>
        <v/>
      </c>
      <c r="K16" s="174" t="str">
        <f ca="1">IFERROR(VLOOKUP(ROW(A13),'فهرست بها کلی'!$E$1332:$BO$1354,34,0),"")</f>
        <v/>
      </c>
      <c r="L16" s="174" t="str">
        <f ca="1">IFERROR(VLOOKUP(ROW(A13),'فهرست بها کلی'!$E$1332:$BO$1354,37,0),"")</f>
        <v/>
      </c>
      <c r="M16" s="174" t="str">
        <f ca="1">IFERROR(VLOOKUP(ROW(A13),'فهرست بها کلی'!$E$1332:$BO$1354,40,0),"")</f>
        <v/>
      </c>
      <c r="N16" s="174" t="str">
        <f ca="1">IFERROR(VLOOKUP(ROW(A13),'فهرست بها کلی'!$E$1332:$BO$1354,43,0),"")</f>
        <v/>
      </c>
      <c r="O16" s="174" t="str">
        <f ca="1">IFERROR(VLOOKUP(ROW(A13),'فهرست بها کلی'!$E$1332:$BO$1354,46,0),"")</f>
        <v/>
      </c>
      <c r="P16" s="174" t="str">
        <f ca="1">IFERROR(VLOOKUP(ROW(A13),'فهرست بها کلی'!$E$1332:$BO$1354,49,0),"")</f>
        <v/>
      </c>
      <c r="Q16" s="174" t="str">
        <f ca="1">IFERROR(VLOOKUP(ROW(A13),'فهرست بها کلی'!$E$1332:$BO$1354,52,0),"")</f>
        <v/>
      </c>
      <c r="R16" s="174" t="str">
        <f ca="1">IFERROR(VLOOKUP(ROW(A13),'فهرست بها کلی'!$E$1332:$BO$1354,55,0),"")</f>
        <v/>
      </c>
      <c r="S16" s="174" t="str">
        <f ca="1">IFERROR(VLOOKUP(ROW(A13),'فهرست بها کلی'!$E$1332:$BO$1354,58,0),"")</f>
        <v/>
      </c>
      <c r="T16" s="174" t="str">
        <f ca="1">IFERROR(VLOOKUP(ROW(A13),'فهرست بها کلی'!$E$1332:$BO$1354,62,0),"")</f>
        <v/>
      </c>
      <c r="U16" s="176">
        <f t="shared" ca="1" si="3"/>
        <v>0</v>
      </c>
      <c r="V16" s="177" t="str">
        <f t="shared" ca="1" si="4"/>
        <v/>
      </c>
      <c r="W16" s="174" t="str">
        <f ca="1">IFERROR(VLOOKUP(ROW(W13),'فهرست بها کلی'!$E$1332:$BO$1354,1,0),"")</f>
        <v/>
      </c>
      <c r="X16" s="174" t="str">
        <f ca="1">IFERROR(VLOOKUP(ROW(W13),'فهرست بها کلی'!$E$1332:$BO$1354,8,0),"")</f>
        <v/>
      </c>
      <c r="Y16" s="184" t="str">
        <f ca="1">IFERROR(VLOOKUP(ROW(A13),'فهرست بها کلی'!$E$1332:$BO$1354,9,0),"")</f>
        <v/>
      </c>
      <c r="Z16" s="183" t="str">
        <f ca="1">IFERROR(VLOOKUP(ROW(A13),'فهرست بها کلی'!$E$1332:$BO$1354,10,0),"")</f>
        <v/>
      </c>
      <c r="AA16" s="183" t="str">
        <f ca="1">IFERROR(VLOOKUP(ROW(A13),'فهرست بها کلی'!$E$1332:$BO$1354,11,0),"")</f>
        <v/>
      </c>
      <c r="AB16" s="183" t="str">
        <f ca="1">IFERROR(VLOOKUP(ROW(A13),'فهرست بها کلی'!$E$1332:$BO$1354,20,0),"")</f>
        <v/>
      </c>
      <c r="AC16" s="183" t="str">
        <f ca="1">IFERROR(VLOOKUP(ROW(A13),'فهرست بها کلی'!$E$1332:$BO$1354,23,0),"")</f>
        <v/>
      </c>
      <c r="AD16" s="183" t="str">
        <f ca="1">IFERROR(VLOOKUP(ROW(A13),'فهرست بها کلی'!$E$1332:$BO$1354,26,0),"")</f>
        <v/>
      </c>
      <c r="AE16" s="183" t="str">
        <f ca="1">IFERROR(VLOOKUP(ROW(A13),'فهرست بها کلی'!$E$1332:$BO$1354,29,0),"")</f>
        <v/>
      </c>
      <c r="AF16" s="183" t="str">
        <f ca="1">IFERROR(VLOOKUP(ROW(A13),'فهرست بها کلی'!$E$1332:$BO$1354,32,0),"")</f>
        <v/>
      </c>
      <c r="AG16" s="183" t="str">
        <f ca="1">IFERROR(VLOOKUP(ROW(A13),'فهرست بها کلی'!$E$1332:$BO$1354,35,0),"")</f>
        <v/>
      </c>
      <c r="AH16" s="183" t="str">
        <f ca="1">IFERROR(VLOOKUP(ROW(A13),'فهرست بها کلی'!$E$1332:$BO$1354,38,0),"")</f>
        <v/>
      </c>
      <c r="AI16" s="183" t="str">
        <f ca="1">IFERROR(VLOOKUP(ROW(A13),'فهرست بها کلی'!$E$1332:$BO$1354,41,0),"")</f>
        <v/>
      </c>
      <c r="AJ16" s="183" t="str">
        <f ca="1">IFERROR(VLOOKUP(ROW(A13),'فهرست بها کلی'!$E$1332:$BO$1354,44,0),"")</f>
        <v/>
      </c>
      <c r="AK16" s="183" t="str">
        <f ca="1">IFERROR(VLOOKUP(ROW(A13),'فهرست بها کلی'!$E$1332:$BO$1354,46,0),"")</f>
        <v/>
      </c>
      <c r="AL16" s="183" t="str">
        <f ca="1">IFERROR(VLOOKUP(ROW(A13),'فهرست بها کلی'!$E$1332:$BO$1354,50,0),"")</f>
        <v/>
      </c>
      <c r="AM16" s="183" t="str">
        <f ca="1">IFERROR(VLOOKUP(ROW(A13),'فهرست بها کلی'!$E$1332:$BO$1354,53,0),"")</f>
        <v/>
      </c>
      <c r="AN16" s="183" t="str">
        <f ca="1">IFERROR(VLOOKUP(ROW(A13),'فهرست بها کلی'!$E$1332:$BO$1354,56,0),"")</f>
        <v/>
      </c>
      <c r="AO16" s="183" t="str">
        <f ca="1">IFERROR(VLOOKUP(ROW(A13),'فهرست بها کلی'!$E$1332:$BO$1354,59,0),"")</f>
        <v/>
      </c>
      <c r="AP16" s="183" t="str">
        <f ca="1">IFERROR(VLOOKUP(ROW(A13),'فهرست بها کلی'!$E$1332:$BO$1354,62,0),"")</f>
        <v/>
      </c>
      <c r="AQ16" s="281">
        <f t="shared" ca="1" si="5"/>
        <v>0</v>
      </c>
      <c r="AR16" s="316" t="str">
        <f t="shared" ca="1" si="6"/>
        <v xml:space="preserve"> </v>
      </c>
      <c r="AS16" s="317" t="str">
        <f t="shared" ca="1" si="7"/>
        <v/>
      </c>
    </row>
    <row r="17" spans="1:45" ht="71.25" customHeight="1">
      <c r="A17" s="174" t="str">
        <f ca="1">IFERROR(VLOOKUP(ROW(A14),'فهرست بها کلی'!$E$1332:$BO$1354,1,0),"")</f>
        <v/>
      </c>
      <c r="B17" s="174" t="str">
        <f ca="1">IFERROR(VLOOKUP(ROW(A14),'فهرست بها کلی'!$E$1332:$BO$1354,4,0),"")</f>
        <v/>
      </c>
      <c r="C17" s="174" t="str">
        <f ca="1">IFERROR(VLOOKUP(ROW(A14),'فهرست بها کلی'!$E$1332:$BO$1354,5,0),"")</f>
        <v/>
      </c>
      <c r="D17" s="174" t="str">
        <f ca="1">IFERROR(VLOOKUP(ROW(A14),'فهرست بها کلی'!$E$1332:$BO$1354,6,0),"")</f>
        <v/>
      </c>
      <c r="E17" s="174" t="str">
        <f ca="1">IFERROR(VLOOKUP(ROW(A14),'فهرست بها کلی'!$E$1332:$BO$1354,7,0),"")</f>
        <v/>
      </c>
      <c r="F17" s="174" t="str">
        <f ca="1">IFERROR(VLOOKUP(ROW(A14),'فهرست بها کلی'!$E$1332:$BO$1354,19,0),"")</f>
        <v/>
      </c>
      <c r="G17" s="174" t="str">
        <f ca="1">IFERROR(VLOOKUP(ROW(A14),'فهرست بها کلی'!$E$1332:$BO$1354,22,0),"")</f>
        <v/>
      </c>
      <c r="H17" s="174" t="str">
        <f ca="1">IFERROR(VLOOKUP(ROW(A14),'فهرست بها کلی'!$E$1332:$BO$1354,25,0),"")</f>
        <v/>
      </c>
      <c r="I17" s="174" t="str">
        <f ca="1">IFERROR(VLOOKUP(ROW(A14),'فهرست بها کلی'!$E$1332:$BO$1354,28,0),"")</f>
        <v/>
      </c>
      <c r="J17" s="174" t="str">
        <f ca="1">IFERROR(VLOOKUP(ROW(A14),'فهرست بها کلی'!$E$1332:$BO$1354,31,0),"")</f>
        <v/>
      </c>
      <c r="K17" s="174" t="str">
        <f ca="1">IFERROR(VLOOKUP(ROW(A14),'فهرست بها کلی'!$E$1332:$BO$1354,34,0),"")</f>
        <v/>
      </c>
      <c r="L17" s="174" t="str">
        <f ca="1">IFERROR(VLOOKUP(ROW(A14),'فهرست بها کلی'!$E$1332:$BO$1354,37,0),"")</f>
        <v/>
      </c>
      <c r="M17" s="174" t="str">
        <f ca="1">IFERROR(VLOOKUP(ROW(A14),'فهرست بها کلی'!$E$1332:$BO$1354,40,0),"")</f>
        <v/>
      </c>
      <c r="N17" s="174" t="str">
        <f ca="1">IFERROR(VLOOKUP(ROW(A14),'فهرست بها کلی'!$E$1332:$BO$1354,43,0),"")</f>
        <v/>
      </c>
      <c r="O17" s="174" t="str">
        <f ca="1">IFERROR(VLOOKUP(ROW(A14),'فهرست بها کلی'!$E$1332:$BO$1354,46,0),"")</f>
        <v/>
      </c>
      <c r="P17" s="174" t="str">
        <f ca="1">IFERROR(VLOOKUP(ROW(A14),'فهرست بها کلی'!$E$1332:$BO$1354,49,0),"")</f>
        <v/>
      </c>
      <c r="Q17" s="174" t="str">
        <f ca="1">IFERROR(VLOOKUP(ROW(A14),'فهرست بها کلی'!$E$1332:$BO$1354,52,0),"")</f>
        <v/>
      </c>
      <c r="R17" s="174" t="str">
        <f ca="1">IFERROR(VLOOKUP(ROW(A14),'فهرست بها کلی'!$E$1332:$BO$1354,55,0),"")</f>
        <v/>
      </c>
      <c r="S17" s="174" t="str">
        <f ca="1">IFERROR(VLOOKUP(ROW(A14),'فهرست بها کلی'!$E$1332:$BO$1354,58,0),"")</f>
        <v/>
      </c>
      <c r="T17" s="174" t="str">
        <f ca="1">IFERROR(VLOOKUP(ROW(A14),'فهرست بها کلی'!$E$1332:$BO$1354,62,0),"")</f>
        <v/>
      </c>
      <c r="U17" s="176">
        <f t="shared" ca="1" si="3"/>
        <v>0</v>
      </c>
      <c r="V17" s="177" t="str">
        <f t="shared" ca="1" si="4"/>
        <v/>
      </c>
      <c r="W17" s="174" t="str">
        <f ca="1">IFERROR(VLOOKUP(ROW(W14),'فهرست بها کلی'!$E$1332:$BO$1354,1,0),"")</f>
        <v/>
      </c>
      <c r="X17" s="174" t="str">
        <f ca="1">IFERROR(VLOOKUP(ROW(W14),'فهرست بها کلی'!$E$1332:$BO$1354,8,0),"")</f>
        <v/>
      </c>
      <c r="Y17" s="184" t="str">
        <f ca="1">IFERROR(VLOOKUP(ROW(A14),'فهرست بها کلی'!$E$1332:$BO$1354,9,0),"")</f>
        <v/>
      </c>
      <c r="Z17" s="183" t="str">
        <f ca="1">IFERROR(VLOOKUP(ROW(A14),'فهرست بها کلی'!$E$1332:$BO$1354,10,0),"")</f>
        <v/>
      </c>
      <c r="AA17" s="183" t="str">
        <f ca="1">IFERROR(VLOOKUP(ROW(A14),'فهرست بها کلی'!$E$1332:$BO$1354,11,0),"")</f>
        <v/>
      </c>
      <c r="AB17" s="183" t="str">
        <f ca="1">IFERROR(VLOOKUP(ROW(A14),'فهرست بها کلی'!$E$1332:$BO$1354,20,0),"")</f>
        <v/>
      </c>
      <c r="AC17" s="183" t="str">
        <f ca="1">IFERROR(VLOOKUP(ROW(A14),'فهرست بها کلی'!$E$1332:$BO$1354,23,0),"")</f>
        <v/>
      </c>
      <c r="AD17" s="183" t="str">
        <f ca="1">IFERROR(VLOOKUP(ROW(A14),'فهرست بها کلی'!$E$1332:$BO$1354,26,0),"")</f>
        <v/>
      </c>
      <c r="AE17" s="183" t="str">
        <f ca="1">IFERROR(VLOOKUP(ROW(A14),'فهرست بها کلی'!$E$1332:$BO$1354,29,0),"")</f>
        <v/>
      </c>
      <c r="AF17" s="183" t="str">
        <f ca="1">IFERROR(VLOOKUP(ROW(A14),'فهرست بها کلی'!$E$1332:$BO$1354,32,0),"")</f>
        <v/>
      </c>
      <c r="AG17" s="183" t="str">
        <f ca="1">IFERROR(VLOOKUP(ROW(A14),'فهرست بها کلی'!$E$1332:$BO$1354,35,0),"")</f>
        <v/>
      </c>
      <c r="AH17" s="183" t="str">
        <f ca="1">IFERROR(VLOOKUP(ROW(A14),'فهرست بها کلی'!$E$1332:$BO$1354,38,0),"")</f>
        <v/>
      </c>
      <c r="AI17" s="183" t="str">
        <f ca="1">IFERROR(VLOOKUP(ROW(A14),'فهرست بها کلی'!$E$1332:$BO$1354,41,0),"")</f>
        <v/>
      </c>
      <c r="AJ17" s="183" t="str">
        <f ca="1">IFERROR(VLOOKUP(ROW(A14),'فهرست بها کلی'!$E$1332:$BO$1354,44,0),"")</f>
        <v/>
      </c>
      <c r="AK17" s="183" t="str">
        <f ca="1">IFERROR(VLOOKUP(ROW(A14),'فهرست بها کلی'!$E$1332:$BO$1354,46,0),"")</f>
        <v/>
      </c>
      <c r="AL17" s="183" t="str">
        <f ca="1">IFERROR(VLOOKUP(ROW(A14),'فهرست بها کلی'!$E$1332:$BO$1354,50,0),"")</f>
        <v/>
      </c>
      <c r="AM17" s="183" t="str">
        <f ca="1">IFERROR(VLOOKUP(ROW(A14),'فهرست بها کلی'!$E$1332:$BO$1354,53,0),"")</f>
        <v/>
      </c>
      <c r="AN17" s="183" t="str">
        <f ca="1">IFERROR(VLOOKUP(ROW(A14),'فهرست بها کلی'!$E$1332:$BO$1354,56,0),"")</f>
        <v/>
      </c>
      <c r="AO17" s="183" t="str">
        <f ca="1">IFERROR(VLOOKUP(ROW(A14),'فهرست بها کلی'!$E$1332:$BO$1354,59,0),"")</f>
        <v/>
      </c>
      <c r="AP17" s="183" t="str">
        <f ca="1">IFERROR(VLOOKUP(ROW(A14),'فهرست بها کلی'!$E$1332:$BO$1354,62,0),"")</f>
        <v/>
      </c>
      <c r="AQ17" s="281">
        <f t="shared" ca="1" si="5"/>
        <v>0</v>
      </c>
      <c r="AR17" s="316" t="str">
        <f t="shared" ca="1" si="6"/>
        <v xml:space="preserve"> </v>
      </c>
      <c r="AS17" s="317" t="str">
        <f t="shared" ca="1" si="7"/>
        <v/>
      </c>
    </row>
    <row r="18" spans="1:45" ht="71.25" customHeight="1">
      <c r="A18" s="174" t="str">
        <f ca="1">IFERROR(VLOOKUP(ROW(A15),'فهرست بها کلی'!$E$1332:$BO$1354,1,0),"")</f>
        <v/>
      </c>
      <c r="B18" s="174" t="str">
        <f ca="1">IFERROR(VLOOKUP(ROW(A15),'فهرست بها کلی'!$E$1332:$BO$1354,4,0),"")</f>
        <v/>
      </c>
      <c r="C18" s="174" t="str">
        <f ca="1">IFERROR(VLOOKUP(ROW(A15),'فهرست بها کلی'!$E$1332:$BO$1354,5,0),"")</f>
        <v/>
      </c>
      <c r="D18" s="174" t="str">
        <f ca="1">IFERROR(VLOOKUP(ROW(A15),'فهرست بها کلی'!$E$1332:$BO$1354,6,0),"")</f>
        <v/>
      </c>
      <c r="E18" s="174" t="str">
        <f ca="1">IFERROR(VLOOKUP(ROW(A15),'فهرست بها کلی'!$E$1332:$BO$1354,7,0),"")</f>
        <v/>
      </c>
      <c r="F18" s="174" t="str">
        <f ca="1">IFERROR(VLOOKUP(ROW(A15),'فهرست بها کلی'!$E$1332:$BO$1354,19,0),"")</f>
        <v/>
      </c>
      <c r="G18" s="174" t="str">
        <f ca="1">IFERROR(VLOOKUP(ROW(A15),'فهرست بها کلی'!$E$1332:$BO$1354,22,0),"")</f>
        <v/>
      </c>
      <c r="H18" s="174" t="str">
        <f ca="1">IFERROR(VLOOKUP(ROW(A15),'فهرست بها کلی'!$E$1332:$BO$1354,25,0),"")</f>
        <v/>
      </c>
      <c r="I18" s="174" t="str">
        <f ca="1">IFERROR(VLOOKUP(ROW(A15),'فهرست بها کلی'!$E$1332:$BO$1354,28,0),"")</f>
        <v/>
      </c>
      <c r="J18" s="174" t="str">
        <f ca="1">IFERROR(VLOOKUP(ROW(A15),'فهرست بها کلی'!$E$1332:$BO$1354,31,0),"")</f>
        <v/>
      </c>
      <c r="K18" s="174" t="str">
        <f ca="1">IFERROR(VLOOKUP(ROW(A15),'فهرست بها کلی'!$E$1332:$BO$1354,34,0),"")</f>
        <v/>
      </c>
      <c r="L18" s="174" t="str">
        <f ca="1">IFERROR(VLOOKUP(ROW(A15),'فهرست بها کلی'!$E$1332:$BO$1354,37,0),"")</f>
        <v/>
      </c>
      <c r="M18" s="174" t="str">
        <f ca="1">IFERROR(VLOOKUP(ROW(A15),'فهرست بها کلی'!$E$1332:$BO$1354,40,0),"")</f>
        <v/>
      </c>
      <c r="N18" s="174" t="str">
        <f ca="1">IFERROR(VLOOKUP(ROW(A15),'فهرست بها کلی'!$E$1332:$BO$1354,43,0),"")</f>
        <v/>
      </c>
      <c r="O18" s="174" t="str">
        <f ca="1">IFERROR(VLOOKUP(ROW(A15),'فهرست بها کلی'!$E$1332:$BO$1354,46,0),"")</f>
        <v/>
      </c>
      <c r="P18" s="174" t="str">
        <f ca="1">IFERROR(VLOOKUP(ROW(A15),'فهرست بها کلی'!$E$1332:$BO$1354,49,0),"")</f>
        <v/>
      </c>
      <c r="Q18" s="174" t="str">
        <f ca="1">IFERROR(VLOOKUP(ROW(A15),'فهرست بها کلی'!$E$1332:$BO$1354,52,0),"")</f>
        <v/>
      </c>
      <c r="R18" s="174" t="str">
        <f ca="1">IFERROR(VLOOKUP(ROW(A15),'فهرست بها کلی'!$E$1332:$BO$1354,55,0),"")</f>
        <v/>
      </c>
      <c r="S18" s="174" t="str">
        <f ca="1">IFERROR(VLOOKUP(ROW(A15),'فهرست بها کلی'!$E$1332:$BO$1354,58,0),"")</f>
        <v/>
      </c>
      <c r="T18" s="174" t="str">
        <f ca="1">IFERROR(VLOOKUP(ROW(A15),'فهرست بها کلی'!$E$1332:$BO$1354,62,0),"")</f>
        <v/>
      </c>
      <c r="U18" s="176">
        <f t="shared" ca="1" si="3"/>
        <v>0</v>
      </c>
      <c r="V18" s="177" t="str">
        <f t="shared" ca="1" si="4"/>
        <v/>
      </c>
      <c r="W18" s="174" t="str">
        <f ca="1">IFERROR(VLOOKUP(ROW(W15),'فهرست بها کلی'!$E$1332:$BO$1354,1,0),"")</f>
        <v/>
      </c>
      <c r="X18" s="174" t="str">
        <f ca="1">IFERROR(VLOOKUP(ROW(W15),'فهرست بها کلی'!$E$1332:$BO$1354,8,0),"")</f>
        <v/>
      </c>
      <c r="Y18" s="184" t="str">
        <f ca="1">IFERROR(VLOOKUP(ROW(A15),'فهرست بها کلی'!$E$1332:$BO$1354,9,0),"")</f>
        <v/>
      </c>
      <c r="Z18" s="183" t="str">
        <f ca="1">IFERROR(VLOOKUP(ROW(A15),'فهرست بها کلی'!$E$1332:$BO$1354,10,0),"")</f>
        <v/>
      </c>
      <c r="AA18" s="183" t="str">
        <f ca="1">IFERROR(VLOOKUP(ROW(A15),'فهرست بها کلی'!$E$1332:$BO$1354,11,0),"")</f>
        <v/>
      </c>
      <c r="AB18" s="183" t="str">
        <f ca="1">IFERROR(VLOOKUP(ROW(A15),'فهرست بها کلی'!$E$1332:$BO$1354,20,0),"")</f>
        <v/>
      </c>
      <c r="AC18" s="183" t="str">
        <f ca="1">IFERROR(VLOOKUP(ROW(A15),'فهرست بها کلی'!$E$1332:$BO$1354,23,0),"")</f>
        <v/>
      </c>
      <c r="AD18" s="183" t="str">
        <f ca="1">IFERROR(VLOOKUP(ROW(A15),'فهرست بها کلی'!$E$1332:$BO$1354,26,0),"")</f>
        <v/>
      </c>
      <c r="AE18" s="183" t="str">
        <f ca="1">IFERROR(VLOOKUP(ROW(A15),'فهرست بها کلی'!$E$1332:$BO$1354,29,0),"")</f>
        <v/>
      </c>
      <c r="AF18" s="183" t="str">
        <f ca="1">IFERROR(VLOOKUP(ROW(A15),'فهرست بها کلی'!$E$1332:$BO$1354,32,0),"")</f>
        <v/>
      </c>
      <c r="AG18" s="183" t="str">
        <f ca="1">IFERROR(VLOOKUP(ROW(A15),'فهرست بها کلی'!$E$1332:$BO$1354,35,0),"")</f>
        <v/>
      </c>
      <c r="AH18" s="183" t="str">
        <f ca="1">IFERROR(VLOOKUP(ROW(A15),'فهرست بها کلی'!$E$1332:$BO$1354,38,0),"")</f>
        <v/>
      </c>
      <c r="AI18" s="183" t="str">
        <f ca="1">IFERROR(VLOOKUP(ROW(A15),'فهرست بها کلی'!$E$1332:$BO$1354,41,0),"")</f>
        <v/>
      </c>
      <c r="AJ18" s="183" t="str">
        <f ca="1">IFERROR(VLOOKUP(ROW(A15),'فهرست بها کلی'!$E$1332:$BO$1354,44,0),"")</f>
        <v/>
      </c>
      <c r="AK18" s="183" t="str">
        <f ca="1">IFERROR(VLOOKUP(ROW(A15),'فهرست بها کلی'!$E$1332:$BO$1354,46,0),"")</f>
        <v/>
      </c>
      <c r="AL18" s="183" t="str">
        <f ca="1">IFERROR(VLOOKUP(ROW(A15),'فهرست بها کلی'!$E$1332:$BO$1354,50,0),"")</f>
        <v/>
      </c>
      <c r="AM18" s="183" t="str">
        <f ca="1">IFERROR(VLOOKUP(ROW(A15),'فهرست بها کلی'!$E$1332:$BO$1354,53,0),"")</f>
        <v/>
      </c>
      <c r="AN18" s="183" t="str">
        <f ca="1">IFERROR(VLOOKUP(ROW(A15),'فهرست بها کلی'!$E$1332:$BO$1354,56,0),"")</f>
        <v/>
      </c>
      <c r="AO18" s="183" t="str">
        <f ca="1">IFERROR(VLOOKUP(ROW(A15),'فهرست بها کلی'!$E$1332:$BO$1354,59,0),"")</f>
        <v/>
      </c>
      <c r="AP18" s="183" t="str">
        <f ca="1">IFERROR(VLOOKUP(ROW(A15),'فهرست بها کلی'!$E$1332:$BO$1354,62,0),"")</f>
        <v/>
      </c>
      <c r="AQ18" s="281">
        <f t="shared" ca="1" si="5"/>
        <v>0</v>
      </c>
      <c r="AR18" s="316" t="str">
        <f t="shared" ca="1" si="6"/>
        <v xml:space="preserve"> </v>
      </c>
      <c r="AS18" s="317" t="str">
        <f t="shared" ca="1" si="7"/>
        <v/>
      </c>
    </row>
    <row r="19" spans="1:45" ht="71.25" customHeight="1">
      <c r="A19" s="174" t="str">
        <f ca="1">IFERROR(VLOOKUP(ROW(A16),'فهرست بها کلی'!$E$1332:$BO$1354,1,0),"")</f>
        <v/>
      </c>
      <c r="B19" s="174" t="str">
        <f ca="1">IFERROR(VLOOKUP(ROW(A16),'فهرست بها کلی'!$E$1332:$BO$1354,4,0),"")</f>
        <v/>
      </c>
      <c r="C19" s="174" t="str">
        <f ca="1">IFERROR(VLOOKUP(ROW(A16),'فهرست بها کلی'!$E$1332:$BO$1354,5,0),"")</f>
        <v/>
      </c>
      <c r="D19" s="174" t="str">
        <f ca="1">IFERROR(VLOOKUP(ROW(A16),'فهرست بها کلی'!$E$1332:$BO$1354,6,0),"")</f>
        <v/>
      </c>
      <c r="E19" s="174" t="str">
        <f ca="1">IFERROR(VLOOKUP(ROW(A16),'فهرست بها کلی'!$E$1332:$BO$1354,7,0),"")</f>
        <v/>
      </c>
      <c r="F19" s="174" t="str">
        <f ca="1">IFERROR(VLOOKUP(ROW(A16),'فهرست بها کلی'!$E$1332:$BO$1354,19,0),"")</f>
        <v/>
      </c>
      <c r="G19" s="174" t="str">
        <f ca="1">IFERROR(VLOOKUP(ROW(A16),'فهرست بها کلی'!$E$1332:$BO$1354,22,0),"")</f>
        <v/>
      </c>
      <c r="H19" s="174" t="str">
        <f ca="1">IFERROR(VLOOKUP(ROW(A16),'فهرست بها کلی'!$E$1332:$BO$1354,25,0),"")</f>
        <v/>
      </c>
      <c r="I19" s="174" t="str">
        <f ca="1">IFERROR(VLOOKUP(ROW(A16),'فهرست بها کلی'!$E$1332:$BO$1354,28,0),"")</f>
        <v/>
      </c>
      <c r="J19" s="174" t="str">
        <f ca="1">IFERROR(VLOOKUP(ROW(A16),'فهرست بها کلی'!$E$1332:$BO$1354,31,0),"")</f>
        <v/>
      </c>
      <c r="K19" s="174" t="str">
        <f ca="1">IFERROR(VLOOKUP(ROW(A16),'فهرست بها کلی'!$E$1332:$BO$1354,34,0),"")</f>
        <v/>
      </c>
      <c r="L19" s="174" t="str">
        <f ca="1">IFERROR(VLOOKUP(ROW(A16),'فهرست بها کلی'!$E$1332:$BO$1354,37,0),"")</f>
        <v/>
      </c>
      <c r="M19" s="174" t="str">
        <f ca="1">IFERROR(VLOOKUP(ROW(A16),'فهرست بها کلی'!$E$1332:$BO$1354,40,0),"")</f>
        <v/>
      </c>
      <c r="N19" s="174" t="str">
        <f ca="1">IFERROR(VLOOKUP(ROW(A16),'فهرست بها کلی'!$E$1332:$BO$1354,43,0),"")</f>
        <v/>
      </c>
      <c r="O19" s="174" t="str">
        <f ca="1">IFERROR(VLOOKUP(ROW(A16),'فهرست بها کلی'!$E$1332:$BO$1354,46,0),"")</f>
        <v/>
      </c>
      <c r="P19" s="174" t="str">
        <f ca="1">IFERROR(VLOOKUP(ROW(A16),'فهرست بها کلی'!$E$1332:$BO$1354,49,0),"")</f>
        <v/>
      </c>
      <c r="Q19" s="174" t="str">
        <f ca="1">IFERROR(VLOOKUP(ROW(A16),'فهرست بها کلی'!$E$1332:$BO$1354,52,0),"")</f>
        <v/>
      </c>
      <c r="R19" s="174" t="str">
        <f ca="1">IFERROR(VLOOKUP(ROW(A16),'فهرست بها کلی'!$E$1332:$BO$1354,55,0),"")</f>
        <v/>
      </c>
      <c r="S19" s="174" t="str">
        <f ca="1">IFERROR(VLOOKUP(ROW(A16),'فهرست بها کلی'!$E$1332:$BO$1354,58,0),"")</f>
        <v/>
      </c>
      <c r="T19" s="174" t="str">
        <f ca="1">IFERROR(VLOOKUP(ROW(A16),'فهرست بها کلی'!$E$1332:$BO$1354,62,0),"")</f>
        <v/>
      </c>
      <c r="U19" s="176">
        <f t="shared" ca="1" si="3"/>
        <v>0</v>
      </c>
      <c r="V19" s="177" t="str">
        <f t="shared" ca="1" si="4"/>
        <v/>
      </c>
      <c r="W19" s="174" t="str">
        <f ca="1">IFERROR(VLOOKUP(ROW(W16),'فهرست بها کلی'!$E$1332:$BO$1354,1,0),"")</f>
        <v/>
      </c>
      <c r="X19" s="174" t="str">
        <f ca="1">IFERROR(VLOOKUP(ROW(W16),'فهرست بها کلی'!$E$1332:$BO$1354,8,0),"")</f>
        <v/>
      </c>
      <c r="Y19" s="184" t="str">
        <f ca="1">IFERROR(VLOOKUP(ROW(A16),'فهرست بها کلی'!$E$1332:$BO$1354,9,0),"")</f>
        <v/>
      </c>
      <c r="Z19" s="183" t="str">
        <f ca="1">IFERROR(VLOOKUP(ROW(A16),'فهرست بها کلی'!$E$1332:$BO$1354,10,0),"")</f>
        <v/>
      </c>
      <c r="AA19" s="183" t="str">
        <f ca="1">IFERROR(VLOOKUP(ROW(A16),'فهرست بها کلی'!$E$1332:$BO$1354,11,0),"")</f>
        <v/>
      </c>
      <c r="AB19" s="183" t="str">
        <f ca="1">IFERROR(VLOOKUP(ROW(A16),'فهرست بها کلی'!$E$1332:$BO$1354,20,0),"")</f>
        <v/>
      </c>
      <c r="AC19" s="183" t="str">
        <f ca="1">IFERROR(VLOOKUP(ROW(A16),'فهرست بها کلی'!$E$1332:$BO$1354,23,0),"")</f>
        <v/>
      </c>
      <c r="AD19" s="183" t="str">
        <f ca="1">IFERROR(VLOOKUP(ROW(A16),'فهرست بها کلی'!$E$1332:$BO$1354,26,0),"")</f>
        <v/>
      </c>
      <c r="AE19" s="183" t="str">
        <f ca="1">IFERROR(VLOOKUP(ROW(A16),'فهرست بها کلی'!$E$1332:$BO$1354,29,0),"")</f>
        <v/>
      </c>
      <c r="AF19" s="183" t="str">
        <f ca="1">IFERROR(VLOOKUP(ROW(A16),'فهرست بها کلی'!$E$1332:$BO$1354,32,0),"")</f>
        <v/>
      </c>
      <c r="AG19" s="183" t="str">
        <f ca="1">IFERROR(VLOOKUP(ROW(A16),'فهرست بها کلی'!$E$1332:$BO$1354,35,0),"")</f>
        <v/>
      </c>
      <c r="AH19" s="183" t="str">
        <f ca="1">IFERROR(VLOOKUP(ROW(A16),'فهرست بها کلی'!$E$1332:$BO$1354,38,0),"")</f>
        <v/>
      </c>
      <c r="AI19" s="183" t="str">
        <f ca="1">IFERROR(VLOOKUP(ROW(A16),'فهرست بها کلی'!$E$1332:$BO$1354,41,0),"")</f>
        <v/>
      </c>
      <c r="AJ19" s="183" t="str">
        <f ca="1">IFERROR(VLOOKUP(ROW(A16),'فهرست بها کلی'!$E$1332:$BO$1354,44,0),"")</f>
        <v/>
      </c>
      <c r="AK19" s="183" t="str">
        <f ca="1">IFERROR(VLOOKUP(ROW(A16),'فهرست بها کلی'!$E$1332:$BO$1354,46,0),"")</f>
        <v/>
      </c>
      <c r="AL19" s="183" t="str">
        <f ca="1">IFERROR(VLOOKUP(ROW(A16),'فهرست بها کلی'!$E$1332:$BO$1354,50,0),"")</f>
        <v/>
      </c>
      <c r="AM19" s="183" t="str">
        <f ca="1">IFERROR(VLOOKUP(ROW(A16),'فهرست بها کلی'!$E$1332:$BO$1354,53,0),"")</f>
        <v/>
      </c>
      <c r="AN19" s="183" t="str">
        <f ca="1">IFERROR(VLOOKUP(ROW(A16),'فهرست بها کلی'!$E$1332:$BO$1354,56,0),"")</f>
        <v/>
      </c>
      <c r="AO19" s="183" t="str">
        <f ca="1">IFERROR(VLOOKUP(ROW(A16),'فهرست بها کلی'!$E$1332:$BO$1354,59,0),"")</f>
        <v/>
      </c>
      <c r="AP19" s="183" t="str">
        <f ca="1">IFERROR(VLOOKUP(ROW(A16),'فهرست بها کلی'!$E$1332:$BO$1354,62,0),"")</f>
        <v/>
      </c>
      <c r="AQ19" s="281">
        <f t="shared" ca="1" si="5"/>
        <v>0</v>
      </c>
      <c r="AR19" s="316" t="str">
        <f t="shared" ca="1" si="6"/>
        <v xml:space="preserve"> </v>
      </c>
      <c r="AS19" s="317" t="str">
        <f t="shared" ca="1" si="7"/>
        <v/>
      </c>
    </row>
    <row r="20" spans="1:45" ht="71.25" customHeight="1">
      <c r="A20" s="174" t="str">
        <f ca="1">IFERROR(VLOOKUP(ROW(A17),'فهرست بها کلی'!$E$1332:$BO$1354,1,0),"")</f>
        <v/>
      </c>
      <c r="B20" s="174" t="str">
        <f ca="1">IFERROR(VLOOKUP(ROW(A17),'فهرست بها کلی'!$E$1332:$BO$1354,4,0),"")</f>
        <v/>
      </c>
      <c r="C20" s="174" t="str">
        <f ca="1">IFERROR(VLOOKUP(ROW(A17),'فهرست بها کلی'!$E$1332:$BO$1354,5,0),"")</f>
        <v/>
      </c>
      <c r="D20" s="174" t="str">
        <f ca="1">IFERROR(VLOOKUP(ROW(A17),'فهرست بها کلی'!$E$1332:$BO$1354,6,0),"")</f>
        <v/>
      </c>
      <c r="E20" s="174" t="str">
        <f ca="1">IFERROR(VLOOKUP(ROW(A17),'فهرست بها کلی'!$E$1332:$BO$1354,7,0),"")</f>
        <v/>
      </c>
      <c r="F20" s="174" t="str">
        <f ca="1">IFERROR(VLOOKUP(ROW(A17),'فهرست بها کلی'!$E$1332:$BO$1354,19,0),"")</f>
        <v/>
      </c>
      <c r="G20" s="174" t="str">
        <f ca="1">IFERROR(VLOOKUP(ROW(A17),'فهرست بها کلی'!$E$1332:$BO$1354,22,0),"")</f>
        <v/>
      </c>
      <c r="H20" s="174" t="str">
        <f ca="1">IFERROR(VLOOKUP(ROW(A17),'فهرست بها کلی'!$E$1332:$BO$1354,25,0),"")</f>
        <v/>
      </c>
      <c r="I20" s="174" t="str">
        <f ca="1">IFERROR(VLOOKUP(ROW(A17),'فهرست بها کلی'!$E$1332:$BO$1354,28,0),"")</f>
        <v/>
      </c>
      <c r="J20" s="174" t="str">
        <f ca="1">IFERROR(VLOOKUP(ROW(A17),'فهرست بها کلی'!$E$1332:$BO$1354,31,0),"")</f>
        <v/>
      </c>
      <c r="K20" s="174" t="str">
        <f ca="1">IFERROR(VLOOKUP(ROW(A17),'فهرست بها کلی'!$E$1332:$BO$1354,34,0),"")</f>
        <v/>
      </c>
      <c r="L20" s="174" t="str">
        <f ca="1">IFERROR(VLOOKUP(ROW(A17),'فهرست بها کلی'!$E$1332:$BO$1354,37,0),"")</f>
        <v/>
      </c>
      <c r="M20" s="174" t="str">
        <f ca="1">IFERROR(VLOOKUP(ROW(A17),'فهرست بها کلی'!$E$1332:$BO$1354,40,0),"")</f>
        <v/>
      </c>
      <c r="N20" s="174" t="str">
        <f ca="1">IFERROR(VLOOKUP(ROW(A17),'فهرست بها کلی'!$E$1332:$BO$1354,43,0),"")</f>
        <v/>
      </c>
      <c r="O20" s="174" t="str">
        <f ca="1">IFERROR(VLOOKUP(ROW(A17),'فهرست بها کلی'!$E$1332:$BO$1354,46,0),"")</f>
        <v/>
      </c>
      <c r="P20" s="174" t="str">
        <f ca="1">IFERROR(VLOOKUP(ROW(A17),'فهرست بها کلی'!$E$1332:$BO$1354,49,0),"")</f>
        <v/>
      </c>
      <c r="Q20" s="174" t="str">
        <f ca="1">IFERROR(VLOOKUP(ROW(A17),'فهرست بها کلی'!$E$1332:$BO$1354,52,0),"")</f>
        <v/>
      </c>
      <c r="R20" s="174" t="str">
        <f ca="1">IFERROR(VLOOKUP(ROW(A17),'فهرست بها کلی'!$E$1332:$BO$1354,55,0),"")</f>
        <v/>
      </c>
      <c r="S20" s="174" t="str">
        <f ca="1">IFERROR(VLOOKUP(ROW(A17),'فهرست بها کلی'!$E$1332:$BO$1354,58,0),"")</f>
        <v/>
      </c>
      <c r="T20" s="174" t="str">
        <f ca="1">IFERROR(VLOOKUP(ROW(A17),'فهرست بها کلی'!$E$1332:$BO$1354,62,0),"")</f>
        <v/>
      </c>
      <c r="U20" s="176">
        <f t="shared" ca="1" si="3"/>
        <v>0</v>
      </c>
      <c r="V20" s="177" t="str">
        <f t="shared" ca="1" si="4"/>
        <v/>
      </c>
      <c r="W20" s="174" t="str">
        <f ca="1">IFERROR(VLOOKUP(ROW(W17),'فهرست بها کلی'!$E$1332:$BO$1354,1,0),"")</f>
        <v/>
      </c>
      <c r="X20" s="174" t="str">
        <f ca="1">IFERROR(VLOOKUP(ROW(W17),'فهرست بها کلی'!$E$1332:$BO$1354,8,0),"")</f>
        <v/>
      </c>
      <c r="Y20" s="184" t="str">
        <f ca="1">IFERROR(VLOOKUP(ROW(A17),'فهرست بها کلی'!$E$1332:$BO$1354,9,0),"")</f>
        <v/>
      </c>
      <c r="Z20" s="183" t="str">
        <f ca="1">IFERROR(VLOOKUP(ROW(A17),'فهرست بها کلی'!$E$1332:$BO$1354,10,0),"")</f>
        <v/>
      </c>
      <c r="AA20" s="183" t="str">
        <f ca="1">IFERROR(VLOOKUP(ROW(A17),'فهرست بها کلی'!$E$1332:$BO$1354,11,0),"")</f>
        <v/>
      </c>
      <c r="AB20" s="183" t="str">
        <f ca="1">IFERROR(VLOOKUP(ROW(A17),'فهرست بها کلی'!$E$1332:$BO$1354,20,0),"")</f>
        <v/>
      </c>
      <c r="AC20" s="183" t="str">
        <f ca="1">IFERROR(VLOOKUP(ROW(A17),'فهرست بها کلی'!$E$1332:$BO$1354,23,0),"")</f>
        <v/>
      </c>
      <c r="AD20" s="183" t="str">
        <f ca="1">IFERROR(VLOOKUP(ROW(A17),'فهرست بها کلی'!$E$1332:$BO$1354,26,0),"")</f>
        <v/>
      </c>
      <c r="AE20" s="183" t="str">
        <f ca="1">IFERROR(VLOOKUP(ROW(A17),'فهرست بها کلی'!$E$1332:$BO$1354,29,0),"")</f>
        <v/>
      </c>
      <c r="AF20" s="183" t="str">
        <f ca="1">IFERROR(VLOOKUP(ROW(A17),'فهرست بها کلی'!$E$1332:$BO$1354,32,0),"")</f>
        <v/>
      </c>
      <c r="AG20" s="183" t="str">
        <f ca="1">IFERROR(VLOOKUP(ROW(A17),'فهرست بها کلی'!$E$1332:$BO$1354,35,0),"")</f>
        <v/>
      </c>
      <c r="AH20" s="183" t="str">
        <f ca="1">IFERROR(VLOOKUP(ROW(A17),'فهرست بها کلی'!$E$1332:$BO$1354,38,0),"")</f>
        <v/>
      </c>
      <c r="AI20" s="183" t="str">
        <f ca="1">IFERROR(VLOOKUP(ROW(A17),'فهرست بها کلی'!$E$1332:$BO$1354,41,0),"")</f>
        <v/>
      </c>
      <c r="AJ20" s="183" t="str">
        <f ca="1">IFERROR(VLOOKUP(ROW(A17),'فهرست بها کلی'!$E$1332:$BO$1354,44,0),"")</f>
        <v/>
      </c>
      <c r="AK20" s="183" t="str">
        <f ca="1">IFERROR(VLOOKUP(ROW(A17),'فهرست بها کلی'!$E$1332:$BO$1354,46,0),"")</f>
        <v/>
      </c>
      <c r="AL20" s="183" t="str">
        <f ca="1">IFERROR(VLOOKUP(ROW(A17),'فهرست بها کلی'!$E$1332:$BO$1354,50,0),"")</f>
        <v/>
      </c>
      <c r="AM20" s="183" t="str">
        <f ca="1">IFERROR(VLOOKUP(ROW(A17),'فهرست بها کلی'!$E$1332:$BO$1354,53,0),"")</f>
        <v/>
      </c>
      <c r="AN20" s="183" t="str">
        <f ca="1">IFERROR(VLOOKUP(ROW(A17),'فهرست بها کلی'!$E$1332:$BO$1354,56,0),"")</f>
        <v/>
      </c>
      <c r="AO20" s="183" t="str">
        <f ca="1">IFERROR(VLOOKUP(ROW(A17),'فهرست بها کلی'!$E$1332:$BO$1354,59,0),"")</f>
        <v/>
      </c>
      <c r="AP20" s="183" t="str">
        <f ca="1">IFERROR(VLOOKUP(ROW(A17),'فهرست بها کلی'!$E$1332:$BO$1354,62,0),"")</f>
        <v/>
      </c>
      <c r="AQ20" s="281">
        <f t="shared" ca="1" si="5"/>
        <v>0</v>
      </c>
      <c r="AR20" s="316" t="str">
        <f t="shared" ca="1" si="6"/>
        <v xml:space="preserve"> </v>
      </c>
      <c r="AS20" s="317" t="str">
        <f t="shared" ca="1" si="7"/>
        <v/>
      </c>
    </row>
    <row r="21" spans="1:45" ht="71.25" customHeight="1">
      <c r="A21" s="174" t="str">
        <f ca="1">IFERROR(VLOOKUP(ROW(A18),'فهرست بها کلی'!$E$1332:$BO$1354,1,0),"")</f>
        <v/>
      </c>
      <c r="B21" s="174" t="str">
        <f ca="1">IFERROR(VLOOKUP(ROW(A18),'فهرست بها کلی'!$E$1332:$BO$1354,4,0),"")</f>
        <v/>
      </c>
      <c r="C21" s="174" t="str">
        <f ca="1">IFERROR(VLOOKUP(ROW(A18),'فهرست بها کلی'!$E$1332:$BO$1354,5,0),"")</f>
        <v/>
      </c>
      <c r="D21" s="174" t="str">
        <f ca="1">IFERROR(VLOOKUP(ROW(A18),'فهرست بها کلی'!$E$1332:$BO$1354,6,0),"")</f>
        <v/>
      </c>
      <c r="E21" s="174" t="str">
        <f ca="1">IFERROR(VLOOKUP(ROW(A18),'فهرست بها کلی'!$E$1332:$BO$1354,7,0),"")</f>
        <v/>
      </c>
      <c r="F21" s="174" t="str">
        <f ca="1">IFERROR(VLOOKUP(ROW(A18),'فهرست بها کلی'!$E$1332:$BO$1354,19,0),"")</f>
        <v/>
      </c>
      <c r="G21" s="174" t="str">
        <f ca="1">IFERROR(VLOOKUP(ROW(A18),'فهرست بها کلی'!$E$1332:$BO$1354,22,0),"")</f>
        <v/>
      </c>
      <c r="H21" s="174" t="str">
        <f ca="1">IFERROR(VLOOKUP(ROW(A18),'فهرست بها کلی'!$E$1332:$BO$1354,25,0),"")</f>
        <v/>
      </c>
      <c r="I21" s="174" t="str">
        <f ca="1">IFERROR(VLOOKUP(ROW(A18),'فهرست بها کلی'!$E$1332:$BO$1354,28,0),"")</f>
        <v/>
      </c>
      <c r="J21" s="174" t="str">
        <f ca="1">IFERROR(VLOOKUP(ROW(A18),'فهرست بها کلی'!$E$1332:$BO$1354,31,0),"")</f>
        <v/>
      </c>
      <c r="K21" s="174" t="str">
        <f ca="1">IFERROR(VLOOKUP(ROW(A18),'فهرست بها کلی'!$E$1332:$BO$1354,34,0),"")</f>
        <v/>
      </c>
      <c r="L21" s="174" t="str">
        <f ca="1">IFERROR(VLOOKUP(ROW(A18),'فهرست بها کلی'!$E$1332:$BO$1354,37,0),"")</f>
        <v/>
      </c>
      <c r="M21" s="174" t="str">
        <f ca="1">IFERROR(VLOOKUP(ROW(A18),'فهرست بها کلی'!$E$1332:$BO$1354,40,0),"")</f>
        <v/>
      </c>
      <c r="N21" s="174" t="str">
        <f ca="1">IFERROR(VLOOKUP(ROW(A18),'فهرست بها کلی'!$E$1332:$BO$1354,43,0),"")</f>
        <v/>
      </c>
      <c r="O21" s="174" t="str">
        <f ca="1">IFERROR(VLOOKUP(ROW(A18),'فهرست بها کلی'!$E$1332:$BO$1354,46,0),"")</f>
        <v/>
      </c>
      <c r="P21" s="174" t="str">
        <f ca="1">IFERROR(VLOOKUP(ROW(A18),'فهرست بها کلی'!$E$1332:$BO$1354,49,0),"")</f>
        <v/>
      </c>
      <c r="Q21" s="174" t="str">
        <f ca="1">IFERROR(VLOOKUP(ROW(A18),'فهرست بها کلی'!$E$1332:$BO$1354,52,0),"")</f>
        <v/>
      </c>
      <c r="R21" s="174" t="str">
        <f ca="1">IFERROR(VLOOKUP(ROW(A18),'فهرست بها کلی'!$E$1332:$BO$1354,55,0),"")</f>
        <v/>
      </c>
      <c r="S21" s="174" t="str">
        <f ca="1">IFERROR(VLOOKUP(ROW(A18),'فهرست بها کلی'!$E$1332:$BO$1354,58,0),"")</f>
        <v/>
      </c>
      <c r="T21" s="174" t="str">
        <f ca="1">IFERROR(VLOOKUP(ROW(A18),'فهرست بها کلی'!$E$1332:$BO$1354,62,0),"")</f>
        <v/>
      </c>
      <c r="U21" s="176">
        <f t="shared" ca="1" si="3"/>
        <v>0</v>
      </c>
      <c r="V21" s="177" t="str">
        <f t="shared" ca="1" si="4"/>
        <v/>
      </c>
      <c r="W21" s="174" t="str">
        <f ca="1">IFERROR(VLOOKUP(ROW(W18),'فهرست بها کلی'!$E$1332:$BO$1354,1,0),"")</f>
        <v/>
      </c>
      <c r="X21" s="174" t="str">
        <f ca="1">IFERROR(VLOOKUP(ROW(W18),'فهرست بها کلی'!$E$1332:$BO$1354,8,0),"")</f>
        <v/>
      </c>
      <c r="Y21" s="184" t="str">
        <f ca="1">IFERROR(VLOOKUP(ROW(A18),'فهرست بها کلی'!$E$1332:$BO$1354,9,0),"")</f>
        <v/>
      </c>
      <c r="Z21" s="183" t="str">
        <f ca="1">IFERROR(VLOOKUP(ROW(A18),'فهرست بها کلی'!$E$1332:$BO$1354,10,0),"")</f>
        <v/>
      </c>
      <c r="AA21" s="183" t="str">
        <f ca="1">IFERROR(VLOOKUP(ROW(A18),'فهرست بها کلی'!$E$1332:$BO$1354,11,0),"")</f>
        <v/>
      </c>
      <c r="AB21" s="183" t="str">
        <f ca="1">IFERROR(VLOOKUP(ROW(A18),'فهرست بها کلی'!$E$1332:$BO$1354,20,0),"")</f>
        <v/>
      </c>
      <c r="AC21" s="183" t="str">
        <f ca="1">IFERROR(VLOOKUP(ROW(A18),'فهرست بها کلی'!$E$1332:$BO$1354,23,0),"")</f>
        <v/>
      </c>
      <c r="AD21" s="183" t="str">
        <f ca="1">IFERROR(VLOOKUP(ROW(A18),'فهرست بها کلی'!$E$1332:$BO$1354,26,0),"")</f>
        <v/>
      </c>
      <c r="AE21" s="183" t="str">
        <f ca="1">IFERROR(VLOOKUP(ROW(A18),'فهرست بها کلی'!$E$1332:$BO$1354,29,0),"")</f>
        <v/>
      </c>
      <c r="AF21" s="183" t="str">
        <f ca="1">IFERROR(VLOOKUP(ROW(A18),'فهرست بها کلی'!$E$1332:$BO$1354,32,0),"")</f>
        <v/>
      </c>
      <c r="AG21" s="183" t="str">
        <f ca="1">IFERROR(VLOOKUP(ROW(A18),'فهرست بها کلی'!$E$1332:$BO$1354,35,0),"")</f>
        <v/>
      </c>
      <c r="AH21" s="183" t="str">
        <f ca="1">IFERROR(VLOOKUP(ROW(A18),'فهرست بها کلی'!$E$1332:$BO$1354,38,0),"")</f>
        <v/>
      </c>
      <c r="AI21" s="183" t="str">
        <f ca="1">IFERROR(VLOOKUP(ROW(A18),'فهرست بها کلی'!$E$1332:$BO$1354,41,0),"")</f>
        <v/>
      </c>
      <c r="AJ21" s="183" t="str">
        <f ca="1">IFERROR(VLOOKUP(ROW(A18),'فهرست بها کلی'!$E$1332:$BO$1354,44,0),"")</f>
        <v/>
      </c>
      <c r="AK21" s="183" t="str">
        <f ca="1">IFERROR(VLOOKUP(ROW(A18),'فهرست بها کلی'!$E$1332:$BO$1354,46,0),"")</f>
        <v/>
      </c>
      <c r="AL21" s="183" t="str">
        <f ca="1">IFERROR(VLOOKUP(ROW(A18),'فهرست بها کلی'!$E$1332:$BO$1354,50,0),"")</f>
        <v/>
      </c>
      <c r="AM21" s="183" t="str">
        <f ca="1">IFERROR(VLOOKUP(ROW(A18),'فهرست بها کلی'!$E$1332:$BO$1354,53,0),"")</f>
        <v/>
      </c>
      <c r="AN21" s="183" t="str">
        <f ca="1">IFERROR(VLOOKUP(ROW(A18),'فهرست بها کلی'!$E$1332:$BO$1354,56,0),"")</f>
        <v/>
      </c>
      <c r="AO21" s="183" t="str">
        <f ca="1">IFERROR(VLOOKUP(ROW(A18),'فهرست بها کلی'!$E$1332:$BO$1354,59,0),"")</f>
        <v/>
      </c>
      <c r="AP21" s="183" t="str">
        <f ca="1">IFERROR(VLOOKUP(ROW(A18),'فهرست بها کلی'!$E$1332:$BO$1354,62,0),"")</f>
        <v/>
      </c>
      <c r="AQ21" s="281">
        <f t="shared" ca="1" si="5"/>
        <v>0</v>
      </c>
      <c r="AR21" s="316" t="str">
        <f t="shared" ca="1" si="6"/>
        <v xml:space="preserve"> </v>
      </c>
      <c r="AS21" s="317" t="str">
        <f t="shared" ca="1" si="7"/>
        <v/>
      </c>
    </row>
    <row r="22" spans="1:45" ht="71.25" customHeight="1">
      <c r="A22" s="174" t="str">
        <f ca="1">IFERROR(VLOOKUP(ROW(A19),'فهرست بها کلی'!$E$1332:$BO$1354,1,0),"")</f>
        <v/>
      </c>
      <c r="B22" s="174" t="str">
        <f ca="1">IFERROR(VLOOKUP(ROW(A19),'فهرست بها کلی'!$E$1332:$BO$1354,4,0),"")</f>
        <v/>
      </c>
      <c r="C22" s="174" t="str">
        <f ca="1">IFERROR(VLOOKUP(ROW(A19),'فهرست بها کلی'!$E$1332:$BO$1354,5,0),"")</f>
        <v/>
      </c>
      <c r="D22" s="174" t="str">
        <f ca="1">IFERROR(VLOOKUP(ROW(A19),'فهرست بها کلی'!$E$1332:$BO$1354,6,0),"")</f>
        <v/>
      </c>
      <c r="E22" s="174" t="str">
        <f ca="1">IFERROR(VLOOKUP(ROW(A19),'فهرست بها کلی'!$E$1332:$BO$1354,7,0),"")</f>
        <v/>
      </c>
      <c r="F22" s="174" t="str">
        <f ca="1">IFERROR(VLOOKUP(ROW(A19),'فهرست بها کلی'!$E$1332:$BO$1354,19,0),"")</f>
        <v/>
      </c>
      <c r="G22" s="174" t="str">
        <f ca="1">IFERROR(VLOOKUP(ROW(A19),'فهرست بها کلی'!$E$1332:$BO$1354,22,0),"")</f>
        <v/>
      </c>
      <c r="H22" s="174" t="str">
        <f ca="1">IFERROR(VLOOKUP(ROW(A19),'فهرست بها کلی'!$E$1332:$BO$1354,25,0),"")</f>
        <v/>
      </c>
      <c r="I22" s="174" t="str">
        <f ca="1">IFERROR(VLOOKUP(ROW(A19),'فهرست بها کلی'!$E$1332:$BO$1354,28,0),"")</f>
        <v/>
      </c>
      <c r="J22" s="174" t="str">
        <f ca="1">IFERROR(VLOOKUP(ROW(A19),'فهرست بها کلی'!$E$1332:$BO$1354,31,0),"")</f>
        <v/>
      </c>
      <c r="K22" s="174" t="str">
        <f ca="1">IFERROR(VLOOKUP(ROW(A19),'فهرست بها کلی'!$E$1332:$BO$1354,34,0),"")</f>
        <v/>
      </c>
      <c r="L22" s="174" t="str">
        <f ca="1">IFERROR(VLOOKUP(ROW(A19),'فهرست بها کلی'!$E$1332:$BO$1354,37,0),"")</f>
        <v/>
      </c>
      <c r="M22" s="174" t="str">
        <f ca="1">IFERROR(VLOOKUP(ROW(A19),'فهرست بها کلی'!$E$1332:$BO$1354,40,0),"")</f>
        <v/>
      </c>
      <c r="N22" s="174" t="str">
        <f ca="1">IFERROR(VLOOKUP(ROW(A19),'فهرست بها کلی'!$E$1332:$BO$1354,43,0),"")</f>
        <v/>
      </c>
      <c r="O22" s="174" t="str">
        <f ca="1">IFERROR(VLOOKUP(ROW(A19),'فهرست بها کلی'!$E$1332:$BO$1354,46,0),"")</f>
        <v/>
      </c>
      <c r="P22" s="174" t="str">
        <f ca="1">IFERROR(VLOOKUP(ROW(A19),'فهرست بها کلی'!$E$1332:$BO$1354,49,0),"")</f>
        <v/>
      </c>
      <c r="Q22" s="174" t="str">
        <f ca="1">IFERROR(VLOOKUP(ROW(A19),'فهرست بها کلی'!$E$1332:$BO$1354,52,0),"")</f>
        <v/>
      </c>
      <c r="R22" s="174" t="str">
        <f ca="1">IFERROR(VLOOKUP(ROW(A19),'فهرست بها کلی'!$E$1332:$BO$1354,55,0),"")</f>
        <v/>
      </c>
      <c r="S22" s="174" t="str">
        <f ca="1">IFERROR(VLOOKUP(ROW(A19),'فهرست بها کلی'!$E$1332:$BO$1354,58,0),"")</f>
        <v/>
      </c>
      <c r="T22" s="174" t="str">
        <f ca="1">IFERROR(VLOOKUP(ROW(A19),'فهرست بها کلی'!$E$1332:$BO$1354,62,0),"")</f>
        <v/>
      </c>
      <c r="U22" s="176">
        <f t="shared" ca="1" si="3"/>
        <v>0</v>
      </c>
      <c r="V22" s="177" t="str">
        <f t="shared" ca="1" si="4"/>
        <v/>
      </c>
      <c r="W22" s="174" t="str">
        <f ca="1">IFERROR(VLOOKUP(ROW(W19),'فهرست بها کلی'!$E$1332:$BO$1354,1,0),"")</f>
        <v/>
      </c>
      <c r="X22" s="174" t="str">
        <f ca="1">IFERROR(VLOOKUP(ROW(W19),'فهرست بها کلی'!$E$1332:$BO$1354,8,0),"")</f>
        <v/>
      </c>
      <c r="Y22" s="184" t="str">
        <f ca="1">IFERROR(VLOOKUP(ROW(A19),'فهرست بها کلی'!$E$1332:$BO$1354,9,0),"")</f>
        <v/>
      </c>
      <c r="Z22" s="183" t="str">
        <f ca="1">IFERROR(VLOOKUP(ROW(A19),'فهرست بها کلی'!$E$1332:$BO$1354,10,0),"")</f>
        <v/>
      </c>
      <c r="AA22" s="183" t="str">
        <f ca="1">IFERROR(VLOOKUP(ROW(A19),'فهرست بها کلی'!$E$1332:$BO$1354,11,0),"")</f>
        <v/>
      </c>
      <c r="AB22" s="183" t="str">
        <f ca="1">IFERROR(VLOOKUP(ROW(A19),'فهرست بها کلی'!$E$1332:$BO$1354,20,0),"")</f>
        <v/>
      </c>
      <c r="AC22" s="183" t="str">
        <f ca="1">IFERROR(VLOOKUP(ROW(A19),'فهرست بها کلی'!$E$1332:$BO$1354,23,0),"")</f>
        <v/>
      </c>
      <c r="AD22" s="183" t="str">
        <f ca="1">IFERROR(VLOOKUP(ROW(A19),'فهرست بها کلی'!$E$1332:$BO$1354,26,0),"")</f>
        <v/>
      </c>
      <c r="AE22" s="183" t="str">
        <f ca="1">IFERROR(VLOOKUP(ROW(A19),'فهرست بها کلی'!$E$1332:$BO$1354,29,0),"")</f>
        <v/>
      </c>
      <c r="AF22" s="183" t="str">
        <f ca="1">IFERROR(VLOOKUP(ROW(A19),'فهرست بها کلی'!$E$1332:$BO$1354,32,0),"")</f>
        <v/>
      </c>
      <c r="AG22" s="183" t="str">
        <f ca="1">IFERROR(VLOOKUP(ROW(A19),'فهرست بها کلی'!$E$1332:$BO$1354,35,0),"")</f>
        <v/>
      </c>
      <c r="AH22" s="183" t="str">
        <f ca="1">IFERROR(VLOOKUP(ROW(A19),'فهرست بها کلی'!$E$1332:$BO$1354,38,0),"")</f>
        <v/>
      </c>
      <c r="AI22" s="183" t="str">
        <f ca="1">IFERROR(VLOOKUP(ROW(A19),'فهرست بها کلی'!$E$1332:$BO$1354,41,0),"")</f>
        <v/>
      </c>
      <c r="AJ22" s="183" t="str">
        <f ca="1">IFERROR(VLOOKUP(ROW(A19),'فهرست بها کلی'!$E$1332:$BO$1354,44,0),"")</f>
        <v/>
      </c>
      <c r="AK22" s="183" t="str">
        <f ca="1">IFERROR(VLOOKUP(ROW(A19),'فهرست بها کلی'!$E$1332:$BO$1354,46,0),"")</f>
        <v/>
      </c>
      <c r="AL22" s="183" t="str">
        <f ca="1">IFERROR(VLOOKUP(ROW(A19),'فهرست بها کلی'!$E$1332:$BO$1354,50,0),"")</f>
        <v/>
      </c>
      <c r="AM22" s="183" t="str">
        <f ca="1">IFERROR(VLOOKUP(ROW(A19),'فهرست بها کلی'!$E$1332:$BO$1354,53,0),"")</f>
        <v/>
      </c>
      <c r="AN22" s="183" t="str">
        <f ca="1">IFERROR(VLOOKUP(ROW(A19),'فهرست بها کلی'!$E$1332:$BO$1354,56,0),"")</f>
        <v/>
      </c>
      <c r="AO22" s="183" t="str">
        <f ca="1">IFERROR(VLOOKUP(ROW(A19),'فهرست بها کلی'!$E$1332:$BO$1354,59,0),"")</f>
        <v/>
      </c>
      <c r="AP22" s="183" t="str">
        <f ca="1">IFERROR(VLOOKUP(ROW(A19),'فهرست بها کلی'!$E$1332:$BO$1354,62,0),"")</f>
        <v/>
      </c>
      <c r="AQ22" s="281">
        <f t="shared" ca="1" si="5"/>
        <v>0</v>
      </c>
      <c r="AR22" s="316" t="str">
        <f t="shared" ca="1" si="6"/>
        <v xml:space="preserve"> </v>
      </c>
      <c r="AS22" s="317" t="str">
        <f t="shared" ca="1" si="7"/>
        <v/>
      </c>
    </row>
    <row r="23" spans="1:45" ht="71.25" customHeight="1">
      <c r="A23" s="174" t="str">
        <f ca="1">IFERROR(VLOOKUP(ROW(A20),'فهرست بها کلی'!$E$1332:$BO$1354,1,0),"")</f>
        <v/>
      </c>
      <c r="B23" s="174" t="str">
        <f ca="1">IFERROR(VLOOKUP(ROW(A20),'فهرست بها کلی'!$E$1332:$BO$1354,4,0),"")</f>
        <v/>
      </c>
      <c r="C23" s="174" t="str">
        <f ca="1">IFERROR(VLOOKUP(ROW(A20),'فهرست بها کلی'!$E$1332:$BO$1354,5,0),"")</f>
        <v/>
      </c>
      <c r="D23" s="174" t="str">
        <f ca="1">IFERROR(VLOOKUP(ROW(A20),'فهرست بها کلی'!$E$1332:$BO$1354,6,0),"")</f>
        <v/>
      </c>
      <c r="E23" s="174" t="str">
        <f ca="1">IFERROR(VLOOKUP(ROW(A20),'فهرست بها کلی'!$E$1332:$BO$1354,7,0),"")</f>
        <v/>
      </c>
      <c r="F23" s="174" t="str">
        <f ca="1">IFERROR(VLOOKUP(ROW(A20),'فهرست بها کلی'!$E$1332:$BO$1354,19,0),"")</f>
        <v/>
      </c>
      <c r="G23" s="174" t="str">
        <f ca="1">IFERROR(VLOOKUP(ROW(A20),'فهرست بها کلی'!$E$1332:$BO$1354,22,0),"")</f>
        <v/>
      </c>
      <c r="H23" s="174" t="str">
        <f ca="1">IFERROR(VLOOKUP(ROW(A20),'فهرست بها کلی'!$E$1332:$BO$1354,25,0),"")</f>
        <v/>
      </c>
      <c r="I23" s="174" t="str">
        <f ca="1">IFERROR(VLOOKUP(ROW(A20),'فهرست بها کلی'!$E$1332:$BO$1354,28,0),"")</f>
        <v/>
      </c>
      <c r="J23" s="174" t="str">
        <f ca="1">IFERROR(VLOOKUP(ROW(A20),'فهرست بها کلی'!$E$1332:$BO$1354,31,0),"")</f>
        <v/>
      </c>
      <c r="K23" s="174" t="str">
        <f ca="1">IFERROR(VLOOKUP(ROW(A20),'فهرست بها کلی'!$E$1332:$BO$1354,34,0),"")</f>
        <v/>
      </c>
      <c r="L23" s="174" t="str">
        <f ca="1">IFERROR(VLOOKUP(ROW(A20),'فهرست بها کلی'!$E$1332:$BO$1354,37,0),"")</f>
        <v/>
      </c>
      <c r="M23" s="174" t="str">
        <f ca="1">IFERROR(VLOOKUP(ROW(A20),'فهرست بها کلی'!$E$1332:$BO$1354,40,0),"")</f>
        <v/>
      </c>
      <c r="N23" s="174" t="str">
        <f ca="1">IFERROR(VLOOKUP(ROW(A20),'فهرست بها کلی'!$E$1332:$BO$1354,43,0),"")</f>
        <v/>
      </c>
      <c r="O23" s="174" t="str">
        <f ca="1">IFERROR(VLOOKUP(ROW(A20),'فهرست بها کلی'!$E$1332:$BO$1354,46,0),"")</f>
        <v/>
      </c>
      <c r="P23" s="174" t="str">
        <f ca="1">IFERROR(VLOOKUP(ROW(A20),'فهرست بها کلی'!$E$1332:$BO$1354,49,0),"")</f>
        <v/>
      </c>
      <c r="Q23" s="174" t="str">
        <f ca="1">IFERROR(VLOOKUP(ROW(A20),'فهرست بها کلی'!$E$1332:$BO$1354,52,0),"")</f>
        <v/>
      </c>
      <c r="R23" s="174" t="str">
        <f ca="1">IFERROR(VLOOKUP(ROW(A20),'فهرست بها کلی'!$E$1332:$BO$1354,55,0),"")</f>
        <v/>
      </c>
      <c r="S23" s="174" t="str">
        <f ca="1">IFERROR(VLOOKUP(ROW(A20),'فهرست بها کلی'!$E$1332:$BO$1354,58,0),"")</f>
        <v/>
      </c>
      <c r="T23" s="174" t="str">
        <f ca="1">IFERROR(VLOOKUP(ROW(A20),'فهرست بها کلی'!$E$1332:$BO$1354,62,0),"")</f>
        <v/>
      </c>
      <c r="U23" s="176">
        <f t="shared" ca="1" si="3"/>
        <v>0</v>
      </c>
      <c r="V23" s="177" t="str">
        <f t="shared" ca="1" si="4"/>
        <v/>
      </c>
      <c r="W23" s="174" t="str">
        <f ca="1">IFERROR(VLOOKUP(ROW(W20),'فهرست بها کلی'!$E$1332:$BO$1354,1,0),"")</f>
        <v/>
      </c>
      <c r="X23" s="174" t="str">
        <f ca="1">IFERROR(VLOOKUP(ROW(W20),'فهرست بها کلی'!$E$1332:$BO$1354,8,0),"")</f>
        <v/>
      </c>
      <c r="Y23" s="184" t="str">
        <f ca="1">IFERROR(VLOOKUP(ROW(A20),'فهرست بها کلی'!$E$1332:$BO$1354,9,0),"")</f>
        <v/>
      </c>
      <c r="Z23" s="183" t="str">
        <f ca="1">IFERROR(VLOOKUP(ROW(A20),'فهرست بها کلی'!$E$1332:$BO$1354,10,0),"")</f>
        <v/>
      </c>
      <c r="AA23" s="183" t="str">
        <f ca="1">IFERROR(VLOOKUP(ROW(A20),'فهرست بها کلی'!$E$1332:$BO$1354,11,0),"")</f>
        <v/>
      </c>
      <c r="AB23" s="183" t="str">
        <f ca="1">IFERROR(VLOOKUP(ROW(A20),'فهرست بها کلی'!$E$1332:$BO$1354,20,0),"")</f>
        <v/>
      </c>
      <c r="AC23" s="183" t="str">
        <f ca="1">IFERROR(VLOOKUP(ROW(A20),'فهرست بها کلی'!$E$1332:$BO$1354,23,0),"")</f>
        <v/>
      </c>
      <c r="AD23" s="183" t="str">
        <f ca="1">IFERROR(VLOOKUP(ROW(A20),'فهرست بها کلی'!$E$1332:$BO$1354,26,0),"")</f>
        <v/>
      </c>
      <c r="AE23" s="183" t="str">
        <f ca="1">IFERROR(VLOOKUP(ROW(A20),'فهرست بها کلی'!$E$1332:$BO$1354,29,0),"")</f>
        <v/>
      </c>
      <c r="AF23" s="183" t="str">
        <f ca="1">IFERROR(VLOOKUP(ROW(A20),'فهرست بها کلی'!$E$1332:$BO$1354,32,0),"")</f>
        <v/>
      </c>
      <c r="AG23" s="183" t="str">
        <f ca="1">IFERROR(VLOOKUP(ROW(A20),'فهرست بها کلی'!$E$1332:$BO$1354,35,0),"")</f>
        <v/>
      </c>
      <c r="AH23" s="183" t="str">
        <f ca="1">IFERROR(VLOOKUP(ROW(A20),'فهرست بها کلی'!$E$1332:$BO$1354,38,0),"")</f>
        <v/>
      </c>
      <c r="AI23" s="183" t="str">
        <f ca="1">IFERROR(VLOOKUP(ROW(A20),'فهرست بها کلی'!$E$1332:$BO$1354,41,0),"")</f>
        <v/>
      </c>
      <c r="AJ23" s="183" t="str">
        <f ca="1">IFERROR(VLOOKUP(ROW(A20),'فهرست بها کلی'!$E$1332:$BO$1354,44,0),"")</f>
        <v/>
      </c>
      <c r="AK23" s="183" t="str">
        <f ca="1">IFERROR(VLOOKUP(ROW(A20),'فهرست بها کلی'!$E$1332:$BO$1354,46,0),"")</f>
        <v/>
      </c>
      <c r="AL23" s="183" t="str">
        <f ca="1">IFERROR(VLOOKUP(ROW(A20),'فهرست بها کلی'!$E$1332:$BO$1354,50,0),"")</f>
        <v/>
      </c>
      <c r="AM23" s="183" t="str">
        <f ca="1">IFERROR(VLOOKUP(ROW(A20),'فهرست بها کلی'!$E$1332:$BO$1354,53,0),"")</f>
        <v/>
      </c>
      <c r="AN23" s="183" t="str">
        <f ca="1">IFERROR(VLOOKUP(ROW(A20),'فهرست بها کلی'!$E$1332:$BO$1354,56,0),"")</f>
        <v/>
      </c>
      <c r="AO23" s="183" t="str">
        <f ca="1">IFERROR(VLOOKUP(ROW(A20),'فهرست بها کلی'!$E$1332:$BO$1354,59,0),"")</f>
        <v/>
      </c>
      <c r="AP23" s="183" t="str">
        <f ca="1">IFERROR(VLOOKUP(ROW(A20),'فهرست بها کلی'!$E$1332:$BO$1354,62,0),"")</f>
        <v/>
      </c>
      <c r="AQ23" s="281">
        <f t="shared" ca="1" si="5"/>
        <v>0</v>
      </c>
      <c r="AR23" s="316" t="str">
        <f t="shared" ca="1" si="6"/>
        <v xml:space="preserve"> </v>
      </c>
      <c r="AS23" s="317" t="str">
        <f t="shared" ca="1" si="7"/>
        <v/>
      </c>
    </row>
    <row r="24" spans="1:45" ht="71.25" customHeight="1">
      <c r="A24" s="174" t="str">
        <f ca="1">IFERROR(VLOOKUP(ROW(A21),'فهرست بها کلی'!$E$1332:$BO$1354,1,0),"")</f>
        <v/>
      </c>
      <c r="B24" s="174" t="str">
        <f ca="1">IFERROR(VLOOKUP(ROW(A21),'فهرست بها کلی'!$E$1332:$BO$1354,4,0),"")</f>
        <v/>
      </c>
      <c r="C24" s="174" t="str">
        <f ca="1">IFERROR(VLOOKUP(ROW(A21),'فهرست بها کلی'!$E$1332:$BO$1354,5,0),"")</f>
        <v/>
      </c>
      <c r="D24" s="174" t="str">
        <f ca="1">IFERROR(VLOOKUP(ROW(A21),'فهرست بها کلی'!$E$1332:$BO$1354,6,0),"")</f>
        <v/>
      </c>
      <c r="E24" s="174" t="str">
        <f ca="1">IFERROR(VLOOKUP(ROW(A21),'فهرست بها کلی'!$E$1332:$BO$1354,7,0),"")</f>
        <v/>
      </c>
      <c r="F24" s="174" t="str">
        <f ca="1">IFERROR(VLOOKUP(ROW(A21),'فهرست بها کلی'!$E$1332:$BO$1354,19,0),"")</f>
        <v/>
      </c>
      <c r="G24" s="174" t="str">
        <f ca="1">IFERROR(VLOOKUP(ROW(A21),'فهرست بها کلی'!$E$1332:$BO$1354,22,0),"")</f>
        <v/>
      </c>
      <c r="H24" s="174" t="str">
        <f ca="1">IFERROR(VLOOKUP(ROW(A21),'فهرست بها کلی'!$E$1332:$BO$1354,25,0),"")</f>
        <v/>
      </c>
      <c r="I24" s="174" t="str">
        <f ca="1">IFERROR(VLOOKUP(ROW(A21),'فهرست بها کلی'!$E$1332:$BO$1354,28,0),"")</f>
        <v/>
      </c>
      <c r="J24" s="174" t="str">
        <f ca="1">IFERROR(VLOOKUP(ROW(A21),'فهرست بها کلی'!$E$1332:$BO$1354,31,0),"")</f>
        <v/>
      </c>
      <c r="K24" s="174" t="str">
        <f ca="1">IFERROR(VLOOKUP(ROW(A21),'فهرست بها کلی'!$E$1332:$BO$1354,34,0),"")</f>
        <v/>
      </c>
      <c r="L24" s="174" t="str">
        <f ca="1">IFERROR(VLOOKUP(ROW(A21),'فهرست بها کلی'!$E$1332:$BO$1354,37,0),"")</f>
        <v/>
      </c>
      <c r="M24" s="174" t="str">
        <f ca="1">IFERROR(VLOOKUP(ROW(A21),'فهرست بها کلی'!$E$1332:$BO$1354,40,0),"")</f>
        <v/>
      </c>
      <c r="N24" s="174" t="str">
        <f ca="1">IFERROR(VLOOKUP(ROW(A21),'فهرست بها کلی'!$E$1332:$BO$1354,43,0),"")</f>
        <v/>
      </c>
      <c r="O24" s="174" t="str">
        <f ca="1">IFERROR(VLOOKUP(ROW(A21),'فهرست بها کلی'!$E$1332:$BO$1354,46,0),"")</f>
        <v/>
      </c>
      <c r="P24" s="174" t="str">
        <f ca="1">IFERROR(VLOOKUP(ROW(A21),'فهرست بها کلی'!$E$1332:$BO$1354,49,0),"")</f>
        <v/>
      </c>
      <c r="Q24" s="174" t="str">
        <f ca="1">IFERROR(VLOOKUP(ROW(A21),'فهرست بها کلی'!$E$1332:$BO$1354,52,0),"")</f>
        <v/>
      </c>
      <c r="R24" s="174" t="str">
        <f ca="1">IFERROR(VLOOKUP(ROW(A21),'فهرست بها کلی'!$E$1332:$BO$1354,55,0),"")</f>
        <v/>
      </c>
      <c r="S24" s="174" t="str">
        <f ca="1">IFERROR(VLOOKUP(ROW(A21),'فهرست بها کلی'!$E$1332:$BO$1354,58,0),"")</f>
        <v/>
      </c>
      <c r="T24" s="174" t="str">
        <f ca="1">IFERROR(VLOOKUP(ROW(A21),'فهرست بها کلی'!$E$1332:$BO$1354,62,0),"")</f>
        <v/>
      </c>
      <c r="U24" s="176">
        <f t="shared" ca="1" si="3"/>
        <v>0</v>
      </c>
      <c r="V24" s="177" t="str">
        <f t="shared" ca="1" si="4"/>
        <v/>
      </c>
      <c r="W24" s="174" t="str">
        <f ca="1">IFERROR(VLOOKUP(ROW(W21),'فهرست بها کلی'!$E$1332:$BO$1354,1,0),"")</f>
        <v/>
      </c>
      <c r="X24" s="174" t="str">
        <f ca="1">IFERROR(VLOOKUP(ROW(W21),'فهرست بها کلی'!$E$1332:$BO$1354,8,0),"")</f>
        <v/>
      </c>
      <c r="Y24" s="184" t="str">
        <f ca="1">IFERROR(VLOOKUP(ROW(A21),'فهرست بها کلی'!$E$1332:$BO$1354,9,0),"")</f>
        <v/>
      </c>
      <c r="Z24" s="183" t="str">
        <f ca="1">IFERROR(VLOOKUP(ROW(A21),'فهرست بها کلی'!$E$1332:$BO$1354,10,0),"")</f>
        <v/>
      </c>
      <c r="AA24" s="183" t="str">
        <f ca="1">IFERROR(VLOOKUP(ROW(A21),'فهرست بها کلی'!$E$1332:$BO$1354,11,0),"")</f>
        <v/>
      </c>
      <c r="AB24" s="183" t="str">
        <f ca="1">IFERROR(VLOOKUP(ROW(A21),'فهرست بها کلی'!$E$1332:$BO$1354,20,0),"")</f>
        <v/>
      </c>
      <c r="AC24" s="183" t="str">
        <f ca="1">IFERROR(VLOOKUP(ROW(A21),'فهرست بها کلی'!$E$1332:$BO$1354,23,0),"")</f>
        <v/>
      </c>
      <c r="AD24" s="183" t="str">
        <f ca="1">IFERROR(VLOOKUP(ROW(A21),'فهرست بها کلی'!$E$1332:$BO$1354,26,0),"")</f>
        <v/>
      </c>
      <c r="AE24" s="183" t="str">
        <f ca="1">IFERROR(VLOOKUP(ROW(A21),'فهرست بها کلی'!$E$1332:$BO$1354,29,0),"")</f>
        <v/>
      </c>
      <c r="AF24" s="183" t="str">
        <f ca="1">IFERROR(VLOOKUP(ROW(A21),'فهرست بها کلی'!$E$1332:$BO$1354,32,0),"")</f>
        <v/>
      </c>
      <c r="AG24" s="183" t="str">
        <f ca="1">IFERROR(VLOOKUP(ROW(A21),'فهرست بها کلی'!$E$1332:$BO$1354,35,0),"")</f>
        <v/>
      </c>
      <c r="AH24" s="183" t="str">
        <f ca="1">IFERROR(VLOOKUP(ROW(A21),'فهرست بها کلی'!$E$1332:$BO$1354,38,0),"")</f>
        <v/>
      </c>
      <c r="AI24" s="183" t="str">
        <f ca="1">IFERROR(VLOOKUP(ROW(A21),'فهرست بها کلی'!$E$1332:$BO$1354,41,0),"")</f>
        <v/>
      </c>
      <c r="AJ24" s="183" t="str">
        <f ca="1">IFERROR(VLOOKUP(ROW(A21),'فهرست بها کلی'!$E$1332:$BO$1354,44,0),"")</f>
        <v/>
      </c>
      <c r="AK24" s="183" t="str">
        <f ca="1">IFERROR(VLOOKUP(ROW(A21),'فهرست بها کلی'!$E$1332:$BO$1354,46,0),"")</f>
        <v/>
      </c>
      <c r="AL24" s="183" t="str">
        <f ca="1">IFERROR(VLOOKUP(ROW(A21),'فهرست بها کلی'!$E$1332:$BO$1354,50,0),"")</f>
        <v/>
      </c>
      <c r="AM24" s="183" t="str">
        <f ca="1">IFERROR(VLOOKUP(ROW(A21),'فهرست بها کلی'!$E$1332:$BO$1354,53,0),"")</f>
        <v/>
      </c>
      <c r="AN24" s="183" t="str">
        <f ca="1">IFERROR(VLOOKUP(ROW(A21),'فهرست بها کلی'!$E$1332:$BO$1354,56,0),"")</f>
        <v/>
      </c>
      <c r="AO24" s="183" t="str">
        <f ca="1">IFERROR(VLOOKUP(ROW(A21),'فهرست بها کلی'!$E$1332:$BO$1354,59,0),"")</f>
        <v/>
      </c>
      <c r="AP24" s="183" t="str">
        <f ca="1">IFERROR(VLOOKUP(ROW(A21),'فهرست بها کلی'!$E$1332:$BO$1354,62,0),"")</f>
        <v/>
      </c>
      <c r="AQ24" s="281">
        <f t="shared" ca="1" si="5"/>
        <v>0</v>
      </c>
      <c r="AR24" s="316" t="str">
        <f t="shared" ca="1" si="6"/>
        <v xml:space="preserve"> </v>
      </c>
      <c r="AS24" s="317" t="str">
        <f t="shared" ca="1" si="7"/>
        <v/>
      </c>
    </row>
    <row r="25" spans="1:45" ht="71.25" customHeight="1">
      <c r="A25" s="174" t="str">
        <f ca="1">IFERROR(VLOOKUP(ROW(A22),'فهرست بها کلی'!$E$1332:$BO$1354,1,0),"")</f>
        <v/>
      </c>
      <c r="B25" s="174" t="str">
        <f ca="1">IFERROR(VLOOKUP(ROW(A22),'فهرست بها کلی'!$E$1332:$BO$1354,4,0),"")</f>
        <v/>
      </c>
      <c r="C25" s="174" t="str">
        <f ca="1">IFERROR(VLOOKUP(ROW(A22),'فهرست بها کلی'!$E$1332:$BO$1354,5,0),"")</f>
        <v/>
      </c>
      <c r="D25" s="174" t="str">
        <f ca="1">IFERROR(VLOOKUP(ROW(A22),'فهرست بها کلی'!$E$1332:$BO$1354,6,0),"")</f>
        <v/>
      </c>
      <c r="E25" s="174" t="str">
        <f ca="1">IFERROR(VLOOKUP(ROW(A22),'فهرست بها کلی'!$E$1332:$BO$1354,7,0),"")</f>
        <v/>
      </c>
      <c r="F25" s="174" t="str">
        <f ca="1">IFERROR(VLOOKUP(ROW(A22),'فهرست بها کلی'!$E$1332:$BO$1354,19,0),"")</f>
        <v/>
      </c>
      <c r="G25" s="174" t="str">
        <f ca="1">IFERROR(VLOOKUP(ROW(A22),'فهرست بها کلی'!$E$1332:$BO$1354,22,0),"")</f>
        <v/>
      </c>
      <c r="H25" s="174" t="str">
        <f ca="1">IFERROR(VLOOKUP(ROW(A22),'فهرست بها کلی'!$E$1332:$BO$1354,25,0),"")</f>
        <v/>
      </c>
      <c r="I25" s="174" t="str">
        <f ca="1">IFERROR(VLOOKUP(ROW(A22),'فهرست بها کلی'!$E$1332:$BO$1354,28,0),"")</f>
        <v/>
      </c>
      <c r="J25" s="174" t="str">
        <f ca="1">IFERROR(VLOOKUP(ROW(A22),'فهرست بها کلی'!$E$1332:$BO$1354,31,0),"")</f>
        <v/>
      </c>
      <c r="K25" s="174" t="str">
        <f ca="1">IFERROR(VLOOKUP(ROW(A22),'فهرست بها کلی'!$E$1332:$BO$1354,34,0),"")</f>
        <v/>
      </c>
      <c r="L25" s="174" t="str">
        <f ca="1">IFERROR(VLOOKUP(ROW(A22),'فهرست بها کلی'!$E$1332:$BO$1354,37,0),"")</f>
        <v/>
      </c>
      <c r="M25" s="174" t="str">
        <f ca="1">IFERROR(VLOOKUP(ROW(A22),'فهرست بها کلی'!$E$1332:$BO$1354,40,0),"")</f>
        <v/>
      </c>
      <c r="N25" s="174" t="str">
        <f ca="1">IFERROR(VLOOKUP(ROW(A22),'فهرست بها کلی'!$E$1332:$BO$1354,43,0),"")</f>
        <v/>
      </c>
      <c r="O25" s="174" t="str">
        <f ca="1">IFERROR(VLOOKUP(ROW(A22),'فهرست بها کلی'!$E$1332:$BO$1354,46,0),"")</f>
        <v/>
      </c>
      <c r="P25" s="174" t="str">
        <f ca="1">IFERROR(VLOOKUP(ROW(A22),'فهرست بها کلی'!$E$1332:$BO$1354,49,0),"")</f>
        <v/>
      </c>
      <c r="Q25" s="174" t="str">
        <f ca="1">IFERROR(VLOOKUP(ROW(A22),'فهرست بها کلی'!$E$1332:$BO$1354,52,0),"")</f>
        <v/>
      </c>
      <c r="R25" s="174" t="str">
        <f ca="1">IFERROR(VLOOKUP(ROW(A22),'فهرست بها کلی'!$E$1332:$BO$1354,55,0),"")</f>
        <v/>
      </c>
      <c r="S25" s="174" t="str">
        <f ca="1">IFERROR(VLOOKUP(ROW(A22),'فهرست بها کلی'!$E$1332:$BO$1354,58,0),"")</f>
        <v/>
      </c>
      <c r="T25" s="174" t="str">
        <f ca="1">IFERROR(VLOOKUP(ROW(A22),'فهرست بها کلی'!$E$1332:$BO$1354,62,0),"")</f>
        <v/>
      </c>
      <c r="U25" s="176">
        <f t="shared" ca="1" si="3"/>
        <v>0</v>
      </c>
      <c r="V25" s="177" t="str">
        <f t="shared" ca="1" si="4"/>
        <v/>
      </c>
      <c r="W25" s="174" t="str">
        <f ca="1">IFERROR(VLOOKUP(ROW(W22),'فهرست بها کلی'!$E$1332:$BO$1354,1,0),"")</f>
        <v/>
      </c>
      <c r="X25" s="174" t="str">
        <f ca="1">IFERROR(VLOOKUP(ROW(W22),'فهرست بها کلی'!$E$1332:$BO$1354,8,0),"")</f>
        <v/>
      </c>
      <c r="Y25" s="184" t="str">
        <f ca="1">IFERROR(VLOOKUP(ROW(A22),'فهرست بها کلی'!$E$1332:$BO$1354,9,0),"")</f>
        <v/>
      </c>
      <c r="Z25" s="183" t="str">
        <f ca="1">IFERROR(VLOOKUP(ROW(A22),'فهرست بها کلی'!$E$1332:$BO$1354,10,0),"")</f>
        <v/>
      </c>
      <c r="AA25" s="183" t="str">
        <f ca="1">IFERROR(VLOOKUP(ROW(A22),'فهرست بها کلی'!$E$1332:$BO$1354,11,0),"")</f>
        <v/>
      </c>
      <c r="AB25" s="183" t="str">
        <f ca="1">IFERROR(VLOOKUP(ROW(A22),'فهرست بها کلی'!$E$1332:$BO$1354,20,0),"")</f>
        <v/>
      </c>
      <c r="AC25" s="183" t="str">
        <f ca="1">IFERROR(VLOOKUP(ROW(A22),'فهرست بها کلی'!$E$1332:$BO$1354,23,0),"")</f>
        <v/>
      </c>
      <c r="AD25" s="183" t="str">
        <f ca="1">IFERROR(VLOOKUP(ROW(A22),'فهرست بها کلی'!$E$1332:$BO$1354,26,0),"")</f>
        <v/>
      </c>
      <c r="AE25" s="183" t="str">
        <f ca="1">IFERROR(VLOOKUP(ROW(A22),'فهرست بها کلی'!$E$1332:$BO$1354,29,0),"")</f>
        <v/>
      </c>
      <c r="AF25" s="183" t="str">
        <f ca="1">IFERROR(VLOOKUP(ROW(A22),'فهرست بها کلی'!$E$1332:$BO$1354,32,0),"")</f>
        <v/>
      </c>
      <c r="AG25" s="183" t="str">
        <f ca="1">IFERROR(VLOOKUP(ROW(A22),'فهرست بها کلی'!$E$1332:$BO$1354,35,0),"")</f>
        <v/>
      </c>
      <c r="AH25" s="183" t="str">
        <f ca="1">IFERROR(VLOOKUP(ROW(A22),'فهرست بها کلی'!$E$1332:$BO$1354,38,0),"")</f>
        <v/>
      </c>
      <c r="AI25" s="183" t="str">
        <f ca="1">IFERROR(VLOOKUP(ROW(A22),'فهرست بها کلی'!$E$1332:$BO$1354,41,0),"")</f>
        <v/>
      </c>
      <c r="AJ25" s="183" t="str">
        <f ca="1">IFERROR(VLOOKUP(ROW(A22),'فهرست بها کلی'!$E$1332:$BO$1354,44,0),"")</f>
        <v/>
      </c>
      <c r="AK25" s="183" t="str">
        <f ca="1">IFERROR(VLOOKUP(ROW(A22),'فهرست بها کلی'!$E$1332:$BO$1354,46,0),"")</f>
        <v/>
      </c>
      <c r="AL25" s="183" t="str">
        <f ca="1">IFERROR(VLOOKUP(ROW(A22),'فهرست بها کلی'!$E$1332:$BO$1354,50,0),"")</f>
        <v/>
      </c>
      <c r="AM25" s="183" t="str">
        <f ca="1">IFERROR(VLOOKUP(ROW(A22),'فهرست بها کلی'!$E$1332:$BO$1354,53,0),"")</f>
        <v/>
      </c>
      <c r="AN25" s="183" t="str">
        <f ca="1">IFERROR(VLOOKUP(ROW(A22),'فهرست بها کلی'!$E$1332:$BO$1354,56,0),"")</f>
        <v/>
      </c>
      <c r="AO25" s="183" t="str">
        <f ca="1">IFERROR(VLOOKUP(ROW(A22),'فهرست بها کلی'!$E$1332:$BO$1354,59,0),"")</f>
        <v/>
      </c>
      <c r="AP25" s="183" t="str">
        <f ca="1">IFERROR(VLOOKUP(ROW(A22),'فهرست بها کلی'!$E$1332:$BO$1354,62,0),"")</f>
        <v/>
      </c>
      <c r="AQ25" s="281">
        <f t="shared" ca="1" si="5"/>
        <v>0</v>
      </c>
      <c r="AR25" s="316" t="str">
        <f t="shared" ca="1" si="6"/>
        <v xml:space="preserve"> </v>
      </c>
      <c r="AS25" s="317" t="str">
        <f t="shared" ca="1" si="7"/>
        <v/>
      </c>
    </row>
    <row r="26" spans="1:45" ht="71.25" customHeight="1">
      <c r="A26" s="174" t="str">
        <f ca="1">IFERROR(VLOOKUP(ROW(A23),'فهرست بها کلی'!$E$1332:$BO$1354,1,0),"")</f>
        <v/>
      </c>
      <c r="B26" s="174" t="str">
        <f ca="1">IFERROR(VLOOKUP(ROW(A23),'فهرست بها کلی'!$E$1332:$BO$1354,4,0),"")</f>
        <v/>
      </c>
      <c r="C26" s="174" t="str">
        <f ca="1">IFERROR(VLOOKUP(ROW(A23),'فهرست بها کلی'!$E$1332:$BO$1354,5,0),"")</f>
        <v/>
      </c>
      <c r="D26" s="174" t="str">
        <f ca="1">IFERROR(VLOOKUP(ROW(A23),'فهرست بها کلی'!$E$1332:$BO$1354,6,0),"")</f>
        <v/>
      </c>
      <c r="E26" s="174" t="str">
        <f ca="1">IFERROR(VLOOKUP(ROW(A23),'فهرست بها کلی'!$E$1332:$BO$1354,7,0),"")</f>
        <v/>
      </c>
      <c r="F26" s="174" t="str">
        <f ca="1">IFERROR(VLOOKUP(ROW(A23),'فهرست بها کلی'!$E$1332:$BO$1354,19,0),"")</f>
        <v/>
      </c>
      <c r="G26" s="174" t="str">
        <f ca="1">IFERROR(VLOOKUP(ROW(A23),'فهرست بها کلی'!$E$1332:$BO$1354,22,0),"")</f>
        <v/>
      </c>
      <c r="H26" s="174" t="str">
        <f ca="1">IFERROR(VLOOKUP(ROW(A23),'فهرست بها کلی'!$E$1332:$BO$1354,25,0),"")</f>
        <v/>
      </c>
      <c r="I26" s="174" t="str">
        <f ca="1">IFERROR(VLOOKUP(ROW(A23),'فهرست بها کلی'!$E$1332:$BO$1354,28,0),"")</f>
        <v/>
      </c>
      <c r="J26" s="174" t="str">
        <f ca="1">IFERROR(VLOOKUP(ROW(A23),'فهرست بها کلی'!$E$1332:$BO$1354,31,0),"")</f>
        <v/>
      </c>
      <c r="K26" s="174" t="str">
        <f ca="1">IFERROR(VLOOKUP(ROW(A23),'فهرست بها کلی'!$E$1332:$BO$1354,34,0),"")</f>
        <v/>
      </c>
      <c r="L26" s="174" t="str">
        <f ca="1">IFERROR(VLOOKUP(ROW(A23),'فهرست بها کلی'!$E$1332:$BO$1354,37,0),"")</f>
        <v/>
      </c>
      <c r="M26" s="174" t="str">
        <f ca="1">IFERROR(VLOOKUP(ROW(A23),'فهرست بها کلی'!$E$1332:$BO$1354,40,0),"")</f>
        <v/>
      </c>
      <c r="N26" s="174" t="str">
        <f ca="1">IFERROR(VLOOKUP(ROW(A23),'فهرست بها کلی'!$E$1332:$BO$1354,43,0),"")</f>
        <v/>
      </c>
      <c r="O26" s="174" t="str">
        <f ca="1">IFERROR(VLOOKUP(ROW(A23),'فهرست بها کلی'!$E$1332:$BO$1354,46,0),"")</f>
        <v/>
      </c>
      <c r="P26" s="174" t="str">
        <f ca="1">IFERROR(VLOOKUP(ROW(A23),'فهرست بها کلی'!$E$1332:$BO$1354,49,0),"")</f>
        <v/>
      </c>
      <c r="Q26" s="174" t="str">
        <f ca="1">IFERROR(VLOOKUP(ROW(A23),'فهرست بها کلی'!$E$1332:$BO$1354,52,0),"")</f>
        <v/>
      </c>
      <c r="R26" s="174" t="str">
        <f ca="1">IFERROR(VLOOKUP(ROW(A23),'فهرست بها کلی'!$E$1332:$BO$1354,55,0),"")</f>
        <v/>
      </c>
      <c r="S26" s="174" t="str">
        <f ca="1">IFERROR(VLOOKUP(ROW(A23),'فهرست بها کلی'!$E$1332:$BO$1354,58,0),"")</f>
        <v/>
      </c>
      <c r="T26" s="174" t="str">
        <f ca="1">IFERROR(VLOOKUP(ROW(A23),'فهرست بها کلی'!$E$1332:$BO$1354,62,0),"")</f>
        <v/>
      </c>
      <c r="U26" s="176">
        <f t="shared" ca="1" si="3"/>
        <v>0</v>
      </c>
      <c r="V26" s="177" t="str">
        <f t="shared" ca="1" si="4"/>
        <v/>
      </c>
      <c r="W26" s="174" t="str">
        <f ca="1">IFERROR(VLOOKUP(ROW(W23),'فهرست بها کلی'!$E$1332:$BO$1354,1,0),"")</f>
        <v/>
      </c>
      <c r="X26" s="174" t="str">
        <f ca="1">IFERROR(VLOOKUP(ROW(W23),'فهرست بها کلی'!$E$1332:$BO$1354,8,0),"")</f>
        <v/>
      </c>
      <c r="Y26" s="184" t="str">
        <f ca="1">IFERROR(VLOOKUP(ROW(A23),'فهرست بها کلی'!$E$1332:$BO$1354,9,0),"")</f>
        <v/>
      </c>
      <c r="Z26" s="183" t="str">
        <f ca="1">IFERROR(VLOOKUP(ROW(A23),'فهرست بها کلی'!$E$1332:$BO$1354,10,0),"")</f>
        <v/>
      </c>
      <c r="AA26" s="183" t="str">
        <f ca="1">IFERROR(VLOOKUP(ROW(A23),'فهرست بها کلی'!$E$1332:$BO$1354,11,0),"")</f>
        <v/>
      </c>
      <c r="AB26" s="183" t="str">
        <f ca="1">IFERROR(VLOOKUP(ROW(A23),'فهرست بها کلی'!$E$1332:$BO$1354,20,0),"")</f>
        <v/>
      </c>
      <c r="AC26" s="183" t="str">
        <f ca="1">IFERROR(VLOOKUP(ROW(A23),'فهرست بها کلی'!$E$1332:$BO$1354,23,0),"")</f>
        <v/>
      </c>
      <c r="AD26" s="183" t="str">
        <f ca="1">IFERROR(VLOOKUP(ROW(A23),'فهرست بها کلی'!$E$1332:$BO$1354,26,0),"")</f>
        <v/>
      </c>
      <c r="AE26" s="183" t="str">
        <f ca="1">IFERROR(VLOOKUP(ROW(A23),'فهرست بها کلی'!$E$1332:$BO$1354,29,0),"")</f>
        <v/>
      </c>
      <c r="AF26" s="183" t="str">
        <f ca="1">IFERROR(VLOOKUP(ROW(A23),'فهرست بها کلی'!$E$1332:$BO$1354,32,0),"")</f>
        <v/>
      </c>
      <c r="AG26" s="183" t="str">
        <f ca="1">IFERROR(VLOOKUP(ROW(A23),'فهرست بها کلی'!$E$1332:$BO$1354,35,0),"")</f>
        <v/>
      </c>
      <c r="AH26" s="183" t="str">
        <f ca="1">IFERROR(VLOOKUP(ROW(A23),'فهرست بها کلی'!$E$1332:$BO$1354,38,0),"")</f>
        <v/>
      </c>
      <c r="AI26" s="183" t="str">
        <f ca="1">IFERROR(VLOOKUP(ROW(A23),'فهرست بها کلی'!$E$1332:$BO$1354,41,0),"")</f>
        <v/>
      </c>
      <c r="AJ26" s="183" t="str">
        <f ca="1">IFERROR(VLOOKUP(ROW(A23),'فهرست بها کلی'!$E$1332:$BO$1354,44,0),"")</f>
        <v/>
      </c>
      <c r="AK26" s="183" t="str">
        <f ca="1">IFERROR(VLOOKUP(ROW(A23),'فهرست بها کلی'!$E$1332:$BO$1354,46,0),"")</f>
        <v/>
      </c>
      <c r="AL26" s="183" t="str">
        <f ca="1">IFERROR(VLOOKUP(ROW(A23),'فهرست بها کلی'!$E$1332:$BO$1354,50,0),"")</f>
        <v/>
      </c>
      <c r="AM26" s="183" t="str">
        <f ca="1">IFERROR(VLOOKUP(ROW(A23),'فهرست بها کلی'!$E$1332:$BO$1354,53,0),"")</f>
        <v/>
      </c>
      <c r="AN26" s="183" t="str">
        <f ca="1">IFERROR(VLOOKUP(ROW(A23),'فهرست بها کلی'!$E$1332:$BO$1354,56,0),"")</f>
        <v/>
      </c>
      <c r="AO26" s="183" t="str">
        <f ca="1">IFERROR(VLOOKUP(ROW(A23),'فهرست بها کلی'!$E$1332:$BO$1354,59,0),"")</f>
        <v/>
      </c>
      <c r="AP26" s="183" t="str">
        <f ca="1">IFERROR(VLOOKUP(ROW(A23),'فهرست بها کلی'!$E$1332:$BO$1354,62,0),"")</f>
        <v/>
      </c>
      <c r="AQ26" s="281">
        <f t="shared" ca="1" si="5"/>
        <v>0</v>
      </c>
      <c r="AR26" s="316" t="str">
        <f t="shared" ca="1" si="6"/>
        <v xml:space="preserve"> </v>
      </c>
      <c r="AS26" s="317" t="str">
        <f t="shared" ca="1" si="7"/>
        <v/>
      </c>
    </row>
    <row r="27" spans="1:45" ht="46.5" customHeight="1">
      <c r="A27" s="282"/>
      <c r="B27" s="837" t="s">
        <v>1906</v>
      </c>
      <c r="C27" s="838"/>
      <c r="D27" s="180"/>
      <c r="E27" s="180"/>
      <c r="F27" s="180"/>
      <c r="G27" s="180"/>
      <c r="H27" s="180"/>
      <c r="I27" s="180"/>
      <c r="J27" s="180"/>
      <c r="K27" s="180"/>
      <c r="L27" s="180"/>
      <c r="M27" s="180"/>
      <c r="N27" s="180"/>
      <c r="O27" s="180"/>
      <c r="P27" s="180"/>
      <c r="Q27" s="180"/>
      <c r="R27" s="180"/>
      <c r="S27" s="180"/>
      <c r="T27" s="180"/>
      <c r="U27" s="180"/>
      <c r="V27" s="185">
        <f ca="1">SUM(V4:V26)</f>
        <v>444000</v>
      </c>
      <c r="W27" s="186"/>
      <c r="X27" s="180"/>
      <c r="Y27" s="848" t="s">
        <v>2077</v>
      </c>
      <c r="Z27" s="849"/>
      <c r="AA27" s="850"/>
      <c r="AB27" s="180"/>
      <c r="AC27" s="180"/>
      <c r="AD27" s="180"/>
      <c r="AE27" s="180"/>
      <c r="AF27" s="180"/>
      <c r="AG27" s="180"/>
      <c r="AH27" s="180"/>
      <c r="AI27" s="180"/>
      <c r="AJ27" s="180"/>
      <c r="AK27" s="180"/>
      <c r="AL27" s="180"/>
      <c r="AM27" s="180"/>
      <c r="AN27" s="180"/>
      <c r="AO27" s="180"/>
      <c r="AP27" s="180"/>
      <c r="AQ27" s="180"/>
      <c r="AR27" s="318">
        <f ca="1">SUM(AR4:AR26)</f>
        <v>78524000</v>
      </c>
      <c r="AS27" s="319">
        <f ca="1">SUM(AS4:AS26)</f>
        <v>78968000</v>
      </c>
    </row>
    <row r="28" spans="1:45" ht="132.75" customHeight="1" thickBot="1">
      <c r="A28" s="283"/>
      <c r="B28" s="178"/>
      <c r="C28" s="181" t="s">
        <v>1905</v>
      </c>
      <c r="D28" s="303">
        <v>1.41</v>
      </c>
      <c r="E28" s="181"/>
      <c r="F28" s="179"/>
      <c r="G28" s="179"/>
      <c r="H28" s="179"/>
      <c r="I28" s="179"/>
      <c r="J28" s="179"/>
      <c r="K28" s="179"/>
      <c r="L28" s="179"/>
      <c r="M28" s="179"/>
      <c r="N28" s="179"/>
      <c r="O28" s="179"/>
      <c r="P28" s="179"/>
      <c r="Q28" s="179"/>
      <c r="R28" s="179"/>
      <c r="S28" s="179"/>
      <c r="T28" s="179"/>
      <c r="U28" s="179"/>
      <c r="V28" s="187">
        <f ca="1">V27*D28</f>
        <v>626040</v>
      </c>
      <c r="W28" s="180"/>
      <c r="X28" s="180"/>
      <c r="Y28" s="842"/>
      <c r="Z28" s="843"/>
      <c r="AA28" s="844"/>
      <c r="AB28" s="301"/>
      <c r="AC28" s="179"/>
      <c r="AD28" s="179"/>
      <c r="AE28" s="852"/>
      <c r="AF28" s="853"/>
      <c r="AG28" s="300"/>
      <c r="AH28" s="180"/>
      <c r="AI28" s="180"/>
      <c r="AJ28" s="854" t="s">
        <v>2078</v>
      </c>
      <c r="AK28" s="855"/>
      <c r="AL28" s="855"/>
      <c r="AM28" s="856"/>
      <c r="AN28" s="188"/>
      <c r="AO28" s="179"/>
      <c r="AP28" s="179"/>
      <c r="AQ28" s="179"/>
      <c r="AR28" s="320">
        <f ca="1">AR27</f>
        <v>78524000</v>
      </c>
      <c r="AS28" s="321">
        <f ca="1">AR28+V28</f>
        <v>79150040</v>
      </c>
    </row>
  </sheetData>
  <sheetProtection password="E73F" sheet="1" objects="1" scenarios="1" formatCells="0" formatColumns="0" insertColumns="0" sort="0" autoFilter="0" pivotTables="0"/>
  <mergeCells count="9">
    <mergeCell ref="B27:C27"/>
    <mergeCell ref="B1:AS1"/>
    <mergeCell ref="AS2:AS3"/>
    <mergeCell ref="Y28:AA28"/>
    <mergeCell ref="A2:V2"/>
    <mergeCell ref="Y27:AA27"/>
    <mergeCell ref="W2:AR2"/>
    <mergeCell ref="AE28:AF28"/>
    <mergeCell ref="AJ28:AM28"/>
  </mergeCells>
  <conditionalFormatting sqref="F4:F26 H4:K26">
    <cfRule type="cellIs" priority="1" operator="equal">
      <formula>0</formula>
    </cfRule>
  </conditionalFormatting>
  <printOptions horizontalCentered="1" verticalCentered="1"/>
  <pageMargins left="0" right="0" top="0" bottom="0.59055118110236227" header="0.31496062992125984" footer="0.31496062992125984"/>
  <pageSetup paperSize="9" scale="23" orientation="landscape" r:id="rId1"/>
  <headerFooter scaleWithDoc="0">
    <oddFooter>&amp;L&amp;"-,Bold"&amp;9تصویب کننده: معاون برنامه ریزی&amp;C&amp;"-,Bold"&amp;9تایید کننده: مدیر دفتر برنامه ریزی وبودجه&amp;R&amp;"-,Bold"&amp;9تهیه کننده:کارشناس برنامه ریزی وبودجه</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L242"/>
  <sheetViews>
    <sheetView rightToLeft="1" zoomScale="80" zoomScaleNormal="80" workbookViewId="0">
      <selection activeCell="H236" sqref="H236"/>
    </sheetView>
  </sheetViews>
  <sheetFormatPr defaultColWidth="9.140625" defaultRowHeight="18"/>
  <cols>
    <col min="1" max="1" width="7.85546875" style="167" customWidth="1"/>
    <col min="2" max="2" width="14.85546875" style="167" customWidth="1"/>
    <col min="3" max="3" width="20.85546875" style="167" customWidth="1"/>
    <col min="4" max="4" width="55.7109375" style="169" customWidth="1"/>
    <col min="5" max="5" width="12.42578125" style="167" customWidth="1"/>
    <col min="6" max="6" width="20.28515625" style="168" customWidth="1"/>
    <col min="7" max="20" width="4.85546875" style="168" customWidth="1"/>
    <col min="21" max="21" width="7.140625" style="168" customWidth="1"/>
    <col min="22" max="22" width="18" style="168" customWidth="1"/>
    <col min="23" max="23" width="30.85546875" style="168" customWidth="1"/>
    <col min="24" max="24" width="18.42578125" style="167" customWidth="1"/>
    <col min="25" max="25" width="57.5703125" style="167" customWidth="1"/>
    <col min="26" max="26" width="16.140625" style="167" customWidth="1"/>
    <col min="27" max="27" width="28" style="168" customWidth="1"/>
    <col min="28" max="28" width="27.42578125" style="167" customWidth="1"/>
    <col min="29" max="43" width="6.85546875" style="167" customWidth="1"/>
    <col min="44" max="44" width="12.85546875" style="167" customWidth="1"/>
    <col min="45" max="59" width="6.28515625" style="167" customWidth="1"/>
    <col min="60" max="60" width="14.85546875" style="173" customWidth="1"/>
    <col min="61" max="61" width="16.140625" style="173" customWidth="1"/>
    <col min="62" max="62" width="15.5703125" style="173" customWidth="1"/>
    <col min="63" max="63" width="17.28515625" style="173" customWidth="1"/>
    <col min="64" max="64" width="0" style="167" hidden="1" customWidth="1"/>
    <col min="65" max="16384" width="9.140625" style="167"/>
  </cols>
  <sheetData>
    <row r="1" spans="1:64" ht="37.5" customHeight="1" thickBot="1">
      <c r="A1" s="857" t="s">
        <v>1908</v>
      </c>
      <c r="B1" s="857"/>
      <c r="C1" s="857"/>
      <c r="D1" s="857"/>
      <c r="E1" s="857"/>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57"/>
      <c r="AN1" s="857"/>
      <c r="AO1" s="857"/>
      <c r="AP1" s="857"/>
      <c r="AQ1" s="857"/>
      <c r="AR1" s="857"/>
      <c r="AS1" s="857"/>
      <c r="AT1" s="857"/>
      <c r="AU1" s="857"/>
      <c r="AV1" s="857"/>
      <c r="AW1" s="857"/>
      <c r="AX1" s="857"/>
      <c r="AY1" s="857"/>
      <c r="AZ1" s="857"/>
      <c r="BA1" s="857"/>
      <c r="BB1" s="857"/>
      <c r="BC1" s="857"/>
      <c r="BD1" s="857"/>
      <c r="BE1" s="857"/>
      <c r="BF1" s="857"/>
      <c r="BG1" s="857"/>
      <c r="BH1" s="857"/>
      <c r="BI1" s="857"/>
      <c r="BJ1" s="857"/>
      <c r="BK1" s="858"/>
    </row>
    <row r="2" spans="1:64" ht="50.25" customHeight="1" thickBot="1">
      <c r="A2" s="859" t="s">
        <v>1624</v>
      </c>
      <c r="B2" s="860"/>
      <c r="C2" s="860"/>
      <c r="D2" s="860"/>
      <c r="E2" s="860"/>
      <c r="F2" s="860"/>
      <c r="G2" s="860"/>
      <c r="H2" s="860"/>
      <c r="I2" s="860"/>
      <c r="J2" s="860"/>
      <c r="K2" s="860"/>
      <c r="L2" s="860"/>
      <c r="M2" s="860"/>
      <c r="N2" s="860"/>
      <c r="O2" s="860"/>
      <c r="P2" s="860"/>
      <c r="Q2" s="860"/>
      <c r="R2" s="860"/>
      <c r="S2" s="860"/>
      <c r="T2" s="860"/>
      <c r="U2" s="860"/>
      <c r="V2" s="860"/>
      <c r="W2" s="861"/>
      <c r="X2" s="859" t="s">
        <v>1625</v>
      </c>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B2" s="860"/>
      <c r="BC2" s="860"/>
      <c r="BD2" s="860"/>
      <c r="BE2" s="860"/>
      <c r="BF2" s="860"/>
      <c r="BG2" s="860"/>
      <c r="BH2" s="860"/>
      <c r="BI2" s="860"/>
      <c r="BJ2" s="860"/>
      <c r="BK2" s="862" t="s">
        <v>1480</v>
      </c>
    </row>
    <row r="3" spans="1:64" ht="70.5" customHeight="1" thickBot="1">
      <c r="A3" s="157" t="s">
        <v>1479</v>
      </c>
      <c r="B3" s="158" t="s">
        <v>1833</v>
      </c>
      <c r="C3" s="159" t="s">
        <v>1420</v>
      </c>
      <c r="D3" s="160" t="s">
        <v>1834</v>
      </c>
      <c r="E3" s="161" t="s">
        <v>1</v>
      </c>
      <c r="F3" s="159" t="s">
        <v>1835</v>
      </c>
      <c r="G3" s="285">
        <f>'فهرست بها سازمان'!G12</f>
        <v>0</v>
      </c>
      <c r="H3" s="285">
        <f>'فهرست بها سازمان'!H12</f>
        <v>0</v>
      </c>
      <c r="I3" s="285">
        <f>'فهرست بها سازمان'!I12</f>
        <v>0</v>
      </c>
      <c r="J3" s="285">
        <f>'فهرست بها سازمان'!J12</f>
        <v>0</v>
      </c>
      <c r="K3" s="285">
        <f>'فهرست بها سازمان'!K12</f>
        <v>0</v>
      </c>
      <c r="L3" s="285">
        <f>'فهرست بها سازمان'!L12</f>
        <v>0</v>
      </c>
      <c r="M3" s="285">
        <f>'فهرست بها سازمان'!M12</f>
        <v>0</v>
      </c>
      <c r="N3" s="285">
        <f>'فهرست بها سازمان'!N12</f>
        <v>0</v>
      </c>
      <c r="O3" s="285">
        <f>'فهرست بها سازمان'!O12</f>
        <v>0</v>
      </c>
      <c r="P3" s="285">
        <f>'فهرست بها سازمان'!P12</f>
        <v>0</v>
      </c>
      <c r="Q3" s="285">
        <f>'فهرست بها سازمان'!Q12</f>
        <v>0</v>
      </c>
      <c r="R3" s="285">
        <f>'فهرست بها سازمان'!R12</f>
        <v>0</v>
      </c>
      <c r="S3" s="285">
        <f>'فهرست بها سازمان'!S12</f>
        <v>0</v>
      </c>
      <c r="T3" s="285">
        <f>'فهرست بها سازمان'!T12</f>
        <v>0</v>
      </c>
      <c r="U3" s="285">
        <f>'فهرست بها سازمان'!U12</f>
        <v>0</v>
      </c>
      <c r="V3" s="162" t="s">
        <v>1895</v>
      </c>
      <c r="W3" s="163" t="s">
        <v>1909</v>
      </c>
      <c r="X3" s="164" t="s">
        <v>1836</v>
      </c>
      <c r="Y3" s="159" t="s">
        <v>1837</v>
      </c>
      <c r="Z3" s="159" t="s">
        <v>1</v>
      </c>
      <c r="AA3" s="159" t="s">
        <v>1838</v>
      </c>
      <c r="AB3" s="159" t="s">
        <v>1910</v>
      </c>
      <c r="AC3" s="285">
        <f>G3</f>
        <v>0</v>
      </c>
      <c r="AD3" s="285">
        <f t="shared" ref="AD3:AQ3" si="0">H3</f>
        <v>0</v>
      </c>
      <c r="AE3" s="285">
        <f t="shared" si="0"/>
        <v>0</v>
      </c>
      <c r="AF3" s="285">
        <f t="shared" si="0"/>
        <v>0</v>
      </c>
      <c r="AG3" s="285">
        <f t="shared" si="0"/>
        <v>0</v>
      </c>
      <c r="AH3" s="285">
        <f t="shared" si="0"/>
        <v>0</v>
      </c>
      <c r="AI3" s="285">
        <f t="shared" si="0"/>
        <v>0</v>
      </c>
      <c r="AJ3" s="285">
        <f t="shared" si="0"/>
        <v>0</v>
      </c>
      <c r="AK3" s="285">
        <f t="shared" si="0"/>
        <v>0</v>
      </c>
      <c r="AL3" s="285">
        <f t="shared" si="0"/>
        <v>0</v>
      </c>
      <c r="AM3" s="285">
        <f t="shared" si="0"/>
        <v>0</v>
      </c>
      <c r="AN3" s="285">
        <f t="shared" si="0"/>
        <v>0</v>
      </c>
      <c r="AO3" s="285">
        <f t="shared" si="0"/>
        <v>0</v>
      </c>
      <c r="AP3" s="285">
        <f t="shared" si="0"/>
        <v>0</v>
      </c>
      <c r="AQ3" s="285">
        <f t="shared" si="0"/>
        <v>0</v>
      </c>
      <c r="AR3" s="165" t="s">
        <v>1895</v>
      </c>
      <c r="AS3" s="286">
        <f>AC3</f>
        <v>0</v>
      </c>
      <c r="AT3" s="286">
        <f t="shared" ref="AT3:BG3" si="1">AD3</f>
        <v>0</v>
      </c>
      <c r="AU3" s="286">
        <f t="shared" si="1"/>
        <v>0</v>
      </c>
      <c r="AV3" s="286">
        <f t="shared" si="1"/>
        <v>0</v>
      </c>
      <c r="AW3" s="286">
        <f t="shared" si="1"/>
        <v>0</v>
      </c>
      <c r="AX3" s="286">
        <f t="shared" si="1"/>
        <v>0</v>
      </c>
      <c r="AY3" s="286">
        <f t="shared" si="1"/>
        <v>0</v>
      </c>
      <c r="AZ3" s="286">
        <f t="shared" si="1"/>
        <v>0</v>
      </c>
      <c r="BA3" s="286">
        <f t="shared" si="1"/>
        <v>0</v>
      </c>
      <c r="BB3" s="286">
        <f t="shared" si="1"/>
        <v>0</v>
      </c>
      <c r="BC3" s="286">
        <f t="shared" si="1"/>
        <v>0</v>
      </c>
      <c r="BD3" s="286">
        <f t="shared" si="1"/>
        <v>0</v>
      </c>
      <c r="BE3" s="286">
        <f t="shared" si="1"/>
        <v>0</v>
      </c>
      <c r="BF3" s="286">
        <f t="shared" si="1"/>
        <v>0</v>
      </c>
      <c r="BG3" s="286">
        <f t="shared" si="1"/>
        <v>0</v>
      </c>
      <c r="BH3" s="170" t="s">
        <v>1896</v>
      </c>
      <c r="BI3" s="171" t="s">
        <v>1897</v>
      </c>
      <c r="BJ3" s="172" t="s">
        <v>1898</v>
      </c>
      <c r="BK3" s="863"/>
    </row>
    <row r="4" spans="1:64" ht="34.5" customHeight="1">
      <c r="A4" s="174">
        <f ca="1">IFERROR(VLOOKUP(ROW(A1),'فهرست بها کلی'!$D$13:$BO$1660,1,0),"")</f>
        <v>1</v>
      </c>
      <c r="B4" s="174">
        <f ca="1">IFERROR(VLOOKUP(ROW(A1),'فهرست بها کلی'!$D$13:$BO$1660,4,0),"")</f>
        <v>230001200</v>
      </c>
      <c r="C4" s="174">
        <f ca="1">IFERROR(VLOOKUP(ROW(A1),'فهرست بها کلی'!$D$13:$BO$1660,5,0),"")</f>
        <v>0</v>
      </c>
      <c r="D4" s="174" t="str">
        <f ca="1">IFERROR(VLOOKUP(ROW(A1),'فهرست بها کلی'!$D$13:$BO$1660,6,0),"")</f>
        <v>رول پلاك</v>
      </c>
      <c r="E4" s="174" t="str">
        <f ca="1">IFERROR(VLOOKUP(ROW(A1),'فهرست بها کلی'!$D$13:$BO$1660,7,0),"")</f>
        <v>عدد</v>
      </c>
      <c r="F4" s="174">
        <f ca="1">IFERROR(VLOOKUP(ROW(A1),'فهرست بها کلی'!$D$13:$BO$1660,8,0),"")</f>
        <v>15000</v>
      </c>
      <c r="G4" s="174">
        <f ca="1">IFERROR(VLOOKUP(ROW(A1),'فهرست بها کلی'!$D$13:$BO$1660,20,0),"")</f>
        <v>0</v>
      </c>
      <c r="H4" s="174">
        <f ca="1">IFERROR(VLOOKUP(ROW(A1),'فهرست بها کلی'!$D$13:$BO$1660,23,0),"")</f>
        <v>0</v>
      </c>
      <c r="I4" s="174">
        <f ca="1">IFERROR(VLOOKUP(ROW(A1),'فهرست بها کلی'!$D$13:$BO$1660,26,0),"")</f>
        <v>0</v>
      </c>
      <c r="J4" s="174">
        <f ca="1">IFERROR(VLOOKUP(ROW(A1),'فهرست بها کلی'!$D$13:$BO$1660,29,0),"")</f>
        <v>0</v>
      </c>
      <c r="K4" s="174">
        <f ca="1">IFERROR(VLOOKUP(ROW(A1),'فهرست بها کلی'!$D$13:$BO$1660,32,0),"")</f>
        <v>0</v>
      </c>
      <c r="L4" s="174">
        <f ca="1">IFERROR(VLOOKUP(ROW(A1),'فهرست بها کلی'!$D$13:$BO$1660,35,0),"")</f>
        <v>0</v>
      </c>
      <c r="M4" s="174">
        <f ca="1">IFERROR(VLOOKUP(ROW(A1),'فهرست بها کلی'!$D$13:$BO$1660,38,0),"")</f>
        <v>4</v>
      </c>
      <c r="N4" s="174">
        <f ca="1">IFERROR(VLOOKUP(ROW(A1),'فهرست بها کلی'!$D$13:$BO$1660,41,0),"")</f>
        <v>0</v>
      </c>
      <c r="O4" s="174">
        <f ca="1">IFERROR(VLOOKUP(ROW(A1),'فهرست بها کلی'!$D$13:$BO$1660,44,0),"")</f>
        <v>0</v>
      </c>
      <c r="P4" s="174">
        <f ca="1">IFERROR(VLOOKUP(ROW(A1),'فهرست بها کلی'!$D$13:$BO$1660,47,0),"")</f>
        <v>0</v>
      </c>
      <c r="Q4" s="174">
        <f ca="1">IFERROR(VLOOKUP(ROW(A1),'فهرست بها کلی'!$D$13:$BO$1660,50,0),"")</f>
        <v>0</v>
      </c>
      <c r="R4" s="174">
        <f ca="1">IFERROR(VLOOKUP(ROW(A1),'فهرست بها کلی'!$D$13:$BO$1660,53,0),"")</f>
        <v>0</v>
      </c>
      <c r="S4" s="174">
        <f ca="1">IFERROR(VLOOKUP(ROW(A1),'فهرست بها کلی'!$D$13:$BO$1660,56,0),"")</f>
        <v>0</v>
      </c>
      <c r="T4" s="174">
        <f ca="1">IFERROR(VLOOKUP(ROW(A1),'فهرست بها کلی'!$D$13:$BO$1660,59,0),"")</f>
        <v>0</v>
      </c>
      <c r="U4" s="174">
        <f ca="1">IFERROR(VLOOKUP(ROW(A1),'فهرست بها کلی'!$D$13:$BO$1660,62,0),"")</f>
        <v>0</v>
      </c>
      <c r="V4" s="241">
        <f ca="1">SUM(G4:U4)</f>
        <v>4</v>
      </c>
      <c r="W4" s="242">
        <f ca="1">IFERROR(V4*F4,"")</f>
        <v>60000</v>
      </c>
      <c r="X4" s="174">
        <f ca="1">IFERROR(VLOOKUP(ROW(A1),'فهرست بها کلی'!$D$13:$BO$1660,9,0),"")</f>
        <v>0</v>
      </c>
      <c r="Y4" s="174">
        <f ca="1">IFERROR(VLOOKUP(ROW(A1),'فهرست بها کلی'!$D$13:$BO$1660,10,0),"")</f>
        <v>0</v>
      </c>
      <c r="Z4" s="174">
        <f ca="1">IFERROR(VLOOKUP(ROW(A1),'فهرست بها کلی'!$D$13:$BO$1660,11,0),"")</f>
        <v>0</v>
      </c>
      <c r="AA4" s="174">
        <f ca="1">IFERROR(VLOOKUP(ROW(A1),'فهرست بها کلی'!$D$13:$BO$1660,12,0),"")</f>
        <v>0</v>
      </c>
      <c r="AB4" s="243">
        <f ca="1">IFERROR(AA4*0.6,"")</f>
        <v>0</v>
      </c>
      <c r="AC4" s="174">
        <f ca="1">IFERROR(VLOOKUP(ROW(A1),'فهرست بها کلی'!$D$13:$BO$1660,21,0),"")</f>
        <v>0</v>
      </c>
      <c r="AD4" s="174">
        <f ca="1">IFERROR(VLOOKUP(ROW(A1),'فهرست بها کلی'!$D$13:$BO$1660,24,0),"")</f>
        <v>0</v>
      </c>
      <c r="AE4" s="174">
        <f ca="1">IFERROR(VLOOKUP(ROW(A1),'فهرست بها کلی'!$D$13:$BO$1660,27,0),"")</f>
        <v>0</v>
      </c>
      <c r="AF4" s="174">
        <f ca="1">IFERROR(VLOOKUP(ROW(A1),'فهرست بها کلی'!$D$13:$BO$1660,30,0),"")</f>
        <v>0</v>
      </c>
      <c r="AG4" s="174">
        <f ca="1">IFERROR(VLOOKUP(ROW(A1),'فهرست بها کلی'!$D$13:$BO$1660,33,0),"")</f>
        <v>0</v>
      </c>
      <c r="AH4" s="174">
        <f ca="1">IFERROR(VLOOKUP(ROW(A1),'فهرست بها کلی'!$D$13:$BO$1660,36,0),"")</f>
        <v>0</v>
      </c>
      <c r="AI4" s="174">
        <f ca="1">IFERROR(VLOOKUP(ROW(A1),'فهرست بها کلی'!$D$13:$BO$1660,39,0),"")</f>
        <v>4</v>
      </c>
      <c r="AJ4" s="174">
        <f ca="1">IFERROR(VLOOKUP(ROW(A1),'فهرست بها کلی'!$D$13:$BO$1660,42,0),"")</f>
        <v>0</v>
      </c>
      <c r="AK4" s="174">
        <f ca="1">IFERROR(VLOOKUP(ROW(A1),'فهرست بها کلی'!$D$13:$BO$1660,45,0),"")</f>
        <v>0</v>
      </c>
      <c r="AL4" s="174">
        <f ca="1">IFERROR(VLOOKUP(ROW(A1),'فهرست بها کلی'!$D$13:$BO$1660,48,0),"")</f>
        <v>0</v>
      </c>
      <c r="AM4" s="174">
        <f ca="1">IFERROR(VLOOKUP(ROW(A1),'فهرست بها کلی'!$D$13:$BO$1660,51,0),"")</f>
        <v>0</v>
      </c>
      <c r="AN4" s="174">
        <f ca="1">IFERROR(VLOOKUP(ROW(A1),'فهرست بها کلی'!$D$13:$BO$1660,54,0),"")</f>
        <v>0</v>
      </c>
      <c r="AO4" s="174">
        <f ca="1">IFERROR(VLOOKUP(ROW(A1),'فهرست بها کلی'!$D$13:$BO$1660,57,0),"")</f>
        <v>0</v>
      </c>
      <c r="AP4" s="174">
        <f ca="1">IFERROR(VLOOKUP(ROW(A1),'فهرست بها کلی'!$D$13:$BO$1660,60,0),"")</f>
        <v>0</v>
      </c>
      <c r="AQ4" s="174">
        <f ca="1">IFERROR(VLOOKUP(ROW(A1),'فهرست بها کلی'!$D$13:$BO$1660,63,0),"")</f>
        <v>0</v>
      </c>
      <c r="AR4" s="244">
        <f ca="1">SUM(AC4:AQ4)</f>
        <v>4</v>
      </c>
      <c r="AS4" s="174">
        <f ca="1">IFERROR(VLOOKUP(ROW(A1),'فهرست بها کلی'!$D$13:$BO$1660,22,0),"")</f>
        <v>0</v>
      </c>
      <c r="AT4" s="174">
        <f ca="1">IFERROR(VLOOKUP(ROW(A1),'فهرست بها کلی'!$D$13:$BO$1660,25,0),"")</f>
        <v>0</v>
      </c>
      <c r="AU4" s="174">
        <f ca="1">IFERROR(VLOOKUP(ROW(A1),'فهرست بها کلی'!$D$13:$BO$1660,28,0),"")</f>
        <v>0</v>
      </c>
      <c r="AV4" s="174">
        <f ca="1">IFERROR(VLOOKUP(ROW(A1),'فهرست بها کلی'!$D$13:$BO$1660,31,0),"")</f>
        <v>0</v>
      </c>
      <c r="AW4" s="174">
        <f ca="1">IFERROR(VLOOKUP(ROW(A1),'فهرست بها کلی'!$D$13:$BO$1660,34,0),"")</f>
        <v>0</v>
      </c>
      <c r="AX4" s="174">
        <f ca="1">IFERROR(VLOOKUP(ROW(A1),'فهرست بها کلی'!$D$13:$BO$1660,37,0),"")</f>
        <v>0</v>
      </c>
      <c r="AY4" s="174">
        <f ca="1">IFERROR(VLOOKUP(ROW(A1),'فهرست بها کلی'!$D$13:$BO$1660,40,0),"")</f>
        <v>0</v>
      </c>
      <c r="AZ4" s="174">
        <f ca="1">IFERROR(VLOOKUP(ROW(A1),'فهرست بها کلی'!$D$13:$BO$1660,43,0),"")</f>
        <v>0</v>
      </c>
      <c r="BA4" s="174">
        <f ca="1">IFERROR(VLOOKUP(ROW(A1),'فهرست بها کلی'!$D$13:$BO$1660,46,0),"")</f>
        <v>0</v>
      </c>
      <c r="BB4" s="174">
        <f ca="1">IFERROR(VLOOKUP(ROW(A1),'فهرست بها کلی'!$D$13:$BO$1660,49,0),"")</f>
        <v>0</v>
      </c>
      <c r="BC4" s="174">
        <f ca="1">IFERROR(VLOOKUP(ROW(A1),'فهرست بها کلی'!$D$13:$BO$1660,52,0),"")</f>
        <v>0</v>
      </c>
      <c r="BD4" s="174">
        <f ca="1">IFERROR(VLOOKUP(ROW(A1),'فهرست بها کلی'!$D$13:$BO$1660,55,0),"")</f>
        <v>0</v>
      </c>
      <c r="BE4" s="174">
        <f ca="1">IFERROR(VLOOKUP(ROW(A1),'فهرست بها کلی'!$D$13:$BO$1660,58,0),"")</f>
        <v>0</v>
      </c>
      <c r="BF4" s="174">
        <f ca="1">IFERROR(VLOOKUP(ROW(A1),'فهرست بها کلی'!$D$13:$BO$1660,61,0),"")</f>
        <v>0</v>
      </c>
      <c r="BG4" s="174">
        <f ca="1">IFERROR(VLOOKUP(ROW(B1),'فهرست بها کلی'!$D$13:$BO$1660,64,0),"")</f>
        <v>0</v>
      </c>
      <c r="BH4" s="174">
        <f ca="1">IFERROR(VLOOKUP(ROW(C1),'فهرست بها کلی'!$D$13:$BO$1660,15,0),"")</f>
        <v>0</v>
      </c>
      <c r="BI4" s="245">
        <f ca="1">IFERROR(AR4*AA4," ")</f>
        <v>0</v>
      </c>
      <c r="BJ4" s="245">
        <f ca="1">IFERROR(AB4*BH4,"")</f>
        <v>0</v>
      </c>
      <c r="BK4" s="328">
        <f ca="1">IFERROR(BJ4+BI4+W4,"")</f>
        <v>60000</v>
      </c>
      <c r="BL4" s="168">
        <f ca="1">BH4+AR4+V4</f>
        <v>8</v>
      </c>
    </row>
    <row r="5" spans="1:64" ht="34.5" customHeight="1">
      <c r="A5" s="174">
        <f ca="1">IFERROR(VLOOKUP(ROW(A2),'فهرست بها کلی'!$D$13:$BO$1660,1,0),"")</f>
        <v>2</v>
      </c>
      <c r="B5" s="174">
        <f ca="1">IFERROR(VLOOKUP(ROW(A2),'فهرست بها کلی'!$D$13:$BO$1660,4,0),"")</f>
        <v>261000800</v>
      </c>
      <c r="C5" s="174">
        <f ca="1">IFERROR(VLOOKUP(ROW(A2),'فهرست بها کلی'!$D$13:$BO$1660,5,0),"")</f>
        <v>0</v>
      </c>
      <c r="D5" s="174" t="str">
        <f ca="1">IFERROR(VLOOKUP(ROW(A2),'فهرست بها کلی'!$D$13:$BO$1660,6,0),"")</f>
        <v xml:space="preserve">مهره چشمي نمره 16 </v>
      </c>
      <c r="E5" s="174" t="str">
        <f ca="1">IFERROR(VLOOKUP(ROW(A2),'فهرست بها کلی'!$D$13:$BO$1660,7,0),"")</f>
        <v>عدد</v>
      </c>
      <c r="F5" s="174">
        <f ca="1">IFERROR(VLOOKUP(ROW(A2),'فهرست بها کلی'!$D$13:$BO$1660,8,0),"")</f>
        <v>285000</v>
      </c>
      <c r="G5" s="174">
        <f ca="1">IFERROR(VLOOKUP(ROW(A2),'فهرست بها کلی'!$D$13:$BO$1660,20,0),"")</f>
        <v>0</v>
      </c>
      <c r="H5" s="174">
        <f ca="1">IFERROR(VLOOKUP(ROW(A2),'فهرست بها کلی'!$D$13:$BO$1660,23,0),"")</f>
        <v>0</v>
      </c>
      <c r="I5" s="174">
        <f ca="1">IFERROR(VLOOKUP(ROW(A2),'فهرست بها کلی'!$D$13:$BO$1660,26,0),"")</f>
        <v>0</v>
      </c>
      <c r="J5" s="174">
        <f ca="1">IFERROR(VLOOKUP(ROW(A2),'فهرست بها کلی'!$D$13:$BO$1660,29,0),"")</f>
        <v>0</v>
      </c>
      <c r="K5" s="174">
        <f ca="1">IFERROR(VLOOKUP(ROW(A2),'فهرست بها کلی'!$D$13:$BO$1660,32,0),"")</f>
        <v>0</v>
      </c>
      <c r="L5" s="174">
        <f ca="1">IFERROR(VLOOKUP(ROW(A2),'فهرست بها کلی'!$D$13:$BO$1660,35,0),"")</f>
        <v>0</v>
      </c>
      <c r="M5" s="174">
        <f ca="1">IFERROR(VLOOKUP(ROW(A2),'فهرست بها کلی'!$D$13:$BO$1660,38,0),"")</f>
        <v>2</v>
      </c>
      <c r="N5" s="174">
        <f ca="1">IFERROR(VLOOKUP(ROW(A2),'فهرست بها کلی'!$D$13:$BO$1660,41,0),"")</f>
        <v>0</v>
      </c>
      <c r="O5" s="174">
        <f ca="1">IFERROR(VLOOKUP(ROW(A2),'فهرست بها کلی'!$D$13:$BO$1660,44,0),"")</f>
        <v>0</v>
      </c>
      <c r="P5" s="174">
        <f ca="1">IFERROR(VLOOKUP(ROW(A2),'فهرست بها کلی'!$D$13:$BO$1660,47,0),"")</f>
        <v>0</v>
      </c>
      <c r="Q5" s="174">
        <f ca="1">IFERROR(VLOOKUP(ROW(A2),'فهرست بها کلی'!$D$13:$BO$1660,50,0),"")</f>
        <v>0</v>
      </c>
      <c r="R5" s="174">
        <f ca="1">IFERROR(VLOOKUP(ROW(A2),'فهرست بها کلی'!$D$13:$BO$1660,53,0),"")</f>
        <v>0</v>
      </c>
      <c r="S5" s="174">
        <f ca="1">IFERROR(VLOOKUP(ROW(A2),'فهرست بها کلی'!$D$13:$BO$1660,56,0),"")</f>
        <v>0</v>
      </c>
      <c r="T5" s="174">
        <f ca="1">IFERROR(VLOOKUP(ROW(A2),'فهرست بها کلی'!$D$13:$BO$1660,59,0),"")</f>
        <v>0</v>
      </c>
      <c r="U5" s="174">
        <f ca="1">IFERROR(VLOOKUP(ROW(A2),'فهرست بها کلی'!$D$13:$BO$1660,62,0),"")</f>
        <v>0</v>
      </c>
      <c r="V5" s="241">
        <f t="shared" ref="V5:V68" ca="1" si="2">SUM(G5:U5)</f>
        <v>2</v>
      </c>
      <c r="W5" s="242">
        <f t="shared" ref="W5:W68" ca="1" si="3">IFERROR(V5*F5,"")</f>
        <v>570000</v>
      </c>
      <c r="X5" s="174" t="str">
        <f ca="1">IFERROR(VLOOKUP(ROW(A2),'فهرست بها کلی'!$D$13:$BO$1660,9,0),"")</f>
        <v>*</v>
      </c>
      <c r="Y5" s="174" t="str">
        <f ca="1">IFERROR(VLOOKUP(ROW(A2),'فهرست بها کلی'!$D$13:$BO$1660,10,0),"")</f>
        <v xml:space="preserve">نصب مهره چشمي نمره 16 </v>
      </c>
      <c r="Z5" s="174" t="str">
        <f ca="1">IFERROR(VLOOKUP(ROW(A2),'فهرست بها کلی'!$D$13:$BO$1660,11,0),"")</f>
        <v>عدد</v>
      </c>
      <c r="AA5" s="174">
        <f ca="1">IFERROR(VLOOKUP(ROW(A2),'فهرست بها کلی'!$D$13:$BO$1660,12,0),"")</f>
        <v>58000</v>
      </c>
      <c r="AB5" s="243">
        <f t="shared" ref="AB5:AB68" ca="1" si="4">IFERROR(AA5*0.6,"")</f>
        <v>34800</v>
      </c>
      <c r="AC5" s="174">
        <f ca="1">IFERROR(VLOOKUP(ROW(A2),'فهرست بها کلی'!$D$13:$BO$1660,21,0),"")</f>
        <v>0</v>
      </c>
      <c r="AD5" s="174">
        <f ca="1">IFERROR(VLOOKUP(ROW(A2),'فهرست بها کلی'!$D$13:$BO$1660,24,0),"")</f>
        <v>0</v>
      </c>
      <c r="AE5" s="174">
        <f ca="1">IFERROR(VLOOKUP(ROW(A2),'فهرست بها کلی'!$D$13:$BO$1660,27,0),"")</f>
        <v>0</v>
      </c>
      <c r="AF5" s="174">
        <f ca="1">IFERROR(VLOOKUP(ROW(A2),'فهرست بها کلی'!$D$13:$BO$1660,30,0),"")</f>
        <v>0</v>
      </c>
      <c r="AG5" s="174">
        <f ca="1">IFERROR(VLOOKUP(ROW(A2),'فهرست بها کلی'!$D$13:$BO$1660,33,0),"")</f>
        <v>0</v>
      </c>
      <c r="AH5" s="174">
        <f ca="1">IFERROR(VLOOKUP(ROW(A2),'فهرست بها کلی'!$D$13:$BO$1660,36,0),"")</f>
        <v>0</v>
      </c>
      <c r="AI5" s="174">
        <f ca="1">IFERROR(VLOOKUP(ROW(A2),'فهرست بها کلی'!$D$13:$BO$1660,39,0),"")</f>
        <v>2</v>
      </c>
      <c r="AJ5" s="174">
        <f ca="1">IFERROR(VLOOKUP(ROW(A2),'فهرست بها کلی'!$D$13:$BO$1660,42,0),"")</f>
        <v>0</v>
      </c>
      <c r="AK5" s="174">
        <f ca="1">IFERROR(VLOOKUP(ROW(A2),'فهرست بها کلی'!$D$13:$BO$1660,45,0),"")</f>
        <v>0</v>
      </c>
      <c r="AL5" s="174">
        <f ca="1">IFERROR(VLOOKUP(ROW(A2),'فهرست بها کلی'!$D$13:$BO$1660,48,0),"")</f>
        <v>0</v>
      </c>
      <c r="AM5" s="174">
        <f ca="1">IFERROR(VLOOKUP(ROW(A2),'فهرست بها کلی'!$D$13:$BO$1660,51,0),"")</f>
        <v>0</v>
      </c>
      <c r="AN5" s="174">
        <f ca="1">IFERROR(VLOOKUP(ROW(A2),'فهرست بها کلی'!$D$13:$BO$1660,54,0),"")</f>
        <v>0</v>
      </c>
      <c r="AO5" s="174">
        <f ca="1">IFERROR(VLOOKUP(ROW(A2),'فهرست بها کلی'!$D$13:$BO$1660,57,0),"")</f>
        <v>0</v>
      </c>
      <c r="AP5" s="174">
        <f ca="1">IFERROR(VLOOKUP(ROW(A2),'فهرست بها کلی'!$D$13:$BO$1660,60,0),"")</f>
        <v>0</v>
      </c>
      <c r="AQ5" s="174">
        <f ca="1">IFERROR(VLOOKUP(ROW(A2),'فهرست بها کلی'!$D$13:$BO$1660,63,0),"")</f>
        <v>0</v>
      </c>
      <c r="AR5" s="244">
        <f t="shared" ref="AR5:AR68" ca="1" si="5">SUM(AC5:AQ5)</f>
        <v>2</v>
      </c>
      <c r="AS5" s="174">
        <f ca="1">IFERROR(VLOOKUP(ROW(A2),'فهرست بها کلی'!$D$13:$BO$1660,22,0),"")</f>
        <v>0</v>
      </c>
      <c r="AT5" s="174">
        <f ca="1">IFERROR(VLOOKUP(ROW(A2),'فهرست بها کلی'!$D$13:$BO$1660,25,0),"")</f>
        <v>0</v>
      </c>
      <c r="AU5" s="174">
        <f ca="1">IFERROR(VLOOKUP(ROW(A2),'فهرست بها کلی'!$D$13:$BO$1660,28,0),"")</f>
        <v>0</v>
      </c>
      <c r="AV5" s="174">
        <f ca="1">IFERROR(VLOOKUP(ROW(A2),'فهرست بها کلی'!$D$13:$BO$1660,31,0),"")</f>
        <v>0</v>
      </c>
      <c r="AW5" s="174">
        <f ca="1">IFERROR(VLOOKUP(ROW(A2),'فهرست بها کلی'!$D$13:$BO$1660,34,0),"")</f>
        <v>0</v>
      </c>
      <c r="AX5" s="174">
        <f ca="1">IFERROR(VLOOKUP(ROW(A2),'فهرست بها کلی'!$D$13:$BO$1660,37,0),"")</f>
        <v>0</v>
      </c>
      <c r="AY5" s="174">
        <f ca="1">IFERROR(VLOOKUP(ROW(A2),'فهرست بها کلی'!$D$13:$BO$1660,40,0),"")</f>
        <v>0</v>
      </c>
      <c r="AZ5" s="174">
        <f ca="1">IFERROR(VLOOKUP(ROW(A2),'فهرست بها کلی'!$D$13:$BO$1660,43,0),"")</f>
        <v>0</v>
      </c>
      <c r="BA5" s="174">
        <f ca="1">IFERROR(VLOOKUP(ROW(A2),'فهرست بها کلی'!$D$13:$BO$1660,46,0),"")</f>
        <v>0</v>
      </c>
      <c r="BB5" s="174">
        <f ca="1">IFERROR(VLOOKUP(ROW(A2),'فهرست بها کلی'!$D$13:$BO$1660,49,0),"")</f>
        <v>0</v>
      </c>
      <c r="BC5" s="174">
        <f ca="1">IFERROR(VLOOKUP(ROW(A2),'فهرست بها کلی'!$D$13:$BO$1660,52,0),"")</f>
        <v>0</v>
      </c>
      <c r="BD5" s="174">
        <f ca="1">IFERROR(VLOOKUP(ROW(A2),'فهرست بها کلی'!$D$13:$BO$1660,55,0),"")</f>
        <v>0</v>
      </c>
      <c r="BE5" s="174">
        <f ca="1">IFERROR(VLOOKUP(ROW(A2),'فهرست بها کلی'!$D$13:$BO$1660,58,0),"")</f>
        <v>0</v>
      </c>
      <c r="BF5" s="174">
        <f ca="1">IFERROR(VLOOKUP(ROW(A2),'فهرست بها کلی'!$D$13:$BO$1660,61,0),"")</f>
        <v>0</v>
      </c>
      <c r="BG5" s="174">
        <f ca="1">IFERROR(VLOOKUP(ROW(B2),'فهرست بها کلی'!$D$13:$BO$1660,64,0),"")</f>
        <v>0</v>
      </c>
      <c r="BH5" s="174">
        <f ca="1">IFERROR(VLOOKUP(ROW(C2),'فهرست بها کلی'!$D$13:$BO$1660,15,0),"")</f>
        <v>0</v>
      </c>
      <c r="BI5" s="245">
        <f t="shared" ref="BI5:BI68" ca="1" si="6">IFERROR(AR5*AA5," ")</f>
        <v>116000</v>
      </c>
      <c r="BJ5" s="245">
        <f t="shared" ref="BJ5:BJ68" ca="1" si="7">IFERROR(AB5*BH5,"")</f>
        <v>0</v>
      </c>
      <c r="BK5" s="328">
        <f t="shared" ref="BK5:BK68" ca="1" si="8">IFERROR(BJ5+BI5+W5,"")</f>
        <v>686000</v>
      </c>
      <c r="BL5" s="168">
        <f t="shared" ref="BL5:BL60" ca="1" si="9">BH5+AR5+V5</f>
        <v>4</v>
      </c>
    </row>
    <row r="6" spans="1:64" ht="34.5" customHeight="1">
      <c r="A6" s="174">
        <f ca="1">IFERROR(VLOOKUP(ROW(A3),'فهرست بها کلی'!$D$13:$BO$1660,1,0),"")</f>
        <v>3</v>
      </c>
      <c r="B6" s="174">
        <f ca="1">IFERROR(VLOOKUP(ROW(A3),'فهرست بها کلی'!$D$13:$BO$1660,4,0),"")</f>
        <v>269000735</v>
      </c>
      <c r="C6" s="174">
        <f ca="1">IFERROR(VLOOKUP(ROW(A3),'فهرست بها کلی'!$D$13:$BO$1660,5,0),"")</f>
        <v>0</v>
      </c>
      <c r="D6" s="174" t="str">
        <f ca="1">IFERROR(VLOOKUP(ROW(A3),'فهرست بها کلی'!$D$13:$BO$1660,6,0),"")</f>
        <v>كلمپ انشعاب سر خط (بي متال)كابل خودنگهدار فشار ضعيف  ايراني</v>
      </c>
      <c r="E6" s="174" t="str">
        <f ca="1">IFERROR(VLOOKUP(ROW(A3),'فهرست بها کلی'!$D$13:$BO$1660,7,0),"")</f>
        <v>عدد</v>
      </c>
      <c r="F6" s="174">
        <f ca="1">IFERROR(VLOOKUP(ROW(A3),'فهرست بها کلی'!$D$13:$BO$1660,8,0),"")</f>
        <v>980000</v>
      </c>
      <c r="G6" s="174">
        <f ca="1">IFERROR(VLOOKUP(ROW(A3),'فهرست بها کلی'!$D$13:$BO$1660,20,0),"")</f>
        <v>0</v>
      </c>
      <c r="H6" s="174">
        <f ca="1">IFERROR(VLOOKUP(ROW(A3),'فهرست بها کلی'!$D$13:$BO$1660,23,0),"")</f>
        <v>0</v>
      </c>
      <c r="I6" s="174">
        <f ca="1">IFERROR(VLOOKUP(ROW(A3),'فهرست بها کلی'!$D$13:$BO$1660,26,0),"")</f>
        <v>0</v>
      </c>
      <c r="J6" s="174">
        <f ca="1">IFERROR(VLOOKUP(ROW(A3),'فهرست بها کلی'!$D$13:$BO$1660,29,0),"")</f>
        <v>0</v>
      </c>
      <c r="K6" s="174">
        <f ca="1">IFERROR(VLOOKUP(ROW(A3),'فهرست بها کلی'!$D$13:$BO$1660,32,0),"")</f>
        <v>0</v>
      </c>
      <c r="L6" s="174">
        <f ca="1">IFERROR(VLOOKUP(ROW(A3),'فهرست بها کلی'!$D$13:$BO$1660,35,0),"")</f>
        <v>0</v>
      </c>
      <c r="M6" s="174">
        <f ca="1">IFERROR(VLOOKUP(ROW(A3),'فهرست بها کلی'!$D$13:$BO$1660,38,0),"")</f>
        <v>6</v>
      </c>
      <c r="N6" s="174">
        <f ca="1">IFERROR(VLOOKUP(ROW(A3),'فهرست بها کلی'!$D$13:$BO$1660,41,0),"")</f>
        <v>0</v>
      </c>
      <c r="O6" s="174">
        <f ca="1">IFERROR(VLOOKUP(ROW(A3),'فهرست بها کلی'!$D$13:$BO$1660,44,0),"")</f>
        <v>0</v>
      </c>
      <c r="P6" s="174">
        <f ca="1">IFERROR(VLOOKUP(ROW(A3),'فهرست بها کلی'!$D$13:$BO$1660,47,0),"")</f>
        <v>0</v>
      </c>
      <c r="Q6" s="174">
        <f ca="1">IFERROR(VLOOKUP(ROW(A3),'فهرست بها کلی'!$D$13:$BO$1660,50,0),"")</f>
        <v>0</v>
      </c>
      <c r="R6" s="174">
        <f ca="1">IFERROR(VLOOKUP(ROW(A3),'فهرست بها کلی'!$D$13:$BO$1660,53,0),"")</f>
        <v>0</v>
      </c>
      <c r="S6" s="174">
        <f ca="1">IFERROR(VLOOKUP(ROW(A3),'فهرست بها کلی'!$D$13:$BO$1660,56,0),"")</f>
        <v>0</v>
      </c>
      <c r="T6" s="174">
        <f ca="1">IFERROR(VLOOKUP(ROW(A3),'فهرست بها کلی'!$D$13:$BO$1660,59,0),"")</f>
        <v>0</v>
      </c>
      <c r="U6" s="174">
        <f ca="1">IFERROR(VLOOKUP(ROW(A3),'فهرست بها کلی'!$D$13:$BO$1660,62,0),"")</f>
        <v>0</v>
      </c>
      <c r="V6" s="241">
        <f t="shared" ca="1" si="2"/>
        <v>6</v>
      </c>
      <c r="W6" s="242">
        <f t="shared" ca="1" si="3"/>
        <v>5880000</v>
      </c>
      <c r="X6" s="174">
        <f ca="1">IFERROR(VLOOKUP(ROW(A3),'فهرست بها کلی'!$D$13:$BO$1660,9,0),"")</f>
        <v>421607</v>
      </c>
      <c r="Y6" s="174" t="str">
        <f ca="1">IFERROR(VLOOKUP(ROW(A3),'فهرست بها کلی'!$D$13:$BO$1660,10,0),"")</f>
        <v>نصب انواع کانکتور هادی روکش‌دار.</v>
      </c>
      <c r="Z6" s="174" t="str">
        <f ca="1">IFERROR(VLOOKUP(ROW(A3),'فهرست بها کلی'!$D$13:$BO$1660,11,0),"")</f>
        <v>عدد</v>
      </c>
      <c r="AA6" s="174">
        <f ca="1">IFERROR(VLOOKUP(ROW(A3),'فهرست بها کلی'!$D$13:$BO$1660,12,0),"")</f>
        <v>304500</v>
      </c>
      <c r="AB6" s="243">
        <f t="shared" ca="1" si="4"/>
        <v>182700</v>
      </c>
      <c r="AC6" s="174">
        <f ca="1">IFERROR(VLOOKUP(ROW(A3),'فهرست بها کلی'!$D$13:$BO$1660,21,0),"")</f>
        <v>0</v>
      </c>
      <c r="AD6" s="174">
        <f ca="1">IFERROR(VLOOKUP(ROW(A3),'فهرست بها کلی'!$D$13:$BO$1660,24,0),"")</f>
        <v>0</v>
      </c>
      <c r="AE6" s="174">
        <f ca="1">IFERROR(VLOOKUP(ROW(A3),'فهرست بها کلی'!$D$13:$BO$1660,27,0),"")</f>
        <v>0</v>
      </c>
      <c r="AF6" s="174">
        <f ca="1">IFERROR(VLOOKUP(ROW(A3),'فهرست بها کلی'!$D$13:$BO$1660,30,0),"")</f>
        <v>0</v>
      </c>
      <c r="AG6" s="174">
        <f ca="1">IFERROR(VLOOKUP(ROW(A3),'فهرست بها کلی'!$D$13:$BO$1660,33,0),"")</f>
        <v>0</v>
      </c>
      <c r="AH6" s="174">
        <f ca="1">IFERROR(VLOOKUP(ROW(A3),'فهرست بها کلی'!$D$13:$BO$1660,36,0),"")</f>
        <v>0</v>
      </c>
      <c r="AI6" s="174">
        <f ca="1">IFERROR(VLOOKUP(ROW(A3),'فهرست بها کلی'!$D$13:$BO$1660,39,0),"")</f>
        <v>6</v>
      </c>
      <c r="AJ6" s="174">
        <f ca="1">IFERROR(VLOOKUP(ROW(A3),'فهرست بها کلی'!$D$13:$BO$1660,42,0),"")</f>
        <v>0</v>
      </c>
      <c r="AK6" s="174">
        <f ca="1">IFERROR(VLOOKUP(ROW(A3),'فهرست بها کلی'!$D$13:$BO$1660,45,0),"")</f>
        <v>0</v>
      </c>
      <c r="AL6" s="174">
        <f ca="1">IFERROR(VLOOKUP(ROW(A3),'فهرست بها کلی'!$D$13:$BO$1660,48,0),"")</f>
        <v>0</v>
      </c>
      <c r="AM6" s="174">
        <f ca="1">IFERROR(VLOOKUP(ROW(A3),'فهرست بها کلی'!$D$13:$BO$1660,51,0),"")</f>
        <v>0</v>
      </c>
      <c r="AN6" s="174">
        <f ca="1">IFERROR(VLOOKUP(ROW(A3),'فهرست بها کلی'!$D$13:$BO$1660,54,0),"")</f>
        <v>0</v>
      </c>
      <c r="AO6" s="174">
        <f ca="1">IFERROR(VLOOKUP(ROW(A3),'فهرست بها کلی'!$D$13:$BO$1660,57,0),"")</f>
        <v>0</v>
      </c>
      <c r="AP6" s="174">
        <f ca="1">IFERROR(VLOOKUP(ROW(A3),'فهرست بها کلی'!$D$13:$BO$1660,60,0),"")</f>
        <v>0</v>
      </c>
      <c r="AQ6" s="174">
        <f ca="1">IFERROR(VLOOKUP(ROW(A3),'فهرست بها کلی'!$D$13:$BO$1660,63,0),"")</f>
        <v>0</v>
      </c>
      <c r="AR6" s="244">
        <f t="shared" ca="1" si="5"/>
        <v>6</v>
      </c>
      <c r="AS6" s="174">
        <f ca="1">IFERROR(VLOOKUP(ROW(A3),'فهرست بها کلی'!$D$13:$BO$1660,22,0),"")</f>
        <v>0</v>
      </c>
      <c r="AT6" s="174">
        <f ca="1">IFERROR(VLOOKUP(ROW(A3),'فهرست بها کلی'!$D$13:$BO$1660,25,0),"")</f>
        <v>0</v>
      </c>
      <c r="AU6" s="174">
        <f ca="1">IFERROR(VLOOKUP(ROW(A3),'فهرست بها کلی'!$D$13:$BO$1660,28,0),"")</f>
        <v>0</v>
      </c>
      <c r="AV6" s="174">
        <f ca="1">IFERROR(VLOOKUP(ROW(A3),'فهرست بها کلی'!$D$13:$BO$1660,31,0),"")</f>
        <v>0</v>
      </c>
      <c r="AW6" s="174">
        <f ca="1">IFERROR(VLOOKUP(ROW(A3),'فهرست بها کلی'!$D$13:$BO$1660,34,0),"")</f>
        <v>0</v>
      </c>
      <c r="AX6" s="174">
        <f ca="1">IFERROR(VLOOKUP(ROW(A3),'فهرست بها کلی'!$D$13:$BO$1660,37,0),"")</f>
        <v>0</v>
      </c>
      <c r="AY6" s="174">
        <f ca="1">IFERROR(VLOOKUP(ROW(A3),'فهرست بها کلی'!$D$13:$BO$1660,40,0),"")</f>
        <v>0</v>
      </c>
      <c r="AZ6" s="174">
        <f ca="1">IFERROR(VLOOKUP(ROW(A3),'فهرست بها کلی'!$D$13:$BO$1660,43,0),"")</f>
        <v>0</v>
      </c>
      <c r="BA6" s="174">
        <f ca="1">IFERROR(VLOOKUP(ROW(A3),'فهرست بها کلی'!$D$13:$BO$1660,46,0),"")</f>
        <v>0</v>
      </c>
      <c r="BB6" s="174">
        <f ca="1">IFERROR(VLOOKUP(ROW(A3),'فهرست بها کلی'!$D$13:$BO$1660,49,0),"")</f>
        <v>0</v>
      </c>
      <c r="BC6" s="174">
        <f ca="1">IFERROR(VLOOKUP(ROW(A3),'فهرست بها کلی'!$D$13:$BO$1660,52,0),"")</f>
        <v>0</v>
      </c>
      <c r="BD6" s="174">
        <f ca="1">IFERROR(VLOOKUP(ROW(A3),'فهرست بها کلی'!$D$13:$BO$1660,55,0),"")</f>
        <v>0</v>
      </c>
      <c r="BE6" s="174">
        <f ca="1">IFERROR(VLOOKUP(ROW(A3),'فهرست بها کلی'!$D$13:$BO$1660,58,0),"")</f>
        <v>0</v>
      </c>
      <c r="BF6" s="174">
        <f ca="1">IFERROR(VLOOKUP(ROW(A3),'فهرست بها کلی'!$D$13:$BO$1660,61,0),"")</f>
        <v>0</v>
      </c>
      <c r="BG6" s="174">
        <f ca="1">IFERROR(VLOOKUP(ROW(B3),'فهرست بها کلی'!$D$13:$BO$1660,64,0),"")</f>
        <v>0</v>
      </c>
      <c r="BH6" s="174">
        <f ca="1">IFERROR(VLOOKUP(ROW(C3),'فهرست بها کلی'!$D$13:$BO$1660,15,0),"")</f>
        <v>0</v>
      </c>
      <c r="BI6" s="245">
        <f t="shared" ca="1" si="6"/>
        <v>1827000</v>
      </c>
      <c r="BJ6" s="245">
        <f t="shared" ca="1" si="7"/>
        <v>0</v>
      </c>
      <c r="BK6" s="328">
        <f t="shared" ca="1" si="8"/>
        <v>7707000</v>
      </c>
      <c r="BL6" s="168">
        <f t="shared" ca="1" si="9"/>
        <v>12</v>
      </c>
    </row>
    <row r="7" spans="1:64" ht="34.5" customHeight="1">
      <c r="A7" s="174">
        <f ca="1">IFERROR(VLOOKUP(ROW(A4),'فهرست بها کلی'!$D$13:$BO$1660,1,0),"")</f>
        <v>4</v>
      </c>
      <c r="B7" s="174">
        <f ca="1">IFERROR(VLOOKUP(ROW(A4),'فهرست بها کلی'!$D$13:$BO$1660,4,0),"")</f>
        <v>701001500</v>
      </c>
      <c r="C7" s="174">
        <f ca="1">IFERROR(VLOOKUP(ROW(A4),'فهرست بها کلی'!$D$13:$BO$1660,5,0),"")</f>
        <v>0</v>
      </c>
      <c r="D7" s="174" t="str">
        <f ca="1">IFERROR(VLOOKUP(ROW(A4),'فهرست بها کلی'!$D$13:$BO$1660,6,0),"")</f>
        <v>جعبه انشعاب 6 فيوز 63 آمپري</v>
      </c>
      <c r="E7" s="174" t="str">
        <f ca="1">IFERROR(VLOOKUP(ROW(A4),'فهرست بها کلی'!$D$13:$BO$1660,7,0),"")</f>
        <v>دستگاه</v>
      </c>
      <c r="F7" s="174">
        <f ca="1">IFERROR(VLOOKUP(ROW(A4),'فهرست بها کلی'!$D$13:$BO$1660,8,0),"")</f>
        <v>32000000</v>
      </c>
      <c r="G7" s="174">
        <f ca="1">IFERROR(VLOOKUP(ROW(A4),'فهرست بها کلی'!$D$13:$BO$1660,20,0),"")</f>
        <v>0</v>
      </c>
      <c r="H7" s="174">
        <f ca="1">IFERROR(VLOOKUP(ROW(A4),'فهرست بها کلی'!$D$13:$BO$1660,23,0),"")</f>
        <v>0</v>
      </c>
      <c r="I7" s="174">
        <f ca="1">IFERROR(VLOOKUP(ROW(A4),'فهرست بها کلی'!$D$13:$BO$1660,26,0),"")</f>
        <v>0</v>
      </c>
      <c r="J7" s="174">
        <f ca="1">IFERROR(VLOOKUP(ROW(A4),'فهرست بها کلی'!$D$13:$BO$1660,29,0),"")</f>
        <v>0</v>
      </c>
      <c r="K7" s="174">
        <f ca="1">IFERROR(VLOOKUP(ROW(A4),'فهرست بها کلی'!$D$13:$BO$1660,32,0),"")</f>
        <v>0</v>
      </c>
      <c r="L7" s="174">
        <f ca="1">IFERROR(VLOOKUP(ROW(A4),'فهرست بها کلی'!$D$13:$BO$1660,35,0),"")</f>
        <v>0</v>
      </c>
      <c r="M7" s="174">
        <f ca="1">IFERROR(VLOOKUP(ROW(A4),'فهرست بها کلی'!$D$13:$BO$1660,38,0),"")</f>
        <v>1</v>
      </c>
      <c r="N7" s="174">
        <f ca="1">IFERROR(VLOOKUP(ROW(A4),'فهرست بها کلی'!$D$13:$BO$1660,41,0),"")</f>
        <v>0</v>
      </c>
      <c r="O7" s="174">
        <f ca="1">IFERROR(VLOOKUP(ROW(A4),'فهرست بها کلی'!$D$13:$BO$1660,44,0),"")</f>
        <v>0</v>
      </c>
      <c r="P7" s="174">
        <f ca="1">IFERROR(VLOOKUP(ROW(A4),'فهرست بها کلی'!$D$13:$BO$1660,47,0),"")</f>
        <v>0</v>
      </c>
      <c r="Q7" s="174">
        <f ca="1">IFERROR(VLOOKUP(ROW(A4),'فهرست بها کلی'!$D$13:$BO$1660,50,0),"")</f>
        <v>0</v>
      </c>
      <c r="R7" s="174">
        <f ca="1">IFERROR(VLOOKUP(ROW(A4),'فهرست بها کلی'!$D$13:$BO$1660,53,0),"")</f>
        <v>0</v>
      </c>
      <c r="S7" s="174">
        <f ca="1">IFERROR(VLOOKUP(ROW(A4),'فهرست بها کلی'!$D$13:$BO$1660,56,0),"")</f>
        <v>0</v>
      </c>
      <c r="T7" s="174">
        <f ca="1">IFERROR(VLOOKUP(ROW(A4),'فهرست بها کلی'!$D$13:$BO$1660,59,0),"")</f>
        <v>0</v>
      </c>
      <c r="U7" s="174">
        <f ca="1">IFERROR(VLOOKUP(ROW(A4),'فهرست بها کلی'!$D$13:$BO$1660,62,0),"")</f>
        <v>0</v>
      </c>
      <c r="V7" s="241">
        <f t="shared" ca="1" si="2"/>
        <v>1</v>
      </c>
      <c r="W7" s="242">
        <f t="shared" ca="1" si="3"/>
        <v>32000000</v>
      </c>
      <c r="X7" s="174">
        <f ca="1">IFERROR(VLOOKUP(ROW(A4),'فهرست بها کلی'!$D$13:$BO$1660,9,0),"")</f>
        <v>421301</v>
      </c>
      <c r="Y7" s="174" t="str">
        <f ca="1">IFERROR(VLOOKUP(ROW(A4),'فهرست بها کلی'!$D$13:$BO$1660,10,0),"")</f>
        <v>نصب تابلو با ابعاد کوچکتر از ۶۰×۸۰ سانتی‌متر بر روی دیوار یا پایه.</v>
      </c>
      <c r="Z7" s="174" t="str">
        <f ca="1">IFERROR(VLOOKUP(ROW(A4),'فهرست بها کلی'!$D$13:$BO$1660,11,0),"")</f>
        <v>دستگاه</v>
      </c>
      <c r="AA7" s="174">
        <f ca="1">IFERROR(VLOOKUP(ROW(A4),'فهرست بها کلی'!$D$13:$BO$1660,12,0),"")</f>
        <v>2590000</v>
      </c>
      <c r="AB7" s="243">
        <f t="shared" ca="1" si="4"/>
        <v>1554000</v>
      </c>
      <c r="AC7" s="174">
        <f ca="1">IFERROR(VLOOKUP(ROW(A4),'فهرست بها کلی'!$D$13:$BO$1660,21,0),"")</f>
        <v>0</v>
      </c>
      <c r="AD7" s="174">
        <f ca="1">IFERROR(VLOOKUP(ROW(A4),'فهرست بها کلی'!$D$13:$BO$1660,24,0),"")</f>
        <v>0</v>
      </c>
      <c r="AE7" s="174">
        <f ca="1">IFERROR(VLOOKUP(ROW(A4),'فهرست بها کلی'!$D$13:$BO$1660,27,0),"")</f>
        <v>0</v>
      </c>
      <c r="AF7" s="174">
        <f ca="1">IFERROR(VLOOKUP(ROW(A4),'فهرست بها کلی'!$D$13:$BO$1660,30,0),"")</f>
        <v>0</v>
      </c>
      <c r="AG7" s="174">
        <f ca="1">IFERROR(VLOOKUP(ROW(A4),'فهرست بها کلی'!$D$13:$BO$1660,33,0),"")</f>
        <v>0</v>
      </c>
      <c r="AH7" s="174">
        <f ca="1">IFERROR(VLOOKUP(ROW(A4),'فهرست بها کلی'!$D$13:$BO$1660,36,0),"")</f>
        <v>0</v>
      </c>
      <c r="AI7" s="174">
        <f ca="1">IFERROR(VLOOKUP(ROW(A4),'فهرست بها کلی'!$D$13:$BO$1660,39,0),"")</f>
        <v>1</v>
      </c>
      <c r="AJ7" s="174">
        <f ca="1">IFERROR(VLOOKUP(ROW(A4),'فهرست بها کلی'!$D$13:$BO$1660,42,0),"")</f>
        <v>0</v>
      </c>
      <c r="AK7" s="174">
        <f ca="1">IFERROR(VLOOKUP(ROW(A4),'فهرست بها کلی'!$D$13:$BO$1660,45,0),"")</f>
        <v>0</v>
      </c>
      <c r="AL7" s="174">
        <f ca="1">IFERROR(VLOOKUP(ROW(A4),'فهرست بها کلی'!$D$13:$BO$1660,48,0),"")</f>
        <v>0</v>
      </c>
      <c r="AM7" s="174">
        <f ca="1">IFERROR(VLOOKUP(ROW(A4),'فهرست بها کلی'!$D$13:$BO$1660,51,0),"")</f>
        <v>0</v>
      </c>
      <c r="AN7" s="174">
        <f ca="1">IFERROR(VLOOKUP(ROW(A4),'فهرست بها کلی'!$D$13:$BO$1660,54,0),"")</f>
        <v>0</v>
      </c>
      <c r="AO7" s="174">
        <f ca="1">IFERROR(VLOOKUP(ROW(A4),'فهرست بها کلی'!$D$13:$BO$1660,57,0),"")</f>
        <v>0</v>
      </c>
      <c r="AP7" s="174">
        <f ca="1">IFERROR(VLOOKUP(ROW(A4),'فهرست بها کلی'!$D$13:$BO$1660,60,0),"")</f>
        <v>0</v>
      </c>
      <c r="AQ7" s="174">
        <f ca="1">IFERROR(VLOOKUP(ROW(A4),'فهرست بها کلی'!$D$13:$BO$1660,63,0),"")</f>
        <v>0</v>
      </c>
      <c r="AR7" s="244">
        <f t="shared" ca="1" si="5"/>
        <v>1</v>
      </c>
      <c r="AS7" s="174">
        <f ca="1">IFERROR(VLOOKUP(ROW(A4),'فهرست بها کلی'!$D$13:$BO$1660,22,0),"")</f>
        <v>0</v>
      </c>
      <c r="AT7" s="174">
        <f ca="1">IFERROR(VLOOKUP(ROW(A4),'فهرست بها کلی'!$D$13:$BO$1660,25,0),"")</f>
        <v>0</v>
      </c>
      <c r="AU7" s="174">
        <f ca="1">IFERROR(VLOOKUP(ROW(A4),'فهرست بها کلی'!$D$13:$BO$1660,28,0),"")</f>
        <v>0</v>
      </c>
      <c r="AV7" s="174">
        <f ca="1">IFERROR(VLOOKUP(ROW(A4),'فهرست بها کلی'!$D$13:$BO$1660,31,0),"")</f>
        <v>0</v>
      </c>
      <c r="AW7" s="174">
        <f ca="1">IFERROR(VLOOKUP(ROW(A4),'فهرست بها کلی'!$D$13:$BO$1660,34,0),"")</f>
        <v>0</v>
      </c>
      <c r="AX7" s="174">
        <f ca="1">IFERROR(VLOOKUP(ROW(A4),'فهرست بها کلی'!$D$13:$BO$1660,37,0),"")</f>
        <v>0</v>
      </c>
      <c r="AY7" s="174">
        <f ca="1">IFERROR(VLOOKUP(ROW(A4),'فهرست بها کلی'!$D$13:$BO$1660,40,0),"")</f>
        <v>0</v>
      </c>
      <c r="AZ7" s="174">
        <f ca="1">IFERROR(VLOOKUP(ROW(A4),'فهرست بها کلی'!$D$13:$BO$1660,43,0),"")</f>
        <v>0</v>
      </c>
      <c r="BA7" s="174">
        <f ca="1">IFERROR(VLOOKUP(ROW(A4),'فهرست بها کلی'!$D$13:$BO$1660,46,0),"")</f>
        <v>0</v>
      </c>
      <c r="BB7" s="174">
        <f ca="1">IFERROR(VLOOKUP(ROW(A4),'فهرست بها کلی'!$D$13:$BO$1660,49,0),"")</f>
        <v>0</v>
      </c>
      <c r="BC7" s="174">
        <f ca="1">IFERROR(VLOOKUP(ROW(A4),'فهرست بها کلی'!$D$13:$BO$1660,52,0),"")</f>
        <v>0</v>
      </c>
      <c r="BD7" s="174">
        <f ca="1">IFERROR(VLOOKUP(ROW(A4),'فهرست بها کلی'!$D$13:$BO$1660,55,0),"")</f>
        <v>0</v>
      </c>
      <c r="BE7" s="174">
        <f ca="1">IFERROR(VLOOKUP(ROW(A4),'فهرست بها کلی'!$D$13:$BO$1660,58,0),"")</f>
        <v>0</v>
      </c>
      <c r="BF7" s="174">
        <f ca="1">IFERROR(VLOOKUP(ROW(A4),'فهرست بها کلی'!$D$13:$BO$1660,61,0),"")</f>
        <v>0</v>
      </c>
      <c r="BG7" s="174">
        <f ca="1">IFERROR(VLOOKUP(ROW(B4),'فهرست بها کلی'!$D$13:$BO$1660,64,0),"")</f>
        <v>0</v>
      </c>
      <c r="BH7" s="174">
        <f ca="1">IFERROR(VLOOKUP(ROW(C4),'فهرست بها کلی'!$D$13:$BO$1660,15,0),"")</f>
        <v>0</v>
      </c>
      <c r="BI7" s="245">
        <f t="shared" ca="1" si="6"/>
        <v>2590000</v>
      </c>
      <c r="BJ7" s="245">
        <f t="shared" ca="1" si="7"/>
        <v>0</v>
      </c>
      <c r="BK7" s="328">
        <f t="shared" ca="1" si="8"/>
        <v>34590000</v>
      </c>
      <c r="BL7" s="168">
        <f t="shared" ca="1" si="9"/>
        <v>2</v>
      </c>
    </row>
    <row r="8" spans="1:64" ht="34.5" customHeight="1">
      <c r="A8" s="174">
        <f ca="1">IFERROR(VLOOKUP(ROW(A5),'فهرست بها کلی'!$D$13:$BO$1660,1,0),"")</f>
        <v>5</v>
      </c>
      <c r="B8" s="174">
        <f ca="1">IFERROR(VLOOKUP(ROW(A5),'فهرست بها کلی'!$D$13:$BO$1660,4,0),"")</f>
        <v>720000500</v>
      </c>
      <c r="C8" s="174">
        <f ca="1">IFERROR(VLOOKUP(ROW(A5),'فهرست بها کلی'!$D$13:$BO$1660,5,0),"")</f>
        <v>0</v>
      </c>
      <c r="D8" s="174" t="str">
        <f ca="1">IFERROR(VLOOKUP(ROW(A5),'فهرست بها کلی'!$D$13:$BO$1660,6,0),"")</f>
        <v>نوار چسب</v>
      </c>
      <c r="E8" s="174" t="str">
        <f ca="1">IFERROR(VLOOKUP(ROW(A5),'فهرست بها کلی'!$D$13:$BO$1660,7,0),"")</f>
        <v>حلقه</v>
      </c>
      <c r="F8" s="174">
        <f ca="1">IFERROR(VLOOKUP(ROW(A5),'فهرست بها کلی'!$D$13:$BO$1660,8,0),"")</f>
        <v>120000</v>
      </c>
      <c r="G8" s="174">
        <f ca="1">IFERROR(VLOOKUP(ROW(A5),'فهرست بها کلی'!$D$13:$BO$1660,20,0),"")</f>
        <v>0</v>
      </c>
      <c r="H8" s="174">
        <f ca="1">IFERROR(VLOOKUP(ROW(A5),'فهرست بها کلی'!$D$13:$BO$1660,23,0),"")</f>
        <v>0</v>
      </c>
      <c r="I8" s="174">
        <f ca="1">IFERROR(VLOOKUP(ROW(A5),'فهرست بها کلی'!$D$13:$BO$1660,26,0),"")</f>
        <v>0</v>
      </c>
      <c r="J8" s="174">
        <f ca="1">IFERROR(VLOOKUP(ROW(A5),'فهرست بها کلی'!$D$13:$BO$1660,29,0),"")</f>
        <v>0</v>
      </c>
      <c r="K8" s="174">
        <f ca="1">IFERROR(VLOOKUP(ROW(A5),'فهرست بها کلی'!$D$13:$BO$1660,32,0),"")</f>
        <v>0</v>
      </c>
      <c r="L8" s="174">
        <f ca="1">IFERROR(VLOOKUP(ROW(A5),'فهرست بها کلی'!$D$13:$BO$1660,35,0),"")</f>
        <v>0</v>
      </c>
      <c r="M8" s="174">
        <f ca="1">IFERROR(VLOOKUP(ROW(A5),'فهرست بها کلی'!$D$13:$BO$1660,38,0),"")</f>
        <v>4</v>
      </c>
      <c r="N8" s="174">
        <f ca="1">IFERROR(VLOOKUP(ROW(A5),'فهرست بها کلی'!$D$13:$BO$1660,41,0),"")</f>
        <v>0</v>
      </c>
      <c r="O8" s="174">
        <f ca="1">IFERROR(VLOOKUP(ROW(A5),'فهرست بها کلی'!$D$13:$BO$1660,44,0),"")</f>
        <v>0</v>
      </c>
      <c r="P8" s="174">
        <f ca="1">IFERROR(VLOOKUP(ROW(A5),'فهرست بها کلی'!$D$13:$BO$1660,47,0),"")</f>
        <v>0</v>
      </c>
      <c r="Q8" s="174">
        <f ca="1">IFERROR(VLOOKUP(ROW(A5),'فهرست بها کلی'!$D$13:$BO$1660,50,0),"")</f>
        <v>0</v>
      </c>
      <c r="R8" s="174">
        <f ca="1">IFERROR(VLOOKUP(ROW(A5),'فهرست بها کلی'!$D$13:$BO$1660,53,0),"")</f>
        <v>0</v>
      </c>
      <c r="S8" s="174">
        <f ca="1">IFERROR(VLOOKUP(ROW(A5),'فهرست بها کلی'!$D$13:$BO$1660,56,0),"")</f>
        <v>0</v>
      </c>
      <c r="T8" s="174">
        <f ca="1">IFERROR(VLOOKUP(ROW(A5),'فهرست بها کلی'!$D$13:$BO$1660,59,0),"")</f>
        <v>0</v>
      </c>
      <c r="U8" s="174">
        <f ca="1">IFERROR(VLOOKUP(ROW(A5),'فهرست بها کلی'!$D$13:$BO$1660,62,0),"")</f>
        <v>0</v>
      </c>
      <c r="V8" s="241">
        <f t="shared" ca="1" si="2"/>
        <v>4</v>
      </c>
      <c r="W8" s="242">
        <f t="shared" ca="1" si="3"/>
        <v>480000</v>
      </c>
      <c r="X8" s="174">
        <f ca="1">IFERROR(VLOOKUP(ROW(A5),'فهرست بها کلی'!$D$13:$BO$1660,9,0),"")</f>
        <v>0</v>
      </c>
      <c r="Y8" s="174">
        <f ca="1">IFERROR(VLOOKUP(ROW(A5),'فهرست بها کلی'!$D$13:$BO$1660,10,0),"")</f>
        <v>0</v>
      </c>
      <c r="Z8" s="174">
        <f ca="1">IFERROR(VLOOKUP(ROW(A5),'فهرست بها کلی'!$D$13:$BO$1660,11,0),"")</f>
        <v>0</v>
      </c>
      <c r="AA8" s="174">
        <f ca="1">IFERROR(VLOOKUP(ROW(A5),'فهرست بها کلی'!$D$13:$BO$1660,12,0),"")</f>
        <v>0</v>
      </c>
      <c r="AB8" s="243">
        <f t="shared" ca="1" si="4"/>
        <v>0</v>
      </c>
      <c r="AC8" s="174">
        <f ca="1">IFERROR(VLOOKUP(ROW(A5),'فهرست بها کلی'!$D$13:$BO$1660,21,0),"")</f>
        <v>0</v>
      </c>
      <c r="AD8" s="174">
        <f ca="1">IFERROR(VLOOKUP(ROW(A5),'فهرست بها کلی'!$D$13:$BO$1660,24,0),"")</f>
        <v>0</v>
      </c>
      <c r="AE8" s="174">
        <f ca="1">IFERROR(VLOOKUP(ROW(A5),'فهرست بها کلی'!$D$13:$BO$1660,27,0),"")</f>
        <v>0</v>
      </c>
      <c r="AF8" s="174">
        <f ca="1">IFERROR(VLOOKUP(ROW(A5),'فهرست بها کلی'!$D$13:$BO$1660,30,0),"")</f>
        <v>0</v>
      </c>
      <c r="AG8" s="174">
        <f ca="1">IFERROR(VLOOKUP(ROW(A5),'فهرست بها کلی'!$D$13:$BO$1660,33,0),"")</f>
        <v>0</v>
      </c>
      <c r="AH8" s="174">
        <f ca="1">IFERROR(VLOOKUP(ROW(A5),'فهرست بها کلی'!$D$13:$BO$1660,36,0),"")</f>
        <v>0</v>
      </c>
      <c r="AI8" s="174">
        <f ca="1">IFERROR(VLOOKUP(ROW(A5),'فهرست بها کلی'!$D$13:$BO$1660,39,0),"")</f>
        <v>4</v>
      </c>
      <c r="AJ8" s="174">
        <f ca="1">IFERROR(VLOOKUP(ROW(A5),'فهرست بها کلی'!$D$13:$BO$1660,42,0),"")</f>
        <v>0</v>
      </c>
      <c r="AK8" s="174">
        <f ca="1">IFERROR(VLOOKUP(ROW(A5),'فهرست بها کلی'!$D$13:$BO$1660,45,0),"")</f>
        <v>0</v>
      </c>
      <c r="AL8" s="174">
        <f ca="1">IFERROR(VLOOKUP(ROW(A5),'فهرست بها کلی'!$D$13:$BO$1660,48,0),"")</f>
        <v>0</v>
      </c>
      <c r="AM8" s="174">
        <f ca="1">IFERROR(VLOOKUP(ROW(A5),'فهرست بها کلی'!$D$13:$BO$1660,51,0),"")</f>
        <v>0</v>
      </c>
      <c r="AN8" s="174">
        <f ca="1">IFERROR(VLOOKUP(ROW(A5),'فهرست بها کلی'!$D$13:$BO$1660,54,0),"")</f>
        <v>0</v>
      </c>
      <c r="AO8" s="174">
        <f ca="1">IFERROR(VLOOKUP(ROW(A5),'فهرست بها کلی'!$D$13:$BO$1660,57,0),"")</f>
        <v>0</v>
      </c>
      <c r="AP8" s="174">
        <f ca="1">IFERROR(VLOOKUP(ROW(A5),'فهرست بها کلی'!$D$13:$BO$1660,60,0),"")</f>
        <v>0</v>
      </c>
      <c r="AQ8" s="174">
        <f ca="1">IFERROR(VLOOKUP(ROW(A5),'فهرست بها کلی'!$D$13:$BO$1660,63,0),"")</f>
        <v>0</v>
      </c>
      <c r="AR8" s="244">
        <f t="shared" ca="1" si="5"/>
        <v>4</v>
      </c>
      <c r="AS8" s="174">
        <f ca="1">IFERROR(VLOOKUP(ROW(A5),'فهرست بها کلی'!$D$13:$BO$1660,22,0),"")</f>
        <v>0</v>
      </c>
      <c r="AT8" s="174">
        <f ca="1">IFERROR(VLOOKUP(ROW(A5),'فهرست بها کلی'!$D$13:$BO$1660,25,0),"")</f>
        <v>0</v>
      </c>
      <c r="AU8" s="174">
        <f ca="1">IFERROR(VLOOKUP(ROW(A5),'فهرست بها کلی'!$D$13:$BO$1660,28,0),"")</f>
        <v>0</v>
      </c>
      <c r="AV8" s="174">
        <f ca="1">IFERROR(VLOOKUP(ROW(A5),'فهرست بها کلی'!$D$13:$BO$1660,31,0),"")</f>
        <v>0</v>
      </c>
      <c r="AW8" s="174">
        <f ca="1">IFERROR(VLOOKUP(ROW(A5),'فهرست بها کلی'!$D$13:$BO$1660,34,0),"")</f>
        <v>0</v>
      </c>
      <c r="AX8" s="174">
        <f ca="1">IFERROR(VLOOKUP(ROW(A5),'فهرست بها کلی'!$D$13:$BO$1660,37,0),"")</f>
        <v>0</v>
      </c>
      <c r="AY8" s="174">
        <f ca="1">IFERROR(VLOOKUP(ROW(A5),'فهرست بها کلی'!$D$13:$BO$1660,40,0),"")</f>
        <v>0</v>
      </c>
      <c r="AZ8" s="174">
        <f ca="1">IFERROR(VLOOKUP(ROW(A5),'فهرست بها کلی'!$D$13:$BO$1660,43,0),"")</f>
        <v>0</v>
      </c>
      <c r="BA8" s="174">
        <f ca="1">IFERROR(VLOOKUP(ROW(A5),'فهرست بها کلی'!$D$13:$BO$1660,46,0),"")</f>
        <v>0</v>
      </c>
      <c r="BB8" s="174">
        <f ca="1">IFERROR(VLOOKUP(ROW(A5),'فهرست بها کلی'!$D$13:$BO$1660,49,0),"")</f>
        <v>0</v>
      </c>
      <c r="BC8" s="174">
        <f ca="1">IFERROR(VLOOKUP(ROW(A5),'فهرست بها کلی'!$D$13:$BO$1660,52,0),"")</f>
        <v>0</v>
      </c>
      <c r="BD8" s="174">
        <f ca="1">IFERROR(VLOOKUP(ROW(A5),'فهرست بها کلی'!$D$13:$BO$1660,55,0),"")</f>
        <v>0</v>
      </c>
      <c r="BE8" s="174">
        <f ca="1">IFERROR(VLOOKUP(ROW(A5),'فهرست بها کلی'!$D$13:$BO$1660,58,0),"")</f>
        <v>0</v>
      </c>
      <c r="BF8" s="174">
        <f ca="1">IFERROR(VLOOKUP(ROW(A5),'فهرست بها کلی'!$D$13:$BO$1660,61,0),"")</f>
        <v>0</v>
      </c>
      <c r="BG8" s="174">
        <f ca="1">IFERROR(VLOOKUP(ROW(B5),'فهرست بها کلی'!$D$13:$BO$1660,64,0),"")</f>
        <v>0</v>
      </c>
      <c r="BH8" s="174">
        <f ca="1">IFERROR(VLOOKUP(ROW(C5),'فهرست بها کلی'!$D$13:$BO$1660,15,0),"")</f>
        <v>0</v>
      </c>
      <c r="BI8" s="245">
        <f t="shared" ca="1" si="6"/>
        <v>0</v>
      </c>
      <c r="BJ8" s="245">
        <f t="shared" ca="1" si="7"/>
        <v>0</v>
      </c>
      <c r="BK8" s="328">
        <f t="shared" ca="1" si="8"/>
        <v>480000</v>
      </c>
      <c r="BL8" s="168">
        <f t="shared" ca="1" si="9"/>
        <v>8</v>
      </c>
    </row>
    <row r="9" spans="1:64" ht="34.5" customHeight="1">
      <c r="A9" s="174">
        <f ca="1">IFERROR(VLOOKUP(ROW(A6),'فهرست بها کلی'!$D$13:$BO$1660,1,0),"")</f>
        <v>6</v>
      </c>
      <c r="B9" s="174">
        <f ca="1">IFERROR(VLOOKUP(ROW(A6),'فهرست بها کلی'!$D$13:$BO$1660,4,0),"")</f>
        <v>300004200</v>
      </c>
      <c r="C9" s="174">
        <f ca="1">IFERROR(VLOOKUP(ROW(A6),'فهرست بها کلی'!$D$13:$BO$1660,5,0),"")</f>
        <v>0</v>
      </c>
      <c r="D9" s="174" t="str">
        <f ca="1">IFERROR(VLOOKUP(ROW(A6),'فهرست بها کلی'!$D$13:$BO$1660,6,0),"")</f>
        <v>تسمه نواری</v>
      </c>
      <c r="E9" s="174" t="str">
        <f ca="1">IFERROR(VLOOKUP(ROW(A6),'فهرست بها کلی'!$D$13:$BO$1660,7,0),"")</f>
        <v>کیلوگرم</v>
      </c>
      <c r="F9" s="174">
        <f ca="1">IFERROR(VLOOKUP(ROW(A6),'فهرست بها کلی'!$D$13:$BO$1660,8,0),"")</f>
        <v>850000</v>
      </c>
      <c r="G9" s="174">
        <f ca="1">IFERROR(VLOOKUP(ROW(A6),'فهرست بها کلی'!$D$13:$BO$1660,20,0),"")</f>
        <v>0</v>
      </c>
      <c r="H9" s="174">
        <f ca="1">IFERROR(VLOOKUP(ROW(A6),'فهرست بها کلی'!$D$13:$BO$1660,23,0),"")</f>
        <v>0</v>
      </c>
      <c r="I9" s="174">
        <f ca="1">IFERROR(VLOOKUP(ROW(A6),'فهرست بها کلی'!$D$13:$BO$1660,26,0),"")</f>
        <v>0</v>
      </c>
      <c r="J9" s="174">
        <f ca="1">IFERROR(VLOOKUP(ROW(A6),'فهرست بها کلی'!$D$13:$BO$1660,29,0),"")</f>
        <v>0</v>
      </c>
      <c r="K9" s="174">
        <f ca="1">IFERROR(VLOOKUP(ROW(A6),'فهرست بها کلی'!$D$13:$BO$1660,32,0),"")</f>
        <v>0</v>
      </c>
      <c r="L9" s="174">
        <f ca="1">IFERROR(VLOOKUP(ROW(A6),'فهرست بها کلی'!$D$13:$BO$1660,35,0),"")</f>
        <v>0</v>
      </c>
      <c r="M9" s="174">
        <f ca="1">IFERROR(VLOOKUP(ROW(A6),'فهرست بها کلی'!$D$13:$BO$1660,38,0),"")</f>
        <v>1</v>
      </c>
      <c r="N9" s="174">
        <f ca="1">IFERROR(VLOOKUP(ROW(A6),'فهرست بها کلی'!$D$13:$BO$1660,41,0),"")</f>
        <v>0</v>
      </c>
      <c r="O9" s="174">
        <f ca="1">IFERROR(VLOOKUP(ROW(A6),'فهرست بها کلی'!$D$13:$BO$1660,44,0),"")</f>
        <v>0</v>
      </c>
      <c r="P9" s="174">
        <f ca="1">IFERROR(VLOOKUP(ROW(A6),'فهرست بها کلی'!$D$13:$BO$1660,47,0),"")</f>
        <v>0</v>
      </c>
      <c r="Q9" s="174">
        <f ca="1">IFERROR(VLOOKUP(ROW(A6),'فهرست بها کلی'!$D$13:$BO$1660,50,0),"")</f>
        <v>0</v>
      </c>
      <c r="R9" s="174">
        <f ca="1">IFERROR(VLOOKUP(ROW(A6),'فهرست بها کلی'!$D$13:$BO$1660,53,0),"")</f>
        <v>0</v>
      </c>
      <c r="S9" s="174">
        <f ca="1">IFERROR(VLOOKUP(ROW(A6),'فهرست بها کلی'!$D$13:$BO$1660,56,0),"")</f>
        <v>0</v>
      </c>
      <c r="T9" s="174">
        <f ca="1">IFERROR(VLOOKUP(ROW(A6),'فهرست بها کلی'!$D$13:$BO$1660,59,0),"")</f>
        <v>0</v>
      </c>
      <c r="U9" s="174">
        <f ca="1">IFERROR(VLOOKUP(ROW(A6),'فهرست بها کلی'!$D$13:$BO$1660,62,0),"")</f>
        <v>0</v>
      </c>
      <c r="V9" s="241">
        <f t="shared" ca="1" si="2"/>
        <v>1</v>
      </c>
      <c r="W9" s="242">
        <f t="shared" ca="1" si="3"/>
        <v>850000</v>
      </c>
      <c r="X9" s="174">
        <f ca="1">IFERROR(VLOOKUP(ROW(A6),'فهرست بها کلی'!$D$13:$BO$1660,9,0),"")</f>
        <v>0</v>
      </c>
      <c r="Y9" s="174">
        <f ca="1">IFERROR(VLOOKUP(ROW(A6),'فهرست بها کلی'!$D$13:$BO$1660,10,0),"")</f>
        <v>0</v>
      </c>
      <c r="Z9" s="174">
        <f ca="1">IFERROR(VLOOKUP(ROW(A6),'فهرست بها کلی'!$D$13:$BO$1660,11,0),"")</f>
        <v>0</v>
      </c>
      <c r="AA9" s="174">
        <f ca="1">IFERROR(VLOOKUP(ROW(A6),'فهرست بها کلی'!$D$13:$BO$1660,12,0),"")</f>
        <v>0</v>
      </c>
      <c r="AB9" s="243">
        <f t="shared" ca="1" si="4"/>
        <v>0</v>
      </c>
      <c r="AC9" s="174">
        <f ca="1">IFERROR(VLOOKUP(ROW(A6),'فهرست بها کلی'!$D$13:$BO$1660,21,0),"")</f>
        <v>0</v>
      </c>
      <c r="AD9" s="174">
        <f ca="1">IFERROR(VLOOKUP(ROW(A6),'فهرست بها کلی'!$D$13:$BO$1660,24,0),"")</f>
        <v>0</v>
      </c>
      <c r="AE9" s="174">
        <f ca="1">IFERROR(VLOOKUP(ROW(A6),'فهرست بها کلی'!$D$13:$BO$1660,27,0),"")</f>
        <v>0</v>
      </c>
      <c r="AF9" s="174">
        <f ca="1">IFERROR(VLOOKUP(ROW(A6),'فهرست بها کلی'!$D$13:$BO$1660,30,0),"")</f>
        <v>0</v>
      </c>
      <c r="AG9" s="174">
        <f ca="1">IFERROR(VLOOKUP(ROW(A6),'فهرست بها کلی'!$D$13:$BO$1660,33,0),"")</f>
        <v>0</v>
      </c>
      <c r="AH9" s="174">
        <f ca="1">IFERROR(VLOOKUP(ROW(A6),'فهرست بها کلی'!$D$13:$BO$1660,36,0),"")</f>
        <v>0</v>
      </c>
      <c r="AI9" s="174">
        <f ca="1">IFERROR(VLOOKUP(ROW(A6),'فهرست بها کلی'!$D$13:$BO$1660,39,0),"")</f>
        <v>1</v>
      </c>
      <c r="AJ9" s="174">
        <f ca="1">IFERROR(VLOOKUP(ROW(A6),'فهرست بها کلی'!$D$13:$BO$1660,42,0),"")</f>
        <v>0</v>
      </c>
      <c r="AK9" s="174">
        <f ca="1">IFERROR(VLOOKUP(ROW(A6),'فهرست بها کلی'!$D$13:$BO$1660,45,0),"")</f>
        <v>0</v>
      </c>
      <c r="AL9" s="174">
        <f ca="1">IFERROR(VLOOKUP(ROW(A6),'فهرست بها کلی'!$D$13:$BO$1660,48,0),"")</f>
        <v>0</v>
      </c>
      <c r="AM9" s="174">
        <f ca="1">IFERROR(VLOOKUP(ROW(A6),'فهرست بها کلی'!$D$13:$BO$1660,51,0),"")</f>
        <v>0</v>
      </c>
      <c r="AN9" s="174">
        <f ca="1">IFERROR(VLOOKUP(ROW(A6),'فهرست بها کلی'!$D$13:$BO$1660,54,0),"")</f>
        <v>0</v>
      </c>
      <c r="AO9" s="174">
        <f ca="1">IFERROR(VLOOKUP(ROW(A6),'فهرست بها کلی'!$D$13:$BO$1660,57,0),"")</f>
        <v>0</v>
      </c>
      <c r="AP9" s="174">
        <f ca="1">IFERROR(VLOOKUP(ROW(A6),'فهرست بها کلی'!$D$13:$BO$1660,60,0),"")</f>
        <v>0</v>
      </c>
      <c r="AQ9" s="174">
        <f ca="1">IFERROR(VLOOKUP(ROW(A6),'فهرست بها کلی'!$D$13:$BO$1660,63,0),"")</f>
        <v>0</v>
      </c>
      <c r="AR9" s="244">
        <f t="shared" ca="1" si="5"/>
        <v>1</v>
      </c>
      <c r="AS9" s="174">
        <f ca="1">IFERROR(VLOOKUP(ROW(A6),'فهرست بها کلی'!$D$13:$BO$1660,22,0),"")</f>
        <v>0</v>
      </c>
      <c r="AT9" s="174">
        <f ca="1">IFERROR(VLOOKUP(ROW(A6),'فهرست بها کلی'!$D$13:$BO$1660,25,0),"")</f>
        <v>0</v>
      </c>
      <c r="AU9" s="174">
        <f ca="1">IFERROR(VLOOKUP(ROW(A6),'فهرست بها کلی'!$D$13:$BO$1660,28,0),"")</f>
        <v>0</v>
      </c>
      <c r="AV9" s="174">
        <f ca="1">IFERROR(VLOOKUP(ROW(A6),'فهرست بها کلی'!$D$13:$BO$1660,31,0),"")</f>
        <v>0</v>
      </c>
      <c r="AW9" s="174">
        <f ca="1">IFERROR(VLOOKUP(ROW(A6),'فهرست بها کلی'!$D$13:$BO$1660,34,0),"")</f>
        <v>0</v>
      </c>
      <c r="AX9" s="174">
        <f ca="1">IFERROR(VLOOKUP(ROW(A6),'فهرست بها کلی'!$D$13:$BO$1660,37,0),"")</f>
        <v>0</v>
      </c>
      <c r="AY9" s="174">
        <f ca="1">IFERROR(VLOOKUP(ROW(A6),'فهرست بها کلی'!$D$13:$BO$1660,40,0),"")</f>
        <v>0</v>
      </c>
      <c r="AZ9" s="174">
        <f ca="1">IFERROR(VLOOKUP(ROW(A6),'فهرست بها کلی'!$D$13:$BO$1660,43,0),"")</f>
        <v>0</v>
      </c>
      <c r="BA9" s="174">
        <f ca="1">IFERROR(VLOOKUP(ROW(A6),'فهرست بها کلی'!$D$13:$BO$1660,46,0),"")</f>
        <v>0</v>
      </c>
      <c r="BB9" s="174">
        <f ca="1">IFERROR(VLOOKUP(ROW(A6),'فهرست بها کلی'!$D$13:$BO$1660,49,0),"")</f>
        <v>0</v>
      </c>
      <c r="BC9" s="174">
        <f ca="1">IFERROR(VLOOKUP(ROW(A6),'فهرست بها کلی'!$D$13:$BO$1660,52,0),"")</f>
        <v>0</v>
      </c>
      <c r="BD9" s="174">
        <f ca="1">IFERROR(VLOOKUP(ROW(A6),'فهرست بها کلی'!$D$13:$BO$1660,55,0),"")</f>
        <v>0</v>
      </c>
      <c r="BE9" s="174">
        <f ca="1">IFERROR(VLOOKUP(ROW(A6),'فهرست بها کلی'!$D$13:$BO$1660,58,0),"")</f>
        <v>0</v>
      </c>
      <c r="BF9" s="174">
        <f ca="1">IFERROR(VLOOKUP(ROW(A6),'فهرست بها کلی'!$D$13:$BO$1660,61,0),"")</f>
        <v>0</v>
      </c>
      <c r="BG9" s="174">
        <f ca="1">IFERROR(VLOOKUP(ROW(B6),'فهرست بها کلی'!$D$13:$BO$1660,64,0),"")</f>
        <v>0</v>
      </c>
      <c r="BH9" s="174">
        <f ca="1">IFERROR(VLOOKUP(ROW(C6),'فهرست بها کلی'!$D$13:$BO$1660,15,0),"")</f>
        <v>0</v>
      </c>
      <c r="BI9" s="245">
        <f t="shared" ca="1" si="6"/>
        <v>0</v>
      </c>
      <c r="BJ9" s="245">
        <f t="shared" ca="1" si="7"/>
        <v>0</v>
      </c>
      <c r="BK9" s="328">
        <f t="shared" ca="1" si="8"/>
        <v>850000</v>
      </c>
      <c r="BL9" s="168">
        <f t="shared" ca="1" si="9"/>
        <v>2</v>
      </c>
    </row>
    <row r="10" spans="1:64" ht="34.5" customHeight="1">
      <c r="A10" s="174" t="str">
        <f ca="1">IFERROR(VLOOKUP(ROW(A7),'فهرست بها کلی'!$D$13:$BO$1660,1,0),"")</f>
        <v/>
      </c>
      <c r="B10" s="174" t="str">
        <f ca="1">IFERROR(VLOOKUP(ROW(A7),'فهرست بها کلی'!$D$13:$BO$1660,4,0),"")</f>
        <v/>
      </c>
      <c r="C10" s="174" t="str">
        <f ca="1">IFERROR(VLOOKUP(ROW(A7),'فهرست بها کلی'!$D$13:$BO$1660,5,0),"")</f>
        <v/>
      </c>
      <c r="D10" s="174" t="str">
        <f ca="1">IFERROR(VLOOKUP(ROW(A7),'فهرست بها کلی'!$D$13:$BO$1660,6,0),"")</f>
        <v/>
      </c>
      <c r="E10" s="174" t="str">
        <f ca="1">IFERROR(VLOOKUP(ROW(A7),'فهرست بها کلی'!$D$13:$BO$1660,7,0),"")</f>
        <v/>
      </c>
      <c r="F10" s="174" t="str">
        <f ca="1">IFERROR(VLOOKUP(ROW(A7),'فهرست بها کلی'!$D$13:$BO$1660,8,0),"")</f>
        <v/>
      </c>
      <c r="G10" s="174" t="str">
        <f ca="1">IFERROR(VLOOKUP(ROW(A7),'فهرست بها کلی'!$D$13:$BO$1660,20,0),"")</f>
        <v/>
      </c>
      <c r="H10" s="174" t="str">
        <f ca="1">IFERROR(VLOOKUP(ROW(A7),'فهرست بها کلی'!$D$13:$BO$1660,23,0),"")</f>
        <v/>
      </c>
      <c r="I10" s="174" t="str">
        <f ca="1">IFERROR(VLOOKUP(ROW(A7),'فهرست بها کلی'!$D$13:$BO$1660,26,0),"")</f>
        <v/>
      </c>
      <c r="J10" s="174" t="str">
        <f ca="1">IFERROR(VLOOKUP(ROW(A7),'فهرست بها کلی'!$D$13:$BO$1660,29,0),"")</f>
        <v/>
      </c>
      <c r="K10" s="174" t="str">
        <f ca="1">IFERROR(VLOOKUP(ROW(A7),'فهرست بها کلی'!$D$13:$BO$1660,32,0),"")</f>
        <v/>
      </c>
      <c r="L10" s="174" t="str">
        <f ca="1">IFERROR(VLOOKUP(ROW(A7),'فهرست بها کلی'!$D$13:$BO$1660,35,0),"")</f>
        <v/>
      </c>
      <c r="M10" s="174" t="str">
        <f ca="1">IFERROR(VLOOKUP(ROW(A7),'فهرست بها کلی'!$D$13:$BO$1660,38,0),"")</f>
        <v/>
      </c>
      <c r="N10" s="174" t="str">
        <f ca="1">IFERROR(VLOOKUP(ROW(A7),'فهرست بها کلی'!$D$13:$BO$1660,41,0),"")</f>
        <v/>
      </c>
      <c r="O10" s="174" t="str">
        <f ca="1">IFERROR(VLOOKUP(ROW(A7),'فهرست بها کلی'!$D$13:$BO$1660,44,0),"")</f>
        <v/>
      </c>
      <c r="P10" s="174" t="str">
        <f ca="1">IFERROR(VLOOKUP(ROW(A7),'فهرست بها کلی'!$D$13:$BO$1660,47,0),"")</f>
        <v/>
      </c>
      <c r="Q10" s="174" t="str">
        <f ca="1">IFERROR(VLOOKUP(ROW(A7),'فهرست بها کلی'!$D$13:$BO$1660,50,0),"")</f>
        <v/>
      </c>
      <c r="R10" s="174" t="str">
        <f ca="1">IFERROR(VLOOKUP(ROW(A7),'فهرست بها کلی'!$D$13:$BO$1660,53,0),"")</f>
        <v/>
      </c>
      <c r="S10" s="174" t="str">
        <f ca="1">IFERROR(VLOOKUP(ROW(A7),'فهرست بها کلی'!$D$13:$BO$1660,56,0),"")</f>
        <v/>
      </c>
      <c r="T10" s="174" t="str">
        <f ca="1">IFERROR(VLOOKUP(ROW(A7),'فهرست بها کلی'!$D$13:$BO$1660,59,0),"")</f>
        <v/>
      </c>
      <c r="U10" s="174" t="str">
        <f ca="1">IFERROR(VLOOKUP(ROW(A7),'فهرست بها کلی'!$D$13:$BO$1660,62,0),"")</f>
        <v/>
      </c>
      <c r="V10" s="241">
        <f t="shared" ca="1" si="2"/>
        <v>0</v>
      </c>
      <c r="W10" s="242" t="str">
        <f t="shared" ca="1" si="3"/>
        <v/>
      </c>
      <c r="X10" s="174" t="str">
        <f ca="1">IFERROR(VLOOKUP(ROW(A7),'فهرست بها کلی'!$D$13:$BO$1660,9,0),"")</f>
        <v/>
      </c>
      <c r="Y10" s="174" t="str">
        <f ca="1">IFERROR(VLOOKUP(ROW(A7),'فهرست بها کلی'!$D$13:$BO$1660,10,0),"")</f>
        <v/>
      </c>
      <c r="Z10" s="174" t="str">
        <f ca="1">IFERROR(VLOOKUP(ROW(A7),'فهرست بها کلی'!$D$13:$BO$1660,11,0),"")</f>
        <v/>
      </c>
      <c r="AA10" s="174" t="str">
        <f ca="1">IFERROR(VLOOKUP(ROW(A7),'فهرست بها کلی'!$D$13:$BO$1660,12,0),"")</f>
        <v/>
      </c>
      <c r="AB10" s="243" t="str">
        <f t="shared" ca="1" si="4"/>
        <v/>
      </c>
      <c r="AC10" s="174" t="str">
        <f ca="1">IFERROR(VLOOKUP(ROW(A7),'فهرست بها کلی'!$D$13:$BO$1660,21,0),"")</f>
        <v/>
      </c>
      <c r="AD10" s="174" t="str">
        <f ca="1">IFERROR(VLOOKUP(ROW(A7),'فهرست بها کلی'!$D$13:$BO$1660,24,0),"")</f>
        <v/>
      </c>
      <c r="AE10" s="174" t="str">
        <f ca="1">IFERROR(VLOOKUP(ROW(A7),'فهرست بها کلی'!$D$13:$BO$1660,27,0),"")</f>
        <v/>
      </c>
      <c r="AF10" s="174" t="str">
        <f ca="1">IFERROR(VLOOKUP(ROW(A7),'فهرست بها کلی'!$D$13:$BO$1660,30,0),"")</f>
        <v/>
      </c>
      <c r="AG10" s="174" t="str">
        <f ca="1">IFERROR(VLOOKUP(ROW(A7),'فهرست بها کلی'!$D$13:$BO$1660,33,0),"")</f>
        <v/>
      </c>
      <c r="AH10" s="174" t="str">
        <f ca="1">IFERROR(VLOOKUP(ROW(A7),'فهرست بها کلی'!$D$13:$BO$1660,36,0),"")</f>
        <v/>
      </c>
      <c r="AI10" s="174" t="str">
        <f ca="1">IFERROR(VLOOKUP(ROW(A7),'فهرست بها کلی'!$D$13:$BO$1660,39,0),"")</f>
        <v/>
      </c>
      <c r="AJ10" s="174" t="str">
        <f ca="1">IFERROR(VLOOKUP(ROW(A7),'فهرست بها کلی'!$D$13:$BO$1660,42,0),"")</f>
        <v/>
      </c>
      <c r="AK10" s="174" t="str">
        <f ca="1">IFERROR(VLOOKUP(ROW(A7),'فهرست بها کلی'!$D$13:$BO$1660,45,0),"")</f>
        <v/>
      </c>
      <c r="AL10" s="174" t="str">
        <f ca="1">IFERROR(VLOOKUP(ROW(A7),'فهرست بها کلی'!$D$13:$BO$1660,48,0),"")</f>
        <v/>
      </c>
      <c r="AM10" s="174" t="str">
        <f ca="1">IFERROR(VLOOKUP(ROW(A7),'فهرست بها کلی'!$D$13:$BO$1660,51,0),"")</f>
        <v/>
      </c>
      <c r="AN10" s="174" t="str">
        <f ca="1">IFERROR(VLOOKUP(ROW(A7),'فهرست بها کلی'!$D$13:$BO$1660,54,0),"")</f>
        <v/>
      </c>
      <c r="AO10" s="174" t="str">
        <f ca="1">IFERROR(VLOOKUP(ROW(A7),'فهرست بها کلی'!$D$13:$BO$1660,57,0),"")</f>
        <v/>
      </c>
      <c r="AP10" s="174" t="str">
        <f ca="1">IFERROR(VLOOKUP(ROW(A7),'فهرست بها کلی'!$D$13:$BO$1660,60,0),"")</f>
        <v/>
      </c>
      <c r="AQ10" s="174" t="str">
        <f ca="1">IFERROR(VLOOKUP(ROW(A7),'فهرست بها کلی'!$D$13:$BO$1660,63,0),"")</f>
        <v/>
      </c>
      <c r="AR10" s="244">
        <f t="shared" ca="1" si="5"/>
        <v>0</v>
      </c>
      <c r="AS10" s="174" t="str">
        <f ca="1">IFERROR(VLOOKUP(ROW(A7),'فهرست بها کلی'!$D$13:$BO$1660,22,0),"")</f>
        <v/>
      </c>
      <c r="AT10" s="174" t="str">
        <f ca="1">IFERROR(VLOOKUP(ROW(A7),'فهرست بها کلی'!$D$13:$BO$1660,25,0),"")</f>
        <v/>
      </c>
      <c r="AU10" s="174" t="str">
        <f ca="1">IFERROR(VLOOKUP(ROW(A7),'فهرست بها کلی'!$D$13:$BO$1660,28,0),"")</f>
        <v/>
      </c>
      <c r="AV10" s="174" t="str">
        <f ca="1">IFERROR(VLOOKUP(ROW(A7),'فهرست بها کلی'!$D$13:$BO$1660,31,0),"")</f>
        <v/>
      </c>
      <c r="AW10" s="174" t="str">
        <f ca="1">IFERROR(VLOOKUP(ROW(A7),'فهرست بها کلی'!$D$13:$BO$1660,34,0),"")</f>
        <v/>
      </c>
      <c r="AX10" s="174" t="str">
        <f ca="1">IFERROR(VLOOKUP(ROW(A7),'فهرست بها کلی'!$D$13:$BO$1660,37,0),"")</f>
        <v/>
      </c>
      <c r="AY10" s="174" t="str">
        <f ca="1">IFERROR(VLOOKUP(ROW(A7),'فهرست بها کلی'!$D$13:$BO$1660,40,0),"")</f>
        <v/>
      </c>
      <c r="AZ10" s="174" t="str">
        <f ca="1">IFERROR(VLOOKUP(ROW(A7),'فهرست بها کلی'!$D$13:$BO$1660,43,0),"")</f>
        <v/>
      </c>
      <c r="BA10" s="174" t="str">
        <f ca="1">IFERROR(VLOOKUP(ROW(A7),'فهرست بها کلی'!$D$13:$BO$1660,46,0),"")</f>
        <v/>
      </c>
      <c r="BB10" s="174" t="str">
        <f ca="1">IFERROR(VLOOKUP(ROW(A7),'فهرست بها کلی'!$D$13:$BO$1660,49,0),"")</f>
        <v/>
      </c>
      <c r="BC10" s="174" t="str">
        <f ca="1">IFERROR(VLOOKUP(ROW(A7),'فهرست بها کلی'!$D$13:$BO$1660,52,0),"")</f>
        <v/>
      </c>
      <c r="BD10" s="174" t="str">
        <f ca="1">IFERROR(VLOOKUP(ROW(A7),'فهرست بها کلی'!$D$13:$BO$1660,55,0),"")</f>
        <v/>
      </c>
      <c r="BE10" s="174" t="str">
        <f ca="1">IFERROR(VLOOKUP(ROW(A7),'فهرست بها کلی'!$D$13:$BO$1660,58,0),"")</f>
        <v/>
      </c>
      <c r="BF10" s="174" t="str">
        <f ca="1">IFERROR(VLOOKUP(ROW(A7),'فهرست بها کلی'!$D$13:$BO$1660,61,0),"")</f>
        <v/>
      </c>
      <c r="BG10" s="174" t="str">
        <f ca="1">IFERROR(VLOOKUP(ROW(B7),'فهرست بها کلی'!$D$13:$BO$1660,64,0),"")</f>
        <v/>
      </c>
      <c r="BH10" s="174" t="str">
        <f ca="1">IFERROR(VLOOKUP(ROW(C7),'فهرست بها کلی'!$D$13:$BO$1660,15,0),"")</f>
        <v/>
      </c>
      <c r="BI10" s="245" t="str">
        <f t="shared" ca="1" si="6"/>
        <v xml:space="preserve"> </v>
      </c>
      <c r="BJ10" s="245" t="str">
        <f t="shared" ca="1" si="7"/>
        <v/>
      </c>
      <c r="BK10" s="328" t="str">
        <f t="shared" ca="1" si="8"/>
        <v/>
      </c>
      <c r="BL10" s="168" t="e">
        <f t="shared" ca="1" si="9"/>
        <v>#VALUE!</v>
      </c>
    </row>
    <row r="11" spans="1:64" ht="34.5" customHeight="1">
      <c r="A11" s="174" t="str">
        <f ca="1">IFERROR(VLOOKUP(ROW(A8),'فهرست بها کلی'!$D$13:$BO$1660,1,0),"")</f>
        <v/>
      </c>
      <c r="B11" s="174" t="str">
        <f ca="1">IFERROR(VLOOKUP(ROW(A8),'فهرست بها کلی'!$D$13:$BO$1660,4,0),"")</f>
        <v/>
      </c>
      <c r="C11" s="174" t="str">
        <f ca="1">IFERROR(VLOOKUP(ROW(A8),'فهرست بها کلی'!$D$13:$BO$1660,5,0),"")</f>
        <v/>
      </c>
      <c r="D11" s="174" t="str">
        <f ca="1">IFERROR(VLOOKUP(ROW(A8),'فهرست بها کلی'!$D$13:$BO$1660,6,0),"")</f>
        <v/>
      </c>
      <c r="E11" s="174" t="str">
        <f ca="1">IFERROR(VLOOKUP(ROW(A8),'فهرست بها کلی'!$D$13:$BO$1660,7,0),"")</f>
        <v/>
      </c>
      <c r="F11" s="174" t="str">
        <f ca="1">IFERROR(VLOOKUP(ROW(A8),'فهرست بها کلی'!$D$13:$BO$1660,8,0),"")</f>
        <v/>
      </c>
      <c r="G11" s="174" t="str">
        <f ca="1">IFERROR(VLOOKUP(ROW(A8),'فهرست بها کلی'!$D$13:$BO$1660,20,0),"")</f>
        <v/>
      </c>
      <c r="H11" s="174" t="str">
        <f ca="1">IFERROR(VLOOKUP(ROW(A8),'فهرست بها کلی'!$D$13:$BO$1660,23,0),"")</f>
        <v/>
      </c>
      <c r="I11" s="174" t="str">
        <f ca="1">IFERROR(VLOOKUP(ROW(A8),'فهرست بها کلی'!$D$13:$BO$1660,26,0),"")</f>
        <v/>
      </c>
      <c r="J11" s="174" t="str">
        <f ca="1">IFERROR(VLOOKUP(ROW(A8),'فهرست بها کلی'!$D$13:$BO$1660,29,0),"")</f>
        <v/>
      </c>
      <c r="K11" s="174" t="str">
        <f ca="1">IFERROR(VLOOKUP(ROW(A8),'فهرست بها کلی'!$D$13:$BO$1660,32,0),"")</f>
        <v/>
      </c>
      <c r="L11" s="174" t="str">
        <f ca="1">IFERROR(VLOOKUP(ROW(A8),'فهرست بها کلی'!$D$13:$BO$1660,35,0),"")</f>
        <v/>
      </c>
      <c r="M11" s="174" t="str">
        <f ca="1">IFERROR(VLOOKUP(ROW(A8),'فهرست بها کلی'!$D$13:$BO$1660,38,0),"")</f>
        <v/>
      </c>
      <c r="N11" s="174" t="str">
        <f ca="1">IFERROR(VLOOKUP(ROW(A8),'فهرست بها کلی'!$D$13:$BO$1660,41,0),"")</f>
        <v/>
      </c>
      <c r="O11" s="174" t="str">
        <f ca="1">IFERROR(VLOOKUP(ROW(A8),'فهرست بها کلی'!$D$13:$BO$1660,44,0),"")</f>
        <v/>
      </c>
      <c r="P11" s="174" t="str">
        <f ca="1">IFERROR(VLOOKUP(ROW(A8),'فهرست بها کلی'!$D$13:$BO$1660,47,0),"")</f>
        <v/>
      </c>
      <c r="Q11" s="174" t="str">
        <f ca="1">IFERROR(VLOOKUP(ROW(A8),'فهرست بها کلی'!$D$13:$BO$1660,50,0),"")</f>
        <v/>
      </c>
      <c r="R11" s="174" t="str">
        <f ca="1">IFERROR(VLOOKUP(ROW(A8),'فهرست بها کلی'!$D$13:$BO$1660,53,0),"")</f>
        <v/>
      </c>
      <c r="S11" s="174" t="str">
        <f ca="1">IFERROR(VLOOKUP(ROW(A8),'فهرست بها کلی'!$D$13:$BO$1660,56,0),"")</f>
        <v/>
      </c>
      <c r="T11" s="174" t="str">
        <f ca="1">IFERROR(VLOOKUP(ROW(A8),'فهرست بها کلی'!$D$13:$BO$1660,59,0),"")</f>
        <v/>
      </c>
      <c r="U11" s="174" t="str">
        <f ca="1">IFERROR(VLOOKUP(ROW(A8),'فهرست بها کلی'!$D$13:$BO$1660,62,0),"")</f>
        <v/>
      </c>
      <c r="V11" s="241">
        <f t="shared" ca="1" si="2"/>
        <v>0</v>
      </c>
      <c r="W11" s="242" t="str">
        <f t="shared" ca="1" si="3"/>
        <v/>
      </c>
      <c r="X11" s="174" t="str">
        <f ca="1">IFERROR(VLOOKUP(ROW(A8),'فهرست بها کلی'!$D$13:$BO$1660,9,0),"")</f>
        <v/>
      </c>
      <c r="Y11" s="174" t="str">
        <f ca="1">IFERROR(VLOOKUP(ROW(A8),'فهرست بها کلی'!$D$13:$BO$1660,10,0),"")</f>
        <v/>
      </c>
      <c r="Z11" s="174" t="str">
        <f ca="1">IFERROR(VLOOKUP(ROW(A8),'فهرست بها کلی'!$D$13:$BO$1660,11,0),"")</f>
        <v/>
      </c>
      <c r="AA11" s="174" t="str">
        <f ca="1">IFERROR(VLOOKUP(ROW(A8),'فهرست بها کلی'!$D$13:$BO$1660,12,0),"")</f>
        <v/>
      </c>
      <c r="AB11" s="243" t="str">
        <f t="shared" ca="1" si="4"/>
        <v/>
      </c>
      <c r="AC11" s="174" t="str">
        <f ca="1">IFERROR(VLOOKUP(ROW(A8),'فهرست بها کلی'!$D$13:$BO$1660,21,0),"")</f>
        <v/>
      </c>
      <c r="AD11" s="174" t="str">
        <f ca="1">IFERROR(VLOOKUP(ROW(A8),'فهرست بها کلی'!$D$13:$BO$1660,24,0),"")</f>
        <v/>
      </c>
      <c r="AE11" s="174" t="str">
        <f ca="1">IFERROR(VLOOKUP(ROW(A8),'فهرست بها کلی'!$D$13:$BO$1660,27,0),"")</f>
        <v/>
      </c>
      <c r="AF11" s="174" t="str">
        <f ca="1">IFERROR(VLOOKUP(ROW(A8),'فهرست بها کلی'!$D$13:$BO$1660,30,0),"")</f>
        <v/>
      </c>
      <c r="AG11" s="174" t="str">
        <f ca="1">IFERROR(VLOOKUP(ROW(A8),'فهرست بها کلی'!$D$13:$BO$1660,33,0),"")</f>
        <v/>
      </c>
      <c r="AH11" s="174" t="str">
        <f ca="1">IFERROR(VLOOKUP(ROW(A8),'فهرست بها کلی'!$D$13:$BO$1660,36,0),"")</f>
        <v/>
      </c>
      <c r="AI11" s="174" t="str">
        <f ca="1">IFERROR(VLOOKUP(ROW(A8),'فهرست بها کلی'!$D$13:$BO$1660,39,0),"")</f>
        <v/>
      </c>
      <c r="AJ11" s="174" t="str">
        <f ca="1">IFERROR(VLOOKUP(ROW(A8),'فهرست بها کلی'!$D$13:$BO$1660,42,0),"")</f>
        <v/>
      </c>
      <c r="AK11" s="174" t="str">
        <f ca="1">IFERROR(VLOOKUP(ROW(A8),'فهرست بها کلی'!$D$13:$BO$1660,45,0),"")</f>
        <v/>
      </c>
      <c r="AL11" s="174" t="str">
        <f ca="1">IFERROR(VLOOKUP(ROW(A8),'فهرست بها کلی'!$D$13:$BO$1660,48,0),"")</f>
        <v/>
      </c>
      <c r="AM11" s="174" t="str">
        <f ca="1">IFERROR(VLOOKUP(ROW(A8),'فهرست بها کلی'!$D$13:$BO$1660,51,0),"")</f>
        <v/>
      </c>
      <c r="AN11" s="174" t="str">
        <f ca="1">IFERROR(VLOOKUP(ROW(A8),'فهرست بها کلی'!$D$13:$BO$1660,54,0),"")</f>
        <v/>
      </c>
      <c r="AO11" s="174" t="str">
        <f ca="1">IFERROR(VLOOKUP(ROW(A8),'فهرست بها کلی'!$D$13:$BO$1660,57,0),"")</f>
        <v/>
      </c>
      <c r="AP11" s="174" t="str">
        <f ca="1">IFERROR(VLOOKUP(ROW(A8),'فهرست بها کلی'!$D$13:$BO$1660,60,0),"")</f>
        <v/>
      </c>
      <c r="AQ11" s="174" t="str">
        <f ca="1">IFERROR(VLOOKUP(ROW(A8),'فهرست بها کلی'!$D$13:$BO$1660,63,0),"")</f>
        <v/>
      </c>
      <c r="AR11" s="244">
        <f t="shared" ca="1" si="5"/>
        <v>0</v>
      </c>
      <c r="AS11" s="174" t="str">
        <f ca="1">IFERROR(VLOOKUP(ROW(A8),'فهرست بها کلی'!$D$13:$BO$1660,22,0),"")</f>
        <v/>
      </c>
      <c r="AT11" s="174" t="str">
        <f ca="1">IFERROR(VLOOKUP(ROW(A8),'فهرست بها کلی'!$D$13:$BO$1660,25,0),"")</f>
        <v/>
      </c>
      <c r="AU11" s="174" t="str">
        <f ca="1">IFERROR(VLOOKUP(ROW(A8),'فهرست بها کلی'!$D$13:$BO$1660,28,0),"")</f>
        <v/>
      </c>
      <c r="AV11" s="174" t="str">
        <f ca="1">IFERROR(VLOOKUP(ROW(A8),'فهرست بها کلی'!$D$13:$BO$1660,31,0),"")</f>
        <v/>
      </c>
      <c r="AW11" s="174" t="str">
        <f ca="1">IFERROR(VLOOKUP(ROW(A8),'فهرست بها کلی'!$D$13:$BO$1660,34,0),"")</f>
        <v/>
      </c>
      <c r="AX11" s="174" t="str">
        <f ca="1">IFERROR(VLOOKUP(ROW(A8),'فهرست بها کلی'!$D$13:$BO$1660,37,0),"")</f>
        <v/>
      </c>
      <c r="AY11" s="174" t="str">
        <f ca="1">IFERROR(VLOOKUP(ROW(A8),'فهرست بها کلی'!$D$13:$BO$1660,40,0),"")</f>
        <v/>
      </c>
      <c r="AZ11" s="174" t="str">
        <f ca="1">IFERROR(VLOOKUP(ROW(A8),'فهرست بها کلی'!$D$13:$BO$1660,43,0),"")</f>
        <v/>
      </c>
      <c r="BA11" s="174" t="str">
        <f ca="1">IFERROR(VLOOKUP(ROW(A8),'فهرست بها کلی'!$D$13:$BO$1660,46,0),"")</f>
        <v/>
      </c>
      <c r="BB11" s="174" t="str">
        <f ca="1">IFERROR(VLOOKUP(ROW(A8),'فهرست بها کلی'!$D$13:$BO$1660,49,0),"")</f>
        <v/>
      </c>
      <c r="BC11" s="174" t="str">
        <f ca="1">IFERROR(VLOOKUP(ROW(A8),'فهرست بها کلی'!$D$13:$BO$1660,52,0),"")</f>
        <v/>
      </c>
      <c r="BD11" s="174" t="str">
        <f ca="1">IFERROR(VLOOKUP(ROW(A8),'فهرست بها کلی'!$D$13:$BO$1660,55,0),"")</f>
        <v/>
      </c>
      <c r="BE11" s="174" t="str">
        <f ca="1">IFERROR(VLOOKUP(ROW(A8),'فهرست بها کلی'!$D$13:$BO$1660,58,0),"")</f>
        <v/>
      </c>
      <c r="BF11" s="174" t="str">
        <f ca="1">IFERROR(VLOOKUP(ROW(A8),'فهرست بها کلی'!$D$13:$BO$1660,61,0),"")</f>
        <v/>
      </c>
      <c r="BG11" s="174" t="str">
        <f ca="1">IFERROR(VLOOKUP(ROW(B8),'فهرست بها کلی'!$D$13:$BO$1660,64,0),"")</f>
        <v/>
      </c>
      <c r="BH11" s="174" t="str">
        <f ca="1">IFERROR(VLOOKUP(ROW(C8),'فهرست بها کلی'!$D$13:$BO$1660,15,0),"")</f>
        <v/>
      </c>
      <c r="BI11" s="245" t="str">
        <f t="shared" ca="1" si="6"/>
        <v xml:space="preserve"> </v>
      </c>
      <c r="BJ11" s="245" t="str">
        <f t="shared" ca="1" si="7"/>
        <v/>
      </c>
      <c r="BK11" s="328" t="str">
        <f t="shared" ca="1" si="8"/>
        <v/>
      </c>
      <c r="BL11" s="168" t="e">
        <f t="shared" ca="1" si="9"/>
        <v>#VALUE!</v>
      </c>
    </row>
    <row r="12" spans="1:64" ht="34.5" customHeight="1">
      <c r="A12" s="174" t="str">
        <f ca="1">IFERROR(VLOOKUP(ROW(A9),'فهرست بها کلی'!$D$13:$BO$1660,1,0),"")</f>
        <v/>
      </c>
      <c r="B12" s="174" t="str">
        <f ca="1">IFERROR(VLOOKUP(ROW(A9),'فهرست بها کلی'!$D$13:$BO$1660,4,0),"")</f>
        <v/>
      </c>
      <c r="C12" s="174" t="str">
        <f ca="1">IFERROR(VLOOKUP(ROW(A9),'فهرست بها کلی'!$D$13:$BO$1660,5,0),"")</f>
        <v/>
      </c>
      <c r="D12" s="174" t="str">
        <f ca="1">IFERROR(VLOOKUP(ROW(A9),'فهرست بها کلی'!$D$13:$BO$1660,6,0),"")</f>
        <v/>
      </c>
      <c r="E12" s="174" t="str">
        <f ca="1">IFERROR(VLOOKUP(ROW(A9),'فهرست بها کلی'!$D$13:$BO$1660,7,0),"")</f>
        <v/>
      </c>
      <c r="F12" s="174" t="str">
        <f ca="1">IFERROR(VLOOKUP(ROW(A9),'فهرست بها کلی'!$D$13:$BO$1660,8,0),"")</f>
        <v/>
      </c>
      <c r="G12" s="174" t="str">
        <f ca="1">IFERROR(VLOOKUP(ROW(A9),'فهرست بها کلی'!$D$13:$BO$1660,20,0),"")</f>
        <v/>
      </c>
      <c r="H12" s="174" t="str">
        <f ca="1">IFERROR(VLOOKUP(ROW(A9),'فهرست بها کلی'!$D$13:$BO$1660,23,0),"")</f>
        <v/>
      </c>
      <c r="I12" s="174" t="str">
        <f ca="1">IFERROR(VLOOKUP(ROW(A9),'فهرست بها کلی'!$D$13:$BO$1660,26,0),"")</f>
        <v/>
      </c>
      <c r="J12" s="174" t="str">
        <f ca="1">IFERROR(VLOOKUP(ROW(A9),'فهرست بها کلی'!$D$13:$BO$1660,29,0),"")</f>
        <v/>
      </c>
      <c r="K12" s="174" t="str">
        <f ca="1">IFERROR(VLOOKUP(ROW(A9),'فهرست بها کلی'!$D$13:$BO$1660,32,0),"")</f>
        <v/>
      </c>
      <c r="L12" s="174" t="str">
        <f ca="1">IFERROR(VLOOKUP(ROW(A9),'فهرست بها کلی'!$D$13:$BO$1660,35,0),"")</f>
        <v/>
      </c>
      <c r="M12" s="174" t="str">
        <f ca="1">IFERROR(VLOOKUP(ROW(A9),'فهرست بها کلی'!$D$13:$BO$1660,38,0),"")</f>
        <v/>
      </c>
      <c r="N12" s="174" t="str">
        <f ca="1">IFERROR(VLOOKUP(ROW(A9),'فهرست بها کلی'!$D$13:$BO$1660,41,0),"")</f>
        <v/>
      </c>
      <c r="O12" s="174" t="str">
        <f ca="1">IFERROR(VLOOKUP(ROW(A9),'فهرست بها کلی'!$D$13:$BO$1660,44,0),"")</f>
        <v/>
      </c>
      <c r="P12" s="174" t="str">
        <f ca="1">IFERROR(VLOOKUP(ROW(A9),'فهرست بها کلی'!$D$13:$BO$1660,47,0),"")</f>
        <v/>
      </c>
      <c r="Q12" s="174" t="str">
        <f ca="1">IFERROR(VLOOKUP(ROW(A9),'فهرست بها کلی'!$D$13:$BO$1660,50,0),"")</f>
        <v/>
      </c>
      <c r="R12" s="174" t="str">
        <f ca="1">IFERROR(VLOOKUP(ROW(A9),'فهرست بها کلی'!$D$13:$BO$1660,53,0),"")</f>
        <v/>
      </c>
      <c r="S12" s="174" t="str">
        <f ca="1">IFERROR(VLOOKUP(ROW(A9),'فهرست بها کلی'!$D$13:$BO$1660,56,0),"")</f>
        <v/>
      </c>
      <c r="T12" s="174" t="str">
        <f ca="1">IFERROR(VLOOKUP(ROW(A9),'فهرست بها کلی'!$D$13:$BO$1660,59,0),"")</f>
        <v/>
      </c>
      <c r="U12" s="174" t="str">
        <f ca="1">IFERROR(VLOOKUP(ROW(A9),'فهرست بها کلی'!$D$13:$BO$1660,62,0),"")</f>
        <v/>
      </c>
      <c r="V12" s="241">
        <f t="shared" ca="1" si="2"/>
        <v>0</v>
      </c>
      <c r="W12" s="242" t="str">
        <f t="shared" ca="1" si="3"/>
        <v/>
      </c>
      <c r="X12" s="174" t="str">
        <f ca="1">IFERROR(VLOOKUP(ROW(A9),'فهرست بها کلی'!$D$13:$BO$1660,9,0),"")</f>
        <v/>
      </c>
      <c r="Y12" s="174" t="str">
        <f ca="1">IFERROR(VLOOKUP(ROW(A9),'فهرست بها کلی'!$D$13:$BO$1660,10,0),"")</f>
        <v/>
      </c>
      <c r="Z12" s="174" t="str">
        <f ca="1">IFERROR(VLOOKUP(ROW(A9),'فهرست بها کلی'!$D$13:$BO$1660,11,0),"")</f>
        <v/>
      </c>
      <c r="AA12" s="174" t="str">
        <f ca="1">IFERROR(VLOOKUP(ROW(A9),'فهرست بها کلی'!$D$13:$BO$1660,12,0),"")</f>
        <v/>
      </c>
      <c r="AB12" s="243" t="str">
        <f t="shared" ca="1" si="4"/>
        <v/>
      </c>
      <c r="AC12" s="174" t="str">
        <f ca="1">IFERROR(VLOOKUP(ROW(A9),'فهرست بها کلی'!$D$13:$BO$1660,21,0),"")</f>
        <v/>
      </c>
      <c r="AD12" s="174" t="str">
        <f ca="1">IFERROR(VLOOKUP(ROW(A9),'فهرست بها کلی'!$D$13:$BO$1660,24,0),"")</f>
        <v/>
      </c>
      <c r="AE12" s="174" t="str">
        <f ca="1">IFERROR(VLOOKUP(ROW(A9),'فهرست بها کلی'!$D$13:$BO$1660,27,0),"")</f>
        <v/>
      </c>
      <c r="AF12" s="174" t="str">
        <f ca="1">IFERROR(VLOOKUP(ROW(A9),'فهرست بها کلی'!$D$13:$BO$1660,30,0),"")</f>
        <v/>
      </c>
      <c r="AG12" s="174" t="str">
        <f ca="1">IFERROR(VLOOKUP(ROW(A9),'فهرست بها کلی'!$D$13:$BO$1660,33,0),"")</f>
        <v/>
      </c>
      <c r="AH12" s="174" t="str">
        <f ca="1">IFERROR(VLOOKUP(ROW(A9),'فهرست بها کلی'!$D$13:$BO$1660,36,0),"")</f>
        <v/>
      </c>
      <c r="AI12" s="174" t="str">
        <f ca="1">IFERROR(VLOOKUP(ROW(A9),'فهرست بها کلی'!$D$13:$BO$1660,39,0),"")</f>
        <v/>
      </c>
      <c r="AJ12" s="174" t="str">
        <f ca="1">IFERROR(VLOOKUP(ROW(A9),'فهرست بها کلی'!$D$13:$BO$1660,42,0),"")</f>
        <v/>
      </c>
      <c r="AK12" s="174" t="str">
        <f ca="1">IFERROR(VLOOKUP(ROW(A9),'فهرست بها کلی'!$D$13:$BO$1660,45,0),"")</f>
        <v/>
      </c>
      <c r="AL12" s="174" t="str">
        <f ca="1">IFERROR(VLOOKUP(ROW(A9),'فهرست بها کلی'!$D$13:$BO$1660,48,0),"")</f>
        <v/>
      </c>
      <c r="AM12" s="174" t="str">
        <f ca="1">IFERROR(VLOOKUP(ROW(A9),'فهرست بها کلی'!$D$13:$BO$1660,51,0),"")</f>
        <v/>
      </c>
      <c r="AN12" s="174" t="str">
        <f ca="1">IFERROR(VLOOKUP(ROW(A9),'فهرست بها کلی'!$D$13:$BO$1660,54,0),"")</f>
        <v/>
      </c>
      <c r="AO12" s="174" t="str">
        <f ca="1">IFERROR(VLOOKUP(ROW(A9),'فهرست بها کلی'!$D$13:$BO$1660,57,0),"")</f>
        <v/>
      </c>
      <c r="AP12" s="174" t="str">
        <f ca="1">IFERROR(VLOOKUP(ROW(A9),'فهرست بها کلی'!$D$13:$BO$1660,60,0),"")</f>
        <v/>
      </c>
      <c r="AQ12" s="174" t="str">
        <f ca="1">IFERROR(VLOOKUP(ROW(A9),'فهرست بها کلی'!$D$13:$BO$1660,63,0),"")</f>
        <v/>
      </c>
      <c r="AR12" s="244">
        <f t="shared" ca="1" si="5"/>
        <v>0</v>
      </c>
      <c r="AS12" s="174" t="str">
        <f ca="1">IFERROR(VLOOKUP(ROW(A9),'فهرست بها کلی'!$D$13:$BO$1660,22,0),"")</f>
        <v/>
      </c>
      <c r="AT12" s="174" t="str">
        <f ca="1">IFERROR(VLOOKUP(ROW(A9),'فهرست بها کلی'!$D$13:$BO$1660,25,0),"")</f>
        <v/>
      </c>
      <c r="AU12" s="174" t="str">
        <f ca="1">IFERROR(VLOOKUP(ROW(A9),'فهرست بها کلی'!$D$13:$BO$1660,28,0),"")</f>
        <v/>
      </c>
      <c r="AV12" s="174" t="str">
        <f ca="1">IFERROR(VLOOKUP(ROW(A9),'فهرست بها کلی'!$D$13:$BO$1660,31,0),"")</f>
        <v/>
      </c>
      <c r="AW12" s="174" t="str">
        <f ca="1">IFERROR(VLOOKUP(ROW(A9),'فهرست بها کلی'!$D$13:$BO$1660,34,0),"")</f>
        <v/>
      </c>
      <c r="AX12" s="174" t="str">
        <f ca="1">IFERROR(VLOOKUP(ROW(A9),'فهرست بها کلی'!$D$13:$BO$1660,37,0),"")</f>
        <v/>
      </c>
      <c r="AY12" s="174" t="str">
        <f ca="1">IFERROR(VLOOKUP(ROW(A9),'فهرست بها کلی'!$D$13:$BO$1660,40,0),"")</f>
        <v/>
      </c>
      <c r="AZ12" s="174" t="str">
        <f ca="1">IFERROR(VLOOKUP(ROW(A9),'فهرست بها کلی'!$D$13:$BO$1660,43,0),"")</f>
        <v/>
      </c>
      <c r="BA12" s="174" t="str">
        <f ca="1">IFERROR(VLOOKUP(ROW(A9),'فهرست بها کلی'!$D$13:$BO$1660,46,0),"")</f>
        <v/>
      </c>
      <c r="BB12" s="174" t="str">
        <f ca="1">IFERROR(VLOOKUP(ROW(A9),'فهرست بها کلی'!$D$13:$BO$1660,49,0),"")</f>
        <v/>
      </c>
      <c r="BC12" s="174" t="str">
        <f ca="1">IFERROR(VLOOKUP(ROW(A9),'فهرست بها کلی'!$D$13:$BO$1660,52,0),"")</f>
        <v/>
      </c>
      <c r="BD12" s="174" t="str">
        <f ca="1">IFERROR(VLOOKUP(ROW(A9),'فهرست بها کلی'!$D$13:$BO$1660,55,0),"")</f>
        <v/>
      </c>
      <c r="BE12" s="174" t="str">
        <f ca="1">IFERROR(VLOOKUP(ROW(A9),'فهرست بها کلی'!$D$13:$BO$1660,58,0),"")</f>
        <v/>
      </c>
      <c r="BF12" s="174" t="str">
        <f ca="1">IFERROR(VLOOKUP(ROW(A9),'فهرست بها کلی'!$D$13:$BO$1660,61,0),"")</f>
        <v/>
      </c>
      <c r="BG12" s="174" t="str">
        <f ca="1">IFERROR(VLOOKUP(ROW(B9),'فهرست بها کلی'!$D$13:$BO$1660,64,0),"")</f>
        <v/>
      </c>
      <c r="BH12" s="174" t="str">
        <f ca="1">IFERROR(VLOOKUP(ROW(C9),'فهرست بها کلی'!$D$13:$BO$1660,15,0),"")</f>
        <v/>
      </c>
      <c r="BI12" s="245" t="str">
        <f t="shared" ca="1" si="6"/>
        <v xml:space="preserve"> </v>
      </c>
      <c r="BJ12" s="245" t="str">
        <f t="shared" ca="1" si="7"/>
        <v/>
      </c>
      <c r="BK12" s="328" t="str">
        <f t="shared" ca="1" si="8"/>
        <v/>
      </c>
      <c r="BL12" s="168" t="e">
        <f t="shared" ca="1" si="9"/>
        <v>#VALUE!</v>
      </c>
    </row>
    <row r="13" spans="1:64" ht="34.5" customHeight="1">
      <c r="A13" s="174" t="str">
        <f ca="1">IFERROR(VLOOKUP(ROW(A10),'فهرست بها کلی'!$D$13:$BO$1660,1,0),"")</f>
        <v/>
      </c>
      <c r="B13" s="174" t="str">
        <f ca="1">IFERROR(VLOOKUP(ROW(A10),'فهرست بها کلی'!$D$13:$BO$1660,4,0),"")</f>
        <v/>
      </c>
      <c r="C13" s="174" t="str">
        <f ca="1">IFERROR(VLOOKUP(ROW(A10),'فهرست بها کلی'!$D$13:$BO$1660,5,0),"")</f>
        <v/>
      </c>
      <c r="D13" s="174" t="str">
        <f ca="1">IFERROR(VLOOKUP(ROW(A10),'فهرست بها کلی'!$D$13:$BO$1660,6,0),"")</f>
        <v/>
      </c>
      <c r="E13" s="174" t="str">
        <f ca="1">IFERROR(VLOOKUP(ROW(A10),'فهرست بها کلی'!$D$13:$BO$1660,7,0),"")</f>
        <v/>
      </c>
      <c r="F13" s="174" t="str">
        <f ca="1">IFERROR(VLOOKUP(ROW(A10),'فهرست بها کلی'!$D$13:$BO$1660,8,0),"")</f>
        <v/>
      </c>
      <c r="G13" s="174" t="str">
        <f ca="1">IFERROR(VLOOKUP(ROW(A10),'فهرست بها کلی'!$D$13:$BO$1660,20,0),"")</f>
        <v/>
      </c>
      <c r="H13" s="174" t="str">
        <f ca="1">IFERROR(VLOOKUP(ROW(A10),'فهرست بها کلی'!$D$13:$BO$1660,23,0),"")</f>
        <v/>
      </c>
      <c r="I13" s="174" t="str">
        <f ca="1">IFERROR(VLOOKUP(ROW(A10),'فهرست بها کلی'!$D$13:$BO$1660,26,0),"")</f>
        <v/>
      </c>
      <c r="J13" s="174" t="str">
        <f ca="1">IFERROR(VLOOKUP(ROW(A10),'فهرست بها کلی'!$D$13:$BO$1660,29,0),"")</f>
        <v/>
      </c>
      <c r="K13" s="174" t="str">
        <f ca="1">IFERROR(VLOOKUP(ROW(A10),'فهرست بها کلی'!$D$13:$BO$1660,32,0),"")</f>
        <v/>
      </c>
      <c r="L13" s="174" t="str">
        <f ca="1">IFERROR(VLOOKUP(ROW(A10),'فهرست بها کلی'!$D$13:$BO$1660,35,0),"")</f>
        <v/>
      </c>
      <c r="M13" s="174" t="str">
        <f ca="1">IFERROR(VLOOKUP(ROW(A10),'فهرست بها کلی'!$D$13:$BO$1660,38,0),"")</f>
        <v/>
      </c>
      <c r="N13" s="174" t="str">
        <f ca="1">IFERROR(VLOOKUP(ROW(A10),'فهرست بها کلی'!$D$13:$BO$1660,41,0),"")</f>
        <v/>
      </c>
      <c r="O13" s="174" t="str">
        <f ca="1">IFERROR(VLOOKUP(ROW(A10),'فهرست بها کلی'!$D$13:$BO$1660,44,0),"")</f>
        <v/>
      </c>
      <c r="P13" s="174" t="str">
        <f ca="1">IFERROR(VLOOKUP(ROW(A10),'فهرست بها کلی'!$D$13:$BO$1660,47,0),"")</f>
        <v/>
      </c>
      <c r="Q13" s="174" t="str">
        <f ca="1">IFERROR(VLOOKUP(ROW(A10),'فهرست بها کلی'!$D$13:$BO$1660,50,0),"")</f>
        <v/>
      </c>
      <c r="R13" s="174" t="str">
        <f ca="1">IFERROR(VLOOKUP(ROW(A10),'فهرست بها کلی'!$D$13:$BO$1660,53,0),"")</f>
        <v/>
      </c>
      <c r="S13" s="174" t="str">
        <f ca="1">IFERROR(VLOOKUP(ROW(A10),'فهرست بها کلی'!$D$13:$BO$1660,56,0),"")</f>
        <v/>
      </c>
      <c r="T13" s="174" t="str">
        <f ca="1">IFERROR(VLOOKUP(ROW(A10),'فهرست بها کلی'!$D$13:$BO$1660,59,0),"")</f>
        <v/>
      </c>
      <c r="U13" s="174" t="str">
        <f ca="1">IFERROR(VLOOKUP(ROW(A10),'فهرست بها کلی'!$D$13:$BO$1660,62,0),"")</f>
        <v/>
      </c>
      <c r="V13" s="241">
        <f t="shared" ca="1" si="2"/>
        <v>0</v>
      </c>
      <c r="W13" s="242" t="str">
        <f t="shared" ca="1" si="3"/>
        <v/>
      </c>
      <c r="X13" s="174" t="str">
        <f ca="1">IFERROR(VLOOKUP(ROW(A10),'فهرست بها کلی'!$D$13:$BO$1660,9,0),"")</f>
        <v/>
      </c>
      <c r="Y13" s="174" t="str">
        <f ca="1">IFERROR(VLOOKUP(ROW(A10),'فهرست بها کلی'!$D$13:$BO$1660,10,0),"")</f>
        <v/>
      </c>
      <c r="Z13" s="174" t="str">
        <f ca="1">IFERROR(VLOOKUP(ROW(A10),'فهرست بها کلی'!$D$13:$BO$1660,11,0),"")</f>
        <v/>
      </c>
      <c r="AA13" s="174" t="str">
        <f ca="1">IFERROR(VLOOKUP(ROW(A10),'فهرست بها کلی'!$D$13:$BO$1660,12,0),"")</f>
        <v/>
      </c>
      <c r="AB13" s="243" t="str">
        <f t="shared" ca="1" si="4"/>
        <v/>
      </c>
      <c r="AC13" s="174" t="str">
        <f ca="1">IFERROR(VLOOKUP(ROW(A10),'فهرست بها کلی'!$D$13:$BO$1660,21,0),"")</f>
        <v/>
      </c>
      <c r="AD13" s="174" t="str">
        <f ca="1">IFERROR(VLOOKUP(ROW(A10),'فهرست بها کلی'!$D$13:$BO$1660,24,0),"")</f>
        <v/>
      </c>
      <c r="AE13" s="174" t="str">
        <f ca="1">IFERROR(VLOOKUP(ROW(A10),'فهرست بها کلی'!$D$13:$BO$1660,27,0),"")</f>
        <v/>
      </c>
      <c r="AF13" s="174" t="str">
        <f ca="1">IFERROR(VLOOKUP(ROW(A10),'فهرست بها کلی'!$D$13:$BO$1660,30,0),"")</f>
        <v/>
      </c>
      <c r="AG13" s="174" t="str">
        <f ca="1">IFERROR(VLOOKUP(ROW(A10),'فهرست بها کلی'!$D$13:$BO$1660,33,0),"")</f>
        <v/>
      </c>
      <c r="AH13" s="174" t="str">
        <f ca="1">IFERROR(VLOOKUP(ROW(A10),'فهرست بها کلی'!$D$13:$BO$1660,36,0),"")</f>
        <v/>
      </c>
      <c r="AI13" s="174" t="str">
        <f ca="1">IFERROR(VLOOKUP(ROW(A10),'فهرست بها کلی'!$D$13:$BO$1660,39,0),"")</f>
        <v/>
      </c>
      <c r="AJ13" s="174" t="str">
        <f ca="1">IFERROR(VLOOKUP(ROW(A10),'فهرست بها کلی'!$D$13:$BO$1660,42,0),"")</f>
        <v/>
      </c>
      <c r="AK13" s="174" t="str">
        <f ca="1">IFERROR(VLOOKUP(ROW(A10),'فهرست بها کلی'!$D$13:$BO$1660,45,0),"")</f>
        <v/>
      </c>
      <c r="AL13" s="174" t="str">
        <f ca="1">IFERROR(VLOOKUP(ROW(A10),'فهرست بها کلی'!$D$13:$BO$1660,48,0),"")</f>
        <v/>
      </c>
      <c r="AM13" s="174" t="str">
        <f ca="1">IFERROR(VLOOKUP(ROW(A10),'فهرست بها کلی'!$D$13:$BO$1660,51,0),"")</f>
        <v/>
      </c>
      <c r="AN13" s="174" t="str">
        <f ca="1">IFERROR(VLOOKUP(ROW(A10),'فهرست بها کلی'!$D$13:$BO$1660,54,0),"")</f>
        <v/>
      </c>
      <c r="AO13" s="174" t="str">
        <f ca="1">IFERROR(VLOOKUP(ROW(A10),'فهرست بها کلی'!$D$13:$BO$1660,57,0),"")</f>
        <v/>
      </c>
      <c r="AP13" s="174" t="str">
        <f ca="1">IFERROR(VLOOKUP(ROW(A10),'فهرست بها کلی'!$D$13:$BO$1660,60,0),"")</f>
        <v/>
      </c>
      <c r="AQ13" s="174" t="str">
        <f ca="1">IFERROR(VLOOKUP(ROW(A10),'فهرست بها کلی'!$D$13:$BO$1660,63,0),"")</f>
        <v/>
      </c>
      <c r="AR13" s="244">
        <f t="shared" ca="1" si="5"/>
        <v>0</v>
      </c>
      <c r="AS13" s="174" t="str">
        <f ca="1">IFERROR(VLOOKUP(ROW(A10),'فهرست بها کلی'!$D$13:$BO$1660,22,0),"")</f>
        <v/>
      </c>
      <c r="AT13" s="174" t="str">
        <f ca="1">IFERROR(VLOOKUP(ROW(A10),'فهرست بها کلی'!$D$13:$BO$1660,25,0),"")</f>
        <v/>
      </c>
      <c r="AU13" s="174" t="str">
        <f ca="1">IFERROR(VLOOKUP(ROW(A10),'فهرست بها کلی'!$D$13:$BO$1660,28,0),"")</f>
        <v/>
      </c>
      <c r="AV13" s="174" t="str">
        <f ca="1">IFERROR(VLOOKUP(ROW(A10),'فهرست بها کلی'!$D$13:$BO$1660,31,0),"")</f>
        <v/>
      </c>
      <c r="AW13" s="174" t="str">
        <f ca="1">IFERROR(VLOOKUP(ROW(A10),'فهرست بها کلی'!$D$13:$BO$1660,34,0),"")</f>
        <v/>
      </c>
      <c r="AX13" s="174" t="str">
        <f ca="1">IFERROR(VLOOKUP(ROW(A10),'فهرست بها کلی'!$D$13:$BO$1660,37,0),"")</f>
        <v/>
      </c>
      <c r="AY13" s="174" t="str">
        <f ca="1">IFERROR(VLOOKUP(ROW(A10),'فهرست بها کلی'!$D$13:$BO$1660,40,0),"")</f>
        <v/>
      </c>
      <c r="AZ13" s="174" t="str">
        <f ca="1">IFERROR(VLOOKUP(ROW(A10),'فهرست بها کلی'!$D$13:$BO$1660,43,0),"")</f>
        <v/>
      </c>
      <c r="BA13" s="174" t="str">
        <f ca="1">IFERROR(VLOOKUP(ROW(A10),'فهرست بها کلی'!$D$13:$BO$1660,46,0),"")</f>
        <v/>
      </c>
      <c r="BB13" s="174" t="str">
        <f ca="1">IFERROR(VLOOKUP(ROW(A10),'فهرست بها کلی'!$D$13:$BO$1660,49,0),"")</f>
        <v/>
      </c>
      <c r="BC13" s="174" t="str">
        <f ca="1">IFERROR(VLOOKUP(ROW(A10),'فهرست بها کلی'!$D$13:$BO$1660,52,0),"")</f>
        <v/>
      </c>
      <c r="BD13" s="174" t="str">
        <f ca="1">IFERROR(VLOOKUP(ROW(A10),'فهرست بها کلی'!$D$13:$BO$1660,55,0),"")</f>
        <v/>
      </c>
      <c r="BE13" s="174" t="str">
        <f ca="1">IFERROR(VLOOKUP(ROW(A10),'فهرست بها کلی'!$D$13:$BO$1660,58,0),"")</f>
        <v/>
      </c>
      <c r="BF13" s="174" t="str">
        <f ca="1">IFERROR(VLOOKUP(ROW(A10),'فهرست بها کلی'!$D$13:$BO$1660,61,0),"")</f>
        <v/>
      </c>
      <c r="BG13" s="174" t="str">
        <f ca="1">IFERROR(VLOOKUP(ROW(B10),'فهرست بها کلی'!$D$13:$BO$1660,64,0),"")</f>
        <v/>
      </c>
      <c r="BH13" s="174" t="str">
        <f ca="1">IFERROR(VLOOKUP(ROW(C10),'فهرست بها کلی'!$D$13:$BO$1660,15,0),"")</f>
        <v/>
      </c>
      <c r="BI13" s="245" t="str">
        <f t="shared" ca="1" si="6"/>
        <v xml:space="preserve"> </v>
      </c>
      <c r="BJ13" s="245" t="str">
        <f t="shared" ca="1" si="7"/>
        <v/>
      </c>
      <c r="BK13" s="329" t="str">
        <f t="shared" ca="1" si="8"/>
        <v/>
      </c>
      <c r="BL13" s="168" t="e">
        <f t="shared" ca="1" si="9"/>
        <v>#VALUE!</v>
      </c>
    </row>
    <row r="14" spans="1:64" ht="34.5" customHeight="1">
      <c r="A14" s="174" t="str">
        <f ca="1">IFERROR(VLOOKUP(ROW(A11),'فهرست بها کلی'!$D$13:$BO$1660,1,0),"")</f>
        <v/>
      </c>
      <c r="B14" s="174" t="str">
        <f ca="1">IFERROR(VLOOKUP(ROW(A11),'فهرست بها کلی'!$D$13:$BO$1660,4,0),"")</f>
        <v/>
      </c>
      <c r="C14" s="174" t="str">
        <f ca="1">IFERROR(VLOOKUP(ROW(A11),'فهرست بها کلی'!$D$13:$BO$1660,5,0),"")</f>
        <v/>
      </c>
      <c r="D14" s="174" t="str">
        <f ca="1">IFERROR(VLOOKUP(ROW(A11),'فهرست بها کلی'!$D$13:$BO$1660,6,0),"")</f>
        <v/>
      </c>
      <c r="E14" s="174" t="str">
        <f ca="1">IFERROR(VLOOKUP(ROW(A11),'فهرست بها کلی'!$D$13:$BO$1660,7,0),"")</f>
        <v/>
      </c>
      <c r="F14" s="174" t="str">
        <f ca="1">IFERROR(VLOOKUP(ROW(A11),'فهرست بها کلی'!$D$13:$BO$1660,8,0),"")</f>
        <v/>
      </c>
      <c r="G14" s="174" t="str">
        <f ca="1">IFERROR(VLOOKUP(ROW(A11),'فهرست بها کلی'!$D$13:$BO$1660,20,0),"")</f>
        <v/>
      </c>
      <c r="H14" s="174" t="str">
        <f ca="1">IFERROR(VLOOKUP(ROW(A11),'فهرست بها کلی'!$D$13:$BO$1660,23,0),"")</f>
        <v/>
      </c>
      <c r="I14" s="174" t="str">
        <f ca="1">IFERROR(VLOOKUP(ROW(A11),'فهرست بها کلی'!$D$13:$BO$1660,26,0),"")</f>
        <v/>
      </c>
      <c r="J14" s="174" t="str">
        <f ca="1">IFERROR(VLOOKUP(ROW(A11),'فهرست بها کلی'!$D$13:$BO$1660,29,0),"")</f>
        <v/>
      </c>
      <c r="K14" s="174" t="str">
        <f ca="1">IFERROR(VLOOKUP(ROW(A11),'فهرست بها کلی'!$D$13:$BO$1660,32,0),"")</f>
        <v/>
      </c>
      <c r="L14" s="174" t="str">
        <f ca="1">IFERROR(VLOOKUP(ROW(A11),'فهرست بها کلی'!$D$13:$BO$1660,35,0),"")</f>
        <v/>
      </c>
      <c r="M14" s="174" t="str">
        <f ca="1">IFERROR(VLOOKUP(ROW(A11),'فهرست بها کلی'!$D$13:$BO$1660,38,0),"")</f>
        <v/>
      </c>
      <c r="N14" s="174" t="str">
        <f ca="1">IFERROR(VLOOKUP(ROW(A11),'فهرست بها کلی'!$D$13:$BO$1660,41,0),"")</f>
        <v/>
      </c>
      <c r="O14" s="174" t="str">
        <f ca="1">IFERROR(VLOOKUP(ROW(A11),'فهرست بها کلی'!$D$13:$BO$1660,44,0),"")</f>
        <v/>
      </c>
      <c r="P14" s="174" t="str">
        <f ca="1">IFERROR(VLOOKUP(ROW(A11),'فهرست بها کلی'!$D$13:$BO$1660,47,0),"")</f>
        <v/>
      </c>
      <c r="Q14" s="174" t="str">
        <f ca="1">IFERROR(VLOOKUP(ROW(A11),'فهرست بها کلی'!$D$13:$BO$1660,50,0),"")</f>
        <v/>
      </c>
      <c r="R14" s="174" t="str">
        <f ca="1">IFERROR(VLOOKUP(ROW(A11),'فهرست بها کلی'!$D$13:$BO$1660,53,0),"")</f>
        <v/>
      </c>
      <c r="S14" s="174" t="str">
        <f ca="1">IFERROR(VLOOKUP(ROW(A11),'فهرست بها کلی'!$D$13:$BO$1660,56,0),"")</f>
        <v/>
      </c>
      <c r="T14" s="174" t="str">
        <f ca="1">IFERROR(VLOOKUP(ROW(A11),'فهرست بها کلی'!$D$13:$BO$1660,59,0),"")</f>
        <v/>
      </c>
      <c r="U14" s="174" t="str">
        <f ca="1">IFERROR(VLOOKUP(ROW(A11),'فهرست بها کلی'!$D$13:$BO$1660,62,0),"")</f>
        <v/>
      </c>
      <c r="V14" s="241">
        <f t="shared" ca="1" si="2"/>
        <v>0</v>
      </c>
      <c r="W14" s="242" t="str">
        <f t="shared" ca="1" si="3"/>
        <v/>
      </c>
      <c r="X14" s="174" t="str">
        <f ca="1">IFERROR(VLOOKUP(ROW(A11),'فهرست بها کلی'!$D$13:$BO$1660,9,0),"")</f>
        <v/>
      </c>
      <c r="Y14" s="174" t="str">
        <f ca="1">IFERROR(VLOOKUP(ROW(A11),'فهرست بها کلی'!$D$13:$BO$1660,10,0),"")</f>
        <v/>
      </c>
      <c r="Z14" s="174" t="str">
        <f ca="1">IFERROR(VLOOKUP(ROW(A11),'فهرست بها کلی'!$D$13:$BO$1660,11,0),"")</f>
        <v/>
      </c>
      <c r="AA14" s="174" t="str">
        <f ca="1">IFERROR(VLOOKUP(ROW(A11),'فهرست بها کلی'!$D$13:$BO$1660,12,0),"")</f>
        <v/>
      </c>
      <c r="AB14" s="243" t="str">
        <f t="shared" ca="1" si="4"/>
        <v/>
      </c>
      <c r="AC14" s="174" t="str">
        <f ca="1">IFERROR(VLOOKUP(ROW(A11),'فهرست بها کلی'!$D$13:$BO$1660,21,0),"")</f>
        <v/>
      </c>
      <c r="AD14" s="174" t="str">
        <f ca="1">IFERROR(VLOOKUP(ROW(A11),'فهرست بها کلی'!$D$13:$BO$1660,24,0),"")</f>
        <v/>
      </c>
      <c r="AE14" s="174" t="str">
        <f ca="1">IFERROR(VLOOKUP(ROW(A11),'فهرست بها کلی'!$D$13:$BO$1660,27,0),"")</f>
        <v/>
      </c>
      <c r="AF14" s="174" t="str">
        <f ca="1">IFERROR(VLOOKUP(ROW(A11),'فهرست بها کلی'!$D$13:$BO$1660,30,0),"")</f>
        <v/>
      </c>
      <c r="AG14" s="174" t="str">
        <f ca="1">IFERROR(VLOOKUP(ROW(A11),'فهرست بها کلی'!$D$13:$BO$1660,33,0),"")</f>
        <v/>
      </c>
      <c r="AH14" s="174" t="str">
        <f ca="1">IFERROR(VLOOKUP(ROW(A11),'فهرست بها کلی'!$D$13:$BO$1660,36,0),"")</f>
        <v/>
      </c>
      <c r="AI14" s="174" t="str">
        <f ca="1">IFERROR(VLOOKUP(ROW(A11),'فهرست بها کلی'!$D$13:$BO$1660,39,0),"")</f>
        <v/>
      </c>
      <c r="AJ14" s="174" t="str">
        <f ca="1">IFERROR(VLOOKUP(ROW(A11),'فهرست بها کلی'!$D$13:$BO$1660,42,0),"")</f>
        <v/>
      </c>
      <c r="AK14" s="174" t="str">
        <f ca="1">IFERROR(VLOOKUP(ROW(A11),'فهرست بها کلی'!$D$13:$BO$1660,45,0),"")</f>
        <v/>
      </c>
      <c r="AL14" s="174" t="str">
        <f ca="1">IFERROR(VLOOKUP(ROW(A11),'فهرست بها کلی'!$D$13:$BO$1660,48,0),"")</f>
        <v/>
      </c>
      <c r="AM14" s="174" t="str">
        <f ca="1">IFERROR(VLOOKUP(ROW(A11),'فهرست بها کلی'!$D$13:$BO$1660,51,0),"")</f>
        <v/>
      </c>
      <c r="AN14" s="174" t="str">
        <f ca="1">IFERROR(VLOOKUP(ROW(A11),'فهرست بها کلی'!$D$13:$BO$1660,54,0),"")</f>
        <v/>
      </c>
      <c r="AO14" s="174" t="str">
        <f ca="1">IFERROR(VLOOKUP(ROW(A11),'فهرست بها کلی'!$D$13:$BO$1660,57,0),"")</f>
        <v/>
      </c>
      <c r="AP14" s="174" t="str">
        <f ca="1">IFERROR(VLOOKUP(ROW(A11),'فهرست بها کلی'!$D$13:$BO$1660,60,0),"")</f>
        <v/>
      </c>
      <c r="AQ14" s="174" t="str">
        <f ca="1">IFERROR(VLOOKUP(ROW(A11),'فهرست بها کلی'!$D$13:$BO$1660,63,0),"")</f>
        <v/>
      </c>
      <c r="AR14" s="244">
        <f t="shared" ca="1" si="5"/>
        <v>0</v>
      </c>
      <c r="AS14" s="174" t="str">
        <f ca="1">IFERROR(VLOOKUP(ROW(A11),'فهرست بها کلی'!$D$13:$BO$1660,22,0),"")</f>
        <v/>
      </c>
      <c r="AT14" s="174" t="str">
        <f ca="1">IFERROR(VLOOKUP(ROW(A11),'فهرست بها کلی'!$D$13:$BO$1660,25,0),"")</f>
        <v/>
      </c>
      <c r="AU14" s="174" t="str">
        <f ca="1">IFERROR(VLOOKUP(ROW(A11),'فهرست بها کلی'!$D$13:$BO$1660,28,0),"")</f>
        <v/>
      </c>
      <c r="AV14" s="174" t="str">
        <f ca="1">IFERROR(VLOOKUP(ROW(A11),'فهرست بها کلی'!$D$13:$BO$1660,31,0),"")</f>
        <v/>
      </c>
      <c r="AW14" s="174" t="str">
        <f ca="1">IFERROR(VLOOKUP(ROW(A11),'فهرست بها کلی'!$D$13:$BO$1660,34,0),"")</f>
        <v/>
      </c>
      <c r="AX14" s="174" t="str">
        <f ca="1">IFERROR(VLOOKUP(ROW(A11),'فهرست بها کلی'!$D$13:$BO$1660,37,0),"")</f>
        <v/>
      </c>
      <c r="AY14" s="174" t="str">
        <f ca="1">IFERROR(VLOOKUP(ROW(A11),'فهرست بها کلی'!$D$13:$BO$1660,40,0),"")</f>
        <v/>
      </c>
      <c r="AZ14" s="174" t="str">
        <f ca="1">IFERROR(VLOOKUP(ROW(A11),'فهرست بها کلی'!$D$13:$BO$1660,43,0),"")</f>
        <v/>
      </c>
      <c r="BA14" s="174" t="str">
        <f ca="1">IFERROR(VLOOKUP(ROW(A11),'فهرست بها کلی'!$D$13:$BO$1660,46,0),"")</f>
        <v/>
      </c>
      <c r="BB14" s="174" t="str">
        <f ca="1">IFERROR(VLOOKUP(ROW(A11),'فهرست بها کلی'!$D$13:$BO$1660,49,0),"")</f>
        <v/>
      </c>
      <c r="BC14" s="174" t="str">
        <f ca="1">IFERROR(VLOOKUP(ROW(A11),'فهرست بها کلی'!$D$13:$BO$1660,52,0),"")</f>
        <v/>
      </c>
      <c r="BD14" s="174" t="str">
        <f ca="1">IFERROR(VLOOKUP(ROW(A11),'فهرست بها کلی'!$D$13:$BO$1660,55,0),"")</f>
        <v/>
      </c>
      <c r="BE14" s="174" t="str">
        <f ca="1">IFERROR(VLOOKUP(ROW(A11),'فهرست بها کلی'!$D$13:$BO$1660,58,0),"")</f>
        <v/>
      </c>
      <c r="BF14" s="174" t="str">
        <f ca="1">IFERROR(VLOOKUP(ROW(A11),'فهرست بها کلی'!$D$13:$BO$1660,61,0),"")</f>
        <v/>
      </c>
      <c r="BG14" s="174" t="str">
        <f ca="1">IFERROR(VLOOKUP(ROW(B11),'فهرست بها کلی'!$D$13:$BO$1660,64,0),"")</f>
        <v/>
      </c>
      <c r="BH14" s="174" t="str">
        <f ca="1">IFERROR(VLOOKUP(ROW(C11),'فهرست بها کلی'!$D$13:$BO$1660,15,0),"")</f>
        <v/>
      </c>
      <c r="BI14" s="245" t="str">
        <f t="shared" ca="1" si="6"/>
        <v xml:space="preserve"> </v>
      </c>
      <c r="BJ14" s="245" t="str">
        <f t="shared" ca="1" si="7"/>
        <v/>
      </c>
      <c r="BK14" s="329" t="str">
        <f t="shared" ca="1" si="8"/>
        <v/>
      </c>
      <c r="BL14" s="168" t="e">
        <f t="shared" ca="1" si="9"/>
        <v>#VALUE!</v>
      </c>
    </row>
    <row r="15" spans="1:64" ht="34.5" customHeight="1">
      <c r="A15" s="174" t="str">
        <f ca="1">IFERROR(VLOOKUP(ROW(A12),'فهرست بها کلی'!$D$13:$BO$1660,1,0),"")</f>
        <v/>
      </c>
      <c r="B15" s="174" t="str">
        <f ca="1">IFERROR(VLOOKUP(ROW(A12),'فهرست بها کلی'!$D$13:$BO$1660,4,0),"")</f>
        <v/>
      </c>
      <c r="C15" s="174" t="str">
        <f ca="1">IFERROR(VLOOKUP(ROW(A12),'فهرست بها کلی'!$D$13:$BO$1660,5,0),"")</f>
        <v/>
      </c>
      <c r="D15" s="174" t="str">
        <f ca="1">IFERROR(VLOOKUP(ROW(A12),'فهرست بها کلی'!$D$13:$BO$1660,6,0),"")</f>
        <v/>
      </c>
      <c r="E15" s="174" t="str">
        <f ca="1">IFERROR(VLOOKUP(ROW(A12),'فهرست بها کلی'!$D$13:$BO$1660,7,0),"")</f>
        <v/>
      </c>
      <c r="F15" s="174" t="str">
        <f ca="1">IFERROR(VLOOKUP(ROW(A12),'فهرست بها کلی'!$D$13:$BO$1660,8,0),"")</f>
        <v/>
      </c>
      <c r="G15" s="174" t="str">
        <f ca="1">IFERROR(VLOOKUP(ROW(A12),'فهرست بها کلی'!$D$13:$BO$1660,20,0),"")</f>
        <v/>
      </c>
      <c r="H15" s="174" t="str">
        <f ca="1">IFERROR(VLOOKUP(ROW(A12),'فهرست بها کلی'!$D$13:$BO$1660,23,0),"")</f>
        <v/>
      </c>
      <c r="I15" s="174" t="str">
        <f ca="1">IFERROR(VLOOKUP(ROW(A12),'فهرست بها کلی'!$D$13:$BO$1660,26,0),"")</f>
        <v/>
      </c>
      <c r="J15" s="174" t="str">
        <f ca="1">IFERROR(VLOOKUP(ROW(A12),'فهرست بها کلی'!$D$13:$BO$1660,29,0),"")</f>
        <v/>
      </c>
      <c r="K15" s="174" t="str">
        <f ca="1">IFERROR(VLOOKUP(ROW(A12),'فهرست بها کلی'!$D$13:$BO$1660,32,0),"")</f>
        <v/>
      </c>
      <c r="L15" s="174" t="str">
        <f ca="1">IFERROR(VLOOKUP(ROW(A12),'فهرست بها کلی'!$D$13:$BO$1660,35,0),"")</f>
        <v/>
      </c>
      <c r="M15" s="174" t="str">
        <f ca="1">IFERROR(VLOOKUP(ROW(A12),'فهرست بها کلی'!$D$13:$BO$1660,38,0),"")</f>
        <v/>
      </c>
      <c r="N15" s="174" t="str">
        <f ca="1">IFERROR(VLOOKUP(ROW(A12),'فهرست بها کلی'!$D$13:$BO$1660,41,0),"")</f>
        <v/>
      </c>
      <c r="O15" s="174" t="str">
        <f ca="1">IFERROR(VLOOKUP(ROW(A12),'فهرست بها کلی'!$D$13:$BO$1660,44,0),"")</f>
        <v/>
      </c>
      <c r="P15" s="174" t="str">
        <f ca="1">IFERROR(VLOOKUP(ROW(A12),'فهرست بها کلی'!$D$13:$BO$1660,47,0),"")</f>
        <v/>
      </c>
      <c r="Q15" s="174" t="str">
        <f ca="1">IFERROR(VLOOKUP(ROW(A12),'فهرست بها کلی'!$D$13:$BO$1660,50,0),"")</f>
        <v/>
      </c>
      <c r="R15" s="174" t="str">
        <f ca="1">IFERROR(VLOOKUP(ROW(A12),'فهرست بها کلی'!$D$13:$BO$1660,53,0),"")</f>
        <v/>
      </c>
      <c r="S15" s="174" t="str">
        <f ca="1">IFERROR(VLOOKUP(ROW(A12),'فهرست بها کلی'!$D$13:$BO$1660,56,0),"")</f>
        <v/>
      </c>
      <c r="T15" s="174" t="str">
        <f ca="1">IFERROR(VLOOKUP(ROW(A12),'فهرست بها کلی'!$D$13:$BO$1660,59,0),"")</f>
        <v/>
      </c>
      <c r="U15" s="174" t="str">
        <f ca="1">IFERROR(VLOOKUP(ROW(A12),'فهرست بها کلی'!$D$13:$BO$1660,62,0),"")</f>
        <v/>
      </c>
      <c r="V15" s="241">
        <f t="shared" ca="1" si="2"/>
        <v>0</v>
      </c>
      <c r="W15" s="242" t="str">
        <f t="shared" ca="1" si="3"/>
        <v/>
      </c>
      <c r="X15" s="174" t="str">
        <f ca="1">IFERROR(VLOOKUP(ROW(A12),'فهرست بها کلی'!$D$13:$BO$1660,9,0),"")</f>
        <v/>
      </c>
      <c r="Y15" s="174" t="str">
        <f ca="1">IFERROR(VLOOKUP(ROW(A12),'فهرست بها کلی'!$D$13:$BO$1660,10,0),"")</f>
        <v/>
      </c>
      <c r="Z15" s="174" t="str">
        <f ca="1">IFERROR(VLOOKUP(ROW(A12),'فهرست بها کلی'!$D$13:$BO$1660,11,0),"")</f>
        <v/>
      </c>
      <c r="AA15" s="174" t="str">
        <f ca="1">IFERROR(VLOOKUP(ROW(A12),'فهرست بها کلی'!$D$13:$BO$1660,12,0),"")</f>
        <v/>
      </c>
      <c r="AB15" s="243" t="str">
        <f t="shared" ca="1" si="4"/>
        <v/>
      </c>
      <c r="AC15" s="174" t="str">
        <f ca="1">IFERROR(VLOOKUP(ROW(A12),'فهرست بها کلی'!$D$13:$BO$1660,21,0),"")</f>
        <v/>
      </c>
      <c r="AD15" s="174" t="str">
        <f ca="1">IFERROR(VLOOKUP(ROW(A12),'فهرست بها کلی'!$D$13:$BO$1660,24,0),"")</f>
        <v/>
      </c>
      <c r="AE15" s="174" t="str">
        <f ca="1">IFERROR(VLOOKUP(ROW(A12),'فهرست بها کلی'!$D$13:$BO$1660,27,0),"")</f>
        <v/>
      </c>
      <c r="AF15" s="174" t="str">
        <f ca="1">IFERROR(VLOOKUP(ROW(A12),'فهرست بها کلی'!$D$13:$BO$1660,30,0),"")</f>
        <v/>
      </c>
      <c r="AG15" s="174" t="str">
        <f ca="1">IFERROR(VLOOKUP(ROW(A12),'فهرست بها کلی'!$D$13:$BO$1660,33,0),"")</f>
        <v/>
      </c>
      <c r="AH15" s="174" t="str">
        <f ca="1">IFERROR(VLOOKUP(ROW(A12),'فهرست بها کلی'!$D$13:$BO$1660,36,0),"")</f>
        <v/>
      </c>
      <c r="AI15" s="174" t="str">
        <f ca="1">IFERROR(VLOOKUP(ROW(A12),'فهرست بها کلی'!$D$13:$BO$1660,39,0),"")</f>
        <v/>
      </c>
      <c r="AJ15" s="174" t="str">
        <f ca="1">IFERROR(VLOOKUP(ROW(A12),'فهرست بها کلی'!$D$13:$BO$1660,42,0),"")</f>
        <v/>
      </c>
      <c r="AK15" s="174" t="str">
        <f ca="1">IFERROR(VLOOKUP(ROW(A12),'فهرست بها کلی'!$D$13:$BO$1660,45,0),"")</f>
        <v/>
      </c>
      <c r="AL15" s="174" t="str">
        <f ca="1">IFERROR(VLOOKUP(ROW(A12),'فهرست بها کلی'!$D$13:$BO$1660,48,0),"")</f>
        <v/>
      </c>
      <c r="AM15" s="174" t="str">
        <f ca="1">IFERROR(VLOOKUP(ROW(A12),'فهرست بها کلی'!$D$13:$BO$1660,51,0),"")</f>
        <v/>
      </c>
      <c r="AN15" s="174" t="str">
        <f ca="1">IFERROR(VLOOKUP(ROW(A12),'فهرست بها کلی'!$D$13:$BO$1660,54,0),"")</f>
        <v/>
      </c>
      <c r="AO15" s="174" t="str">
        <f ca="1">IFERROR(VLOOKUP(ROW(A12),'فهرست بها کلی'!$D$13:$BO$1660,57,0),"")</f>
        <v/>
      </c>
      <c r="AP15" s="174" t="str">
        <f ca="1">IFERROR(VLOOKUP(ROW(A12),'فهرست بها کلی'!$D$13:$BO$1660,60,0),"")</f>
        <v/>
      </c>
      <c r="AQ15" s="174" t="str">
        <f ca="1">IFERROR(VLOOKUP(ROW(A12),'فهرست بها کلی'!$D$13:$BO$1660,63,0),"")</f>
        <v/>
      </c>
      <c r="AR15" s="244">
        <f t="shared" ca="1" si="5"/>
        <v>0</v>
      </c>
      <c r="AS15" s="174" t="str">
        <f ca="1">IFERROR(VLOOKUP(ROW(A12),'فهرست بها کلی'!$D$13:$BO$1660,22,0),"")</f>
        <v/>
      </c>
      <c r="AT15" s="174" t="str">
        <f ca="1">IFERROR(VLOOKUP(ROW(A12),'فهرست بها کلی'!$D$13:$BO$1660,25,0),"")</f>
        <v/>
      </c>
      <c r="AU15" s="174" t="str">
        <f ca="1">IFERROR(VLOOKUP(ROW(A12),'فهرست بها کلی'!$D$13:$BO$1660,28,0),"")</f>
        <v/>
      </c>
      <c r="AV15" s="174" t="str">
        <f ca="1">IFERROR(VLOOKUP(ROW(A12),'فهرست بها کلی'!$D$13:$BO$1660,31,0),"")</f>
        <v/>
      </c>
      <c r="AW15" s="174" t="str">
        <f ca="1">IFERROR(VLOOKUP(ROW(A12),'فهرست بها کلی'!$D$13:$BO$1660,34,0),"")</f>
        <v/>
      </c>
      <c r="AX15" s="174" t="str">
        <f ca="1">IFERROR(VLOOKUP(ROW(A12),'فهرست بها کلی'!$D$13:$BO$1660,37,0),"")</f>
        <v/>
      </c>
      <c r="AY15" s="174" t="str">
        <f ca="1">IFERROR(VLOOKUP(ROW(A12),'فهرست بها کلی'!$D$13:$BO$1660,40,0),"")</f>
        <v/>
      </c>
      <c r="AZ15" s="174" t="str">
        <f ca="1">IFERROR(VLOOKUP(ROW(A12),'فهرست بها کلی'!$D$13:$BO$1660,43,0),"")</f>
        <v/>
      </c>
      <c r="BA15" s="174" t="str">
        <f ca="1">IFERROR(VLOOKUP(ROW(A12),'فهرست بها کلی'!$D$13:$BO$1660,46,0),"")</f>
        <v/>
      </c>
      <c r="BB15" s="174" t="str">
        <f ca="1">IFERROR(VLOOKUP(ROW(A12),'فهرست بها کلی'!$D$13:$BO$1660,49,0),"")</f>
        <v/>
      </c>
      <c r="BC15" s="174" t="str">
        <f ca="1">IFERROR(VLOOKUP(ROW(A12),'فهرست بها کلی'!$D$13:$BO$1660,52,0),"")</f>
        <v/>
      </c>
      <c r="BD15" s="174" t="str">
        <f ca="1">IFERROR(VLOOKUP(ROW(A12),'فهرست بها کلی'!$D$13:$BO$1660,55,0),"")</f>
        <v/>
      </c>
      <c r="BE15" s="174" t="str">
        <f ca="1">IFERROR(VLOOKUP(ROW(A12),'فهرست بها کلی'!$D$13:$BO$1660,58,0),"")</f>
        <v/>
      </c>
      <c r="BF15" s="174" t="str">
        <f ca="1">IFERROR(VLOOKUP(ROW(A12),'فهرست بها کلی'!$D$13:$BO$1660,61,0),"")</f>
        <v/>
      </c>
      <c r="BG15" s="174" t="str">
        <f ca="1">IFERROR(VLOOKUP(ROW(B12),'فهرست بها کلی'!$D$13:$BO$1660,64,0),"")</f>
        <v/>
      </c>
      <c r="BH15" s="174" t="str">
        <f ca="1">IFERROR(VLOOKUP(ROW(C12),'فهرست بها کلی'!$D$13:$BO$1660,15,0),"")</f>
        <v/>
      </c>
      <c r="BI15" s="245" t="str">
        <f t="shared" ca="1" si="6"/>
        <v xml:space="preserve"> </v>
      </c>
      <c r="BJ15" s="245" t="str">
        <f t="shared" ca="1" si="7"/>
        <v/>
      </c>
      <c r="BK15" s="329" t="str">
        <f t="shared" ca="1" si="8"/>
        <v/>
      </c>
      <c r="BL15" s="168" t="e">
        <f t="shared" ca="1" si="9"/>
        <v>#VALUE!</v>
      </c>
    </row>
    <row r="16" spans="1:64" ht="34.5" customHeight="1">
      <c r="A16" s="174" t="str">
        <f ca="1">IFERROR(VLOOKUP(ROW(A13),'فهرست بها کلی'!$D$13:$BO$1660,1,0),"")</f>
        <v/>
      </c>
      <c r="B16" s="174" t="str">
        <f ca="1">IFERROR(VLOOKUP(ROW(A13),'فهرست بها کلی'!$D$13:$BO$1660,4,0),"")</f>
        <v/>
      </c>
      <c r="C16" s="174" t="str">
        <f ca="1">IFERROR(VLOOKUP(ROW(A13),'فهرست بها کلی'!$D$13:$BO$1660,5,0),"")</f>
        <v/>
      </c>
      <c r="D16" s="174" t="str">
        <f ca="1">IFERROR(VLOOKUP(ROW(A13),'فهرست بها کلی'!$D$13:$BO$1660,6,0),"")</f>
        <v/>
      </c>
      <c r="E16" s="174" t="str">
        <f ca="1">IFERROR(VLOOKUP(ROW(A13),'فهرست بها کلی'!$D$13:$BO$1660,7,0),"")</f>
        <v/>
      </c>
      <c r="F16" s="174" t="str">
        <f ca="1">IFERROR(VLOOKUP(ROW(A13),'فهرست بها کلی'!$D$13:$BO$1660,8,0),"")</f>
        <v/>
      </c>
      <c r="G16" s="174" t="str">
        <f ca="1">IFERROR(VLOOKUP(ROW(A13),'فهرست بها کلی'!$D$13:$BO$1660,20,0),"")</f>
        <v/>
      </c>
      <c r="H16" s="174" t="str">
        <f ca="1">IFERROR(VLOOKUP(ROW(A13),'فهرست بها کلی'!$D$13:$BO$1660,23,0),"")</f>
        <v/>
      </c>
      <c r="I16" s="174" t="str">
        <f ca="1">IFERROR(VLOOKUP(ROW(A13),'فهرست بها کلی'!$D$13:$BO$1660,26,0),"")</f>
        <v/>
      </c>
      <c r="J16" s="174" t="str">
        <f ca="1">IFERROR(VLOOKUP(ROW(A13),'فهرست بها کلی'!$D$13:$BO$1660,29,0),"")</f>
        <v/>
      </c>
      <c r="K16" s="174" t="str">
        <f ca="1">IFERROR(VLOOKUP(ROW(A13),'فهرست بها کلی'!$D$13:$BO$1660,32,0),"")</f>
        <v/>
      </c>
      <c r="L16" s="174" t="str">
        <f ca="1">IFERROR(VLOOKUP(ROW(A13),'فهرست بها کلی'!$D$13:$BO$1660,35,0),"")</f>
        <v/>
      </c>
      <c r="M16" s="174" t="str">
        <f ca="1">IFERROR(VLOOKUP(ROW(A13),'فهرست بها کلی'!$D$13:$BO$1660,38,0),"")</f>
        <v/>
      </c>
      <c r="N16" s="174" t="str">
        <f ca="1">IFERROR(VLOOKUP(ROW(A13),'فهرست بها کلی'!$D$13:$BO$1660,41,0),"")</f>
        <v/>
      </c>
      <c r="O16" s="174" t="str">
        <f ca="1">IFERROR(VLOOKUP(ROW(A13),'فهرست بها کلی'!$D$13:$BO$1660,44,0),"")</f>
        <v/>
      </c>
      <c r="P16" s="174" t="str">
        <f ca="1">IFERROR(VLOOKUP(ROW(A13),'فهرست بها کلی'!$D$13:$BO$1660,47,0),"")</f>
        <v/>
      </c>
      <c r="Q16" s="174" t="str">
        <f ca="1">IFERROR(VLOOKUP(ROW(A13),'فهرست بها کلی'!$D$13:$BO$1660,50,0),"")</f>
        <v/>
      </c>
      <c r="R16" s="174" t="str">
        <f ca="1">IFERROR(VLOOKUP(ROW(A13),'فهرست بها کلی'!$D$13:$BO$1660,53,0),"")</f>
        <v/>
      </c>
      <c r="S16" s="174" t="str">
        <f ca="1">IFERROR(VLOOKUP(ROW(A13),'فهرست بها کلی'!$D$13:$BO$1660,56,0),"")</f>
        <v/>
      </c>
      <c r="T16" s="174" t="str">
        <f ca="1">IFERROR(VLOOKUP(ROW(A13),'فهرست بها کلی'!$D$13:$BO$1660,59,0),"")</f>
        <v/>
      </c>
      <c r="U16" s="174" t="str">
        <f ca="1">IFERROR(VLOOKUP(ROW(A13),'فهرست بها کلی'!$D$13:$BO$1660,62,0),"")</f>
        <v/>
      </c>
      <c r="V16" s="241">
        <f t="shared" ca="1" si="2"/>
        <v>0</v>
      </c>
      <c r="W16" s="242" t="str">
        <f t="shared" ca="1" si="3"/>
        <v/>
      </c>
      <c r="X16" s="174" t="str">
        <f ca="1">IFERROR(VLOOKUP(ROW(A13),'فهرست بها کلی'!$D$13:$BO$1660,9,0),"")</f>
        <v/>
      </c>
      <c r="Y16" s="174" t="str">
        <f ca="1">IFERROR(VLOOKUP(ROW(A13),'فهرست بها کلی'!$D$13:$BO$1660,10,0),"")</f>
        <v/>
      </c>
      <c r="Z16" s="174" t="str">
        <f ca="1">IFERROR(VLOOKUP(ROW(A13),'فهرست بها کلی'!$D$13:$BO$1660,11,0),"")</f>
        <v/>
      </c>
      <c r="AA16" s="174" t="str">
        <f ca="1">IFERROR(VLOOKUP(ROW(A13),'فهرست بها کلی'!$D$13:$BO$1660,12,0),"")</f>
        <v/>
      </c>
      <c r="AB16" s="243" t="str">
        <f t="shared" ca="1" si="4"/>
        <v/>
      </c>
      <c r="AC16" s="174" t="str">
        <f ca="1">IFERROR(VLOOKUP(ROW(A13),'فهرست بها کلی'!$D$13:$BO$1660,21,0),"")</f>
        <v/>
      </c>
      <c r="AD16" s="174" t="str">
        <f ca="1">IFERROR(VLOOKUP(ROW(A13),'فهرست بها کلی'!$D$13:$BO$1660,24,0),"")</f>
        <v/>
      </c>
      <c r="AE16" s="174" t="str">
        <f ca="1">IFERROR(VLOOKUP(ROW(A13),'فهرست بها کلی'!$D$13:$BO$1660,27,0),"")</f>
        <v/>
      </c>
      <c r="AF16" s="174" t="str">
        <f ca="1">IFERROR(VLOOKUP(ROW(A13),'فهرست بها کلی'!$D$13:$BO$1660,30,0),"")</f>
        <v/>
      </c>
      <c r="AG16" s="174" t="str">
        <f ca="1">IFERROR(VLOOKUP(ROW(A13),'فهرست بها کلی'!$D$13:$BO$1660,33,0),"")</f>
        <v/>
      </c>
      <c r="AH16" s="174" t="str">
        <f ca="1">IFERROR(VLOOKUP(ROW(A13),'فهرست بها کلی'!$D$13:$BO$1660,36,0),"")</f>
        <v/>
      </c>
      <c r="AI16" s="174" t="str">
        <f ca="1">IFERROR(VLOOKUP(ROW(A13),'فهرست بها کلی'!$D$13:$BO$1660,39,0),"")</f>
        <v/>
      </c>
      <c r="AJ16" s="174" t="str">
        <f ca="1">IFERROR(VLOOKUP(ROW(A13),'فهرست بها کلی'!$D$13:$BO$1660,42,0),"")</f>
        <v/>
      </c>
      <c r="AK16" s="174" t="str">
        <f ca="1">IFERROR(VLOOKUP(ROW(A13),'فهرست بها کلی'!$D$13:$BO$1660,45,0),"")</f>
        <v/>
      </c>
      <c r="AL16" s="174" t="str">
        <f ca="1">IFERROR(VLOOKUP(ROW(A13),'فهرست بها کلی'!$D$13:$BO$1660,48,0),"")</f>
        <v/>
      </c>
      <c r="AM16" s="174" t="str">
        <f ca="1">IFERROR(VLOOKUP(ROW(A13),'فهرست بها کلی'!$D$13:$BO$1660,51,0),"")</f>
        <v/>
      </c>
      <c r="AN16" s="174" t="str">
        <f ca="1">IFERROR(VLOOKUP(ROW(A13),'فهرست بها کلی'!$D$13:$BO$1660,54,0),"")</f>
        <v/>
      </c>
      <c r="AO16" s="174" t="str">
        <f ca="1">IFERROR(VLOOKUP(ROW(A13),'فهرست بها کلی'!$D$13:$BO$1660,57,0),"")</f>
        <v/>
      </c>
      <c r="AP16" s="174" t="str">
        <f ca="1">IFERROR(VLOOKUP(ROW(A13),'فهرست بها کلی'!$D$13:$BO$1660,60,0),"")</f>
        <v/>
      </c>
      <c r="AQ16" s="174" t="str">
        <f ca="1">IFERROR(VLOOKUP(ROW(A13),'فهرست بها کلی'!$D$13:$BO$1660,63,0),"")</f>
        <v/>
      </c>
      <c r="AR16" s="244">
        <f t="shared" ca="1" si="5"/>
        <v>0</v>
      </c>
      <c r="AS16" s="174" t="str">
        <f ca="1">IFERROR(VLOOKUP(ROW(A13),'فهرست بها کلی'!$D$13:$BO$1660,22,0),"")</f>
        <v/>
      </c>
      <c r="AT16" s="174" t="str">
        <f ca="1">IFERROR(VLOOKUP(ROW(A13),'فهرست بها کلی'!$D$13:$BO$1660,25,0),"")</f>
        <v/>
      </c>
      <c r="AU16" s="174" t="str">
        <f ca="1">IFERROR(VLOOKUP(ROW(A13),'فهرست بها کلی'!$D$13:$BO$1660,28,0),"")</f>
        <v/>
      </c>
      <c r="AV16" s="174" t="str">
        <f ca="1">IFERROR(VLOOKUP(ROW(A13),'فهرست بها کلی'!$D$13:$BO$1660,31,0),"")</f>
        <v/>
      </c>
      <c r="AW16" s="174" t="str">
        <f ca="1">IFERROR(VLOOKUP(ROW(A13),'فهرست بها کلی'!$D$13:$BO$1660,34,0),"")</f>
        <v/>
      </c>
      <c r="AX16" s="174" t="str">
        <f ca="1">IFERROR(VLOOKUP(ROW(A13),'فهرست بها کلی'!$D$13:$BO$1660,37,0),"")</f>
        <v/>
      </c>
      <c r="AY16" s="174" t="str">
        <f ca="1">IFERROR(VLOOKUP(ROW(A13),'فهرست بها کلی'!$D$13:$BO$1660,40,0),"")</f>
        <v/>
      </c>
      <c r="AZ16" s="174" t="str">
        <f ca="1">IFERROR(VLOOKUP(ROW(A13),'فهرست بها کلی'!$D$13:$BO$1660,43,0),"")</f>
        <v/>
      </c>
      <c r="BA16" s="174" t="str">
        <f ca="1">IFERROR(VLOOKUP(ROW(A13),'فهرست بها کلی'!$D$13:$BO$1660,46,0),"")</f>
        <v/>
      </c>
      <c r="BB16" s="174" t="str">
        <f ca="1">IFERROR(VLOOKUP(ROW(A13),'فهرست بها کلی'!$D$13:$BO$1660,49,0),"")</f>
        <v/>
      </c>
      <c r="BC16" s="174" t="str">
        <f ca="1">IFERROR(VLOOKUP(ROW(A13),'فهرست بها کلی'!$D$13:$BO$1660,52,0),"")</f>
        <v/>
      </c>
      <c r="BD16" s="174" t="str">
        <f ca="1">IFERROR(VLOOKUP(ROW(A13),'فهرست بها کلی'!$D$13:$BO$1660,55,0),"")</f>
        <v/>
      </c>
      <c r="BE16" s="174" t="str">
        <f ca="1">IFERROR(VLOOKUP(ROW(A13),'فهرست بها کلی'!$D$13:$BO$1660,58,0),"")</f>
        <v/>
      </c>
      <c r="BF16" s="174" t="str">
        <f ca="1">IFERROR(VLOOKUP(ROW(A13),'فهرست بها کلی'!$D$13:$BO$1660,61,0),"")</f>
        <v/>
      </c>
      <c r="BG16" s="174" t="str">
        <f ca="1">IFERROR(VLOOKUP(ROW(B13),'فهرست بها کلی'!$D$13:$BO$1660,64,0),"")</f>
        <v/>
      </c>
      <c r="BH16" s="174" t="str">
        <f ca="1">IFERROR(VLOOKUP(ROW(C13),'فهرست بها کلی'!$D$13:$BO$1660,15,0),"")</f>
        <v/>
      </c>
      <c r="BI16" s="245" t="str">
        <f t="shared" ca="1" si="6"/>
        <v xml:space="preserve"> </v>
      </c>
      <c r="BJ16" s="245" t="str">
        <f t="shared" ca="1" si="7"/>
        <v/>
      </c>
      <c r="BK16" s="329" t="str">
        <f t="shared" ca="1" si="8"/>
        <v/>
      </c>
      <c r="BL16" s="168" t="e">
        <f t="shared" ca="1" si="9"/>
        <v>#VALUE!</v>
      </c>
    </row>
    <row r="17" spans="1:64" ht="34.5" customHeight="1">
      <c r="A17" s="174" t="str">
        <f ca="1">IFERROR(VLOOKUP(ROW(A14),'فهرست بها کلی'!$D$13:$BO$1660,1,0),"")</f>
        <v/>
      </c>
      <c r="B17" s="174" t="str">
        <f ca="1">IFERROR(VLOOKUP(ROW(A14),'فهرست بها کلی'!$D$13:$BO$1660,4,0),"")</f>
        <v/>
      </c>
      <c r="C17" s="174" t="str">
        <f ca="1">IFERROR(VLOOKUP(ROW(A14),'فهرست بها کلی'!$D$13:$BO$1660,5,0),"")</f>
        <v/>
      </c>
      <c r="D17" s="174" t="str">
        <f ca="1">IFERROR(VLOOKUP(ROW(A14),'فهرست بها کلی'!$D$13:$BO$1660,6,0),"")</f>
        <v/>
      </c>
      <c r="E17" s="174" t="str">
        <f ca="1">IFERROR(VLOOKUP(ROW(A14),'فهرست بها کلی'!$D$13:$BO$1660,7,0),"")</f>
        <v/>
      </c>
      <c r="F17" s="174" t="str">
        <f ca="1">IFERROR(VLOOKUP(ROW(A14),'فهرست بها کلی'!$D$13:$BO$1660,8,0),"")</f>
        <v/>
      </c>
      <c r="G17" s="174" t="str">
        <f ca="1">IFERROR(VLOOKUP(ROW(A14),'فهرست بها کلی'!$D$13:$BO$1660,20,0),"")</f>
        <v/>
      </c>
      <c r="H17" s="174" t="str">
        <f ca="1">IFERROR(VLOOKUP(ROW(A14),'فهرست بها کلی'!$D$13:$BO$1660,23,0),"")</f>
        <v/>
      </c>
      <c r="I17" s="174" t="str">
        <f ca="1">IFERROR(VLOOKUP(ROW(A14),'فهرست بها کلی'!$D$13:$BO$1660,26,0),"")</f>
        <v/>
      </c>
      <c r="J17" s="174" t="str">
        <f ca="1">IFERROR(VLOOKUP(ROW(A14),'فهرست بها کلی'!$D$13:$BO$1660,29,0),"")</f>
        <v/>
      </c>
      <c r="K17" s="174" t="str">
        <f ca="1">IFERROR(VLOOKUP(ROW(A14),'فهرست بها کلی'!$D$13:$BO$1660,32,0),"")</f>
        <v/>
      </c>
      <c r="L17" s="174" t="str">
        <f ca="1">IFERROR(VLOOKUP(ROW(A14),'فهرست بها کلی'!$D$13:$BO$1660,35,0),"")</f>
        <v/>
      </c>
      <c r="M17" s="174" t="str">
        <f ca="1">IFERROR(VLOOKUP(ROW(A14),'فهرست بها کلی'!$D$13:$BO$1660,38,0),"")</f>
        <v/>
      </c>
      <c r="N17" s="174" t="str">
        <f ca="1">IFERROR(VLOOKUP(ROW(A14),'فهرست بها کلی'!$D$13:$BO$1660,41,0),"")</f>
        <v/>
      </c>
      <c r="O17" s="174" t="str">
        <f ca="1">IFERROR(VLOOKUP(ROW(A14),'فهرست بها کلی'!$D$13:$BO$1660,44,0),"")</f>
        <v/>
      </c>
      <c r="P17" s="174" t="str">
        <f ca="1">IFERROR(VLOOKUP(ROW(A14),'فهرست بها کلی'!$D$13:$BO$1660,47,0),"")</f>
        <v/>
      </c>
      <c r="Q17" s="174" t="str">
        <f ca="1">IFERROR(VLOOKUP(ROW(A14),'فهرست بها کلی'!$D$13:$BO$1660,50,0),"")</f>
        <v/>
      </c>
      <c r="R17" s="174" t="str">
        <f ca="1">IFERROR(VLOOKUP(ROW(A14),'فهرست بها کلی'!$D$13:$BO$1660,53,0),"")</f>
        <v/>
      </c>
      <c r="S17" s="174" t="str">
        <f ca="1">IFERROR(VLOOKUP(ROW(A14),'فهرست بها کلی'!$D$13:$BO$1660,56,0),"")</f>
        <v/>
      </c>
      <c r="T17" s="174" t="str">
        <f ca="1">IFERROR(VLOOKUP(ROW(A14),'فهرست بها کلی'!$D$13:$BO$1660,59,0),"")</f>
        <v/>
      </c>
      <c r="U17" s="174" t="str">
        <f ca="1">IFERROR(VLOOKUP(ROW(A14),'فهرست بها کلی'!$D$13:$BO$1660,62,0),"")</f>
        <v/>
      </c>
      <c r="V17" s="241">
        <f t="shared" ca="1" si="2"/>
        <v>0</v>
      </c>
      <c r="W17" s="242" t="str">
        <f t="shared" ca="1" si="3"/>
        <v/>
      </c>
      <c r="X17" s="174" t="str">
        <f ca="1">IFERROR(VLOOKUP(ROW(A14),'فهرست بها کلی'!$D$13:$BO$1660,9,0),"")</f>
        <v/>
      </c>
      <c r="Y17" s="174" t="str">
        <f ca="1">IFERROR(VLOOKUP(ROW(A14),'فهرست بها کلی'!$D$13:$BO$1660,10,0),"")</f>
        <v/>
      </c>
      <c r="Z17" s="174" t="str">
        <f ca="1">IFERROR(VLOOKUP(ROW(A14),'فهرست بها کلی'!$D$13:$BO$1660,11,0),"")</f>
        <v/>
      </c>
      <c r="AA17" s="174" t="str">
        <f ca="1">IFERROR(VLOOKUP(ROW(A14),'فهرست بها کلی'!$D$13:$BO$1660,12,0),"")</f>
        <v/>
      </c>
      <c r="AB17" s="243" t="str">
        <f t="shared" ca="1" si="4"/>
        <v/>
      </c>
      <c r="AC17" s="174" t="str">
        <f ca="1">IFERROR(VLOOKUP(ROW(A14),'فهرست بها کلی'!$D$13:$BO$1660,21,0),"")</f>
        <v/>
      </c>
      <c r="AD17" s="174" t="str">
        <f ca="1">IFERROR(VLOOKUP(ROW(A14),'فهرست بها کلی'!$D$13:$BO$1660,24,0),"")</f>
        <v/>
      </c>
      <c r="AE17" s="174" t="str">
        <f ca="1">IFERROR(VLOOKUP(ROW(A14),'فهرست بها کلی'!$D$13:$BO$1660,27,0),"")</f>
        <v/>
      </c>
      <c r="AF17" s="174" t="str">
        <f ca="1">IFERROR(VLOOKUP(ROW(A14),'فهرست بها کلی'!$D$13:$BO$1660,30,0),"")</f>
        <v/>
      </c>
      <c r="AG17" s="174" t="str">
        <f ca="1">IFERROR(VLOOKUP(ROW(A14),'فهرست بها کلی'!$D$13:$BO$1660,33,0),"")</f>
        <v/>
      </c>
      <c r="AH17" s="174" t="str">
        <f ca="1">IFERROR(VLOOKUP(ROW(A14),'فهرست بها کلی'!$D$13:$BO$1660,36,0),"")</f>
        <v/>
      </c>
      <c r="AI17" s="174" t="str">
        <f ca="1">IFERROR(VLOOKUP(ROW(A14),'فهرست بها کلی'!$D$13:$BO$1660,39,0),"")</f>
        <v/>
      </c>
      <c r="AJ17" s="174" t="str">
        <f ca="1">IFERROR(VLOOKUP(ROW(A14),'فهرست بها کلی'!$D$13:$BO$1660,42,0),"")</f>
        <v/>
      </c>
      <c r="AK17" s="174" t="str">
        <f ca="1">IFERROR(VLOOKUP(ROW(A14),'فهرست بها کلی'!$D$13:$BO$1660,45,0),"")</f>
        <v/>
      </c>
      <c r="AL17" s="174" t="str">
        <f ca="1">IFERROR(VLOOKUP(ROW(A14),'فهرست بها کلی'!$D$13:$BO$1660,48,0),"")</f>
        <v/>
      </c>
      <c r="AM17" s="174" t="str">
        <f ca="1">IFERROR(VLOOKUP(ROW(A14),'فهرست بها کلی'!$D$13:$BO$1660,51,0),"")</f>
        <v/>
      </c>
      <c r="AN17" s="174" t="str">
        <f ca="1">IFERROR(VLOOKUP(ROW(A14),'فهرست بها کلی'!$D$13:$BO$1660,54,0),"")</f>
        <v/>
      </c>
      <c r="AO17" s="174" t="str">
        <f ca="1">IFERROR(VLOOKUP(ROW(A14),'فهرست بها کلی'!$D$13:$BO$1660,57,0),"")</f>
        <v/>
      </c>
      <c r="AP17" s="174" t="str">
        <f ca="1">IFERROR(VLOOKUP(ROW(A14),'فهرست بها کلی'!$D$13:$BO$1660,60,0),"")</f>
        <v/>
      </c>
      <c r="AQ17" s="174" t="str">
        <f ca="1">IFERROR(VLOOKUP(ROW(A14),'فهرست بها کلی'!$D$13:$BO$1660,63,0),"")</f>
        <v/>
      </c>
      <c r="AR17" s="244">
        <f t="shared" ca="1" si="5"/>
        <v>0</v>
      </c>
      <c r="AS17" s="174" t="str">
        <f ca="1">IFERROR(VLOOKUP(ROW(A14),'فهرست بها کلی'!$D$13:$BO$1660,22,0),"")</f>
        <v/>
      </c>
      <c r="AT17" s="174" t="str">
        <f ca="1">IFERROR(VLOOKUP(ROW(A14),'فهرست بها کلی'!$D$13:$BO$1660,25,0),"")</f>
        <v/>
      </c>
      <c r="AU17" s="174" t="str">
        <f ca="1">IFERROR(VLOOKUP(ROW(A14),'فهرست بها کلی'!$D$13:$BO$1660,28,0),"")</f>
        <v/>
      </c>
      <c r="AV17" s="174" t="str">
        <f ca="1">IFERROR(VLOOKUP(ROW(A14),'فهرست بها کلی'!$D$13:$BO$1660,31,0),"")</f>
        <v/>
      </c>
      <c r="AW17" s="174" t="str">
        <f ca="1">IFERROR(VLOOKUP(ROW(A14),'فهرست بها کلی'!$D$13:$BO$1660,34,0),"")</f>
        <v/>
      </c>
      <c r="AX17" s="174" t="str">
        <f ca="1">IFERROR(VLOOKUP(ROW(A14),'فهرست بها کلی'!$D$13:$BO$1660,37,0),"")</f>
        <v/>
      </c>
      <c r="AY17" s="174" t="str">
        <f ca="1">IFERROR(VLOOKUP(ROW(A14),'فهرست بها کلی'!$D$13:$BO$1660,40,0),"")</f>
        <v/>
      </c>
      <c r="AZ17" s="174" t="str">
        <f ca="1">IFERROR(VLOOKUP(ROW(A14),'فهرست بها کلی'!$D$13:$BO$1660,43,0),"")</f>
        <v/>
      </c>
      <c r="BA17" s="174" t="str">
        <f ca="1">IFERROR(VLOOKUP(ROW(A14),'فهرست بها کلی'!$D$13:$BO$1660,46,0),"")</f>
        <v/>
      </c>
      <c r="BB17" s="174" t="str">
        <f ca="1">IFERROR(VLOOKUP(ROW(A14),'فهرست بها کلی'!$D$13:$BO$1660,49,0),"")</f>
        <v/>
      </c>
      <c r="BC17" s="174" t="str">
        <f ca="1">IFERROR(VLOOKUP(ROW(A14),'فهرست بها کلی'!$D$13:$BO$1660,52,0),"")</f>
        <v/>
      </c>
      <c r="BD17" s="174" t="str">
        <f ca="1">IFERROR(VLOOKUP(ROW(A14),'فهرست بها کلی'!$D$13:$BO$1660,55,0),"")</f>
        <v/>
      </c>
      <c r="BE17" s="174" t="str">
        <f ca="1">IFERROR(VLOOKUP(ROW(A14),'فهرست بها کلی'!$D$13:$BO$1660,58,0),"")</f>
        <v/>
      </c>
      <c r="BF17" s="174" t="str">
        <f ca="1">IFERROR(VLOOKUP(ROW(A14),'فهرست بها کلی'!$D$13:$BO$1660,61,0),"")</f>
        <v/>
      </c>
      <c r="BG17" s="174" t="str">
        <f ca="1">IFERROR(VLOOKUP(ROW(B14),'فهرست بها کلی'!$D$13:$BO$1660,64,0),"")</f>
        <v/>
      </c>
      <c r="BH17" s="174" t="str">
        <f ca="1">IFERROR(VLOOKUP(ROW(C14),'فهرست بها کلی'!$D$13:$BO$1660,15,0),"")</f>
        <v/>
      </c>
      <c r="BI17" s="245" t="str">
        <f t="shared" ca="1" si="6"/>
        <v xml:space="preserve"> </v>
      </c>
      <c r="BJ17" s="245" t="str">
        <f t="shared" ca="1" si="7"/>
        <v/>
      </c>
      <c r="BK17" s="329" t="str">
        <f t="shared" ca="1" si="8"/>
        <v/>
      </c>
      <c r="BL17" s="168" t="e">
        <f t="shared" ca="1" si="9"/>
        <v>#VALUE!</v>
      </c>
    </row>
    <row r="18" spans="1:64" ht="34.5" customHeight="1">
      <c r="A18" s="174" t="str">
        <f ca="1">IFERROR(VLOOKUP(ROW(A15),'فهرست بها کلی'!$D$13:$BO$1660,1,0),"")</f>
        <v/>
      </c>
      <c r="B18" s="174" t="str">
        <f ca="1">IFERROR(VLOOKUP(ROW(A15),'فهرست بها کلی'!$D$13:$BO$1660,4,0),"")</f>
        <v/>
      </c>
      <c r="C18" s="174" t="str">
        <f ca="1">IFERROR(VLOOKUP(ROW(A15),'فهرست بها کلی'!$D$13:$BO$1660,5,0),"")</f>
        <v/>
      </c>
      <c r="D18" s="174" t="str">
        <f ca="1">IFERROR(VLOOKUP(ROW(A15),'فهرست بها کلی'!$D$13:$BO$1660,6,0),"")</f>
        <v/>
      </c>
      <c r="E18" s="174" t="str">
        <f ca="1">IFERROR(VLOOKUP(ROW(A15),'فهرست بها کلی'!$D$13:$BO$1660,7,0),"")</f>
        <v/>
      </c>
      <c r="F18" s="174" t="str">
        <f ca="1">IFERROR(VLOOKUP(ROW(A15),'فهرست بها کلی'!$D$13:$BO$1660,8,0),"")</f>
        <v/>
      </c>
      <c r="G18" s="174" t="str">
        <f ca="1">IFERROR(VLOOKUP(ROW(A15),'فهرست بها کلی'!$D$13:$BO$1660,20,0),"")</f>
        <v/>
      </c>
      <c r="H18" s="174" t="str">
        <f ca="1">IFERROR(VLOOKUP(ROW(A15),'فهرست بها کلی'!$D$13:$BO$1660,23,0),"")</f>
        <v/>
      </c>
      <c r="I18" s="174" t="str">
        <f ca="1">IFERROR(VLOOKUP(ROW(A15),'فهرست بها کلی'!$D$13:$BO$1660,26,0),"")</f>
        <v/>
      </c>
      <c r="J18" s="174" t="str">
        <f ca="1">IFERROR(VLOOKUP(ROW(A15),'فهرست بها کلی'!$D$13:$BO$1660,29,0),"")</f>
        <v/>
      </c>
      <c r="K18" s="174" t="str">
        <f ca="1">IFERROR(VLOOKUP(ROW(A15),'فهرست بها کلی'!$D$13:$BO$1660,32,0),"")</f>
        <v/>
      </c>
      <c r="L18" s="174" t="str">
        <f ca="1">IFERROR(VLOOKUP(ROW(A15),'فهرست بها کلی'!$D$13:$BO$1660,35,0),"")</f>
        <v/>
      </c>
      <c r="M18" s="174" t="str">
        <f ca="1">IFERROR(VLOOKUP(ROW(A15),'فهرست بها کلی'!$D$13:$BO$1660,38,0),"")</f>
        <v/>
      </c>
      <c r="N18" s="174" t="str">
        <f ca="1">IFERROR(VLOOKUP(ROW(A15),'فهرست بها کلی'!$D$13:$BO$1660,41,0),"")</f>
        <v/>
      </c>
      <c r="O18" s="174" t="str">
        <f ca="1">IFERROR(VLOOKUP(ROW(A15),'فهرست بها کلی'!$D$13:$BO$1660,44,0),"")</f>
        <v/>
      </c>
      <c r="P18" s="174" t="str">
        <f ca="1">IFERROR(VLOOKUP(ROW(A15),'فهرست بها کلی'!$D$13:$BO$1660,47,0),"")</f>
        <v/>
      </c>
      <c r="Q18" s="174" t="str">
        <f ca="1">IFERROR(VLOOKUP(ROW(A15),'فهرست بها کلی'!$D$13:$BO$1660,50,0),"")</f>
        <v/>
      </c>
      <c r="R18" s="174" t="str">
        <f ca="1">IFERROR(VLOOKUP(ROW(A15),'فهرست بها کلی'!$D$13:$BO$1660,53,0),"")</f>
        <v/>
      </c>
      <c r="S18" s="174" t="str">
        <f ca="1">IFERROR(VLOOKUP(ROW(A15),'فهرست بها کلی'!$D$13:$BO$1660,56,0),"")</f>
        <v/>
      </c>
      <c r="T18" s="174" t="str">
        <f ca="1">IFERROR(VLOOKUP(ROW(A15),'فهرست بها کلی'!$D$13:$BO$1660,59,0),"")</f>
        <v/>
      </c>
      <c r="U18" s="174" t="str">
        <f ca="1">IFERROR(VLOOKUP(ROW(A15),'فهرست بها کلی'!$D$13:$BO$1660,62,0),"")</f>
        <v/>
      </c>
      <c r="V18" s="241">
        <f t="shared" ca="1" si="2"/>
        <v>0</v>
      </c>
      <c r="W18" s="242" t="str">
        <f t="shared" ca="1" si="3"/>
        <v/>
      </c>
      <c r="X18" s="174" t="str">
        <f ca="1">IFERROR(VLOOKUP(ROW(A15),'فهرست بها کلی'!$D$13:$BO$1660,9,0),"")</f>
        <v/>
      </c>
      <c r="Y18" s="174" t="str">
        <f ca="1">IFERROR(VLOOKUP(ROW(A15),'فهرست بها کلی'!$D$13:$BO$1660,10,0),"")</f>
        <v/>
      </c>
      <c r="Z18" s="174" t="str">
        <f ca="1">IFERROR(VLOOKUP(ROW(A15),'فهرست بها کلی'!$D$13:$BO$1660,11,0),"")</f>
        <v/>
      </c>
      <c r="AA18" s="174" t="str">
        <f ca="1">IFERROR(VLOOKUP(ROW(A15),'فهرست بها کلی'!$D$13:$BO$1660,12,0),"")</f>
        <v/>
      </c>
      <c r="AB18" s="243" t="str">
        <f t="shared" ca="1" si="4"/>
        <v/>
      </c>
      <c r="AC18" s="174" t="str">
        <f ca="1">IFERROR(VLOOKUP(ROW(A15),'فهرست بها کلی'!$D$13:$BO$1660,21,0),"")</f>
        <v/>
      </c>
      <c r="AD18" s="174" t="str">
        <f ca="1">IFERROR(VLOOKUP(ROW(A15),'فهرست بها کلی'!$D$13:$BO$1660,24,0),"")</f>
        <v/>
      </c>
      <c r="AE18" s="174" t="str">
        <f ca="1">IFERROR(VLOOKUP(ROW(A15),'فهرست بها کلی'!$D$13:$BO$1660,27,0),"")</f>
        <v/>
      </c>
      <c r="AF18" s="174" t="str">
        <f ca="1">IFERROR(VLOOKUP(ROW(A15),'فهرست بها کلی'!$D$13:$BO$1660,30,0),"")</f>
        <v/>
      </c>
      <c r="AG18" s="174" t="str">
        <f ca="1">IFERROR(VLOOKUP(ROW(A15),'فهرست بها کلی'!$D$13:$BO$1660,33,0),"")</f>
        <v/>
      </c>
      <c r="AH18" s="174" t="str">
        <f ca="1">IFERROR(VLOOKUP(ROW(A15),'فهرست بها کلی'!$D$13:$BO$1660,36,0),"")</f>
        <v/>
      </c>
      <c r="AI18" s="174" t="str">
        <f ca="1">IFERROR(VLOOKUP(ROW(A15),'فهرست بها کلی'!$D$13:$BO$1660,39,0),"")</f>
        <v/>
      </c>
      <c r="AJ18" s="174" t="str">
        <f ca="1">IFERROR(VLOOKUP(ROW(A15),'فهرست بها کلی'!$D$13:$BO$1660,42,0),"")</f>
        <v/>
      </c>
      <c r="AK18" s="174" t="str">
        <f ca="1">IFERROR(VLOOKUP(ROW(A15),'فهرست بها کلی'!$D$13:$BO$1660,45,0),"")</f>
        <v/>
      </c>
      <c r="AL18" s="174" t="str">
        <f ca="1">IFERROR(VLOOKUP(ROW(A15),'فهرست بها کلی'!$D$13:$BO$1660,48,0),"")</f>
        <v/>
      </c>
      <c r="AM18" s="174" t="str">
        <f ca="1">IFERROR(VLOOKUP(ROW(A15),'فهرست بها کلی'!$D$13:$BO$1660,51,0),"")</f>
        <v/>
      </c>
      <c r="AN18" s="174" t="str">
        <f ca="1">IFERROR(VLOOKUP(ROW(A15),'فهرست بها کلی'!$D$13:$BO$1660,54,0),"")</f>
        <v/>
      </c>
      <c r="AO18" s="174" t="str">
        <f ca="1">IFERROR(VLOOKUP(ROW(A15),'فهرست بها کلی'!$D$13:$BO$1660,57,0),"")</f>
        <v/>
      </c>
      <c r="AP18" s="174" t="str">
        <f ca="1">IFERROR(VLOOKUP(ROW(A15),'فهرست بها کلی'!$D$13:$BO$1660,60,0),"")</f>
        <v/>
      </c>
      <c r="AQ18" s="174" t="str">
        <f ca="1">IFERROR(VLOOKUP(ROW(A15),'فهرست بها کلی'!$D$13:$BO$1660,63,0),"")</f>
        <v/>
      </c>
      <c r="AR18" s="244">
        <f t="shared" ca="1" si="5"/>
        <v>0</v>
      </c>
      <c r="AS18" s="174" t="str">
        <f ca="1">IFERROR(VLOOKUP(ROW(A15),'فهرست بها کلی'!$D$13:$BO$1660,22,0),"")</f>
        <v/>
      </c>
      <c r="AT18" s="174" t="str">
        <f ca="1">IFERROR(VLOOKUP(ROW(A15),'فهرست بها کلی'!$D$13:$BO$1660,25,0),"")</f>
        <v/>
      </c>
      <c r="AU18" s="174" t="str">
        <f ca="1">IFERROR(VLOOKUP(ROW(A15),'فهرست بها کلی'!$D$13:$BO$1660,28,0),"")</f>
        <v/>
      </c>
      <c r="AV18" s="174" t="str">
        <f ca="1">IFERROR(VLOOKUP(ROW(A15),'فهرست بها کلی'!$D$13:$BO$1660,31,0),"")</f>
        <v/>
      </c>
      <c r="AW18" s="174" t="str">
        <f ca="1">IFERROR(VLOOKUP(ROW(A15),'فهرست بها کلی'!$D$13:$BO$1660,34,0),"")</f>
        <v/>
      </c>
      <c r="AX18" s="174" t="str">
        <f ca="1">IFERROR(VLOOKUP(ROW(A15),'فهرست بها کلی'!$D$13:$BO$1660,37,0),"")</f>
        <v/>
      </c>
      <c r="AY18" s="174" t="str">
        <f ca="1">IFERROR(VLOOKUP(ROW(A15),'فهرست بها کلی'!$D$13:$BO$1660,40,0),"")</f>
        <v/>
      </c>
      <c r="AZ18" s="174" t="str">
        <f ca="1">IFERROR(VLOOKUP(ROW(A15),'فهرست بها کلی'!$D$13:$BO$1660,43,0),"")</f>
        <v/>
      </c>
      <c r="BA18" s="174" t="str">
        <f ca="1">IFERROR(VLOOKUP(ROW(A15),'فهرست بها کلی'!$D$13:$BO$1660,46,0),"")</f>
        <v/>
      </c>
      <c r="BB18" s="174" t="str">
        <f ca="1">IFERROR(VLOOKUP(ROW(A15),'فهرست بها کلی'!$D$13:$BO$1660,49,0),"")</f>
        <v/>
      </c>
      <c r="BC18" s="174" t="str">
        <f ca="1">IFERROR(VLOOKUP(ROW(A15),'فهرست بها کلی'!$D$13:$BO$1660,52,0),"")</f>
        <v/>
      </c>
      <c r="BD18" s="174" t="str">
        <f ca="1">IFERROR(VLOOKUP(ROW(A15),'فهرست بها کلی'!$D$13:$BO$1660,55,0),"")</f>
        <v/>
      </c>
      <c r="BE18" s="174" t="str">
        <f ca="1">IFERROR(VLOOKUP(ROW(A15),'فهرست بها کلی'!$D$13:$BO$1660,58,0),"")</f>
        <v/>
      </c>
      <c r="BF18" s="174" t="str">
        <f ca="1">IFERROR(VLOOKUP(ROW(A15),'فهرست بها کلی'!$D$13:$BO$1660,61,0),"")</f>
        <v/>
      </c>
      <c r="BG18" s="174" t="str">
        <f ca="1">IFERROR(VLOOKUP(ROW(B15),'فهرست بها کلی'!$D$13:$BO$1660,64,0),"")</f>
        <v/>
      </c>
      <c r="BH18" s="174" t="str">
        <f ca="1">IFERROR(VLOOKUP(ROW(C15),'فهرست بها کلی'!$D$13:$BO$1660,15,0),"")</f>
        <v/>
      </c>
      <c r="BI18" s="245" t="str">
        <f t="shared" ca="1" si="6"/>
        <v xml:space="preserve"> </v>
      </c>
      <c r="BJ18" s="245" t="str">
        <f t="shared" ca="1" si="7"/>
        <v/>
      </c>
      <c r="BK18" s="189" t="str">
        <f t="shared" ca="1" si="8"/>
        <v/>
      </c>
      <c r="BL18" s="168" t="e">
        <f t="shared" ca="1" si="9"/>
        <v>#VALUE!</v>
      </c>
    </row>
    <row r="19" spans="1:64" ht="34.5" customHeight="1">
      <c r="A19" s="174" t="str">
        <f ca="1">IFERROR(VLOOKUP(ROW(A16),'فهرست بها کلی'!$D$13:$BO$1660,1,0),"")</f>
        <v/>
      </c>
      <c r="B19" s="174" t="str">
        <f ca="1">IFERROR(VLOOKUP(ROW(A16),'فهرست بها کلی'!$D$13:$BO$1660,4,0),"")</f>
        <v/>
      </c>
      <c r="C19" s="174" t="str">
        <f ca="1">IFERROR(VLOOKUP(ROW(A16),'فهرست بها کلی'!$D$13:$BO$1660,5,0),"")</f>
        <v/>
      </c>
      <c r="D19" s="174" t="str">
        <f ca="1">IFERROR(VLOOKUP(ROW(A16),'فهرست بها کلی'!$D$13:$BO$1660,6,0),"")</f>
        <v/>
      </c>
      <c r="E19" s="174" t="str">
        <f ca="1">IFERROR(VLOOKUP(ROW(A16),'فهرست بها کلی'!$D$13:$BO$1660,7,0),"")</f>
        <v/>
      </c>
      <c r="F19" s="174" t="str">
        <f ca="1">IFERROR(VLOOKUP(ROW(A16),'فهرست بها کلی'!$D$13:$BO$1660,8,0),"")</f>
        <v/>
      </c>
      <c r="G19" s="174" t="str">
        <f ca="1">IFERROR(VLOOKUP(ROW(A16),'فهرست بها کلی'!$D$13:$BO$1660,20,0),"")</f>
        <v/>
      </c>
      <c r="H19" s="174" t="str">
        <f ca="1">IFERROR(VLOOKUP(ROW(A16),'فهرست بها کلی'!$D$13:$BO$1660,23,0),"")</f>
        <v/>
      </c>
      <c r="I19" s="174" t="str">
        <f ca="1">IFERROR(VLOOKUP(ROW(A16),'فهرست بها کلی'!$D$13:$BO$1660,26,0),"")</f>
        <v/>
      </c>
      <c r="J19" s="174" t="str">
        <f ca="1">IFERROR(VLOOKUP(ROW(A16),'فهرست بها کلی'!$D$13:$BO$1660,29,0),"")</f>
        <v/>
      </c>
      <c r="K19" s="174" t="str">
        <f ca="1">IFERROR(VLOOKUP(ROW(A16),'فهرست بها کلی'!$D$13:$BO$1660,32,0),"")</f>
        <v/>
      </c>
      <c r="L19" s="174" t="str">
        <f ca="1">IFERROR(VLOOKUP(ROW(A16),'فهرست بها کلی'!$D$13:$BO$1660,35,0),"")</f>
        <v/>
      </c>
      <c r="M19" s="174" t="str">
        <f ca="1">IFERROR(VLOOKUP(ROW(A16),'فهرست بها کلی'!$D$13:$BO$1660,38,0),"")</f>
        <v/>
      </c>
      <c r="N19" s="174" t="str">
        <f ca="1">IFERROR(VLOOKUP(ROW(A16),'فهرست بها کلی'!$D$13:$BO$1660,41,0),"")</f>
        <v/>
      </c>
      <c r="O19" s="174" t="str">
        <f ca="1">IFERROR(VLOOKUP(ROW(A16),'فهرست بها کلی'!$D$13:$BO$1660,44,0),"")</f>
        <v/>
      </c>
      <c r="P19" s="174" t="str">
        <f ca="1">IFERROR(VLOOKUP(ROW(A16),'فهرست بها کلی'!$D$13:$BO$1660,47,0),"")</f>
        <v/>
      </c>
      <c r="Q19" s="174" t="str">
        <f ca="1">IFERROR(VLOOKUP(ROW(A16),'فهرست بها کلی'!$D$13:$BO$1660,50,0),"")</f>
        <v/>
      </c>
      <c r="R19" s="174" t="str">
        <f ca="1">IFERROR(VLOOKUP(ROW(A16),'فهرست بها کلی'!$D$13:$BO$1660,53,0),"")</f>
        <v/>
      </c>
      <c r="S19" s="174" t="str">
        <f ca="1">IFERROR(VLOOKUP(ROW(A16),'فهرست بها کلی'!$D$13:$BO$1660,56,0),"")</f>
        <v/>
      </c>
      <c r="T19" s="174" t="str">
        <f ca="1">IFERROR(VLOOKUP(ROW(A16),'فهرست بها کلی'!$D$13:$BO$1660,59,0),"")</f>
        <v/>
      </c>
      <c r="U19" s="174" t="str">
        <f ca="1">IFERROR(VLOOKUP(ROW(A16),'فهرست بها کلی'!$D$13:$BO$1660,62,0),"")</f>
        <v/>
      </c>
      <c r="V19" s="241">
        <f t="shared" ca="1" si="2"/>
        <v>0</v>
      </c>
      <c r="W19" s="242" t="str">
        <f t="shared" ca="1" si="3"/>
        <v/>
      </c>
      <c r="X19" s="174" t="str">
        <f ca="1">IFERROR(VLOOKUP(ROW(A16),'فهرست بها کلی'!$D$13:$BO$1660,9,0),"")</f>
        <v/>
      </c>
      <c r="Y19" s="174" t="str">
        <f ca="1">IFERROR(VLOOKUP(ROW(A16),'فهرست بها کلی'!$D$13:$BO$1660,10,0),"")</f>
        <v/>
      </c>
      <c r="Z19" s="174" t="str">
        <f ca="1">IFERROR(VLOOKUP(ROW(A16),'فهرست بها کلی'!$D$13:$BO$1660,11,0),"")</f>
        <v/>
      </c>
      <c r="AA19" s="174" t="str">
        <f ca="1">IFERROR(VLOOKUP(ROW(A16),'فهرست بها کلی'!$D$13:$BO$1660,12,0),"")</f>
        <v/>
      </c>
      <c r="AB19" s="243" t="str">
        <f t="shared" ca="1" si="4"/>
        <v/>
      </c>
      <c r="AC19" s="174" t="str">
        <f ca="1">IFERROR(VLOOKUP(ROW(A16),'فهرست بها کلی'!$D$13:$BO$1660,21,0),"")</f>
        <v/>
      </c>
      <c r="AD19" s="174" t="str">
        <f ca="1">IFERROR(VLOOKUP(ROW(A16),'فهرست بها کلی'!$D$13:$BO$1660,24,0),"")</f>
        <v/>
      </c>
      <c r="AE19" s="174" t="str">
        <f ca="1">IFERROR(VLOOKUP(ROW(A16),'فهرست بها کلی'!$D$13:$BO$1660,27,0),"")</f>
        <v/>
      </c>
      <c r="AF19" s="174" t="str">
        <f ca="1">IFERROR(VLOOKUP(ROW(A16),'فهرست بها کلی'!$D$13:$BO$1660,30,0),"")</f>
        <v/>
      </c>
      <c r="AG19" s="174" t="str">
        <f ca="1">IFERROR(VLOOKUP(ROW(A16),'فهرست بها کلی'!$D$13:$BO$1660,33,0),"")</f>
        <v/>
      </c>
      <c r="AH19" s="174" t="str">
        <f ca="1">IFERROR(VLOOKUP(ROW(A16),'فهرست بها کلی'!$D$13:$BO$1660,36,0),"")</f>
        <v/>
      </c>
      <c r="AI19" s="174" t="str">
        <f ca="1">IFERROR(VLOOKUP(ROW(A16),'فهرست بها کلی'!$D$13:$BO$1660,39,0),"")</f>
        <v/>
      </c>
      <c r="AJ19" s="174" t="str">
        <f ca="1">IFERROR(VLOOKUP(ROW(A16),'فهرست بها کلی'!$D$13:$BO$1660,42,0),"")</f>
        <v/>
      </c>
      <c r="AK19" s="174" t="str">
        <f ca="1">IFERROR(VLOOKUP(ROW(A16),'فهرست بها کلی'!$D$13:$BO$1660,45,0),"")</f>
        <v/>
      </c>
      <c r="AL19" s="174" t="str">
        <f ca="1">IFERROR(VLOOKUP(ROW(A16),'فهرست بها کلی'!$D$13:$BO$1660,48,0),"")</f>
        <v/>
      </c>
      <c r="AM19" s="174" t="str">
        <f ca="1">IFERROR(VLOOKUP(ROW(A16),'فهرست بها کلی'!$D$13:$BO$1660,51,0),"")</f>
        <v/>
      </c>
      <c r="AN19" s="174" t="str">
        <f ca="1">IFERROR(VLOOKUP(ROW(A16),'فهرست بها کلی'!$D$13:$BO$1660,54,0),"")</f>
        <v/>
      </c>
      <c r="AO19" s="174" t="str">
        <f ca="1">IFERROR(VLOOKUP(ROW(A16),'فهرست بها کلی'!$D$13:$BO$1660,57,0),"")</f>
        <v/>
      </c>
      <c r="AP19" s="174" t="str">
        <f ca="1">IFERROR(VLOOKUP(ROW(A16),'فهرست بها کلی'!$D$13:$BO$1660,60,0),"")</f>
        <v/>
      </c>
      <c r="AQ19" s="174" t="str">
        <f ca="1">IFERROR(VLOOKUP(ROW(A16),'فهرست بها کلی'!$D$13:$BO$1660,63,0),"")</f>
        <v/>
      </c>
      <c r="AR19" s="244">
        <f t="shared" ca="1" si="5"/>
        <v>0</v>
      </c>
      <c r="AS19" s="174" t="str">
        <f ca="1">IFERROR(VLOOKUP(ROW(A16),'فهرست بها کلی'!$D$13:$BO$1660,22,0),"")</f>
        <v/>
      </c>
      <c r="AT19" s="174" t="str">
        <f ca="1">IFERROR(VLOOKUP(ROW(A16),'فهرست بها کلی'!$D$13:$BO$1660,25,0),"")</f>
        <v/>
      </c>
      <c r="AU19" s="174" t="str">
        <f ca="1">IFERROR(VLOOKUP(ROW(A16),'فهرست بها کلی'!$D$13:$BO$1660,28,0),"")</f>
        <v/>
      </c>
      <c r="AV19" s="174" t="str">
        <f ca="1">IFERROR(VLOOKUP(ROW(A16),'فهرست بها کلی'!$D$13:$BO$1660,31,0),"")</f>
        <v/>
      </c>
      <c r="AW19" s="174" t="str">
        <f ca="1">IFERROR(VLOOKUP(ROW(A16),'فهرست بها کلی'!$D$13:$BO$1660,34,0),"")</f>
        <v/>
      </c>
      <c r="AX19" s="174" t="str">
        <f ca="1">IFERROR(VLOOKUP(ROW(A16),'فهرست بها کلی'!$D$13:$BO$1660,37,0),"")</f>
        <v/>
      </c>
      <c r="AY19" s="174" t="str">
        <f ca="1">IFERROR(VLOOKUP(ROW(A16),'فهرست بها کلی'!$D$13:$BO$1660,40,0),"")</f>
        <v/>
      </c>
      <c r="AZ19" s="174" t="str">
        <f ca="1">IFERROR(VLOOKUP(ROW(A16),'فهرست بها کلی'!$D$13:$BO$1660,43,0),"")</f>
        <v/>
      </c>
      <c r="BA19" s="174" t="str">
        <f ca="1">IFERROR(VLOOKUP(ROW(A16),'فهرست بها کلی'!$D$13:$BO$1660,46,0),"")</f>
        <v/>
      </c>
      <c r="BB19" s="174" t="str">
        <f ca="1">IFERROR(VLOOKUP(ROW(A16),'فهرست بها کلی'!$D$13:$BO$1660,49,0),"")</f>
        <v/>
      </c>
      <c r="BC19" s="174" t="str">
        <f ca="1">IFERROR(VLOOKUP(ROW(A16),'فهرست بها کلی'!$D$13:$BO$1660,52,0),"")</f>
        <v/>
      </c>
      <c r="BD19" s="174" t="str">
        <f ca="1">IFERROR(VLOOKUP(ROW(A16),'فهرست بها کلی'!$D$13:$BO$1660,55,0),"")</f>
        <v/>
      </c>
      <c r="BE19" s="174" t="str">
        <f ca="1">IFERROR(VLOOKUP(ROW(A16),'فهرست بها کلی'!$D$13:$BO$1660,58,0),"")</f>
        <v/>
      </c>
      <c r="BF19" s="174" t="str">
        <f ca="1">IFERROR(VLOOKUP(ROW(A16),'فهرست بها کلی'!$D$13:$BO$1660,61,0),"")</f>
        <v/>
      </c>
      <c r="BG19" s="174" t="str">
        <f ca="1">IFERROR(VLOOKUP(ROW(B16),'فهرست بها کلی'!$D$13:$BO$1660,64,0),"")</f>
        <v/>
      </c>
      <c r="BH19" s="174" t="str">
        <f ca="1">IFERROR(VLOOKUP(ROW(C16),'فهرست بها کلی'!$D$13:$BO$1660,15,0),"")</f>
        <v/>
      </c>
      <c r="BI19" s="245" t="str">
        <f t="shared" ca="1" si="6"/>
        <v xml:space="preserve"> </v>
      </c>
      <c r="BJ19" s="245" t="str">
        <f t="shared" ca="1" si="7"/>
        <v/>
      </c>
      <c r="BK19" s="189" t="str">
        <f t="shared" ca="1" si="8"/>
        <v/>
      </c>
      <c r="BL19" s="168" t="e">
        <f t="shared" ca="1" si="9"/>
        <v>#VALUE!</v>
      </c>
    </row>
    <row r="20" spans="1:64" ht="34.5" customHeight="1">
      <c r="A20" s="174" t="str">
        <f ca="1">IFERROR(VLOOKUP(ROW(A17),'فهرست بها کلی'!$D$13:$BO$1660,1,0),"")</f>
        <v/>
      </c>
      <c r="B20" s="174" t="str">
        <f ca="1">IFERROR(VLOOKUP(ROW(A17),'فهرست بها کلی'!$D$13:$BO$1660,4,0),"")</f>
        <v/>
      </c>
      <c r="C20" s="174" t="str">
        <f ca="1">IFERROR(VLOOKUP(ROW(A17),'فهرست بها کلی'!$D$13:$BO$1660,5,0),"")</f>
        <v/>
      </c>
      <c r="D20" s="174" t="str">
        <f ca="1">IFERROR(VLOOKUP(ROW(A17),'فهرست بها کلی'!$D$13:$BO$1660,6,0),"")</f>
        <v/>
      </c>
      <c r="E20" s="174" t="str">
        <f ca="1">IFERROR(VLOOKUP(ROW(A17),'فهرست بها کلی'!$D$13:$BO$1660,7,0),"")</f>
        <v/>
      </c>
      <c r="F20" s="174" t="str">
        <f ca="1">IFERROR(VLOOKUP(ROW(A17),'فهرست بها کلی'!$D$13:$BO$1660,8,0),"")</f>
        <v/>
      </c>
      <c r="G20" s="174" t="str">
        <f ca="1">IFERROR(VLOOKUP(ROW(A17),'فهرست بها کلی'!$D$13:$BO$1660,20,0),"")</f>
        <v/>
      </c>
      <c r="H20" s="174" t="str">
        <f ca="1">IFERROR(VLOOKUP(ROW(A17),'فهرست بها کلی'!$D$13:$BO$1660,23,0),"")</f>
        <v/>
      </c>
      <c r="I20" s="174" t="str">
        <f ca="1">IFERROR(VLOOKUP(ROW(A17),'فهرست بها کلی'!$D$13:$BO$1660,26,0),"")</f>
        <v/>
      </c>
      <c r="J20" s="174" t="str">
        <f ca="1">IFERROR(VLOOKUP(ROW(A17),'فهرست بها کلی'!$D$13:$BO$1660,29,0),"")</f>
        <v/>
      </c>
      <c r="K20" s="174" t="str">
        <f ca="1">IFERROR(VLOOKUP(ROW(A17),'فهرست بها کلی'!$D$13:$BO$1660,32,0),"")</f>
        <v/>
      </c>
      <c r="L20" s="174" t="str">
        <f ca="1">IFERROR(VLOOKUP(ROW(A17),'فهرست بها کلی'!$D$13:$BO$1660,35,0),"")</f>
        <v/>
      </c>
      <c r="M20" s="174" t="str">
        <f ca="1">IFERROR(VLOOKUP(ROW(A17),'فهرست بها کلی'!$D$13:$BO$1660,38,0),"")</f>
        <v/>
      </c>
      <c r="N20" s="174" t="str">
        <f ca="1">IFERROR(VLOOKUP(ROW(A17),'فهرست بها کلی'!$D$13:$BO$1660,41,0),"")</f>
        <v/>
      </c>
      <c r="O20" s="174" t="str">
        <f ca="1">IFERROR(VLOOKUP(ROW(A17),'فهرست بها کلی'!$D$13:$BO$1660,44,0),"")</f>
        <v/>
      </c>
      <c r="P20" s="174" t="str">
        <f ca="1">IFERROR(VLOOKUP(ROW(A17),'فهرست بها کلی'!$D$13:$BO$1660,47,0),"")</f>
        <v/>
      </c>
      <c r="Q20" s="174" t="str">
        <f ca="1">IFERROR(VLOOKUP(ROW(A17),'فهرست بها کلی'!$D$13:$BO$1660,50,0),"")</f>
        <v/>
      </c>
      <c r="R20" s="174" t="str">
        <f ca="1">IFERROR(VLOOKUP(ROW(A17),'فهرست بها کلی'!$D$13:$BO$1660,53,0),"")</f>
        <v/>
      </c>
      <c r="S20" s="174" t="str">
        <f ca="1">IFERROR(VLOOKUP(ROW(A17),'فهرست بها کلی'!$D$13:$BO$1660,56,0),"")</f>
        <v/>
      </c>
      <c r="T20" s="174" t="str">
        <f ca="1">IFERROR(VLOOKUP(ROW(A17),'فهرست بها کلی'!$D$13:$BO$1660,59,0),"")</f>
        <v/>
      </c>
      <c r="U20" s="174" t="str">
        <f ca="1">IFERROR(VLOOKUP(ROW(A17),'فهرست بها کلی'!$D$13:$BO$1660,62,0),"")</f>
        <v/>
      </c>
      <c r="V20" s="241">
        <f t="shared" ca="1" si="2"/>
        <v>0</v>
      </c>
      <c r="W20" s="242" t="str">
        <f t="shared" ca="1" si="3"/>
        <v/>
      </c>
      <c r="X20" s="174" t="str">
        <f ca="1">IFERROR(VLOOKUP(ROW(A17),'فهرست بها کلی'!$D$13:$BO$1660,9,0),"")</f>
        <v/>
      </c>
      <c r="Y20" s="174" t="str">
        <f ca="1">IFERROR(VLOOKUP(ROW(A17),'فهرست بها کلی'!$D$13:$BO$1660,10,0),"")</f>
        <v/>
      </c>
      <c r="Z20" s="174" t="str">
        <f ca="1">IFERROR(VLOOKUP(ROW(A17),'فهرست بها کلی'!$D$13:$BO$1660,11,0),"")</f>
        <v/>
      </c>
      <c r="AA20" s="174" t="str">
        <f ca="1">IFERROR(VLOOKUP(ROW(A17),'فهرست بها کلی'!$D$13:$BO$1660,12,0),"")</f>
        <v/>
      </c>
      <c r="AB20" s="243" t="str">
        <f t="shared" ca="1" si="4"/>
        <v/>
      </c>
      <c r="AC20" s="174" t="str">
        <f ca="1">IFERROR(VLOOKUP(ROW(A17),'فهرست بها کلی'!$D$13:$BO$1660,21,0),"")</f>
        <v/>
      </c>
      <c r="AD20" s="174" t="str">
        <f ca="1">IFERROR(VLOOKUP(ROW(A17),'فهرست بها کلی'!$D$13:$BO$1660,24,0),"")</f>
        <v/>
      </c>
      <c r="AE20" s="174" t="str">
        <f ca="1">IFERROR(VLOOKUP(ROW(A17),'فهرست بها کلی'!$D$13:$BO$1660,27,0),"")</f>
        <v/>
      </c>
      <c r="AF20" s="174" t="str">
        <f ca="1">IFERROR(VLOOKUP(ROW(A17),'فهرست بها کلی'!$D$13:$BO$1660,30,0),"")</f>
        <v/>
      </c>
      <c r="AG20" s="174" t="str">
        <f ca="1">IFERROR(VLOOKUP(ROW(A17),'فهرست بها کلی'!$D$13:$BO$1660,33,0),"")</f>
        <v/>
      </c>
      <c r="AH20" s="174" t="str">
        <f ca="1">IFERROR(VLOOKUP(ROW(A17),'فهرست بها کلی'!$D$13:$BO$1660,36,0),"")</f>
        <v/>
      </c>
      <c r="AI20" s="174" t="str">
        <f ca="1">IFERROR(VLOOKUP(ROW(A17),'فهرست بها کلی'!$D$13:$BO$1660,39,0),"")</f>
        <v/>
      </c>
      <c r="AJ20" s="174" t="str">
        <f ca="1">IFERROR(VLOOKUP(ROW(A17),'فهرست بها کلی'!$D$13:$BO$1660,42,0),"")</f>
        <v/>
      </c>
      <c r="AK20" s="174" t="str">
        <f ca="1">IFERROR(VLOOKUP(ROW(A17),'فهرست بها کلی'!$D$13:$BO$1660,45,0),"")</f>
        <v/>
      </c>
      <c r="AL20" s="174" t="str">
        <f ca="1">IFERROR(VLOOKUP(ROW(A17),'فهرست بها کلی'!$D$13:$BO$1660,48,0),"")</f>
        <v/>
      </c>
      <c r="AM20" s="174" t="str">
        <f ca="1">IFERROR(VLOOKUP(ROW(A17),'فهرست بها کلی'!$D$13:$BO$1660,51,0),"")</f>
        <v/>
      </c>
      <c r="AN20" s="174" t="str">
        <f ca="1">IFERROR(VLOOKUP(ROW(A17),'فهرست بها کلی'!$D$13:$BO$1660,54,0),"")</f>
        <v/>
      </c>
      <c r="AO20" s="174" t="str">
        <f ca="1">IFERROR(VLOOKUP(ROW(A17),'فهرست بها کلی'!$D$13:$BO$1660,57,0),"")</f>
        <v/>
      </c>
      <c r="AP20" s="174" t="str">
        <f ca="1">IFERROR(VLOOKUP(ROW(A17),'فهرست بها کلی'!$D$13:$BO$1660,60,0),"")</f>
        <v/>
      </c>
      <c r="AQ20" s="174" t="str">
        <f ca="1">IFERROR(VLOOKUP(ROW(A17),'فهرست بها کلی'!$D$13:$BO$1660,63,0),"")</f>
        <v/>
      </c>
      <c r="AR20" s="244">
        <f t="shared" ca="1" si="5"/>
        <v>0</v>
      </c>
      <c r="AS20" s="174" t="str">
        <f ca="1">IFERROR(VLOOKUP(ROW(A17),'فهرست بها کلی'!$D$13:$BO$1660,22,0),"")</f>
        <v/>
      </c>
      <c r="AT20" s="174" t="str">
        <f ca="1">IFERROR(VLOOKUP(ROW(A17),'فهرست بها کلی'!$D$13:$BO$1660,25,0),"")</f>
        <v/>
      </c>
      <c r="AU20" s="174" t="str">
        <f ca="1">IFERROR(VLOOKUP(ROW(A17),'فهرست بها کلی'!$D$13:$BO$1660,28,0),"")</f>
        <v/>
      </c>
      <c r="AV20" s="174" t="str">
        <f ca="1">IFERROR(VLOOKUP(ROW(A17),'فهرست بها کلی'!$D$13:$BO$1660,31,0),"")</f>
        <v/>
      </c>
      <c r="AW20" s="174" t="str">
        <f ca="1">IFERROR(VLOOKUP(ROW(A17),'فهرست بها کلی'!$D$13:$BO$1660,34,0),"")</f>
        <v/>
      </c>
      <c r="AX20" s="174" t="str">
        <f ca="1">IFERROR(VLOOKUP(ROW(A17),'فهرست بها کلی'!$D$13:$BO$1660,37,0),"")</f>
        <v/>
      </c>
      <c r="AY20" s="174" t="str">
        <f ca="1">IFERROR(VLOOKUP(ROW(A17),'فهرست بها کلی'!$D$13:$BO$1660,40,0),"")</f>
        <v/>
      </c>
      <c r="AZ20" s="174" t="str">
        <f ca="1">IFERROR(VLOOKUP(ROW(A17),'فهرست بها کلی'!$D$13:$BO$1660,43,0),"")</f>
        <v/>
      </c>
      <c r="BA20" s="174" t="str">
        <f ca="1">IFERROR(VLOOKUP(ROW(A17),'فهرست بها کلی'!$D$13:$BO$1660,46,0),"")</f>
        <v/>
      </c>
      <c r="BB20" s="174" t="str">
        <f ca="1">IFERROR(VLOOKUP(ROW(A17),'فهرست بها کلی'!$D$13:$BO$1660,49,0),"")</f>
        <v/>
      </c>
      <c r="BC20" s="174" t="str">
        <f ca="1">IFERROR(VLOOKUP(ROW(A17),'فهرست بها کلی'!$D$13:$BO$1660,52,0),"")</f>
        <v/>
      </c>
      <c r="BD20" s="174" t="str">
        <f ca="1">IFERROR(VLOOKUP(ROW(A17),'فهرست بها کلی'!$D$13:$BO$1660,55,0),"")</f>
        <v/>
      </c>
      <c r="BE20" s="174" t="str">
        <f ca="1">IFERROR(VLOOKUP(ROW(A17),'فهرست بها کلی'!$D$13:$BO$1660,58,0),"")</f>
        <v/>
      </c>
      <c r="BF20" s="174" t="str">
        <f ca="1">IFERROR(VLOOKUP(ROW(A17),'فهرست بها کلی'!$D$13:$BO$1660,61,0),"")</f>
        <v/>
      </c>
      <c r="BG20" s="174" t="str">
        <f ca="1">IFERROR(VLOOKUP(ROW(B17),'فهرست بها کلی'!$D$13:$BO$1660,64,0),"")</f>
        <v/>
      </c>
      <c r="BH20" s="174" t="str">
        <f ca="1">IFERROR(VLOOKUP(ROW(C17),'فهرست بها کلی'!$D$13:$BO$1660,15,0),"")</f>
        <v/>
      </c>
      <c r="BI20" s="245" t="str">
        <f t="shared" ca="1" si="6"/>
        <v xml:space="preserve"> </v>
      </c>
      <c r="BJ20" s="245" t="str">
        <f t="shared" ca="1" si="7"/>
        <v/>
      </c>
      <c r="BK20" s="189" t="str">
        <f t="shared" ca="1" si="8"/>
        <v/>
      </c>
      <c r="BL20" s="168" t="e">
        <f t="shared" ca="1" si="9"/>
        <v>#VALUE!</v>
      </c>
    </row>
    <row r="21" spans="1:64" ht="34.5" customHeight="1">
      <c r="A21" s="174" t="str">
        <f ca="1">IFERROR(VLOOKUP(ROW(A18),'فهرست بها کلی'!$D$13:$BO$1660,1,0),"")</f>
        <v/>
      </c>
      <c r="B21" s="174" t="str">
        <f ca="1">IFERROR(VLOOKUP(ROW(A18),'فهرست بها کلی'!$D$13:$BO$1660,4,0),"")</f>
        <v/>
      </c>
      <c r="C21" s="174" t="str">
        <f ca="1">IFERROR(VLOOKUP(ROW(A18),'فهرست بها کلی'!$D$13:$BO$1660,5,0),"")</f>
        <v/>
      </c>
      <c r="D21" s="174" t="str">
        <f ca="1">IFERROR(VLOOKUP(ROW(A18),'فهرست بها کلی'!$D$13:$BO$1660,6,0),"")</f>
        <v/>
      </c>
      <c r="E21" s="174" t="str">
        <f ca="1">IFERROR(VLOOKUP(ROW(A18),'فهرست بها کلی'!$D$13:$BO$1660,7,0),"")</f>
        <v/>
      </c>
      <c r="F21" s="174" t="str">
        <f ca="1">IFERROR(VLOOKUP(ROW(A18),'فهرست بها کلی'!$D$13:$BO$1660,8,0),"")</f>
        <v/>
      </c>
      <c r="G21" s="174" t="str">
        <f ca="1">IFERROR(VLOOKUP(ROW(A18),'فهرست بها کلی'!$D$13:$BO$1660,20,0),"")</f>
        <v/>
      </c>
      <c r="H21" s="174" t="str">
        <f ca="1">IFERROR(VLOOKUP(ROW(A18),'فهرست بها کلی'!$D$13:$BO$1660,23,0),"")</f>
        <v/>
      </c>
      <c r="I21" s="174" t="str">
        <f ca="1">IFERROR(VLOOKUP(ROW(A18),'فهرست بها کلی'!$D$13:$BO$1660,26,0),"")</f>
        <v/>
      </c>
      <c r="J21" s="174" t="str">
        <f ca="1">IFERROR(VLOOKUP(ROW(A18),'فهرست بها کلی'!$D$13:$BO$1660,29,0),"")</f>
        <v/>
      </c>
      <c r="K21" s="174" t="str">
        <f ca="1">IFERROR(VLOOKUP(ROW(A18),'فهرست بها کلی'!$D$13:$BO$1660,32,0),"")</f>
        <v/>
      </c>
      <c r="L21" s="174" t="str">
        <f ca="1">IFERROR(VLOOKUP(ROW(A18),'فهرست بها کلی'!$D$13:$BO$1660,35,0),"")</f>
        <v/>
      </c>
      <c r="M21" s="174" t="str">
        <f ca="1">IFERROR(VLOOKUP(ROW(A18),'فهرست بها کلی'!$D$13:$BO$1660,38,0),"")</f>
        <v/>
      </c>
      <c r="N21" s="174" t="str">
        <f ca="1">IFERROR(VLOOKUP(ROW(A18),'فهرست بها کلی'!$D$13:$BO$1660,41,0),"")</f>
        <v/>
      </c>
      <c r="O21" s="174" t="str">
        <f ca="1">IFERROR(VLOOKUP(ROW(A18),'فهرست بها کلی'!$D$13:$BO$1660,44,0),"")</f>
        <v/>
      </c>
      <c r="P21" s="174" t="str">
        <f ca="1">IFERROR(VLOOKUP(ROW(A18),'فهرست بها کلی'!$D$13:$BO$1660,47,0),"")</f>
        <v/>
      </c>
      <c r="Q21" s="174" t="str">
        <f ca="1">IFERROR(VLOOKUP(ROW(A18),'فهرست بها کلی'!$D$13:$BO$1660,50,0),"")</f>
        <v/>
      </c>
      <c r="R21" s="174" t="str">
        <f ca="1">IFERROR(VLOOKUP(ROW(A18),'فهرست بها کلی'!$D$13:$BO$1660,53,0),"")</f>
        <v/>
      </c>
      <c r="S21" s="174" t="str">
        <f ca="1">IFERROR(VLOOKUP(ROW(A18),'فهرست بها کلی'!$D$13:$BO$1660,56,0),"")</f>
        <v/>
      </c>
      <c r="T21" s="174" t="str">
        <f ca="1">IFERROR(VLOOKUP(ROW(A18),'فهرست بها کلی'!$D$13:$BO$1660,59,0),"")</f>
        <v/>
      </c>
      <c r="U21" s="174" t="str">
        <f ca="1">IFERROR(VLOOKUP(ROW(A18),'فهرست بها کلی'!$D$13:$BO$1660,62,0),"")</f>
        <v/>
      </c>
      <c r="V21" s="241">
        <f t="shared" ca="1" si="2"/>
        <v>0</v>
      </c>
      <c r="W21" s="242" t="str">
        <f t="shared" ca="1" si="3"/>
        <v/>
      </c>
      <c r="X21" s="174" t="str">
        <f ca="1">IFERROR(VLOOKUP(ROW(A18),'فهرست بها کلی'!$D$13:$BO$1660,9,0),"")</f>
        <v/>
      </c>
      <c r="Y21" s="174" t="str">
        <f ca="1">IFERROR(VLOOKUP(ROW(A18),'فهرست بها کلی'!$D$13:$BO$1660,10,0),"")</f>
        <v/>
      </c>
      <c r="Z21" s="174" t="str">
        <f ca="1">IFERROR(VLOOKUP(ROW(A18),'فهرست بها کلی'!$D$13:$BO$1660,11,0),"")</f>
        <v/>
      </c>
      <c r="AA21" s="174" t="str">
        <f ca="1">IFERROR(VLOOKUP(ROW(A18),'فهرست بها کلی'!$D$13:$BO$1660,12,0),"")</f>
        <v/>
      </c>
      <c r="AB21" s="243" t="str">
        <f t="shared" ca="1" si="4"/>
        <v/>
      </c>
      <c r="AC21" s="174" t="str">
        <f ca="1">IFERROR(VLOOKUP(ROW(A18),'فهرست بها کلی'!$D$13:$BO$1660,21,0),"")</f>
        <v/>
      </c>
      <c r="AD21" s="174" t="str">
        <f ca="1">IFERROR(VLOOKUP(ROW(A18),'فهرست بها کلی'!$D$13:$BO$1660,24,0),"")</f>
        <v/>
      </c>
      <c r="AE21" s="174" t="str">
        <f ca="1">IFERROR(VLOOKUP(ROW(A18),'فهرست بها کلی'!$D$13:$BO$1660,27,0),"")</f>
        <v/>
      </c>
      <c r="AF21" s="174" t="str">
        <f ca="1">IFERROR(VLOOKUP(ROW(A18),'فهرست بها کلی'!$D$13:$BO$1660,30,0),"")</f>
        <v/>
      </c>
      <c r="AG21" s="174" t="str">
        <f ca="1">IFERROR(VLOOKUP(ROW(A18),'فهرست بها کلی'!$D$13:$BO$1660,33,0),"")</f>
        <v/>
      </c>
      <c r="AH21" s="174" t="str">
        <f ca="1">IFERROR(VLOOKUP(ROW(A18),'فهرست بها کلی'!$D$13:$BO$1660,36,0),"")</f>
        <v/>
      </c>
      <c r="AI21" s="174" t="str">
        <f ca="1">IFERROR(VLOOKUP(ROW(A18),'فهرست بها کلی'!$D$13:$BO$1660,39,0),"")</f>
        <v/>
      </c>
      <c r="AJ21" s="174" t="str">
        <f ca="1">IFERROR(VLOOKUP(ROW(A18),'فهرست بها کلی'!$D$13:$BO$1660,42,0),"")</f>
        <v/>
      </c>
      <c r="AK21" s="174" t="str">
        <f ca="1">IFERROR(VLOOKUP(ROW(A18),'فهرست بها کلی'!$D$13:$BO$1660,45,0),"")</f>
        <v/>
      </c>
      <c r="AL21" s="174" t="str">
        <f ca="1">IFERROR(VLOOKUP(ROW(A18),'فهرست بها کلی'!$D$13:$BO$1660,48,0),"")</f>
        <v/>
      </c>
      <c r="AM21" s="174" t="str">
        <f ca="1">IFERROR(VLOOKUP(ROW(A18),'فهرست بها کلی'!$D$13:$BO$1660,51,0),"")</f>
        <v/>
      </c>
      <c r="AN21" s="174" t="str">
        <f ca="1">IFERROR(VLOOKUP(ROW(A18),'فهرست بها کلی'!$D$13:$BO$1660,54,0),"")</f>
        <v/>
      </c>
      <c r="AO21" s="174" t="str">
        <f ca="1">IFERROR(VLOOKUP(ROW(A18),'فهرست بها کلی'!$D$13:$BO$1660,57,0),"")</f>
        <v/>
      </c>
      <c r="AP21" s="174" t="str">
        <f ca="1">IFERROR(VLOOKUP(ROW(A18),'فهرست بها کلی'!$D$13:$BO$1660,60,0),"")</f>
        <v/>
      </c>
      <c r="AQ21" s="174" t="str">
        <f ca="1">IFERROR(VLOOKUP(ROW(A18),'فهرست بها کلی'!$D$13:$BO$1660,63,0),"")</f>
        <v/>
      </c>
      <c r="AR21" s="244">
        <f t="shared" ca="1" si="5"/>
        <v>0</v>
      </c>
      <c r="AS21" s="174" t="str">
        <f ca="1">IFERROR(VLOOKUP(ROW(A18),'فهرست بها کلی'!$D$13:$BO$1660,22,0),"")</f>
        <v/>
      </c>
      <c r="AT21" s="174" t="str">
        <f ca="1">IFERROR(VLOOKUP(ROW(A18),'فهرست بها کلی'!$D$13:$BO$1660,25,0),"")</f>
        <v/>
      </c>
      <c r="AU21" s="174" t="str">
        <f ca="1">IFERROR(VLOOKUP(ROW(A18),'فهرست بها کلی'!$D$13:$BO$1660,28,0),"")</f>
        <v/>
      </c>
      <c r="AV21" s="174" t="str">
        <f ca="1">IFERROR(VLOOKUP(ROW(A18),'فهرست بها کلی'!$D$13:$BO$1660,31,0),"")</f>
        <v/>
      </c>
      <c r="AW21" s="174" t="str">
        <f ca="1">IFERROR(VLOOKUP(ROW(A18),'فهرست بها کلی'!$D$13:$BO$1660,34,0),"")</f>
        <v/>
      </c>
      <c r="AX21" s="174" t="str">
        <f ca="1">IFERROR(VLOOKUP(ROW(A18),'فهرست بها کلی'!$D$13:$BO$1660,37,0),"")</f>
        <v/>
      </c>
      <c r="AY21" s="174" t="str">
        <f ca="1">IFERROR(VLOOKUP(ROW(A18),'فهرست بها کلی'!$D$13:$BO$1660,40,0),"")</f>
        <v/>
      </c>
      <c r="AZ21" s="174" t="str">
        <f ca="1">IFERROR(VLOOKUP(ROW(A18),'فهرست بها کلی'!$D$13:$BO$1660,43,0),"")</f>
        <v/>
      </c>
      <c r="BA21" s="174" t="str">
        <f ca="1">IFERROR(VLOOKUP(ROW(A18),'فهرست بها کلی'!$D$13:$BO$1660,46,0),"")</f>
        <v/>
      </c>
      <c r="BB21" s="174" t="str">
        <f ca="1">IFERROR(VLOOKUP(ROW(A18),'فهرست بها کلی'!$D$13:$BO$1660,49,0),"")</f>
        <v/>
      </c>
      <c r="BC21" s="174" t="str">
        <f ca="1">IFERROR(VLOOKUP(ROW(A18),'فهرست بها کلی'!$D$13:$BO$1660,52,0),"")</f>
        <v/>
      </c>
      <c r="BD21" s="174" t="str">
        <f ca="1">IFERROR(VLOOKUP(ROW(A18),'فهرست بها کلی'!$D$13:$BO$1660,55,0),"")</f>
        <v/>
      </c>
      <c r="BE21" s="174" t="str">
        <f ca="1">IFERROR(VLOOKUP(ROW(A18),'فهرست بها کلی'!$D$13:$BO$1660,58,0),"")</f>
        <v/>
      </c>
      <c r="BF21" s="174" t="str">
        <f ca="1">IFERROR(VLOOKUP(ROW(A18),'فهرست بها کلی'!$D$13:$BO$1660,61,0),"")</f>
        <v/>
      </c>
      <c r="BG21" s="174" t="str">
        <f ca="1">IFERROR(VLOOKUP(ROW(B18),'فهرست بها کلی'!$D$13:$BO$1660,64,0),"")</f>
        <v/>
      </c>
      <c r="BH21" s="174" t="str">
        <f ca="1">IFERROR(VLOOKUP(ROW(C18),'فهرست بها کلی'!$D$13:$BO$1660,15,0),"")</f>
        <v/>
      </c>
      <c r="BI21" s="245" t="str">
        <f t="shared" ca="1" si="6"/>
        <v xml:space="preserve"> </v>
      </c>
      <c r="BJ21" s="245" t="str">
        <f t="shared" ca="1" si="7"/>
        <v/>
      </c>
      <c r="BK21" s="189" t="str">
        <f t="shared" ca="1" si="8"/>
        <v/>
      </c>
      <c r="BL21" s="168" t="e">
        <f t="shared" ca="1" si="9"/>
        <v>#VALUE!</v>
      </c>
    </row>
    <row r="22" spans="1:64" ht="34.5" customHeight="1">
      <c r="A22" s="174" t="str">
        <f ca="1">IFERROR(VLOOKUP(ROW(A19),'فهرست بها کلی'!$D$13:$BO$1660,1,0),"")</f>
        <v/>
      </c>
      <c r="B22" s="174" t="str">
        <f ca="1">IFERROR(VLOOKUP(ROW(A19),'فهرست بها کلی'!$D$13:$BO$1660,4,0),"")</f>
        <v/>
      </c>
      <c r="C22" s="174" t="str">
        <f ca="1">IFERROR(VLOOKUP(ROW(A19),'فهرست بها کلی'!$D$13:$BO$1660,5,0),"")</f>
        <v/>
      </c>
      <c r="D22" s="174" t="str">
        <f ca="1">IFERROR(VLOOKUP(ROW(A19),'فهرست بها کلی'!$D$13:$BO$1660,6,0),"")</f>
        <v/>
      </c>
      <c r="E22" s="174" t="str">
        <f ca="1">IFERROR(VLOOKUP(ROW(A19),'فهرست بها کلی'!$D$13:$BO$1660,7,0),"")</f>
        <v/>
      </c>
      <c r="F22" s="174" t="str">
        <f ca="1">IFERROR(VLOOKUP(ROW(A19),'فهرست بها کلی'!$D$13:$BO$1660,8,0),"")</f>
        <v/>
      </c>
      <c r="G22" s="174" t="str">
        <f ca="1">IFERROR(VLOOKUP(ROW(A19),'فهرست بها کلی'!$D$13:$BO$1660,20,0),"")</f>
        <v/>
      </c>
      <c r="H22" s="174" t="str">
        <f ca="1">IFERROR(VLOOKUP(ROW(A19),'فهرست بها کلی'!$D$13:$BO$1660,23,0),"")</f>
        <v/>
      </c>
      <c r="I22" s="174" t="str">
        <f ca="1">IFERROR(VLOOKUP(ROW(A19),'فهرست بها کلی'!$D$13:$BO$1660,26,0),"")</f>
        <v/>
      </c>
      <c r="J22" s="174" t="str">
        <f ca="1">IFERROR(VLOOKUP(ROW(A19),'فهرست بها کلی'!$D$13:$BO$1660,29,0),"")</f>
        <v/>
      </c>
      <c r="K22" s="174" t="str">
        <f ca="1">IFERROR(VLOOKUP(ROW(A19),'فهرست بها کلی'!$D$13:$BO$1660,32,0),"")</f>
        <v/>
      </c>
      <c r="L22" s="174" t="str">
        <f ca="1">IFERROR(VLOOKUP(ROW(A19),'فهرست بها کلی'!$D$13:$BO$1660,35,0),"")</f>
        <v/>
      </c>
      <c r="M22" s="174" t="str">
        <f ca="1">IFERROR(VLOOKUP(ROW(A19),'فهرست بها کلی'!$D$13:$BO$1660,38,0),"")</f>
        <v/>
      </c>
      <c r="N22" s="174" t="str">
        <f ca="1">IFERROR(VLOOKUP(ROW(A19),'فهرست بها کلی'!$D$13:$BO$1660,41,0),"")</f>
        <v/>
      </c>
      <c r="O22" s="174" t="str">
        <f ca="1">IFERROR(VLOOKUP(ROW(A19),'فهرست بها کلی'!$D$13:$BO$1660,44,0),"")</f>
        <v/>
      </c>
      <c r="P22" s="174" t="str">
        <f ca="1">IFERROR(VLOOKUP(ROW(A19),'فهرست بها کلی'!$D$13:$BO$1660,47,0),"")</f>
        <v/>
      </c>
      <c r="Q22" s="174" t="str">
        <f ca="1">IFERROR(VLOOKUP(ROW(A19),'فهرست بها کلی'!$D$13:$BO$1660,50,0),"")</f>
        <v/>
      </c>
      <c r="R22" s="174" t="str">
        <f ca="1">IFERROR(VLOOKUP(ROW(A19),'فهرست بها کلی'!$D$13:$BO$1660,53,0),"")</f>
        <v/>
      </c>
      <c r="S22" s="174" t="str">
        <f ca="1">IFERROR(VLOOKUP(ROW(A19),'فهرست بها کلی'!$D$13:$BO$1660,56,0),"")</f>
        <v/>
      </c>
      <c r="T22" s="174" t="str">
        <f ca="1">IFERROR(VLOOKUP(ROW(A19),'فهرست بها کلی'!$D$13:$BO$1660,59,0),"")</f>
        <v/>
      </c>
      <c r="U22" s="174" t="str">
        <f ca="1">IFERROR(VLOOKUP(ROW(A19),'فهرست بها کلی'!$D$13:$BO$1660,62,0),"")</f>
        <v/>
      </c>
      <c r="V22" s="241">
        <f t="shared" ca="1" si="2"/>
        <v>0</v>
      </c>
      <c r="W22" s="242" t="str">
        <f t="shared" ca="1" si="3"/>
        <v/>
      </c>
      <c r="X22" s="174" t="str">
        <f ca="1">IFERROR(VLOOKUP(ROW(A19),'فهرست بها کلی'!$D$13:$BO$1660,9,0),"")</f>
        <v/>
      </c>
      <c r="Y22" s="174" t="str">
        <f ca="1">IFERROR(VLOOKUP(ROW(A19),'فهرست بها کلی'!$D$13:$BO$1660,10,0),"")</f>
        <v/>
      </c>
      <c r="Z22" s="174" t="str">
        <f ca="1">IFERROR(VLOOKUP(ROW(A19),'فهرست بها کلی'!$D$13:$BO$1660,11,0),"")</f>
        <v/>
      </c>
      <c r="AA22" s="174" t="str">
        <f ca="1">IFERROR(VLOOKUP(ROW(A19),'فهرست بها کلی'!$D$13:$BO$1660,12,0),"")</f>
        <v/>
      </c>
      <c r="AB22" s="243" t="str">
        <f t="shared" ca="1" si="4"/>
        <v/>
      </c>
      <c r="AC22" s="174" t="str">
        <f ca="1">IFERROR(VLOOKUP(ROW(A19),'فهرست بها کلی'!$D$13:$BO$1660,21,0),"")</f>
        <v/>
      </c>
      <c r="AD22" s="174" t="str">
        <f ca="1">IFERROR(VLOOKUP(ROW(A19),'فهرست بها کلی'!$D$13:$BO$1660,24,0),"")</f>
        <v/>
      </c>
      <c r="AE22" s="174" t="str">
        <f ca="1">IFERROR(VLOOKUP(ROW(A19),'فهرست بها کلی'!$D$13:$BO$1660,27,0),"")</f>
        <v/>
      </c>
      <c r="AF22" s="174" t="str">
        <f ca="1">IFERROR(VLOOKUP(ROW(A19),'فهرست بها کلی'!$D$13:$BO$1660,30,0),"")</f>
        <v/>
      </c>
      <c r="AG22" s="174" t="str">
        <f ca="1">IFERROR(VLOOKUP(ROW(A19),'فهرست بها کلی'!$D$13:$BO$1660,33,0),"")</f>
        <v/>
      </c>
      <c r="AH22" s="174" t="str">
        <f ca="1">IFERROR(VLOOKUP(ROW(A19),'فهرست بها کلی'!$D$13:$BO$1660,36,0),"")</f>
        <v/>
      </c>
      <c r="AI22" s="174" t="str">
        <f ca="1">IFERROR(VLOOKUP(ROW(A19),'فهرست بها کلی'!$D$13:$BO$1660,39,0),"")</f>
        <v/>
      </c>
      <c r="AJ22" s="174" t="str">
        <f ca="1">IFERROR(VLOOKUP(ROW(A19),'فهرست بها کلی'!$D$13:$BO$1660,42,0),"")</f>
        <v/>
      </c>
      <c r="AK22" s="174" t="str">
        <f ca="1">IFERROR(VLOOKUP(ROW(A19),'فهرست بها کلی'!$D$13:$BO$1660,45,0),"")</f>
        <v/>
      </c>
      <c r="AL22" s="174" t="str">
        <f ca="1">IFERROR(VLOOKUP(ROW(A19),'فهرست بها کلی'!$D$13:$BO$1660,48,0),"")</f>
        <v/>
      </c>
      <c r="AM22" s="174" t="str">
        <f ca="1">IFERROR(VLOOKUP(ROW(A19),'فهرست بها کلی'!$D$13:$BO$1660,51,0),"")</f>
        <v/>
      </c>
      <c r="AN22" s="174" t="str">
        <f ca="1">IFERROR(VLOOKUP(ROW(A19),'فهرست بها کلی'!$D$13:$BO$1660,54,0),"")</f>
        <v/>
      </c>
      <c r="AO22" s="174" t="str">
        <f ca="1">IFERROR(VLOOKUP(ROW(A19),'فهرست بها کلی'!$D$13:$BO$1660,57,0),"")</f>
        <v/>
      </c>
      <c r="AP22" s="174" t="str">
        <f ca="1">IFERROR(VLOOKUP(ROW(A19),'فهرست بها کلی'!$D$13:$BO$1660,60,0),"")</f>
        <v/>
      </c>
      <c r="AQ22" s="174" t="str">
        <f ca="1">IFERROR(VLOOKUP(ROW(A19),'فهرست بها کلی'!$D$13:$BO$1660,63,0),"")</f>
        <v/>
      </c>
      <c r="AR22" s="244">
        <f t="shared" ca="1" si="5"/>
        <v>0</v>
      </c>
      <c r="AS22" s="174" t="str">
        <f ca="1">IFERROR(VLOOKUP(ROW(A19),'فهرست بها کلی'!$D$13:$BO$1660,22,0),"")</f>
        <v/>
      </c>
      <c r="AT22" s="174" t="str">
        <f ca="1">IFERROR(VLOOKUP(ROW(A19),'فهرست بها کلی'!$D$13:$BO$1660,25,0),"")</f>
        <v/>
      </c>
      <c r="AU22" s="174" t="str">
        <f ca="1">IFERROR(VLOOKUP(ROW(A19),'فهرست بها کلی'!$D$13:$BO$1660,28,0),"")</f>
        <v/>
      </c>
      <c r="AV22" s="174" t="str">
        <f ca="1">IFERROR(VLOOKUP(ROW(A19),'فهرست بها کلی'!$D$13:$BO$1660,31,0),"")</f>
        <v/>
      </c>
      <c r="AW22" s="174" t="str">
        <f ca="1">IFERROR(VLOOKUP(ROW(A19),'فهرست بها کلی'!$D$13:$BO$1660,34,0),"")</f>
        <v/>
      </c>
      <c r="AX22" s="174" t="str">
        <f ca="1">IFERROR(VLOOKUP(ROW(A19),'فهرست بها کلی'!$D$13:$BO$1660,37,0),"")</f>
        <v/>
      </c>
      <c r="AY22" s="174" t="str">
        <f ca="1">IFERROR(VLOOKUP(ROW(A19),'فهرست بها کلی'!$D$13:$BO$1660,40,0),"")</f>
        <v/>
      </c>
      <c r="AZ22" s="174" t="str">
        <f ca="1">IFERROR(VLOOKUP(ROW(A19),'فهرست بها کلی'!$D$13:$BO$1660,43,0),"")</f>
        <v/>
      </c>
      <c r="BA22" s="174" t="str">
        <f ca="1">IFERROR(VLOOKUP(ROW(A19),'فهرست بها کلی'!$D$13:$BO$1660,46,0),"")</f>
        <v/>
      </c>
      <c r="BB22" s="174" t="str">
        <f ca="1">IFERROR(VLOOKUP(ROW(A19),'فهرست بها کلی'!$D$13:$BO$1660,49,0),"")</f>
        <v/>
      </c>
      <c r="BC22" s="174" t="str">
        <f ca="1">IFERROR(VLOOKUP(ROW(A19),'فهرست بها کلی'!$D$13:$BO$1660,52,0),"")</f>
        <v/>
      </c>
      <c r="BD22" s="174" t="str">
        <f ca="1">IFERROR(VLOOKUP(ROW(A19),'فهرست بها کلی'!$D$13:$BO$1660,55,0),"")</f>
        <v/>
      </c>
      <c r="BE22" s="174" t="str">
        <f ca="1">IFERROR(VLOOKUP(ROW(A19),'فهرست بها کلی'!$D$13:$BO$1660,58,0),"")</f>
        <v/>
      </c>
      <c r="BF22" s="174" t="str">
        <f ca="1">IFERROR(VLOOKUP(ROW(A19),'فهرست بها کلی'!$D$13:$BO$1660,61,0),"")</f>
        <v/>
      </c>
      <c r="BG22" s="174" t="str">
        <f ca="1">IFERROR(VLOOKUP(ROW(B19),'فهرست بها کلی'!$D$13:$BO$1660,64,0),"")</f>
        <v/>
      </c>
      <c r="BH22" s="174" t="str">
        <f ca="1">IFERROR(VLOOKUP(ROW(C19),'فهرست بها کلی'!$D$13:$BO$1660,15,0),"")</f>
        <v/>
      </c>
      <c r="BI22" s="245" t="str">
        <f t="shared" ca="1" si="6"/>
        <v xml:space="preserve"> </v>
      </c>
      <c r="BJ22" s="245" t="str">
        <f t="shared" ca="1" si="7"/>
        <v/>
      </c>
      <c r="BK22" s="189" t="str">
        <f t="shared" ca="1" si="8"/>
        <v/>
      </c>
      <c r="BL22" s="168" t="e">
        <f t="shared" ca="1" si="9"/>
        <v>#VALUE!</v>
      </c>
    </row>
    <row r="23" spans="1:64" ht="34.5" customHeight="1">
      <c r="A23" s="174" t="str">
        <f ca="1">IFERROR(VLOOKUP(ROW(A20),'فهرست بها کلی'!$D$13:$BO$1660,1,0),"")</f>
        <v/>
      </c>
      <c r="B23" s="174" t="str">
        <f ca="1">IFERROR(VLOOKUP(ROW(A20),'فهرست بها کلی'!$D$13:$BO$1660,4,0),"")</f>
        <v/>
      </c>
      <c r="C23" s="174" t="str">
        <f ca="1">IFERROR(VLOOKUP(ROW(A20),'فهرست بها کلی'!$D$13:$BO$1660,5,0),"")</f>
        <v/>
      </c>
      <c r="D23" s="174" t="str">
        <f ca="1">IFERROR(VLOOKUP(ROW(A20),'فهرست بها کلی'!$D$13:$BO$1660,6,0),"")</f>
        <v/>
      </c>
      <c r="E23" s="174" t="str">
        <f ca="1">IFERROR(VLOOKUP(ROW(A20),'فهرست بها کلی'!$D$13:$BO$1660,7,0),"")</f>
        <v/>
      </c>
      <c r="F23" s="174" t="str">
        <f ca="1">IFERROR(VLOOKUP(ROW(A20),'فهرست بها کلی'!$D$13:$BO$1660,8,0),"")</f>
        <v/>
      </c>
      <c r="G23" s="174" t="str">
        <f ca="1">IFERROR(VLOOKUP(ROW(A20),'فهرست بها کلی'!$D$13:$BO$1660,20,0),"")</f>
        <v/>
      </c>
      <c r="H23" s="174" t="str">
        <f ca="1">IFERROR(VLOOKUP(ROW(A20),'فهرست بها کلی'!$D$13:$BO$1660,23,0),"")</f>
        <v/>
      </c>
      <c r="I23" s="174" t="str">
        <f ca="1">IFERROR(VLOOKUP(ROW(A20),'فهرست بها کلی'!$D$13:$BO$1660,26,0),"")</f>
        <v/>
      </c>
      <c r="J23" s="174" t="str">
        <f ca="1">IFERROR(VLOOKUP(ROW(A20),'فهرست بها کلی'!$D$13:$BO$1660,29,0),"")</f>
        <v/>
      </c>
      <c r="K23" s="174" t="str">
        <f ca="1">IFERROR(VLOOKUP(ROW(A20),'فهرست بها کلی'!$D$13:$BO$1660,32,0),"")</f>
        <v/>
      </c>
      <c r="L23" s="174" t="str">
        <f ca="1">IFERROR(VLOOKUP(ROW(A20),'فهرست بها کلی'!$D$13:$BO$1660,35,0),"")</f>
        <v/>
      </c>
      <c r="M23" s="174" t="str">
        <f ca="1">IFERROR(VLOOKUP(ROW(A20),'فهرست بها کلی'!$D$13:$BO$1660,38,0),"")</f>
        <v/>
      </c>
      <c r="N23" s="174" t="str">
        <f ca="1">IFERROR(VLOOKUP(ROW(A20),'فهرست بها کلی'!$D$13:$BO$1660,41,0),"")</f>
        <v/>
      </c>
      <c r="O23" s="174" t="str">
        <f ca="1">IFERROR(VLOOKUP(ROW(A20),'فهرست بها کلی'!$D$13:$BO$1660,44,0),"")</f>
        <v/>
      </c>
      <c r="P23" s="174" t="str">
        <f ca="1">IFERROR(VLOOKUP(ROW(A20),'فهرست بها کلی'!$D$13:$BO$1660,47,0),"")</f>
        <v/>
      </c>
      <c r="Q23" s="174" t="str">
        <f ca="1">IFERROR(VLOOKUP(ROW(A20),'فهرست بها کلی'!$D$13:$BO$1660,50,0),"")</f>
        <v/>
      </c>
      <c r="R23" s="174" t="str">
        <f ca="1">IFERROR(VLOOKUP(ROW(A20),'فهرست بها کلی'!$D$13:$BO$1660,53,0),"")</f>
        <v/>
      </c>
      <c r="S23" s="174" t="str">
        <f ca="1">IFERROR(VLOOKUP(ROW(A20),'فهرست بها کلی'!$D$13:$BO$1660,56,0),"")</f>
        <v/>
      </c>
      <c r="T23" s="174" t="str">
        <f ca="1">IFERROR(VLOOKUP(ROW(A20),'فهرست بها کلی'!$D$13:$BO$1660,59,0),"")</f>
        <v/>
      </c>
      <c r="U23" s="174" t="str">
        <f ca="1">IFERROR(VLOOKUP(ROW(A20),'فهرست بها کلی'!$D$13:$BO$1660,62,0),"")</f>
        <v/>
      </c>
      <c r="V23" s="241">
        <f t="shared" ca="1" si="2"/>
        <v>0</v>
      </c>
      <c r="W23" s="242" t="str">
        <f t="shared" ca="1" si="3"/>
        <v/>
      </c>
      <c r="X23" s="174" t="str">
        <f ca="1">IFERROR(VLOOKUP(ROW(A20),'فهرست بها کلی'!$D$13:$BO$1660,9,0),"")</f>
        <v/>
      </c>
      <c r="Y23" s="174" t="str">
        <f ca="1">IFERROR(VLOOKUP(ROW(A20),'فهرست بها کلی'!$D$13:$BO$1660,10,0),"")</f>
        <v/>
      </c>
      <c r="Z23" s="174" t="str">
        <f ca="1">IFERROR(VLOOKUP(ROW(A20),'فهرست بها کلی'!$D$13:$BO$1660,11,0),"")</f>
        <v/>
      </c>
      <c r="AA23" s="174" t="str">
        <f ca="1">IFERROR(VLOOKUP(ROW(A20),'فهرست بها کلی'!$D$13:$BO$1660,12,0),"")</f>
        <v/>
      </c>
      <c r="AB23" s="243" t="str">
        <f t="shared" ca="1" si="4"/>
        <v/>
      </c>
      <c r="AC23" s="174" t="str">
        <f ca="1">IFERROR(VLOOKUP(ROW(A20),'فهرست بها کلی'!$D$13:$BO$1660,21,0),"")</f>
        <v/>
      </c>
      <c r="AD23" s="174" t="str">
        <f ca="1">IFERROR(VLOOKUP(ROW(A20),'فهرست بها کلی'!$D$13:$BO$1660,24,0),"")</f>
        <v/>
      </c>
      <c r="AE23" s="174" t="str">
        <f ca="1">IFERROR(VLOOKUP(ROW(A20),'فهرست بها کلی'!$D$13:$BO$1660,27,0),"")</f>
        <v/>
      </c>
      <c r="AF23" s="174" t="str">
        <f ca="1">IFERROR(VLOOKUP(ROW(A20),'فهرست بها کلی'!$D$13:$BO$1660,30,0),"")</f>
        <v/>
      </c>
      <c r="AG23" s="174" t="str">
        <f ca="1">IFERROR(VLOOKUP(ROW(A20),'فهرست بها کلی'!$D$13:$BO$1660,33,0),"")</f>
        <v/>
      </c>
      <c r="AH23" s="174" t="str">
        <f ca="1">IFERROR(VLOOKUP(ROW(A20),'فهرست بها کلی'!$D$13:$BO$1660,36,0),"")</f>
        <v/>
      </c>
      <c r="AI23" s="174" t="str">
        <f ca="1">IFERROR(VLOOKUP(ROW(A20),'فهرست بها کلی'!$D$13:$BO$1660,39,0),"")</f>
        <v/>
      </c>
      <c r="AJ23" s="174" t="str">
        <f ca="1">IFERROR(VLOOKUP(ROW(A20),'فهرست بها کلی'!$D$13:$BO$1660,42,0),"")</f>
        <v/>
      </c>
      <c r="AK23" s="174" t="str">
        <f ca="1">IFERROR(VLOOKUP(ROW(A20),'فهرست بها کلی'!$D$13:$BO$1660,45,0),"")</f>
        <v/>
      </c>
      <c r="AL23" s="174" t="str">
        <f ca="1">IFERROR(VLOOKUP(ROW(A20),'فهرست بها کلی'!$D$13:$BO$1660,48,0),"")</f>
        <v/>
      </c>
      <c r="AM23" s="174" t="str">
        <f ca="1">IFERROR(VLOOKUP(ROW(A20),'فهرست بها کلی'!$D$13:$BO$1660,51,0),"")</f>
        <v/>
      </c>
      <c r="AN23" s="174" t="str">
        <f ca="1">IFERROR(VLOOKUP(ROW(A20),'فهرست بها کلی'!$D$13:$BO$1660,54,0),"")</f>
        <v/>
      </c>
      <c r="AO23" s="174" t="str">
        <f ca="1">IFERROR(VLOOKUP(ROW(A20),'فهرست بها کلی'!$D$13:$BO$1660,57,0),"")</f>
        <v/>
      </c>
      <c r="AP23" s="174" t="str">
        <f ca="1">IFERROR(VLOOKUP(ROW(A20),'فهرست بها کلی'!$D$13:$BO$1660,60,0),"")</f>
        <v/>
      </c>
      <c r="AQ23" s="174" t="str">
        <f ca="1">IFERROR(VLOOKUP(ROW(A20),'فهرست بها کلی'!$D$13:$BO$1660,63,0),"")</f>
        <v/>
      </c>
      <c r="AR23" s="244">
        <f t="shared" ca="1" si="5"/>
        <v>0</v>
      </c>
      <c r="AS23" s="174" t="str">
        <f ca="1">IFERROR(VLOOKUP(ROW(A20),'فهرست بها کلی'!$D$13:$BO$1660,22,0),"")</f>
        <v/>
      </c>
      <c r="AT23" s="174" t="str">
        <f ca="1">IFERROR(VLOOKUP(ROW(A20),'فهرست بها کلی'!$D$13:$BO$1660,25,0),"")</f>
        <v/>
      </c>
      <c r="AU23" s="174" t="str">
        <f ca="1">IFERROR(VLOOKUP(ROW(A20),'فهرست بها کلی'!$D$13:$BO$1660,28,0),"")</f>
        <v/>
      </c>
      <c r="AV23" s="174" t="str">
        <f ca="1">IFERROR(VLOOKUP(ROW(A20),'فهرست بها کلی'!$D$13:$BO$1660,31,0),"")</f>
        <v/>
      </c>
      <c r="AW23" s="174" t="str">
        <f ca="1">IFERROR(VLOOKUP(ROW(A20),'فهرست بها کلی'!$D$13:$BO$1660,34,0),"")</f>
        <v/>
      </c>
      <c r="AX23" s="174" t="str">
        <f ca="1">IFERROR(VLOOKUP(ROW(A20),'فهرست بها کلی'!$D$13:$BO$1660,37,0),"")</f>
        <v/>
      </c>
      <c r="AY23" s="174" t="str">
        <f ca="1">IFERROR(VLOOKUP(ROW(A20),'فهرست بها کلی'!$D$13:$BO$1660,40,0),"")</f>
        <v/>
      </c>
      <c r="AZ23" s="174" t="str">
        <f ca="1">IFERROR(VLOOKUP(ROW(A20),'فهرست بها کلی'!$D$13:$BO$1660,43,0),"")</f>
        <v/>
      </c>
      <c r="BA23" s="174" t="str">
        <f ca="1">IFERROR(VLOOKUP(ROW(A20),'فهرست بها کلی'!$D$13:$BO$1660,46,0),"")</f>
        <v/>
      </c>
      <c r="BB23" s="174" t="str">
        <f ca="1">IFERROR(VLOOKUP(ROW(A20),'فهرست بها کلی'!$D$13:$BO$1660,49,0),"")</f>
        <v/>
      </c>
      <c r="BC23" s="174" t="str">
        <f ca="1">IFERROR(VLOOKUP(ROW(A20),'فهرست بها کلی'!$D$13:$BO$1660,52,0),"")</f>
        <v/>
      </c>
      <c r="BD23" s="174" t="str">
        <f ca="1">IFERROR(VLOOKUP(ROW(A20),'فهرست بها کلی'!$D$13:$BO$1660,55,0),"")</f>
        <v/>
      </c>
      <c r="BE23" s="174" t="str">
        <f ca="1">IFERROR(VLOOKUP(ROW(A20),'فهرست بها کلی'!$D$13:$BO$1660,58,0),"")</f>
        <v/>
      </c>
      <c r="BF23" s="174" t="str">
        <f ca="1">IFERROR(VLOOKUP(ROW(A20),'فهرست بها کلی'!$D$13:$BO$1660,61,0),"")</f>
        <v/>
      </c>
      <c r="BG23" s="174" t="str">
        <f ca="1">IFERROR(VLOOKUP(ROW(B20),'فهرست بها کلی'!$D$13:$BO$1660,64,0),"")</f>
        <v/>
      </c>
      <c r="BH23" s="174" t="str">
        <f ca="1">IFERROR(VLOOKUP(ROW(C20),'فهرست بها کلی'!$D$13:$BO$1660,15,0),"")</f>
        <v/>
      </c>
      <c r="BI23" s="245" t="str">
        <f t="shared" ca="1" si="6"/>
        <v xml:space="preserve"> </v>
      </c>
      <c r="BJ23" s="245" t="str">
        <f t="shared" ca="1" si="7"/>
        <v/>
      </c>
      <c r="BK23" s="189" t="str">
        <f t="shared" ca="1" si="8"/>
        <v/>
      </c>
      <c r="BL23" s="168" t="e">
        <f t="shared" ca="1" si="9"/>
        <v>#VALUE!</v>
      </c>
    </row>
    <row r="24" spans="1:64" ht="34.5" customHeight="1">
      <c r="A24" s="174" t="str">
        <f ca="1">IFERROR(VLOOKUP(ROW(A21),'فهرست بها کلی'!$D$13:$BO$1660,1,0),"")</f>
        <v/>
      </c>
      <c r="B24" s="174" t="str">
        <f ca="1">IFERROR(VLOOKUP(ROW(A21),'فهرست بها کلی'!$D$13:$BO$1660,4,0),"")</f>
        <v/>
      </c>
      <c r="C24" s="174" t="str">
        <f ca="1">IFERROR(VLOOKUP(ROW(A21),'فهرست بها کلی'!$D$13:$BO$1660,5,0),"")</f>
        <v/>
      </c>
      <c r="D24" s="174" t="str">
        <f ca="1">IFERROR(VLOOKUP(ROW(A21),'فهرست بها کلی'!$D$13:$BO$1660,6,0),"")</f>
        <v/>
      </c>
      <c r="E24" s="174" t="str">
        <f ca="1">IFERROR(VLOOKUP(ROW(A21),'فهرست بها کلی'!$D$13:$BO$1660,7,0),"")</f>
        <v/>
      </c>
      <c r="F24" s="174" t="str">
        <f ca="1">IFERROR(VLOOKUP(ROW(A21),'فهرست بها کلی'!$D$13:$BO$1660,8,0),"")</f>
        <v/>
      </c>
      <c r="G24" s="174" t="str">
        <f ca="1">IFERROR(VLOOKUP(ROW(A21),'فهرست بها کلی'!$D$13:$BO$1660,20,0),"")</f>
        <v/>
      </c>
      <c r="H24" s="174" t="str">
        <f ca="1">IFERROR(VLOOKUP(ROW(A21),'فهرست بها کلی'!$D$13:$BO$1660,23,0),"")</f>
        <v/>
      </c>
      <c r="I24" s="174" t="str">
        <f ca="1">IFERROR(VLOOKUP(ROW(A21),'فهرست بها کلی'!$D$13:$BO$1660,26,0),"")</f>
        <v/>
      </c>
      <c r="J24" s="174" t="str">
        <f ca="1">IFERROR(VLOOKUP(ROW(A21),'فهرست بها کلی'!$D$13:$BO$1660,29,0),"")</f>
        <v/>
      </c>
      <c r="K24" s="174" t="str">
        <f ca="1">IFERROR(VLOOKUP(ROW(A21),'فهرست بها کلی'!$D$13:$BO$1660,32,0),"")</f>
        <v/>
      </c>
      <c r="L24" s="174" t="str">
        <f ca="1">IFERROR(VLOOKUP(ROW(A21),'فهرست بها کلی'!$D$13:$BO$1660,35,0),"")</f>
        <v/>
      </c>
      <c r="M24" s="174" t="str">
        <f ca="1">IFERROR(VLOOKUP(ROW(A21),'فهرست بها کلی'!$D$13:$BO$1660,38,0),"")</f>
        <v/>
      </c>
      <c r="N24" s="174" t="str">
        <f ca="1">IFERROR(VLOOKUP(ROW(A21),'فهرست بها کلی'!$D$13:$BO$1660,41,0),"")</f>
        <v/>
      </c>
      <c r="O24" s="174" t="str">
        <f ca="1">IFERROR(VLOOKUP(ROW(A21),'فهرست بها کلی'!$D$13:$BO$1660,44,0),"")</f>
        <v/>
      </c>
      <c r="P24" s="174" t="str">
        <f ca="1">IFERROR(VLOOKUP(ROW(A21),'فهرست بها کلی'!$D$13:$BO$1660,47,0),"")</f>
        <v/>
      </c>
      <c r="Q24" s="174" t="str">
        <f ca="1">IFERROR(VLOOKUP(ROW(A21),'فهرست بها کلی'!$D$13:$BO$1660,50,0),"")</f>
        <v/>
      </c>
      <c r="R24" s="174" t="str">
        <f ca="1">IFERROR(VLOOKUP(ROW(A21),'فهرست بها کلی'!$D$13:$BO$1660,53,0),"")</f>
        <v/>
      </c>
      <c r="S24" s="174" t="str">
        <f ca="1">IFERROR(VLOOKUP(ROW(A21),'فهرست بها کلی'!$D$13:$BO$1660,56,0),"")</f>
        <v/>
      </c>
      <c r="T24" s="174" t="str">
        <f ca="1">IFERROR(VLOOKUP(ROW(A21),'فهرست بها کلی'!$D$13:$BO$1660,59,0),"")</f>
        <v/>
      </c>
      <c r="U24" s="174" t="str">
        <f ca="1">IFERROR(VLOOKUP(ROW(A21),'فهرست بها کلی'!$D$13:$BO$1660,62,0),"")</f>
        <v/>
      </c>
      <c r="V24" s="241">
        <f t="shared" ca="1" si="2"/>
        <v>0</v>
      </c>
      <c r="W24" s="242" t="str">
        <f t="shared" ca="1" si="3"/>
        <v/>
      </c>
      <c r="X24" s="174" t="str">
        <f ca="1">IFERROR(VLOOKUP(ROW(A21),'فهرست بها کلی'!$D$13:$BO$1660,9,0),"")</f>
        <v/>
      </c>
      <c r="Y24" s="174" t="str">
        <f ca="1">IFERROR(VLOOKUP(ROW(A21),'فهرست بها کلی'!$D$13:$BO$1660,10,0),"")</f>
        <v/>
      </c>
      <c r="Z24" s="174" t="str">
        <f ca="1">IFERROR(VLOOKUP(ROW(A21),'فهرست بها کلی'!$D$13:$BO$1660,11,0),"")</f>
        <v/>
      </c>
      <c r="AA24" s="174" t="str">
        <f ca="1">IFERROR(VLOOKUP(ROW(A21),'فهرست بها کلی'!$D$13:$BO$1660,12,0),"")</f>
        <v/>
      </c>
      <c r="AB24" s="243" t="str">
        <f t="shared" ca="1" si="4"/>
        <v/>
      </c>
      <c r="AC24" s="174" t="str">
        <f ca="1">IFERROR(VLOOKUP(ROW(A21),'فهرست بها کلی'!$D$13:$BO$1660,21,0),"")</f>
        <v/>
      </c>
      <c r="AD24" s="174" t="str">
        <f ca="1">IFERROR(VLOOKUP(ROW(A21),'فهرست بها کلی'!$D$13:$BO$1660,24,0),"")</f>
        <v/>
      </c>
      <c r="AE24" s="174" t="str">
        <f ca="1">IFERROR(VLOOKUP(ROW(A21),'فهرست بها کلی'!$D$13:$BO$1660,27,0),"")</f>
        <v/>
      </c>
      <c r="AF24" s="174" t="str">
        <f ca="1">IFERROR(VLOOKUP(ROW(A21),'فهرست بها کلی'!$D$13:$BO$1660,30,0),"")</f>
        <v/>
      </c>
      <c r="AG24" s="174" t="str">
        <f ca="1">IFERROR(VLOOKUP(ROW(A21),'فهرست بها کلی'!$D$13:$BO$1660,33,0),"")</f>
        <v/>
      </c>
      <c r="AH24" s="174" t="str">
        <f ca="1">IFERROR(VLOOKUP(ROW(A21),'فهرست بها کلی'!$D$13:$BO$1660,36,0),"")</f>
        <v/>
      </c>
      <c r="AI24" s="174" t="str">
        <f ca="1">IFERROR(VLOOKUP(ROW(A21),'فهرست بها کلی'!$D$13:$BO$1660,39,0),"")</f>
        <v/>
      </c>
      <c r="AJ24" s="174" t="str">
        <f ca="1">IFERROR(VLOOKUP(ROW(A21),'فهرست بها کلی'!$D$13:$BO$1660,42,0),"")</f>
        <v/>
      </c>
      <c r="AK24" s="174" t="str">
        <f ca="1">IFERROR(VLOOKUP(ROW(A21),'فهرست بها کلی'!$D$13:$BO$1660,45,0),"")</f>
        <v/>
      </c>
      <c r="AL24" s="174" t="str">
        <f ca="1">IFERROR(VLOOKUP(ROW(A21),'فهرست بها کلی'!$D$13:$BO$1660,48,0),"")</f>
        <v/>
      </c>
      <c r="AM24" s="174" t="str">
        <f ca="1">IFERROR(VLOOKUP(ROW(A21),'فهرست بها کلی'!$D$13:$BO$1660,51,0),"")</f>
        <v/>
      </c>
      <c r="AN24" s="174" t="str">
        <f ca="1">IFERROR(VLOOKUP(ROW(A21),'فهرست بها کلی'!$D$13:$BO$1660,54,0),"")</f>
        <v/>
      </c>
      <c r="AO24" s="174" t="str">
        <f ca="1">IFERROR(VLOOKUP(ROW(A21),'فهرست بها کلی'!$D$13:$BO$1660,57,0),"")</f>
        <v/>
      </c>
      <c r="AP24" s="174" t="str">
        <f ca="1">IFERROR(VLOOKUP(ROW(A21),'فهرست بها کلی'!$D$13:$BO$1660,60,0),"")</f>
        <v/>
      </c>
      <c r="AQ24" s="174" t="str">
        <f ca="1">IFERROR(VLOOKUP(ROW(A21),'فهرست بها کلی'!$D$13:$BO$1660,63,0),"")</f>
        <v/>
      </c>
      <c r="AR24" s="244">
        <f t="shared" ca="1" si="5"/>
        <v>0</v>
      </c>
      <c r="AS24" s="174" t="str">
        <f ca="1">IFERROR(VLOOKUP(ROW(A21),'فهرست بها کلی'!$D$13:$BO$1660,22,0),"")</f>
        <v/>
      </c>
      <c r="AT24" s="174" t="str">
        <f ca="1">IFERROR(VLOOKUP(ROW(A21),'فهرست بها کلی'!$D$13:$BO$1660,25,0),"")</f>
        <v/>
      </c>
      <c r="AU24" s="174" t="str">
        <f ca="1">IFERROR(VLOOKUP(ROW(A21),'فهرست بها کلی'!$D$13:$BO$1660,28,0),"")</f>
        <v/>
      </c>
      <c r="AV24" s="174" t="str">
        <f ca="1">IFERROR(VLOOKUP(ROW(A21),'فهرست بها کلی'!$D$13:$BO$1660,31,0),"")</f>
        <v/>
      </c>
      <c r="AW24" s="174" t="str">
        <f ca="1">IFERROR(VLOOKUP(ROW(A21),'فهرست بها کلی'!$D$13:$BO$1660,34,0),"")</f>
        <v/>
      </c>
      <c r="AX24" s="174" t="str">
        <f ca="1">IFERROR(VLOOKUP(ROW(A21),'فهرست بها کلی'!$D$13:$BO$1660,37,0),"")</f>
        <v/>
      </c>
      <c r="AY24" s="174" t="str">
        <f ca="1">IFERROR(VLOOKUP(ROW(A21),'فهرست بها کلی'!$D$13:$BO$1660,40,0),"")</f>
        <v/>
      </c>
      <c r="AZ24" s="174" t="str">
        <f ca="1">IFERROR(VLOOKUP(ROW(A21),'فهرست بها کلی'!$D$13:$BO$1660,43,0),"")</f>
        <v/>
      </c>
      <c r="BA24" s="174" t="str">
        <f ca="1">IFERROR(VLOOKUP(ROW(A21),'فهرست بها کلی'!$D$13:$BO$1660,46,0),"")</f>
        <v/>
      </c>
      <c r="BB24" s="174" t="str">
        <f ca="1">IFERROR(VLOOKUP(ROW(A21),'فهرست بها کلی'!$D$13:$BO$1660,49,0),"")</f>
        <v/>
      </c>
      <c r="BC24" s="174" t="str">
        <f ca="1">IFERROR(VLOOKUP(ROW(A21),'فهرست بها کلی'!$D$13:$BO$1660,52,0),"")</f>
        <v/>
      </c>
      <c r="BD24" s="174" t="str">
        <f ca="1">IFERROR(VLOOKUP(ROW(A21),'فهرست بها کلی'!$D$13:$BO$1660,55,0),"")</f>
        <v/>
      </c>
      <c r="BE24" s="174" t="str">
        <f ca="1">IFERROR(VLOOKUP(ROW(A21),'فهرست بها کلی'!$D$13:$BO$1660,58,0),"")</f>
        <v/>
      </c>
      <c r="BF24" s="174" t="str">
        <f ca="1">IFERROR(VLOOKUP(ROW(A21),'فهرست بها کلی'!$D$13:$BO$1660,61,0),"")</f>
        <v/>
      </c>
      <c r="BG24" s="174" t="str">
        <f ca="1">IFERROR(VLOOKUP(ROW(B21),'فهرست بها کلی'!$D$13:$BO$1660,64,0),"")</f>
        <v/>
      </c>
      <c r="BH24" s="174" t="str">
        <f ca="1">IFERROR(VLOOKUP(ROW(C21),'فهرست بها کلی'!$D$13:$BO$1660,15,0),"")</f>
        <v/>
      </c>
      <c r="BI24" s="245" t="str">
        <f t="shared" ca="1" si="6"/>
        <v xml:space="preserve"> </v>
      </c>
      <c r="BJ24" s="245" t="str">
        <f t="shared" ca="1" si="7"/>
        <v/>
      </c>
      <c r="BK24" s="189" t="str">
        <f t="shared" ca="1" si="8"/>
        <v/>
      </c>
      <c r="BL24" s="168" t="e">
        <f t="shared" ca="1" si="9"/>
        <v>#VALUE!</v>
      </c>
    </row>
    <row r="25" spans="1:64" ht="34.5" customHeight="1">
      <c r="A25" s="174" t="str">
        <f ca="1">IFERROR(VLOOKUP(ROW(A22),'فهرست بها کلی'!$D$13:$BO$1660,1,0),"")</f>
        <v/>
      </c>
      <c r="B25" s="174" t="str">
        <f ca="1">IFERROR(VLOOKUP(ROW(A22),'فهرست بها کلی'!$D$13:$BO$1660,4,0),"")</f>
        <v/>
      </c>
      <c r="C25" s="174" t="str">
        <f ca="1">IFERROR(VLOOKUP(ROW(A22),'فهرست بها کلی'!$D$13:$BO$1660,5,0),"")</f>
        <v/>
      </c>
      <c r="D25" s="174" t="str">
        <f ca="1">IFERROR(VLOOKUP(ROW(A22),'فهرست بها کلی'!$D$13:$BO$1660,6,0),"")</f>
        <v/>
      </c>
      <c r="E25" s="174" t="str">
        <f ca="1">IFERROR(VLOOKUP(ROW(A22),'فهرست بها کلی'!$D$13:$BO$1660,7,0),"")</f>
        <v/>
      </c>
      <c r="F25" s="174" t="str">
        <f ca="1">IFERROR(VLOOKUP(ROW(A22),'فهرست بها کلی'!$D$13:$BO$1660,8,0),"")</f>
        <v/>
      </c>
      <c r="G25" s="174" t="str">
        <f ca="1">IFERROR(VLOOKUP(ROW(A22),'فهرست بها کلی'!$D$13:$BO$1660,20,0),"")</f>
        <v/>
      </c>
      <c r="H25" s="174" t="str">
        <f ca="1">IFERROR(VLOOKUP(ROW(A22),'فهرست بها کلی'!$D$13:$BO$1660,23,0),"")</f>
        <v/>
      </c>
      <c r="I25" s="174" t="str">
        <f ca="1">IFERROR(VLOOKUP(ROW(A22),'فهرست بها کلی'!$D$13:$BO$1660,26,0),"")</f>
        <v/>
      </c>
      <c r="J25" s="174" t="str">
        <f ca="1">IFERROR(VLOOKUP(ROW(A22),'فهرست بها کلی'!$D$13:$BO$1660,29,0),"")</f>
        <v/>
      </c>
      <c r="K25" s="174" t="str">
        <f ca="1">IFERROR(VLOOKUP(ROW(A22),'فهرست بها کلی'!$D$13:$BO$1660,32,0),"")</f>
        <v/>
      </c>
      <c r="L25" s="174" t="str">
        <f ca="1">IFERROR(VLOOKUP(ROW(A22),'فهرست بها کلی'!$D$13:$BO$1660,35,0),"")</f>
        <v/>
      </c>
      <c r="M25" s="174" t="str">
        <f ca="1">IFERROR(VLOOKUP(ROW(A22),'فهرست بها کلی'!$D$13:$BO$1660,38,0),"")</f>
        <v/>
      </c>
      <c r="N25" s="174" t="str">
        <f ca="1">IFERROR(VLOOKUP(ROW(A22),'فهرست بها کلی'!$D$13:$BO$1660,41,0),"")</f>
        <v/>
      </c>
      <c r="O25" s="174" t="str">
        <f ca="1">IFERROR(VLOOKUP(ROW(A22),'فهرست بها کلی'!$D$13:$BO$1660,44,0),"")</f>
        <v/>
      </c>
      <c r="P25" s="174" t="str">
        <f ca="1">IFERROR(VLOOKUP(ROW(A22),'فهرست بها کلی'!$D$13:$BO$1660,47,0),"")</f>
        <v/>
      </c>
      <c r="Q25" s="174" t="str">
        <f ca="1">IFERROR(VLOOKUP(ROW(A22),'فهرست بها کلی'!$D$13:$BO$1660,50,0),"")</f>
        <v/>
      </c>
      <c r="R25" s="174" t="str">
        <f ca="1">IFERROR(VLOOKUP(ROW(A22),'فهرست بها کلی'!$D$13:$BO$1660,53,0),"")</f>
        <v/>
      </c>
      <c r="S25" s="174" t="str">
        <f ca="1">IFERROR(VLOOKUP(ROW(A22),'فهرست بها کلی'!$D$13:$BO$1660,56,0),"")</f>
        <v/>
      </c>
      <c r="T25" s="174" t="str">
        <f ca="1">IFERROR(VLOOKUP(ROW(A22),'فهرست بها کلی'!$D$13:$BO$1660,59,0),"")</f>
        <v/>
      </c>
      <c r="U25" s="174" t="str">
        <f ca="1">IFERROR(VLOOKUP(ROW(A22),'فهرست بها کلی'!$D$13:$BO$1660,62,0),"")</f>
        <v/>
      </c>
      <c r="V25" s="241">
        <f t="shared" ca="1" si="2"/>
        <v>0</v>
      </c>
      <c r="W25" s="242" t="str">
        <f t="shared" ca="1" si="3"/>
        <v/>
      </c>
      <c r="X25" s="174" t="str">
        <f ca="1">IFERROR(VLOOKUP(ROW(A22),'فهرست بها کلی'!$D$13:$BO$1660,9,0),"")</f>
        <v/>
      </c>
      <c r="Y25" s="174" t="str">
        <f ca="1">IFERROR(VLOOKUP(ROW(A22),'فهرست بها کلی'!$D$13:$BO$1660,10,0),"")</f>
        <v/>
      </c>
      <c r="Z25" s="174" t="str">
        <f ca="1">IFERROR(VLOOKUP(ROW(A22),'فهرست بها کلی'!$D$13:$BO$1660,11,0),"")</f>
        <v/>
      </c>
      <c r="AA25" s="174" t="str">
        <f ca="1">IFERROR(VLOOKUP(ROW(A22),'فهرست بها کلی'!$D$13:$BO$1660,12,0),"")</f>
        <v/>
      </c>
      <c r="AB25" s="243" t="str">
        <f t="shared" ca="1" si="4"/>
        <v/>
      </c>
      <c r="AC25" s="174" t="str">
        <f ca="1">IFERROR(VLOOKUP(ROW(A22),'فهرست بها کلی'!$D$13:$BO$1660,21,0),"")</f>
        <v/>
      </c>
      <c r="AD25" s="174" t="str">
        <f ca="1">IFERROR(VLOOKUP(ROW(A22),'فهرست بها کلی'!$D$13:$BO$1660,24,0),"")</f>
        <v/>
      </c>
      <c r="AE25" s="174" t="str">
        <f ca="1">IFERROR(VLOOKUP(ROW(A22),'فهرست بها کلی'!$D$13:$BO$1660,27,0),"")</f>
        <v/>
      </c>
      <c r="AF25" s="174" t="str">
        <f ca="1">IFERROR(VLOOKUP(ROW(A22),'فهرست بها کلی'!$D$13:$BO$1660,30,0),"")</f>
        <v/>
      </c>
      <c r="AG25" s="174" t="str">
        <f ca="1">IFERROR(VLOOKUP(ROW(A22),'فهرست بها کلی'!$D$13:$BO$1660,33,0),"")</f>
        <v/>
      </c>
      <c r="AH25" s="174" t="str">
        <f ca="1">IFERROR(VLOOKUP(ROW(A22),'فهرست بها کلی'!$D$13:$BO$1660,36,0),"")</f>
        <v/>
      </c>
      <c r="AI25" s="174" t="str">
        <f ca="1">IFERROR(VLOOKUP(ROW(A22),'فهرست بها کلی'!$D$13:$BO$1660,39,0),"")</f>
        <v/>
      </c>
      <c r="AJ25" s="174" t="str">
        <f ca="1">IFERROR(VLOOKUP(ROW(A22),'فهرست بها کلی'!$D$13:$BO$1660,42,0),"")</f>
        <v/>
      </c>
      <c r="AK25" s="174" t="str">
        <f ca="1">IFERROR(VLOOKUP(ROW(A22),'فهرست بها کلی'!$D$13:$BO$1660,45,0),"")</f>
        <v/>
      </c>
      <c r="AL25" s="174" t="str">
        <f ca="1">IFERROR(VLOOKUP(ROW(A22),'فهرست بها کلی'!$D$13:$BO$1660,48,0),"")</f>
        <v/>
      </c>
      <c r="AM25" s="174" t="str">
        <f ca="1">IFERROR(VLOOKUP(ROW(A22),'فهرست بها کلی'!$D$13:$BO$1660,51,0),"")</f>
        <v/>
      </c>
      <c r="AN25" s="174" t="str">
        <f ca="1">IFERROR(VLOOKUP(ROW(A22),'فهرست بها کلی'!$D$13:$BO$1660,54,0),"")</f>
        <v/>
      </c>
      <c r="AO25" s="174" t="str">
        <f ca="1">IFERROR(VLOOKUP(ROW(A22),'فهرست بها کلی'!$D$13:$BO$1660,57,0),"")</f>
        <v/>
      </c>
      <c r="AP25" s="174" t="str">
        <f ca="1">IFERROR(VLOOKUP(ROW(A22),'فهرست بها کلی'!$D$13:$BO$1660,60,0),"")</f>
        <v/>
      </c>
      <c r="AQ25" s="174" t="str">
        <f ca="1">IFERROR(VLOOKUP(ROW(A22),'فهرست بها کلی'!$D$13:$BO$1660,63,0),"")</f>
        <v/>
      </c>
      <c r="AR25" s="244">
        <f t="shared" ca="1" si="5"/>
        <v>0</v>
      </c>
      <c r="AS25" s="174" t="str">
        <f ca="1">IFERROR(VLOOKUP(ROW(A22),'فهرست بها کلی'!$D$13:$BO$1660,22,0),"")</f>
        <v/>
      </c>
      <c r="AT25" s="174" t="str">
        <f ca="1">IFERROR(VLOOKUP(ROW(A22),'فهرست بها کلی'!$D$13:$BO$1660,25,0),"")</f>
        <v/>
      </c>
      <c r="AU25" s="174" t="str">
        <f ca="1">IFERROR(VLOOKUP(ROW(A22),'فهرست بها کلی'!$D$13:$BO$1660,28,0),"")</f>
        <v/>
      </c>
      <c r="AV25" s="174" t="str">
        <f ca="1">IFERROR(VLOOKUP(ROW(A22),'فهرست بها کلی'!$D$13:$BO$1660,31,0),"")</f>
        <v/>
      </c>
      <c r="AW25" s="174" t="str">
        <f ca="1">IFERROR(VLOOKUP(ROW(A22),'فهرست بها کلی'!$D$13:$BO$1660,34,0),"")</f>
        <v/>
      </c>
      <c r="AX25" s="174" t="str">
        <f ca="1">IFERROR(VLOOKUP(ROW(A22),'فهرست بها کلی'!$D$13:$BO$1660,37,0),"")</f>
        <v/>
      </c>
      <c r="AY25" s="174" t="str">
        <f ca="1">IFERROR(VLOOKUP(ROW(A22),'فهرست بها کلی'!$D$13:$BO$1660,40,0),"")</f>
        <v/>
      </c>
      <c r="AZ25" s="174" t="str">
        <f ca="1">IFERROR(VLOOKUP(ROW(A22),'فهرست بها کلی'!$D$13:$BO$1660,43,0),"")</f>
        <v/>
      </c>
      <c r="BA25" s="174" t="str">
        <f ca="1">IFERROR(VLOOKUP(ROW(A22),'فهرست بها کلی'!$D$13:$BO$1660,46,0),"")</f>
        <v/>
      </c>
      <c r="BB25" s="174" t="str">
        <f ca="1">IFERROR(VLOOKUP(ROW(A22),'فهرست بها کلی'!$D$13:$BO$1660,49,0),"")</f>
        <v/>
      </c>
      <c r="BC25" s="174" t="str">
        <f ca="1">IFERROR(VLOOKUP(ROW(A22),'فهرست بها کلی'!$D$13:$BO$1660,52,0),"")</f>
        <v/>
      </c>
      <c r="BD25" s="174" t="str">
        <f ca="1">IFERROR(VLOOKUP(ROW(A22),'فهرست بها کلی'!$D$13:$BO$1660,55,0),"")</f>
        <v/>
      </c>
      <c r="BE25" s="174" t="str">
        <f ca="1">IFERROR(VLOOKUP(ROW(A22),'فهرست بها کلی'!$D$13:$BO$1660,58,0),"")</f>
        <v/>
      </c>
      <c r="BF25" s="174" t="str">
        <f ca="1">IFERROR(VLOOKUP(ROW(A22),'فهرست بها کلی'!$D$13:$BO$1660,61,0),"")</f>
        <v/>
      </c>
      <c r="BG25" s="174" t="str">
        <f ca="1">IFERROR(VLOOKUP(ROW(B22),'فهرست بها کلی'!$D$13:$BO$1660,64,0),"")</f>
        <v/>
      </c>
      <c r="BH25" s="174" t="str">
        <f ca="1">IFERROR(VLOOKUP(ROW(C22),'فهرست بها کلی'!$D$13:$BO$1660,15,0),"")</f>
        <v/>
      </c>
      <c r="BI25" s="245" t="str">
        <f t="shared" ca="1" si="6"/>
        <v xml:space="preserve"> </v>
      </c>
      <c r="BJ25" s="245" t="str">
        <f t="shared" ca="1" si="7"/>
        <v/>
      </c>
      <c r="BK25" s="189" t="str">
        <f t="shared" ca="1" si="8"/>
        <v/>
      </c>
      <c r="BL25" s="168" t="e">
        <f t="shared" ca="1" si="9"/>
        <v>#VALUE!</v>
      </c>
    </row>
    <row r="26" spans="1:64" ht="34.5" customHeight="1">
      <c r="A26" s="174" t="str">
        <f ca="1">IFERROR(VLOOKUP(ROW(A23),'فهرست بها کلی'!$D$13:$BO$1660,1,0),"")</f>
        <v/>
      </c>
      <c r="B26" s="174" t="str">
        <f ca="1">IFERROR(VLOOKUP(ROW(A23),'فهرست بها کلی'!$D$13:$BO$1660,4,0),"")</f>
        <v/>
      </c>
      <c r="C26" s="174" t="str">
        <f ca="1">IFERROR(VLOOKUP(ROW(A23),'فهرست بها کلی'!$D$13:$BO$1660,5,0),"")</f>
        <v/>
      </c>
      <c r="D26" s="174" t="str">
        <f ca="1">IFERROR(VLOOKUP(ROW(A23),'فهرست بها کلی'!$D$13:$BO$1660,6,0),"")</f>
        <v/>
      </c>
      <c r="E26" s="174" t="str">
        <f ca="1">IFERROR(VLOOKUP(ROW(A23),'فهرست بها کلی'!$D$13:$BO$1660,7,0),"")</f>
        <v/>
      </c>
      <c r="F26" s="174" t="str">
        <f ca="1">IFERROR(VLOOKUP(ROW(A23),'فهرست بها کلی'!$D$13:$BO$1660,8,0),"")</f>
        <v/>
      </c>
      <c r="G26" s="174" t="str">
        <f ca="1">IFERROR(VLOOKUP(ROW(A23),'فهرست بها کلی'!$D$13:$BO$1660,20,0),"")</f>
        <v/>
      </c>
      <c r="H26" s="174" t="str">
        <f ca="1">IFERROR(VLOOKUP(ROW(A23),'فهرست بها کلی'!$D$13:$BO$1660,23,0),"")</f>
        <v/>
      </c>
      <c r="I26" s="174" t="str">
        <f ca="1">IFERROR(VLOOKUP(ROW(A23),'فهرست بها کلی'!$D$13:$BO$1660,26,0),"")</f>
        <v/>
      </c>
      <c r="J26" s="174" t="str">
        <f ca="1">IFERROR(VLOOKUP(ROW(A23),'فهرست بها کلی'!$D$13:$BO$1660,29,0),"")</f>
        <v/>
      </c>
      <c r="K26" s="174" t="str">
        <f ca="1">IFERROR(VLOOKUP(ROW(A23),'فهرست بها کلی'!$D$13:$BO$1660,32,0),"")</f>
        <v/>
      </c>
      <c r="L26" s="174" t="str">
        <f ca="1">IFERROR(VLOOKUP(ROW(A23),'فهرست بها کلی'!$D$13:$BO$1660,35,0),"")</f>
        <v/>
      </c>
      <c r="M26" s="174" t="str">
        <f ca="1">IFERROR(VLOOKUP(ROW(A23),'فهرست بها کلی'!$D$13:$BO$1660,38,0),"")</f>
        <v/>
      </c>
      <c r="N26" s="174" t="str">
        <f ca="1">IFERROR(VLOOKUP(ROW(A23),'فهرست بها کلی'!$D$13:$BO$1660,41,0),"")</f>
        <v/>
      </c>
      <c r="O26" s="174" t="str">
        <f ca="1">IFERROR(VLOOKUP(ROW(A23),'فهرست بها کلی'!$D$13:$BO$1660,44,0),"")</f>
        <v/>
      </c>
      <c r="P26" s="174" t="str">
        <f ca="1">IFERROR(VLOOKUP(ROW(A23),'فهرست بها کلی'!$D$13:$BO$1660,47,0),"")</f>
        <v/>
      </c>
      <c r="Q26" s="174" t="str">
        <f ca="1">IFERROR(VLOOKUP(ROW(A23),'فهرست بها کلی'!$D$13:$BO$1660,50,0),"")</f>
        <v/>
      </c>
      <c r="R26" s="174" t="str">
        <f ca="1">IFERROR(VLOOKUP(ROW(A23),'فهرست بها کلی'!$D$13:$BO$1660,53,0),"")</f>
        <v/>
      </c>
      <c r="S26" s="174" t="str">
        <f ca="1">IFERROR(VLOOKUP(ROW(A23),'فهرست بها کلی'!$D$13:$BO$1660,56,0),"")</f>
        <v/>
      </c>
      <c r="T26" s="174" t="str">
        <f ca="1">IFERROR(VLOOKUP(ROW(A23),'فهرست بها کلی'!$D$13:$BO$1660,59,0),"")</f>
        <v/>
      </c>
      <c r="U26" s="174" t="str">
        <f ca="1">IFERROR(VLOOKUP(ROW(A23),'فهرست بها کلی'!$D$13:$BO$1660,62,0),"")</f>
        <v/>
      </c>
      <c r="V26" s="241">
        <f t="shared" ca="1" si="2"/>
        <v>0</v>
      </c>
      <c r="W26" s="242" t="str">
        <f t="shared" ca="1" si="3"/>
        <v/>
      </c>
      <c r="X26" s="174" t="str">
        <f ca="1">IFERROR(VLOOKUP(ROW(A23),'فهرست بها کلی'!$D$13:$BO$1660,9,0),"")</f>
        <v/>
      </c>
      <c r="Y26" s="174" t="str">
        <f ca="1">IFERROR(VLOOKUP(ROW(A23),'فهرست بها کلی'!$D$13:$BO$1660,10,0),"")</f>
        <v/>
      </c>
      <c r="Z26" s="174" t="str">
        <f ca="1">IFERROR(VLOOKUP(ROW(A23),'فهرست بها کلی'!$D$13:$BO$1660,11,0),"")</f>
        <v/>
      </c>
      <c r="AA26" s="174" t="str">
        <f ca="1">IFERROR(VLOOKUP(ROW(A23),'فهرست بها کلی'!$D$13:$BO$1660,12,0),"")</f>
        <v/>
      </c>
      <c r="AB26" s="243" t="str">
        <f t="shared" ca="1" si="4"/>
        <v/>
      </c>
      <c r="AC26" s="174" t="str">
        <f ca="1">IFERROR(VLOOKUP(ROW(A23),'فهرست بها کلی'!$D$13:$BO$1660,21,0),"")</f>
        <v/>
      </c>
      <c r="AD26" s="174" t="str">
        <f ca="1">IFERROR(VLOOKUP(ROW(A23),'فهرست بها کلی'!$D$13:$BO$1660,24,0),"")</f>
        <v/>
      </c>
      <c r="AE26" s="174" t="str">
        <f ca="1">IFERROR(VLOOKUP(ROW(A23),'فهرست بها کلی'!$D$13:$BO$1660,27,0),"")</f>
        <v/>
      </c>
      <c r="AF26" s="174" t="str">
        <f ca="1">IFERROR(VLOOKUP(ROW(A23),'فهرست بها کلی'!$D$13:$BO$1660,30,0),"")</f>
        <v/>
      </c>
      <c r="AG26" s="174" t="str">
        <f ca="1">IFERROR(VLOOKUP(ROW(A23),'فهرست بها کلی'!$D$13:$BO$1660,33,0),"")</f>
        <v/>
      </c>
      <c r="AH26" s="174" t="str">
        <f ca="1">IFERROR(VLOOKUP(ROW(A23),'فهرست بها کلی'!$D$13:$BO$1660,36,0),"")</f>
        <v/>
      </c>
      <c r="AI26" s="174" t="str">
        <f ca="1">IFERROR(VLOOKUP(ROW(A23),'فهرست بها کلی'!$D$13:$BO$1660,39,0),"")</f>
        <v/>
      </c>
      <c r="AJ26" s="174" t="str">
        <f ca="1">IFERROR(VLOOKUP(ROW(A23),'فهرست بها کلی'!$D$13:$BO$1660,42,0),"")</f>
        <v/>
      </c>
      <c r="AK26" s="174" t="str">
        <f ca="1">IFERROR(VLOOKUP(ROW(A23),'فهرست بها کلی'!$D$13:$BO$1660,45,0),"")</f>
        <v/>
      </c>
      <c r="AL26" s="174" t="str">
        <f ca="1">IFERROR(VLOOKUP(ROW(A23),'فهرست بها کلی'!$D$13:$BO$1660,48,0),"")</f>
        <v/>
      </c>
      <c r="AM26" s="174" t="str">
        <f ca="1">IFERROR(VLOOKUP(ROW(A23),'فهرست بها کلی'!$D$13:$BO$1660,51,0),"")</f>
        <v/>
      </c>
      <c r="AN26" s="174" t="str">
        <f ca="1">IFERROR(VLOOKUP(ROW(A23),'فهرست بها کلی'!$D$13:$BO$1660,54,0),"")</f>
        <v/>
      </c>
      <c r="AO26" s="174" t="str">
        <f ca="1">IFERROR(VLOOKUP(ROW(A23),'فهرست بها کلی'!$D$13:$BO$1660,57,0),"")</f>
        <v/>
      </c>
      <c r="AP26" s="174" t="str">
        <f ca="1">IFERROR(VLOOKUP(ROW(A23),'فهرست بها کلی'!$D$13:$BO$1660,60,0),"")</f>
        <v/>
      </c>
      <c r="AQ26" s="174" t="str">
        <f ca="1">IFERROR(VLOOKUP(ROW(A23),'فهرست بها کلی'!$D$13:$BO$1660,63,0),"")</f>
        <v/>
      </c>
      <c r="AR26" s="244">
        <f t="shared" ca="1" si="5"/>
        <v>0</v>
      </c>
      <c r="AS26" s="174" t="str">
        <f ca="1">IFERROR(VLOOKUP(ROW(A23),'فهرست بها کلی'!$D$13:$BO$1660,22,0),"")</f>
        <v/>
      </c>
      <c r="AT26" s="174" t="str">
        <f ca="1">IFERROR(VLOOKUP(ROW(A23),'فهرست بها کلی'!$D$13:$BO$1660,25,0),"")</f>
        <v/>
      </c>
      <c r="AU26" s="174" t="str">
        <f ca="1">IFERROR(VLOOKUP(ROW(A23),'فهرست بها کلی'!$D$13:$BO$1660,28,0),"")</f>
        <v/>
      </c>
      <c r="AV26" s="174" t="str">
        <f ca="1">IFERROR(VLOOKUP(ROW(A23),'فهرست بها کلی'!$D$13:$BO$1660,31,0),"")</f>
        <v/>
      </c>
      <c r="AW26" s="174" t="str">
        <f ca="1">IFERROR(VLOOKUP(ROW(A23),'فهرست بها کلی'!$D$13:$BO$1660,34,0),"")</f>
        <v/>
      </c>
      <c r="AX26" s="174" t="str">
        <f ca="1">IFERROR(VLOOKUP(ROW(A23),'فهرست بها کلی'!$D$13:$BO$1660,37,0),"")</f>
        <v/>
      </c>
      <c r="AY26" s="174" t="str">
        <f ca="1">IFERROR(VLOOKUP(ROW(A23),'فهرست بها کلی'!$D$13:$BO$1660,40,0),"")</f>
        <v/>
      </c>
      <c r="AZ26" s="174" t="str">
        <f ca="1">IFERROR(VLOOKUP(ROW(A23),'فهرست بها کلی'!$D$13:$BO$1660,43,0),"")</f>
        <v/>
      </c>
      <c r="BA26" s="174" t="str">
        <f ca="1">IFERROR(VLOOKUP(ROW(A23),'فهرست بها کلی'!$D$13:$BO$1660,46,0),"")</f>
        <v/>
      </c>
      <c r="BB26" s="174" t="str">
        <f ca="1">IFERROR(VLOOKUP(ROW(A23),'فهرست بها کلی'!$D$13:$BO$1660,49,0),"")</f>
        <v/>
      </c>
      <c r="BC26" s="174" t="str">
        <f ca="1">IFERROR(VLOOKUP(ROW(A23),'فهرست بها کلی'!$D$13:$BO$1660,52,0),"")</f>
        <v/>
      </c>
      <c r="BD26" s="174" t="str">
        <f ca="1">IFERROR(VLOOKUP(ROW(A23),'فهرست بها کلی'!$D$13:$BO$1660,55,0),"")</f>
        <v/>
      </c>
      <c r="BE26" s="174" t="str">
        <f ca="1">IFERROR(VLOOKUP(ROW(A23),'فهرست بها کلی'!$D$13:$BO$1660,58,0),"")</f>
        <v/>
      </c>
      <c r="BF26" s="174" t="str">
        <f ca="1">IFERROR(VLOOKUP(ROW(A23),'فهرست بها کلی'!$D$13:$BO$1660,61,0),"")</f>
        <v/>
      </c>
      <c r="BG26" s="174" t="str">
        <f ca="1">IFERROR(VLOOKUP(ROW(B23),'فهرست بها کلی'!$D$13:$BO$1660,64,0),"")</f>
        <v/>
      </c>
      <c r="BH26" s="174" t="str">
        <f ca="1">IFERROR(VLOOKUP(ROW(C23),'فهرست بها کلی'!$D$13:$BO$1660,15,0),"")</f>
        <v/>
      </c>
      <c r="BI26" s="245" t="str">
        <f t="shared" ca="1" si="6"/>
        <v xml:space="preserve"> </v>
      </c>
      <c r="BJ26" s="245" t="str">
        <f t="shared" ca="1" si="7"/>
        <v/>
      </c>
      <c r="BK26" s="189" t="str">
        <f t="shared" ca="1" si="8"/>
        <v/>
      </c>
      <c r="BL26" s="168" t="e">
        <f t="shared" ca="1" si="9"/>
        <v>#VALUE!</v>
      </c>
    </row>
    <row r="27" spans="1:64" ht="34.5" customHeight="1">
      <c r="A27" s="174" t="str">
        <f ca="1">IFERROR(VLOOKUP(ROW(A24),'فهرست بها کلی'!$D$13:$BO$1660,1,0),"")</f>
        <v/>
      </c>
      <c r="B27" s="174" t="str">
        <f ca="1">IFERROR(VLOOKUP(ROW(A24),'فهرست بها کلی'!$D$13:$BO$1660,4,0),"")</f>
        <v/>
      </c>
      <c r="C27" s="174" t="str">
        <f ca="1">IFERROR(VLOOKUP(ROW(A24),'فهرست بها کلی'!$D$13:$BO$1660,5,0),"")</f>
        <v/>
      </c>
      <c r="D27" s="174" t="str">
        <f ca="1">IFERROR(VLOOKUP(ROW(A24),'فهرست بها کلی'!$D$13:$BO$1660,6,0),"")</f>
        <v/>
      </c>
      <c r="E27" s="174" t="str">
        <f ca="1">IFERROR(VLOOKUP(ROW(A24),'فهرست بها کلی'!$D$13:$BO$1660,7,0),"")</f>
        <v/>
      </c>
      <c r="F27" s="174" t="str">
        <f ca="1">IFERROR(VLOOKUP(ROW(A24),'فهرست بها کلی'!$D$13:$BO$1660,8,0),"")</f>
        <v/>
      </c>
      <c r="G27" s="174" t="str">
        <f ca="1">IFERROR(VLOOKUP(ROW(A24),'فهرست بها کلی'!$D$13:$BO$1660,20,0),"")</f>
        <v/>
      </c>
      <c r="H27" s="174" t="str">
        <f ca="1">IFERROR(VLOOKUP(ROW(A24),'فهرست بها کلی'!$D$13:$BO$1660,23,0),"")</f>
        <v/>
      </c>
      <c r="I27" s="174" t="str">
        <f ca="1">IFERROR(VLOOKUP(ROW(A24),'فهرست بها کلی'!$D$13:$BO$1660,26,0),"")</f>
        <v/>
      </c>
      <c r="J27" s="174" t="str">
        <f ca="1">IFERROR(VLOOKUP(ROW(A24),'فهرست بها کلی'!$D$13:$BO$1660,29,0),"")</f>
        <v/>
      </c>
      <c r="K27" s="174" t="str">
        <f ca="1">IFERROR(VLOOKUP(ROW(A24),'فهرست بها کلی'!$D$13:$BO$1660,32,0),"")</f>
        <v/>
      </c>
      <c r="L27" s="174" t="str">
        <f ca="1">IFERROR(VLOOKUP(ROW(A24),'فهرست بها کلی'!$D$13:$BO$1660,35,0),"")</f>
        <v/>
      </c>
      <c r="M27" s="174" t="str">
        <f ca="1">IFERROR(VLOOKUP(ROW(A24),'فهرست بها کلی'!$D$13:$BO$1660,38,0),"")</f>
        <v/>
      </c>
      <c r="N27" s="174" t="str">
        <f ca="1">IFERROR(VLOOKUP(ROW(A24),'فهرست بها کلی'!$D$13:$BO$1660,41,0),"")</f>
        <v/>
      </c>
      <c r="O27" s="174" t="str">
        <f ca="1">IFERROR(VLOOKUP(ROW(A24),'فهرست بها کلی'!$D$13:$BO$1660,44,0),"")</f>
        <v/>
      </c>
      <c r="P27" s="174" t="str">
        <f ca="1">IFERROR(VLOOKUP(ROW(A24),'فهرست بها کلی'!$D$13:$BO$1660,47,0),"")</f>
        <v/>
      </c>
      <c r="Q27" s="174" t="str">
        <f ca="1">IFERROR(VLOOKUP(ROW(A24),'فهرست بها کلی'!$D$13:$BO$1660,50,0),"")</f>
        <v/>
      </c>
      <c r="R27" s="174" t="str">
        <f ca="1">IFERROR(VLOOKUP(ROW(A24),'فهرست بها کلی'!$D$13:$BO$1660,53,0),"")</f>
        <v/>
      </c>
      <c r="S27" s="174" t="str">
        <f ca="1">IFERROR(VLOOKUP(ROW(A24),'فهرست بها کلی'!$D$13:$BO$1660,56,0),"")</f>
        <v/>
      </c>
      <c r="T27" s="174" t="str">
        <f ca="1">IFERROR(VLOOKUP(ROW(A24),'فهرست بها کلی'!$D$13:$BO$1660,59,0),"")</f>
        <v/>
      </c>
      <c r="U27" s="174" t="str">
        <f ca="1">IFERROR(VLOOKUP(ROW(A24),'فهرست بها کلی'!$D$13:$BO$1660,62,0),"")</f>
        <v/>
      </c>
      <c r="V27" s="241">
        <f t="shared" ca="1" si="2"/>
        <v>0</v>
      </c>
      <c r="W27" s="242" t="str">
        <f t="shared" ca="1" si="3"/>
        <v/>
      </c>
      <c r="X27" s="174" t="str">
        <f ca="1">IFERROR(VLOOKUP(ROW(A24),'فهرست بها کلی'!$D$13:$BO$1660,9,0),"")</f>
        <v/>
      </c>
      <c r="Y27" s="174" t="str">
        <f ca="1">IFERROR(VLOOKUP(ROW(A24),'فهرست بها کلی'!$D$13:$BO$1660,10,0),"")</f>
        <v/>
      </c>
      <c r="Z27" s="174" t="str">
        <f ca="1">IFERROR(VLOOKUP(ROW(A24),'فهرست بها کلی'!$D$13:$BO$1660,11,0),"")</f>
        <v/>
      </c>
      <c r="AA27" s="174" t="str">
        <f ca="1">IFERROR(VLOOKUP(ROW(A24),'فهرست بها کلی'!$D$13:$BO$1660,12,0),"")</f>
        <v/>
      </c>
      <c r="AB27" s="243" t="str">
        <f t="shared" ca="1" si="4"/>
        <v/>
      </c>
      <c r="AC27" s="174" t="str">
        <f ca="1">IFERROR(VLOOKUP(ROW(A24),'فهرست بها کلی'!$D$13:$BO$1660,21,0),"")</f>
        <v/>
      </c>
      <c r="AD27" s="174" t="str">
        <f ca="1">IFERROR(VLOOKUP(ROW(A24),'فهرست بها کلی'!$D$13:$BO$1660,24,0),"")</f>
        <v/>
      </c>
      <c r="AE27" s="174" t="str">
        <f ca="1">IFERROR(VLOOKUP(ROW(A24),'فهرست بها کلی'!$D$13:$BO$1660,27,0),"")</f>
        <v/>
      </c>
      <c r="AF27" s="174" t="str">
        <f ca="1">IFERROR(VLOOKUP(ROW(A24),'فهرست بها کلی'!$D$13:$BO$1660,30,0),"")</f>
        <v/>
      </c>
      <c r="AG27" s="174" t="str">
        <f ca="1">IFERROR(VLOOKUP(ROW(A24),'فهرست بها کلی'!$D$13:$BO$1660,33,0),"")</f>
        <v/>
      </c>
      <c r="AH27" s="174" t="str">
        <f ca="1">IFERROR(VLOOKUP(ROW(A24),'فهرست بها کلی'!$D$13:$BO$1660,36,0),"")</f>
        <v/>
      </c>
      <c r="AI27" s="174" t="str">
        <f ca="1">IFERROR(VLOOKUP(ROW(A24),'فهرست بها کلی'!$D$13:$BO$1660,39,0),"")</f>
        <v/>
      </c>
      <c r="AJ27" s="174" t="str">
        <f ca="1">IFERROR(VLOOKUP(ROW(A24),'فهرست بها کلی'!$D$13:$BO$1660,42,0),"")</f>
        <v/>
      </c>
      <c r="AK27" s="174" t="str">
        <f ca="1">IFERROR(VLOOKUP(ROW(A24),'فهرست بها کلی'!$D$13:$BO$1660,45,0),"")</f>
        <v/>
      </c>
      <c r="AL27" s="174" t="str">
        <f ca="1">IFERROR(VLOOKUP(ROW(A24),'فهرست بها کلی'!$D$13:$BO$1660,48,0),"")</f>
        <v/>
      </c>
      <c r="AM27" s="174" t="str">
        <f ca="1">IFERROR(VLOOKUP(ROW(A24),'فهرست بها کلی'!$D$13:$BO$1660,51,0),"")</f>
        <v/>
      </c>
      <c r="AN27" s="174" t="str">
        <f ca="1">IFERROR(VLOOKUP(ROW(A24),'فهرست بها کلی'!$D$13:$BO$1660,54,0),"")</f>
        <v/>
      </c>
      <c r="AO27" s="174" t="str">
        <f ca="1">IFERROR(VLOOKUP(ROW(A24),'فهرست بها کلی'!$D$13:$BO$1660,57,0),"")</f>
        <v/>
      </c>
      <c r="AP27" s="174" t="str">
        <f ca="1">IFERROR(VLOOKUP(ROW(A24),'فهرست بها کلی'!$D$13:$BO$1660,60,0),"")</f>
        <v/>
      </c>
      <c r="AQ27" s="174" t="str">
        <f ca="1">IFERROR(VLOOKUP(ROW(A24),'فهرست بها کلی'!$D$13:$BO$1660,63,0),"")</f>
        <v/>
      </c>
      <c r="AR27" s="244">
        <f t="shared" ca="1" si="5"/>
        <v>0</v>
      </c>
      <c r="AS27" s="174" t="str">
        <f ca="1">IFERROR(VLOOKUP(ROW(A24),'فهرست بها کلی'!$D$13:$BO$1660,22,0),"")</f>
        <v/>
      </c>
      <c r="AT27" s="174" t="str">
        <f ca="1">IFERROR(VLOOKUP(ROW(A24),'فهرست بها کلی'!$D$13:$BO$1660,25,0),"")</f>
        <v/>
      </c>
      <c r="AU27" s="174" t="str">
        <f ca="1">IFERROR(VLOOKUP(ROW(A24),'فهرست بها کلی'!$D$13:$BO$1660,28,0),"")</f>
        <v/>
      </c>
      <c r="AV27" s="174" t="str">
        <f ca="1">IFERROR(VLOOKUP(ROW(A24),'فهرست بها کلی'!$D$13:$BO$1660,31,0),"")</f>
        <v/>
      </c>
      <c r="AW27" s="174" t="str">
        <f ca="1">IFERROR(VLOOKUP(ROW(A24),'فهرست بها کلی'!$D$13:$BO$1660,34,0),"")</f>
        <v/>
      </c>
      <c r="AX27" s="174" t="str">
        <f ca="1">IFERROR(VLOOKUP(ROW(A24),'فهرست بها کلی'!$D$13:$BO$1660,37,0),"")</f>
        <v/>
      </c>
      <c r="AY27" s="174" t="str">
        <f ca="1">IFERROR(VLOOKUP(ROW(A24),'فهرست بها کلی'!$D$13:$BO$1660,40,0),"")</f>
        <v/>
      </c>
      <c r="AZ27" s="174" t="str">
        <f ca="1">IFERROR(VLOOKUP(ROW(A24),'فهرست بها کلی'!$D$13:$BO$1660,43,0),"")</f>
        <v/>
      </c>
      <c r="BA27" s="174" t="str">
        <f ca="1">IFERROR(VLOOKUP(ROW(A24),'فهرست بها کلی'!$D$13:$BO$1660,46,0),"")</f>
        <v/>
      </c>
      <c r="BB27" s="174" t="str">
        <f ca="1">IFERROR(VLOOKUP(ROW(A24),'فهرست بها کلی'!$D$13:$BO$1660,49,0),"")</f>
        <v/>
      </c>
      <c r="BC27" s="174" t="str">
        <f ca="1">IFERROR(VLOOKUP(ROW(A24),'فهرست بها کلی'!$D$13:$BO$1660,52,0),"")</f>
        <v/>
      </c>
      <c r="BD27" s="174" t="str">
        <f ca="1">IFERROR(VLOOKUP(ROW(A24),'فهرست بها کلی'!$D$13:$BO$1660,55,0),"")</f>
        <v/>
      </c>
      <c r="BE27" s="174" t="str">
        <f ca="1">IFERROR(VLOOKUP(ROW(A24),'فهرست بها کلی'!$D$13:$BO$1660,58,0),"")</f>
        <v/>
      </c>
      <c r="BF27" s="174" t="str">
        <f ca="1">IFERROR(VLOOKUP(ROW(A24),'فهرست بها کلی'!$D$13:$BO$1660,61,0),"")</f>
        <v/>
      </c>
      <c r="BG27" s="174" t="str">
        <f ca="1">IFERROR(VLOOKUP(ROW(B24),'فهرست بها کلی'!$D$13:$BO$1660,64,0),"")</f>
        <v/>
      </c>
      <c r="BH27" s="174" t="str">
        <f ca="1">IFERROR(VLOOKUP(ROW(C24),'فهرست بها کلی'!$D$13:$BO$1660,15,0),"")</f>
        <v/>
      </c>
      <c r="BI27" s="245" t="str">
        <f t="shared" ca="1" si="6"/>
        <v xml:space="preserve"> </v>
      </c>
      <c r="BJ27" s="245" t="str">
        <f t="shared" ca="1" si="7"/>
        <v/>
      </c>
      <c r="BK27" s="189" t="str">
        <f t="shared" ca="1" si="8"/>
        <v/>
      </c>
      <c r="BL27" s="168" t="e">
        <f t="shared" ca="1" si="9"/>
        <v>#VALUE!</v>
      </c>
    </row>
    <row r="28" spans="1:64" ht="34.5" customHeight="1">
      <c r="A28" s="174" t="str">
        <f ca="1">IFERROR(VLOOKUP(ROW(A25),'فهرست بها کلی'!$D$13:$BO$1660,1,0),"")</f>
        <v/>
      </c>
      <c r="B28" s="174" t="str">
        <f ca="1">IFERROR(VLOOKUP(ROW(A25),'فهرست بها کلی'!$D$13:$BO$1660,4,0),"")</f>
        <v/>
      </c>
      <c r="C28" s="174" t="str">
        <f ca="1">IFERROR(VLOOKUP(ROW(A25),'فهرست بها کلی'!$D$13:$BO$1660,5,0),"")</f>
        <v/>
      </c>
      <c r="D28" s="174" t="str">
        <f ca="1">IFERROR(VLOOKUP(ROW(A25),'فهرست بها کلی'!$D$13:$BO$1660,6,0),"")</f>
        <v/>
      </c>
      <c r="E28" s="174" t="str">
        <f ca="1">IFERROR(VLOOKUP(ROW(A25),'فهرست بها کلی'!$D$13:$BO$1660,7,0),"")</f>
        <v/>
      </c>
      <c r="F28" s="174" t="str">
        <f ca="1">IFERROR(VLOOKUP(ROW(A25),'فهرست بها کلی'!$D$13:$BO$1660,8,0),"")</f>
        <v/>
      </c>
      <c r="G28" s="174" t="str">
        <f ca="1">IFERROR(VLOOKUP(ROW(A25),'فهرست بها کلی'!$D$13:$BO$1660,20,0),"")</f>
        <v/>
      </c>
      <c r="H28" s="174" t="str">
        <f ca="1">IFERROR(VLOOKUP(ROW(A25),'فهرست بها کلی'!$D$13:$BO$1660,23,0),"")</f>
        <v/>
      </c>
      <c r="I28" s="174" t="str">
        <f ca="1">IFERROR(VLOOKUP(ROW(A25),'فهرست بها کلی'!$D$13:$BO$1660,26,0),"")</f>
        <v/>
      </c>
      <c r="J28" s="174" t="str">
        <f ca="1">IFERROR(VLOOKUP(ROW(A25),'فهرست بها کلی'!$D$13:$BO$1660,29,0),"")</f>
        <v/>
      </c>
      <c r="K28" s="174" t="str">
        <f ca="1">IFERROR(VLOOKUP(ROW(A25),'فهرست بها کلی'!$D$13:$BO$1660,32,0),"")</f>
        <v/>
      </c>
      <c r="L28" s="174" t="str">
        <f ca="1">IFERROR(VLOOKUP(ROW(A25),'فهرست بها کلی'!$D$13:$BO$1660,35,0),"")</f>
        <v/>
      </c>
      <c r="M28" s="174" t="str">
        <f ca="1">IFERROR(VLOOKUP(ROW(A25),'فهرست بها کلی'!$D$13:$BO$1660,38,0),"")</f>
        <v/>
      </c>
      <c r="N28" s="174" t="str">
        <f ca="1">IFERROR(VLOOKUP(ROW(A25),'فهرست بها کلی'!$D$13:$BO$1660,41,0),"")</f>
        <v/>
      </c>
      <c r="O28" s="174" t="str">
        <f ca="1">IFERROR(VLOOKUP(ROW(A25),'فهرست بها کلی'!$D$13:$BO$1660,44,0),"")</f>
        <v/>
      </c>
      <c r="P28" s="174" t="str">
        <f ca="1">IFERROR(VLOOKUP(ROW(A25),'فهرست بها کلی'!$D$13:$BO$1660,47,0),"")</f>
        <v/>
      </c>
      <c r="Q28" s="174" t="str">
        <f ca="1">IFERROR(VLOOKUP(ROW(A25),'فهرست بها کلی'!$D$13:$BO$1660,50,0),"")</f>
        <v/>
      </c>
      <c r="R28" s="174" t="str">
        <f ca="1">IFERROR(VLOOKUP(ROW(A25),'فهرست بها کلی'!$D$13:$BO$1660,53,0),"")</f>
        <v/>
      </c>
      <c r="S28" s="174" t="str">
        <f ca="1">IFERROR(VLOOKUP(ROW(A25),'فهرست بها کلی'!$D$13:$BO$1660,56,0),"")</f>
        <v/>
      </c>
      <c r="T28" s="174" t="str">
        <f ca="1">IFERROR(VLOOKUP(ROW(A25),'فهرست بها کلی'!$D$13:$BO$1660,59,0),"")</f>
        <v/>
      </c>
      <c r="U28" s="174" t="str">
        <f ca="1">IFERROR(VLOOKUP(ROW(A25),'فهرست بها کلی'!$D$13:$BO$1660,62,0),"")</f>
        <v/>
      </c>
      <c r="V28" s="241">
        <f t="shared" ca="1" si="2"/>
        <v>0</v>
      </c>
      <c r="W28" s="242" t="str">
        <f t="shared" ca="1" si="3"/>
        <v/>
      </c>
      <c r="X28" s="174" t="str">
        <f ca="1">IFERROR(VLOOKUP(ROW(A25),'فهرست بها کلی'!$D$13:$BO$1660,9,0),"")</f>
        <v/>
      </c>
      <c r="Y28" s="174" t="str">
        <f ca="1">IFERROR(VLOOKUP(ROW(A25),'فهرست بها کلی'!$D$13:$BO$1660,10,0),"")</f>
        <v/>
      </c>
      <c r="Z28" s="174" t="str">
        <f ca="1">IFERROR(VLOOKUP(ROW(A25),'فهرست بها کلی'!$D$13:$BO$1660,11,0),"")</f>
        <v/>
      </c>
      <c r="AA28" s="174" t="str">
        <f ca="1">IFERROR(VLOOKUP(ROW(A25),'فهرست بها کلی'!$D$13:$BO$1660,12,0),"")</f>
        <v/>
      </c>
      <c r="AB28" s="243" t="str">
        <f t="shared" ca="1" si="4"/>
        <v/>
      </c>
      <c r="AC28" s="174" t="str">
        <f ca="1">IFERROR(VLOOKUP(ROW(A25),'فهرست بها کلی'!$D$13:$BO$1660,21,0),"")</f>
        <v/>
      </c>
      <c r="AD28" s="174" t="str">
        <f ca="1">IFERROR(VLOOKUP(ROW(A25),'فهرست بها کلی'!$D$13:$BO$1660,24,0),"")</f>
        <v/>
      </c>
      <c r="AE28" s="174" t="str">
        <f ca="1">IFERROR(VLOOKUP(ROW(A25),'فهرست بها کلی'!$D$13:$BO$1660,27,0),"")</f>
        <v/>
      </c>
      <c r="AF28" s="174" t="str">
        <f ca="1">IFERROR(VLOOKUP(ROW(A25),'فهرست بها کلی'!$D$13:$BO$1660,30,0),"")</f>
        <v/>
      </c>
      <c r="AG28" s="174" t="str">
        <f ca="1">IFERROR(VLOOKUP(ROW(A25),'فهرست بها کلی'!$D$13:$BO$1660,33,0),"")</f>
        <v/>
      </c>
      <c r="AH28" s="174" t="str">
        <f ca="1">IFERROR(VLOOKUP(ROW(A25),'فهرست بها کلی'!$D$13:$BO$1660,36,0),"")</f>
        <v/>
      </c>
      <c r="AI28" s="174" t="str">
        <f ca="1">IFERROR(VLOOKUP(ROW(A25),'فهرست بها کلی'!$D$13:$BO$1660,39,0),"")</f>
        <v/>
      </c>
      <c r="AJ28" s="174" t="str">
        <f ca="1">IFERROR(VLOOKUP(ROW(A25),'فهرست بها کلی'!$D$13:$BO$1660,42,0),"")</f>
        <v/>
      </c>
      <c r="AK28" s="174" t="str">
        <f ca="1">IFERROR(VLOOKUP(ROW(A25),'فهرست بها کلی'!$D$13:$BO$1660,45,0),"")</f>
        <v/>
      </c>
      <c r="AL28" s="174" t="str">
        <f ca="1">IFERROR(VLOOKUP(ROW(A25),'فهرست بها کلی'!$D$13:$BO$1660,48,0),"")</f>
        <v/>
      </c>
      <c r="AM28" s="174" t="str">
        <f ca="1">IFERROR(VLOOKUP(ROW(A25),'فهرست بها کلی'!$D$13:$BO$1660,51,0),"")</f>
        <v/>
      </c>
      <c r="AN28" s="174" t="str">
        <f ca="1">IFERROR(VLOOKUP(ROW(A25),'فهرست بها کلی'!$D$13:$BO$1660,54,0),"")</f>
        <v/>
      </c>
      <c r="AO28" s="174" t="str">
        <f ca="1">IFERROR(VLOOKUP(ROW(A25),'فهرست بها کلی'!$D$13:$BO$1660,57,0),"")</f>
        <v/>
      </c>
      <c r="AP28" s="174" t="str">
        <f ca="1">IFERROR(VLOOKUP(ROW(A25),'فهرست بها کلی'!$D$13:$BO$1660,60,0),"")</f>
        <v/>
      </c>
      <c r="AQ28" s="174" t="str">
        <f ca="1">IFERROR(VLOOKUP(ROW(A25),'فهرست بها کلی'!$D$13:$BO$1660,63,0),"")</f>
        <v/>
      </c>
      <c r="AR28" s="244">
        <f t="shared" ca="1" si="5"/>
        <v>0</v>
      </c>
      <c r="AS28" s="174" t="str">
        <f ca="1">IFERROR(VLOOKUP(ROW(A25),'فهرست بها کلی'!$D$13:$BO$1660,22,0),"")</f>
        <v/>
      </c>
      <c r="AT28" s="174" t="str">
        <f ca="1">IFERROR(VLOOKUP(ROW(A25),'فهرست بها کلی'!$D$13:$BO$1660,25,0),"")</f>
        <v/>
      </c>
      <c r="AU28" s="174" t="str">
        <f ca="1">IFERROR(VLOOKUP(ROW(A25),'فهرست بها کلی'!$D$13:$BO$1660,28,0),"")</f>
        <v/>
      </c>
      <c r="AV28" s="174" t="str">
        <f ca="1">IFERROR(VLOOKUP(ROW(A25),'فهرست بها کلی'!$D$13:$BO$1660,31,0),"")</f>
        <v/>
      </c>
      <c r="AW28" s="174" t="str">
        <f ca="1">IFERROR(VLOOKUP(ROW(A25),'فهرست بها کلی'!$D$13:$BO$1660,34,0),"")</f>
        <v/>
      </c>
      <c r="AX28" s="174" t="str">
        <f ca="1">IFERROR(VLOOKUP(ROW(A25),'فهرست بها کلی'!$D$13:$BO$1660,37,0),"")</f>
        <v/>
      </c>
      <c r="AY28" s="174" t="str">
        <f ca="1">IFERROR(VLOOKUP(ROW(A25),'فهرست بها کلی'!$D$13:$BO$1660,40,0),"")</f>
        <v/>
      </c>
      <c r="AZ28" s="174" t="str">
        <f ca="1">IFERROR(VLOOKUP(ROW(A25),'فهرست بها کلی'!$D$13:$BO$1660,43,0),"")</f>
        <v/>
      </c>
      <c r="BA28" s="174" t="str">
        <f ca="1">IFERROR(VLOOKUP(ROW(A25),'فهرست بها کلی'!$D$13:$BO$1660,46,0),"")</f>
        <v/>
      </c>
      <c r="BB28" s="174" t="str">
        <f ca="1">IFERROR(VLOOKUP(ROW(A25),'فهرست بها کلی'!$D$13:$BO$1660,49,0),"")</f>
        <v/>
      </c>
      <c r="BC28" s="174" t="str">
        <f ca="1">IFERROR(VLOOKUP(ROW(A25),'فهرست بها کلی'!$D$13:$BO$1660,52,0),"")</f>
        <v/>
      </c>
      <c r="BD28" s="174" t="str">
        <f ca="1">IFERROR(VLOOKUP(ROW(A25),'فهرست بها کلی'!$D$13:$BO$1660,55,0),"")</f>
        <v/>
      </c>
      <c r="BE28" s="174" t="str">
        <f ca="1">IFERROR(VLOOKUP(ROW(A25),'فهرست بها کلی'!$D$13:$BO$1660,58,0),"")</f>
        <v/>
      </c>
      <c r="BF28" s="174" t="str">
        <f ca="1">IFERROR(VLOOKUP(ROW(A25),'فهرست بها کلی'!$D$13:$BO$1660,61,0),"")</f>
        <v/>
      </c>
      <c r="BG28" s="174" t="str">
        <f ca="1">IFERROR(VLOOKUP(ROW(B25),'فهرست بها کلی'!$D$13:$BO$1660,64,0),"")</f>
        <v/>
      </c>
      <c r="BH28" s="174" t="str">
        <f ca="1">IFERROR(VLOOKUP(ROW(C25),'فهرست بها کلی'!$D$13:$BO$1660,15,0),"")</f>
        <v/>
      </c>
      <c r="BI28" s="245" t="str">
        <f t="shared" ca="1" si="6"/>
        <v xml:space="preserve"> </v>
      </c>
      <c r="BJ28" s="245" t="str">
        <f t="shared" ca="1" si="7"/>
        <v/>
      </c>
      <c r="BK28" s="189" t="str">
        <f t="shared" ca="1" si="8"/>
        <v/>
      </c>
      <c r="BL28" s="168" t="e">
        <f t="shared" ca="1" si="9"/>
        <v>#VALUE!</v>
      </c>
    </row>
    <row r="29" spans="1:64" ht="34.5" customHeight="1">
      <c r="A29" s="174" t="str">
        <f ca="1">IFERROR(VLOOKUP(ROW(A26),'فهرست بها کلی'!$D$13:$BO$1660,1,0),"")</f>
        <v/>
      </c>
      <c r="B29" s="174" t="str">
        <f ca="1">IFERROR(VLOOKUP(ROW(A26),'فهرست بها کلی'!$D$13:$BO$1660,4,0),"")</f>
        <v/>
      </c>
      <c r="C29" s="174" t="str">
        <f ca="1">IFERROR(VLOOKUP(ROW(A26),'فهرست بها کلی'!$D$13:$BO$1660,5,0),"")</f>
        <v/>
      </c>
      <c r="D29" s="174" t="str">
        <f ca="1">IFERROR(VLOOKUP(ROW(A26),'فهرست بها کلی'!$D$13:$BO$1660,6,0),"")</f>
        <v/>
      </c>
      <c r="E29" s="174" t="str">
        <f ca="1">IFERROR(VLOOKUP(ROW(A26),'فهرست بها کلی'!$D$13:$BO$1660,7,0),"")</f>
        <v/>
      </c>
      <c r="F29" s="174" t="str">
        <f ca="1">IFERROR(VLOOKUP(ROW(A26),'فهرست بها کلی'!$D$13:$BO$1660,8,0),"")</f>
        <v/>
      </c>
      <c r="G29" s="174" t="str">
        <f ca="1">IFERROR(VLOOKUP(ROW(A26),'فهرست بها کلی'!$D$13:$BO$1660,20,0),"")</f>
        <v/>
      </c>
      <c r="H29" s="174" t="str">
        <f ca="1">IFERROR(VLOOKUP(ROW(A26),'فهرست بها کلی'!$D$13:$BO$1660,23,0),"")</f>
        <v/>
      </c>
      <c r="I29" s="174" t="str">
        <f ca="1">IFERROR(VLOOKUP(ROW(A26),'فهرست بها کلی'!$D$13:$BO$1660,26,0),"")</f>
        <v/>
      </c>
      <c r="J29" s="174" t="str">
        <f ca="1">IFERROR(VLOOKUP(ROW(A26),'فهرست بها کلی'!$D$13:$BO$1660,29,0),"")</f>
        <v/>
      </c>
      <c r="K29" s="174" t="str">
        <f ca="1">IFERROR(VLOOKUP(ROW(A26),'فهرست بها کلی'!$D$13:$BO$1660,32,0),"")</f>
        <v/>
      </c>
      <c r="L29" s="174" t="str">
        <f ca="1">IFERROR(VLOOKUP(ROW(A26),'فهرست بها کلی'!$D$13:$BO$1660,35,0),"")</f>
        <v/>
      </c>
      <c r="M29" s="174" t="str">
        <f ca="1">IFERROR(VLOOKUP(ROW(A26),'فهرست بها کلی'!$D$13:$BO$1660,38,0),"")</f>
        <v/>
      </c>
      <c r="N29" s="174" t="str">
        <f ca="1">IFERROR(VLOOKUP(ROW(A26),'فهرست بها کلی'!$D$13:$BO$1660,41,0),"")</f>
        <v/>
      </c>
      <c r="O29" s="174" t="str">
        <f ca="1">IFERROR(VLOOKUP(ROW(A26),'فهرست بها کلی'!$D$13:$BO$1660,44,0),"")</f>
        <v/>
      </c>
      <c r="P29" s="174" t="str">
        <f ca="1">IFERROR(VLOOKUP(ROW(A26),'فهرست بها کلی'!$D$13:$BO$1660,47,0),"")</f>
        <v/>
      </c>
      <c r="Q29" s="174" t="str">
        <f ca="1">IFERROR(VLOOKUP(ROW(A26),'فهرست بها کلی'!$D$13:$BO$1660,50,0),"")</f>
        <v/>
      </c>
      <c r="R29" s="174" t="str">
        <f ca="1">IFERROR(VLOOKUP(ROW(A26),'فهرست بها کلی'!$D$13:$BO$1660,53,0),"")</f>
        <v/>
      </c>
      <c r="S29" s="174" t="str">
        <f ca="1">IFERROR(VLOOKUP(ROW(A26),'فهرست بها کلی'!$D$13:$BO$1660,56,0),"")</f>
        <v/>
      </c>
      <c r="T29" s="174" t="str">
        <f ca="1">IFERROR(VLOOKUP(ROW(A26),'فهرست بها کلی'!$D$13:$BO$1660,59,0),"")</f>
        <v/>
      </c>
      <c r="U29" s="174" t="str">
        <f ca="1">IFERROR(VLOOKUP(ROW(A26),'فهرست بها کلی'!$D$13:$BO$1660,62,0),"")</f>
        <v/>
      </c>
      <c r="V29" s="241">
        <f t="shared" ca="1" si="2"/>
        <v>0</v>
      </c>
      <c r="W29" s="242" t="str">
        <f t="shared" ca="1" si="3"/>
        <v/>
      </c>
      <c r="X29" s="174" t="str">
        <f ca="1">IFERROR(VLOOKUP(ROW(A26),'فهرست بها کلی'!$D$13:$BO$1660,9,0),"")</f>
        <v/>
      </c>
      <c r="Y29" s="174" t="str">
        <f ca="1">IFERROR(VLOOKUP(ROW(A26),'فهرست بها کلی'!$D$13:$BO$1660,10,0),"")</f>
        <v/>
      </c>
      <c r="Z29" s="174" t="str">
        <f ca="1">IFERROR(VLOOKUP(ROW(A26),'فهرست بها کلی'!$D$13:$BO$1660,11,0),"")</f>
        <v/>
      </c>
      <c r="AA29" s="174" t="str">
        <f ca="1">IFERROR(VLOOKUP(ROW(A26),'فهرست بها کلی'!$D$13:$BO$1660,12,0),"")</f>
        <v/>
      </c>
      <c r="AB29" s="243" t="str">
        <f t="shared" ca="1" si="4"/>
        <v/>
      </c>
      <c r="AC29" s="174" t="str">
        <f ca="1">IFERROR(VLOOKUP(ROW(A26),'فهرست بها کلی'!$D$13:$BO$1660,21,0),"")</f>
        <v/>
      </c>
      <c r="AD29" s="174" t="str">
        <f ca="1">IFERROR(VLOOKUP(ROW(A26),'فهرست بها کلی'!$D$13:$BO$1660,24,0),"")</f>
        <v/>
      </c>
      <c r="AE29" s="174" t="str">
        <f ca="1">IFERROR(VLOOKUP(ROW(A26),'فهرست بها کلی'!$D$13:$BO$1660,27,0),"")</f>
        <v/>
      </c>
      <c r="AF29" s="174" t="str">
        <f ca="1">IFERROR(VLOOKUP(ROW(A26),'فهرست بها کلی'!$D$13:$BO$1660,30,0),"")</f>
        <v/>
      </c>
      <c r="AG29" s="174" t="str">
        <f ca="1">IFERROR(VLOOKUP(ROW(A26),'فهرست بها کلی'!$D$13:$BO$1660,33,0),"")</f>
        <v/>
      </c>
      <c r="AH29" s="174" t="str">
        <f ca="1">IFERROR(VLOOKUP(ROW(A26),'فهرست بها کلی'!$D$13:$BO$1660,36,0),"")</f>
        <v/>
      </c>
      <c r="AI29" s="174" t="str">
        <f ca="1">IFERROR(VLOOKUP(ROW(A26),'فهرست بها کلی'!$D$13:$BO$1660,39,0),"")</f>
        <v/>
      </c>
      <c r="AJ29" s="174" t="str">
        <f ca="1">IFERROR(VLOOKUP(ROW(A26),'فهرست بها کلی'!$D$13:$BO$1660,42,0),"")</f>
        <v/>
      </c>
      <c r="AK29" s="174" t="str">
        <f ca="1">IFERROR(VLOOKUP(ROW(A26),'فهرست بها کلی'!$D$13:$BO$1660,45,0),"")</f>
        <v/>
      </c>
      <c r="AL29" s="174" t="str">
        <f ca="1">IFERROR(VLOOKUP(ROW(A26),'فهرست بها کلی'!$D$13:$BO$1660,48,0),"")</f>
        <v/>
      </c>
      <c r="AM29" s="174" t="str">
        <f ca="1">IFERROR(VLOOKUP(ROW(A26),'فهرست بها کلی'!$D$13:$BO$1660,51,0),"")</f>
        <v/>
      </c>
      <c r="AN29" s="174" t="str">
        <f ca="1">IFERROR(VLOOKUP(ROW(A26),'فهرست بها کلی'!$D$13:$BO$1660,54,0),"")</f>
        <v/>
      </c>
      <c r="AO29" s="174" t="str">
        <f ca="1">IFERROR(VLOOKUP(ROW(A26),'فهرست بها کلی'!$D$13:$BO$1660,57,0),"")</f>
        <v/>
      </c>
      <c r="AP29" s="174" t="str">
        <f ca="1">IFERROR(VLOOKUP(ROW(A26),'فهرست بها کلی'!$D$13:$BO$1660,60,0),"")</f>
        <v/>
      </c>
      <c r="AQ29" s="174" t="str">
        <f ca="1">IFERROR(VLOOKUP(ROW(A26),'فهرست بها کلی'!$D$13:$BO$1660,63,0),"")</f>
        <v/>
      </c>
      <c r="AR29" s="244">
        <f t="shared" ca="1" si="5"/>
        <v>0</v>
      </c>
      <c r="AS29" s="174" t="str">
        <f ca="1">IFERROR(VLOOKUP(ROW(A26),'فهرست بها کلی'!$D$13:$BO$1660,22,0),"")</f>
        <v/>
      </c>
      <c r="AT29" s="174" t="str">
        <f ca="1">IFERROR(VLOOKUP(ROW(A26),'فهرست بها کلی'!$D$13:$BO$1660,25,0),"")</f>
        <v/>
      </c>
      <c r="AU29" s="174" t="str">
        <f ca="1">IFERROR(VLOOKUP(ROW(A26),'فهرست بها کلی'!$D$13:$BO$1660,28,0),"")</f>
        <v/>
      </c>
      <c r="AV29" s="174" t="str">
        <f ca="1">IFERROR(VLOOKUP(ROW(A26),'فهرست بها کلی'!$D$13:$BO$1660,31,0),"")</f>
        <v/>
      </c>
      <c r="AW29" s="174" t="str">
        <f ca="1">IFERROR(VLOOKUP(ROW(A26),'فهرست بها کلی'!$D$13:$BO$1660,34,0),"")</f>
        <v/>
      </c>
      <c r="AX29" s="174" t="str">
        <f ca="1">IFERROR(VLOOKUP(ROW(A26),'فهرست بها کلی'!$D$13:$BO$1660,37,0),"")</f>
        <v/>
      </c>
      <c r="AY29" s="174" t="str">
        <f ca="1">IFERROR(VLOOKUP(ROW(A26),'فهرست بها کلی'!$D$13:$BO$1660,40,0),"")</f>
        <v/>
      </c>
      <c r="AZ29" s="174" t="str">
        <f ca="1">IFERROR(VLOOKUP(ROW(A26),'فهرست بها کلی'!$D$13:$BO$1660,43,0),"")</f>
        <v/>
      </c>
      <c r="BA29" s="174" t="str">
        <f ca="1">IFERROR(VLOOKUP(ROW(A26),'فهرست بها کلی'!$D$13:$BO$1660,46,0),"")</f>
        <v/>
      </c>
      <c r="BB29" s="174" t="str">
        <f ca="1">IFERROR(VLOOKUP(ROW(A26),'فهرست بها کلی'!$D$13:$BO$1660,49,0),"")</f>
        <v/>
      </c>
      <c r="BC29" s="174" t="str">
        <f ca="1">IFERROR(VLOOKUP(ROW(A26),'فهرست بها کلی'!$D$13:$BO$1660,52,0),"")</f>
        <v/>
      </c>
      <c r="BD29" s="174" t="str">
        <f ca="1">IFERROR(VLOOKUP(ROW(A26),'فهرست بها کلی'!$D$13:$BO$1660,55,0),"")</f>
        <v/>
      </c>
      <c r="BE29" s="174" t="str">
        <f ca="1">IFERROR(VLOOKUP(ROW(A26),'فهرست بها کلی'!$D$13:$BO$1660,58,0),"")</f>
        <v/>
      </c>
      <c r="BF29" s="174" t="str">
        <f ca="1">IFERROR(VLOOKUP(ROW(A26),'فهرست بها کلی'!$D$13:$BO$1660,61,0),"")</f>
        <v/>
      </c>
      <c r="BG29" s="174" t="str">
        <f ca="1">IFERROR(VLOOKUP(ROW(B26),'فهرست بها کلی'!$D$13:$BO$1660,64,0),"")</f>
        <v/>
      </c>
      <c r="BH29" s="174" t="str">
        <f ca="1">IFERROR(VLOOKUP(ROW(C26),'فهرست بها کلی'!$D$13:$BO$1660,15,0),"")</f>
        <v/>
      </c>
      <c r="BI29" s="245" t="str">
        <f t="shared" ca="1" si="6"/>
        <v xml:space="preserve"> </v>
      </c>
      <c r="BJ29" s="245" t="str">
        <f t="shared" ca="1" si="7"/>
        <v/>
      </c>
      <c r="BK29" s="189" t="str">
        <f t="shared" ca="1" si="8"/>
        <v/>
      </c>
      <c r="BL29" s="168" t="e">
        <f t="shared" ca="1" si="9"/>
        <v>#VALUE!</v>
      </c>
    </row>
    <row r="30" spans="1:64" ht="34.5" customHeight="1">
      <c r="A30" s="174" t="str">
        <f ca="1">IFERROR(VLOOKUP(ROW(A27),'فهرست بها کلی'!$D$13:$BO$1660,1,0),"")</f>
        <v/>
      </c>
      <c r="B30" s="174" t="str">
        <f ca="1">IFERROR(VLOOKUP(ROW(A27),'فهرست بها کلی'!$D$13:$BO$1660,4,0),"")</f>
        <v/>
      </c>
      <c r="C30" s="174" t="str">
        <f ca="1">IFERROR(VLOOKUP(ROW(A27),'فهرست بها کلی'!$D$13:$BO$1660,5,0),"")</f>
        <v/>
      </c>
      <c r="D30" s="174" t="str">
        <f ca="1">IFERROR(VLOOKUP(ROW(A27),'فهرست بها کلی'!$D$13:$BO$1660,6,0),"")</f>
        <v/>
      </c>
      <c r="E30" s="174" t="str">
        <f ca="1">IFERROR(VLOOKUP(ROW(A27),'فهرست بها کلی'!$D$13:$BO$1660,7,0),"")</f>
        <v/>
      </c>
      <c r="F30" s="174" t="str">
        <f ca="1">IFERROR(VLOOKUP(ROW(A27),'فهرست بها کلی'!$D$13:$BO$1660,8,0),"")</f>
        <v/>
      </c>
      <c r="G30" s="174" t="str">
        <f ca="1">IFERROR(VLOOKUP(ROW(A27),'فهرست بها کلی'!$D$13:$BO$1660,20,0),"")</f>
        <v/>
      </c>
      <c r="H30" s="174" t="str">
        <f ca="1">IFERROR(VLOOKUP(ROW(A27),'فهرست بها کلی'!$D$13:$BO$1660,23,0),"")</f>
        <v/>
      </c>
      <c r="I30" s="174" t="str">
        <f ca="1">IFERROR(VLOOKUP(ROW(A27),'فهرست بها کلی'!$D$13:$BO$1660,26,0),"")</f>
        <v/>
      </c>
      <c r="J30" s="174" t="str">
        <f ca="1">IFERROR(VLOOKUP(ROW(A27),'فهرست بها کلی'!$D$13:$BO$1660,29,0),"")</f>
        <v/>
      </c>
      <c r="K30" s="174" t="str">
        <f ca="1">IFERROR(VLOOKUP(ROW(A27),'فهرست بها کلی'!$D$13:$BO$1660,32,0),"")</f>
        <v/>
      </c>
      <c r="L30" s="174" t="str">
        <f ca="1">IFERROR(VLOOKUP(ROW(A27),'فهرست بها کلی'!$D$13:$BO$1660,35,0),"")</f>
        <v/>
      </c>
      <c r="M30" s="174" t="str">
        <f ca="1">IFERROR(VLOOKUP(ROW(A27),'فهرست بها کلی'!$D$13:$BO$1660,38,0),"")</f>
        <v/>
      </c>
      <c r="N30" s="174" t="str">
        <f ca="1">IFERROR(VLOOKUP(ROW(A27),'فهرست بها کلی'!$D$13:$BO$1660,41,0),"")</f>
        <v/>
      </c>
      <c r="O30" s="174" t="str">
        <f ca="1">IFERROR(VLOOKUP(ROW(A27),'فهرست بها کلی'!$D$13:$BO$1660,44,0),"")</f>
        <v/>
      </c>
      <c r="P30" s="174" t="str">
        <f ca="1">IFERROR(VLOOKUP(ROW(A27),'فهرست بها کلی'!$D$13:$BO$1660,47,0),"")</f>
        <v/>
      </c>
      <c r="Q30" s="174" t="str">
        <f ca="1">IFERROR(VLOOKUP(ROW(A27),'فهرست بها کلی'!$D$13:$BO$1660,50,0),"")</f>
        <v/>
      </c>
      <c r="R30" s="174" t="str">
        <f ca="1">IFERROR(VLOOKUP(ROW(A27),'فهرست بها کلی'!$D$13:$BO$1660,53,0),"")</f>
        <v/>
      </c>
      <c r="S30" s="174" t="str">
        <f ca="1">IFERROR(VLOOKUP(ROW(A27),'فهرست بها کلی'!$D$13:$BO$1660,56,0),"")</f>
        <v/>
      </c>
      <c r="T30" s="174" t="str">
        <f ca="1">IFERROR(VLOOKUP(ROW(A27),'فهرست بها کلی'!$D$13:$BO$1660,59,0),"")</f>
        <v/>
      </c>
      <c r="U30" s="174" t="str">
        <f ca="1">IFERROR(VLOOKUP(ROW(A27),'فهرست بها کلی'!$D$13:$BO$1660,62,0),"")</f>
        <v/>
      </c>
      <c r="V30" s="241">
        <f t="shared" ca="1" si="2"/>
        <v>0</v>
      </c>
      <c r="W30" s="242" t="str">
        <f t="shared" ca="1" si="3"/>
        <v/>
      </c>
      <c r="X30" s="174" t="str">
        <f ca="1">IFERROR(VLOOKUP(ROW(A27),'فهرست بها کلی'!$D$13:$BO$1660,9,0),"")</f>
        <v/>
      </c>
      <c r="Y30" s="174" t="str">
        <f ca="1">IFERROR(VLOOKUP(ROW(A27),'فهرست بها کلی'!$D$13:$BO$1660,10,0),"")</f>
        <v/>
      </c>
      <c r="Z30" s="174" t="str">
        <f ca="1">IFERROR(VLOOKUP(ROW(A27),'فهرست بها کلی'!$D$13:$BO$1660,11,0),"")</f>
        <v/>
      </c>
      <c r="AA30" s="174" t="str">
        <f ca="1">IFERROR(VLOOKUP(ROW(A27),'فهرست بها کلی'!$D$13:$BO$1660,12,0),"")</f>
        <v/>
      </c>
      <c r="AB30" s="243" t="str">
        <f t="shared" ca="1" si="4"/>
        <v/>
      </c>
      <c r="AC30" s="174" t="str">
        <f ca="1">IFERROR(VLOOKUP(ROW(A27),'فهرست بها کلی'!$D$13:$BO$1660,21,0),"")</f>
        <v/>
      </c>
      <c r="AD30" s="174" t="str">
        <f ca="1">IFERROR(VLOOKUP(ROW(A27),'فهرست بها کلی'!$D$13:$BO$1660,24,0),"")</f>
        <v/>
      </c>
      <c r="AE30" s="174" t="str">
        <f ca="1">IFERROR(VLOOKUP(ROW(A27),'فهرست بها کلی'!$D$13:$BO$1660,27,0),"")</f>
        <v/>
      </c>
      <c r="AF30" s="174" t="str">
        <f ca="1">IFERROR(VLOOKUP(ROW(A27),'فهرست بها کلی'!$D$13:$BO$1660,30,0),"")</f>
        <v/>
      </c>
      <c r="AG30" s="174" t="str">
        <f ca="1">IFERROR(VLOOKUP(ROW(A27),'فهرست بها کلی'!$D$13:$BO$1660,33,0),"")</f>
        <v/>
      </c>
      <c r="AH30" s="174" t="str">
        <f ca="1">IFERROR(VLOOKUP(ROW(A27),'فهرست بها کلی'!$D$13:$BO$1660,36,0),"")</f>
        <v/>
      </c>
      <c r="AI30" s="174" t="str">
        <f ca="1">IFERROR(VLOOKUP(ROW(A27),'فهرست بها کلی'!$D$13:$BO$1660,39,0),"")</f>
        <v/>
      </c>
      <c r="AJ30" s="174" t="str">
        <f ca="1">IFERROR(VLOOKUP(ROW(A27),'فهرست بها کلی'!$D$13:$BO$1660,42,0),"")</f>
        <v/>
      </c>
      <c r="AK30" s="174" t="str">
        <f ca="1">IFERROR(VLOOKUP(ROW(A27),'فهرست بها کلی'!$D$13:$BO$1660,45,0),"")</f>
        <v/>
      </c>
      <c r="AL30" s="174" t="str">
        <f ca="1">IFERROR(VLOOKUP(ROW(A27),'فهرست بها کلی'!$D$13:$BO$1660,48,0),"")</f>
        <v/>
      </c>
      <c r="AM30" s="174" t="str">
        <f ca="1">IFERROR(VLOOKUP(ROW(A27),'فهرست بها کلی'!$D$13:$BO$1660,51,0),"")</f>
        <v/>
      </c>
      <c r="AN30" s="174" t="str">
        <f ca="1">IFERROR(VLOOKUP(ROW(A27),'فهرست بها کلی'!$D$13:$BO$1660,54,0),"")</f>
        <v/>
      </c>
      <c r="AO30" s="174" t="str">
        <f ca="1">IFERROR(VLOOKUP(ROW(A27),'فهرست بها کلی'!$D$13:$BO$1660,57,0),"")</f>
        <v/>
      </c>
      <c r="AP30" s="174" t="str">
        <f ca="1">IFERROR(VLOOKUP(ROW(A27),'فهرست بها کلی'!$D$13:$BO$1660,60,0),"")</f>
        <v/>
      </c>
      <c r="AQ30" s="174" t="str">
        <f ca="1">IFERROR(VLOOKUP(ROW(A27),'فهرست بها کلی'!$D$13:$BO$1660,63,0),"")</f>
        <v/>
      </c>
      <c r="AR30" s="244">
        <f t="shared" ca="1" si="5"/>
        <v>0</v>
      </c>
      <c r="AS30" s="174" t="str">
        <f ca="1">IFERROR(VLOOKUP(ROW(A27),'فهرست بها کلی'!$D$13:$BO$1660,22,0),"")</f>
        <v/>
      </c>
      <c r="AT30" s="174" t="str">
        <f ca="1">IFERROR(VLOOKUP(ROW(A27),'فهرست بها کلی'!$D$13:$BO$1660,25,0),"")</f>
        <v/>
      </c>
      <c r="AU30" s="174" t="str">
        <f ca="1">IFERROR(VLOOKUP(ROW(A27),'فهرست بها کلی'!$D$13:$BO$1660,28,0),"")</f>
        <v/>
      </c>
      <c r="AV30" s="174" t="str">
        <f ca="1">IFERROR(VLOOKUP(ROW(A27),'فهرست بها کلی'!$D$13:$BO$1660,31,0),"")</f>
        <v/>
      </c>
      <c r="AW30" s="174" t="str">
        <f ca="1">IFERROR(VLOOKUP(ROW(A27),'فهرست بها کلی'!$D$13:$BO$1660,34,0),"")</f>
        <v/>
      </c>
      <c r="AX30" s="174" t="str">
        <f ca="1">IFERROR(VLOOKUP(ROW(A27),'فهرست بها کلی'!$D$13:$BO$1660,37,0),"")</f>
        <v/>
      </c>
      <c r="AY30" s="174" t="str">
        <f ca="1">IFERROR(VLOOKUP(ROW(A27),'فهرست بها کلی'!$D$13:$BO$1660,40,0),"")</f>
        <v/>
      </c>
      <c r="AZ30" s="174" t="str">
        <f ca="1">IFERROR(VLOOKUP(ROW(A27),'فهرست بها کلی'!$D$13:$BO$1660,43,0),"")</f>
        <v/>
      </c>
      <c r="BA30" s="174" t="str">
        <f ca="1">IFERROR(VLOOKUP(ROW(A27),'فهرست بها کلی'!$D$13:$BO$1660,46,0),"")</f>
        <v/>
      </c>
      <c r="BB30" s="174" t="str">
        <f ca="1">IFERROR(VLOOKUP(ROW(A27),'فهرست بها کلی'!$D$13:$BO$1660,49,0),"")</f>
        <v/>
      </c>
      <c r="BC30" s="174" t="str">
        <f ca="1">IFERROR(VLOOKUP(ROW(A27),'فهرست بها کلی'!$D$13:$BO$1660,52,0),"")</f>
        <v/>
      </c>
      <c r="BD30" s="174" t="str">
        <f ca="1">IFERROR(VLOOKUP(ROW(A27),'فهرست بها کلی'!$D$13:$BO$1660,55,0),"")</f>
        <v/>
      </c>
      <c r="BE30" s="174" t="str">
        <f ca="1">IFERROR(VLOOKUP(ROW(A27),'فهرست بها کلی'!$D$13:$BO$1660,58,0),"")</f>
        <v/>
      </c>
      <c r="BF30" s="174" t="str">
        <f ca="1">IFERROR(VLOOKUP(ROW(A27),'فهرست بها کلی'!$D$13:$BO$1660,61,0),"")</f>
        <v/>
      </c>
      <c r="BG30" s="174" t="str">
        <f ca="1">IFERROR(VLOOKUP(ROW(B27),'فهرست بها کلی'!$D$13:$BO$1660,64,0),"")</f>
        <v/>
      </c>
      <c r="BH30" s="174" t="str">
        <f ca="1">IFERROR(VLOOKUP(ROW(C27),'فهرست بها کلی'!$D$13:$BO$1660,15,0),"")</f>
        <v/>
      </c>
      <c r="BI30" s="245" t="str">
        <f t="shared" ca="1" si="6"/>
        <v xml:space="preserve"> </v>
      </c>
      <c r="BJ30" s="245" t="str">
        <f t="shared" ca="1" si="7"/>
        <v/>
      </c>
      <c r="BK30" s="189" t="str">
        <f t="shared" ca="1" si="8"/>
        <v/>
      </c>
      <c r="BL30" s="168" t="e">
        <f t="shared" ca="1" si="9"/>
        <v>#VALUE!</v>
      </c>
    </row>
    <row r="31" spans="1:64" ht="34.5" customHeight="1">
      <c r="A31" s="174" t="str">
        <f ca="1">IFERROR(VLOOKUP(ROW(A28),'فهرست بها کلی'!$D$13:$BO$1660,1,0),"")</f>
        <v/>
      </c>
      <c r="B31" s="174" t="str">
        <f ca="1">IFERROR(VLOOKUP(ROW(A28),'فهرست بها کلی'!$D$13:$BO$1660,4,0),"")</f>
        <v/>
      </c>
      <c r="C31" s="174" t="str">
        <f ca="1">IFERROR(VLOOKUP(ROW(A28),'فهرست بها کلی'!$D$13:$BO$1660,5,0),"")</f>
        <v/>
      </c>
      <c r="D31" s="174" t="str">
        <f ca="1">IFERROR(VLOOKUP(ROW(A28),'فهرست بها کلی'!$D$13:$BO$1660,6,0),"")</f>
        <v/>
      </c>
      <c r="E31" s="174" t="str">
        <f ca="1">IFERROR(VLOOKUP(ROW(A28),'فهرست بها کلی'!$D$13:$BO$1660,7,0),"")</f>
        <v/>
      </c>
      <c r="F31" s="174" t="str">
        <f ca="1">IFERROR(VLOOKUP(ROW(A28),'فهرست بها کلی'!$D$13:$BO$1660,8,0),"")</f>
        <v/>
      </c>
      <c r="G31" s="174" t="str">
        <f ca="1">IFERROR(VLOOKUP(ROW(A28),'فهرست بها کلی'!$D$13:$BO$1660,20,0),"")</f>
        <v/>
      </c>
      <c r="H31" s="174" t="str">
        <f ca="1">IFERROR(VLOOKUP(ROW(A28),'فهرست بها کلی'!$D$13:$BO$1660,23,0),"")</f>
        <v/>
      </c>
      <c r="I31" s="174" t="str">
        <f ca="1">IFERROR(VLOOKUP(ROW(A28),'فهرست بها کلی'!$D$13:$BO$1660,26,0),"")</f>
        <v/>
      </c>
      <c r="J31" s="174" t="str">
        <f ca="1">IFERROR(VLOOKUP(ROW(A28),'فهرست بها کلی'!$D$13:$BO$1660,29,0),"")</f>
        <v/>
      </c>
      <c r="K31" s="174" t="str">
        <f ca="1">IFERROR(VLOOKUP(ROW(A28),'فهرست بها کلی'!$D$13:$BO$1660,32,0),"")</f>
        <v/>
      </c>
      <c r="L31" s="174" t="str">
        <f ca="1">IFERROR(VLOOKUP(ROW(A28),'فهرست بها کلی'!$D$13:$BO$1660,35,0),"")</f>
        <v/>
      </c>
      <c r="M31" s="174" t="str">
        <f ca="1">IFERROR(VLOOKUP(ROW(A28),'فهرست بها کلی'!$D$13:$BO$1660,38,0),"")</f>
        <v/>
      </c>
      <c r="N31" s="174" t="str">
        <f ca="1">IFERROR(VLOOKUP(ROW(A28),'فهرست بها کلی'!$D$13:$BO$1660,41,0),"")</f>
        <v/>
      </c>
      <c r="O31" s="174" t="str">
        <f ca="1">IFERROR(VLOOKUP(ROW(A28),'فهرست بها کلی'!$D$13:$BO$1660,44,0),"")</f>
        <v/>
      </c>
      <c r="P31" s="174" t="str">
        <f ca="1">IFERROR(VLOOKUP(ROW(A28),'فهرست بها کلی'!$D$13:$BO$1660,47,0),"")</f>
        <v/>
      </c>
      <c r="Q31" s="174" t="str">
        <f ca="1">IFERROR(VLOOKUP(ROW(A28),'فهرست بها کلی'!$D$13:$BO$1660,50,0),"")</f>
        <v/>
      </c>
      <c r="R31" s="174" t="str">
        <f ca="1">IFERROR(VLOOKUP(ROW(A28),'فهرست بها کلی'!$D$13:$BO$1660,53,0),"")</f>
        <v/>
      </c>
      <c r="S31" s="174" t="str">
        <f ca="1">IFERROR(VLOOKUP(ROW(A28),'فهرست بها کلی'!$D$13:$BO$1660,56,0),"")</f>
        <v/>
      </c>
      <c r="T31" s="174" t="str">
        <f ca="1">IFERROR(VLOOKUP(ROW(A28),'فهرست بها کلی'!$D$13:$BO$1660,59,0),"")</f>
        <v/>
      </c>
      <c r="U31" s="174" t="str">
        <f ca="1">IFERROR(VLOOKUP(ROW(A28),'فهرست بها کلی'!$D$13:$BO$1660,62,0),"")</f>
        <v/>
      </c>
      <c r="V31" s="241">
        <f t="shared" ca="1" si="2"/>
        <v>0</v>
      </c>
      <c r="W31" s="242" t="str">
        <f t="shared" ca="1" si="3"/>
        <v/>
      </c>
      <c r="X31" s="174" t="str">
        <f ca="1">IFERROR(VLOOKUP(ROW(A28),'فهرست بها کلی'!$D$13:$BO$1660,9,0),"")</f>
        <v/>
      </c>
      <c r="Y31" s="174" t="str">
        <f ca="1">IFERROR(VLOOKUP(ROW(A28),'فهرست بها کلی'!$D$13:$BO$1660,10,0),"")</f>
        <v/>
      </c>
      <c r="Z31" s="174" t="str">
        <f ca="1">IFERROR(VLOOKUP(ROW(A28),'فهرست بها کلی'!$D$13:$BO$1660,11,0),"")</f>
        <v/>
      </c>
      <c r="AA31" s="174" t="str">
        <f ca="1">IFERROR(VLOOKUP(ROW(A28),'فهرست بها کلی'!$D$13:$BO$1660,12,0),"")</f>
        <v/>
      </c>
      <c r="AB31" s="243" t="str">
        <f t="shared" ca="1" si="4"/>
        <v/>
      </c>
      <c r="AC31" s="174" t="str">
        <f ca="1">IFERROR(VLOOKUP(ROW(A28),'فهرست بها کلی'!$D$13:$BO$1660,21,0),"")</f>
        <v/>
      </c>
      <c r="AD31" s="174" t="str">
        <f ca="1">IFERROR(VLOOKUP(ROW(A28),'فهرست بها کلی'!$D$13:$BO$1660,24,0),"")</f>
        <v/>
      </c>
      <c r="AE31" s="174" t="str">
        <f ca="1">IFERROR(VLOOKUP(ROW(A28),'فهرست بها کلی'!$D$13:$BO$1660,27,0),"")</f>
        <v/>
      </c>
      <c r="AF31" s="174" t="str">
        <f ca="1">IFERROR(VLOOKUP(ROW(A28),'فهرست بها کلی'!$D$13:$BO$1660,30,0),"")</f>
        <v/>
      </c>
      <c r="AG31" s="174" t="str">
        <f ca="1">IFERROR(VLOOKUP(ROW(A28),'فهرست بها کلی'!$D$13:$BO$1660,33,0),"")</f>
        <v/>
      </c>
      <c r="AH31" s="174" t="str">
        <f ca="1">IFERROR(VLOOKUP(ROW(A28),'فهرست بها کلی'!$D$13:$BO$1660,36,0),"")</f>
        <v/>
      </c>
      <c r="AI31" s="174" t="str">
        <f ca="1">IFERROR(VLOOKUP(ROW(A28),'فهرست بها کلی'!$D$13:$BO$1660,39,0),"")</f>
        <v/>
      </c>
      <c r="AJ31" s="174" t="str">
        <f ca="1">IFERROR(VLOOKUP(ROW(A28),'فهرست بها کلی'!$D$13:$BO$1660,42,0),"")</f>
        <v/>
      </c>
      <c r="AK31" s="174" t="str">
        <f ca="1">IFERROR(VLOOKUP(ROW(A28),'فهرست بها کلی'!$D$13:$BO$1660,45,0),"")</f>
        <v/>
      </c>
      <c r="AL31" s="174" t="str">
        <f ca="1">IFERROR(VLOOKUP(ROW(A28),'فهرست بها کلی'!$D$13:$BO$1660,48,0),"")</f>
        <v/>
      </c>
      <c r="AM31" s="174" t="str">
        <f ca="1">IFERROR(VLOOKUP(ROW(A28),'فهرست بها کلی'!$D$13:$BO$1660,51,0),"")</f>
        <v/>
      </c>
      <c r="AN31" s="174" t="str">
        <f ca="1">IFERROR(VLOOKUP(ROW(A28),'فهرست بها کلی'!$D$13:$BO$1660,54,0),"")</f>
        <v/>
      </c>
      <c r="AO31" s="174" t="str">
        <f ca="1">IFERROR(VLOOKUP(ROW(A28),'فهرست بها کلی'!$D$13:$BO$1660,57,0),"")</f>
        <v/>
      </c>
      <c r="AP31" s="174" t="str">
        <f ca="1">IFERROR(VLOOKUP(ROW(A28),'فهرست بها کلی'!$D$13:$BO$1660,60,0),"")</f>
        <v/>
      </c>
      <c r="AQ31" s="174" t="str">
        <f ca="1">IFERROR(VLOOKUP(ROW(A28),'فهرست بها کلی'!$D$13:$BO$1660,63,0),"")</f>
        <v/>
      </c>
      <c r="AR31" s="244">
        <f t="shared" ca="1" si="5"/>
        <v>0</v>
      </c>
      <c r="AS31" s="174" t="str">
        <f ca="1">IFERROR(VLOOKUP(ROW(A28),'فهرست بها کلی'!$D$13:$BO$1660,22,0),"")</f>
        <v/>
      </c>
      <c r="AT31" s="174" t="str">
        <f ca="1">IFERROR(VLOOKUP(ROW(A28),'فهرست بها کلی'!$D$13:$BO$1660,25,0),"")</f>
        <v/>
      </c>
      <c r="AU31" s="174" t="str">
        <f ca="1">IFERROR(VLOOKUP(ROW(A28),'فهرست بها کلی'!$D$13:$BO$1660,28,0),"")</f>
        <v/>
      </c>
      <c r="AV31" s="174" t="str">
        <f ca="1">IFERROR(VLOOKUP(ROW(A28),'فهرست بها کلی'!$D$13:$BO$1660,31,0),"")</f>
        <v/>
      </c>
      <c r="AW31" s="174" t="str">
        <f ca="1">IFERROR(VLOOKUP(ROW(A28),'فهرست بها کلی'!$D$13:$BO$1660,34,0),"")</f>
        <v/>
      </c>
      <c r="AX31" s="174" t="str">
        <f ca="1">IFERROR(VLOOKUP(ROW(A28),'فهرست بها کلی'!$D$13:$BO$1660,37,0),"")</f>
        <v/>
      </c>
      <c r="AY31" s="174" t="str">
        <f ca="1">IFERROR(VLOOKUP(ROW(A28),'فهرست بها کلی'!$D$13:$BO$1660,40,0),"")</f>
        <v/>
      </c>
      <c r="AZ31" s="174" t="str">
        <f ca="1">IFERROR(VLOOKUP(ROW(A28),'فهرست بها کلی'!$D$13:$BO$1660,43,0),"")</f>
        <v/>
      </c>
      <c r="BA31" s="174" t="str">
        <f ca="1">IFERROR(VLOOKUP(ROW(A28),'فهرست بها کلی'!$D$13:$BO$1660,46,0),"")</f>
        <v/>
      </c>
      <c r="BB31" s="174" t="str">
        <f ca="1">IFERROR(VLOOKUP(ROW(A28),'فهرست بها کلی'!$D$13:$BO$1660,49,0),"")</f>
        <v/>
      </c>
      <c r="BC31" s="174" t="str">
        <f ca="1">IFERROR(VLOOKUP(ROW(A28),'فهرست بها کلی'!$D$13:$BO$1660,52,0),"")</f>
        <v/>
      </c>
      <c r="BD31" s="174" t="str">
        <f ca="1">IFERROR(VLOOKUP(ROW(A28),'فهرست بها کلی'!$D$13:$BO$1660,55,0),"")</f>
        <v/>
      </c>
      <c r="BE31" s="174" t="str">
        <f ca="1">IFERROR(VLOOKUP(ROW(A28),'فهرست بها کلی'!$D$13:$BO$1660,58,0),"")</f>
        <v/>
      </c>
      <c r="BF31" s="174" t="str">
        <f ca="1">IFERROR(VLOOKUP(ROW(A28),'فهرست بها کلی'!$D$13:$BO$1660,61,0),"")</f>
        <v/>
      </c>
      <c r="BG31" s="174" t="str">
        <f ca="1">IFERROR(VLOOKUP(ROW(B28),'فهرست بها کلی'!$D$13:$BO$1660,64,0),"")</f>
        <v/>
      </c>
      <c r="BH31" s="174" t="str">
        <f ca="1">IFERROR(VLOOKUP(ROW(C28),'فهرست بها کلی'!$D$13:$BO$1660,15,0),"")</f>
        <v/>
      </c>
      <c r="BI31" s="245" t="str">
        <f t="shared" ca="1" si="6"/>
        <v xml:space="preserve"> </v>
      </c>
      <c r="BJ31" s="245" t="str">
        <f t="shared" ca="1" si="7"/>
        <v/>
      </c>
      <c r="BK31" s="189" t="str">
        <f t="shared" ca="1" si="8"/>
        <v/>
      </c>
      <c r="BL31" s="168" t="e">
        <f t="shared" ca="1" si="9"/>
        <v>#VALUE!</v>
      </c>
    </row>
    <row r="32" spans="1:64" ht="34.5" customHeight="1">
      <c r="A32" s="174" t="str">
        <f ca="1">IFERROR(VLOOKUP(ROW(A29),'فهرست بها کلی'!$D$13:$BO$1660,1,0),"")</f>
        <v/>
      </c>
      <c r="B32" s="174" t="str">
        <f ca="1">IFERROR(VLOOKUP(ROW(A29),'فهرست بها کلی'!$D$13:$BO$1660,4,0),"")</f>
        <v/>
      </c>
      <c r="C32" s="174" t="str">
        <f ca="1">IFERROR(VLOOKUP(ROW(A29),'فهرست بها کلی'!$D$13:$BO$1660,5,0),"")</f>
        <v/>
      </c>
      <c r="D32" s="174" t="str">
        <f ca="1">IFERROR(VLOOKUP(ROW(A29),'فهرست بها کلی'!$D$13:$BO$1660,6,0),"")</f>
        <v/>
      </c>
      <c r="E32" s="174" t="str">
        <f ca="1">IFERROR(VLOOKUP(ROW(A29),'فهرست بها کلی'!$D$13:$BO$1660,7,0),"")</f>
        <v/>
      </c>
      <c r="F32" s="174" t="str">
        <f ca="1">IFERROR(VLOOKUP(ROW(A29),'فهرست بها کلی'!$D$13:$BO$1660,8,0),"")</f>
        <v/>
      </c>
      <c r="G32" s="174" t="str">
        <f ca="1">IFERROR(VLOOKUP(ROW(A29),'فهرست بها کلی'!$D$13:$BO$1660,20,0),"")</f>
        <v/>
      </c>
      <c r="H32" s="174" t="str">
        <f ca="1">IFERROR(VLOOKUP(ROW(A29),'فهرست بها کلی'!$D$13:$BO$1660,23,0),"")</f>
        <v/>
      </c>
      <c r="I32" s="174" t="str">
        <f ca="1">IFERROR(VLOOKUP(ROW(A29),'فهرست بها کلی'!$D$13:$BO$1660,26,0),"")</f>
        <v/>
      </c>
      <c r="J32" s="174" t="str">
        <f ca="1">IFERROR(VLOOKUP(ROW(A29),'فهرست بها کلی'!$D$13:$BO$1660,29,0),"")</f>
        <v/>
      </c>
      <c r="K32" s="174" t="str">
        <f ca="1">IFERROR(VLOOKUP(ROW(A29),'فهرست بها کلی'!$D$13:$BO$1660,32,0),"")</f>
        <v/>
      </c>
      <c r="L32" s="174" t="str">
        <f ca="1">IFERROR(VLOOKUP(ROW(A29),'فهرست بها کلی'!$D$13:$BO$1660,35,0),"")</f>
        <v/>
      </c>
      <c r="M32" s="174" t="str">
        <f ca="1">IFERROR(VLOOKUP(ROW(A29),'فهرست بها کلی'!$D$13:$BO$1660,38,0),"")</f>
        <v/>
      </c>
      <c r="N32" s="174" t="str">
        <f ca="1">IFERROR(VLOOKUP(ROW(A29),'فهرست بها کلی'!$D$13:$BO$1660,41,0),"")</f>
        <v/>
      </c>
      <c r="O32" s="174" t="str">
        <f ca="1">IFERROR(VLOOKUP(ROW(A29),'فهرست بها کلی'!$D$13:$BO$1660,44,0),"")</f>
        <v/>
      </c>
      <c r="P32" s="174" t="str">
        <f ca="1">IFERROR(VLOOKUP(ROW(A29),'فهرست بها کلی'!$D$13:$BO$1660,47,0),"")</f>
        <v/>
      </c>
      <c r="Q32" s="174" t="str">
        <f ca="1">IFERROR(VLOOKUP(ROW(A29),'فهرست بها کلی'!$D$13:$BO$1660,50,0),"")</f>
        <v/>
      </c>
      <c r="R32" s="174" t="str">
        <f ca="1">IFERROR(VLOOKUP(ROW(A29),'فهرست بها کلی'!$D$13:$BO$1660,53,0),"")</f>
        <v/>
      </c>
      <c r="S32" s="174" t="str">
        <f ca="1">IFERROR(VLOOKUP(ROW(A29),'فهرست بها کلی'!$D$13:$BO$1660,56,0),"")</f>
        <v/>
      </c>
      <c r="T32" s="174" t="str">
        <f ca="1">IFERROR(VLOOKUP(ROW(A29),'فهرست بها کلی'!$D$13:$BO$1660,59,0),"")</f>
        <v/>
      </c>
      <c r="U32" s="174" t="str">
        <f ca="1">IFERROR(VLOOKUP(ROW(A29),'فهرست بها کلی'!$D$13:$BO$1660,62,0),"")</f>
        <v/>
      </c>
      <c r="V32" s="241">
        <f t="shared" ca="1" si="2"/>
        <v>0</v>
      </c>
      <c r="W32" s="242" t="str">
        <f t="shared" ca="1" si="3"/>
        <v/>
      </c>
      <c r="X32" s="174" t="str">
        <f ca="1">IFERROR(VLOOKUP(ROW(A29),'فهرست بها کلی'!$D$13:$BO$1660,9,0),"")</f>
        <v/>
      </c>
      <c r="Y32" s="174" t="str">
        <f ca="1">IFERROR(VLOOKUP(ROW(A29),'فهرست بها کلی'!$D$13:$BO$1660,10,0),"")</f>
        <v/>
      </c>
      <c r="Z32" s="174" t="str">
        <f ca="1">IFERROR(VLOOKUP(ROW(A29),'فهرست بها کلی'!$D$13:$BO$1660,11,0),"")</f>
        <v/>
      </c>
      <c r="AA32" s="174" t="str">
        <f ca="1">IFERROR(VLOOKUP(ROW(A29),'فهرست بها کلی'!$D$13:$BO$1660,12,0),"")</f>
        <v/>
      </c>
      <c r="AB32" s="243" t="str">
        <f t="shared" ca="1" si="4"/>
        <v/>
      </c>
      <c r="AC32" s="174" t="str">
        <f ca="1">IFERROR(VLOOKUP(ROW(A29),'فهرست بها کلی'!$D$13:$BO$1660,21,0),"")</f>
        <v/>
      </c>
      <c r="AD32" s="174" t="str">
        <f ca="1">IFERROR(VLOOKUP(ROW(A29),'فهرست بها کلی'!$D$13:$BO$1660,24,0),"")</f>
        <v/>
      </c>
      <c r="AE32" s="174" t="str">
        <f ca="1">IFERROR(VLOOKUP(ROW(A29),'فهرست بها کلی'!$D$13:$BO$1660,27,0),"")</f>
        <v/>
      </c>
      <c r="AF32" s="174" t="str">
        <f ca="1">IFERROR(VLOOKUP(ROW(A29),'فهرست بها کلی'!$D$13:$BO$1660,30,0),"")</f>
        <v/>
      </c>
      <c r="AG32" s="174" t="str">
        <f ca="1">IFERROR(VLOOKUP(ROW(A29),'فهرست بها کلی'!$D$13:$BO$1660,33,0),"")</f>
        <v/>
      </c>
      <c r="AH32" s="174" t="str">
        <f ca="1">IFERROR(VLOOKUP(ROW(A29),'فهرست بها کلی'!$D$13:$BO$1660,36,0),"")</f>
        <v/>
      </c>
      <c r="AI32" s="174" t="str">
        <f ca="1">IFERROR(VLOOKUP(ROW(A29),'فهرست بها کلی'!$D$13:$BO$1660,39,0),"")</f>
        <v/>
      </c>
      <c r="AJ32" s="174" t="str">
        <f ca="1">IFERROR(VLOOKUP(ROW(A29),'فهرست بها کلی'!$D$13:$BO$1660,42,0),"")</f>
        <v/>
      </c>
      <c r="AK32" s="174" t="str">
        <f ca="1">IFERROR(VLOOKUP(ROW(A29),'فهرست بها کلی'!$D$13:$BO$1660,45,0),"")</f>
        <v/>
      </c>
      <c r="AL32" s="174" t="str">
        <f ca="1">IFERROR(VLOOKUP(ROW(A29),'فهرست بها کلی'!$D$13:$BO$1660,48,0),"")</f>
        <v/>
      </c>
      <c r="AM32" s="174" t="str">
        <f ca="1">IFERROR(VLOOKUP(ROW(A29),'فهرست بها کلی'!$D$13:$BO$1660,51,0),"")</f>
        <v/>
      </c>
      <c r="AN32" s="174" t="str">
        <f ca="1">IFERROR(VLOOKUP(ROW(A29),'فهرست بها کلی'!$D$13:$BO$1660,54,0),"")</f>
        <v/>
      </c>
      <c r="AO32" s="174" t="str">
        <f ca="1">IFERROR(VLOOKUP(ROW(A29),'فهرست بها کلی'!$D$13:$BO$1660,57,0),"")</f>
        <v/>
      </c>
      <c r="AP32" s="174" t="str">
        <f ca="1">IFERROR(VLOOKUP(ROW(A29),'فهرست بها کلی'!$D$13:$BO$1660,60,0),"")</f>
        <v/>
      </c>
      <c r="AQ32" s="174" t="str">
        <f ca="1">IFERROR(VLOOKUP(ROW(A29),'فهرست بها کلی'!$D$13:$BO$1660,63,0),"")</f>
        <v/>
      </c>
      <c r="AR32" s="244">
        <f t="shared" ca="1" si="5"/>
        <v>0</v>
      </c>
      <c r="AS32" s="174" t="str">
        <f ca="1">IFERROR(VLOOKUP(ROW(A29),'فهرست بها کلی'!$D$13:$BO$1660,22,0),"")</f>
        <v/>
      </c>
      <c r="AT32" s="174" t="str">
        <f ca="1">IFERROR(VLOOKUP(ROW(A29),'فهرست بها کلی'!$D$13:$BO$1660,25,0),"")</f>
        <v/>
      </c>
      <c r="AU32" s="174" t="str">
        <f ca="1">IFERROR(VLOOKUP(ROW(A29),'فهرست بها کلی'!$D$13:$BO$1660,28,0),"")</f>
        <v/>
      </c>
      <c r="AV32" s="174" t="str">
        <f ca="1">IFERROR(VLOOKUP(ROW(A29),'فهرست بها کلی'!$D$13:$BO$1660,31,0),"")</f>
        <v/>
      </c>
      <c r="AW32" s="174" t="str">
        <f ca="1">IFERROR(VLOOKUP(ROW(A29),'فهرست بها کلی'!$D$13:$BO$1660,34,0),"")</f>
        <v/>
      </c>
      <c r="AX32" s="174" t="str">
        <f ca="1">IFERROR(VLOOKUP(ROW(A29),'فهرست بها کلی'!$D$13:$BO$1660,37,0),"")</f>
        <v/>
      </c>
      <c r="AY32" s="174" t="str">
        <f ca="1">IFERROR(VLOOKUP(ROW(A29),'فهرست بها کلی'!$D$13:$BO$1660,40,0),"")</f>
        <v/>
      </c>
      <c r="AZ32" s="174" t="str">
        <f ca="1">IFERROR(VLOOKUP(ROW(A29),'فهرست بها کلی'!$D$13:$BO$1660,43,0),"")</f>
        <v/>
      </c>
      <c r="BA32" s="174" t="str">
        <f ca="1">IFERROR(VLOOKUP(ROW(A29),'فهرست بها کلی'!$D$13:$BO$1660,46,0),"")</f>
        <v/>
      </c>
      <c r="BB32" s="174" t="str">
        <f ca="1">IFERROR(VLOOKUP(ROW(A29),'فهرست بها کلی'!$D$13:$BO$1660,49,0),"")</f>
        <v/>
      </c>
      <c r="BC32" s="174" t="str">
        <f ca="1">IFERROR(VLOOKUP(ROW(A29),'فهرست بها کلی'!$D$13:$BO$1660,52,0),"")</f>
        <v/>
      </c>
      <c r="BD32" s="174" t="str">
        <f ca="1">IFERROR(VLOOKUP(ROW(A29),'فهرست بها کلی'!$D$13:$BO$1660,55,0),"")</f>
        <v/>
      </c>
      <c r="BE32" s="174" t="str">
        <f ca="1">IFERROR(VLOOKUP(ROW(A29),'فهرست بها کلی'!$D$13:$BO$1660,58,0),"")</f>
        <v/>
      </c>
      <c r="BF32" s="174" t="str">
        <f ca="1">IFERROR(VLOOKUP(ROW(A29),'فهرست بها کلی'!$D$13:$BO$1660,61,0),"")</f>
        <v/>
      </c>
      <c r="BG32" s="174" t="str">
        <f ca="1">IFERROR(VLOOKUP(ROW(B29),'فهرست بها کلی'!$D$13:$BO$1660,64,0),"")</f>
        <v/>
      </c>
      <c r="BH32" s="174" t="str">
        <f ca="1">IFERROR(VLOOKUP(ROW(C29),'فهرست بها کلی'!$D$13:$BO$1660,15,0),"")</f>
        <v/>
      </c>
      <c r="BI32" s="245" t="str">
        <f t="shared" ca="1" si="6"/>
        <v xml:space="preserve"> </v>
      </c>
      <c r="BJ32" s="245" t="str">
        <f t="shared" ca="1" si="7"/>
        <v/>
      </c>
      <c r="BK32" s="189" t="str">
        <f t="shared" ca="1" si="8"/>
        <v/>
      </c>
      <c r="BL32" s="168" t="e">
        <f t="shared" ca="1" si="9"/>
        <v>#VALUE!</v>
      </c>
    </row>
    <row r="33" spans="1:64" ht="34.5" customHeight="1">
      <c r="A33" s="174" t="str">
        <f ca="1">IFERROR(VLOOKUP(ROW(A30),'فهرست بها کلی'!$D$13:$BO$1660,1,0),"")</f>
        <v/>
      </c>
      <c r="B33" s="174" t="str">
        <f ca="1">IFERROR(VLOOKUP(ROW(A30),'فهرست بها کلی'!$D$13:$BO$1660,4,0),"")</f>
        <v/>
      </c>
      <c r="C33" s="174" t="str">
        <f ca="1">IFERROR(VLOOKUP(ROW(A30),'فهرست بها کلی'!$D$13:$BO$1660,5,0),"")</f>
        <v/>
      </c>
      <c r="D33" s="174" t="str">
        <f ca="1">IFERROR(VLOOKUP(ROW(A30),'فهرست بها کلی'!$D$13:$BO$1660,6,0),"")</f>
        <v/>
      </c>
      <c r="E33" s="174" t="str">
        <f ca="1">IFERROR(VLOOKUP(ROW(A30),'فهرست بها کلی'!$D$13:$BO$1660,7,0),"")</f>
        <v/>
      </c>
      <c r="F33" s="174" t="str">
        <f ca="1">IFERROR(VLOOKUP(ROW(A30),'فهرست بها کلی'!$D$13:$BO$1660,8,0),"")</f>
        <v/>
      </c>
      <c r="G33" s="174" t="str">
        <f ca="1">IFERROR(VLOOKUP(ROW(A30),'فهرست بها کلی'!$D$13:$BO$1660,20,0),"")</f>
        <v/>
      </c>
      <c r="H33" s="174" t="str">
        <f ca="1">IFERROR(VLOOKUP(ROW(A30),'فهرست بها کلی'!$D$13:$BO$1660,23,0),"")</f>
        <v/>
      </c>
      <c r="I33" s="174" t="str">
        <f ca="1">IFERROR(VLOOKUP(ROW(A30),'فهرست بها کلی'!$D$13:$BO$1660,26,0),"")</f>
        <v/>
      </c>
      <c r="J33" s="174" t="str">
        <f ca="1">IFERROR(VLOOKUP(ROW(A30),'فهرست بها کلی'!$D$13:$BO$1660,29,0),"")</f>
        <v/>
      </c>
      <c r="K33" s="174" t="str">
        <f ca="1">IFERROR(VLOOKUP(ROW(A30),'فهرست بها کلی'!$D$13:$BO$1660,32,0),"")</f>
        <v/>
      </c>
      <c r="L33" s="174" t="str">
        <f ca="1">IFERROR(VLOOKUP(ROW(A30),'فهرست بها کلی'!$D$13:$BO$1660,35,0),"")</f>
        <v/>
      </c>
      <c r="M33" s="174" t="str">
        <f ca="1">IFERROR(VLOOKUP(ROW(A30),'فهرست بها کلی'!$D$13:$BO$1660,38,0),"")</f>
        <v/>
      </c>
      <c r="N33" s="174" t="str">
        <f ca="1">IFERROR(VLOOKUP(ROW(A30),'فهرست بها کلی'!$D$13:$BO$1660,41,0),"")</f>
        <v/>
      </c>
      <c r="O33" s="174" t="str">
        <f ca="1">IFERROR(VLOOKUP(ROW(A30),'فهرست بها کلی'!$D$13:$BO$1660,44,0),"")</f>
        <v/>
      </c>
      <c r="P33" s="174" t="str">
        <f ca="1">IFERROR(VLOOKUP(ROW(A30),'فهرست بها کلی'!$D$13:$BO$1660,47,0),"")</f>
        <v/>
      </c>
      <c r="Q33" s="174" t="str">
        <f ca="1">IFERROR(VLOOKUP(ROW(A30),'فهرست بها کلی'!$D$13:$BO$1660,50,0),"")</f>
        <v/>
      </c>
      <c r="R33" s="174" t="str">
        <f ca="1">IFERROR(VLOOKUP(ROW(A30),'فهرست بها کلی'!$D$13:$BO$1660,53,0),"")</f>
        <v/>
      </c>
      <c r="S33" s="174" t="str">
        <f ca="1">IFERROR(VLOOKUP(ROW(A30),'فهرست بها کلی'!$D$13:$BO$1660,56,0),"")</f>
        <v/>
      </c>
      <c r="T33" s="174" t="str">
        <f ca="1">IFERROR(VLOOKUP(ROW(A30),'فهرست بها کلی'!$D$13:$BO$1660,59,0),"")</f>
        <v/>
      </c>
      <c r="U33" s="174" t="str">
        <f ca="1">IFERROR(VLOOKUP(ROW(A30),'فهرست بها کلی'!$D$13:$BO$1660,62,0),"")</f>
        <v/>
      </c>
      <c r="V33" s="241">
        <f t="shared" ca="1" si="2"/>
        <v>0</v>
      </c>
      <c r="W33" s="242" t="str">
        <f t="shared" ca="1" si="3"/>
        <v/>
      </c>
      <c r="X33" s="174" t="str">
        <f ca="1">IFERROR(VLOOKUP(ROW(A30),'فهرست بها کلی'!$D$13:$BO$1660,9,0),"")</f>
        <v/>
      </c>
      <c r="Y33" s="174" t="str">
        <f ca="1">IFERROR(VLOOKUP(ROW(A30),'فهرست بها کلی'!$D$13:$BO$1660,10,0),"")</f>
        <v/>
      </c>
      <c r="Z33" s="174" t="str">
        <f ca="1">IFERROR(VLOOKUP(ROW(A30),'فهرست بها کلی'!$D$13:$BO$1660,11,0),"")</f>
        <v/>
      </c>
      <c r="AA33" s="174" t="str">
        <f ca="1">IFERROR(VLOOKUP(ROW(A30),'فهرست بها کلی'!$D$13:$BO$1660,12,0),"")</f>
        <v/>
      </c>
      <c r="AB33" s="243" t="str">
        <f t="shared" ca="1" si="4"/>
        <v/>
      </c>
      <c r="AC33" s="174" t="str">
        <f ca="1">IFERROR(VLOOKUP(ROW(A30),'فهرست بها کلی'!$D$13:$BO$1660,21,0),"")</f>
        <v/>
      </c>
      <c r="AD33" s="174" t="str">
        <f ca="1">IFERROR(VLOOKUP(ROW(A30),'فهرست بها کلی'!$D$13:$BO$1660,24,0),"")</f>
        <v/>
      </c>
      <c r="AE33" s="174" t="str">
        <f ca="1">IFERROR(VLOOKUP(ROW(A30),'فهرست بها کلی'!$D$13:$BO$1660,27,0),"")</f>
        <v/>
      </c>
      <c r="AF33" s="174" t="str">
        <f ca="1">IFERROR(VLOOKUP(ROW(A30),'فهرست بها کلی'!$D$13:$BO$1660,30,0),"")</f>
        <v/>
      </c>
      <c r="AG33" s="174" t="str">
        <f ca="1">IFERROR(VLOOKUP(ROW(A30),'فهرست بها کلی'!$D$13:$BO$1660,33,0),"")</f>
        <v/>
      </c>
      <c r="AH33" s="174" t="str">
        <f ca="1">IFERROR(VLOOKUP(ROW(A30),'فهرست بها کلی'!$D$13:$BO$1660,36,0),"")</f>
        <v/>
      </c>
      <c r="AI33" s="174" t="str">
        <f ca="1">IFERROR(VLOOKUP(ROW(A30),'فهرست بها کلی'!$D$13:$BO$1660,39,0),"")</f>
        <v/>
      </c>
      <c r="AJ33" s="174" t="str">
        <f ca="1">IFERROR(VLOOKUP(ROW(A30),'فهرست بها کلی'!$D$13:$BO$1660,42,0),"")</f>
        <v/>
      </c>
      <c r="AK33" s="174" t="str">
        <f ca="1">IFERROR(VLOOKUP(ROW(A30),'فهرست بها کلی'!$D$13:$BO$1660,45,0),"")</f>
        <v/>
      </c>
      <c r="AL33" s="174" t="str">
        <f ca="1">IFERROR(VLOOKUP(ROW(A30),'فهرست بها کلی'!$D$13:$BO$1660,48,0),"")</f>
        <v/>
      </c>
      <c r="AM33" s="174" t="str">
        <f ca="1">IFERROR(VLOOKUP(ROW(A30),'فهرست بها کلی'!$D$13:$BO$1660,51,0),"")</f>
        <v/>
      </c>
      <c r="AN33" s="174" t="str">
        <f ca="1">IFERROR(VLOOKUP(ROW(A30),'فهرست بها کلی'!$D$13:$BO$1660,54,0),"")</f>
        <v/>
      </c>
      <c r="AO33" s="174" t="str">
        <f ca="1">IFERROR(VLOOKUP(ROW(A30),'فهرست بها کلی'!$D$13:$BO$1660,57,0),"")</f>
        <v/>
      </c>
      <c r="AP33" s="174" t="str">
        <f ca="1">IFERROR(VLOOKUP(ROW(A30),'فهرست بها کلی'!$D$13:$BO$1660,60,0),"")</f>
        <v/>
      </c>
      <c r="AQ33" s="174" t="str">
        <f ca="1">IFERROR(VLOOKUP(ROW(A30),'فهرست بها کلی'!$D$13:$BO$1660,63,0),"")</f>
        <v/>
      </c>
      <c r="AR33" s="244">
        <f t="shared" ca="1" si="5"/>
        <v>0</v>
      </c>
      <c r="AS33" s="174" t="str">
        <f ca="1">IFERROR(VLOOKUP(ROW(A30),'فهرست بها کلی'!$D$13:$BO$1660,22,0),"")</f>
        <v/>
      </c>
      <c r="AT33" s="174" t="str">
        <f ca="1">IFERROR(VLOOKUP(ROW(A30),'فهرست بها کلی'!$D$13:$BO$1660,25,0),"")</f>
        <v/>
      </c>
      <c r="AU33" s="174" t="str">
        <f ca="1">IFERROR(VLOOKUP(ROW(A30),'فهرست بها کلی'!$D$13:$BO$1660,28,0),"")</f>
        <v/>
      </c>
      <c r="AV33" s="174" t="str">
        <f ca="1">IFERROR(VLOOKUP(ROW(A30),'فهرست بها کلی'!$D$13:$BO$1660,31,0),"")</f>
        <v/>
      </c>
      <c r="AW33" s="174" t="str">
        <f ca="1">IFERROR(VLOOKUP(ROW(A30),'فهرست بها کلی'!$D$13:$BO$1660,34,0),"")</f>
        <v/>
      </c>
      <c r="AX33" s="174" t="str">
        <f ca="1">IFERROR(VLOOKUP(ROW(A30),'فهرست بها کلی'!$D$13:$BO$1660,37,0),"")</f>
        <v/>
      </c>
      <c r="AY33" s="174" t="str">
        <f ca="1">IFERROR(VLOOKUP(ROW(A30),'فهرست بها کلی'!$D$13:$BO$1660,40,0),"")</f>
        <v/>
      </c>
      <c r="AZ33" s="174" t="str">
        <f ca="1">IFERROR(VLOOKUP(ROW(A30),'فهرست بها کلی'!$D$13:$BO$1660,43,0),"")</f>
        <v/>
      </c>
      <c r="BA33" s="174" t="str">
        <f ca="1">IFERROR(VLOOKUP(ROW(A30),'فهرست بها کلی'!$D$13:$BO$1660,46,0),"")</f>
        <v/>
      </c>
      <c r="BB33" s="174" t="str">
        <f ca="1">IFERROR(VLOOKUP(ROW(A30),'فهرست بها کلی'!$D$13:$BO$1660,49,0),"")</f>
        <v/>
      </c>
      <c r="BC33" s="174" t="str">
        <f ca="1">IFERROR(VLOOKUP(ROW(A30),'فهرست بها کلی'!$D$13:$BO$1660,52,0),"")</f>
        <v/>
      </c>
      <c r="BD33" s="174" t="str">
        <f ca="1">IFERROR(VLOOKUP(ROW(A30),'فهرست بها کلی'!$D$13:$BO$1660,55,0),"")</f>
        <v/>
      </c>
      <c r="BE33" s="174" t="str">
        <f ca="1">IFERROR(VLOOKUP(ROW(A30),'فهرست بها کلی'!$D$13:$BO$1660,58,0),"")</f>
        <v/>
      </c>
      <c r="BF33" s="174" t="str">
        <f ca="1">IFERROR(VLOOKUP(ROW(A30),'فهرست بها کلی'!$D$13:$BO$1660,61,0),"")</f>
        <v/>
      </c>
      <c r="BG33" s="174" t="str">
        <f ca="1">IFERROR(VLOOKUP(ROW(B30),'فهرست بها کلی'!$D$13:$BO$1660,64,0),"")</f>
        <v/>
      </c>
      <c r="BH33" s="174" t="str">
        <f ca="1">IFERROR(VLOOKUP(ROW(C30),'فهرست بها کلی'!$D$13:$BO$1660,15,0),"")</f>
        <v/>
      </c>
      <c r="BI33" s="245" t="str">
        <f t="shared" ca="1" si="6"/>
        <v xml:space="preserve"> </v>
      </c>
      <c r="BJ33" s="245" t="str">
        <f t="shared" ca="1" si="7"/>
        <v/>
      </c>
      <c r="BK33" s="189" t="str">
        <f t="shared" ca="1" si="8"/>
        <v/>
      </c>
      <c r="BL33" s="168" t="e">
        <f t="shared" ca="1" si="9"/>
        <v>#VALUE!</v>
      </c>
    </row>
    <row r="34" spans="1:64" ht="34.5" customHeight="1">
      <c r="A34" s="174" t="str">
        <f ca="1">IFERROR(VLOOKUP(ROW(A31),'فهرست بها کلی'!$D$13:$BO$1660,1,0),"")</f>
        <v/>
      </c>
      <c r="B34" s="174" t="str">
        <f ca="1">IFERROR(VLOOKUP(ROW(A31),'فهرست بها کلی'!$D$13:$BO$1660,4,0),"")</f>
        <v/>
      </c>
      <c r="C34" s="174" t="str">
        <f ca="1">IFERROR(VLOOKUP(ROW(A31),'فهرست بها کلی'!$D$13:$BO$1660,5,0),"")</f>
        <v/>
      </c>
      <c r="D34" s="174" t="str">
        <f ca="1">IFERROR(VLOOKUP(ROW(A31),'فهرست بها کلی'!$D$13:$BO$1660,6,0),"")</f>
        <v/>
      </c>
      <c r="E34" s="174" t="str">
        <f ca="1">IFERROR(VLOOKUP(ROW(A31),'فهرست بها کلی'!$D$13:$BO$1660,7,0),"")</f>
        <v/>
      </c>
      <c r="F34" s="174" t="str">
        <f ca="1">IFERROR(VLOOKUP(ROW(A31),'فهرست بها کلی'!$D$13:$BO$1660,8,0),"")</f>
        <v/>
      </c>
      <c r="G34" s="174" t="str">
        <f ca="1">IFERROR(VLOOKUP(ROW(A31),'فهرست بها کلی'!$D$13:$BO$1660,20,0),"")</f>
        <v/>
      </c>
      <c r="H34" s="174" t="str">
        <f ca="1">IFERROR(VLOOKUP(ROW(A31),'فهرست بها کلی'!$D$13:$BO$1660,23,0),"")</f>
        <v/>
      </c>
      <c r="I34" s="174" t="str">
        <f ca="1">IFERROR(VLOOKUP(ROW(A31),'فهرست بها کلی'!$D$13:$BO$1660,26,0),"")</f>
        <v/>
      </c>
      <c r="J34" s="174" t="str">
        <f ca="1">IFERROR(VLOOKUP(ROW(A31),'فهرست بها کلی'!$D$13:$BO$1660,29,0),"")</f>
        <v/>
      </c>
      <c r="K34" s="174" t="str">
        <f ca="1">IFERROR(VLOOKUP(ROW(A31),'فهرست بها کلی'!$D$13:$BO$1660,32,0),"")</f>
        <v/>
      </c>
      <c r="L34" s="174" t="str">
        <f ca="1">IFERROR(VLOOKUP(ROW(A31),'فهرست بها کلی'!$D$13:$BO$1660,35,0),"")</f>
        <v/>
      </c>
      <c r="M34" s="174" t="str">
        <f ca="1">IFERROR(VLOOKUP(ROW(A31),'فهرست بها کلی'!$D$13:$BO$1660,38,0),"")</f>
        <v/>
      </c>
      <c r="N34" s="174" t="str">
        <f ca="1">IFERROR(VLOOKUP(ROW(A31),'فهرست بها کلی'!$D$13:$BO$1660,41,0),"")</f>
        <v/>
      </c>
      <c r="O34" s="174" t="str">
        <f ca="1">IFERROR(VLOOKUP(ROW(A31),'فهرست بها کلی'!$D$13:$BO$1660,44,0),"")</f>
        <v/>
      </c>
      <c r="P34" s="174" t="str">
        <f ca="1">IFERROR(VLOOKUP(ROW(A31),'فهرست بها کلی'!$D$13:$BO$1660,47,0),"")</f>
        <v/>
      </c>
      <c r="Q34" s="174" t="str">
        <f ca="1">IFERROR(VLOOKUP(ROW(A31),'فهرست بها کلی'!$D$13:$BO$1660,50,0),"")</f>
        <v/>
      </c>
      <c r="R34" s="174" t="str">
        <f ca="1">IFERROR(VLOOKUP(ROW(A31),'فهرست بها کلی'!$D$13:$BO$1660,53,0),"")</f>
        <v/>
      </c>
      <c r="S34" s="174" t="str">
        <f ca="1">IFERROR(VLOOKUP(ROW(A31),'فهرست بها کلی'!$D$13:$BO$1660,56,0),"")</f>
        <v/>
      </c>
      <c r="T34" s="174" t="str">
        <f ca="1">IFERROR(VLOOKUP(ROW(A31),'فهرست بها کلی'!$D$13:$BO$1660,59,0),"")</f>
        <v/>
      </c>
      <c r="U34" s="174" t="str">
        <f ca="1">IFERROR(VLOOKUP(ROW(A31),'فهرست بها کلی'!$D$13:$BO$1660,62,0),"")</f>
        <v/>
      </c>
      <c r="V34" s="241">
        <f t="shared" ca="1" si="2"/>
        <v>0</v>
      </c>
      <c r="W34" s="242" t="str">
        <f t="shared" ca="1" si="3"/>
        <v/>
      </c>
      <c r="X34" s="174" t="str">
        <f ca="1">IFERROR(VLOOKUP(ROW(A31),'فهرست بها کلی'!$D$13:$BO$1660,9,0),"")</f>
        <v/>
      </c>
      <c r="Y34" s="174" t="str">
        <f ca="1">IFERROR(VLOOKUP(ROW(A31),'فهرست بها کلی'!$D$13:$BO$1660,10,0),"")</f>
        <v/>
      </c>
      <c r="Z34" s="174" t="str">
        <f ca="1">IFERROR(VLOOKUP(ROW(A31),'فهرست بها کلی'!$D$13:$BO$1660,11,0),"")</f>
        <v/>
      </c>
      <c r="AA34" s="174" t="str">
        <f ca="1">IFERROR(VLOOKUP(ROW(A31),'فهرست بها کلی'!$D$13:$BO$1660,12,0),"")</f>
        <v/>
      </c>
      <c r="AB34" s="243" t="str">
        <f t="shared" ca="1" si="4"/>
        <v/>
      </c>
      <c r="AC34" s="174" t="str">
        <f ca="1">IFERROR(VLOOKUP(ROW(A31),'فهرست بها کلی'!$D$13:$BO$1660,21,0),"")</f>
        <v/>
      </c>
      <c r="AD34" s="174" t="str">
        <f ca="1">IFERROR(VLOOKUP(ROW(A31),'فهرست بها کلی'!$D$13:$BO$1660,24,0),"")</f>
        <v/>
      </c>
      <c r="AE34" s="174" t="str">
        <f ca="1">IFERROR(VLOOKUP(ROW(A31),'فهرست بها کلی'!$D$13:$BO$1660,27,0),"")</f>
        <v/>
      </c>
      <c r="AF34" s="174" t="str">
        <f ca="1">IFERROR(VLOOKUP(ROW(A31),'فهرست بها کلی'!$D$13:$BO$1660,30,0),"")</f>
        <v/>
      </c>
      <c r="AG34" s="174" t="str">
        <f ca="1">IFERROR(VLOOKUP(ROW(A31),'فهرست بها کلی'!$D$13:$BO$1660,33,0),"")</f>
        <v/>
      </c>
      <c r="AH34" s="174" t="str">
        <f ca="1">IFERROR(VLOOKUP(ROW(A31),'فهرست بها کلی'!$D$13:$BO$1660,36,0),"")</f>
        <v/>
      </c>
      <c r="AI34" s="174" t="str">
        <f ca="1">IFERROR(VLOOKUP(ROW(A31),'فهرست بها کلی'!$D$13:$BO$1660,39,0),"")</f>
        <v/>
      </c>
      <c r="AJ34" s="174" t="str">
        <f ca="1">IFERROR(VLOOKUP(ROW(A31),'فهرست بها کلی'!$D$13:$BO$1660,42,0),"")</f>
        <v/>
      </c>
      <c r="AK34" s="174" t="str">
        <f ca="1">IFERROR(VLOOKUP(ROW(A31),'فهرست بها کلی'!$D$13:$BO$1660,45,0),"")</f>
        <v/>
      </c>
      <c r="AL34" s="174" t="str">
        <f ca="1">IFERROR(VLOOKUP(ROW(A31),'فهرست بها کلی'!$D$13:$BO$1660,48,0),"")</f>
        <v/>
      </c>
      <c r="AM34" s="174" t="str">
        <f ca="1">IFERROR(VLOOKUP(ROW(A31),'فهرست بها کلی'!$D$13:$BO$1660,51,0),"")</f>
        <v/>
      </c>
      <c r="AN34" s="174" t="str">
        <f ca="1">IFERROR(VLOOKUP(ROW(A31),'فهرست بها کلی'!$D$13:$BO$1660,54,0),"")</f>
        <v/>
      </c>
      <c r="AO34" s="174" t="str">
        <f ca="1">IFERROR(VLOOKUP(ROW(A31),'فهرست بها کلی'!$D$13:$BO$1660,57,0),"")</f>
        <v/>
      </c>
      <c r="AP34" s="174" t="str">
        <f ca="1">IFERROR(VLOOKUP(ROW(A31),'فهرست بها کلی'!$D$13:$BO$1660,60,0),"")</f>
        <v/>
      </c>
      <c r="AQ34" s="174" t="str">
        <f ca="1">IFERROR(VLOOKUP(ROW(A31),'فهرست بها کلی'!$D$13:$BO$1660,63,0),"")</f>
        <v/>
      </c>
      <c r="AR34" s="244">
        <f t="shared" ca="1" si="5"/>
        <v>0</v>
      </c>
      <c r="AS34" s="174" t="str">
        <f ca="1">IFERROR(VLOOKUP(ROW(A31),'فهرست بها کلی'!$D$13:$BO$1660,22,0),"")</f>
        <v/>
      </c>
      <c r="AT34" s="174" t="str">
        <f ca="1">IFERROR(VLOOKUP(ROW(A31),'فهرست بها کلی'!$D$13:$BO$1660,25,0),"")</f>
        <v/>
      </c>
      <c r="AU34" s="174" t="str">
        <f ca="1">IFERROR(VLOOKUP(ROW(A31),'فهرست بها کلی'!$D$13:$BO$1660,28,0),"")</f>
        <v/>
      </c>
      <c r="AV34" s="174" t="str">
        <f ca="1">IFERROR(VLOOKUP(ROW(A31),'فهرست بها کلی'!$D$13:$BO$1660,31,0),"")</f>
        <v/>
      </c>
      <c r="AW34" s="174" t="str">
        <f ca="1">IFERROR(VLOOKUP(ROW(A31),'فهرست بها کلی'!$D$13:$BO$1660,34,0),"")</f>
        <v/>
      </c>
      <c r="AX34" s="174" t="str">
        <f ca="1">IFERROR(VLOOKUP(ROW(A31),'فهرست بها کلی'!$D$13:$BO$1660,37,0),"")</f>
        <v/>
      </c>
      <c r="AY34" s="174" t="str">
        <f ca="1">IFERROR(VLOOKUP(ROW(A31),'فهرست بها کلی'!$D$13:$BO$1660,40,0),"")</f>
        <v/>
      </c>
      <c r="AZ34" s="174" t="str">
        <f ca="1">IFERROR(VLOOKUP(ROW(A31),'فهرست بها کلی'!$D$13:$BO$1660,43,0),"")</f>
        <v/>
      </c>
      <c r="BA34" s="174" t="str">
        <f ca="1">IFERROR(VLOOKUP(ROW(A31),'فهرست بها کلی'!$D$13:$BO$1660,46,0),"")</f>
        <v/>
      </c>
      <c r="BB34" s="174" t="str">
        <f ca="1">IFERROR(VLOOKUP(ROW(A31),'فهرست بها کلی'!$D$13:$BO$1660,49,0),"")</f>
        <v/>
      </c>
      <c r="BC34" s="174" t="str">
        <f ca="1">IFERROR(VLOOKUP(ROW(A31),'فهرست بها کلی'!$D$13:$BO$1660,52,0),"")</f>
        <v/>
      </c>
      <c r="BD34" s="174" t="str">
        <f ca="1">IFERROR(VLOOKUP(ROW(A31),'فهرست بها کلی'!$D$13:$BO$1660,55,0),"")</f>
        <v/>
      </c>
      <c r="BE34" s="174" t="str">
        <f ca="1">IFERROR(VLOOKUP(ROW(A31),'فهرست بها کلی'!$D$13:$BO$1660,58,0),"")</f>
        <v/>
      </c>
      <c r="BF34" s="174" t="str">
        <f ca="1">IFERROR(VLOOKUP(ROW(A31),'فهرست بها کلی'!$D$13:$BO$1660,61,0),"")</f>
        <v/>
      </c>
      <c r="BG34" s="174" t="str">
        <f ca="1">IFERROR(VLOOKUP(ROW(B31),'فهرست بها کلی'!$D$13:$BO$1660,64,0),"")</f>
        <v/>
      </c>
      <c r="BH34" s="174" t="str">
        <f ca="1">IFERROR(VLOOKUP(ROW(C31),'فهرست بها کلی'!$D$13:$BO$1660,15,0),"")</f>
        <v/>
      </c>
      <c r="BI34" s="245" t="str">
        <f t="shared" ca="1" si="6"/>
        <v xml:space="preserve"> </v>
      </c>
      <c r="BJ34" s="245" t="str">
        <f t="shared" ca="1" si="7"/>
        <v/>
      </c>
      <c r="BK34" s="189" t="str">
        <f t="shared" ca="1" si="8"/>
        <v/>
      </c>
      <c r="BL34" s="168" t="e">
        <f t="shared" ca="1" si="9"/>
        <v>#VALUE!</v>
      </c>
    </row>
    <row r="35" spans="1:64" ht="34.5" customHeight="1">
      <c r="A35" s="174" t="str">
        <f ca="1">IFERROR(VLOOKUP(ROW(A32),'فهرست بها کلی'!$D$13:$BO$1660,1,0),"")</f>
        <v/>
      </c>
      <c r="B35" s="174" t="str">
        <f ca="1">IFERROR(VLOOKUP(ROW(A32),'فهرست بها کلی'!$D$13:$BO$1660,4,0),"")</f>
        <v/>
      </c>
      <c r="C35" s="174" t="str">
        <f ca="1">IFERROR(VLOOKUP(ROW(A32),'فهرست بها کلی'!$D$13:$BO$1660,5,0),"")</f>
        <v/>
      </c>
      <c r="D35" s="174" t="str">
        <f ca="1">IFERROR(VLOOKUP(ROW(A32),'فهرست بها کلی'!$D$13:$BO$1660,6,0),"")</f>
        <v/>
      </c>
      <c r="E35" s="174" t="str">
        <f ca="1">IFERROR(VLOOKUP(ROW(A32),'فهرست بها کلی'!$D$13:$BO$1660,7,0),"")</f>
        <v/>
      </c>
      <c r="F35" s="174" t="str">
        <f ca="1">IFERROR(VLOOKUP(ROW(A32),'فهرست بها کلی'!$D$13:$BO$1660,8,0),"")</f>
        <v/>
      </c>
      <c r="G35" s="174" t="str">
        <f ca="1">IFERROR(VLOOKUP(ROW(A32),'فهرست بها کلی'!$D$13:$BO$1660,20,0),"")</f>
        <v/>
      </c>
      <c r="H35" s="174" t="str">
        <f ca="1">IFERROR(VLOOKUP(ROW(A32),'فهرست بها کلی'!$D$13:$BO$1660,23,0),"")</f>
        <v/>
      </c>
      <c r="I35" s="174" t="str">
        <f ca="1">IFERROR(VLOOKUP(ROW(A32),'فهرست بها کلی'!$D$13:$BO$1660,26,0),"")</f>
        <v/>
      </c>
      <c r="J35" s="174" t="str">
        <f ca="1">IFERROR(VLOOKUP(ROW(A32),'فهرست بها کلی'!$D$13:$BO$1660,29,0),"")</f>
        <v/>
      </c>
      <c r="K35" s="174" t="str">
        <f ca="1">IFERROR(VLOOKUP(ROW(A32),'فهرست بها کلی'!$D$13:$BO$1660,32,0),"")</f>
        <v/>
      </c>
      <c r="L35" s="174" t="str">
        <f ca="1">IFERROR(VLOOKUP(ROW(A32),'فهرست بها کلی'!$D$13:$BO$1660,35,0),"")</f>
        <v/>
      </c>
      <c r="M35" s="174" t="str">
        <f ca="1">IFERROR(VLOOKUP(ROW(A32),'فهرست بها کلی'!$D$13:$BO$1660,38,0),"")</f>
        <v/>
      </c>
      <c r="N35" s="174" t="str">
        <f ca="1">IFERROR(VLOOKUP(ROW(A32),'فهرست بها کلی'!$D$13:$BO$1660,41,0),"")</f>
        <v/>
      </c>
      <c r="O35" s="174" t="str">
        <f ca="1">IFERROR(VLOOKUP(ROW(A32),'فهرست بها کلی'!$D$13:$BO$1660,44,0),"")</f>
        <v/>
      </c>
      <c r="P35" s="174" t="str">
        <f ca="1">IFERROR(VLOOKUP(ROW(A32),'فهرست بها کلی'!$D$13:$BO$1660,47,0),"")</f>
        <v/>
      </c>
      <c r="Q35" s="174" t="str">
        <f ca="1">IFERROR(VLOOKUP(ROW(A32),'فهرست بها کلی'!$D$13:$BO$1660,50,0),"")</f>
        <v/>
      </c>
      <c r="R35" s="174" t="str">
        <f ca="1">IFERROR(VLOOKUP(ROW(A32),'فهرست بها کلی'!$D$13:$BO$1660,53,0),"")</f>
        <v/>
      </c>
      <c r="S35" s="174" t="str">
        <f ca="1">IFERROR(VLOOKUP(ROW(A32),'فهرست بها کلی'!$D$13:$BO$1660,56,0),"")</f>
        <v/>
      </c>
      <c r="T35" s="174" t="str">
        <f ca="1">IFERROR(VLOOKUP(ROW(A32),'فهرست بها کلی'!$D$13:$BO$1660,59,0),"")</f>
        <v/>
      </c>
      <c r="U35" s="174" t="str">
        <f ca="1">IFERROR(VLOOKUP(ROW(A32),'فهرست بها کلی'!$D$13:$BO$1660,62,0),"")</f>
        <v/>
      </c>
      <c r="V35" s="241">
        <f t="shared" ca="1" si="2"/>
        <v>0</v>
      </c>
      <c r="W35" s="242" t="str">
        <f t="shared" ca="1" si="3"/>
        <v/>
      </c>
      <c r="X35" s="174" t="str">
        <f ca="1">IFERROR(VLOOKUP(ROW(A32),'فهرست بها کلی'!$D$13:$BO$1660,9,0),"")</f>
        <v/>
      </c>
      <c r="Y35" s="174" t="str">
        <f ca="1">IFERROR(VLOOKUP(ROW(A32),'فهرست بها کلی'!$D$13:$BO$1660,10,0),"")</f>
        <v/>
      </c>
      <c r="Z35" s="174" t="str">
        <f ca="1">IFERROR(VLOOKUP(ROW(A32),'فهرست بها کلی'!$D$13:$BO$1660,11,0),"")</f>
        <v/>
      </c>
      <c r="AA35" s="174" t="str">
        <f ca="1">IFERROR(VLOOKUP(ROW(A32),'فهرست بها کلی'!$D$13:$BO$1660,12,0),"")</f>
        <v/>
      </c>
      <c r="AB35" s="243" t="str">
        <f t="shared" ca="1" si="4"/>
        <v/>
      </c>
      <c r="AC35" s="174" t="str">
        <f ca="1">IFERROR(VLOOKUP(ROW(A32),'فهرست بها کلی'!$D$13:$BO$1660,21,0),"")</f>
        <v/>
      </c>
      <c r="AD35" s="174" t="str">
        <f ca="1">IFERROR(VLOOKUP(ROW(A32),'فهرست بها کلی'!$D$13:$BO$1660,24,0),"")</f>
        <v/>
      </c>
      <c r="AE35" s="174" t="str">
        <f ca="1">IFERROR(VLOOKUP(ROW(A32),'فهرست بها کلی'!$D$13:$BO$1660,27,0),"")</f>
        <v/>
      </c>
      <c r="AF35" s="174" t="str">
        <f ca="1">IFERROR(VLOOKUP(ROW(A32),'فهرست بها کلی'!$D$13:$BO$1660,30,0),"")</f>
        <v/>
      </c>
      <c r="AG35" s="174" t="str">
        <f ca="1">IFERROR(VLOOKUP(ROW(A32),'فهرست بها کلی'!$D$13:$BO$1660,33,0),"")</f>
        <v/>
      </c>
      <c r="AH35" s="174" t="str">
        <f ca="1">IFERROR(VLOOKUP(ROW(A32),'فهرست بها کلی'!$D$13:$BO$1660,36,0),"")</f>
        <v/>
      </c>
      <c r="AI35" s="174" t="str">
        <f ca="1">IFERROR(VLOOKUP(ROW(A32),'فهرست بها کلی'!$D$13:$BO$1660,39,0),"")</f>
        <v/>
      </c>
      <c r="AJ35" s="174" t="str">
        <f ca="1">IFERROR(VLOOKUP(ROW(A32),'فهرست بها کلی'!$D$13:$BO$1660,42,0),"")</f>
        <v/>
      </c>
      <c r="AK35" s="174" t="str">
        <f ca="1">IFERROR(VLOOKUP(ROW(A32),'فهرست بها کلی'!$D$13:$BO$1660,45,0),"")</f>
        <v/>
      </c>
      <c r="AL35" s="174" t="str">
        <f ca="1">IFERROR(VLOOKUP(ROW(A32),'فهرست بها کلی'!$D$13:$BO$1660,48,0),"")</f>
        <v/>
      </c>
      <c r="AM35" s="174" t="str">
        <f ca="1">IFERROR(VLOOKUP(ROW(A32),'فهرست بها کلی'!$D$13:$BO$1660,51,0),"")</f>
        <v/>
      </c>
      <c r="AN35" s="174" t="str">
        <f ca="1">IFERROR(VLOOKUP(ROW(A32),'فهرست بها کلی'!$D$13:$BO$1660,54,0),"")</f>
        <v/>
      </c>
      <c r="AO35" s="174" t="str">
        <f ca="1">IFERROR(VLOOKUP(ROW(A32),'فهرست بها کلی'!$D$13:$BO$1660,57,0),"")</f>
        <v/>
      </c>
      <c r="AP35" s="174" t="str">
        <f ca="1">IFERROR(VLOOKUP(ROW(A32),'فهرست بها کلی'!$D$13:$BO$1660,60,0),"")</f>
        <v/>
      </c>
      <c r="AQ35" s="174" t="str">
        <f ca="1">IFERROR(VLOOKUP(ROW(A32),'فهرست بها کلی'!$D$13:$BO$1660,63,0),"")</f>
        <v/>
      </c>
      <c r="AR35" s="244">
        <f t="shared" ca="1" si="5"/>
        <v>0</v>
      </c>
      <c r="AS35" s="174" t="str">
        <f ca="1">IFERROR(VLOOKUP(ROW(A32),'فهرست بها کلی'!$D$13:$BO$1660,22,0),"")</f>
        <v/>
      </c>
      <c r="AT35" s="174" t="str">
        <f ca="1">IFERROR(VLOOKUP(ROW(A32),'فهرست بها کلی'!$D$13:$BO$1660,25,0),"")</f>
        <v/>
      </c>
      <c r="AU35" s="174" t="str">
        <f ca="1">IFERROR(VLOOKUP(ROW(A32),'فهرست بها کلی'!$D$13:$BO$1660,28,0),"")</f>
        <v/>
      </c>
      <c r="AV35" s="174" t="str">
        <f ca="1">IFERROR(VLOOKUP(ROW(A32),'فهرست بها کلی'!$D$13:$BO$1660,31,0),"")</f>
        <v/>
      </c>
      <c r="AW35" s="174" t="str">
        <f ca="1">IFERROR(VLOOKUP(ROW(A32),'فهرست بها کلی'!$D$13:$BO$1660,34,0),"")</f>
        <v/>
      </c>
      <c r="AX35" s="174" t="str">
        <f ca="1">IFERROR(VLOOKUP(ROW(A32),'فهرست بها کلی'!$D$13:$BO$1660,37,0),"")</f>
        <v/>
      </c>
      <c r="AY35" s="174" t="str">
        <f ca="1">IFERROR(VLOOKUP(ROW(A32),'فهرست بها کلی'!$D$13:$BO$1660,40,0),"")</f>
        <v/>
      </c>
      <c r="AZ35" s="174" t="str">
        <f ca="1">IFERROR(VLOOKUP(ROW(A32),'فهرست بها کلی'!$D$13:$BO$1660,43,0),"")</f>
        <v/>
      </c>
      <c r="BA35" s="174" t="str">
        <f ca="1">IFERROR(VLOOKUP(ROW(A32),'فهرست بها کلی'!$D$13:$BO$1660,46,0),"")</f>
        <v/>
      </c>
      <c r="BB35" s="174" t="str">
        <f ca="1">IFERROR(VLOOKUP(ROW(A32),'فهرست بها کلی'!$D$13:$BO$1660,49,0),"")</f>
        <v/>
      </c>
      <c r="BC35" s="174" t="str">
        <f ca="1">IFERROR(VLOOKUP(ROW(A32),'فهرست بها کلی'!$D$13:$BO$1660,52,0),"")</f>
        <v/>
      </c>
      <c r="BD35" s="174" t="str">
        <f ca="1">IFERROR(VLOOKUP(ROW(A32),'فهرست بها کلی'!$D$13:$BO$1660,55,0),"")</f>
        <v/>
      </c>
      <c r="BE35" s="174" t="str">
        <f ca="1">IFERROR(VLOOKUP(ROW(A32),'فهرست بها کلی'!$D$13:$BO$1660,58,0),"")</f>
        <v/>
      </c>
      <c r="BF35" s="174" t="str">
        <f ca="1">IFERROR(VLOOKUP(ROW(A32),'فهرست بها کلی'!$D$13:$BO$1660,61,0),"")</f>
        <v/>
      </c>
      <c r="BG35" s="174" t="str">
        <f ca="1">IFERROR(VLOOKUP(ROW(B32),'فهرست بها کلی'!$D$13:$BO$1660,64,0),"")</f>
        <v/>
      </c>
      <c r="BH35" s="174" t="str">
        <f ca="1">IFERROR(VLOOKUP(ROW(C32),'فهرست بها کلی'!$D$13:$BO$1660,15,0),"")</f>
        <v/>
      </c>
      <c r="BI35" s="245" t="str">
        <f t="shared" ca="1" si="6"/>
        <v xml:space="preserve"> </v>
      </c>
      <c r="BJ35" s="245" t="str">
        <f t="shared" ca="1" si="7"/>
        <v/>
      </c>
      <c r="BK35" s="189" t="str">
        <f t="shared" ca="1" si="8"/>
        <v/>
      </c>
      <c r="BL35" s="168" t="e">
        <f t="shared" ca="1" si="9"/>
        <v>#VALUE!</v>
      </c>
    </row>
    <row r="36" spans="1:64" ht="34.5" customHeight="1">
      <c r="A36" s="174" t="str">
        <f ca="1">IFERROR(VLOOKUP(ROW(A33),'فهرست بها کلی'!$D$13:$BO$1660,1,0),"")</f>
        <v/>
      </c>
      <c r="B36" s="174" t="str">
        <f ca="1">IFERROR(VLOOKUP(ROW(A33),'فهرست بها کلی'!$D$13:$BO$1660,4,0),"")</f>
        <v/>
      </c>
      <c r="C36" s="174" t="str">
        <f ca="1">IFERROR(VLOOKUP(ROW(A33),'فهرست بها کلی'!$D$13:$BO$1660,5,0),"")</f>
        <v/>
      </c>
      <c r="D36" s="174" t="str">
        <f ca="1">IFERROR(VLOOKUP(ROW(A33),'فهرست بها کلی'!$D$13:$BO$1660,6,0),"")</f>
        <v/>
      </c>
      <c r="E36" s="174" t="str">
        <f ca="1">IFERROR(VLOOKUP(ROW(A33),'فهرست بها کلی'!$D$13:$BO$1660,7,0),"")</f>
        <v/>
      </c>
      <c r="F36" s="174" t="str">
        <f ca="1">IFERROR(VLOOKUP(ROW(A33),'فهرست بها کلی'!$D$13:$BO$1660,8,0),"")</f>
        <v/>
      </c>
      <c r="G36" s="174" t="str">
        <f ca="1">IFERROR(VLOOKUP(ROW(A33),'فهرست بها کلی'!$D$13:$BO$1660,20,0),"")</f>
        <v/>
      </c>
      <c r="H36" s="174" t="str">
        <f ca="1">IFERROR(VLOOKUP(ROW(A33),'فهرست بها کلی'!$D$13:$BO$1660,23,0),"")</f>
        <v/>
      </c>
      <c r="I36" s="174" t="str">
        <f ca="1">IFERROR(VLOOKUP(ROW(A33),'فهرست بها کلی'!$D$13:$BO$1660,26,0),"")</f>
        <v/>
      </c>
      <c r="J36" s="174" t="str">
        <f ca="1">IFERROR(VLOOKUP(ROW(A33),'فهرست بها کلی'!$D$13:$BO$1660,29,0),"")</f>
        <v/>
      </c>
      <c r="K36" s="174" t="str">
        <f ca="1">IFERROR(VLOOKUP(ROW(A33),'فهرست بها کلی'!$D$13:$BO$1660,32,0),"")</f>
        <v/>
      </c>
      <c r="L36" s="174" t="str">
        <f ca="1">IFERROR(VLOOKUP(ROW(A33),'فهرست بها کلی'!$D$13:$BO$1660,35,0),"")</f>
        <v/>
      </c>
      <c r="M36" s="174" t="str">
        <f ca="1">IFERROR(VLOOKUP(ROW(A33),'فهرست بها کلی'!$D$13:$BO$1660,38,0),"")</f>
        <v/>
      </c>
      <c r="N36" s="174" t="str">
        <f ca="1">IFERROR(VLOOKUP(ROW(A33),'فهرست بها کلی'!$D$13:$BO$1660,41,0),"")</f>
        <v/>
      </c>
      <c r="O36" s="174" t="str">
        <f ca="1">IFERROR(VLOOKUP(ROW(A33),'فهرست بها کلی'!$D$13:$BO$1660,44,0),"")</f>
        <v/>
      </c>
      <c r="P36" s="174" t="str">
        <f ca="1">IFERROR(VLOOKUP(ROW(A33),'فهرست بها کلی'!$D$13:$BO$1660,47,0),"")</f>
        <v/>
      </c>
      <c r="Q36" s="174" t="str">
        <f ca="1">IFERROR(VLOOKUP(ROW(A33),'فهرست بها کلی'!$D$13:$BO$1660,50,0),"")</f>
        <v/>
      </c>
      <c r="R36" s="174" t="str">
        <f ca="1">IFERROR(VLOOKUP(ROW(A33),'فهرست بها کلی'!$D$13:$BO$1660,53,0),"")</f>
        <v/>
      </c>
      <c r="S36" s="174" t="str">
        <f ca="1">IFERROR(VLOOKUP(ROW(A33),'فهرست بها کلی'!$D$13:$BO$1660,56,0),"")</f>
        <v/>
      </c>
      <c r="T36" s="174" t="str">
        <f ca="1">IFERROR(VLOOKUP(ROW(A33),'فهرست بها کلی'!$D$13:$BO$1660,59,0),"")</f>
        <v/>
      </c>
      <c r="U36" s="174" t="str">
        <f ca="1">IFERROR(VLOOKUP(ROW(A33),'فهرست بها کلی'!$D$13:$BO$1660,62,0),"")</f>
        <v/>
      </c>
      <c r="V36" s="241">
        <f t="shared" ca="1" si="2"/>
        <v>0</v>
      </c>
      <c r="W36" s="242" t="str">
        <f t="shared" ca="1" si="3"/>
        <v/>
      </c>
      <c r="X36" s="174" t="str">
        <f ca="1">IFERROR(VLOOKUP(ROW(A33),'فهرست بها کلی'!$D$13:$BO$1660,9,0),"")</f>
        <v/>
      </c>
      <c r="Y36" s="174" t="str">
        <f ca="1">IFERROR(VLOOKUP(ROW(A33),'فهرست بها کلی'!$D$13:$BO$1660,10,0),"")</f>
        <v/>
      </c>
      <c r="Z36" s="174" t="str">
        <f ca="1">IFERROR(VLOOKUP(ROW(A33),'فهرست بها کلی'!$D$13:$BO$1660,11,0),"")</f>
        <v/>
      </c>
      <c r="AA36" s="174" t="str">
        <f ca="1">IFERROR(VLOOKUP(ROW(A33),'فهرست بها کلی'!$D$13:$BO$1660,12,0),"")</f>
        <v/>
      </c>
      <c r="AB36" s="243" t="str">
        <f t="shared" ca="1" si="4"/>
        <v/>
      </c>
      <c r="AC36" s="174" t="str">
        <f ca="1">IFERROR(VLOOKUP(ROW(A33),'فهرست بها کلی'!$D$13:$BO$1660,21,0),"")</f>
        <v/>
      </c>
      <c r="AD36" s="174" t="str">
        <f ca="1">IFERROR(VLOOKUP(ROW(A33),'فهرست بها کلی'!$D$13:$BO$1660,24,0),"")</f>
        <v/>
      </c>
      <c r="AE36" s="174" t="str">
        <f ca="1">IFERROR(VLOOKUP(ROW(A33),'فهرست بها کلی'!$D$13:$BO$1660,27,0),"")</f>
        <v/>
      </c>
      <c r="AF36" s="174" t="str">
        <f ca="1">IFERROR(VLOOKUP(ROW(A33),'فهرست بها کلی'!$D$13:$BO$1660,30,0),"")</f>
        <v/>
      </c>
      <c r="AG36" s="174" t="str">
        <f ca="1">IFERROR(VLOOKUP(ROW(A33),'فهرست بها کلی'!$D$13:$BO$1660,33,0),"")</f>
        <v/>
      </c>
      <c r="AH36" s="174" t="str">
        <f ca="1">IFERROR(VLOOKUP(ROW(A33),'فهرست بها کلی'!$D$13:$BO$1660,36,0),"")</f>
        <v/>
      </c>
      <c r="AI36" s="174" t="str">
        <f ca="1">IFERROR(VLOOKUP(ROW(A33),'فهرست بها کلی'!$D$13:$BO$1660,39,0),"")</f>
        <v/>
      </c>
      <c r="AJ36" s="174" t="str">
        <f ca="1">IFERROR(VLOOKUP(ROW(A33),'فهرست بها کلی'!$D$13:$BO$1660,42,0),"")</f>
        <v/>
      </c>
      <c r="AK36" s="174" t="str">
        <f ca="1">IFERROR(VLOOKUP(ROW(A33),'فهرست بها کلی'!$D$13:$BO$1660,45,0),"")</f>
        <v/>
      </c>
      <c r="AL36" s="174" t="str">
        <f ca="1">IFERROR(VLOOKUP(ROW(A33),'فهرست بها کلی'!$D$13:$BO$1660,48,0),"")</f>
        <v/>
      </c>
      <c r="AM36" s="174" t="str">
        <f ca="1">IFERROR(VLOOKUP(ROW(A33),'فهرست بها کلی'!$D$13:$BO$1660,51,0),"")</f>
        <v/>
      </c>
      <c r="AN36" s="174" t="str">
        <f ca="1">IFERROR(VLOOKUP(ROW(A33),'فهرست بها کلی'!$D$13:$BO$1660,54,0),"")</f>
        <v/>
      </c>
      <c r="AO36" s="174" t="str">
        <f ca="1">IFERROR(VLOOKUP(ROW(A33),'فهرست بها کلی'!$D$13:$BO$1660,57,0),"")</f>
        <v/>
      </c>
      <c r="AP36" s="174" t="str">
        <f ca="1">IFERROR(VLOOKUP(ROW(A33),'فهرست بها کلی'!$D$13:$BO$1660,60,0),"")</f>
        <v/>
      </c>
      <c r="AQ36" s="174" t="str">
        <f ca="1">IFERROR(VLOOKUP(ROW(A33),'فهرست بها کلی'!$D$13:$BO$1660,63,0),"")</f>
        <v/>
      </c>
      <c r="AR36" s="244">
        <f t="shared" ca="1" si="5"/>
        <v>0</v>
      </c>
      <c r="AS36" s="174" t="str">
        <f ca="1">IFERROR(VLOOKUP(ROW(A33),'فهرست بها کلی'!$D$13:$BO$1660,22,0),"")</f>
        <v/>
      </c>
      <c r="AT36" s="174" t="str">
        <f ca="1">IFERROR(VLOOKUP(ROW(A33),'فهرست بها کلی'!$D$13:$BO$1660,25,0),"")</f>
        <v/>
      </c>
      <c r="AU36" s="174" t="str">
        <f ca="1">IFERROR(VLOOKUP(ROW(A33),'فهرست بها کلی'!$D$13:$BO$1660,28,0),"")</f>
        <v/>
      </c>
      <c r="AV36" s="174" t="str">
        <f ca="1">IFERROR(VLOOKUP(ROW(A33),'فهرست بها کلی'!$D$13:$BO$1660,31,0),"")</f>
        <v/>
      </c>
      <c r="AW36" s="174" t="str">
        <f ca="1">IFERROR(VLOOKUP(ROW(A33),'فهرست بها کلی'!$D$13:$BO$1660,34,0),"")</f>
        <v/>
      </c>
      <c r="AX36" s="174" t="str">
        <f ca="1">IFERROR(VLOOKUP(ROW(A33),'فهرست بها کلی'!$D$13:$BO$1660,37,0),"")</f>
        <v/>
      </c>
      <c r="AY36" s="174" t="str">
        <f ca="1">IFERROR(VLOOKUP(ROW(A33),'فهرست بها کلی'!$D$13:$BO$1660,40,0),"")</f>
        <v/>
      </c>
      <c r="AZ36" s="174" t="str">
        <f ca="1">IFERROR(VLOOKUP(ROW(A33),'فهرست بها کلی'!$D$13:$BO$1660,43,0),"")</f>
        <v/>
      </c>
      <c r="BA36" s="174" t="str">
        <f ca="1">IFERROR(VLOOKUP(ROW(A33),'فهرست بها کلی'!$D$13:$BO$1660,46,0),"")</f>
        <v/>
      </c>
      <c r="BB36" s="174" t="str">
        <f ca="1">IFERROR(VLOOKUP(ROW(A33),'فهرست بها کلی'!$D$13:$BO$1660,49,0),"")</f>
        <v/>
      </c>
      <c r="BC36" s="174" t="str">
        <f ca="1">IFERROR(VLOOKUP(ROW(A33),'فهرست بها کلی'!$D$13:$BO$1660,52,0),"")</f>
        <v/>
      </c>
      <c r="BD36" s="174" t="str">
        <f ca="1">IFERROR(VLOOKUP(ROW(A33),'فهرست بها کلی'!$D$13:$BO$1660,55,0),"")</f>
        <v/>
      </c>
      <c r="BE36" s="174" t="str">
        <f ca="1">IFERROR(VLOOKUP(ROW(A33),'فهرست بها کلی'!$D$13:$BO$1660,58,0),"")</f>
        <v/>
      </c>
      <c r="BF36" s="174" t="str">
        <f ca="1">IFERROR(VLOOKUP(ROW(A33),'فهرست بها کلی'!$D$13:$BO$1660,61,0),"")</f>
        <v/>
      </c>
      <c r="BG36" s="174" t="str">
        <f ca="1">IFERROR(VLOOKUP(ROW(B33),'فهرست بها کلی'!$D$13:$BO$1660,64,0),"")</f>
        <v/>
      </c>
      <c r="BH36" s="174" t="str">
        <f ca="1">IFERROR(VLOOKUP(ROW(C33),'فهرست بها کلی'!$D$13:$BO$1660,15,0),"")</f>
        <v/>
      </c>
      <c r="BI36" s="245" t="str">
        <f t="shared" ca="1" si="6"/>
        <v xml:space="preserve"> </v>
      </c>
      <c r="BJ36" s="245" t="str">
        <f t="shared" ca="1" si="7"/>
        <v/>
      </c>
      <c r="BK36" s="189" t="str">
        <f t="shared" ca="1" si="8"/>
        <v/>
      </c>
      <c r="BL36" s="168" t="e">
        <f t="shared" ca="1" si="9"/>
        <v>#VALUE!</v>
      </c>
    </row>
    <row r="37" spans="1:64" ht="34.5" customHeight="1">
      <c r="A37" s="174" t="str">
        <f ca="1">IFERROR(VLOOKUP(ROW(A34),'فهرست بها کلی'!$D$13:$BO$1660,1,0),"")</f>
        <v/>
      </c>
      <c r="B37" s="174" t="str">
        <f ca="1">IFERROR(VLOOKUP(ROW(A34),'فهرست بها کلی'!$D$13:$BO$1660,4,0),"")</f>
        <v/>
      </c>
      <c r="C37" s="174" t="str">
        <f ca="1">IFERROR(VLOOKUP(ROW(A34),'فهرست بها کلی'!$D$13:$BO$1660,5,0),"")</f>
        <v/>
      </c>
      <c r="D37" s="174" t="str">
        <f ca="1">IFERROR(VLOOKUP(ROW(A34),'فهرست بها کلی'!$D$13:$BO$1660,6,0),"")</f>
        <v/>
      </c>
      <c r="E37" s="174" t="str">
        <f ca="1">IFERROR(VLOOKUP(ROW(A34),'فهرست بها کلی'!$D$13:$BO$1660,7,0),"")</f>
        <v/>
      </c>
      <c r="F37" s="174" t="str">
        <f ca="1">IFERROR(VLOOKUP(ROW(A34),'فهرست بها کلی'!$D$13:$BO$1660,8,0),"")</f>
        <v/>
      </c>
      <c r="G37" s="174" t="str">
        <f ca="1">IFERROR(VLOOKUP(ROW(A34),'فهرست بها کلی'!$D$13:$BO$1660,20,0),"")</f>
        <v/>
      </c>
      <c r="H37" s="174" t="str">
        <f ca="1">IFERROR(VLOOKUP(ROW(A34),'فهرست بها کلی'!$D$13:$BO$1660,23,0),"")</f>
        <v/>
      </c>
      <c r="I37" s="174" t="str">
        <f ca="1">IFERROR(VLOOKUP(ROW(A34),'فهرست بها کلی'!$D$13:$BO$1660,26,0),"")</f>
        <v/>
      </c>
      <c r="J37" s="174" t="str">
        <f ca="1">IFERROR(VLOOKUP(ROW(A34),'فهرست بها کلی'!$D$13:$BO$1660,29,0),"")</f>
        <v/>
      </c>
      <c r="K37" s="174" t="str">
        <f ca="1">IFERROR(VLOOKUP(ROW(A34),'فهرست بها کلی'!$D$13:$BO$1660,32,0),"")</f>
        <v/>
      </c>
      <c r="L37" s="174" t="str">
        <f ca="1">IFERROR(VLOOKUP(ROW(A34),'فهرست بها کلی'!$D$13:$BO$1660,35,0),"")</f>
        <v/>
      </c>
      <c r="M37" s="174" t="str">
        <f ca="1">IFERROR(VLOOKUP(ROW(A34),'فهرست بها کلی'!$D$13:$BO$1660,38,0),"")</f>
        <v/>
      </c>
      <c r="N37" s="174" t="str">
        <f ca="1">IFERROR(VLOOKUP(ROW(A34),'فهرست بها کلی'!$D$13:$BO$1660,41,0),"")</f>
        <v/>
      </c>
      <c r="O37" s="174" t="str">
        <f ca="1">IFERROR(VLOOKUP(ROW(A34),'فهرست بها کلی'!$D$13:$BO$1660,44,0),"")</f>
        <v/>
      </c>
      <c r="P37" s="174" t="str">
        <f ca="1">IFERROR(VLOOKUP(ROW(A34),'فهرست بها کلی'!$D$13:$BO$1660,47,0),"")</f>
        <v/>
      </c>
      <c r="Q37" s="174" t="str">
        <f ca="1">IFERROR(VLOOKUP(ROW(A34),'فهرست بها کلی'!$D$13:$BO$1660,50,0),"")</f>
        <v/>
      </c>
      <c r="R37" s="174" t="str">
        <f ca="1">IFERROR(VLOOKUP(ROW(A34),'فهرست بها کلی'!$D$13:$BO$1660,53,0),"")</f>
        <v/>
      </c>
      <c r="S37" s="174" t="str">
        <f ca="1">IFERROR(VLOOKUP(ROW(A34),'فهرست بها کلی'!$D$13:$BO$1660,56,0),"")</f>
        <v/>
      </c>
      <c r="T37" s="174" t="str">
        <f ca="1">IFERROR(VLOOKUP(ROW(A34),'فهرست بها کلی'!$D$13:$BO$1660,59,0),"")</f>
        <v/>
      </c>
      <c r="U37" s="174" t="str">
        <f ca="1">IFERROR(VLOOKUP(ROW(A34),'فهرست بها کلی'!$D$13:$BO$1660,62,0),"")</f>
        <v/>
      </c>
      <c r="V37" s="241">
        <f t="shared" ca="1" si="2"/>
        <v>0</v>
      </c>
      <c r="W37" s="242" t="str">
        <f t="shared" ca="1" si="3"/>
        <v/>
      </c>
      <c r="X37" s="174" t="str">
        <f ca="1">IFERROR(VLOOKUP(ROW(A34),'فهرست بها کلی'!$D$13:$BO$1660,9,0),"")</f>
        <v/>
      </c>
      <c r="Y37" s="174" t="str">
        <f ca="1">IFERROR(VLOOKUP(ROW(A34),'فهرست بها کلی'!$D$13:$BO$1660,10,0),"")</f>
        <v/>
      </c>
      <c r="Z37" s="174" t="str">
        <f ca="1">IFERROR(VLOOKUP(ROW(A34),'فهرست بها کلی'!$D$13:$BO$1660,11,0),"")</f>
        <v/>
      </c>
      <c r="AA37" s="174" t="str">
        <f ca="1">IFERROR(VLOOKUP(ROW(A34),'فهرست بها کلی'!$D$13:$BO$1660,12,0),"")</f>
        <v/>
      </c>
      <c r="AB37" s="243" t="str">
        <f t="shared" ca="1" si="4"/>
        <v/>
      </c>
      <c r="AC37" s="174" t="str">
        <f ca="1">IFERROR(VLOOKUP(ROW(A34),'فهرست بها کلی'!$D$13:$BO$1660,21,0),"")</f>
        <v/>
      </c>
      <c r="AD37" s="174" t="str">
        <f ca="1">IFERROR(VLOOKUP(ROW(A34),'فهرست بها کلی'!$D$13:$BO$1660,24,0),"")</f>
        <v/>
      </c>
      <c r="AE37" s="174" t="str">
        <f ca="1">IFERROR(VLOOKUP(ROW(A34),'فهرست بها کلی'!$D$13:$BO$1660,27,0),"")</f>
        <v/>
      </c>
      <c r="AF37" s="174" t="str">
        <f ca="1">IFERROR(VLOOKUP(ROW(A34),'فهرست بها کلی'!$D$13:$BO$1660,30,0),"")</f>
        <v/>
      </c>
      <c r="AG37" s="174" t="str">
        <f ca="1">IFERROR(VLOOKUP(ROW(A34),'فهرست بها کلی'!$D$13:$BO$1660,33,0),"")</f>
        <v/>
      </c>
      <c r="AH37" s="174" t="str">
        <f ca="1">IFERROR(VLOOKUP(ROW(A34),'فهرست بها کلی'!$D$13:$BO$1660,36,0),"")</f>
        <v/>
      </c>
      <c r="AI37" s="174" t="str">
        <f ca="1">IFERROR(VLOOKUP(ROW(A34),'فهرست بها کلی'!$D$13:$BO$1660,39,0),"")</f>
        <v/>
      </c>
      <c r="AJ37" s="174" t="str">
        <f ca="1">IFERROR(VLOOKUP(ROW(A34),'فهرست بها کلی'!$D$13:$BO$1660,42,0),"")</f>
        <v/>
      </c>
      <c r="AK37" s="174" t="str">
        <f ca="1">IFERROR(VLOOKUP(ROW(A34),'فهرست بها کلی'!$D$13:$BO$1660,45,0),"")</f>
        <v/>
      </c>
      <c r="AL37" s="174" t="str">
        <f ca="1">IFERROR(VLOOKUP(ROW(A34),'فهرست بها کلی'!$D$13:$BO$1660,48,0),"")</f>
        <v/>
      </c>
      <c r="AM37" s="174" t="str">
        <f ca="1">IFERROR(VLOOKUP(ROW(A34),'فهرست بها کلی'!$D$13:$BO$1660,51,0),"")</f>
        <v/>
      </c>
      <c r="AN37" s="174" t="str">
        <f ca="1">IFERROR(VLOOKUP(ROW(A34),'فهرست بها کلی'!$D$13:$BO$1660,54,0),"")</f>
        <v/>
      </c>
      <c r="AO37" s="174" t="str">
        <f ca="1">IFERROR(VLOOKUP(ROW(A34),'فهرست بها کلی'!$D$13:$BO$1660,57,0),"")</f>
        <v/>
      </c>
      <c r="AP37" s="174" t="str">
        <f ca="1">IFERROR(VLOOKUP(ROW(A34),'فهرست بها کلی'!$D$13:$BO$1660,60,0),"")</f>
        <v/>
      </c>
      <c r="AQ37" s="174" t="str">
        <f ca="1">IFERROR(VLOOKUP(ROW(A34),'فهرست بها کلی'!$D$13:$BO$1660,63,0),"")</f>
        <v/>
      </c>
      <c r="AR37" s="244">
        <f t="shared" ca="1" si="5"/>
        <v>0</v>
      </c>
      <c r="AS37" s="174" t="str">
        <f ca="1">IFERROR(VLOOKUP(ROW(A34),'فهرست بها کلی'!$D$13:$BO$1660,22,0),"")</f>
        <v/>
      </c>
      <c r="AT37" s="174" t="str">
        <f ca="1">IFERROR(VLOOKUP(ROW(A34),'فهرست بها کلی'!$D$13:$BO$1660,25,0),"")</f>
        <v/>
      </c>
      <c r="AU37" s="174" t="str">
        <f ca="1">IFERROR(VLOOKUP(ROW(A34),'فهرست بها کلی'!$D$13:$BO$1660,28,0),"")</f>
        <v/>
      </c>
      <c r="AV37" s="174" t="str">
        <f ca="1">IFERROR(VLOOKUP(ROW(A34),'فهرست بها کلی'!$D$13:$BO$1660,31,0),"")</f>
        <v/>
      </c>
      <c r="AW37" s="174" t="str">
        <f ca="1">IFERROR(VLOOKUP(ROW(A34),'فهرست بها کلی'!$D$13:$BO$1660,34,0),"")</f>
        <v/>
      </c>
      <c r="AX37" s="174" t="str">
        <f ca="1">IFERROR(VLOOKUP(ROW(A34),'فهرست بها کلی'!$D$13:$BO$1660,37,0),"")</f>
        <v/>
      </c>
      <c r="AY37" s="174" t="str">
        <f ca="1">IFERROR(VLOOKUP(ROW(A34),'فهرست بها کلی'!$D$13:$BO$1660,40,0),"")</f>
        <v/>
      </c>
      <c r="AZ37" s="174" t="str">
        <f ca="1">IFERROR(VLOOKUP(ROW(A34),'فهرست بها کلی'!$D$13:$BO$1660,43,0),"")</f>
        <v/>
      </c>
      <c r="BA37" s="174" t="str">
        <f ca="1">IFERROR(VLOOKUP(ROW(A34),'فهرست بها کلی'!$D$13:$BO$1660,46,0),"")</f>
        <v/>
      </c>
      <c r="BB37" s="174" t="str">
        <f ca="1">IFERROR(VLOOKUP(ROW(A34),'فهرست بها کلی'!$D$13:$BO$1660,49,0),"")</f>
        <v/>
      </c>
      <c r="BC37" s="174" t="str">
        <f ca="1">IFERROR(VLOOKUP(ROW(A34),'فهرست بها کلی'!$D$13:$BO$1660,52,0),"")</f>
        <v/>
      </c>
      <c r="BD37" s="174" t="str">
        <f ca="1">IFERROR(VLOOKUP(ROW(A34),'فهرست بها کلی'!$D$13:$BO$1660,55,0),"")</f>
        <v/>
      </c>
      <c r="BE37" s="174" t="str">
        <f ca="1">IFERROR(VLOOKUP(ROW(A34),'فهرست بها کلی'!$D$13:$BO$1660,58,0),"")</f>
        <v/>
      </c>
      <c r="BF37" s="174" t="str">
        <f ca="1">IFERROR(VLOOKUP(ROW(A34),'فهرست بها کلی'!$D$13:$BO$1660,61,0),"")</f>
        <v/>
      </c>
      <c r="BG37" s="174" t="str">
        <f ca="1">IFERROR(VLOOKUP(ROW(B34),'فهرست بها کلی'!$D$13:$BO$1660,64,0),"")</f>
        <v/>
      </c>
      <c r="BH37" s="174" t="str">
        <f ca="1">IFERROR(VLOOKUP(ROW(C34),'فهرست بها کلی'!$D$13:$BO$1660,15,0),"")</f>
        <v/>
      </c>
      <c r="BI37" s="245" t="str">
        <f t="shared" ca="1" si="6"/>
        <v xml:space="preserve"> </v>
      </c>
      <c r="BJ37" s="245" t="str">
        <f t="shared" ca="1" si="7"/>
        <v/>
      </c>
      <c r="BK37" s="189" t="str">
        <f t="shared" ca="1" si="8"/>
        <v/>
      </c>
      <c r="BL37" s="168" t="e">
        <f t="shared" ca="1" si="9"/>
        <v>#VALUE!</v>
      </c>
    </row>
    <row r="38" spans="1:64" ht="34.5" customHeight="1">
      <c r="A38" s="174" t="str">
        <f ca="1">IFERROR(VLOOKUP(ROW(A35),'فهرست بها کلی'!$D$13:$BO$1660,1,0),"")</f>
        <v/>
      </c>
      <c r="B38" s="174" t="str">
        <f ca="1">IFERROR(VLOOKUP(ROW(A35),'فهرست بها کلی'!$D$13:$BO$1660,4,0),"")</f>
        <v/>
      </c>
      <c r="C38" s="174" t="str">
        <f ca="1">IFERROR(VLOOKUP(ROW(A35),'فهرست بها کلی'!$D$13:$BO$1660,5,0),"")</f>
        <v/>
      </c>
      <c r="D38" s="174" t="str">
        <f ca="1">IFERROR(VLOOKUP(ROW(A35),'فهرست بها کلی'!$D$13:$BO$1660,6,0),"")</f>
        <v/>
      </c>
      <c r="E38" s="174" t="str">
        <f ca="1">IFERROR(VLOOKUP(ROW(A35),'فهرست بها کلی'!$D$13:$BO$1660,7,0),"")</f>
        <v/>
      </c>
      <c r="F38" s="174" t="str">
        <f ca="1">IFERROR(VLOOKUP(ROW(A35),'فهرست بها کلی'!$D$13:$BO$1660,8,0),"")</f>
        <v/>
      </c>
      <c r="G38" s="174" t="str">
        <f ca="1">IFERROR(VLOOKUP(ROW(A35),'فهرست بها کلی'!$D$13:$BO$1660,20,0),"")</f>
        <v/>
      </c>
      <c r="H38" s="174" t="str">
        <f ca="1">IFERROR(VLOOKUP(ROW(A35),'فهرست بها کلی'!$D$13:$BO$1660,23,0),"")</f>
        <v/>
      </c>
      <c r="I38" s="174" t="str">
        <f ca="1">IFERROR(VLOOKUP(ROW(A35),'فهرست بها کلی'!$D$13:$BO$1660,26,0),"")</f>
        <v/>
      </c>
      <c r="J38" s="174" t="str">
        <f ca="1">IFERROR(VLOOKUP(ROW(A35),'فهرست بها کلی'!$D$13:$BO$1660,29,0),"")</f>
        <v/>
      </c>
      <c r="K38" s="174" t="str">
        <f ca="1">IFERROR(VLOOKUP(ROW(A35),'فهرست بها کلی'!$D$13:$BO$1660,32,0),"")</f>
        <v/>
      </c>
      <c r="L38" s="174" t="str">
        <f ca="1">IFERROR(VLOOKUP(ROW(A35),'فهرست بها کلی'!$D$13:$BO$1660,35,0),"")</f>
        <v/>
      </c>
      <c r="M38" s="174" t="str">
        <f ca="1">IFERROR(VLOOKUP(ROW(A35),'فهرست بها کلی'!$D$13:$BO$1660,38,0),"")</f>
        <v/>
      </c>
      <c r="N38" s="174" t="str">
        <f ca="1">IFERROR(VLOOKUP(ROW(A35),'فهرست بها کلی'!$D$13:$BO$1660,41,0),"")</f>
        <v/>
      </c>
      <c r="O38" s="174" t="str">
        <f ca="1">IFERROR(VLOOKUP(ROW(A35),'فهرست بها کلی'!$D$13:$BO$1660,44,0),"")</f>
        <v/>
      </c>
      <c r="P38" s="174" t="str">
        <f ca="1">IFERROR(VLOOKUP(ROW(A35),'فهرست بها کلی'!$D$13:$BO$1660,47,0),"")</f>
        <v/>
      </c>
      <c r="Q38" s="174" t="str">
        <f ca="1">IFERROR(VLOOKUP(ROW(A35),'فهرست بها کلی'!$D$13:$BO$1660,50,0),"")</f>
        <v/>
      </c>
      <c r="R38" s="174" t="str">
        <f ca="1">IFERROR(VLOOKUP(ROW(A35),'فهرست بها کلی'!$D$13:$BO$1660,53,0),"")</f>
        <v/>
      </c>
      <c r="S38" s="174" t="str">
        <f ca="1">IFERROR(VLOOKUP(ROW(A35),'فهرست بها کلی'!$D$13:$BO$1660,56,0),"")</f>
        <v/>
      </c>
      <c r="T38" s="174" t="str">
        <f ca="1">IFERROR(VLOOKUP(ROW(A35),'فهرست بها کلی'!$D$13:$BO$1660,59,0),"")</f>
        <v/>
      </c>
      <c r="U38" s="174" t="str">
        <f ca="1">IFERROR(VLOOKUP(ROW(A35),'فهرست بها کلی'!$D$13:$BO$1660,62,0),"")</f>
        <v/>
      </c>
      <c r="V38" s="241">
        <f t="shared" ca="1" si="2"/>
        <v>0</v>
      </c>
      <c r="W38" s="242" t="str">
        <f t="shared" ca="1" si="3"/>
        <v/>
      </c>
      <c r="X38" s="174" t="str">
        <f ca="1">IFERROR(VLOOKUP(ROW(A35),'فهرست بها کلی'!$D$13:$BO$1660,9,0),"")</f>
        <v/>
      </c>
      <c r="Y38" s="174" t="str">
        <f ca="1">IFERROR(VLOOKUP(ROW(A35),'فهرست بها کلی'!$D$13:$BO$1660,10,0),"")</f>
        <v/>
      </c>
      <c r="Z38" s="174" t="str">
        <f ca="1">IFERROR(VLOOKUP(ROW(A35),'فهرست بها کلی'!$D$13:$BO$1660,11,0),"")</f>
        <v/>
      </c>
      <c r="AA38" s="174" t="str">
        <f ca="1">IFERROR(VLOOKUP(ROW(A35),'فهرست بها کلی'!$D$13:$BO$1660,12,0),"")</f>
        <v/>
      </c>
      <c r="AB38" s="243" t="str">
        <f t="shared" ca="1" si="4"/>
        <v/>
      </c>
      <c r="AC38" s="174" t="str">
        <f ca="1">IFERROR(VLOOKUP(ROW(A35),'فهرست بها کلی'!$D$13:$BO$1660,21,0),"")</f>
        <v/>
      </c>
      <c r="AD38" s="174" t="str">
        <f ca="1">IFERROR(VLOOKUP(ROW(A35),'فهرست بها کلی'!$D$13:$BO$1660,24,0),"")</f>
        <v/>
      </c>
      <c r="AE38" s="174" t="str">
        <f ca="1">IFERROR(VLOOKUP(ROW(A35),'فهرست بها کلی'!$D$13:$BO$1660,27,0),"")</f>
        <v/>
      </c>
      <c r="AF38" s="174" t="str">
        <f ca="1">IFERROR(VLOOKUP(ROW(A35),'فهرست بها کلی'!$D$13:$BO$1660,30,0),"")</f>
        <v/>
      </c>
      <c r="AG38" s="174" t="str">
        <f ca="1">IFERROR(VLOOKUP(ROW(A35),'فهرست بها کلی'!$D$13:$BO$1660,33,0),"")</f>
        <v/>
      </c>
      <c r="AH38" s="174" t="str">
        <f ca="1">IFERROR(VLOOKUP(ROW(A35),'فهرست بها کلی'!$D$13:$BO$1660,36,0),"")</f>
        <v/>
      </c>
      <c r="AI38" s="174" t="str">
        <f ca="1">IFERROR(VLOOKUP(ROW(A35),'فهرست بها کلی'!$D$13:$BO$1660,39,0),"")</f>
        <v/>
      </c>
      <c r="AJ38" s="174" t="str">
        <f ca="1">IFERROR(VLOOKUP(ROW(A35),'فهرست بها کلی'!$D$13:$BO$1660,42,0),"")</f>
        <v/>
      </c>
      <c r="AK38" s="174" t="str">
        <f ca="1">IFERROR(VLOOKUP(ROW(A35),'فهرست بها کلی'!$D$13:$BO$1660,45,0),"")</f>
        <v/>
      </c>
      <c r="AL38" s="174" t="str">
        <f ca="1">IFERROR(VLOOKUP(ROW(A35),'فهرست بها کلی'!$D$13:$BO$1660,48,0),"")</f>
        <v/>
      </c>
      <c r="AM38" s="174" t="str">
        <f ca="1">IFERROR(VLOOKUP(ROW(A35),'فهرست بها کلی'!$D$13:$BO$1660,51,0),"")</f>
        <v/>
      </c>
      <c r="AN38" s="174" t="str">
        <f ca="1">IFERROR(VLOOKUP(ROW(A35),'فهرست بها کلی'!$D$13:$BO$1660,54,0),"")</f>
        <v/>
      </c>
      <c r="AO38" s="174" t="str">
        <f ca="1">IFERROR(VLOOKUP(ROW(A35),'فهرست بها کلی'!$D$13:$BO$1660,57,0),"")</f>
        <v/>
      </c>
      <c r="AP38" s="174" t="str">
        <f ca="1">IFERROR(VLOOKUP(ROW(A35),'فهرست بها کلی'!$D$13:$BO$1660,60,0),"")</f>
        <v/>
      </c>
      <c r="AQ38" s="174" t="str">
        <f ca="1">IFERROR(VLOOKUP(ROW(A35),'فهرست بها کلی'!$D$13:$BO$1660,63,0),"")</f>
        <v/>
      </c>
      <c r="AR38" s="244">
        <f t="shared" ca="1" si="5"/>
        <v>0</v>
      </c>
      <c r="AS38" s="174" t="str">
        <f ca="1">IFERROR(VLOOKUP(ROW(A35),'فهرست بها کلی'!$D$13:$BO$1660,22,0),"")</f>
        <v/>
      </c>
      <c r="AT38" s="174" t="str">
        <f ca="1">IFERROR(VLOOKUP(ROW(A35),'فهرست بها کلی'!$D$13:$BO$1660,25,0),"")</f>
        <v/>
      </c>
      <c r="AU38" s="174" t="str">
        <f ca="1">IFERROR(VLOOKUP(ROW(A35),'فهرست بها کلی'!$D$13:$BO$1660,28,0),"")</f>
        <v/>
      </c>
      <c r="AV38" s="174" t="str">
        <f ca="1">IFERROR(VLOOKUP(ROW(A35),'فهرست بها کلی'!$D$13:$BO$1660,31,0),"")</f>
        <v/>
      </c>
      <c r="AW38" s="174" t="str">
        <f ca="1">IFERROR(VLOOKUP(ROW(A35),'فهرست بها کلی'!$D$13:$BO$1660,34,0),"")</f>
        <v/>
      </c>
      <c r="AX38" s="174" t="str">
        <f ca="1">IFERROR(VLOOKUP(ROW(A35),'فهرست بها کلی'!$D$13:$BO$1660,37,0),"")</f>
        <v/>
      </c>
      <c r="AY38" s="174" t="str">
        <f ca="1">IFERROR(VLOOKUP(ROW(A35),'فهرست بها کلی'!$D$13:$BO$1660,40,0),"")</f>
        <v/>
      </c>
      <c r="AZ38" s="174" t="str">
        <f ca="1">IFERROR(VLOOKUP(ROW(A35),'فهرست بها کلی'!$D$13:$BO$1660,43,0),"")</f>
        <v/>
      </c>
      <c r="BA38" s="174" t="str">
        <f ca="1">IFERROR(VLOOKUP(ROW(A35),'فهرست بها کلی'!$D$13:$BO$1660,46,0),"")</f>
        <v/>
      </c>
      <c r="BB38" s="174" t="str">
        <f ca="1">IFERROR(VLOOKUP(ROW(A35),'فهرست بها کلی'!$D$13:$BO$1660,49,0),"")</f>
        <v/>
      </c>
      <c r="BC38" s="174" t="str">
        <f ca="1">IFERROR(VLOOKUP(ROW(A35),'فهرست بها کلی'!$D$13:$BO$1660,52,0),"")</f>
        <v/>
      </c>
      <c r="BD38" s="174" t="str">
        <f ca="1">IFERROR(VLOOKUP(ROW(A35),'فهرست بها کلی'!$D$13:$BO$1660,55,0),"")</f>
        <v/>
      </c>
      <c r="BE38" s="174" t="str">
        <f ca="1">IFERROR(VLOOKUP(ROW(A35),'فهرست بها کلی'!$D$13:$BO$1660,58,0),"")</f>
        <v/>
      </c>
      <c r="BF38" s="174" t="str">
        <f ca="1">IFERROR(VLOOKUP(ROW(A35),'فهرست بها کلی'!$D$13:$BO$1660,61,0),"")</f>
        <v/>
      </c>
      <c r="BG38" s="174" t="str">
        <f ca="1">IFERROR(VLOOKUP(ROW(B35),'فهرست بها کلی'!$D$13:$BO$1660,64,0),"")</f>
        <v/>
      </c>
      <c r="BH38" s="174" t="str">
        <f ca="1">IFERROR(VLOOKUP(ROW(C35),'فهرست بها کلی'!$D$13:$BO$1660,15,0),"")</f>
        <v/>
      </c>
      <c r="BI38" s="245" t="str">
        <f t="shared" ca="1" si="6"/>
        <v xml:space="preserve"> </v>
      </c>
      <c r="BJ38" s="245" t="str">
        <f t="shared" ca="1" si="7"/>
        <v/>
      </c>
      <c r="BK38" s="189" t="str">
        <f t="shared" ca="1" si="8"/>
        <v/>
      </c>
      <c r="BL38" s="168" t="e">
        <f t="shared" ca="1" si="9"/>
        <v>#VALUE!</v>
      </c>
    </row>
    <row r="39" spans="1:64" ht="34.5" customHeight="1">
      <c r="A39" s="174" t="str">
        <f ca="1">IFERROR(VLOOKUP(ROW(A36),'فهرست بها کلی'!$D$13:$BO$1660,1,0),"")</f>
        <v/>
      </c>
      <c r="B39" s="174" t="str">
        <f ca="1">IFERROR(VLOOKUP(ROW(A36),'فهرست بها کلی'!$D$13:$BO$1660,4,0),"")</f>
        <v/>
      </c>
      <c r="C39" s="174" t="str">
        <f ca="1">IFERROR(VLOOKUP(ROW(A36),'فهرست بها کلی'!$D$13:$BO$1660,5,0),"")</f>
        <v/>
      </c>
      <c r="D39" s="174" t="str">
        <f ca="1">IFERROR(VLOOKUP(ROW(A36),'فهرست بها کلی'!$D$13:$BO$1660,6,0),"")</f>
        <v/>
      </c>
      <c r="E39" s="174" t="str">
        <f ca="1">IFERROR(VLOOKUP(ROW(A36),'فهرست بها کلی'!$D$13:$BO$1660,7,0),"")</f>
        <v/>
      </c>
      <c r="F39" s="174" t="str">
        <f ca="1">IFERROR(VLOOKUP(ROW(A36),'فهرست بها کلی'!$D$13:$BO$1660,8,0),"")</f>
        <v/>
      </c>
      <c r="G39" s="174" t="str">
        <f ca="1">IFERROR(VLOOKUP(ROW(A36),'فهرست بها کلی'!$D$13:$BO$1660,20,0),"")</f>
        <v/>
      </c>
      <c r="H39" s="174" t="str">
        <f ca="1">IFERROR(VLOOKUP(ROW(A36),'فهرست بها کلی'!$D$13:$BO$1660,23,0),"")</f>
        <v/>
      </c>
      <c r="I39" s="174" t="str">
        <f ca="1">IFERROR(VLOOKUP(ROW(A36),'فهرست بها کلی'!$D$13:$BO$1660,26,0),"")</f>
        <v/>
      </c>
      <c r="J39" s="174" t="str">
        <f ca="1">IFERROR(VLOOKUP(ROW(A36),'فهرست بها کلی'!$D$13:$BO$1660,29,0),"")</f>
        <v/>
      </c>
      <c r="K39" s="174" t="str">
        <f ca="1">IFERROR(VLOOKUP(ROW(A36),'فهرست بها کلی'!$D$13:$BO$1660,32,0),"")</f>
        <v/>
      </c>
      <c r="L39" s="174" t="str">
        <f ca="1">IFERROR(VLOOKUP(ROW(A36),'فهرست بها کلی'!$D$13:$BO$1660,35,0),"")</f>
        <v/>
      </c>
      <c r="M39" s="174" t="str">
        <f ca="1">IFERROR(VLOOKUP(ROW(A36),'فهرست بها کلی'!$D$13:$BO$1660,38,0),"")</f>
        <v/>
      </c>
      <c r="N39" s="174" t="str">
        <f ca="1">IFERROR(VLOOKUP(ROW(A36),'فهرست بها کلی'!$D$13:$BO$1660,41,0),"")</f>
        <v/>
      </c>
      <c r="O39" s="174" t="str">
        <f ca="1">IFERROR(VLOOKUP(ROW(A36),'فهرست بها کلی'!$D$13:$BO$1660,44,0),"")</f>
        <v/>
      </c>
      <c r="P39" s="174" t="str">
        <f ca="1">IFERROR(VLOOKUP(ROW(A36),'فهرست بها کلی'!$D$13:$BO$1660,47,0),"")</f>
        <v/>
      </c>
      <c r="Q39" s="174" t="str">
        <f ca="1">IFERROR(VLOOKUP(ROW(A36),'فهرست بها کلی'!$D$13:$BO$1660,50,0),"")</f>
        <v/>
      </c>
      <c r="R39" s="174" t="str">
        <f ca="1">IFERROR(VLOOKUP(ROW(A36),'فهرست بها کلی'!$D$13:$BO$1660,53,0),"")</f>
        <v/>
      </c>
      <c r="S39" s="174" t="str">
        <f ca="1">IFERROR(VLOOKUP(ROW(A36),'فهرست بها کلی'!$D$13:$BO$1660,56,0),"")</f>
        <v/>
      </c>
      <c r="T39" s="174" t="str">
        <f ca="1">IFERROR(VLOOKUP(ROW(A36),'فهرست بها کلی'!$D$13:$BO$1660,59,0),"")</f>
        <v/>
      </c>
      <c r="U39" s="174" t="str">
        <f ca="1">IFERROR(VLOOKUP(ROW(A36),'فهرست بها کلی'!$D$13:$BO$1660,62,0),"")</f>
        <v/>
      </c>
      <c r="V39" s="241">
        <f t="shared" ca="1" si="2"/>
        <v>0</v>
      </c>
      <c r="W39" s="242" t="str">
        <f t="shared" ca="1" si="3"/>
        <v/>
      </c>
      <c r="X39" s="174" t="str">
        <f ca="1">IFERROR(VLOOKUP(ROW(A36),'فهرست بها کلی'!$D$13:$BO$1660,9,0),"")</f>
        <v/>
      </c>
      <c r="Y39" s="174" t="str">
        <f ca="1">IFERROR(VLOOKUP(ROW(A36),'فهرست بها کلی'!$D$13:$BO$1660,10,0),"")</f>
        <v/>
      </c>
      <c r="Z39" s="174" t="str">
        <f ca="1">IFERROR(VLOOKUP(ROW(A36),'فهرست بها کلی'!$D$13:$BO$1660,11,0),"")</f>
        <v/>
      </c>
      <c r="AA39" s="174" t="str">
        <f ca="1">IFERROR(VLOOKUP(ROW(A36),'فهرست بها کلی'!$D$13:$BO$1660,12,0),"")</f>
        <v/>
      </c>
      <c r="AB39" s="243" t="str">
        <f t="shared" ca="1" si="4"/>
        <v/>
      </c>
      <c r="AC39" s="174" t="str">
        <f ca="1">IFERROR(VLOOKUP(ROW(A36),'فهرست بها کلی'!$D$13:$BO$1660,21,0),"")</f>
        <v/>
      </c>
      <c r="AD39" s="174" t="str">
        <f ca="1">IFERROR(VLOOKUP(ROW(A36),'فهرست بها کلی'!$D$13:$BO$1660,24,0),"")</f>
        <v/>
      </c>
      <c r="AE39" s="174" t="str">
        <f ca="1">IFERROR(VLOOKUP(ROW(A36),'فهرست بها کلی'!$D$13:$BO$1660,27,0),"")</f>
        <v/>
      </c>
      <c r="AF39" s="174" t="str">
        <f ca="1">IFERROR(VLOOKUP(ROW(A36),'فهرست بها کلی'!$D$13:$BO$1660,30,0),"")</f>
        <v/>
      </c>
      <c r="AG39" s="174" t="str">
        <f ca="1">IFERROR(VLOOKUP(ROW(A36),'فهرست بها کلی'!$D$13:$BO$1660,33,0),"")</f>
        <v/>
      </c>
      <c r="AH39" s="174" t="str">
        <f ca="1">IFERROR(VLOOKUP(ROW(A36),'فهرست بها کلی'!$D$13:$BO$1660,36,0),"")</f>
        <v/>
      </c>
      <c r="AI39" s="174" t="str">
        <f ca="1">IFERROR(VLOOKUP(ROW(A36),'فهرست بها کلی'!$D$13:$BO$1660,39,0),"")</f>
        <v/>
      </c>
      <c r="AJ39" s="174" t="str">
        <f ca="1">IFERROR(VLOOKUP(ROW(A36),'فهرست بها کلی'!$D$13:$BO$1660,42,0),"")</f>
        <v/>
      </c>
      <c r="AK39" s="174" t="str">
        <f ca="1">IFERROR(VLOOKUP(ROW(A36),'فهرست بها کلی'!$D$13:$BO$1660,45,0),"")</f>
        <v/>
      </c>
      <c r="AL39" s="174" t="str">
        <f ca="1">IFERROR(VLOOKUP(ROW(A36),'فهرست بها کلی'!$D$13:$BO$1660,48,0),"")</f>
        <v/>
      </c>
      <c r="AM39" s="174" t="str">
        <f ca="1">IFERROR(VLOOKUP(ROW(A36),'فهرست بها کلی'!$D$13:$BO$1660,51,0),"")</f>
        <v/>
      </c>
      <c r="AN39" s="174" t="str">
        <f ca="1">IFERROR(VLOOKUP(ROW(A36),'فهرست بها کلی'!$D$13:$BO$1660,54,0),"")</f>
        <v/>
      </c>
      <c r="AO39" s="174" t="str">
        <f ca="1">IFERROR(VLOOKUP(ROW(A36),'فهرست بها کلی'!$D$13:$BO$1660,57,0),"")</f>
        <v/>
      </c>
      <c r="AP39" s="174" t="str">
        <f ca="1">IFERROR(VLOOKUP(ROW(A36),'فهرست بها کلی'!$D$13:$BO$1660,60,0),"")</f>
        <v/>
      </c>
      <c r="AQ39" s="174" t="str">
        <f ca="1">IFERROR(VLOOKUP(ROW(A36),'فهرست بها کلی'!$D$13:$BO$1660,63,0),"")</f>
        <v/>
      </c>
      <c r="AR39" s="244">
        <f t="shared" ca="1" si="5"/>
        <v>0</v>
      </c>
      <c r="AS39" s="174" t="str">
        <f ca="1">IFERROR(VLOOKUP(ROW(A36),'فهرست بها کلی'!$D$13:$BO$1660,22,0),"")</f>
        <v/>
      </c>
      <c r="AT39" s="174" t="str">
        <f ca="1">IFERROR(VLOOKUP(ROW(A36),'فهرست بها کلی'!$D$13:$BO$1660,25,0),"")</f>
        <v/>
      </c>
      <c r="AU39" s="174" t="str">
        <f ca="1">IFERROR(VLOOKUP(ROW(A36),'فهرست بها کلی'!$D$13:$BO$1660,28,0),"")</f>
        <v/>
      </c>
      <c r="AV39" s="174" t="str">
        <f ca="1">IFERROR(VLOOKUP(ROW(A36),'فهرست بها کلی'!$D$13:$BO$1660,31,0),"")</f>
        <v/>
      </c>
      <c r="AW39" s="174" t="str">
        <f ca="1">IFERROR(VLOOKUP(ROW(A36),'فهرست بها کلی'!$D$13:$BO$1660,34,0),"")</f>
        <v/>
      </c>
      <c r="AX39" s="174" t="str">
        <f ca="1">IFERROR(VLOOKUP(ROW(A36),'فهرست بها کلی'!$D$13:$BO$1660,37,0),"")</f>
        <v/>
      </c>
      <c r="AY39" s="174" t="str">
        <f ca="1">IFERROR(VLOOKUP(ROW(A36),'فهرست بها کلی'!$D$13:$BO$1660,40,0),"")</f>
        <v/>
      </c>
      <c r="AZ39" s="174" t="str">
        <f ca="1">IFERROR(VLOOKUP(ROW(A36),'فهرست بها کلی'!$D$13:$BO$1660,43,0),"")</f>
        <v/>
      </c>
      <c r="BA39" s="174" t="str">
        <f ca="1">IFERROR(VLOOKUP(ROW(A36),'فهرست بها کلی'!$D$13:$BO$1660,46,0),"")</f>
        <v/>
      </c>
      <c r="BB39" s="174" t="str">
        <f ca="1">IFERROR(VLOOKUP(ROW(A36),'فهرست بها کلی'!$D$13:$BO$1660,49,0),"")</f>
        <v/>
      </c>
      <c r="BC39" s="174" t="str">
        <f ca="1">IFERROR(VLOOKUP(ROW(A36),'فهرست بها کلی'!$D$13:$BO$1660,52,0),"")</f>
        <v/>
      </c>
      <c r="BD39" s="174" t="str">
        <f ca="1">IFERROR(VLOOKUP(ROW(A36),'فهرست بها کلی'!$D$13:$BO$1660,55,0),"")</f>
        <v/>
      </c>
      <c r="BE39" s="174" t="str">
        <f ca="1">IFERROR(VLOOKUP(ROW(A36),'فهرست بها کلی'!$D$13:$BO$1660,58,0),"")</f>
        <v/>
      </c>
      <c r="BF39" s="174" t="str">
        <f ca="1">IFERROR(VLOOKUP(ROW(A36),'فهرست بها کلی'!$D$13:$BO$1660,61,0),"")</f>
        <v/>
      </c>
      <c r="BG39" s="174" t="str">
        <f ca="1">IFERROR(VLOOKUP(ROW(B36),'فهرست بها کلی'!$D$13:$BO$1660,64,0),"")</f>
        <v/>
      </c>
      <c r="BH39" s="174" t="str">
        <f ca="1">IFERROR(VLOOKUP(ROW(C36),'فهرست بها کلی'!$D$13:$BO$1660,15,0),"")</f>
        <v/>
      </c>
      <c r="BI39" s="245" t="str">
        <f t="shared" ca="1" si="6"/>
        <v xml:space="preserve"> </v>
      </c>
      <c r="BJ39" s="245" t="str">
        <f t="shared" ca="1" si="7"/>
        <v/>
      </c>
      <c r="BK39" s="189" t="str">
        <f t="shared" ca="1" si="8"/>
        <v/>
      </c>
      <c r="BL39" s="168" t="e">
        <f t="shared" ca="1" si="9"/>
        <v>#VALUE!</v>
      </c>
    </row>
    <row r="40" spans="1:64" ht="34.5" customHeight="1">
      <c r="A40" s="174" t="str">
        <f ca="1">IFERROR(VLOOKUP(ROW(A37),'فهرست بها کلی'!$D$13:$BO$1660,1,0),"")</f>
        <v/>
      </c>
      <c r="B40" s="174" t="str">
        <f ca="1">IFERROR(VLOOKUP(ROW(A37),'فهرست بها کلی'!$D$13:$BO$1660,4,0),"")</f>
        <v/>
      </c>
      <c r="C40" s="174" t="str">
        <f ca="1">IFERROR(VLOOKUP(ROW(A37),'فهرست بها کلی'!$D$13:$BO$1660,5,0),"")</f>
        <v/>
      </c>
      <c r="D40" s="174" t="str">
        <f ca="1">IFERROR(VLOOKUP(ROW(A37),'فهرست بها کلی'!$D$13:$BO$1660,6,0),"")</f>
        <v/>
      </c>
      <c r="E40" s="174" t="str">
        <f ca="1">IFERROR(VLOOKUP(ROW(A37),'فهرست بها کلی'!$D$13:$BO$1660,7,0),"")</f>
        <v/>
      </c>
      <c r="F40" s="174" t="str">
        <f ca="1">IFERROR(VLOOKUP(ROW(A37),'فهرست بها کلی'!$D$13:$BO$1660,8,0),"")</f>
        <v/>
      </c>
      <c r="G40" s="174" t="str">
        <f ca="1">IFERROR(VLOOKUP(ROW(A37),'فهرست بها کلی'!$D$13:$BO$1660,20,0),"")</f>
        <v/>
      </c>
      <c r="H40" s="174" t="str">
        <f ca="1">IFERROR(VLOOKUP(ROW(A37),'فهرست بها کلی'!$D$13:$BO$1660,23,0),"")</f>
        <v/>
      </c>
      <c r="I40" s="174" t="str">
        <f ca="1">IFERROR(VLOOKUP(ROW(A37),'فهرست بها کلی'!$D$13:$BO$1660,26,0),"")</f>
        <v/>
      </c>
      <c r="J40" s="174" t="str">
        <f ca="1">IFERROR(VLOOKUP(ROW(A37),'فهرست بها کلی'!$D$13:$BO$1660,29,0),"")</f>
        <v/>
      </c>
      <c r="K40" s="174" t="str">
        <f ca="1">IFERROR(VLOOKUP(ROW(A37),'فهرست بها کلی'!$D$13:$BO$1660,32,0),"")</f>
        <v/>
      </c>
      <c r="L40" s="174" t="str">
        <f ca="1">IFERROR(VLOOKUP(ROW(A37),'فهرست بها کلی'!$D$13:$BO$1660,35,0),"")</f>
        <v/>
      </c>
      <c r="M40" s="174" t="str">
        <f ca="1">IFERROR(VLOOKUP(ROW(A37),'فهرست بها کلی'!$D$13:$BO$1660,38,0),"")</f>
        <v/>
      </c>
      <c r="N40" s="174" t="str">
        <f ca="1">IFERROR(VLOOKUP(ROW(A37),'فهرست بها کلی'!$D$13:$BO$1660,41,0),"")</f>
        <v/>
      </c>
      <c r="O40" s="174" t="str">
        <f ca="1">IFERROR(VLOOKUP(ROW(A37),'فهرست بها کلی'!$D$13:$BO$1660,44,0),"")</f>
        <v/>
      </c>
      <c r="P40" s="174" t="str">
        <f ca="1">IFERROR(VLOOKUP(ROW(A37),'فهرست بها کلی'!$D$13:$BO$1660,47,0),"")</f>
        <v/>
      </c>
      <c r="Q40" s="174" t="str">
        <f ca="1">IFERROR(VLOOKUP(ROW(A37),'فهرست بها کلی'!$D$13:$BO$1660,50,0),"")</f>
        <v/>
      </c>
      <c r="R40" s="174" t="str">
        <f ca="1">IFERROR(VLOOKUP(ROW(A37),'فهرست بها کلی'!$D$13:$BO$1660,53,0),"")</f>
        <v/>
      </c>
      <c r="S40" s="174" t="str">
        <f ca="1">IFERROR(VLOOKUP(ROW(A37),'فهرست بها کلی'!$D$13:$BO$1660,56,0),"")</f>
        <v/>
      </c>
      <c r="T40" s="174" t="str">
        <f ca="1">IFERROR(VLOOKUP(ROW(A37),'فهرست بها کلی'!$D$13:$BO$1660,59,0),"")</f>
        <v/>
      </c>
      <c r="U40" s="174" t="str">
        <f ca="1">IFERROR(VLOOKUP(ROW(A37),'فهرست بها کلی'!$D$13:$BO$1660,62,0),"")</f>
        <v/>
      </c>
      <c r="V40" s="241">
        <f t="shared" ca="1" si="2"/>
        <v>0</v>
      </c>
      <c r="W40" s="242" t="str">
        <f t="shared" ca="1" si="3"/>
        <v/>
      </c>
      <c r="X40" s="174" t="str">
        <f ca="1">IFERROR(VLOOKUP(ROW(A37),'فهرست بها کلی'!$D$13:$BO$1660,9,0),"")</f>
        <v/>
      </c>
      <c r="Y40" s="174" t="str">
        <f ca="1">IFERROR(VLOOKUP(ROW(A37),'فهرست بها کلی'!$D$13:$BO$1660,10,0),"")</f>
        <v/>
      </c>
      <c r="Z40" s="174" t="str">
        <f ca="1">IFERROR(VLOOKUP(ROW(A37),'فهرست بها کلی'!$D$13:$BO$1660,11,0),"")</f>
        <v/>
      </c>
      <c r="AA40" s="174" t="str">
        <f ca="1">IFERROR(VLOOKUP(ROW(A37),'فهرست بها کلی'!$D$13:$BO$1660,12,0),"")</f>
        <v/>
      </c>
      <c r="AB40" s="243" t="str">
        <f t="shared" ca="1" si="4"/>
        <v/>
      </c>
      <c r="AC40" s="174" t="str">
        <f ca="1">IFERROR(VLOOKUP(ROW(A37),'فهرست بها کلی'!$D$13:$BO$1660,21,0),"")</f>
        <v/>
      </c>
      <c r="AD40" s="174" t="str">
        <f ca="1">IFERROR(VLOOKUP(ROW(A37),'فهرست بها کلی'!$D$13:$BO$1660,24,0),"")</f>
        <v/>
      </c>
      <c r="AE40" s="174" t="str">
        <f ca="1">IFERROR(VLOOKUP(ROW(A37),'فهرست بها کلی'!$D$13:$BO$1660,27,0),"")</f>
        <v/>
      </c>
      <c r="AF40" s="174" t="str">
        <f ca="1">IFERROR(VLOOKUP(ROW(A37),'فهرست بها کلی'!$D$13:$BO$1660,30,0),"")</f>
        <v/>
      </c>
      <c r="AG40" s="174" t="str">
        <f ca="1">IFERROR(VLOOKUP(ROW(A37),'فهرست بها کلی'!$D$13:$BO$1660,33,0),"")</f>
        <v/>
      </c>
      <c r="AH40" s="174" t="str">
        <f ca="1">IFERROR(VLOOKUP(ROW(A37),'فهرست بها کلی'!$D$13:$BO$1660,36,0),"")</f>
        <v/>
      </c>
      <c r="AI40" s="174" t="str">
        <f ca="1">IFERROR(VLOOKUP(ROW(A37),'فهرست بها کلی'!$D$13:$BO$1660,39,0),"")</f>
        <v/>
      </c>
      <c r="AJ40" s="174" t="str">
        <f ca="1">IFERROR(VLOOKUP(ROW(A37),'فهرست بها کلی'!$D$13:$BO$1660,42,0),"")</f>
        <v/>
      </c>
      <c r="AK40" s="174" t="str">
        <f ca="1">IFERROR(VLOOKUP(ROW(A37),'فهرست بها کلی'!$D$13:$BO$1660,45,0),"")</f>
        <v/>
      </c>
      <c r="AL40" s="174" t="str">
        <f ca="1">IFERROR(VLOOKUP(ROW(A37),'فهرست بها کلی'!$D$13:$BO$1660,48,0),"")</f>
        <v/>
      </c>
      <c r="AM40" s="174" t="str">
        <f ca="1">IFERROR(VLOOKUP(ROW(A37),'فهرست بها کلی'!$D$13:$BO$1660,51,0),"")</f>
        <v/>
      </c>
      <c r="AN40" s="174" t="str">
        <f ca="1">IFERROR(VLOOKUP(ROW(A37),'فهرست بها کلی'!$D$13:$BO$1660,54,0),"")</f>
        <v/>
      </c>
      <c r="AO40" s="174" t="str">
        <f ca="1">IFERROR(VLOOKUP(ROW(A37),'فهرست بها کلی'!$D$13:$BO$1660,57,0),"")</f>
        <v/>
      </c>
      <c r="AP40" s="174" t="str">
        <f ca="1">IFERROR(VLOOKUP(ROW(A37),'فهرست بها کلی'!$D$13:$BO$1660,60,0),"")</f>
        <v/>
      </c>
      <c r="AQ40" s="174" t="str">
        <f ca="1">IFERROR(VLOOKUP(ROW(A37),'فهرست بها کلی'!$D$13:$BO$1660,63,0),"")</f>
        <v/>
      </c>
      <c r="AR40" s="244">
        <f t="shared" ca="1" si="5"/>
        <v>0</v>
      </c>
      <c r="AS40" s="174" t="str">
        <f ca="1">IFERROR(VLOOKUP(ROW(A37),'فهرست بها کلی'!$D$13:$BO$1660,22,0),"")</f>
        <v/>
      </c>
      <c r="AT40" s="174" t="str">
        <f ca="1">IFERROR(VLOOKUP(ROW(A37),'فهرست بها کلی'!$D$13:$BO$1660,25,0),"")</f>
        <v/>
      </c>
      <c r="AU40" s="174" t="str">
        <f ca="1">IFERROR(VLOOKUP(ROW(A37),'فهرست بها کلی'!$D$13:$BO$1660,28,0),"")</f>
        <v/>
      </c>
      <c r="AV40" s="174" t="str">
        <f ca="1">IFERROR(VLOOKUP(ROW(A37),'فهرست بها کلی'!$D$13:$BO$1660,31,0),"")</f>
        <v/>
      </c>
      <c r="AW40" s="174" t="str">
        <f ca="1">IFERROR(VLOOKUP(ROW(A37),'فهرست بها کلی'!$D$13:$BO$1660,34,0),"")</f>
        <v/>
      </c>
      <c r="AX40" s="174" t="str">
        <f ca="1">IFERROR(VLOOKUP(ROW(A37),'فهرست بها کلی'!$D$13:$BO$1660,37,0),"")</f>
        <v/>
      </c>
      <c r="AY40" s="174" t="str">
        <f ca="1">IFERROR(VLOOKUP(ROW(A37),'فهرست بها کلی'!$D$13:$BO$1660,40,0),"")</f>
        <v/>
      </c>
      <c r="AZ40" s="174" t="str">
        <f ca="1">IFERROR(VLOOKUP(ROW(A37),'فهرست بها کلی'!$D$13:$BO$1660,43,0),"")</f>
        <v/>
      </c>
      <c r="BA40" s="174" t="str">
        <f ca="1">IFERROR(VLOOKUP(ROW(A37),'فهرست بها کلی'!$D$13:$BO$1660,46,0),"")</f>
        <v/>
      </c>
      <c r="BB40" s="174" t="str">
        <f ca="1">IFERROR(VLOOKUP(ROW(A37),'فهرست بها کلی'!$D$13:$BO$1660,49,0),"")</f>
        <v/>
      </c>
      <c r="BC40" s="174" t="str">
        <f ca="1">IFERROR(VLOOKUP(ROW(A37),'فهرست بها کلی'!$D$13:$BO$1660,52,0),"")</f>
        <v/>
      </c>
      <c r="BD40" s="174" t="str">
        <f ca="1">IFERROR(VLOOKUP(ROW(A37),'فهرست بها کلی'!$D$13:$BO$1660,55,0),"")</f>
        <v/>
      </c>
      <c r="BE40" s="174" t="str">
        <f ca="1">IFERROR(VLOOKUP(ROW(A37),'فهرست بها کلی'!$D$13:$BO$1660,58,0),"")</f>
        <v/>
      </c>
      <c r="BF40" s="174" t="str">
        <f ca="1">IFERROR(VLOOKUP(ROW(A37),'فهرست بها کلی'!$D$13:$BO$1660,61,0),"")</f>
        <v/>
      </c>
      <c r="BG40" s="174" t="str">
        <f ca="1">IFERROR(VLOOKUP(ROW(B37),'فهرست بها کلی'!$D$13:$BO$1660,64,0),"")</f>
        <v/>
      </c>
      <c r="BH40" s="174" t="str">
        <f ca="1">IFERROR(VLOOKUP(ROW(C37),'فهرست بها کلی'!$D$13:$BO$1660,15,0),"")</f>
        <v/>
      </c>
      <c r="BI40" s="245" t="str">
        <f t="shared" ca="1" si="6"/>
        <v xml:space="preserve"> </v>
      </c>
      <c r="BJ40" s="245" t="str">
        <f t="shared" ca="1" si="7"/>
        <v/>
      </c>
      <c r="BK40" s="189" t="str">
        <f t="shared" ca="1" si="8"/>
        <v/>
      </c>
      <c r="BL40" s="168" t="e">
        <f t="shared" ca="1" si="9"/>
        <v>#VALUE!</v>
      </c>
    </row>
    <row r="41" spans="1:64" ht="34.5" customHeight="1">
      <c r="A41" s="174" t="str">
        <f ca="1">IFERROR(VLOOKUP(ROW(A38),'فهرست بها کلی'!$D$13:$BO$1660,1,0),"")</f>
        <v/>
      </c>
      <c r="B41" s="174" t="str">
        <f ca="1">IFERROR(VLOOKUP(ROW(A38),'فهرست بها کلی'!$D$13:$BO$1660,4,0),"")</f>
        <v/>
      </c>
      <c r="C41" s="174" t="str">
        <f ca="1">IFERROR(VLOOKUP(ROW(A38),'فهرست بها کلی'!$D$13:$BO$1660,5,0),"")</f>
        <v/>
      </c>
      <c r="D41" s="174" t="str">
        <f ca="1">IFERROR(VLOOKUP(ROW(A38),'فهرست بها کلی'!$D$13:$BO$1660,6,0),"")</f>
        <v/>
      </c>
      <c r="E41" s="174" t="str">
        <f ca="1">IFERROR(VLOOKUP(ROW(A38),'فهرست بها کلی'!$D$13:$BO$1660,7,0),"")</f>
        <v/>
      </c>
      <c r="F41" s="174" t="str">
        <f ca="1">IFERROR(VLOOKUP(ROW(A38),'فهرست بها کلی'!$D$13:$BO$1660,8,0),"")</f>
        <v/>
      </c>
      <c r="G41" s="174" t="str">
        <f ca="1">IFERROR(VLOOKUP(ROW(A38),'فهرست بها کلی'!$D$13:$BO$1660,20,0),"")</f>
        <v/>
      </c>
      <c r="H41" s="174" t="str">
        <f ca="1">IFERROR(VLOOKUP(ROW(A38),'فهرست بها کلی'!$D$13:$BO$1660,23,0),"")</f>
        <v/>
      </c>
      <c r="I41" s="174" t="str">
        <f ca="1">IFERROR(VLOOKUP(ROW(A38),'فهرست بها کلی'!$D$13:$BO$1660,26,0),"")</f>
        <v/>
      </c>
      <c r="J41" s="174" t="str">
        <f ca="1">IFERROR(VLOOKUP(ROW(A38),'فهرست بها کلی'!$D$13:$BO$1660,29,0),"")</f>
        <v/>
      </c>
      <c r="K41" s="174" t="str">
        <f ca="1">IFERROR(VLOOKUP(ROW(A38),'فهرست بها کلی'!$D$13:$BO$1660,32,0),"")</f>
        <v/>
      </c>
      <c r="L41" s="174" t="str">
        <f ca="1">IFERROR(VLOOKUP(ROW(A38),'فهرست بها کلی'!$D$13:$BO$1660,35,0),"")</f>
        <v/>
      </c>
      <c r="M41" s="174" t="str">
        <f ca="1">IFERROR(VLOOKUP(ROW(A38),'فهرست بها کلی'!$D$13:$BO$1660,38,0),"")</f>
        <v/>
      </c>
      <c r="N41" s="174" t="str">
        <f ca="1">IFERROR(VLOOKUP(ROW(A38),'فهرست بها کلی'!$D$13:$BO$1660,41,0),"")</f>
        <v/>
      </c>
      <c r="O41" s="174" t="str">
        <f ca="1">IFERROR(VLOOKUP(ROW(A38),'فهرست بها کلی'!$D$13:$BO$1660,44,0),"")</f>
        <v/>
      </c>
      <c r="P41" s="174" t="str">
        <f ca="1">IFERROR(VLOOKUP(ROW(A38),'فهرست بها کلی'!$D$13:$BO$1660,47,0),"")</f>
        <v/>
      </c>
      <c r="Q41" s="174" t="str">
        <f ca="1">IFERROR(VLOOKUP(ROW(A38),'فهرست بها کلی'!$D$13:$BO$1660,50,0),"")</f>
        <v/>
      </c>
      <c r="R41" s="174" t="str">
        <f ca="1">IFERROR(VLOOKUP(ROW(A38),'فهرست بها کلی'!$D$13:$BO$1660,53,0),"")</f>
        <v/>
      </c>
      <c r="S41" s="174" t="str">
        <f ca="1">IFERROR(VLOOKUP(ROW(A38),'فهرست بها کلی'!$D$13:$BO$1660,56,0),"")</f>
        <v/>
      </c>
      <c r="T41" s="174" t="str">
        <f ca="1">IFERROR(VLOOKUP(ROW(A38),'فهرست بها کلی'!$D$13:$BO$1660,59,0),"")</f>
        <v/>
      </c>
      <c r="U41" s="174" t="str">
        <f ca="1">IFERROR(VLOOKUP(ROW(A38),'فهرست بها کلی'!$D$13:$BO$1660,62,0),"")</f>
        <v/>
      </c>
      <c r="V41" s="241">
        <f t="shared" ca="1" si="2"/>
        <v>0</v>
      </c>
      <c r="W41" s="242" t="str">
        <f t="shared" ca="1" si="3"/>
        <v/>
      </c>
      <c r="X41" s="174" t="str">
        <f ca="1">IFERROR(VLOOKUP(ROW(A38),'فهرست بها کلی'!$D$13:$BO$1660,9,0),"")</f>
        <v/>
      </c>
      <c r="Y41" s="174" t="str">
        <f ca="1">IFERROR(VLOOKUP(ROW(A38),'فهرست بها کلی'!$D$13:$BO$1660,10,0),"")</f>
        <v/>
      </c>
      <c r="Z41" s="174" t="str">
        <f ca="1">IFERROR(VLOOKUP(ROW(A38),'فهرست بها کلی'!$D$13:$BO$1660,11,0),"")</f>
        <v/>
      </c>
      <c r="AA41" s="174" t="str">
        <f ca="1">IFERROR(VLOOKUP(ROW(A38),'فهرست بها کلی'!$D$13:$BO$1660,12,0),"")</f>
        <v/>
      </c>
      <c r="AB41" s="243" t="str">
        <f t="shared" ca="1" si="4"/>
        <v/>
      </c>
      <c r="AC41" s="174" t="str">
        <f ca="1">IFERROR(VLOOKUP(ROW(A38),'فهرست بها کلی'!$D$13:$BO$1660,21,0),"")</f>
        <v/>
      </c>
      <c r="AD41" s="174" t="str">
        <f ca="1">IFERROR(VLOOKUP(ROW(A38),'فهرست بها کلی'!$D$13:$BO$1660,24,0),"")</f>
        <v/>
      </c>
      <c r="AE41" s="174" t="str">
        <f ca="1">IFERROR(VLOOKUP(ROW(A38),'فهرست بها کلی'!$D$13:$BO$1660,27,0),"")</f>
        <v/>
      </c>
      <c r="AF41" s="174" t="str">
        <f ca="1">IFERROR(VLOOKUP(ROW(A38),'فهرست بها کلی'!$D$13:$BO$1660,30,0),"")</f>
        <v/>
      </c>
      <c r="AG41" s="174" t="str">
        <f ca="1">IFERROR(VLOOKUP(ROW(A38),'فهرست بها کلی'!$D$13:$BO$1660,33,0),"")</f>
        <v/>
      </c>
      <c r="AH41" s="174" t="str">
        <f ca="1">IFERROR(VLOOKUP(ROW(A38),'فهرست بها کلی'!$D$13:$BO$1660,36,0),"")</f>
        <v/>
      </c>
      <c r="AI41" s="174" t="str">
        <f ca="1">IFERROR(VLOOKUP(ROW(A38),'فهرست بها کلی'!$D$13:$BO$1660,39,0),"")</f>
        <v/>
      </c>
      <c r="AJ41" s="174" t="str">
        <f ca="1">IFERROR(VLOOKUP(ROW(A38),'فهرست بها کلی'!$D$13:$BO$1660,42,0),"")</f>
        <v/>
      </c>
      <c r="AK41" s="174" t="str">
        <f ca="1">IFERROR(VLOOKUP(ROW(A38),'فهرست بها کلی'!$D$13:$BO$1660,45,0),"")</f>
        <v/>
      </c>
      <c r="AL41" s="174" t="str">
        <f ca="1">IFERROR(VLOOKUP(ROW(A38),'فهرست بها کلی'!$D$13:$BO$1660,48,0),"")</f>
        <v/>
      </c>
      <c r="AM41" s="174" t="str">
        <f ca="1">IFERROR(VLOOKUP(ROW(A38),'فهرست بها کلی'!$D$13:$BO$1660,51,0),"")</f>
        <v/>
      </c>
      <c r="AN41" s="174" t="str">
        <f ca="1">IFERROR(VLOOKUP(ROW(A38),'فهرست بها کلی'!$D$13:$BO$1660,54,0),"")</f>
        <v/>
      </c>
      <c r="AO41" s="174" t="str">
        <f ca="1">IFERROR(VLOOKUP(ROW(A38),'فهرست بها کلی'!$D$13:$BO$1660,57,0),"")</f>
        <v/>
      </c>
      <c r="AP41" s="174" t="str">
        <f ca="1">IFERROR(VLOOKUP(ROW(A38),'فهرست بها کلی'!$D$13:$BO$1660,60,0),"")</f>
        <v/>
      </c>
      <c r="AQ41" s="174" t="str">
        <f ca="1">IFERROR(VLOOKUP(ROW(A38),'فهرست بها کلی'!$D$13:$BO$1660,63,0),"")</f>
        <v/>
      </c>
      <c r="AR41" s="244">
        <f t="shared" ca="1" si="5"/>
        <v>0</v>
      </c>
      <c r="AS41" s="174" t="str">
        <f ca="1">IFERROR(VLOOKUP(ROW(A38),'فهرست بها کلی'!$D$13:$BO$1660,22,0),"")</f>
        <v/>
      </c>
      <c r="AT41" s="174" t="str">
        <f ca="1">IFERROR(VLOOKUP(ROW(A38),'فهرست بها کلی'!$D$13:$BO$1660,25,0),"")</f>
        <v/>
      </c>
      <c r="AU41" s="174" t="str">
        <f ca="1">IFERROR(VLOOKUP(ROW(A38),'فهرست بها کلی'!$D$13:$BO$1660,28,0),"")</f>
        <v/>
      </c>
      <c r="AV41" s="174" t="str">
        <f ca="1">IFERROR(VLOOKUP(ROW(A38),'فهرست بها کلی'!$D$13:$BO$1660,31,0),"")</f>
        <v/>
      </c>
      <c r="AW41" s="174" t="str">
        <f ca="1">IFERROR(VLOOKUP(ROW(A38),'فهرست بها کلی'!$D$13:$BO$1660,34,0),"")</f>
        <v/>
      </c>
      <c r="AX41" s="174" t="str">
        <f ca="1">IFERROR(VLOOKUP(ROW(A38),'فهرست بها کلی'!$D$13:$BO$1660,37,0),"")</f>
        <v/>
      </c>
      <c r="AY41" s="174" t="str">
        <f ca="1">IFERROR(VLOOKUP(ROW(A38),'فهرست بها کلی'!$D$13:$BO$1660,40,0),"")</f>
        <v/>
      </c>
      <c r="AZ41" s="174" t="str">
        <f ca="1">IFERROR(VLOOKUP(ROW(A38),'فهرست بها کلی'!$D$13:$BO$1660,43,0),"")</f>
        <v/>
      </c>
      <c r="BA41" s="174" t="str">
        <f ca="1">IFERROR(VLOOKUP(ROW(A38),'فهرست بها کلی'!$D$13:$BO$1660,46,0),"")</f>
        <v/>
      </c>
      <c r="BB41" s="174" t="str">
        <f ca="1">IFERROR(VLOOKUP(ROW(A38),'فهرست بها کلی'!$D$13:$BO$1660,49,0),"")</f>
        <v/>
      </c>
      <c r="BC41" s="174" t="str">
        <f ca="1">IFERROR(VLOOKUP(ROW(A38),'فهرست بها کلی'!$D$13:$BO$1660,52,0),"")</f>
        <v/>
      </c>
      <c r="BD41" s="174" t="str">
        <f ca="1">IFERROR(VLOOKUP(ROW(A38),'فهرست بها کلی'!$D$13:$BO$1660,55,0),"")</f>
        <v/>
      </c>
      <c r="BE41" s="174" t="str">
        <f ca="1">IFERROR(VLOOKUP(ROW(A38),'فهرست بها کلی'!$D$13:$BO$1660,58,0),"")</f>
        <v/>
      </c>
      <c r="BF41" s="174" t="str">
        <f ca="1">IFERROR(VLOOKUP(ROW(A38),'فهرست بها کلی'!$D$13:$BO$1660,61,0),"")</f>
        <v/>
      </c>
      <c r="BG41" s="174" t="str">
        <f ca="1">IFERROR(VLOOKUP(ROW(B38),'فهرست بها کلی'!$D$13:$BO$1660,64,0),"")</f>
        <v/>
      </c>
      <c r="BH41" s="174" t="str">
        <f ca="1">IFERROR(VLOOKUP(ROW(C38),'فهرست بها کلی'!$D$13:$BO$1660,15,0),"")</f>
        <v/>
      </c>
      <c r="BI41" s="245" t="str">
        <f t="shared" ca="1" si="6"/>
        <v xml:space="preserve"> </v>
      </c>
      <c r="BJ41" s="245" t="str">
        <f t="shared" ca="1" si="7"/>
        <v/>
      </c>
      <c r="BK41" s="189" t="str">
        <f t="shared" ca="1" si="8"/>
        <v/>
      </c>
      <c r="BL41" s="168" t="e">
        <f t="shared" ca="1" si="9"/>
        <v>#VALUE!</v>
      </c>
    </row>
    <row r="42" spans="1:64" ht="34.5" customHeight="1">
      <c r="A42" s="174" t="str">
        <f ca="1">IFERROR(VLOOKUP(ROW(A39),'فهرست بها کلی'!$D$13:$BO$1660,1,0),"")</f>
        <v/>
      </c>
      <c r="B42" s="174" t="str">
        <f ca="1">IFERROR(VLOOKUP(ROW(A39),'فهرست بها کلی'!$D$13:$BO$1660,4,0),"")</f>
        <v/>
      </c>
      <c r="C42" s="174" t="str">
        <f ca="1">IFERROR(VLOOKUP(ROW(A39),'فهرست بها کلی'!$D$13:$BO$1660,5,0),"")</f>
        <v/>
      </c>
      <c r="D42" s="174" t="str">
        <f ca="1">IFERROR(VLOOKUP(ROW(A39),'فهرست بها کلی'!$D$13:$BO$1660,6,0),"")</f>
        <v/>
      </c>
      <c r="E42" s="174" t="str">
        <f ca="1">IFERROR(VLOOKUP(ROW(A39),'فهرست بها کلی'!$D$13:$BO$1660,7,0),"")</f>
        <v/>
      </c>
      <c r="F42" s="174" t="str">
        <f ca="1">IFERROR(VLOOKUP(ROW(A39),'فهرست بها کلی'!$D$13:$BO$1660,8,0),"")</f>
        <v/>
      </c>
      <c r="G42" s="174" t="str">
        <f ca="1">IFERROR(VLOOKUP(ROW(A39),'فهرست بها کلی'!$D$13:$BO$1660,20,0),"")</f>
        <v/>
      </c>
      <c r="H42" s="174" t="str">
        <f ca="1">IFERROR(VLOOKUP(ROW(A39),'فهرست بها کلی'!$D$13:$BO$1660,23,0),"")</f>
        <v/>
      </c>
      <c r="I42" s="174" t="str">
        <f ca="1">IFERROR(VLOOKUP(ROW(A39),'فهرست بها کلی'!$D$13:$BO$1660,26,0),"")</f>
        <v/>
      </c>
      <c r="J42" s="174" t="str">
        <f ca="1">IFERROR(VLOOKUP(ROW(A39),'فهرست بها کلی'!$D$13:$BO$1660,29,0),"")</f>
        <v/>
      </c>
      <c r="K42" s="174" t="str">
        <f ca="1">IFERROR(VLOOKUP(ROW(A39),'فهرست بها کلی'!$D$13:$BO$1660,32,0),"")</f>
        <v/>
      </c>
      <c r="L42" s="174" t="str">
        <f ca="1">IFERROR(VLOOKUP(ROW(A39),'فهرست بها کلی'!$D$13:$BO$1660,35,0),"")</f>
        <v/>
      </c>
      <c r="M42" s="174" t="str">
        <f ca="1">IFERROR(VLOOKUP(ROW(A39),'فهرست بها کلی'!$D$13:$BO$1660,38,0),"")</f>
        <v/>
      </c>
      <c r="N42" s="174" t="str">
        <f ca="1">IFERROR(VLOOKUP(ROW(A39),'فهرست بها کلی'!$D$13:$BO$1660,41,0),"")</f>
        <v/>
      </c>
      <c r="O42" s="174" t="str">
        <f ca="1">IFERROR(VLOOKUP(ROW(A39),'فهرست بها کلی'!$D$13:$BO$1660,44,0),"")</f>
        <v/>
      </c>
      <c r="P42" s="174" t="str">
        <f ca="1">IFERROR(VLOOKUP(ROW(A39),'فهرست بها کلی'!$D$13:$BO$1660,47,0),"")</f>
        <v/>
      </c>
      <c r="Q42" s="174" t="str">
        <f ca="1">IFERROR(VLOOKUP(ROW(A39),'فهرست بها کلی'!$D$13:$BO$1660,50,0),"")</f>
        <v/>
      </c>
      <c r="R42" s="174" t="str">
        <f ca="1">IFERROR(VLOOKUP(ROW(A39),'فهرست بها کلی'!$D$13:$BO$1660,53,0),"")</f>
        <v/>
      </c>
      <c r="S42" s="174" t="str">
        <f ca="1">IFERROR(VLOOKUP(ROW(A39),'فهرست بها کلی'!$D$13:$BO$1660,56,0),"")</f>
        <v/>
      </c>
      <c r="T42" s="174" t="str">
        <f ca="1">IFERROR(VLOOKUP(ROW(A39),'فهرست بها کلی'!$D$13:$BO$1660,59,0),"")</f>
        <v/>
      </c>
      <c r="U42" s="174" t="str">
        <f ca="1">IFERROR(VLOOKUP(ROW(A39),'فهرست بها کلی'!$D$13:$BO$1660,62,0),"")</f>
        <v/>
      </c>
      <c r="V42" s="241">
        <f t="shared" ca="1" si="2"/>
        <v>0</v>
      </c>
      <c r="W42" s="242" t="str">
        <f t="shared" ca="1" si="3"/>
        <v/>
      </c>
      <c r="X42" s="174" t="str">
        <f ca="1">IFERROR(VLOOKUP(ROW(A39),'فهرست بها کلی'!$D$13:$BO$1660,9,0),"")</f>
        <v/>
      </c>
      <c r="Y42" s="174" t="str">
        <f ca="1">IFERROR(VLOOKUP(ROW(A39),'فهرست بها کلی'!$D$13:$BO$1660,10,0),"")</f>
        <v/>
      </c>
      <c r="Z42" s="174" t="str">
        <f ca="1">IFERROR(VLOOKUP(ROW(A39),'فهرست بها کلی'!$D$13:$BO$1660,11,0),"")</f>
        <v/>
      </c>
      <c r="AA42" s="174" t="str">
        <f ca="1">IFERROR(VLOOKUP(ROW(A39),'فهرست بها کلی'!$D$13:$BO$1660,12,0),"")</f>
        <v/>
      </c>
      <c r="AB42" s="243" t="str">
        <f t="shared" ca="1" si="4"/>
        <v/>
      </c>
      <c r="AC42" s="174" t="str">
        <f ca="1">IFERROR(VLOOKUP(ROW(A39),'فهرست بها کلی'!$D$13:$BO$1660,21,0),"")</f>
        <v/>
      </c>
      <c r="AD42" s="174" t="str">
        <f ca="1">IFERROR(VLOOKUP(ROW(A39),'فهرست بها کلی'!$D$13:$BO$1660,24,0),"")</f>
        <v/>
      </c>
      <c r="AE42" s="174" t="str">
        <f ca="1">IFERROR(VLOOKUP(ROW(A39),'فهرست بها کلی'!$D$13:$BO$1660,27,0),"")</f>
        <v/>
      </c>
      <c r="AF42" s="174" t="str">
        <f ca="1">IFERROR(VLOOKUP(ROW(A39),'فهرست بها کلی'!$D$13:$BO$1660,30,0),"")</f>
        <v/>
      </c>
      <c r="AG42" s="174" t="str">
        <f ca="1">IFERROR(VLOOKUP(ROW(A39),'فهرست بها کلی'!$D$13:$BO$1660,33,0),"")</f>
        <v/>
      </c>
      <c r="AH42" s="174" t="str">
        <f ca="1">IFERROR(VLOOKUP(ROW(A39),'فهرست بها کلی'!$D$13:$BO$1660,36,0),"")</f>
        <v/>
      </c>
      <c r="AI42" s="174" t="str">
        <f ca="1">IFERROR(VLOOKUP(ROW(A39),'فهرست بها کلی'!$D$13:$BO$1660,39,0),"")</f>
        <v/>
      </c>
      <c r="AJ42" s="174" t="str">
        <f ca="1">IFERROR(VLOOKUP(ROW(A39),'فهرست بها کلی'!$D$13:$BO$1660,42,0),"")</f>
        <v/>
      </c>
      <c r="AK42" s="174" t="str">
        <f ca="1">IFERROR(VLOOKUP(ROW(A39),'فهرست بها کلی'!$D$13:$BO$1660,45,0),"")</f>
        <v/>
      </c>
      <c r="AL42" s="174" t="str">
        <f ca="1">IFERROR(VLOOKUP(ROW(A39),'فهرست بها کلی'!$D$13:$BO$1660,48,0),"")</f>
        <v/>
      </c>
      <c r="AM42" s="174" t="str">
        <f ca="1">IFERROR(VLOOKUP(ROW(A39),'فهرست بها کلی'!$D$13:$BO$1660,51,0),"")</f>
        <v/>
      </c>
      <c r="AN42" s="174" t="str">
        <f ca="1">IFERROR(VLOOKUP(ROW(A39),'فهرست بها کلی'!$D$13:$BO$1660,54,0),"")</f>
        <v/>
      </c>
      <c r="AO42" s="174" t="str">
        <f ca="1">IFERROR(VLOOKUP(ROW(A39),'فهرست بها کلی'!$D$13:$BO$1660,57,0),"")</f>
        <v/>
      </c>
      <c r="AP42" s="174" t="str">
        <f ca="1">IFERROR(VLOOKUP(ROW(A39),'فهرست بها کلی'!$D$13:$BO$1660,60,0),"")</f>
        <v/>
      </c>
      <c r="AQ42" s="174" t="str">
        <f ca="1">IFERROR(VLOOKUP(ROW(A39),'فهرست بها کلی'!$D$13:$BO$1660,63,0),"")</f>
        <v/>
      </c>
      <c r="AR42" s="244">
        <f t="shared" ca="1" si="5"/>
        <v>0</v>
      </c>
      <c r="AS42" s="174" t="str">
        <f ca="1">IFERROR(VLOOKUP(ROW(A39),'فهرست بها کلی'!$D$13:$BO$1660,22,0),"")</f>
        <v/>
      </c>
      <c r="AT42" s="174" t="str">
        <f ca="1">IFERROR(VLOOKUP(ROW(A39),'فهرست بها کلی'!$D$13:$BO$1660,25,0),"")</f>
        <v/>
      </c>
      <c r="AU42" s="174" t="str">
        <f ca="1">IFERROR(VLOOKUP(ROW(A39),'فهرست بها کلی'!$D$13:$BO$1660,28,0),"")</f>
        <v/>
      </c>
      <c r="AV42" s="174" t="str">
        <f ca="1">IFERROR(VLOOKUP(ROW(A39),'فهرست بها کلی'!$D$13:$BO$1660,31,0),"")</f>
        <v/>
      </c>
      <c r="AW42" s="174" t="str">
        <f ca="1">IFERROR(VLOOKUP(ROW(A39),'فهرست بها کلی'!$D$13:$BO$1660,34,0),"")</f>
        <v/>
      </c>
      <c r="AX42" s="174" t="str">
        <f ca="1">IFERROR(VLOOKUP(ROW(A39),'فهرست بها کلی'!$D$13:$BO$1660,37,0),"")</f>
        <v/>
      </c>
      <c r="AY42" s="174" t="str">
        <f ca="1">IFERROR(VLOOKUP(ROW(A39),'فهرست بها کلی'!$D$13:$BO$1660,40,0),"")</f>
        <v/>
      </c>
      <c r="AZ42" s="174" t="str">
        <f ca="1">IFERROR(VLOOKUP(ROW(A39),'فهرست بها کلی'!$D$13:$BO$1660,43,0),"")</f>
        <v/>
      </c>
      <c r="BA42" s="174" t="str">
        <f ca="1">IFERROR(VLOOKUP(ROW(A39),'فهرست بها کلی'!$D$13:$BO$1660,46,0),"")</f>
        <v/>
      </c>
      <c r="BB42" s="174" t="str">
        <f ca="1">IFERROR(VLOOKUP(ROW(A39),'فهرست بها کلی'!$D$13:$BO$1660,49,0),"")</f>
        <v/>
      </c>
      <c r="BC42" s="174" t="str">
        <f ca="1">IFERROR(VLOOKUP(ROW(A39),'فهرست بها کلی'!$D$13:$BO$1660,52,0),"")</f>
        <v/>
      </c>
      <c r="BD42" s="174" t="str">
        <f ca="1">IFERROR(VLOOKUP(ROW(A39),'فهرست بها کلی'!$D$13:$BO$1660,55,0),"")</f>
        <v/>
      </c>
      <c r="BE42" s="174" t="str">
        <f ca="1">IFERROR(VLOOKUP(ROW(A39),'فهرست بها کلی'!$D$13:$BO$1660,58,0),"")</f>
        <v/>
      </c>
      <c r="BF42" s="174" t="str">
        <f ca="1">IFERROR(VLOOKUP(ROW(A39),'فهرست بها کلی'!$D$13:$BO$1660,61,0),"")</f>
        <v/>
      </c>
      <c r="BG42" s="174" t="str">
        <f ca="1">IFERROR(VLOOKUP(ROW(B39),'فهرست بها کلی'!$D$13:$BO$1660,64,0),"")</f>
        <v/>
      </c>
      <c r="BH42" s="174" t="str">
        <f ca="1">IFERROR(VLOOKUP(ROW(C39),'فهرست بها کلی'!$D$13:$BO$1660,15,0),"")</f>
        <v/>
      </c>
      <c r="BI42" s="245" t="str">
        <f t="shared" ca="1" si="6"/>
        <v xml:space="preserve"> </v>
      </c>
      <c r="BJ42" s="245" t="str">
        <f t="shared" ca="1" si="7"/>
        <v/>
      </c>
      <c r="BK42" s="189" t="str">
        <f t="shared" ca="1" si="8"/>
        <v/>
      </c>
      <c r="BL42" s="168" t="e">
        <f t="shared" ca="1" si="9"/>
        <v>#VALUE!</v>
      </c>
    </row>
    <row r="43" spans="1:64" ht="34.5" customHeight="1">
      <c r="A43" s="174" t="str">
        <f ca="1">IFERROR(VLOOKUP(ROW(A40),'فهرست بها کلی'!$D$13:$BO$1660,1,0),"")</f>
        <v/>
      </c>
      <c r="B43" s="174" t="str">
        <f ca="1">IFERROR(VLOOKUP(ROW(A40),'فهرست بها کلی'!$D$13:$BO$1660,4,0),"")</f>
        <v/>
      </c>
      <c r="C43" s="174" t="str">
        <f ca="1">IFERROR(VLOOKUP(ROW(A40),'فهرست بها کلی'!$D$13:$BO$1660,5,0),"")</f>
        <v/>
      </c>
      <c r="D43" s="174" t="str">
        <f ca="1">IFERROR(VLOOKUP(ROW(A40),'فهرست بها کلی'!$D$13:$BO$1660,6,0),"")</f>
        <v/>
      </c>
      <c r="E43" s="174" t="str">
        <f ca="1">IFERROR(VLOOKUP(ROW(A40),'فهرست بها کلی'!$D$13:$BO$1660,7,0),"")</f>
        <v/>
      </c>
      <c r="F43" s="174" t="str">
        <f ca="1">IFERROR(VLOOKUP(ROW(A40),'فهرست بها کلی'!$D$13:$BO$1660,8,0),"")</f>
        <v/>
      </c>
      <c r="G43" s="174" t="str">
        <f ca="1">IFERROR(VLOOKUP(ROW(A40),'فهرست بها کلی'!$D$13:$BO$1660,20,0),"")</f>
        <v/>
      </c>
      <c r="H43" s="174" t="str">
        <f ca="1">IFERROR(VLOOKUP(ROW(A40),'فهرست بها کلی'!$D$13:$BO$1660,23,0),"")</f>
        <v/>
      </c>
      <c r="I43" s="174" t="str">
        <f ca="1">IFERROR(VLOOKUP(ROW(A40),'فهرست بها کلی'!$D$13:$BO$1660,26,0),"")</f>
        <v/>
      </c>
      <c r="J43" s="174" t="str">
        <f ca="1">IFERROR(VLOOKUP(ROW(A40),'فهرست بها کلی'!$D$13:$BO$1660,29,0),"")</f>
        <v/>
      </c>
      <c r="K43" s="174" t="str">
        <f ca="1">IFERROR(VLOOKUP(ROW(A40),'فهرست بها کلی'!$D$13:$BO$1660,32,0),"")</f>
        <v/>
      </c>
      <c r="L43" s="174" t="str">
        <f ca="1">IFERROR(VLOOKUP(ROW(A40),'فهرست بها کلی'!$D$13:$BO$1660,35,0),"")</f>
        <v/>
      </c>
      <c r="M43" s="174" t="str">
        <f ca="1">IFERROR(VLOOKUP(ROW(A40),'فهرست بها کلی'!$D$13:$BO$1660,38,0),"")</f>
        <v/>
      </c>
      <c r="N43" s="174" t="str">
        <f ca="1">IFERROR(VLOOKUP(ROW(A40),'فهرست بها کلی'!$D$13:$BO$1660,41,0),"")</f>
        <v/>
      </c>
      <c r="O43" s="174" t="str">
        <f ca="1">IFERROR(VLOOKUP(ROW(A40),'فهرست بها کلی'!$D$13:$BO$1660,44,0),"")</f>
        <v/>
      </c>
      <c r="P43" s="174" t="str">
        <f ca="1">IFERROR(VLOOKUP(ROW(A40),'فهرست بها کلی'!$D$13:$BO$1660,47,0),"")</f>
        <v/>
      </c>
      <c r="Q43" s="174" t="str">
        <f ca="1">IFERROR(VLOOKUP(ROW(A40),'فهرست بها کلی'!$D$13:$BO$1660,50,0),"")</f>
        <v/>
      </c>
      <c r="R43" s="174" t="str">
        <f ca="1">IFERROR(VLOOKUP(ROW(A40),'فهرست بها کلی'!$D$13:$BO$1660,53,0),"")</f>
        <v/>
      </c>
      <c r="S43" s="174" t="str">
        <f ca="1">IFERROR(VLOOKUP(ROW(A40),'فهرست بها کلی'!$D$13:$BO$1660,56,0),"")</f>
        <v/>
      </c>
      <c r="T43" s="174" t="str">
        <f ca="1">IFERROR(VLOOKUP(ROW(A40),'فهرست بها کلی'!$D$13:$BO$1660,59,0),"")</f>
        <v/>
      </c>
      <c r="U43" s="174" t="str">
        <f ca="1">IFERROR(VLOOKUP(ROW(A40),'فهرست بها کلی'!$D$13:$BO$1660,62,0),"")</f>
        <v/>
      </c>
      <c r="V43" s="241">
        <f t="shared" ca="1" si="2"/>
        <v>0</v>
      </c>
      <c r="W43" s="242" t="str">
        <f t="shared" ca="1" si="3"/>
        <v/>
      </c>
      <c r="X43" s="174" t="str">
        <f ca="1">IFERROR(VLOOKUP(ROW(A40),'فهرست بها کلی'!$D$13:$BO$1660,9,0),"")</f>
        <v/>
      </c>
      <c r="Y43" s="174" t="str">
        <f ca="1">IFERROR(VLOOKUP(ROW(A40),'فهرست بها کلی'!$D$13:$BO$1660,10,0),"")</f>
        <v/>
      </c>
      <c r="Z43" s="174" t="str">
        <f ca="1">IFERROR(VLOOKUP(ROW(A40),'فهرست بها کلی'!$D$13:$BO$1660,11,0),"")</f>
        <v/>
      </c>
      <c r="AA43" s="174" t="str">
        <f ca="1">IFERROR(VLOOKUP(ROW(A40),'فهرست بها کلی'!$D$13:$BO$1660,12,0),"")</f>
        <v/>
      </c>
      <c r="AB43" s="243" t="str">
        <f t="shared" ca="1" si="4"/>
        <v/>
      </c>
      <c r="AC43" s="174" t="str">
        <f ca="1">IFERROR(VLOOKUP(ROW(A40),'فهرست بها کلی'!$D$13:$BO$1660,21,0),"")</f>
        <v/>
      </c>
      <c r="AD43" s="174" t="str">
        <f ca="1">IFERROR(VLOOKUP(ROW(A40),'فهرست بها کلی'!$D$13:$BO$1660,24,0),"")</f>
        <v/>
      </c>
      <c r="AE43" s="174" t="str">
        <f ca="1">IFERROR(VLOOKUP(ROW(A40),'فهرست بها کلی'!$D$13:$BO$1660,27,0),"")</f>
        <v/>
      </c>
      <c r="AF43" s="174" t="str">
        <f ca="1">IFERROR(VLOOKUP(ROW(A40),'فهرست بها کلی'!$D$13:$BO$1660,30,0),"")</f>
        <v/>
      </c>
      <c r="AG43" s="174" t="str">
        <f ca="1">IFERROR(VLOOKUP(ROW(A40),'فهرست بها کلی'!$D$13:$BO$1660,33,0),"")</f>
        <v/>
      </c>
      <c r="AH43" s="174" t="str">
        <f ca="1">IFERROR(VLOOKUP(ROW(A40),'فهرست بها کلی'!$D$13:$BO$1660,36,0),"")</f>
        <v/>
      </c>
      <c r="AI43" s="174" t="str">
        <f ca="1">IFERROR(VLOOKUP(ROW(A40),'فهرست بها کلی'!$D$13:$BO$1660,39,0),"")</f>
        <v/>
      </c>
      <c r="AJ43" s="174" t="str">
        <f ca="1">IFERROR(VLOOKUP(ROW(A40),'فهرست بها کلی'!$D$13:$BO$1660,42,0),"")</f>
        <v/>
      </c>
      <c r="AK43" s="174" t="str">
        <f ca="1">IFERROR(VLOOKUP(ROW(A40),'فهرست بها کلی'!$D$13:$BO$1660,45,0),"")</f>
        <v/>
      </c>
      <c r="AL43" s="174" t="str">
        <f ca="1">IFERROR(VLOOKUP(ROW(A40),'فهرست بها کلی'!$D$13:$BO$1660,48,0),"")</f>
        <v/>
      </c>
      <c r="AM43" s="174" t="str">
        <f ca="1">IFERROR(VLOOKUP(ROW(A40),'فهرست بها کلی'!$D$13:$BO$1660,51,0),"")</f>
        <v/>
      </c>
      <c r="AN43" s="174" t="str">
        <f ca="1">IFERROR(VLOOKUP(ROW(A40),'فهرست بها کلی'!$D$13:$BO$1660,54,0),"")</f>
        <v/>
      </c>
      <c r="AO43" s="174" t="str">
        <f ca="1">IFERROR(VLOOKUP(ROW(A40),'فهرست بها کلی'!$D$13:$BO$1660,57,0),"")</f>
        <v/>
      </c>
      <c r="AP43" s="174" t="str">
        <f ca="1">IFERROR(VLOOKUP(ROW(A40),'فهرست بها کلی'!$D$13:$BO$1660,60,0),"")</f>
        <v/>
      </c>
      <c r="AQ43" s="174" t="str">
        <f ca="1">IFERROR(VLOOKUP(ROW(A40),'فهرست بها کلی'!$D$13:$BO$1660,63,0),"")</f>
        <v/>
      </c>
      <c r="AR43" s="244">
        <f t="shared" ca="1" si="5"/>
        <v>0</v>
      </c>
      <c r="AS43" s="174" t="str">
        <f ca="1">IFERROR(VLOOKUP(ROW(A40),'فهرست بها کلی'!$D$13:$BO$1660,22,0),"")</f>
        <v/>
      </c>
      <c r="AT43" s="174" t="str">
        <f ca="1">IFERROR(VLOOKUP(ROW(A40),'فهرست بها کلی'!$D$13:$BO$1660,25,0),"")</f>
        <v/>
      </c>
      <c r="AU43" s="174" t="str">
        <f ca="1">IFERROR(VLOOKUP(ROW(A40),'فهرست بها کلی'!$D$13:$BO$1660,28,0),"")</f>
        <v/>
      </c>
      <c r="AV43" s="174" t="str">
        <f ca="1">IFERROR(VLOOKUP(ROW(A40),'فهرست بها کلی'!$D$13:$BO$1660,31,0),"")</f>
        <v/>
      </c>
      <c r="AW43" s="174" t="str">
        <f ca="1">IFERROR(VLOOKUP(ROW(A40),'فهرست بها کلی'!$D$13:$BO$1660,34,0),"")</f>
        <v/>
      </c>
      <c r="AX43" s="174" t="str">
        <f ca="1">IFERROR(VLOOKUP(ROW(A40),'فهرست بها کلی'!$D$13:$BO$1660,37,0),"")</f>
        <v/>
      </c>
      <c r="AY43" s="174" t="str">
        <f ca="1">IFERROR(VLOOKUP(ROW(A40),'فهرست بها کلی'!$D$13:$BO$1660,40,0),"")</f>
        <v/>
      </c>
      <c r="AZ43" s="174" t="str">
        <f ca="1">IFERROR(VLOOKUP(ROW(A40),'فهرست بها کلی'!$D$13:$BO$1660,43,0),"")</f>
        <v/>
      </c>
      <c r="BA43" s="174" t="str">
        <f ca="1">IFERROR(VLOOKUP(ROW(A40),'فهرست بها کلی'!$D$13:$BO$1660,46,0),"")</f>
        <v/>
      </c>
      <c r="BB43" s="174" t="str">
        <f ca="1">IFERROR(VLOOKUP(ROW(A40),'فهرست بها کلی'!$D$13:$BO$1660,49,0),"")</f>
        <v/>
      </c>
      <c r="BC43" s="174" t="str">
        <f ca="1">IFERROR(VLOOKUP(ROW(A40),'فهرست بها کلی'!$D$13:$BO$1660,52,0),"")</f>
        <v/>
      </c>
      <c r="BD43" s="174" t="str">
        <f ca="1">IFERROR(VLOOKUP(ROW(A40),'فهرست بها کلی'!$D$13:$BO$1660,55,0),"")</f>
        <v/>
      </c>
      <c r="BE43" s="174" t="str">
        <f ca="1">IFERROR(VLOOKUP(ROW(A40),'فهرست بها کلی'!$D$13:$BO$1660,58,0),"")</f>
        <v/>
      </c>
      <c r="BF43" s="174" t="str">
        <f ca="1">IFERROR(VLOOKUP(ROW(A40),'فهرست بها کلی'!$D$13:$BO$1660,61,0),"")</f>
        <v/>
      </c>
      <c r="BG43" s="174" t="str">
        <f ca="1">IFERROR(VLOOKUP(ROW(B40),'فهرست بها کلی'!$D$13:$BO$1660,64,0),"")</f>
        <v/>
      </c>
      <c r="BH43" s="174" t="str">
        <f ca="1">IFERROR(VLOOKUP(ROW(C40),'فهرست بها کلی'!$D$13:$BO$1660,15,0),"")</f>
        <v/>
      </c>
      <c r="BI43" s="245" t="str">
        <f t="shared" ca="1" si="6"/>
        <v xml:space="preserve"> </v>
      </c>
      <c r="BJ43" s="245" t="str">
        <f t="shared" ca="1" si="7"/>
        <v/>
      </c>
      <c r="BK43" s="189" t="str">
        <f t="shared" ca="1" si="8"/>
        <v/>
      </c>
      <c r="BL43" s="168" t="e">
        <f t="shared" ca="1" si="9"/>
        <v>#VALUE!</v>
      </c>
    </row>
    <row r="44" spans="1:64" ht="34.5" customHeight="1">
      <c r="A44" s="174" t="str">
        <f ca="1">IFERROR(VLOOKUP(ROW(A41),'فهرست بها کلی'!$D$13:$BO$1660,1,0),"")</f>
        <v/>
      </c>
      <c r="B44" s="174" t="str">
        <f ca="1">IFERROR(VLOOKUP(ROW(A41),'فهرست بها کلی'!$D$13:$BO$1660,4,0),"")</f>
        <v/>
      </c>
      <c r="C44" s="174" t="str">
        <f ca="1">IFERROR(VLOOKUP(ROW(A41),'فهرست بها کلی'!$D$13:$BO$1660,5,0),"")</f>
        <v/>
      </c>
      <c r="D44" s="174" t="str">
        <f ca="1">IFERROR(VLOOKUP(ROW(A41),'فهرست بها کلی'!$D$13:$BO$1660,6,0),"")</f>
        <v/>
      </c>
      <c r="E44" s="174" t="str">
        <f ca="1">IFERROR(VLOOKUP(ROW(A41),'فهرست بها کلی'!$D$13:$BO$1660,7,0),"")</f>
        <v/>
      </c>
      <c r="F44" s="174" t="str">
        <f ca="1">IFERROR(VLOOKUP(ROW(A41),'فهرست بها کلی'!$D$13:$BO$1660,8,0),"")</f>
        <v/>
      </c>
      <c r="G44" s="174" t="str">
        <f ca="1">IFERROR(VLOOKUP(ROW(A41),'فهرست بها کلی'!$D$13:$BO$1660,20,0),"")</f>
        <v/>
      </c>
      <c r="H44" s="174" t="str">
        <f ca="1">IFERROR(VLOOKUP(ROW(A41),'فهرست بها کلی'!$D$13:$BO$1660,23,0),"")</f>
        <v/>
      </c>
      <c r="I44" s="174" t="str">
        <f ca="1">IFERROR(VLOOKUP(ROW(A41),'فهرست بها کلی'!$D$13:$BO$1660,26,0),"")</f>
        <v/>
      </c>
      <c r="J44" s="174" t="str">
        <f ca="1">IFERROR(VLOOKUP(ROW(A41),'فهرست بها کلی'!$D$13:$BO$1660,29,0),"")</f>
        <v/>
      </c>
      <c r="K44" s="174" t="str">
        <f ca="1">IFERROR(VLOOKUP(ROW(A41),'فهرست بها کلی'!$D$13:$BO$1660,32,0),"")</f>
        <v/>
      </c>
      <c r="L44" s="174" t="str">
        <f ca="1">IFERROR(VLOOKUP(ROW(A41),'فهرست بها کلی'!$D$13:$BO$1660,35,0),"")</f>
        <v/>
      </c>
      <c r="M44" s="174" t="str">
        <f ca="1">IFERROR(VLOOKUP(ROW(A41),'فهرست بها کلی'!$D$13:$BO$1660,38,0),"")</f>
        <v/>
      </c>
      <c r="N44" s="174" t="str">
        <f ca="1">IFERROR(VLOOKUP(ROW(A41),'فهرست بها کلی'!$D$13:$BO$1660,41,0),"")</f>
        <v/>
      </c>
      <c r="O44" s="174" t="str">
        <f ca="1">IFERROR(VLOOKUP(ROW(A41),'فهرست بها کلی'!$D$13:$BO$1660,44,0),"")</f>
        <v/>
      </c>
      <c r="P44" s="174" t="str">
        <f ca="1">IFERROR(VLOOKUP(ROW(A41),'فهرست بها کلی'!$D$13:$BO$1660,47,0),"")</f>
        <v/>
      </c>
      <c r="Q44" s="174" t="str">
        <f ca="1">IFERROR(VLOOKUP(ROW(A41),'فهرست بها کلی'!$D$13:$BO$1660,50,0),"")</f>
        <v/>
      </c>
      <c r="R44" s="174" t="str">
        <f ca="1">IFERROR(VLOOKUP(ROW(A41),'فهرست بها کلی'!$D$13:$BO$1660,53,0),"")</f>
        <v/>
      </c>
      <c r="S44" s="174" t="str">
        <f ca="1">IFERROR(VLOOKUP(ROW(A41),'فهرست بها کلی'!$D$13:$BO$1660,56,0),"")</f>
        <v/>
      </c>
      <c r="T44" s="174" t="str">
        <f ca="1">IFERROR(VLOOKUP(ROW(A41),'فهرست بها کلی'!$D$13:$BO$1660,59,0),"")</f>
        <v/>
      </c>
      <c r="U44" s="174" t="str">
        <f ca="1">IFERROR(VLOOKUP(ROW(A41),'فهرست بها کلی'!$D$13:$BO$1660,62,0),"")</f>
        <v/>
      </c>
      <c r="V44" s="241">
        <f t="shared" ca="1" si="2"/>
        <v>0</v>
      </c>
      <c r="W44" s="242" t="str">
        <f t="shared" ca="1" si="3"/>
        <v/>
      </c>
      <c r="X44" s="174" t="str">
        <f ca="1">IFERROR(VLOOKUP(ROW(A41),'فهرست بها کلی'!$D$13:$BO$1660,9,0),"")</f>
        <v/>
      </c>
      <c r="Y44" s="174" t="str">
        <f ca="1">IFERROR(VLOOKUP(ROW(A41),'فهرست بها کلی'!$D$13:$BO$1660,10,0),"")</f>
        <v/>
      </c>
      <c r="Z44" s="174" t="str">
        <f ca="1">IFERROR(VLOOKUP(ROW(A41),'فهرست بها کلی'!$D$13:$BO$1660,11,0),"")</f>
        <v/>
      </c>
      <c r="AA44" s="174" t="str">
        <f ca="1">IFERROR(VLOOKUP(ROW(A41),'فهرست بها کلی'!$D$13:$BO$1660,12,0),"")</f>
        <v/>
      </c>
      <c r="AB44" s="243" t="str">
        <f t="shared" ca="1" si="4"/>
        <v/>
      </c>
      <c r="AC44" s="174" t="str">
        <f ca="1">IFERROR(VLOOKUP(ROW(A41),'فهرست بها کلی'!$D$13:$BO$1660,21,0),"")</f>
        <v/>
      </c>
      <c r="AD44" s="174" t="str">
        <f ca="1">IFERROR(VLOOKUP(ROW(A41),'فهرست بها کلی'!$D$13:$BO$1660,24,0),"")</f>
        <v/>
      </c>
      <c r="AE44" s="174" t="str">
        <f ca="1">IFERROR(VLOOKUP(ROW(A41),'فهرست بها کلی'!$D$13:$BO$1660,27,0),"")</f>
        <v/>
      </c>
      <c r="AF44" s="174" t="str">
        <f ca="1">IFERROR(VLOOKUP(ROW(A41),'فهرست بها کلی'!$D$13:$BO$1660,30,0),"")</f>
        <v/>
      </c>
      <c r="AG44" s="174" t="str">
        <f ca="1">IFERROR(VLOOKUP(ROW(A41),'فهرست بها کلی'!$D$13:$BO$1660,33,0),"")</f>
        <v/>
      </c>
      <c r="AH44" s="174" t="str">
        <f ca="1">IFERROR(VLOOKUP(ROW(A41),'فهرست بها کلی'!$D$13:$BO$1660,36,0),"")</f>
        <v/>
      </c>
      <c r="AI44" s="174" t="str">
        <f ca="1">IFERROR(VLOOKUP(ROW(A41),'فهرست بها کلی'!$D$13:$BO$1660,39,0),"")</f>
        <v/>
      </c>
      <c r="AJ44" s="174" t="str">
        <f ca="1">IFERROR(VLOOKUP(ROW(A41),'فهرست بها کلی'!$D$13:$BO$1660,42,0),"")</f>
        <v/>
      </c>
      <c r="AK44" s="174" t="str">
        <f ca="1">IFERROR(VLOOKUP(ROW(A41),'فهرست بها کلی'!$D$13:$BO$1660,45,0),"")</f>
        <v/>
      </c>
      <c r="AL44" s="174" t="str">
        <f ca="1">IFERROR(VLOOKUP(ROW(A41),'فهرست بها کلی'!$D$13:$BO$1660,48,0),"")</f>
        <v/>
      </c>
      <c r="AM44" s="174" t="str">
        <f ca="1">IFERROR(VLOOKUP(ROW(A41),'فهرست بها کلی'!$D$13:$BO$1660,51,0),"")</f>
        <v/>
      </c>
      <c r="AN44" s="174" t="str">
        <f ca="1">IFERROR(VLOOKUP(ROW(A41),'فهرست بها کلی'!$D$13:$BO$1660,54,0),"")</f>
        <v/>
      </c>
      <c r="AO44" s="174" t="str">
        <f ca="1">IFERROR(VLOOKUP(ROW(A41),'فهرست بها کلی'!$D$13:$BO$1660,57,0),"")</f>
        <v/>
      </c>
      <c r="AP44" s="174" t="str">
        <f ca="1">IFERROR(VLOOKUP(ROW(A41),'فهرست بها کلی'!$D$13:$BO$1660,60,0),"")</f>
        <v/>
      </c>
      <c r="AQ44" s="174" t="str">
        <f ca="1">IFERROR(VLOOKUP(ROW(A41),'فهرست بها کلی'!$D$13:$BO$1660,63,0),"")</f>
        <v/>
      </c>
      <c r="AR44" s="244">
        <f t="shared" ca="1" si="5"/>
        <v>0</v>
      </c>
      <c r="AS44" s="174" t="str">
        <f ca="1">IFERROR(VLOOKUP(ROW(A41),'فهرست بها کلی'!$D$13:$BO$1660,22,0),"")</f>
        <v/>
      </c>
      <c r="AT44" s="174" t="str">
        <f ca="1">IFERROR(VLOOKUP(ROW(A41),'فهرست بها کلی'!$D$13:$BO$1660,25,0),"")</f>
        <v/>
      </c>
      <c r="AU44" s="174" t="str">
        <f ca="1">IFERROR(VLOOKUP(ROW(A41),'فهرست بها کلی'!$D$13:$BO$1660,28,0),"")</f>
        <v/>
      </c>
      <c r="AV44" s="174" t="str">
        <f ca="1">IFERROR(VLOOKUP(ROW(A41),'فهرست بها کلی'!$D$13:$BO$1660,31,0),"")</f>
        <v/>
      </c>
      <c r="AW44" s="174" t="str">
        <f ca="1">IFERROR(VLOOKUP(ROW(A41),'فهرست بها کلی'!$D$13:$BO$1660,34,0),"")</f>
        <v/>
      </c>
      <c r="AX44" s="174" t="str">
        <f ca="1">IFERROR(VLOOKUP(ROW(A41),'فهرست بها کلی'!$D$13:$BO$1660,37,0),"")</f>
        <v/>
      </c>
      <c r="AY44" s="174" t="str">
        <f ca="1">IFERROR(VLOOKUP(ROW(A41),'فهرست بها کلی'!$D$13:$BO$1660,40,0),"")</f>
        <v/>
      </c>
      <c r="AZ44" s="174" t="str">
        <f ca="1">IFERROR(VLOOKUP(ROW(A41),'فهرست بها کلی'!$D$13:$BO$1660,43,0),"")</f>
        <v/>
      </c>
      <c r="BA44" s="174" t="str">
        <f ca="1">IFERROR(VLOOKUP(ROW(A41),'فهرست بها کلی'!$D$13:$BO$1660,46,0),"")</f>
        <v/>
      </c>
      <c r="BB44" s="174" t="str">
        <f ca="1">IFERROR(VLOOKUP(ROW(A41),'فهرست بها کلی'!$D$13:$BO$1660,49,0),"")</f>
        <v/>
      </c>
      <c r="BC44" s="174" t="str">
        <f ca="1">IFERROR(VLOOKUP(ROW(A41),'فهرست بها کلی'!$D$13:$BO$1660,52,0),"")</f>
        <v/>
      </c>
      <c r="BD44" s="174" t="str">
        <f ca="1">IFERROR(VLOOKUP(ROW(A41),'فهرست بها کلی'!$D$13:$BO$1660,55,0),"")</f>
        <v/>
      </c>
      <c r="BE44" s="174" t="str">
        <f ca="1">IFERROR(VLOOKUP(ROW(A41),'فهرست بها کلی'!$D$13:$BO$1660,58,0),"")</f>
        <v/>
      </c>
      <c r="BF44" s="174" t="str">
        <f ca="1">IFERROR(VLOOKUP(ROW(A41),'فهرست بها کلی'!$D$13:$BO$1660,61,0),"")</f>
        <v/>
      </c>
      <c r="BG44" s="174" t="str">
        <f ca="1">IFERROR(VLOOKUP(ROW(B41),'فهرست بها کلی'!$D$13:$BO$1660,64,0),"")</f>
        <v/>
      </c>
      <c r="BH44" s="174" t="str">
        <f ca="1">IFERROR(VLOOKUP(ROW(C41),'فهرست بها کلی'!$D$13:$BO$1660,15,0),"")</f>
        <v/>
      </c>
      <c r="BI44" s="245" t="str">
        <f t="shared" ca="1" si="6"/>
        <v xml:space="preserve"> </v>
      </c>
      <c r="BJ44" s="245" t="str">
        <f t="shared" ca="1" si="7"/>
        <v/>
      </c>
      <c r="BK44" s="189" t="str">
        <f t="shared" ca="1" si="8"/>
        <v/>
      </c>
      <c r="BL44" s="168" t="e">
        <f t="shared" ca="1" si="9"/>
        <v>#VALUE!</v>
      </c>
    </row>
    <row r="45" spans="1:64" ht="34.5" customHeight="1">
      <c r="A45" s="174" t="str">
        <f ca="1">IFERROR(VLOOKUP(ROW(A42),'فهرست بها کلی'!$D$13:$BO$1660,1,0),"")</f>
        <v/>
      </c>
      <c r="B45" s="174" t="str">
        <f ca="1">IFERROR(VLOOKUP(ROW(A42),'فهرست بها کلی'!$D$13:$BO$1660,4,0),"")</f>
        <v/>
      </c>
      <c r="C45" s="174" t="str">
        <f ca="1">IFERROR(VLOOKUP(ROW(A42),'فهرست بها کلی'!$D$13:$BO$1660,5,0),"")</f>
        <v/>
      </c>
      <c r="D45" s="174" t="str">
        <f ca="1">IFERROR(VLOOKUP(ROW(A42),'فهرست بها کلی'!$D$13:$BO$1660,6,0),"")</f>
        <v/>
      </c>
      <c r="E45" s="174" t="str">
        <f ca="1">IFERROR(VLOOKUP(ROW(A42),'فهرست بها کلی'!$D$13:$BO$1660,7,0),"")</f>
        <v/>
      </c>
      <c r="F45" s="174" t="str">
        <f ca="1">IFERROR(VLOOKUP(ROW(A42),'فهرست بها کلی'!$D$13:$BO$1660,8,0),"")</f>
        <v/>
      </c>
      <c r="G45" s="174" t="str">
        <f ca="1">IFERROR(VLOOKUP(ROW(A42),'فهرست بها کلی'!$D$13:$BO$1660,20,0),"")</f>
        <v/>
      </c>
      <c r="H45" s="174" t="str">
        <f ca="1">IFERROR(VLOOKUP(ROW(A42),'فهرست بها کلی'!$D$13:$BO$1660,23,0),"")</f>
        <v/>
      </c>
      <c r="I45" s="174" t="str">
        <f ca="1">IFERROR(VLOOKUP(ROW(A42),'فهرست بها کلی'!$D$13:$BO$1660,26,0),"")</f>
        <v/>
      </c>
      <c r="J45" s="174" t="str">
        <f ca="1">IFERROR(VLOOKUP(ROW(A42),'فهرست بها کلی'!$D$13:$BO$1660,29,0),"")</f>
        <v/>
      </c>
      <c r="K45" s="174" t="str">
        <f ca="1">IFERROR(VLOOKUP(ROW(A42),'فهرست بها کلی'!$D$13:$BO$1660,32,0),"")</f>
        <v/>
      </c>
      <c r="L45" s="174" t="str">
        <f ca="1">IFERROR(VLOOKUP(ROW(A42),'فهرست بها کلی'!$D$13:$BO$1660,35,0),"")</f>
        <v/>
      </c>
      <c r="M45" s="174" t="str">
        <f ca="1">IFERROR(VLOOKUP(ROW(A42),'فهرست بها کلی'!$D$13:$BO$1660,38,0),"")</f>
        <v/>
      </c>
      <c r="N45" s="174" t="str">
        <f ca="1">IFERROR(VLOOKUP(ROW(A42),'فهرست بها کلی'!$D$13:$BO$1660,41,0),"")</f>
        <v/>
      </c>
      <c r="O45" s="174" t="str">
        <f ca="1">IFERROR(VLOOKUP(ROW(A42),'فهرست بها کلی'!$D$13:$BO$1660,44,0),"")</f>
        <v/>
      </c>
      <c r="P45" s="174" t="str">
        <f ca="1">IFERROR(VLOOKUP(ROW(A42),'فهرست بها کلی'!$D$13:$BO$1660,47,0),"")</f>
        <v/>
      </c>
      <c r="Q45" s="174" t="str">
        <f ca="1">IFERROR(VLOOKUP(ROW(A42),'فهرست بها کلی'!$D$13:$BO$1660,50,0),"")</f>
        <v/>
      </c>
      <c r="R45" s="174" t="str">
        <f ca="1">IFERROR(VLOOKUP(ROW(A42),'فهرست بها کلی'!$D$13:$BO$1660,53,0),"")</f>
        <v/>
      </c>
      <c r="S45" s="174" t="str">
        <f ca="1">IFERROR(VLOOKUP(ROW(A42),'فهرست بها کلی'!$D$13:$BO$1660,56,0),"")</f>
        <v/>
      </c>
      <c r="T45" s="174" t="str">
        <f ca="1">IFERROR(VLOOKUP(ROW(A42),'فهرست بها کلی'!$D$13:$BO$1660,59,0),"")</f>
        <v/>
      </c>
      <c r="U45" s="174" t="str">
        <f ca="1">IFERROR(VLOOKUP(ROW(A42),'فهرست بها کلی'!$D$13:$BO$1660,62,0),"")</f>
        <v/>
      </c>
      <c r="V45" s="241">
        <f t="shared" ca="1" si="2"/>
        <v>0</v>
      </c>
      <c r="W45" s="242" t="str">
        <f t="shared" ca="1" si="3"/>
        <v/>
      </c>
      <c r="X45" s="174" t="str">
        <f ca="1">IFERROR(VLOOKUP(ROW(A42),'فهرست بها کلی'!$D$13:$BO$1660,9,0),"")</f>
        <v/>
      </c>
      <c r="Y45" s="174" t="str">
        <f ca="1">IFERROR(VLOOKUP(ROW(A42),'فهرست بها کلی'!$D$13:$BO$1660,10,0),"")</f>
        <v/>
      </c>
      <c r="Z45" s="174" t="str">
        <f ca="1">IFERROR(VLOOKUP(ROW(A42),'فهرست بها کلی'!$D$13:$BO$1660,11,0),"")</f>
        <v/>
      </c>
      <c r="AA45" s="174" t="str">
        <f ca="1">IFERROR(VLOOKUP(ROW(A42),'فهرست بها کلی'!$D$13:$BO$1660,12,0),"")</f>
        <v/>
      </c>
      <c r="AB45" s="243" t="str">
        <f t="shared" ca="1" si="4"/>
        <v/>
      </c>
      <c r="AC45" s="174" t="str">
        <f ca="1">IFERROR(VLOOKUP(ROW(A42),'فهرست بها کلی'!$D$13:$BO$1660,21,0),"")</f>
        <v/>
      </c>
      <c r="AD45" s="174" t="str">
        <f ca="1">IFERROR(VLOOKUP(ROW(A42),'فهرست بها کلی'!$D$13:$BO$1660,24,0),"")</f>
        <v/>
      </c>
      <c r="AE45" s="174" t="str">
        <f ca="1">IFERROR(VLOOKUP(ROW(A42),'فهرست بها کلی'!$D$13:$BO$1660,27,0),"")</f>
        <v/>
      </c>
      <c r="AF45" s="174" t="str">
        <f ca="1">IFERROR(VLOOKUP(ROW(A42),'فهرست بها کلی'!$D$13:$BO$1660,30,0),"")</f>
        <v/>
      </c>
      <c r="AG45" s="174" t="str">
        <f ca="1">IFERROR(VLOOKUP(ROW(A42),'فهرست بها کلی'!$D$13:$BO$1660,33,0),"")</f>
        <v/>
      </c>
      <c r="AH45" s="174" t="str">
        <f ca="1">IFERROR(VLOOKUP(ROW(A42),'فهرست بها کلی'!$D$13:$BO$1660,36,0),"")</f>
        <v/>
      </c>
      <c r="AI45" s="174" t="str">
        <f ca="1">IFERROR(VLOOKUP(ROW(A42),'فهرست بها کلی'!$D$13:$BO$1660,39,0),"")</f>
        <v/>
      </c>
      <c r="AJ45" s="174" t="str">
        <f ca="1">IFERROR(VLOOKUP(ROW(A42),'فهرست بها کلی'!$D$13:$BO$1660,42,0),"")</f>
        <v/>
      </c>
      <c r="AK45" s="174" t="str">
        <f ca="1">IFERROR(VLOOKUP(ROW(A42),'فهرست بها کلی'!$D$13:$BO$1660,45,0),"")</f>
        <v/>
      </c>
      <c r="AL45" s="174" t="str">
        <f ca="1">IFERROR(VLOOKUP(ROW(A42),'فهرست بها کلی'!$D$13:$BO$1660,48,0),"")</f>
        <v/>
      </c>
      <c r="AM45" s="174" t="str">
        <f ca="1">IFERROR(VLOOKUP(ROW(A42),'فهرست بها کلی'!$D$13:$BO$1660,51,0),"")</f>
        <v/>
      </c>
      <c r="AN45" s="174" t="str">
        <f ca="1">IFERROR(VLOOKUP(ROW(A42),'فهرست بها کلی'!$D$13:$BO$1660,54,0),"")</f>
        <v/>
      </c>
      <c r="AO45" s="174" t="str">
        <f ca="1">IFERROR(VLOOKUP(ROW(A42),'فهرست بها کلی'!$D$13:$BO$1660,57,0),"")</f>
        <v/>
      </c>
      <c r="AP45" s="174" t="str">
        <f ca="1">IFERROR(VLOOKUP(ROW(A42),'فهرست بها کلی'!$D$13:$BO$1660,60,0),"")</f>
        <v/>
      </c>
      <c r="AQ45" s="174" t="str">
        <f ca="1">IFERROR(VLOOKUP(ROW(A42),'فهرست بها کلی'!$D$13:$BO$1660,63,0),"")</f>
        <v/>
      </c>
      <c r="AR45" s="244">
        <f t="shared" ca="1" si="5"/>
        <v>0</v>
      </c>
      <c r="AS45" s="174" t="str">
        <f ca="1">IFERROR(VLOOKUP(ROW(A42),'فهرست بها کلی'!$D$13:$BO$1660,22,0),"")</f>
        <v/>
      </c>
      <c r="AT45" s="174" t="str">
        <f ca="1">IFERROR(VLOOKUP(ROW(A42),'فهرست بها کلی'!$D$13:$BO$1660,25,0),"")</f>
        <v/>
      </c>
      <c r="AU45" s="174" t="str">
        <f ca="1">IFERROR(VLOOKUP(ROW(A42),'فهرست بها کلی'!$D$13:$BO$1660,28,0),"")</f>
        <v/>
      </c>
      <c r="AV45" s="174" t="str">
        <f ca="1">IFERROR(VLOOKUP(ROW(A42),'فهرست بها کلی'!$D$13:$BO$1660,31,0),"")</f>
        <v/>
      </c>
      <c r="AW45" s="174" t="str">
        <f ca="1">IFERROR(VLOOKUP(ROW(A42),'فهرست بها کلی'!$D$13:$BO$1660,34,0),"")</f>
        <v/>
      </c>
      <c r="AX45" s="174" t="str">
        <f ca="1">IFERROR(VLOOKUP(ROW(A42),'فهرست بها کلی'!$D$13:$BO$1660,37,0),"")</f>
        <v/>
      </c>
      <c r="AY45" s="174" t="str">
        <f ca="1">IFERROR(VLOOKUP(ROW(A42),'فهرست بها کلی'!$D$13:$BO$1660,40,0),"")</f>
        <v/>
      </c>
      <c r="AZ45" s="174" t="str">
        <f ca="1">IFERROR(VLOOKUP(ROW(A42),'فهرست بها کلی'!$D$13:$BO$1660,43,0),"")</f>
        <v/>
      </c>
      <c r="BA45" s="174" t="str">
        <f ca="1">IFERROR(VLOOKUP(ROW(A42),'فهرست بها کلی'!$D$13:$BO$1660,46,0),"")</f>
        <v/>
      </c>
      <c r="BB45" s="174" t="str">
        <f ca="1">IFERROR(VLOOKUP(ROW(A42),'فهرست بها کلی'!$D$13:$BO$1660,49,0),"")</f>
        <v/>
      </c>
      <c r="BC45" s="174" t="str">
        <f ca="1">IFERROR(VLOOKUP(ROW(A42),'فهرست بها کلی'!$D$13:$BO$1660,52,0),"")</f>
        <v/>
      </c>
      <c r="BD45" s="174" t="str">
        <f ca="1">IFERROR(VLOOKUP(ROW(A42),'فهرست بها کلی'!$D$13:$BO$1660,55,0),"")</f>
        <v/>
      </c>
      <c r="BE45" s="174" t="str">
        <f ca="1">IFERROR(VLOOKUP(ROW(A42),'فهرست بها کلی'!$D$13:$BO$1660,58,0),"")</f>
        <v/>
      </c>
      <c r="BF45" s="174" t="str">
        <f ca="1">IFERROR(VLOOKUP(ROW(A42),'فهرست بها کلی'!$D$13:$BO$1660,61,0),"")</f>
        <v/>
      </c>
      <c r="BG45" s="174" t="str">
        <f ca="1">IFERROR(VLOOKUP(ROW(B42),'فهرست بها کلی'!$D$13:$BO$1660,64,0),"")</f>
        <v/>
      </c>
      <c r="BH45" s="174" t="str">
        <f ca="1">IFERROR(VLOOKUP(ROW(C42),'فهرست بها کلی'!$D$13:$BO$1660,15,0),"")</f>
        <v/>
      </c>
      <c r="BI45" s="245" t="str">
        <f t="shared" ca="1" si="6"/>
        <v xml:space="preserve"> </v>
      </c>
      <c r="BJ45" s="245" t="str">
        <f t="shared" ca="1" si="7"/>
        <v/>
      </c>
      <c r="BK45" s="189" t="str">
        <f t="shared" ca="1" si="8"/>
        <v/>
      </c>
      <c r="BL45" s="168" t="e">
        <f t="shared" ca="1" si="9"/>
        <v>#VALUE!</v>
      </c>
    </row>
    <row r="46" spans="1:64" ht="34.5" customHeight="1">
      <c r="A46" s="174" t="str">
        <f ca="1">IFERROR(VLOOKUP(ROW(A43),'فهرست بها کلی'!$D$13:$BO$1660,1,0),"")</f>
        <v/>
      </c>
      <c r="B46" s="174" t="str">
        <f ca="1">IFERROR(VLOOKUP(ROW(A43),'فهرست بها کلی'!$D$13:$BO$1660,4,0),"")</f>
        <v/>
      </c>
      <c r="C46" s="174" t="str">
        <f ca="1">IFERROR(VLOOKUP(ROW(A43),'فهرست بها کلی'!$D$13:$BO$1660,5,0),"")</f>
        <v/>
      </c>
      <c r="D46" s="174" t="str">
        <f ca="1">IFERROR(VLOOKUP(ROW(A43),'فهرست بها کلی'!$D$13:$BO$1660,6,0),"")</f>
        <v/>
      </c>
      <c r="E46" s="174" t="str">
        <f ca="1">IFERROR(VLOOKUP(ROW(A43),'فهرست بها کلی'!$D$13:$BO$1660,7,0),"")</f>
        <v/>
      </c>
      <c r="F46" s="174" t="str">
        <f ca="1">IFERROR(VLOOKUP(ROW(A43),'فهرست بها کلی'!$D$13:$BO$1660,8,0),"")</f>
        <v/>
      </c>
      <c r="G46" s="174" t="str">
        <f ca="1">IFERROR(VLOOKUP(ROW(A43),'فهرست بها کلی'!$D$13:$BO$1660,20,0),"")</f>
        <v/>
      </c>
      <c r="H46" s="174" t="str">
        <f ca="1">IFERROR(VLOOKUP(ROW(A43),'فهرست بها کلی'!$D$13:$BO$1660,23,0),"")</f>
        <v/>
      </c>
      <c r="I46" s="174" t="str">
        <f ca="1">IFERROR(VLOOKUP(ROW(A43),'فهرست بها کلی'!$D$13:$BO$1660,26,0),"")</f>
        <v/>
      </c>
      <c r="J46" s="174" t="str">
        <f ca="1">IFERROR(VLOOKUP(ROW(A43),'فهرست بها کلی'!$D$13:$BO$1660,29,0),"")</f>
        <v/>
      </c>
      <c r="K46" s="174" t="str">
        <f ca="1">IFERROR(VLOOKUP(ROW(A43),'فهرست بها کلی'!$D$13:$BO$1660,32,0),"")</f>
        <v/>
      </c>
      <c r="L46" s="174" t="str">
        <f ca="1">IFERROR(VLOOKUP(ROW(A43),'فهرست بها کلی'!$D$13:$BO$1660,35,0),"")</f>
        <v/>
      </c>
      <c r="M46" s="174" t="str">
        <f ca="1">IFERROR(VLOOKUP(ROW(A43),'فهرست بها کلی'!$D$13:$BO$1660,38,0),"")</f>
        <v/>
      </c>
      <c r="N46" s="174" t="str">
        <f ca="1">IFERROR(VLOOKUP(ROW(A43),'فهرست بها کلی'!$D$13:$BO$1660,41,0),"")</f>
        <v/>
      </c>
      <c r="O46" s="174" t="str">
        <f ca="1">IFERROR(VLOOKUP(ROW(A43),'فهرست بها کلی'!$D$13:$BO$1660,44,0),"")</f>
        <v/>
      </c>
      <c r="P46" s="174" t="str">
        <f ca="1">IFERROR(VLOOKUP(ROW(A43),'فهرست بها کلی'!$D$13:$BO$1660,47,0),"")</f>
        <v/>
      </c>
      <c r="Q46" s="174" t="str">
        <f ca="1">IFERROR(VLOOKUP(ROW(A43),'فهرست بها کلی'!$D$13:$BO$1660,50,0),"")</f>
        <v/>
      </c>
      <c r="R46" s="174" t="str">
        <f ca="1">IFERROR(VLOOKUP(ROW(A43),'فهرست بها کلی'!$D$13:$BO$1660,53,0),"")</f>
        <v/>
      </c>
      <c r="S46" s="174" t="str">
        <f ca="1">IFERROR(VLOOKUP(ROW(A43),'فهرست بها کلی'!$D$13:$BO$1660,56,0),"")</f>
        <v/>
      </c>
      <c r="T46" s="174" t="str">
        <f ca="1">IFERROR(VLOOKUP(ROW(A43),'فهرست بها کلی'!$D$13:$BO$1660,59,0),"")</f>
        <v/>
      </c>
      <c r="U46" s="174" t="str">
        <f ca="1">IFERROR(VLOOKUP(ROW(A43),'فهرست بها کلی'!$D$13:$BO$1660,62,0),"")</f>
        <v/>
      </c>
      <c r="V46" s="241">
        <f t="shared" ca="1" si="2"/>
        <v>0</v>
      </c>
      <c r="W46" s="242" t="str">
        <f t="shared" ca="1" si="3"/>
        <v/>
      </c>
      <c r="X46" s="174" t="str">
        <f ca="1">IFERROR(VLOOKUP(ROW(A43),'فهرست بها کلی'!$D$13:$BO$1660,9,0),"")</f>
        <v/>
      </c>
      <c r="Y46" s="174" t="str">
        <f ca="1">IFERROR(VLOOKUP(ROW(A43),'فهرست بها کلی'!$D$13:$BO$1660,10,0),"")</f>
        <v/>
      </c>
      <c r="Z46" s="174" t="str">
        <f ca="1">IFERROR(VLOOKUP(ROW(A43),'فهرست بها کلی'!$D$13:$BO$1660,11,0),"")</f>
        <v/>
      </c>
      <c r="AA46" s="174" t="str">
        <f ca="1">IFERROR(VLOOKUP(ROW(A43),'فهرست بها کلی'!$D$13:$BO$1660,12,0),"")</f>
        <v/>
      </c>
      <c r="AB46" s="243" t="str">
        <f t="shared" ca="1" si="4"/>
        <v/>
      </c>
      <c r="AC46" s="174" t="str">
        <f ca="1">IFERROR(VLOOKUP(ROW(A43),'فهرست بها کلی'!$D$13:$BO$1660,21,0),"")</f>
        <v/>
      </c>
      <c r="AD46" s="174" t="str">
        <f ca="1">IFERROR(VLOOKUP(ROW(A43),'فهرست بها کلی'!$D$13:$BO$1660,24,0),"")</f>
        <v/>
      </c>
      <c r="AE46" s="174" t="str">
        <f ca="1">IFERROR(VLOOKUP(ROW(A43),'فهرست بها کلی'!$D$13:$BO$1660,27,0),"")</f>
        <v/>
      </c>
      <c r="AF46" s="174" t="str">
        <f ca="1">IFERROR(VLOOKUP(ROW(A43),'فهرست بها کلی'!$D$13:$BO$1660,30,0),"")</f>
        <v/>
      </c>
      <c r="AG46" s="174" t="str">
        <f ca="1">IFERROR(VLOOKUP(ROW(A43),'فهرست بها کلی'!$D$13:$BO$1660,33,0),"")</f>
        <v/>
      </c>
      <c r="AH46" s="174" t="str">
        <f ca="1">IFERROR(VLOOKUP(ROW(A43),'فهرست بها کلی'!$D$13:$BO$1660,36,0),"")</f>
        <v/>
      </c>
      <c r="AI46" s="174" t="str">
        <f ca="1">IFERROR(VLOOKUP(ROW(A43),'فهرست بها کلی'!$D$13:$BO$1660,39,0),"")</f>
        <v/>
      </c>
      <c r="AJ46" s="174" t="str">
        <f ca="1">IFERROR(VLOOKUP(ROW(A43),'فهرست بها کلی'!$D$13:$BO$1660,42,0),"")</f>
        <v/>
      </c>
      <c r="AK46" s="174" t="str">
        <f ca="1">IFERROR(VLOOKUP(ROW(A43),'فهرست بها کلی'!$D$13:$BO$1660,45,0),"")</f>
        <v/>
      </c>
      <c r="AL46" s="174" t="str">
        <f ca="1">IFERROR(VLOOKUP(ROW(A43),'فهرست بها کلی'!$D$13:$BO$1660,48,0),"")</f>
        <v/>
      </c>
      <c r="AM46" s="174" t="str">
        <f ca="1">IFERROR(VLOOKUP(ROW(A43),'فهرست بها کلی'!$D$13:$BO$1660,51,0),"")</f>
        <v/>
      </c>
      <c r="AN46" s="174" t="str">
        <f ca="1">IFERROR(VLOOKUP(ROW(A43),'فهرست بها کلی'!$D$13:$BO$1660,54,0),"")</f>
        <v/>
      </c>
      <c r="AO46" s="174" t="str">
        <f ca="1">IFERROR(VLOOKUP(ROW(A43),'فهرست بها کلی'!$D$13:$BO$1660,57,0),"")</f>
        <v/>
      </c>
      <c r="AP46" s="174" t="str">
        <f ca="1">IFERROR(VLOOKUP(ROW(A43),'فهرست بها کلی'!$D$13:$BO$1660,60,0),"")</f>
        <v/>
      </c>
      <c r="AQ46" s="174" t="str">
        <f ca="1">IFERROR(VLOOKUP(ROW(A43),'فهرست بها کلی'!$D$13:$BO$1660,63,0),"")</f>
        <v/>
      </c>
      <c r="AR46" s="244">
        <f t="shared" ca="1" si="5"/>
        <v>0</v>
      </c>
      <c r="AS46" s="174" t="str">
        <f ca="1">IFERROR(VLOOKUP(ROW(A43),'فهرست بها کلی'!$D$13:$BO$1660,22,0),"")</f>
        <v/>
      </c>
      <c r="AT46" s="174" t="str">
        <f ca="1">IFERROR(VLOOKUP(ROW(A43),'فهرست بها کلی'!$D$13:$BO$1660,25,0),"")</f>
        <v/>
      </c>
      <c r="AU46" s="174" t="str">
        <f ca="1">IFERROR(VLOOKUP(ROW(A43),'فهرست بها کلی'!$D$13:$BO$1660,28,0),"")</f>
        <v/>
      </c>
      <c r="AV46" s="174" t="str">
        <f ca="1">IFERROR(VLOOKUP(ROW(A43),'فهرست بها کلی'!$D$13:$BO$1660,31,0),"")</f>
        <v/>
      </c>
      <c r="AW46" s="174" t="str">
        <f ca="1">IFERROR(VLOOKUP(ROW(A43),'فهرست بها کلی'!$D$13:$BO$1660,34,0),"")</f>
        <v/>
      </c>
      <c r="AX46" s="174" t="str">
        <f ca="1">IFERROR(VLOOKUP(ROW(A43),'فهرست بها کلی'!$D$13:$BO$1660,37,0),"")</f>
        <v/>
      </c>
      <c r="AY46" s="174" t="str">
        <f ca="1">IFERROR(VLOOKUP(ROW(A43),'فهرست بها کلی'!$D$13:$BO$1660,40,0),"")</f>
        <v/>
      </c>
      <c r="AZ46" s="174" t="str">
        <f ca="1">IFERROR(VLOOKUP(ROW(A43),'فهرست بها کلی'!$D$13:$BO$1660,43,0),"")</f>
        <v/>
      </c>
      <c r="BA46" s="174" t="str">
        <f ca="1">IFERROR(VLOOKUP(ROW(A43),'فهرست بها کلی'!$D$13:$BO$1660,46,0),"")</f>
        <v/>
      </c>
      <c r="BB46" s="174" t="str">
        <f ca="1">IFERROR(VLOOKUP(ROW(A43),'فهرست بها کلی'!$D$13:$BO$1660,49,0),"")</f>
        <v/>
      </c>
      <c r="BC46" s="174" t="str">
        <f ca="1">IFERROR(VLOOKUP(ROW(A43),'فهرست بها کلی'!$D$13:$BO$1660,52,0),"")</f>
        <v/>
      </c>
      <c r="BD46" s="174" t="str">
        <f ca="1">IFERROR(VLOOKUP(ROW(A43),'فهرست بها کلی'!$D$13:$BO$1660,55,0),"")</f>
        <v/>
      </c>
      <c r="BE46" s="174" t="str">
        <f ca="1">IFERROR(VLOOKUP(ROW(A43),'فهرست بها کلی'!$D$13:$BO$1660,58,0),"")</f>
        <v/>
      </c>
      <c r="BF46" s="174" t="str">
        <f ca="1">IFERROR(VLOOKUP(ROW(A43),'فهرست بها کلی'!$D$13:$BO$1660,61,0),"")</f>
        <v/>
      </c>
      <c r="BG46" s="174" t="str">
        <f ca="1">IFERROR(VLOOKUP(ROW(B43),'فهرست بها کلی'!$D$13:$BO$1660,64,0),"")</f>
        <v/>
      </c>
      <c r="BH46" s="174" t="str">
        <f ca="1">IFERROR(VLOOKUP(ROW(C43),'فهرست بها کلی'!$D$13:$BO$1660,15,0),"")</f>
        <v/>
      </c>
      <c r="BI46" s="245" t="str">
        <f t="shared" ca="1" si="6"/>
        <v xml:space="preserve"> </v>
      </c>
      <c r="BJ46" s="245" t="str">
        <f t="shared" ca="1" si="7"/>
        <v/>
      </c>
      <c r="BK46" s="189" t="str">
        <f t="shared" ca="1" si="8"/>
        <v/>
      </c>
      <c r="BL46" s="168" t="e">
        <f t="shared" ca="1" si="9"/>
        <v>#VALUE!</v>
      </c>
    </row>
    <row r="47" spans="1:64" ht="34.5" customHeight="1">
      <c r="A47" s="174" t="str">
        <f ca="1">IFERROR(VLOOKUP(ROW(A44),'فهرست بها کلی'!$D$13:$BO$1660,1,0),"")</f>
        <v/>
      </c>
      <c r="B47" s="174" t="str">
        <f ca="1">IFERROR(VLOOKUP(ROW(A44),'فهرست بها کلی'!$D$13:$BO$1660,4,0),"")</f>
        <v/>
      </c>
      <c r="C47" s="174" t="str">
        <f ca="1">IFERROR(VLOOKUP(ROW(A44),'فهرست بها کلی'!$D$13:$BO$1660,5,0),"")</f>
        <v/>
      </c>
      <c r="D47" s="174" t="str">
        <f ca="1">IFERROR(VLOOKUP(ROW(A44),'فهرست بها کلی'!$D$13:$BO$1660,6,0),"")</f>
        <v/>
      </c>
      <c r="E47" s="174" t="str">
        <f ca="1">IFERROR(VLOOKUP(ROW(A44),'فهرست بها کلی'!$D$13:$BO$1660,7,0),"")</f>
        <v/>
      </c>
      <c r="F47" s="174" t="str">
        <f ca="1">IFERROR(VLOOKUP(ROW(A44),'فهرست بها کلی'!$D$13:$BO$1660,8,0),"")</f>
        <v/>
      </c>
      <c r="G47" s="174" t="str">
        <f ca="1">IFERROR(VLOOKUP(ROW(A44),'فهرست بها کلی'!$D$13:$BO$1660,20,0),"")</f>
        <v/>
      </c>
      <c r="H47" s="174" t="str">
        <f ca="1">IFERROR(VLOOKUP(ROW(A44),'فهرست بها کلی'!$D$13:$BO$1660,23,0),"")</f>
        <v/>
      </c>
      <c r="I47" s="174" t="str">
        <f ca="1">IFERROR(VLOOKUP(ROW(A44),'فهرست بها کلی'!$D$13:$BO$1660,26,0),"")</f>
        <v/>
      </c>
      <c r="J47" s="174" t="str">
        <f ca="1">IFERROR(VLOOKUP(ROW(A44),'فهرست بها کلی'!$D$13:$BO$1660,29,0),"")</f>
        <v/>
      </c>
      <c r="K47" s="174" t="str">
        <f ca="1">IFERROR(VLOOKUP(ROW(A44),'فهرست بها کلی'!$D$13:$BO$1660,32,0),"")</f>
        <v/>
      </c>
      <c r="L47" s="174" t="str">
        <f ca="1">IFERROR(VLOOKUP(ROW(A44),'فهرست بها کلی'!$D$13:$BO$1660,35,0),"")</f>
        <v/>
      </c>
      <c r="M47" s="174" t="str">
        <f ca="1">IFERROR(VLOOKUP(ROW(A44),'فهرست بها کلی'!$D$13:$BO$1660,38,0),"")</f>
        <v/>
      </c>
      <c r="N47" s="174" t="str">
        <f ca="1">IFERROR(VLOOKUP(ROW(A44),'فهرست بها کلی'!$D$13:$BO$1660,41,0),"")</f>
        <v/>
      </c>
      <c r="O47" s="174" t="str">
        <f ca="1">IFERROR(VLOOKUP(ROW(A44),'فهرست بها کلی'!$D$13:$BO$1660,44,0),"")</f>
        <v/>
      </c>
      <c r="P47" s="174" t="str">
        <f ca="1">IFERROR(VLOOKUP(ROW(A44),'فهرست بها کلی'!$D$13:$BO$1660,47,0),"")</f>
        <v/>
      </c>
      <c r="Q47" s="174" t="str">
        <f ca="1">IFERROR(VLOOKUP(ROW(A44),'فهرست بها کلی'!$D$13:$BO$1660,50,0),"")</f>
        <v/>
      </c>
      <c r="R47" s="174" t="str">
        <f ca="1">IFERROR(VLOOKUP(ROW(A44),'فهرست بها کلی'!$D$13:$BO$1660,53,0),"")</f>
        <v/>
      </c>
      <c r="S47" s="174" t="str">
        <f ca="1">IFERROR(VLOOKUP(ROW(A44),'فهرست بها کلی'!$D$13:$BO$1660,56,0),"")</f>
        <v/>
      </c>
      <c r="T47" s="174" t="str">
        <f ca="1">IFERROR(VLOOKUP(ROW(A44),'فهرست بها کلی'!$D$13:$BO$1660,59,0),"")</f>
        <v/>
      </c>
      <c r="U47" s="174" t="str">
        <f ca="1">IFERROR(VLOOKUP(ROW(A44),'فهرست بها کلی'!$D$13:$BO$1660,62,0),"")</f>
        <v/>
      </c>
      <c r="V47" s="241">
        <f t="shared" ca="1" si="2"/>
        <v>0</v>
      </c>
      <c r="W47" s="242" t="str">
        <f t="shared" ca="1" si="3"/>
        <v/>
      </c>
      <c r="X47" s="174" t="str">
        <f ca="1">IFERROR(VLOOKUP(ROW(A44),'فهرست بها کلی'!$D$13:$BO$1660,9,0),"")</f>
        <v/>
      </c>
      <c r="Y47" s="174" t="str">
        <f ca="1">IFERROR(VLOOKUP(ROW(A44),'فهرست بها کلی'!$D$13:$BO$1660,10,0),"")</f>
        <v/>
      </c>
      <c r="Z47" s="174" t="str">
        <f ca="1">IFERROR(VLOOKUP(ROW(A44),'فهرست بها کلی'!$D$13:$BO$1660,11,0),"")</f>
        <v/>
      </c>
      <c r="AA47" s="174" t="str">
        <f ca="1">IFERROR(VLOOKUP(ROW(A44),'فهرست بها کلی'!$D$13:$BO$1660,12,0),"")</f>
        <v/>
      </c>
      <c r="AB47" s="243" t="str">
        <f t="shared" ca="1" si="4"/>
        <v/>
      </c>
      <c r="AC47" s="174" t="str">
        <f ca="1">IFERROR(VLOOKUP(ROW(A44),'فهرست بها کلی'!$D$13:$BO$1660,21,0),"")</f>
        <v/>
      </c>
      <c r="AD47" s="174" t="str">
        <f ca="1">IFERROR(VLOOKUP(ROW(A44),'فهرست بها کلی'!$D$13:$BO$1660,24,0),"")</f>
        <v/>
      </c>
      <c r="AE47" s="174" t="str">
        <f ca="1">IFERROR(VLOOKUP(ROW(A44),'فهرست بها کلی'!$D$13:$BO$1660,27,0),"")</f>
        <v/>
      </c>
      <c r="AF47" s="174" t="str">
        <f ca="1">IFERROR(VLOOKUP(ROW(A44),'فهرست بها کلی'!$D$13:$BO$1660,30,0),"")</f>
        <v/>
      </c>
      <c r="AG47" s="174" t="str">
        <f ca="1">IFERROR(VLOOKUP(ROW(A44),'فهرست بها کلی'!$D$13:$BO$1660,33,0),"")</f>
        <v/>
      </c>
      <c r="AH47" s="174" t="str">
        <f ca="1">IFERROR(VLOOKUP(ROW(A44),'فهرست بها کلی'!$D$13:$BO$1660,36,0),"")</f>
        <v/>
      </c>
      <c r="AI47" s="174" t="str">
        <f ca="1">IFERROR(VLOOKUP(ROW(A44),'فهرست بها کلی'!$D$13:$BO$1660,39,0),"")</f>
        <v/>
      </c>
      <c r="AJ47" s="174" t="str">
        <f ca="1">IFERROR(VLOOKUP(ROW(A44),'فهرست بها کلی'!$D$13:$BO$1660,42,0),"")</f>
        <v/>
      </c>
      <c r="AK47" s="174" t="str">
        <f ca="1">IFERROR(VLOOKUP(ROW(A44),'فهرست بها کلی'!$D$13:$BO$1660,45,0),"")</f>
        <v/>
      </c>
      <c r="AL47" s="174" t="str">
        <f ca="1">IFERROR(VLOOKUP(ROW(A44),'فهرست بها کلی'!$D$13:$BO$1660,48,0),"")</f>
        <v/>
      </c>
      <c r="AM47" s="174" t="str">
        <f ca="1">IFERROR(VLOOKUP(ROW(A44),'فهرست بها کلی'!$D$13:$BO$1660,51,0),"")</f>
        <v/>
      </c>
      <c r="AN47" s="174" t="str">
        <f ca="1">IFERROR(VLOOKUP(ROW(A44),'فهرست بها کلی'!$D$13:$BO$1660,54,0),"")</f>
        <v/>
      </c>
      <c r="AO47" s="174" t="str">
        <f ca="1">IFERROR(VLOOKUP(ROW(A44),'فهرست بها کلی'!$D$13:$BO$1660,57,0),"")</f>
        <v/>
      </c>
      <c r="AP47" s="174" t="str">
        <f ca="1">IFERROR(VLOOKUP(ROW(A44),'فهرست بها کلی'!$D$13:$BO$1660,60,0),"")</f>
        <v/>
      </c>
      <c r="AQ47" s="174" t="str">
        <f ca="1">IFERROR(VLOOKUP(ROW(A44),'فهرست بها کلی'!$D$13:$BO$1660,63,0),"")</f>
        <v/>
      </c>
      <c r="AR47" s="244">
        <f t="shared" ca="1" si="5"/>
        <v>0</v>
      </c>
      <c r="AS47" s="174" t="str">
        <f ca="1">IFERROR(VLOOKUP(ROW(A44),'فهرست بها کلی'!$D$13:$BO$1660,22,0),"")</f>
        <v/>
      </c>
      <c r="AT47" s="174" t="str">
        <f ca="1">IFERROR(VLOOKUP(ROW(A44),'فهرست بها کلی'!$D$13:$BO$1660,25,0),"")</f>
        <v/>
      </c>
      <c r="AU47" s="174" t="str">
        <f ca="1">IFERROR(VLOOKUP(ROW(A44),'فهرست بها کلی'!$D$13:$BO$1660,28,0),"")</f>
        <v/>
      </c>
      <c r="AV47" s="174" t="str">
        <f ca="1">IFERROR(VLOOKUP(ROW(A44),'فهرست بها کلی'!$D$13:$BO$1660,31,0),"")</f>
        <v/>
      </c>
      <c r="AW47" s="174" t="str">
        <f ca="1">IFERROR(VLOOKUP(ROW(A44),'فهرست بها کلی'!$D$13:$BO$1660,34,0),"")</f>
        <v/>
      </c>
      <c r="AX47" s="174" t="str">
        <f ca="1">IFERROR(VLOOKUP(ROW(A44),'فهرست بها کلی'!$D$13:$BO$1660,37,0),"")</f>
        <v/>
      </c>
      <c r="AY47" s="174" t="str">
        <f ca="1">IFERROR(VLOOKUP(ROW(A44),'فهرست بها کلی'!$D$13:$BO$1660,40,0),"")</f>
        <v/>
      </c>
      <c r="AZ47" s="174" t="str">
        <f ca="1">IFERROR(VLOOKUP(ROW(A44),'فهرست بها کلی'!$D$13:$BO$1660,43,0),"")</f>
        <v/>
      </c>
      <c r="BA47" s="174" t="str">
        <f ca="1">IFERROR(VLOOKUP(ROW(A44),'فهرست بها کلی'!$D$13:$BO$1660,46,0),"")</f>
        <v/>
      </c>
      <c r="BB47" s="174" t="str">
        <f ca="1">IFERROR(VLOOKUP(ROW(A44),'فهرست بها کلی'!$D$13:$BO$1660,49,0),"")</f>
        <v/>
      </c>
      <c r="BC47" s="174" t="str">
        <f ca="1">IFERROR(VLOOKUP(ROW(A44),'فهرست بها کلی'!$D$13:$BO$1660,52,0),"")</f>
        <v/>
      </c>
      <c r="BD47" s="174" t="str">
        <f ca="1">IFERROR(VLOOKUP(ROW(A44),'فهرست بها کلی'!$D$13:$BO$1660,55,0),"")</f>
        <v/>
      </c>
      <c r="BE47" s="174" t="str">
        <f ca="1">IFERROR(VLOOKUP(ROW(A44),'فهرست بها کلی'!$D$13:$BO$1660,58,0),"")</f>
        <v/>
      </c>
      <c r="BF47" s="174" t="str">
        <f ca="1">IFERROR(VLOOKUP(ROW(A44),'فهرست بها کلی'!$D$13:$BO$1660,61,0),"")</f>
        <v/>
      </c>
      <c r="BG47" s="174" t="str">
        <f ca="1">IFERROR(VLOOKUP(ROW(B44),'فهرست بها کلی'!$D$13:$BO$1660,64,0),"")</f>
        <v/>
      </c>
      <c r="BH47" s="174" t="str">
        <f ca="1">IFERROR(VLOOKUP(ROW(C44),'فهرست بها کلی'!$D$13:$BO$1660,15,0),"")</f>
        <v/>
      </c>
      <c r="BI47" s="245" t="str">
        <f t="shared" ca="1" si="6"/>
        <v xml:space="preserve"> </v>
      </c>
      <c r="BJ47" s="245" t="str">
        <f t="shared" ca="1" si="7"/>
        <v/>
      </c>
      <c r="BK47" s="189" t="str">
        <f t="shared" ca="1" si="8"/>
        <v/>
      </c>
      <c r="BL47" s="168" t="e">
        <f t="shared" ca="1" si="9"/>
        <v>#VALUE!</v>
      </c>
    </row>
    <row r="48" spans="1:64" ht="34.5" customHeight="1">
      <c r="A48" s="174" t="str">
        <f ca="1">IFERROR(VLOOKUP(ROW(A45),'فهرست بها کلی'!$D$13:$BO$1660,1,0),"")</f>
        <v/>
      </c>
      <c r="B48" s="174" t="str">
        <f ca="1">IFERROR(VLOOKUP(ROW(A45),'فهرست بها کلی'!$D$13:$BO$1660,4,0),"")</f>
        <v/>
      </c>
      <c r="C48" s="174" t="str">
        <f ca="1">IFERROR(VLOOKUP(ROW(A45),'فهرست بها کلی'!$D$13:$BO$1660,5,0),"")</f>
        <v/>
      </c>
      <c r="D48" s="174" t="str">
        <f ca="1">IFERROR(VLOOKUP(ROW(A45),'فهرست بها کلی'!$D$13:$BO$1660,6,0),"")</f>
        <v/>
      </c>
      <c r="E48" s="174" t="str">
        <f ca="1">IFERROR(VLOOKUP(ROW(A45),'فهرست بها کلی'!$D$13:$BO$1660,7,0),"")</f>
        <v/>
      </c>
      <c r="F48" s="174" t="str">
        <f ca="1">IFERROR(VLOOKUP(ROW(A45),'فهرست بها کلی'!$D$13:$BO$1660,8,0),"")</f>
        <v/>
      </c>
      <c r="G48" s="174" t="str">
        <f ca="1">IFERROR(VLOOKUP(ROW(A45),'فهرست بها کلی'!$D$13:$BO$1660,20,0),"")</f>
        <v/>
      </c>
      <c r="H48" s="174" t="str">
        <f ca="1">IFERROR(VLOOKUP(ROW(A45),'فهرست بها کلی'!$D$13:$BO$1660,23,0),"")</f>
        <v/>
      </c>
      <c r="I48" s="174" t="str">
        <f ca="1">IFERROR(VLOOKUP(ROW(A45),'فهرست بها کلی'!$D$13:$BO$1660,26,0),"")</f>
        <v/>
      </c>
      <c r="J48" s="174" t="str">
        <f ca="1">IFERROR(VLOOKUP(ROW(A45),'فهرست بها کلی'!$D$13:$BO$1660,29,0),"")</f>
        <v/>
      </c>
      <c r="K48" s="174" t="str">
        <f ca="1">IFERROR(VLOOKUP(ROW(A45),'فهرست بها کلی'!$D$13:$BO$1660,32,0),"")</f>
        <v/>
      </c>
      <c r="L48" s="174" t="str">
        <f ca="1">IFERROR(VLOOKUP(ROW(A45),'فهرست بها کلی'!$D$13:$BO$1660,35,0),"")</f>
        <v/>
      </c>
      <c r="M48" s="174" t="str">
        <f ca="1">IFERROR(VLOOKUP(ROW(A45),'فهرست بها کلی'!$D$13:$BO$1660,38,0),"")</f>
        <v/>
      </c>
      <c r="N48" s="174" t="str">
        <f ca="1">IFERROR(VLOOKUP(ROW(A45),'فهرست بها کلی'!$D$13:$BO$1660,41,0),"")</f>
        <v/>
      </c>
      <c r="O48" s="174" t="str">
        <f ca="1">IFERROR(VLOOKUP(ROW(A45),'فهرست بها کلی'!$D$13:$BO$1660,44,0),"")</f>
        <v/>
      </c>
      <c r="P48" s="174" t="str">
        <f ca="1">IFERROR(VLOOKUP(ROW(A45),'فهرست بها کلی'!$D$13:$BO$1660,47,0),"")</f>
        <v/>
      </c>
      <c r="Q48" s="174" t="str">
        <f ca="1">IFERROR(VLOOKUP(ROW(A45),'فهرست بها کلی'!$D$13:$BO$1660,50,0),"")</f>
        <v/>
      </c>
      <c r="R48" s="174" t="str">
        <f ca="1">IFERROR(VLOOKUP(ROW(A45),'فهرست بها کلی'!$D$13:$BO$1660,53,0),"")</f>
        <v/>
      </c>
      <c r="S48" s="174" t="str">
        <f ca="1">IFERROR(VLOOKUP(ROW(A45),'فهرست بها کلی'!$D$13:$BO$1660,56,0),"")</f>
        <v/>
      </c>
      <c r="T48" s="174" t="str">
        <f ca="1">IFERROR(VLOOKUP(ROW(A45),'فهرست بها کلی'!$D$13:$BO$1660,59,0),"")</f>
        <v/>
      </c>
      <c r="U48" s="174" t="str">
        <f ca="1">IFERROR(VLOOKUP(ROW(A45),'فهرست بها کلی'!$D$13:$BO$1660,62,0),"")</f>
        <v/>
      </c>
      <c r="V48" s="241">
        <f t="shared" ca="1" si="2"/>
        <v>0</v>
      </c>
      <c r="W48" s="242" t="str">
        <f t="shared" ca="1" si="3"/>
        <v/>
      </c>
      <c r="X48" s="174" t="str">
        <f ca="1">IFERROR(VLOOKUP(ROW(A45),'فهرست بها کلی'!$D$13:$BO$1660,9,0),"")</f>
        <v/>
      </c>
      <c r="Y48" s="174" t="str">
        <f ca="1">IFERROR(VLOOKUP(ROW(A45),'فهرست بها کلی'!$D$13:$BO$1660,10,0),"")</f>
        <v/>
      </c>
      <c r="Z48" s="174" t="str">
        <f ca="1">IFERROR(VLOOKUP(ROW(A45),'فهرست بها کلی'!$D$13:$BO$1660,11,0),"")</f>
        <v/>
      </c>
      <c r="AA48" s="174" t="str">
        <f ca="1">IFERROR(VLOOKUP(ROW(A45),'فهرست بها کلی'!$D$13:$BO$1660,12,0),"")</f>
        <v/>
      </c>
      <c r="AB48" s="243" t="str">
        <f t="shared" ca="1" si="4"/>
        <v/>
      </c>
      <c r="AC48" s="174" t="str">
        <f ca="1">IFERROR(VLOOKUP(ROW(A45),'فهرست بها کلی'!$D$13:$BO$1660,21,0),"")</f>
        <v/>
      </c>
      <c r="AD48" s="174" t="str">
        <f ca="1">IFERROR(VLOOKUP(ROW(A45),'فهرست بها کلی'!$D$13:$BO$1660,24,0),"")</f>
        <v/>
      </c>
      <c r="AE48" s="174" t="str">
        <f ca="1">IFERROR(VLOOKUP(ROW(A45),'فهرست بها کلی'!$D$13:$BO$1660,27,0),"")</f>
        <v/>
      </c>
      <c r="AF48" s="174" t="str">
        <f ca="1">IFERROR(VLOOKUP(ROW(A45),'فهرست بها کلی'!$D$13:$BO$1660,30,0),"")</f>
        <v/>
      </c>
      <c r="AG48" s="174" t="str">
        <f ca="1">IFERROR(VLOOKUP(ROW(A45),'فهرست بها کلی'!$D$13:$BO$1660,33,0),"")</f>
        <v/>
      </c>
      <c r="AH48" s="174" t="str">
        <f ca="1">IFERROR(VLOOKUP(ROW(A45),'فهرست بها کلی'!$D$13:$BO$1660,36,0),"")</f>
        <v/>
      </c>
      <c r="AI48" s="174" t="str">
        <f ca="1">IFERROR(VLOOKUP(ROW(A45),'فهرست بها کلی'!$D$13:$BO$1660,39,0),"")</f>
        <v/>
      </c>
      <c r="AJ48" s="174" t="str">
        <f ca="1">IFERROR(VLOOKUP(ROW(A45),'فهرست بها کلی'!$D$13:$BO$1660,42,0),"")</f>
        <v/>
      </c>
      <c r="AK48" s="174" t="str">
        <f ca="1">IFERROR(VLOOKUP(ROW(A45),'فهرست بها کلی'!$D$13:$BO$1660,45,0),"")</f>
        <v/>
      </c>
      <c r="AL48" s="174" t="str">
        <f ca="1">IFERROR(VLOOKUP(ROW(A45),'فهرست بها کلی'!$D$13:$BO$1660,48,0),"")</f>
        <v/>
      </c>
      <c r="AM48" s="174" t="str">
        <f ca="1">IFERROR(VLOOKUP(ROW(A45),'فهرست بها کلی'!$D$13:$BO$1660,51,0),"")</f>
        <v/>
      </c>
      <c r="AN48" s="174" t="str">
        <f ca="1">IFERROR(VLOOKUP(ROW(A45),'فهرست بها کلی'!$D$13:$BO$1660,54,0),"")</f>
        <v/>
      </c>
      <c r="AO48" s="174" t="str">
        <f ca="1">IFERROR(VLOOKUP(ROW(A45),'فهرست بها کلی'!$D$13:$BO$1660,57,0),"")</f>
        <v/>
      </c>
      <c r="AP48" s="174" t="str">
        <f ca="1">IFERROR(VLOOKUP(ROW(A45),'فهرست بها کلی'!$D$13:$BO$1660,60,0),"")</f>
        <v/>
      </c>
      <c r="AQ48" s="174" t="str">
        <f ca="1">IFERROR(VLOOKUP(ROW(A45),'فهرست بها کلی'!$D$13:$BO$1660,63,0),"")</f>
        <v/>
      </c>
      <c r="AR48" s="244">
        <f t="shared" ca="1" si="5"/>
        <v>0</v>
      </c>
      <c r="AS48" s="174" t="str">
        <f ca="1">IFERROR(VLOOKUP(ROW(A45),'فهرست بها کلی'!$D$13:$BO$1660,22,0),"")</f>
        <v/>
      </c>
      <c r="AT48" s="174" t="str">
        <f ca="1">IFERROR(VLOOKUP(ROW(A45),'فهرست بها کلی'!$D$13:$BO$1660,25,0),"")</f>
        <v/>
      </c>
      <c r="AU48" s="174" t="str">
        <f ca="1">IFERROR(VLOOKUP(ROW(A45),'فهرست بها کلی'!$D$13:$BO$1660,28,0),"")</f>
        <v/>
      </c>
      <c r="AV48" s="174" t="str">
        <f ca="1">IFERROR(VLOOKUP(ROW(A45),'فهرست بها کلی'!$D$13:$BO$1660,31,0),"")</f>
        <v/>
      </c>
      <c r="AW48" s="174" t="str">
        <f ca="1">IFERROR(VLOOKUP(ROW(A45),'فهرست بها کلی'!$D$13:$BO$1660,34,0),"")</f>
        <v/>
      </c>
      <c r="AX48" s="174" t="str">
        <f ca="1">IFERROR(VLOOKUP(ROW(A45),'فهرست بها کلی'!$D$13:$BO$1660,37,0),"")</f>
        <v/>
      </c>
      <c r="AY48" s="174" t="str">
        <f ca="1">IFERROR(VLOOKUP(ROW(A45),'فهرست بها کلی'!$D$13:$BO$1660,40,0),"")</f>
        <v/>
      </c>
      <c r="AZ48" s="174" t="str">
        <f ca="1">IFERROR(VLOOKUP(ROW(A45),'فهرست بها کلی'!$D$13:$BO$1660,43,0),"")</f>
        <v/>
      </c>
      <c r="BA48" s="174" t="str">
        <f ca="1">IFERROR(VLOOKUP(ROW(A45),'فهرست بها کلی'!$D$13:$BO$1660,46,0),"")</f>
        <v/>
      </c>
      <c r="BB48" s="174" t="str">
        <f ca="1">IFERROR(VLOOKUP(ROW(A45),'فهرست بها کلی'!$D$13:$BO$1660,49,0),"")</f>
        <v/>
      </c>
      <c r="BC48" s="174" t="str">
        <f ca="1">IFERROR(VLOOKUP(ROW(A45),'فهرست بها کلی'!$D$13:$BO$1660,52,0),"")</f>
        <v/>
      </c>
      <c r="BD48" s="174" t="str">
        <f ca="1">IFERROR(VLOOKUP(ROW(A45),'فهرست بها کلی'!$D$13:$BO$1660,55,0),"")</f>
        <v/>
      </c>
      <c r="BE48" s="174" t="str">
        <f ca="1">IFERROR(VLOOKUP(ROW(A45),'فهرست بها کلی'!$D$13:$BO$1660,58,0),"")</f>
        <v/>
      </c>
      <c r="BF48" s="174" t="str">
        <f ca="1">IFERROR(VLOOKUP(ROW(A45),'فهرست بها کلی'!$D$13:$BO$1660,61,0),"")</f>
        <v/>
      </c>
      <c r="BG48" s="174" t="str">
        <f ca="1">IFERROR(VLOOKUP(ROW(B45),'فهرست بها کلی'!$D$13:$BO$1660,64,0),"")</f>
        <v/>
      </c>
      <c r="BH48" s="174" t="str">
        <f ca="1">IFERROR(VLOOKUP(ROW(C45),'فهرست بها کلی'!$D$13:$BO$1660,15,0),"")</f>
        <v/>
      </c>
      <c r="BI48" s="245" t="str">
        <f t="shared" ca="1" si="6"/>
        <v xml:space="preserve"> </v>
      </c>
      <c r="BJ48" s="245" t="str">
        <f t="shared" ca="1" si="7"/>
        <v/>
      </c>
      <c r="BK48" s="189" t="str">
        <f t="shared" ca="1" si="8"/>
        <v/>
      </c>
      <c r="BL48" s="168" t="e">
        <f t="shared" ca="1" si="9"/>
        <v>#VALUE!</v>
      </c>
    </row>
    <row r="49" spans="1:64" ht="34.5" customHeight="1">
      <c r="A49" s="174" t="str">
        <f ca="1">IFERROR(VLOOKUP(ROW(A46),'فهرست بها کلی'!$D$13:$BO$1660,1,0),"")</f>
        <v/>
      </c>
      <c r="B49" s="174" t="str">
        <f ca="1">IFERROR(VLOOKUP(ROW(A46),'فهرست بها کلی'!$D$13:$BO$1660,4,0),"")</f>
        <v/>
      </c>
      <c r="C49" s="174" t="str">
        <f ca="1">IFERROR(VLOOKUP(ROW(A46),'فهرست بها کلی'!$D$13:$BO$1660,5,0),"")</f>
        <v/>
      </c>
      <c r="D49" s="174" t="str">
        <f ca="1">IFERROR(VLOOKUP(ROW(A46),'فهرست بها کلی'!$D$13:$BO$1660,6,0),"")</f>
        <v/>
      </c>
      <c r="E49" s="174" t="str">
        <f ca="1">IFERROR(VLOOKUP(ROW(A46),'فهرست بها کلی'!$D$13:$BO$1660,7,0),"")</f>
        <v/>
      </c>
      <c r="F49" s="174" t="str">
        <f ca="1">IFERROR(VLOOKUP(ROW(A46),'فهرست بها کلی'!$D$13:$BO$1660,8,0),"")</f>
        <v/>
      </c>
      <c r="G49" s="174" t="str">
        <f ca="1">IFERROR(VLOOKUP(ROW(A46),'فهرست بها کلی'!$D$13:$BO$1660,20,0),"")</f>
        <v/>
      </c>
      <c r="H49" s="174" t="str">
        <f ca="1">IFERROR(VLOOKUP(ROW(A46),'فهرست بها کلی'!$D$13:$BO$1660,23,0),"")</f>
        <v/>
      </c>
      <c r="I49" s="174" t="str">
        <f ca="1">IFERROR(VLOOKUP(ROW(A46),'فهرست بها کلی'!$D$13:$BO$1660,26,0),"")</f>
        <v/>
      </c>
      <c r="J49" s="174" t="str">
        <f ca="1">IFERROR(VLOOKUP(ROW(A46),'فهرست بها کلی'!$D$13:$BO$1660,29,0),"")</f>
        <v/>
      </c>
      <c r="K49" s="174" t="str">
        <f ca="1">IFERROR(VLOOKUP(ROW(A46),'فهرست بها کلی'!$D$13:$BO$1660,32,0),"")</f>
        <v/>
      </c>
      <c r="L49" s="174" t="str">
        <f ca="1">IFERROR(VLOOKUP(ROW(A46),'فهرست بها کلی'!$D$13:$BO$1660,35,0),"")</f>
        <v/>
      </c>
      <c r="M49" s="174" t="str">
        <f ca="1">IFERROR(VLOOKUP(ROW(A46),'فهرست بها کلی'!$D$13:$BO$1660,38,0),"")</f>
        <v/>
      </c>
      <c r="N49" s="174" t="str">
        <f ca="1">IFERROR(VLOOKUP(ROW(A46),'فهرست بها کلی'!$D$13:$BO$1660,41,0),"")</f>
        <v/>
      </c>
      <c r="O49" s="174" t="str">
        <f ca="1">IFERROR(VLOOKUP(ROW(A46),'فهرست بها کلی'!$D$13:$BO$1660,44,0),"")</f>
        <v/>
      </c>
      <c r="P49" s="174" t="str">
        <f ca="1">IFERROR(VLOOKUP(ROW(A46),'فهرست بها کلی'!$D$13:$BO$1660,47,0),"")</f>
        <v/>
      </c>
      <c r="Q49" s="174" t="str">
        <f ca="1">IFERROR(VLOOKUP(ROW(A46),'فهرست بها کلی'!$D$13:$BO$1660,50,0),"")</f>
        <v/>
      </c>
      <c r="R49" s="174" t="str">
        <f ca="1">IFERROR(VLOOKUP(ROW(A46),'فهرست بها کلی'!$D$13:$BO$1660,53,0),"")</f>
        <v/>
      </c>
      <c r="S49" s="174" t="str">
        <f ca="1">IFERROR(VLOOKUP(ROW(A46),'فهرست بها کلی'!$D$13:$BO$1660,56,0),"")</f>
        <v/>
      </c>
      <c r="T49" s="174" t="str">
        <f ca="1">IFERROR(VLOOKUP(ROW(A46),'فهرست بها کلی'!$D$13:$BO$1660,59,0),"")</f>
        <v/>
      </c>
      <c r="U49" s="174" t="str">
        <f ca="1">IFERROR(VLOOKUP(ROW(A46),'فهرست بها کلی'!$D$13:$BO$1660,62,0),"")</f>
        <v/>
      </c>
      <c r="V49" s="241">
        <f t="shared" ca="1" si="2"/>
        <v>0</v>
      </c>
      <c r="W49" s="242" t="str">
        <f t="shared" ca="1" si="3"/>
        <v/>
      </c>
      <c r="X49" s="174" t="str">
        <f ca="1">IFERROR(VLOOKUP(ROW(A46),'فهرست بها کلی'!$D$13:$BO$1660,9,0),"")</f>
        <v/>
      </c>
      <c r="Y49" s="174" t="str">
        <f ca="1">IFERROR(VLOOKUP(ROW(A46),'فهرست بها کلی'!$D$13:$BO$1660,10,0),"")</f>
        <v/>
      </c>
      <c r="Z49" s="174" t="str">
        <f ca="1">IFERROR(VLOOKUP(ROW(A46),'فهرست بها کلی'!$D$13:$BO$1660,11,0),"")</f>
        <v/>
      </c>
      <c r="AA49" s="174" t="str">
        <f ca="1">IFERROR(VLOOKUP(ROW(A46),'فهرست بها کلی'!$D$13:$BO$1660,12,0),"")</f>
        <v/>
      </c>
      <c r="AB49" s="243" t="str">
        <f t="shared" ca="1" si="4"/>
        <v/>
      </c>
      <c r="AC49" s="174" t="str">
        <f ca="1">IFERROR(VLOOKUP(ROW(A46),'فهرست بها کلی'!$D$13:$BO$1660,21,0),"")</f>
        <v/>
      </c>
      <c r="AD49" s="174" t="str">
        <f ca="1">IFERROR(VLOOKUP(ROW(A46),'فهرست بها کلی'!$D$13:$BO$1660,24,0),"")</f>
        <v/>
      </c>
      <c r="AE49" s="174" t="str">
        <f ca="1">IFERROR(VLOOKUP(ROW(A46),'فهرست بها کلی'!$D$13:$BO$1660,27,0),"")</f>
        <v/>
      </c>
      <c r="AF49" s="174" t="str">
        <f ca="1">IFERROR(VLOOKUP(ROW(A46),'فهرست بها کلی'!$D$13:$BO$1660,30,0),"")</f>
        <v/>
      </c>
      <c r="AG49" s="174" t="str">
        <f ca="1">IFERROR(VLOOKUP(ROW(A46),'فهرست بها کلی'!$D$13:$BO$1660,33,0),"")</f>
        <v/>
      </c>
      <c r="AH49" s="174" t="str">
        <f ca="1">IFERROR(VLOOKUP(ROW(A46),'فهرست بها کلی'!$D$13:$BO$1660,36,0),"")</f>
        <v/>
      </c>
      <c r="AI49" s="174" t="str">
        <f ca="1">IFERROR(VLOOKUP(ROW(A46),'فهرست بها کلی'!$D$13:$BO$1660,39,0),"")</f>
        <v/>
      </c>
      <c r="AJ49" s="174" t="str">
        <f ca="1">IFERROR(VLOOKUP(ROW(A46),'فهرست بها کلی'!$D$13:$BO$1660,42,0),"")</f>
        <v/>
      </c>
      <c r="AK49" s="174" t="str">
        <f ca="1">IFERROR(VLOOKUP(ROW(A46),'فهرست بها کلی'!$D$13:$BO$1660,45,0),"")</f>
        <v/>
      </c>
      <c r="AL49" s="174" t="str">
        <f ca="1">IFERROR(VLOOKUP(ROW(A46),'فهرست بها کلی'!$D$13:$BO$1660,48,0),"")</f>
        <v/>
      </c>
      <c r="AM49" s="174" t="str">
        <f ca="1">IFERROR(VLOOKUP(ROW(A46),'فهرست بها کلی'!$D$13:$BO$1660,51,0),"")</f>
        <v/>
      </c>
      <c r="AN49" s="174" t="str">
        <f ca="1">IFERROR(VLOOKUP(ROW(A46),'فهرست بها کلی'!$D$13:$BO$1660,54,0),"")</f>
        <v/>
      </c>
      <c r="AO49" s="174" t="str">
        <f ca="1">IFERROR(VLOOKUP(ROW(A46),'فهرست بها کلی'!$D$13:$BO$1660,57,0),"")</f>
        <v/>
      </c>
      <c r="AP49" s="174" t="str">
        <f ca="1">IFERROR(VLOOKUP(ROW(A46),'فهرست بها کلی'!$D$13:$BO$1660,60,0),"")</f>
        <v/>
      </c>
      <c r="AQ49" s="174" t="str">
        <f ca="1">IFERROR(VLOOKUP(ROW(A46),'فهرست بها کلی'!$D$13:$BO$1660,63,0),"")</f>
        <v/>
      </c>
      <c r="AR49" s="244">
        <f t="shared" ca="1" si="5"/>
        <v>0</v>
      </c>
      <c r="AS49" s="174" t="str">
        <f ca="1">IFERROR(VLOOKUP(ROW(A46),'فهرست بها کلی'!$D$13:$BO$1660,22,0),"")</f>
        <v/>
      </c>
      <c r="AT49" s="174" t="str">
        <f ca="1">IFERROR(VLOOKUP(ROW(A46),'فهرست بها کلی'!$D$13:$BO$1660,25,0),"")</f>
        <v/>
      </c>
      <c r="AU49" s="174" t="str">
        <f ca="1">IFERROR(VLOOKUP(ROW(A46),'فهرست بها کلی'!$D$13:$BO$1660,28,0),"")</f>
        <v/>
      </c>
      <c r="AV49" s="174" t="str">
        <f ca="1">IFERROR(VLOOKUP(ROW(A46),'فهرست بها کلی'!$D$13:$BO$1660,31,0),"")</f>
        <v/>
      </c>
      <c r="AW49" s="174" t="str">
        <f ca="1">IFERROR(VLOOKUP(ROW(A46),'فهرست بها کلی'!$D$13:$BO$1660,34,0),"")</f>
        <v/>
      </c>
      <c r="AX49" s="174" t="str">
        <f ca="1">IFERROR(VLOOKUP(ROW(A46),'فهرست بها کلی'!$D$13:$BO$1660,37,0),"")</f>
        <v/>
      </c>
      <c r="AY49" s="174" t="str">
        <f ca="1">IFERROR(VLOOKUP(ROW(A46),'فهرست بها کلی'!$D$13:$BO$1660,40,0),"")</f>
        <v/>
      </c>
      <c r="AZ49" s="174" t="str">
        <f ca="1">IFERROR(VLOOKUP(ROW(A46),'فهرست بها کلی'!$D$13:$BO$1660,43,0),"")</f>
        <v/>
      </c>
      <c r="BA49" s="174" t="str">
        <f ca="1">IFERROR(VLOOKUP(ROW(A46),'فهرست بها کلی'!$D$13:$BO$1660,46,0),"")</f>
        <v/>
      </c>
      <c r="BB49" s="174" t="str">
        <f ca="1">IFERROR(VLOOKUP(ROW(A46),'فهرست بها کلی'!$D$13:$BO$1660,49,0),"")</f>
        <v/>
      </c>
      <c r="BC49" s="174" t="str">
        <f ca="1">IFERROR(VLOOKUP(ROW(A46),'فهرست بها کلی'!$D$13:$BO$1660,52,0),"")</f>
        <v/>
      </c>
      <c r="BD49" s="174" t="str">
        <f ca="1">IFERROR(VLOOKUP(ROW(A46),'فهرست بها کلی'!$D$13:$BO$1660,55,0),"")</f>
        <v/>
      </c>
      <c r="BE49" s="174" t="str">
        <f ca="1">IFERROR(VLOOKUP(ROW(A46),'فهرست بها کلی'!$D$13:$BO$1660,58,0),"")</f>
        <v/>
      </c>
      <c r="BF49" s="174" t="str">
        <f ca="1">IFERROR(VLOOKUP(ROW(A46),'فهرست بها کلی'!$D$13:$BO$1660,61,0),"")</f>
        <v/>
      </c>
      <c r="BG49" s="174" t="str">
        <f ca="1">IFERROR(VLOOKUP(ROW(B46),'فهرست بها کلی'!$D$13:$BO$1660,64,0),"")</f>
        <v/>
      </c>
      <c r="BH49" s="174" t="str">
        <f ca="1">IFERROR(VLOOKUP(ROW(C46),'فهرست بها کلی'!$D$13:$BO$1660,15,0),"")</f>
        <v/>
      </c>
      <c r="BI49" s="245" t="str">
        <f t="shared" ca="1" si="6"/>
        <v xml:space="preserve"> </v>
      </c>
      <c r="BJ49" s="245" t="str">
        <f t="shared" ca="1" si="7"/>
        <v/>
      </c>
      <c r="BK49" s="189" t="str">
        <f t="shared" ca="1" si="8"/>
        <v/>
      </c>
      <c r="BL49" s="168" t="e">
        <f t="shared" ca="1" si="9"/>
        <v>#VALUE!</v>
      </c>
    </row>
    <row r="50" spans="1:64" ht="34.5" customHeight="1">
      <c r="A50" s="174" t="str">
        <f ca="1">IFERROR(VLOOKUP(ROW(A47),'فهرست بها کلی'!$D$13:$BO$1660,1,0),"")</f>
        <v/>
      </c>
      <c r="B50" s="174" t="str">
        <f ca="1">IFERROR(VLOOKUP(ROW(A47),'فهرست بها کلی'!$D$13:$BO$1660,4,0),"")</f>
        <v/>
      </c>
      <c r="C50" s="174" t="str">
        <f ca="1">IFERROR(VLOOKUP(ROW(A47),'فهرست بها کلی'!$D$13:$BO$1660,5,0),"")</f>
        <v/>
      </c>
      <c r="D50" s="174" t="str">
        <f ca="1">IFERROR(VLOOKUP(ROW(A47),'فهرست بها کلی'!$D$13:$BO$1660,6,0),"")</f>
        <v/>
      </c>
      <c r="E50" s="174" t="str">
        <f ca="1">IFERROR(VLOOKUP(ROW(A47),'فهرست بها کلی'!$D$13:$BO$1660,7,0),"")</f>
        <v/>
      </c>
      <c r="F50" s="174" t="str">
        <f ca="1">IFERROR(VLOOKUP(ROW(A47),'فهرست بها کلی'!$D$13:$BO$1660,8,0),"")</f>
        <v/>
      </c>
      <c r="G50" s="174" t="str">
        <f ca="1">IFERROR(VLOOKUP(ROW(A47),'فهرست بها کلی'!$D$13:$BO$1660,20,0),"")</f>
        <v/>
      </c>
      <c r="H50" s="174" t="str">
        <f ca="1">IFERROR(VLOOKUP(ROW(A47),'فهرست بها کلی'!$D$13:$BO$1660,23,0),"")</f>
        <v/>
      </c>
      <c r="I50" s="174" t="str">
        <f ca="1">IFERROR(VLOOKUP(ROW(A47),'فهرست بها کلی'!$D$13:$BO$1660,26,0),"")</f>
        <v/>
      </c>
      <c r="J50" s="174" t="str">
        <f ca="1">IFERROR(VLOOKUP(ROW(A47),'فهرست بها کلی'!$D$13:$BO$1660,29,0),"")</f>
        <v/>
      </c>
      <c r="K50" s="174" t="str">
        <f ca="1">IFERROR(VLOOKUP(ROW(A47),'فهرست بها کلی'!$D$13:$BO$1660,32,0),"")</f>
        <v/>
      </c>
      <c r="L50" s="174" t="str">
        <f ca="1">IFERROR(VLOOKUP(ROW(A47),'فهرست بها کلی'!$D$13:$BO$1660,35,0),"")</f>
        <v/>
      </c>
      <c r="M50" s="174" t="str">
        <f ca="1">IFERROR(VLOOKUP(ROW(A47),'فهرست بها کلی'!$D$13:$BO$1660,38,0),"")</f>
        <v/>
      </c>
      <c r="N50" s="174" t="str">
        <f ca="1">IFERROR(VLOOKUP(ROW(A47),'فهرست بها کلی'!$D$13:$BO$1660,41,0),"")</f>
        <v/>
      </c>
      <c r="O50" s="174" t="str">
        <f ca="1">IFERROR(VLOOKUP(ROW(A47),'فهرست بها کلی'!$D$13:$BO$1660,44,0),"")</f>
        <v/>
      </c>
      <c r="P50" s="174" t="str">
        <f ca="1">IFERROR(VLOOKUP(ROW(A47),'فهرست بها کلی'!$D$13:$BO$1660,47,0),"")</f>
        <v/>
      </c>
      <c r="Q50" s="174" t="str">
        <f ca="1">IFERROR(VLOOKUP(ROW(A47),'فهرست بها کلی'!$D$13:$BO$1660,50,0),"")</f>
        <v/>
      </c>
      <c r="R50" s="174" t="str">
        <f ca="1">IFERROR(VLOOKUP(ROW(A47),'فهرست بها کلی'!$D$13:$BO$1660,53,0),"")</f>
        <v/>
      </c>
      <c r="S50" s="174" t="str">
        <f ca="1">IFERROR(VLOOKUP(ROW(A47),'فهرست بها کلی'!$D$13:$BO$1660,56,0),"")</f>
        <v/>
      </c>
      <c r="T50" s="174" t="str">
        <f ca="1">IFERROR(VLOOKUP(ROW(A47),'فهرست بها کلی'!$D$13:$BO$1660,59,0),"")</f>
        <v/>
      </c>
      <c r="U50" s="174" t="str">
        <f ca="1">IFERROR(VLOOKUP(ROW(A47),'فهرست بها کلی'!$D$13:$BO$1660,62,0),"")</f>
        <v/>
      </c>
      <c r="V50" s="241">
        <f t="shared" ca="1" si="2"/>
        <v>0</v>
      </c>
      <c r="W50" s="242" t="str">
        <f t="shared" ca="1" si="3"/>
        <v/>
      </c>
      <c r="X50" s="174" t="str">
        <f ca="1">IFERROR(VLOOKUP(ROW(A47),'فهرست بها کلی'!$D$13:$BO$1660,9,0),"")</f>
        <v/>
      </c>
      <c r="Y50" s="174" t="str">
        <f ca="1">IFERROR(VLOOKUP(ROW(A47),'فهرست بها کلی'!$D$13:$BO$1660,10,0),"")</f>
        <v/>
      </c>
      <c r="Z50" s="174" t="str">
        <f ca="1">IFERROR(VLOOKUP(ROW(A47),'فهرست بها کلی'!$D$13:$BO$1660,11,0),"")</f>
        <v/>
      </c>
      <c r="AA50" s="174" t="str">
        <f ca="1">IFERROR(VLOOKUP(ROW(A47),'فهرست بها کلی'!$D$13:$BO$1660,12,0),"")</f>
        <v/>
      </c>
      <c r="AB50" s="243" t="str">
        <f t="shared" ca="1" si="4"/>
        <v/>
      </c>
      <c r="AC50" s="174" t="str">
        <f ca="1">IFERROR(VLOOKUP(ROW(A47),'فهرست بها کلی'!$D$13:$BO$1660,21,0),"")</f>
        <v/>
      </c>
      <c r="AD50" s="174" t="str">
        <f ca="1">IFERROR(VLOOKUP(ROW(A47),'فهرست بها کلی'!$D$13:$BO$1660,24,0),"")</f>
        <v/>
      </c>
      <c r="AE50" s="174" t="str">
        <f ca="1">IFERROR(VLOOKUP(ROW(A47),'فهرست بها کلی'!$D$13:$BO$1660,27,0),"")</f>
        <v/>
      </c>
      <c r="AF50" s="174" t="str">
        <f ca="1">IFERROR(VLOOKUP(ROW(A47),'فهرست بها کلی'!$D$13:$BO$1660,30,0),"")</f>
        <v/>
      </c>
      <c r="AG50" s="174" t="str">
        <f ca="1">IFERROR(VLOOKUP(ROW(A47),'فهرست بها کلی'!$D$13:$BO$1660,33,0),"")</f>
        <v/>
      </c>
      <c r="AH50" s="174" t="str">
        <f ca="1">IFERROR(VLOOKUP(ROW(A47),'فهرست بها کلی'!$D$13:$BO$1660,36,0),"")</f>
        <v/>
      </c>
      <c r="AI50" s="174" t="str">
        <f ca="1">IFERROR(VLOOKUP(ROW(A47),'فهرست بها کلی'!$D$13:$BO$1660,39,0),"")</f>
        <v/>
      </c>
      <c r="AJ50" s="174" t="str">
        <f ca="1">IFERROR(VLOOKUP(ROW(A47),'فهرست بها کلی'!$D$13:$BO$1660,42,0),"")</f>
        <v/>
      </c>
      <c r="AK50" s="174" t="str">
        <f ca="1">IFERROR(VLOOKUP(ROW(A47),'فهرست بها کلی'!$D$13:$BO$1660,45,0),"")</f>
        <v/>
      </c>
      <c r="AL50" s="174" t="str">
        <f ca="1">IFERROR(VLOOKUP(ROW(A47),'فهرست بها کلی'!$D$13:$BO$1660,48,0),"")</f>
        <v/>
      </c>
      <c r="AM50" s="174" t="str">
        <f ca="1">IFERROR(VLOOKUP(ROW(A47),'فهرست بها کلی'!$D$13:$BO$1660,51,0),"")</f>
        <v/>
      </c>
      <c r="AN50" s="174" t="str">
        <f ca="1">IFERROR(VLOOKUP(ROW(A47),'فهرست بها کلی'!$D$13:$BO$1660,54,0),"")</f>
        <v/>
      </c>
      <c r="AO50" s="174" t="str">
        <f ca="1">IFERROR(VLOOKUP(ROW(A47),'فهرست بها کلی'!$D$13:$BO$1660,57,0),"")</f>
        <v/>
      </c>
      <c r="AP50" s="174" t="str">
        <f ca="1">IFERROR(VLOOKUP(ROW(A47),'فهرست بها کلی'!$D$13:$BO$1660,60,0),"")</f>
        <v/>
      </c>
      <c r="AQ50" s="174" t="str">
        <f ca="1">IFERROR(VLOOKUP(ROW(A47),'فهرست بها کلی'!$D$13:$BO$1660,63,0),"")</f>
        <v/>
      </c>
      <c r="AR50" s="244">
        <f t="shared" ca="1" si="5"/>
        <v>0</v>
      </c>
      <c r="AS50" s="174" t="str">
        <f ca="1">IFERROR(VLOOKUP(ROW(A47),'فهرست بها کلی'!$D$13:$BO$1660,22,0),"")</f>
        <v/>
      </c>
      <c r="AT50" s="174" t="str">
        <f ca="1">IFERROR(VLOOKUP(ROW(A47),'فهرست بها کلی'!$D$13:$BO$1660,25,0),"")</f>
        <v/>
      </c>
      <c r="AU50" s="174" t="str">
        <f ca="1">IFERROR(VLOOKUP(ROW(A47),'فهرست بها کلی'!$D$13:$BO$1660,28,0),"")</f>
        <v/>
      </c>
      <c r="AV50" s="174" t="str">
        <f ca="1">IFERROR(VLOOKUP(ROW(A47),'فهرست بها کلی'!$D$13:$BO$1660,31,0),"")</f>
        <v/>
      </c>
      <c r="AW50" s="174" t="str">
        <f ca="1">IFERROR(VLOOKUP(ROW(A47),'فهرست بها کلی'!$D$13:$BO$1660,34,0),"")</f>
        <v/>
      </c>
      <c r="AX50" s="174" t="str">
        <f ca="1">IFERROR(VLOOKUP(ROW(A47),'فهرست بها کلی'!$D$13:$BO$1660,37,0),"")</f>
        <v/>
      </c>
      <c r="AY50" s="174" t="str">
        <f ca="1">IFERROR(VLOOKUP(ROW(A47),'فهرست بها کلی'!$D$13:$BO$1660,40,0),"")</f>
        <v/>
      </c>
      <c r="AZ50" s="174" t="str">
        <f ca="1">IFERROR(VLOOKUP(ROW(A47),'فهرست بها کلی'!$D$13:$BO$1660,43,0),"")</f>
        <v/>
      </c>
      <c r="BA50" s="174" t="str">
        <f ca="1">IFERROR(VLOOKUP(ROW(A47),'فهرست بها کلی'!$D$13:$BO$1660,46,0),"")</f>
        <v/>
      </c>
      <c r="BB50" s="174" t="str">
        <f ca="1">IFERROR(VLOOKUP(ROW(A47),'فهرست بها کلی'!$D$13:$BO$1660,49,0),"")</f>
        <v/>
      </c>
      <c r="BC50" s="174" t="str">
        <f ca="1">IFERROR(VLOOKUP(ROW(A47),'فهرست بها کلی'!$D$13:$BO$1660,52,0),"")</f>
        <v/>
      </c>
      <c r="BD50" s="174" t="str">
        <f ca="1">IFERROR(VLOOKUP(ROW(A47),'فهرست بها کلی'!$D$13:$BO$1660,55,0),"")</f>
        <v/>
      </c>
      <c r="BE50" s="174" t="str">
        <f ca="1">IFERROR(VLOOKUP(ROW(A47),'فهرست بها کلی'!$D$13:$BO$1660,58,0),"")</f>
        <v/>
      </c>
      <c r="BF50" s="174" t="str">
        <f ca="1">IFERROR(VLOOKUP(ROW(A47),'فهرست بها کلی'!$D$13:$BO$1660,61,0),"")</f>
        <v/>
      </c>
      <c r="BG50" s="174" t="str">
        <f ca="1">IFERROR(VLOOKUP(ROW(B47),'فهرست بها کلی'!$D$13:$BO$1660,64,0),"")</f>
        <v/>
      </c>
      <c r="BH50" s="174" t="str">
        <f ca="1">IFERROR(VLOOKUP(ROW(C47),'فهرست بها کلی'!$D$13:$BO$1660,15,0),"")</f>
        <v/>
      </c>
      <c r="BI50" s="245" t="str">
        <f t="shared" ca="1" si="6"/>
        <v xml:space="preserve"> </v>
      </c>
      <c r="BJ50" s="245" t="str">
        <f t="shared" ca="1" si="7"/>
        <v/>
      </c>
      <c r="BK50" s="189" t="str">
        <f t="shared" ca="1" si="8"/>
        <v/>
      </c>
      <c r="BL50" s="168"/>
    </row>
    <row r="51" spans="1:64" ht="34.5" customHeight="1">
      <c r="A51" s="174" t="str">
        <f ca="1">IFERROR(VLOOKUP(ROW(A48),'فهرست بها کلی'!$D$13:$BO$1660,1,0),"")</f>
        <v/>
      </c>
      <c r="B51" s="174" t="str">
        <f ca="1">IFERROR(VLOOKUP(ROW(A48),'فهرست بها کلی'!$D$13:$BO$1660,4,0),"")</f>
        <v/>
      </c>
      <c r="C51" s="174" t="str">
        <f ca="1">IFERROR(VLOOKUP(ROW(A48),'فهرست بها کلی'!$D$13:$BO$1660,5,0),"")</f>
        <v/>
      </c>
      <c r="D51" s="174" t="str">
        <f ca="1">IFERROR(VLOOKUP(ROW(A48),'فهرست بها کلی'!$D$13:$BO$1660,6,0),"")</f>
        <v/>
      </c>
      <c r="E51" s="174" t="str">
        <f ca="1">IFERROR(VLOOKUP(ROW(A48),'فهرست بها کلی'!$D$13:$BO$1660,7,0),"")</f>
        <v/>
      </c>
      <c r="F51" s="174" t="str">
        <f ca="1">IFERROR(VLOOKUP(ROW(A48),'فهرست بها کلی'!$D$13:$BO$1660,8,0),"")</f>
        <v/>
      </c>
      <c r="G51" s="174" t="str">
        <f ca="1">IFERROR(VLOOKUP(ROW(A48),'فهرست بها کلی'!$D$13:$BO$1660,20,0),"")</f>
        <v/>
      </c>
      <c r="H51" s="174" t="str">
        <f ca="1">IFERROR(VLOOKUP(ROW(A48),'فهرست بها کلی'!$D$13:$BO$1660,23,0),"")</f>
        <v/>
      </c>
      <c r="I51" s="174" t="str">
        <f ca="1">IFERROR(VLOOKUP(ROW(A48),'فهرست بها کلی'!$D$13:$BO$1660,26,0),"")</f>
        <v/>
      </c>
      <c r="J51" s="174" t="str">
        <f ca="1">IFERROR(VLOOKUP(ROW(A48),'فهرست بها کلی'!$D$13:$BO$1660,29,0),"")</f>
        <v/>
      </c>
      <c r="K51" s="174" t="str">
        <f ca="1">IFERROR(VLOOKUP(ROW(A48),'فهرست بها کلی'!$D$13:$BO$1660,32,0),"")</f>
        <v/>
      </c>
      <c r="L51" s="174" t="str">
        <f ca="1">IFERROR(VLOOKUP(ROW(A48),'فهرست بها کلی'!$D$13:$BO$1660,35,0),"")</f>
        <v/>
      </c>
      <c r="M51" s="174" t="str">
        <f ca="1">IFERROR(VLOOKUP(ROW(A48),'فهرست بها کلی'!$D$13:$BO$1660,38,0),"")</f>
        <v/>
      </c>
      <c r="N51" s="174" t="str">
        <f ca="1">IFERROR(VLOOKUP(ROW(A48),'فهرست بها کلی'!$D$13:$BO$1660,41,0),"")</f>
        <v/>
      </c>
      <c r="O51" s="174" t="str">
        <f ca="1">IFERROR(VLOOKUP(ROW(A48),'فهرست بها کلی'!$D$13:$BO$1660,44,0),"")</f>
        <v/>
      </c>
      <c r="P51" s="174" t="str">
        <f ca="1">IFERROR(VLOOKUP(ROW(A48),'فهرست بها کلی'!$D$13:$BO$1660,47,0),"")</f>
        <v/>
      </c>
      <c r="Q51" s="174" t="str">
        <f ca="1">IFERROR(VLOOKUP(ROW(A48),'فهرست بها کلی'!$D$13:$BO$1660,50,0),"")</f>
        <v/>
      </c>
      <c r="R51" s="174" t="str">
        <f ca="1">IFERROR(VLOOKUP(ROW(A48),'فهرست بها کلی'!$D$13:$BO$1660,53,0),"")</f>
        <v/>
      </c>
      <c r="S51" s="174" t="str">
        <f ca="1">IFERROR(VLOOKUP(ROW(A48),'فهرست بها کلی'!$D$13:$BO$1660,56,0),"")</f>
        <v/>
      </c>
      <c r="T51" s="174" t="str">
        <f ca="1">IFERROR(VLOOKUP(ROW(A48),'فهرست بها کلی'!$D$13:$BO$1660,59,0),"")</f>
        <v/>
      </c>
      <c r="U51" s="174" t="str">
        <f ca="1">IFERROR(VLOOKUP(ROW(A48),'فهرست بها کلی'!$D$13:$BO$1660,62,0),"")</f>
        <v/>
      </c>
      <c r="V51" s="241">
        <f t="shared" ca="1" si="2"/>
        <v>0</v>
      </c>
      <c r="W51" s="242" t="str">
        <f t="shared" ca="1" si="3"/>
        <v/>
      </c>
      <c r="X51" s="174" t="str">
        <f ca="1">IFERROR(VLOOKUP(ROW(A48),'فهرست بها کلی'!$D$13:$BO$1660,9,0),"")</f>
        <v/>
      </c>
      <c r="Y51" s="174" t="str">
        <f ca="1">IFERROR(VLOOKUP(ROW(A48),'فهرست بها کلی'!$D$13:$BO$1660,10,0),"")</f>
        <v/>
      </c>
      <c r="Z51" s="174" t="str">
        <f ca="1">IFERROR(VLOOKUP(ROW(A48),'فهرست بها کلی'!$D$13:$BO$1660,11,0),"")</f>
        <v/>
      </c>
      <c r="AA51" s="174" t="str">
        <f ca="1">IFERROR(VLOOKUP(ROW(A48),'فهرست بها کلی'!$D$13:$BO$1660,12,0),"")</f>
        <v/>
      </c>
      <c r="AB51" s="243" t="str">
        <f t="shared" ca="1" si="4"/>
        <v/>
      </c>
      <c r="AC51" s="174" t="str">
        <f ca="1">IFERROR(VLOOKUP(ROW(A48),'فهرست بها کلی'!$D$13:$BO$1660,21,0),"")</f>
        <v/>
      </c>
      <c r="AD51" s="174" t="str">
        <f ca="1">IFERROR(VLOOKUP(ROW(A48),'فهرست بها کلی'!$D$13:$BO$1660,24,0),"")</f>
        <v/>
      </c>
      <c r="AE51" s="174" t="str">
        <f ca="1">IFERROR(VLOOKUP(ROW(A48),'فهرست بها کلی'!$D$13:$BO$1660,27,0),"")</f>
        <v/>
      </c>
      <c r="AF51" s="174" t="str">
        <f ca="1">IFERROR(VLOOKUP(ROW(A48),'فهرست بها کلی'!$D$13:$BO$1660,30,0),"")</f>
        <v/>
      </c>
      <c r="AG51" s="174" t="str">
        <f ca="1">IFERROR(VLOOKUP(ROW(A48),'فهرست بها کلی'!$D$13:$BO$1660,33,0),"")</f>
        <v/>
      </c>
      <c r="AH51" s="174" t="str">
        <f ca="1">IFERROR(VLOOKUP(ROW(A48),'فهرست بها کلی'!$D$13:$BO$1660,36,0),"")</f>
        <v/>
      </c>
      <c r="AI51" s="174" t="str">
        <f ca="1">IFERROR(VLOOKUP(ROW(A48),'فهرست بها کلی'!$D$13:$BO$1660,39,0),"")</f>
        <v/>
      </c>
      <c r="AJ51" s="174" t="str">
        <f ca="1">IFERROR(VLOOKUP(ROW(A48),'فهرست بها کلی'!$D$13:$BO$1660,42,0),"")</f>
        <v/>
      </c>
      <c r="AK51" s="174" t="str">
        <f ca="1">IFERROR(VLOOKUP(ROW(A48),'فهرست بها کلی'!$D$13:$BO$1660,45,0),"")</f>
        <v/>
      </c>
      <c r="AL51" s="174" t="str">
        <f ca="1">IFERROR(VLOOKUP(ROW(A48),'فهرست بها کلی'!$D$13:$BO$1660,48,0),"")</f>
        <v/>
      </c>
      <c r="AM51" s="174" t="str">
        <f ca="1">IFERROR(VLOOKUP(ROW(A48),'فهرست بها کلی'!$D$13:$BO$1660,51,0),"")</f>
        <v/>
      </c>
      <c r="AN51" s="174" t="str">
        <f ca="1">IFERROR(VLOOKUP(ROW(A48),'فهرست بها کلی'!$D$13:$BO$1660,54,0),"")</f>
        <v/>
      </c>
      <c r="AO51" s="174" t="str">
        <f ca="1">IFERROR(VLOOKUP(ROW(A48),'فهرست بها کلی'!$D$13:$BO$1660,57,0),"")</f>
        <v/>
      </c>
      <c r="AP51" s="174" t="str">
        <f ca="1">IFERROR(VLOOKUP(ROW(A48),'فهرست بها کلی'!$D$13:$BO$1660,60,0),"")</f>
        <v/>
      </c>
      <c r="AQ51" s="174" t="str">
        <f ca="1">IFERROR(VLOOKUP(ROW(A48),'فهرست بها کلی'!$D$13:$BO$1660,63,0),"")</f>
        <v/>
      </c>
      <c r="AR51" s="244">
        <f t="shared" ca="1" si="5"/>
        <v>0</v>
      </c>
      <c r="AS51" s="174" t="str">
        <f ca="1">IFERROR(VLOOKUP(ROW(A48),'فهرست بها کلی'!$D$13:$BO$1660,22,0),"")</f>
        <v/>
      </c>
      <c r="AT51" s="174" t="str">
        <f ca="1">IFERROR(VLOOKUP(ROW(A48),'فهرست بها کلی'!$D$13:$BO$1660,25,0),"")</f>
        <v/>
      </c>
      <c r="AU51" s="174" t="str">
        <f ca="1">IFERROR(VLOOKUP(ROW(A48),'فهرست بها کلی'!$D$13:$BO$1660,28,0),"")</f>
        <v/>
      </c>
      <c r="AV51" s="174" t="str">
        <f ca="1">IFERROR(VLOOKUP(ROW(A48),'فهرست بها کلی'!$D$13:$BO$1660,31,0),"")</f>
        <v/>
      </c>
      <c r="AW51" s="174" t="str">
        <f ca="1">IFERROR(VLOOKUP(ROW(A48),'فهرست بها کلی'!$D$13:$BO$1660,34,0),"")</f>
        <v/>
      </c>
      <c r="AX51" s="174" t="str">
        <f ca="1">IFERROR(VLOOKUP(ROW(A48),'فهرست بها کلی'!$D$13:$BO$1660,37,0),"")</f>
        <v/>
      </c>
      <c r="AY51" s="174" t="str">
        <f ca="1">IFERROR(VLOOKUP(ROW(A48),'فهرست بها کلی'!$D$13:$BO$1660,40,0),"")</f>
        <v/>
      </c>
      <c r="AZ51" s="174" t="str">
        <f ca="1">IFERROR(VLOOKUP(ROW(A48),'فهرست بها کلی'!$D$13:$BO$1660,43,0),"")</f>
        <v/>
      </c>
      <c r="BA51" s="174" t="str">
        <f ca="1">IFERROR(VLOOKUP(ROW(A48),'فهرست بها کلی'!$D$13:$BO$1660,46,0),"")</f>
        <v/>
      </c>
      <c r="BB51" s="174" t="str">
        <f ca="1">IFERROR(VLOOKUP(ROW(A48),'فهرست بها کلی'!$D$13:$BO$1660,49,0),"")</f>
        <v/>
      </c>
      <c r="BC51" s="174" t="str">
        <f ca="1">IFERROR(VLOOKUP(ROW(A48),'فهرست بها کلی'!$D$13:$BO$1660,52,0),"")</f>
        <v/>
      </c>
      <c r="BD51" s="174" t="str">
        <f ca="1">IFERROR(VLOOKUP(ROW(A48),'فهرست بها کلی'!$D$13:$BO$1660,55,0),"")</f>
        <v/>
      </c>
      <c r="BE51" s="174" t="str">
        <f ca="1">IFERROR(VLOOKUP(ROW(A48),'فهرست بها کلی'!$D$13:$BO$1660,58,0),"")</f>
        <v/>
      </c>
      <c r="BF51" s="174" t="str">
        <f ca="1">IFERROR(VLOOKUP(ROW(A48),'فهرست بها کلی'!$D$13:$BO$1660,61,0),"")</f>
        <v/>
      </c>
      <c r="BG51" s="174" t="str">
        <f ca="1">IFERROR(VLOOKUP(ROW(B48),'فهرست بها کلی'!$D$13:$BO$1660,64,0),"")</f>
        <v/>
      </c>
      <c r="BH51" s="174" t="str">
        <f ca="1">IFERROR(VLOOKUP(ROW(C48),'فهرست بها کلی'!$D$13:$BO$1660,15,0),"")</f>
        <v/>
      </c>
      <c r="BI51" s="245" t="str">
        <f t="shared" ca="1" si="6"/>
        <v xml:space="preserve"> </v>
      </c>
      <c r="BJ51" s="245" t="str">
        <f t="shared" ca="1" si="7"/>
        <v/>
      </c>
      <c r="BK51" s="189" t="str">
        <f t="shared" ca="1" si="8"/>
        <v/>
      </c>
      <c r="BL51" s="168" t="e">
        <f t="shared" ca="1" si="9"/>
        <v>#VALUE!</v>
      </c>
    </row>
    <row r="52" spans="1:64" ht="34.5" customHeight="1">
      <c r="A52" s="174" t="str">
        <f ca="1">IFERROR(VLOOKUP(ROW(A49),'فهرست بها کلی'!$D$13:$BO$1660,1,0),"")</f>
        <v/>
      </c>
      <c r="B52" s="174" t="str">
        <f ca="1">IFERROR(VLOOKUP(ROW(A49),'فهرست بها کلی'!$D$13:$BO$1660,4,0),"")</f>
        <v/>
      </c>
      <c r="C52" s="174" t="str">
        <f ca="1">IFERROR(VLOOKUP(ROW(A49),'فهرست بها کلی'!$D$13:$BO$1660,5,0),"")</f>
        <v/>
      </c>
      <c r="D52" s="174" t="str">
        <f ca="1">IFERROR(VLOOKUP(ROW(A49),'فهرست بها کلی'!$D$13:$BO$1660,6,0),"")</f>
        <v/>
      </c>
      <c r="E52" s="174" t="str">
        <f ca="1">IFERROR(VLOOKUP(ROW(A49),'فهرست بها کلی'!$D$13:$BO$1660,7,0),"")</f>
        <v/>
      </c>
      <c r="F52" s="174" t="str">
        <f ca="1">IFERROR(VLOOKUP(ROW(A49),'فهرست بها کلی'!$D$13:$BO$1660,8,0),"")</f>
        <v/>
      </c>
      <c r="G52" s="174" t="str">
        <f ca="1">IFERROR(VLOOKUP(ROW(A49),'فهرست بها کلی'!$D$13:$BO$1660,20,0),"")</f>
        <v/>
      </c>
      <c r="H52" s="174" t="str">
        <f ca="1">IFERROR(VLOOKUP(ROW(A49),'فهرست بها کلی'!$D$13:$BO$1660,23,0),"")</f>
        <v/>
      </c>
      <c r="I52" s="174" t="str">
        <f ca="1">IFERROR(VLOOKUP(ROW(A49),'فهرست بها کلی'!$D$13:$BO$1660,26,0),"")</f>
        <v/>
      </c>
      <c r="J52" s="174" t="str">
        <f ca="1">IFERROR(VLOOKUP(ROW(A49),'فهرست بها کلی'!$D$13:$BO$1660,29,0),"")</f>
        <v/>
      </c>
      <c r="K52" s="174" t="str">
        <f ca="1">IFERROR(VLOOKUP(ROW(A49),'فهرست بها کلی'!$D$13:$BO$1660,32,0),"")</f>
        <v/>
      </c>
      <c r="L52" s="174" t="str">
        <f ca="1">IFERROR(VLOOKUP(ROW(A49),'فهرست بها کلی'!$D$13:$BO$1660,35,0),"")</f>
        <v/>
      </c>
      <c r="M52" s="174" t="str">
        <f ca="1">IFERROR(VLOOKUP(ROW(A49),'فهرست بها کلی'!$D$13:$BO$1660,38,0),"")</f>
        <v/>
      </c>
      <c r="N52" s="174" t="str">
        <f ca="1">IFERROR(VLOOKUP(ROW(A49),'فهرست بها کلی'!$D$13:$BO$1660,41,0),"")</f>
        <v/>
      </c>
      <c r="O52" s="174" t="str">
        <f ca="1">IFERROR(VLOOKUP(ROW(A49),'فهرست بها کلی'!$D$13:$BO$1660,44,0),"")</f>
        <v/>
      </c>
      <c r="P52" s="174" t="str">
        <f ca="1">IFERROR(VLOOKUP(ROW(A49),'فهرست بها کلی'!$D$13:$BO$1660,47,0),"")</f>
        <v/>
      </c>
      <c r="Q52" s="174" t="str">
        <f ca="1">IFERROR(VLOOKUP(ROW(A49),'فهرست بها کلی'!$D$13:$BO$1660,50,0),"")</f>
        <v/>
      </c>
      <c r="R52" s="174" t="str">
        <f ca="1">IFERROR(VLOOKUP(ROW(A49),'فهرست بها کلی'!$D$13:$BO$1660,53,0),"")</f>
        <v/>
      </c>
      <c r="S52" s="174" t="str">
        <f ca="1">IFERROR(VLOOKUP(ROW(A49),'فهرست بها کلی'!$D$13:$BO$1660,56,0),"")</f>
        <v/>
      </c>
      <c r="T52" s="174" t="str">
        <f ca="1">IFERROR(VLOOKUP(ROW(A49),'فهرست بها کلی'!$D$13:$BO$1660,59,0),"")</f>
        <v/>
      </c>
      <c r="U52" s="174" t="str">
        <f ca="1">IFERROR(VLOOKUP(ROW(A49),'فهرست بها کلی'!$D$13:$BO$1660,62,0),"")</f>
        <v/>
      </c>
      <c r="V52" s="241">
        <f t="shared" ca="1" si="2"/>
        <v>0</v>
      </c>
      <c r="W52" s="242" t="str">
        <f t="shared" ca="1" si="3"/>
        <v/>
      </c>
      <c r="X52" s="174" t="str">
        <f ca="1">IFERROR(VLOOKUP(ROW(A49),'فهرست بها کلی'!$D$13:$BO$1660,9,0),"")</f>
        <v/>
      </c>
      <c r="Y52" s="174" t="str">
        <f ca="1">IFERROR(VLOOKUP(ROW(A49),'فهرست بها کلی'!$D$13:$BO$1660,10,0),"")</f>
        <v/>
      </c>
      <c r="Z52" s="174" t="str">
        <f ca="1">IFERROR(VLOOKUP(ROW(A49),'فهرست بها کلی'!$D$13:$BO$1660,11,0),"")</f>
        <v/>
      </c>
      <c r="AA52" s="174" t="str">
        <f ca="1">IFERROR(VLOOKUP(ROW(A49),'فهرست بها کلی'!$D$13:$BO$1660,12,0),"")</f>
        <v/>
      </c>
      <c r="AB52" s="243" t="str">
        <f t="shared" ca="1" si="4"/>
        <v/>
      </c>
      <c r="AC52" s="174" t="str">
        <f ca="1">IFERROR(VLOOKUP(ROW(A49),'فهرست بها کلی'!$D$13:$BO$1660,21,0),"")</f>
        <v/>
      </c>
      <c r="AD52" s="174" t="str">
        <f ca="1">IFERROR(VLOOKUP(ROW(A49),'فهرست بها کلی'!$D$13:$BO$1660,24,0),"")</f>
        <v/>
      </c>
      <c r="AE52" s="174" t="str">
        <f ca="1">IFERROR(VLOOKUP(ROW(A49),'فهرست بها کلی'!$D$13:$BO$1660,27,0),"")</f>
        <v/>
      </c>
      <c r="AF52" s="174" t="str">
        <f ca="1">IFERROR(VLOOKUP(ROW(A49),'فهرست بها کلی'!$D$13:$BO$1660,30,0),"")</f>
        <v/>
      </c>
      <c r="AG52" s="174" t="str">
        <f ca="1">IFERROR(VLOOKUP(ROW(A49),'فهرست بها کلی'!$D$13:$BO$1660,33,0),"")</f>
        <v/>
      </c>
      <c r="AH52" s="174" t="str">
        <f ca="1">IFERROR(VLOOKUP(ROW(A49),'فهرست بها کلی'!$D$13:$BO$1660,36,0),"")</f>
        <v/>
      </c>
      <c r="AI52" s="174" t="str">
        <f ca="1">IFERROR(VLOOKUP(ROW(A49),'فهرست بها کلی'!$D$13:$BO$1660,39,0),"")</f>
        <v/>
      </c>
      <c r="AJ52" s="174" t="str">
        <f ca="1">IFERROR(VLOOKUP(ROW(A49),'فهرست بها کلی'!$D$13:$BO$1660,42,0),"")</f>
        <v/>
      </c>
      <c r="AK52" s="174" t="str">
        <f ca="1">IFERROR(VLOOKUP(ROW(A49),'فهرست بها کلی'!$D$13:$BO$1660,45,0),"")</f>
        <v/>
      </c>
      <c r="AL52" s="174" t="str">
        <f ca="1">IFERROR(VLOOKUP(ROW(A49),'فهرست بها کلی'!$D$13:$BO$1660,48,0),"")</f>
        <v/>
      </c>
      <c r="AM52" s="174" t="str">
        <f ca="1">IFERROR(VLOOKUP(ROW(A49),'فهرست بها کلی'!$D$13:$BO$1660,51,0),"")</f>
        <v/>
      </c>
      <c r="AN52" s="174" t="str">
        <f ca="1">IFERROR(VLOOKUP(ROW(A49),'فهرست بها کلی'!$D$13:$BO$1660,54,0),"")</f>
        <v/>
      </c>
      <c r="AO52" s="174" t="str">
        <f ca="1">IFERROR(VLOOKUP(ROW(A49),'فهرست بها کلی'!$D$13:$BO$1660,57,0),"")</f>
        <v/>
      </c>
      <c r="AP52" s="174" t="str">
        <f ca="1">IFERROR(VLOOKUP(ROW(A49),'فهرست بها کلی'!$D$13:$BO$1660,60,0),"")</f>
        <v/>
      </c>
      <c r="AQ52" s="174" t="str">
        <f ca="1">IFERROR(VLOOKUP(ROW(A49),'فهرست بها کلی'!$D$13:$BO$1660,63,0),"")</f>
        <v/>
      </c>
      <c r="AR52" s="244">
        <f t="shared" ca="1" si="5"/>
        <v>0</v>
      </c>
      <c r="AS52" s="174" t="str">
        <f ca="1">IFERROR(VLOOKUP(ROW(A49),'فهرست بها کلی'!$D$13:$BO$1660,22,0),"")</f>
        <v/>
      </c>
      <c r="AT52" s="174" t="str">
        <f ca="1">IFERROR(VLOOKUP(ROW(A49),'فهرست بها کلی'!$D$13:$BO$1660,25,0),"")</f>
        <v/>
      </c>
      <c r="AU52" s="174" t="str">
        <f ca="1">IFERROR(VLOOKUP(ROW(A49),'فهرست بها کلی'!$D$13:$BO$1660,28,0),"")</f>
        <v/>
      </c>
      <c r="AV52" s="174" t="str">
        <f ca="1">IFERROR(VLOOKUP(ROW(A49),'فهرست بها کلی'!$D$13:$BO$1660,31,0),"")</f>
        <v/>
      </c>
      <c r="AW52" s="174" t="str">
        <f ca="1">IFERROR(VLOOKUP(ROW(A49),'فهرست بها کلی'!$D$13:$BO$1660,34,0),"")</f>
        <v/>
      </c>
      <c r="AX52" s="174" t="str">
        <f ca="1">IFERROR(VLOOKUP(ROW(A49),'فهرست بها کلی'!$D$13:$BO$1660,37,0),"")</f>
        <v/>
      </c>
      <c r="AY52" s="174" t="str">
        <f ca="1">IFERROR(VLOOKUP(ROW(A49),'فهرست بها کلی'!$D$13:$BO$1660,40,0),"")</f>
        <v/>
      </c>
      <c r="AZ52" s="174" t="str">
        <f ca="1">IFERROR(VLOOKUP(ROW(A49),'فهرست بها کلی'!$D$13:$BO$1660,43,0),"")</f>
        <v/>
      </c>
      <c r="BA52" s="174" t="str">
        <f ca="1">IFERROR(VLOOKUP(ROW(A49),'فهرست بها کلی'!$D$13:$BO$1660,46,0),"")</f>
        <v/>
      </c>
      <c r="BB52" s="174" t="str">
        <f ca="1">IFERROR(VLOOKUP(ROW(A49),'فهرست بها کلی'!$D$13:$BO$1660,49,0),"")</f>
        <v/>
      </c>
      <c r="BC52" s="174" t="str">
        <f ca="1">IFERROR(VLOOKUP(ROW(A49),'فهرست بها کلی'!$D$13:$BO$1660,52,0),"")</f>
        <v/>
      </c>
      <c r="BD52" s="174" t="str">
        <f ca="1">IFERROR(VLOOKUP(ROW(A49),'فهرست بها کلی'!$D$13:$BO$1660,55,0),"")</f>
        <v/>
      </c>
      <c r="BE52" s="174" t="str">
        <f ca="1">IFERROR(VLOOKUP(ROW(A49),'فهرست بها کلی'!$D$13:$BO$1660,58,0),"")</f>
        <v/>
      </c>
      <c r="BF52" s="174" t="str">
        <f ca="1">IFERROR(VLOOKUP(ROW(A49),'فهرست بها کلی'!$D$13:$BO$1660,61,0),"")</f>
        <v/>
      </c>
      <c r="BG52" s="174" t="str">
        <f ca="1">IFERROR(VLOOKUP(ROW(B49),'فهرست بها کلی'!$D$13:$BO$1660,64,0),"")</f>
        <v/>
      </c>
      <c r="BH52" s="174" t="str">
        <f ca="1">IFERROR(VLOOKUP(ROW(C49),'فهرست بها کلی'!$D$13:$BO$1660,15,0),"")</f>
        <v/>
      </c>
      <c r="BI52" s="245" t="str">
        <f t="shared" ca="1" si="6"/>
        <v xml:space="preserve"> </v>
      </c>
      <c r="BJ52" s="245" t="str">
        <f t="shared" ca="1" si="7"/>
        <v/>
      </c>
      <c r="BK52" s="189" t="str">
        <f t="shared" ca="1" si="8"/>
        <v/>
      </c>
      <c r="BL52" s="168" t="e">
        <f t="shared" ca="1" si="9"/>
        <v>#VALUE!</v>
      </c>
    </row>
    <row r="53" spans="1:64" ht="34.5" customHeight="1">
      <c r="A53" s="174" t="str">
        <f ca="1">IFERROR(VLOOKUP(ROW(A50),'فهرست بها کلی'!$D$13:$BO$1660,1,0),"")</f>
        <v/>
      </c>
      <c r="B53" s="174" t="str">
        <f ca="1">IFERROR(VLOOKUP(ROW(A50),'فهرست بها کلی'!$D$13:$BO$1660,4,0),"")</f>
        <v/>
      </c>
      <c r="C53" s="174" t="str">
        <f ca="1">IFERROR(VLOOKUP(ROW(A50),'فهرست بها کلی'!$D$13:$BO$1660,5,0),"")</f>
        <v/>
      </c>
      <c r="D53" s="174" t="str">
        <f ca="1">IFERROR(VLOOKUP(ROW(A50),'فهرست بها کلی'!$D$13:$BO$1660,6,0),"")</f>
        <v/>
      </c>
      <c r="E53" s="174" t="str">
        <f ca="1">IFERROR(VLOOKUP(ROW(A50),'فهرست بها کلی'!$D$13:$BO$1660,7,0),"")</f>
        <v/>
      </c>
      <c r="F53" s="174" t="str">
        <f ca="1">IFERROR(VLOOKUP(ROW(A50),'فهرست بها کلی'!$D$13:$BO$1660,8,0),"")</f>
        <v/>
      </c>
      <c r="G53" s="174" t="str">
        <f ca="1">IFERROR(VLOOKUP(ROW(A50),'فهرست بها کلی'!$D$13:$BO$1660,20,0),"")</f>
        <v/>
      </c>
      <c r="H53" s="174" t="str">
        <f ca="1">IFERROR(VLOOKUP(ROW(A50),'فهرست بها کلی'!$D$13:$BO$1660,23,0),"")</f>
        <v/>
      </c>
      <c r="I53" s="174" t="str">
        <f ca="1">IFERROR(VLOOKUP(ROW(A50),'فهرست بها کلی'!$D$13:$BO$1660,26,0),"")</f>
        <v/>
      </c>
      <c r="J53" s="174" t="str">
        <f ca="1">IFERROR(VLOOKUP(ROW(A50),'فهرست بها کلی'!$D$13:$BO$1660,29,0),"")</f>
        <v/>
      </c>
      <c r="K53" s="174" t="str">
        <f ca="1">IFERROR(VLOOKUP(ROW(A50),'فهرست بها کلی'!$D$13:$BO$1660,32,0),"")</f>
        <v/>
      </c>
      <c r="L53" s="174" t="str">
        <f ca="1">IFERROR(VLOOKUP(ROW(A50),'فهرست بها کلی'!$D$13:$BO$1660,35,0),"")</f>
        <v/>
      </c>
      <c r="M53" s="174" t="str">
        <f ca="1">IFERROR(VLOOKUP(ROW(A50),'فهرست بها کلی'!$D$13:$BO$1660,38,0),"")</f>
        <v/>
      </c>
      <c r="N53" s="174" t="str">
        <f ca="1">IFERROR(VLOOKUP(ROW(A50),'فهرست بها کلی'!$D$13:$BO$1660,41,0),"")</f>
        <v/>
      </c>
      <c r="O53" s="174" t="str">
        <f ca="1">IFERROR(VLOOKUP(ROW(A50),'فهرست بها کلی'!$D$13:$BO$1660,44,0),"")</f>
        <v/>
      </c>
      <c r="P53" s="174" t="str">
        <f ca="1">IFERROR(VLOOKUP(ROW(A50),'فهرست بها کلی'!$D$13:$BO$1660,47,0),"")</f>
        <v/>
      </c>
      <c r="Q53" s="174" t="str">
        <f ca="1">IFERROR(VLOOKUP(ROW(A50),'فهرست بها کلی'!$D$13:$BO$1660,50,0),"")</f>
        <v/>
      </c>
      <c r="R53" s="174" t="str">
        <f ca="1">IFERROR(VLOOKUP(ROW(A50),'فهرست بها کلی'!$D$13:$BO$1660,53,0),"")</f>
        <v/>
      </c>
      <c r="S53" s="174" t="str">
        <f ca="1">IFERROR(VLOOKUP(ROW(A50),'فهرست بها کلی'!$D$13:$BO$1660,56,0),"")</f>
        <v/>
      </c>
      <c r="T53" s="174" t="str">
        <f ca="1">IFERROR(VLOOKUP(ROW(A50),'فهرست بها کلی'!$D$13:$BO$1660,59,0),"")</f>
        <v/>
      </c>
      <c r="U53" s="174" t="str">
        <f ca="1">IFERROR(VLOOKUP(ROW(A50),'فهرست بها کلی'!$D$13:$BO$1660,62,0),"")</f>
        <v/>
      </c>
      <c r="V53" s="241">
        <f t="shared" ca="1" si="2"/>
        <v>0</v>
      </c>
      <c r="W53" s="242" t="str">
        <f t="shared" ca="1" si="3"/>
        <v/>
      </c>
      <c r="X53" s="174" t="str">
        <f ca="1">IFERROR(VLOOKUP(ROW(A50),'فهرست بها کلی'!$D$13:$BO$1660,9,0),"")</f>
        <v/>
      </c>
      <c r="Y53" s="174" t="str">
        <f ca="1">IFERROR(VLOOKUP(ROW(A50),'فهرست بها کلی'!$D$13:$BO$1660,10,0),"")</f>
        <v/>
      </c>
      <c r="Z53" s="174" t="str">
        <f ca="1">IFERROR(VLOOKUP(ROW(A50),'فهرست بها کلی'!$D$13:$BO$1660,11,0),"")</f>
        <v/>
      </c>
      <c r="AA53" s="174" t="str">
        <f ca="1">IFERROR(VLOOKUP(ROW(A50),'فهرست بها کلی'!$D$13:$BO$1660,12,0),"")</f>
        <v/>
      </c>
      <c r="AB53" s="243" t="str">
        <f t="shared" ca="1" si="4"/>
        <v/>
      </c>
      <c r="AC53" s="174" t="str">
        <f ca="1">IFERROR(VLOOKUP(ROW(A50),'فهرست بها کلی'!$D$13:$BO$1660,21,0),"")</f>
        <v/>
      </c>
      <c r="AD53" s="174" t="str">
        <f ca="1">IFERROR(VLOOKUP(ROW(A50),'فهرست بها کلی'!$D$13:$BO$1660,24,0),"")</f>
        <v/>
      </c>
      <c r="AE53" s="174" t="str">
        <f ca="1">IFERROR(VLOOKUP(ROW(A50),'فهرست بها کلی'!$D$13:$BO$1660,27,0),"")</f>
        <v/>
      </c>
      <c r="AF53" s="174" t="str">
        <f ca="1">IFERROR(VLOOKUP(ROW(A50),'فهرست بها کلی'!$D$13:$BO$1660,30,0),"")</f>
        <v/>
      </c>
      <c r="AG53" s="174" t="str">
        <f ca="1">IFERROR(VLOOKUP(ROW(A50),'فهرست بها کلی'!$D$13:$BO$1660,33,0),"")</f>
        <v/>
      </c>
      <c r="AH53" s="174" t="str">
        <f ca="1">IFERROR(VLOOKUP(ROW(A50),'فهرست بها کلی'!$D$13:$BO$1660,36,0),"")</f>
        <v/>
      </c>
      <c r="AI53" s="174" t="str">
        <f ca="1">IFERROR(VLOOKUP(ROW(A50),'فهرست بها کلی'!$D$13:$BO$1660,39,0),"")</f>
        <v/>
      </c>
      <c r="AJ53" s="174" t="str">
        <f ca="1">IFERROR(VLOOKUP(ROW(A50),'فهرست بها کلی'!$D$13:$BO$1660,42,0),"")</f>
        <v/>
      </c>
      <c r="AK53" s="174" t="str">
        <f ca="1">IFERROR(VLOOKUP(ROW(A50),'فهرست بها کلی'!$D$13:$BO$1660,45,0),"")</f>
        <v/>
      </c>
      <c r="AL53" s="174" t="str">
        <f ca="1">IFERROR(VLOOKUP(ROW(A50),'فهرست بها کلی'!$D$13:$BO$1660,48,0),"")</f>
        <v/>
      </c>
      <c r="AM53" s="174" t="str">
        <f ca="1">IFERROR(VLOOKUP(ROW(A50),'فهرست بها کلی'!$D$13:$BO$1660,51,0),"")</f>
        <v/>
      </c>
      <c r="AN53" s="174" t="str">
        <f ca="1">IFERROR(VLOOKUP(ROW(A50),'فهرست بها کلی'!$D$13:$BO$1660,54,0),"")</f>
        <v/>
      </c>
      <c r="AO53" s="174" t="str">
        <f ca="1">IFERROR(VLOOKUP(ROW(A50),'فهرست بها کلی'!$D$13:$BO$1660,57,0),"")</f>
        <v/>
      </c>
      <c r="AP53" s="174" t="str">
        <f ca="1">IFERROR(VLOOKUP(ROW(A50),'فهرست بها کلی'!$D$13:$BO$1660,60,0),"")</f>
        <v/>
      </c>
      <c r="AQ53" s="174" t="str">
        <f ca="1">IFERROR(VLOOKUP(ROW(A50),'فهرست بها کلی'!$D$13:$BO$1660,63,0),"")</f>
        <v/>
      </c>
      <c r="AR53" s="244">
        <f t="shared" ca="1" si="5"/>
        <v>0</v>
      </c>
      <c r="AS53" s="174" t="str">
        <f ca="1">IFERROR(VLOOKUP(ROW(A50),'فهرست بها کلی'!$D$13:$BO$1660,22,0),"")</f>
        <v/>
      </c>
      <c r="AT53" s="174" t="str">
        <f ca="1">IFERROR(VLOOKUP(ROW(A50),'فهرست بها کلی'!$D$13:$BO$1660,25,0),"")</f>
        <v/>
      </c>
      <c r="AU53" s="174" t="str">
        <f ca="1">IFERROR(VLOOKUP(ROW(A50),'فهرست بها کلی'!$D$13:$BO$1660,28,0),"")</f>
        <v/>
      </c>
      <c r="AV53" s="174" t="str">
        <f ca="1">IFERROR(VLOOKUP(ROW(A50),'فهرست بها کلی'!$D$13:$BO$1660,31,0),"")</f>
        <v/>
      </c>
      <c r="AW53" s="174" t="str">
        <f ca="1">IFERROR(VLOOKUP(ROW(A50),'فهرست بها کلی'!$D$13:$BO$1660,34,0),"")</f>
        <v/>
      </c>
      <c r="AX53" s="174" t="str">
        <f ca="1">IFERROR(VLOOKUP(ROW(A50),'فهرست بها کلی'!$D$13:$BO$1660,37,0),"")</f>
        <v/>
      </c>
      <c r="AY53" s="174" t="str">
        <f ca="1">IFERROR(VLOOKUP(ROW(A50),'فهرست بها کلی'!$D$13:$BO$1660,40,0),"")</f>
        <v/>
      </c>
      <c r="AZ53" s="174" t="str">
        <f ca="1">IFERROR(VLOOKUP(ROW(A50),'فهرست بها کلی'!$D$13:$BO$1660,43,0),"")</f>
        <v/>
      </c>
      <c r="BA53" s="174" t="str">
        <f ca="1">IFERROR(VLOOKUP(ROW(A50),'فهرست بها کلی'!$D$13:$BO$1660,46,0),"")</f>
        <v/>
      </c>
      <c r="BB53" s="174" t="str">
        <f ca="1">IFERROR(VLOOKUP(ROW(A50),'فهرست بها کلی'!$D$13:$BO$1660,49,0),"")</f>
        <v/>
      </c>
      <c r="BC53" s="174" t="str">
        <f ca="1">IFERROR(VLOOKUP(ROW(A50),'فهرست بها کلی'!$D$13:$BO$1660,52,0),"")</f>
        <v/>
      </c>
      <c r="BD53" s="174" t="str">
        <f ca="1">IFERROR(VLOOKUP(ROW(A50),'فهرست بها کلی'!$D$13:$BO$1660,55,0),"")</f>
        <v/>
      </c>
      <c r="BE53" s="174" t="str">
        <f ca="1">IFERROR(VLOOKUP(ROW(A50),'فهرست بها کلی'!$D$13:$BO$1660,58,0),"")</f>
        <v/>
      </c>
      <c r="BF53" s="174" t="str">
        <f ca="1">IFERROR(VLOOKUP(ROW(A50),'فهرست بها کلی'!$D$13:$BO$1660,61,0),"")</f>
        <v/>
      </c>
      <c r="BG53" s="174" t="str">
        <f ca="1">IFERROR(VLOOKUP(ROW(B50),'فهرست بها کلی'!$D$13:$BO$1660,64,0),"")</f>
        <v/>
      </c>
      <c r="BH53" s="174" t="str">
        <f ca="1">IFERROR(VLOOKUP(ROW(C50),'فهرست بها کلی'!$D$13:$BO$1660,15,0),"")</f>
        <v/>
      </c>
      <c r="BI53" s="245" t="str">
        <f t="shared" ca="1" si="6"/>
        <v xml:space="preserve"> </v>
      </c>
      <c r="BJ53" s="245" t="str">
        <f t="shared" ca="1" si="7"/>
        <v/>
      </c>
      <c r="BK53" s="189" t="str">
        <f t="shared" ca="1" si="8"/>
        <v/>
      </c>
      <c r="BL53" s="168" t="e">
        <f t="shared" ca="1" si="9"/>
        <v>#VALUE!</v>
      </c>
    </row>
    <row r="54" spans="1:64" ht="34.5" customHeight="1">
      <c r="A54" s="174" t="str">
        <f ca="1">IFERROR(VLOOKUP(ROW(A51),'فهرست بها کلی'!$D$13:$BO$1660,1,0),"")</f>
        <v/>
      </c>
      <c r="B54" s="174" t="str">
        <f ca="1">IFERROR(VLOOKUP(ROW(A51),'فهرست بها کلی'!$D$13:$BO$1660,4,0),"")</f>
        <v/>
      </c>
      <c r="C54" s="174" t="str">
        <f ca="1">IFERROR(VLOOKUP(ROW(A51),'فهرست بها کلی'!$D$13:$BO$1660,5,0),"")</f>
        <v/>
      </c>
      <c r="D54" s="174" t="str">
        <f ca="1">IFERROR(VLOOKUP(ROW(A51),'فهرست بها کلی'!$D$13:$BO$1660,6,0),"")</f>
        <v/>
      </c>
      <c r="E54" s="174" t="str">
        <f ca="1">IFERROR(VLOOKUP(ROW(A51),'فهرست بها کلی'!$D$13:$BO$1660,7,0),"")</f>
        <v/>
      </c>
      <c r="F54" s="174" t="str">
        <f ca="1">IFERROR(VLOOKUP(ROW(A51),'فهرست بها کلی'!$D$13:$BO$1660,8,0),"")</f>
        <v/>
      </c>
      <c r="G54" s="174" t="str">
        <f ca="1">IFERROR(VLOOKUP(ROW(A51),'فهرست بها کلی'!$D$13:$BO$1660,20,0),"")</f>
        <v/>
      </c>
      <c r="H54" s="174" t="str">
        <f ca="1">IFERROR(VLOOKUP(ROW(A51),'فهرست بها کلی'!$D$13:$BO$1660,23,0),"")</f>
        <v/>
      </c>
      <c r="I54" s="174" t="str">
        <f ca="1">IFERROR(VLOOKUP(ROW(A51),'فهرست بها کلی'!$D$13:$BO$1660,26,0),"")</f>
        <v/>
      </c>
      <c r="J54" s="174" t="str">
        <f ca="1">IFERROR(VLOOKUP(ROW(A51),'فهرست بها کلی'!$D$13:$BO$1660,29,0),"")</f>
        <v/>
      </c>
      <c r="K54" s="174" t="str">
        <f ca="1">IFERROR(VLOOKUP(ROW(A51),'فهرست بها کلی'!$D$13:$BO$1660,32,0),"")</f>
        <v/>
      </c>
      <c r="L54" s="174" t="str">
        <f ca="1">IFERROR(VLOOKUP(ROW(A51),'فهرست بها کلی'!$D$13:$BO$1660,35,0),"")</f>
        <v/>
      </c>
      <c r="M54" s="174" t="str">
        <f ca="1">IFERROR(VLOOKUP(ROW(A51),'فهرست بها کلی'!$D$13:$BO$1660,38,0),"")</f>
        <v/>
      </c>
      <c r="N54" s="174" t="str">
        <f ca="1">IFERROR(VLOOKUP(ROW(A51),'فهرست بها کلی'!$D$13:$BO$1660,41,0),"")</f>
        <v/>
      </c>
      <c r="O54" s="174" t="str">
        <f ca="1">IFERROR(VLOOKUP(ROW(A51),'فهرست بها کلی'!$D$13:$BO$1660,44,0),"")</f>
        <v/>
      </c>
      <c r="P54" s="174" t="str">
        <f ca="1">IFERROR(VLOOKUP(ROW(A51),'فهرست بها کلی'!$D$13:$BO$1660,47,0),"")</f>
        <v/>
      </c>
      <c r="Q54" s="174" t="str">
        <f ca="1">IFERROR(VLOOKUP(ROW(A51),'فهرست بها کلی'!$D$13:$BO$1660,50,0),"")</f>
        <v/>
      </c>
      <c r="R54" s="174" t="str">
        <f ca="1">IFERROR(VLOOKUP(ROW(A51),'فهرست بها کلی'!$D$13:$BO$1660,53,0),"")</f>
        <v/>
      </c>
      <c r="S54" s="174" t="str">
        <f ca="1">IFERROR(VLOOKUP(ROW(A51),'فهرست بها کلی'!$D$13:$BO$1660,56,0),"")</f>
        <v/>
      </c>
      <c r="T54" s="174" t="str">
        <f ca="1">IFERROR(VLOOKUP(ROW(A51),'فهرست بها کلی'!$D$13:$BO$1660,59,0),"")</f>
        <v/>
      </c>
      <c r="U54" s="174" t="str">
        <f ca="1">IFERROR(VLOOKUP(ROW(A51),'فهرست بها کلی'!$D$13:$BO$1660,62,0),"")</f>
        <v/>
      </c>
      <c r="V54" s="241">
        <f t="shared" ca="1" si="2"/>
        <v>0</v>
      </c>
      <c r="W54" s="242" t="str">
        <f t="shared" ca="1" si="3"/>
        <v/>
      </c>
      <c r="X54" s="174" t="str">
        <f ca="1">IFERROR(VLOOKUP(ROW(A51),'فهرست بها کلی'!$D$13:$BO$1660,9,0),"")</f>
        <v/>
      </c>
      <c r="Y54" s="174" t="str">
        <f ca="1">IFERROR(VLOOKUP(ROW(A51),'فهرست بها کلی'!$D$13:$BO$1660,10,0),"")</f>
        <v/>
      </c>
      <c r="Z54" s="174" t="str">
        <f ca="1">IFERROR(VLOOKUP(ROW(A51),'فهرست بها کلی'!$D$13:$BO$1660,11,0),"")</f>
        <v/>
      </c>
      <c r="AA54" s="174" t="str">
        <f ca="1">IFERROR(VLOOKUP(ROW(A51),'فهرست بها کلی'!$D$13:$BO$1660,12,0),"")</f>
        <v/>
      </c>
      <c r="AB54" s="243" t="str">
        <f t="shared" ca="1" si="4"/>
        <v/>
      </c>
      <c r="AC54" s="174" t="str">
        <f ca="1">IFERROR(VLOOKUP(ROW(A51),'فهرست بها کلی'!$D$13:$BO$1660,21,0),"")</f>
        <v/>
      </c>
      <c r="AD54" s="174" t="str">
        <f ca="1">IFERROR(VLOOKUP(ROW(A51),'فهرست بها کلی'!$D$13:$BO$1660,24,0),"")</f>
        <v/>
      </c>
      <c r="AE54" s="174" t="str">
        <f ca="1">IFERROR(VLOOKUP(ROW(A51),'فهرست بها کلی'!$D$13:$BO$1660,27,0),"")</f>
        <v/>
      </c>
      <c r="AF54" s="174" t="str">
        <f ca="1">IFERROR(VLOOKUP(ROW(A51),'فهرست بها کلی'!$D$13:$BO$1660,30,0),"")</f>
        <v/>
      </c>
      <c r="AG54" s="174" t="str">
        <f ca="1">IFERROR(VLOOKUP(ROW(A51),'فهرست بها کلی'!$D$13:$BO$1660,33,0),"")</f>
        <v/>
      </c>
      <c r="AH54" s="174" t="str">
        <f ca="1">IFERROR(VLOOKUP(ROW(A51),'فهرست بها کلی'!$D$13:$BO$1660,36,0),"")</f>
        <v/>
      </c>
      <c r="AI54" s="174" t="str">
        <f ca="1">IFERROR(VLOOKUP(ROW(A51),'فهرست بها کلی'!$D$13:$BO$1660,39,0),"")</f>
        <v/>
      </c>
      <c r="AJ54" s="174" t="str">
        <f ca="1">IFERROR(VLOOKUP(ROW(A51),'فهرست بها کلی'!$D$13:$BO$1660,42,0),"")</f>
        <v/>
      </c>
      <c r="AK54" s="174" t="str">
        <f ca="1">IFERROR(VLOOKUP(ROW(A51),'فهرست بها کلی'!$D$13:$BO$1660,45,0),"")</f>
        <v/>
      </c>
      <c r="AL54" s="174" t="str">
        <f ca="1">IFERROR(VLOOKUP(ROW(A51),'فهرست بها کلی'!$D$13:$BO$1660,48,0),"")</f>
        <v/>
      </c>
      <c r="AM54" s="174" t="str">
        <f ca="1">IFERROR(VLOOKUP(ROW(A51),'فهرست بها کلی'!$D$13:$BO$1660,51,0),"")</f>
        <v/>
      </c>
      <c r="AN54" s="174" t="str">
        <f ca="1">IFERROR(VLOOKUP(ROW(A51),'فهرست بها کلی'!$D$13:$BO$1660,54,0),"")</f>
        <v/>
      </c>
      <c r="AO54" s="174" t="str">
        <f ca="1">IFERROR(VLOOKUP(ROW(A51),'فهرست بها کلی'!$D$13:$BO$1660,57,0),"")</f>
        <v/>
      </c>
      <c r="AP54" s="174" t="str">
        <f ca="1">IFERROR(VLOOKUP(ROW(A51),'فهرست بها کلی'!$D$13:$BO$1660,60,0),"")</f>
        <v/>
      </c>
      <c r="AQ54" s="174" t="str">
        <f ca="1">IFERROR(VLOOKUP(ROW(A51),'فهرست بها کلی'!$D$13:$BO$1660,63,0),"")</f>
        <v/>
      </c>
      <c r="AR54" s="244">
        <f t="shared" ca="1" si="5"/>
        <v>0</v>
      </c>
      <c r="AS54" s="174" t="str">
        <f ca="1">IFERROR(VLOOKUP(ROW(A51),'فهرست بها کلی'!$D$13:$BO$1660,22,0),"")</f>
        <v/>
      </c>
      <c r="AT54" s="174" t="str">
        <f ca="1">IFERROR(VLOOKUP(ROW(A51),'فهرست بها کلی'!$D$13:$BO$1660,25,0),"")</f>
        <v/>
      </c>
      <c r="AU54" s="174" t="str">
        <f ca="1">IFERROR(VLOOKUP(ROW(A51),'فهرست بها کلی'!$D$13:$BO$1660,28,0),"")</f>
        <v/>
      </c>
      <c r="AV54" s="174" t="str">
        <f ca="1">IFERROR(VLOOKUP(ROW(A51),'فهرست بها کلی'!$D$13:$BO$1660,31,0),"")</f>
        <v/>
      </c>
      <c r="AW54" s="174" t="str">
        <f ca="1">IFERROR(VLOOKUP(ROW(A51),'فهرست بها کلی'!$D$13:$BO$1660,34,0),"")</f>
        <v/>
      </c>
      <c r="AX54" s="174" t="str">
        <f ca="1">IFERROR(VLOOKUP(ROW(A51),'فهرست بها کلی'!$D$13:$BO$1660,37,0),"")</f>
        <v/>
      </c>
      <c r="AY54" s="174" t="str">
        <f ca="1">IFERROR(VLOOKUP(ROW(A51),'فهرست بها کلی'!$D$13:$BO$1660,40,0),"")</f>
        <v/>
      </c>
      <c r="AZ54" s="174" t="str">
        <f ca="1">IFERROR(VLOOKUP(ROW(A51),'فهرست بها کلی'!$D$13:$BO$1660,43,0),"")</f>
        <v/>
      </c>
      <c r="BA54" s="174" t="str">
        <f ca="1">IFERROR(VLOOKUP(ROW(A51),'فهرست بها کلی'!$D$13:$BO$1660,46,0),"")</f>
        <v/>
      </c>
      <c r="BB54" s="174" t="str">
        <f ca="1">IFERROR(VLOOKUP(ROW(A51),'فهرست بها کلی'!$D$13:$BO$1660,49,0),"")</f>
        <v/>
      </c>
      <c r="BC54" s="174" t="str">
        <f ca="1">IFERROR(VLOOKUP(ROW(A51),'فهرست بها کلی'!$D$13:$BO$1660,52,0),"")</f>
        <v/>
      </c>
      <c r="BD54" s="174" t="str">
        <f ca="1">IFERROR(VLOOKUP(ROW(A51),'فهرست بها کلی'!$D$13:$BO$1660,55,0),"")</f>
        <v/>
      </c>
      <c r="BE54" s="174" t="str">
        <f ca="1">IFERROR(VLOOKUP(ROW(A51),'فهرست بها کلی'!$D$13:$BO$1660,58,0),"")</f>
        <v/>
      </c>
      <c r="BF54" s="174" t="str">
        <f ca="1">IFERROR(VLOOKUP(ROW(A51),'فهرست بها کلی'!$D$13:$BO$1660,61,0),"")</f>
        <v/>
      </c>
      <c r="BG54" s="174" t="str">
        <f ca="1">IFERROR(VLOOKUP(ROW(B51),'فهرست بها کلی'!$D$13:$BO$1660,64,0),"")</f>
        <v/>
      </c>
      <c r="BH54" s="174" t="str">
        <f ca="1">IFERROR(VLOOKUP(ROW(C51),'فهرست بها کلی'!$D$13:$BO$1660,15,0),"")</f>
        <v/>
      </c>
      <c r="BI54" s="245" t="str">
        <f t="shared" ca="1" si="6"/>
        <v xml:space="preserve"> </v>
      </c>
      <c r="BJ54" s="245" t="str">
        <f t="shared" ca="1" si="7"/>
        <v/>
      </c>
      <c r="BK54" s="189" t="str">
        <f t="shared" ca="1" si="8"/>
        <v/>
      </c>
      <c r="BL54" s="168" t="e">
        <f t="shared" ca="1" si="9"/>
        <v>#VALUE!</v>
      </c>
    </row>
    <row r="55" spans="1:64" ht="34.5" customHeight="1">
      <c r="A55" s="174" t="str">
        <f ca="1">IFERROR(VLOOKUP(ROW(A52),'فهرست بها کلی'!$D$13:$BO$1660,1,0),"")</f>
        <v/>
      </c>
      <c r="B55" s="174" t="str">
        <f ca="1">IFERROR(VLOOKUP(ROW(A52),'فهرست بها کلی'!$D$13:$BO$1660,4,0),"")</f>
        <v/>
      </c>
      <c r="C55" s="174" t="str">
        <f ca="1">IFERROR(VLOOKUP(ROW(A52),'فهرست بها کلی'!$D$13:$BO$1660,5,0),"")</f>
        <v/>
      </c>
      <c r="D55" s="174" t="str">
        <f ca="1">IFERROR(VLOOKUP(ROW(A52),'فهرست بها کلی'!$D$13:$BO$1660,6,0),"")</f>
        <v/>
      </c>
      <c r="E55" s="174" t="str">
        <f ca="1">IFERROR(VLOOKUP(ROW(A52),'فهرست بها کلی'!$D$13:$BO$1660,7,0),"")</f>
        <v/>
      </c>
      <c r="F55" s="174" t="str">
        <f ca="1">IFERROR(VLOOKUP(ROW(A52),'فهرست بها کلی'!$D$13:$BO$1660,8,0),"")</f>
        <v/>
      </c>
      <c r="G55" s="174" t="str">
        <f ca="1">IFERROR(VLOOKUP(ROW(A52),'فهرست بها کلی'!$D$13:$BO$1660,20,0),"")</f>
        <v/>
      </c>
      <c r="H55" s="174" t="str">
        <f ca="1">IFERROR(VLOOKUP(ROW(A52),'فهرست بها کلی'!$D$13:$BO$1660,23,0),"")</f>
        <v/>
      </c>
      <c r="I55" s="174" t="str">
        <f ca="1">IFERROR(VLOOKUP(ROW(A52),'فهرست بها کلی'!$D$13:$BO$1660,26,0),"")</f>
        <v/>
      </c>
      <c r="J55" s="174" t="str">
        <f ca="1">IFERROR(VLOOKUP(ROW(A52),'فهرست بها کلی'!$D$13:$BO$1660,29,0),"")</f>
        <v/>
      </c>
      <c r="K55" s="174" t="str">
        <f ca="1">IFERROR(VLOOKUP(ROW(A52),'فهرست بها کلی'!$D$13:$BO$1660,32,0),"")</f>
        <v/>
      </c>
      <c r="L55" s="174" t="str">
        <f ca="1">IFERROR(VLOOKUP(ROW(A52),'فهرست بها کلی'!$D$13:$BO$1660,35,0),"")</f>
        <v/>
      </c>
      <c r="M55" s="174" t="str">
        <f ca="1">IFERROR(VLOOKUP(ROW(A52),'فهرست بها کلی'!$D$13:$BO$1660,38,0),"")</f>
        <v/>
      </c>
      <c r="N55" s="174" t="str">
        <f ca="1">IFERROR(VLOOKUP(ROW(A52),'فهرست بها کلی'!$D$13:$BO$1660,41,0),"")</f>
        <v/>
      </c>
      <c r="O55" s="174" t="str">
        <f ca="1">IFERROR(VLOOKUP(ROW(A52),'فهرست بها کلی'!$D$13:$BO$1660,44,0),"")</f>
        <v/>
      </c>
      <c r="P55" s="174" t="str">
        <f ca="1">IFERROR(VLOOKUP(ROW(A52),'فهرست بها کلی'!$D$13:$BO$1660,47,0),"")</f>
        <v/>
      </c>
      <c r="Q55" s="174" t="str">
        <f ca="1">IFERROR(VLOOKUP(ROW(A52),'فهرست بها کلی'!$D$13:$BO$1660,50,0),"")</f>
        <v/>
      </c>
      <c r="R55" s="174" t="str">
        <f ca="1">IFERROR(VLOOKUP(ROW(A52),'فهرست بها کلی'!$D$13:$BO$1660,53,0),"")</f>
        <v/>
      </c>
      <c r="S55" s="174" t="str">
        <f ca="1">IFERROR(VLOOKUP(ROW(A52),'فهرست بها کلی'!$D$13:$BO$1660,56,0),"")</f>
        <v/>
      </c>
      <c r="T55" s="174" t="str">
        <f ca="1">IFERROR(VLOOKUP(ROW(A52),'فهرست بها کلی'!$D$13:$BO$1660,59,0),"")</f>
        <v/>
      </c>
      <c r="U55" s="174" t="str">
        <f ca="1">IFERROR(VLOOKUP(ROW(A52),'فهرست بها کلی'!$D$13:$BO$1660,62,0),"")</f>
        <v/>
      </c>
      <c r="V55" s="241">
        <f t="shared" ca="1" si="2"/>
        <v>0</v>
      </c>
      <c r="W55" s="242" t="str">
        <f t="shared" ca="1" si="3"/>
        <v/>
      </c>
      <c r="X55" s="174" t="str">
        <f ca="1">IFERROR(VLOOKUP(ROW(A52),'فهرست بها کلی'!$D$13:$BO$1660,9,0),"")</f>
        <v/>
      </c>
      <c r="Y55" s="174" t="str">
        <f ca="1">IFERROR(VLOOKUP(ROW(A52),'فهرست بها کلی'!$D$13:$BO$1660,10,0),"")</f>
        <v/>
      </c>
      <c r="Z55" s="174" t="str">
        <f ca="1">IFERROR(VLOOKUP(ROW(A52),'فهرست بها کلی'!$D$13:$BO$1660,11,0),"")</f>
        <v/>
      </c>
      <c r="AA55" s="174" t="str">
        <f ca="1">IFERROR(VLOOKUP(ROW(A52),'فهرست بها کلی'!$D$13:$BO$1660,12,0),"")</f>
        <v/>
      </c>
      <c r="AB55" s="243" t="str">
        <f t="shared" ca="1" si="4"/>
        <v/>
      </c>
      <c r="AC55" s="174" t="str">
        <f ca="1">IFERROR(VLOOKUP(ROW(A52),'فهرست بها کلی'!$D$13:$BO$1660,21,0),"")</f>
        <v/>
      </c>
      <c r="AD55" s="174" t="str">
        <f ca="1">IFERROR(VLOOKUP(ROW(A52),'فهرست بها کلی'!$D$13:$BO$1660,24,0),"")</f>
        <v/>
      </c>
      <c r="AE55" s="174" t="str">
        <f ca="1">IFERROR(VLOOKUP(ROW(A52),'فهرست بها کلی'!$D$13:$BO$1660,27,0),"")</f>
        <v/>
      </c>
      <c r="AF55" s="174" t="str">
        <f ca="1">IFERROR(VLOOKUP(ROW(A52),'فهرست بها کلی'!$D$13:$BO$1660,30,0),"")</f>
        <v/>
      </c>
      <c r="AG55" s="174" t="str">
        <f ca="1">IFERROR(VLOOKUP(ROW(A52),'فهرست بها کلی'!$D$13:$BO$1660,33,0),"")</f>
        <v/>
      </c>
      <c r="AH55" s="174" t="str">
        <f ca="1">IFERROR(VLOOKUP(ROW(A52),'فهرست بها کلی'!$D$13:$BO$1660,36,0),"")</f>
        <v/>
      </c>
      <c r="AI55" s="174" t="str">
        <f ca="1">IFERROR(VLOOKUP(ROW(A52),'فهرست بها کلی'!$D$13:$BO$1660,39,0),"")</f>
        <v/>
      </c>
      <c r="AJ55" s="174" t="str">
        <f ca="1">IFERROR(VLOOKUP(ROW(A52),'فهرست بها کلی'!$D$13:$BO$1660,42,0),"")</f>
        <v/>
      </c>
      <c r="AK55" s="174" t="str">
        <f ca="1">IFERROR(VLOOKUP(ROW(A52),'فهرست بها کلی'!$D$13:$BO$1660,45,0),"")</f>
        <v/>
      </c>
      <c r="AL55" s="174" t="str">
        <f ca="1">IFERROR(VLOOKUP(ROW(A52),'فهرست بها کلی'!$D$13:$BO$1660,48,0),"")</f>
        <v/>
      </c>
      <c r="AM55" s="174" t="str">
        <f ca="1">IFERROR(VLOOKUP(ROW(A52),'فهرست بها کلی'!$D$13:$BO$1660,51,0),"")</f>
        <v/>
      </c>
      <c r="AN55" s="174" t="str">
        <f ca="1">IFERROR(VLOOKUP(ROW(A52),'فهرست بها کلی'!$D$13:$BO$1660,54,0),"")</f>
        <v/>
      </c>
      <c r="AO55" s="174" t="str">
        <f ca="1">IFERROR(VLOOKUP(ROW(A52),'فهرست بها کلی'!$D$13:$BO$1660,57,0),"")</f>
        <v/>
      </c>
      <c r="AP55" s="174" t="str">
        <f ca="1">IFERROR(VLOOKUP(ROW(A52),'فهرست بها کلی'!$D$13:$BO$1660,60,0),"")</f>
        <v/>
      </c>
      <c r="AQ55" s="174" t="str">
        <f ca="1">IFERROR(VLOOKUP(ROW(A52),'فهرست بها کلی'!$D$13:$BO$1660,63,0),"")</f>
        <v/>
      </c>
      <c r="AR55" s="244">
        <f t="shared" ca="1" si="5"/>
        <v>0</v>
      </c>
      <c r="AS55" s="174" t="str">
        <f ca="1">IFERROR(VLOOKUP(ROW(A52),'فهرست بها کلی'!$D$13:$BO$1660,22,0),"")</f>
        <v/>
      </c>
      <c r="AT55" s="174" t="str">
        <f ca="1">IFERROR(VLOOKUP(ROW(A52),'فهرست بها کلی'!$D$13:$BO$1660,25,0),"")</f>
        <v/>
      </c>
      <c r="AU55" s="174" t="str">
        <f ca="1">IFERROR(VLOOKUP(ROW(A52),'فهرست بها کلی'!$D$13:$BO$1660,28,0),"")</f>
        <v/>
      </c>
      <c r="AV55" s="174" t="str">
        <f ca="1">IFERROR(VLOOKUP(ROW(A52),'فهرست بها کلی'!$D$13:$BO$1660,31,0),"")</f>
        <v/>
      </c>
      <c r="AW55" s="174" t="str">
        <f ca="1">IFERROR(VLOOKUP(ROW(A52),'فهرست بها کلی'!$D$13:$BO$1660,34,0),"")</f>
        <v/>
      </c>
      <c r="AX55" s="174" t="str">
        <f ca="1">IFERROR(VLOOKUP(ROW(A52),'فهرست بها کلی'!$D$13:$BO$1660,37,0),"")</f>
        <v/>
      </c>
      <c r="AY55" s="174" t="str">
        <f ca="1">IFERROR(VLOOKUP(ROW(A52),'فهرست بها کلی'!$D$13:$BO$1660,40,0),"")</f>
        <v/>
      </c>
      <c r="AZ55" s="174" t="str">
        <f ca="1">IFERROR(VLOOKUP(ROW(A52),'فهرست بها کلی'!$D$13:$BO$1660,43,0),"")</f>
        <v/>
      </c>
      <c r="BA55" s="174" t="str">
        <f ca="1">IFERROR(VLOOKUP(ROW(A52),'فهرست بها کلی'!$D$13:$BO$1660,46,0),"")</f>
        <v/>
      </c>
      <c r="BB55" s="174" t="str">
        <f ca="1">IFERROR(VLOOKUP(ROW(A52),'فهرست بها کلی'!$D$13:$BO$1660,49,0),"")</f>
        <v/>
      </c>
      <c r="BC55" s="174" t="str">
        <f ca="1">IFERROR(VLOOKUP(ROW(A52),'فهرست بها کلی'!$D$13:$BO$1660,52,0),"")</f>
        <v/>
      </c>
      <c r="BD55" s="174" t="str">
        <f ca="1">IFERROR(VLOOKUP(ROW(A52),'فهرست بها کلی'!$D$13:$BO$1660,55,0),"")</f>
        <v/>
      </c>
      <c r="BE55" s="174" t="str">
        <f ca="1">IFERROR(VLOOKUP(ROW(A52),'فهرست بها کلی'!$D$13:$BO$1660,58,0),"")</f>
        <v/>
      </c>
      <c r="BF55" s="174" t="str">
        <f ca="1">IFERROR(VLOOKUP(ROW(A52),'فهرست بها کلی'!$D$13:$BO$1660,61,0),"")</f>
        <v/>
      </c>
      <c r="BG55" s="174" t="str">
        <f ca="1">IFERROR(VLOOKUP(ROW(B52),'فهرست بها کلی'!$D$13:$BO$1660,64,0),"")</f>
        <v/>
      </c>
      <c r="BH55" s="174" t="str">
        <f ca="1">IFERROR(VLOOKUP(ROW(C52),'فهرست بها کلی'!$D$13:$BO$1660,15,0),"")</f>
        <v/>
      </c>
      <c r="BI55" s="245" t="str">
        <f t="shared" ca="1" si="6"/>
        <v xml:space="preserve"> </v>
      </c>
      <c r="BJ55" s="245" t="str">
        <f t="shared" ca="1" si="7"/>
        <v/>
      </c>
      <c r="BK55" s="189" t="str">
        <f t="shared" ca="1" si="8"/>
        <v/>
      </c>
      <c r="BL55" s="168" t="e">
        <f t="shared" ca="1" si="9"/>
        <v>#VALUE!</v>
      </c>
    </row>
    <row r="56" spans="1:64" ht="34.5" customHeight="1">
      <c r="A56" s="174" t="str">
        <f ca="1">IFERROR(VLOOKUP(ROW(A53),'فهرست بها کلی'!$D$13:$BO$1660,1,0),"")</f>
        <v/>
      </c>
      <c r="B56" s="174" t="str">
        <f ca="1">IFERROR(VLOOKUP(ROW(A53),'فهرست بها کلی'!$D$13:$BO$1660,4,0),"")</f>
        <v/>
      </c>
      <c r="C56" s="174" t="str">
        <f ca="1">IFERROR(VLOOKUP(ROW(A53),'فهرست بها کلی'!$D$13:$BO$1660,5,0),"")</f>
        <v/>
      </c>
      <c r="D56" s="174" t="str">
        <f ca="1">IFERROR(VLOOKUP(ROW(A53),'فهرست بها کلی'!$D$13:$BO$1660,6,0),"")</f>
        <v/>
      </c>
      <c r="E56" s="174" t="str">
        <f ca="1">IFERROR(VLOOKUP(ROW(A53),'فهرست بها کلی'!$D$13:$BO$1660,7,0),"")</f>
        <v/>
      </c>
      <c r="F56" s="174" t="str">
        <f ca="1">IFERROR(VLOOKUP(ROW(A53),'فهرست بها کلی'!$D$13:$BO$1660,8,0),"")</f>
        <v/>
      </c>
      <c r="G56" s="174" t="str">
        <f ca="1">IFERROR(VLOOKUP(ROW(A53),'فهرست بها کلی'!$D$13:$BO$1660,20,0),"")</f>
        <v/>
      </c>
      <c r="H56" s="174" t="str">
        <f ca="1">IFERROR(VLOOKUP(ROW(A53),'فهرست بها کلی'!$D$13:$BO$1660,23,0),"")</f>
        <v/>
      </c>
      <c r="I56" s="174" t="str">
        <f ca="1">IFERROR(VLOOKUP(ROW(A53),'فهرست بها کلی'!$D$13:$BO$1660,26,0),"")</f>
        <v/>
      </c>
      <c r="J56" s="174" t="str">
        <f ca="1">IFERROR(VLOOKUP(ROW(A53),'فهرست بها کلی'!$D$13:$BO$1660,29,0),"")</f>
        <v/>
      </c>
      <c r="K56" s="174" t="str">
        <f ca="1">IFERROR(VLOOKUP(ROW(A53),'فهرست بها کلی'!$D$13:$BO$1660,32,0),"")</f>
        <v/>
      </c>
      <c r="L56" s="174" t="str">
        <f ca="1">IFERROR(VLOOKUP(ROW(A53),'فهرست بها کلی'!$D$13:$BO$1660,35,0),"")</f>
        <v/>
      </c>
      <c r="M56" s="174" t="str">
        <f ca="1">IFERROR(VLOOKUP(ROW(A53),'فهرست بها کلی'!$D$13:$BO$1660,38,0),"")</f>
        <v/>
      </c>
      <c r="N56" s="174" t="str">
        <f ca="1">IFERROR(VLOOKUP(ROW(A53),'فهرست بها کلی'!$D$13:$BO$1660,41,0),"")</f>
        <v/>
      </c>
      <c r="O56" s="174" t="str">
        <f ca="1">IFERROR(VLOOKUP(ROW(A53),'فهرست بها کلی'!$D$13:$BO$1660,44,0),"")</f>
        <v/>
      </c>
      <c r="P56" s="174" t="str">
        <f ca="1">IFERROR(VLOOKUP(ROW(A53),'فهرست بها کلی'!$D$13:$BO$1660,47,0),"")</f>
        <v/>
      </c>
      <c r="Q56" s="174" t="str">
        <f ca="1">IFERROR(VLOOKUP(ROW(A53),'فهرست بها کلی'!$D$13:$BO$1660,50,0),"")</f>
        <v/>
      </c>
      <c r="R56" s="174" t="str">
        <f ca="1">IFERROR(VLOOKUP(ROW(A53),'فهرست بها کلی'!$D$13:$BO$1660,53,0),"")</f>
        <v/>
      </c>
      <c r="S56" s="174" t="str">
        <f ca="1">IFERROR(VLOOKUP(ROW(A53),'فهرست بها کلی'!$D$13:$BO$1660,56,0),"")</f>
        <v/>
      </c>
      <c r="T56" s="174" t="str">
        <f ca="1">IFERROR(VLOOKUP(ROW(A53),'فهرست بها کلی'!$D$13:$BO$1660,59,0),"")</f>
        <v/>
      </c>
      <c r="U56" s="174" t="str">
        <f ca="1">IFERROR(VLOOKUP(ROW(A53),'فهرست بها کلی'!$D$13:$BO$1660,62,0),"")</f>
        <v/>
      </c>
      <c r="V56" s="241">
        <f t="shared" ca="1" si="2"/>
        <v>0</v>
      </c>
      <c r="W56" s="242" t="str">
        <f t="shared" ca="1" si="3"/>
        <v/>
      </c>
      <c r="X56" s="174" t="str">
        <f ca="1">IFERROR(VLOOKUP(ROW(A53),'فهرست بها کلی'!$D$13:$BO$1660,9,0),"")</f>
        <v/>
      </c>
      <c r="Y56" s="174" t="str">
        <f ca="1">IFERROR(VLOOKUP(ROW(A53),'فهرست بها کلی'!$D$13:$BO$1660,10,0),"")</f>
        <v/>
      </c>
      <c r="Z56" s="174" t="str">
        <f ca="1">IFERROR(VLOOKUP(ROW(A53),'فهرست بها کلی'!$D$13:$BO$1660,11,0),"")</f>
        <v/>
      </c>
      <c r="AA56" s="174" t="str">
        <f ca="1">IFERROR(VLOOKUP(ROW(A53),'فهرست بها کلی'!$D$13:$BO$1660,12,0),"")</f>
        <v/>
      </c>
      <c r="AB56" s="243" t="str">
        <f t="shared" ca="1" si="4"/>
        <v/>
      </c>
      <c r="AC56" s="174" t="str">
        <f ca="1">IFERROR(VLOOKUP(ROW(A53),'فهرست بها کلی'!$D$13:$BO$1660,21,0),"")</f>
        <v/>
      </c>
      <c r="AD56" s="174" t="str">
        <f ca="1">IFERROR(VLOOKUP(ROW(A53),'فهرست بها کلی'!$D$13:$BO$1660,24,0),"")</f>
        <v/>
      </c>
      <c r="AE56" s="174" t="str">
        <f ca="1">IFERROR(VLOOKUP(ROW(A53),'فهرست بها کلی'!$D$13:$BO$1660,27,0),"")</f>
        <v/>
      </c>
      <c r="AF56" s="174" t="str">
        <f ca="1">IFERROR(VLOOKUP(ROW(A53),'فهرست بها کلی'!$D$13:$BO$1660,30,0),"")</f>
        <v/>
      </c>
      <c r="AG56" s="174" t="str">
        <f ca="1">IFERROR(VLOOKUP(ROW(A53),'فهرست بها کلی'!$D$13:$BO$1660,33,0),"")</f>
        <v/>
      </c>
      <c r="AH56" s="174" t="str">
        <f ca="1">IFERROR(VLOOKUP(ROW(A53),'فهرست بها کلی'!$D$13:$BO$1660,36,0),"")</f>
        <v/>
      </c>
      <c r="AI56" s="174" t="str">
        <f ca="1">IFERROR(VLOOKUP(ROW(A53),'فهرست بها کلی'!$D$13:$BO$1660,39,0),"")</f>
        <v/>
      </c>
      <c r="AJ56" s="174" t="str">
        <f ca="1">IFERROR(VLOOKUP(ROW(A53),'فهرست بها کلی'!$D$13:$BO$1660,42,0),"")</f>
        <v/>
      </c>
      <c r="AK56" s="174" t="str">
        <f ca="1">IFERROR(VLOOKUP(ROW(A53),'فهرست بها کلی'!$D$13:$BO$1660,45,0),"")</f>
        <v/>
      </c>
      <c r="AL56" s="174" t="str">
        <f ca="1">IFERROR(VLOOKUP(ROW(A53),'فهرست بها کلی'!$D$13:$BO$1660,48,0),"")</f>
        <v/>
      </c>
      <c r="AM56" s="174" t="str">
        <f ca="1">IFERROR(VLOOKUP(ROW(A53),'فهرست بها کلی'!$D$13:$BO$1660,51,0),"")</f>
        <v/>
      </c>
      <c r="AN56" s="174" t="str">
        <f ca="1">IFERROR(VLOOKUP(ROW(A53),'فهرست بها کلی'!$D$13:$BO$1660,54,0),"")</f>
        <v/>
      </c>
      <c r="AO56" s="174" t="str">
        <f ca="1">IFERROR(VLOOKUP(ROW(A53),'فهرست بها کلی'!$D$13:$BO$1660,57,0),"")</f>
        <v/>
      </c>
      <c r="AP56" s="174" t="str">
        <f ca="1">IFERROR(VLOOKUP(ROW(A53),'فهرست بها کلی'!$D$13:$BO$1660,60,0),"")</f>
        <v/>
      </c>
      <c r="AQ56" s="174" t="str">
        <f ca="1">IFERROR(VLOOKUP(ROW(A53),'فهرست بها کلی'!$D$13:$BO$1660,63,0),"")</f>
        <v/>
      </c>
      <c r="AR56" s="244">
        <f t="shared" ca="1" si="5"/>
        <v>0</v>
      </c>
      <c r="AS56" s="174" t="str">
        <f ca="1">IFERROR(VLOOKUP(ROW(A53),'فهرست بها کلی'!$D$13:$BO$1660,22,0),"")</f>
        <v/>
      </c>
      <c r="AT56" s="174" t="str">
        <f ca="1">IFERROR(VLOOKUP(ROW(A53),'فهرست بها کلی'!$D$13:$BO$1660,25,0),"")</f>
        <v/>
      </c>
      <c r="AU56" s="174" t="str">
        <f ca="1">IFERROR(VLOOKUP(ROW(A53),'فهرست بها کلی'!$D$13:$BO$1660,28,0),"")</f>
        <v/>
      </c>
      <c r="AV56" s="174" t="str">
        <f ca="1">IFERROR(VLOOKUP(ROW(A53),'فهرست بها کلی'!$D$13:$BO$1660,31,0),"")</f>
        <v/>
      </c>
      <c r="AW56" s="174" t="str">
        <f ca="1">IFERROR(VLOOKUP(ROW(A53),'فهرست بها کلی'!$D$13:$BO$1660,34,0),"")</f>
        <v/>
      </c>
      <c r="AX56" s="174" t="str">
        <f ca="1">IFERROR(VLOOKUP(ROW(A53),'فهرست بها کلی'!$D$13:$BO$1660,37,0),"")</f>
        <v/>
      </c>
      <c r="AY56" s="174" t="str">
        <f ca="1">IFERROR(VLOOKUP(ROW(A53),'فهرست بها کلی'!$D$13:$BO$1660,40,0),"")</f>
        <v/>
      </c>
      <c r="AZ56" s="174" t="str">
        <f ca="1">IFERROR(VLOOKUP(ROW(A53),'فهرست بها کلی'!$D$13:$BO$1660,43,0),"")</f>
        <v/>
      </c>
      <c r="BA56" s="174" t="str">
        <f ca="1">IFERROR(VLOOKUP(ROW(A53),'فهرست بها کلی'!$D$13:$BO$1660,46,0),"")</f>
        <v/>
      </c>
      <c r="BB56" s="174" t="str">
        <f ca="1">IFERROR(VLOOKUP(ROW(A53),'فهرست بها کلی'!$D$13:$BO$1660,49,0),"")</f>
        <v/>
      </c>
      <c r="BC56" s="174" t="str">
        <f ca="1">IFERROR(VLOOKUP(ROW(A53),'فهرست بها کلی'!$D$13:$BO$1660,52,0),"")</f>
        <v/>
      </c>
      <c r="BD56" s="174" t="str">
        <f ca="1">IFERROR(VLOOKUP(ROW(A53),'فهرست بها کلی'!$D$13:$BO$1660,55,0),"")</f>
        <v/>
      </c>
      <c r="BE56" s="174" t="str">
        <f ca="1">IFERROR(VLOOKUP(ROW(A53),'فهرست بها کلی'!$D$13:$BO$1660,58,0),"")</f>
        <v/>
      </c>
      <c r="BF56" s="174" t="str">
        <f ca="1">IFERROR(VLOOKUP(ROW(A53),'فهرست بها کلی'!$D$13:$BO$1660,61,0),"")</f>
        <v/>
      </c>
      <c r="BG56" s="174" t="str">
        <f ca="1">IFERROR(VLOOKUP(ROW(B53),'فهرست بها کلی'!$D$13:$BO$1660,64,0),"")</f>
        <v/>
      </c>
      <c r="BH56" s="174" t="str">
        <f ca="1">IFERROR(VLOOKUP(ROW(C53),'فهرست بها کلی'!$D$13:$BO$1660,15,0),"")</f>
        <v/>
      </c>
      <c r="BI56" s="245" t="str">
        <f t="shared" ca="1" si="6"/>
        <v xml:space="preserve"> </v>
      </c>
      <c r="BJ56" s="245" t="str">
        <f t="shared" ca="1" si="7"/>
        <v/>
      </c>
      <c r="BK56" s="189" t="str">
        <f t="shared" ca="1" si="8"/>
        <v/>
      </c>
      <c r="BL56" s="168" t="e">
        <f t="shared" ca="1" si="9"/>
        <v>#VALUE!</v>
      </c>
    </row>
    <row r="57" spans="1:64" ht="34.5" customHeight="1">
      <c r="A57" s="174" t="str">
        <f ca="1">IFERROR(VLOOKUP(ROW(A54),'فهرست بها کلی'!$D$13:$BO$1660,1,0),"")</f>
        <v/>
      </c>
      <c r="B57" s="174" t="str">
        <f ca="1">IFERROR(VLOOKUP(ROW(A54),'فهرست بها کلی'!$D$13:$BO$1660,4,0),"")</f>
        <v/>
      </c>
      <c r="C57" s="174" t="str">
        <f ca="1">IFERROR(VLOOKUP(ROW(A54),'فهرست بها کلی'!$D$13:$BO$1660,5,0),"")</f>
        <v/>
      </c>
      <c r="D57" s="174" t="str">
        <f ca="1">IFERROR(VLOOKUP(ROW(A54),'فهرست بها کلی'!$D$13:$BO$1660,6,0),"")</f>
        <v/>
      </c>
      <c r="E57" s="174" t="str">
        <f ca="1">IFERROR(VLOOKUP(ROW(A54),'فهرست بها کلی'!$D$13:$BO$1660,7,0),"")</f>
        <v/>
      </c>
      <c r="F57" s="174" t="str">
        <f ca="1">IFERROR(VLOOKUP(ROW(A54),'فهرست بها کلی'!$D$13:$BO$1660,8,0),"")</f>
        <v/>
      </c>
      <c r="G57" s="174" t="str">
        <f ca="1">IFERROR(VLOOKUP(ROW(A54),'فهرست بها کلی'!$D$13:$BO$1660,20,0),"")</f>
        <v/>
      </c>
      <c r="H57" s="174" t="str">
        <f ca="1">IFERROR(VLOOKUP(ROW(A54),'فهرست بها کلی'!$D$13:$BO$1660,23,0),"")</f>
        <v/>
      </c>
      <c r="I57" s="174" t="str">
        <f ca="1">IFERROR(VLOOKUP(ROW(A54),'فهرست بها کلی'!$D$13:$BO$1660,26,0),"")</f>
        <v/>
      </c>
      <c r="J57" s="174" t="str">
        <f ca="1">IFERROR(VLOOKUP(ROW(A54),'فهرست بها کلی'!$D$13:$BO$1660,29,0),"")</f>
        <v/>
      </c>
      <c r="K57" s="174" t="str">
        <f ca="1">IFERROR(VLOOKUP(ROW(A54),'فهرست بها کلی'!$D$13:$BO$1660,32,0),"")</f>
        <v/>
      </c>
      <c r="L57" s="174" t="str">
        <f ca="1">IFERROR(VLOOKUP(ROW(A54),'فهرست بها کلی'!$D$13:$BO$1660,35,0),"")</f>
        <v/>
      </c>
      <c r="M57" s="174" t="str">
        <f ca="1">IFERROR(VLOOKUP(ROW(A54),'فهرست بها کلی'!$D$13:$BO$1660,38,0),"")</f>
        <v/>
      </c>
      <c r="N57" s="174" t="str">
        <f ca="1">IFERROR(VLOOKUP(ROW(A54),'فهرست بها کلی'!$D$13:$BO$1660,41,0),"")</f>
        <v/>
      </c>
      <c r="O57" s="174" t="str">
        <f ca="1">IFERROR(VLOOKUP(ROW(A54),'فهرست بها کلی'!$D$13:$BO$1660,44,0),"")</f>
        <v/>
      </c>
      <c r="P57" s="174" t="str">
        <f ca="1">IFERROR(VLOOKUP(ROW(A54),'فهرست بها کلی'!$D$13:$BO$1660,47,0),"")</f>
        <v/>
      </c>
      <c r="Q57" s="174" t="str">
        <f ca="1">IFERROR(VLOOKUP(ROW(A54),'فهرست بها کلی'!$D$13:$BO$1660,50,0),"")</f>
        <v/>
      </c>
      <c r="R57" s="174" t="str">
        <f ca="1">IFERROR(VLOOKUP(ROW(A54),'فهرست بها کلی'!$D$13:$BO$1660,53,0),"")</f>
        <v/>
      </c>
      <c r="S57" s="174" t="str">
        <f ca="1">IFERROR(VLOOKUP(ROW(A54),'فهرست بها کلی'!$D$13:$BO$1660,56,0),"")</f>
        <v/>
      </c>
      <c r="T57" s="174" t="str">
        <f ca="1">IFERROR(VLOOKUP(ROW(A54),'فهرست بها کلی'!$D$13:$BO$1660,59,0),"")</f>
        <v/>
      </c>
      <c r="U57" s="174" t="str">
        <f ca="1">IFERROR(VLOOKUP(ROW(A54),'فهرست بها کلی'!$D$13:$BO$1660,62,0),"")</f>
        <v/>
      </c>
      <c r="V57" s="241">
        <f t="shared" ca="1" si="2"/>
        <v>0</v>
      </c>
      <c r="W57" s="242" t="str">
        <f t="shared" ca="1" si="3"/>
        <v/>
      </c>
      <c r="X57" s="174" t="str">
        <f ca="1">IFERROR(VLOOKUP(ROW(A54),'فهرست بها کلی'!$D$13:$BO$1660,9,0),"")</f>
        <v/>
      </c>
      <c r="Y57" s="174" t="str">
        <f ca="1">IFERROR(VLOOKUP(ROW(A54),'فهرست بها کلی'!$D$13:$BO$1660,10,0),"")</f>
        <v/>
      </c>
      <c r="Z57" s="174" t="str">
        <f ca="1">IFERROR(VLOOKUP(ROW(A54),'فهرست بها کلی'!$D$13:$BO$1660,11,0),"")</f>
        <v/>
      </c>
      <c r="AA57" s="174" t="str">
        <f ca="1">IFERROR(VLOOKUP(ROW(A54),'فهرست بها کلی'!$D$13:$BO$1660,12,0),"")</f>
        <v/>
      </c>
      <c r="AB57" s="243" t="str">
        <f t="shared" ca="1" si="4"/>
        <v/>
      </c>
      <c r="AC57" s="174" t="str">
        <f ca="1">IFERROR(VLOOKUP(ROW(A54),'فهرست بها کلی'!$D$13:$BO$1660,21,0),"")</f>
        <v/>
      </c>
      <c r="AD57" s="174" t="str">
        <f ca="1">IFERROR(VLOOKUP(ROW(A54),'فهرست بها کلی'!$D$13:$BO$1660,24,0),"")</f>
        <v/>
      </c>
      <c r="AE57" s="174" t="str">
        <f ca="1">IFERROR(VLOOKUP(ROW(A54),'فهرست بها کلی'!$D$13:$BO$1660,27,0),"")</f>
        <v/>
      </c>
      <c r="AF57" s="174" t="str">
        <f ca="1">IFERROR(VLOOKUP(ROW(A54),'فهرست بها کلی'!$D$13:$BO$1660,30,0),"")</f>
        <v/>
      </c>
      <c r="AG57" s="174" t="str">
        <f ca="1">IFERROR(VLOOKUP(ROW(A54),'فهرست بها کلی'!$D$13:$BO$1660,33,0),"")</f>
        <v/>
      </c>
      <c r="AH57" s="174" t="str">
        <f ca="1">IFERROR(VLOOKUP(ROW(A54),'فهرست بها کلی'!$D$13:$BO$1660,36,0),"")</f>
        <v/>
      </c>
      <c r="AI57" s="174" t="str">
        <f ca="1">IFERROR(VLOOKUP(ROW(A54),'فهرست بها کلی'!$D$13:$BO$1660,39,0),"")</f>
        <v/>
      </c>
      <c r="AJ57" s="174" t="str">
        <f ca="1">IFERROR(VLOOKUP(ROW(A54),'فهرست بها کلی'!$D$13:$BO$1660,42,0),"")</f>
        <v/>
      </c>
      <c r="AK57" s="174" t="str">
        <f ca="1">IFERROR(VLOOKUP(ROW(A54),'فهرست بها کلی'!$D$13:$BO$1660,45,0),"")</f>
        <v/>
      </c>
      <c r="AL57" s="174" t="str">
        <f ca="1">IFERROR(VLOOKUP(ROW(A54),'فهرست بها کلی'!$D$13:$BO$1660,48,0),"")</f>
        <v/>
      </c>
      <c r="AM57" s="174" t="str">
        <f ca="1">IFERROR(VLOOKUP(ROW(A54),'فهرست بها کلی'!$D$13:$BO$1660,51,0),"")</f>
        <v/>
      </c>
      <c r="AN57" s="174" t="str">
        <f ca="1">IFERROR(VLOOKUP(ROW(A54),'فهرست بها کلی'!$D$13:$BO$1660,54,0),"")</f>
        <v/>
      </c>
      <c r="AO57" s="174" t="str">
        <f ca="1">IFERROR(VLOOKUP(ROW(A54),'فهرست بها کلی'!$D$13:$BO$1660,57,0),"")</f>
        <v/>
      </c>
      <c r="AP57" s="174" t="str">
        <f ca="1">IFERROR(VLOOKUP(ROW(A54),'فهرست بها کلی'!$D$13:$BO$1660,60,0),"")</f>
        <v/>
      </c>
      <c r="AQ57" s="174" t="str">
        <f ca="1">IFERROR(VLOOKUP(ROW(A54),'فهرست بها کلی'!$D$13:$BO$1660,63,0),"")</f>
        <v/>
      </c>
      <c r="AR57" s="244">
        <f t="shared" ca="1" si="5"/>
        <v>0</v>
      </c>
      <c r="AS57" s="174" t="str">
        <f ca="1">IFERROR(VLOOKUP(ROW(A54),'فهرست بها کلی'!$D$13:$BO$1660,22,0),"")</f>
        <v/>
      </c>
      <c r="AT57" s="174" t="str">
        <f ca="1">IFERROR(VLOOKUP(ROW(A54),'فهرست بها کلی'!$D$13:$BO$1660,25,0),"")</f>
        <v/>
      </c>
      <c r="AU57" s="174" t="str">
        <f ca="1">IFERROR(VLOOKUP(ROW(A54),'فهرست بها کلی'!$D$13:$BO$1660,28,0),"")</f>
        <v/>
      </c>
      <c r="AV57" s="174" t="str">
        <f ca="1">IFERROR(VLOOKUP(ROW(A54),'فهرست بها کلی'!$D$13:$BO$1660,31,0),"")</f>
        <v/>
      </c>
      <c r="AW57" s="174" t="str">
        <f ca="1">IFERROR(VLOOKUP(ROW(A54),'فهرست بها کلی'!$D$13:$BO$1660,34,0),"")</f>
        <v/>
      </c>
      <c r="AX57" s="174" t="str">
        <f ca="1">IFERROR(VLOOKUP(ROW(A54),'فهرست بها کلی'!$D$13:$BO$1660,37,0),"")</f>
        <v/>
      </c>
      <c r="AY57" s="174" t="str">
        <f ca="1">IFERROR(VLOOKUP(ROW(A54),'فهرست بها کلی'!$D$13:$BO$1660,40,0),"")</f>
        <v/>
      </c>
      <c r="AZ57" s="174" t="str">
        <f ca="1">IFERROR(VLOOKUP(ROW(A54),'فهرست بها کلی'!$D$13:$BO$1660,43,0),"")</f>
        <v/>
      </c>
      <c r="BA57" s="174" t="str">
        <f ca="1">IFERROR(VLOOKUP(ROW(A54),'فهرست بها کلی'!$D$13:$BO$1660,46,0),"")</f>
        <v/>
      </c>
      <c r="BB57" s="174" t="str">
        <f ca="1">IFERROR(VLOOKUP(ROW(A54),'فهرست بها کلی'!$D$13:$BO$1660,49,0),"")</f>
        <v/>
      </c>
      <c r="BC57" s="174" t="str">
        <f ca="1">IFERROR(VLOOKUP(ROW(A54),'فهرست بها کلی'!$D$13:$BO$1660,52,0),"")</f>
        <v/>
      </c>
      <c r="BD57" s="174" t="str">
        <f ca="1">IFERROR(VLOOKUP(ROW(A54),'فهرست بها کلی'!$D$13:$BO$1660,55,0),"")</f>
        <v/>
      </c>
      <c r="BE57" s="174" t="str">
        <f ca="1">IFERROR(VLOOKUP(ROW(A54),'فهرست بها کلی'!$D$13:$BO$1660,58,0),"")</f>
        <v/>
      </c>
      <c r="BF57" s="174" t="str">
        <f ca="1">IFERROR(VLOOKUP(ROW(A54),'فهرست بها کلی'!$D$13:$BO$1660,61,0),"")</f>
        <v/>
      </c>
      <c r="BG57" s="174" t="str">
        <f ca="1">IFERROR(VLOOKUP(ROW(B54),'فهرست بها کلی'!$D$13:$BO$1660,64,0),"")</f>
        <v/>
      </c>
      <c r="BH57" s="174" t="str">
        <f ca="1">IFERROR(VLOOKUP(ROW(C54),'فهرست بها کلی'!$D$13:$BO$1660,15,0),"")</f>
        <v/>
      </c>
      <c r="BI57" s="245" t="str">
        <f t="shared" ca="1" si="6"/>
        <v xml:space="preserve"> </v>
      </c>
      <c r="BJ57" s="245" t="str">
        <f t="shared" ca="1" si="7"/>
        <v/>
      </c>
      <c r="BK57" s="189" t="str">
        <f t="shared" ca="1" si="8"/>
        <v/>
      </c>
      <c r="BL57" s="168" t="e">
        <f t="shared" ca="1" si="9"/>
        <v>#VALUE!</v>
      </c>
    </row>
    <row r="58" spans="1:64" ht="34.5" customHeight="1">
      <c r="A58" s="174" t="str">
        <f ca="1">IFERROR(VLOOKUP(ROW(A55),'فهرست بها کلی'!$D$13:$BO$1660,1,0),"")</f>
        <v/>
      </c>
      <c r="B58" s="174" t="str">
        <f ca="1">IFERROR(VLOOKUP(ROW(A55),'فهرست بها کلی'!$D$13:$BO$1660,4,0),"")</f>
        <v/>
      </c>
      <c r="C58" s="174" t="str">
        <f ca="1">IFERROR(VLOOKUP(ROW(A55),'فهرست بها کلی'!$D$13:$BO$1660,5,0),"")</f>
        <v/>
      </c>
      <c r="D58" s="174" t="str">
        <f ca="1">IFERROR(VLOOKUP(ROW(A55),'فهرست بها کلی'!$D$13:$BO$1660,6,0),"")</f>
        <v/>
      </c>
      <c r="E58" s="174" t="str">
        <f ca="1">IFERROR(VLOOKUP(ROW(A55),'فهرست بها کلی'!$D$13:$BO$1660,7,0),"")</f>
        <v/>
      </c>
      <c r="F58" s="174" t="str">
        <f ca="1">IFERROR(VLOOKUP(ROW(A55),'فهرست بها کلی'!$D$13:$BO$1660,8,0),"")</f>
        <v/>
      </c>
      <c r="G58" s="174" t="str">
        <f ca="1">IFERROR(VLOOKUP(ROW(A55),'فهرست بها کلی'!$D$13:$BO$1660,20,0),"")</f>
        <v/>
      </c>
      <c r="H58" s="174" t="str">
        <f ca="1">IFERROR(VLOOKUP(ROW(A55),'فهرست بها کلی'!$D$13:$BO$1660,23,0),"")</f>
        <v/>
      </c>
      <c r="I58" s="174" t="str">
        <f ca="1">IFERROR(VLOOKUP(ROW(A55),'فهرست بها کلی'!$D$13:$BO$1660,26,0),"")</f>
        <v/>
      </c>
      <c r="J58" s="174" t="str">
        <f ca="1">IFERROR(VLOOKUP(ROW(A55),'فهرست بها کلی'!$D$13:$BO$1660,29,0),"")</f>
        <v/>
      </c>
      <c r="K58" s="174" t="str">
        <f ca="1">IFERROR(VLOOKUP(ROW(A55),'فهرست بها کلی'!$D$13:$BO$1660,32,0),"")</f>
        <v/>
      </c>
      <c r="L58" s="174" t="str">
        <f ca="1">IFERROR(VLOOKUP(ROW(A55),'فهرست بها کلی'!$D$13:$BO$1660,35,0),"")</f>
        <v/>
      </c>
      <c r="M58" s="174" t="str">
        <f ca="1">IFERROR(VLOOKUP(ROW(A55),'فهرست بها کلی'!$D$13:$BO$1660,38,0),"")</f>
        <v/>
      </c>
      <c r="N58" s="174" t="str">
        <f ca="1">IFERROR(VLOOKUP(ROW(A55),'فهرست بها کلی'!$D$13:$BO$1660,41,0),"")</f>
        <v/>
      </c>
      <c r="O58" s="174" t="str">
        <f ca="1">IFERROR(VLOOKUP(ROW(A55),'فهرست بها کلی'!$D$13:$BO$1660,44,0),"")</f>
        <v/>
      </c>
      <c r="P58" s="174" t="str">
        <f ca="1">IFERROR(VLOOKUP(ROW(A55),'فهرست بها کلی'!$D$13:$BO$1660,47,0),"")</f>
        <v/>
      </c>
      <c r="Q58" s="174" t="str">
        <f ca="1">IFERROR(VLOOKUP(ROW(A55),'فهرست بها کلی'!$D$13:$BO$1660,50,0),"")</f>
        <v/>
      </c>
      <c r="R58" s="174" t="str">
        <f ca="1">IFERROR(VLOOKUP(ROW(A55),'فهرست بها کلی'!$D$13:$BO$1660,53,0),"")</f>
        <v/>
      </c>
      <c r="S58" s="174" t="str">
        <f ca="1">IFERROR(VLOOKUP(ROW(A55),'فهرست بها کلی'!$D$13:$BO$1660,56,0),"")</f>
        <v/>
      </c>
      <c r="T58" s="174" t="str">
        <f ca="1">IFERROR(VLOOKUP(ROW(A55),'فهرست بها کلی'!$D$13:$BO$1660,59,0),"")</f>
        <v/>
      </c>
      <c r="U58" s="174" t="str">
        <f ca="1">IFERROR(VLOOKUP(ROW(A55),'فهرست بها کلی'!$D$13:$BO$1660,62,0),"")</f>
        <v/>
      </c>
      <c r="V58" s="241">
        <f t="shared" ca="1" si="2"/>
        <v>0</v>
      </c>
      <c r="W58" s="242" t="str">
        <f t="shared" ca="1" si="3"/>
        <v/>
      </c>
      <c r="X58" s="174" t="str">
        <f ca="1">IFERROR(VLOOKUP(ROW(A55),'فهرست بها کلی'!$D$13:$BO$1660,9,0),"")</f>
        <v/>
      </c>
      <c r="Y58" s="174" t="str">
        <f ca="1">IFERROR(VLOOKUP(ROW(A55),'فهرست بها کلی'!$D$13:$BO$1660,10,0),"")</f>
        <v/>
      </c>
      <c r="Z58" s="174" t="str">
        <f ca="1">IFERROR(VLOOKUP(ROW(A55),'فهرست بها کلی'!$D$13:$BO$1660,11,0),"")</f>
        <v/>
      </c>
      <c r="AA58" s="174" t="str">
        <f ca="1">IFERROR(VLOOKUP(ROW(A55),'فهرست بها کلی'!$D$13:$BO$1660,12,0),"")</f>
        <v/>
      </c>
      <c r="AB58" s="243" t="str">
        <f t="shared" ca="1" si="4"/>
        <v/>
      </c>
      <c r="AC58" s="174" t="str">
        <f ca="1">IFERROR(VLOOKUP(ROW(A55),'فهرست بها کلی'!$D$13:$BO$1660,21,0),"")</f>
        <v/>
      </c>
      <c r="AD58" s="174" t="str">
        <f ca="1">IFERROR(VLOOKUP(ROW(A55),'فهرست بها کلی'!$D$13:$BO$1660,24,0),"")</f>
        <v/>
      </c>
      <c r="AE58" s="174" t="str">
        <f ca="1">IFERROR(VLOOKUP(ROW(A55),'فهرست بها کلی'!$D$13:$BO$1660,27,0),"")</f>
        <v/>
      </c>
      <c r="AF58" s="174" t="str">
        <f ca="1">IFERROR(VLOOKUP(ROW(A55),'فهرست بها کلی'!$D$13:$BO$1660,30,0),"")</f>
        <v/>
      </c>
      <c r="AG58" s="174" t="str">
        <f ca="1">IFERROR(VLOOKUP(ROW(A55),'فهرست بها کلی'!$D$13:$BO$1660,33,0),"")</f>
        <v/>
      </c>
      <c r="AH58" s="174" t="str">
        <f ca="1">IFERROR(VLOOKUP(ROW(A55),'فهرست بها کلی'!$D$13:$BO$1660,36,0),"")</f>
        <v/>
      </c>
      <c r="AI58" s="174" t="str">
        <f ca="1">IFERROR(VLOOKUP(ROW(A55),'فهرست بها کلی'!$D$13:$BO$1660,39,0),"")</f>
        <v/>
      </c>
      <c r="AJ58" s="174" t="str">
        <f ca="1">IFERROR(VLOOKUP(ROW(A55),'فهرست بها کلی'!$D$13:$BO$1660,42,0),"")</f>
        <v/>
      </c>
      <c r="AK58" s="174" t="str">
        <f ca="1">IFERROR(VLOOKUP(ROW(A55),'فهرست بها کلی'!$D$13:$BO$1660,45,0),"")</f>
        <v/>
      </c>
      <c r="AL58" s="174" t="str">
        <f ca="1">IFERROR(VLOOKUP(ROW(A55),'فهرست بها کلی'!$D$13:$BO$1660,48,0),"")</f>
        <v/>
      </c>
      <c r="AM58" s="174" t="str">
        <f ca="1">IFERROR(VLOOKUP(ROW(A55),'فهرست بها کلی'!$D$13:$BO$1660,51,0),"")</f>
        <v/>
      </c>
      <c r="AN58" s="174" t="str">
        <f ca="1">IFERROR(VLOOKUP(ROW(A55),'فهرست بها کلی'!$D$13:$BO$1660,54,0),"")</f>
        <v/>
      </c>
      <c r="AO58" s="174" t="str">
        <f ca="1">IFERROR(VLOOKUP(ROW(A55),'فهرست بها کلی'!$D$13:$BO$1660,57,0),"")</f>
        <v/>
      </c>
      <c r="AP58" s="174" t="str">
        <f ca="1">IFERROR(VLOOKUP(ROW(A55),'فهرست بها کلی'!$D$13:$BO$1660,60,0),"")</f>
        <v/>
      </c>
      <c r="AQ58" s="174" t="str">
        <f ca="1">IFERROR(VLOOKUP(ROW(A55),'فهرست بها کلی'!$D$13:$BO$1660,63,0),"")</f>
        <v/>
      </c>
      <c r="AR58" s="244">
        <f t="shared" ca="1" si="5"/>
        <v>0</v>
      </c>
      <c r="AS58" s="174" t="str">
        <f ca="1">IFERROR(VLOOKUP(ROW(A55),'فهرست بها کلی'!$D$13:$BO$1660,22,0),"")</f>
        <v/>
      </c>
      <c r="AT58" s="174" t="str">
        <f ca="1">IFERROR(VLOOKUP(ROW(A55),'فهرست بها کلی'!$D$13:$BO$1660,25,0),"")</f>
        <v/>
      </c>
      <c r="AU58" s="174" t="str">
        <f ca="1">IFERROR(VLOOKUP(ROW(A55),'فهرست بها کلی'!$D$13:$BO$1660,28,0),"")</f>
        <v/>
      </c>
      <c r="AV58" s="174" t="str">
        <f ca="1">IFERROR(VLOOKUP(ROW(A55),'فهرست بها کلی'!$D$13:$BO$1660,31,0),"")</f>
        <v/>
      </c>
      <c r="AW58" s="174" t="str">
        <f ca="1">IFERROR(VLOOKUP(ROW(A55),'فهرست بها کلی'!$D$13:$BO$1660,34,0),"")</f>
        <v/>
      </c>
      <c r="AX58" s="174" t="str">
        <f ca="1">IFERROR(VLOOKUP(ROW(A55),'فهرست بها کلی'!$D$13:$BO$1660,37,0),"")</f>
        <v/>
      </c>
      <c r="AY58" s="174" t="str">
        <f ca="1">IFERROR(VLOOKUP(ROW(A55),'فهرست بها کلی'!$D$13:$BO$1660,40,0),"")</f>
        <v/>
      </c>
      <c r="AZ58" s="174" t="str">
        <f ca="1">IFERROR(VLOOKUP(ROW(A55),'فهرست بها کلی'!$D$13:$BO$1660,43,0),"")</f>
        <v/>
      </c>
      <c r="BA58" s="174" t="str">
        <f ca="1">IFERROR(VLOOKUP(ROW(A55),'فهرست بها کلی'!$D$13:$BO$1660,46,0),"")</f>
        <v/>
      </c>
      <c r="BB58" s="174" t="str">
        <f ca="1">IFERROR(VLOOKUP(ROW(A55),'فهرست بها کلی'!$D$13:$BO$1660,49,0),"")</f>
        <v/>
      </c>
      <c r="BC58" s="174" t="str">
        <f ca="1">IFERROR(VLOOKUP(ROW(A55),'فهرست بها کلی'!$D$13:$BO$1660,52,0),"")</f>
        <v/>
      </c>
      <c r="BD58" s="174" t="str">
        <f ca="1">IFERROR(VLOOKUP(ROW(A55),'فهرست بها کلی'!$D$13:$BO$1660,55,0),"")</f>
        <v/>
      </c>
      <c r="BE58" s="174" t="str">
        <f ca="1">IFERROR(VLOOKUP(ROW(A55),'فهرست بها کلی'!$D$13:$BO$1660,58,0),"")</f>
        <v/>
      </c>
      <c r="BF58" s="174" t="str">
        <f ca="1">IFERROR(VLOOKUP(ROW(A55),'فهرست بها کلی'!$D$13:$BO$1660,61,0),"")</f>
        <v/>
      </c>
      <c r="BG58" s="174" t="str">
        <f ca="1">IFERROR(VLOOKUP(ROW(B55),'فهرست بها کلی'!$D$13:$BO$1660,64,0),"")</f>
        <v/>
      </c>
      <c r="BH58" s="174" t="str">
        <f ca="1">IFERROR(VLOOKUP(ROW(C55),'فهرست بها کلی'!$D$13:$BO$1660,15,0),"")</f>
        <v/>
      </c>
      <c r="BI58" s="245" t="str">
        <f t="shared" ca="1" si="6"/>
        <v xml:space="preserve"> </v>
      </c>
      <c r="BJ58" s="245" t="str">
        <f t="shared" ca="1" si="7"/>
        <v/>
      </c>
      <c r="BK58" s="189" t="str">
        <f t="shared" ca="1" si="8"/>
        <v/>
      </c>
      <c r="BL58" s="168" t="e">
        <f t="shared" ca="1" si="9"/>
        <v>#VALUE!</v>
      </c>
    </row>
    <row r="59" spans="1:64" ht="34.5" customHeight="1">
      <c r="A59" s="174" t="str">
        <f ca="1">IFERROR(VLOOKUP(ROW(A56),'فهرست بها کلی'!$D$13:$BO$1660,1,0),"")</f>
        <v/>
      </c>
      <c r="B59" s="174" t="str">
        <f ca="1">IFERROR(VLOOKUP(ROW(A56),'فهرست بها کلی'!$D$13:$BO$1660,4,0),"")</f>
        <v/>
      </c>
      <c r="C59" s="174" t="str">
        <f ca="1">IFERROR(VLOOKUP(ROW(A56),'فهرست بها کلی'!$D$13:$BO$1660,5,0),"")</f>
        <v/>
      </c>
      <c r="D59" s="174" t="str">
        <f ca="1">IFERROR(VLOOKUP(ROW(A56),'فهرست بها کلی'!$D$13:$BO$1660,6,0),"")</f>
        <v/>
      </c>
      <c r="E59" s="174" t="str">
        <f ca="1">IFERROR(VLOOKUP(ROW(A56),'فهرست بها کلی'!$D$13:$BO$1660,7,0),"")</f>
        <v/>
      </c>
      <c r="F59" s="174" t="str">
        <f ca="1">IFERROR(VLOOKUP(ROW(A56),'فهرست بها کلی'!$D$13:$BO$1660,8,0),"")</f>
        <v/>
      </c>
      <c r="G59" s="174" t="str">
        <f ca="1">IFERROR(VLOOKUP(ROW(A56),'فهرست بها کلی'!$D$13:$BO$1660,20,0),"")</f>
        <v/>
      </c>
      <c r="H59" s="174" t="str">
        <f ca="1">IFERROR(VLOOKUP(ROW(A56),'فهرست بها کلی'!$D$13:$BO$1660,23,0),"")</f>
        <v/>
      </c>
      <c r="I59" s="174" t="str">
        <f ca="1">IFERROR(VLOOKUP(ROW(A56),'فهرست بها کلی'!$D$13:$BO$1660,26,0),"")</f>
        <v/>
      </c>
      <c r="J59" s="174" t="str">
        <f ca="1">IFERROR(VLOOKUP(ROW(A56),'فهرست بها کلی'!$D$13:$BO$1660,29,0),"")</f>
        <v/>
      </c>
      <c r="K59" s="174" t="str">
        <f ca="1">IFERROR(VLOOKUP(ROW(A56),'فهرست بها کلی'!$D$13:$BO$1660,32,0),"")</f>
        <v/>
      </c>
      <c r="L59" s="174" t="str">
        <f ca="1">IFERROR(VLOOKUP(ROW(A56),'فهرست بها کلی'!$D$13:$BO$1660,35,0),"")</f>
        <v/>
      </c>
      <c r="M59" s="174" t="str">
        <f ca="1">IFERROR(VLOOKUP(ROW(A56),'فهرست بها کلی'!$D$13:$BO$1660,38,0),"")</f>
        <v/>
      </c>
      <c r="N59" s="174" t="str">
        <f ca="1">IFERROR(VLOOKUP(ROW(A56),'فهرست بها کلی'!$D$13:$BO$1660,41,0),"")</f>
        <v/>
      </c>
      <c r="O59" s="174" t="str">
        <f ca="1">IFERROR(VLOOKUP(ROW(A56),'فهرست بها کلی'!$D$13:$BO$1660,44,0),"")</f>
        <v/>
      </c>
      <c r="P59" s="174" t="str">
        <f ca="1">IFERROR(VLOOKUP(ROW(A56),'فهرست بها کلی'!$D$13:$BO$1660,47,0),"")</f>
        <v/>
      </c>
      <c r="Q59" s="174" t="str">
        <f ca="1">IFERROR(VLOOKUP(ROW(A56),'فهرست بها کلی'!$D$13:$BO$1660,50,0),"")</f>
        <v/>
      </c>
      <c r="R59" s="174" t="str">
        <f ca="1">IFERROR(VLOOKUP(ROW(A56),'فهرست بها کلی'!$D$13:$BO$1660,53,0),"")</f>
        <v/>
      </c>
      <c r="S59" s="174" t="str">
        <f ca="1">IFERROR(VLOOKUP(ROW(A56),'فهرست بها کلی'!$D$13:$BO$1660,56,0),"")</f>
        <v/>
      </c>
      <c r="T59" s="174" t="str">
        <f ca="1">IFERROR(VLOOKUP(ROW(A56),'فهرست بها کلی'!$D$13:$BO$1660,59,0),"")</f>
        <v/>
      </c>
      <c r="U59" s="174" t="str">
        <f ca="1">IFERROR(VLOOKUP(ROW(A56),'فهرست بها کلی'!$D$13:$BO$1660,62,0),"")</f>
        <v/>
      </c>
      <c r="V59" s="241">
        <f t="shared" ca="1" si="2"/>
        <v>0</v>
      </c>
      <c r="W59" s="242" t="str">
        <f t="shared" ca="1" si="3"/>
        <v/>
      </c>
      <c r="X59" s="174" t="str">
        <f ca="1">IFERROR(VLOOKUP(ROW(A56),'فهرست بها کلی'!$D$13:$BO$1660,9,0),"")</f>
        <v/>
      </c>
      <c r="Y59" s="174" t="str">
        <f ca="1">IFERROR(VLOOKUP(ROW(A56),'فهرست بها کلی'!$D$13:$BO$1660,10,0),"")</f>
        <v/>
      </c>
      <c r="Z59" s="174" t="str">
        <f ca="1">IFERROR(VLOOKUP(ROW(A56),'فهرست بها کلی'!$D$13:$BO$1660,11,0),"")</f>
        <v/>
      </c>
      <c r="AA59" s="174" t="str">
        <f ca="1">IFERROR(VLOOKUP(ROW(A56),'فهرست بها کلی'!$D$13:$BO$1660,12,0),"")</f>
        <v/>
      </c>
      <c r="AB59" s="243" t="str">
        <f t="shared" ca="1" si="4"/>
        <v/>
      </c>
      <c r="AC59" s="174" t="str">
        <f ca="1">IFERROR(VLOOKUP(ROW(A56),'فهرست بها کلی'!$D$13:$BO$1660,21,0),"")</f>
        <v/>
      </c>
      <c r="AD59" s="174" t="str">
        <f ca="1">IFERROR(VLOOKUP(ROW(A56),'فهرست بها کلی'!$D$13:$BO$1660,24,0),"")</f>
        <v/>
      </c>
      <c r="AE59" s="174" t="str">
        <f ca="1">IFERROR(VLOOKUP(ROW(A56),'فهرست بها کلی'!$D$13:$BO$1660,27,0),"")</f>
        <v/>
      </c>
      <c r="AF59" s="174" t="str">
        <f ca="1">IFERROR(VLOOKUP(ROW(A56),'فهرست بها کلی'!$D$13:$BO$1660,30,0),"")</f>
        <v/>
      </c>
      <c r="AG59" s="174" t="str">
        <f ca="1">IFERROR(VLOOKUP(ROW(A56),'فهرست بها کلی'!$D$13:$BO$1660,33,0),"")</f>
        <v/>
      </c>
      <c r="AH59" s="174" t="str">
        <f ca="1">IFERROR(VLOOKUP(ROW(A56),'فهرست بها کلی'!$D$13:$BO$1660,36,0),"")</f>
        <v/>
      </c>
      <c r="AI59" s="174" t="str">
        <f ca="1">IFERROR(VLOOKUP(ROW(A56),'فهرست بها کلی'!$D$13:$BO$1660,39,0),"")</f>
        <v/>
      </c>
      <c r="AJ59" s="174" t="str">
        <f ca="1">IFERROR(VLOOKUP(ROW(A56),'فهرست بها کلی'!$D$13:$BO$1660,42,0),"")</f>
        <v/>
      </c>
      <c r="AK59" s="174" t="str">
        <f ca="1">IFERROR(VLOOKUP(ROW(A56),'فهرست بها کلی'!$D$13:$BO$1660,45,0),"")</f>
        <v/>
      </c>
      <c r="AL59" s="174" t="str">
        <f ca="1">IFERROR(VLOOKUP(ROW(A56),'فهرست بها کلی'!$D$13:$BO$1660,48,0),"")</f>
        <v/>
      </c>
      <c r="AM59" s="174" t="str">
        <f ca="1">IFERROR(VLOOKUP(ROW(A56),'فهرست بها کلی'!$D$13:$BO$1660,51,0),"")</f>
        <v/>
      </c>
      <c r="AN59" s="174" t="str">
        <f ca="1">IFERROR(VLOOKUP(ROW(A56),'فهرست بها کلی'!$D$13:$BO$1660,54,0),"")</f>
        <v/>
      </c>
      <c r="AO59" s="174" t="str">
        <f ca="1">IFERROR(VLOOKUP(ROW(A56),'فهرست بها کلی'!$D$13:$BO$1660,57,0),"")</f>
        <v/>
      </c>
      <c r="AP59" s="174" t="str">
        <f ca="1">IFERROR(VLOOKUP(ROW(A56),'فهرست بها کلی'!$D$13:$BO$1660,60,0),"")</f>
        <v/>
      </c>
      <c r="AQ59" s="174" t="str">
        <f ca="1">IFERROR(VLOOKUP(ROW(A56),'فهرست بها کلی'!$D$13:$BO$1660,63,0),"")</f>
        <v/>
      </c>
      <c r="AR59" s="244">
        <f t="shared" ca="1" si="5"/>
        <v>0</v>
      </c>
      <c r="AS59" s="174" t="str">
        <f ca="1">IFERROR(VLOOKUP(ROW(A56),'فهرست بها کلی'!$D$13:$BO$1660,22,0),"")</f>
        <v/>
      </c>
      <c r="AT59" s="174" t="str">
        <f ca="1">IFERROR(VLOOKUP(ROW(A56),'فهرست بها کلی'!$D$13:$BO$1660,25,0),"")</f>
        <v/>
      </c>
      <c r="AU59" s="174" t="str">
        <f ca="1">IFERROR(VLOOKUP(ROW(A56),'فهرست بها کلی'!$D$13:$BO$1660,28,0),"")</f>
        <v/>
      </c>
      <c r="AV59" s="174" t="str">
        <f ca="1">IFERROR(VLOOKUP(ROW(A56),'فهرست بها کلی'!$D$13:$BO$1660,31,0),"")</f>
        <v/>
      </c>
      <c r="AW59" s="174" t="str">
        <f ca="1">IFERROR(VLOOKUP(ROW(A56),'فهرست بها کلی'!$D$13:$BO$1660,34,0),"")</f>
        <v/>
      </c>
      <c r="AX59" s="174" t="str">
        <f ca="1">IFERROR(VLOOKUP(ROW(A56),'فهرست بها کلی'!$D$13:$BO$1660,37,0),"")</f>
        <v/>
      </c>
      <c r="AY59" s="174" t="str">
        <f ca="1">IFERROR(VLOOKUP(ROW(A56),'فهرست بها کلی'!$D$13:$BO$1660,40,0),"")</f>
        <v/>
      </c>
      <c r="AZ59" s="174" t="str">
        <f ca="1">IFERROR(VLOOKUP(ROW(A56),'فهرست بها کلی'!$D$13:$BO$1660,43,0),"")</f>
        <v/>
      </c>
      <c r="BA59" s="174" t="str">
        <f ca="1">IFERROR(VLOOKUP(ROW(A56),'فهرست بها کلی'!$D$13:$BO$1660,46,0),"")</f>
        <v/>
      </c>
      <c r="BB59" s="174" t="str">
        <f ca="1">IFERROR(VLOOKUP(ROW(A56),'فهرست بها کلی'!$D$13:$BO$1660,49,0),"")</f>
        <v/>
      </c>
      <c r="BC59" s="174" t="str">
        <f ca="1">IFERROR(VLOOKUP(ROW(A56),'فهرست بها کلی'!$D$13:$BO$1660,52,0),"")</f>
        <v/>
      </c>
      <c r="BD59" s="174" t="str">
        <f ca="1">IFERROR(VLOOKUP(ROW(A56),'فهرست بها کلی'!$D$13:$BO$1660,55,0),"")</f>
        <v/>
      </c>
      <c r="BE59" s="174" t="str">
        <f ca="1">IFERROR(VLOOKUP(ROW(A56),'فهرست بها کلی'!$D$13:$BO$1660,58,0),"")</f>
        <v/>
      </c>
      <c r="BF59" s="174" t="str">
        <f ca="1">IFERROR(VLOOKUP(ROW(A56),'فهرست بها کلی'!$D$13:$BO$1660,61,0),"")</f>
        <v/>
      </c>
      <c r="BG59" s="174" t="str">
        <f ca="1">IFERROR(VLOOKUP(ROW(B56),'فهرست بها کلی'!$D$13:$BO$1660,64,0),"")</f>
        <v/>
      </c>
      <c r="BH59" s="174" t="str">
        <f ca="1">IFERROR(VLOOKUP(ROW(C56),'فهرست بها کلی'!$D$13:$BO$1660,15,0),"")</f>
        <v/>
      </c>
      <c r="BI59" s="245" t="str">
        <f t="shared" ca="1" si="6"/>
        <v xml:space="preserve"> </v>
      </c>
      <c r="BJ59" s="245" t="str">
        <f t="shared" ca="1" si="7"/>
        <v/>
      </c>
      <c r="BK59" s="189" t="str">
        <f t="shared" ca="1" si="8"/>
        <v/>
      </c>
      <c r="BL59" s="168" t="e">
        <f t="shared" ca="1" si="9"/>
        <v>#VALUE!</v>
      </c>
    </row>
    <row r="60" spans="1:64" ht="34.5" customHeight="1">
      <c r="A60" s="174" t="str">
        <f ca="1">IFERROR(VLOOKUP(ROW(A57),'فهرست بها کلی'!$D$13:$BO$1660,1,0),"")</f>
        <v/>
      </c>
      <c r="B60" s="174" t="str">
        <f ca="1">IFERROR(VLOOKUP(ROW(A57),'فهرست بها کلی'!$D$13:$BO$1660,4,0),"")</f>
        <v/>
      </c>
      <c r="C60" s="174" t="str">
        <f ca="1">IFERROR(VLOOKUP(ROW(A57),'فهرست بها کلی'!$D$13:$BO$1660,5,0),"")</f>
        <v/>
      </c>
      <c r="D60" s="174" t="str">
        <f ca="1">IFERROR(VLOOKUP(ROW(A57),'فهرست بها کلی'!$D$13:$BO$1660,6,0),"")</f>
        <v/>
      </c>
      <c r="E60" s="174" t="str">
        <f ca="1">IFERROR(VLOOKUP(ROW(A57),'فهرست بها کلی'!$D$13:$BO$1660,7,0),"")</f>
        <v/>
      </c>
      <c r="F60" s="174" t="str">
        <f ca="1">IFERROR(VLOOKUP(ROW(A57),'فهرست بها کلی'!$D$13:$BO$1660,8,0),"")</f>
        <v/>
      </c>
      <c r="G60" s="174" t="str">
        <f ca="1">IFERROR(VLOOKUP(ROW(A57),'فهرست بها کلی'!$D$13:$BO$1660,20,0),"")</f>
        <v/>
      </c>
      <c r="H60" s="174" t="str">
        <f ca="1">IFERROR(VLOOKUP(ROW(A57),'فهرست بها کلی'!$D$13:$BO$1660,23,0),"")</f>
        <v/>
      </c>
      <c r="I60" s="174" t="str">
        <f ca="1">IFERROR(VLOOKUP(ROW(A57),'فهرست بها کلی'!$D$13:$BO$1660,26,0),"")</f>
        <v/>
      </c>
      <c r="J60" s="174" t="str">
        <f ca="1">IFERROR(VLOOKUP(ROW(A57),'فهرست بها کلی'!$D$13:$BO$1660,29,0),"")</f>
        <v/>
      </c>
      <c r="K60" s="174" t="str">
        <f ca="1">IFERROR(VLOOKUP(ROW(A57),'فهرست بها کلی'!$D$13:$BO$1660,32,0),"")</f>
        <v/>
      </c>
      <c r="L60" s="174" t="str">
        <f ca="1">IFERROR(VLOOKUP(ROW(A57),'فهرست بها کلی'!$D$13:$BO$1660,35,0),"")</f>
        <v/>
      </c>
      <c r="M60" s="174" t="str">
        <f ca="1">IFERROR(VLOOKUP(ROW(A57),'فهرست بها کلی'!$D$13:$BO$1660,38,0),"")</f>
        <v/>
      </c>
      <c r="N60" s="174" t="str">
        <f ca="1">IFERROR(VLOOKUP(ROW(A57),'فهرست بها کلی'!$D$13:$BO$1660,41,0),"")</f>
        <v/>
      </c>
      <c r="O60" s="174" t="str">
        <f ca="1">IFERROR(VLOOKUP(ROW(A57),'فهرست بها کلی'!$D$13:$BO$1660,44,0),"")</f>
        <v/>
      </c>
      <c r="P60" s="174" t="str">
        <f ca="1">IFERROR(VLOOKUP(ROW(A57),'فهرست بها کلی'!$D$13:$BO$1660,47,0),"")</f>
        <v/>
      </c>
      <c r="Q60" s="174" t="str">
        <f ca="1">IFERROR(VLOOKUP(ROW(A57),'فهرست بها کلی'!$D$13:$BO$1660,50,0),"")</f>
        <v/>
      </c>
      <c r="R60" s="174" t="str">
        <f ca="1">IFERROR(VLOOKUP(ROW(A57),'فهرست بها کلی'!$D$13:$BO$1660,53,0),"")</f>
        <v/>
      </c>
      <c r="S60" s="174" t="str">
        <f ca="1">IFERROR(VLOOKUP(ROW(A57),'فهرست بها کلی'!$D$13:$BO$1660,56,0),"")</f>
        <v/>
      </c>
      <c r="T60" s="174" t="str">
        <f ca="1">IFERROR(VLOOKUP(ROW(A57),'فهرست بها کلی'!$D$13:$BO$1660,59,0),"")</f>
        <v/>
      </c>
      <c r="U60" s="174" t="str">
        <f ca="1">IFERROR(VLOOKUP(ROW(A57),'فهرست بها کلی'!$D$13:$BO$1660,62,0),"")</f>
        <v/>
      </c>
      <c r="V60" s="241">
        <f t="shared" ca="1" si="2"/>
        <v>0</v>
      </c>
      <c r="W60" s="242" t="str">
        <f t="shared" ca="1" si="3"/>
        <v/>
      </c>
      <c r="X60" s="174" t="str">
        <f ca="1">IFERROR(VLOOKUP(ROW(A57),'فهرست بها کلی'!$D$13:$BO$1660,9,0),"")</f>
        <v/>
      </c>
      <c r="Y60" s="174" t="str">
        <f ca="1">IFERROR(VLOOKUP(ROW(A57),'فهرست بها کلی'!$D$13:$BO$1660,10,0),"")</f>
        <v/>
      </c>
      <c r="Z60" s="174" t="str">
        <f ca="1">IFERROR(VLOOKUP(ROW(A57),'فهرست بها کلی'!$D$13:$BO$1660,11,0),"")</f>
        <v/>
      </c>
      <c r="AA60" s="174" t="str">
        <f ca="1">IFERROR(VLOOKUP(ROW(A57),'فهرست بها کلی'!$D$13:$BO$1660,12,0),"")</f>
        <v/>
      </c>
      <c r="AB60" s="243" t="str">
        <f t="shared" ca="1" si="4"/>
        <v/>
      </c>
      <c r="AC60" s="174" t="str">
        <f ca="1">IFERROR(VLOOKUP(ROW(A57),'فهرست بها کلی'!$D$13:$BO$1660,21,0),"")</f>
        <v/>
      </c>
      <c r="AD60" s="174" t="str">
        <f ca="1">IFERROR(VLOOKUP(ROW(A57),'فهرست بها کلی'!$D$13:$BO$1660,24,0),"")</f>
        <v/>
      </c>
      <c r="AE60" s="174" t="str">
        <f ca="1">IFERROR(VLOOKUP(ROW(A57),'فهرست بها کلی'!$D$13:$BO$1660,27,0),"")</f>
        <v/>
      </c>
      <c r="AF60" s="174" t="str">
        <f ca="1">IFERROR(VLOOKUP(ROW(A57),'فهرست بها کلی'!$D$13:$BO$1660,30,0),"")</f>
        <v/>
      </c>
      <c r="AG60" s="174" t="str">
        <f ca="1">IFERROR(VLOOKUP(ROW(A57),'فهرست بها کلی'!$D$13:$BO$1660,33,0),"")</f>
        <v/>
      </c>
      <c r="AH60" s="174" t="str">
        <f ca="1">IFERROR(VLOOKUP(ROW(A57),'فهرست بها کلی'!$D$13:$BO$1660,36,0),"")</f>
        <v/>
      </c>
      <c r="AI60" s="174" t="str">
        <f ca="1">IFERROR(VLOOKUP(ROW(A57),'فهرست بها کلی'!$D$13:$BO$1660,39,0),"")</f>
        <v/>
      </c>
      <c r="AJ60" s="174" t="str">
        <f ca="1">IFERROR(VLOOKUP(ROW(A57),'فهرست بها کلی'!$D$13:$BO$1660,42,0),"")</f>
        <v/>
      </c>
      <c r="AK60" s="174" t="str">
        <f ca="1">IFERROR(VLOOKUP(ROW(A57),'فهرست بها کلی'!$D$13:$BO$1660,45,0),"")</f>
        <v/>
      </c>
      <c r="AL60" s="174" t="str">
        <f ca="1">IFERROR(VLOOKUP(ROW(A57),'فهرست بها کلی'!$D$13:$BO$1660,48,0),"")</f>
        <v/>
      </c>
      <c r="AM60" s="174" t="str">
        <f ca="1">IFERROR(VLOOKUP(ROW(A57),'فهرست بها کلی'!$D$13:$BO$1660,51,0),"")</f>
        <v/>
      </c>
      <c r="AN60" s="174" t="str">
        <f ca="1">IFERROR(VLOOKUP(ROW(A57),'فهرست بها کلی'!$D$13:$BO$1660,54,0),"")</f>
        <v/>
      </c>
      <c r="AO60" s="174" t="str">
        <f ca="1">IFERROR(VLOOKUP(ROW(A57),'فهرست بها کلی'!$D$13:$BO$1660,57,0),"")</f>
        <v/>
      </c>
      <c r="AP60" s="174" t="str">
        <f ca="1">IFERROR(VLOOKUP(ROW(A57),'فهرست بها کلی'!$D$13:$BO$1660,60,0),"")</f>
        <v/>
      </c>
      <c r="AQ60" s="174" t="str">
        <f ca="1">IFERROR(VLOOKUP(ROW(A57),'فهرست بها کلی'!$D$13:$BO$1660,63,0),"")</f>
        <v/>
      </c>
      <c r="AR60" s="244">
        <f t="shared" ca="1" si="5"/>
        <v>0</v>
      </c>
      <c r="AS60" s="174" t="str">
        <f ca="1">IFERROR(VLOOKUP(ROW(A57),'فهرست بها کلی'!$D$13:$BO$1660,22,0),"")</f>
        <v/>
      </c>
      <c r="AT60" s="174" t="str">
        <f ca="1">IFERROR(VLOOKUP(ROW(A57),'فهرست بها کلی'!$D$13:$BO$1660,25,0),"")</f>
        <v/>
      </c>
      <c r="AU60" s="174" t="str">
        <f ca="1">IFERROR(VLOOKUP(ROW(A57),'فهرست بها کلی'!$D$13:$BO$1660,28,0),"")</f>
        <v/>
      </c>
      <c r="AV60" s="174" t="str">
        <f ca="1">IFERROR(VLOOKUP(ROW(A57),'فهرست بها کلی'!$D$13:$BO$1660,31,0),"")</f>
        <v/>
      </c>
      <c r="AW60" s="174" t="str">
        <f ca="1">IFERROR(VLOOKUP(ROW(A57),'فهرست بها کلی'!$D$13:$BO$1660,34,0),"")</f>
        <v/>
      </c>
      <c r="AX60" s="174" t="str">
        <f ca="1">IFERROR(VLOOKUP(ROW(A57),'فهرست بها کلی'!$D$13:$BO$1660,37,0),"")</f>
        <v/>
      </c>
      <c r="AY60" s="174" t="str">
        <f ca="1">IFERROR(VLOOKUP(ROW(A57),'فهرست بها کلی'!$D$13:$BO$1660,40,0),"")</f>
        <v/>
      </c>
      <c r="AZ60" s="174" t="str">
        <f ca="1">IFERROR(VLOOKUP(ROW(A57),'فهرست بها کلی'!$D$13:$BO$1660,43,0),"")</f>
        <v/>
      </c>
      <c r="BA60" s="174" t="str">
        <f ca="1">IFERROR(VLOOKUP(ROW(A57),'فهرست بها کلی'!$D$13:$BO$1660,46,0),"")</f>
        <v/>
      </c>
      <c r="BB60" s="174" t="str">
        <f ca="1">IFERROR(VLOOKUP(ROW(A57),'فهرست بها کلی'!$D$13:$BO$1660,49,0),"")</f>
        <v/>
      </c>
      <c r="BC60" s="174" t="str">
        <f ca="1">IFERROR(VLOOKUP(ROW(A57),'فهرست بها کلی'!$D$13:$BO$1660,52,0),"")</f>
        <v/>
      </c>
      <c r="BD60" s="174" t="str">
        <f ca="1">IFERROR(VLOOKUP(ROW(A57),'فهرست بها کلی'!$D$13:$BO$1660,55,0),"")</f>
        <v/>
      </c>
      <c r="BE60" s="174" t="str">
        <f ca="1">IFERROR(VLOOKUP(ROW(A57),'فهرست بها کلی'!$D$13:$BO$1660,58,0),"")</f>
        <v/>
      </c>
      <c r="BF60" s="174" t="str">
        <f ca="1">IFERROR(VLOOKUP(ROW(A57),'فهرست بها کلی'!$D$13:$BO$1660,61,0),"")</f>
        <v/>
      </c>
      <c r="BG60" s="174" t="str">
        <f ca="1">IFERROR(VLOOKUP(ROW(B57),'فهرست بها کلی'!$D$13:$BO$1660,64,0),"")</f>
        <v/>
      </c>
      <c r="BH60" s="174" t="str">
        <f ca="1">IFERROR(VLOOKUP(ROW(C57),'فهرست بها کلی'!$D$13:$BO$1660,15,0),"")</f>
        <v/>
      </c>
      <c r="BI60" s="245" t="str">
        <f t="shared" ca="1" si="6"/>
        <v xml:space="preserve"> </v>
      </c>
      <c r="BJ60" s="245" t="str">
        <f t="shared" ca="1" si="7"/>
        <v/>
      </c>
      <c r="BK60" s="189" t="str">
        <f t="shared" ca="1" si="8"/>
        <v/>
      </c>
      <c r="BL60" s="168" t="e">
        <f t="shared" ca="1" si="9"/>
        <v>#VALUE!</v>
      </c>
    </row>
    <row r="61" spans="1:64" ht="34.5" customHeight="1">
      <c r="A61" s="174" t="str">
        <f ca="1">IFERROR(VLOOKUP(ROW(A58),'فهرست بها کلی'!$D$13:$BO$1660,1,0),"")</f>
        <v/>
      </c>
      <c r="B61" s="174" t="str">
        <f ca="1">IFERROR(VLOOKUP(ROW(A58),'فهرست بها کلی'!$D$13:$BO$1660,4,0),"")</f>
        <v/>
      </c>
      <c r="C61" s="174" t="str">
        <f ca="1">IFERROR(VLOOKUP(ROW(A58),'فهرست بها کلی'!$D$13:$BO$1660,5,0),"")</f>
        <v/>
      </c>
      <c r="D61" s="174" t="str">
        <f ca="1">IFERROR(VLOOKUP(ROW(A58),'فهرست بها کلی'!$D$13:$BO$1660,6,0),"")</f>
        <v/>
      </c>
      <c r="E61" s="174" t="str">
        <f ca="1">IFERROR(VLOOKUP(ROW(A58),'فهرست بها کلی'!$D$13:$BO$1660,7,0),"")</f>
        <v/>
      </c>
      <c r="F61" s="174" t="str">
        <f ca="1">IFERROR(VLOOKUP(ROW(A58),'فهرست بها کلی'!$D$13:$BO$1660,8,0),"")</f>
        <v/>
      </c>
      <c r="G61" s="174" t="str">
        <f ca="1">IFERROR(VLOOKUP(ROW(A58),'فهرست بها کلی'!$D$13:$BO$1660,20,0),"")</f>
        <v/>
      </c>
      <c r="H61" s="174" t="str">
        <f ca="1">IFERROR(VLOOKUP(ROW(A58),'فهرست بها کلی'!$D$13:$BO$1660,23,0),"")</f>
        <v/>
      </c>
      <c r="I61" s="174" t="str">
        <f ca="1">IFERROR(VLOOKUP(ROW(A58),'فهرست بها کلی'!$D$13:$BO$1660,26,0),"")</f>
        <v/>
      </c>
      <c r="J61" s="174" t="str">
        <f ca="1">IFERROR(VLOOKUP(ROW(A58),'فهرست بها کلی'!$D$13:$BO$1660,29,0),"")</f>
        <v/>
      </c>
      <c r="K61" s="174" t="str">
        <f ca="1">IFERROR(VLOOKUP(ROW(A58),'فهرست بها کلی'!$D$13:$BO$1660,32,0),"")</f>
        <v/>
      </c>
      <c r="L61" s="174" t="str">
        <f ca="1">IFERROR(VLOOKUP(ROW(A58),'فهرست بها کلی'!$D$13:$BO$1660,35,0),"")</f>
        <v/>
      </c>
      <c r="M61" s="174" t="str">
        <f ca="1">IFERROR(VLOOKUP(ROW(A58),'فهرست بها کلی'!$D$13:$BO$1660,38,0),"")</f>
        <v/>
      </c>
      <c r="N61" s="174" t="str">
        <f ca="1">IFERROR(VLOOKUP(ROW(A58),'فهرست بها کلی'!$D$13:$BO$1660,41,0),"")</f>
        <v/>
      </c>
      <c r="O61" s="174" t="str">
        <f ca="1">IFERROR(VLOOKUP(ROW(A58),'فهرست بها کلی'!$D$13:$BO$1660,44,0),"")</f>
        <v/>
      </c>
      <c r="P61" s="174" t="str">
        <f ca="1">IFERROR(VLOOKUP(ROW(A58),'فهرست بها کلی'!$D$13:$BO$1660,47,0),"")</f>
        <v/>
      </c>
      <c r="Q61" s="174" t="str">
        <f ca="1">IFERROR(VLOOKUP(ROW(A58),'فهرست بها کلی'!$D$13:$BO$1660,50,0),"")</f>
        <v/>
      </c>
      <c r="R61" s="174" t="str">
        <f ca="1">IFERROR(VLOOKUP(ROW(A58),'فهرست بها کلی'!$D$13:$BO$1660,53,0),"")</f>
        <v/>
      </c>
      <c r="S61" s="174" t="str">
        <f ca="1">IFERROR(VLOOKUP(ROW(A58),'فهرست بها کلی'!$D$13:$BO$1660,56,0),"")</f>
        <v/>
      </c>
      <c r="T61" s="174" t="str">
        <f ca="1">IFERROR(VLOOKUP(ROW(A58),'فهرست بها کلی'!$D$13:$BO$1660,59,0),"")</f>
        <v/>
      </c>
      <c r="U61" s="174" t="str">
        <f ca="1">IFERROR(VLOOKUP(ROW(A58),'فهرست بها کلی'!$D$13:$BO$1660,62,0),"")</f>
        <v/>
      </c>
      <c r="V61" s="241">
        <f t="shared" ca="1" si="2"/>
        <v>0</v>
      </c>
      <c r="W61" s="242" t="str">
        <f t="shared" ca="1" si="3"/>
        <v/>
      </c>
      <c r="X61" s="174" t="str">
        <f ca="1">IFERROR(VLOOKUP(ROW(A58),'فهرست بها کلی'!$D$13:$BO$1660,9,0),"")</f>
        <v/>
      </c>
      <c r="Y61" s="174" t="str">
        <f ca="1">IFERROR(VLOOKUP(ROW(A58),'فهرست بها کلی'!$D$13:$BO$1660,10,0),"")</f>
        <v/>
      </c>
      <c r="Z61" s="174" t="str">
        <f ca="1">IFERROR(VLOOKUP(ROW(A58),'فهرست بها کلی'!$D$13:$BO$1660,11,0),"")</f>
        <v/>
      </c>
      <c r="AA61" s="174" t="str">
        <f ca="1">IFERROR(VLOOKUP(ROW(A58),'فهرست بها کلی'!$D$13:$BO$1660,12,0),"")</f>
        <v/>
      </c>
      <c r="AB61" s="243" t="str">
        <f t="shared" ca="1" si="4"/>
        <v/>
      </c>
      <c r="AC61" s="174" t="str">
        <f ca="1">IFERROR(VLOOKUP(ROW(A58),'فهرست بها کلی'!$D$13:$BO$1660,21,0),"")</f>
        <v/>
      </c>
      <c r="AD61" s="174" t="str">
        <f ca="1">IFERROR(VLOOKUP(ROW(A58),'فهرست بها کلی'!$D$13:$BO$1660,24,0),"")</f>
        <v/>
      </c>
      <c r="AE61" s="174" t="str">
        <f ca="1">IFERROR(VLOOKUP(ROW(A58),'فهرست بها کلی'!$D$13:$BO$1660,27,0),"")</f>
        <v/>
      </c>
      <c r="AF61" s="174" t="str">
        <f ca="1">IFERROR(VLOOKUP(ROW(A58),'فهرست بها کلی'!$D$13:$BO$1660,30,0),"")</f>
        <v/>
      </c>
      <c r="AG61" s="174" t="str">
        <f ca="1">IFERROR(VLOOKUP(ROW(A58),'فهرست بها کلی'!$D$13:$BO$1660,33,0),"")</f>
        <v/>
      </c>
      <c r="AH61" s="174" t="str">
        <f ca="1">IFERROR(VLOOKUP(ROW(A58),'فهرست بها کلی'!$D$13:$BO$1660,36,0),"")</f>
        <v/>
      </c>
      <c r="AI61" s="174" t="str">
        <f ca="1">IFERROR(VLOOKUP(ROW(A58),'فهرست بها کلی'!$D$13:$BO$1660,39,0),"")</f>
        <v/>
      </c>
      <c r="AJ61" s="174" t="str">
        <f ca="1">IFERROR(VLOOKUP(ROW(A58),'فهرست بها کلی'!$D$13:$BO$1660,42,0),"")</f>
        <v/>
      </c>
      <c r="AK61" s="174" t="str">
        <f ca="1">IFERROR(VLOOKUP(ROW(A58),'فهرست بها کلی'!$D$13:$BO$1660,45,0),"")</f>
        <v/>
      </c>
      <c r="AL61" s="174" t="str">
        <f ca="1">IFERROR(VLOOKUP(ROW(A58),'فهرست بها کلی'!$D$13:$BO$1660,48,0),"")</f>
        <v/>
      </c>
      <c r="AM61" s="174" t="str">
        <f ca="1">IFERROR(VLOOKUP(ROW(A58),'فهرست بها کلی'!$D$13:$BO$1660,51,0),"")</f>
        <v/>
      </c>
      <c r="AN61" s="174" t="str">
        <f ca="1">IFERROR(VLOOKUP(ROW(A58),'فهرست بها کلی'!$D$13:$BO$1660,54,0),"")</f>
        <v/>
      </c>
      <c r="AO61" s="174" t="str">
        <f ca="1">IFERROR(VLOOKUP(ROW(A58),'فهرست بها کلی'!$D$13:$BO$1660,57,0),"")</f>
        <v/>
      </c>
      <c r="AP61" s="174" t="str">
        <f ca="1">IFERROR(VLOOKUP(ROW(A58),'فهرست بها کلی'!$D$13:$BO$1660,60,0),"")</f>
        <v/>
      </c>
      <c r="AQ61" s="174" t="str">
        <f ca="1">IFERROR(VLOOKUP(ROW(A58),'فهرست بها کلی'!$D$13:$BO$1660,63,0),"")</f>
        <v/>
      </c>
      <c r="AR61" s="244">
        <f t="shared" ca="1" si="5"/>
        <v>0</v>
      </c>
      <c r="AS61" s="174" t="str">
        <f ca="1">IFERROR(VLOOKUP(ROW(A58),'فهرست بها کلی'!$D$13:$BO$1660,22,0),"")</f>
        <v/>
      </c>
      <c r="AT61" s="174" t="str">
        <f ca="1">IFERROR(VLOOKUP(ROW(A58),'فهرست بها کلی'!$D$13:$BO$1660,25,0),"")</f>
        <v/>
      </c>
      <c r="AU61" s="174" t="str">
        <f ca="1">IFERROR(VLOOKUP(ROW(A58),'فهرست بها کلی'!$D$13:$BO$1660,28,0),"")</f>
        <v/>
      </c>
      <c r="AV61" s="174" t="str">
        <f ca="1">IFERROR(VLOOKUP(ROW(A58),'فهرست بها کلی'!$D$13:$BO$1660,31,0),"")</f>
        <v/>
      </c>
      <c r="AW61" s="174" t="str">
        <f ca="1">IFERROR(VLOOKUP(ROW(A58),'فهرست بها کلی'!$D$13:$BO$1660,34,0),"")</f>
        <v/>
      </c>
      <c r="AX61" s="174" t="str">
        <f ca="1">IFERROR(VLOOKUP(ROW(A58),'فهرست بها کلی'!$D$13:$BO$1660,37,0),"")</f>
        <v/>
      </c>
      <c r="AY61" s="174" t="str">
        <f ca="1">IFERROR(VLOOKUP(ROW(A58),'فهرست بها کلی'!$D$13:$BO$1660,40,0),"")</f>
        <v/>
      </c>
      <c r="AZ61" s="174" t="str">
        <f ca="1">IFERROR(VLOOKUP(ROW(A58),'فهرست بها کلی'!$D$13:$BO$1660,43,0),"")</f>
        <v/>
      </c>
      <c r="BA61" s="174" t="str">
        <f ca="1">IFERROR(VLOOKUP(ROW(A58),'فهرست بها کلی'!$D$13:$BO$1660,46,0),"")</f>
        <v/>
      </c>
      <c r="BB61" s="174" t="str">
        <f ca="1">IFERROR(VLOOKUP(ROW(A58),'فهرست بها کلی'!$D$13:$BO$1660,49,0),"")</f>
        <v/>
      </c>
      <c r="BC61" s="174" t="str">
        <f ca="1">IFERROR(VLOOKUP(ROW(A58),'فهرست بها کلی'!$D$13:$BO$1660,52,0),"")</f>
        <v/>
      </c>
      <c r="BD61" s="174" t="str">
        <f ca="1">IFERROR(VLOOKUP(ROW(A58),'فهرست بها کلی'!$D$13:$BO$1660,55,0),"")</f>
        <v/>
      </c>
      <c r="BE61" s="174" t="str">
        <f ca="1">IFERROR(VLOOKUP(ROW(A58),'فهرست بها کلی'!$D$13:$BO$1660,58,0),"")</f>
        <v/>
      </c>
      <c r="BF61" s="174" t="str">
        <f ca="1">IFERROR(VLOOKUP(ROW(A58),'فهرست بها کلی'!$D$13:$BO$1660,61,0),"")</f>
        <v/>
      </c>
      <c r="BG61" s="174" t="str">
        <f ca="1">IFERROR(VLOOKUP(ROW(B58),'فهرست بها کلی'!$D$13:$BO$1660,64,0),"")</f>
        <v/>
      </c>
      <c r="BH61" s="174" t="str">
        <f ca="1">IFERROR(VLOOKUP(ROW(C58),'فهرست بها کلی'!$D$13:$BO$1660,15,0),"")</f>
        <v/>
      </c>
      <c r="BI61" s="245" t="str">
        <f t="shared" ca="1" si="6"/>
        <v xml:space="preserve"> </v>
      </c>
      <c r="BJ61" s="245" t="str">
        <f t="shared" ca="1" si="7"/>
        <v/>
      </c>
      <c r="BK61" s="189" t="str">
        <f t="shared" ca="1" si="8"/>
        <v/>
      </c>
      <c r="BL61" s="168" t="e">
        <f t="shared" ref="BL61:BL116" ca="1" si="10">BH61+AR61+V61</f>
        <v>#VALUE!</v>
      </c>
    </row>
    <row r="62" spans="1:64" ht="34.5" customHeight="1">
      <c r="A62" s="174" t="str">
        <f ca="1">IFERROR(VLOOKUP(ROW(A59),'فهرست بها کلی'!$D$13:$BO$1660,1,0),"")</f>
        <v/>
      </c>
      <c r="B62" s="174" t="str">
        <f ca="1">IFERROR(VLOOKUP(ROW(A59),'فهرست بها کلی'!$D$13:$BO$1660,4,0),"")</f>
        <v/>
      </c>
      <c r="C62" s="174" t="str">
        <f ca="1">IFERROR(VLOOKUP(ROW(A59),'فهرست بها کلی'!$D$13:$BO$1660,5,0),"")</f>
        <v/>
      </c>
      <c r="D62" s="174" t="str">
        <f ca="1">IFERROR(VLOOKUP(ROW(A59),'فهرست بها کلی'!$D$13:$BO$1660,6,0),"")</f>
        <v/>
      </c>
      <c r="E62" s="174" t="str">
        <f ca="1">IFERROR(VLOOKUP(ROW(A59),'فهرست بها کلی'!$D$13:$BO$1660,7,0),"")</f>
        <v/>
      </c>
      <c r="F62" s="174" t="str">
        <f ca="1">IFERROR(VLOOKUP(ROW(A59),'فهرست بها کلی'!$D$13:$BO$1660,8,0),"")</f>
        <v/>
      </c>
      <c r="G62" s="174" t="str">
        <f ca="1">IFERROR(VLOOKUP(ROW(A59),'فهرست بها کلی'!$D$13:$BO$1660,20,0),"")</f>
        <v/>
      </c>
      <c r="H62" s="174" t="str">
        <f ca="1">IFERROR(VLOOKUP(ROW(A59),'فهرست بها کلی'!$D$13:$BO$1660,23,0),"")</f>
        <v/>
      </c>
      <c r="I62" s="174" t="str">
        <f ca="1">IFERROR(VLOOKUP(ROW(A59),'فهرست بها کلی'!$D$13:$BO$1660,26,0),"")</f>
        <v/>
      </c>
      <c r="J62" s="174" t="str">
        <f ca="1">IFERROR(VLOOKUP(ROW(A59),'فهرست بها کلی'!$D$13:$BO$1660,29,0),"")</f>
        <v/>
      </c>
      <c r="K62" s="174" t="str">
        <f ca="1">IFERROR(VLOOKUP(ROW(A59),'فهرست بها کلی'!$D$13:$BO$1660,32,0),"")</f>
        <v/>
      </c>
      <c r="L62" s="174" t="str">
        <f ca="1">IFERROR(VLOOKUP(ROW(A59),'فهرست بها کلی'!$D$13:$BO$1660,35,0),"")</f>
        <v/>
      </c>
      <c r="M62" s="174" t="str">
        <f ca="1">IFERROR(VLOOKUP(ROW(A59),'فهرست بها کلی'!$D$13:$BO$1660,38,0),"")</f>
        <v/>
      </c>
      <c r="N62" s="174" t="str">
        <f ca="1">IFERROR(VLOOKUP(ROW(A59),'فهرست بها کلی'!$D$13:$BO$1660,41,0),"")</f>
        <v/>
      </c>
      <c r="O62" s="174" t="str">
        <f ca="1">IFERROR(VLOOKUP(ROW(A59),'فهرست بها کلی'!$D$13:$BO$1660,44,0),"")</f>
        <v/>
      </c>
      <c r="P62" s="174" t="str">
        <f ca="1">IFERROR(VLOOKUP(ROW(A59),'فهرست بها کلی'!$D$13:$BO$1660,47,0),"")</f>
        <v/>
      </c>
      <c r="Q62" s="174" t="str">
        <f ca="1">IFERROR(VLOOKUP(ROW(A59),'فهرست بها کلی'!$D$13:$BO$1660,50,0),"")</f>
        <v/>
      </c>
      <c r="R62" s="174" t="str">
        <f ca="1">IFERROR(VLOOKUP(ROW(A59),'فهرست بها کلی'!$D$13:$BO$1660,53,0),"")</f>
        <v/>
      </c>
      <c r="S62" s="174" t="str">
        <f ca="1">IFERROR(VLOOKUP(ROW(A59),'فهرست بها کلی'!$D$13:$BO$1660,56,0),"")</f>
        <v/>
      </c>
      <c r="T62" s="174" t="str">
        <f ca="1">IFERROR(VLOOKUP(ROW(A59),'فهرست بها کلی'!$D$13:$BO$1660,59,0),"")</f>
        <v/>
      </c>
      <c r="U62" s="174" t="str">
        <f ca="1">IFERROR(VLOOKUP(ROW(A59),'فهرست بها کلی'!$D$13:$BO$1660,62,0),"")</f>
        <v/>
      </c>
      <c r="V62" s="241">
        <f t="shared" ca="1" si="2"/>
        <v>0</v>
      </c>
      <c r="W62" s="242" t="str">
        <f t="shared" ca="1" si="3"/>
        <v/>
      </c>
      <c r="X62" s="174" t="str">
        <f ca="1">IFERROR(VLOOKUP(ROW(A59),'فهرست بها کلی'!$D$13:$BO$1660,9,0),"")</f>
        <v/>
      </c>
      <c r="Y62" s="174" t="str">
        <f ca="1">IFERROR(VLOOKUP(ROW(A59),'فهرست بها کلی'!$D$13:$BO$1660,10,0),"")</f>
        <v/>
      </c>
      <c r="Z62" s="174" t="str">
        <f ca="1">IFERROR(VLOOKUP(ROW(A59),'فهرست بها کلی'!$D$13:$BO$1660,11,0),"")</f>
        <v/>
      </c>
      <c r="AA62" s="174" t="str">
        <f ca="1">IFERROR(VLOOKUP(ROW(A59),'فهرست بها کلی'!$D$13:$BO$1660,12,0),"")</f>
        <v/>
      </c>
      <c r="AB62" s="243" t="str">
        <f t="shared" ca="1" si="4"/>
        <v/>
      </c>
      <c r="AC62" s="174" t="str">
        <f ca="1">IFERROR(VLOOKUP(ROW(A59),'فهرست بها کلی'!$D$13:$BO$1660,21,0),"")</f>
        <v/>
      </c>
      <c r="AD62" s="174" t="str">
        <f ca="1">IFERROR(VLOOKUP(ROW(A59),'فهرست بها کلی'!$D$13:$BO$1660,24,0),"")</f>
        <v/>
      </c>
      <c r="AE62" s="174" t="str">
        <f ca="1">IFERROR(VLOOKUP(ROW(A59),'فهرست بها کلی'!$D$13:$BO$1660,27,0),"")</f>
        <v/>
      </c>
      <c r="AF62" s="174" t="str">
        <f ca="1">IFERROR(VLOOKUP(ROW(A59),'فهرست بها کلی'!$D$13:$BO$1660,30,0),"")</f>
        <v/>
      </c>
      <c r="AG62" s="174" t="str">
        <f ca="1">IFERROR(VLOOKUP(ROW(A59),'فهرست بها کلی'!$D$13:$BO$1660,33,0),"")</f>
        <v/>
      </c>
      <c r="AH62" s="174" t="str">
        <f ca="1">IFERROR(VLOOKUP(ROW(A59),'فهرست بها کلی'!$D$13:$BO$1660,36,0),"")</f>
        <v/>
      </c>
      <c r="AI62" s="174" t="str">
        <f ca="1">IFERROR(VLOOKUP(ROW(A59),'فهرست بها کلی'!$D$13:$BO$1660,39,0),"")</f>
        <v/>
      </c>
      <c r="AJ62" s="174" t="str">
        <f ca="1">IFERROR(VLOOKUP(ROW(A59),'فهرست بها کلی'!$D$13:$BO$1660,42,0),"")</f>
        <v/>
      </c>
      <c r="AK62" s="174" t="str">
        <f ca="1">IFERROR(VLOOKUP(ROW(A59),'فهرست بها کلی'!$D$13:$BO$1660,45,0),"")</f>
        <v/>
      </c>
      <c r="AL62" s="174" t="str">
        <f ca="1">IFERROR(VLOOKUP(ROW(A59),'فهرست بها کلی'!$D$13:$BO$1660,48,0),"")</f>
        <v/>
      </c>
      <c r="AM62" s="174" t="str">
        <f ca="1">IFERROR(VLOOKUP(ROW(A59),'فهرست بها کلی'!$D$13:$BO$1660,51,0),"")</f>
        <v/>
      </c>
      <c r="AN62" s="174" t="str">
        <f ca="1">IFERROR(VLOOKUP(ROW(A59),'فهرست بها کلی'!$D$13:$BO$1660,54,0),"")</f>
        <v/>
      </c>
      <c r="AO62" s="174" t="str">
        <f ca="1">IFERROR(VLOOKUP(ROW(A59),'فهرست بها کلی'!$D$13:$BO$1660,57,0),"")</f>
        <v/>
      </c>
      <c r="AP62" s="174" t="str">
        <f ca="1">IFERROR(VLOOKUP(ROW(A59),'فهرست بها کلی'!$D$13:$BO$1660,60,0),"")</f>
        <v/>
      </c>
      <c r="AQ62" s="174" t="str">
        <f ca="1">IFERROR(VLOOKUP(ROW(A59),'فهرست بها کلی'!$D$13:$BO$1660,63,0),"")</f>
        <v/>
      </c>
      <c r="AR62" s="244">
        <f t="shared" ca="1" si="5"/>
        <v>0</v>
      </c>
      <c r="AS62" s="174" t="str">
        <f ca="1">IFERROR(VLOOKUP(ROW(A59),'فهرست بها کلی'!$D$13:$BO$1660,22,0),"")</f>
        <v/>
      </c>
      <c r="AT62" s="174" t="str">
        <f ca="1">IFERROR(VLOOKUP(ROW(A59),'فهرست بها کلی'!$D$13:$BO$1660,25,0),"")</f>
        <v/>
      </c>
      <c r="AU62" s="174" t="str">
        <f ca="1">IFERROR(VLOOKUP(ROW(A59),'فهرست بها کلی'!$D$13:$BO$1660,28,0),"")</f>
        <v/>
      </c>
      <c r="AV62" s="174" t="str">
        <f ca="1">IFERROR(VLOOKUP(ROW(A59),'فهرست بها کلی'!$D$13:$BO$1660,31,0),"")</f>
        <v/>
      </c>
      <c r="AW62" s="174" t="str">
        <f ca="1">IFERROR(VLOOKUP(ROW(A59),'فهرست بها کلی'!$D$13:$BO$1660,34,0),"")</f>
        <v/>
      </c>
      <c r="AX62" s="174" t="str">
        <f ca="1">IFERROR(VLOOKUP(ROW(A59),'فهرست بها کلی'!$D$13:$BO$1660,37,0),"")</f>
        <v/>
      </c>
      <c r="AY62" s="174" t="str">
        <f ca="1">IFERROR(VLOOKUP(ROW(A59),'فهرست بها کلی'!$D$13:$BO$1660,40,0),"")</f>
        <v/>
      </c>
      <c r="AZ62" s="174" t="str">
        <f ca="1">IFERROR(VLOOKUP(ROW(A59),'فهرست بها کلی'!$D$13:$BO$1660,43,0),"")</f>
        <v/>
      </c>
      <c r="BA62" s="174" t="str">
        <f ca="1">IFERROR(VLOOKUP(ROW(A59),'فهرست بها کلی'!$D$13:$BO$1660,46,0),"")</f>
        <v/>
      </c>
      <c r="BB62" s="174" t="str">
        <f ca="1">IFERROR(VLOOKUP(ROW(A59),'فهرست بها کلی'!$D$13:$BO$1660,49,0),"")</f>
        <v/>
      </c>
      <c r="BC62" s="174" t="str">
        <f ca="1">IFERROR(VLOOKUP(ROW(A59),'فهرست بها کلی'!$D$13:$BO$1660,52,0),"")</f>
        <v/>
      </c>
      <c r="BD62" s="174" t="str">
        <f ca="1">IFERROR(VLOOKUP(ROW(A59),'فهرست بها کلی'!$D$13:$BO$1660,55,0),"")</f>
        <v/>
      </c>
      <c r="BE62" s="174" t="str">
        <f ca="1">IFERROR(VLOOKUP(ROW(A59),'فهرست بها کلی'!$D$13:$BO$1660,58,0),"")</f>
        <v/>
      </c>
      <c r="BF62" s="174" t="str">
        <f ca="1">IFERROR(VLOOKUP(ROW(A59),'فهرست بها کلی'!$D$13:$BO$1660,61,0),"")</f>
        <v/>
      </c>
      <c r="BG62" s="174" t="str">
        <f ca="1">IFERROR(VLOOKUP(ROW(B59),'فهرست بها کلی'!$D$13:$BO$1660,64,0),"")</f>
        <v/>
      </c>
      <c r="BH62" s="174" t="str">
        <f ca="1">IFERROR(VLOOKUP(ROW(C59),'فهرست بها کلی'!$D$13:$BO$1660,15,0),"")</f>
        <v/>
      </c>
      <c r="BI62" s="245" t="str">
        <f t="shared" ca="1" si="6"/>
        <v xml:space="preserve"> </v>
      </c>
      <c r="BJ62" s="245" t="str">
        <f t="shared" ca="1" si="7"/>
        <v/>
      </c>
      <c r="BK62" s="189" t="str">
        <f t="shared" ca="1" si="8"/>
        <v/>
      </c>
      <c r="BL62" s="168" t="e">
        <f t="shared" ca="1" si="10"/>
        <v>#VALUE!</v>
      </c>
    </row>
    <row r="63" spans="1:64" ht="34.5" customHeight="1">
      <c r="A63" s="174" t="str">
        <f ca="1">IFERROR(VLOOKUP(ROW(A60),'فهرست بها کلی'!$D$13:$BO$1660,1,0),"")</f>
        <v/>
      </c>
      <c r="B63" s="174" t="str">
        <f ca="1">IFERROR(VLOOKUP(ROW(A60),'فهرست بها کلی'!$D$13:$BO$1660,4,0),"")</f>
        <v/>
      </c>
      <c r="C63" s="174" t="str">
        <f ca="1">IFERROR(VLOOKUP(ROW(A60),'فهرست بها کلی'!$D$13:$BO$1660,5,0),"")</f>
        <v/>
      </c>
      <c r="D63" s="174" t="str">
        <f ca="1">IFERROR(VLOOKUP(ROW(A60),'فهرست بها کلی'!$D$13:$BO$1660,6,0),"")</f>
        <v/>
      </c>
      <c r="E63" s="174" t="str">
        <f ca="1">IFERROR(VLOOKUP(ROW(A60),'فهرست بها کلی'!$D$13:$BO$1660,7,0),"")</f>
        <v/>
      </c>
      <c r="F63" s="174" t="str">
        <f ca="1">IFERROR(VLOOKUP(ROW(A60),'فهرست بها کلی'!$D$13:$BO$1660,8,0),"")</f>
        <v/>
      </c>
      <c r="G63" s="174" t="str">
        <f ca="1">IFERROR(VLOOKUP(ROW(A60),'فهرست بها کلی'!$D$13:$BO$1660,20,0),"")</f>
        <v/>
      </c>
      <c r="H63" s="174" t="str">
        <f ca="1">IFERROR(VLOOKUP(ROW(A60),'فهرست بها کلی'!$D$13:$BO$1660,23,0),"")</f>
        <v/>
      </c>
      <c r="I63" s="174" t="str">
        <f ca="1">IFERROR(VLOOKUP(ROW(A60),'فهرست بها کلی'!$D$13:$BO$1660,26,0),"")</f>
        <v/>
      </c>
      <c r="J63" s="174" t="str">
        <f ca="1">IFERROR(VLOOKUP(ROW(A60),'فهرست بها کلی'!$D$13:$BO$1660,29,0),"")</f>
        <v/>
      </c>
      <c r="K63" s="174" t="str">
        <f ca="1">IFERROR(VLOOKUP(ROW(A60),'فهرست بها کلی'!$D$13:$BO$1660,32,0),"")</f>
        <v/>
      </c>
      <c r="L63" s="174" t="str">
        <f ca="1">IFERROR(VLOOKUP(ROW(A60),'فهرست بها کلی'!$D$13:$BO$1660,35,0),"")</f>
        <v/>
      </c>
      <c r="M63" s="174" t="str">
        <f ca="1">IFERROR(VLOOKUP(ROW(A60),'فهرست بها کلی'!$D$13:$BO$1660,38,0),"")</f>
        <v/>
      </c>
      <c r="N63" s="174" t="str">
        <f ca="1">IFERROR(VLOOKUP(ROW(A60),'فهرست بها کلی'!$D$13:$BO$1660,41,0),"")</f>
        <v/>
      </c>
      <c r="O63" s="174" t="str">
        <f ca="1">IFERROR(VLOOKUP(ROW(A60),'فهرست بها کلی'!$D$13:$BO$1660,44,0),"")</f>
        <v/>
      </c>
      <c r="P63" s="174" t="str">
        <f ca="1">IFERROR(VLOOKUP(ROW(A60),'فهرست بها کلی'!$D$13:$BO$1660,47,0),"")</f>
        <v/>
      </c>
      <c r="Q63" s="174" t="str">
        <f ca="1">IFERROR(VLOOKUP(ROW(A60),'فهرست بها کلی'!$D$13:$BO$1660,50,0),"")</f>
        <v/>
      </c>
      <c r="R63" s="174" t="str">
        <f ca="1">IFERROR(VLOOKUP(ROW(A60),'فهرست بها کلی'!$D$13:$BO$1660,53,0),"")</f>
        <v/>
      </c>
      <c r="S63" s="174" t="str">
        <f ca="1">IFERROR(VLOOKUP(ROW(A60),'فهرست بها کلی'!$D$13:$BO$1660,56,0),"")</f>
        <v/>
      </c>
      <c r="T63" s="174" t="str">
        <f ca="1">IFERROR(VLOOKUP(ROW(A60),'فهرست بها کلی'!$D$13:$BO$1660,59,0),"")</f>
        <v/>
      </c>
      <c r="U63" s="174" t="str">
        <f ca="1">IFERROR(VLOOKUP(ROW(A60),'فهرست بها کلی'!$D$13:$BO$1660,62,0),"")</f>
        <v/>
      </c>
      <c r="V63" s="241">
        <f t="shared" ca="1" si="2"/>
        <v>0</v>
      </c>
      <c r="W63" s="242" t="str">
        <f t="shared" ca="1" si="3"/>
        <v/>
      </c>
      <c r="X63" s="174" t="str">
        <f ca="1">IFERROR(VLOOKUP(ROW(A60),'فهرست بها کلی'!$D$13:$BO$1660,9,0),"")</f>
        <v/>
      </c>
      <c r="Y63" s="174" t="str">
        <f ca="1">IFERROR(VLOOKUP(ROW(A60),'فهرست بها کلی'!$D$13:$BO$1660,10,0),"")</f>
        <v/>
      </c>
      <c r="Z63" s="174" t="str">
        <f ca="1">IFERROR(VLOOKUP(ROW(A60),'فهرست بها کلی'!$D$13:$BO$1660,11,0),"")</f>
        <v/>
      </c>
      <c r="AA63" s="174" t="str">
        <f ca="1">IFERROR(VLOOKUP(ROW(A60),'فهرست بها کلی'!$D$13:$BO$1660,12,0),"")</f>
        <v/>
      </c>
      <c r="AB63" s="243" t="str">
        <f t="shared" ca="1" si="4"/>
        <v/>
      </c>
      <c r="AC63" s="174" t="str">
        <f ca="1">IFERROR(VLOOKUP(ROW(A60),'فهرست بها کلی'!$D$13:$BO$1660,21,0),"")</f>
        <v/>
      </c>
      <c r="AD63" s="174" t="str">
        <f ca="1">IFERROR(VLOOKUP(ROW(A60),'فهرست بها کلی'!$D$13:$BO$1660,24,0),"")</f>
        <v/>
      </c>
      <c r="AE63" s="174" t="str">
        <f ca="1">IFERROR(VLOOKUP(ROW(A60),'فهرست بها کلی'!$D$13:$BO$1660,27,0),"")</f>
        <v/>
      </c>
      <c r="AF63" s="174" t="str">
        <f ca="1">IFERROR(VLOOKUP(ROW(A60),'فهرست بها کلی'!$D$13:$BO$1660,30,0),"")</f>
        <v/>
      </c>
      <c r="AG63" s="174" t="str">
        <f ca="1">IFERROR(VLOOKUP(ROW(A60),'فهرست بها کلی'!$D$13:$BO$1660,33,0),"")</f>
        <v/>
      </c>
      <c r="AH63" s="174" t="str">
        <f ca="1">IFERROR(VLOOKUP(ROW(A60),'فهرست بها کلی'!$D$13:$BO$1660,36,0),"")</f>
        <v/>
      </c>
      <c r="AI63" s="174" t="str">
        <f ca="1">IFERROR(VLOOKUP(ROW(A60),'فهرست بها کلی'!$D$13:$BO$1660,39,0),"")</f>
        <v/>
      </c>
      <c r="AJ63" s="174" t="str">
        <f ca="1">IFERROR(VLOOKUP(ROW(A60),'فهرست بها کلی'!$D$13:$BO$1660,42,0),"")</f>
        <v/>
      </c>
      <c r="AK63" s="174" t="str">
        <f ca="1">IFERROR(VLOOKUP(ROW(A60),'فهرست بها کلی'!$D$13:$BO$1660,45,0),"")</f>
        <v/>
      </c>
      <c r="AL63" s="174" t="str">
        <f ca="1">IFERROR(VLOOKUP(ROW(A60),'فهرست بها کلی'!$D$13:$BO$1660,48,0),"")</f>
        <v/>
      </c>
      <c r="AM63" s="174" t="str">
        <f ca="1">IFERROR(VLOOKUP(ROW(A60),'فهرست بها کلی'!$D$13:$BO$1660,51,0),"")</f>
        <v/>
      </c>
      <c r="AN63" s="174" t="str">
        <f ca="1">IFERROR(VLOOKUP(ROW(A60),'فهرست بها کلی'!$D$13:$BO$1660,54,0),"")</f>
        <v/>
      </c>
      <c r="AO63" s="174" t="str">
        <f ca="1">IFERROR(VLOOKUP(ROW(A60),'فهرست بها کلی'!$D$13:$BO$1660,57,0),"")</f>
        <v/>
      </c>
      <c r="AP63" s="174" t="str">
        <f ca="1">IFERROR(VLOOKUP(ROW(A60),'فهرست بها کلی'!$D$13:$BO$1660,60,0),"")</f>
        <v/>
      </c>
      <c r="AQ63" s="174" t="str">
        <f ca="1">IFERROR(VLOOKUP(ROW(A60),'فهرست بها کلی'!$D$13:$BO$1660,63,0),"")</f>
        <v/>
      </c>
      <c r="AR63" s="244">
        <f t="shared" ca="1" si="5"/>
        <v>0</v>
      </c>
      <c r="AS63" s="174" t="str">
        <f ca="1">IFERROR(VLOOKUP(ROW(A60),'فهرست بها کلی'!$D$13:$BO$1660,22,0),"")</f>
        <v/>
      </c>
      <c r="AT63" s="174" t="str">
        <f ca="1">IFERROR(VLOOKUP(ROW(A60),'فهرست بها کلی'!$D$13:$BO$1660,25,0),"")</f>
        <v/>
      </c>
      <c r="AU63" s="174" t="str">
        <f ca="1">IFERROR(VLOOKUP(ROW(A60),'فهرست بها کلی'!$D$13:$BO$1660,28,0),"")</f>
        <v/>
      </c>
      <c r="AV63" s="174" t="str">
        <f ca="1">IFERROR(VLOOKUP(ROW(A60),'فهرست بها کلی'!$D$13:$BO$1660,31,0),"")</f>
        <v/>
      </c>
      <c r="AW63" s="174" t="str">
        <f ca="1">IFERROR(VLOOKUP(ROW(A60),'فهرست بها کلی'!$D$13:$BO$1660,34,0),"")</f>
        <v/>
      </c>
      <c r="AX63" s="174" t="str">
        <f ca="1">IFERROR(VLOOKUP(ROW(A60),'فهرست بها کلی'!$D$13:$BO$1660,37,0),"")</f>
        <v/>
      </c>
      <c r="AY63" s="174" t="str">
        <f ca="1">IFERROR(VLOOKUP(ROW(A60),'فهرست بها کلی'!$D$13:$BO$1660,40,0),"")</f>
        <v/>
      </c>
      <c r="AZ63" s="174" t="str">
        <f ca="1">IFERROR(VLOOKUP(ROW(A60),'فهرست بها کلی'!$D$13:$BO$1660,43,0),"")</f>
        <v/>
      </c>
      <c r="BA63" s="174" t="str">
        <f ca="1">IFERROR(VLOOKUP(ROW(A60),'فهرست بها کلی'!$D$13:$BO$1660,46,0),"")</f>
        <v/>
      </c>
      <c r="BB63" s="174" t="str">
        <f ca="1">IFERROR(VLOOKUP(ROW(A60),'فهرست بها کلی'!$D$13:$BO$1660,49,0),"")</f>
        <v/>
      </c>
      <c r="BC63" s="174" t="str">
        <f ca="1">IFERROR(VLOOKUP(ROW(A60),'فهرست بها کلی'!$D$13:$BO$1660,52,0),"")</f>
        <v/>
      </c>
      <c r="BD63" s="174" t="str">
        <f ca="1">IFERROR(VLOOKUP(ROW(A60),'فهرست بها کلی'!$D$13:$BO$1660,55,0),"")</f>
        <v/>
      </c>
      <c r="BE63" s="174" t="str">
        <f ca="1">IFERROR(VLOOKUP(ROW(A60),'فهرست بها کلی'!$D$13:$BO$1660,58,0),"")</f>
        <v/>
      </c>
      <c r="BF63" s="174" t="str">
        <f ca="1">IFERROR(VLOOKUP(ROW(A60),'فهرست بها کلی'!$D$13:$BO$1660,61,0),"")</f>
        <v/>
      </c>
      <c r="BG63" s="174" t="str">
        <f ca="1">IFERROR(VLOOKUP(ROW(B60),'فهرست بها کلی'!$D$13:$BO$1660,64,0),"")</f>
        <v/>
      </c>
      <c r="BH63" s="174" t="str">
        <f ca="1">IFERROR(VLOOKUP(ROW(C60),'فهرست بها کلی'!$D$13:$BO$1660,15,0),"")</f>
        <v/>
      </c>
      <c r="BI63" s="245" t="str">
        <f t="shared" ca="1" si="6"/>
        <v xml:space="preserve"> </v>
      </c>
      <c r="BJ63" s="245" t="str">
        <f t="shared" ca="1" si="7"/>
        <v/>
      </c>
      <c r="BK63" s="189" t="str">
        <f t="shared" ca="1" si="8"/>
        <v/>
      </c>
      <c r="BL63" s="168" t="e">
        <f t="shared" ca="1" si="10"/>
        <v>#VALUE!</v>
      </c>
    </row>
    <row r="64" spans="1:64" ht="34.5" customHeight="1">
      <c r="A64" s="174" t="str">
        <f ca="1">IFERROR(VLOOKUP(ROW(A61),'فهرست بها کلی'!$D$13:$BO$1660,1,0),"")</f>
        <v/>
      </c>
      <c r="B64" s="174" t="str">
        <f ca="1">IFERROR(VLOOKUP(ROW(A61),'فهرست بها کلی'!$D$13:$BO$1660,4,0),"")</f>
        <v/>
      </c>
      <c r="C64" s="174" t="str">
        <f ca="1">IFERROR(VLOOKUP(ROW(A61),'فهرست بها کلی'!$D$13:$BO$1660,5,0),"")</f>
        <v/>
      </c>
      <c r="D64" s="174" t="str">
        <f ca="1">IFERROR(VLOOKUP(ROW(A61),'فهرست بها کلی'!$D$13:$BO$1660,6,0),"")</f>
        <v/>
      </c>
      <c r="E64" s="174" t="str">
        <f ca="1">IFERROR(VLOOKUP(ROW(A61),'فهرست بها کلی'!$D$13:$BO$1660,7,0),"")</f>
        <v/>
      </c>
      <c r="F64" s="174" t="str">
        <f ca="1">IFERROR(VLOOKUP(ROW(A61),'فهرست بها کلی'!$D$13:$BO$1660,8,0),"")</f>
        <v/>
      </c>
      <c r="G64" s="174" t="str">
        <f ca="1">IFERROR(VLOOKUP(ROW(A61),'فهرست بها کلی'!$D$13:$BO$1660,20,0),"")</f>
        <v/>
      </c>
      <c r="H64" s="174" t="str">
        <f ca="1">IFERROR(VLOOKUP(ROW(A61),'فهرست بها کلی'!$D$13:$BO$1660,23,0),"")</f>
        <v/>
      </c>
      <c r="I64" s="174" t="str">
        <f ca="1">IFERROR(VLOOKUP(ROW(A61),'فهرست بها کلی'!$D$13:$BO$1660,26,0),"")</f>
        <v/>
      </c>
      <c r="J64" s="174" t="str">
        <f ca="1">IFERROR(VLOOKUP(ROW(A61),'فهرست بها کلی'!$D$13:$BO$1660,29,0),"")</f>
        <v/>
      </c>
      <c r="K64" s="174" t="str">
        <f ca="1">IFERROR(VLOOKUP(ROW(A61),'فهرست بها کلی'!$D$13:$BO$1660,32,0),"")</f>
        <v/>
      </c>
      <c r="L64" s="174" t="str">
        <f ca="1">IFERROR(VLOOKUP(ROW(A61),'فهرست بها کلی'!$D$13:$BO$1660,35,0),"")</f>
        <v/>
      </c>
      <c r="M64" s="174" t="str">
        <f ca="1">IFERROR(VLOOKUP(ROW(A61),'فهرست بها کلی'!$D$13:$BO$1660,38,0),"")</f>
        <v/>
      </c>
      <c r="N64" s="174" t="str">
        <f ca="1">IFERROR(VLOOKUP(ROW(A61),'فهرست بها کلی'!$D$13:$BO$1660,41,0),"")</f>
        <v/>
      </c>
      <c r="O64" s="174" t="str">
        <f ca="1">IFERROR(VLOOKUP(ROW(A61),'فهرست بها کلی'!$D$13:$BO$1660,44,0),"")</f>
        <v/>
      </c>
      <c r="P64" s="174" t="str">
        <f ca="1">IFERROR(VLOOKUP(ROW(A61),'فهرست بها کلی'!$D$13:$BO$1660,47,0),"")</f>
        <v/>
      </c>
      <c r="Q64" s="174" t="str">
        <f ca="1">IFERROR(VLOOKUP(ROW(A61),'فهرست بها کلی'!$D$13:$BO$1660,50,0),"")</f>
        <v/>
      </c>
      <c r="R64" s="174" t="str">
        <f ca="1">IFERROR(VLOOKUP(ROW(A61),'فهرست بها کلی'!$D$13:$BO$1660,53,0),"")</f>
        <v/>
      </c>
      <c r="S64" s="174" t="str">
        <f ca="1">IFERROR(VLOOKUP(ROW(A61),'فهرست بها کلی'!$D$13:$BO$1660,56,0),"")</f>
        <v/>
      </c>
      <c r="T64" s="174" t="str">
        <f ca="1">IFERROR(VLOOKUP(ROW(A61),'فهرست بها کلی'!$D$13:$BO$1660,59,0),"")</f>
        <v/>
      </c>
      <c r="U64" s="174" t="str">
        <f ca="1">IFERROR(VLOOKUP(ROW(A61),'فهرست بها کلی'!$D$13:$BO$1660,62,0),"")</f>
        <v/>
      </c>
      <c r="V64" s="241">
        <f t="shared" ca="1" si="2"/>
        <v>0</v>
      </c>
      <c r="W64" s="242" t="str">
        <f t="shared" ca="1" si="3"/>
        <v/>
      </c>
      <c r="X64" s="174" t="str">
        <f ca="1">IFERROR(VLOOKUP(ROW(A61),'فهرست بها کلی'!$D$13:$BO$1660,9,0),"")</f>
        <v/>
      </c>
      <c r="Y64" s="174" t="str">
        <f ca="1">IFERROR(VLOOKUP(ROW(A61),'فهرست بها کلی'!$D$13:$BO$1660,10,0),"")</f>
        <v/>
      </c>
      <c r="Z64" s="174" t="str">
        <f ca="1">IFERROR(VLOOKUP(ROW(A61),'فهرست بها کلی'!$D$13:$BO$1660,11,0),"")</f>
        <v/>
      </c>
      <c r="AA64" s="174" t="str">
        <f ca="1">IFERROR(VLOOKUP(ROW(A61),'فهرست بها کلی'!$D$13:$BO$1660,12,0),"")</f>
        <v/>
      </c>
      <c r="AB64" s="243" t="str">
        <f t="shared" ca="1" si="4"/>
        <v/>
      </c>
      <c r="AC64" s="174" t="str">
        <f ca="1">IFERROR(VLOOKUP(ROW(A61),'فهرست بها کلی'!$D$13:$BO$1660,21,0),"")</f>
        <v/>
      </c>
      <c r="AD64" s="174" t="str">
        <f ca="1">IFERROR(VLOOKUP(ROW(A61),'فهرست بها کلی'!$D$13:$BO$1660,24,0),"")</f>
        <v/>
      </c>
      <c r="AE64" s="174" t="str">
        <f ca="1">IFERROR(VLOOKUP(ROW(A61),'فهرست بها کلی'!$D$13:$BO$1660,27,0),"")</f>
        <v/>
      </c>
      <c r="AF64" s="174" t="str">
        <f ca="1">IFERROR(VLOOKUP(ROW(A61),'فهرست بها کلی'!$D$13:$BO$1660,30,0),"")</f>
        <v/>
      </c>
      <c r="AG64" s="174" t="str">
        <f ca="1">IFERROR(VLOOKUP(ROW(A61),'فهرست بها کلی'!$D$13:$BO$1660,33,0),"")</f>
        <v/>
      </c>
      <c r="AH64" s="174" t="str">
        <f ca="1">IFERROR(VLOOKUP(ROW(A61),'فهرست بها کلی'!$D$13:$BO$1660,36,0),"")</f>
        <v/>
      </c>
      <c r="AI64" s="174" t="str">
        <f ca="1">IFERROR(VLOOKUP(ROW(A61),'فهرست بها کلی'!$D$13:$BO$1660,39,0),"")</f>
        <v/>
      </c>
      <c r="AJ64" s="174" t="str">
        <f ca="1">IFERROR(VLOOKUP(ROW(A61),'فهرست بها کلی'!$D$13:$BO$1660,42,0),"")</f>
        <v/>
      </c>
      <c r="AK64" s="174" t="str">
        <f ca="1">IFERROR(VLOOKUP(ROW(A61),'فهرست بها کلی'!$D$13:$BO$1660,45,0),"")</f>
        <v/>
      </c>
      <c r="AL64" s="174" t="str">
        <f ca="1">IFERROR(VLOOKUP(ROW(A61),'فهرست بها کلی'!$D$13:$BO$1660,48,0),"")</f>
        <v/>
      </c>
      <c r="AM64" s="174" t="str">
        <f ca="1">IFERROR(VLOOKUP(ROW(A61),'فهرست بها کلی'!$D$13:$BO$1660,51,0),"")</f>
        <v/>
      </c>
      <c r="AN64" s="174" t="str">
        <f ca="1">IFERROR(VLOOKUP(ROW(A61),'فهرست بها کلی'!$D$13:$BO$1660,54,0),"")</f>
        <v/>
      </c>
      <c r="AO64" s="174" t="str">
        <f ca="1">IFERROR(VLOOKUP(ROW(A61),'فهرست بها کلی'!$D$13:$BO$1660,57,0),"")</f>
        <v/>
      </c>
      <c r="AP64" s="174" t="str">
        <f ca="1">IFERROR(VLOOKUP(ROW(A61),'فهرست بها کلی'!$D$13:$BO$1660,60,0),"")</f>
        <v/>
      </c>
      <c r="AQ64" s="174" t="str">
        <f ca="1">IFERROR(VLOOKUP(ROW(A61),'فهرست بها کلی'!$D$13:$BO$1660,63,0),"")</f>
        <v/>
      </c>
      <c r="AR64" s="244">
        <f t="shared" ca="1" si="5"/>
        <v>0</v>
      </c>
      <c r="AS64" s="174" t="str">
        <f ca="1">IFERROR(VLOOKUP(ROW(A61),'فهرست بها کلی'!$D$13:$BO$1660,22,0),"")</f>
        <v/>
      </c>
      <c r="AT64" s="174" t="str">
        <f ca="1">IFERROR(VLOOKUP(ROW(A61),'فهرست بها کلی'!$D$13:$BO$1660,25,0),"")</f>
        <v/>
      </c>
      <c r="AU64" s="174" t="str">
        <f ca="1">IFERROR(VLOOKUP(ROW(A61),'فهرست بها کلی'!$D$13:$BO$1660,28,0),"")</f>
        <v/>
      </c>
      <c r="AV64" s="174" t="str">
        <f ca="1">IFERROR(VLOOKUP(ROW(A61),'فهرست بها کلی'!$D$13:$BO$1660,31,0),"")</f>
        <v/>
      </c>
      <c r="AW64" s="174" t="str">
        <f ca="1">IFERROR(VLOOKUP(ROW(A61),'فهرست بها کلی'!$D$13:$BO$1660,34,0),"")</f>
        <v/>
      </c>
      <c r="AX64" s="174" t="str">
        <f ca="1">IFERROR(VLOOKUP(ROW(A61),'فهرست بها کلی'!$D$13:$BO$1660,37,0),"")</f>
        <v/>
      </c>
      <c r="AY64" s="174" t="str">
        <f ca="1">IFERROR(VLOOKUP(ROW(A61),'فهرست بها کلی'!$D$13:$BO$1660,40,0),"")</f>
        <v/>
      </c>
      <c r="AZ64" s="174" t="str">
        <f ca="1">IFERROR(VLOOKUP(ROW(A61),'فهرست بها کلی'!$D$13:$BO$1660,43,0),"")</f>
        <v/>
      </c>
      <c r="BA64" s="174" t="str">
        <f ca="1">IFERROR(VLOOKUP(ROW(A61),'فهرست بها کلی'!$D$13:$BO$1660,46,0),"")</f>
        <v/>
      </c>
      <c r="BB64" s="174" t="str">
        <f ca="1">IFERROR(VLOOKUP(ROW(A61),'فهرست بها کلی'!$D$13:$BO$1660,49,0),"")</f>
        <v/>
      </c>
      <c r="BC64" s="174" t="str">
        <f ca="1">IFERROR(VLOOKUP(ROW(A61),'فهرست بها کلی'!$D$13:$BO$1660,52,0),"")</f>
        <v/>
      </c>
      <c r="BD64" s="174" t="str">
        <f ca="1">IFERROR(VLOOKUP(ROW(A61),'فهرست بها کلی'!$D$13:$BO$1660,55,0),"")</f>
        <v/>
      </c>
      <c r="BE64" s="174" t="str">
        <f ca="1">IFERROR(VLOOKUP(ROW(A61),'فهرست بها کلی'!$D$13:$BO$1660,58,0),"")</f>
        <v/>
      </c>
      <c r="BF64" s="174" t="str">
        <f ca="1">IFERROR(VLOOKUP(ROW(A61),'فهرست بها کلی'!$D$13:$BO$1660,61,0),"")</f>
        <v/>
      </c>
      <c r="BG64" s="174" t="str">
        <f ca="1">IFERROR(VLOOKUP(ROW(B61),'فهرست بها کلی'!$D$13:$BO$1660,64,0),"")</f>
        <v/>
      </c>
      <c r="BH64" s="174" t="str">
        <f ca="1">IFERROR(VLOOKUP(ROW(C61),'فهرست بها کلی'!$D$13:$BO$1660,15,0),"")</f>
        <v/>
      </c>
      <c r="BI64" s="245" t="str">
        <f t="shared" ca="1" si="6"/>
        <v xml:space="preserve"> </v>
      </c>
      <c r="BJ64" s="245" t="str">
        <f t="shared" ca="1" si="7"/>
        <v/>
      </c>
      <c r="BK64" s="189" t="str">
        <f t="shared" ca="1" si="8"/>
        <v/>
      </c>
      <c r="BL64" s="168" t="e">
        <f t="shared" ca="1" si="10"/>
        <v>#VALUE!</v>
      </c>
    </row>
    <row r="65" spans="1:64" ht="34.5" customHeight="1">
      <c r="A65" s="174" t="str">
        <f ca="1">IFERROR(VLOOKUP(ROW(A62),'فهرست بها کلی'!$D$13:$BO$1660,1,0),"")</f>
        <v/>
      </c>
      <c r="B65" s="174" t="str">
        <f ca="1">IFERROR(VLOOKUP(ROW(A62),'فهرست بها کلی'!$D$13:$BO$1660,4,0),"")</f>
        <v/>
      </c>
      <c r="C65" s="174" t="str">
        <f ca="1">IFERROR(VLOOKUP(ROW(A62),'فهرست بها کلی'!$D$13:$BO$1660,5,0),"")</f>
        <v/>
      </c>
      <c r="D65" s="174" t="str">
        <f ca="1">IFERROR(VLOOKUP(ROW(A62),'فهرست بها کلی'!$D$13:$BO$1660,6,0),"")</f>
        <v/>
      </c>
      <c r="E65" s="174" t="str">
        <f ca="1">IFERROR(VLOOKUP(ROW(A62),'فهرست بها کلی'!$D$13:$BO$1660,7,0),"")</f>
        <v/>
      </c>
      <c r="F65" s="174" t="str">
        <f ca="1">IFERROR(VLOOKUP(ROW(A62),'فهرست بها کلی'!$D$13:$BO$1660,8,0),"")</f>
        <v/>
      </c>
      <c r="G65" s="174" t="str">
        <f ca="1">IFERROR(VLOOKUP(ROW(A62),'فهرست بها کلی'!$D$13:$BO$1660,20,0),"")</f>
        <v/>
      </c>
      <c r="H65" s="174" t="str">
        <f ca="1">IFERROR(VLOOKUP(ROW(A62),'فهرست بها کلی'!$D$13:$BO$1660,23,0),"")</f>
        <v/>
      </c>
      <c r="I65" s="174" t="str">
        <f ca="1">IFERROR(VLOOKUP(ROW(A62),'فهرست بها کلی'!$D$13:$BO$1660,26,0),"")</f>
        <v/>
      </c>
      <c r="J65" s="174" t="str">
        <f ca="1">IFERROR(VLOOKUP(ROW(A62),'فهرست بها کلی'!$D$13:$BO$1660,29,0),"")</f>
        <v/>
      </c>
      <c r="K65" s="174" t="str">
        <f ca="1">IFERROR(VLOOKUP(ROW(A62),'فهرست بها کلی'!$D$13:$BO$1660,32,0),"")</f>
        <v/>
      </c>
      <c r="L65" s="174" t="str">
        <f ca="1">IFERROR(VLOOKUP(ROW(A62),'فهرست بها کلی'!$D$13:$BO$1660,35,0),"")</f>
        <v/>
      </c>
      <c r="M65" s="174" t="str">
        <f ca="1">IFERROR(VLOOKUP(ROW(A62),'فهرست بها کلی'!$D$13:$BO$1660,38,0),"")</f>
        <v/>
      </c>
      <c r="N65" s="174" t="str">
        <f ca="1">IFERROR(VLOOKUP(ROW(A62),'فهرست بها کلی'!$D$13:$BO$1660,41,0),"")</f>
        <v/>
      </c>
      <c r="O65" s="174" t="str">
        <f ca="1">IFERROR(VLOOKUP(ROW(A62),'فهرست بها کلی'!$D$13:$BO$1660,44,0),"")</f>
        <v/>
      </c>
      <c r="P65" s="174" t="str">
        <f ca="1">IFERROR(VLOOKUP(ROW(A62),'فهرست بها کلی'!$D$13:$BO$1660,47,0),"")</f>
        <v/>
      </c>
      <c r="Q65" s="174" t="str">
        <f ca="1">IFERROR(VLOOKUP(ROW(A62),'فهرست بها کلی'!$D$13:$BO$1660,50,0),"")</f>
        <v/>
      </c>
      <c r="R65" s="174" t="str">
        <f ca="1">IFERROR(VLOOKUP(ROW(A62),'فهرست بها کلی'!$D$13:$BO$1660,53,0),"")</f>
        <v/>
      </c>
      <c r="S65" s="174" t="str">
        <f ca="1">IFERROR(VLOOKUP(ROW(A62),'فهرست بها کلی'!$D$13:$BO$1660,56,0),"")</f>
        <v/>
      </c>
      <c r="T65" s="174" t="str">
        <f ca="1">IFERROR(VLOOKUP(ROW(A62),'فهرست بها کلی'!$D$13:$BO$1660,59,0),"")</f>
        <v/>
      </c>
      <c r="U65" s="174" t="str">
        <f ca="1">IFERROR(VLOOKUP(ROW(A62),'فهرست بها کلی'!$D$13:$BO$1660,62,0),"")</f>
        <v/>
      </c>
      <c r="V65" s="241">
        <f t="shared" ca="1" si="2"/>
        <v>0</v>
      </c>
      <c r="W65" s="242" t="str">
        <f t="shared" ca="1" si="3"/>
        <v/>
      </c>
      <c r="X65" s="174" t="str">
        <f ca="1">IFERROR(VLOOKUP(ROW(A62),'فهرست بها کلی'!$D$13:$BO$1660,9,0),"")</f>
        <v/>
      </c>
      <c r="Y65" s="174" t="str">
        <f ca="1">IFERROR(VLOOKUP(ROW(A62),'فهرست بها کلی'!$D$13:$BO$1660,10,0),"")</f>
        <v/>
      </c>
      <c r="Z65" s="174" t="str">
        <f ca="1">IFERROR(VLOOKUP(ROW(A62),'فهرست بها کلی'!$D$13:$BO$1660,11,0),"")</f>
        <v/>
      </c>
      <c r="AA65" s="174" t="str">
        <f ca="1">IFERROR(VLOOKUP(ROW(A62),'فهرست بها کلی'!$D$13:$BO$1660,12,0),"")</f>
        <v/>
      </c>
      <c r="AB65" s="243" t="str">
        <f t="shared" ca="1" si="4"/>
        <v/>
      </c>
      <c r="AC65" s="174" t="str">
        <f ca="1">IFERROR(VLOOKUP(ROW(A62),'فهرست بها کلی'!$D$13:$BO$1660,21,0),"")</f>
        <v/>
      </c>
      <c r="AD65" s="174" t="str">
        <f ca="1">IFERROR(VLOOKUP(ROW(A62),'فهرست بها کلی'!$D$13:$BO$1660,24,0),"")</f>
        <v/>
      </c>
      <c r="AE65" s="174" t="str">
        <f ca="1">IFERROR(VLOOKUP(ROW(A62),'فهرست بها کلی'!$D$13:$BO$1660,27,0),"")</f>
        <v/>
      </c>
      <c r="AF65" s="174" t="str">
        <f ca="1">IFERROR(VLOOKUP(ROW(A62),'فهرست بها کلی'!$D$13:$BO$1660,30,0),"")</f>
        <v/>
      </c>
      <c r="AG65" s="174" t="str">
        <f ca="1">IFERROR(VLOOKUP(ROW(A62),'فهرست بها کلی'!$D$13:$BO$1660,33,0),"")</f>
        <v/>
      </c>
      <c r="AH65" s="174" t="str">
        <f ca="1">IFERROR(VLOOKUP(ROW(A62),'فهرست بها کلی'!$D$13:$BO$1660,36,0),"")</f>
        <v/>
      </c>
      <c r="AI65" s="174" t="str">
        <f ca="1">IFERROR(VLOOKUP(ROW(A62),'فهرست بها کلی'!$D$13:$BO$1660,39,0),"")</f>
        <v/>
      </c>
      <c r="AJ65" s="174" t="str">
        <f ca="1">IFERROR(VLOOKUP(ROW(A62),'فهرست بها کلی'!$D$13:$BO$1660,42,0),"")</f>
        <v/>
      </c>
      <c r="AK65" s="174" t="str">
        <f ca="1">IFERROR(VLOOKUP(ROW(A62),'فهرست بها کلی'!$D$13:$BO$1660,45,0),"")</f>
        <v/>
      </c>
      <c r="AL65" s="174" t="str">
        <f ca="1">IFERROR(VLOOKUP(ROW(A62),'فهرست بها کلی'!$D$13:$BO$1660,48,0),"")</f>
        <v/>
      </c>
      <c r="AM65" s="174" t="str">
        <f ca="1">IFERROR(VLOOKUP(ROW(A62),'فهرست بها کلی'!$D$13:$BO$1660,51,0),"")</f>
        <v/>
      </c>
      <c r="AN65" s="174" t="str">
        <f ca="1">IFERROR(VLOOKUP(ROW(A62),'فهرست بها کلی'!$D$13:$BO$1660,54,0),"")</f>
        <v/>
      </c>
      <c r="AO65" s="174" t="str">
        <f ca="1">IFERROR(VLOOKUP(ROW(A62),'فهرست بها کلی'!$D$13:$BO$1660,57,0),"")</f>
        <v/>
      </c>
      <c r="AP65" s="174" t="str">
        <f ca="1">IFERROR(VLOOKUP(ROW(A62),'فهرست بها کلی'!$D$13:$BO$1660,60,0),"")</f>
        <v/>
      </c>
      <c r="AQ65" s="174" t="str">
        <f ca="1">IFERROR(VLOOKUP(ROW(A62),'فهرست بها کلی'!$D$13:$BO$1660,63,0),"")</f>
        <v/>
      </c>
      <c r="AR65" s="244">
        <f t="shared" ca="1" si="5"/>
        <v>0</v>
      </c>
      <c r="AS65" s="174" t="str">
        <f ca="1">IFERROR(VLOOKUP(ROW(A62),'فهرست بها کلی'!$D$13:$BO$1660,22,0),"")</f>
        <v/>
      </c>
      <c r="AT65" s="174" t="str">
        <f ca="1">IFERROR(VLOOKUP(ROW(A62),'فهرست بها کلی'!$D$13:$BO$1660,25,0),"")</f>
        <v/>
      </c>
      <c r="AU65" s="174" t="str">
        <f ca="1">IFERROR(VLOOKUP(ROW(A62),'فهرست بها کلی'!$D$13:$BO$1660,28,0),"")</f>
        <v/>
      </c>
      <c r="AV65" s="174" t="str">
        <f ca="1">IFERROR(VLOOKUP(ROW(A62),'فهرست بها کلی'!$D$13:$BO$1660,31,0),"")</f>
        <v/>
      </c>
      <c r="AW65" s="174" t="str">
        <f ca="1">IFERROR(VLOOKUP(ROW(A62),'فهرست بها کلی'!$D$13:$BO$1660,34,0),"")</f>
        <v/>
      </c>
      <c r="AX65" s="174" t="str">
        <f ca="1">IFERROR(VLOOKUP(ROW(A62),'فهرست بها کلی'!$D$13:$BO$1660,37,0),"")</f>
        <v/>
      </c>
      <c r="AY65" s="174" t="str">
        <f ca="1">IFERROR(VLOOKUP(ROW(A62),'فهرست بها کلی'!$D$13:$BO$1660,40,0),"")</f>
        <v/>
      </c>
      <c r="AZ65" s="174" t="str">
        <f ca="1">IFERROR(VLOOKUP(ROW(A62),'فهرست بها کلی'!$D$13:$BO$1660,43,0),"")</f>
        <v/>
      </c>
      <c r="BA65" s="174" t="str">
        <f ca="1">IFERROR(VLOOKUP(ROW(A62),'فهرست بها کلی'!$D$13:$BO$1660,46,0),"")</f>
        <v/>
      </c>
      <c r="BB65" s="174" t="str">
        <f ca="1">IFERROR(VLOOKUP(ROW(A62),'فهرست بها کلی'!$D$13:$BO$1660,49,0),"")</f>
        <v/>
      </c>
      <c r="BC65" s="174" t="str">
        <f ca="1">IFERROR(VLOOKUP(ROW(A62),'فهرست بها کلی'!$D$13:$BO$1660,52,0),"")</f>
        <v/>
      </c>
      <c r="BD65" s="174" t="str">
        <f ca="1">IFERROR(VLOOKUP(ROW(A62),'فهرست بها کلی'!$D$13:$BO$1660,55,0),"")</f>
        <v/>
      </c>
      <c r="BE65" s="174" t="str">
        <f ca="1">IFERROR(VLOOKUP(ROW(A62),'فهرست بها کلی'!$D$13:$BO$1660,58,0),"")</f>
        <v/>
      </c>
      <c r="BF65" s="174" t="str">
        <f ca="1">IFERROR(VLOOKUP(ROW(A62),'فهرست بها کلی'!$D$13:$BO$1660,61,0),"")</f>
        <v/>
      </c>
      <c r="BG65" s="174" t="str">
        <f ca="1">IFERROR(VLOOKUP(ROW(B62),'فهرست بها کلی'!$D$13:$BO$1660,64,0),"")</f>
        <v/>
      </c>
      <c r="BH65" s="174" t="str">
        <f ca="1">IFERROR(VLOOKUP(ROW(C62),'فهرست بها کلی'!$D$13:$BO$1660,15,0),"")</f>
        <v/>
      </c>
      <c r="BI65" s="245" t="str">
        <f t="shared" ca="1" si="6"/>
        <v xml:space="preserve"> </v>
      </c>
      <c r="BJ65" s="245" t="str">
        <f t="shared" ca="1" si="7"/>
        <v/>
      </c>
      <c r="BK65" s="189" t="str">
        <f t="shared" ca="1" si="8"/>
        <v/>
      </c>
      <c r="BL65" s="168" t="e">
        <f t="shared" ca="1" si="10"/>
        <v>#VALUE!</v>
      </c>
    </row>
    <row r="66" spans="1:64" ht="34.5" customHeight="1">
      <c r="A66" s="174" t="str">
        <f ca="1">IFERROR(VLOOKUP(ROW(A63),'فهرست بها کلی'!$D$13:$BO$1660,1,0),"")</f>
        <v/>
      </c>
      <c r="B66" s="174" t="str">
        <f ca="1">IFERROR(VLOOKUP(ROW(A63),'فهرست بها کلی'!$D$13:$BO$1660,4,0),"")</f>
        <v/>
      </c>
      <c r="C66" s="174" t="str">
        <f ca="1">IFERROR(VLOOKUP(ROW(A63),'فهرست بها کلی'!$D$13:$BO$1660,5,0),"")</f>
        <v/>
      </c>
      <c r="D66" s="174" t="str">
        <f ca="1">IFERROR(VLOOKUP(ROW(A63),'فهرست بها کلی'!$D$13:$BO$1660,6,0),"")</f>
        <v/>
      </c>
      <c r="E66" s="174" t="str">
        <f ca="1">IFERROR(VLOOKUP(ROW(A63),'فهرست بها کلی'!$D$13:$BO$1660,7,0),"")</f>
        <v/>
      </c>
      <c r="F66" s="174" t="str">
        <f ca="1">IFERROR(VLOOKUP(ROW(A63),'فهرست بها کلی'!$D$13:$BO$1660,8,0),"")</f>
        <v/>
      </c>
      <c r="G66" s="174" t="str">
        <f ca="1">IFERROR(VLOOKUP(ROW(A63),'فهرست بها کلی'!$D$13:$BO$1660,20,0),"")</f>
        <v/>
      </c>
      <c r="H66" s="174" t="str">
        <f ca="1">IFERROR(VLOOKUP(ROW(A63),'فهرست بها کلی'!$D$13:$BO$1660,23,0),"")</f>
        <v/>
      </c>
      <c r="I66" s="174" t="str">
        <f ca="1">IFERROR(VLOOKUP(ROW(A63),'فهرست بها کلی'!$D$13:$BO$1660,26,0),"")</f>
        <v/>
      </c>
      <c r="J66" s="174" t="str">
        <f ca="1">IFERROR(VLOOKUP(ROW(A63),'فهرست بها کلی'!$D$13:$BO$1660,29,0),"")</f>
        <v/>
      </c>
      <c r="K66" s="174" t="str">
        <f ca="1">IFERROR(VLOOKUP(ROW(A63),'فهرست بها کلی'!$D$13:$BO$1660,32,0),"")</f>
        <v/>
      </c>
      <c r="L66" s="174" t="str">
        <f ca="1">IFERROR(VLOOKUP(ROW(A63),'فهرست بها کلی'!$D$13:$BO$1660,35,0),"")</f>
        <v/>
      </c>
      <c r="M66" s="174" t="str">
        <f ca="1">IFERROR(VLOOKUP(ROW(A63),'فهرست بها کلی'!$D$13:$BO$1660,38,0),"")</f>
        <v/>
      </c>
      <c r="N66" s="174" t="str">
        <f ca="1">IFERROR(VLOOKUP(ROW(A63),'فهرست بها کلی'!$D$13:$BO$1660,41,0),"")</f>
        <v/>
      </c>
      <c r="O66" s="174" t="str">
        <f ca="1">IFERROR(VLOOKUP(ROW(A63),'فهرست بها کلی'!$D$13:$BO$1660,44,0),"")</f>
        <v/>
      </c>
      <c r="P66" s="174" t="str">
        <f ca="1">IFERROR(VLOOKUP(ROW(A63),'فهرست بها کلی'!$D$13:$BO$1660,47,0),"")</f>
        <v/>
      </c>
      <c r="Q66" s="174" t="str">
        <f ca="1">IFERROR(VLOOKUP(ROW(A63),'فهرست بها کلی'!$D$13:$BO$1660,50,0),"")</f>
        <v/>
      </c>
      <c r="R66" s="174" t="str">
        <f ca="1">IFERROR(VLOOKUP(ROW(A63),'فهرست بها کلی'!$D$13:$BO$1660,53,0),"")</f>
        <v/>
      </c>
      <c r="S66" s="174" t="str">
        <f ca="1">IFERROR(VLOOKUP(ROW(A63),'فهرست بها کلی'!$D$13:$BO$1660,56,0),"")</f>
        <v/>
      </c>
      <c r="T66" s="174" t="str">
        <f ca="1">IFERROR(VLOOKUP(ROW(A63),'فهرست بها کلی'!$D$13:$BO$1660,59,0),"")</f>
        <v/>
      </c>
      <c r="U66" s="174" t="str">
        <f ca="1">IFERROR(VLOOKUP(ROW(A63),'فهرست بها کلی'!$D$13:$BO$1660,62,0),"")</f>
        <v/>
      </c>
      <c r="V66" s="241">
        <f t="shared" ca="1" si="2"/>
        <v>0</v>
      </c>
      <c r="W66" s="242" t="str">
        <f t="shared" ca="1" si="3"/>
        <v/>
      </c>
      <c r="X66" s="174" t="str">
        <f ca="1">IFERROR(VLOOKUP(ROW(A63),'فهرست بها کلی'!$D$13:$BO$1660,9,0),"")</f>
        <v/>
      </c>
      <c r="Y66" s="174" t="str">
        <f ca="1">IFERROR(VLOOKUP(ROW(A63),'فهرست بها کلی'!$D$13:$BO$1660,10,0),"")</f>
        <v/>
      </c>
      <c r="Z66" s="174" t="str">
        <f ca="1">IFERROR(VLOOKUP(ROW(A63),'فهرست بها کلی'!$D$13:$BO$1660,11,0),"")</f>
        <v/>
      </c>
      <c r="AA66" s="174" t="str">
        <f ca="1">IFERROR(VLOOKUP(ROW(A63),'فهرست بها کلی'!$D$13:$BO$1660,12,0),"")</f>
        <v/>
      </c>
      <c r="AB66" s="243" t="str">
        <f t="shared" ca="1" si="4"/>
        <v/>
      </c>
      <c r="AC66" s="174" t="str">
        <f ca="1">IFERROR(VLOOKUP(ROW(A63),'فهرست بها کلی'!$D$13:$BO$1660,21,0),"")</f>
        <v/>
      </c>
      <c r="AD66" s="174" t="str">
        <f ca="1">IFERROR(VLOOKUP(ROW(A63),'فهرست بها کلی'!$D$13:$BO$1660,24,0),"")</f>
        <v/>
      </c>
      <c r="AE66" s="174" t="str">
        <f ca="1">IFERROR(VLOOKUP(ROW(A63),'فهرست بها کلی'!$D$13:$BO$1660,27,0),"")</f>
        <v/>
      </c>
      <c r="AF66" s="174" t="str">
        <f ca="1">IFERROR(VLOOKUP(ROW(A63),'فهرست بها کلی'!$D$13:$BO$1660,30,0),"")</f>
        <v/>
      </c>
      <c r="AG66" s="174" t="str">
        <f ca="1">IFERROR(VLOOKUP(ROW(A63),'فهرست بها کلی'!$D$13:$BO$1660,33,0),"")</f>
        <v/>
      </c>
      <c r="AH66" s="174" t="str">
        <f ca="1">IFERROR(VLOOKUP(ROW(A63),'فهرست بها کلی'!$D$13:$BO$1660,36,0),"")</f>
        <v/>
      </c>
      <c r="AI66" s="174" t="str">
        <f ca="1">IFERROR(VLOOKUP(ROW(A63),'فهرست بها کلی'!$D$13:$BO$1660,39,0),"")</f>
        <v/>
      </c>
      <c r="AJ66" s="174" t="str">
        <f ca="1">IFERROR(VLOOKUP(ROW(A63),'فهرست بها کلی'!$D$13:$BO$1660,42,0),"")</f>
        <v/>
      </c>
      <c r="AK66" s="174" t="str">
        <f ca="1">IFERROR(VLOOKUP(ROW(A63),'فهرست بها کلی'!$D$13:$BO$1660,45,0),"")</f>
        <v/>
      </c>
      <c r="AL66" s="174" t="str">
        <f ca="1">IFERROR(VLOOKUP(ROW(A63),'فهرست بها کلی'!$D$13:$BO$1660,48,0),"")</f>
        <v/>
      </c>
      <c r="AM66" s="174" t="str">
        <f ca="1">IFERROR(VLOOKUP(ROW(A63),'فهرست بها کلی'!$D$13:$BO$1660,51,0),"")</f>
        <v/>
      </c>
      <c r="AN66" s="174" t="str">
        <f ca="1">IFERROR(VLOOKUP(ROW(A63),'فهرست بها کلی'!$D$13:$BO$1660,54,0),"")</f>
        <v/>
      </c>
      <c r="AO66" s="174" t="str">
        <f ca="1">IFERROR(VLOOKUP(ROW(A63),'فهرست بها کلی'!$D$13:$BO$1660,57,0),"")</f>
        <v/>
      </c>
      <c r="AP66" s="174" t="str">
        <f ca="1">IFERROR(VLOOKUP(ROW(A63),'فهرست بها کلی'!$D$13:$BO$1660,60,0),"")</f>
        <v/>
      </c>
      <c r="AQ66" s="174" t="str">
        <f ca="1">IFERROR(VLOOKUP(ROW(A63),'فهرست بها کلی'!$D$13:$BO$1660,63,0),"")</f>
        <v/>
      </c>
      <c r="AR66" s="244">
        <f t="shared" ca="1" si="5"/>
        <v>0</v>
      </c>
      <c r="AS66" s="174" t="str">
        <f ca="1">IFERROR(VLOOKUP(ROW(A63),'فهرست بها کلی'!$D$13:$BO$1660,22,0),"")</f>
        <v/>
      </c>
      <c r="AT66" s="174" t="str">
        <f ca="1">IFERROR(VLOOKUP(ROW(A63),'فهرست بها کلی'!$D$13:$BO$1660,25,0),"")</f>
        <v/>
      </c>
      <c r="AU66" s="174" t="str">
        <f ca="1">IFERROR(VLOOKUP(ROW(A63),'فهرست بها کلی'!$D$13:$BO$1660,28,0),"")</f>
        <v/>
      </c>
      <c r="AV66" s="174" t="str">
        <f ca="1">IFERROR(VLOOKUP(ROW(A63),'فهرست بها کلی'!$D$13:$BO$1660,31,0),"")</f>
        <v/>
      </c>
      <c r="AW66" s="174" t="str">
        <f ca="1">IFERROR(VLOOKUP(ROW(A63),'فهرست بها کلی'!$D$13:$BO$1660,34,0),"")</f>
        <v/>
      </c>
      <c r="AX66" s="174" t="str">
        <f ca="1">IFERROR(VLOOKUP(ROW(A63),'فهرست بها کلی'!$D$13:$BO$1660,37,0),"")</f>
        <v/>
      </c>
      <c r="AY66" s="174" t="str">
        <f ca="1">IFERROR(VLOOKUP(ROW(A63),'فهرست بها کلی'!$D$13:$BO$1660,40,0),"")</f>
        <v/>
      </c>
      <c r="AZ66" s="174" t="str">
        <f ca="1">IFERROR(VLOOKUP(ROW(A63),'فهرست بها کلی'!$D$13:$BO$1660,43,0),"")</f>
        <v/>
      </c>
      <c r="BA66" s="174" t="str">
        <f ca="1">IFERROR(VLOOKUP(ROW(A63),'فهرست بها کلی'!$D$13:$BO$1660,46,0),"")</f>
        <v/>
      </c>
      <c r="BB66" s="174" t="str">
        <f ca="1">IFERROR(VLOOKUP(ROW(A63),'فهرست بها کلی'!$D$13:$BO$1660,49,0),"")</f>
        <v/>
      </c>
      <c r="BC66" s="174" t="str">
        <f ca="1">IFERROR(VLOOKUP(ROW(A63),'فهرست بها کلی'!$D$13:$BO$1660,52,0),"")</f>
        <v/>
      </c>
      <c r="BD66" s="174" t="str">
        <f ca="1">IFERROR(VLOOKUP(ROW(A63),'فهرست بها کلی'!$D$13:$BO$1660,55,0),"")</f>
        <v/>
      </c>
      <c r="BE66" s="174" t="str">
        <f ca="1">IFERROR(VLOOKUP(ROW(A63),'فهرست بها کلی'!$D$13:$BO$1660,58,0),"")</f>
        <v/>
      </c>
      <c r="BF66" s="174" t="str">
        <f ca="1">IFERROR(VLOOKUP(ROW(A63),'فهرست بها کلی'!$D$13:$BO$1660,61,0),"")</f>
        <v/>
      </c>
      <c r="BG66" s="174" t="str">
        <f ca="1">IFERROR(VLOOKUP(ROW(B63),'فهرست بها کلی'!$D$13:$BO$1660,64,0),"")</f>
        <v/>
      </c>
      <c r="BH66" s="174" t="str">
        <f ca="1">IFERROR(VLOOKUP(ROW(C63),'فهرست بها کلی'!$D$13:$BO$1660,15,0),"")</f>
        <v/>
      </c>
      <c r="BI66" s="245" t="str">
        <f t="shared" ca="1" si="6"/>
        <v xml:space="preserve"> </v>
      </c>
      <c r="BJ66" s="245" t="str">
        <f t="shared" ca="1" si="7"/>
        <v/>
      </c>
      <c r="BK66" s="189" t="str">
        <f t="shared" ca="1" si="8"/>
        <v/>
      </c>
      <c r="BL66" s="168" t="e">
        <f t="shared" ca="1" si="10"/>
        <v>#VALUE!</v>
      </c>
    </row>
    <row r="67" spans="1:64" ht="34.5" customHeight="1">
      <c r="A67" s="174" t="str">
        <f ca="1">IFERROR(VLOOKUP(ROW(A64),'فهرست بها کلی'!$D$13:$BO$1660,1,0),"")</f>
        <v/>
      </c>
      <c r="B67" s="174" t="str">
        <f ca="1">IFERROR(VLOOKUP(ROW(A64),'فهرست بها کلی'!$D$13:$BO$1660,4,0),"")</f>
        <v/>
      </c>
      <c r="C67" s="174" t="str">
        <f ca="1">IFERROR(VLOOKUP(ROW(A64),'فهرست بها کلی'!$D$13:$BO$1660,5,0),"")</f>
        <v/>
      </c>
      <c r="D67" s="174" t="str">
        <f ca="1">IFERROR(VLOOKUP(ROW(A64),'فهرست بها کلی'!$D$13:$BO$1660,6,0),"")</f>
        <v/>
      </c>
      <c r="E67" s="174" t="str">
        <f ca="1">IFERROR(VLOOKUP(ROW(A64),'فهرست بها کلی'!$D$13:$BO$1660,7,0),"")</f>
        <v/>
      </c>
      <c r="F67" s="174" t="str">
        <f ca="1">IFERROR(VLOOKUP(ROW(A64),'فهرست بها کلی'!$D$13:$BO$1660,8,0),"")</f>
        <v/>
      </c>
      <c r="G67" s="174" t="str">
        <f ca="1">IFERROR(VLOOKUP(ROW(A64),'فهرست بها کلی'!$D$13:$BO$1660,20,0),"")</f>
        <v/>
      </c>
      <c r="H67" s="174" t="str">
        <f ca="1">IFERROR(VLOOKUP(ROW(A64),'فهرست بها کلی'!$D$13:$BO$1660,23,0),"")</f>
        <v/>
      </c>
      <c r="I67" s="174" t="str">
        <f ca="1">IFERROR(VLOOKUP(ROW(A64),'فهرست بها کلی'!$D$13:$BO$1660,26,0),"")</f>
        <v/>
      </c>
      <c r="J67" s="174" t="str">
        <f ca="1">IFERROR(VLOOKUP(ROW(A64),'فهرست بها کلی'!$D$13:$BO$1660,29,0),"")</f>
        <v/>
      </c>
      <c r="K67" s="174" t="str">
        <f ca="1">IFERROR(VLOOKUP(ROW(A64),'فهرست بها کلی'!$D$13:$BO$1660,32,0),"")</f>
        <v/>
      </c>
      <c r="L67" s="174" t="str">
        <f ca="1">IFERROR(VLOOKUP(ROW(A64),'فهرست بها کلی'!$D$13:$BO$1660,35,0),"")</f>
        <v/>
      </c>
      <c r="M67" s="174" t="str">
        <f ca="1">IFERROR(VLOOKUP(ROW(A64),'فهرست بها کلی'!$D$13:$BO$1660,38,0),"")</f>
        <v/>
      </c>
      <c r="N67" s="174" t="str">
        <f ca="1">IFERROR(VLOOKUP(ROW(A64),'فهرست بها کلی'!$D$13:$BO$1660,41,0),"")</f>
        <v/>
      </c>
      <c r="O67" s="174" t="str">
        <f ca="1">IFERROR(VLOOKUP(ROW(A64),'فهرست بها کلی'!$D$13:$BO$1660,44,0),"")</f>
        <v/>
      </c>
      <c r="P67" s="174" t="str">
        <f ca="1">IFERROR(VLOOKUP(ROW(A64),'فهرست بها کلی'!$D$13:$BO$1660,47,0),"")</f>
        <v/>
      </c>
      <c r="Q67" s="174" t="str">
        <f ca="1">IFERROR(VLOOKUP(ROW(A64),'فهرست بها کلی'!$D$13:$BO$1660,50,0),"")</f>
        <v/>
      </c>
      <c r="R67" s="174" t="str">
        <f ca="1">IFERROR(VLOOKUP(ROW(A64),'فهرست بها کلی'!$D$13:$BO$1660,53,0),"")</f>
        <v/>
      </c>
      <c r="S67" s="174" t="str">
        <f ca="1">IFERROR(VLOOKUP(ROW(A64),'فهرست بها کلی'!$D$13:$BO$1660,56,0),"")</f>
        <v/>
      </c>
      <c r="T67" s="174" t="str">
        <f ca="1">IFERROR(VLOOKUP(ROW(A64),'فهرست بها کلی'!$D$13:$BO$1660,59,0),"")</f>
        <v/>
      </c>
      <c r="U67" s="174" t="str">
        <f ca="1">IFERROR(VLOOKUP(ROW(A64),'فهرست بها کلی'!$D$13:$BO$1660,62,0),"")</f>
        <v/>
      </c>
      <c r="V67" s="241">
        <f t="shared" ca="1" si="2"/>
        <v>0</v>
      </c>
      <c r="W67" s="242" t="str">
        <f t="shared" ca="1" si="3"/>
        <v/>
      </c>
      <c r="X67" s="174" t="str">
        <f ca="1">IFERROR(VLOOKUP(ROW(A64),'فهرست بها کلی'!$D$13:$BO$1660,9,0),"")</f>
        <v/>
      </c>
      <c r="Y67" s="174" t="str">
        <f ca="1">IFERROR(VLOOKUP(ROW(A64),'فهرست بها کلی'!$D$13:$BO$1660,10,0),"")</f>
        <v/>
      </c>
      <c r="Z67" s="174" t="str">
        <f ca="1">IFERROR(VLOOKUP(ROW(A64),'فهرست بها کلی'!$D$13:$BO$1660,11,0),"")</f>
        <v/>
      </c>
      <c r="AA67" s="174" t="str">
        <f ca="1">IFERROR(VLOOKUP(ROW(A64),'فهرست بها کلی'!$D$13:$BO$1660,12,0),"")</f>
        <v/>
      </c>
      <c r="AB67" s="243" t="str">
        <f t="shared" ca="1" si="4"/>
        <v/>
      </c>
      <c r="AC67" s="174" t="str">
        <f ca="1">IFERROR(VLOOKUP(ROW(A64),'فهرست بها کلی'!$D$13:$BO$1660,21,0),"")</f>
        <v/>
      </c>
      <c r="AD67" s="174" t="str">
        <f ca="1">IFERROR(VLOOKUP(ROW(A64),'فهرست بها کلی'!$D$13:$BO$1660,24,0),"")</f>
        <v/>
      </c>
      <c r="AE67" s="174" t="str">
        <f ca="1">IFERROR(VLOOKUP(ROW(A64),'فهرست بها کلی'!$D$13:$BO$1660,27,0),"")</f>
        <v/>
      </c>
      <c r="AF67" s="174" t="str">
        <f ca="1">IFERROR(VLOOKUP(ROW(A64),'فهرست بها کلی'!$D$13:$BO$1660,30,0),"")</f>
        <v/>
      </c>
      <c r="AG67" s="174" t="str">
        <f ca="1">IFERROR(VLOOKUP(ROW(A64),'فهرست بها کلی'!$D$13:$BO$1660,33,0),"")</f>
        <v/>
      </c>
      <c r="AH67" s="174" t="str">
        <f ca="1">IFERROR(VLOOKUP(ROW(A64),'فهرست بها کلی'!$D$13:$BO$1660,36,0),"")</f>
        <v/>
      </c>
      <c r="AI67" s="174" t="str">
        <f ca="1">IFERROR(VLOOKUP(ROW(A64),'فهرست بها کلی'!$D$13:$BO$1660,39,0),"")</f>
        <v/>
      </c>
      <c r="AJ67" s="174" t="str">
        <f ca="1">IFERROR(VLOOKUP(ROW(A64),'فهرست بها کلی'!$D$13:$BO$1660,42,0),"")</f>
        <v/>
      </c>
      <c r="AK67" s="174" t="str">
        <f ca="1">IFERROR(VLOOKUP(ROW(A64),'فهرست بها کلی'!$D$13:$BO$1660,45,0),"")</f>
        <v/>
      </c>
      <c r="AL67" s="174" t="str">
        <f ca="1">IFERROR(VLOOKUP(ROW(A64),'فهرست بها کلی'!$D$13:$BO$1660,48,0),"")</f>
        <v/>
      </c>
      <c r="AM67" s="174" t="str">
        <f ca="1">IFERROR(VLOOKUP(ROW(A64),'فهرست بها کلی'!$D$13:$BO$1660,51,0),"")</f>
        <v/>
      </c>
      <c r="AN67" s="174" t="str">
        <f ca="1">IFERROR(VLOOKUP(ROW(A64),'فهرست بها کلی'!$D$13:$BO$1660,54,0),"")</f>
        <v/>
      </c>
      <c r="AO67" s="174" t="str">
        <f ca="1">IFERROR(VLOOKUP(ROW(A64),'فهرست بها کلی'!$D$13:$BO$1660,57,0),"")</f>
        <v/>
      </c>
      <c r="AP67" s="174" t="str">
        <f ca="1">IFERROR(VLOOKUP(ROW(A64),'فهرست بها کلی'!$D$13:$BO$1660,60,0),"")</f>
        <v/>
      </c>
      <c r="AQ67" s="174" t="str">
        <f ca="1">IFERROR(VLOOKUP(ROW(A64),'فهرست بها کلی'!$D$13:$BO$1660,63,0),"")</f>
        <v/>
      </c>
      <c r="AR67" s="244">
        <f t="shared" ca="1" si="5"/>
        <v>0</v>
      </c>
      <c r="AS67" s="174" t="str">
        <f ca="1">IFERROR(VLOOKUP(ROW(A64),'فهرست بها کلی'!$D$13:$BO$1660,22,0),"")</f>
        <v/>
      </c>
      <c r="AT67" s="174" t="str">
        <f ca="1">IFERROR(VLOOKUP(ROW(A64),'فهرست بها کلی'!$D$13:$BO$1660,25,0),"")</f>
        <v/>
      </c>
      <c r="AU67" s="174" t="str">
        <f ca="1">IFERROR(VLOOKUP(ROW(A64),'فهرست بها کلی'!$D$13:$BO$1660,28,0),"")</f>
        <v/>
      </c>
      <c r="AV67" s="174" t="str">
        <f ca="1">IFERROR(VLOOKUP(ROW(A64),'فهرست بها کلی'!$D$13:$BO$1660,31,0),"")</f>
        <v/>
      </c>
      <c r="AW67" s="174" t="str">
        <f ca="1">IFERROR(VLOOKUP(ROW(A64),'فهرست بها کلی'!$D$13:$BO$1660,34,0),"")</f>
        <v/>
      </c>
      <c r="AX67" s="174" t="str">
        <f ca="1">IFERROR(VLOOKUP(ROW(A64),'فهرست بها کلی'!$D$13:$BO$1660,37,0),"")</f>
        <v/>
      </c>
      <c r="AY67" s="174" t="str">
        <f ca="1">IFERROR(VLOOKUP(ROW(A64),'فهرست بها کلی'!$D$13:$BO$1660,40,0),"")</f>
        <v/>
      </c>
      <c r="AZ67" s="174" t="str">
        <f ca="1">IFERROR(VLOOKUP(ROW(A64),'فهرست بها کلی'!$D$13:$BO$1660,43,0),"")</f>
        <v/>
      </c>
      <c r="BA67" s="174" t="str">
        <f ca="1">IFERROR(VLOOKUP(ROW(A64),'فهرست بها کلی'!$D$13:$BO$1660,46,0),"")</f>
        <v/>
      </c>
      <c r="BB67" s="174" t="str">
        <f ca="1">IFERROR(VLOOKUP(ROW(A64),'فهرست بها کلی'!$D$13:$BO$1660,49,0),"")</f>
        <v/>
      </c>
      <c r="BC67" s="174" t="str">
        <f ca="1">IFERROR(VLOOKUP(ROW(A64),'فهرست بها کلی'!$D$13:$BO$1660,52,0),"")</f>
        <v/>
      </c>
      <c r="BD67" s="174" t="str">
        <f ca="1">IFERROR(VLOOKUP(ROW(A64),'فهرست بها کلی'!$D$13:$BO$1660,55,0),"")</f>
        <v/>
      </c>
      <c r="BE67" s="174" t="str">
        <f ca="1">IFERROR(VLOOKUP(ROW(A64),'فهرست بها کلی'!$D$13:$BO$1660,58,0),"")</f>
        <v/>
      </c>
      <c r="BF67" s="174" t="str">
        <f ca="1">IFERROR(VLOOKUP(ROW(A64),'فهرست بها کلی'!$D$13:$BO$1660,61,0),"")</f>
        <v/>
      </c>
      <c r="BG67" s="174" t="str">
        <f ca="1">IFERROR(VLOOKUP(ROW(B64),'فهرست بها کلی'!$D$13:$BO$1660,64,0),"")</f>
        <v/>
      </c>
      <c r="BH67" s="174" t="str">
        <f ca="1">IFERROR(VLOOKUP(ROW(C64),'فهرست بها کلی'!$D$13:$BO$1660,15,0),"")</f>
        <v/>
      </c>
      <c r="BI67" s="245" t="str">
        <f t="shared" ca="1" si="6"/>
        <v xml:space="preserve"> </v>
      </c>
      <c r="BJ67" s="245" t="str">
        <f t="shared" ca="1" si="7"/>
        <v/>
      </c>
      <c r="BK67" s="189" t="str">
        <f t="shared" ca="1" si="8"/>
        <v/>
      </c>
      <c r="BL67" s="168" t="e">
        <f t="shared" ca="1" si="10"/>
        <v>#VALUE!</v>
      </c>
    </row>
    <row r="68" spans="1:64" ht="34.5" customHeight="1">
      <c r="A68" s="174" t="str">
        <f ca="1">IFERROR(VLOOKUP(ROW(A65),'فهرست بها کلی'!$D$13:$BO$1660,1,0),"")</f>
        <v/>
      </c>
      <c r="B68" s="174" t="str">
        <f ca="1">IFERROR(VLOOKUP(ROW(A65),'فهرست بها کلی'!$D$13:$BO$1660,4,0),"")</f>
        <v/>
      </c>
      <c r="C68" s="174" t="str">
        <f ca="1">IFERROR(VLOOKUP(ROW(A65),'فهرست بها کلی'!$D$13:$BO$1660,5,0),"")</f>
        <v/>
      </c>
      <c r="D68" s="174" t="str">
        <f ca="1">IFERROR(VLOOKUP(ROW(A65),'فهرست بها کلی'!$D$13:$BO$1660,6,0),"")</f>
        <v/>
      </c>
      <c r="E68" s="174" t="str">
        <f ca="1">IFERROR(VLOOKUP(ROW(A65),'فهرست بها کلی'!$D$13:$BO$1660,7,0),"")</f>
        <v/>
      </c>
      <c r="F68" s="174" t="str">
        <f ca="1">IFERROR(VLOOKUP(ROW(A65),'فهرست بها کلی'!$D$13:$BO$1660,8,0),"")</f>
        <v/>
      </c>
      <c r="G68" s="174" t="str">
        <f ca="1">IFERROR(VLOOKUP(ROW(A65),'فهرست بها کلی'!$D$13:$BO$1660,20,0),"")</f>
        <v/>
      </c>
      <c r="H68" s="174" t="str">
        <f ca="1">IFERROR(VLOOKUP(ROW(A65),'فهرست بها کلی'!$D$13:$BO$1660,23,0),"")</f>
        <v/>
      </c>
      <c r="I68" s="174" t="str">
        <f ca="1">IFERROR(VLOOKUP(ROW(A65),'فهرست بها کلی'!$D$13:$BO$1660,26,0),"")</f>
        <v/>
      </c>
      <c r="J68" s="174" t="str">
        <f ca="1">IFERROR(VLOOKUP(ROW(A65),'فهرست بها کلی'!$D$13:$BO$1660,29,0),"")</f>
        <v/>
      </c>
      <c r="K68" s="174" t="str">
        <f ca="1">IFERROR(VLOOKUP(ROW(A65),'فهرست بها کلی'!$D$13:$BO$1660,32,0),"")</f>
        <v/>
      </c>
      <c r="L68" s="174" t="str">
        <f ca="1">IFERROR(VLOOKUP(ROW(A65),'فهرست بها کلی'!$D$13:$BO$1660,35,0),"")</f>
        <v/>
      </c>
      <c r="M68" s="174" t="str">
        <f ca="1">IFERROR(VLOOKUP(ROW(A65),'فهرست بها کلی'!$D$13:$BO$1660,38,0),"")</f>
        <v/>
      </c>
      <c r="N68" s="174" t="str">
        <f ca="1">IFERROR(VLOOKUP(ROW(A65),'فهرست بها کلی'!$D$13:$BO$1660,41,0),"")</f>
        <v/>
      </c>
      <c r="O68" s="174" t="str">
        <f ca="1">IFERROR(VLOOKUP(ROW(A65),'فهرست بها کلی'!$D$13:$BO$1660,44,0),"")</f>
        <v/>
      </c>
      <c r="P68" s="174" t="str">
        <f ca="1">IFERROR(VLOOKUP(ROW(A65),'فهرست بها کلی'!$D$13:$BO$1660,47,0),"")</f>
        <v/>
      </c>
      <c r="Q68" s="174" t="str">
        <f ca="1">IFERROR(VLOOKUP(ROW(A65),'فهرست بها کلی'!$D$13:$BO$1660,50,0),"")</f>
        <v/>
      </c>
      <c r="R68" s="174" t="str">
        <f ca="1">IFERROR(VLOOKUP(ROW(A65),'فهرست بها کلی'!$D$13:$BO$1660,53,0),"")</f>
        <v/>
      </c>
      <c r="S68" s="174" t="str">
        <f ca="1">IFERROR(VLOOKUP(ROW(A65),'فهرست بها کلی'!$D$13:$BO$1660,56,0),"")</f>
        <v/>
      </c>
      <c r="T68" s="174" t="str">
        <f ca="1">IFERROR(VLOOKUP(ROW(A65),'فهرست بها کلی'!$D$13:$BO$1660,59,0),"")</f>
        <v/>
      </c>
      <c r="U68" s="174" t="str">
        <f ca="1">IFERROR(VLOOKUP(ROW(A65),'فهرست بها کلی'!$D$13:$BO$1660,62,0),"")</f>
        <v/>
      </c>
      <c r="V68" s="241">
        <f t="shared" ca="1" si="2"/>
        <v>0</v>
      </c>
      <c r="W68" s="242" t="str">
        <f t="shared" ca="1" si="3"/>
        <v/>
      </c>
      <c r="X68" s="174" t="str">
        <f ca="1">IFERROR(VLOOKUP(ROW(A65),'فهرست بها کلی'!$D$13:$BO$1660,9,0),"")</f>
        <v/>
      </c>
      <c r="Y68" s="174" t="str">
        <f ca="1">IFERROR(VLOOKUP(ROW(A65),'فهرست بها کلی'!$D$13:$BO$1660,10,0),"")</f>
        <v/>
      </c>
      <c r="Z68" s="174" t="str">
        <f ca="1">IFERROR(VLOOKUP(ROW(A65),'فهرست بها کلی'!$D$13:$BO$1660,11,0),"")</f>
        <v/>
      </c>
      <c r="AA68" s="174" t="str">
        <f ca="1">IFERROR(VLOOKUP(ROW(A65),'فهرست بها کلی'!$D$13:$BO$1660,12,0),"")</f>
        <v/>
      </c>
      <c r="AB68" s="243" t="str">
        <f t="shared" ca="1" si="4"/>
        <v/>
      </c>
      <c r="AC68" s="174" t="str">
        <f ca="1">IFERROR(VLOOKUP(ROW(A65),'فهرست بها کلی'!$D$13:$BO$1660,21,0),"")</f>
        <v/>
      </c>
      <c r="AD68" s="174" t="str">
        <f ca="1">IFERROR(VLOOKUP(ROW(A65),'فهرست بها کلی'!$D$13:$BO$1660,24,0),"")</f>
        <v/>
      </c>
      <c r="AE68" s="174" t="str">
        <f ca="1">IFERROR(VLOOKUP(ROW(A65),'فهرست بها کلی'!$D$13:$BO$1660,27,0),"")</f>
        <v/>
      </c>
      <c r="AF68" s="174" t="str">
        <f ca="1">IFERROR(VLOOKUP(ROW(A65),'فهرست بها کلی'!$D$13:$BO$1660,30,0),"")</f>
        <v/>
      </c>
      <c r="AG68" s="174" t="str">
        <f ca="1">IFERROR(VLOOKUP(ROW(A65),'فهرست بها کلی'!$D$13:$BO$1660,33,0),"")</f>
        <v/>
      </c>
      <c r="AH68" s="174" t="str">
        <f ca="1">IFERROR(VLOOKUP(ROW(A65),'فهرست بها کلی'!$D$13:$BO$1660,36,0),"")</f>
        <v/>
      </c>
      <c r="AI68" s="174" t="str">
        <f ca="1">IFERROR(VLOOKUP(ROW(A65),'فهرست بها کلی'!$D$13:$BO$1660,39,0),"")</f>
        <v/>
      </c>
      <c r="AJ68" s="174" t="str">
        <f ca="1">IFERROR(VLOOKUP(ROW(A65),'فهرست بها کلی'!$D$13:$BO$1660,42,0),"")</f>
        <v/>
      </c>
      <c r="AK68" s="174" t="str">
        <f ca="1">IFERROR(VLOOKUP(ROW(A65),'فهرست بها کلی'!$D$13:$BO$1660,45,0),"")</f>
        <v/>
      </c>
      <c r="AL68" s="174" t="str">
        <f ca="1">IFERROR(VLOOKUP(ROW(A65),'فهرست بها کلی'!$D$13:$BO$1660,48,0),"")</f>
        <v/>
      </c>
      <c r="AM68" s="174" t="str">
        <f ca="1">IFERROR(VLOOKUP(ROW(A65),'فهرست بها کلی'!$D$13:$BO$1660,51,0),"")</f>
        <v/>
      </c>
      <c r="AN68" s="174" t="str">
        <f ca="1">IFERROR(VLOOKUP(ROW(A65),'فهرست بها کلی'!$D$13:$BO$1660,54,0),"")</f>
        <v/>
      </c>
      <c r="AO68" s="174" t="str">
        <f ca="1">IFERROR(VLOOKUP(ROW(A65),'فهرست بها کلی'!$D$13:$BO$1660,57,0),"")</f>
        <v/>
      </c>
      <c r="AP68" s="174" t="str">
        <f ca="1">IFERROR(VLOOKUP(ROW(A65),'فهرست بها کلی'!$D$13:$BO$1660,60,0),"")</f>
        <v/>
      </c>
      <c r="AQ68" s="174" t="str">
        <f ca="1">IFERROR(VLOOKUP(ROW(A65),'فهرست بها کلی'!$D$13:$BO$1660,63,0),"")</f>
        <v/>
      </c>
      <c r="AR68" s="244">
        <f t="shared" ca="1" si="5"/>
        <v>0</v>
      </c>
      <c r="AS68" s="174" t="str">
        <f ca="1">IFERROR(VLOOKUP(ROW(A65),'فهرست بها کلی'!$D$13:$BO$1660,22,0),"")</f>
        <v/>
      </c>
      <c r="AT68" s="174" t="str">
        <f ca="1">IFERROR(VLOOKUP(ROW(A65),'فهرست بها کلی'!$D$13:$BO$1660,25,0),"")</f>
        <v/>
      </c>
      <c r="AU68" s="174" t="str">
        <f ca="1">IFERROR(VLOOKUP(ROW(A65),'فهرست بها کلی'!$D$13:$BO$1660,28,0),"")</f>
        <v/>
      </c>
      <c r="AV68" s="174" t="str">
        <f ca="1">IFERROR(VLOOKUP(ROW(A65),'فهرست بها کلی'!$D$13:$BO$1660,31,0),"")</f>
        <v/>
      </c>
      <c r="AW68" s="174" t="str">
        <f ca="1">IFERROR(VLOOKUP(ROW(A65),'فهرست بها کلی'!$D$13:$BO$1660,34,0),"")</f>
        <v/>
      </c>
      <c r="AX68" s="174" t="str">
        <f ca="1">IFERROR(VLOOKUP(ROW(A65),'فهرست بها کلی'!$D$13:$BO$1660,37,0),"")</f>
        <v/>
      </c>
      <c r="AY68" s="174" t="str">
        <f ca="1">IFERROR(VLOOKUP(ROW(A65),'فهرست بها کلی'!$D$13:$BO$1660,40,0),"")</f>
        <v/>
      </c>
      <c r="AZ68" s="174" t="str">
        <f ca="1">IFERROR(VLOOKUP(ROW(A65),'فهرست بها کلی'!$D$13:$BO$1660,43,0),"")</f>
        <v/>
      </c>
      <c r="BA68" s="174" t="str">
        <f ca="1">IFERROR(VLOOKUP(ROW(A65),'فهرست بها کلی'!$D$13:$BO$1660,46,0),"")</f>
        <v/>
      </c>
      <c r="BB68" s="174" t="str">
        <f ca="1">IFERROR(VLOOKUP(ROW(A65),'فهرست بها کلی'!$D$13:$BO$1660,49,0),"")</f>
        <v/>
      </c>
      <c r="BC68" s="174" t="str">
        <f ca="1">IFERROR(VLOOKUP(ROW(A65),'فهرست بها کلی'!$D$13:$BO$1660,52,0),"")</f>
        <v/>
      </c>
      <c r="BD68" s="174" t="str">
        <f ca="1">IFERROR(VLOOKUP(ROW(A65),'فهرست بها کلی'!$D$13:$BO$1660,55,0),"")</f>
        <v/>
      </c>
      <c r="BE68" s="174" t="str">
        <f ca="1">IFERROR(VLOOKUP(ROW(A65),'فهرست بها کلی'!$D$13:$BO$1660,58,0),"")</f>
        <v/>
      </c>
      <c r="BF68" s="174" t="str">
        <f ca="1">IFERROR(VLOOKUP(ROW(A65),'فهرست بها کلی'!$D$13:$BO$1660,61,0),"")</f>
        <v/>
      </c>
      <c r="BG68" s="174" t="str">
        <f ca="1">IFERROR(VLOOKUP(ROW(B65),'فهرست بها کلی'!$D$13:$BO$1660,64,0),"")</f>
        <v/>
      </c>
      <c r="BH68" s="174" t="str">
        <f ca="1">IFERROR(VLOOKUP(ROW(C65),'فهرست بها کلی'!$D$13:$BO$1660,15,0),"")</f>
        <v/>
      </c>
      <c r="BI68" s="245" t="str">
        <f t="shared" ca="1" si="6"/>
        <v xml:space="preserve"> </v>
      </c>
      <c r="BJ68" s="245" t="str">
        <f t="shared" ca="1" si="7"/>
        <v/>
      </c>
      <c r="BK68" s="189" t="str">
        <f t="shared" ca="1" si="8"/>
        <v/>
      </c>
      <c r="BL68" s="168" t="e">
        <f t="shared" ca="1" si="10"/>
        <v>#VALUE!</v>
      </c>
    </row>
    <row r="69" spans="1:64" ht="34.5" customHeight="1">
      <c r="A69" s="174" t="str">
        <f ca="1">IFERROR(VLOOKUP(ROW(A66),'فهرست بها کلی'!$D$13:$BO$1660,1,0),"")</f>
        <v/>
      </c>
      <c r="B69" s="174" t="str">
        <f ca="1">IFERROR(VLOOKUP(ROW(A66),'فهرست بها کلی'!$D$13:$BO$1660,4,0),"")</f>
        <v/>
      </c>
      <c r="C69" s="174" t="str">
        <f ca="1">IFERROR(VLOOKUP(ROW(A66),'فهرست بها کلی'!$D$13:$BO$1660,5,0),"")</f>
        <v/>
      </c>
      <c r="D69" s="174" t="str">
        <f ca="1">IFERROR(VLOOKUP(ROW(A66),'فهرست بها کلی'!$D$13:$BO$1660,6,0),"")</f>
        <v/>
      </c>
      <c r="E69" s="174" t="str">
        <f ca="1">IFERROR(VLOOKUP(ROW(A66),'فهرست بها کلی'!$D$13:$BO$1660,7,0),"")</f>
        <v/>
      </c>
      <c r="F69" s="174" t="str">
        <f ca="1">IFERROR(VLOOKUP(ROW(A66),'فهرست بها کلی'!$D$13:$BO$1660,8,0),"")</f>
        <v/>
      </c>
      <c r="G69" s="174" t="str">
        <f ca="1">IFERROR(VLOOKUP(ROW(A66),'فهرست بها کلی'!$D$13:$BO$1660,20,0),"")</f>
        <v/>
      </c>
      <c r="H69" s="174" t="str">
        <f ca="1">IFERROR(VLOOKUP(ROW(A66),'فهرست بها کلی'!$D$13:$BO$1660,23,0),"")</f>
        <v/>
      </c>
      <c r="I69" s="174" t="str">
        <f ca="1">IFERROR(VLOOKUP(ROW(A66),'فهرست بها کلی'!$D$13:$BO$1660,26,0),"")</f>
        <v/>
      </c>
      <c r="J69" s="174" t="str">
        <f ca="1">IFERROR(VLOOKUP(ROW(A66),'فهرست بها کلی'!$D$13:$BO$1660,29,0),"")</f>
        <v/>
      </c>
      <c r="K69" s="174" t="str">
        <f ca="1">IFERROR(VLOOKUP(ROW(A66),'فهرست بها کلی'!$D$13:$BO$1660,32,0),"")</f>
        <v/>
      </c>
      <c r="L69" s="174" t="str">
        <f ca="1">IFERROR(VLOOKUP(ROW(A66),'فهرست بها کلی'!$D$13:$BO$1660,35,0),"")</f>
        <v/>
      </c>
      <c r="M69" s="174" t="str">
        <f ca="1">IFERROR(VLOOKUP(ROW(A66),'فهرست بها کلی'!$D$13:$BO$1660,38,0),"")</f>
        <v/>
      </c>
      <c r="N69" s="174" t="str">
        <f ca="1">IFERROR(VLOOKUP(ROW(A66),'فهرست بها کلی'!$D$13:$BO$1660,41,0),"")</f>
        <v/>
      </c>
      <c r="O69" s="174" t="str">
        <f ca="1">IFERROR(VLOOKUP(ROW(A66),'فهرست بها کلی'!$D$13:$BO$1660,44,0),"")</f>
        <v/>
      </c>
      <c r="P69" s="174" t="str">
        <f ca="1">IFERROR(VLOOKUP(ROW(A66),'فهرست بها کلی'!$D$13:$BO$1660,47,0),"")</f>
        <v/>
      </c>
      <c r="Q69" s="174" t="str">
        <f ca="1">IFERROR(VLOOKUP(ROW(A66),'فهرست بها کلی'!$D$13:$BO$1660,50,0),"")</f>
        <v/>
      </c>
      <c r="R69" s="174" t="str">
        <f ca="1">IFERROR(VLOOKUP(ROW(A66),'فهرست بها کلی'!$D$13:$BO$1660,53,0),"")</f>
        <v/>
      </c>
      <c r="S69" s="174" t="str">
        <f ca="1">IFERROR(VLOOKUP(ROW(A66),'فهرست بها کلی'!$D$13:$BO$1660,56,0),"")</f>
        <v/>
      </c>
      <c r="T69" s="174" t="str">
        <f ca="1">IFERROR(VLOOKUP(ROW(A66),'فهرست بها کلی'!$D$13:$BO$1660,59,0),"")</f>
        <v/>
      </c>
      <c r="U69" s="174" t="str">
        <f ca="1">IFERROR(VLOOKUP(ROW(A66),'فهرست بها کلی'!$D$13:$BO$1660,62,0),"")</f>
        <v/>
      </c>
      <c r="V69" s="241">
        <f t="shared" ref="V69:V132" ca="1" si="11">SUM(G69:U69)</f>
        <v>0</v>
      </c>
      <c r="W69" s="242" t="str">
        <f t="shared" ref="W69:W132" ca="1" si="12">IFERROR(V69*F69,"")</f>
        <v/>
      </c>
      <c r="X69" s="174" t="str">
        <f ca="1">IFERROR(VLOOKUP(ROW(A66),'فهرست بها کلی'!$D$13:$BO$1660,9,0),"")</f>
        <v/>
      </c>
      <c r="Y69" s="174" t="str">
        <f ca="1">IFERROR(VLOOKUP(ROW(A66),'فهرست بها کلی'!$D$13:$BO$1660,10,0),"")</f>
        <v/>
      </c>
      <c r="Z69" s="174" t="str">
        <f ca="1">IFERROR(VLOOKUP(ROW(A66),'فهرست بها کلی'!$D$13:$BO$1660,11,0),"")</f>
        <v/>
      </c>
      <c r="AA69" s="174" t="str">
        <f ca="1">IFERROR(VLOOKUP(ROW(A66),'فهرست بها کلی'!$D$13:$BO$1660,12,0),"")</f>
        <v/>
      </c>
      <c r="AB69" s="243" t="str">
        <f t="shared" ref="AB69:AB132" ca="1" si="13">IFERROR(AA69*0.6,"")</f>
        <v/>
      </c>
      <c r="AC69" s="174" t="str">
        <f ca="1">IFERROR(VLOOKUP(ROW(A66),'فهرست بها کلی'!$D$13:$BO$1660,21,0),"")</f>
        <v/>
      </c>
      <c r="AD69" s="174" t="str">
        <f ca="1">IFERROR(VLOOKUP(ROW(A66),'فهرست بها کلی'!$D$13:$BO$1660,24,0),"")</f>
        <v/>
      </c>
      <c r="AE69" s="174" t="str">
        <f ca="1">IFERROR(VLOOKUP(ROW(A66),'فهرست بها کلی'!$D$13:$BO$1660,27,0),"")</f>
        <v/>
      </c>
      <c r="AF69" s="174" t="str">
        <f ca="1">IFERROR(VLOOKUP(ROW(A66),'فهرست بها کلی'!$D$13:$BO$1660,30,0),"")</f>
        <v/>
      </c>
      <c r="AG69" s="174" t="str">
        <f ca="1">IFERROR(VLOOKUP(ROW(A66),'فهرست بها کلی'!$D$13:$BO$1660,33,0),"")</f>
        <v/>
      </c>
      <c r="AH69" s="174" t="str">
        <f ca="1">IFERROR(VLOOKUP(ROW(A66),'فهرست بها کلی'!$D$13:$BO$1660,36,0),"")</f>
        <v/>
      </c>
      <c r="AI69" s="174" t="str">
        <f ca="1">IFERROR(VLOOKUP(ROW(A66),'فهرست بها کلی'!$D$13:$BO$1660,39,0),"")</f>
        <v/>
      </c>
      <c r="AJ69" s="174" t="str">
        <f ca="1">IFERROR(VLOOKUP(ROW(A66),'فهرست بها کلی'!$D$13:$BO$1660,42,0),"")</f>
        <v/>
      </c>
      <c r="AK69" s="174" t="str">
        <f ca="1">IFERROR(VLOOKUP(ROW(A66),'فهرست بها کلی'!$D$13:$BO$1660,45,0),"")</f>
        <v/>
      </c>
      <c r="AL69" s="174" t="str">
        <f ca="1">IFERROR(VLOOKUP(ROW(A66),'فهرست بها کلی'!$D$13:$BO$1660,48,0),"")</f>
        <v/>
      </c>
      <c r="AM69" s="174" t="str">
        <f ca="1">IFERROR(VLOOKUP(ROW(A66),'فهرست بها کلی'!$D$13:$BO$1660,51,0),"")</f>
        <v/>
      </c>
      <c r="AN69" s="174" t="str">
        <f ca="1">IFERROR(VLOOKUP(ROW(A66),'فهرست بها کلی'!$D$13:$BO$1660,54,0),"")</f>
        <v/>
      </c>
      <c r="AO69" s="174" t="str">
        <f ca="1">IFERROR(VLOOKUP(ROW(A66),'فهرست بها کلی'!$D$13:$BO$1660,57,0),"")</f>
        <v/>
      </c>
      <c r="AP69" s="174" t="str">
        <f ca="1">IFERROR(VLOOKUP(ROW(A66),'فهرست بها کلی'!$D$13:$BO$1660,60,0),"")</f>
        <v/>
      </c>
      <c r="AQ69" s="174" t="str">
        <f ca="1">IFERROR(VLOOKUP(ROW(A66),'فهرست بها کلی'!$D$13:$BO$1660,63,0),"")</f>
        <v/>
      </c>
      <c r="AR69" s="244">
        <f t="shared" ref="AR69:AR132" ca="1" si="14">SUM(AC69:AQ69)</f>
        <v>0</v>
      </c>
      <c r="AS69" s="174" t="str">
        <f ca="1">IFERROR(VLOOKUP(ROW(A66),'فهرست بها کلی'!$D$13:$BO$1660,22,0),"")</f>
        <v/>
      </c>
      <c r="AT69" s="174" t="str">
        <f ca="1">IFERROR(VLOOKUP(ROW(A66),'فهرست بها کلی'!$D$13:$BO$1660,25,0),"")</f>
        <v/>
      </c>
      <c r="AU69" s="174" t="str">
        <f ca="1">IFERROR(VLOOKUP(ROW(A66),'فهرست بها کلی'!$D$13:$BO$1660,28,0),"")</f>
        <v/>
      </c>
      <c r="AV69" s="174" t="str">
        <f ca="1">IFERROR(VLOOKUP(ROW(A66),'فهرست بها کلی'!$D$13:$BO$1660,31,0),"")</f>
        <v/>
      </c>
      <c r="AW69" s="174" t="str">
        <f ca="1">IFERROR(VLOOKUP(ROW(A66),'فهرست بها کلی'!$D$13:$BO$1660,34,0),"")</f>
        <v/>
      </c>
      <c r="AX69" s="174" t="str">
        <f ca="1">IFERROR(VLOOKUP(ROW(A66),'فهرست بها کلی'!$D$13:$BO$1660,37,0),"")</f>
        <v/>
      </c>
      <c r="AY69" s="174" t="str">
        <f ca="1">IFERROR(VLOOKUP(ROW(A66),'فهرست بها کلی'!$D$13:$BO$1660,40,0),"")</f>
        <v/>
      </c>
      <c r="AZ69" s="174" t="str">
        <f ca="1">IFERROR(VLOOKUP(ROW(A66),'فهرست بها کلی'!$D$13:$BO$1660,43,0),"")</f>
        <v/>
      </c>
      <c r="BA69" s="174" t="str">
        <f ca="1">IFERROR(VLOOKUP(ROW(A66),'فهرست بها کلی'!$D$13:$BO$1660,46,0),"")</f>
        <v/>
      </c>
      <c r="BB69" s="174" t="str">
        <f ca="1">IFERROR(VLOOKUP(ROW(A66),'فهرست بها کلی'!$D$13:$BO$1660,49,0),"")</f>
        <v/>
      </c>
      <c r="BC69" s="174" t="str">
        <f ca="1">IFERROR(VLOOKUP(ROW(A66),'فهرست بها کلی'!$D$13:$BO$1660,52,0),"")</f>
        <v/>
      </c>
      <c r="BD69" s="174" t="str">
        <f ca="1">IFERROR(VLOOKUP(ROW(A66),'فهرست بها کلی'!$D$13:$BO$1660,55,0),"")</f>
        <v/>
      </c>
      <c r="BE69" s="174" t="str">
        <f ca="1">IFERROR(VLOOKUP(ROW(A66),'فهرست بها کلی'!$D$13:$BO$1660,58,0),"")</f>
        <v/>
      </c>
      <c r="BF69" s="174" t="str">
        <f ca="1">IFERROR(VLOOKUP(ROW(A66),'فهرست بها کلی'!$D$13:$BO$1660,61,0),"")</f>
        <v/>
      </c>
      <c r="BG69" s="174" t="str">
        <f ca="1">IFERROR(VLOOKUP(ROW(B66),'فهرست بها کلی'!$D$13:$BO$1660,64,0),"")</f>
        <v/>
      </c>
      <c r="BH69" s="174" t="str">
        <f ca="1">IFERROR(VLOOKUP(ROW(C66),'فهرست بها کلی'!$D$13:$BO$1660,15,0),"")</f>
        <v/>
      </c>
      <c r="BI69" s="245" t="str">
        <f t="shared" ref="BI69:BI132" ca="1" si="15">IFERROR(AR69*AA69," ")</f>
        <v xml:space="preserve"> </v>
      </c>
      <c r="BJ69" s="245" t="str">
        <f t="shared" ref="BJ69:BJ132" ca="1" si="16">IFERROR(AB69*BH69,"")</f>
        <v/>
      </c>
      <c r="BK69" s="189" t="str">
        <f t="shared" ref="BK69:BK132" ca="1" si="17">IFERROR(BJ69+BI69+W69,"")</f>
        <v/>
      </c>
      <c r="BL69" s="168" t="e">
        <f t="shared" ca="1" si="10"/>
        <v>#VALUE!</v>
      </c>
    </row>
    <row r="70" spans="1:64" ht="34.5" customHeight="1">
      <c r="A70" s="174" t="str">
        <f ca="1">IFERROR(VLOOKUP(ROW(A67),'فهرست بها کلی'!$D$13:$BO$1660,1,0),"")</f>
        <v/>
      </c>
      <c r="B70" s="174" t="str">
        <f ca="1">IFERROR(VLOOKUP(ROW(A67),'فهرست بها کلی'!$D$13:$BO$1660,4,0),"")</f>
        <v/>
      </c>
      <c r="C70" s="174" t="str">
        <f ca="1">IFERROR(VLOOKUP(ROW(A67),'فهرست بها کلی'!$D$13:$BO$1660,5,0),"")</f>
        <v/>
      </c>
      <c r="D70" s="174" t="str">
        <f ca="1">IFERROR(VLOOKUP(ROW(A67),'فهرست بها کلی'!$D$13:$BO$1660,6,0),"")</f>
        <v/>
      </c>
      <c r="E70" s="174" t="str">
        <f ca="1">IFERROR(VLOOKUP(ROW(A67),'فهرست بها کلی'!$D$13:$BO$1660,7,0),"")</f>
        <v/>
      </c>
      <c r="F70" s="174" t="str">
        <f ca="1">IFERROR(VLOOKUP(ROW(A67),'فهرست بها کلی'!$D$13:$BO$1660,8,0),"")</f>
        <v/>
      </c>
      <c r="G70" s="174" t="str">
        <f ca="1">IFERROR(VLOOKUP(ROW(A67),'فهرست بها کلی'!$D$13:$BO$1660,20,0),"")</f>
        <v/>
      </c>
      <c r="H70" s="174" t="str">
        <f ca="1">IFERROR(VLOOKUP(ROW(A67),'فهرست بها کلی'!$D$13:$BO$1660,23,0),"")</f>
        <v/>
      </c>
      <c r="I70" s="174" t="str">
        <f ca="1">IFERROR(VLOOKUP(ROW(A67),'فهرست بها کلی'!$D$13:$BO$1660,26,0),"")</f>
        <v/>
      </c>
      <c r="J70" s="174" t="str">
        <f ca="1">IFERROR(VLOOKUP(ROW(A67),'فهرست بها کلی'!$D$13:$BO$1660,29,0),"")</f>
        <v/>
      </c>
      <c r="K70" s="174" t="str">
        <f ca="1">IFERROR(VLOOKUP(ROW(A67),'فهرست بها کلی'!$D$13:$BO$1660,32,0),"")</f>
        <v/>
      </c>
      <c r="L70" s="174" t="str">
        <f ca="1">IFERROR(VLOOKUP(ROW(A67),'فهرست بها کلی'!$D$13:$BO$1660,35,0),"")</f>
        <v/>
      </c>
      <c r="M70" s="174" t="str">
        <f ca="1">IFERROR(VLOOKUP(ROW(A67),'فهرست بها کلی'!$D$13:$BO$1660,38,0),"")</f>
        <v/>
      </c>
      <c r="N70" s="174" t="str">
        <f ca="1">IFERROR(VLOOKUP(ROW(A67),'فهرست بها کلی'!$D$13:$BO$1660,41,0),"")</f>
        <v/>
      </c>
      <c r="O70" s="174" t="str">
        <f ca="1">IFERROR(VLOOKUP(ROW(A67),'فهرست بها کلی'!$D$13:$BO$1660,44,0),"")</f>
        <v/>
      </c>
      <c r="P70" s="174" t="str">
        <f ca="1">IFERROR(VLOOKUP(ROW(A67),'فهرست بها کلی'!$D$13:$BO$1660,47,0),"")</f>
        <v/>
      </c>
      <c r="Q70" s="174" t="str">
        <f ca="1">IFERROR(VLOOKUP(ROW(A67),'فهرست بها کلی'!$D$13:$BO$1660,50,0),"")</f>
        <v/>
      </c>
      <c r="R70" s="174" t="str">
        <f ca="1">IFERROR(VLOOKUP(ROW(A67),'فهرست بها کلی'!$D$13:$BO$1660,53,0),"")</f>
        <v/>
      </c>
      <c r="S70" s="174" t="str">
        <f ca="1">IFERROR(VLOOKUP(ROW(A67),'فهرست بها کلی'!$D$13:$BO$1660,56,0),"")</f>
        <v/>
      </c>
      <c r="T70" s="174" t="str">
        <f ca="1">IFERROR(VLOOKUP(ROW(A67),'فهرست بها کلی'!$D$13:$BO$1660,59,0),"")</f>
        <v/>
      </c>
      <c r="U70" s="174" t="str">
        <f ca="1">IFERROR(VLOOKUP(ROW(A67),'فهرست بها کلی'!$D$13:$BO$1660,62,0),"")</f>
        <v/>
      </c>
      <c r="V70" s="241">
        <f t="shared" ca="1" si="11"/>
        <v>0</v>
      </c>
      <c r="W70" s="242" t="str">
        <f t="shared" ca="1" si="12"/>
        <v/>
      </c>
      <c r="X70" s="174" t="str">
        <f ca="1">IFERROR(VLOOKUP(ROW(A67),'فهرست بها کلی'!$D$13:$BO$1660,9,0),"")</f>
        <v/>
      </c>
      <c r="Y70" s="174" t="str">
        <f ca="1">IFERROR(VLOOKUP(ROW(A67),'فهرست بها کلی'!$D$13:$BO$1660,10,0),"")</f>
        <v/>
      </c>
      <c r="Z70" s="174" t="str">
        <f ca="1">IFERROR(VLOOKUP(ROW(A67),'فهرست بها کلی'!$D$13:$BO$1660,11,0),"")</f>
        <v/>
      </c>
      <c r="AA70" s="174" t="str">
        <f ca="1">IFERROR(VLOOKUP(ROW(A67),'فهرست بها کلی'!$D$13:$BO$1660,12,0),"")</f>
        <v/>
      </c>
      <c r="AB70" s="243" t="str">
        <f t="shared" ca="1" si="13"/>
        <v/>
      </c>
      <c r="AC70" s="174" t="str">
        <f ca="1">IFERROR(VLOOKUP(ROW(A67),'فهرست بها کلی'!$D$13:$BO$1660,21,0),"")</f>
        <v/>
      </c>
      <c r="AD70" s="174" t="str">
        <f ca="1">IFERROR(VLOOKUP(ROW(A67),'فهرست بها کلی'!$D$13:$BO$1660,24,0),"")</f>
        <v/>
      </c>
      <c r="AE70" s="174" t="str">
        <f ca="1">IFERROR(VLOOKUP(ROW(A67),'فهرست بها کلی'!$D$13:$BO$1660,27,0),"")</f>
        <v/>
      </c>
      <c r="AF70" s="174" t="str">
        <f ca="1">IFERROR(VLOOKUP(ROW(A67),'فهرست بها کلی'!$D$13:$BO$1660,30,0),"")</f>
        <v/>
      </c>
      <c r="AG70" s="174" t="str">
        <f ca="1">IFERROR(VLOOKUP(ROW(A67),'فهرست بها کلی'!$D$13:$BO$1660,33,0),"")</f>
        <v/>
      </c>
      <c r="AH70" s="174" t="str">
        <f ca="1">IFERROR(VLOOKUP(ROW(A67),'فهرست بها کلی'!$D$13:$BO$1660,36,0),"")</f>
        <v/>
      </c>
      <c r="AI70" s="174" t="str">
        <f ca="1">IFERROR(VLOOKUP(ROW(A67),'فهرست بها کلی'!$D$13:$BO$1660,39,0),"")</f>
        <v/>
      </c>
      <c r="AJ70" s="174" t="str">
        <f ca="1">IFERROR(VLOOKUP(ROW(A67),'فهرست بها کلی'!$D$13:$BO$1660,42,0),"")</f>
        <v/>
      </c>
      <c r="AK70" s="174" t="str">
        <f ca="1">IFERROR(VLOOKUP(ROW(A67),'فهرست بها کلی'!$D$13:$BO$1660,45,0),"")</f>
        <v/>
      </c>
      <c r="AL70" s="174" t="str">
        <f ca="1">IFERROR(VLOOKUP(ROW(A67),'فهرست بها کلی'!$D$13:$BO$1660,48,0),"")</f>
        <v/>
      </c>
      <c r="AM70" s="174" t="str">
        <f ca="1">IFERROR(VLOOKUP(ROW(A67),'فهرست بها کلی'!$D$13:$BO$1660,51,0),"")</f>
        <v/>
      </c>
      <c r="AN70" s="174" t="str">
        <f ca="1">IFERROR(VLOOKUP(ROW(A67),'فهرست بها کلی'!$D$13:$BO$1660,54,0),"")</f>
        <v/>
      </c>
      <c r="AO70" s="174" t="str">
        <f ca="1">IFERROR(VLOOKUP(ROW(A67),'فهرست بها کلی'!$D$13:$BO$1660,57,0),"")</f>
        <v/>
      </c>
      <c r="AP70" s="174" t="str">
        <f ca="1">IFERROR(VLOOKUP(ROW(A67),'فهرست بها کلی'!$D$13:$BO$1660,60,0),"")</f>
        <v/>
      </c>
      <c r="AQ70" s="174" t="str">
        <f ca="1">IFERROR(VLOOKUP(ROW(A67),'فهرست بها کلی'!$D$13:$BO$1660,63,0),"")</f>
        <v/>
      </c>
      <c r="AR70" s="244">
        <f t="shared" ca="1" si="14"/>
        <v>0</v>
      </c>
      <c r="AS70" s="174" t="str">
        <f ca="1">IFERROR(VLOOKUP(ROW(A67),'فهرست بها کلی'!$D$13:$BO$1660,22,0),"")</f>
        <v/>
      </c>
      <c r="AT70" s="174" t="str">
        <f ca="1">IFERROR(VLOOKUP(ROW(A67),'فهرست بها کلی'!$D$13:$BO$1660,25,0),"")</f>
        <v/>
      </c>
      <c r="AU70" s="174" t="str">
        <f ca="1">IFERROR(VLOOKUP(ROW(A67),'فهرست بها کلی'!$D$13:$BO$1660,28,0),"")</f>
        <v/>
      </c>
      <c r="AV70" s="174" t="str">
        <f ca="1">IFERROR(VLOOKUP(ROW(A67),'فهرست بها کلی'!$D$13:$BO$1660,31,0),"")</f>
        <v/>
      </c>
      <c r="AW70" s="174" t="str">
        <f ca="1">IFERROR(VLOOKUP(ROW(A67),'فهرست بها کلی'!$D$13:$BO$1660,34,0),"")</f>
        <v/>
      </c>
      <c r="AX70" s="174" t="str">
        <f ca="1">IFERROR(VLOOKUP(ROW(A67),'فهرست بها کلی'!$D$13:$BO$1660,37,0),"")</f>
        <v/>
      </c>
      <c r="AY70" s="174" t="str">
        <f ca="1">IFERROR(VLOOKUP(ROW(A67),'فهرست بها کلی'!$D$13:$BO$1660,40,0),"")</f>
        <v/>
      </c>
      <c r="AZ70" s="174" t="str">
        <f ca="1">IFERROR(VLOOKUP(ROW(A67),'فهرست بها کلی'!$D$13:$BO$1660,43,0),"")</f>
        <v/>
      </c>
      <c r="BA70" s="174" t="str">
        <f ca="1">IFERROR(VLOOKUP(ROW(A67),'فهرست بها کلی'!$D$13:$BO$1660,46,0),"")</f>
        <v/>
      </c>
      <c r="BB70" s="174" t="str">
        <f ca="1">IFERROR(VLOOKUP(ROW(A67),'فهرست بها کلی'!$D$13:$BO$1660,49,0),"")</f>
        <v/>
      </c>
      <c r="BC70" s="174" t="str">
        <f ca="1">IFERROR(VLOOKUP(ROW(A67),'فهرست بها کلی'!$D$13:$BO$1660,52,0),"")</f>
        <v/>
      </c>
      <c r="BD70" s="174" t="str">
        <f ca="1">IFERROR(VLOOKUP(ROW(A67),'فهرست بها کلی'!$D$13:$BO$1660,55,0),"")</f>
        <v/>
      </c>
      <c r="BE70" s="174" t="str">
        <f ca="1">IFERROR(VLOOKUP(ROW(A67),'فهرست بها کلی'!$D$13:$BO$1660,58,0),"")</f>
        <v/>
      </c>
      <c r="BF70" s="174" t="str">
        <f ca="1">IFERROR(VLOOKUP(ROW(A67),'فهرست بها کلی'!$D$13:$BO$1660,61,0),"")</f>
        <v/>
      </c>
      <c r="BG70" s="174" t="str">
        <f ca="1">IFERROR(VLOOKUP(ROW(B67),'فهرست بها کلی'!$D$13:$BO$1660,64,0),"")</f>
        <v/>
      </c>
      <c r="BH70" s="174" t="str">
        <f ca="1">IFERROR(VLOOKUP(ROW(C67),'فهرست بها کلی'!$D$13:$BO$1660,15,0),"")</f>
        <v/>
      </c>
      <c r="BI70" s="245" t="str">
        <f t="shared" ca="1" si="15"/>
        <v xml:space="preserve"> </v>
      </c>
      <c r="BJ70" s="245" t="str">
        <f t="shared" ca="1" si="16"/>
        <v/>
      </c>
      <c r="BK70" s="189" t="str">
        <f t="shared" ca="1" si="17"/>
        <v/>
      </c>
      <c r="BL70" s="168" t="e">
        <f t="shared" ca="1" si="10"/>
        <v>#VALUE!</v>
      </c>
    </row>
    <row r="71" spans="1:64" ht="34.5" customHeight="1">
      <c r="A71" s="174" t="str">
        <f ca="1">IFERROR(VLOOKUP(ROW(A68),'فهرست بها کلی'!$D$13:$BO$1660,1,0),"")</f>
        <v/>
      </c>
      <c r="B71" s="174" t="str">
        <f ca="1">IFERROR(VLOOKUP(ROW(A68),'فهرست بها کلی'!$D$13:$BO$1660,4,0),"")</f>
        <v/>
      </c>
      <c r="C71" s="174" t="str">
        <f ca="1">IFERROR(VLOOKUP(ROW(A68),'فهرست بها کلی'!$D$13:$BO$1660,5,0),"")</f>
        <v/>
      </c>
      <c r="D71" s="174" t="str">
        <f ca="1">IFERROR(VLOOKUP(ROW(A68),'فهرست بها کلی'!$D$13:$BO$1660,6,0),"")</f>
        <v/>
      </c>
      <c r="E71" s="174" t="str">
        <f ca="1">IFERROR(VLOOKUP(ROW(A68),'فهرست بها کلی'!$D$13:$BO$1660,7,0),"")</f>
        <v/>
      </c>
      <c r="F71" s="174" t="str">
        <f ca="1">IFERROR(VLOOKUP(ROW(A68),'فهرست بها کلی'!$D$13:$BO$1660,8,0),"")</f>
        <v/>
      </c>
      <c r="G71" s="174" t="str">
        <f ca="1">IFERROR(VLOOKUP(ROW(A68),'فهرست بها کلی'!$D$13:$BO$1660,20,0),"")</f>
        <v/>
      </c>
      <c r="H71" s="174" t="str">
        <f ca="1">IFERROR(VLOOKUP(ROW(A68),'فهرست بها کلی'!$D$13:$BO$1660,23,0),"")</f>
        <v/>
      </c>
      <c r="I71" s="174" t="str">
        <f ca="1">IFERROR(VLOOKUP(ROW(A68),'فهرست بها کلی'!$D$13:$BO$1660,26,0),"")</f>
        <v/>
      </c>
      <c r="J71" s="174" t="str">
        <f ca="1">IFERROR(VLOOKUP(ROW(A68),'فهرست بها کلی'!$D$13:$BO$1660,29,0),"")</f>
        <v/>
      </c>
      <c r="K71" s="174" t="str">
        <f ca="1">IFERROR(VLOOKUP(ROW(A68),'فهرست بها کلی'!$D$13:$BO$1660,32,0),"")</f>
        <v/>
      </c>
      <c r="L71" s="174" t="str">
        <f ca="1">IFERROR(VLOOKUP(ROW(A68),'فهرست بها کلی'!$D$13:$BO$1660,35,0),"")</f>
        <v/>
      </c>
      <c r="M71" s="174" t="str">
        <f ca="1">IFERROR(VLOOKUP(ROW(A68),'فهرست بها کلی'!$D$13:$BO$1660,38,0),"")</f>
        <v/>
      </c>
      <c r="N71" s="174" t="str">
        <f ca="1">IFERROR(VLOOKUP(ROW(A68),'فهرست بها کلی'!$D$13:$BO$1660,41,0),"")</f>
        <v/>
      </c>
      <c r="O71" s="174" t="str">
        <f ca="1">IFERROR(VLOOKUP(ROW(A68),'فهرست بها کلی'!$D$13:$BO$1660,44,0),"")</f>
        <v/>
      </c>
      <c r="P71" s="174" t="str">
        <f ca="1">IFERROR(VLOOKUP(ROW(A68),'فهرست بها کلی'!$D$13:$BO$1660,47,0),"")</f>
        <v/>
      </c>
      <c r="Q71" s="174" t="str">
        <f ca="1">IFERROR(VLOOKUP(ROW(A68),'فهرست بها کلی'!$D$13:$BO$1660,50,0),"")</f>
        <v/>
      </c>
      <c r="R71" s="174" t="str">
        <f ca="1">IFERROR(VLOOKUP(ROW(A68),'فهرست بها کلی'!$D$13:$BO$1660,53,0),"")</f>
        <v/>
      </c>
      <c r="S71" s="174" t="str">
        <f ca="1">IFERROR(VLOOKUP(ROW(A68),'فهرست بها کلی'!$D$13:$BO$1660,56,0),"")</f>
        <v/>
      </c>
      <c r="T71" s="174" t="str">
        <f ca="1">IFERROR(VLOOKUP(ROW(A68),'فهرست بها کلی'!$D$13:$BO$1660,59,0),"")</f>
        <v/>
      </c>
      <c r="U71" s="174" t="str">
        <f ca="1">IFERROR(VLOOKUP(ROW(A68),'فهرست بها کلی'!$D$13:$BO$1660,62,0),"")</f>
        <v/>
      </c>
      <c r="V71" s="241">
        <f t="shared" ca="1" si="11"/>
        <v>0</v>
      </c>
      <c r="W71" s="242" t="str">
        <f t="shared" ca="1" si="12"/>
        <v/>
      </c>
      <c r="X71" s="174" t="str">
        <f ca="1">IFERROR(VLOOKUP(ROW(A68),'فهرست بها کلی'!$D$13:$BO$1660,9,0),"")</f>
        <v/>
      </c>
      <c r="Y71" s="174" t="str">
        <f ca="1">IFERROR(VLOOKUP(ROW(A68),'فهرست بها کلی'!$D$13:$BO$1660,10,0),"")</f>
        <v/>
      </c>
      <c r="Z71" s="174" t="str">
        <f ca="1">IFERROR(VLOOKUP(ROW(A68),'فهرست بها کلی'!$D$13:$BO$1660,11,0),"")</f>
        <v/>
      </c>
      <c r="AA71" s="174" t="str">
        <f ca="1">IFERROR(VLOOKUP(ROW(A68),'فهرست بها کلی'!$D$13:$BO$1660,12,0),"")</f>
        <v/>
      </c>
      <c r="AB71" s="243" t="str">
        <f t="shared" ca="1" si="13"/>
        <v/>
      </c>
      <c r="AC71" s="174" t="str">
        <f ca="1">IFERROR(VLOOKUP(ROW(A68),'فهرست بها کلی'!$D$13:$BO$1660,21,0),"")</f>
        <v/>
      </c>
      <c r="AD71" s="174" t="str">
        <f ca="1">IFERROR(VLOOKUP(ROW(A68),'فهرست بها کلی'!$D$13:$BO$1660,24,0),"")</f>
        <v/>
      </c>
      <c r="AE71" s="174" t="str">
        <f ca="1">IFERROR(VLOOKUP(ROW(A68),'فهرست بها کلی'!$D$13:$BO$1660,27,0),"")</f>
        <v/>
      </c>
      <c r="AF71" s="174" t="str">
        <f ca="1">IFERROR(VLOOKUP(ROW(A68),'فهرست بها کلی'!$D$13:$BO$1660,30,0),"")</f>
        <v/>
      </c>
      <c r="AG71" s="174" t="str">
        <f ca="1">IFERROR(VLOOKUP(ROW(A68),'فهرست بها کلی'!$D$13:$BO$1660,33,0),"")</f>
        <v/>
      </c>
      <c r="AH71" s="174" t="str">
        <f ca="1">IFERROR(VLOOKUP(ROW(A68),'فهرست بها کلی'!$D$13:$BO$1660,36,0),"")</f>
        <v/>
      </c>
      <c r="AI71" s="174" t="str">
        <f ca="1">IFERROR(VLOOKUP(ROW(A68),'فهرست بها کلی'!$D$13:$BO$1660,39,0),"")</f>
        <v/>
      </c>
      <c r="AJ71" s="174" t="str">
        <f ca="1">IFERROR(VLOOKUP(ROW(A68),'فهرست بها کلی'!$D$13:$BO$1660,42,0),"")</f>
        <v/>
      </c>
      <c r="AK71" s="174" t="str">
        <f ca="1">IFERROR(VLOOKUP(ROW(A68),'فهرست بها کلی'!$D$13:$BO$1660,45,0),"")</f>
        <v/>
      </c>
      <c r="AL71" s="174" t="str">
        <f ca="1">IFERROR(VLOOKUP(ROW(A68),'فهرست بها کلی'!$D$13:$BO$1660,48,0),"")</f>
        <v/>
      </c>
      <c r="AM71" s="174" t="str">
        <f ca="1">IFERROR(VLOOKUP(ROW(A68),'فهرست بها کلی'!$D$13:$BO$1660,51,0),"")</f>
        <v/>
      </c>
      <c r="AN71" s="174" t="str">
        <f ca="1">IFERROR(VLOOKUP(ROW(A68),'فهرست بها کلی'!$D$13:$BO$1660,54,0),"")</f>
        <v/>
      </c>
      <c r="AO71" s="174" t="str">
        <f ca="1">IFERROR(VLOOKUP(ROW(A68),'فهرست بها کلی'!$D$13:$BO$1660,57,0),"")</f>
        <v/>
      </c>
      <c r="AP71" s="174" t="str">
        <f ca="1">IFERROR(VLOOKUP(ROW(A68),'فهرست بها کلی'!$D$13:$BO$1660,60,0),"")</f>
        <v/>
      </c>
      <c r="AQ71" s="174" t="str">
        <f ca="1">IFERROR(VLOOKUP(ROW(A68),'فهرست بها کلی'!$D$13:$BO$1660,63,0),"")</f>
        <v/>
      </c>
      <c r="AR71" s="244">
        <f t="shared" ca="1" si="14"/>
        <v>0</v>
      </c>
      <c r="AS71" s="174" t="str">
        <f ca="1">IFERROR(VLOOKUP(ROW(A68),'فهرست بها کلی'!$D$13:$BO$1660,22,0),"")</f>
        <v/>
      </c>
      <c r="AT71" s="174" t="str">
        <f ca="1">IFERROR(VLOOKUP(ROW(A68),'فهرست بها کلی'!$D$13:$BO$1660,25,0),"")</f>
        <v/>
      </c>
      <c r="AU71" s="174" t="str">
        <f ca="1">IFERROR(VLOOKUP(ROW(A68),'فهرست بها کلی'!$D$13:$BO$1660,28,0),"")</f>
        <v/>
      </c>
      <c r="AV71" s="174" t="str">
        <f ca="1">IFERROR(VLOOKUP(ROW(A68),'فهرست بها کلی'!$D$13:$BO$1660,31,0),"")</f>
        <v/>
      </c>
      <c r="AW71" s="174" t="str">
        <f ca="1">IFERROR(VLOOKUP(ROW(A68),'فهرست بها کلی'!$D$13:$BO$1660,34,0),"")</f>
        <v/>
      </c>
      <c r="AX71" s="174" t="str">
        <f ca="1">IFERROR(VLOOKUP(ROW(A68),'فهرست بها کلی'!$D$13:$BO$1660,37,0),"")</f>
        <v/>
      </c>
      <c r="AY71" s="174" t="str">
        <f ca="1">IFERROR(VLOOKUP(ROW(A68),'فهرست بها کلی'!$D$13:$BO$1660,40,0),"")</f>
        <v/>
      </c>
      <c r="AZ71" s="174" t="str">
        <f ca="1">IFERROR(VLOOKUP(ROW(A68),'فهرست بها کلی'!$D$13:$BO$1660,43,0),"")</f>
        <v/>
      </c>
      <c r="BA71" s="174" t="str">
        <f ca="1">IFERROR(VLOOKUP(ROW(A68),'فهرست بها کلی'!$D$13:$BO$1660,46,0),"")</f>
        <v/>
      </c>
      <c r="BB71" s="174" t="str">
        <f ca="1">IFERROR(VLOOKUP(ROW(A68),'فهرست بها کلی'!$D$13:$BO$1660,49,0),"")</f>
        <v/>
      </c>
      <c r="BC71" s="174" t="str">
        <f ca="1">IFERROR(VLOOKUP(ROW(A68),'فهرست بها کلی'!$D$13:$BO$1660,52,0),"")</f>
        <v/>
      </c>
      <c r="BD71" s="174" t="str">
        <f ca="1">IFERROR(VLOOKUP(ROW(A68),'فهرست بها کلی'!$D$13:$BO$1660,55,0),"")</f>
        <v/>
      </c>
      <c r="BE71" s="174" t="str">
        <f ca="1">IFERROR(VLOOKUP(ROW(A68),'فهرست بها کلی'!$D$13:$BO$1660,58,0),"")</f>
        <v/>
      </c>
      <c r="BF71" s="174" t="str">
        <f ca="1">IFERROR(VLOOKUP(ROW(A68),'فهرست بها کلی'!$D$13:$BO$1660,61,0),"")</f>
        <v/>
      </c>
      <c r="BG71" s="174" t="str">
        <f ca="1">IFERROR(VLOOKUP(ROW(B68),'فهرست بها کلی'!$D$13:$BO$1660,64,0),"")</f>
        <v/>
      </c>
      <c r="BH71" s="174" t="str">
        <f ca="1">IFERROR(VLOOKUP(ROW(C68),'فهرست بها کلی'!$D$13:$BO$1660,15,0),"")</f>
        <v/>
      </c>
      <c r="BI71" s="245" t="str">
        <f t="shared" ca="1" si="15"/>
        <v xml:space="preserve"> </v>
      </c>
      <c r="BJ71" s="245" t="str">
        <f t="shared" ca="1" si="16"/>
        <v/>
      </c>
      <c r="BK71" s="189" t="str">
        <f t="shared" ca="1" si="17"/>
        <v/>
      </c>
      <c r="BL71" s="168" t="e">
        <f t="shared" ca="1" si="10"/>
        <v>#VALUE!</v>
      </c>
    </row>
    <row r="72" spans="1:64" ht="34.5" customHeight="1">
      <c r="A72" s="174" t="str">
        <f ca="1">IFERROR(VLOOKUP(ROW(A69),'فهرست بها کلی'!$D$13:$BO$1660,1,0),"")</f>
        <v/>
      </c>
      <c r="B72" s="174" t="str">
        <f ca="1">IFERROR(VLOOKUP(ROW(A69),'فهرست بها کلی'!$D$13:$BO$1660,4,0),"")</f>
        <v/>
      </c>
      <c r="C72" s="174" t="str">
        <f ca="1">IFERROR(VLOOKUP(ROW(A69),'فهرست بها کلی'!$D$13:$BO$1660,5,0),"")</f>
        <v/>
      </c>
      <c r="D72" s="174" t="str">
        <f ca="1">IFERROR(VLOOKUP(ROW(A69),'فهرست بها کلی'!$D$13:$BO$1660,6,0),"")</f>
        <v/>
      </c>
      <c r="E72" s="174" t="str">
        <f ca="1">IFERROR(VLOOKUP(ROW(A69),'فهرست بها کلی'!$D$13:$BO$1660,7,0),"")</f>
        <v/>
      </c>
      <c r="F72" s="174" t="str">
        <f ca="1">IFERROR(VLOOKUP(ROW(A69),'فهرست بها کلی'!$D$13:$BO$1660,8,0),"")</f>
        <v/>
      </c>
      <c r="G72" s="174" t="str">
        <f ca="1">IFERROR(VLOOKUP(ROW(A69),'فهرست بها کلی'!$D$13:$BO$1660,20,0),"")</f>
        <v/>
      </c>
      <c r="H72" s="174" t="str">
        <f ca="1">IFERROR(VLOOKUP(ROW(A69),'فهرست بها کلی'!$D$13:$BO$1660,23,0),"")</f>
        <v/>
      </c>
      <c r="I72" s="174" t="str">
        <f ca="1">IFERROR(VLOOKUP(ROW(A69),'فهرست بها کلی'!$D$13:$BO$1660,26,0),"")</f>
        <v/>
      </c>
      <c r="J72" s="174" t="str">
        <f ca="1">IFERROR(VLOOKUP(ROW(A69),'فهرست بها کلی'!$D$13:$BO$1660,29,0),"")</f>
        <v/>
      </c>
      <c r="K72" s="174" t="str">
        <f ca="1">IFERROR(VLOOKUP(ROW(A69),'فهرست بها کلی'!$D$13:$BO$1660,32,0),"")</f>
        <v/>
      </c>
      <c r="L72" s="174" t="str">
        <f ca="1">IFERROR(VLOOKUP(ROW(A69),'فهرست بها کلی'!$D$13:$BO$1660,35,0),"")</f>
        <v/>
      </c>
      <c r="M72" s="174" t="str">
        <f ca="1">IFERROR(VLOOKUP(ROW(A69),'فهرست بها کلی'!$D$13:$BO$1660,38,0),"")</f>
        <v/>
      </c>
      <c r="N72" s="174" t="str">
        <f ca="1">IFERROR(VLOOKUP(ROW(A69),'فهرست بها کلی'!$D$13:$BO$1660,41,0),"")</f>
        <v/>
      </c>
      <c r="O72" s="174" t="str">
        <f ca="1">IFERROR(VLOOKUP(ROW(A69),'فهرست بها کلی'!$D$13:$BO$1660,44,0),"")</f>
        <v/>
      </c>
      <c r="P72" s="174" t="str">
        <f ca="1">IFERROR(VLOOKUP(ROW(A69),'فهرست بها کلی'!$D$13:$BO$1660,47,0),"")</f>
        <v/>
      </c>
      <c r="Q72" s="174" t="str">
        <f ca="1">IFERROR(VLOOKUP(ROW(A69),'فهرست بها کلی'!$D$13:$BO$1660,50,0),"")</f>
        <v/>
      </c>
      <c r="R72" s="174" t="str">
        <f ca="1">IFERROR(VLOOKUP(ROW(A69),'فهرست بها کلی'!$D$13:$BO$1660,53,0),"")</f>
        <v/>
      </c>
      <c r="S72" s="174" t="str">
        <f ca="1">IFERROR(VLOOKUP(ROW(A69),'فهرست بها کلی'!$D$13:$BO$1660,56,0),"")</f>
        <v/>
      </c>
      <c r="T72" s="174" t="str">
        <f ca="1">IFERROR(VLOOKUP(ROW(A69),'فهرست بها کلی'!$D$13:$BO$1660,59,0),"")</f>
        <v/>
      </c>
      <c r="U72" s="174" t="str">
        <f ca="1">IFERROR(VLOOKUP(ROW(A69),'فهرست بها کلی'!$D$13:$BO$1660,62,0),"")</f>
        <v/>
      </c>
      <c r="V72" s="241">
        <f t="shared" ca="1" si="11"/>
        <v>0</v>
      </c>
      <c r="W72" s="242" t="str">
        <f t="shared" ca="1" si="12"/>
        <v/>
      </c>
      <c r="X72" s="174" t="str">
        <f ca="1">IFERROR(VLOOKUP(ROW(A69),'فهرست بها کلی'!$D$13:$BO$1660,9,0),"")</f>
        <v/>
      </c>
      <c r="Y72" s="174" t="str">
        <f ca="1">IFERROR(VLOOKUP(ROW(A69),'فهرست بها کلی'!$D$13:$BO$1660,10,0),"")</f>
        <v/>
      </c>
      <c r="Z72" s="174" t="str">
        <f ca="1">IFERROR(VLOOKUP(ROW(A69),'فهرست بها کلی'!$D$13:$BO$1660,11,0),"")</f>
        <v/>
      </c>
      <c r="AA72" s="174" t="str">
        <f ca="1">IFERROR(VLOOKUP(ROW(A69),'فهرست بها کلی'!$D$13:$BO$1660,12,0),"")</f>
        <v/>
      </c>
      <c r="AB72" s="243" t="str">
        <f t="shared" ca="1" si="13"/>
        <v/>
      </c>
      <c r="AC72" s="174" t="str">
        <f ca="1">IFERROR(VLOOKUP(ROW(A69),'فهرست بها کلی'!$D$13:$BO$1660,21,0),"")</f>
        <v/>
      </c>
      <c r="AD72" s="174" t="str">
        <f ca="1">IFERROR(VLOOKUP(ROW(A69),'فهرست بها کلی'!$D$13:$BO$1660,24,0),"")</f>
        <v/>
      </c>
      <c r="AE72" s="174" t="str">
        <f ca="1">IFERROR(VLOOKUP(ROW(A69),'فهرست بها کلی'!$D$13:$BO$1660,27,0),"")</f>
        <v/>
      </c>
      <c r="AF72" s="174" t="str">
        <f ca="1">IFERROR(VLOOKUP(ROW(A69),'فهرست بها کلی'!$D$13:$BO$1660,30,0),"")</f>
        <v/>
      </c>
      <c r="AG72" s="174" t="str">
        <f ca="1">IFERROR(VLOOKUP(ROW(A69),'فهرست بها کلی'!$D$13:$BO$1660,33,0),"")</f>
        <v/>
      </c>
      <c r="AH72" s="174" t="str">
        <f ca="1">IFERROR(VLOOKUP(ROW(A69),'فهرست بها کلی'!$D$13:$BO$1660,36,0),"")</f>
        <v/>
      </c>
      <c r="AI72" s="174" t="str">
        <f ca="1">IFERROR(VLOOKUP(ROW(A69),'فهرست بها کلی'!$D$13:$BO$1660,39,0),"")</f>
        <v/>
      </c>
      <c r="AJ72" s="174" t="str">
        <f ca="1">IFERROR(VLOOKUP(ROW(A69),'فهرست بها کلی'!$D$13:$BO$1660,42,0),"")</f>
        <v/>
      </c>
      <c r="AK72" s="174" t="str">
        <f ca="1">IFERROR(VLOOKUP(ROW(A69),'فهرست بها کلی'!$D$13:$BO$1660,45,0),"")</f>
        <v/>
      </c>
      <c r="AL72" s="174" t="str">
        <f ca="1">IFERROR(VLOOKUP(ROW(A69),'فهرست بها کلی'!$D$13:$BO$1660,48,0),"")</f>
        <v/>
      </c>
      <c r="AM72" s="174" t="str">
        <f ca="1">IFERROR(VLOOKUP(ROW(A69),'فهرست بها کلی'!$D$13:$BO$1660,51,0),"")</f>
        <v/>
      </c>
      <c r="AN72" s="174" t="str">
        <f ca="1">IFERROR(VLOOKUP(ROW(A69),'فهرست بها کلی'!$D$13:$BO$1660,54,0),"")</f>
        <v/>
      </c>
      <c r="AO72" s="174" t="str">
        <f ca="1">IFERROR(VLOOKUP(ROW(A69),'فهرست بها کلی'!$D$13:$BO$1660,57,0),"")</f>
        <v/>
      </c>
      <c r="AP72" s="174" t="str">
        <f ca="1">IFERROR(VLOOKUP(ROW(A69),'فهرست بها کلی'!$D$13:$BO$1660,60,0),"")</f>
        <v/>
      </c>
      <c r="AQ72" s="174" t="str">
        <f ca="1">IFERROR(VLOOKUP(ROW(A69),'فهرست بها کلی'!$D$13:$BO$1660,63,0),"")</f>
        <v/>
      </c>
      <c r="AR72" s="244">
        <f t="shared" ca="1" si="14"/>
        <v>0</v>
      </c>
      <c r="AS72" s="174" t="str">
        <f ca="1">IFERROR(VLOOKUP(ROW(A69),'فهرست بها کلی'!$D$13:$BO$1660,22,0),"")</f>
        <v/>
      </c>
      <c r="AT72" s="174" t="str">
        <f ca="1">IFERROR(VLOOKUP(ROW(A69),'فهرست بها کلی'!$D$13:$BO$1660,25,0),"")</f>
        <v/>
      </c>
      <c r="AU72" s="174" t="str">
        <f ca="1">IFERROR(VLOOKUP(ROW(A69),'فهرست بها کلی'!$D$13:$BO$1660,28,0),"")</f>
        <v/>
      </c>
      <c r="AV72" s="174" t="str">
        <f ca="1">IFERROR(VLOOKUP(ROW(A69),'فهرست بها کلی'!$D$13:$BO$1660,31,0),"")</f>
        <v/>
      </c>
      <c r="AW72" s="174" t="str">
        <f ca="1">IFERROR(VLOOKUP(ROW(A69),'فهرست بها کلی'!$D$13:$BO$1660,34,0),"")</f>
        <v/>
      </c>
      <c r="AX72" s="174" t="str">
        <f ca="1">IFERROR(VLOOKUP(ROW(A69),'فهرست بها کلی'!$D$13:$BO$1660,37,0),"")</f>
        <v/>
      </c>
      <c r="AY72" s="174" t="str">
        <f ca="1">IFERROR(VLOOKUP(ROW(A69),'فهرست بها کلی'!$D$13:$BO$1660,40,0),"")</f>
        <v/>
      </c>
      <c r="AZ72" s="174" t="str">
        <f ca="1">IFERROR(VLOOKUP(ROW(A69),'فهرست بها کلی'!$D$13:$BO$1660,43,0),"")</f>
        <v/>
      </c>
      <c r="BA72" s="174" t="str">
        <f ca="1">IFERROR(VLOOKUP(ROW(A69),'فهرست بها کلی'!$D$13:$BO$1660,46,0),"")</f>
        <v/>
      </c>
      <c r="BB72" s="174" t="str">
        <f ca="1">IFERROR(VLOOKUP(ROW(A69),'فهرست بها کلی'!$D$13:$BO$1660,49,0),"")</f>
        <v/>
      </c>
      <c r="BC72" s="174" t="str">
        <f ca="1">IFERROR(VLOOKUP(ROW(A69),'فهرست بها کلی'!$D$13:$BO$1660,52,0),"")</f>
        <v/>
      </c>
      <c r="BD72" s="174" t="str">
        <f ca="1">IFERROR(VLOOKUP(ROW(A69),'فهرست بها کلی'!$D$13:$BO$1660,55,0),"")</f>
        <v/>
      </c>
      <c r="BE72" s="174" t="str">
        <f ca="1">IFERROR(VLOOKUP(ROW(A69),'فهرست بها کلی'!$D$13:$BO$1660,58,0),"")</f>
        <v/>
      </c>
      <c r="BF72" s="174" t="str">
        <f ca="1">IFERROR(VLOOKUP(ROW(A69),'فهرست بها کلی'!$D$13:$BO$1660,61,0),"")</f>
        <v/>
      </c>
      <c r="BG72" s="174" t="str">
        <f ca="1">IFERROR(VLOOKUP(ROW(B69),'فهرست بها کلی'!$D$13:$BO$1660,64,0),"")</f>
        <v/>
      </c>
      <c r="BH72" s="174" t="str">
        <f ca="1">IFERROR(VLOOKUP(ROW(C69),'فهرست بها کلی'!$D$13:$BO$1660,15,0),"")</f>
        <v/>
      </c>
      <c r="BI72" s="245" t="str">
        <f t="shared" ca="1" si="15"/>
        <v xml:space="preserve"> </v>
      </c>
      <c r="BJ72" s="245" t="str">
        <f t="shared" ca="1" si="16"/>
        <v/>
      </c>
      <c r="BK72" s="189" t="str">
        <f t="shared" ca="1" si="17"/>
        <v/>
      </c>
      <c r="BL72" s="168" t="e">
        <f t="shared" ca="1" si="10"/>
        <v>#VALUE!</v>
      </c>
    </row>
    <row r="73" spans="1:64" ht="34.5" customHeight="1">
      <c r="A73" s="174" t="str">
        <f ca="1">IFERROR(VLOOKUP(ROW(A70),'فهرست بها کلی'!$D$13:$BO$1660,1,0),"")</f>
        <v/>
      </c>
      <c r="B73" s="174" t="str">
        <f ca="1">IFERROR(VLOOKUP(ROW(A70),'فهرست بها کلی'!$D$13:$BO$1660,4,0),"")</f>
        <v/>
      </c>
      <c r="C73" s="174" t="str">
        <f ca="1">IFERROR(VLOOKUP(ROW(A70),'فهرست بها کلی'!$D$13:$BO$1660,5,0),"")</f>
        <v/>
      </c>
      <c r="D73" s="174" t="str">
        <f ca="1">IFERROR(VLOOKUP(ROW(A70),'فهرست بها کلی'!$D$13:$BO$1660,6,0),"")</f>
        <v/>
      </c>
      <c r="E73" s="174" t="str">
        <f ca="1">IFERROR(VLOOKUP(ROW(A70),'فهرست بها کلی'!$D$13:$BO$1660,7,0),"")</f>
        <v/>
      </c>
      <c r="F73" s="174" t="str">
        <f ca="1">IFERROR(VLOOKUP(ROW(A70),'فهرست بها کلی'!$D$13:$BO$1660,8,0),"")</f>
        <v/>
      </c>
      <c r="G73" s="174" t="str">
        <f ca="1">IFERROR(VLOOKUP(ROW(A70),'فهرست بها کلی'!$D$13:$BO$1660,20,0),"")</f>
        <v/>
      </c>
      <c r="H73" s="174" t="str">
        <f ca="1">IFERROR(VLOOKUP(ROW(A70),'فهرست بها کلی'!$D$13:$BO$1660,23,0),"")</f>
        <v/>
      </c>
      <c r="I73" s="174" t="str">
        <f ca="1">IFERROR(VLOOKUP(ROW(A70),'فهرست بها کلی'!$D$13:$BO$1660,26,0),"")</f>
        <v/>
      </c>
      <c r="J73" s="174" t="str">
        <f ca="1">IFERROR(VLOOKUP(ROW(A70),'فهرست بها کلی'!$D$13:$BO$1660,29,0),"")</f>
        <v/>
      </c>
      <c r="K73" s="174" t="str">
        <f ca="1">IFERROR(VLOOKUP(ROW(A70),'فهرست بها کلی'!$D$13:$BO$1660,32,0),"")</f>
        <v/>
      </c>
      <c r="L73" s="174" t="str">
        <f ca="1">IFERROR(VLOOKUP(ROW(A70),'فهرست بها کلی'!$D$13:$BO$1660,35,0),"")</f>
        <v/>
      </c>
      <c r="M73" s="174" t="str">
        <f ca="1">IFERROR(VLOOKUP(ROW(A70),'فهرست بها کلی'!$D$13:$BO$1660,38,0),"")</f>
        <v/>
      </c>
      <c r="N73" s="174" t="str">
        <f ca="1">IFERROR(VLOOKUP(ROW(A70),'فهرست بها کلی'!$D$13:$BO$1660,41,0),"")</f>
        <v/>
      </c>
      <c r="O73" s="174" t="str">
        <f ca="1">IFERROR(VLOOKUP(ROW(A70),'فهرست بها کلی'!$D$13:$BO$1660,44,0),"")</f>
        <v/>
      </c>
      <c r="P73" s="174" t="str">
        <f ca="1">IFERROR(VLOOKUP(ROW(A70),'فهرست بها کلی'!$D$13:$BO$1660,47,0),"")</f>
        <v/>
      </c>
      <c r="Q73" s="174" t="str">
        <f ca="1">IFERROR(VLOOKUP(ROW(A70),'فهرست بها کلی'!$D$13:$BO$1660,50,0),"")</f>
        <v/>
      </c>
      <c r="R73" s="174" t="str">
        <f ca="1">IFERROR(VLOOKUP(ROW(A70),'فهرست بها کلی'!$D$13:$BO$1660,53,0),"")</f>
        <v/>
      </c>
      <c r="S73" s="174" t="str">
        <f ca="1">IFERROR(VLOOKUP(ROW(A70),'فهرست بها کلی'!$D$13:$BO$1660,56,0),"")</f>
        <v/>
      </c>
      <c r="T73" s="174" t="str">
        <f ca="1">IFERROR(VLOOKUP(ROW(A70),'فهرست بها کلی'!$D$13:$BO$1660,59,0),"")</f>
        <v/>
      </c>
      <c r="U73" s="174" t="str">
        <f ca="1">IFERROR(VLOOKUP(ROW(A70),'فهرست بها کلی'!$D$13:$BO$1660,62,0),"")</f>
        <v/>
      </c>
      <c r="V73" s="241">
        <f t="shared" ca="1" si="11"/>
        <v>0</v>
      </c>
      <c r="W73" s="242" t="str">
        <f t="shared" ca="1" si="12"/>
        <v/>
      </c>
      <c r="X73" s="174" t="str">
        <f ca="1">IFERROR(VLOOKUP(ROW(A70),'فهرست بها کلی'!$D$13:$BO$1660,9,0),"")</f>
        <v/>
      </c>
      <c r="Y73" s="174" t="str">
        <f ca="1">IFERROR(VLOOKUP(ROW(A70),'فهرست بها کلی'!$D$13:$BO$1660,10,0),"")</f>
        <v/>
      </c>
      <c r="Z73" s="174" t="str">
        <f ca="1">IFERROR(VLOOKUP(ROW(A70),'فهرست بها کلی'!$D$13:$BO$1660,11,0),"")</f>
        <v/>
      </c>
      <c r="AA73" s="174" t="str">
        <f ca="1">IFERROR(VLOOKUP(ROW(A70),'فهرست بها کلی'!$D$13:$BO$1660,12,0),"")</f>
        <v/>
      </c>
      <c r="AB73" s="243" t="str">
        <f t="shared" ca="1" si="13"/>
        <v/>
      </c>
      <c r="AC73" s="174" t="str">
        <f ca="1">IFERROR(VLOOKUP(ROW(A70),'فهرست بها کلی'!$D$13:$BO$1660,21,0),"")</f>
        <v/>
      </c>
      <c r="AD73" s="174" t="str">
        <f ca="1">IFERROR(VLOOKUP(ROW(A70),'فهرست بها کلی'!$D$13:$BO$1660,24,0),"")</f>
        <v/>
      </c>
      <c r="AE73" s="174" t="str">
        <f ca="1">IFERROR(VLOOKUP(ROW(A70),'فهرست بها کلی'!$D$13:$BO$1660,27,0),"")</f>
        <v/>
      </c>
      <c r="AF73" s="174" t="str">
        <f ca="1">IFERROR(VLOOKUP(ROW(A70),'فهرست بها کلی'!$D$13:$BO$1660,30,0),"")</f>
        <v/>
      </c>
      <c r="AG73" s="174" t="str">
        <f ca="1">IFERROR(VLOOKUP(ROW(A70),'فهرست بها کلی'!$D$13:$BO$1660,33,0),"")</f>
        <v/>
      </c>
      <c r="AH73" s="174" t="str">
        <f ca="1">IFERROR(VLOOKUP(ROW(A70),'فهرست بها کلی'!$D$13:$BO$1660,36,0),"")</f>
        <v/>
      </c>
      <c r="AI73" s="174" t="str">
        <f ca="1">IFERROR(VLOOKUP(ROW(A70),'فهرست بها کلی'!$D$13:$BO$1660,39,0),"")</f>
        <v/>
      </c>
      <c r="AJ73" s="174" t="str">
        <f ca="1">IFERROR(VLOOKUP(ROW(A70),'فهرست بها کلی'!$D$13:$BO$1660,42,0),"")</f>
        <v/>
      </c>
      <c r="AK73" s="174" t="str">
        <f ca="1">IFERROR(VLOOKUP(ROW(A70),'فهرست بها کلی'!$D$13:$BO$1660,45,0),"")</f>
        <v/>
      </c>
      <c r="AL73" s="174" t="str">
        <f ca="1">IFERROR(VLOOKUP(ROW(A70),'فهرست بها کلی'!$D$13:$BO$1660,48,0),"")</f>
        <v/>
      </c>
      <c r="AM73" s="174" t="str">
        <f ca="1">IFERROR(VLOOKUP(ROW(A70),'فهرست بها کلی'!$D$13:$BO$1660,51,0),"")</f>
        <v/>
      </c>
      <c r="AN73" s="174" t="str">
        <f ca="1">IFERROR(VLOOKUP(ROW(A70),'فهرست بها کلی'!$D$13:$BO$1660,54,0),"")</f>
        <v/>
      </c>
      <c r="AO73" s="174" t="str">
        <f ca="1">IFERROR(VLOOKUP(ROW(A70),'فهرست بها کلی'!$D$13:$BO$1660,57,0),"")</f>
        <v/>
      </c>
      <c r="AP73" s="174" t="str">
        <f ca="1">IFERROR(VLOOKUP(ROW(A70),'فهرست بها کلی'!$D$13:$BO$1660,60,0),"")</f>
        <v/>
      </c>
      <c r="AQ73" s="174" t="str">
        <f ca="1">IFERROR(VLOOKUP(ROW(A70),'فهرست بها کلی'!$D$13:$BO$1660,63,0),"")</f>
        <v/>
      </c>
      <c r="AR73" s="244">
        <f t="shared" ca="1" si="14"/>
        <v>0</v>
      </c>
      <c r="AS73" s="174" t="str">
        <f ca="1">IFERROR(VLOOKUP(ROW(A70),'فهرست بها کلی'!$D$13:$BO$1660,22,0),"")</f>
        <v/>
      </c>
      <c r="AT73" s="174" t="str">
        <f ca="1">IFERROR(VLOOKUP(ROW(A70),'فهرست بها کلی'!$D$13:$BO$1660,25,0),"")</f>
        <v/>
      </c>
      <c r="AU73" s="174" t="str">
        <f ca="1">IFERROR(VLOOKUP(ROW(A70),'فهرست بها کلی'!$D$13:$BO$1660,28,0),"")</f>
        <v/>
      </c>
      <c r="AV73" s="174" t="str">
        <f ca="1">IFERROR(VLOOKUP(ROW(A70),'فهرست بها کلی'!$D$13:$BO$1660,31,0),"")</f>
        <v/>
      </c>
      <c r="AW73" s="174" t="str">
        <f ca="1">IFERROR(VLOOKUP(ROW(A70),'فهرست بها کلی'!$D$13:$BO$1660,34,0),"")</f>
        <v/>
      </c>
      <c r="AX73" s="174" t="str">
        <f ca="1">IFERROR(VLOOKUP(ROW(A70),'فهرست بها کلی'!$D$13:$BO$1660,37,0),"")</f>
        <v/>
      </c>
      <c r="AY73" s="174" t="str">
        <f ca="1">IFERROR(VLOOKUP(ROW(A70),'فهرست بها کلی'!$D$13:$BO$1660,40,0),"")</f>
        <v/>
      </c>
      <c r="AZ73" s="174" t="str">
        <f ca="1">IFERROR(VLOOKUP(ROW(A70),'فهرست بها کلی'!$D$13:$BO$1660,43,0),"")</f>
        <v/>
      </c>
      <c r="BA73" s="174" t="str">
        <f ca="1">IFERROR(VLOOKUP(ROW(A70),'فهرست بها کلی'!$D$13:$BO$1660,46,0),"")</f>
        <v/>
      </c>
      <c r="BB73" s="174" t="str">
        <f ca="1">IFERROR(VLOOKUP(ROW(A70),'فهرست بها کلی'!$D$13:$BO$1660,49,0),"")</f>
        <v/>
      </c>
      <c r="BC73" s="174" t="str">
        <f ca="1">IFERROR(VLOOKUP(ROW(A70),'فهرست بها کلی'!$D$13:$BO$1660,52,0),"")</f>
        <v/>
      </c>
      <c r="BD73" s="174" t="str">
        <f ca="1">IFERROR(VLOOKUP(ROW(A70),'فهرست بها کلی'!$D$13:$BO$1660,55,0),"")</f>
        <v/>
      </c>
      <c r="BE73" s="174" t="str">
        <f ca="1">IFERROR(VLOOKUP(ROW(A70),'فهرست بها کلی'!$D$13:$BO$1660,58,0),"")</f>
        <v/>
      </c>
      <c r="BF73" s="174" t="str">
        <f ca="1">IFERROR(VLOOKUP(ROW(A70),'فهرست بها کلی'!$D$13:$BO$1660,61,0),"")</f>
        <v/>
      </c>
      <c r="BG73" s="174" t="str">
        <f ca="1">IFERROR(VLOOKUP(ROW(B70),'فهرست بها کلی'!$D$13:$BO$1660,64,0),"")</f>
        <v/>
      </c>
      <c r="BH73" s="174" t="str">
        <f ca="1">IFERROR(VLOOKUP(ROW(C70),'فهرست بها کلی'!$D$13:$BO$1660,15,0),"")</f>
        <v/>
      </c>
      <c r="BI73" s="245" t="str">
        <f t="shared" ca="1" si="15"/>
        <v xml:space="preserve"> </v>
      </c>
      <c r="BJ73" s="245" t="str">
        <f t="shared" ca="1" si="16"/>
        <v/>
      </c>
      <c r="BK73" s="189" t="str">
        <f t="shared" ca="1" si="17"/>
        <v/>
      </c>
      <c r="BL73" s="168" t="e">
        <f t="shared" ca="1" si="10"/>
        <v>#VALUE!</v>
      </c>
    </row>
    <row r="74" spans="1:64" ht="34.5" customHeight="1">
      <c r="A74" s="174" t="str">
        <f ca="1">IFERROR(VLOOKUP(ROW(A71),'فهرست بها کلی'!$D$13:$BO$1660,1,0),"")</f>
        <v/>
      </c>
      <c r="B74" s="174" t="str">
        <f ca="1">IFERROR(VLOOKUP(ROW(A71),'فهرست بها کلی'!$D$13:$BO$1660,4,0),"")</f>
        <v/>
      </c>
      <c r="C74" s="174" t="str">
        <f ca="1">IFERROR(VLOOKUP(ROW(A71),'فهرست بها کلی'!$D$13:$BO$1660,5,0),"")</f>
        <v/>
      </c>
      <c r="D74" s="174" t="str">
        <f ca="1">IFERROR(VLOOKUP(ROW(A71),'فهرست بها کلی'!$D$13:$BO$1660,6,0),"")</f>
        <v/>
      </c>
      <c r="E74" s="174" t="str">
        <f ca="1">IFERROR(VLOOKUP(ROW(A71),'فهرست بها کلی'!$D$13:$BO$1660,7,0),"")</f>
        <v/>
      </c>
      <c r="F74" s="174" t="str">
        <f ca="1">IFERROR(VLOOKUP(ROW(A71),'فهرست بها کلی'!$D$13:$BO$1660,8,0),"")</f>
        <v/>
      </c>
      <c r="G74" s="174" t="str">
        <f ca="1">IFERROR(VLOOKUP(ROW(A71),'فهرست بها کلی'!$D$13:$BO$1660,20,0),"")</f>
        <v/>
      </c>
      <c r="H74" s="174" t="str">
        <f ca="1">IFERROR(VLOOKUP(ROW(A71),'فهرست بها کلی'!$D$13:$BO$1660,23,0),"")</f>
        <v/>
      </c>
      <c r="I74" s="174" t="str">
        <f ca="1">IFERROR(VLOOKUP(ROW(A71),'فهرست بها کلی'!$D$13:$BO$1660,26,0),"")</f>
        <v/>
      </c>
      <c r="J74" s="174" t="str">
        <f ca="1">IFERROR(VLOOKUP(ROW(A71),'فهرست بها کلی'!$D$13:$BO$1660,29,0),"")</f>
        <v/>
      </c>
      <c r="K74" s="174" t="str">
        <f ca="1">IFERROR(VLOOKUP(ROW(A71),'فهرست بها کلی'!$D$13:$BO$1660,32,0),"")</f>
        <v/>
      </c>
      <c r="L74" s="174" t="str">
        <f ca="1">IFERROR(VLOOKUP(ROW(A71),'فهرست بها کلی'!$D$13:$BO$1660,35,0),"")</f>
        <v/>
      </c>
      <c r="M74" s="174" t="str">
        <f ca="1">IFERROR(VLOOKUP(ROW(A71),'فهرست بها کلی'!$D$13:$BO$1660,38,0),"")</f>
        <v/>
      </c>
      <c r="N74" s="174" t="str">
        <f ca="1">IFERROR(VLOOKUP(ROW(A71),'فهرست بها کلی'!$D$13:$BO$1660,41,0),"")</f>
        <v/>
      </c>
      <c r="O74" s="174" t="str">
        <f ca="1">IFERROR(VLOOKUP(ROW(A71),'فهرست بها کلی'!$D$13:$BO$1660,44,0),"")</f>
        <v/>
      </c>
      <c r="P74" s="174" t="str">
        <f ca="1">IFERROR(VLOOKUP(ROW(A71),'فهرست بها کلی'!$D$13:$BO$1660,47,0),"")</f>
        <v/>
      </c>
      <c r="Q74" s="174" t="str">
        <f ca="1">IFERROR(VLOOKUP(ROW(A71),'فهرست بها کلی'!$D$13:$BO$1660,50,0),"")</f>
        <v/>
      </c>
      <c r="R74" s="174" t="str">
        <f ca="1">IFERROR(VLOOKUP(ROW(A71),'فهرست بها کلی'!$D$13:$BO$1660,53,0),"")</f>
        <v/>
      </c>
      <c r="S74" s="174" t="str">
        <f ca="1">IFERROR(VLOOKUP(ROW(A71),'فهرست بها کلی'!$D$13:$BO$1660,56,0),"")</f>
        <v/>
      </c>
      <c r="T74" s="174" t="str">
        <f ca="1">IFERROR(VLOOKUP(ROW(A71),'فهرست بها کلی'!$D$13:$BO$1660,59,0),"")</f>
        <v/>
      </c>
      <c r="U74" s="174" t="str">
        <f ca="1">IFERROR(VLOOKUP(ROW(A71),'فهرست بها کلی'!$D$13:$BO$1660,62,0),"")</f>
        <v/>
      </c>
      <c r="V74" s="241">
        <f t="shared" ca="1" si="11"/>
        <v>0</v>
      </c>
      <c r="W74" s="242" t="str">
        <f t="shared" ca="1" si="12"/>
        <v/>
      </c>
      <c r="X74" s="174" t="str">
        <f ca="1">IFERROR(VLOOKUP(ROW(A71),'فهرست بها کلی'!$D$13:$BO$1660,9,0),"")</f>
        <v/>
      </c>
      <c r="Y74" s="174" t="str">
        <f ca="1">IFERROR(VLOOKUP(ROW(A71),'فهرست بها کلی'!$D$13:$BO$1660,10,0),"")</f>
        <v/>
      </c>
      <c r="Z74" s="174" t="str">
        <f ca="1">IFERROR(VLOOKUP(ROW(A71),'فهرست بها کلی'!$D$13:$BO$1660,11,0),"")</f>
        <v/>
      </c>
      <c r="AA74" s="174" t="str">
        <f ca="1">IFERROR(VLOOKUP(ROW(A71),'فهرست بها کلی'!$D$13:$BO$1660,12,0),"")</f>
        <v/>
      </c>
      <c r="AB74" s="243" t="str">
        <f t="shared" ca="1" si="13"/>
        <v/>
      </c>
      <c r="AC74" s="174" t="str">
        <f ca="1">IFERROR(VLOOKUP(ROW(A71),'فهرست بها کلی'!$D$13:$BO$1660,21,0),"")</f>
        <v/>
      </c>
      <c r="AD74" s="174" t="str">
        <f ca="1">IFERROR(VLOOKUP(ROW(A71),'فهرست بها کلی'!$D$13:$BO$1660,24,0),"")</f>
        <v/>
      </c>
      <c r="AE74" s="174" t="str">
        <f ca="1">IFERROR(VLOOKUP(ROW(A71),'فهرست بها کلی'!$D$13:$BO$1660,27,0),"")</f>
        <v/>
      </c>
      <c r="AF74" s="174" t="str">
        <f ca="1">IFERROR(VLOOKUP(ROW(A71),'فهرست بها کلی'!$D$13:$BO$1660,30,0),"")</f>
        <v/>
      </c>
      <c r="AG74" s="174" t="str">
        <f ca="1">IFERROR(VLOOKUP(ROW(A71),'فهرست بها کلی'!$D$13:$BO$1660,33,0),"")</f>
        <v/>
      </c>
      <c r="AH74" s="174" t="str">
        <f ca="1">IFERROR(VLOOKUP(ROW(A71),'فهرست بها کلی'!$D$13:$BO$1660,36,0),"")</f>
        <v/>
      </c>
      <c r="AI74" s="174" t="str">
        <f ca="1">IFERROR(VLOOKUP(ROW(A71),'فهرست بها کلی'!$D$13:$BO$1660,39,0),"")</f>
        <v/>
      </c>
      <c r="AJ74" s="174" t="str">
        <f ca="1">IFERROR(VLOOKUP(ROW(A71),'فهرست بها کلی'!$D$13:$BO$1660,42,0),"")</f>
        <v/>
      </c>
      <c r="AK74" s="174" t="str">
        <f ca="1">IFERROR(VLOOKUP(ROW(A71),'فهرست بها کلی'!$D$13:$BO$1660,45,0),"")</f>
        <v/>
      </c>
      <c r="AL74" s="174" t="str">
        <f ca="1">IFERROR(VLOOKUP(ROW(A71),'فهرست بها کلی'!$D$13:$BO$1660,48,0),"")</f>
        <v/>
      </c>
      <c r="AM74" s="174" t="str">
        <f ca="1">IFERROR(VLOOKUP(ROW(A71),'فهرست بها کلی'!$D$13:$BO$1660,51,0),"")</f>
        <v/>
      </c>
      <c r="AN74" s="174" t="str">
        <f ca="1">IFERROR(VLOOKUP(ROW(A71),'فهرست بها کلی'!$D$13:$BO$1660,54,0),"")</f>
        <v/>
      </c>
      <c r="AO74" s="174" t="str">
        <f ca="1">IFERROR(VLOOKUP(ROW(A71),'فهرست بها کلی'!$D$13:$BO$1660,57,0),"")</f>
        <v/>
      </c>
      <c r="AP74" s="174" t="str">
        <f ca="1">IFERROR(VLOOKUP(ROW(A71),'فهرست بها کلی'!$D$13:$BO$1660,60,0),"")</f>
        <v/>
      </c>
      <c r="AQ74" s="174" t="str">
        <f ca="1">IFERROR(VLOOKUP(ROW(A71),'فهرست بها کلی'!$D$13:$BO$1660,63,0),"")</f>
        <v/>
      </c>
      <c r="AR74" s="244">
        <f t="shared" ca="1" si="14"/>
        <v>0</v>
      </c>
      <c r="AS74" s="174" t="str">
        <f ca="1">IFERROR(VLOOKUP(ROW(A71),'فهرست بها کلی'!$D$13:$BO$1660,22,0),"")</f>
        <v/>
      </c>
      <c r="AT74" s="174" t="str">
        <f ca="1">IFERROR(VLOOKUP(ROW(A71),'فهرست بها کلی'!$D$13:$BO$1660,25,0),"")</f>
        <v/>
      </c>
      <c r="AU74" s="174" t="str">
        <f ca="1">IFERROR(VLOOKUP(ROW(A71),'فهرست بها کلی'!$D$13:$BO$1660,28,0),"")</f>
        <v/>
      </c>
      <c r="AV74" s="174" t="str">
        <f ca="1">IFERROR(VLOOKUP(ROW(A71),'فهرست بها کلی'!$D$13:$BO$1660,31,0),"")</f>
        <v/>
      </c>
      <c r="AW74" s="174" t="str">
        <f ca="1">IFERROR(VLOOKUP(ROW(A71),'فهرست بها کلی'!$D$13:$BO$1660,34,0),"")</f>
        <v/>
      </c>
      <c r="AX74" s="174" t="str">
        <f ca="1">IFERROR(VLOOKUP(ROW(A71),'فهرست بها کلی'!$D$13:$BO$1660,37,0),"")</f>
        <v/>
      </c>
      <c r="AY74" s="174" t="str">
        <f ca="1">IFERROR(VLOOKUP(ROW(A71),'فهرست بها کلی'!$D$13:$BO$1660,40,0),"")</f>
        <v/>
      </c>
      <c r="AZ74" s="174" t="str">
        <f ca="1">IFERROR(VLOOKUP(ROW(A71),'فهرست بها کلی'!$D$13:$BO$1660,43,0),"")</f>
        <v/>
      </c>
      <c r="BA74" s="174" t="str">
        <f ca="1">IFERROR(VLOOKUP(ROW(A71),'فهرست بها کلی'!$D$13:$BO$1660,46,0),"")</f>
        <v/>
      </c>
      <c r="BB74" s="174" t="str">
        <f ca="1">IFERROR(VLOOKUP(ROW(A71),'فهرست بها کلی'!$D$13:$BO$1660,49,0),"")</f>
        <v/>
      </c>
      <c r="BC74" s="174" t="str">
        <f ca="1">IFERROR(VLOOKUP(ROW(A71),'فهرست بها کلی'!$D$13:$BO$1660,52,0),"")</f>
        <v/>
      </c>
      <c r="BD74" s="174" t="str">
        <f ca="1">IFERROR(VLOOKUP(ROW(A71),'فهرست بها کلی'!$D$13:$BO$1660,55,0),"")</f>
        <v/>
      </c>
      <c r="BE74" s="174" t="str">
        <f ca="1">IFERROR(VLOOKUP(ROW(A71),'فهرست بها کلی'!$D$13:$BO$1660,58,0),"")</f>
        <v/>
      </c>
      <c r="BF74" s="174" t="str">
        <f ca="1">IFERROR(VLOOKUP(ROW(A71),'فهرست بها کلی'!$D$13:$BO$1660,61,0),"")</f>
        <v/>
      </c>
      <c r="BG74" s="174" t="str">
        <f ca="1">IFERROR(VLOOKUP(ROW(B71),'فهرست بها کلی'!$D$13:$BO$1660,64,0),"")</f>
        <v/>
      </c>
      <c r="BH74" s="174" t="str">
        <f ca="1">IFERROR(VLOOKUP(ROW(C71),'فهرست بها کلی'!$D$13:$BO$1660,15,0),"")</f>
        <v/>
      </c>
      <c r="BI74" s="245" t="str">
        <f t="shared" ca="1" si="15"/>
        <v xml:space="preserve"> </v>
      </c>
      <c r="BJ74" s="245" t="str">
        <f t="shared" ca="1" si="16"/>
        <v/>
      </c>
      <c r="BK74" s="189" t="str">
        <f t="shared" ca="1" si="17"/>
        <v/>
      </c>
      <c r="BL74" s="168" t="e">
        <f t="shared" ca="1" si="10"/>
        <v>#VALUE!</v>
      </c>
    </row>
    <row r="75" spans="1:64" ht="34.5" customHeight="1">
      <c r="A75" s="174" t="str">
        <f ca="1">IFERROR(VLOOKUP(ROW(A72),'فهرست بها کلی'!$D$13:$BO$1660,1,0),"")</f>
        <v/>
      </c>
      <c r="B75" s="174" t="str">
        <f ca="1">IFERROR(VLOOKUP(ROW(A72),'فهرست بها کلی'!$D$13:$BO$1660,4,0),"")</f>
        <v/>
      </c>
      <c r="C75" s="174" t="str">
        <f ca="1">IFERROR(VLOOKUP(ROW(A72),'فهرست بها کلی'!$D$13:$BO$1660,5,0),"")</f>
        <v/>
      </c>
      <c r="D75" s="174" t="str">
        <f ca="1">IFERROR(VLOOKUP(ROW(A72),'فهرست بها کلی'!$D$13:$BO$1660,6,0),"")</f>
        <v/>
      </c>
      <c r="E75" s="174" t="str">
        <f ca="1">IFERROR(VLOOKUP(ROW(A72),'فهرست بها کلی'!$D$13:$BO$1660,7,0),"")</f>
        <v/>
      </c>
      <c r="F75" s="174" t="str">
        <f ca="1">IFERROR(VLOOKUP(ROW(A72),'فهرست بها کلی'!$D$13:$BO$1660,8,0),"")</f>
        <v/>
      </c>
      <c r="G75" s="174" t="str">
        <f ca="1">IFERROR(VLOOKUP(ROW(A72),'فهرست بها کلی'!$D$13:$BO$1660,20,0),"")</f>
        <v/>
      </c>
      <c r="H75" s="174" t="str">
        <f ca="1">IFERROR(VLOOKUP(ROW(A72),'فهرست بها کلی'!$D$13:$BO$1660,23,0),"")</f>
        <v/>
      </c>
      <c r="I75" s="174" t="str">
        <f ca="1">IFERROR(VLOOKUP(ROW(A72),'فهرست بها کلی'!$D$13:$BO$1660,26,0),"")</f>
        <v/>
      </c>
      <c r="J75" s="174" t="str">
        <f ca="1">IFERROR(VLOOKUP(ROW(A72),'فهرست بها کلی'!$D$13:$BO$1660,29,0),"")</f>
        <v/>
      </c>
      <c r="K75" s="174" t="str">
        <f ca="1">IFERROR(VLOOKUP(ROW(A72),'فهرست بها کلی'!$D$13:$BO$1660,32,0),"")</f>
        <v/>
      </c>
      <c r="L75" s="174" t="str">
        <f ca="1">IFERROR(VLOOKUP(ROW(A72),'فهرست بها کلی'!$D$13:$BO$1660,35,0),"")</f>
        <v/>
      </c>
      <c r="M75" s="174" t="str">
        <f ca="1">IFERROR(VLOOKUP(ROW(A72),'فهرست بها کلی'!$D$13:$BO$1660,38,0),"")</f>
        <v/>
      </c>
      <c r="N75" s="174" t="str">
        <f ca="1">IFERROR(VLOOKUP(ROW(A72),'فهرست بها کلی'!$D$13:$BO$1660,41,0),"")</f>
        <v/>
      </c>
      <c r="O75" s="174" t="str">
        <f ca="1">IFERROR(VLOOKUP(ROW(A72),'فهرست بها کلی'!$D$13:$BO$1660,44,0),"")</f>
        <v/>
      </c>
      <c r="P75" s="174" t="str">
        <f ca="1">IFERROR(VLOOKUP(ROW(A72),'فهرست بها کلی'!$D$13:$BO$1660,47,0),"")</f>
        <v/>
      </c>
      <c r="Q75" s="174" t="str">
        <f ca="1">IFERROR(VLOOKUP(ROW(A72),'فهرست بها کلی'!$D$13:$BO$1660,50,0),"")</f>
        <v/>
      </c>
      <c r="R75" s="174" t="str">
        <f ca="1">IFERROR(VLOOKUP(ROW(A72),'فهرست بها کلی'!$D$13:$BO$1660,53,0),"")</f>
        <v/>
      </c>
      <c r="S75" s="174" t="str">
        <f ca="1">IFERROR(VLOOKUP(ROW(A72),'فهرست بها کلی'!$D$13:$BO$1660,56,0),"")</f>
        <v/>
      </c>
      <c r="T75" s="174" t="str">
        <f ca="1">IFERROR(VLOOKUP(ROW(A72),'فهرست بها کلی'!$D$13:$BO$1660,59,0),"")</f>
        <v/>
      </c>
      <c r="U75" s="174" t="str">
        <f ca="1">IFERROR(VLOOKUP(ROW(A72),'فهرست بها کلی'!$D$13:$BO$1660,62,0),"")</f>
        <v/>
      </c>
      <c r="V75" s="241">
        <f t="shared" ca="1" si="11"/>
        <v>0</v>
      </c>
      <c r="W75" s="242" t="str">
        <f t="shared" ca="1" si="12"/>
        <v/>
      </c>
      <c r="X75" s="174" t="str">
        <f ca="1">IFERROR(VLOOKUP(ROW(A72),'فهرست بها کلی'!$D$13:$BO$1660,9,0),"")</f>
        <v/>
      </c>
      <c r="Y75" s="174" t="str">
        <f ca="1">IFERROR(VLOOKUP(ROW(A72),'فهرست بها کلی'!$D$13:$BO$1660,10,0),"")</f>
        <v/>
      </c>
      <c r="Z75" s="174" t="str">
        <f ca="1">IFERROR(VLOOKUP(ROW(A72),'فهرست بها کلی'!$D$13:$BO$1660,11,0),"")</f>
        <v/>
      </c>
      <c r="AA75" s="174" t="str">
        <f ca="1">IFERROR(VLOOKUP(ROW(A72),'فهرست بها کلی'!$D$13:$BO$1660,12,0),"")</f>
        <v/>
      </c>
      <c r="AB75" s="243" t="str">
        <f t="shared" ca="1" si="13"/>
        <v/>
      </c>
      <c r="AC75" s="174" t="str">
        <f ca="1">IFERROR(VLOOKUP(ROW(A72),'فهرست بها کلی'!$D$13:$BO$1660,21,0),"")</f>
        <v/>
      </c>
      <c r="AD75" s="174" t="str">
        <f ca="1">IFERROR(VLOOKUP(ROW(A72),'فهرست بها کلی'!$D$13:$BO$1660,24,0),"")</f>
        <v/>
      </c>
      <c r="AE75" s="174" t="str">
        <f ca="1">IFERROR(VLOOKUP(ROW(A72),'فهرست بها کلی'!$D$13:$BO$1660,27,0),"")</f>
        <v/>
      </c>
      <c r="AF75" s="174" t="str">
        <f ca="1">IFERROR(VLOOKUP(ROW(A72),'فهرست بها کلی'!$D$13:$BO$1660,30,0),"")</f>
        <v/>
      </c>
      <c r="AG75" s="174" t="str">
        <f ca="1">IFERROR(VLOOKUP(ROW(A72),'فهرست بها کلی'!$D$13:$BO$1660,33,0),"")</f>
        <v/>
      </c>
      <c r="AH75" s="174" t="str">
        <f ca="1">IFERROR(VLOOKUP(ROW(A72),'فهرست بها کلی'!$D$13:$BO$1660,36,0),"")</f>
        <v/>
      </c>
      <c r="AI75" s="174" t="str">
        <f ca="1">IFERROR(VLOOKUP(ROW(A72),'فهرست بها کلی'!$D$13:$BO$1660,39,0),"")</f>
        <v/>
      </c>
      <c r="AJ75" s="174" t="str">
        <f ca="1">IFERROR(VLOOKUP(ROW(A72),'فهرست بها کلی'!$D$13:$BO$1660,42,0),"")</f>
        <v/>
      </c>
      <c r="AK75" s="174" t="str">
        <f ca="1">IFERROR(VLOOKUP(ROW(A72),'فهرست بها کلی'!$D$13:$BO$1660,45,0),"")</f>
        <v/>
      </c>
      <c r="AL75" s="174" t="str">
        <f ca="1">IFERROR(VLOOKUP(ROW(A72),'فهرست بها کلی'!$D$13:$BO$1660,48,0),"")</f>
        <v/>
      </c>
      <c r="AM75" s="174" t="str">
        <f ca="1">IFERROR(VLOOKUP(ROW(A72),'فهرست بها کلی'!$D$13:$BO$1660,51,0),"")</f>
        <v/>
      </c>
      <c r="AN75" s="174" t="str">
        <f ca="1">IFERROR(VLOOKUP(ROW(A72),'فهرست بها کلی'!$D$13:$BO$1660,54,0),"")</f>
        <v/>
      </c>
      <c r="AO75" s="174" t="str">
        <f ca="1">IFERROR(VLOOKUP(ROW(A72),'فهرست بها کلی'!$D$13:$BO$1660,57,0),"")</f>
        <v/>
      </c>
      <c r="AP75" s="174" t="str">
        <f ca="1">IFERROR(VLOOKUP(ROW(A72),'فهرست بها کلی'!$D$13:$BO$1660,60,0),"")</f>
        <v/>
      </c>
      <c r="AQ75" s="174" t="str">
        <f ca="1">IFERROR(VLOOKUP(ROW(A72),'فهرست بها کلی'!$D$13:$BO$1660,63,0),"")</f>
        <v/>
      </c>
      <c r="AR75" s="244">
        <f t="shared" ca="1" si="14"/>
        <v>0</v>
      </c>
      <c r="AS75" s="174" t="str">
        <f ca="1">IFERROR(VLOOKUP(ROW(A72),'فهرست بها کلی'!$D$13:$BO$1660,22,0),"")</f>
        <v/>
      </c>
      <c r="AT75" s="174" t="str">
        <f ca="1">IFERROR(VLOOKUP(ROW(A72),'فهرست بها کلی'!$D$13:$BO$1660,25,0),"")</f>
        <v/>
      </c>
      <c r="AU75" s="174" t="str">
        <f ca="1">IFERROR(VLOOKUP(ROW(A72),'فهرست بها کلی'!$D$13:$BO$1660,28,0),"")</f>
        <v/>
      </c>
      <c r="AV75" s="174" t="str">
        <f ca="1">IFERROR(VLOOKUP(ROW(A72),'فهرست بها کلی'!$D$13:$BO$1660,31,0),"")</f>
        <v/>
      </c>
      <c r="AW75" s="174" t="str">
        <f ca="1">IFERROR(VLOOKUP(ROW(A72),'فهرست بها کلی'!$D$13:$BO$1660,34,0),"")</f>
        <v/>
      </c>
      <c r="AX75" s="174" t="str">
        <f ca="1">IFERROR(VLOOKUP(ROW(A72),'فهرست بها کلی'!$D$13:$BO$1660,37,0),"")</f>
        <v/>
      </c>
      <c r="AY75" s="174" t="str">
        <f ca="1">IFERROR(VLOOKUP(ROW(A72),'فهرست بها کلی'!$D$13:$BO$1660,40,0),"")</f>
        <v/>
      </c>
      <c r="AZ75" s="174" t="str">
        <f ca="1">IFERROR(VLOOKUP(ROW(A72),'فهرست بها کلی'!$D$13:$BO$1660,43,0),"")</f>
        <v/>
      </c>
      <c r="BA75" s="174" t="str">
        <f ca="1">IFERROR(VLOOKUP(ROW(A72),'فهرست بها کلی'!$D$13:$BO$1660,46,0),"")</f>
        <v/>
      </c>
      <c r="BB75" s="174" t="str">
        <f ca="1">IFERROR(VLOOKUP(ROW(A72),'فهرست بها کلی'!$D$13:$BO$1660,49,0),"")</f>
        <v/>
      </c>
      <c r="BC75" s="174" t="str">
        <f ca="1">IFERROR(VLOOKUP(ROW(A72),'فهرست بها کلی'!$D$13:$BO$1660,52,0),"")</f>
        <v/>
      </c>
      <c r="BD75" s="174" t="str">
        <f ca="1">IFERROR(VLOOKUP(ROW(A72),'فهرست بها کلی'!$D$13:$BO$1660,55,0),"")</f>
        <v/>
      </c>
      <c r="BE75" s="174" t="str">
        <f ca="1">IFERROR(VLOOKUP(ROW(A72),'فهرست بها کلی'!$D$13:$BO$1660,58,0),"")</f>
        <v/>
      </c>
      <c r="BF75" s="174" t="str">
        <f ca="1">IFERROR(VLOOKUP(ROW(A72),'فهرست بها کلی'!$D$13:$BO$1660,61,0),"")</f>
        <v/>
      </c>
      <c r="BG75" s="174" t="str">
        <f ca="1">IFERROR(VLOOKUP(ROW(B72),'فهرست بها کلی'!$D$13:$BO$1660,64,0),"")</f>
        <v/>
      </c>
      <c r="BH75" s="174" t="str">
        <f ca="1">IFERROR(VLOOKUP(ROW(C72),'فهرست بها کلی'!$D$13:$BO$1660,15,0),"")</f>
        <v/>
      </c>
      <c r="BI75" s="245" t="str">
        <f t="shared" ca="1" si="15"/>
        <v xml:space="preserve"> </v>
      </c>
      <c r="BJ75" s="245" t="str">
        <f t="shared" ca="1" si="16"/>
        <v/>
      </c>
      <c r="BK75" s="189" t="str">
        <f t="shared" ca="1" si="17"/>
        <v/>
      </c>
      <c r="BL75" s="168" t="e">
        <f t="shared" ca="1" si="10"/>
        <v>#VALUE!</v>
      </c>
    </row>
    <row r="76" spans="1:64" ht="34.5" customHeight="1">
      <c r="A76" s="174" t="str">
        <f ca="1">IFERROR(VLOOKUP(ROW(A73),'فهرست بها کلی'!$D$13:$BO$1660,1,0),"")</f>
        <v/>
      </c>
      <c r="B76" s="174" t="str">
        <f ca="1">IFERROR(VLOOKUP(ROW(A73),'فهرست بها کلی'!$D$13:$BO$1660,4,0),"")</f>
        <v/>
      </c>
      <c r="C76" s="174" t="str">
        <f ca="1">IFERROR(VLOOKUP(ROW(A73),'فهرست بها کلی'!$D$13:$BO$1660,5,0),"")</f>
        <v/>
      </c>
      <c r="D76" s="174" t="str">
        <f ca="1">IFERROR(VLOOKUP(ROW(A73),'فهرست بها کلی'!$D$13:$BO$1660,6,0),"")</f>
        <v/>
      </c>
      <c r="E76" s="174" t="str">
        <f ca="1">IFERROR(VLOOKUP(ROW(A73),'فهرست بها کلی'!$D$13:$BO$1660,7,0),"")</f>
        <v/>
      </c>
      <c r="F76" s="174" t="str">
        <f ca="1">IFERROR(VLOOKUP(ROW(A73),'فهرست بها کلی'!$D$13:$BO$1660,8,0),"")</f>
        <v/>
      </c>
      <c r="G76" s="174" t="str">
        <f ca="1">IFERROR(VLOOKUP(ROW(A73),'فهرست بها کلی'!$D$13:$BO$1660,20,0),"")</f>
        <v/>
      </c>
      <c r="H76" s="174" t="str">
        <f ca="1">IFERROR(VLOOKUP(ROW(A73),'فهرست بها کلی'!$D$13:$BO$1660,23,0),"")</f>
        <v/>
      </c>
      <c r="I76" s="174" t="str">
        <f ca="1">IFERROR(VLOOKUP(ROW(A73),'فهرست بها کلی'!$D$13:$BO$1660,26,0),"")</f>
        <v/>
      </c>
      <c r="J76" s="174" t="str">
        <f ca="1">IFERROR(VLOOKUP(ROW(A73),'فهرست بها کلی'!$D$13:$BO$1660,29,0),"")</f>
        <v/>
      </c>
      <c r="K76" s="174" t="str">
        <f ca="1">IFERROR(VLOOKUP(ROW(A73),'فهرست بها کلی'!$D$13:$BO$1660,32,0),"")</f>
        <v/>
      </c>
      <c r="L76" s="174" t="str">
        <f ca="1">IFERROR(VLOOKUP(ROW(A73),'فهرست بها کلی'!$D$13:$BO$1660,35,0),"")</f>
        <v/>
      </c>
      <c r="M76" s="174" t="str">
        <f ca="1">IFERROR(VLOOKUP(ROW(A73),'فهرست بها کلی'!$D$13:$BO$1660,38,0),"")</f>
        <v/>
      </c>
      <c r="N76" s="174" t="str">
        <f ca="1">IFERROR(VLOOKUP(ROW(A73),'فهرست بها کلی'!$D$13:$BO$1660,41,0),"")</f>
        <v/>
      </c>
      <c r="O76" s="174" t="str">
        <f ca="1">IFERROR(VLOOKUP(ROW(A73),'فهرست بها کلی'!$D$13:$BO$1660,44,0),"")</f>
        <v/>
      </c>
      <c r="P76" s="174" t="str">
        <f ca="1">IFERROR(VLOOKUP(ROW(A73),'فهرست بها کلی'!$D$13:$BO$1660,47,0),"")</f>
        <v/>
      </c>
      <c r="Q76" s="174" t="str">
        <f ca="1">IFERROR(VLOOKUP(ROW(A73),'فهرست بها کلی'!$D$13:$BO$1660,50,0),"")</f>
        <v/>
      </c>
      <c r="R76" s="174" t="str">
        <f ca="1">IFERROR(VLOOKUP(ROW(A73),'فهرست بها کلی'!$D$13:$BO$1660,53,0),"")</f>
        <v/>
      </c>
      <c r="S76" s="174" t="str">
        <f ca="1">IFERROR(VLOOKUP(ROW(A73),'فهرست بها کلی'!$D$13:$BO$1660,56,0),"")</f>
        <v/>
      </c>
      <c r="T76" s="174" t="str">
        <f ca="1">IFERROR(VLOOKUP(ROW(A73),'فهرست بها کلی'!$D$13:$BO$1660,59,0),"")</f>
        <v/>
      </c>
      <c r="U76" s="174" t="str">
        <f ca="1">IFERROR(VLOOKUP(ROW(A73),'فهرست بها کلی'!$D$13:$BO$1660,62,0),"")</f>
        <v/>
      </c>
      <c r="V76" s="241">
        <f t="shared" ca="1" si="11"/>
        <v>0</v>
      </c>
      <c r="W76" s="242" t="str">
        <f t="shared" ca="1" si="12"/>
        <v/>
      </c>
      <c r="X76" s="174" t="str">
        <f ca="1">IFERROR(VLOOKUP(ROW(A73),'فهرست بها کلی'!$D$13:$BO$1660,9,0),"")</f>
        <v/>
      </c>
      <c r="Y76" s="174" t="str">
        <f ca="1">IFERROR(VLOOKUP(ROW(A73),'فهرست بها کلی'!$D$13:$BO$1660,10,0),"")</f>
        <v/>
      </c>
      <c r="Z76" s="174" t="str">
        <f ca="1">IFERROR(VLOOKUP(ROW(A73),'فهرست بها کلی'!$D$13:$BO$1660,11,0),"")</f>
        <v/>
      </c>
      <c r="AA76" s="174" t="str">
        <f ca="1">IFERROR(VLOOKUP(ROW(A73),'فهرست بها کلی'!$D$13:$BO$1660,12,0),"")</f>
        <v/>
      </c>
      <c r="AB76" s="243" t="str">
        <f t="shared" ca="1" si="13"/>
        <v/>
      </c>
      <c r="AC76" s="174" t="str">
        <f ca="1">IFERROR(VLOOKUP(ROW(A73),'فهرست بها کلی'!$D$13:$BO$1660,21,0),"")</f>
        <v/>
      </c>
      <c r="AD76" s="174" t="str">
        <f ca="1">IFERROR(VLOOKUP(ROW(A73),'فهرست بها کلی'!$D$13:$BO$1660,24,0),"")</f>
        <v/>
      </c>
      <c r="AE76" s="174" t="str">
        <f ca="1">IFERROR(VLOOKUP(ROW(A73),'فهرست بها کلی'!$D$13:$BO$1660,27,0),"")</f>
        <v/>
      </c>
      <c r="AF76" s="174" t="str">
        <f ca="1">IFERROR(VLOOKUP(ROW(A73),'فهرست بها کلی'!$D$13:$BO$1660,30,0),"")</f>
        <v/>
      </c>
      <c r="AG76" s="174" t="str">
        <f ca="1">IFERROR(VLOOKUP(ROW(A73),'فهرست بها کلی'!$D$13:$BO$1660,33,0),"")</f>
        <v/>
      </c>
      <c r="AH76" s="174" t="str">
        <f ca="1">IFERROR(VLOOKUP(ROW(A73),'فهرست بها کلی'!$D$13:$BO$1660,36,0),"")</f>
        <v/>
      </c>
      <c r="AI76" s="174" t="str">
        <f ca="1">IFERROR(VLOOKUP(ROW(A73),'فهرست بها کلی'!$D$13:$BO$1660,39,0),"")</f>
        <v/>
      </c>
      <c r="AJ76" s="174" t="str">
        <f ca="1">IFERROR(VLOOKUP(ROW(A73),'فهرست بها کلی'!$D$13:$BO$1660,42,0),"")</f>
        <v/>
      </c>
      <c r="AK76" s="174" t="str">
        <f ca="1">IFERROR(VLOOKUP(ROW(A73),'فهرست بها کلی'!$D$13:$BO$1660,45,0),"")</f>
        <v/>
      </c>
      <c r="AL76" s="174" t="str">
        <f ca="1">IFERROR(VLOOKUP(ROW(A73),'فهرست بها کلی'!$D$13:$BO$1660,48,0),"")</f>
        <v/>
      </c>
      <c r="AM76" s="174" t="str">
        <f ca="1">IFERROR(VLOOKUP(ROW(A73),'فهرست بها کلی'!$D$13:$BO$1660,51,0),"")</f>
        <v/>
      </c>
      <c r="AN76" s="174" t="str">
        <f ca="1">IFERROR(VLOOKUP(ROW(A73),'فهرست بها کلی'!$D$13:$BO$1660,54,0),"")</f>
        <v/>
      </c>
      <c r="AO76" s="174" t="str">
        <f ca="1">IFERROR(VLOOKUP(ROW(A73),'فهرست بها کلی'!$D$13:$BO$1660,57,0),"")</f>
        <v/>
      </c>
      <c r="AP76" s="174" t="str">
        <f ca="1">IFERROR(VLOOKUP(ROW(A73),'فهرست بها کلی'!$D$13:$BO$1660,60,0),"")</f>
        <v/>
      </c>
      <c r="AQ76" s="174" t="str">
        <f ca="1">IFERROR(VLOOKUP(ROW(A73),'فهرست بها کلی'!$D$13:$BO$1660,63,0),"")</f>
        <v/>
      </c>
      <c r="AR76" s="244">
        <f t="shared" ca="1" si="14"/>
        <v>0</v>
      </c>
      <c r="AS76" s="174" t="str">
        <f ca="1">IFERROR(VLOOKUP(ROW(A73),'فهرست بها کلی'!$D$13:$BO$1660,22,0),"")</f>
        <v/>
      </c>
      <c r="AT76" s="174" t="str">
        <f ca="1">IFERROR(VLOOKUP(ROW(A73),'فهرست بها کلی'!$D$13:$BO$1660,25,0),"")</f>
        <v/>
      </c>
      <c r="AU76" s="174" t="str">
        <f ca="1">IFERROR(VLOOKUP(ROW(A73),'فهرست بها کلی'!$D$13:$BO$1660,28,0),"")</f>
        <v/>
      </c>
      <c r="AV76" s="174" t="str">
        <f ca="1">IFERROR(VLOOKUP(ROW(A73),'فهرست بها کلی'!$D$13:$BO$1660,31,0),"")</f>
        <v/>
      </c>
      <c r="AW76" s="174" t="str">
        <f ca="1">IFERROR(VLOOKUP(ROW(A73),'فهرست بها کلی'!$D$13:$BO$1660,34,0),"")</f>
        <v/>
      </c>
      <c r="AX76" s="174" t="str">
        <f ca="1">IFERROR(VLOOKUP(ROW(A73),'فهرست بها کلی'!$D$13:$BO$1660,37,0),"")</f>
        <v/>
      </c>
      <c r="AY76" s="174" t="str">
        <f ca="1">IFERROR(VLOOKUP(ROW(A73),'فهرست بها کلی'!$D$13:$BO$1660,40,0),"")</f>
        <v/>
      </c>
      <c r="AZ76" s="174" t="str">
        <f ca="1">IFERROR(VLOOKUP(ROW(A73),'فهرست بها کلی'!$D$13:$BO$1660,43,0),"")</f>
        <v/>
      </c>
      <c r="BA76" s="174" t="str">
        <f ca="1">IFERROR(VLOOKUP(ROW(A73),'فهرست بها کلی'!$D$13:$BO$1660,46,0),"")</f>
        <v/>
      </c>
      <c r="BB76" s="174" t="str">
        <f ca="1">IFERROR(VLOOKUP(ROW(A73),'فهرست بها کلی'!$D$13:$BO$1660,49,0),"")</f>
        <v/>
      </c>
      <c r="BC76" s="174" t="str">
        <f ca="1">IFERROR(VLOOKUP(ROW(A73),'فهرست بها کلی'!$D$13:$BO$1660,52,0),"")</f>
        <v/>
      </c>
      <c r="BD76" s="174" t="str">
        <f ca="1">IFERROR(VLOOKUP(ROW(A73),'فهرست بها کلی'!$D$13:$BO$1660,55,0),"")</f>
        <v/>
      </c>
      <c r="BE76" s="174" t="str">
        <f ca="1">IFERROR(VLOOKUP(ROW(A73),'فهرست بها کلی'!$D$13:$BO$1660,58,0),"")</f>
        <v/>
      </c>
      <c r="BF76" s="174" t="str">
        <f ca="1">IFERROR(VLOOKUP(ROW(A73),'فهرست بها کلی'!$D$13:$BO$1660,61,0),"")</f>
        <v/>
      </c>
      <c r="BG76" s="174" t="str">
        <f ca="1">IFERROR(VLOOKUP(ROW(B73),'فهرست بها کلی'!$D$13:$BO$1660,64,0),"")</f>
        <v/>
      </c>
      <c r="BH76" s="174" t="str">
        <f ca="1">IFERROR(VLOOKUP(ROW(C73),'فهرست بها کلی'!$D$13:$BO$1660,15,0),"")</f>
        <v/>
      </c>
      <c r="BI76" s="245" t="str">
        <f t="shared" ca="1" si="15"/>
        <v xml:space="preserve"> </v>
      </c>
      <c r="BJ76" s="245" t="str">
        <f t="shared" ca="1" si="16"/>
        <v/>
      </c>
      <c r="BK76" s="189" t="str">
        <f t="shared" ca="1" si="17"/>
        <v/>
      </c>
      <c r="BL76" s="168" t="e">
        <f t="shared" ca="1" si="10"/>
        <v>#VALUE!</v>
      </c>
    </row>
    <row r="77" spans="1:64" ht="34.5" customHeight="1">
      <c r="A77" s="174" t="str">
        <f ca="1">IFERROR(VLOOKUP(ROW(A74),'فهرست بها کلی'!$D$13:$BO$1660,1,0),"")</f>
        <v/>
      </c>
      <c r="B77" s="174" t="str">
        <f ca="1">IFERROR(VLOOKUP(ROW(A74),'فهرست بها کلی'!$D$13:$BO$1660,4,0),"")</f>
        <v/>
      </c>
      <c r="C77" s="174" t="str">
        <f ca="1">IFERROR(VLOOKUP(ROW(A74),'فهرست بها کلی'!$D$13:$BO$1660,5,0),"")</f>
        <v/>
      </c>
      <c r="D77" s="174" t="str">
        <f ca="1">IFERROR(VLOOKUP(ROW(A74),'فهرست بها کلی'!$D$13:$BO$1660,6,0),"")</f>
        <v/>
      </c>
      <c r="E77" s="174" t="str">
        <f ca="1">IFERROR(VLOOKUP(ROW(A74),'فهرست بها کلی'!$D$13:$BO$1660,7,0),"")</f>
        <v/>
      </c>
      <c r="F77" s="174" t="str">
        <f ca="1">IFERROR(VLOOKUP(ROW(A74),'فهرست بها کلی'!$D$13:$BO$1660,8,0),"")</f>
        <v/>
      </c>
      <c r="G77" s="174" t="str">
        <f ca="1">IFERROR(VLOOKUP(ROW(A74),'فهرست بها کلی'!$D$13:$BO$1660,20,0),"")</f>
        <v/>
      </c>
      <c r="H77" s="174" t="str">
        <f ca="1">IFERROR(VLOOKUP(ROW(A74),'فهرست بها کلی'!$D$13:$BO$1660,23,0),"")</f>
        <v/>
      </c>
      <c r="I77" s="174" t="str">
        <f ca="1">IFERROR(VLOOKUP(ROW(A74),'فهرست بها کلی'!$D$13:$BO$1660,26,0),"")</f>
        <v/>
      </c>
      <c r="J77" s="174" t="str">
        <f ca="1">IFERROR(VLOOKUP(ROW(A74),'فهرست بها کلی'!$D$13:$BO$1660,29,0),"")</f>
        <v/>
      </c>
      <c r="K77" s="174" t="str">
        <f ca="1">IFERROR(VLOOKUP(ROW(A74),'فهرست بها کلی'!$D$13:$BO$1660,32,0),"")</f>
        <v/>
      </c>
      <c r="L77" s="174" t="str">
        <f ca="1">IFERROR(VLOOKUP(ROW(A74),'فهرست بها کلی'!$D$13:$BO$1660,35,0),"")</f>
        <v/>
      </c>
      <c r="M77" s="174" t="str">
        <f ca="1">IFERROR(VLOOKUP(ROW(A74),'فهرست بها کلی'!$D$13:$BO$1660,38,0),"")</f>
        <v/>
      </c>
      <c r="N77" s="174" t="str">
        <f ca="1">IFERROR(VLOOKUP(ROW(A74),'فهرست بها کلی'!$D$13:$BO$1660,41,0),"")</f>
        <v/>
      </c>
      <c r="O77" s="174" t="str">
        <f ca="1">IFERROR(VLOOKUP(ROW(A74),'فهرست بها کلی'!$D$13:$BO$1660,44,0),"")</f>
        <v/>
      </c>
      <c r="P77" s="174" t="str">
        <f ca="1">IFERROR(VLOOKUP(ROW(A74),'فهرست بها کلی'!$D$13:$BO$1660,47,0),"")</f>
        <v/>
      </c>
      <c r="Q77" s="174" t="str">
        <f ca="1">IFERROR(VLOOKUP(ROW(A74),'فهرست بها کلی'!$D$13:$BO$1660,50,0),"")</f>
        <v/>
      </c>
      <c r="R77" s="174" t="str">
        <f ca="1">IFERROR(VLOOKUP(ROW(A74),'فهرست بها کلی'!$D$13:$BO$1660,53,0),"")</f>
        <v/>
      </c>
      <c r="S77" s="174" t="str">
        <f ca="1">IFERROR(VLOOKUP(ROW(A74),'فهرست بها کلی'!$D$13:$BO$1660,56,0),"")</f>
        <v/>
      </c>
      <c r="T77" s="174" t="str">
        <f ca="1">IFERROR(VLOOKUP(ROW(A74),'فهرست بها کلی'!$D$13:$BO$1660,59,0),"")</f>
        <v/>
      </c>
      <c r="U77" s="174" t="str">
        <f ca="1">IFERROR(VLOOKUP(ROW(A74),'فهرست بها کلی'!$D$13:$BO$1660,62,0),"")</f>
        <v/>
      </c>
      <c r="V77" s="241">
        <f t="shared" ca="1" si="11"/>
        <v>0</v>
      </c>
      <c r="W77" s="242" t="str">
        <f t="shared" ca="1" si="12"/>
        <v/>
      </c>
      <c r="X77" s="174" t="str">
        <f ca="1">IFERROR(VLOOKUP(ROW(A74),'فهرست بها کلی'!$D$13:$BO$1660,9,0),"")</f>
        <v/>
      </c>
      <c r="Y77" s="174" t="str">
        <f ca="1">IFERROR(VLOOKUP(ROW(A74),'فهرست بها کلی'!$D$13:$BO$1660,10,0),"")</f>
        <v/>
      </c>
      <c r="Z77" s="174" t="str">
        <f ca="1">IFERROR(VLOOKUP(ROW(A74),'فهرست بها کلی'!$D$13:$BO$1660,11,0),"")</f>
        <v/>
      </c>
      <c r="AA77" s="174" t="str">
        <f ca="1">IFERROR(VLOOKUP(ROW(A74),'فهرست بها کلی'!$D$13:$BO$1660,12,0),"")</f>
        <v/>
      </c>
      <c r="AB77" s="243" t="str">
        <f t="shared" ca="1" si="13"/>
        <v/>
      </c>
      <c r="AC77" s="174" t="str">
        <f ca="1">IFERROR(VLOOKUP(ROW(A74),'فهرست بها کلی'!$D$13:$BO$1660,21,0),"")</f>
        <v/>
      </c>
      <c r="AD77" s="174" t="str">
        <f ca="1">IFERROR(VLOOKUP(ROW(A74),'فهرست بها کلی'!$D$13:$BO$1660,24,0),"")</f>
        <v/>
      </c>
      <c r="AE77" s="174" t="str">
        <f ca="1">IFERROR(VLOOKUP(ROW(A74),'فهرست بها کلی'!$D$13:$BO$1660,27,0),"")</f>
        <v/>
      </c>
      <c r="AF77" s="174" t="str">
        <f ca="1">IFERROR(VLOOKUP(ROW(A74),'فهرست بها کلی'!$D$13:$BO$1660,30,0),"")</f>
        <v/>
      </c>
      <c r="AG77" s="174" t="str">
        <f ca="1">IFERROR(VLOOKUP(ROW(A74),'فهرست بها کلی'!$D$13:$BO$1660,33,0),"")</f>
        <v/>
      </c>
      <c r="AH77" s="174" t="str">
        <f ca="1">IFERROR(VLOOKUP(ROW(A74),'فهرست بها کلی'!$D$13:$BO$1660,36,0),"")</f>
        <v/>
      </c>
      <c r="AI77" s="174" t="str">
        <f ca="1">IFERROR(VLOOKUP(ROW(A74),'فهرست بها کلی'!$D$13:$BO$1660,39,0),"")</f>
        <v/>
      </c>
      <c r="AJ77" s="174" t="str">
        <f ca="1">IFERROR(VLOOKUP(ROW(A74),'فهرست بها کلی'!$D$13:$BO$1660,42,0),"")</f>
        <v/>
      </c>
      <c r="AK77" s="174" t="str">
        <f ca="1">IFERROR(VLOOKUP(ROW(A74),'فهرست بها کلی'!$D$13:$BO$1660,45,0),"")</f>
        <v/>
      </c>
      <c r="AL77" s="174" t="str">
        <f ca="1">IFERROR(VLOOKUP(ROW(A74),'فهرست بها کلی'!$D$13:$BO$1660,48,0),"")</f>
        <v/>
      </c>
      <c r="AM77" s="174" t="str">
        <f ca="1">IFERROR(VLOOKUP(ROW(A74),'فهرست بها کلی'!$D$13:$BO$1660,51,0),"")</f>
        <v/>
      </c>
      <c r="AN77" s="174" t="str">
        <f ca="1">IFERROR(VLOOKUP(ROW(A74),'فهرست بها کلی'!$D$13:$BO$1660,54,0),"")</f>
        <v/>
      </c>
      <c r="AO77" s="174" t="str">
        <f ca="1">IFERROR(VLOOKUP(ROW(A74),'فهرست بها کلی'!$D$13:$BO$1660,57,0),"")</f>
        <v/>
      </c>
      <c r="AP77" s="174" t="str">
        <f ca="1">IFERROR(VLOOKUP(ROW(A74),'فهرست بها کلی'!$D$13:$BO$1660,60,0),"")</f>
        <v/>
      </c>
      <c r="AQ77" s="174" t="str">
        <f ca="1">IFERROR(VLOOKUP(ROW(A74),'فهرست بها کلی'!$D$13:$BO$1660,63,0),"")</f>
        <v/>
      </c>
      <c r="AR77" s="244">
        <f t="shared" ca="1" si="14"/>
        <v>0</v>
      </c>
      <c r="AS77" s="174" t="str">
        <f ca="1">IFERROR(VLOOKUP(ROW(A74),'فهرست بها کلی'!$D$13:$BO$1660,22,0),"")</f>
        <v/>
      </c>
      <c r="AT77" s="174" t="str">
        <f ca="1">IFERROR(VLOOKUP(ROW(A74),'فهرست بها کلی'!$D$13:$BO$1660,25,0),"")</f>
        <v/>
      </c>
      <c r="AU77" s="174" t="str">
        <f ca="1">IFERROR(VLOOKUP(ROW(A74),'فهرست بها کلی'!$D$13:$BO$1660,28,0),"")</f>
        <v/>
      </c>
      <c r="AV77" s="174" t="str">
        <f ca="1">IFERROR(VLOOKUP(ROW(A74),'فهرست بها کلی'!$D$13:$BO$1660,31,0),"")</f>
        <v/>
      </c>
      <c r="AW77" s="174" t="str">
        <f ca="1">IFERROR(VLOOKUP(ROW(A74),'فهرست بها کلی'!$D$13:$BO$1660,34,0),"")</f>
        <v/>
      </c>
      <c r="AX77" s="174" t="str">
        <f ca="1">IFERROR(VLOOKUP(ROW(A74),'فهرست بها کلی'!$D$13:$BO$1660,37,0),"")</f>
        <v/>
      </c>
      <c r="AY77" s="174" t="str">
        <f ca="1">IFERROR(VLOOKUP(ROW(A74),'فهرست بها کلی'!$D$13:$BO$1660,40,0),"")</f>
        <v/>
      </c>
      <c r="AZ77" s="174" t="str">
        <f ca="1">IFERROR(VLOOKUP(ROW(A74),'فهرست بها کلی'!$D$13:$BO$1660,43,0),"")</f>
        <v/>
      </c>
      <c r="BA77" s="174" t="str">
        <f ca="1">IFERROR(VLOOKUP(ROW(A74),'فهرست بها کلی'!$D$13:$BO$1660,46,0),"")</f>
        <v/>
      </c>
      <c r="BB77" s="174" t="str">
        <f ca="1">IFERROR(VLOOKUP(ROW(A74),'فهرست بها کلی'!$D$13:$BO$1660,49,0),"")</f>
        <v/>
      </c>
      <c r="BC77" s="174" t="str">
        <f ca="1">IFERROR(VLOOKUP(ROW(A74),'فهرست بها کلی'!$D$13:$BO$1660,52,0),"")</f>
        <v/>
      </c>
      <c r="BD77" s="174" t="str">
        <f ca="1">IFERROR(VLOOKUP(ROW(A74),'فهرست بها کلی'!$D$13:$BO$1660,55,0),"")</f>
        <v/>
      </c>
      <c r="BE77" s="174" t="str">
        <f ca="1">IFERROR(VLOOKUP(ROW(A74),'فهرست بها کلی'!$D$13:$BO$1660,58,0),"")</f>
        <v/>
      </c>
      <c r="BF77" s="174" t="str">
        <f ca="1">IFERROR(VLOOKUP(ROW(A74),'فهرست بها کلی'!$D$13:$BO$1660,61,0),"")</f>
        <v/>
      </c>
      <c r="BG77" s="174" t="str">
        <f ca="1">IFERROR(VLOOKUP(ROW(B74),'فهرست بها کلی'!$D$13:$BO$1660,64,0),"")</f>
        <v/>
      </c>
      <c r="BH77" s="174" t="str">
        <f ca="1">IFERROR(VLOOKUP(ROW(C74),'فهرست بها کلی'!$D$13:$BO$1660,15,0),"")</f>
        <v/>
      </c>
      <c r="BI77" s="245" t="str">
        <f t="shared" ca="1" si="15"/>
        <v xml:space="preserve"> </v>
      </c>
      <c r="BJ77" s="245" t="str">
        <f t="shared" ca="1" si="16"/>
        <v/>
      </c>
      <c r="BK77" s="189" t="str">
        <f t="shared" ca="1" si="17"/>
        <v/>
      </c>
      <c r="BL77" s="168" t="e">
        <f t="shared" ca="1" si="10"/>
        <v>#VALUE!</v>
      </c>
    </row>
    <row r="78" spans="1:64" ht="34.5" customHeight="1">
      <c r="A78" s="174" t="str">
        <f ca="1">IFERROR(VLOOKUP(ROW(A75),'فهرست بها کلی'!$D$13:$BO$1660,1,0),"")</f>
        <v/>
      </c>
      <c r="B78" s="174" t="str">
        <f ca="1">IFERROR(VLOOKUP(ROW(A75),'فهرست بها کلی'!$D$13:$BO$1660,4,0),"")</f>
        <v/>
      </c>
      <c r="C78" s="174" t="str">
        <f ca="1">IFERROR(VLOOKUP(ROW(A75),'فهرست بها کلی'!$D$13:$BO$1660,5,0),"")</f>
        <v/>
      </c>
      <c r="D78" s="174" t="str">
        <f ca="1">IFERROR(VLOOKUP(ROW(A75),'فهرست بها کلی'!$D$13:$BO$1660,6,0),"")</f>
        <v/>
      </c>
      <c r="E78" s="174" t="str">
        <f ca="1">IFERROR(VLOOKUP(ROW(A75),'فهرست بها کلی'!$D$13:$BO$1660,7,0),"")</f>
        <v/>
      </c>
      <c r="F78" s="174" t="str">
        <f ca="1">IFERROR(VLOOKUP(ROW(A75),'فهرست بها کلی'!$D$13:$BO$1660,8,0),"")</f>
        <v/>
      </c>
      <c r="G78" s="174" t="str">
        <f ca="1">IFERROR(VLOOKUP(ROW(A75),'فهرست بها کلی'!$D$13:$BO$1660,20,0),"")</f>
        <v/>
      </c>
      <c r="H78" s="174" t="str">
        <f ca="1">IFERROR(VLOOKUP(ROW(A75),'فهرست بها کلی'!$D$13:$BO$1660,23,0),"")</f>
        <v/>
      </c>
      <c r="I78" s="174" t="str">
        <f ca="1">IFERROR(VLOOKUP(ROW(A75),'فهرست بها کلی'!$D$13:$BO$1660,26,0),"")</f>
        <v/>
      </c>
      <c r="J78" s="174" t="str">
        <f ca="1">IFERROR(VLOOKUP(ROW(A75),'فهرست بها کلی'!$D$13:$BO$1660,29,0),"")</f>
        <v/>
      </c>
      <c r="K78" s="174" t="str">
        <f ca="1">IFERROR(VLOOKUP(ROW(A75),'فهرست بها کلی'!$D$13:$BO$1660,32,0),"")</f>
        <v/>
      </c>
      <c r="L78" s="174" t="str">
        <f ca="1">IFERROR(VLOOKUP(ROW(A75),'فهرست بها کلی'!$D$13:$BO$1660,35,0),"")</f>
        <v/>
      </c>
      <c r="M78" s="174" t="str">
        <f ca="1">IFERROR(VLOOKUP(ROW(A75),'فهرست بها کلی'!$D$13:$BO$1660,38,0),"")</f>
        <v/>
      </c>
      <c r="N78" s="174" t="str">
        <f ca="1">IFERROR(VLOOKUP(ROW(A75),'فهرست بها کلی'!$D$13:$BO$1660,41,0),"")</f>
        <v/>
      </c>
      <c r="O78" s="174" t="str">
        <f ca="1">IFERROR(VLOOKUP(ROW(A75),'فهرست بها کلی'!$D$13:$BO$1660,44,0),"")</f>
        <v/>
      </c>
      <c r="P78" s="174" t="str">
        <f ca="1">IFERROR(VLOOKUP(ROW(A75),'فهرست بها کلی'!$D$13:$BO$1660,47,0),"")</f>
        <v/>
      </c>
      <c r="Q78" s="174" t="str">
        <f ca="1">IFERROR(VLOOKUP(ROW(A75),'فهرست بها کلی'!$D$13:$BO$1660,50,0),"")</f>
        <v/>
      </c>
      <c r="R78" s="174" t="str">
        <f ca="1">IFERROR(VLOOKUP(ROW(A75),'فهرست بها کلی'!$D$13:$BO$1660,53,0),"")</f>
        <v/>
      </c>
      <c r="S78" s="174" t="str">
        <f ca="1">IFERROR(VLOOKUP(ROW(A75),'فهرست بها کلی'!$D$13:$BO$1660,56,0),"")</f>
        <v/>
      </c>
      <c r="T78" s="174" t="str">
        <f ca="1">IFERROR(VLOOKUP(ROW(A75),'فهرست بها کلی'!$D$13:$BO$1660,59,0),"")</f>
        <v/>
      </c>
      <c r="U78" s="174" t="str">
        <f ca="1">IFERROR(VLOOKUP(ROW(A75),'فهرست بها کلی'!$D$13:$BO$1660,62,0),"")</f>
        <v/>
      </c>
      <c r="V78" s="241">
        <f t="shared" ca="1" si="11"/>
        <v>0</v>
      </c>
      <c r="W78" s="242" t="str">
        <f t="shared" ca="1" si="12"/>
        <v/>
      </c>
      <c r="X78" s="174" t="str">
        <f ca="1">IFERROR(VLOOKUP(ROW(A75),'فهرست بها کلی'!$D$13:$BO$1660,9,0),"")</f>
        <v/>
      </c>
      <c r="Y78" s="174" t="str">
        <f ca="1">IFERROR(VLOOKUP(ROW(A75),'فهرست بها کلی'!$D$13:$BO$1660,10,0),"")</f>
        <v/>
      </c>
      <c r="Z78" s="174" t="str">
        <f ca="1">IFERROR(VLOOKUP(ROW(A75),'فهرست بها کلی'!$D$13:$BO$1660,11,0),"")</f>
        <v/>
      </c>
      <c r="AA78" s="174" t="str">
        <f ca="1">IFERROR(VLOOKUP(ROW(A75),'فهرست بها کلی'!$D$13:$BO$1660,12,0),"")</f>
        <v/>
      </c>
      <c r="AB78" s="243" t="str">
        <f t="shared" ca="1" si="13"/>
        <v/>
      </c>
      <c r="AC78" s="174" t="str">
        <f ca="1">IFERROR(VLOOKUP(ROW(A75),'فهرست بها کلی'!$D$13:$BO$1660,21,0),"")</f>
        <v/>
      </c>
      <c r="AD78" s="174" t="str">
        <f ca="1">IFERROR(VLOOKUP(ROW(A75),'فهرست بها کلی'!$D$13:$BO$1660,24,0),"")</f>
        <v/>
      </c>
      <c r="AE78" s="174" t="str">
        <f ca="1">IFERROR(VLOOKUP(ROW(A75),'فهرست بها کلی'!$D$13:$BO$1660,27,0),"")</f>
        <v/>
      </c>
      <c r="AF78" s="174" t="str">
        <f ca="1">IFERROR(VLOOKUP(ROW(A75),'فهرست بها کلی'!$D$13:$BO$1660,30,0),"")</f>
        <v/>
      </c>
      <c r="AG78" s="174" t="str">
        <f ca="1">IFERROR(VLOOKUP(ROW(A75),'فهرست بها کلی'!$D$13:$BO$1660,33,0),"")</f>
        <v/>
      </c>
      <c r="AH78" s="174" t="str">
        <f ca="1">IFERROR(VLOOKUP(ROW(A75),'فهرست بها کلی'!$D$13:$BO$1660,36,0),"")</f>
        <v/>
      </c>
      <c r="AI78" s="174" t="str">
        <f ca="1">IFERROR(VLOOKUP(ROW(A75),'فهرست بها کلی'!$D$13:$BO$1660,39,0),"")</f>
        <v/>
      </c>
      <c r="AJ78" s="174" t="str">
        <f ca="1">IFERROR(VLOOKUP(ROW(A75),'فهرست بها کلی'!$D$13:$BO$1660,42,0),"")</f>
        <v/>
      </c>
      <c r="AK78" s="174" t="str">
        <f ca="1">IFERROR(VLOOKUP(ROW(A75),'فهرست بها کلی'!$D$13:$BO$1660,45,0),"")</f>
        <v/>
      </c>
      <c r="AL78" s="174" t="str">
        <f ca="1">IFERROR(VLOOKUP(ROW(A75),'فهرست بها کلی'!$D$13:$BO$1660,48,0),"")</f>
        <v/>
      </c>
      <c r="AM78" s="174" t="str">
        <f ca="1">IFERROR(VLOOKUP(ROW(A75),'فهرست بها کلی'!$D$13:$BO$1660,51,0),"")</f>
        <v/>
      </c>
      <c r="AN78" s="174" t="str">
        <f ca="1">IFERROR(VLOOKUP(ROW(A75),'فهرست بها کلی'!$D$13:$BO$1660,54,0),"")</f>
        <v/>
      </c>
      <c r="AO78" s="174" t="str">
        <f ca="1">IFERROR(VLOOKUP(ROW(A75),'فهرست بها کلی'!$D$13:$BO$1660,57,0),"")</f>
        <v/>
      </c>
      <c r="AP78" s="174" t="str">
        <f ca="1">IFERROR(VLOOKUP(ROW(A75),'فهرست بها کلی'!$D$13:$BO$1660,60,0),"")</f>
        <v/>
      </c>
      <c r="AQ78" s="174" t="str">
        <f ca="1">IFERROR(VLOOKUP(ROW(A75),'فهرست بها کلی'!$D$13:$BO$1660,63,0),"")</f>
        <v/>
      </c>
      <c r="AR78" s="244">
        <f t="shared" ca="1" si="14"/>
        <v>0</v>
      </c>
      <c r="AS78" s="174" t="str">
        <f ca="1">IFERROR(VLOOKUP(ROW(A75),'فهرست بها کلی'!$D$13:$BO$1660,22,0),"")</f>
        <v/>
      </c>
      <c r="AT78" s="174" t="str">
        <f ca="1">IFERROR(VLOOKUP(ROW(A75),'فهرست بها کلی'!$D$13:$BO$1660,25,0),"")</f>
        <v/>
      </c>
      <c r="AU78" s="174" t="str">
        <f ca="1">IFERROR(VLOOKUP(ROW(A75),'فهرست بها کلی'!$D$13:$BO$1660,28,0),"")</f>
        <v/>
      </c>
      <c r="AV78" s="174" t="str">
        <f ca="1">IFERROR(VLOOKUP(ROW(A75),'فهرست بها کلی'!$D$13:$BO$1660,31,0),"")</f>
        <v/>
      </c>
      <c r="AW78" s="174" t="str">
        <f ca="1">IFERROR(VLOOKUP(ROW(A75),'فهرست بها کلی'!$D$13:$BO$1660,34,0),"")</f>
        <v/>
      </c>
      <c r="AX78" s="174" t="str">
        <f ca="1">IFERROR(VLOOKUP(ROW(A75),'فهرست بها کلی'!$D$13:$BO$1660,37,0),"")</f>
        <v/>
      </c>
      <c r="AY78" s="174" t="str">
        <f ca="1">IFERROR(VLOOKUP(ROW(A75),'فهرست بها کلی'!$D$13:$BO$1660,40,0),"")</f>
        <v/>
      </c>
      <c r="AZ78" s="174" t="str">
        <f ca="1">IFERROR(VLOOKUP(ROW(A75),'فهرست بها کلی'!$D$13:$BO$1660,43,0),"")</f>
        <v/>
      </c>
      <c r="BA78" s="174" t="str">
        <f ca="1">IFERROR(VLOOKUP(ROW(A75),'فهرست بها کلی'!$D$13:$BO$1660,46,0),"")</f>
        <v/>
      </c>
      <c r="BB78" s="174" t="str">
        <f ca="1">IFERROR(VLOOKUP(ROW(A75),'فهرست بها کلی'!$D$13:$BO$1660,49,0),"")</f>
        <v/>
      </c>
      <c r="BC78" s="174" t="str">
        <f ca="1">IFERROR(VLOOKUP(ROW(A75),'فهرست بها کلی'!$D$13:$BO$1660,52,0),"")</f>
        <v/>
      </c>
      <c r="BD78" s="174" t="str">
        <f ca="1">IFERROR(VLOOKUP(ROW(A75),'فهرست بها کلی'!$D$13:$BO$1660,55,0),"")</f>
        <v/>
      </c>
      <c r="BE78" s="174" t="str">
        <f ca="1">IFERROR(VLOOKUP(ROW(A75),'فهرست بها کلی'!$D$13:$BO$1660,58,0),"")</f>
        <v/>
      </c>
      <c r="BF78" s="174" t="str">
        <f ca="1">IFERROR(VLOOKUP(ROW(A75),'فهرست بها کلی'!$D$13:$BO$1660,61,0),"")</f>
        <v/>
      </c>
      <c r="BG78" s="174" t="str">
        <f ca="1">IFERROR(VLOOKUP(ROW(B75),'فهرست بها کلی'!$D$13:$BO$1660,64,0),"")</f>
        <v/>
      </c>
      <c r="BH78" s="174" t="str">
        <f ca="1">IFERROR(VLOOKUP(ROW(C75),'فهرست بها کلی'!$D$13:$BO$1660,15,0),"")</f>
        <v/>
      </c>
      <c r="BI78" s="245" t="str">
        <f t="shared" ca="1" si="15"/>
        <v xml:space="preserve"> </v>
      </c>
      <c r="BJ78" s="245" t="str">
        <f t="shared" ca="1" si="16"/>
        <v/>
      </c>
      <c r="BK78" s="189" t="str">
        <f t="shared" ca="1" si="17"/>
        <v/>
      </c>
      <c r="BL78" s="168" t="e">
        <f t="shared" ca="1" si="10"/>
        <v>#VALUE!</v>
      </c>
    </row>
    <row r="79" spans="1:64" ht="34.5" customHeight="1">
      <c r="A79" s="174" t="str">
        <f ca="1">IFERROR(VLOOKUP(ROW(A76),'فهرست بها کلی'!$D$13:$BO$1660,1,0),"")</f>
        <v/>
      </c>
      <c r="B79" s="174" t="str">
        <f ca="1">IFERROR(VLOOKUP(ROW(A76),'فهرست بها کلی'!$D$13:$BO$1660,4,0),"")</f>
        <v/>
      </c>
      <c r="C79" s="174" t="str">
        <f ca="1">IFERROR(VLOOKUP(ROW(A76),'فهرست بها کلی'!$D$13:$BO$1660,5,0),"")</f>
        <v/>
      </c>
      <c r="D79" s="174" t="str">
        <f ca="1">IFERROR(VLOOKUP(ROW(A76),'فهرست بها کلی'!$D$13:$BO$1660,6,0),"")</f>
        <v/>
      </c>
      <c r="E79" s="174" t="str">
        <f ca="1">IFERROR(VLOOKUP(ROW(A76),'فهرست بها کلی'!$D$13:$BO$1660,7,0),"")</f>
        <v/>
      </c>
      <c r="F79" s="174" t="str">
        <f ca="1">IFERROR(VLOOKUP(ROW(A76),'فهرست بها کلی'!$D$13:$BO$1660,8,0),"")</f>
        <v/>
      </c>
      <c r="G79" s="174" t="str">
        <f ca="1">IFERROR(VLOOKUP(ROW(A76),'فهرست بها کلی'!$D$13:$BO$1660,20,0),"")</f>
        <v/>
      </c>
      <c r="H79" s="174" t="str">
        <f ca="1">IFERROR(VLOOKUP(ROW(A76),'فهرست بها کلی'!$D$13:$BO$1660,23,0),"")</f>
        <v/>
      </c>
      <c r="I79" s="174" t="str">
        <f ca="1">IFERROR(VLOOKUP(ROW(A76),'فهرست بها کلی'!$D$13:$BO$1660,26,0),"")</f>
        <v/>
      </c>
      <c r="J79" s="174" t="str">
        <f ca="1">IFERROR(VLOOKUP(ROW(A76),'فهرست بها کلی'!$D$13:$BO$1660,29,0),"")</f>
        <v/>
      </c>
      <c r="K79" s="174" t="str">
        <f ca="1">IFERROR(VLOOKUP(ROW(A76),'فهرست بها کلی'!$D$13:$BO$1660,32,0),"")</f>
        <v/>
      </c>
      <c r="L79" s="174" t="str">
        <f ca="1">IFERROR(VLOOKUP(ROW(A76),'فهرست بها کلی'!$D$13:$BO$1660,35,0),"")</f>
        <v/>
      </c>
      <c r="M79" s="174" t="str">
        <f ca="1">IFERROR(VLOOKUP(ROW(A76),'فهرست بها کلی'!$D$13:$BO$1660,38,0),"")</f>
        <v/>
      </c>
      <c r="N79" s="174" t="str">
        <f ca="1">IFERROR(VLOOKUP(ROW(A76),'فهرست بها کلی'!$D$13:$BO$1660,41,0),"")</f>
        <v/>
      </c>
      <c r="O79" s="174" t="str">
        <f ca="1">IFERROR(VLOOKUP(ROW(A76),'فهرست بها کلی'!$D$13:$BO$1660,44,0),"")</f>
        <v/>
      </c>
      <c r="P79" s="174" t="str">
        <f ca="1">IFERROR(VLOOKUP(ROW(A76),'فهرست بها کلی'!$D$13:$BO$1660,47,0),"")</f>
        <v/>
      </c>
      <c r="Q79" s="174" t="str">
        <f ca="1">IFERROR(VLOOKUP(ROW(A76),'فهرست بها کلی'!$D$13:$BO$1660,50,0),"")</f>
        <v/>
      </c>
      <c r="R79" s="174" t="str">
        <f ca="1">IFERROR(VLOOKUP(ROW(A76),'فهرست بها کلی'!$D$13:$BO$1660,53,0),"")</f>
        <v/>
      </c>
      <c r="S79" s="174" t="str">
        <f ca="1">IFERROR(VLOOKUP(ROW(A76),'فهرست بها کلی'!$D$13:$BO$1660,56,0),"")</f>
        <v/>
      </c>
      <c r="T79" s="174" t="str">
        <f ca="1">IFERROR(VLOOKUP(ROW(A76),'فهرست بها کلی'!$D$13:$BO$1660,59,0),"")</f>
        <v/>
      </c>
      <c r="U79" s="174" t="str">
        <f ca="1">IFERROR(VLOOKUP(ROW(A76),'فهرست بها کلی'!$D$13:$BO$1660,62,0),"")</f>
        <v/>
      </c>
      <c r="V79" s="241">
        <f t="shared" ca="1" si="11"/>
        <v>0</v>
      </c>
      <c r="W79" s="242" t="str">
        <f t="shared" ca="1" si="12"/>
        <v/>
      </c>
      <c r="X79" s="174" t="str">
        <f ca="1">IFERROR(VLOOKUP(ROW(A76),'فهرست بها کلی'!$D$13:$BO$1660,9,0),"")</f>
        <v/>
      </c>
      <c r="Y79" s="174" t="str">
        <f ca="1">IFERROR(VLOOKUP(ROW(A76),'فهرست بها کلی'!$D$13:$BO$1660,10,0),"")</f>
        <v/>
      </c>
      <c r="Z79" s="174" t="str">
        <f ca="1">IFERROR(VLOOKUP(ROW(A76),'فهرست بها کلی'!$D$13:$BO$1660,11,0),"")</f>
        <v/>
      </c>
      <c r="AA79" s="174" t="str">
        <f ca="1">IFERROR(VLOOKUP(ROW(A76),'فهرست بها کلی'!$D$13:$BO$1660,12,0),"")</f>
        <v/>
      </c>
      <c r="AB79" s="243" t="str">
        <f t="shared" ca="1" si="13"/>
        <v/>
      </c>
      <c r="AC79" s="174" t="str">
        <f ca="1">IFERROR(VLOOKUP(ROW(A76),'فهرست بها کلی'!$D$13:$BO$1660,21,0),"")</f>
        <v/>
      </c>
      <c r="AD79" s="174" t="str">
        <f ca="1">IFERROR(VLOOKUP(ROW(A76),'فهرست بها کلی'!$D$13:$BO$1660,24,0),"")</f>
        <v/>
      </c>
      <c r="AE79" s="174" t="str">
        <f ca="1">IFERROR(VLOOKUP(ROW(A76),'فهرست بها کلی'!$D$13:$BO$1660,27,0),"")</f>
        <v/>
      </c>
      <c r="AF79" s="174" t="str">
        <f ca="1">IFERROR(VLOOKUP(ROW(A76),'فهرست بها کلی'!$D$13:$BO$1660,30,0),"")</f>
        <v/>
      </c>
      <c r="AG79" s="174" t="str">
        <f ca="1">IFERROR(VLOOKUP(ROW(A76),'فهرست بها کلی'!$D$13:$BO$1660,33,0),"")</f>
        <v/>
      </c>
      <c r="AH79" s="174" t="str">
        <f ca="1">IFERROR(VLOOKUP(ROW(A76),'فهرست بها کلی'!$D$13:$BO$1660,36,0),"")</f>
        <v/>
      </c>
      <c r="AI79" s="174" t="str">
        <f ca="1">IFERROR(VLOOKUP(ROW(A76),'فهرست بها کلی'!$D$13:$BO$1660,39,0),"")</f>
        <v/>
      </c>
      <c r="AJ79" s="174" t="str">
        <f ca="1">IFERROR(VLOOKUP(ROW(A76),'فهرست بها کلی'!$D$13:$BO$1660,42,0),"")</f>
        <v/>
      </c>
      <c r="AK79" s="174" t="str">
        <f ca="1">IFERROR(VLOOKUP(ROW(A76),'فهرست بها کلی'!$D$13:$BO$1660,45,0),"")</f>
        <v/>
      </c>
      <c r="AL79" s="174" t="str">
        <f ca="1">IFERROR(VLOOKUP(ROW(A76),'فهرست بها کلی'!$D$13:$BO$1660,48,0),"")</f>
        <v/>
      </c>
      <c r="AM79" s="174" t="str">
        <f ca="1">IFERROR(VLOOKUP(ROW(A76),'فهرست بها کلی'!$D$13:$BO$1660,51,0),"")</f>
        <v/>
      </c>
      <c r="AN79" s="174" t="str">
        <f ca="1">IFERROR(VLOOKUP(ROW(A76),'فهرست بها کلی'!$D$13:$BO$1660,54,0),"")</f>
        <v/>
      </c>
      <c r="AO79" s="174" t="str">
        <f ca="1">IFERROR(VLOOKUP(ROW(A76),'فهرست بها کلی'!$D$13:$BO$1660,57,0),"")</f>
        <v/>
      </c>
      <c r="AP79" s="174" t="str">
        <f ca="1">IFERROR(VLOOKUP(ROW(A76),'فهرست بها کلی'!$D$13:$BO$1660,60,0),"")</f>
        <v/>
      </c>
      <c r="AQ79" s="174" t="str">
        <f ca="1">IFERROR(VLOOKUP(ROW(A76),'فهرست بها کلی'!$D$13:$BO$1660,63,0),"")</f>
        <v/>
      </c>
      <c r="AR79" s="244">
        <f t="shared" ca="1" si="14"/>
        <v>0</v>
      </c>
      <c r="AS79" s="174" t="str">
        <f ca="1">IFERROR(VLOOKUP(ROW(A76),'فهرست بها کلی'!$D$13:$BO$1660,22,0),"")</f>
        <v/>
      </c>
      <c r="AT79" s="174" t="str">
        <f ca="1">IFERROR(VLOOKUP(ROW(A76),'فهرست بها کلی'!$D$13:$BO$1660,25,0),"")</f>
        <v/>
      </c>
      <c r="AU79" s="174" t="str">
        <f ca="1">IFERROR(VLOOKUP(ROW(A76),'فهرست بها کلی'!$D$13:$BO$1660,28,0),"")</f>
        <v/>
      </c>
      <c r="AV79" s="174" t="str">
        <f ca="1">IFERROR(VLOOKUP(ROW(A76),'فهرست بها کلی'!$D$13:$BO$1660,31,0),"")</f>
        <v/>
      </c>
      <c r="AW79" s="174" t="str">
        <f ca="1">IFERROR(VLOOKUP(ROW(A76),'فهرست بها کلی'!$D$13:$BO$1660,34,0),"")</f>
        <v/>
      </c>
      <c r="AX79" s="174" t="str">
        <f ca="1">IFERROR(VLOOKUP(ROW(A76),'فهرست بها کلی'!$D$13:$BO$1660,37,0),"")</f>
        <v/>
      </c>
      <c r="AY79" s="174" t="str">
        <f ca="1">IFERROR(VLOOKUP(ROW(A76),'فهرست بها کلی'!$D$13:$BO$1660,40,0),"")</f>
        <v/>
      </c>
      <c r="AZ79" s="174" t="str">
        <f ca="1">IFERROR(VLOOKUP(ROW(A76),'فهرست بها کلی'!$D$13:$BO$1660,43,0),"")</f>
        <v/>
      </c>
      <c r="BA79" s="174" t="str">
        <f ca="1">IFERROR(VLOOKUP(ROW(A76),'فهرست بها کلی'!$D$13:$BO$1660,46,0),"")</f>
        <v/>
      </c>
      <c r="BB79" s="174" t="str">
        <f ca="1">IFERROR(VLOOKUP(ROW(A76),'فهرست بها کلی'!$D$13:$BO$1660,49,0),"")</f>
        <v/>
      </c>
      <c r="BC79" s="174" t="str">
        <f ca="1">IFERROR(VLOOKUP(ROW(A76),'فهرست بها کلی'!$D$13:$BO$1660,52,0),"")</f>
        <v/>
      </c>
      <c r="BD79" s="174" t="str">
        <f ca="1">IFERROR(VLOOKUP(ROW(A76),'فهرست بها کلی'!$D$13:$BO$1660,55,0),"")</f>
        <v/>
      </c>
      <c r="BE79" s="174" t="str">
        <f ca="1">IFERROR(VLOOKUP(ROW(A76),'فهرست بها کلی'!$D$13:$BO$1660,58,0),"")</f>
        <v/>
      </c>
      <c r="BF79" s="174" t="str">
        <f ca="1">IFERROR(VLOOKUP(ROW(A76),'فهرست بها کلی'!$D$13:$BO$1660,61,0),"")</f>
        <v/>
      </c>
      <c r="BG79" s="174" t="str">
        <f ca="1">IFERROR(VLOOKUP(ROW(B76),'فهرست بها کلی'!$D$13:$BO$1660,64,0),"")</f>
        <v/>
      </c>
      <c r="BH79" s="174" t="str">
        <f ca="1">IFERROR(VLOOKUP(ROW(C76),'فهرست بها کلی'!$D$13:$BO$1660,15,0),"")</f>
        <v/>
      </c>
      <c r="BI79" s="245" t="str">
        <f t="shared" ca="1" si="15"/>
        <v xml:space="preserve"> </v>
      </c>
      <c r="BJ79" s="245" t="str">
        <f t="shared" ca="1" si="16"/>
        <v/>
      </c>
      <c r="BK79" s="189" t="str">
        <f t="shared" ca="1" si="17"/>
        <v/>
      </c>
      <c r="BL79" s="168" t="e">
        <f t="shared" ca="1" si="10"/>
        <v>#VALUE!</v>
      </c>
    </row>
    <row r="80" spans="1:64" ht="34.5" customHeight="1">
      <c r="A80" s="174" t="str">
        <f ca="1">IFERROR(VLOOKUP(ROW(A77),'فهرست بها کلی'!$D$13:$BO$1660,1,0),"")</f>
        <v/>
      </c>
      <c r="B80" s="174" t="str">
        <f ca="1">IFERROR(VLOOKUP(ROW(A77),'فهرست بها کلی'!$D$13:$BO$1660,4,0),"")</f>
        <v/>
      </c>
      <c r="C80" s="174" t="str">
        <f ca="1">IFERROR(VLOOKUP(ROW(A77),'فهرست بها کلی'!$D$13:$BO$1660,5,0),"")</f>
        <v/>
      </c>
      <c r="D80" s="174" t="str">
        <f ca="1">IFERROR(VLOOKUP(ROW(A77),'فهرست بها کلی'!$D$13:$BO$1660,6,0),"")</f>
        <v/>
      </c>
      <c r="E80" s="174" t="str">
        <f ca="1">IFERROR(VLOOKUP(ROW(A77),'فهرست بها کلی'!$D$13:$BO$1660,7,0),"")</f>
        <v/>
      </c>
      <c r="F80" s="174" t="str">
        <f ca="1">IFERROR(VLOOKUP(ROW(A77),'فهرست بها کلی'!$D$13:$BO$1660,8,0),"")</f>
        <v/>
      </c>
      <c r="G80" s="174" t="str">
        <f ca="1">IFERROR(VLOOKUP(ROW(A77),'فهرست بها کلی'!$D$13:$BO$1660,20,0),"")</f>
        <v/>
      </c>
      <c r="H80" s="174" t="str">
        <f ca="1">IFERROR(VLOOKUP(ROW(A77),'فهرست بها کلی'!$D$13:$BO$1660,23,0),"")</f>
        <v/>
      </c>
      <c r="I80" s="174" t="str">
        <f ca="1">IFERROR(VLOOKUP(ROW(A77),'فهرست بها کلی'!$D$13:$BO$1660,26,0),"")</f>
        <v/>
      </c>
      <c r="J80" s="174" t="str">
        <f ca="1">IFERROR(VLOOKUP(ROW(A77),'فهرست بها کلی'!$D$13:$BO$1660,29,0),"")</f>
        <v/>
      </c>
      <c r="K80" s="174" t="str">
        <f ca="1">IFERROR(VLOOKUP(ROW(A77),'فهرست بها کلی'!$D$13:$BO$1660,32,0),"")</f>
        <v/>
      </c>
      <c r="L80" s="174" t="str">
        <f ca="1">IFERROR(VLOOKUP(ROW(A77),'فهرست بها کلی'!$D$13:$BO$1660,35,0),"")</f>
        <v/>
      </c>
      <c r="M80" s="174" t="str">
        <f ca="1">IFERROR(VLOOKUP(ROW(A77),'فهرست بها کلی'!$D$13:$BO$1660,38,0),"")</f>
        <v/>
      </c>
      <c r="N80" s="174" t="str">
        <f ca="1">IFERROR(VLOOKUP(ROW(A77),'فهرست بها کلی'!$D$13:$BO$1660,41,0),"")</f>
        <v/>
      </c>
      <c r="O80" s="174" t="str">
        <f ca="1">IFERROR(VLOOKUP(ROW(A77),'فهرست بها کلی'!$D$13:$BO$1660,44,0),"")</f>
        <v/>
      </c>
      <c r="P80" s="174" t="str">
        <f ca="1">IFERROR(VLOOKUP(ROW(A77),'فهرست بها کلی'!$D$13:$BO$1660,47,0),"")</f>
        <v/>
      </c>
      <c r="Q80" s="174" t="str">
        <f ca="1">IFERROR(VLOOKUP(ROW(A77),'فهرست بها کلی'!$D$13:$BO$1660,50,0),"")</f>
        <v/>
      </c>
      <c r="R80" s="174" t="str">
        <f ca="1">IFERROR(VLOOKUP(ROW(A77),'فهرست بها کلی'!$D$13:$BO$1660,53,0),"")</f>
        <v/>
      </c>
      <c r="S80" s="174" t="str">
        <f ca="1">IFERROR(VLOOKUP(ROW(A77),'فهرست بها کلی'!$D$13:$BO$1660,56,0),"")</f>
        <v/>
      </c>
      <c r="T80" s="174" t="str">
        <f ca="1">IFERROR(VLOOKUP(ROW(A77),'فهرست بها کلی'!$D$13:$BO$1660,59,0),"")</f>
        <v/>
      </c>
      <c r="U80" s="174" t="str">
        <f ca="1">IFERROR(VLOOKUP(ROW(A77),'فهرست بها کلی'!$D$13:$BO$1660,62,0),"")</f>
        <v/>
      </c>
      <c r="V80" s="241">
        <f t="shared" ca="1" si="11"/>
        <v>0</v>
      </c>
      <c r="W80" s="242" t="str">
        <f t="shared" ca="1" si="12"/>
        <v/>
      </c>
      <c r="X80" s="174" t="str">
        <f ca="1">IFERROR(VLOOKUP(ROW(A77),'فهرست بها کلی'!$D$13:$BO$1660,9,0),"")</f>
        <v/>
      </c>
      <c r="Y80" s="174" t="str">
        <f ca="1">IFERROR(VLOOKUP(ROW(A77),'فهرست بها کلی'!$D$13:$BO$1660,10,0),"")</f>
        <v/>
      </c>
      <c r="Z80" s="174" t="str">
        <f ca="1">IFERROR(VLOOKUP(ROW(A77),'فهرست بها کلی'!$D$13:$BO$1660,11,0),"")</f>
        <v/>
      </c>
      <c r="AA80" s="174" t="str">
        <f ca="1">IFERROR(VLOOKUP(ROW(A77),'فهرست بها کلی'!$D$13:$BO$1660,12,0),"")</f>
        <v/>
      </c>
      <c r="AB80" s="243" t="str">
        <f t="shared" ca="1" si="13"/>
        <v/>
      </c>
      <c r="AC80" s="174" t="str">
        <f ca="1">IFERROR(VLOOKUP(ROW(A77),'فهرست بها کلی'!$D$13:$BO$1660,21,0),"")</f>
        <v/>
      </c>
      <c r="AD80" s="174" t="str">
        <f ca="1">IFERROR(VLOOKUP(ROW(A77),'فهرست بها کلی'!$D$13:$BO$1660,24,0),"")</f>
        <v/>
      </c>
      <c r="AE80" s="174" t="str">
        <f ca="1">IFERROR(VLOOKUP(ROW(A77),'فهرست بها کلی'!$D$13:$BO$1660,27,0),"")</f>
        <v/>
      </c>
      <c r="AF80" s="174" t="str">
        <f ca="1">IFERROR(VLOOKUP(ROW(A77),'فهرست بها کلی'!$D$13:$BO$1660,30,0),"")</f>
        <v/>
      </c>
      <c r="AG80" s="174" t="str">
        <f ca="1">IFERROR(VLOOKUP(ROW(A77),'فهرست بها کلی'!$D$13:$BO$1660,33,0),"")</f>
        <v/>
      </c>
      <c r="AH80" s="174" t="str">
        <f ca="1">IFERROR(VLOOKUP(ROW(A77),'فهرست بها کلی'!$D$13:$BO$1660,36,0),"")</f>
        <v/>
      </c>
      <c r="AI80" s="174" t="str">
        <f ca="1">IFERROR(VLOOKUP(ROW(A77),'فهرست بها کلی'!$D$13:$BO$1660,39,0),"")</f>
        <v/>
      </c>
      <c r="AJ80" s="174" t="str">
        <f ca="1">IFERROR(VLOOKUP(ROW(A77),'فهرست بها کلی'!$D$13:$BO$1660,42,0),"")</f>
        <v/>
      </c>
      <c r="AK80" s="174" t="str">
        <f ca="1">IFERROR(VLOOKUP(ROW(A77),'فهرست بها کلی'!$D$13:$BO$1660,45,0),"")</f>
        <v/>
      </c>
      <c r="AL80" s="174" t="str">
        <f ca="1">IFERROR(VLOOKUP(ROW(A77),'فهرست بها کلی'!$D$13:$BO$1660,48,0),"")</f>
        <v/>
      </c>
      <c r="AM80" s="174" t="str">
        <f ca="1">IFERROR(VLOOKUP(ROW(A77),'فهرست بها کلی'!$D$13:$BO$1660,51,0),"")</f>
        <v/>
      </c>
      <c r="AN80" s="174" t="str">
        <f ca="1">IFERROR(VLOOKUP(ROW(A77),'فهرست بها کلی'!$D$13:$BO$1660,54,0),"")</f>
        <v/>
      </c>
      <c r="AO80" s="174" t="str">
        <f ca="1">IFERROR(VLOOKUP(ROW(A77),'فهرست بها کلی'!$D$13:$BO$1660,57,0),"")</f>
        <v/>
      </c>
      <c r="AP80" s="174" t="str">
        <f ca="1">IFERROR(VLOOKUP(ROW(A77),'فهرست بها کلی'!$D$13:$BO$1660,60,0),"")</f>
        <v/>
      </c>
      <c r="AQ80" s="174" t="str">
        <f ca="1">IFERROR(VLOOKUP(ROW(A77),'فهرست بها کلی'!$D$13:$BO$1660,63,0),"")</f>
        <v/>
      </c>
      <c r="AR80" s="244">
        <f t="shared" ca="1" si="14"/>
        <v>0</v>
      </c>
      <c r="AS80" s="174" t="str">
        <f ca="1">IFERROR(VLOOKUP(ROW(A77),'فهرست بها کلی'!$D$13:$BO$1660,22,0),"")</f>
        <v/>
      </c>
      <c r="AT80" s="174" t="str">
        <f ca="1">IFERROR(VLOOKUP(ROW(A77),'فهرست بها کلی'!$D$13:$BO$1660,25,0),"")</f>
        <v/>
      </c>
      <c r="AU80" s="174" t="str">
        <f ca="1">IFERROR(VLOOKUP(ROW(A77),'فهرست بها کلی'!$D$13:$BO$1660,28,0),"")</f>
        <v/>
      </c>
      <c r="AV80" s="174" t="str">
        <f ca="1">IFERROR(VLOOKUP(ROW(A77),'فهرست بها کلی'!$D$13:$BO$1660,31,0),"")</f>
        <v/>
      </c>
      <c r="AW80" s="174" t="str">
        <f ca="1">IFERROR(VLOOKUP(ROW(A77),'فهرست بها کلی'!$D$13:$BO$1660,34,0),"")</f>
        <v/>
      </c>
      <c r="AX80" s="174" t="str">
        <f ca="1">IFERROR(VLOOKUP(ROW(A77),'فهرست بها کلی'!$D$13:$BO$1660,37,0),"")</f>
        <v/>
      </c>
      <c r="AY80" s="174" t="str">
        <f ca="1">IFERROR(VLOOKUP(ROW(A77),'فهرست بها کلی'!$D$13:$BO$1660,40,0),"")</f>
        <v/>
      </c>
      <c r="AZ80" s="174" t="str">
        <f ca="1">IFERROR(VLOOKUP(ROW(A77),'فهرست بها کلی'!$D$13:$BO$1660,43,0),"")</f>
        <v/>
      </c>
      <c r="BA80" s="174" t="str">
        <f ca="1">IFERROR(VLOOKUP(ROW(A77),'فهرست بها کلی'!$D$13:$BO$1660,46,0),"")</f>
        <v/>
      </c>
      <c r="BB80" s="174" t="str">
        <f ca="1">IFERROR(VLOOKUP(ROW(A77),'فهرست بها کلی'!$D$13:$BO$1660,49,0),"")</f>
        <v/>
      </c>
      <c r="BC80" s="174" t="str">
        <f ca="1">IFERROR(VLOOKUP(ROW(A77),'فهرست بها کلی'!$D$13:$BO$1660,52,0),"")</f>
        <v/>
      </c>
      <c r="BD80" s="174" t="str">
        <f ca="1">IFERROR(VLOOKUP(ROW(A77),'فهرست بها کلی'!$D$13:$BO$1660,55,0),"")</f>
        <v/>
      </c>
      <c r="BE80" s="174" t="str">
        <f ca="1">IFERROR(VLOOKUP(ROW(A77),'فهرست بها کلی'!$D$13:$BO$1660,58,0),"")</f>
        <v/>
      </c>
      <c r="BF80" s="174" t="str">
        <f ca="1">IFERROR(VLOOKUP(ROW(A77),'فهرست بها کلی'!$D$13:$BO$1660,61,0),"")</f>
        <v/>
      </c>
      <c r="BG80" s="174" t="str">
        <f ca="1">IFERROR(VLOOKUP(ROW(B77),'فهرست بها کلی'!$D$13:$BO$1660,64,0),"")</f>
        <v/>
      </c>
      <c r="BH80" s="174" t="str">
        <f ca="1">IFERROR(VLOOKUP(ROW(C77),'فهرست بها کلی'!$D$13:$BO$1660,15,0),"")</f>
        <v/>
      </c>
      <c r="BI80" s="245" t="str">
        <f t="shared" ca="1" si="15"/>
        <v xml:space="preserve"> </v>
      </c>
      <c r="BJ80" s="245" t="str">
        <f t="shared" ca="1" si="16"/>
        <v/>
      </c>
      <c r="BK80" s="189" t="str">
        <f t="shared" ca="1" si="17"/>
        <v/>
      </c>
      <c r="BL80" s="168" t="e">
        <f t="shared" ca="1" si="10"/>
        <v>#VALUE!</v>
      </c>
    </row>
    <row r="81" spans="1:64" ht="34.5" customHeight="1">
      <c r="A81" s="174" t="str">
        <f ca="1">IFERROR(VLOOKUP(ROW(A78),'فهرست بها کلی'!$D$13:$BO$1660,1,0),"")</f>
        <v/>
      </c>
      <c r="B81" s="174" t="str">
        <f ca="1">IFERROR(VLOOKUP(ROW(A78),'فهرست بها کلی'!$D$13:$BO$1660,4,0),"")</f>
        <v/>
      </c>
      <c r="C81" s="174" t="str">
        <f ca="1">IFERROR(VLOOKUP(ROW(A78),'فهرست بها کلی'!$D$13:$BO$1660,5,0),"")</f>
        <v/>
      </c>
      <c r="D81" s="174" t="str">
        <f ca="1">IFERROR(VLOOKUP(ROW(A78),'فهرست بها کلی'!$D$13:$BO$1660,6,0),"")</f>
        <v/>
      </c>
      <c r="E81" s="174" t="str">
        <f ca="1">IFERROR(VLOOKUP(ROW(A78),'فهرست بها کلی'!$D$13:$BO$1660,7,0),"")</f>
        <v/>
      </c>
      <c r="F81" s="174" t="str">
        <f ca="1">IFERROR(VLOOKUP(ROW(A78),'فهرست بها کلی'!$D$13:$BO$1660,8,0),"")</f>
        <v/>
      </c>
      <c r="G81" s="174" t="str">
        <f ca="1">IFERROR(VLOOKUP(ROW(A78),'فهرست بها کلی'!$D$13:$BO$1660,20,0),"")</f>
        <v/>
      </c>
      <c r="H81" s="174" t="str">
        <f ca="1">IFERROR(VLOOKUP(ROW(A78),'فهرست بها کلی'!$D$13:$BO$1660,23,0),"")</f>
        <v/>
      </c>
      <c r="I81" s="174" t="str">
        <f ca="1">IFERROR(VLOOKUP(ROW(A78),'فهرست بها کلی'!$D$13:$BO$1660,26,0),"")</f>
        <v/>
      </c>
      <c r="J81" s="174" t="str">
        <f ca="1">IFERROR(VLOOKUP(ROW(A78),'فهرست بها کلی'!$D$13:$BO$1660,29,0),"")</f>
        <v/>
      </c>
      <c r="K81" s="174" t="str">
        <f ca="1">IFERROR(VLOOKUP(ROW(A78),'فهرست بها کلی'!$D$13:$BO$1660,32,0),"")</f>
        <v/>
      </c>
      <c r="L81" s="174" t="str">
        <f ca="1">IFERROR(VLOOKUP(ROW(A78),'فهرست بها کلی'!$D$13:$BO$1660,35,0),"")</f>
        <v/>
      </c>
      <c r="M81" s="174" t="str">
        <f ca="1">IFERROR(VLOOKUP(ROW(A78),'فهرست بها کلی'!$D$13:$BO$1660,38,0),"")</f>
        <v/>
      </c>
      <c r="N81" s="174" t="str">
        <f ca="1">IFERROR(VLOOKUP(ROW(A78),'فهرست بها کلی'!$D$13:$BO$1660,41,0),"")</f>
        <v/>
      </c>
      <c r="O81" s="174" t="str">
        <f ca="1">IFERROR(VLOOKUP(ROW(A78),'فهرست بها کلی'!$D$13:$BO$1660,44,0),"")</f>
        <v/>
      </c>
      <c r="P81" s="174" t="str">
        <f ca="1">IFERROR(VLOOKUP(ROW(A78),'فهرست بها کلی'!$D$13:$BO$1660,47,0),"")</f>
        <v/>
      </c>
      <c r="Q81" s="174" t="str">
        <f ca="1">IFERROR(VLOOKUP(ROW(A78),'فهرست بها کلی'!$D$13:$BO$1660,50,0),"")</f>
        <v/>
      </c>
      <c r="R81" s="174" t="str">
        <f ca="1">IFERROR(VLOOKUP(ROW(A78),'فهرست بها کلی'!$D$13:$BO$1660,53,0),"")</f>
        <v/>
      </c>
      <c r="S81" s="174" t="str">
        <f ca="1">IFERROR(VLOOKUP(ROW(A78),'فهرست بها کلی'!$D$13:$BO$1660,56,0),"")</f>
        <v/>
      </c>
      <c r="T81" s="174" t="str">
        <f ca="1">IFERROR(VLOOKUP(ROW(A78),'فهرست بها کلی'!$D$13:$BO$1660,59,0),"")</f>
        <v/>
      </c>
      <c r="U81" s="174" t="str">
        <f ca="1">IFERROR(VLOOKUP(ROW(A78),'فهرست بها کلی'!$D$13:$BO$1660,62,0),"")</f>
        <v/>
      </c>
      <c r="V81" s="241">
        <f t="shared" ca="1" si="11"/>
        <v>0</v>
      </c>
      <c r="W81" s="242" t="str">
        <f t="shared" ca="1" si="12"/>
        <v/>
      </c>
      <c r="X81" s="174" t="str">
        <f ca="1">IFERROR(VLOOKUP(ROW(A78),'فهرست بها کلی'!$D$13:$BO$1660,9,0),"")</f>
        <v/>
      </c>
      <c r="Y81" s="174" t="str">
        <f ca="1">IFERROR(VLOOKUP(ROW(A78),'فهرست بها کلی'!$D$13:$BO$1660,10,0),"")</f>
        <v/>
      </c>
      <c r="Z81" s="174" t="str">
        <f ca="1">IFERROR(VLOOKUP(ROW(A78),'فهرست بها کلی'!$D$13:$BO$1660,11,0),"")</f>
        <v/>
      </c>
      <c r="AA81" s="174" t="str">
        <f ca="1">IFERROR(VLOOKUP(ROW(A78),'فهرست بها کلی'!$D$13:$BO$1660,12,0),"")</f>
        <v/>
      </c>
      <c r="AB81" s="243" t="str">
        <f t="shared" ca="1" si="13"/>
        <v/>
      </c>
      <c r="AC81" s="174" t="str">
        <f ca="1">IFERROR(VLOOKUP(ROW(A78),'فهرست بها کلی'!$D$13:$BO$1660,21,0),"")</f>
        <v/>
      </c>
      <c r="AD81" s="174" t="str">
        <f ca="1">IFERROR(VLOOKUP(ROW(A78),'فهرست بها کلی'!$D$13:$BO$1660,24,0),"")</f>
        <v/>
      </c>
      <c r="AE81" s="174" t="str">
        <f ca="1">IFERROR(VLOOKUP(ROW(A78),'فهرست بها کلی'!$D$13:$BO$1660,27,0),"")</f>
        <v/>
      </c>
      <c r="AF81" s="174" t="str">
        <f ca="1">IFERROR(VLOOKUP(ROW(A78),'فهرست بها کلی'!$D$13:$BO$1660,30,0),"")</f>
        <v/>
      </c>
      <c r="AG81" s="174" t="str">
        <f ca="1">IFERROR(VLOOKUP(ROW(A78),'فهرست بها کلی'!$D$13:$BO$1660,33,0),"")</f>
        <v/>
      </c>
      <c r="AH81" s="174" t="str">
        <f ca="1">IFERROR(VLOOKUP(ROW(A78),'فهرست بها کلی'!$D$13:$BO$1660,36,0),"")</f>
        <v/>
      </c>
      <c r="AI81" s="174" t="str">
        <f ca="1">IFERROR(VLOOKUP(ROW(A78),'فهرست بها کلی'!$D$13:$BO$1660,39,0),"")</f>
        <v/>
      </c>
      <c r="AJ81" s="174" t="str">
        <f ca="1">IFERROR(VLOOKUP(ROW(A78),'فهرست بها کلی'!$D$13:$BO$1660,42,0),"")</f>
        <v/>
      </c>
      <c r="AK81" s="174" t="str">
        <f ca="1">IFERROR(VLOOKUP(ROW(A78),'فهرست بها کلی'!$D$13:$BO$1660,45,0),"")</f>
        <v/>
      </c>
      <c r="AL81" s="174" t="str">
        <f ca="1">IFERROR(VLOOKUP(ROW(A78),'فهرست بها کلی'!$D$13:$BO$1660,48,0),"")</f>
        <v/>
      </c>
      <c r="AM81" s="174" t="str">
        <f ca="1">IFERROR(VLOOKUP(ROW(A78),'فهرست بها کلی'!$D$13:$BO$1660,51,0),"")</f>
        <v/>
      </c>
      <c r="AN81" s="174" t="str">
        <f ca="1">IFERROR(VLOOKUP(ROW(A78),'فهرست بها کلی'!$D$13:$BO$1660,54,0),"")</f>
        <v/>
      </c>
      <c r="AO81" s="174" t="str">
        <f ca="1">IFERROR(VLOOKUP(ROW(A78),'فهرست بها کلی'!$D$13:$BO$1660,57,0),"")</f>
        <v/>
      </c>
      <c r="AP81" s="174" t="str">
        <f ca="1">IFERROR(VLOOKUP(ROW(A78),'فهرست بها کلی'!$D$13:$BO$1660,60,0),"")</f>
        <v/>
      </c>
      <c r="AQ81" s="174" t="str">
        <f ca="1">IFERROR(VLOOKUP(ROW(A78),'فهرست بها کلی'!$D$13:$BO$1660,63,0),"")</f>
        <v/>
      </c>
      <c r="AR81" s="244">
        <f t="shared" ca="1" si="14"/>
        <v>0</v>
      </c>
      <c r="AS81" s="174" t="str">
        <f ca="1">IFERROR(VLOOKUP(ROW(A78),'فهرست بها کلی'!$D$13:$BO$1660,22,0),"")</f>
        <v/>
      </c>
      <c r="AT81" s="174" t="str">
        <f ca="1">IFERROR(VLOOKUP(ROW(A78),'فهرست بها کلی'!$D$13:$BO$1660,25,0),"")</f>
        <v/>
      </c>
      <c r="AU81" s="174" t="str">
        <f ca="1">IFERROR(VLOOKUP(ROW(A78),'فهرست بها کلی'!$D$13:$BO$1660,28,0),"")</f>
        <v/>
      </c>
      <c r="AV81" s="174" t="str">
        <f ca="1">IFERROR(VLOOKUP(ROW(A78),'فهرست بها کلی'!$D$13:$BO$1660,31,0),"")</f>
        <v/>
      </c>
      <c r="AW81" s="174" t="str">
        <f ca="1">IFERROR(VLOOKUP(ROW(A78),'فهرست بها کلی'!$D$13:$BO$1660,34,0),"")</f>
        <v/>
      </c>
      <c r="AX81" s="174" t="str">
        <f ca="1">IFERROR(VLOOKUP(ROW(A78),'فهرست بها کلی'!$D$13:$BO$1660,37,0),"")</f>
        <v/>
      </c>
      <c r="AY81" s="174" t="str">
        <f ca="1">IFERROR(VLOOKUP(ROW(A78),'فهرست بها کلی'!$D$13:$BO$1660,40,0),"")</f>
        <v/>
      </c>
      <c r="AZ81" s="174" t="str">
        <f ca="1">IFERROR(VLOOKUP(ROW(A78),'فهرست بها کلی'!$D$13:$BO$1660,43,0),"")</f>
        <v/>
      </c>
      <c r="BA81" s="174" t="str">
        <f ca="1">IFERROR(VLOOKUP(ROW(A78),'فهرست بها کلی'!$D$13:$BO$1660,46,0),"")</f>
        <v/>
      </c>
      <c r="BB81" s="174" t="str">
        <f ca="1">IFERROR(VLOOKUP(ROW(A78),'فهرست بها کلی'!$D$13:$BO$1660,49,0),"")</f>
        <v/>
      </c>
      <c r="BC81" s="174" t="str">
        <f ca="1">IFERROR(VLOOKUP(ROW(A78),'فهرست بها کلی'!$D$13:$BO$1660,52,0),"")</f>
        <v/>
      </c>
      <c r="BD81" s="174" t="str">
        <f ca="1">IFERROR(VLOOKUP(ROW(A78),'فهرست بها کلی'!$D$13:$BO$1660,55,0),"")</f>
        <v/>
      </c>
      <c r="BE81" s="174" t="str">
        <f ca="1">IFERROR(VLOOKUP(ROW(A78),'فهرست بها کلی'!$D$13:$BO$1660,58,0),"")</f>
        <v/>
      </c>
      <c r="BF81" s="174" t="str">
        <f ca="1">IFERROR(VLOOKUP(ROW(A78),'فهرست بها کلی'!$D$13:$BO$1660,61,0),"")</f>
        <v/>
      </c>
      <c r="BG81" s="174" t="str">
        <f ca="1">IFERROR(VLOOKUP(ROW(B78),'فهرست بها کلی'!$D$13:$BO$1660,64,0),"")</f>
        <v/>
      </c>
      <c r="BH81" s="174" t="str">
        <f ca="1">IFERROR(VLOOKUP(ROW(C78),'فهرست بها کلی'!$D$13:$BO$1660,15,0),"")</f>
        <v/>
      </c>
      <c r="BI81" s="245" t="str">
        <f t="shared" ca="1" si="15"/>
        <v xml:space="preserve"> </v>
      </c>
      <c r="BJ81" s="245" t="str">
        <f t="shared" ca="1" si="16"/>
        <v/>
      </c>
      <c r="BK81" s="189" t="str">
        <f t="shared" ca="1" si="17"/>
        <v/>
      </c>
      <c r="BL81" s="168" t="e">
        <f t="shared" ca="1" si="10"/>
        <v>#VALUE!</v>
      </c>
    </row>
    <row r="82" spans="1:64" ht="34.5" customHeight="1">
      <c r="A82" s="174" t="str">
        <f ca="1">IFERROR(VLOOKUP(ROW(A79),'فهرست بها کلی'!$D$13:$BO$1660,1,0),"")</f>
        <v/>
      </c>
      <c r="B82" s="174" t="str">
        <f ca="1">IFERROR(VLOOKUP(ROW(A79),'فهرست بها کلی'!$D$13:$BO$1660,4,0),"")</f>
        <v/>
      </c>
      <c r="C82" s="174" t="str">
        <f ca="1">IFERROR(VLOOKUP(ROW(A79),'فهرست بها کلی'!$D$13:$BO$1660,5,0),"")</f>
        <v/>
      </c>
      <c r="D82" s="174" t="str">
        <f ca="1">IFERROR(VLOOKUP(ROW(A79),'فهرست بها کلی'!$D$13:$BO$1660,6,0),"")</f>
        <v/>
      </c>
      <c r="E82" s="174" t="str">
        <f ca="1">IFERROR(VLOOKUP(ROW(A79),'فهرست بها کلی'!$D$13:$BO$1660,7,0),"")</f>
        <v/>
      </c>
      <c r="F82" s="174" t="str">
        <f ca="1">IFERROR(VLOOKUP(ROW(A79),'فهرست بها کلی'!$D$13:$BO$1660,8,0),"")</f>
        <v/>
      </c>
      <c r="G82" s="174" t="str">
        <f ca="1">IFERROR(VLOOKUP(ROW(A79),'فهرست بها کلی'!$D$13:$BO$1660,20,0),"")</f>
        <v/>
      </c>
      <c r="H82" s="174" t="str">
        <f ca="1">IFERROR(VLOOKUP(ROW(A79),'فهرست بها کلی'!$D$13:$BO$1660,23,0),"")</f>
        <v/>
      </c>
      <c r="I82" s="174" t="str">
        <f ca="1">IFERROR(VLOOKUP(ROW(A79),'فهرست بها کلی'!$D$13:$BO$1660,26,0),"")</f>
        <v/>
      </c>
      <c r="J82" s="174" t="str">
        <f ca="1">IFERROR(VLOOKUP(ROW(A79),'فهرست بها کلی'!$D$13:$BO$1660,29,0),"")</f>
        <v/>
      </c>
      <c r="K82" s="174" t="str">
        <f ca="1">IFERROR(VLOOKUP(ROW(A79),'فهرست بها کلی'!$D$13:$BO$1660,32,0),"")</f>
        <v/>
      </c>
      <c r="L82" s="174" t="str">
        <f ca="1">IFERROR(VLOOKUP(ROW(A79),'فهرست بها کلی'!$D$13:$BO$1660,35,0),"")</f>
        <v/>
      </c>
      <c r="M82" s="174" t="str">
        <f ca="1">IFERROR(VLOOKUP(ROW(A79),'فهرست بها کلی'!$D$13:$BO$1660,38,0),"")</f>
        <v/>
      </c>
      <c r="N82" s="174" t="str">
        <f ca="1">IFERROR(VLOOKUP(ROW(A79),'فهرست بها کلی'!$D$13:$BO$1660,41,0),"")</f>
        <v/>
      </c>
      <c r="O82" s="174" t="str">
        <f ca="1">IFERROR(VLOOKUP(ROW(A79),'فهرست بها کلی'!$D$13:$BO$1660,44,0),"")</f>
        <v/>
      </c>
      <c r="P82" s="174" t="str">
        <f ca="1">IFERROR(VLOOKUP(ROW(A79),'فهرست بها کلی'!$D$13:$BO$1660,47,0),"")</f>
        <v/>
      </c>
      <c r="Q82" s="174" t="str">
        <f ca="1">IFERROR(VLOOKUP(ROW(A79),'فهرست بها کلی'!$D$13:$BO$1660,50,0),"")</f>
        <v/>
      </c>
      <c r="R82" s="174" t="str">
        <f ca="1">IFERROR(VLOOKUP(ROW(A79),'فهرست بها کلی'!$D$13:$BO$1660,53,0),"")</f>
        <v/>
      </c>
      <c r="S82" s="174" t="str">
        <f ca="1">IFERROR(VLOOKUP(ROW(A79),'فهرست بها کلی'!$D$13:$BO$1660,56,0),"")</f>
        <v/>
      </c>
      <c r="T82" s="174" t="str">
        <f ca="1">IFERROR(VLOOKUP(ROW(A79),'فهرست بها کلی'!$D$13:$BO$1660,59,0),"")</f>
        <v/>
      </c>
      <c r="U82" s="174" t="str">
        <f ca="1">IFERROR(VLOOKUP(ROW(A79),'فهرست بها کلی'!$D$13:$BO$1660,62,0),"")</f>
        <v/>
      </c>
      <c r="V82" s="241">
        <f t="shared" ca="1" si="11"/>
        <v>0</v>
      </c>
      <c r="W82" s="242" t="str">
        <f t="shared" ca="1" si="12"/>
        <v/>
      </c>
      <c r="X82" s="174" t="str">
        <f ca="1">IFERROR(VLOOKUP(ROW(A79),'فهرست بها کلی'!$D$13:$BO$1660,9,0),"")</f>
        <v/>
      </c>
      <c r="Y82" s="174" t="str">
        <f ca="1">IFERROR(VLOOKUP(ROW(A79),'فهرست بها کلی'!$D$13:$BO$1660,10,0),"")</f>
        <v/>
      </c>
      <c r="Z82" s="174" t="str">
        <f ca="1">IFERROR(VLOOKUP(ROW(A79),'فهرست بها کلی'!$D$13:$BO$1660,11,0),"")</f>
        <v/>
      </c>
      <c r="AA82" s="174" t="str">
        <f ca="1">IFERROR(VLOOKUP(ROW(A79),'فهرست بها کلی'!$D$13:$BO$1660,12,0),"")</f>
        <v/>
      </c>
      <c r="AB82" s="243" t="str">
        <f t="shared" ca="1" si="13"/>
        <v/>
      </c>
      <c r="AC82" s="174" t="str">
        <f ca="1">IFERROR(VLOOKUP(ROW(A79),'فهرست بها کلی'!$D$13:$BO$1660,21,0),"")</f>
        <v/>
      </c>
      <c r="AD82" s="174" t="str">
        <f ca="1">IFERROR(VLOOKUP(ROW(A79),'فهرست بها کلی'!$D$13:$BO$1660,24,0),"")</f>
        <v/>
      </c>
      <c r="AE82" s="174" t="str">
        <f ca="1">IFERROR(VLOOKUP(ROW(A79),'فهرست بها کلی'!$D$13:$BO$1660,27,0),"")</f>
        <v/>
      </c>
      <c r="AF82" s="174" t="str">
        <f ca="1">IFERROR(VLOOKUP(ROW(A79),'فهرست بها کلی'!$D$13:$BO$1660,30,0),"")</f>
        <v/>
      </c>
      <c r="AG82" s="174" t="str">
        <f ca="1">IFERROR(VLOOKUP(ROW(A79),'فهرست بها کلی'!$D$13:$BO$1660,33,0),"")</f>
        <v/>
      </c>
      <c r="AH82" s="174" t="str">
        <f ca="1">IFERROR(VLOOKUP(ROW(A79),'فهرست بها کلی'!$D$13:$BO$1660,36,0),"")</f>
        <v/>
      </c>
      <c r="AI82" s="174" t="str">
        <f ca="1">IFERROR(VLOOKUP(ROW(A79),'فهرست بها کلی'!$D$13:$BO$1660,39,0),"")</f>
        <v/>
      </c>
      <c r="AJ82" s="174" t="str">
        <f ca="1">IFERROR(VLOOKUP(ROW(A79),'فهرست بها کلی'!$D$13:$BO$1660,42,0),"")</f>
        <v/>
      </c>
      <c r="AK82" s="174" t="str">
        <f ca="1">IFERROR(VLOOKUP(ROW(A79),'فهرست بها کلی'!$D$13:$BO$1660,45,0),"")</f>
        <v/>
      </c>
      <c r="AL82" s="174" t="str">
        <f ca="1">IFERROR(VLOOKUP(ROW(A79),'فهرست بها کلی'!$D$13:$BO$1660,48,0),"")</f>
        <v/>
      </c>
      <c r="AM82" s="174" t="str">
        <f ca="1">IFERROR(VLOOKUP(ROW(A79),'فهرست بها کلی'!$D$13:$BO$1660,51,0),"")</f>
        <v/>
      </c>
      <c r="AN82" s="174" t="str">
        <f ca="1">IFERROR(VLOOKUP(ROW(A79),'فهرست بها کلی'!$D$13:$BO$1660,54,0),"")</f>
        <v/>
      </c>
      <c r="AO82" s="174" t="str">
        <f ca="1">IFERROR(VLOOKUP(ROW(A79),'فهرست بها کلی'!$D$13:$BO$1660,57,0),"")</f>
        <v/>
      </c>
      <c r="AP82" s="174" t="str">
        <f ca="1">IFERROR(VLOOKUP(ROW(A79),'فهرست بها کلی'!$D$13:$BO$1660,60,0),"")</f>
        <v/>
      </c>
      <c r="AQ82" s="174" t="str">
        <f ca="1">IFERROR(VLOOKUP(ROW(A79),'فهرست بها کلی'!$D$13:$BO$1660,63,0),"")</f>
        <v/>
      </c>
      <c r="AR82" s="244">
        <f t="shared" ca="1" si="14"/>
        <v>0</v>
      </c>
      <c r="AS82" s="174" t="str">
        <f ca="1">IFERROR(VLOOKUP(ROW(A79),'فهرست بها کلی'!$D$13:$BO$1660,22,0),"")</f>
        <v/>
      </c>
      <c r="AT82" s="174" t="str">
        <f ca="1">IFERROR(VLOOKUP(ROW(A79),'فهرست بها کلی'!$D$13:$BO$1660,25,0),"")</f>
        <v/>
      </c>
      <c r="AU82" s="174" t="str">
        <f ca="1">IFERROR(VLOOKUP(ROW(A79),'فهرست بها کلی'!$D$13:$BO$1660,28,0),"")</f>
        <v/>
      </c>
      <c r="AV82" s="174" t="str">
        <f ca="1">IFERROR(VLOOKUP(ROW(A79),'فهرست بها کلی'!$D$13:$BO$1660,31,0),"")</f>
        <v/>
      </c>
      <c r="AW82" s="174" t="str">
        <f ca="1">IFERROR(VLOOKUP(ROW(A79),'فهرست بها کلی'!$D$13:$BO$1660,34,0),"")</f>
        <v/>
      </c>
      <c r="AX82" s="174" t="str">
        <f ca="1">IFERROR(VLOOKUP(ROW(A79),'فهرست بها کلی'!$D$13:$BO$1660,37,0),"")</f>
        <v/>
      </c>
      <c r="AY82" s="174" t="str">
        <f ca="1">IFERROR(VLOOKUP(ROW(A79),'فهرست بها کلی'!$D$13:$BO$1660,40,0),"")</f>
        <v/>
      </c>
      <c r="AZ82" s="174" t="str">
        <f ca="1">IFERROR(VLOOKUP(ROW(A79),'فهرست بها کلی'!$D$13:$BO$1660,43,0),"")</f>
        <v/>
      </c>
      <c r="BA82" s="174" t="str">
        <f ca="1">IFERROR(VLOOKUP(ROW(A79),'فهرست بها کلی'!$D$13:$BO$1660,46,0),"")</f>
        <v/>
      </c>
      <c r="BB82" s="174" t="str">
        <f ca="1">IFERROR(VLOOKUP(ROW(A79),'فهرست بها کلی'!$D$13:$BO$1660,49,0),"")</f>
        <v/>
      </c>
      <c r="BC82" s="174" t="str">
        <f ca="1">IFERROR(VLOOKUP(ROW(A79),'فهرست بها کلی'!$D$13:$BO$1660,52,0),"")</f>
        <v/>
      </c>
      <c r="BD82" s="174" t="str">
        <f ca="1">IFERROR(VLOOKUP(ROW(A79),'فهرست بها کلی'!$D$13:$BO$1660,55,0),"")</f>
        <v/>
      </c>
      <c r="BE82" s="174" t="str">
        <f ca="1">IFERROR(VLOOKUP(ROW(A79),'فهرست بها کلی'!$D$13:$BO$1660,58,0),"")</f>
        <v/>
      </c>
      <c r="BF82" s="174" t="str">
        <f ca="1">IFERROR(VLOOKUP(ROW(A79),'فهرست بها کلی'!$D$13:$BO$1660,61,0),"")</f>
        <v/>
      </c>
      <c r="BG82" s="174" t="str">
        <f ca="1">IFERROR(VLOOKUP(ROW(B79),'فهرست بها کلی'!$D$13:$BO$1660,64,0),"")</f>
        <v/>
      </c>
      <c r="BH82" s="174" t="str">
        <f ca="1">IFERROR(VLOOKUP(ROW(C79),'فهرست بها کلی'!$D$13:$BO$1660,15,0),"")</f>
        <v/>
      </c>
      <c r="BI82" s="245" t="str">
        <f t="shared" ca="1" si="15"/>
        <v xml:space="preserve"> </v>
      </c>
      <c r="BJ82" s="245" t="str">
        <f t="shared" ca="1" si="16"/>
        <v/>
      </c>
      <c r="BK82" s="189" t="str">
        <f t="shared" ca="1" si="17"/>
        <v/>
      </c>
      <c r="BL82" s="168" t="e">
        <f t="shared" ca="1" si="10"/>
        <v>#VALUE!</v>
      </c>
    </row>
    <row r="83" spans="1:64" ht="34.5" customHeight="1">
      <c r="A83" s="174" t="str">
        <f ca="1">IFERROR(VLOOKUP(ROW(A80),'فهرست بها کلی'!$D$13:$BO$1660,1,0),"")</f>
        <v/>
      </c>
      <c r="B83" s="174" t="str">
        <f ca="1">IFERROR(VLOOKUP(ROW(A80),'فهرست بها کلی'!$D$13:$BO$1660,4,0),"")</f>
        <v/>
      </c>
      <c r="C83" s="174" t="str">
        <f ca="1">IFERROR(VLOOKUP(ROW(A80),'فهرست بها کلی'!$D$13:$BO$1660,5,0),"")</f>
        <v/>
      </c>
      <c r="D83" s="174" t="str">
        <f ca="1">IFERROR(VLOOKUP(ROW(A80),'فهرست بها کلی'!$D$13:$BO$1660,6,0),"")</f>
        <v/>
      </c>
      <c r="E83" s="174" t="str">
        <f ca="1">IFERROR(VLOOKUP(ROW(A80),'فهرست بها کلی'!$D$13:$BO$1660,7,0),"")</f>
        <v/>
      </c>
      <c r="F83" s="174" t="str">
        <f ca="1">IFERROR(VLOOKUP(ROW(A80),'فهرست بها کلی'!$D$13:$BO$1660,8,0),"")</f>
        <v/>
      </c>
      <c r="G83" s="174" t="str">
        <f ca="1">IFERROR(VLOOKUP(ROW(A80),'فهرست بها کلی'!$D$13:$BO$1660,20,0),"")</f>
        <v/>
      </c>
      <c r="H83" s="174" t="str">
        <f ca="1">IFERROR(VLOOKUP(ROW(A80),'فهرست بها کلی'!$D$13:$BO$1660,23,0),"")</f>
        <v/>
      </c>
      <c r="I83" s="174" t="str">
        <f ca="1">IFERROR(VLOOKUP(ROW(A80),'فهرست بها کلی'!$D$13:$BO$1660,26,0),"")</f>
        <v/>
      </c>
      <c r="J83" s="174" t="str">
        <f ca="1">IFERROR(VLOOKUP(ROW(A80),'فهرست بها کلی'!$D$13:$BO$1660,29,0),"")</f>
        <v/>
      </c>
      <c r="K83" s="174" t="str">
        <f ca="1">IFERROR(VLOOKUP(ROW(A80),'فهرست بها کلی'!$D$13:$BO$1660,32,0),"")</f>
        <v/>
      </c>
      <c r="L83" s="174" t="str">
        <f ca="1">IFERROR(VLOOKUP(ROW(A80),'فهرست بها کلی'!$D$13:$BO$1660,35,0),"")</f>
        <v/>
      </c>
      <c r="M83" s="174" t="str">
        <f ca="1">IFERROR(VLOOKUP(ROW(A80),'فهرست بها کلی'!$D$13:$BO$1660,38,0),"")</f>
        <v/>
      </c>
      <c r="N83" s="174" t="str">
        <f ca="1">IFERROR(VLOOKUP(ROW(A80),'فهرست بها کلی'!$D$13:$BO$1660,41,0),"")</f>
        <v/>
      </c>
      <c r="O83" s="174" t="str">
        <f ca="1">IFERROR(VLOOKUP(ROW(A80),'فهرست بها کلی'!$D$13:$BO$1660,44,0),"")</f>
        <v/>
      </c>
      <c r="P83" s="174" t="str">
        <f ca="1">IFERROR(VLOOKUP(ROW(A80),'فهرست بها کلی'!$D$13:$BO$1660,47,0),"")</f>
        <v/>
      </c>
      <c r="Q83" s="174" t="str">
        <f ca="1">IFERROR(VLOOKUP(ROW(A80),'فهرست بها کلی'!$D$13:$BO$1660,50,0),"")</f>
        <v/>
      </c>
      <c r="R83" s="174" t="str">
        <f ca="1">IFERROR(VLOOKUP(ROW(A80),'فهرست بها کلی'!$D$13:$BO$1660,53,0),"")</f>
        <v/>
      </c>
      <c r="S83" s="174" t="str">
        <f ca="1">IFERROR(VLOOKUP(ROW(A80),'فهرست بها کلی'!$D$13:$BO$1660,56,0),"")</f>
        <v/>
      </c>
      <c r="T83" s="174" t="str">
        <f ca="1">IFERROR(VLOOKUP(ROW(A80),'فهرست بها کلی'!$D$13:$BO$1660,59,0),"")</f>
        <v/>
      </c>
      <c r="U83" s="174" t="str">
        <f ca="1">IFERROR(VLOOKUP(ROW(A80),'فهرست بها کلی'!$D$13:$BO$1660,62,0),"")</f>
        <v/>
      </c>
      <c r="V83" s="241">
        <f t="shared" ca="1" si="11"/>
        <v>0</v>
      </c>
      <c r="W83" s="242" t="str">
        <f t="shared" ca="1" si="12"/>
        <v/>
      </c>
      <c r="X83" s="174" t="str">
        <f ca="1">IFERROR(VLOOKUP(ROW(A80),'فهرست بها کلی'!$D$13:$BO$1660,9,0),"")</f>
        <v/>
      </c>
      <c r="Y83" s="174" t="str">
        <f ca="1">IFERROR(VLOOKUP(ROW(A80),'فهرست بها کلی'!$D$13:$BO$1660,10,0),"")</f>
        <v/>
      </c>
      <c r="Z83" s="174" t="str">
        <f ca="1">IFERROR(VLOOKUP(ROW(A80),'فهرست بها کلی'!$D$13:$BO$1660,11,0),"")</f>
        <v/>
      </c>
      <c r="AA83" s="174" t="str">
        <f ca="1">IFERROR(VLOOKUP(ROW(A80),'فهرست بها کلی'!$D$13:$BO$1660,12,0),"")</f>
        <v/>
      </c>
      <c r="AB83" s="243" t="str">
        <f t="shared" ca="1" si="13"/>
        <v/>
      </c>
      <c r="AC83" s="174" t="str">
        <f ca="1">IFERROR(VLOOKUP(ROW(A80),'فهرست بها کلی'!$D$13:$BO$1660,21,0),"")</f>
        <v/>
      </c>
      <c r="AD83" s="174" t="str">
        <f ca="1">IFERROR(VLOOKUP(ROW(A80),'فهرست بها کلی'!$D$13:$BO$1660,24,0),"")</f>
        <v/>
      </c>
      <c r="AE83" s="174" t="str">
        <f ca="1">IFERROR(VLOOKUP(ROW(A80),'فهرست بها کلی'!$D$13:$BO$1660,27,0),"")</f>
        <v/>
      </c>
      <c r="AF83" s="174" t="str">
        <f ca="1">IFERROR(VLOOKUP(ROW(A80),'فهرست بها کلی'!$D$13:$BO$1660,30,0),"")</f>
        <v/>
      </c>
      <c r="AG83" s="174" t="str">
        <f ca="1">IFERROR(VLOOKUP(ROW(A80),'فهرست بها کلی'!$D$13:$BO$1660,33,0),"")</f>
        <v/>
      </c>
      <c r="AH83" s="174" t="str">
        <f ca="1">IFERROR(VLOOKUP(ROW(A80),'فهرست بها کلی'!$D$13:$BO$1660,36,0),"")</f>
        <v/>
      </c>
      <c r="AI83" s="174" t="str">
        <f ca="1">IFERROR(VLOOKUP(ROW(A80),'فهرست بها کلی'!$D$13:$BO$1660,39,0),"")</f>
        <v/>
      </c>
      <c r="AJ83" s="174" t="str">
        <f ca="1">IFERROR(VLOOKUP(ROW(A80),'فهرست بها کلی'!$D$13:$BO$1660,42,0),"")</f>
        <v/>
      </c>
      <c r="AK83" s="174" t="str">
        <f ca="1">IFERROR(VLOOKUP(ROW(A80),'فهرست بها کلی'!$D$13:$BO$1660,45,0),"")</f>
        <v/>
      </c>
      <c r="AL83" s="174" t="str">
        <f ca="1">IFERROR(VLOOKUP(ROW(A80),'فهرست بها کلی'!$D$13:$BO$1660,48,0),"")</f>
        <v/>
      </c>
      <c r="AM83" s="174" t="str">
        <f ca="1">IFERROR(VLOOKUP(ROW(A80),'فهرست بها کلی'!$D$13:$BO$1660,51,0),"")</f>
        <v/>
      </c>
      <c r="AN83" s="174" t="str">
        <f ca="1">IFERROR(VLOOKUP(ROW(A80),'فهرست بها کلی'!$D$13:$BO$1660,54,0),"")</f>
        <v/>
      </c>
      <c r="AO83" s="174" t="str">
        <f ca="1">IFERROR(VLOOKUP(ROW(A80),'فهرست بها کلی'!$D$13:$BO$1660,57,0),"")</f>
        <v/>
      </c>
      <c r="AP83" s="174" t="str">
        <f ca="1">IFERROR(VLOOKUP(ROW(A80),'فهرست بها کلی'!$D$13:$BO$1660,60,0),"")</f>
        <v/>
      </c>
      <c r="AQ83" s="174" t="str">
        <f ca="1">IFERROR(VLOOKUP(ROW(A80),'فهرست بها کلی'!$D$13:$BO$1660,63,0),"")</f>
        <v/>
      </c>
      <c r="AR83" s="244">
        <f t="shared" ca="1" si="14"/>
        <v>0</v>
      </c>
      <c r="AS83" s="174" t="str">
        <f ca="1">IFERROR(VLOOKUP(ROW(A80),'فهرست بها کلی'!$D$13:$BO$1660,22,0),"")</f>
        <v/>
      </c>
      <c r="AT83" s="174" t="str">
        <f ca="1">IFERROR(VLOOKUP(ROW(A80),'فهرست بها کلی'!$D$13:$BO$1660,25,0),"")</f>
        <v/>
      </c>
      <c r="AU83" s="174" t="str">
        <f ca="1">IFERROR(VLOOKUP(ROW(A80),'فهرست بها کلی'!$D$13:$BO$1660,28,0),"")</f>
        <v/>
      </c>
      <c r="AV83" s="174" t="str">
        <f ca="1">IFERROR(VLOOKUP(ROW(A80),'فهرست بها کلی'!$D$13:$BO$1660,31,0),"")</f>
        <v/>
      </c>
      <c r="AW83" s="174" t="str">
        <f ca="1">IFERROR(VLOOKUP(ROW(A80),'فهرست بها کلی'!$D$13:$BO$1660,34,0),"")</f>
        <v/>
      </c>
      <c r="AX83" s="174" t="str">
        <f ca="1">IFERROR(VLOOKUP(ROW(A80),'فهرست بها کلی'!$D$13:$BO$1660,37,0),"")</f>
        <v/>
      </c>
      <c r="AY83" s="174" t="str">
        <f ca="1">IFERROR(VLOOKUP(ROW(A80),'فهرست بها کلی'!$D$13:$BO$1660,40,0),"")</f>
        <v/>
      </c>
      <c r="AZ83" s="174" t="str">
        <f ca="1">IFERROR(VLOOKUP(ROW(A80),'فهرست بها کلی'!$D$13:$BO$1660,43,0),"")</f>
        <v/>
      </c>
      <c r="BA83" s="174" t="str">
        <f ca="1">IFERROR(VLOOKUP(ROW(A80),'فهرست بها کلی'!$D$13:$BO$1660,46,0),"")</f>
        <v/>
      </c>
      <c r="BB83" s="174" t="str">
        <f ca="1">IFERROR(VLOOKUP(ROW(A80),'فهرست بها کلی'!$D$13:$BO$1660,49,0),"")</f>
        <v/>
      </c>
      <c r="BC83" s="174" t="str">
        <f ca="1">IFERROR(VLOOKUP(ROW(A80),'فهرست بها کلی'!$D$13:$BO$1660,52,0),"")</f>
        <v/>
      </c>
      <c r="BD83" s="174" t="str">
        <f ca="1">IFERROR(VLOOKUP(ROW(A80),'فهرست بها کلی'!$D$13:$BO$1660,55,0),"")</f>
        <v/>
      </c>
      <c r="BE83" s="174" t="str">
        <f ca="1">IFERROR(VLOOKUP(ROW(A80),'فهرست بها کلی'!$D$13:$BO$1660,58,0),"")</f>
        <v/>
      </c>
      <c r="BF83" s="174" t="str">
        <f ca="1">IFERROR(VLOOKUP(ROW(A80),'فهرست بها کلی'!$D$13:$BO$1660,61,0),"")</f>
        <v/>
      </c>
      <c r="BG83" s="174" t="str">
        <f ca="1">IFERROR(VLOOKUP(ROW(B80),'فهرست بها کلی'!$D$13:$BO$1660,64,0),"")</f>
        <v/>
      </c>
      <c r="BH83" s="174" t="str">
        <f ca="1">IFERROR(VLOOKUP(ROW(C80),'فهرست بها کلی'!$D$13:$BO$1660,15,0),"")</f>
        <v/>
      </c>
      <c r="BI83" s="245" t="str">
        <f t="shared" ca="1" si="15"/>
        <v xml:space="preserve"> </v>
      </c>
      <c r="BJ83" s="245" t="str">
        <f t="shared" ca="1" si="16"/>
        <v/>
      </c>
      <c r="BK83" s="189" t="str">
        <f t="shared" ca="1" si="17"/>
        <v/>
      </c>
      <c r="BL83" s="168" t="e">
        <f t="shared" ca="1" si="10"/>
        <v>#VALUE!</v>
      </c>
    </row>
    <row r="84" spans="1:64" ht="34.5" customHeight="1">
      <c r="A84" s="174" t="str">
        <f ca="1">IFERROR(VLOOKUP(ROW(A81),'فهرست بها کلی'!$D$13:$BO$1660,1,0),"")</f>
        <v/>
      </c>
      <c r="B84" s="174" t="str">
        <f ca="1">IFERROR(VLOOKUP(ROW(A81),'فهرست بها کلی'!$D$13:$BO$1660,4,0),"")</f>
        <v/>
      </c>
      <c r="C84" s="174" t="str">
        <f ca="1">IFERROR(VLOOKUP(ROW(A81),'فهرست بها کلی'!$D$13:$BO$1660,5,0),"")</f>
        <v/>
      </c>
      <c r="D84" s="174" t="str">
        <f ca="1">IFERROR(VLOOKUP(ROW(A81),'فهرست بها کلی'!$D$13:$BO$1660,6,0),"")</f>
        <v/>
      </c>
      <c r="E84" s="174" t="str">
        <f ca="1">IFERROR(VLOOKUP(ROW(A81),'فهرست بها کلی'!$D$13:$BO$1660,7,0),"")</f>
        <v/>
      </c>
      <c r="F84" s="174" t="str">
        <f ca="1">IFERROR(VLOOKUP(ROW(A81),'فهرست بها کلی'!$D$13:$BO$1660,8,0),"")</f>
        <v/>
      </c>
      <c r="G84" s="174" t="str">
        <f ca="1">IFERROR(VLOOKUP(ROW(A81),'فهرست بها کلی'!$D$13:$BO$1660,20,0),"")</f>
        <v/>
      </c>
      <c r="H84" s="174" t="str">
        <f ca="1">IFERROR(VLOOKUP(ROW(A81),'فهرست بها کلی'!$D$13:$BO$1660,23,0),"")</f>
        <v/>
      </c>
      <c r="I84" s="174" t="str">
        <f ca="1">IFERROR(VLOOKUP(ROW(A81),'فهرست بها کلی'!$D$13:$BO$1660,26,0),"")</f>
        <v/>
      </c>
      <c r="J84" s="174" t="str">
        <f ca="1">IFERROR(VLOOKUP(ROW(A81),'فهرست بها کلی'!$D$13:$BO$1660,29,0),"")</f>
        <v/>
      </c>
      <c r="K84" s="174" t="str">
        <f ca="1">IFERROR(VLOOKUP(ROW(A81),'فهرست بها کلی'!$D$13:$BO$1660,32,0),"")</f>
        <v/>
      </c>
      <c r="L84" s="174" t="str">
        <f ca="1">IFERROR(VLOOKUP(ROW(A81),'فهرست بها کلی'!$D$13:$BO$1660,35,0),"")</f>
        <v/>
      </c>
      <c r="M84" s="174" t="str">
        <f ca="1">IFERROR(VLOOKUP(ROW(A81),'فهرست بها کلی'!$D$13:$BO$1660,38,0),"")</f>
        <v/>
      </c>
      <c r="N84" s="174" t="str">
        <f ca="1">IFERROR(VLOOKUP(ROW(A81),'فهرست بها کلی'!$D$13:$BO$1660,41,0),"")</f>
        <v/>
      </c>
      <c r="O84" s="174" t="str">
        <f ca="1">IFERROR(VLOOKUP(ROW(A81),'فهرست بها کلی'!$D$13:$BO$1660,44,0),"")</f>
        <v/>
      </c>
      <c r="P84" s="174" t="str">
        <f ca="1">IFERROR(VLOOKUP(ROW(A81),'فهرست بها کلی'!$D$13:$BO$1660,47,0),"")</f>
        <v/>
      </c>
      <c r="Q84" s="174" t="str">
        <f ca="1">IFERROR(VLOOKUP(ROW(A81),'فهرست بها کلی'!$D$13:$BO$1660,50,0),"")</f>
        <v/>
      </c>
      <c r="R84" s="174" t="str">
        <f ca="1">IFERROR(VLOOKUP(ROW(A81),'فهرست بها کلی'!$D$13:$BO$1660,53,0),"")</f>
        <v/>
      </c>
      <c r="S84" s="174" t="str">
        <f ca="1">IFERROR(VLOOKUP(ROW(A81),'فهرست بها کلی'!$D$13:$BO$1660,56,0),"")</f>
        <v/>
      </c>
      <c r="T84" s="174" t="str">
        <f ca="1">IFERROR(VLOOKUP(ROW(A81),'فهرست بها کلی'!$D$13:$BO$1660,59,0),"")</f>
        <v/>
      </c>
      <c r="U84" s="174" t="str">
        <f ca="1">IFERROR(VLOOKUP(ROW(A81),'فهرست بها کلی'!$D$13:$BO$1660,62,0),"")</f>
        <v/>
      </c>
      <c r="V84" s="241">
        <f t="shared" ca="1" si="11"/>
        <v>0</v>
      </c>
      <c r="W84" s="242" t="str">
        <f t="shared" ca="1" si="12"/>
        <v/>
      </c>
      <c r="X84" s="174" t="str">
        <f ca="1">IFERROR(VLOOKUP(ROW(A81),'فهرست بها کلی'!$D$13:$BO$1660,9,0),"")</f>
        <v/>
      </c>
      <c r="Y84" s="174" t="str">
        <f ca="1">IFERROR(VLOOKUP(ROW(A81),'فهرست بها کلی'!$D$13:$BO$1660,10,0),"")</f>
        <v/>
      </c>
      <c r="Z84" s="174" t="str">
        <f ca="1">IFERROR(VLOOKUP(ROW(A81),'فهرست بها کلی'!$D$13:$BO$1660,11,0),"")</f>
        <v/>
      </c>
      <c r="AA84" s="174" t="str">
        <f ca="1">IFERROR(VLOOKUP(ROW(A81),'فهرست بها کلی'!$D$13:$BO$1660,12,0),"")</f>
        <v/>
      </c>
      <c r="AB84" s="243" t="str">
        <f t="shared" ca="1" si="13"/>
        <v/>
      </c>
      <c r="AC84" s="174" t="str">
        <f ca="1">IFERROR(VLOOKUP(ROW(A81),'فهرست بها کلی'!$D$13:$BO$1660,21,0),"")</f>
        <v/>
      </c>
      <c r="AD84" s="174" t="str">
        <f ca="1">IFERROR(VLOOKUP(ROW(A81),'فهرست بها کلی'!$D$13:$BO$1660,24,0),"")</f>
        <v/>
      </c>
      <c r="AE84" s="174" t="str">
        <f ca="1">IFERROR(VLOOKUP(ROW(A81),'فهرست بها کلی'!$D$13:$BO$1660,27,0),"")</f>
        <v/>
      </c>
      <c r="AF84" s="174" t="str">
        <f ca="1">IFERROR(VLOOKUP(ROW(A81),'فهرست بها کلی'!$D$13:$BO$1660,30,0),"")</f>
        <v/>
      </c>
      <c r="AG84" s="174" t="str">
        <f ca="1">IFERROR(VLOOKUP(ROW(A81),'فهرست بها کلی'!$D$13:$BO$1660,33,0),"")</f>
        <v/>
      </c>
      <c r="AH84" s="174" t="str">
        <f ca="1">IFERROR(VLOOKUP(ROW(A81),'فهرست بها کلی'!$D$13:$BO$1660,36,0),"")</f>
        <v/>
      </c>
      <c r="AI84" s="174" t="str">
        <f ca="1">IFERROR(VLOOKUP(ROW(A81),'فهرست بها کلی'!$D$13:$BO$1660,39,0),"")</f>
        <v/>
      </c>
      <c r="AJ84" s="174" t="str">
        <f ca="1">IFERROR(VLOOKUP(ROW(A81),'فهرست بها کلی'!$D$13:$BO$1660,42,0),"")</f>
        <v/>
      </c>
      <c r="AK84" s="174" t="str">
        <f ca="1">IFERROR(VLOOKUP(ROW(A81),'فهرست بها کلی'!$D$13:$BO$1660,45,0),"")</f>
        <v/>
      </c>
      <c r="AL84" s="174" t="str">
        <f ca="1">IFERROR(VLOOKUP(ROW(A81),'فهرست بها کلی'!$D$13:$BO$1660,48,0),"")</f>
        <v/>
      </c>
      <c r="AM84" s="174" t="str">
        <f ca="1">IFERROR(VLOOKUP(ROW(A81),'فهرست بها کلی'!$D$13:$BO$1660,51,0),"")</f>
        <v/>
      </c>
      <c r="AN84" s="174" t="str">
        <f ca="1">IFERROR(VLOOKUP(ROW(A81),'فهرست بها کلی'!$D$13:$BO$1660,54,0),"")</f>
        <v/>
      </c>
      <c r="AO84" s="174" t="str">
        <f ca="1">IFERROR(VLOOKUP(ROW(A81),'فهرست بها کلی'!$D$13:$BO$1660,57,0),"")</f>
        <v/>
      </c>
      <c r="AP84" s="174" t="str">
        <f ca="1">IFERROR(VLOOKUP(ROW(A81),'فهرست بها کلی'!$D$13:$BO$1660,60,0),"")</f>
        <v/>
      </c>
      <c r="AQ84" s="174" t="str">
        <f ca="1">IFERROR(VLOOKUP(ROW(A81),'فهرست بها کلی'!$D$13:$BO$1660,63,0),"")</f>
        <v/>
      </c>
      <c r="AR84" s="244">
        <f t="shared" ca="1" si="14"/>
        <v>0</v>
      </c>
      <c r="AS84" s="174" t="str">
        <f ca="1">IFERROR(VLOOKUP(ROW(A81),'فهرست بها کلی'!$D$13:$BO$1660,22,0),"")</f>
        <v/>
      </c>
      <c r="AT84" s="174" t="str">
        <f ca="1">IFERROR(VLOOKUP(ROW(A81),'فهرست بها کلی'!$D$13:$BO$1660,25,0),"")</f>
        <v/>
      </c>
      <c r="AU84" s="174" t="str">
        <f ca="1">IFERROR(VLOOKUP(ROW(A81),'فهرست بها کلی'!$D$13:$BO$1660,28,0),"")</f>
        <v/>
      </c>
      <c r="AV84" s="174" t="str">
        <f ca="1">IFERROR(VLOOKUP(ROW(A81),'فهرست بها کلی'!$D$13:$BO$1660,31,0),"")</f>
        <v/>
      </c>
      <c r="AW84" s="174" t="str">
        <f ca="1">IFERROR(VLOOKUP(ROW(A81),'فهرست بها کلی'!$D$13:$BO$1660,34,0),"")</f>
        <v/>
      </c>
      <c r="AX84" s="174" t="str">
        <f ca="1">IFERROR(VLOOKUP(ROW(A81),'فهرست بها کلی'!$D$13:$BO$1660,37,0),"")</f>
        <v/>
      </c>
      <c r="AY84" s="174" t="str">
        <f ca="1">IFERROR(VLOOKUP(ROW(A81),'فهرست بها کلی'!$D$13:$BO$1660,40,0),"")</f>
        <v/>
      </c>
      <c r="AZ84" s="174" t="str">
        <f ca="1">IFERROR(VLOOKUP(ROW(A81),'فهرست بها کلی'!$D$13:$BO$1660,43,0),"")</f>
        <v/>
      </c>
      <c r="BA84" s="174" t="str">
        <f ca="1">IFERROR(VLOOKUP(ROW(A81),'فهرست بها کلی'!$D$13:$BO$1660,46,0),"")</f>
        <v/>
      </c>
      <c r="BB84" s="174" t="str">
        <f ca="1">IFERROR(VLOOKUP(ROW(A81),'فهرست بها کلی'!$D$13:$BO$1660,49,0),"")</f>
        <v/>
      </c>
      <c r="BC84" s="174" t="str">
        <f ca="1">IFERROR(VLOOKUP(ROW(A81),'فهرست بها کلی'!$D$13:$BO$1660,52,0),"")</f>
        <v/>
      </c>
      <c r="BD84" s="174" t="str">
        <f ca="1">IFERROR(VLOOKUP(ROW(A81),'فهرست بها کلی'!$D$13:$BO$1660,55,0),"")</f>
        <v/>
      </c>
      <c r="BE84" s="174" t="str">
        <f ca="1">IFERROR(VLOOKUP(ROW(A81),'فهرست بها کلی'!$D$13:$BO$1660,58,0),"")</f>
        <v/>
      </c>
      <c r="BF84" s="174" t="str">
        <f ca="1">IFERROR(VLOOKUP(ROW(A81),'فهرست بها کلی'!$D$13:$BO$1660,61,0),"")</f>
        <v/>
      </c>
      <c r="BG84" s="174" t="str">
        <f ca="1">IFERROR(VLOOKUP(ROW(B81),'فهرست بها کلی'!$D$13:$BO$1660,64,0),"")</f>
        <v/>
      </c>
      <c r="BH84" s="174" t="str">
        <f ca="1">IFERROR(VLOOKUP(ROW(C81),'فهرست بها کلی'!$D$13:$BO$1660,15,0),"")</f>
        <v/>
      </c>
      <c r="BI84" s="245" t="str">
        <f t="shared" ca="1" si="15"/>
        <v xml:space="preserve"> </v>
      </c>
      <c r="BJ84" s="245" t="str">
        <f t="shared" ca="1" si="16"/>
        <v/>
      </c>
      <c r="BK84" s="189" t="str">
        <f t="shared" ca="1" si="17"/>
        <v/>
      </c>
      <c r="BL84" s="168" t="e">
        <f t="shared" ca="1" si="10"/>
        <v>#VALUE!</v>
      </c>
    </row>
    <row r="85" spans="1:64" ht="34.5" customHeight="1">
      <c r="A85" s="174" t="str">
        <f ca="1">IFERROR(VLOOKUP(ROW(A82),'فهرست بها کلی'!$D$13:$BO$1660,1,0),"")</f>
        <v/>
      </c>
      <c r="B85" s="174" t="str">
        <f ca="1">IFERROR(VLOOKUP(ROW(A82),'فهرست بها کلی'!$D$13:$BO$1660,4,0),"")</f>
        <v/>
      </c>
      <c r="C85" s="174" t="str">
        <f ca="1">IFERROR(VLOOKUP(ROW(A82),'فهرست بها کلی'!$D$13:$BO$1660,5,0),"")</f>
        <v/>
      </c>
      <c r="D85" s="174" t="str">
        <f ca="1">IFERROR(VLOOKUP(ROW(A82),'فهرست بها کلی'!$D$13:$BO$1660,6,0),"")</f>
        <v/>
      </c>
      <c r="E85" s="174" t="str">
        <f ca="1">IFERROR(VLOOKUP(ROW(A82),'فهرست بها کلی'!$D$13:$BO$1660,7,0),"")</f>
        <v/>
      </c>
      <c r="F85" s="174" t="str">
        <f ca="1">IFERROR(VLOOKUP(ROW(A82),'فهرست بها کلی'!$D$13:$BO$1660,8,0),"")</f>
        <v/>
      </c>
      <c r="G85" s="174" t="str">
        <f ca="1">IFERROR(VLOOKUP(ROW(A82),'فهرست بها کلی'!$D$13:$BO$1660,20,0),"")</f>
        <v/>
      </c>
      <c r="H85" s="174" t="str">
        <f ca="1">IFERROR(VLOOKUP(ROW(A82),'فهرست بها کلی'!$D$13:$BO$1660,23,0),"")</f>
        <v/>
      </c>
      <c r="I85" s="174" t="str">
        <f ca="1">IFERROR(VLOOKUP(ROW(A82),'فهرست بها کلی'!$D$13:$BO$1660,26,0),"")</f>
        <v/>
      </c>
      <c r="J85" s="174" t="str">
        <f ca="1">IFERROR(VLOOKUP(ROW(A82),'فهرست بها کلی'!$D$13:$BO$1660,29,0),"")</f>
        <v/>
      </c>
      <c r="K85" s="174" t="str">
        <f ca="1">IFERROR(VLOOKUP(ROW(A82),'فهرست بها کلی'!$D$13:$BO$1660,32,0),"")</f>
        <v/>
      </c>
      <c r="L85" s="174" t="str">
        <f ca="1">IFERROR(VLOOKUP(ROW(A82),'فهرست بها کلی'!$D$13:$BO$1660,35,0),"")</f>
        <v/>
      </c>
      <c r="M85" s="174" t="str">
        <f ca="1">IFERROR(VLOOKUP(ROW(A82),'فهرست بها کلی'!$D$13:$BO$1660,38,0),"")</f>
        <v/>
      </c>
      <c r="N85" s="174" t="str">
        <f ca="1">IFERROR(VLOOKUP(ROW(A82),'فهرست بها کلی'!$D$13:$BO$1660,41,0),"")</f>
        <v/>
      </c>
      <c r="O85" s="174" t="str">
        <f ca="1">IFERROR(VLOOKUP(ROW(A82),'فهرست بها کلی'!$D$13:$BO$1660,44,0),"")</f>
        <v/>
      </c>
      <c r="P85" s="174" t="str">
        <f ca="1">IFERROR(VLOOKUP(ROW(A82),'فهرست بها کلی'!$D$13:$BO$1660,47,0),"")</f>
        <v/>
      </c>
      <c r="Q85" s="174" t="str">
        <f ca="1">IFERROR(VLOOKUP(ROW(A82),'فهرست بها کلی'!$D$13:$BO$1660,50,0),"")</f>
        <v/>
      </c>
      <c r="R85" s="174" t="str">
        <f ca="1">IFERROR(VLOOKUP(ROW(A82),'فهرست بها کلی'!$D$13:$BO$1660,53,0),"")</f>
        <v/>
      </c>
      <c r="S85" s="174" t="str">
        <f ca="1">IFERROR(VLOOKUP(ROW(A82),'فهرست بها کلی'!$D$13:$BO$1660,56,0),"")</f>
        <v/>
      </c>
      <c r="T85" s="174" t="str">
        <f ca="1">IFERROR(VLOOKUP(ROW(A82),'فهرست بها کلی'!$D$13:$BO$1660,59,0),"")</f>
        <v/>
      </c>
      <c r="U85" s="174" t="str">
        <f ca="1">IFERROR(VLOOKUP(ROW(A82),'فهرست بها کلی'!$D$13:$BO$1660,62,0),"")</f>
        <v/>
      </c>
      <c r="V85" s="241">
        <f t="shared" ca="1" si="11"/>
        <v>0</v>
      </c>
      <c r="W85" s="242" t="str">
        <f t="shared" ca="1" si="12"/>
        <v/>
      </c>
      <c r="X85" s="174" t="str">
        <f ca="1">IFERROR(VLOOKUP(ROW(A82),'فهرست بها کلی'!$D$13:$BO$1660,9,0),"")</f>
        <v/>
      </c>
      <c r="Y85" s="174" t="str">
        <f ca="1">IFERROR(VLOOKUP(ROW(A82),'فهرست بها کلی'!$D$13:$BO$1660,10,0),"")</f>
        <v/>
      </c>
      <c r="Z85" s="174" t="str">
        <f ca="1">IFERROR(VLOOKUP(ROW(A82),'فهرست بها کلی'!$D$13:$BO$1660,11,0),"")</f>
        <v/>
      </c>
      <c r="AA85" s="174" t="str">
        <f ca="1">IFERROR(VLOOKUP(ROW(A82),'فهرست بها کلی'!$D$13:$BO$1660,12,0),"")</f>
        <v/>
      </c>
      <c r="AB85" s="243" t="str">
        <f t="shared" ca="1" si="13"/>
        <v/>
      </c>
      <c r="AC85" s="174" t="str">
        <f ca="1">IFERROR(VLOOKUP(ROW(A82),'فهرست بها کلی'!$D$13:$BO$1660,21,0),"")</f>
        <v/>
      </c>
      <c r="AD85" s="174" t="str">
        <f ca="1">IFERROR(VLOOKUP(ROW(A82),'فهرست بها کلی'!$D$13:$BO$1660,24,0),"")</f>
        <v/>
      </c>
      <c r="AE85" s="174" t="str">
        <f ca="1">IFERROR(VLOOKUP(ROW(A82),'فهرست بها کلی'!$D$13:$BO$1660,27,0),"")</f>
        <v/>
      </c>
      <c r="AF85" s="174" t="str">
        <f ca="1">IFERROR(VLOOKUP(ROW(A82),'فهرست بها کلی'!$D$13:$BO$1660,30,0),"")</f>
        <v/>
      </c>
      <c r="AG85" s="174" t="str">
        <f ca="1">IFERROR(VLOOKUP(ROW(A82),'فهرست بها کلی'!$D$13:$BO$1660,33,0),"")</f>
        <v/>
      </c>
      <c r="AH85" s="174" t="str">
        <f ca="1">IFERROR(VLOOKUP(ROW(A82),'فهرست بها کلی'!$D$13:$BO$1660,36,0),"")</f>
        <v/>
      </c>
      <c r="AI85" s="174" t="str">
        <f ca="1">IFERROR(VLOOKUP(ROW(A82),'فهرست بها کلی'!$D$13:$BO$1660,39,0),"")</f>
        <v/>
      </c>
      <c r="AJ85" s="174" t="str">
        <f ca="1">IFERROR(VLOOKUP(ROW(A82),'فهرست بها کلی'!$D$13:$BO$1660,42,0),"")</f>
        <v/>
      </c>
      <c r="AK85" s="174" t="str">
        <f ca="1">IFERROR(VLOOKUP(ROW(A82),'فهرست بها کلی'!$D$13:$BO$1660,45,0),"")</f>
        <v/>
      </c>
      <c r="AL85" s="174" t="str">
        <f ca="1">IFERROR(VLOOKUP(ROW(A82),'فهرست بها کلی'!$D$13:$BO$1660,48,0),"")</f>
        <v/>
      </c>
      <c r="AM85" s="174" t="str">
        <f ca="1">IFERROR(VLOOKUP(ROW(A82),'فهرست بها کلی'!$D$13:$BO$1660,51,0),"")</f>
        <v/>
      </c>
      <c r="AN85" s="174" t="str">
        <f ca="1">IFERROR(VLOOKUP(ROW(A82),'فهرست بها کلی'!$D$13:$BO$1660,54,0),"")</f>
        <v/>
      </c>
      <c r="AO85" s="174" t="str">
        <f ca="1">IFERROR(VLOOKUP(ROW(A82),'فهرست بها کلی'!$D$13:$BO$1660,57,0),"")</f>
        <v/>
      </c>
      <c r="AP85" s="174" t="str">
        <f ca="1">IFERROR(VLOOKUP(ROW(A82),'فهرست بها کلی'!$D$13:$BO$1660,60,0),"")</f>
        <v/>
      </c>
      <c r="AQ85" s="174" t="str">
        <f ca="1">IFERROR(VLOOKUP(ROW(A82),'فهرست بها کلی'!$D$13:$BO$1660,63,0),"")</f>
        <v/>
      </c>
      <c r="AR85" s="244">
        <f t="shared" ca="1" si="14"/>
        <v>0</v>
      </c>
      <c r="AS85" s="174" t="str">
        <f ca="1">IFERROR(VLOOKUP(ROW(A82),'فهرست بها کلی'!$D$13:$BO$1660,22,0),"")</f>
        <v/>
      </c>
      <c r="AT85" s="174" t="str">
        <f ca="1">IFERROR(VLOOKUP(ROW(A82),'فهرست بها کلی'!$D$13:$BO$1660,25,0),"")</f>
        <v/>
      </c>
      <c r="AU85" s="174" t="str">
        <f ca="1">IFERROR(VLOOKUP(ROW(A82),'فهرست بها کلی'!$D$13:$BO$1660,28,0),"")</f>
        <v/>
      </c>
      <c r="AV85" s="174" t="str">
        <f ca="1">IFERROR(VLOOKUP(ROW(A82),'فهرست بها کلی'!$D$13:$BO$1660,31,0),"")</f>
        <v/>
      </c>
      <c r="AW85" s="174" t="str">
        <f ca="1">IFERROR(VLOOKUP(ROW(A82),'فهرست بها کلی'!$D$13:$BO$1660,34,0),"")</f>
        <v/>
      </c>
      <c r="AX85" s="174" t="str">
        <f ca="1">IFERROR(VLOOKUP(ROW(A82),'فهرست بها کلی'!$D$13:$BO$1660,37,0),"")</f>
        <v/>
      </c>
      <c r="AY85" s="174" t="str">
        <f ca="1">IFERROR(VLOOKUP(ROW(A82),'فهرست بها کلی'!$D$13:$BO$1660,40,0),"")</f>
        <v/>
      </c>
      <c r="AZ85" s="174" t="str">
        <f ca="1">IFERROR(VLOOKUP(ROW(A82),'فهرست بها کلی'!$D$13:$BO$1660,43,0),"")</f>
        <v/>
      </c>
      <c r="BA85" s="174" t="str">
        <f ca="1">IFERROR(VLOOKUP(ROW(A82),'فهرست بها کلی'!$D$13:$BO$1660,46,0),"")</f>
        <v/>
      </c>
      <c r="BB85" s="174" t="str">
        <f ca="1">IFERROR(VLOOKUP(ROW(A82),'فهرست بها کلی'!$D$13:$BO$1660,49,0),"")</f>
        <v/>
      </c>
      <c r="BC85" s="174" t="str">
        <f ca="1">IFERROR(VLOOKUP(ROW(A82),'فهرست بها کلی'!$D$13:$BO$1660,52,0),"")</f>
        <v/>
      </c>
      <c r="BD85" s="174" t="str">
        <f ca="1">IFERROR(VLOOKUP(ROW(A82),'فهرست بها کلی'!$D$13:$BO$1660,55,0),"")</f>
        <v/>
      </c>
      <c r="BE85" s="174" t="str">
        <f ca="1">IFERROR(VLOOKUP(ROW(A82),'فهرست بها کلی'!$D$13:$BO$1660,58,0),"")</f>
        <v/>
      </c>
      <c r="BF85" s="174" t="str">
        <f ca="1">IFERROR(VLOOKUP(ROW(A82),'فهرست بها کلی'!$D$13:$BO$1660,61,0),"")</f>
        <v/>
      </c>
      <c r="BG85" s="174" t="str">
        <f ca="1">IFERROR(VLOOKUP(ROW(B82),'فهرست بها کلی'!$D$13:$BO$1660,64,0),"")</f>
        <v/>
      </c>
      <c r="BH85" s="174" t="str">
        <f ca="1">IFERROR(VLOOKUP(ROW(C82),'فهرست بها کلی'!$D$13:$BO$1660,15,0),"")</f>
        <v/>
      </c>
      <c r="BI85" s="245" t="str">
        <f t="shared" ca="1" si="15"/>
        <v xml:space="preserve"> </v>
      </c>
      <c r="BJ85" s="245" t="str">
        <f t="shared" ca="1" si="16"/>
        <v/>
      </c>
      <c r="BK85" s="189" t="str">
        <f t="shared" ca="1" si="17"/>
        <v/>
      </c>
      <c r="BL85" s="168" t="e">
        <f t="shared" ca="1" si="10"/>
        <v>#VALUE!</v>
      </c>
    </row>
    <row r="86" spans="1:64" ht="34.5" customHeight="1">
      <c r="A86" s="174" t="str">
        <f ca="1">IFERROR(VLOOKUP(ROW(A83),'فهرست بها کلی'!$D$13:$BO$1660,1,0),"")</f>
        <v/>
      </c>
      <c r="B86" s="174" t="str">
        <f ca="1">IFERROR(VLOOKUP(ROW(A83),'فهرست بها کلی'!$D$13:$BO$1660,4,0),"")</f>
        <v/>
      </c>
      <c r="C86" s="174" t="str">
        <f ca="1">IFERROR(VLOOKUP(ROW(A83),'فهرست بها کلی'!$D$13:$BO$1660,5,0),"")</f>
        <v/>
      </c>
      <c r="D86" s="174" t="str">
        <f ca="1">IFERROR(VLOOKUP(ROW(A83),'فهرست بها کلی'!$D$13:$BO$1660,6,0),"")</f>
        <v/>
      </c>
      <c r="E86" s="174" t="str">
        <f ca="1">IFERROR(VLOOKUP(ROW(A83),'فهرست بها کلی'!$D$13:$BO$1660,7,0),"")</f>
        <v/>
      </c>
      <c r="F86" s="174" t="str">
        <f ca="1">IFERROR(VLOOKUP(ROW(A83),'فهرست بها کلی'!$D$13:$BO$1660,8,0),"")</f>
        <v/>
      </c>
      <c r="G86" s="174" t="str">
        <f ca="1">IFERROR(VLOOKUP(ROW(A83),'فهرست بها کلی'!$D$13:$BO$1660,20,0),"")</f>
        <v/>
      </c>
      <c r="H86" s="174" t="str">
        <f ca="1">IFERROR(VLOOKUP(ROW(A83),'فهرست بها کلی'!$D$13:$BO$1660,23,0),"")</f>
        <v/>
      </c>
      <c r="I86" s="174" t="str">
        <f ca="1">IFERROR(VLOOKUP(ROW(A83),'فهرست بها کلی'!$D$13:$BO$1660,26,0),"")</f>
        <v/>
      </c>
      <c r="J86" s="174" t="str">
        <f ca="1">IFERROR(VLOOKUP(ROW(A83),'فهرست بها کلی'!$D$13:$BO$1660,29,0),"")</f>
        <v/>
      </c>
      <c r="K86" s="174" t="str">
        <f ca="1">IFERROR(VLOOKUP(ROW(A83),'فهرست بها کلی'!$D$13:$BO$1660,32,0),"")</f>
        <v/>
      </c>
      <c r="L86" s="174" t="str">
        <f ca="1">IFERROR(VLOOKUP(ROW(A83),'فهرست بها کلی'!$D$13:$BO$1660,35,0),"")</f>
        <v/>
      </c>
      <c r="M86" s="174" t="str">
        <f ca="1">IFERROR(VLOOKUP(ROW(A83),'فهرست بها کلی'!$D$13:$BO$1660,38,0),"")</f>
        <v/>
      </c>
      <c r="N86" s="174" t="str">
        <f ca="1">IFERROR(VLOOKUP(ROW(A83),'فهرست بها کلی'!$D$13:$BO$1660,41,0),"")</f>
        <v/>
      </c>
      <c r="O86" s="174" t="str">
        <f ca="1">IFERROR(VLOOKUP(ROW(A83),'فهرست بها کلی'!$D$13:$BO$1660,44,0),"")</f>
        <v/>
      </c>
      <c r="P86" s="174" t="str">
        <f ca="1">IFERROR(VLOOKUP(ROW(A83),'فهرست بها کلی'!$D$13:$BO$1660,47,0),"")</f>
        <v/>
      </c>
      <c r="Q86" s="174" t="str">
        <f ca="1">IFERROR(VLOOKUP(ROW(A83),'فهرست بها کلی'!$D$13:$BO$1660,50,0),"")</f>
        <v/>
      </c>
      <c r="R86" s="174" t="str">
        <f ca="1">IFERROR(VLOOKUP(ROW(A83),'فهرست بها کلی'!$D$13:$BO$1660,53,0),"")</f>
        <v/>
      </c>
      <c r="S86" s="174" t="str">
        <f ca="1">IFERROR(VLOOKUP(ROW(A83),'فهرست بها کلی'!$D$13:$BO$1660,56,0),"")</f>
        <v/>
      </c>
      <c r="T86" s="174" t="str">
        <f ca="1">IFERROR(VLOOKUP(ROW(A83),'فهرست بها کلی'!$D$13:$BO$1660,59,0),"")</f>
        <v/>
      </c>
      <c r="U86" s="174" t="str">
        <f ca="1">IFERROR(VLOOKUP(ROW(A83),'فهرست بها کلی'!$D$13:$BO$1660,62,0),"")</f>
        <v/>
      </c>
      <c r="V86" s="241">
        <f t="shared" ca="1" si="11"/>
        <v>0</v>
      </c>
      <c r="W86" s="242" t="str">
        <f t="shared" ca="1" si="12"/>
        <v/>
      </c>
      <c r="X86" s="174" t="str">
        <f ca="1">IFERROR(VLOOKUP(ROW(A83),'فهرست بها کلی'!$D$13:$BO$1660,9,0),"")</f>
        <v/>
      </c>
      <c r="Y86" s="174" t="str">
        <f ca="1">IFERROR(VLOOKUP(ROW(A83),'فهرست بها کلی'!$D$13:$BO$1660,10,0),"")</f>
        <v/>
      </c>
      <c r="Z86" s="174" t="str">
        <f ca="1">IFERROR(VLOOKUP(ROW(A83),'فهرست بها کلی'!$D$13:$BO$1660,11,0),"")</f>
        <v/>
      </c>
      <c r="AA86" s="174" t="str">
        <f ca="1">IFERROR(VLOOKUP(ROW(A83),'فهرست بها کلی'!$D$13:$BO$1660,12,0),"")</f>
        <v/>
      </c>
      <c r="AB86" s="243" t="str">
        <f t="shared" ca="1" si="13"/>
        <v/>
      </c>
      <c r="AC86" s="174" t="str">
        <f ca="1">IFERROR(VLOOKUP(ROW(A83),'فهرست بها کلی'!$D$13:$BO$1660,21,0),"")</f>
        <v/>
      </c>
      <c r="AD86" s="174" t="str">
        <f ca="1">IFERROR(VLOOKUP(ROW(A83),'فهرست بها کلی'!$D$13:$BO$1660,24,0),"")</f>
        <v/>
      </c>
      <c r="AE86" s="174" t="str">
        <f ca="1">IFERROR(VLOOKUP(ROW(A83),'فهرست بها کلی'!$D$13:$BO$1660,27,0),"")</f>
        <v/>
      </c>
      <c r="AF86" s="174" t="str">
        <f ca="1">IFERROR(VLOOKUP(ROW(A83),'فهرست بها کلی'!$D$13:$BO$1660,30,0),"")</f>
        <v/>
      </c>
      <c r="AG86" s="174" t="str">
        <f ca="1">IFERROR(VLOOKUP(ROW(A83),'فهرست بها کلی'!$D$13:$BO$1660,33,0),"")</f>
        <v/>
      </c>
      <c r="AH86" s="174" t="str">
        <f ca="1">IFERROR(VLOOKUP(ROW(A83),'فهرست بها کلی'!$D$13:$BO$1660,36,0),"")</f>
        <v/>
      </c>
      <c r="AI86" s="174" t="str">
        <f ca="1">IFERROR(VLOOKUP(ROW(A83),'فهرست بها کلی'!$D$13:$BO$1660,39,0),"")</f>
        <v/>
      </c>
      <c r="AJ86" s="174" t="str">
        <f ca="1">IFERROR(VLOOKUP(ROW(A83),'فهرست بها کلی'!$D$13:$BO$1660,42,0),"")</f>
        <v/>
      </c>
      <c r="AK86" s="174" t="str">
        <f ca="1">IFERROR(VLOOKUP(ROW(A83),'فهرست بها کلی'!$D$13:$BO$1660,45,0),"")</f>
        <v/>
      </c>
      <c r="AL86" s="174" t="str">
        <f ca="1">IFERROR(VLOOKUP(ROW(A83),'فهرست بها کلی'!$D$13:$BO$1660,48,0),"")</f>
        <v/>
      </c>
      <c r="AM86" s="174" t="str">
        <f ca="1">IFERROR(VLOOKUP(ROW(A83),'فهرست بها کلی'!$D$13:$BO$1660,51,0),"")</f>
        <v/>
      </c>
      <c r="AN86" s="174" t="str">
        <f ca="1">IFERROR(VLOOKUP(ROW(A83),'فهرست بها کلی'!$D$13:$BO$1660,54,0),"")</f>
        <v/>
      </c>
      <c r="AO86" s="174" t="str">
        <f ca="1">IFERROR(VLOOKUP(ROW(A83),'فهرست بها کلی'!$D$13:$BO$1660,57,0),"")</f>
        <v/>
      </c>
      <c r="AP86" s="174" t="str">
        <f ca="1">IFERROR(VLOOKUP(ROW(A83),'فهرست بها کلی'!$D$13:$BO$1660,60,0),"")</f>
        <v/>
      </c>
      <c r="AQ86" s="174" t="str">
        <f ca="1">IFERROR(VLOOKUP(ROW(A83),'فهرست بها کلی'!$D$13:$BO$1660,63,0),"")</f>
        <v/>
      </c>
      <c r="AR86" s="244">
        <f t="shared" ca="1" si="14"/>
        <v>0</v>
      </c>
      <c r="AS86" s="174" t="str">
        <f ca="1">IFERROR(VLOOKUP(ROW(A83),'فهرست بها کلی'!$D$13:$BO$1660,22,0),"")</f>
        <v/>
      </c>
      <c r="AT86" s="174" t="str">
        <f ca="1">IFERROR(VLOOKUP(ROW(A83),'فهرست بها کلی'!$D$13:$BO$1660,25,0),"")</f>
        <v/>
      </c>
      <c r="AU86" s="174" t="str">
        <f ca="1">IFERROR(VLOOKUP(ROW(A83),'فهرست بها کلی'!$D$13:$BO$1660,28,0),"")</f>
        <v/>
      </c>
      <c r="AV86" s="174" t="str">
        <f ca="1">IFERROR(VLOOKUP(ROW(A83),'فهرست بها کلی'!$D$13:$BO$1660,31,0),"")</f>
        <v/>
      </c>
      <c r="AW86" s="174" t="str">
        <f ca="1">IFERROR(VLOOKUP(ROW(A83),'فهرست بها کلی'!$D$13:$BO$1660,34,0),"")</f>
        <v/>
      </c>
      <c r="AX86" s="174" t="str">
        <f ca="1">IFERROR(VLOOKUP(ROW(A83),'فهرست بها کلی'!$D$13:$BO$1660,37,0),"")</f>
        <v/>
      </c>
      <c r="AY86" s="174" t="str">
        <f ca="1">IFERROR(VLOOKUP(ROW(A83),'فهرست بها کلی'!$D$13:$BO$1660,40,0),"")</f>
        <v/>
      </c>
      <c r="AZ86" s="174" t="str">
        <f ca="1">IFERROR(VLOOKUP(ROW(A83),'فهرست بها کلی'!$D$13:$BO$1660,43,0),"")</f>
        <v/>
      </c>
      <c r="BA86" s="174" t="str">
        <f ca="1">IFERROR(VLOOKUP(ROW(A83),'فهرست بها کلی'!$D$13:$BO$1660,46,0),"")</f>
        <v/>
      </c>
      <c r="BB86" s="174" t="str">
        <f ca="1">IFERROR(VLOOKUP(ROW(A83),'فهرست بها کلی'!$D$13:$BO$1660,49,0),"")</f>
        <v/>
      </c>
      <c r="BC86" s="174" t="str">
        <f ca="1">IFERROR(VLOOKUP(ROW(A83),'فهرست بها کلی'!$D$13:$BO$1660,52,0),"")</f>
        <v/>
      </c>
      <c r="BD86" s="174" t="str">
        <f ca="1">IFERROR(VLOOKUP(ROW(A83),'فهرست بها کلی'!$D$13:$BO$1660,55,0),"")</f>
        <v/>
      </c>
      <c r="BE86" s="174" t="str">
        <f ca="1">IFERROR(VLOOKUP(ROW(A83),'فهرست بها کلی'!$D$13:$BO$1660,58,0),"")</f>
        <v/>
      </c>
      <c r="BF86" s="174" t="str">
        <f ca="1">IFERROR(VLOOKUP(ROW(A83),'فهرست بها کلی'!$D$13:$BO$1660,61,0),"")</f>
        <v/>
      </c>
      <c r="BG86" s="174" t="str">
        <f ca="1">IFERROR(VLOOKUP(ROW(B83),'فهرست بها کلی'!$D$13:$BO$1660,64,0),"")</f>
        <v/>
      </c>
      <c r="BH86" s="174" t="str">
        <f ca="1">IFERROR(VLOOKUP(ROW(C83),'فهرست بها کلی'!$D$13:$BO$1660,15,0),"")</f>
        <v/>
      </c>
      <c r="BI86" s="245" t="str">
        <f t="shared" ca="1" si="15"/>
        <v xml:space="preserve"> </v>
      </c>
      <c r="BJ86" s="245" t="str">
        <f t="shared" ca="1" si="16"/>
        <v/>
      </c>
      <c r="BK86" s="189" t="str">
        <f t="shared" ca="1" si="17"/>
        <v/>
      </c>
      <c r="BL86" s="168" t="e">
        <f t="shared" ca="1" si="10"/>
        <v>#VALUE!</v>
      </c>
    </row>
    <row r="87" spans="1:64" ht="34.5" customHeight="1">
      <c r="A87" s="174" t="str">
        <f ca="1">IFERROR(VLOOKUP(ROW(A84),'فهرست بها کلی'!$D$13:$BO$1660,1,0),"")</f>
        <v/>
      </c>
      <c r="B87" s="174" t="str">
        <f ca="1">IFERROR(VLOOKUP(ROW(A84),'فهرست بها کلی'!$D$13:$BO$1660,4,0),"")</f>
        <v/>
      </c>
      <c r="C87" s="174" t="str">
        <f ca="1">IFERROR(VLOOKUP(ROW(A84),'فهرست بها کلی'!$D$13:$BO$1660,5,0),"")</f>
        <v/>
      </c>
      <c r="D87" s="174" t="str">
        <f ca="1">IFERROR(VLOOKUP(ROW(A84),'فهرست بها کلی'!$D$13:$BO$1660,6,0),"")</f>
        <v/>
      </c>
      <c r="E87" s="174" t="str">
        <f ca="1">IFERROR(VLOOKUP(ROW(A84),'فهرست بها کلی'!$D$13:$BO$1660,7,0),"")</f>
        <v/>
      </c>
      <c r="F87" s="174" t="str">
        <f ca="1">IFERROR(VLOOKUP(ROW(A84),'فهرست بها کلی'!$D$13:$BO$1660,8,0),"")</f>
        <v/>
      </c>
      <c r="G87" s="174" t="str">
        <f ca="1">IFERROR(VLOOKUP(ROW(A84),'فهرست بها کلی'!$D$13:$BO$1660,20,0),"")</f>
        <v/>
      </c>
      <c r="H87" s="174" t="str">
        <f ca="1">IFERROR(VLOOKUP(ROW(A84),'فهرست بها کلی'!$D$13:$BO$1660,23,0),"")</f>
        <v/>
      </c>
      <c r="I87" s="174" t="str">
        <f ca="1">IFERROR(VLOOKUP(ROW(A84),'فهرست بها کلی'!$D$13:$BO$1660,26,0),"")</f>
        <v/>
      </c>
      <c r="J87" s="174" t="str">
        <f ca="1">IFERROR(VLOOKUP(ROW(A84),'فهرست بها کلی'!$D$13:$BO$1660,29,0),"")</f>
        <v/>
      </c>
      <c r="K87" s="174" t="str">
        <f ca="1">IFERROR(VLOOKUP(ROW(A84),'فهرست بها کلی'!$D$13:$BO$1660,32,0),"")</f>
        <v/>
      </c>
      <c r="L87" s="174" t="str">
        <f ca="1">IFERROR(VLOOKUP(ROW(A84),'فهرست بها کلی'!$D$13:$BO$1660,35,0),"")</f>
        <v/>
      </c>
      <c r="M87" s="174" t="str">
        <f ca="1">IFERROR(VLOOKUP(ROW(A84),'فهرست بها کلی'!$D$13:$BO$1660,38,0),"")</f>
        <v/>
      </c>
      <c r="N87" s="174" t="str">
        <f ca="1">IFERROR(VLOOKUP(ROW(A84),'فهرست بها کلی'!$D$13:$BO$1660,41,0),"")</f>
        <v/>
      </c>
      <c r="O87" s="174" t="str">
        <f ca="1">IFERROR(VLOOKUP(ROW(A84),'فهرست بها کلی'!$D$13:$BO$1660,44,0),"")</f>
        <v/>
      </c>
      <c r="P87" s="174" t="str">
        <f ca="1">IFERROR(VLOOKUP(ROW(A84),'فهرست بها کلی'!$D$13:$BO$1660,47,0),"")</f>
        <v/>
      </c>
      <c r="Q87" s="174" t="str">
        <f ca="1">IFERROR(VLOOKUP(ROW(A84),'فهرست بها کلی'!$D$13:$BO$1660,50,0),"")</f>
        <v/>
      </c>
      <c r="R87" s="174" t="str">
        <f ca="1">IFERROR(VLOOKUP(ROW(A84),'فهرست بها کلی'!$D$13:$BO$1660,53,0),"")</f>
        <v/>
      </c>
      <c r="S87" s="174" t="str">
        <f ca="1">IFERROR(VLOOKUP(ROW(A84),'فهرست بها کلی'!$D$13:$BO$1660,56,0),"")</f>
        <v/>
      </c>
      <c r="T87" s="174" t="str">
        <f ca="1">IFERROR(VLOOKUP(ROW(A84),'فهرست بها کلی'!$D$13:$BO$1660,59,0),"")</f>
        <v/>
      </c>
      <c r="U87" s="174" t="str">
        <f ca="1">IFERROR(VLOOKUP(ROW(A84),'فهرست بها کلی'!$D$13:$BO$1660,62,0),"")</f>
        <v/>
      </c>
      <c r="V87" s="241">
        <f t="shared" ca="1" si="11"/>
        <v>0</v>
      </c>
      <c r="W87" s="242" t="str">
        <f t="shared" ca="1" si="12"/>
        <v/>
      </c>
      <c r="X87" s="174" t="str">
        <f ca="1">IFERROR(VLOOKUP(ROW(A84),'فهرست بها کلی'!$D$13:$BO$1660,9,0),"")</f>
        <v/>
      </c>
      <c r="Y87" s="174" t="str">
        <f ca="1">IFERROR(VLOOKUP(ROW(A84),'فهرست بها کلی'!$D$13:$BO$1660,10,0),"")</f>
        <v/>
      </c>
      <c r="Z87" s="174" t="str">
        <f ca="1">IFERROR(VLOOKUP(ROW(A84),'فهرست بها کلی'!$D$13:$BO$1660,11,0),"")</f>
        <v/>
      </c>
      <c r="AA87" s="174" t="str">
        <f ca="1">IFERROR(VLOOKUP(ROW(A84),'فهرست بها کلی'!$D$13:$BO$1660,12,0),"")</f>
        <v/>
      </c>
      <c r="AB87" s="243" t="str">
        <f t="shared" ca="1" si="13"/>
        <v/>
      </c>
      <c r="AC87" s="174" t="str">
        <f ca="1">IFERROR(VLOOKUP(ROW(A84),'فهرست بها کلی'!$D$13:$BO$1660,21,0),"")</f>
        <v/>
      </c>
      <c r="AD87" s="174" t="str">
        <f ca="1">IFERROR(VLOOKUP(ROW(A84),'فهرست بها کلی'!$D$13:$BO$1660,24,0),"")</f>
        <v/>
      </c>
      <c r="AE87" s="174" t="str">
        <f ca="1">IFERROR(VLOOKUP(ROW(A84),'فهرست بها کلی'!$D$13:$BO$1660,27,0),"")</f>
        <v/>
      </c>
      <c r="AF87" s="174" t="str">
        <f ca="1">IFERROR(VLOOKUP(ROW(A84),'فهرست بها کلی'!$D$13:$BO$1660,30,0),"")</f>
        <v/>
      </c>
      <c r="AG87" s="174" t="str">
        <f ca="1">IFERROR(VLOOKUP(ROW(A84),'فهرست بها کلی'!$D$13:$BO$1660,33,0),"")</f>
        <v/>
      </c>
      <c r="AH87" s="174" t="str">
        <f ca="1">IFERROR(VLOOKUP(ROW(A84),'فهرست بها کلی'!$D$13:$BO$1660,36,0),"")</f>
        <v/>
      </c>
      <c r="AI87" s="174" t="str">
        <f ca="1">IFERROR(VLOOKUP(ROW(A84),'فهرست بها کلی'!$D$13:$BO$1660,39,0),"")</f>
        <v/>
      </c>
      <c r="AJ87" s="174" t="str">
        <f ca="1">IFERROR(VLOOKUP(ROW(A84),'فهرست بها کلی'!$D$13:$BO$1660,42,0),"")</f>
        <v/>
      </c>
      <c r="AK87" s="174" t="str">
        <f ca="1">IFERROR(VLOOKUP(ROW(A84),'فهرست بها کلی'!$D$13:$BO$1660,45,0),"")</f>
        <v/>
      </c>
      <c r="AL87" s="174" t="str">
        <f ca="1">IFERROR(VLOOKUP(ROW(A84),'فهرست بها کلی'!$D$13:$BO$1660,48,0),"")</f>
        <v/>
      </c>
      <c r="AM87" s="174" t="str">
        <f ca="1">IFERROR(VLOOKUP(ROW(A84),'فهرست بها کلی'!$D$13:$BO$1660,51,0),"")</f>
        <v/>
      </c>
      <c r="AN87" s="174" t="str">
        <f ca="1">IFERROR(VLOOKUP(ROW(A84),'فهرست بها کلی'!$D$13:$BO$1660,54,0),"")</f>
        <v/>
      </c>
      <c r="AO87" s="174" t="str">
        <f ca="1">IFERROR(VLOOKUP(ROW(A84),'فهرست بها کلی'!$D$13:$BO$1660,57,0),"")</f>
        <v/>
      </c>
      <c r="AP87" s="174" t="str">
        <f ca="1">IFERROR(VLOOKUP(ROW(A84),'فهرست بها کلی'!$D$13:$BO$1660,60,0),"")</f>
        <v/>
      </c>
      <c r="AQ87" s="174" t="str">
        <f ca="1">IFERROR(VLOOKUP(ROW(A84),'فهرست بها کلی'!$D$13:$BO$1660,63,0),"")</f>
        <v/>
      </c>
      <c r="AR87" s="244">
        <f t="shared" ca="1" si="14"/>
        <v>0</v>
      </c>
      <c r="AS87" s="174" t="str">
        <f ca="1">IFERROR(VLOOKUP(ROW(A84),'فهرست بها کلی'!$D$13:$BO$1660,22,0),"")</f>
        <v/>
      </c>
      <c r="AT87" s="174" t="str">
        <f ca="1">IFERROR(VLOOKUP(ROW(A84),'فهرست بها کلی'!$D$13:$BO$1660,25,0),"")</f>
        <v/>
      </c>
      <c r="AU87" s="174" t="str">
        <f ca="1">IFERROR(VLOOKUP(ROW(A84),'فهرست بها کلی'!$D$13:$BO$1660,28,0),"")</f>
        <v/>
      </c>
      <c r="AV87" s="174" t="str">
        <f ca="1">IFERROR(VLOOKUP(ROW(A84),'فهرست بها کلی'!$D$13:$BO$1660,31,0),"")</f>
        <v/>
      </c>
      <c r="AW87" s="174" t="str">
        <f ca="1">IFERROR(VLOOKUP(ROW(A84),'فهرست بها کلی'!$D$13:$BO$1660,34,0),"")</f>
        <v/>
      </c>
      <c r="AX87" s="174" t="str">
        <f ca="1">IFERROR(VLOOKUP(ROW(A84),'فهرست بها کلی'!$D$13:$BO$1660,37,0),"")</f>
        <v/>
      </c>
      <c r="AY87" s="174" t="str">
        <f ca="1">IFERROR(VLOOKUP(ROW(A84),'فهرست بها کلی'!$D$13:$BO$1660,40,0),"")</f>
        <v/>
      </c>
      <c r="AZ87" s="174" t="str">
        <f ca="1">IFERROR(VLOOKUP(ROW(A84),'فهرست بها کلی'!$D$13:$BO$1660,43,0),"")</f>
        <v/>
      </c>
      <c r="BA87" s="174" t="str">
        <f ca="1">IFERROR(VLOOKUP(ROW(A84),'فهرست بها کلی'!$D$13:$BO$1660,46,0),"")</f>
        <v/>
      </c>
      <c r="BB87" s="174" t="str">
        <f ca="1">IFERROR(VLOOKUP(ROW(A84),'فهرست بها کلی'!$D$13:$BO$1660,49,0),"")</f>
        <v/>
      </c>
      <c r="BC87" s="174" t="str">
        <f ca="1">IFERROR(VLOOKUP(ROW(A84),'فهرست بها کلی'!$D$13:$BO$1660,52,0),"")</f>
        <v/>
      </c>
      <c r="BD87" s="174" t="str">
        <f ca="1">IFERROR(VLOOKUP(ROW(A84),'فهرست بها کلی'!$D$13:$BO$1660,55,0),"")</f>
        <v/>
      </c>
      <c r="BE87" s="174" t="str">
        <f ca="1">IFERROR(VLOOKUP(ROW(A84),'فهرست بها کلی'!$D$13:$BO$1660,58,0),"")</f>
        <v/>
      </c>
      <c r="BF87" s="174" t="str">
        <f ca="1">IFERROR(VLOOKUP(ROW(A84),'فهرست بها کلی'!$D$13:$BO$1660,61,0),"")</f>
        <v/>
      </c>
      <c r="BG87" s="174" t="str">
        <f ca="1">IFERROR(VLOOKUP(ROW(B84),'فهرست بها کلی'!$D$13:$BO$1660,64,0),"")</f>
        <v/>
      </c>
      <c r="BH87" s="174" t="str">
        <f ca="1">IFERROR(VLOOKUP(ROW(C84),'فهرست بها کلی'!$D$13:$BO$1660,15,0),"")</f>
        <v/>
      </c>
      <c r="BI87" s="245" t="str">
        <f t="shared" ca="1" si="15"/>
        <v xml:space="preserve"> </v>
      </c>
      <c r="BJ87" s="245" t="str">
        <f t="shared" ca="1" si="16"/>
        <v/>
      </c>
      <c r="BK87" s="189" t="str">
        <f t="shared" ca="1" si="17"/>
        <v/>
      </c>
      <c r="BL87" s="168" t="e">
        <f t="shared" ca="1" si="10"/>
        <v>#VALUE!</v>
      </c>
    </row>
    <row r="88" spans="1:64" ht="34.5" customHeight="1">
      <c r="A88" s="174" t="str">
        <f ca="1">IFERROR(VLOOKUP(ROW(A85),'فهرست بها کلی'!$D$13:$BO$1660,1,0),"")</f>
        <v/>
      </c>
      <c r="B88" s="174" t="str">
        <f ca="1">IFERROR(VLOOKUP(ROW(A85),'فهرست بها کلی'!$D$13:$BO$1660,4,0),"")</f>
        <v/>
      </c>
      <c r="C88" s="174" t="str">
        <f ca="1">IFERROR(VLOOKUP(ROW(A85),'فهرست بها کلی'!$D$13:$BO$1660,5,0),"")</f>
        <v/>
      </c>
      <c r="D88" s="174" t="str">
        <f ca="1">IFERROR(VLOOKUP(ROW(A85),'فهرست بها کلی'!$D$13:$BO$1660,6,0),"")</f>
        <v/>
      </c>
      <c r="E88" s="174" t="str">
        <f ca="1">IFERROR(VLOOKUP(ROW(A85),'فهرست بها کلی'!$D$13:$BO$1660,7,0),"")</f>
        <v/>
      </c>
      <c r="F88" s="174" t="str">
        <f ca="1">IFERROR(VLOOKUP(ROW(A85),'فهرست بها کلی'!$D$13:$BO$1660,8,0),"")</f>
        <v/>
      </c>
      <c r="G88" s="174" t="str">
        <f ca="1">IFERROR(VLOOKUP(ROW(A85),'فهرست بها کلی'!$D$13:$BO$1660,20,0),"")</f>
        <v/>
      </c>
      <c r="H88" s="174" t="str">
        <f ca="1">IFERROR(VLOOKUP(ROW(A85),'فهرست بها کلی'!$D$13:$BO$1660,23,0),"")</f>
        <v/>
      </c>
      <c r="I88" s="174" t="str">
        <f ca="1">IFERROR(VLOOKUP(ROW(A85),'فهرست بها کلی'!$D$13:$BO$1660,26,0),"")</f>
        <v/>
      </c>
      <c r="J88" s="174" t="str">
        <f ca="1">IFERROR(VLOOKUP(ROW(A85),'فهرست بها کلی'!$D$13:$BO$1660,29,0),"")</f>
        <v/>
      </c>
      <c r="K88" s="174" t="str">
        <f ca="1">IFERROR(VLOOKUP(ROW(A85),'فهرست بها کلی'!$D$13:$BO$1660,32,0),"")</f>
        <v/>
      </c>
      <c r="L88" s="174" t="str">
        <f ca="1">IFERROR(VLOOKUP(ROW(A85),'فهرست بها کلی'!$D$13:$BO$1660,35,0),"")</f>
        <v/>
      </c>
      <c r="M88" s="174" t="str">
        <f ca="1">IFERROR(VLOOKUP(ROW(A85),'فهرست بها کلی'!$D$13:$BO$1660,38,0),"")</f>
        <v/>
      </c>
      <c r="N88" s="174" t="str">
        <f ca="1">IFERROR(VLOOKUP(ROW(A85),'فهرست بها کلی'!$D$13:$BO$1660,41,0),"")</f>
        <v/>
      </c>
      <c r="O88" s="174" t="str">
        <f ca="1">IFERROR(VLOOKUP(ROW(A85),'فهرست بها کلی'!$D$13:$BO$1660,44,0),"")</f>
        <v/>
      </c>
      <c r="P88" s="174" t="str">
        <f ca="1">IFERROR(VLOOKUP(ROW(A85),'فهرست بها کلی'!$D$13:$BO$1660,47,0),"")</f>
        <v/>
      </c>
      <c r="Q88" s="174" t="str">
        <f ca="1">IFERROR(VLOOKUP(ROW(A85),'فهرست بها کلی'!$D$13:$BO$1660,50,0),"")</f>
        <v/>
      </c>
      <c r="R88" s="174" t="str">
        <f ca="1">IFERROR(VLOOKUP(ROW(A85),'فهرست بها کلی'!$D$13:$BO$1660,53,0),"")</f>
        <v/>
      </c>
      <c r="S88" s="174" t="str">
        <f ca="1">IFERROR(VLOOKUP(ROW(A85),'فهرست بها کلی'!$D$13:$BO$1660,56,0),"")</f>
        <v/>
      </c>
      <c r="T88" s="174" t="str">
        <f ca="1">IFERROR(VLOOKUP(ROW(A85),'فهرست بها کلی'!$D$13:$BO$1660,59,0),"")</f>
        <v/>
      </c>
      <c r="U88" s="174" t="str">
        <f ca="1">IFERROR(VLOOKUP(ROW(A85),'فهرست بها کلی'!$D$13:$BO$1660,62,0),"")</f>
        <v/>
      </c>
      <c r="V88" s="241">
        <f t="shared" ca="1" si="11"/>
        <v>0</v>
      </c>
      <c r="W88" s="242" t="str">
        <f t="shared" ca="1" si="12"/>
        <v/>
      </c>
      <c r="X88" s="174" t="str">
        <f ca="1">IFERROR(VLOOKUP(ROW(A85),'فهرست بها کلی'!$D$13:$BO$1660,9,0),"")</f>
        <v/>
      </c>
      <c r="Y88" s="174" t="str">
        <f ca="1">IFERROR(VLOOKUP(ROW(A85),'فهرست بها کلی'!$D$13:$BO$1660,10,0),"")</f>
        <v/>
      </c>
      <c r="Z88" s="174" t="str">
        <f ca="1">IFERROR(VLOOKUP(ROW(A85),'فهرست بها کلی'!$D$13:$BO$1660,11,0),"")</f>
        <v/>
      </c>
      <c r="AA88" s="174" t="str">
        <f ca="1">IFERROR(VLOOKUP(ROW(A85),'فهرست بها کلی'!$D$13:$BO$1660,12,0),"")</f>
        <v/>
      </c>
      <c r="AB88" s="243" t="str">
        <f t="shared" ca="1" si="13"/>
        <v/>
      </c>
      <c r="AC88" s="174" t="str">
        <f ca="1">IFERROR(VLOOKUP(ROW(A85),'فهرست بها کلی'!$D$13:$BO$1660,21,0),"")</f>
        <v/>
      </c>
      <c r="AD88" s="174" t="str">
        <f ca="1">IFERROR(VLOOKUP(ROW(A85),'فهرست بها کلی'!$D$13:$BO$1660,24,0),"")</f>
        <v/>
      </c>
      <c r="AE88" s="174" t="str">
        <f ca="1">IFERROR(VLOOKUP(ROW(A85),'فهرست بها کلی'!$D$13:$BO$1660,27,0),"")</f>
        <v/>
      </c>
      <c r="AF88" s="174" t="str">
        <f ca="1">IFERROR(VLOOKUP(ROW(A85),'فهرست بها کلی'!$D$13:$BO$1660,30,0),"")</f>
        <v/>
      </c>
      <c r="AG88" s="174" t="str">
        <f ca="1">IFERROR(VLOOKUP(ROW(A85),'فهرست بها کلی'!$D$13:$BO$1660,33,0),"")</f>
        <v/>
      </c>
      <c r="AH88" s="174" t="str">
        <f ca="1">IFERROR(VLOOKUP(ROW(A85),'فهرست بها کلی'!$D$13:$BO$1660,36,0),"")</f>
        <v/>
      </c>
      <c r="AI88" s="174" t="str">
        <f ca="1">IFERROR(VLOOKUP(ROW(A85),'فهرست بها کلی'!$D$13:$BO$1660,39,0),"")</f>
        <v/>
      </c>
      <c r="AJ88" s="174" t="str">
        <f ca="1">IFERROR(VLOOKUP(ROW(A85),'فهرست بها کلی'!$D$13:$BO$1660,42,0),"")</f>
        <v/>
      </c>
      <c r="AK88" s="174" t="str">
        <f ca="1">IFERROR(VLOOKUP(ROW(A85),'فهرست بها کلی'!$D$13:$BO$1660,45,0),"")</f>
        <v/>
      </c>
      <c r="AL88" s="174" t="str">
        <f ca="1">IFERROR(VLOOKUP(ROW(A85),'فهرست بها کلی'!$D$13:$BO$1660,48,0),"")</f>
        <v/>
      </c>
      <c r="AM88" s="174" t="str">
        <f ca="1">IFERROR(VLOOKUP(ROW(A85),'فهرست بها کلی'!$D$13:$BO$1660,51,0),"")</f>
        <v/>
      </c>
      <c r="AN88" s="174" t="str">
        <f ca="1">IFERROR(VLOOKUP(ROW(A85),'فهرست بها کلی'!$D$13:$BO$1660,54,0),"")</f>
        <v/>
      </c>
      <c r="AO88" s="174" t="str">
        <f ca="1">IFERROR(VLOOKUP(ROW(A85),'فهرست بها کلی'!$D$13:$BO$1660,57,0),"")</f>
        <v/>
      </c>
      <c r="AP88" s="174" t="str">
        <f ca="1">IFERROR(VLOOKUP(ROW(A85),'فهرست بها کلی'!$D$13:$BO$1660,60,0),"")</f>
        <v/>
      </c>
      <c r="AQ88" s="174" t="str">
        <f ca="1">IFERROR(VLOOKUP(ROW(A85),'فهرست بها کلی'!$D$13:$BO$1660,63,0),"")</f>
        <v/>
      </c>
      <c r="AR88" s="244">
        <f t="shared" ca="1" si="14"/>
        <v>0</v>
      </c>
      <c r="AS88" s="174" t="str">
        <f ca="1">IFERROR(VLOOKUP(ROW(A85),'فهرست بها کلی'!$D$13:$BO$1660,22,0),"")</f>
        <v/>
      </c>
      <c r="AT88" s="174" t="str">
        <f ca="1">IFERROR(VLOOKUP(ROW(A85),'فهرست بها کلی'!$D$13:$BO$1660,25,0),"")</f>
        <v/>
      </c>
      <c r="AU88" s="174" t="str">
        <f ca="1">IFERROR(VLOOKUP(ROW(A85),'فهرست بها کلی'!$D$13:$BO$1660,28,0),"")</f>
        <v/>
      </c>
      <c r="AV88" s="174" t="str">
        <f ca="1">IFERROR(VLOOKUP(ROW(A85),'فهرست بها کلی'!$D$13:$BO$1660,31,0),"")</f>
        <v/>
      </c>
      <c r="AW88" s="174" t="str">
        <f ca="1">IFERROR(VLOOKUP(ROW(A85),'فهرست بها کلی'!$D$13:$BO$1660,34,0),"")</f>
        <v/>
      </c>
      <c r="AX88" s="174" t="str">
        <f ca="1">IFERROR(VLOOKUP(ROW(A85),'فهرست بها کلی'!$D$13:$BO$1660,37,0),"")</f>
        <v/>
      </c>
      <c r="AY88" s="174" t="str">
        <f ca="1">IFERROR(VLOOKUP(ROW(A85),'فهرست بها کلی'!$D$13:$BO$1660,40,0),"")</f>
        <v/>
      </c>
      <c r="AZ88" s="174" t="str">
        <f ca="1">IFERROR(VLOOKUP(ROW(A85),'فهرست بها کلی'!$D$13:$BO$1660,43,0),"")</f>
        <v/>
      </c>
      <c r="BA88" s="174" t="str">
        <f ca="1">IFERROR(VLOOKUP(ROW(A85),'فهرست بها کلی'!$D$13:$BO$1660,46,0),"")</f>
        <v/>
      </c>
      <c r="BB88" s="174" t="str">
        <f ca="1">IFERROR(VLOOKUP(ROW(A85),'فهرست بها کلی'!$D$13:$BO$1660,49,0),"")</f>
        <v/>
      </c>
      <c r="BC88" s="174" t="str">
        <f ca="1">IFERROR(VLOOKUP(ROW(A85),'فهرست بها کلی'!$D$13:$BO$1660,52,0),"")</f>
        <v/>
      </c>
      <c r="BD88" s="174" t="str">
        <f ca="1">IFERROR(VLOOKUP(ROW(A85),'فهرست بها کلی'!$D$13:$BO$1660,55,0),"")</f>
        <v/>
      </c>
      <c r="BE88" s="174" t="str">
        <f ca="1">IFERROR(VLOOKUP(ROW(A85),'فهرست بها کلی'!$D$13:$BO$1660,58,0),"")</f>
        <v/>
      </c>
      <c r="BF88" s="174" t="str">
        <f ca="1">IFERROR(VLOOKUP(ROW(A85),'فهرست بها کلی'!$D$13:$BO$1660,61,0),"")</f>
        <v/>
      </c>
      <c r="BG88" s="174" t="str">
        <f ca="1">IFERROR(VLOOKUP(ROW(B85),'فهرست بها کلی'!$D$13:$BO$1660,64,0),"")</f>
        <v/>
      </c>
      <c r="BH88" s="174" t="str">
        <f ca="1">IFERROR(VLOOKUP(ROW(C85),'فهرست بها کلی'!$D$13:$BO$1660,15,0),"")</f>
        <v/>
      </c>
      <c r="BI88" s="245" t="str">
        <f t="shared" ca="1" si="15"/>
        <v xml:space="preserve"> </v>
      </c>
      <c r="BJ88" s="245" t="str">
        <f t="shared" ca="1" si="16"/>
        <v/>
      </c>
      <c r="BK88" s="189" t="str">
        <f t="shared" ca="1" si="17"/>
        <v/>
      </c>
      <c r="BL88" s="168" t="e">
        <f t="shared" ca="1" si="10"/>
        <v>#VALUE!</v>
      </c>
    </row>
    <row r="89" spans="1:64" ht="34.5" customHeight="1">
      <c r="A89" s="174" t="str">
        <f ca="1">IFERROR(VLOOKUP(ROW(A86),'فهرست بها کلی'!$D$13:$BO$1660,1,0),"")</f>
        <v/>
      </c>
      <c r="B89" s="174" t="str">
        <f ca="1">IFERROR(VLOOKUP(ROW(A86),'فهرست بها کلی'!$D$13:$BO$1660,4,0),"")</f>
        <v/>
      </c>
      <c r="C89" s="174" t="str">
        <f ca="1">IFERROR(VLOOKUP(ROW(A86),'فهرست بها کلی'!$D$13:$BO$1660,5,0),"")</f>
        <v/>
      </c>
      <c r="D89" s="174" t="str">
        <f ca="1">IFERROR(VLOOKUP(ROW(A86),'فهرست بها کلی'!$D$13:$BO$1660,6,0),"")</f>
        <v/>
      </c>
      <c r="E89" s="174" t="str">
        <f ca="1">IFERROR(VLOOKUP(ROW(A86),'فهرست بها کلی'!$D$13:$BO$1660,7,0),"")</f>
        <v/>
      </c>
      <c r="F89" s="174" t="str">
        <f ca="1">IFERROR(VLOOKUP(ROW(A86),'فهرست بها کلی'!$D$13:$BO$1660,8,0),"")</f>
        <v/>
      </c>
      <c r="G89" s="174" t="str">
        <f ca="1">IFERROR(VLOOKUP(ROW(A86),'فهرست بها کلی'!$D$13:$BO$1660,20,0),"")</f>
        <v/>
      </c>
      <c r="H89" s="174" t="str">
        <f ca="1">IFERROR(VLOOKUP(ROW(A86),'فهرست بها کلی'!$D$13:$BO$1660,23,0),"")</f>
        <v/>
      </c>
      <c r="I89" s="174" t="str">
        <f ca="1">IFERROR(VLOOKUP(ROW(A86),'فهرست بها کلی'!$D$13:$BO$1660,26,0),"")</f>
        <v/>
      </c>
      <c r="J89" s="174" t="str">
        <f ca="1">IFERROR(VLOOKUP(ROW(A86),'فهرست بها کلی'!$D$13:$BO$1660,29,0),"")</f>
        <v/>
      </c>
      <c r="K89" s="174" t="str">
        <f ca="1">IFERROR(VLOOKUP(ROW(A86),'فهرست بها کلی'!$D$13:$BO$1660,32,0),"")</f>
        <v/>
      </c>
      <c r="L89" s="174" t="str">
        <f ca="1">IFERROR(VLOOKUP(ROW(A86),'فهرست بها کلی'!$D$13:$BO$1660,35,0),"")</f>
        <v/>
      </c>
      <c r="M89" s="174" t="str">
        <f ca="1">IFERROR(VLOOKUP(ROW(A86),'فهرست بها کلی'!$D$13:$BO$1660,38,0),"")</f>
        <v/>
      </c>
      <c r="N89" s="174" t="str">
        <f ca="1">IFERROR(VLOOKUP(ROW(A86),'فهرست بها کلی'!$D$13:$BO$1660,41,0),"")</f>
        <v/>
      </c>
      <c r="O89" s="174" t="str">
        <f ca="1">IFERROR(VLOOKUP(ROW(A86),'فهرست بها کلی'!$D$13:$BO$1660,44,0),"")</f>
        <v/>
      </c>
      <c r="P89" s="174" t="str">
        <f ca="1">IFERROR(VLOOKUP(ROW(A86),'فهرست بها کلی'!$D$13:$BO$1660,47,0),"")</f>
        <v/>
      </c>
      <c r="Q89" s="174" t="str">
        <f ca="1">IFERROR(VLOOKUP(ROW(A86),'فهرست بها کلی'!$D$13:$BO$1660,50,0),"")</f>
        <v/>
      </c>
      <c r="R89" s="174" t="str">
        <f ca="1">IFERROR(VLOOKUP(ROW(A86),'فهرست بها کلی'!$D$13:$BO$1660,53,0),"")</f>
        <v/>
      </c>
      <c r="S89" s="174" t="str">
        <f ca="1">IFERROR(VLOOKUP(ROW(A86),'فهرست بها کلی'!$D$13:$BO$1660,56,0),"")</f>
        <v/>
      </c>
      <c r="T89" s="174" t="str">
        <f ca="1">IFERROR(VLOOKUP(ROW(A86),'فهرست بها کلی'!$D$13:$BO$1660,59,0),"")</f>
        <v/>
      </c>
      <c r="U89" s="174" t="str">
        <f ca="1">IFERROR(VLOOKUP(ROW(A86),'فهرست بها کلی'!$D$13:$BO$1660,62,0),"")</f>
        <v/>
      </c>
      <c r="V89" s="241">
        <f t="shared" ca="1" si="11"/>
        <v>0</v>
      </c>
      <c r="W89" s="242" t="str">
        <f t="shared" ca="1" si="12"/>
        <v/>
      </c>
      <c r="X89" s="174" t="str">
        <f ca="1">IFERROR(VLOOKUP(ROW(A86),'فهرست بها کلی'!$D$13:$BO$1660,9,0),"")</f>
        <v/>
      </c>
      <c r="Y89" s="174" t="str">
        <f ca="1">IFERROR(VLOOKUP(ROW(A86),'فهرست بها کلی'!$D$13:$BO$1660,10,0),"")</f>
        <v/>
      </c>
      <c r="Z89" s="174" t="str">
        <f ca="1">IFERROR(VLOOKUP(ROW(A86),'فهرست بها کلی'!$D$13:$BO$1660,11,0),"")</f>
        <v/>
      </c>
      <c r="AA89" s="174" t="str">
        <f ca="1">IFERROR(VLOOKUP(ROW(A86),'فهرست بها کلی'!$D$13:$BO$1660,12,0),"")</f>
        <v/>
      </c>
      <c r="AB89" s="243" t="str">
        <f t="shared" ca="1" si="13"/>
        <v/>
      </c>
      <c r="AC89" s="174" t="str">
        <f ca="1">IFERROR(VLOOKUP(ROW(A86),'فهرست بها کلی'!$D$13:$BO$1660,21,0),"")</f>
        <v/>
      </c>
      <c r="AD89" s="174" t="str">
        <f ca="1">IFERROR(VLOOKUP(ROW(A86),'فهرست بها کلی'!$D$13:$BO$1660,24,0),"")</f>
        <v/>
      </c>
      <c r="AE89" s="174" t="str">
        <f ca="1">IFERROR(VLOOKUP(ROW(A86),'فهرست بها کلی'!$D$13:$BO$1660,27,0),"")</f>
        <v/>
      </c>
      <c r="AF89" s="174" t="str">
        <f ca="1">IFERROR(VLOOKUP(ROW(A86),'فهرست بها کلی'!$D$13:$BO$1660,30,0),"")</f>
        <v/>
      </c>
      <c r="AG89" s="174" t="str">
        <f ca="1">IFERROR(VLOOKUP(ROW(A86),'فهرست بها کلی'!$D$13:$BO$1660,33,0),"")</f>
        <v/>
      </c>
      <c r="AH89" s="174" t="str">
        <f ca="1">IFERROR(VLOOKUP(ROW(A86),'فهرست بها کلی'!$D$13:$BO$1660,36,0),"")</f>
        <v/>
      </c>
      <c r="AI89" s="174" t="str">
        <f ca="1">IFERROR(VLOOKUP(ROW(A86),'فهرست بها کلی'!$D$13:$BO$1660,39,0),"")</f>
        <v/>
      </c>
      <c r="AJ89" s="174" t="str">
        <f ca="1">IFERROR(VLOOKUP(ROW(A86),'فهرست بها کلی'!$D$13:$BO$1660,42,0),"")</f>
        <v/>
      </c>
      <c r="AK89" s="174" t="str">
        <f ca="1">IFERROR(VLOOKUP(ROW(A86),'فهرست بها کلی'!$D$13:$BO$1660,45,0),"")</f>
        <v/>
      </c>
      <c r="AL89" s="174" t="str">
        <f ca="1">IFERROR(VLOOKUP(ROW(A86),'فهرست بها کلی'!$D$13:$BO$1660,48,0),"")</f>
        <v/>
      </c>
      <c r="AM89" s="174" t="str">
        <f ca="1">IFERROR(VLOOKUP(ROW(A86),'فهرست بها کلی'!$D$13:$BO$1660,51,0),"")</f>
        <v/>
      </c>
      <c r="AN89" s="174" t="str">
        <f ca="1">IFERROR(VLOOKUP(ROW(A86),'فهرست بها کلی'!$D$13:$BO$1660,54,0),"")</f>
        <v/>
      </c>
      <c r="AO89" s="174" t="str">
        <f ca="1">IFERROR(VLOOKUP(ROW(A86),'فهرست بها کلی'!$D$13:$BO$1660,57,0),"")</f>
        <v/>
      </c>
      <c r="AP89" s="174" t="str">
        <f ca="1">IFERROR(VLOOKUP(ROW(A86),'فهرست بها کلی'!$D$13:$BO$1660,60,0),"")</f>
        <v/>
      </c>
      <c r="AQ89" s="174" t="str">
        <f ca="1">IFERROR(VLOOKUP(ROW(A86),'فهرست بها کلی'!$D$13:$BO$1660,63,0),"")</f>
        <v/>
      </c>
      <c r="AR89" s="244">
        <f t="shared" ca="1" si="14"/>
        <v>0</v>
      </c>
      <c r="AS89" s="174" t="str">
        <f ca="1">IFERROR(VLOOKUP(ROW(A86),'فهرست بها کلی'!$D$13:$BO$1660,22,0),"")</f>
        <v/>
      </c>
      <c r="AT89" s="174" t="str">
        <f ca="1">IFERROR(VLOOKUP(ROW(A86),'فهرست بها کلی'!$D$13:$BO$1660,25,0),"")</f>
        <v/>
      </c>
      <c r="AU89" s="174" t="str">
        <f ca="1">IFERROR(VLOOKUP(ROW(A86),'فهرست بها کلی'!$D$13:$BO$1660,28,0),"")</f>
        <v/>
      </c>
      <c r="AV89" s="174" t="str">
        <f ca="1">IFERROR(VLOOKUP(ROW(A86),'فهرست بها کلی'!$D$13:$BO$1660,31,0),"")</f>
        <v/>
      </c>
      <c r="AW89" s="174" t="str">
        <f ca="1">IFERROR(VLOOKUP(ROW(A86),'فهرست بها کلی'!$D$13:$BO$1660,34,0),"")</f>
        <v/>
      </c>
      <c r="AX89" s="174" t="str">
        <f ca="1">IFERROR(VLOOKUP(ROW(A86),'فهرست بها کلی'!$D$13:$BO$1660,37,0),"")</f>
        <v/>
      </c>
      <c r="AY89" s="174" t="str">
        <f ca="1">IFERROR(VLOOKUP(ROW(A86),'فهرست بها کلی'!$D$13:$BO$1660,40,0),"")</f>
        <v/>
      </c>
      <c r="AZ89" s="174" t="str">
        <f ca="1">IFERROR(VLOOKUP(ROW(A86),'فهرست بها کلی'!$D$13:$BO$1660,43,0),"")</f>
        <v/>
      </c>
      <c r="BA89" s="174" t="str">
        <f ca="1">IFERROR(VLOOKUP(ROW(A86),'فهرست بها کلی'!$D$13:$BO$1660,46,0),"")</f>
        <v/>
      </c>
      <c r="BB89" s="174" t="str">
        <f ca="1">IFERROR(VLOOKUP(ROW(A86),'فهرست بها کلی'!$D$13:$BO$1660,49,0),"")</f>
        <v/>
      </c>
      <c r="BC89" s="174" t="str">
        <f ca="1">IFERROR(VLOOKUP(ROW(A86),'فهرست بها کلی'!$D$13:$BO$1660,52,0),"")</f>
        <v/>
      </c>
      <c r="BD89" s="174" t="str">
        <f ca="1">IFERROR(VLOOKUP(ROW(A86),'فهرست بها کلی'!$D$13:$BO$1660,55,0),"")</f>
        <v/>
      </c>
      <c r="BE89" s="174" t="str">
        <f ca="1">IFERROR(VLOOKUP(ROW(A86),'فهرست بها کلی'!$D$13:$BO$1660,58,0),"")</f>
        <v/>
      </c>
      <c r="BF89" s="174" t="str">
        <f ca="1">IFERROR(VLOOKUP(ROW(A86),'فهرست بها کلی'!$D$13:$BO$1660,61,0),"")</f>
        <v/>
      </c>
      <c r="BG89" s="174" t="str">
        <f ca="1">IFERROR(VLOOKUP(ROW(B86),'فهرست بها کلی'!$D$13:$BO$1660,64,0),"")</f>
        <v/>
      </c>
      <c r="BH89" s="174" t="str">
        <f ca="1">IFERROR(VLOOKUP(ROW(C86),'فهرست بها کلی'!$D$13:$BO$1660,15,0),"")</f>
        <v/>
      </c>
      <c r="BI89" s="245" t="str">
        <f t="shared" ca="1" si="15"/>
        <v xml:space="preserve"> </v>
      </c>
      <c r="BJ89" s="245" t="str">
        <f t="shared" ca="1" si="16"/>
        <v/>
      </c>
      <c r="BK89" s="189" t="str">
        <f t="shared" ca="1" si="17"/>
        <v/>
      </c>
      <c r="BL89" s="168" t="e">
        <f t="shared" ca="1" si="10"/>
        <v>#VALUE!</v>
      </c>
    </row>
    <row r="90" spans="1:64" ht="34.5" customHeight="1">
      <c r="A90" s="174" t="str">
        <f ca="1">IFERROR(VLOOKUP(ROW(A87),'فهرست بها کلی'!$D$13:$BO$1660,1,0),"")</f>
        <v/>
      </c>
      <c r="B90" s="174" t="str">
        <f ca="1">IFERROR(VLOOKUP(ROW(A87),'فهرست بها کلی'!$D$13:$BO$1660,4,0),"")</f>
        <v/>
      </c>
      <c r="C90" s="174" t="str">
        <f ca="1">IFERROR(VLOOKUP(ROW(A87),'فهرست بها کلی'!$D$13:$BO$1660,5,0),"")</f>
        <v/>
      </c>
      <c r="D90" s="174" t="str">
        <f ca="1">IFERROR(VLOOKUP(ROW(A87),'فهرست بها کلی'!$D$13:$BO$1660,6,0),"")</f>
        <v/>
      </c>
      <c r="E90" s="174" t="str">
        <f ca="1">IFERROR(VLOOKUP(ROW(A87),'فهرست بها کلی'!$D$13:$BO$1660,7,0),"")</f>
        <v/>
      </c>
      <c r="F90" s="174" t="str">
        <f ca="1">IFERROR(VLOOKUP(ROW(A87),'فهرست بها کلی'!$D$13:$BO$1660,8,0),"")</f>
        <v/>
      </c>
      <c r="G90" s="174" t="str">
        <f ca="1">IFERROR(VLOOKUP(ROW(A87),'فهرست بها کلی'!$D$13:$BO$1660,20,0),"")</f>
        <v/>
      </c>
      <c r="H90" s="174" t="str">
        <f ca="1">IFERROR(VLOOKUP(ROW(A87),'فهرست بها کلی'!$D$13:$BO$1660,23,0),"")</f>
        <v/>
      </c>
      <c r="I90" s="174" t="str">
        <f ca="1">IFERROR(VLOOKUP(ROW(A87),'فهرست بها کلی'!$D$13:$BO$1660,26,0),"")</f>
        <v/>
      </c>
      <c r="J90" s="174" t="str">
        <f ca="1">IFERROR(VLOOKUP(ROW(A87),'فهرست بها کلی'!$D$13:$BO$1660,29,0),"")</f>
        <v/>
      </c>
      <c r="K90" s="174" t="str">
        <f ca="1">IFERROR(VLOOKUP(ROW(A87),'فهرست بها کلی'!$D$13:$BO$1660,32,0),"")</f>
        <v/>
      </c>
      <c r="L90" s="174" t="str">
        <f ca="1">IFERROR(VLOOKUP(ROW(A87),'فهرست بها کلی'!$D$13:$BO$1660,35,0),"")</f>
        <v/>
      </c>
      <c r="M90" s="174" t="str">
        <f ca="1">IFERROR(VLOOKUP(ROW(A87),'فهرست بها کلی'!$D$13:$BO$1660,38,0),"")</f>
        <v/>
      </c>
      <c r="N90" s="174" t="str">
        <f ca="1">IFERROR(VLOOKUP(ROW(A87),'فهرست بها کلی'!$D$13:$BO$1660,41,0),"")</f>
        <v/>
      </c>
      <c r="O90" s="174" t="str">
        <f ca="1">IFERROR(VLOOKUP(ROW(A87),'فهرست بها کلی'!$D$13:$BO$1660,44,0),"")</f>
        <v/>
      </c>
      <c r="P90" s="174" t="str">
        <f ca="1">IFERROR(VLOOKUP(ROW(A87),'فهرست بها کلی'!$D$13:$BO$1660,47,0),"")</f>
        <v/>
      </c>
      <c r="Q90" s="174" t="str">
        <f ca="1">IFERROR(VLOOKUP(ROW(A87),'فهرست بها کلی'!$D$13:$BO$1660,50,0),"")</f>
        <v/>
      </c>
      <c r="R90" s="174" t="str">
        <f ca="1">IFERROR(VLOOKUP(ROW(A87),'فهرست بها کلی'!$D$13:$BO$1660,53,0),"")</f>
        <v/>
      </c>
      <c r="S90" s="174" t="str">
        <f ca="1">IFERROR(VLOOKUP(ROW(A87),'فهرست بها کلی'!$D$13:$BO$1660,56,0),"")</f>
        <v/>
      </c>
      <c r="T90" s="174" t="str">
        <f ca="1">IFERROR(VLOOKUP(ROW(A87),'فهرست بها کلی'!$D$13:$BO$1660,59,0),"")</f>
        <v/>
      </c>
      <c r="U90" s="174" t="str">
        <f ca="1">IFERROR(VLOOKUP(ROW(A87),'فهرست بها کلی'!$D$13:$BO$1660,62,0),"")</f>
        <v/>
      </c>
      <c r="V90" s="241">
        <f t="shared" ca="1" si="11"/>
        <v>0</v>
      </c>
      <c r="W90" s="242" t="str">
        <f t="shared" ca="1" si="12"/>
        <v/>
      </c>
      <c r="X90" s="174" t="str">
        <f ca="1">IFERROR(VLOOKUP(ROW(A87),'فهرست بها کلی'!$D$13:$BO$1660,9,0),"")</f>
        <v/>
      </c>
      <c r="Y90" s="174" t="str">
        <f ca="1">IFERROR(VLOOKUP(ROW(A87),'فهرست بها کلی'!$D$13:$BO$1660,10,0),"")</f>
        <v/>
      </c>
      <c r="Z90" s="174" t="str">
        <f ca="1">IFERROR(VLOOKUP(ROW(A87),'فهرست بها کلی'!$D$13:$BO$1660,11,0),"")</f>
        <v/>
      </c>
      <c r="AA90" s="174" t="str">
        <f ca="1">IFERROR(VLOOKUP(ROW(A87),'فهرست بها کلی'!$D$13:$BO$1660,12,0),"")</f>
        <v/>
      </c>
      <c r="AB90" s="243" t="str">
        <f t="shared" ca="1" si="13"/>
        <v/>
      </c>
      <c r="AC90" s="174" t="str">
        <f ca="1">IFERROR(VLOOKUP(ROW(A87),'فهرست بها کلی'!$D$13:$BO$1660,21,0),"")</f>
        <v/>
      </c>
      <c r="AD90" s="174" t="str">
        <f ca="1">IFERROR(VLOOKUP(ROW(A87),'فهرست بها کلی'!$D$13:$BO$1660,24,0),"")</f>
        <v/>
      </c>
      <c r="AE90" s="174" t="str">
        <f ca="1">IFERROR(VLOOKUP(ROW(A87),'فهرست بها کلی'!$D$13:$BO$1660,27,0),"")</f>
        <v/>
      </c>
      <c r="AF90" s="174" t="str">
        <f ca="1">IFERROR(VLOOKUP(ROW(A87),'فهرست بها کلی'!$D$13:$BO$1660,30,0),"")</f>
        <v/>
      </c>
      <c r="AG90" s="174" t="str">
        <f ca="1">IFERROR(VLOOKUP(ROW(A87),'فهرست بها کلی'!$D$13:$BO$1660,33,0),"")</f>
        <v/>
      </c>
      <c r="AH90" s="174" t="str">
        <f ca="1">IFERROR(VLOOKUP(ROW(A87),'فهرست بها کلی'!$D$13:$BO$1660,36,0),"")</f>
        <v/>
      </c>
      <c r="AI90" s="174" t="str">
        <f ca="1">IFERROR(VLOOKUP(ROW(A87),'فهرست بها کلی'!$D$13:$BO$1660,39,0),"")</f>
        <v/>
      </c>
      <c r="AJ90" s="174" t="str">
        <f ca="1">IFERROR(VLOOKUP(ROW(A87),'فهرست بها کلی'!$D$13:$BO$1660,42,0),"")</f>
        <v/>
      </c>
      <c r="AK90" s="174" t="str">
        <f ca="1">IFERROR(VLOOKUP(ROW(A87),'فهرست بها کلی'!$D$13:$BO$1660,45,0),"")</f>
        <v/>
      </c>
      <c r="AL90" s="174" t="str">
        <f ca="1">IFERROR(VLOOKUP(ROW(A87),'فهرست بها کلی'!$D$13:$BO$1660,48,0),"")</f>
        <v/>
      </c>
      <c r="AM90" s="174" t="str">
        <f ca="1">IFERROR(VLOOKUP(ROW(A87),'فهرست بها کلی'!$D$13:$BO$1660,51,0),"")</f>
        <v/>
      </c>
      <c r="AN90" s="174" t="str">
        <f ca="1">IFERROR(VLOOKUP(ROW(A87),'فهرست بها کلی'!$D$13:$BO$1660,54,0),"")</f>
        <v/>
      </c>
      <c r="AO90" s="174" t="str">
        <f ca="1">IFERROR(VLOOKUP(ROW(A87),'فهرست بها کلی'!$D$13:$BO$1660,57,0),"")</f>
        <v/>
      </c>
      <c r="AP90" s="174" t="str">
        <f ca="1">IFERROR(VLOOKUP(ROW(A87),'فهرست بها کلی'!$D$13:$BO$1660,60,0),"")</f>
        <v/>
      </c>
      <c r="AQ90" s="174" t="str">
        <f ca="1">IFERROR(VLOOKUP(ROW(A87),'فهرست بها کلی'!$D$13:$BO$1660,63,0),"")</f>
        <v/>
      </c>
      <c r="AR90" s="244">
        <f t="shared" ca="1" si="14"/>
        <v>0</v>
      </c>
      <c r="AS90" s="174" t="str">
        <f ca="1">IFERROR(VLOOKUP(ROW(A87),'فهرست بها کلی'!$D$13:$BO$1660,22,0),"")</f>
        <v/>
      </c>
      <c r="AT90" s="174" t="str">
        <f ca="1">IFERROR(VLOOKUP(ROW(A87),'فهرست بها کلی'!$D$13:$BO$1660,25,0),"")</f>
        <v/>
      </c>
      <c r="AU90" s="174" t="str">
        <f ca="1">IFERROR(VLOOKUP(ROW(A87),'فهرست بها کلی'!$D$13:$BO$1660,28,0),"")</f>
        <v/>
      </c>
      <c r="AV90" s="174" t="str">
        <f ca="1">IFERROR(VLOOKUP(ROW(A87),'فهرست بها کلی'!$D$13:$BO$1660,31,0),"")</f>
        <v/>
      </c>
      <c r="AW90" s="174" t="str">
        <f ca="1">IFERROR(VLOOKUP(ROW(A87),'فهرست بها کلی'!$D$13:$BO$1660,34,0),"")</f>
        <v/>
      </c>
      <c r="AX90" s="174" t="str">
        <f ca="1">IFERROR(VLOOKUP(ROW(A87),'فهرست بها کلی'!$D$13:$BO$1660,37,0),"")</f>
        <v/>
      </c>
      <c r="AY90" s="174" t="str">
        <f ca="1">IFERROR(VLOOKUP(ROW(A87),'فهرست بها کلی'!$D$13:$BO$1660,40,0),"")</f>
        <v/>
      </c>
      <c r="AZ90" s="174" t="str">
        <f ca="1">IFERROR(VLOOKUP(ROW(A87),'فهرست بها کلی'!$D$13:$BO$1660,43,0),"")</f>
        <v/>
      </c>
      <c r="BA90" s="174" t="str">
        <f ca="1">IFERROR(VLOOKUP(ROW(A87),'فهرست بها کلی'!$D$13:$BO$1660,46,0),"")</f>
        <v/>
      </c>
      <c r="BB90" s="174" t="str">
        <f ca="1">IFERROR(VLOOKUP(ROW(A87),'فهرست بها کلی'!$D$13:$BO$1660,49,0),"")</f>
        <v/>
      </c>
      <c r="BC90" s="174" t="str">
        <f ca="1">IFERROR(VLOOKUP(ROW(A87),'فهرست بها کلی'!$D$13:$BO$1660,52,0),"")</f>
        <v/>
      </c>
      <c r="BD90" s="174" t="str">
        <f ca="1">IFERROR(VLOOKUP(ROW(A87),'فهرست بها کلی'!$D$13:$BO$1660,55,0),"")</f>
        <v/>
      </c>
      <c r="BE90" s="174" t="str">
        <f ca="1">IFERROR(VLOOKUP(ROW(A87),'فهرست بها کلی'!$D$13:$BO$1660,58,0),"")</f>
        <v/>
      </c>
      <c r="BF90" s="174" t="str">
        <f ca="1">IFERROR(VLOOKUP(ROW(A87),'فهرست بها کلی'!$D$13:$BO$1660,61,0),"")</f>
        <v/>
      </c>
      <c r="BG90" s="174" t="str">
        <f ca="1">IFERROR(VLOOKUP(ROW(B87),'فهرست بها کلی'!$D$13:$BO$1660,64,0),"")</f>
        <v/>
      </c>
      <c r="BH90" s="174" t="str">
        <f ca="1">IFERROR(VLOOKUP(ROW(C87),'فهرست بها کلی'!$D$13:$BO$1660,15,0),"")</f>
        <v/>
      </c>
      <c r="BI90" s="245" t="str">
        <f t="shared" ca="1" si="15"/>
        <v xml:space="preserve"> </v>
      </c>
      <c r="BJ90" s="245" t="str">
        <f t="shared" ca="1" si="16"/>
        <v/>
      </c>
      <c r="BK90" s="189" t="str">
        <f t="shared" ca="1" si="17"/>
        <v/>
      </c>
      <c r="BL90" s="168" t="e">
        <f t="shared" ca="1" si="10"/>
        <v>#VALUE!</v>
      </c>
    </row>
    <row r="91" spans="1:64" ht="34.5" customHeight="1">
      <c r="A91" s="174" t="str">
        <f ca="1">IFERROR(VLOOKUP(ROW(A88),'فهرست بها کلی'!$D$13:$BO$1660,1,0),"")</f>
        <v/>
      </c>
      <c r="B91" s="174" t="str">
        <f ca="1">IFERROR(VLOOKUP(ROW(A88),'فهرست بها کلی'!$D$13:$BO$1660,4,0),"")</f>
        <v/>
      </c>
      <c r="C91" s="174" t="str">
        <f ca="1">IFERROR(VLOOKUP(ROW(A88),'فهرست بها کلی'!$D$13:$BO$1660,5,0),"")</f>
        <v/>
      </c>
      <c r="D91" s="174" t="str">
        <f ca="1">IFERROR(VLOOKUP(ROW(A88),'فهرست بها کلی'!$D$13:$BO$1660,6,0),"")</f>
        <v/>
      </c>
      <c r="E91" s="174" t="str">
        <f ca="1">IFERROR(VLOOKUP(ROW(A88),'فهرست بها کلی'!$D$13:$BO$1660,7,0),"")</f>
        <v/>
      </c>
      <c r="F91" s="174" t="str">
        <f ca="1">IFERROR(VLOOKUP(ROW(A88),'فهرست بها کلی'!$D$13:$BO$1660,8,0),"")</f>
        <v/>
      </c>
      <c r="G91" s="174" t="str">
        <f ca="1">IFERROR(VLOOKUP(ROW(A88),'فهرست بها کلی'!$D$13:$BO$1660,20,0),"")</f>
        <v/>
      </c>
      <c r="H91" s="174" t="str">
        <f ca="1">IFERROR(VLOOKUP(ROW(A88),'فهرست بها کلی'!$D$13:$BO$1660,23,0),"")</f>
        <v/>
      </c>
      <c r="I91" s="174" t="str">
        <f ca="1">IFERROR(VLOOKUP(ROW(A88),'فهرست بها کلی'!$D$13:$BO$1660,26,0),"")</f>
        <v/>
      </c>
      <c r="J91" s="174" t="str">
        <f ca="1">IFERROR(VLOOKUP(ROW(A88),'فهرست بها کلی'!$D$13:$BO$1660,29,0),"")</f>
        <v/>
      </c>
      <c r="K91" s="174" t="str">
        <f ca="1">IFERROR(VLOOKUP(ROW(A88),'فهرست بها کلی'!$D$13:$BO$1660,32,0),"")</f>
        <v/>
      </c>
      <c r="L91" s="174" t="str">
        <f ca="1">IFERROR(VLOOKUP(ROW(A88),'فهرست بها کلی'!$D$13:$BO$1660,35,0),"")</f>
        <v/>
      </c>
      <c r="M91" s="174" t="str">
        <f ca="1">IFERROR(VLOOKUP(ROW(A88),'فهرست بها کلی'!$D$13:$BO$1660,38,0),"")</f>
        <v/>
      </c>
      <c r="N91" s="174" t="str">
        <f ca="1">IFERROR(VLOOKUP(ROW(A88),'فهرست بها کلی'!$D$13:$BO$1660,41,0),"")</f>
        <v/>
      </c>
      <c r="O91" s="174" t="str">
        <f ca="1">IFERROR(VLOOKUP(ROW(A88),'فهرست بها کلی'!$D$13:$BO$1660,44,0),"")</f>
        <v/>
      </c>
      <c r="P91" s="174" t="str">
        <f ca="1">IFERROR(VLOOKUP(ROW(A88),'فهرست بها کلی'!$D$13:$BO$1660,47,0),"")</f>
        <v/>
      </c>
      <c r="Q91" s="174" t="str">
        <f ca="1">IFERROR(VLOOKUP(ROW(A88),'فهرست بها کلی'!$D$13:$BO$1660,50,0),"")</f>
        <v/>
      </c>
      <c r="R91" s="174" t="str">
        <f ca="1">IFERROR(VLOOKUP(ROW(A88),'فهرست بها کلی'!$D$13:$BO$1660,53,0),"")</f>
        <v/>
      </c>
      <c r="S91" s="174" t="str">
        <f ca="1">IFERROR(VLOOKUP(ROW(A88),'فهرست بها کلی'!$D$13:$BO$1660,56,0),"")</f>
        <v/>
      </c>
      <c r="T91" s="174" t="str">
        <f ca="1">IFERROR(VLOOKUP(ROW(A88),'فهرست بها کلی'!$D$13:$BO$1660,59,0),"")</f>
        <v/>
      </c>
      <c r="U91" s="174" t="str">
        <f ca="1">IFERROR(VLOOKUP(ROW(A88),'فهرست بها کلی'!$D$13:$BO$1660,62,0),"")</f>
        <v/>
      </c>
      <c r="V91" s="241">
        <f t="shared" ca="1" si="11"/>
        <v>0</v>
      </c>
      <c r="W91" s="242" t="str">
        <f t="shared" ca="1" si="12"/>
        <v/>
      </c>
      <c r="X91" s="174" t="str">
        <f ca="1">IFERROR(VLOOKUP(ROW(A88),'فهرست بها کلی'!$D$13:$BO$1660,9,0),"")</f>
        <v/>
      </c>
      <c r="Y91" s="174" t="str">
        <f ca="1">IFERROR(VLOOKUP(ROW(A88),'فهرست بها کلی'!$D$13:$BO$1660,10,0),"")</f>
        <v/>
      </c>
      <c r="Z91" s="174" t="str">
        <f ca="1">IFERROR(VLOOKUP(ROW(A88),'فهرست بها کلی'!$D$13:$BO$1660,11,0),"")</f>
        <v/>
      </c>
      <c r="AA91" s="174" t="str">
        <f ca="1">IFERROR(VLOOKUP(ROW(A88),'فهرست بها کلی'!$D$13:$BO$1660,12,0),"")</f>
        <v/>
      </c>
      <c r="AB91" s="243" t="str">
        <f t="shared" ca="1" si="13"/>
        <v/>
      </c>
      <c r="AC91" s="174" t="str">
        <f ca="1">IFERROR(VLOOKUP(ROW(A88),'فهرست بها کلی'!$D$13:$BO$1660,21,0),"")</f>
        <v/>
      </c>
      <c r="AD91" s="174" t="str">
        <f ca="1">IFERROR(VLOOKUP(ROW(A88),'فهرست بها کلی'!$D$13:$BO$1660,24,0),"")</f>
        <v/>
      </c>
      <c r="AE91" s="174" t="str">
        <f ca="1">IFERROR(VLOOKUP(ROW(A88),'فهرست بها کلی'!$D$13:$BO$1660,27,0),"")</f>
        <v/>
      </c>
      <c r="AF91" s="174" t="str">
        <f ca="1">IFERROR(VLOOKUP(ROW(A88),'فهرست بها کلی'!$D$13:$BO$1660,30,0),"")</f>
        <v/>
      </c>
      <c r="AG91" s="174" t="str">
        <f ca="1">IFERROR(VLOOKUP(ROW(A88),'فهرست بها کلی'!$D$13:$BO$1660,33,0),"")</f>
        <v/>
      </c>
      <c r="AH91" s="174" t="str">
        <f ca="1">IFERROR(VLOOKUP(ROW(A88),'فهرست بها کلی'!$D$13:$BO$1660,36,0),"")</f>
        <v/>
      </c>
      <c r="AI91" s="174" t="str">
        <f ca="1">IFERROR(VLOOKUP(ROW(A88),'فهرست بها کلی'!$D$13:$BO$1660,39,0),"")</f>
        <v/>
      </c>
      <c r="AJ91" s="174" t="str">
        <f ca="1">IFERROR(VLOOKUP(ROW(A88),'فهرست بها کلی'!$D$13:$BO$1660,42,0),"")</f>
        <v/>
      </c>
      <c r="AK91" s="174" t="str">
        <f ca="1">IFERROR(VLOOKUP(ROW(A88),'فهرست بها کلی'!$D$13:$BO$1660,45,0),"")</f>
        <v/>
      </c>
      <c r="AL91" s="174" t="str">
        <f ca="1">IFERROR(VLOOKUP(ROW(A88),'فهرست بها کلی'!$D$13:$BO$1660,48,0),"")</f>
        <v/>
      </c>
      <c r="AM91" s="174" t="str">
        <f ca="1">IFERROR(VLOOKUP(ROW(A88),'فهرست بها کلی'!$D$13:$BO$1660,51,0),"")</f>
        <v/>
      </c>
      <c r="AN91" s="174" t="str">
        <f ca="1">IFERROR(VLOOKUP(ROW(A88),'فهرست بها کلی'!$D$13:$BO$1660,54,0),"")</f>
        <v/>
      </c>
      <c r="AO91" s="174" t="str">
        <f ca="1">IFERROR(VLOOKUP(ROW(A88),'فهرست بها کلی'!$D$13:$BO$1660,57,0),"")</f>
        <v/>
      </c>
      <c r="AP91" s="174" t="str">
        <f ca="1">IFERROR(VLOOKUP(ROW(A88),'فهرست بها کلی'!$D$13:$BO$1660,60,0),"")</f>
        <v/>
      </c>
      <c r="AQ91" s="174" t="str">
        <f ca="1">IFERROR(VLOOKUP(ROW(A88),'فهرست بها کلی'!$D$13:$BO$1660,63,0),"")</f>
        <v/>
      </c>
      <c r="AR91" s="244">
        <f t="shared" ca="1" si="14"/>
        <v>0</v>
      </c>
      <c r="AS91" s="174" t="str">
        <f ca="1">IFERROR(VLOOKUP(ROW(A88),'فهرست بها کلی'!$D$13:$BO$1660,22,0),"")</f>
        <v/>
      </c>
      <c r="AT91" s="174" t="str">
        <f ca="1">IFERROR(VLOOKUP(ROW(A88),'فهرست بها کلی'!$D$13:$BO$1660,25,0),"")</f>
        <v/>
      </c>
      <c r="AU91" s="174" t="str">
        <f ca="1">IFERROR(VLOOKUP(ROW(A88),'فهرست بها کلی'!$D$13:$BO$1660,28,0),"")</f>
        <v/>
      </c>
      <c r="AV91" s="174" t="str">
        <f ca="1">IFERROR(VLOOKUP(ROW(A88),'فهرست بها کلی'!$D$13:$BO$1660,31,0),"")</f>
        <v/>
      </c>
      <c r="AW91" s="174" t="str">
        <f ca="1">IFERROR(VLOOKUP(ROW(A88),'فهرست بها کلی'!$D$13:$BO$1660,34,0),"")</f>
        <v/>
      </c>
      <c r="AX91" s="174" t="str">
        <f ca="1">IFERROR(VLOOKUP(ROW(A88),'فهرست بها کلی'!$D$13:$BO$1660,37,0),"")</f>
        <v/>
      </c>
      <c r="AY91" s="174" t="str">
        <f ca="1">IFERROR(VLOOKUP(ROW(A88),'فهرست بها کلی'!$D$13:$BO$1660,40,0),"")</f>
        <v/>
      </c>
      <c r="AZ91" s="174" t="str">
        <f ca="1">IFERROR(VLOOKUP(ROW(A88),'فهرست بها کلی'!$D$13:$BO$1660,43,0),"")</f>
        <v/>
      </c>
      <c r="BA91" s="174" t="str">
        <f ca="1">IFERROR(VLOOKUP(ROW(A88),'فهرست بها کلی'!$D$13:$BO$1660,46,0),"")</f>
        <v/>
      </c>
      <c r="BB91" s="174" t="str">
        <f ca="1">IFERROR(VLOOKUP(ROW(A88),'فهرست بها کلی'!$D$13:$BO$1660,49,0),"")</f>
        <v/>
      </c>
      <c r="BC91" s="174" t="str">
        <f ca="1">IFERROR(VLOOKUP(ROW(A88),'فهرست بها کلی'!$D$13:$BO$1660,52,0),"")</f>
        <v/>
      </c>
      <c r="BD91" s="174" t="str">
        <f ca="1">IFERROR(VLOOKUP(ROW(A88),'فهرست بها کلی'!$D$13:$BO$1660,55,0),"")</f>
        <v/>
      </c>
      <c r="BE91" s="174" t="str">
        <f ca="1">IFERROR(VLOOKUP(ROW(A88),'فهرست بها کلی'!$D$13:$BO$1660,58,0),"")</f>
        <v/>
      </c>
      <c r="BF91" s="174" t="str">
        <f ca="1">IFERROR(VLOOKUP(ROW(A88),'فهرست بها کلی'!$D$13:$BO$1660,61,0),"")</f>
        <v/>
      </c>
      <c r="BG91" s="174" t="str">
        <f ca="1">IFERROR(VLOOKUP(ROW(B88),'فهرست بها کلی'!$D$13:$BO$1660,64,0),"")</f>
        <v/>
      </c>
      <c r="BH91" s="174" t="str">
        <f ca="1">IFERROR(VLOOKUP(ROW(C88),'فهرست بها کلی'!$D$13:$BO$1660,15,0),"")</f>
        <v/>
      </c>
      <c r="BI91" s="245" t="str">
        <f t="shared" ca="1" si="15"/>
        <v xml:space="preserve"> </v>
      </c>
      <c r="BJ91" s="245" t="str">
        <f t="shared" ca="1" si="16"/>
        <v/>
      </c>
      <c r="BK91" s="189" t="str">
        <f t="shared" ca="1" si="17"/>
        <v/>
      </c>
      <c r="BL91" s="168" t="e">
        <f t="shared" ca="1" si="10"/>
        <v>#VALUE!</v>
      </c>
    </row>
    <row r="92" spans="1:64" ht="34.5" customHeight="1">
      <c r="A92" s="174" t="str">
        <f ca="1">IFERROR(VLOOKUP(ROW(A89),'فهرست بها کلی'!$D$13:$BO$1660,1,0),"")</f>
        <v/>
      </c>
      <c r="B92" s="174" t="str">
        <f ca="1">IFERROR(VLOOKUP(ROW(A89),'فهرست بها کلی'!$D$13:$BO$1660,4,0),"")</f>
        <v/>
      </c>
      <c r="C92" s="174" t="str">
        <f ca="1">IFERROR(VLOOKUP(ROW(A89),'فهرست بها کلی'!$D$13:$BO$1660,5,0),"")</f>
        <v/>
      </c>
      <c r="D92" s="174" t="str">
        <f ca="1">IFERROR(VLOOKUP(ROW(A89),'فهرست بها کلی'!$D$13:$BO$1660,6,0),"")</f>
        <v/>
      </c>
      <c r="E92" s="174" t="str">
        <f ca="1">IFERROR(VLOOKUP(ROW(A89),'فهرست بها کلی'!$D$13:$BO$1660,7,0),"")</f>
        <v/>
      </c>
      <c r="F92" s="174" t="str">
        <f ca="1">IFERROR(VLOOKUP(ROW(A89),'فهرست بها کلی'!$D$13:$BO$1660,8,0),"")</f>
        <v/>
      </c>
      <c r="G92" s="174" t="str">
        <f ca="1">IFERROR(VLOOKUP(ROW(A89),'فهرست بها کلی'!$D$13:$BO$1660,20,0),"")</f>
        <v/>
      </c>
      <c r="H92" s="174" t="str">
        <f ca="1">IFERROR(VLOOKUP(ROW(A89),'فهرست بها کلی'!$D$13:$BO$1660,23,0),"")</f>
        <v/>
      </c>
      <c r="I92" s="174" t="str">
        <f ca="1">IFERROR(VLOOKUP(ROW(A89),'فهرست بها کلی'!$D$13:$BO$1660,26,0),"")</f>
        <v/>
      </c>
      <c r="J92" s="174" t="str">
        <f ca="1">IFERROR(VLOOKUP(ROW(A89),'فهرست بها کلی'!$D$13:$BO$1660,29,0),"")</f>
        <v/>
      </c>
      <c r="K92" s="174" t="str">
        <f ca="1">IFERROR(VLOOKUP(ROW(A89),'فهرست بها کلی'!$D$13:$BO$1660,32,0),"")</f>
        <v/>
      </c>
      <c r="L92" s="174" t="str">
        <f ca="1">IFERROR(VLOOKUP(ROW(A89),'فهرست بها کلی'!$D$13:$BO$1660,35,0),"")</f>
        <v/>
      </c>
      <c r="M92" s="174" t="str">
        <f ca="1">IFERROR(VLOOKUP(ROW(A89),'فهرست بها کلی'!$D$13:$BO$1660,38,0),"")</f>
        <v/>
      </c>
      <c r="N92" s="174" t="str">
        <f ca="1">IFERROR(VLOOKUP(ROW(A89),'فهرست بها کلی'!$D$13:$BO$1660,41,0),"")</f>
        <v/>
      </c>
      <c r="O92" s="174" t="str">
        <f ca="1">IFERROR(VLOOKUP(ROW(A89),'فهرست بها کلی'!$D$13:$BO$1660,44,0),"")</f>
        <v/>
      </c>
      <c r="P92" s="174" t="str">
        <f ca="1">IFERROR(VLOOKUP(ROW(A89),'فهرست بها کلی'!$D$13:$BO$1660,47,0),"")</f>
        <v/>
      </c>
      <c r="Q92" s="174" t="str">
        <f ca="1">IFERROR(VLOOKUP(ROW(A89),'فهرست بها کلی'!$D$13:$BO$1660,50,0),"")</f>
        <v/>
      </c>
      <c r="R92" s="174" t="str">
        <f ca="1">IFERROR(VLOOKUP(ROW(A89),'فهرست بها کلی'!$D$13:$BO$1660,53,0),"")</f>
        <v/>
      </c>
      <c r="S92" s="174" t="str">
        <f ca="1">IFERROR(VLOOKUP(ROW(A89),'فهرست بها کلی'!$D$13:$BO$1660,56,0),"")</f>
        <v/>
      </c>
      <c r="T92" s="174" t="str">
        <f ca="1">IFERROR(VLOOKUP(ROW(A89),'فهرست بها کلی'!$D$13:$BO$1660,59,0),"")</f>
        <v/>
      </c>
      <c r="U92" s="174" t="str">
        <f ca="1">IFERROR(VLOOKUP(ROW(A89),'فهرست بها کلی'!$D$13:$BO$1660,62,0),"")</f>
        <v/>
      </c>
      <c r="V92" s="241">
        <f t="shared" ca="1" si="11"/>
        <v>0</v>
      </c>
      <c r="W92" s="242" t="str">
        <f t="shared" ca="1" si="12"/>
        <v/>
      </c>
      <c r="X92" s="174" t="str">
        <f ca="1">IFERROR(VLOOKUP(ROW(A89),'فهرست بها کلی'!$D$13:$BO$1660,9,0),"")</f>
        <v/>
      </c>
      <c r="Y92" s="174" t="str">
        <f ca="1">IFERROR(VLOOKUP(ROW(A89),'فهرست بها کلی'!$D$13:$BO$1660,10,0),"")</f>
        <v/>
      </c>
      <c r="Z92" s="174" t="str">
        <f ca="1">IFERROR(VLOOKUP(ROW(A89),'فهرست بها کلی'!$D$13:$BO$1660,11,0),"")</f>
        <v/>
      </c>
      <c r="AA92" s="174" t="str">
        <f ca="1">IFERROR(VLOOKUP(ROW(A89),'فهرست بها کلی'!$D$13:$BO$1660,12,0),"")</f>
        <v/>
      </c>
      <c r="AB92" s="243" t="str">
        <f t="shared" ca="1" si="13"/>
        <v/>
      </c>
      <c r="AC92" s="174" t="str">
        <f ca="1">IFERROR(VLOOKUP(ROW(A89),'فهرست بها کلی'!$D$13:$BO$1660,21,0),"")</f>
        <v/>
      </c>
      <c r="AD92" s="174" t="str">
        <f ca="1">IFERROR(VLOOKUP(ROW(A89),'فهرست بها کلی'!$D$13:$BO$1660,24,0),"")</f>
        <v/>
      </c>
      <c r="AE92" s="174" t="str">
        <f ca="1">IFERROR(VLOOKUP(ROW(A89),'فهرست بها کلی'!$D$13:$BO$1660,27,0),"")</f>
        <v/>
      </c>
      <c r="AF92" s="174" t="str">
        <f ca="1">IFERROR(VLOOKUP(ROW(A89),'فهرست بها کلی'!$D$13:$BO$1660,30,0),"")</f>
        <v/>
      </c>
      <c r="AG92" s="174" t="str">
        <f ca="1">IFERROR(VLOOKUP(ROW(A89),'فهرست بها کلی'!$D$13:$BO$1660,33,0),"")</f>
        <v/>
      </c>
      <c r="AH92" s="174" t="str">
        <f ca="1">IFERROR(VLOOKUP(ROW(A89),'فهرست بها کلی'!$D$13:$BO$1660,36,0),"")</f>
        <v/>
      </c>
      <c r="AI92" s="174" t="str">
        <f ca="1">IFERROR(VLOOKUP(ROW(A89),'فهرست بها کلی'!$D$13:$BO$1660,39,0),"")</f>
        <v/>
      </c>
      <c r="AJ92" s="174" t="str">
        <f ca="1">IFERROR(VLOOKUP(ROW(A89),'فهرست بها کلی'!$D$13:$BO$1660,42,0),"")</f>
        <v/>
      </c>
      <c r="AK92" s="174" t="str">
        <f ca="1">IFERROR(VLOOKUP(ROW(A89),'فهرست بها کلی'!$D$13:$BO$1660,45,0),"")</f>
        <v/>
      </c>
      <c r="AL92" s="174" t="str">
        <f ca="1">IFERROR(VLOOKUP(ROW(A89),'فهرست بها کلی'!$D$13:$BO$1660,48,0),"")</f>
        <v/>
      </c>
      <c r="AM92" s="174" t="str">
        <f ca="1">IFERROR(VLOOKUP(ROW(A89),'فهرست بها کلی'!$D$13:$BO$1660,51,0),"")</f>
        <v/>
      </c>
      <c r="AN92" s="174" t="str">
        <f ca="1">IFERROR(VLOOKUP(ROW(A89),'فهرست بها کلی'!$D$13:$BO$1660,54,0),"")</f>
        <v/>
      </c>
      <c r="AO92" s="174" t="str">
        <f ca="1">IFERROR(VLOOKUP(ROW(A89),'فهرست بها کلی'!$D$13:$BO$1660,57,0),"")</f>
        <v/>
      </c>
      <c r="AP92" s="174" t="str">
        <f ca="1">IFERROR(VLOOKUP(ROW(A89),'فهرست بها کلی'!$D$13:$BO$1660,60,0),"")</f>
        <v/>
      </c>
      <c r="AQ92" s="174" t="str">
        <f ca="1">IFERROR(VLOOKUP(ROW(A89),'فهرست بها کلی'!$D$13:$BO$1660,63,0),"")</f>
        <v/>
      </c>
      <c r="AR92" s="244">
        <f t="shared" ca="1" si="14"/>
        <v>0</v>
      </c>
      <c r="AS92" s="174" t="str">
        <f ca="1">IFERROR(VLOOKUP(ROW(A89),'فهرست بها کلی'!$D$13:$BO$1660,22,0),"")</f>
        <v/>
      </c>
      <c r="AT92" s="174" t="str">
        <f ca="1">IFERROR(VLOOKUP(ROW(A89),'فهرست بها کلی'!$D$13:$BO$1660,25,0),"")</f>
        <v/>
      </c>
      <c r="AU92" s="174" t="str">
        <f ca="1">IFERROR(VLOOKUP(ROW(A89),'فهرست بها کلی'!$D$13:$BO$1660,28,0),"")</f>
        <v/>
      </c>
      <c r="AV92" s="174" t="str">
        <f ca="1">IFERROR(VLOOKUP(ROW(A89),'فهرست بها کلی'!$D$13:$BO$1660,31,0),"")</f>
        <v/>
      </c>
      <c r="AW92" s="174" t="str">
        <f ca="1">IFERROR(VLOOKUP(ROW(A89),'فهرست بها کلی'!$D$13:$BO$1660,34,0),"")</f>
        <v/>
      </c>
      <c r="AX92" s="174" t="str">
        <f ca="1">IFERROR(VLOOKUP(ROW(A89),'فهرست بها کلی'!$D$13:$BO$1660,37,0),"")</f>
        <v/>
      </c>
      <c r="AY92" s="174" t="str">
        <f ca="1">IFERROR(VLOOKUP(ROW(A89),'فهرست بها کلی'!$D$13:$BO$1660,40,0),"")</f>
        <v/>
      </c>
      <c r="AZ92" s="174" t="str">
        <f ca="1">IFERROR(VLOOKUP(ROW(A89),'فهرست بها کلی'!$D$13:$BO$1660,43,0),"")</f>
        <v/>
      </c>
      <c r="BA92" s="174" t="str">
        <f ca="1">IFERROR(VLOOKUP(ROW(A89),'فهرست بها کلی'!$D$13:$BO$1660,46,0),"")</f>
        <v/>
      </c>
      <c r="BB92" s="174" t="str">
        <f ca="1">IFERROR(VLOOKUP(ROW(A89),'فهرست بها کلی'!$D$13:$BO$1660,49,0),"")</f>
        <v/>
      </c>
      <c r="BC92" s="174" t="str">
        <f ca="1">IFERROR(VLOOKUP(ROW(A89),'فهرست بها کلی'!$D$13:$BO$1660,52,0),"")</f>
        <v/>
      </c>
      <c r="BD92" s="174" t="str">
        <f ca="1">IFERROR(VLOOKUP(ROW(A89),'فهرست بها کلی'!$D$13:$BO$1660,55,0),"")</f>
        <v/>
      </c>
      <c r="BE92" s="174" t="str">
        <f ca="1">IFERROR(VLOOKUP(ROW(A89),'فهرست بها کلی'!$D$13:$BO$1660,58,0),"")</f>
        <v/>
      </c>
      <c r="BF92" s="174" t="str">
        <f ca="1">IFERROR(VLOOKUP(ROW(A89),'فهرست بها کلی'!$D$13:$BO$1660,61,0),"")</f>
        <v/>
      </c>
      <c r="BG92" s="174" t="str">
        <f ca="1">IFERROR(VLOOKUP(ROW(B89),'فهرست بها کلی'!$D$13:$BO$1660,64,0),"")</f>
        <v/>
      </c>
      <c r="BH92" s="174" t="str">
        <f ca="1">IFERROR(VLOOKUP(ROW(C89),'فهرست بها کلی'!$D$13:$BO$1660,15,0),"")</f>
        <v/>
      </c>
      <c r="BI92" s="245" t="str">
        <f t="shared" ca="1" si="15"/>
        <v xml:space="preserve"> </v>
      </c>
      <c r="BJ92" s="245" t="str">
        <f t="shared" ca="1" si="16"/>
        <v/>
      </c>
      <c r="BK92" s="189" t="str">
        <f t="shared" ca="1" si="17"/>
        <v/>
      </c>
      <c r="BL92" s="168" t="e">
        <f t="shared" ca="1" si="10"/>
        <v>#VALUE!</v>
      </c>
    </row>
    <row r="93" spans="1:64" ht="34.5" customHeight="1">
      <c r="A93" s="174" t="str">
        <f ca="1">IFERROR(VLOOKUP(ROW(A90),'فهرست بها کلی'!$D$13:$BO$1660,1,0),"")</f>
        <v/>
      </c>
      <c r="B93" s="174" t="str">
        <f ca="1">IFERROR(VLOOKUP(ROW(A90),'فهرست بها کلی'!$D$13:$BO$1660,4,0),"")</f>
        <v/>
      </c>
      <c r="C93" s="174" t="str">
        <f ca="1">IFERROR(VLOOKUP(ROW(A90),'فهرست بها کلی'!$D$13:$BO$1660,5,0),"")</f>
        <v/>
      </c>
      <c r="D93" s="174" t="str">
        <f ca="1">IFERROR(VLOOKUP(ROW(A90),'فهرست بها کلی'!$D$13:$BO$1660,6,0),"")</f>
        <v/>
      </c>
      <c r="E93" s="174" t="str">
        <f ca="1">IFERROR(VLOOKUP(ROW(A90),'فهرست بها کلی'!$D$13:$BO$1660,7,0),"")</f>
        <v/>
      </c>
      <c r="F93" s="174" t="str">
        <f ca="1">IFERROR(VLOOKUP(ROW(A90),'فهرست بها کلی'!$D$13:$BO$1660,8,0),"")</f>
        <v/>
      </c>
      <c r="G93" s="174" t="str">
        <f ca="1">IFERROR(VLOOKUP(ROW(A90),'فهرست بها کلی'!$D$13:$BO$1660,20,0),"")</f>
        <v/>
      </c>
      <c r="H93" s="174" t="str">
        <f ca="1">IFERROR(VLOOKUP(ROW(A90),'فهرست بها کلی'!$D$13:$BO$1660,23,0),"")</f>
        <v/>
      </c>
      <c r="I93" s="174" t="str">
        <f ca="1">IFERROR(VLOOKUP(ROW(A90),'فهرست بها کلی'!$D$13:$BO$1660,26,0),"")</f>
        <v/>
      </c>
      <c r="J93" s="174" t="str">
        <f ca="1">IFERROR(VLOOKUP(ROW(A90),'فهرست بها کلی'!$D$13:$BO$1660,29,0),"")</f>
        <v/>
      </c>
      <c r="K93" s="174" t="str">
        <f ca="1">IFERROR(VLOOKUP(ROW(A90),'فهرست بها کلی'!$D$13:$BO$1660,32,0),"")</f>
        <v/>
      </c>
      <c r="L93" s="174" t="str">
        <f ca="1">IFERROR(VLOOKUP(ROW(A90),'فهرست بها کلی'!$D$13:$BO$1660,35,0),"")</f>
        <v/>
      </c>
      <c r="M93" s="174" t="str">
        <f ca="1">IFERROR(VLOOKUP(ROW(A90),'فهرست بها کلی'!$D$13:$BO$1660,38,0),"")</f>
        <v/>
      </c>
      <c r="N93" s="174" t="str">
        <f ca="1">IFERROR(VLOOKUP(ROW(A90),'فهرست بها کلی'!$D$13:$BO$1660,41,0),"")</f>
        <v/>
      </c>
      <c r="O93" s="174" t="str">
        <f ca="1">IFERROR(VLOOKUP(ROW(A90),'فهرست بها کلی'!$D$13:$BO$1660,44,0),"")</f>
        <v/>
      </c>
      <c r="P93" s="174" t="str">
        <f ca="1">IFERROR(VLOOKUP(ROW(A90),'فهرست بها کلی'!$D$13:$BO$1660,47,0),"")</f>
        <v/>
      </c>
      <c r="Q93" s="174" t="str">
        <f ca="1">IFERROR(VLOOKUP(ROW(A90),'فهرست بها کلی'!$D$13:$BO$1660,50,0),"")</f>
        <v/>
      </c>
      <c r="R93" s="174" t="str">
        <f ca="1">IFERROR(VLOOKUP(ROW(A90),'فهرست بها کلی'!$D$13:$BO$1660,53,0),"")</f>
        <v/>
      </c>
      <c r="S93" s="174" t="str">
        <f ca="1">IFERROR(VLOOKUP(ROW(A90),'فهرست بها کلی'!$D$13:$BO$1660,56,0),"")</f>
        <v/>
      </c>
      <c r="T93" s="174" t="str">
        <f ca="1">IFERROR(VLOOKUP(ROW(A90),'فهرست بها کلی'!$D$13:$BO$1660,59,0),"")</f>
        <v/>
      </c>
      <c r="U93" s="174" t="str">
        <f ca="1">IFERROR(VLOOKUP(ROW(A90),'فهرست بها کلی'!$D$13:$BO$1660,62,0),"")</f>
        <v/>
      </c>
      <c r="V93" s="241">
        <f t="shared" ca="1" si="11"/>
        <v>0</v>
      </c>
      <c r="W93" s="242" t="str">
        <f t="shared" ca="1" si="12"/>
        <v/>
      </c>
      <c r="X93" s="174" t="str">
        <f ca="1">IFERROR(VLOOKUP(ROW(A90),'فهرست بها کلی'!$D$13:$BO$1660,9,0),"")</f>
        <v/>
      </c>
      <c r="Y93" s="174" t="str">
        <f ca="1">IFERROR(VLOOKUP(ROW(A90),'فهرست بها کلی'!$D$13:$BO$1660,10,0),"")</f>
        <v/>
      </c>
      <c r="Z93" s="174" t="str">
        <f ca="1">IFERROR(VLOOKUP(ROW(A90),'فهرست بها کلی'!$D$13:$BO$1660,11,0),"")</f>
        <v/>
      </c>
      <c r="AA93" s="174" t="str">
        <f ca="1">IFERROR(VLOOKUP(ROW(A90),'فهرست بها کلی'!$D$13:$BO$1660,12,0),"")</f>
        <v/>
      </c>
      <c r="AB93" s="243" t="str">
        <f t="shared" ca="1" si="13"/>
        <v/>
      </c>
      <c r="AC93" s="174" t="str">
        <f ca="1">IFERROR(VLOOKUP(ROW(A90),'فهرست بها کلی'!$D$13:$BO$1660,21,0),"")</f>
        <v/>
      </c>
      <c r="AD93" s="174" t="str">
        <f ca="1">IFERROR(VLOOKUP(ROW(A90),'فهرست بها کلی'!$D$13:$BO$1660,24,0),"")</f>
        <v/>
      </c>
      <c r="AE93" s="174" t="str">
        <f ca="1">IFERROR(VLOOKUP(ROW(A90),'فهرست بها کلی'!$D$13:$BO$1660,27,0),"")</f>
        <v/>
      </c>
      <c r="AF93" s="174" t="str">
        <f ca="1">IFERROR(VLOOKUP(ROW(A90),'فهرست بها کلی'!$D$13:$BO$1660,30,0),"")</f>
        <v/>
      </c>
      <c r="AG93" s="174" t="str">
        <f ca="1">IFERROR(VLOOKUP(ROW(A90),'فهرست بها کلی'!$D$13:$BO$1660,33,0),"")</f>
        <v/>
      </c>
      <c r="AH93" s="174" t="str">
        <f ca="1">IFERROR(VLOOKUP(ROW(A90),'فهرست بها کلی'!$D$13:$BO$1660,36,0),"")</f>
        <v/>
      </c>
      <c r="AI93" s="174" t="str">
        <f ca="1">IFERROR(VLOOKUP(ROW(A90),'فهرست بها کلی'!$D$13:$BO$1660,39,0),"")</f>
        <v/>
      </c>
      <c r="AJ93" s="174" t="str">
        <f ca="1">IFERROR(VLOOKUP(ROW(A90),'فهرست بها کلی'!$D$13:$BO$1660,42,0),"")</f>
        <v/>
      </c>
      <c r="AK93" s="174" t="str">
        <f ca="1">IFERROR(VLOOKUP(ROW(A90),'فهرست بها کلی'!$D$13:$BO$1660,45,0),"")</f>
        <v/>
      </c>
      <c r="AL93" s="174" t="str">
        <f ca="1">IFERROR(VLOOKUP(ROW(A90),'فهرست بها کلی'!$D$13:$BO$1660,48,0),"")</f>
        <v/>
      </c>
      <c r="AM93" s="174" t="str">
        <f ca="1">IFERROR(VLOOKUP(ROW(A90),'فهرست بها کلی'!$D$13:$BO$1660,51,0),"")</f>
        <v/>
      </c>
      <c r="AN93" s="174" t="str">
        <f ca="1">IFERROR(VLOOKUP(ROW(A90),'فهرست بها کلی'!$D$13:$BO$1660,54,0),"")</f>
        <v/>
      </c>
      <c r="AO93" s="174" t="str">
        <f ca="1">IFERROR(VLOOKUP(ROW(A90),'فهرست بها کلی'!$D$13:$BO$1660,57,0),"")</f>
        <v/>
      </c>
      <c r="AP93" s="174" t="str">
        <f ca="1">IFERROR(VLOOKUP(ROW(A90),'فهرست بها کلی'!$D$13:$BO$1660,60,0),"")</f>
        <v/>
      </c>
      <c r="AQ93" s="174" t="str">
        <f ca="1">IFERROR(VLOOKUP(ROW(A90),'فهرست بها کلی'!$D$13:$BO$1660,63,0),"")</f>
        <v/>
      </c>
      <c r="AR93" s="244">
        <f t="shared" ca="1" si="14"/>
        <v>0</v>
      </c>
      <c r="AS93" s="174" t="str">
        <f ca="1">IFERROR(VLOOKUP(ROW(A90),'فهرست بها کلی'!$D$13:$BO$1660,22,0),"")</f>
        <v/>
      </c>
      <c r="AT93" s="174" t="str">
        <f ca="1">IFERROR(VLOOKUP(ROW(A90),'فهرست بها کلی'!$D$13:$BO$1660,25,0),"")</f>
        <v/>
      </c>
      <c r="AU93" s="174" t="str">
        <f ca="1">IFERROR(VLOOKUP(ROW(A90),'فهرست بها کلی'!$D$13:$BO$1660,28,0),"")</f>
        <v/>
      </c>
      <c r="AV93" s="174" t="str">
        <f ca="1">IFERROR(VLOOKUP(ROW(A90),'فهرست بها کلی'!$D$13:$BO$1660,31,0),"")</f>
        <v/>
      </c>
      <c r="AW93" s="174" t="str">
        <f ca="1">IFERROR(VLOOKUP(ROW(A90),'فهرست بها کلی'!$D$13:$BO$1660,34,0),"")</f>
        <v/>
      </c>
      <c r="AX93" s="174" t="str">
        <f ca="1">IFERROR(VLOOKUP(ROW(A90),'فهرست بها کلی'!$D$13:$BO$1660,37,0),"")</f>
        <v/>
      </c>
      <c r="AY93" s="174" t="str">
        <f ca="1">IFERROR(VLOOKUP(ROW(A90),'فهرست بها کلی'!$D$13:$BO$1660,40,0),"")</f>
        <v/>
      </c>
      <c r="AZ93" s="174" t="str">
        <f ca="1">IFERROR(VLOOKUP(ROW(A90),'فهرست بها کلی'!$D$13:$BO$1660,43,0),"")</f>
        <v/>
      </c>
      <c r="BA93" s="174" t="str">
        <f ca="1">IFERROR(VLOOKUP(ROW(A90),'فهرست بها کلی'!$D$13:$BO$1660,46,0),"")</f>
        <v/>
      </c>
      <c r="BB93" s="174" t="str">
        <f ca="1">IFERROR(VLOOKUP(ROW(A90),'فهرست بها کلی'!$D$13:$BO$1660,49,0),"")</f>
        <v/>
      </c>
      <c r="BC93" s="174" t="str">
        <f ca="1">IFERROR(VLOOKUP(ROW(A90),'فهرست بها کلی'!$D$13:$BO$1660,52,0),"")</f>
        <v/>
      </c>
      <c r="BD93" s="174" t="str">
        <f ca="1">IFERROR(VLOOKUP(ROW(A90),'فهرست بها کلی'!$D$13:$BO$1660,55,0),"")</f>
        <v/>
      </c>
      <c r="BE93" s="174" t="str">
        <f ca="1">IFERROR(VLOOKUP(ROW(A90),'فهرست بها کلی'!$D$13:$BO$1660,58,0),"")</f>
        <v/>
      </c>
      <c r="BF93" s="174" t="str">
        <f ca="1">IFERROR(VLOOKUP(ROW(A90),'فهرست بها کلی'!$D$13:$BO$1660,61,0),"")</f>
        <v/>
      </c>
      <c r="BG93" s="174" t="str">
        <f ca="1">IFERROR(VLOOKUP(ROW(B90),'فهرست بها کلی'!$D$13:$BO$1660,64,0),"")</f>
        <v/>
      </c>
      <c r="BH93" s="174" t="str">
        <f ca="1">IFERROR(VLOOKUP(ROW(C90),'فهرست بها کلی'!$D$13:$BO$1660,15,0),"")</f>
        <v/>
      </c>
      <c r="BI93" s="245" t="str">
        <f t="shared" ca="1" si="15"/>
        <v xml:space="preserve"> </v>
      </c>
      <c r="BJ93" s="245" t="str">
        <f t="shared" ca="1" si="16"/>
        <v/>
      </c>
      <c r="BK93" s="189" t="str">
        <f t="shared" ca="1" si="17"/>
        <v/>
      </c>
      <c r="BL93" s="168" t="e">
        <f t="shared" ca="1" si="10"/>
        <v>#VALUE!</v>
      </c>
    </row>
    <row r="94" spans="1:64" ht="34.5" customHeight="1">
      <c r="A94" s="174" t="str">
        <f ca="1">IFERROR(VLOOKUP(ROW(A91),'فهرست بها کلی'!$D$13:$BO$1660,1,0),"")</f>
        <v/>
      </c>
      <c r="B94" s="174" t="str">
        <f ca="1">IFERROR(VLOOKUP(ROW(A91),'فهرست بها کلی'!$D$13:$BO$1660,4,0),"")</f>
        <v/>
      </c>
      <c r="C94" s="174" t="str">
        <f ca="1">IFERROR(VLOOKUP(ROW(A91),'فهرست بها کلی'!$D$13:$BO$1660,5,0),"")</f>
        <v/>
      </c>
      <c r="D94" s="174" t="str">
        <f ca="1">IFERROR(VLOOKUP(ROW(A91),'فهرست بها کلی'!$D$13:$BO$1660,6,0),"")</f>
        <v/>
      </c>
      <c r="E94" s="174" t="str">
        <f ca="1">IFERROR(VLOOKUP(ROW(A91),'فهرست بها کلی'!$D$13:$BO$1660,7,0),"")</f>
        <v/>
      </c>
      <c r="F94" s="174" t="str">
        <f ca="1">IFERROR(VLOOKUP(ROW(A91),'فهرست بها کلی'!$D$13:$BO$1660,8,0),"")</f>
        <v/>
      </c>
      <c r="G94" s="174" t="str">
        <f ca="1">IFERROR(VLOOKUP(ROW(A91),'فهرست بها کلی'!$D$13:$BO$1660,20,0),"")</f>
        <v/>
      </c>
      <c r="H94" s="174" t="str">
        <f ca="1">IFERROR(VLOOKUP(ROW(A91),'فهرست بها کلی'!$D$13:$BO$1660,23,0),"")</f>
        <v/>
      </c>
      <c r="I94" s="174" t="str">
        <f ca="1">IFERROR(VLOOKUP(ROW(A91),'فهرست بها کلی'!$D$13:$BO$1660,26,0),"")</f>
        <v/>
      </c>
      <c r="J94" s="174" t="str">
        <f ca="1">IFERROR(VLOOKUP(ROW(A91),'فهرست بها کلی'!$D$13:$BO$1660,29,0),"")</f>
        <v/>
      </c>
      <c r="K94" s="174" t="str">
        <f ca="1">IFERROR(VLOOKUP(ROW(A91),'فهرست بها کلی'!$D$13:$BO$1660,32,0),"")</f>
        <v/>
      </c>
      <c r="L94" s="174" t="str">
        <f ca="1">IFERROR(VLOOKUP(ROW(A91),'فهرست بها کلی'!$D$13:$BO$1660,35,0),"")</f>
        <v/>
      </c>
      <c r="M94" s="174" t="str">
        <f ca="1">IFERROR(VLOOKUP(ROW(A91),'فهرست بها کلی'!$D$13:$BO$1660,38,0),"")</f>
        <v/>
      </c>
      <c r="N94" s="174" t="str">
        <f ca="1">IFERROR(VLOOKUP(ROW(A91),'فهرست بها کلی'!$D$13:$BO$1660,41,0),"")</f>
        <v/>
      </c>
      <c r="O94" s="174" t="str">
        <f ca="1">IFERROR(VLOOKUP(ROW(A91),'فهرست بها کلی'!$D$13:$BO$1660,44,0),"")</f>
        <v/>
      </c>
      <c r="P94" s="174" t="str">
        <f ca="1">IFERROR(VLOOKUP(ROW(A91),'فهرست بها کلی'!$D$13:$BO$1660,47,0),"")</f>
        <v/>
      </c>
      <c r="Q94" s="174" t="str">
        <f ca="1">IFERROR(VLOOKUP(ROW(A91),'فهرست بها کلی'!$D$13:$BO$1660,50,0),"")</f>
        <v/>
      </c>
      <c r="R94" s="174" t="str">
        <f ca="1">IFERROR(VLOOKUP(ROW(A91),'فهرست بها کلی'!$D$13:$BO$1660,53,0),"")</f>
        <v/>
      </c>
      <c r="S94" s="174" t="str">
        <f ca="1">IFERROR(VLOOKUP(ROW(A91),'فهرست بها کلی'!$D$13:$BO$1660,56,0),"")</f>
        <v/>
      </c>
      <c r="T94" s="174" t="str">
        <f ca="1">IFERROR(VLOOKUP(ROW(A91),'فهرست بها کلی'!$D$13:$BO$1660,59,0),"")</f>
        <v/>
      </c>
      <c r="U94" s="174" t="str">
        <f ca="1">IFERROR(VLOOKUP(ROW(A91),'فهرست بها کلی'!$D$13:$BO$1660,62,0),"")</f>
        <v/>
      </c>
      <c r="V94" s="241">
        <f t="shared" ca="1" si="11"/>
        <v>0</v>
      </c>
      <c r="W94" s="242" t="str">
        <f t="shared" ca="1" si="12"/>
        <v/>
      </c>
      <c r="X94" s="174" t="str">
        <f ca="1">IFERROR(VLOOKUP(ROW(A91),'فهرست بها کلی'!$D$13:$BO$1660,9,0),"")</f>
        <v/>
      </c>
      <c r="Y94" s="174" t="str">
        <f ca="1">IFERROR(VLOOKUP(ROW(A91),'فهرست بها کلی'!$D$13:$BO$1660,10,0),"")</f>
        <v/>
      </c>
      <c r="Z94" s="174" t="str">
        <f ca="1">IFERROR(VLOOKUP(ROW(A91),'فهرست بها کلی'!$D$13:$BO$1660,11,0),"")</f>
        <v/>
      </c>
      <c r="AA94" s="174" t="str">
        <f ca="1">IFERROR(VLOOKUP(ROW(A91),'فهرست بها کلی'!$D$13:$BO$1660,12,0),"")</f>
        <v/>
      </c>
      <c r="AB94" s="243" t="str">
        <f t="shared" ca="1" si="13"/>
        <v/>
      </c>
      <c r="AC94" s="174" t="str">
        <f ca="1">IFERROR(VLOOKUP(ROW(A91),'فهرست بها کلی'!$D$13:$BO$1660,21,0),"")</f>
        <v/>
      </c>
      <c r="AD94" s="174" t="str">
        <f ca="1">IFERROR(VLOOKUP(ROW(A91),'فهرست بها کلی'!$D$13:$BO$1660,24,0),"")</f>
        <v/>
      </c>
      <c r="AE94" s="174" t="str">
        <f ca="1">IFERROR(VLOOKUP(ROW(A91),'فهرست بها کلی'!$D$13:$BO$1660,27,0),"")</f>
        <v/>
      </c>
      <c r="AF94" s="174" t="str">
        <f ca="1">IFERROR(VLOOKUP(ROW(A91),'فهرست بها کلی'!$D$13:$BO$1660,30,0),"")</f>
        <v/>
      </c>
      <c r="AG94" s="174" t="str">
        <f ca="1">IFERROR(VLOOKUP(ROW(A91),'فهرست بها کلی'!$D$13:$BO$1660,33,0),"")</f>
        <v/>
      </c>
      <c r="AH94" s="174" t="str">
        <f ca="1">IFERROR(VLOOKUP(ROW(A91),'فهرست بها کلی'!$D$13:$BO$1660,36,0),"")</f>
        <v/>
      </c>
      <c r="AI94" s="174" t="str">
        <f ca="1">IFERROR(VLOOKUP(ROW(A91),'فهرست بها کلی'!$D$13:$BO$1660,39,0),"")</f>
        <v/>
      </c>
      <c r="AJ94" s="174" t="str">
        <f ca="1">IFERROR(VLOOKUP(ROW(A91),'فهرست بها کلی'!$D$13:$BO$1660,42,0),"")</f>
        <v/>
      </c>
      <c r="AK94" s="174" t="str">
        <f ca="1">IFERROR(VLOOKUP(ROW(A91),'فهرست بها کلی'!$D$13:$BO$1660,45,0),"")</f>
        <v/>
      </c>
      <c r="AL94" s="174" t="str">
        <f ca="1">IFERROR(VLOOKUP(ROW(A91),'فهرست بها کلی'!$D$13:$BO$1660,48,0),"")</f>
        <v/>
      </c>
      <c r="AM94" s="174" t="str">
        <f ca="1">IFERROR(VLOOKUP(ROW(A91),'فهرست بها کلی'!$D$13:$BO$1660,51,0),"")</f>
        <v/>
      </c>
      <c r="AN94" s="174" t="str">
        <f ca="1">IFERROR(VLOOKUP(ROW(A91),'فهرست بها کلی'!$D$13:$BO$1660,54,0),"")</f>
        <v/>
      </c>
      <c r="AO94" s="174" t="str">
        <f ca="1">IFERROR(VLOOKUP(ROW(A91),'فهرست بها کلی'!$D$13:$BO$1660,57,0),"")</f>
        <v/>
      </c>
      <c r="AP94" s="174" t="str">
        <f ca="1">IFERROR(VLOOKUP(ROW(A91),'فهرست بها کلی'!$D$13:$BO$1660,60,0),"")</f>
        <v/>
      </c>
      <c r="AQ94" s="174" t="str">
        <f ca="1">IFERROR(VLOOKUP(ROW(A91),'فهرست بها کلی'!$D$13:$BO$1660,63,0),"")</f>
        <v/>
      </c>
      <c r="AR94" s="244">
        <f t="shared" ca="1" si="14"/>
        <v>0</v>
      </c>
      <c r="AS94" s="174" t="str">
        <f ca="1">IFERROR(VLOOKUP(ROW(A91),'فهرست بها کلی'!$D$13:$BO$1660,22,0),"")</f>
        <v/>
      </c>
      <c r="AT94" s="174" t="str">
        <f ca="1">IFERROR(VLOOKUP(ROW(A91),'فهرست بها کلی'!$D$13:$BO$1660,25,0),"")</f>
        <v/>
      </c>
      <c r="AU94" s="174" t="str">
        <f ca="1">IFERROR(VLOOKUP(ROW(A91),'فهرست بها کلی'!$D$13:$BO$1660,28,0),"")</f>
        <v/>
      </c>
      <c r="AV94" s="174" t="str">
        <f ca="1">IFERROR(VLOOKUP(ROW(A91),'فهرست بها کلی'!$D$13:$BO$1660,31,0),"")</f>
        <v/>
      </c>
      <c r="AW94" s="174" t="str">
        <f ca="1">IFERROR(VLOOKUP(ROW(A91),'فهرست بها کلی'!$D$13:$BO$1660,34,0),"")</f>
        <v/>
      </c>
      <c r="AX94" s="174" t="str">
        <f ca="1">IFERROR(VLOOKUP(ROW(A91),'فهرست بها کلی'!$D$13:$BO$1660,37,0),"")</f>
        <v/>
      </c>
      <c r="AY94" s="174" t="str">
        <f ca="1">IFERROR(VLOOKUP(ROW(A91),'فهرست بها کلی'!$D$13:$BO$1660,40,0),"")</f>
        <v/>
      </c>
      <c r="AZ94" s="174" t="str">
        <f ca="1">IFERROR(VLOOKUP(ROW(A91),'فهرست بها کلی'!$D$13:$BO$1660,43,0),"")</f>
        <v/>
      </c>
      <c r="BA94" s="174" t="str">
        <f ca="1">IFERROR(VLOOKUP(ROW(A91),'فهرست بها کلی'!$D$13:$BO$1660,46,0),"")</f>
        <v/>
      </c>
      <c r="BB94" s="174" t="str">
        <f ca="1">IFERROR(VLOOKUP(ROW(A91),'فهرست بها کلی'!$D$13:$BO$1660,49,0),"")</f>
        <v/>
      </c>
      <c r="BC94" s="174" t="str">
        <f ca="1">IFERROR(VLOOKUP(ROW(A91),'فهرست بها کلی'!$D$13:$BO$1660,52,0),"")</f>
        <v/>
      </c>
      <c r="BD94" s="174" t="str">
        <f ca="1">IFERROR(VLOOKUP(ROW(A91),'فهرست بها کلی'!$D$13:$BO$1660,55,0),"")</f>
        <v/>
      </c>
      <c r="BE94" s="174" t="str">
        <f ca="1">IFERROR(VLOOKUP(ROW(A91),'فهرست بها کلی'!$D$13:$BO$1660,58,0),"")</f>
        <v/>
      </c>
      <c r="BF94" s="174" t="str">
        <f ca="1">IFERROR(VLOOKUP(ROW(A91),'فهرست بها کلی'!$D$13:$BO$1660,61,0),"")</f>
        <v/>
      </c>
      <c r="BG94" s="174" t="str">
        <f ca="1">IFERROR(VLOOKUP(ROW(B91),'فهرست بها کلی'!$D$13:$BO$1660,64,0),"")</f>
        <v/>
      </c>
      <c r="BH94" s="174" t="str">
        <f ca="1">IFERROR(VLOOKUP(ROW(C91),'فهرست بها کلی'!$D$13:$BO$1660,15,0),"")</f>
        <v/>
      </c>
      <c r="BI94" s="245" t="str">
        <f t="shared" ca="1" si="15"/>
        <v xml:space="preserve"> </v>
      </c>
      <c r="BJ94" s="245" t="str">
        <f t="shared" ca="1" si="16"/>
        <v/>
      </c>
      <c r="BK94" s="189" t="str">
        <f t="shared" ca="1" si="17"/>
        <v/>
      </c>
      <c r="BL94" s="168" t="e">
        <f t="shared" ca="1" si="10"/>
        <v>#VALUE!</v>
      </c>
    </row>
    <row r="95" spans="1:64" ht="34.5" customHeight="1">
      <c r="A95" s="174" t="str">
        <f ca="1">IFERROR(VLOOKUP(ROW(A92),'فهرست بها کلی'!$D$13:$BO$1660,1,0),"")</f>
        <v/>
      </c>
      <c r="B95" s="174" t="str">
        <f ca="1">IFERROR(VLOOKUP(ROW(A92),'فهرست بها کلی'!$D$13:$BO$1660,4,0),"")</f>
        <v/>
      </c>
      <c r="C95" s="174" t="str">
        <f ca="1">IFERROR(VLOOKUP(ROW(A92),'فهرست بها کلی'!$D$13:$BO$1660,5,0),"")</f>
        <v/>
      </c>
      <c r="D95" s="174" t="str">
        <f ca="1">IFERROR(VLOOKUP(ROW(A92),'فهرست بها کلی'!$D$13:$BO$1660,6,0),"")</f>
        <v/>
      </c>
      <c r="E95" s="174" t="str">
        <f ca="1">IFERROR(VLOOKUP(ROW(A92),'فهرست بها کلی'!$D$13:$BO$1660,7,0),"")</f>
        <v/>
      </c>
      <c r="F95" s="174" t="str">
        <f ca="1">IFERROR(VLOOKUP(ROW(A92),'فهرست بها کلی'!$D$13:$BO$1660,8,0),"")</f>
        <v/>
      </c>
      <c r="G95" s="174" t="str">
        <f ca="1">IFERROR(VLOOKUP(ROW(A92),'فهرست بها کلی'!$D$13:$BO$1660,20,0),"")</f>
        <v/>
      </c>
      <c r="H95" s="174" t="str">
        <f ca="1">IFERROR(VLOOKUP(ROW(A92),'فهرست بها کلی'!$D$13:$BO$1660,23,0),"")</f>
        <v/>
      </c>
      <c r="I95" s="174" t="str">
        <f ca="1">IFERROR(VLOOKUP(ROW(A92),'فهرست بها کلی'!$D$13:$BO$1660,26,0),"")</f>
        <v/>
      </c>
      <c r="J95" s="174" t="str">
        <f ca="1">IFERROR(VLOOKUP(ROW(A92),'فهرست بها کلی'!$D$13:$BO$1660,29,0),"")</f>
        <v/>
      </c>
      <c r="K95" s="174" t="str">
        <f ca="1">IFERROR(VLOOKUP(ROW(A92),'فهرست بها کلی'!$D$13:$BO$1660,32,0),"")</f>
        <v/>
      </c>
      <c r="L95" s="174" t="str">
        <f ca="1">IFERROR(VLOOKUP(ROW(A92),'فهرست بها کلی'!$D$13:$BO$1660,35,0),"")</f>
        <v/>
      </c>
      <c r="M95" s="174" t="str">
        <f ca="1">IFERROR(VLOOKUP(ROW(A92),'فهرست بها کلی'!$D$13:$BO$1660,38,0),"")</f>
        <v/>
      </c>
      <c r="N95" s="174" t="str">
        <f ca="1">IFERROR(VLOOKUP(ROW(A92),'فهرست بها کلی'!$D$13:$BO$1660,41,0),"")</f>
        <v/>
      </c>
      <c r="O95" s="174" t="str">
        <f ca="1">IFERROR(VLOOKUP(ROW(A92),'فهرست بها کلی'!$D$13:$BO$1660,44,0),"")</f>
        <v/>
      </c>
      <c r="P95" s="174" t="str">
        <f ca="1">IFERROR(VLOOKUP(ROW(A92),'فهرست بها کلی'!$D$13:$BO$1660,47,0),"")</f>
        <v/>
      </c>
      <c r="Q95" s="174" t="str">
        <f ca="1">IFERROR(VLOOKUP(ROW(A92),'فهرست بها کلی'!$D$13:$BO$1660,50,0),"")</f>
        <v/>
      </c>
      <c r="R95" s="174" t="str">
        <f ca="1">IFERROR(VLOOKUP(ROW(A92),'فهرست بها کلی'!$D$13:$BO$1660,53,0),"")</f>
        <v/>
      </c>
      <c r="S95" s="174" t="str">
        <f ca="1">IFERROR(VLOOKUP(ROW(A92),'فهرست بها کلی'!$D$13:$BO$1660,56,0),"")</f>
        <v/>
      </c>
      <c r="T95" s="174" t="str">
        <f ca="1">IFERROR(VLOOKUP(ROW(A92),'فهرست بها کلی'!$D$13:$BO$1660,59,0),"")</f>
        <v/>
      </c>
      <c r="U95" s="174" t="str">
        <f ca="1">IFERROR(VLOOKUP(ROW(A92),'فهرست بها کلی'!$D$13:$BO$1660,62,0),"")</f>
        <v/>
      </c>
      <c r="V95" s="241">
        <f t="shared" ca="1" si="11"/>
        <v>0</v>
      </c>
      <c r="W95" s="242" t="str">
        <f t="shared" ca="1" si="12"/>
        <v/>
      </c>
      <c r="X95" s="174" t="str">
        <f ca="1">IFERROR(VLOOKUP(ROW(A92),'فهرست بها کلی'!$D$13:$BO$1660,9,0),"")</f>
        <v/>
      </c>
      <c r="Y95" s="174" t="str">
        <f ca="1">IFERROR(VLOOKUP(ROW(A92),'فهرست بها کلی'!$D$13:$BO$1660,10,0),"")</f>
        <v/>
      </c>
      <c r="Z95" s="174" t="str">
        <f ca="1">IFERROR(VLOOKUP(ROW(A92),'فهرست بها کلی'!$D$13:$BO$1660,11,0),"")</f>
        <v/>
      </c>
      <c r="AA95" s="174" t="str">
        <f ca="1">IFERROR(VLOOKUP(ROW(A92),'فهرست بها کلی'!$D$13:$BO$1660,12,0),"")</f>
        <v/>
      </c>
      <c r="AB95" s="243" t="str">
        <f t="shared" ca="1" si="13"/>
        <v/>
      </c>
      <c r="AC95" s="174" t="str">
        <f ca="1">IFERROR(VLOOKUP(ROW(A92),'فهرست بها کلی'!$D$13:$BO$1660,21,0),"")</f>
        <v/>
      </c>
      <c r="AD95" s="174" t="str">
        <f ca="1">IFERROR(VLOOKUP(ROW(A92),'فهرست بها کلی'!$D$13:$BO$1660,24,0),"")</f>
        <v/>
      </c>
      <c r="AE95" s="174" t="str">
        <f ca="1">IFERROR(VLOOKUP(ROW(A92),'فهرست بها کلی'!$D$13:$BO$1660,27,0),"")</f>
        <v/>
      </c>
      <c r="AF95" s="174" t="str">
        <f ca="1">IFERROR(VLOOKUP(ROW(A92),'فهرست بها کلی'!$D$13:$BO$1660,30,0),"")</f>
        <v/>
      </c>
      <c r="AG95" s="174" t="str">
        <f ca="1">IFERROR(VLOOKUP(ROW(A92),'فهرست بها کلی'!$D$13:$BO$1660,33,0),"")</f>
        <v/>
      </c>
      <c r="AH95" s="174" t="str">
        <f ca="1">IFERROR(VLOOKUP(ROW(A92),'فهرست بها کلی'!$D$13:$BO$1660,36,0),"")</f>
        <v/>
      </c>
      <c r="AI95" s="174" t="str">
        <f ca="1">IFERROR(VLOOKUP(ROW(A92),'فهرست بها کلی'!$D$13:$BO$1660,39,0),"")</f>
        <v/>
      </c>
      <c r="AJ95" s="174" t="str">
        <f ca="1">IFERROR(VLOOKUP(ROW(A92),'فهرست بها کلی'!$D$13:$BO$1660,42,0),"")</f>
        <v/>
      </c>
      <c r="AK95" s="174" t="str">
        <f ca="1">IFERROR(VLOOKUP(ROW(A92),'فهرست بها کلی'!$D$13:$BO$1660,45,0),"")</f>
        <v/>
      </c>
      <c r="AL95" s="174" t="str">
        <f ca="1">IFERROR(VLOOKUP(ROW(A92),'فهرست بها کلی'!$D$13:$BO$1660,48,0),"")</f>
        <v/>
      </c>
      <c r="AM95" s="174" t="str">
        <f ca="1">IFERROR(VLOOKUP(ROW(A92),'فهرست بها کلی'!$D$13:$BO$1660,51,0),"")</f>
        <v/>
      </c>
      <c r="AN95" s="174" t="str">
        <f ca="1">IFERROR(VLOOKUP(ROW(A92),'فهرست بها کلی'!$D$13:$BO$1660,54,0),"")</f>
        <v/>
      </c>
      <c r="AO95" s="174" t="str">
        <f ca="1">IFERROR(VLOOKUP(ROW(A92),'فهرست بها کلی'!$D$13:$BO$1660,57,0),"")</f>
        <v/>
      </c>
      <c r="AP95" s="174" t="str">
        <f ca="1">IFERROR(VLOOKUP(ROW(A92),'فهرست بها کلی'!$D$13:$BO$1660,60,0),"")</f>
        <v/>
      </c>
      <c r="AQ95" s="174" t="str">
        <f ca="1">IFERROR(VLOOKUP(ROW(A92),'فهرست بها کلی'!$D$13:$BO$1660,63,0),"")</f>
        <v/>
      </c>
      <c r="AR95" s="244">
        <f t="shared" ca="1" si="14"/>
        <v>0</v>
      </c>
      <c r="AS95" s="174" t="str">
        <f ca="1">IFERROR(VLOOKUP(ROW(A92),'فهرست بها کلی'!$D$13:$BO$1660,22,0),"")</f>
        <v/>
      </c>
      <c r="AT95" s="174" t="str">
        <f ca="1">IFERROR(VLOOKUP(ROW(A92),'فهرست بها کلی'!$D$13:$BO$1660,25,0),"")</f>
        <v/>
      </c>
      <c r="AU95" s="174" t="str">
        <f ca="1">IFERROR(VLOOKUP(ROW(A92),'فهرست بها کلی'!$D$13:$BO$1660,28,0),"")</f>
        <v/>
      </c>
      <c r="AV95" s="174" t="str">
        <f ca="1">IFERROR(VLOOKUP(ROW(A92),'فهرست بها کلی'!$D$13:$BO$1660,31,0),"")</f>
        <v/>
      </c>
      <c r="AW95" s="174" t="str">
        <f ca="1">IFERROR(VLOOKUP(ROW(A92),'فهرست بها کلی'!$D$13:$BO$1660,34,0),"")</f>
        <v/>
      </c>
      <c r="AX95" s="174" t="str">
        <f ca="1">IFERROR(VLOOKUP(ROW(A92),'فهرست بها کلی'!$D$13:$BO$1660,37,0),"")</f>
        <v/>
      </c>
      <c r="AY95" s="174" t="str">
        <f ca="1">IFERROR(VLOOKUP(ROW(A92),'فهرست بها کلی'!$D$13:$BO$1660,40,0),"")</f>
        <v/>
      </c>
      <c r="AZ95" s="174" t="str">
        <f ca="1">IFERROR(VLOOKUP(ROW(A92),'فهرست بها کلی'!$D$13:$BO$1660,43,0),"")</f>
        <v/>
      </c>
      <c r="BA95" s="174" t="str">
        <f ca="1">IFERROR(VLOOKUP(ROW(A92),'فهرست بها کلی'!$D$13:$BO$1660,46,0),"")</f>
        <v/>
      </c>
      <c r="BB95" s="174" t="str">
        <f ca="1">IFERROR(VLOOKUP(ROW(A92),'فهرست بها کلی'!$D$13:$BO$1660,49,0),"")</f>
        <v/>
      </c>
      <c r="BC95" s="174" t="str">
        <f ca="1">IFERROR(VLOOKUP(ROW(A92),'فهرست بها کلی'!$D$13:$BO$1660,52,0),"")</f>
        <v/>
      </c>
      <c r="BD95" s="174" t="str">
        <f ca="1">IFERROR(VLOOKUP(ROW(A92),'فهرست بها کلی'!$D$13:$BO$1660,55,0),"")</f>
        <v/>
      </c>
      <c r="BE95" s="174" t="str">
        <f ca="1">IFERROR(VLOOKUP(ROW(A92),'فهرست بها کلی'!$D$13:$BO$1660,58,0),"")</f>
        <v/>
      </c>
      <c r="BF95" s="174" t="str">
        <f ca="1">IFERROR(VLOOKUP(ROW(A92),'فهرست بها کلی'!$D$13:$BO$1660,61,0),"")</f>
        <v/>
      </c>
      <c r="BG95" s="174" t="str">
        <f ca="1">IFERROR(VLOOKUP(ROW(B92),'فهرست بها کلی'!$D$13:$BO$1660,64,0),"")</f>
        <v/>
      </c>
      <c r="BH95" s="174" t="str">
        <f ca="1">IFERROR(VLOOKUP(ROW(C92),'فهرست بها کلی'!$D$13:$BO$1660,15,0),"")</f>
        <v/>
      </c>
      <c r="BI95" s="245" t="str">
        <f t="shared" ca="1" si="15"/>
        <v xml:space="preserve"> </v>
      </c>
      <c r="BJ95" s="245" t="str">
        <f t="shared" ca="1" si="16"/>
        <v/>
      </c>
      <c r="BK95" s="189" t="str">
        <f t="shared" ca="1" si="17"/>
        <v/>
      </c>
      <c r="BL95" s="168" t="e">
        <f t="shared" ca="1" si="10"/>
        <v>#VALUE!</v>
      </c>
    </row>
    <row r="96" spans="1:64" ht="34.5" customHeight="1">
      <c r="A96" s="174" t="str">
        <f ca="1">IFERROR(VLOOKUP(ROW(A93),'فهرست بها کلی'!$D$13:$BO$1660,1,0),"")</f>
        <v/>
      </c>
      <c r="B96" s="174" t="str">
        <f ca="1">IFERROR(VLOOKUP(ROW(A93),'فهرست بها کلی'!$D$13:$BO$1660,4,0),"")</f>
        <v/>
      </c>
      <c r="C96" s="174" t="str">
        <f ca="1">IFERROR(VLOOKUP(ROW(A93),'فهرست بها کلی'!$D$13:$BO$1660,5,0),"")</f>
        <v/>
      </c>
      <c r="D96" s="174" t="str">
        <f ca="1">IFERROR(VLOOKUP(ROW(A93),'فهرست بها کلی'!$D$13:$BO$1660,6,0),"")</f>
        <v/>
      </c>
      <c r="E96" s="174" t="str">
        <f ca="1">IFERROR(VLOOKUP(ROW(A93),'فهرست بها کلی'!$D$13:$BO$1660,7,0),"")</f>
        <v/>
      </c>
      <c r="F96" s="174" t="str">
        <f ca="1">IFERROR(VLOOKUP(ROW(A93),'فهرست بها کلی'!$D$13:$BO$1660,8,0),"")</f>
        <v/>
      </c>
      <c r="G96" s="174" t="str">
        <f ca="1">IFERROR(VLOOKUP(ROW(A93),'فهرست بها کلی'!$D$13:$BO$1660,20,0),"")</f>
        <v/>
      </c>
      <c r="H96" s="174" t="str">
        <f ca="1">IFERROR(VLOOKUP(ROW(A93),'فهرست بها کلی'!$D$13:$BO$1660,23,0),"")</f>
        <v/>
      </c>
      <c r="I96" s="174" t="str">
        <f ca="1">IFERROR(VLOOKUP(ROW(A93),'فهرست بها کلی'!$D$13:$BO$1660,26,0),"")</f>
        <v/>
      </c>
      <c r="J96" s="174" t="str">
        <f ca="1">IFERROR(VLOOKUP(ROW(A93),'فهرست بها کلی'!$D$13:$BO$1660,29,0),"")</f>
        <v/>
      </c>
      <c r="K96" s="174" t="str">
        <f ca="1">IFERROR(VLOOKUP(ROW(A93),'فهرست بها کلی'!$D$13:$BO$1660,32,0),"")</f>
        <v/>
      </c>
      <c r="L96" s="174" t="str">
        <f ca="1">IFERROR(VLOOKUP(ROW(A93),'فهرست بها کلی'!$D$13:$BO$1660,35,0),"")</f>
        <v/>
      </c>
      <c r="M96" s="174" t="str">
        <f ca="1">IFERROR(VLOOKUP(ROW(A93),'فهرست بها کلی'!$D$13:$BO$1660,38,0),"")</f>
        <v/>
      </c>
      <c r="N96" s="174" t="str">
        <f ca="1">IFERROR(VLOOKUP(ROW(A93),'فهرست بها کلی'!$D$13:$BO$1660,41,0),"")</f>
        <v/>
      </c>
      <c r="O96" s="174" t="str">
        <f ca="1">IFERROR(VLOOKUP(ROW(A93),'فهرست بها کلی'!$D$13:$BO$1660,44,0),"")</f>
        <v/>
      </c>
      <c r="P96" s="174" t="str">
        <f ca="1">IFERROR(VLOOKUP(ROW(A93),'فهرست بها کلی'!$D$13:$BO$1660,47,0),"")</f>
        <v/>
      </c>
      <c r="Q96" s="174" t="str">
        <f ca="1">IFERROR(VLOOKUP(ROW(A93),'فهرست بها کلی'!$D$13:$BO$1660,50,0),"")</f>
        <v/>
      </c>
      <c r="R96" s="174" t="str">
        <f ca="1">IFERROR(VLOOKUP(ROW(A93),'فهرست بها کلی'!$D$13:$BO$1660,53,0),"")</f>
        <v/>
      </c>
      <c r="S96" s="174" t="str">
        <f ca="1">IFERROR(VLOOKUP(ROW(A93),'فهرست بها کلی'!$D$13:$BO$1660,56,0),"")</f>
        <v/>
      </c>
      <c r="T96" s="174" t="str">
        <f ca="1">IFERROR(VLOOKUP(ROW(A93),'فهرست بها کلی'!$D$13:$BO$1660,59,0),"")</f>
        <v/>
      </c>
      <c r="U96" s="174" t="str">
        <f ca="1">IFERROR(VLOOKUP(ROW(A93),'فهرست بها کلی'!$D$13:$BO$1660,62,0),"")</f>
        <v/>
      </c>
      <c r="V96" s="241">
        <f t="shared" ca="1" si="11"/>
        <v>0</v>
      </c>
      <c r="W96" s="242" t="str">
        <f t="shared" ca="1" si="12"/>
        <v/>
      </c>
      <c r="X96" s="174" t="str">
        <f ca="1">IFERROR(VLOOKUP(ROW(A93),'فهرست بها کلی'!$D$13:$BO$1660,9,0),"")</f>
        <v/>
      </c>
      <c r="Y96" s="174" t="str">
        <f ca="1">IFERROR(VLOOKUP(ROW(A93),'فهرست بها کلی'!$D$13:$BO$1660,10,0),"")</f>
        <v/>
      </c>
      <c r="Z96" s="174" t="str">
        <f ca="1">IFERROR(VLOOKUP(ROW(A93),'فهرست بها کلی'!$D$13:$BO$1660,11,0),"")</f>
        <v/>
      </c>
      <c r="AA96" s="174" t="str">
        <f ca="1">IFERROR(VLOOKUP(ROW(A93),'فهرست بها کلی'!$D$13:$BO$1660,12,0),"")</f>
        <v/>
      </c>
      <c r="AB96" s="243" t="str">
        <f t="shared" ca="1" si="13"/>
        <v/>
      </c>
      <c r="AC96" s="174" t="str">
        <f ca="1">IFERROR(VLOOKUP(ROW(A93),'فهرست بها کلی'!$D$13:$BO$1660,21,0),"")</f>
        <v/>
      </c>
      <c r="AD96" s="174" t="str">
        <f ca="1">IFERROR(VLOOKUP(ROW(A93),'فهرست بها کلی'!$D$13:$BO$1660,24,0),"")</f>
        <v/>
      </c>
      <c r="AE96" s="174" t="str">
        <f ca="1">IFERROR(VLOOKUP(ROW(A93),'فهرست بها کلی'!$D$13:$BO$1660,27,0),"")</f>
        <v/>
      </c>
      <c r="AF96" s="174" t="str">
        <f ca="1">IFERROR(VLOOKUP(ROW(A93),'فهرست بها کلی'!$D$13:$BO$1660,30,0),"")</f>
        <v/>
      </c>
      <c r="AG96" s="174" t="str">
        <f ca="1">IFERROR(VLOOKUP(ROW(A93),'فهرست بها کلی'!$D$13:$BO$1660,33,0),"")</f>
        <v/>
      </c>
      <c r="AH96" s="174" t="str">
        <f ca="1">IFERROR(VLOOKUP(ROW(A93),'فهرست بها کلی'!$D$13:$BO$1660,36,0),"")</f>
        <v/>
      </c>
      <c r="AI96" s="174" t="str">
        <f ca="1">IFERROR(VLOOKUP(ROW(A93),'فهرست بها کلی'!$D$13:$BO$1660,39,0),"")</f>
        <v/>
      </c>
      <c r="AJ96" s="174" t="str">
        <f ca="1">IFERROR(VLOOKUP(ROW(A93),'فهرست بها کلی'!$D$13:$BO$1660,42,0),"")</f>
        <v/>
      </c>
      <c r="AK96" s="174" t="str">
        <f ca="1">IFERROR(VLOOKUP(ROW(A93),'فهرست بها کلی'!$D$13:$BO$1660,45,0),"")</f>
        <v/>
      </c>
      <c r="AL96" s="174" t="str">
        <f ca="1">IFERROR(VLOOKUP(ROW(A93),'فهرست بها کلی'!$D$13:$BO$1660,48,0),"")</f>
        <v/>
      </c>
      <c r="AM96" s="174" t="str">
        <f ca="1">IFERROR(VLOOKUP(ROW(A93),'فهرست بها کلی'!$D$13:$BO$1660,51,0),"")</f>
        <v/>
      </c>
      <c r="AN96" s="174" t="str">
        <f ca="1">IFERROR(VLOOKUP(ROW(A93),'فهرست بها کلی'!$D$13:$BO$1660,54,0),"")</f>
        <v/>
      </c>
      <c r="AO96" s="174" t="str">
        <f ca="1">IFERROR(VLOOKUP(ROW(A93),'فهرست بها کلی'!$D$13:$BO$1660,57,0),"")</f>
        <v/>
      </c>
      <c r="AP96" s="174" t="str">
        <f ca="1">IFERROR(VLOOKUP(ROW(A93),'فهرست بها کلی'!$D$13:$BO$1660,60,0),"")</f>
        <v/>
      </c>
      <c r="AQ96" s="174" t="str">
        <f ca="1">IFERROR(VLOOKUP(ROW(A93),'فهرست بها کلی'!$D$13:$BO$1660,63,0),"")</f>
        <v/>
      </c>
      <c r="AR96" s="244">
        <f t="shared" ca="1" si="14"/>
        <v>0</v>
      </c>
      <c r="AS96" s="174" t="str">
        <f ca="1">IFERROR(VLOOKUP(ROW(A93),'فهرست بها کلی'!$D$13:$BO$1660,22,0),"")</f>
        <v/>
      </c>
      <c r="AT96" s="174" t="str">
        <f ca="1">IFERROR(VLOOKUP(ROW(A93),'فهرست بها کلی'!$D$13:$BO$1660,25,0),"")</f>
        <v/>
      </c>
      <c r="AU96" s="174" t="str">
        <f ca="1">IFERROR(VLOOKUP(ROW(A93),'فهرست بها کلی'!$D$13:$BO$1660,28,0),"")</f>
        <v/>
      </c>
      <c r="AV96" s="174" t="str">
        <f ca="1">IFERROR(VLOOKUP(ROW(A93),'فهرست بها کلی'!$D$13:$BO$1660,31,0),"")</f>
        <v/>
      </c>
      <c r="AW96" s="174" t="str">
        <f ca="1">IFERROR(VLOOKUP(ROW(A93),'فهرست بها کلی'!$D$13:$BO$1660,34,0),"")</f>
        <v/>
      </c>
      <c r="AX96" s="174" t="str">
        <f ca="1">IFERROR(VLOOKUP(ROW(A93),'فهرست بها کلی'!$D$13:$BO$1660,37,0),"")</f>
        <v/>
      </c>
      <c r="AY96" s="174" t="str">
        <f ca="1">IFERROR(VLOOKUP(ROW(A93),'فهرست بها کلی'!$D$13:$BO$1660,40,0),"")</f>
        <v/>
      </c>
      <c r="AZ96" s="174" t="str">
        <f ca="1">IFERROR(VLOOKUP(ROW(A93),'فهرست بها کلی'!$D$13:$BO$1660,43,0),"")</f>
        <v/>
      </c>
      <c r="BA96" s="174" t="str">
        <f ca="1">IFERROR(VLOOKUP(ROW(A93),'فهرست بها کلی'!$D$13:$BO$1660,46,0),"")</f>
        <v/>
      </c>
      <c r="BB96" s="174" t="str">
        <f ca="1">IFERROR(VLOOKUP(ROW(A93),'فهرست بها کلی'!$D$13:$BO$1660,49,0),"")</f>
        <v/>
      </c>
      <c r="BC96" s="174" t="str">
        <f ca="1">IFERROR(VLOOKUP(ROW(A93),'فهرست بها کلی'!$D$13:$BO$1660,52,0),"")</f>
        <v/>
      </c>
      <c r="BD96" s="174" t="str">
        <f ca="1">IFERROR(VLOOKUP(ROW(A93),'فهرست بها کلی'!$D$13:$BO$1660,55,0),"")</f>
        <v/>
      </c>
      <c r="BE96" s="174" t="str">
        <f ca="1">IFERROR(VLOOKUP(ROW(A93),'فهرست بها کلی'!$D$13:$BO$1660,58,0),"")</f>
        <v/>
      </c>
      <c r="BF96" s="174" t="str">
        <f ca="1">IFERROR(VLOOKUP(ROW(A93),'فهرست بها کلی'!$D$13:$BO$1660,61,0),"")</f>
        <v/>
      </c>
      <c r="BG96" s="174" t="str">
        <f ca="1">IFERROR(VLOOKUP(ROW(B93),'فهرست بها کلی'!$D$13:$BO$1660,64,0),"")</f>
        <v/>
      </c>
      <c r="BH96" s="174" t="str">
        <f ca="1">IFERROR(VLOOKUP(ROW(C93),'فهرست بها کلی'!$D$13:$BO$1660,15,0),"")</f>
        <v/>
      </c>
      <c r="BI96" s="245" t="str">
        <f t="shared" ca="1" si="15"/>
        <v xml:space="preserve"> </v>
      </c>
      <c r="BJ96" s="245" t="str">
        <f t="shared" ca="1" si="16"/>
        <v/>
      </c>
      <c r="BK96" s="189" t="str">
        <f t="shared" ca="1" si="17"/>
        <v/>
      </c>
      <c r="BL96" s="168" t="e">
        <f t="shared" ca="1" si="10"/>
        <v>#VALUE!</v>
      </c>
    </row>
    <row r="97" spans="1:64" ht="34.5" customHeight="1">
      <c r="A97" s="174" t="str">
        <f ca="1">IFERROR(VLOOKUP(ROW(A94),'فهرست بها کلی'!$D$13:$BO$1660,1,0),"")</f>
        <v/>
      </c>
      <c r="B97" s="174" t="str">
        <f ca="1">IFERROR(VLOOKUP(ROW(A94),'فهرست بها کلی'!$D$13:$BO$1660,4,0),"")</f>
        <v/>
      </c>
      <c r="C97" s="174" t="str">
        <f ca="1">IFERROR(VLOOKUP(ROW(A94),'فهرست بها کلی'!$D$13:$BO$1660,5,0),"")</f>
        <v/>
      </c>
      <c r="D97" s="174" t="str">
        <f ca="1">IFERROR(VLOOKUP(ROW(A94),'فهرست بها کلی'!$D$13:$BO$1660,6,0),"")</f>
        <v/>
      </c>
      <c r="E97" s="174" t="str">
        <f ca="1">IFERROR(VLOOKUP(ROW(A94),'فهرست بها کلی'!$D$13:$BO$1660,7,0),"")</f>
        <v/>
      </c>
      <c r="F97" s="174" t="str">
        <f ca="1">IFERROR(VLOOKUP(ROW(A94),'فهرست بها کلی'!$D$13:$BO$1660,8,0),"")</f>
        <v/>
      </c>
      <c r="G97" s="174" t="str">
        <f ca="1">IFERROR(VLOOKUP(ROW(A94),'فهرست بها کلی'!$D$13:$BO$1660,20,0),"")</f>
        <v/>
      </c>
      <c r="H97" s="174" t="str">
        <f ca="1">IFERROR(VLOOKUP(ROW(A94),'فهرست بها کلی'!$D$13:$BO$1660,23,0),"")</f>
        <v/>
      </c>
      <c r="I97" s="174" t="str">
        <f ca="1">IFERROR(VLOOKUP(ROW(A94),'فهرست بها کلی'!$D$13:$BO$1660,26,0),"")</f>
        <v/>
      </c>
      <c r="J97" s="174" t="str">
        <f ca="1">IFERROR(VLOOKUP(ROW(A94),'فهرست بها کلی'!$D$13:$BO$1660,29,0),"")</f>
        <v/>
      </c>
      <c r="K97" s="174" t="str">
        <f ca="1">IFERROR(VLOOKUP(ROW(A94),'فهرست بها کلی'!$D$13:$BO$1660,32,0),"")</f>
        <v/>
      </c>
      <c r="L97" s="174" t="str">
        <f ca="1">IFERROR(VLOOKUP(ROW(A94),'فهرست بها کلی'!$D$13:$BO$1660,35,0),"")</f>
        <v/>
      </c>
      <c r="M97" s="174" t="str">
        <f ca="1">IFERROR(VLOOKUP(ROW(A94),'فهرست بها کلی'!$D$13:$BO$1660,38,0),"")</f>
        <v/>
      </c>
      <c r="N97" s="174" t="str">
        <f ca="1">IFERROR(VLOOKUP(ROW(A94),'فهرست بها کلی'!$D$13:$BO$1660,41,0),"")</f>
        <v/>
      </c>
      <c r="O97" s="174" t="str">
        <f ca="1">IFERROR(VLOOKUP(ROW(A94),'فهرست بها کلی'!$D$13:$BO$1660,44,0),"")</f>
        <v/>
      </c>
      <c r="P97" s="174" t="str">
        <f ca="1">IFERROR(VLOOKUP(ROW(A94),'فهرست بها کلی'!$D$13:$BO$1660,47,0),"")</f>
        <v/>
      </c>
      <c r="Q97" s="174" t="str">
        <f ca="1">IFERROR(VLOOKUP(ROW(A94),'فهرست بها کلی'!$D$13:$BO$1660,50,0),"")</f>
        <v/>
      </c>
      <c r="R97" s="174" t="str">
        <f ca="1">IFERROR(VLOOKUP(ROW(A94),'فهرست بها کلی'!$D$13:$BO$1660,53,0),"")</f>
        <v/>
      </c>
      <c r="S97" s="174" t="str">
        <f ca="1">IFERROR(VLOOKUP(ROW(A94),'فهرست بها کلی'!$D$13:$BO$1660,56,0),"")</f>
        <v/>
      </c>
      <c r="T97" s="174" t="str">
        <f ca="1">IFERROR(VLOOKUP(ROW(A94),'فهرست بها کلی'!$D$13:$BO$1660,59,0),"")</f>
        <v/>
      </c>
      <c r="U97" s="174" t="str">
        <f ca="1">IFERROR(VLOOKUP(ROW(A94),'فهرست بها کلی'!$D$13:$BO$1660,62,0),"")</f>
        <v/>
      </c>
      <c r="V97" s="241">
        <f t="shared" ca="1" si="11"/>
        <v>0</v>
      </c>
      <c r="W97" s="242" t="str">
        <f t="shared" ca="1" si="12"/>
        <v/>
      </c>
      <c r="X97" s="174" t="str">
        <f ca="1">IFERROR(VLOOKUP(ROW(A94),'فهرست بها کلی'!$D$13:$BO$1660,9,0),"")</f>
        <v/>
      </c>
      <c r="Y97" s="174" t="str">
        <f ca="1">IFERROR(VLOOKUP(ROW(A94),'فهرست بها کلی'!$D$13:$BO$1660,10,0),"")</f>
        <v/>
      </c>
      <c r="Z97" s="174" t="str">
        <f ca="1">IFERROR(VLOOKUP(ROW(A94),'فهرست بها کلی'!$D$13:$BO$1660,11,0),"")</f>
        <v/>
      </c>
      <c r="AA97" s="174" t="str">
        <f ca="1">IFERROR(VLOOKUP(ROW(A94),'فهرست بها کلی'!$D$13:$BO$1660,12,0),"")</f>
        <v/>
      </c>
      <c r="AB97" s="243" t="str">
        <f t="shared" ca="1" si="13"/>
        <v/>
      </c>
      <c r="AC97" s="174" t="str">
        <f ca="1">IFERROR(VLOOKUP(ROW(A94),'فهرست بها کلی'!$D$13:$BO$1660,21,0),"")</f>
        <v/>
      </c>
      <c r="AD97" s="174" t="str">
        <f ca="1">IFERROR(VLOOKUP(ROW(A94),'فهرست بها کلی'!$D$13:$BO$1660,24,0),"")</f>
        <v/>
      </c>
      <c r="AE97" s="174" t="str">
        <f ca="1">IFERROR(VLOOKUP(ROW(A94),'فهرست بها کلی'!$D$13:$BO$1660,27,0),"")</f>
        <v/>
      </c>
      <c r="AF97" s="174" t="str">
        <f ca="1">IFERROR(VLOOKUP(ROW(A94),'فهرست بها کلی'!$D$13:$BO$1660,30,0),"")</f>
        <v/>
      </c>
      <c r="AG97" s="174" t="str">
        <f ca="1">IFERROR(VLOOKUP(ROW(A94),'فهرست بها کلی'!$D$13:$BO$1660,33,0),"")</f>
        <v/>
      </c>
      <c r="AH97" s="174" t="str">
        <f ca="1">IFERROR(VLOOKUP(ROW(A94),'فهرست بها کلی'!$D$13:$BO$1660,36,0),"")</f>
        <v/>
      </c>
      <c r="AI97" s="174" t="str">
        <f ca="1">IFERROR(VLOOKUP(ROW(A94),'فهرست بها کلی'!$D$13:$BO$1660,39,0),"")</f>
        <v/>
      </c>
      <c r="AJ97" s="174" t="str">
        <f ca="1">IFERROR(VLOOKUP(ROW(A94),'فهرست بها کلی'!$D$13:$BO$1660,42,0),"")</f>
        <v/>
      </c>
      <c r="AK97" s="174" t="str">
        <f ca="1">IFERROR(VLOOKUP(ROW(A94),'فهرست بها کلی'!$D$13:$BO$1660,45,0),"")</f>
        <v/>
      </c>
      <c r="AL97" s="174" t="str">
        <f ca="1">IFERROR(VLOOKUP(ROW(A94),'فهرست بها کلی'!$D$13:$BO$1660,48,0),"")</f>
        <v/>
      </c>
      <c r="AM97" s="174" t="str">
        <f ca="1">IFERROR(VLOOKUP(ROW(A94),'فهرست بها کلی'!$D$13:$BO$1660,51,0),"")</f>
        <v/>
      </c>
      <c r="AN97" s="174" t="str">
        <f ca="1">IFERROR(VLOOKUP(ROW(A94),'فهرست بها کلی'!$D$13:$BO$1660,54,0),"")</f>
        <v/>
      </c>
      <c r="AO97" s="174" t="str">
        <f ca="1">IFERROR(VLOOKUP(ROW(A94),'فهرست بها کلی'!$D$13:$BO$1660,57,0),"")</f>
        <v/>
      </c>
      <c r="AP97" s="174" t="str">
        <f ca="1">IFERROR(VLOOKUP(ROW(A94),'فهرست بها کلی'!$D$13:$BO$1660,60,0),"")</f>
        <v/>
      </c>
      <c r="AQ97" s="174" t="str">
        <f ca="1">IFERROR(VLOOKUP(ROW(A94),'فهرست بها کلی'!$D$13:$BO$1660,63,0),"")</f>
        <v/>
      </c>
      <c r="AR97" s="244">
        <f t="shared" ca="1" si="14"/>
        <v>0</v>
      </c>
      <c r="AS97" s="174" t="str">
        <f ca="1">IFERROR(VLOOKUP(ROW(A94),'فهرست بها کلی'!$D$13:$BO$1660,22,0),"")</f>
        <v/>
      </c>
      <c r="AT97" s="174" t="str">
        <f ca="1">IFERROR(VLOOKUP(ROW(A94),'فهرست بها کلی'!$D$13:$BO$1660,25,0),"")</f>
        <v/>
      </c>
      <c r="AU97" s="174" t="str">
        <f ca="1">IFERROR(VLOOKUP(ROW(A94),'فهرست بها کلی'!$D$13:$BO$1660,28,0),"")</f>
        <v/>
      </c>
      <c r="AV97" s="174" t="str">
        <f ca="1">IFERROR(VLOOKUP(ROW(A94),'فهرست بها کلی'!$D$13:$BO$1660,31,0),"")</f>
        <v/>
      </c>
      <c r="AW97" s="174" t="str">
        <f ca="1">IFERROR(VLOOKUP(ROW(A94),'فهرست بها کلی'!$D$13:$BO$1660,34,0),"")</f>
        <v/>
      </c>
      <c r="AX97" s="174" t="str">
        <f ca="1">IFERROR(VLOOKUP(ROW(A94),'فهرست بها کلی'!$D$13:$BO$1660,37,0),"")</f>
        <v/>
      </c>
      <c r="AY97" s="174" t="str">
        <f ca="1">IFERROR(VLOOKUP(ROW(A94),'فهرست بها کلی'!$D$13:$BO$1660,40,0),"")</f>
        <v/>
      </c>
      <c r="AZ97" s="174" t="str">
        <f ca="1">IFERROR(VLOOKUP(ROW(A94),'فهرست بها کلی'!$D$13:$BO$1660,43,0),"")</f>
        <v/>
      </c>
      <c r="BA97" s="174" t="str">
        <f ca="1">IFERROR(VLOOKUP(ROW(A94),'فهرست بها کلی'!$D$13:$BO$1660,46,0),"")</f>
        <v/>
      </c>
      <c r="BB97" s="174" t="str">
        <f ca="1">IFERROR(VLOOKUP(ROW(A94),'فهرست بها کلی'!$D$13:$BO$1660,49,0),"")</f>
        <v/>
      </c>
      <c r="BC97" s="174" t="str">
        <f ca="1">IFERROR(VLOOKUP(ROW(A94),'فهرست بها کلی'!$D$13:$BO$1660,52,0),"")</f>
        <v/>
      </c>
      <c r="BD97" s="174" t="str">
        <f ca="1">IFERROR(VLOOKUP(ROW(A94),'فهرست بها کلی'!$D$13:$BO$1660,55,0),"")</f>
        <v/>
      </c>
      <c r="BE97" s="174" t="str">
        <f ca="1">IFERROR(VLOOKUP(ROW(A94),'فهرست بها کلی'!$D$13:$BO$1660,58,0),"")</f>
        <v/>
      </c>
      <c r="BF97" s="174" t="str">
        <f ca="1">IFERROR(VLOOKUP(ROW(A94),'فهرست بها کلی'!$D$13:$BO$1660,61,0),"")</f>
        <v/>
      </c>
      <c r="BG97" s="174" t="str">
        <f ca="1">IFERROR(VLOOKUP(ROW(B94),'فهرست بها کلی'!$D$13:$BO$1660,64,0),"")</f>
        <v/>
      </c>
      <c r="BH97" s="174" t="str">
        <f ca="1">IFERROR(VLOOKUP(ROW(C94),'فهرست بها کلی'!$D$13:$BO$1660,15,0),"")</f>
        <v/>
      </c>
      <c r="BI97" s="245" t="str">
        <f t="shared" ca="1" si="15"/>
        <v xml:space="preserve"> </v>
      </c>
      <c r="BJ97" s="245" t="str">
        <f t="shared" ca="1" si="16"/>
        <v/>
      </c>
      <c r="BK97" s="189" t="str">
        <f t="shared" ca="1" si="17"/>
        <v/>
      </c>
      <c r="BL97" s="168" t="e">
        <f t="shared" ca="1" si="10"/>
        <v>#VALUE!</v>
      </c>
    </row>
    <row r="98" spans="1:64" ht="34.5" customHeight="1">
      <c r="A98" s="174" t="str">
        <f ca="1">IFERROR(VLOOKUP(ROW(A95),'فهرست بها کلی'!$D$13:$BO$1660,1,0),"")</f>
        <v/>
      </c>
      <c r="B98" s="174" t="str">
        <f ca="1">IFERROR(VLOOKUP(ROW(A95),'فهرست بها کلی'!$D$13:$BO$1660,4,0),"")</f>
        <v/>
      </c>
      <c r="C98" s="174" t="str">
        <f ca="1">IFERROR(VLOOKUP(ROW(A95),'فهرست بها کلی'!$D$13:$BO$1660,5,0),"")</f>
        <v/>
      </c>
      <c r="D98" s="174" t="str">
        <f ca="1">IFERROR(VLOOKUP(ROW(A95),'فهرست بها کلی'!$D$13:$BO$1660,6,0),"")</f>
        <v/>
      </c>
      <c r="E98" s="174" t="str">
        <f ca="1">IFERROR(VLOOKUP(ROW(A95),'فهرست بها کلی'!$D$13:$BO$1660,7,0),"")</f>
        <v/>
      </c>
      <c r="F98" s="174" t="str">
        <f ca="1">IFERROR(VLOOKUP(ROW(A95),'فهرست بها کلی'!$D$13:$BO$1660,8,0),"")</f>
        <v/>
      </c>
      <c r="G98" s="174" t="str">
        <f ca="1">IFERROR(VLOOKUP(ROW(A95),'فهرست بها کلی'!$D$13:$BO$1660,20,0),"")</f>
        <v/>
      </c>
      <c r="H98" s="174" t="str">
        <f ca="1">IFERROR(VLOOKUP(ROW(A95),'فهرست بها کلی'!$D$13:$BO$1660,23,0),"")</f>
        <v/>
      </c>
      <c r="I98" s="174" t="str">
        <f ca="1">IFERROR(VLOOKUP(ROW(A95),'فهرست بها کلی'!$D$13:$BO$1660,26,0),"")</f>
        <v/>
      </c>
      <c r="J98" s="174" t="str">
        <f ca="1">IFERROR(VLOOKUP(ROW(A95),'فهرست بها کلی'!$D$13:$BO$1660,29,0),"")</f>
        <v/>
      </c>
      <c r="K98" s="174" t="str">
        <f ca="1">IFERROR(VLOOKUP(ROW(A95),'فهرست بها کلی'!$D$13:$BO$1660,32,0),"")</f>
        <v/>
      </c>
      <c r="L98" s="174" t="str">
        <f ca="1">IFERROR(VLOOKUP(ROW(A95),'فهرست بها کلی'!$D$13:$BO$1660,35,0),"")</f>
        <v/>
      </c>
      <c r="M98" s="174" t="str">
        <f ca="1">IFERROR(VLOOKUP(ROW(A95),'فهرست بها کلی'!$D$13:$BO$1660,38,0),"")</f>
        <v/>
      </c>
      <c r="N98" s="174" t="str">
        <f ca="1">IFERROR(VLOOKUP(ROW(A95),'فهرست بها کلی'!$D$13:$BO$1660,41,0),"")</f>
        <v/>
      </c>
      <c r="O98" s="174" t="str">
        <f ca="1">IFERROR(VLOOKUP(ROW(A95),'فهرست بها کلی'!$D$13:$BO$1660,44,0),"")</f>
        <v/>
      </c>
      <c r="P98" s="174" t="str">
        <f ca="1">IFERROR(VLOOKUP(ROW(A95),'فهرست بها کلی'!$D$13:$BO$1660,47,0),"")</f>
        <v/>
      </c>
      <c r="Q98" s="174" t="str">
        <f ca="1">IFERROR(VLOOKUP(ROW(A95),'فهرست بها کلی'!$D$13:$BO$1660,50,0),"")</f>
        <v/>
      </c>
      <c r="R98" s="174" t="str">
        <f ca="1">IFERROR(VLOOKUP(ROW(A95),'فهرست بها کلی'!$D$13:$BO$1660,53,0),"")</f>
        <v/>
      </c>
      <c r="S98" s="174" t="str">
        <f ca="1">IFERROR(VLOOKUP(ROW(A95),'فهرست بها کلی'!$D$13:$BO$1660,56,0),"")</f>
        <v/>
      </c>
      <c r="T98" s="174" t="str">
        <f ca="1">IFERROR(VLOOKUP(ROW(A95),'فهرست بها کلی'!$D$13:$BO$1660,59,0),"")</f>
        <v/>
      </c>
      <c r="U98" s="174" t="str">
        <f ca="1">IFERROR(VLOOKUP(ROW(A95),'فهرست بها کلی'!$D$13:$BO$1660,62,0),"")</f>
        <v/>
      </c>
      <c r="V98" s="241">
        <f t="shared" ca="1" si="11"/>
        <v>0</v>
      </c>
      <c r="W98" s="242" t="str">
        <f t="shared" ca="1" si="12"/>
        <v/>
      </c>
      <c r="X98" s="174" t="str">
        <f ca="1">IFERROR(VLOOKUP(ROW(A95),'فهرست بها کلی'!$D$13:$BO$1660,9,0),"")</f>
        <v/>
      </c>
      <c r="Y98" s="174" t="str">
        <f ca="1">IFERROR(VLOOKUP(ROW(A95),'فهرست بها کلی'!$D$13:$BO$1660,10,0),"")</f>
        <v/>
      </c>
      <c r="Z98" s="174" t="str">
        <f ca="1">IFERROR(VLOOKUP(ROW(A95),'فهرست بها کلی'!$D$13:$BO$1660,11,0),"")</f>
        <v/>
      </c>
      <c r="AA98" s="174" t="str">
        <f ca="1">IFERROR(VLOOKUP(ROW(A95),'فهرست بها کلی'!$D$13:$BO$1660,12,0),"")</f>
        <v/>
      </c>
      <c r="AB98" s="243" t="str">
        <f t="shared" ca="1" si="13"/>
        <v/>
      </c>
      <c r="AC98" s="174" t="str">
        <f ca="1">IFERROR(VLOOKUP(ROW(A95),'فهرست بها کلی'!$D$13:$BO$1660,21,0),"")</f>
        <v/>
      </c>
      <c r="AD98" s="174" t="str">
        <f ca="1">IFERROR(VLOOKUP(ROW(A95),'فهرست بها کلی'!$D$13:$BO$1660,24,0),"")</f>
        <v/>
      </c>
      <c r="AE98" s="174" t="str">
        <f ca="1">IFERROR(VLOOKUP(ROW(A95),'فهرست بها کلی'!$D$13:$BO$1660,27,0),"")</f>
        <v/>
      </c>
      <c r="AF98" s="174" t="str">
        <f ca="1">IFERROR(VLOOKUP(ROW(A95),'فهرست بها کلی'!$D$13:$BO$1660,30,0),"")</f>
        <v/>
      </c>
      <c r="AG98" s="174" t="str">
        <f ca="1">IFERROR(VLOOKUP(ROW(A95),'فهرست بها کلی'!$D$13:$BO$1660,33,0),"")</f>
        <v/>
      </c>
      <c r="AH98" s="174" t="str">
        <f ca="1">IFERROR(VLOOKUP(ROW(A95),'فهرست بها کلی'!$D$13:$BO$1660,36,0),"")</f>
        <v/>
      </c>
      <c r="AI98" s="174" t="str">
        <f ca="1">IFERROR(VLOOKUP(ROW(A95),'فهرست بها کلی'!$D$13:$BO$1660,39,0),"")</f>
        <v/>
      </c>
      <c r="AJ98" s="174" t="str">
        <f ca="1">IFERROR(VLOOKUP(ROW(A95),'فهرست بها کلی'!$D$13:$BO$1660,42,0),"")</f>
        <v/>
      </c>
      <c r="AK98" s="174" t="str">
        <f ca="1">IFERROR(VLOOKUP(ROW(A95),'فهرست بها کلی'!$D$13:$BO$1660,45,0),"")</f>
        <v/>
      </c>
      <c r="AL98" s="174" t="str">
        <f ca="1">IFERROR(VLOOKUP(ROW(A95),'فهرست بها کلی'!$D$13:$BO$1660,48,0),"")</f>
        <v/>
      </c>
      <c r="AM98" s="174" t="str">
        <f ca="1">IFERROR(VLOOKUP(ROW(A95),'فهرست بها کلی'!$D$13:$BO$1660,51,0),"")</f>
        <v/>
      </c>
      <c r="AN98" s="174" t="str">
        <f ca="1">IFERROR(VLOOKUP(ROW(A95),'فهرست بها کلی'!$D$13:$BO$1660,54,0),"")</f>
        <v/>
      </c>
      <c r="AO98" s="174" t="str">
        <f ca="1">IFERROR(VLOOKUP(ROW(A95),'فهرست بها کلی'!$D$13:$BO$1660,57,0),"")</f>
        <v/>
      </c>
      <c r="AP98" s="174" t="str">
        <f ca="1">IFERROR(VLOOKUP(ROW(A95),'فهرست بها کلی'!$D$13:$BO$1660,60,0),"")</f>
        <v/>
      </c>
      <c r="AQ98" s="174" t="str">
        <f ca="1">IFERROR(VLOOKUP(ROW(A95),'فهرست بها کلی'!$D$13:$BO$1660,63,0),"")</f>
        <v/>
      </c>
      <c r="AR98" s="244">
        <f t="shared" ca="1" si="14"/>
        <v>0</v>
      </c>
      <c r="AS98" s="174" t="str">
        <f ca="1">IFERROR(VLOOKUP(ROW(A95),'فهرست بها کلی'!$D$13:$BO$1660,22,0),"")</f>
        <v/>
      </c>
      <c r="AT98" s="174" t="str">
        <f ca="1">IFERROR(VLOOKUP(ROW(A95),'فهرست بها کلی'!$D$13:$BO$1660,25,0),"")</f>
        <v/>
      </c>
      <c r="AU98" s="174" t="str">
        <f ca="1">IFERROR(VLOOKUP(ROW(A95),'فهرست بها کلی'!$D$13:$BO$1660,28,0),"")</f>
        <v/>
      </c>
      <c r="AV98" s="174" t="str">
        <f ca="1">IFERROR(VLOOKUP(ROW(A95),'فهرست بها کلی'!$D$13:$BO$1660,31,0),"")</f>
        <v/>
      </c>
      <c r="AW98" s="174" t="str">
        <f ca="1">IFERROR(VLOOKUP(ROW(A95),'فهرست بها کلی'!$D$13:$BO$1660,34,0),"")</f>
        <v/>
      </c>
      <c r="AX98" s="174" t="str">
        <f ca="1">IFERROR(VLOOKUP(ROW(A95),'فهرست بها کلی'!$D$13:$BO$1660,37,0),"")</f>
        <v/>
      </c>
      <c r="AY98" s="174" t="str">
        <f ca="1">IFERROR(VLOOKUP(ROW(A95),'فهرست بها کلی'!$D$13:$BO$1660,40,0),"")</f>
        <v/>
      </c>
      <c r="AZ98" s="174" t="str">
        <f ca="1">IFERROR(VLOOKUP(ROW(A95),'فهرست بها کلی'!$D$13:$BO$1660,43,0),"")</f>
        <v/>
      </c>
      <c r="BA98" s="174" t="str">
        <f ca="1">IFERROR(VLOOKUP(ROW(A95),'فهرست بها کلی'!$D$13:$BO$1660,46,0),"")</f>
        <v/>
      </c>
      <c r="BB98" s="174" t="str">
        <f ca="1">IFERROR(VLOOKUP(ROW(A95),'فهرست بها کلی'!$D$13:$BO$1660,49,0),"")</f>
        <v/>
      </c>
      <c r="BC98" s="174" t="str">
        <f ca="1">IFERROR(VLOOKUP(ROW(A95),'فهرست بها کلی'!$D$13:$BO$1660,52,0),"")</f>
        <v/>
      </c>
      <c r="BD98" s="174" t="str">
        <f ca="1">IFERROR(VLOOKUP(ROW(A95),'فهرست بها کلی'!$D$13:$BO$1660,55,0),"")</f>
        <v/>
      </c>
      <c r="BE98" s="174" t="str">
        <f ca="1">IFERROR(VLOOKUP(ROW(A95),'فهرست بها کلی'!$D$13:$BO$1660,58,0),"")</f>
        <v/>
      </c>
      <c r="BF98" s="174" t="str">
        <f ca="1">IFERROR(VLOOKUP(ROW(A95),'فهرست بها کلی'!$D$13:$BO$1660,61,0),"")</f>
        <v/>
      </c>
      <c r="BG98" s="174" t="str">
        <f ca="1">IFERROR(VLOOKUP(ROW(B95),'فهرست بها کلی'!$D$13:$BO$1660,64,0),"")</f>
        <v/>
      </c>
      <c r="BH98" s="174" t="str">
        <f ca="1">IFERROR(VLOOKUP(ROW(C95),'فهرست بها کلی'!$D$13:$BO$1660,15,0),"")</f>
        <v/>
      </c>
      <c r="BI98" s="245" t="str">
        <f t="shared" ca="1" si="15"/>
        <v xml:space="preserve"> </v>
      </c>
      <c r="BJ98" s="245" t="str">
        <f t="shared" ca="1" si="16"/>
        <v/>
      </c>
      <c r="BK98" s="189" t="str">
        <f t="shared" ca="1" si="17"/>
        <v/>
      </c>
      <c r="BL98" s="168" t="e">
        <f t="shared" ca="1" si="10"/>
        <v>#VALUE!</v>
      </c>
    </row>
    <row r="99" spans="1:64" ht="34.5" customHeight="1">
      <c r="A99" s="174" t="str">
        <f ca="1">IFERROR(VLOOKUP(ROW(A96),'فهرست بها کلی'!$D$13:$BO$1660,1,0),"")</f>
        <v/>
      </c>
      <c r="B99" s="174" t="str">
        <f ca="1">IFERROR(VLOOKUP(ROW(A96),'فهرست بها کلی'!$D$13:$BO$1660,4,0),"")</f>
        <v/>
      </c>
      <c r="C99" s="174" t="str">
        <f ca="1">IFERROR(VLOOKUP(ROW(A96),'فهرست بها کلی'!$D$13:$BO$1660,5,0),"")</f>
        <v/>
      </c>
      <c r="D99" s="174" t="str">
        <f ca="1">IFERROR(VLOOKUP(ROW(A96),'فهرست بها کلی'!$D$13:$BO$1660,6,0),"")</f>
        <v/>
      </c>
      <c r="E99" s="174" t="str">
        <f ca="1">IFERROR(VLOOKUP(ROW(A96),'فهرست بها کلی'!$D$13:$BO$1660,7,0),"")</f>
        <v/>
      </c>
      <c r="F99" s="174" t="str">
        <f ca="1">IFERROR(VLOOKUP(ROW(A96),'فهرست بها کلی'!$D$13:$BO$1660,8,0),"")</f>
        <v/>
      </c>
      <c r="G99" s="174" t="str">
        <f ca="1">IFERROR(VLOOKUP(ROW(A96),'فهرست بها کلی'!$D$13:$BO$1660,20,0),"")</f>
        <v/>
      </c>
      <c r="H99" s="174" t="str">
        <f ca="1">IFERROR(VLOOKUP(ROW(A96),'فهرست بها کلی'!$D$13:$BO$1660,23,0),"")</f>
        <v/>
      </c>
      <c r="I99" s="174" t="str">
        <f ca="1">IFERROR(VLOOKUP(ROW(A96),'فهرست بها کلی'!$D$13:$BO$1660,26,0),"")</f>
        <v/>
      </c>
      <c r="J99" s="174" t="str">
        <f ca="1">IFERROR(VLOOKUP(ROW(A96),'فهرست بها کلی'!$D$13:$BO$1660,29,0),"")</f>
        <v/>
      </c>
      <c r="K99" s="174" t="str">
        <f ca="1">IFERROR(VLOOKUP(ROW(A96),'فهرست بها کلی'!$D$13:$BO$1660,32,0),"")</f>
        <v/>
      </c>
      <c r="L99" s="174" t="str">
        <f ca="1">IFERROR(VLOOKUP(ROW(A96),'فهرست بها کلی'!$D$13:$BO$1660,35,0),"")</f>
        <v/>
      </c>
      <c r="M99" s="174" t="str">
        <f ca="1">IFERROR(VLOOKUP(ROW(A96),'فهرست بها کلی'!$D$13:$BO$1660,38,0),"")</f>
        <v/>
      </c>
      <c r="N99" s="174" t="str">
        <f ca="1">IFERROR(VLOOKUP(ROW(A96),'فهرست بها کلی'!$D$13:$BO$1660,41,0),"")</f>
        <v/>
      </c>
      <c r="O99" s="174" t="str">
        <f ca="1">IFERROR(VLOOKUP(ROW(A96),'فهرست بها کلی'!$D$13:$BO$1660,44,0),"")</f>
        <v/>
      </c>
      <c r="P99" s="174" t="str">
        <f ca="1">IFERROR(VLOOKUP(ROW(A96),'فهرست بها کلی'!$D$13:$BO$1660,47,0),"")</f>
        <v/>
      </c>
      <c r="Q99" s="174" t="str">
        <f ca="1">IFERROR(VLOOKUP(ROW(A96),'فهرست بها کلی'!$D$13:$BO$1660,50,0),"")</f>
        <v/>
      </c>
      <c r="R99" s="174" t="str">
        <f ca="1">IFERROR(VLOOKUP(ROW(A96),'فهرست بها کلی'!$D$13:$BO$1660,53,0),"")</f>
        <v/>
      </c>
      <c r="S99" s="174" t="str">
        <f ca="1">IFERROR(VLOOKUP(ROW(A96),'فهرست بها کلی'!$D$13:$BO$1660,56,0),"")</f>
        <v/>
      </c>
      <c r="T99" s="174" t="str">
        <f ca="1">IFERROR(VLOOKUP(ROW(A96),'فهرست بها کلی'!$D$13:$BO$1660,59,0),"")</f>
        <v/>
      </c>
      <c r="U99" s="174" t="str">
        <f ca="1">IFERROR(VLOOKUP(ROW(A96),'فهرست بها کلی'!$D$13:$BO$1660,62,0),"")</f>
        <v/>
      </c>
      <c r="V99" s="241">
        <f t="shared" ca="1" si="11"/>
        <v>0</v>
      </c>
      <c r="W99" s="242" t="str">
        <f t="shared" ca="1" si="12"/>
        <v/>
      </c>
      <c r="X99" s="174" t="str">
        <f ca="1">IFERROR(VLOOKUP(ROW(A96),'فهرست بها کلی'!$D$13:$BO$1660,9,0),"")</f>
        <v/>
      </c>
      <c r="Y99" s="174" t="str">
        <f ca="1">IFERROR(VLOOKUP(ROW(A96),'فهرست بها کلی'!$D$13:$BO$1660,10,0),"")</f>
        <v/>
      </c>
      <c r="Z99" s="174" t="str">
        <f ca="1">IFERROR(VLOOKUP(ROW(A96),'فهرست بها کلی'!$D$13:$BO$1660,11,0),"")</f>
        <v/>
      </c>
      <c r="AA99" s="174" t="str">
        <f ca="1">IFERROR(VLOOKUP(ROW(A96),'فهرست بها کلی'!$D$13:$BO$1660,12,0),"")</f>
        <v/>
      </c>
      <c r="AB99" s="243" t="str">
        <f t="shared" ca="1" si="13"/>
        <v/>
      </c>
      <c r="AC99" s="174" t="str">
        <f ca="1">IFERROR(VLOOKUP(ROW(A96),'فهرست بها کلی'!$D$13:$BO$1660,21,0),"")</f>
        <v/>
      </c>
      <c r="AD99" s="174" t="str">
        <f ca="1">IFERROR(VLOOKUP(ROW(A96),'فهرست بها کلی'!$D$13:$BO$1660,24,0),"")</f>
        <v/>
      </c>
      <c r="AE99" s="174" t="str">
        <f ca="1">IFERROR(VLOOKUP(ROW(A96),'فهرست بها کلی'!$D$13:$BO$1660,27,0),"")</f>
        <v/>
      </c>
      <c r="AF99" s="174" t="str">
        <f ca="1">IFERROR(VLOOKUP(ROW(A96),'فهرست بها کلی'!$D$13:$BO$1660,30,0),"")</f>
        <v/>
      </c>
      <c r="AG99" s="174" t="str">
        <f ca="1">IFERROR(VLOOKUP(ROW(A96),'فهرست بها کلی'!$D$13:$BO$1660,33,0),"")</f>
        <v/>
      </c>
      <c r="AH99" s="174" t="str">
        <f ca="1">IFERROR(VLOOKUP(ROW(A96),'فهرست بها کلی'!$D$13:$BO$1660,36,0),"")</f>
        <v/>
      </c>
      <c r="AI99" s="174" t="str">
        <f ca="1">IFERROR(VLOOKUP(ROW(A96),'فهرست بها کلی'!$D$13:$BO$1660,39,0),"")</f>
        <v/>
      </c>
      <c r="AJ99" s="174" t="str">
        <f ca="1">IFERROR(VLOOKUP(ROW(A96),'فهرست بها کلی'!$D$13:$BO$1660,42,0),"")</f>
        <v/>
      </c>
      <c r="AK99" s="174" t="str">
        <f ca="1">IFERROR(VLOOKUP(ROW(A96),'فهرست بها کلی'!$D$13:$BO$1660,45,0),"")</f>
        <v/>
      </c>
      <c r="AL99" s="174" t="str">
        <f ca="1">IFERROR(VLOOKUP(ROW(A96),'فهرست بها کلی'!$D$13:$BO$1660,48,0),"")</f>
        <v/>
      </c>
      <c r="AM99" s="174" t="str">
        <f ca="1">IFERROR(VLOOKUP(ROW(A96),'فهرست بها کلی'!$D$13:$BO$1660,51,0),"")</f>
        <v/>
      </c>
      <c r="AN99" s="174" t="str">
        <f ca="1">IFERROR(VLOOKUP(ROW(A96),'فهرست بها کلی'!$D$13:$BO$1660,54,0),"")</f>
        <v/>
      </c>
      <c r="AO99" s="174" t="str">
        <f ca="1">IFERROR(VLOOKUP(ROW(A96),'فهرست بها کلی'!$D$13:$BO$1660,57,0),"")</f>
        <v/>
      </c>
      <c r="AP99" s="174" t="str">
        <f ca="1">IFERROR(VLOOKUP(ROW(A96),'فهرست بها کلی'!$D$13:$BO$1660,60,0),"")</f>
        <v/>
      </c>
      <c r="AQ99" s="174" t="str">
        <f ca="1">IFERROR(VLOOKUP(ROW(A96),'فهرست بها کلی'!$D$13:$BO$1660,63,0),"")</f>
        <v/>
      </c>
      <c r="AR99" s="244">
        <f t="shared" ca="1" si="14"/>
        <v>0</v>
      </c>
      <c r="AS99" s="174" t="str">
        <f ca="1">IFERROR(VLOOKUP(ROW(A96),'فهرست بها کلی'!$D$13:$BO$1660,22,0),"")</f>
        <v/>
      </c>
      <c r="AT99" s="174" t="str">
        <f ca="1">IFERROR(VLOOKUP(ROW(A96),'فهرست بها کلی'!$D$13:$BO$1660,25,0),"")</f>
        <v/>
      </c>
      <c r="AU99" s="174" t="str">
        <f ca="1">IFERROR(VLOOKUP(ROW(A96),'فهرست بها کلی'!$D$13:$BO$1660,28,0),"")</f>
        <v/>
      </c>
      <c r="AV99" s="174" t="str">
        <f ca="1">IFERROR(VLOOKUP(ROW(A96),'فهرست بها کلی'!$D$13:$BO$1660,31,0),"")</f>
        <v/>
      </c>
      <c r="AW99" s="174" t="str">
        <f ca="1">IFERROR(VLOOKUP(ROW(A96),'فهرست بها کلی'!$D$13:$BO$1660,34,0),"")</f>
        <v/>
      </c>
      <c r="AX99" s="174" t="str">
        <f ca="1">IFERROR(VLOOKUP(ROW(A96),'فهرست بها کلی'!$D$13:$BO$1660,37,0),"")</f>
        <v/>
      </c>
      <c r="AY99" s="174" t="str">
        <f ca="1">IFERROR(VLOOKUP(ROW(A96),'فهرست بها کلی'!$D$13:$BO$1660,40,0),"")</f>
        <v/>
      </c>
      <c r="AZ99" s="174" t="str">
        <f ca="1">IFERROR(VLOOKUP(ROW(A96),'فهرست بها کلی'!$D$13:$BO$1660,43,0),"")</f>
        <v/>
      </c>
      <c r="BA99" s="174" t="str">
        <f ca="1">IFERROR(VLOOKUP(ROW(A96),'فهرست بها کلی'!$D$13:$BO$1660,46,0),"")</f>
        <v/>
      </c>
      <c r="BB99" s="174" t="str">
        <f ca="1">IFERROR(VLOOKUP(ROW(A96),'فهرست بها کلی'!$D$13:$BO$1660,49,0),"")</f>
        <v/>
      </c>
      <c r="BC99" s="174" t="str">
        <f ca="1">IFERROR(VLOOKUP(ROW(A96),'فهرست بها کلی'!$D$13:$BO$1660,52,0),"")</f>
        <v/>
      </c>
      <c r="BD99" s="174" t="str">
        <f ca="1">IFERROR(VLOOKUP(ROW(A96),'فهرست بها کلی'!$D$13:$BO$1660,55,0),"")</f>
        <v/>
      </c>
      <c r="BE99" s="174" t="str">
        <f ca="1">IFERROR(VLOOKUP(ROW(A96),'فهرست بها کلی'!$D$13:$BO$1660,58,0),"")</f>
        <v/>
      </c>
      <c r="BF99" s="174" t="str">
        <f ca="1">IFERROR(VLOOKUP(ROW(A96),'فهرست بها کلی'!$D$13:$BO$1660,61,0),"")</f>
        <v/>
      </c>
      <c r="BG99" s="174" t="str">
        <f ca="1">IFERROR(VLOOKUP(ROW(B96),'فهرست بها کلی'!$D$13:$BO$1660,64,0),"")</f>
        <v/>
      </c>
      <c r="BH99" s="174" t="str">
        <f ca="1">IFERROR(VLOOKUP(ROW(C96),'فهرست بها کلی'!$D$13:$BO$1660,15,0),"")</f>
        <v/>
      </c>
      <c r="BI99" s="245" t="str">
        <f t="shared" ca="1" si="15"/>
        <v xml:space="preserve"> </v>
      </c>
      <c r="BJ99" s="245" t="str">
        <f t="shared" ca="1" si="16"/>
        <v/>
      </c>
      <c r="BK99" s="189" t="str">
        <f t="shared" ca="1" si="17"/>
        <v/>
      </c>
      <c r="BL99" s="168" t="e">
        <f t="shared" ca="1" si="10"/>
        <v>#VALUE!</v>
      </c>
    </row>
    <row r="100" spans="1:64" ht="34.5" customHeight="1">
      <c r="A100" s="174" t="str">
        <f ca="1">IFERROR(VLOOKUP(ROW(A97),'فهرست بها کلی'!$D$13:$BO$1660,1,0),"")</f>
        <v/>
      </c>
      <c r="B100" s="174" t="str">
        <f ca="1">IFERROR(VLOOKUP(ROW(A97),'فهرست بها کلی'!$D$13:$BO$1660,4,0),"")</f>
        <v/>
      </c>
      <c r="C100" s="174" t="str">
        <f ca="1">IFERROR(VLOOKUP(ROW(A97),'فهرست بها کلی'!$D$13:$BO$1660,5,0),"")</f>
        <v/>
      </c>
      <c r="D100" s="174" t="str">
        <f ca="1">IFERROR(VLOOKUP(ROW(A97),'فهرست بها کلی'!$D$13:$BO$1660,6,0),"")</f>
        <v/>
      </c>
      <c r="E100" s="174" t="str">
        <f ca="1">IFERROR(VLOOKUP(ROW(A97),'فهرست بها کلی'!$D$13:$BO$1660,7,0),"")</f>
        <v/>
      </c>
      <c r="F100" s="174" t="str">
        <f ca="1">IFERROR(VLOOKUP(ROW(A97),'فهرست بها کلی'!$D$13:$BO$1660,8,0),"")</f>
        <v/>
      </c>
      <c r="G100" s="174" t="str">
        <f ca="1">IFERROR(VLOOKUP(ROW(A97),'فهرست بها کلی'!$D$13:$BO$1660,20,0),"")</f>
        <v/>
      </c>
      <c r="H100" s="174" t="str">
        <f ca="1">IFERROR(VLOOKUP(ROW(A97),'فهرست بها کلی'!$D$13:$BO$1660,23,0),"")</f>
        <v/>
      </c>
      <c r="I100" s="174" t="str">
        <f ca="1">IFERROR(VLOOKUP(ROW(A97),'فهرست بها کلی'!$D$13:$BO$1660,26,0),"")</f>
        <v/>
      </c>
      <c r="J100" s="174" t="str">
        <f ca="1">IFERROR(VLOOKUP(ROW(A97),'فهرست بها کلی'!$D$13:$BO$1660,29,0),"")</f>
        <v/>
      </c>
      <c r="K100" s="174" t="str">
        <f ca="1">IFERROR(VLOOKUP(ROW(A97),'فهرست بها کلی'!$D$13:$BO$1660,32,0),"")</f>
        <v/>
      </c>
      <c r="L100" s="174" t="str">
        <f ca="1">IFERROR(VLOOKUP(ROW(A97),'فهرست بها کلی'!$D$13:$BO$1660,35,0),"")</f>
        <v/>
      </c>
      <c r="M100" s="174" t="str">
        <f ca="1">IFERROR(VLOOKUP(ROW(A97),'فهرست بها کلی'!$D$13:$BO$1660,38,0),"")</f>
        <v/>
      </c>
      <c r="N100" s="174" t="str">
        <f ca="1">IFERROR(VLOOKUP(ROW(A97),'فهرست بها کلی'!$D$13:$BO$1660,41,0),"")</f>
        <v/>
      </c>
      <c r="O100" s="174" t="str">
        <f ca="1">IFERROR(VLOOKUP(ROW(A97),'فهرست بها کلی'!$D$13:$BO$1660,44,0),"")</f>
        <v/>
      </c>
      <c r="P100" s="174" t="str">
        <f ca="1">IFERROR(VLOOKUP(ROW(A97),'فهرست بها کلی'!$D$13:$BO$1660,47,0),"")</f>
        <v/>
      </c>
      <c r="Q100" s="174" t="str">
        <f ca="1">IFERROR(VLOOKUP(ROW(A97),'فهرست بها کلی'!$D$13:$BO$1660,50,0),"")</f>
        <v/>
      </c>
      <c r="R100" s="174" t="str">
        <f ca="1">IFERROR(VLOOKUP(ROW(A97),'فهرست بها کلی'!$D$13:$BO$1660,53,0),"")</f>
        <v/>
      </c>
      <c r="S100" s="174" t="str">
        <f ca="1">IFERROR(VLOOKUP(ROW(A97),'فهرست بها کلی'!$D$13:$BO$1660,56,0),"")</f>
        <v/>
      </c>
      <c r="T100" s="174" t="str">
        <f ca="1">IFERROR(VLOOKUP(ROW(A97),'فهرست بها کلی'!$D$13:$BO$1660,59,0),"")</f>
        <v/>
      </c>
      <c r="U100" s="174" t="str">
        <f ca="1">IFERROR(VLOOKUP(ROW(A97),'فهرست بها کلی'!$D$13:$BO$1660,62,0),"")</f>
        <v/>
      </c>
      <c r="V100" s="241">
        <f t="shared" ca="1" si="11"/>
        <v>0</v>
      </c>
      <c r="W100" s="242" t="str">
        <f t="shared" ca="1" si="12"/>
        <v/>
      </c>
      <c r="X100" s="174" t="str">
        <f ca="1">IFERROR(VLOOKUP(ROW(A97),'فهرست بها کلی'!$D$13:$BO$1660,9,0),"")</f>
        <v/>
      </c>
      <c r="Y100" s="174" t="str">
        <f ca="1">IFERROR(VLOOKUP(ROW(A97),'فهرست بها کلی'!$D$13:$BO$1660,10,0),"")</f>
        <v/>
      </c>
      <c r="Z100" s="174" t="str">
        <f ca="1">IFERROR(VLOOKUP(ROW(A97),'فهرست بها کلی'!$D$13:$BO$1660,11,0),"")</f>
        <v/>
      </c>
      <c r="AA100" s="174" t="str">
        <f ca="1">IFERROR(VLOOKUP(ROW(A97),'فهرست بها کلی'!$D$13:$BO$1660,12,0),"")</f>
        <v/>
      </c>
      <c r="AB100" s="243" t="str">
        <f t="shared" ca="1" si="13"/>
        <v/>
      </c>
      <c r="AC100" s="174" t="str">
        <f ca="1">IFERROR(VLOOKUP(ROW(A97),'فهرست بها کلی'!$D$13:$BO$1660,21,0),"")</f>
        <v/>
      </c>
      <c r="AD100" s="174" t="str">
        <f ca="1">IFERROR(VLOOKUP(ROW(A97),'فهرست بها کلی'!$D$13:$BO$1660,24,0),"")</f>
        <v/>
      </c>
      <c r="AE100" s="174" t="str">
        <f ca="1">IFERROR(VLOOKUP(ROW(A97),'فهرست بها کلی'!$D$13:$BO$1660,27,0),"")</f>
        <v/>
      </c>
      <c r="AF100" s="174" t="str">
        <f ca="1">IFERROR(VLOOKUP(ROW(A97),'فهرست بها کلی'!$D$13:$BO$1660,30,0),"")</f>
        <v/>
      </c>
      <c r="AG100" s="174" t="str">
        <f ca="1">IFERROR(VLOOKUP(ROW(A97),'فهرست بها کلی'!$D$13:$BO$1660,33,0),"")</f>
        <v/>
      </c>
      <c r="AH100" s="174" t="str">
        <f ca="1">IFERROR(VLOOKUP(ROW(A97),'فهرست بها کلی'!$D$13:$BO$1660,36,0),"")</f>
        <v/>
      </c>
      <c r="AI100" s="174" t="str">
        <f ca="1">IFERROR(VLOOKUP(ROW(A97),'فهرست بها کلی'!$D$13:$BO$1660,39,0),"")</f>
        <v/>
      </c>
      <c r="AJ100" s="174" t="str">
        <f ca="1">IFERROR(VLOOKUP(ROW(A97),'فهرست بها کلی'!$D$13:$BO$1660,42,0),"")</f>
        <v/>
      </c>
      <c r="AK100" s="174" t="str">
        <f ca="1">IFERROR(VLOOKUP(ROW(A97),'فهرست بها کلی'!$D$13:$BO$1660,45,0),"")</f>
        <v/>
      </c>
      <c r="AL100" s="174" t="str">
        <f ca="1">IFERROR(VLOOKUP(ROW(A97),'فهرست بها کلی'!$D$13:$BO$1660,48,0),"")</f>
        <v/>
      </c>
      <c r="AM100" s="174" t="str">
        <f ca="1">IFERROR(VLOOKUP(ROW(A97),'فهرست بها کلی'!$D$13:$BO$1660,51,0),"")</f>
        <v/>
      </c>
      <c r="AN100" s="174" t="str">
        <f ca="1">IFERROR(VLOOKUP(ROW(A97),'فهرست بها کلی'!$D$13:$BO$1660,54,0),"")</f>
        <v/>
      </c>
      <c r="AO100" s="174" t="str">
        <f ca="1">IFERROR(VLOOKUP(ROW(A97),'فهرست بها کلی'!$D$13:$BO$1660,57,0),"")</f>
        <v/>
      </c>
      <c r="AP100" s="174" t="str">
        <f ca="1">IFERROR(VLOOKUP(ROW(A97),'فهرست بها کلی'!$D$13:$BO$1660,60,0),"")</f>
        <v/>
      </c>
      <c r="AQ100" s="174" t="str">
        <f ca="1">IFERROR(VLOOKUP(ROW(A97),'فهرست بها کلی'!$D$13:$BO$1660,63,0),"")</f>
        <v/>
      </c>
      <c r="AR100" s="244">
        <f t="shared" ca="1" si="14"/>
        <v>0</v>
      </c>
      <c r="AS100" s="174" t="str">
        <f ca="1">IFERROR(VLOOKUP(ROW(A97),'فهرست بها کلی'!$D$13:$BO$1660,22,0),"")</f>
        <v/>
      </c>
      <c r="AT100" s="174" t="str">
        <f ca="1">IFERROR(VLOOKUP(ROW(A97),'فهرست بها کلی'!$D$13:$BO$1660,25,0),"")</f>
        <v/>
      </c>
      <c r="AU100" s="174" t="str">
        <f ca="1">IFERROR(VLOOKUP(ROW(A97),'فهرست بها کلی'!$D$13:$BO$1660,28,0),"")</f>
        <v/>
      </c>
      <c r="AV100" s="174" t="str">
        <f ca="1">IFERROR(VLOOKUP(ROW(A97),'فهرست بها کلی'!$D$13:$BO$1660,31,0),"")</f>
        <v/>
      </c>
      <c r="AW100" s="174" t="str">
        <f ca="1">IFERROR(VLOOKUP(ROW(A97),'فهرست بها کلی'!$D$13:$BO$1660,34,0),"")</f>
        <v/>
      </c>
      <c r="AX100" s="174" t="str">
        <f ca="1">IFERROR(VLOOKUP(ROW(A97),'فهرست بها کلی'!$D$13:$BO$1660,37,0),"")</f>
        <v/>
      </c>
      <c r="AY100" s="174" t="str">
        <f ca="1">IFERROR(VLOOKUP(ROW(A97),'فهرست بها کلی'!$D$13:$BO$1660,40,0),"")</f>
        <v/>
      </c>
      <c r="AZ100" s="174" t="str">
        <f ca="1">IFERROR(VLOOKUP(ROW(A97),'فهرست بها کلی'!$D$13:$BO$1660,43,0),"")</f>
        <v/>
      </c>
      <c r="BA100" s="174" t="str">
        <f ca="1">IFERROR(VLOOKUP(ROW(A97),'فهرست بها کلی'!$D$13:$BO$1660,46,0),"")</f>
        <v/>
      </c>
      <c r="BB100" s="174" t="str">
        <f ca="1">IFERROR(VLOOKUP(ROW(A97),'فهرست بها کلی'!$D$13:$BO$1660,49,0),"")</f>
        <v/>
      </c>
      <c r="BC100" s="174" t="str">
        <f ca="1">IFERROR(VLOOKUP(ROW(A97),'فهرست بها کلی'!$D$13:$BO$1660,52,0),"")</f>
        <v/>
      </c>
      <c r="BD100" s="174" t="str">
        <f ca="1">IFERROR(VLOOKUP(ROW(A97),'فهرست بها کلی'!$D$13:$BO$1660,55,0),"")</f>
        <v/>
      </c>
      <c r="BE100" s="174" t="str">
        <f ca="1">IFERROR(VLOOKUP(ROW(A97),'فهرست بها کلی'!$D$13:$BO$1660,58,0),"")</f>
        <v/>
      </c>
      <c r="BF100" s="174" t="str">
        <f ca="1">IFERROR(VLOOKUP(ROW(A97),'فهرست بها کلی'!$D$13:$BO$1660,61,0),"")</f>
        <v/>
      </c>
      <c r="BG100" s="174" t="str">
        <f ca="1">IFERROR(VLOOKUP(ROW(B97),'فهرست بها کلی'!$D$13:$BO$1660,64,0),"")</f>
        <v/>
      </c>
      <c r="BH100" s="174" t="str">
        <f ca="1">IFERROR(VLOOKUP(ROW(C97),'فهرست بها کلی'!$D$13:$BO$1660,15,0),"")</f>
        <v/>
      </c>
      <c r="BI100" s="245" t="str">
        <f t="shared" ca="1" si="15"/>
        <v xml:space="preserve"> </v>
      </c>
      <c r="BJ100" s="245" t="str">
        <f t="shared" ca="1" si="16"/>
        <v/>
      </c>
      <c r="BK100" s="189" t="str">
        <f t="shared" ca="1" si="17"/>
        <v/>
      </c>
      <c r="BL100" s="168" t="e">
        <f t="shared" ca="1" si="10"/>
        <v>#VALUE!</v>
      </c>
    </row>
    <row r="101" spans="1:64" ht="34.5" customHeight="1">
      <c r="A101" s="174" t="str">
        <f ca="1">IFERROR(VLOOKUP(ROW(A98),'فهرست بها کلی'!$D$13:$BO$1660,1,0),"")</f>
        <v/>
      </c>
      <c r="B101" s="174" t="str">
        <f ca="1">IFERROR(VLOOKUP(ROW(A98),'فهرست بها کلی'!$D$13:$BO$1660,4,0),"")</f>
        <v/>
      </c>
      <c r="C101" s="174" t="str">
        <f ca="1">IFERROR(VLOOKUP(ROW(A98),'فهرست بها کلی'!$D$13:$BO$1660,5,0),"")</f>
        <v/>
      </c>
      <c r="D101" s="174" t="str">
        <f ca="1">IFERROR(VLOOKUP(ROW(A98),'فهرست بها کلی'!$D$13:$BO$1660,6,0),"")</f>
        <v/>
      </c>
      <c r="E101" s="174" t="str">
        <f ca="1">IFERROR(VLOOKUP(ROW(A98),'فهرست بها کلی'!$D$13:$BO$1660,7,0),"")</f>
        <v/>
      </c>
      <c r="F101" s="174" t="str">
        <f ca="1">IFERROR(VLOOKUP(ROW(A98),'فهرست بها کلی'!$D$13:$BO$1660,8,0),"")</f>
        <v/>
      </c>
      <c r="G101" s="174" t="str">
        <f ca="1">IFERROR(VLOOKUP(ROW(A98),'فهرست بها کلی'!$D$13:$BO$1660,20,0),"")</f>
        <v/>
      </c>
      <c r="H101" s="174" t="str">
        <f ca="1">IFERROR(VLOOKUP(ROW(A98),'فهرست بها کلی'!$D$13:$BO$1660,23,0),"")</f>
        <v/>
      </c>
      <c r="I101" s="174" t="str">
        <f ca="1">IFERROR(VLOOKUP(ROW(A98),'فهرست بها کلی'!$D$13:$BO$1660,26,0),"")</f>
        <v/>
      </c>
      <c r="J101" s="174" t="str">
        <f ca="1">IFERROR(VLOOKUP(ROW(A98),'فهرست بها کلی'!$D$13:$BO$1660,29,0),"")</f>
        <v/>
      </c>
      <c r="K101" s="174" t="str">
        <f ca="1">IFERROR(VLOOKUP(ROW(A98),'فهرست بها کلی'!$D$13:$BO$1660,32,0),"")</f>
        <v/>
      </c>
      <c r="L101" s="174" t="str">
        <f ca="1">IFERROR(VLOOKUP(ROW(A98),'فهرست بها کلی'!$D$13:$BO$1660,35,0),"")</f>
        <v/>
      </c>
      <c r="M101" s="174" t="str">
        <f ca="1">IFERROR(VLOOKUP(ROW(A98),'فهرست بها کلی'!$D$13:$BO$1660,38,0),"")</f>
        <v/>
      </c>
      <c r="N101" s="174" t="str">
        <f ca="1">IFERROR(VLOOKUP(ROW(A98),'فهرست بها کلی'!$D$13:$BO$1660,41,0),"")</f>
        <v/>
      </c>
      <c r="O101" s="174" t="str">
        <f ca="1">IFERROR(VLOOKUP(ROW(A98),'فهرست بها کلی'!$D$13:$BO$1660,44,0),"")</f>
        <v/>
      </c>
      <c r="P101" s="174" t="str">
        <f ca="1">IFERROR(VLOOKUP(ROW(A98),'فهرست بها کلی'!$D$13:$BO$1660,47,0),"")</f>
        <v/>
      </c>
      <c r="Q101" s="174" t="str">
        <f ca="1">IFERROR(VLOOKUP(ROW(A98),'فهرست بها کلی'!$D$13:$BO$1660,50,0),"")</f>
        <v/>
      </c>
      <c r="R101" s="174" t="str">
        <f ca="1">IFERROR(VLOOKUP(ROW(A98),'فهرست بها کلی'!$D$13:$BO$1660,53,0),"")</f>
        <v/>
      </c>
      <c r="S101" s="174" t="str">
        <f ca="1">IFERROR(VLOOKUP(ROW(A98),'فهرست بها کلی'!$D$13:$BO$1660,56,0),"")</f>
        <v/>
      </c>
      <c r="T101" s="174" t="str">
        <f ca="1">IFERROR(VLOOKUP(ROW(A98),'فهرست بها کلی'!$D$13:$BO$1660,59,0),"")</f>
        <v/>
      </c>
      <c r="U101" s="174" t="str">
        <f ca="1">IFERROR(VLOOKUP(ROW(A98),'فهرست بها کلی'!$D$13:$BO$1660,62,0),"")</f>
        <v/>
      </c>
      <c r="V101" s="241">
        <f t="shared" ca="1" si="11"/>
        <v>0</v>
      </c>
      <c r="W101" s="242" t="str">
        <f t="shared" ca="1" si="12"/>
        <v/>
      </c>
      <c r="X101" s="174" t="str">
        <f ca="1">IFERROR(VLOOKUP(ROW(A98),'فهرست بها کلی'!$D$13:$BO$1660,9,0),"")</f>
        <v/>
      </c>
      <c r="Y101" s="174" t="str">
        <f ca="1">IFERROR(VLOOKUP(ROW(A98),'فهرست بها کلی'!$D$13:$BO$1660,10,0),"")</f>
        <v/>
      </c>
      <c r="Z101" s="174" t="str">
        <f ca="1">IFERROR(VLOOKUP(ROW(A98),'فهرست بها کلی'!$D$13:$BO$1660,11,0),"")</f>
        <v/>
      </c>
      <c r="AA101" s="174" t="str">
        <f ca="1">IFERROR(VLOOKUP(ROW(A98),'فهرست بها کلی'!$D$13:$BO$1660,12,0),"")</f>
        <v/>
      </c>
      <c r="AB101" s="243" t="str">
        <f t="shared" ca="1" si="13"/>
        <v/>
      </c>
      <c r="AC101" s="174" t="str">
        <f ca="1">IFERROR(VLOOKUP(ROW(A98),'فهرست بها کلی'!$D$13:$BO$1660,21,0),"")</f>
        <v/>
      </c>
      <c r="AD101" s="174" t="str">
        <f ca="1">IFERROR(VLOOKUP(ROW(A98),'فهرست بها کلی'!$D$13:$BO$1660,24,0),"")</f>
        <v/>
      </c>
      <c r="AE101" s="174" t="str">
        <f ca="1">IFERROR(VLOOKUP(ROW(A98),'فهرست بها کلی'!$D$13:$BO$1660,27,0),"")</f>
        <v/>
      </c>
      <c r="AF101" s="174" t="str">
        <f ca="1">IFERROR(VLOOKUP(ROW(A98),'فهرست بها کلی'!$D$13:$BO$1660,30,0),"")</f>
        <v/>
      </c>
      <c r="AG101" s="174" t="str">
        <f ca="1">IFERROR(VLOOKUP(ROW(A98),'فهرست بها کلی'!$D$13:$BO$1660,33,0),"")</f>
        <v/>
      </c>
      <c r="AH101" s="174" t="str">
        <f ca="1">IFERROR(VLOOKUP(ROW(A98),'فهرست بها کلی'!$D$13:$BO$1660,36,0),"")</f>
        <v/>
      </c>
      <c r="AI101" s="174" t="str">
        <f ca="1">IFERROR(VLOOKUP(ROW(A98),'فهرست بها کلی'!$D$13:$BO$1660,39,0),"")</f>
        <v/>
      </c>
      <c r="AJ101" s="174" t="str">
        <f ca="1">IFERROR(VLOOKUP(ROW(A98),'فهرست بها کلی'!$D$13:$BO$1660,42,0),"")</f>
        <v/>
      </c>
      <c r="AK101" s="174" t="str">
        <f ca="1">IFERROR(VLOOKUP(ROW(A98),'فهرست بها کلی'!$D$13:$BO$1660,45,0),"")</f>
        <v/>
      </c>
      <c r="AL101" s="174" t="str">
        <f ca="1">IFERROR(VLOOKUP(ROW(A98),'فهرست بها کلی'!$D$13:$BO$1660,48,0),"")</f>
        <v/>
      </c>
      <c r="AM101" s="174" t="str">
        <f ca="1">IFERROR(VLOOKUP(ROW(A98),'فهرست بها کلی'!$D$13:$BO$1660,51,0),"")</f>
        <v/>
      </c>
      <c r="AN101" s="174" t="str">
        <f ca="1">IFERROR(VLOOKUP(ROW(A98),'فهرست بها کلی'!$D$13:$BO$1660,54,0),"")</f>
        <v/>
      </c>
      <c r="AO101" s="174" t="str">
        <f ca="1">IFERROR(VLOOKUP(ROW(A98),'فهرست بها کلی'!$D$13:$BO$1660,57,0),"")</f>
        <v/>
      </c>
      <c r="AP101" s="174" t="str">
        <f ca="1">IFERROR(VLOOKUP(ROW(A98),'فهرست بها کلی'!$D$13:$BO$1660,60,0),"")</f>
        <v/>
      </c>
      <c r="AQ101" s="174" t="str">
        <f ca="1">IFERROR(VLOOKUP(ROW(A98),'فهرست بها کلی'!$D$13:$BO$1660,63,0),"")</f>
        <v/>
      </c>
      <c r="AR101" s="244">
        <f t="shared" ca="1" si="14"/>
        <v>0</v>
      </c>
      <c r="AS101" s="174" t="str">
        <f ca="1">IFERROR(VLOOKUP(ROW(A98),'فهرست بها کلی'!$D$13:$BO$1660,22,0),"")</f>
        <v/>
      </c>
      <c r="AT101" s="174" t="str">
        <f ca="1">IFERROR(VLOOKUP(ROW(A98),'فهرست بها کلی'!$D$13:$BO$1660,25,0),"")</f>
        <v/>
      </c>
      <c r="AU101" s="174" t="str">
        <f ca="1">IFERROR(VLOOKUP(ROW(A98),'فهرست بها کلی'!$D$13:$BO$1660,28,0),"")</f>
        <v/>
      </c>
      <c r="AV101" s="174" t="str">
        <f ca="1">IFERROR(VLOOKUP(ROW(A98),'فهرست بها کلی'!$D$13:$BO$1660,31,0),"")</f>
        <v/>
      </c>
      <c r="AW101" s="174" t="str">
        <f ca="1">IFERROR(VLOOKUP(ROW(A98),'فهرست بها کلی'!$D$13:$BO$1660,34,0),"")</f>
        <v/>
      </c>
      <c r="AX101" s="174" t="str">
        <f ca="1">IFERROR(VLOOKUP(ROW(A98),'فهرست بها کلی'!$D$13:$BO$1660,37,0),"")</f>
        <v/>
      </c>
      <c r="AY101" s="174" t="str">
        <f ca="1">IFERROR(VLOOKUP(ROW(A98),'فهرست بها کلی'!$D$13:$BO$1660,40,0),"")</f>
        <v/>
      </c>
      <c r="AZ101" s="174" t="str">
        <f ca="1">IFERROR(VLOOKUP(ROW(A98),'فهرست بها کلی'!$D$13:$BO$1660,43,0),"")</f>
        <v/>
      </c>
      <c r="BA101" s="174" t="str">
        <f ca="1">IFERROR(VLOOKUP(ROW(A98),'فهرست بها کلی'!$D$13:$BO$1660,46,0),"")</f>
        <v/>
      </c>
      <c r="BB101" s="174" t="str">
        <f ca="1">IFERROR(VLOOKUP(ROW(A98),'فهرست بها کلی'!$D$13:$BO$1660,49,0),"")</f>
        <v/>
      </c>
      <c r="BC101" s="174" t="str">
        <f ca="1">IFERROR(VLOOKUP(ROW(A98),'فهرست بها کلی'!$D$13:$BO$1660,52,0),"")</f>
        <v/>
      </c>
      <c r="BD101" s="174" t="str">
        <f ca="1">IFERROR(VLOOKUP(ROW(A98),'فهرست بها کلی'!$D$13:$BO$1660,55,0),"")</f>
        <v/>
      </c>
      <c r="BE101" s="174" t="str">
        <f ca="1">IFERROR(VLOOKUP(ROW(A98),'فهرست بها کلی'!$D$13:$BO$1660,58,0),"")</f>
        <v/>
      </c>
      <c r="BF101" s="174" t="str">
        <f ca="1">IFERROR(VLOOKUP(ROW(A98),'فهرست بها کلی'!$D$13:$BO$1660,61,0),"")</f>
        <v/>
      </c>
      <c r="BG101" s="174" t="str">
        <f ca="1">IFERROR(VLOOKUP(ROW(B98),'فهرست بها کلی'!$D$13:$BO$1660,64,0),"")</f>
        <v/>
      </c>
      <c r="BH101" s="174" t="str">
        <f ca="1">IFERROR(VLOOKUP(ROW(C98),'فهرست بها کلی'!$D$13:$BO$1660,15,0),"")</f>
        <v/>
      </c>
      <c r="BI101" s="245" t="str">
        <f t="shared" ca="1" si="15"/>
        <v xml:space="preserve"> </v>
      </c>
      <c r="BJ101" s="245" t="str">
        <f t="shared" ca="1" si="16"/>
        <v/>
      </c>
      <c r="BK101" s="189" t="str">
        <f t="shared" ca="1" si="17"/>
        <v/>
      </c>
      <c r="BL101" s="168" t="e">
        <f t="shared" ca="1" si="10"/>
        <v>#VALUE!</v>
      </c>
    </row>
    <row r="102" spans="1:64" ht="34.5" customHeight="1">
      <c r="A102" s="174" t="str">
        <f ca="1">IFERROR(VLOOKUP(ROW(A99),'فهرست بها کلی'!$D$13:$BO$1660,1,0),"")</f>
        <v/>
      </c>
      <c r="B102" s="174" t="str">
        <f ca="1">IFERROR(VLOOKUP(ROW(A99),'فهرست بها کلی'!$D$13:$BO$1660,4,0),"")</f>
        <v/>
      </c>
      <c r="C102" s="174" t="str">
        <f ca="1">IFERROR(VLOOKUP(ROW(A99),'فهرست بها کلی'!$D$13:$BO$1660,5,0),"")</f>
        <v/>
      </c>
      <c r="D102" s="174" t="str">
        <f ca="1">IFERROR(VLOOKUP(ROW(A99),'فهرست بها کلی'!$D$13:$BO$1660,6,0),"")</f>
        <v/>
      </c>
      <c r="E102" s="174" t="str">
        <f ca="1">IFERROR(VLOOKUP(ROW(A99),'فهرست بها کلی'!$D$13:$BO$1660,7,0),"")</f>
        <v/>
      </c>
      <c r="F102" s="174" t="str">
        <f ca="1">IFERROR(VLOOKUP(ROW(A99),'فهرست بها کلی'!$D$13:$BO$1660,8,0),"")</f>
        <v/>
      </c>
      <c r="G102" s="174" t="str">
        <f ca="1">IFERROR(VLOOKUP(ROW(A99),'فهرست بها کلی'!$D$13:$BO$1660,20,0),"")</f>
        <v/>
      </c>
      <c r="H102" s="174" t="str">
        <f ca="1">IFERROR(VLOOKUP(ROW(A99),'فهرست بها کلی'!$D$13:$BO$1660,23,0),"")</f>
        <v/>
      </c>
      <c r="I102" s="174" t="str">
        <f ca="1">IFERROR(VLOOKUP(ROW(A99),'فهرست بها کلی'!$D$13:$BO$1660,26,0),"")</f>
        <v/>
      </c>
      <c r="J102" s="174" t="str">
        <f ca="1">IFERROR(VLOOKUP(ROW(A99),'فهرست بها کلی'!$D$13:$BO$1660,29,0),"")</f>
        <v/>
      </c>
      <c r="K102" s="174" t="str">
        <f ca="1">IFERROR(VLOOKUP(ROW(A99),'فهرست بها کلی'!$D$13:$BO$1660,32,0),"")</f>
        <v/>
      </c>
      <c r="L102" s="174" t="str">
        <f ca="1">IFERROR(VLOOKUP(ROW(A99),'فهرست بها کلی'!$D$13:$BO$1660,35,0),"")</f>
        <v/>
      </c>
      <c r="M102" s="174" t="str">
        <f ca="1">IFERROR(VLOOKUP(ROW(A99),'فهرست بها کلی'!$D$13:$BO$1660,38,0),"")</f>
        <v/>
      </c>
      <c r="N102" s="174" t="str">
        <f ca="1">IFERROR(VLOOKUP(ROW(A99),'فهرست بها کلی'!$D$13:$BO$1660,41,0),"")</f>
        <v/>
      </c>
      <c r="O102" s="174" t="str">
        <f ca="1">IFERROR(VLOOKUP(ROW(A99),'فهرست بها کلی'!$D$13:$BO$1660,44,0),"")</f>
        <v/>
      </c>
      <c r="P102" s="174" t="str">
        <f ca="1">IFERROR(VLOOKUP(ROW(A99),'فهرست بها کلی'!$D$13:$BO$1660,47,0),"")</f>
        <v/>
      </c>
      <c r="Q102" s="174" t="str">
        <f ca="1">IFERROR(VLOOKUP(ROW(A99),'فهرست بها کلی'!$D$13:$BO$1660,50,0),"")</f>
        <v/>
      </c>
      <c r="R102" s="174" t="str">
        <f ca="1">IFERROR(VLOOKUP(ROW(A99),'فهرست بها کلی'!$D$13:$BO$1660,53,0),"")</f>
        <v/>
      </c>
      <c r="S102" s="174" t="str">
        <f ca="1">IFERROR(VLOOKUP(ROW(A99),'فهرست بها کلی'!$D$13:$BO$1660,56,0),"")</f>
        <v/>
      </c>
      <c r="T102" s="174" t="str">
        <f ca="1">IFERROR(VLOOKUP(ROW(A99),'فهرست بها کلی'!$D$13:$BO$1660,59,0),"")</f>
        <v/>
      </c>
      <c r="U102" s="174" t="str">
        <f ca="1">IFERROR(VLOOKUP(ROW(A99),'فهرست بها کلی'!$D$13:$BO$1660,62,0),"")</f>
        <v/>
      </c>
      <c r="V102" s="241">
        <f t="shared" ca="1" si="11"/>
        <v>0</v>
      </c>
      <c r="W102" s="242" t="str">
        <f t="shared" ca="1" si="12"/>
        <v/>
      </c>
      <c r="X102" s="174" t="str">
        <f ca="1">IFERROR(VLOOKUP(ROW(A99),'فهرست بها کلی'!$D$13:$BO$1660,9,0),"")</f>
        <v/>
      </c>
      <c r="Y102" s="174" t="str">
        <f ca="1">IFERROR(VLOOKUP(ROW(A99),'فهرست بها کلی'!$D$13:$BO$1660,10,0),"")</f>
        <v/>
      </c>
      <c r="Z102" s="174" t="str">
        <f ca="1">IFERROR(VLOOKUP(ROW(A99),'فهرست بها کلی'!$D$13:$BO$1660,11,0),"")</f>
        <v/>
      </c>
      <c r="AA102" s="174" t="str">
        <f ca="1">IFERROR(VLOOKUP(ROW(A99),'فهرست بها کلی'!$D$13:$BO$1660,12,0),"")</f>
        <v/>
      </c>
      <c r="AB102" s="243" t="str">
        <f t="shared" ca="1" si="13"/>
        <v/>
      </c>
      <c r="AC102" s="174" t="str">
        <f ca="1">IFERROR(VLOOKUP(ROW(A99),'فهرست بها کلی'!$D$13:$BO$1660,21,0),"")</f>
        <v/>
      </c>
      <c r="AD102" s="174" t="str">
        <f ca="1">IFERROR(VLOOKUP(ROW(A99),'فهرست بها کلی'!$D$13:$BO$1660,24,0),"")</f>
        <v/>
      </c>
      <c r="AE102" s="174" t="str">
        <f ca="1">IFERROR(VLOOKUP(ROW(A99),'فهرست بها کلی'!$D$13:$BO$1660,27,0),"")</f>
        <v/>
      </c>
      <c r="AF102" s="174" t="str">
        <f ca="1">IFERROR(VLOOKUP(ROW(A99),'فهرست بها کلی'!$D$13:$BO$1660,30,0),"")</f>
        <v/>
      </c>
      <c r="AG102" s="174" t="str">
        <f ca="1">IFERROR(VLOOKUP(ROW(A99),'فهرست بها کلی'!$D$13:$BO$1660,33,0),"")</f>
        <v/>
      </c>
      <c r="AH102" s="174" t="str">
        <f ca="1">IFERROR(VLOOKUP(ROW(A99),'فهرست بها کلی'!$D$13:$BO$1660,36,0),"")</f>
        <v/>
      </c>
      <c r="AI102" s="174" t="str">
        <f ca="1">IFERROR(VLOOKUP(ROW(A99),'فهرست بها کلی'!$D$13:$BO$1660,39,0),"")</f>
        <v/>
      </c>
      <c r="AJ102" s="174" t="str">
        <f ca="1">IFERROR(VLOOKUP(ROW(A99),'فهرست بها کلی'!$D$13:$BO$1660,42,0),"")</f>
        <v/>
      </c>
      <c r="AK102" s="174" t="str">
        <f ca="1">IFERROR(VLOOKUP(ROW(A99),'فهرست بها کلی'!$D$13:$BO$1660,45,0),"")</f>
        <v/>
      </c>
      <c r="AL102" s="174" t="str">
        <f ca="1">IFERROR(VLOOKUP(ROW(A99),'فهرست بها کلی'!$D$13:$BO$1660,48,0),"")</f>
        <v/>
      </c>
      <c r="AM102" s="174" t="str">
        <f ca="1">IFERROR(VLOOKUP(ROW(A99),'فهرست بها کلی'!$D$13:$BO$1660,51,0),"")</f>
        <v/>
      </c>
      <c r="AN102" s="174" t="str">
        <f ca="1">IFERROR(VLOOKUP(ROW(A99),'فهرست بها کلی'!$D$13:$BO$1660,54,0),"")</f>
        <v/>
      </c>
      <c r="AO102" s="174" t="str">
        <f ca="1">IFERROR(VLOOKUP(ROW(A99),'فهرست بها کلی'!$D$13:$BO$1660,57,0),"")</f>
        <v/>
      </c>
      <c r="AP102" s="174" t="str">
        <f ca="1">IFERROR(VLOOKUP(ROW(A99),'فهرست بها کلی'!$D$13:$BO$1660,60,0),"")</f>
        <v/>
      </c>
      <c r="AQ102" s="174" t="str">
        <f ca="1">IFERROR(VLOOKUP(ROW(A99),'فهرست بها کلی'!$D$13:$BO$1660,63,0),"")</f>
        <v/>
      </c>
      <c r="AR102" s="244">
        <f t="shared" ca="1" si="14"/>
        <v>0</v>
      </c>
      <c r="AS102" s="174" t="str">
        <f ca="1">IFERROR(VLOOKUP(ROW(A99),'فهرست بها کلی'!$D$13:$BO$1660,22,0),"")</f>
        <v/>
      </c>
      <c r="AT102" s="174" t="str">
        <f ca="1">IFERROR(VLOOKUP(ROW(A99),'فهرست بها کلی'!$D$13:$BO$1660,25,0),"")</f>
        <v/>
      </c>
      <c r="AU102" s="174" t="str">
        <f ca="1">IFERROR(VLOOKUP(ROW(A99),'فهرست بها کلی'!$D$13:$BO$1660,28,0),"")</f>
        <v/>
      </c>
      <c r="AV102" s="174" t="str">
        <f ca="1">IFERROR(VLOOKUP(ROW(A99),'فهرست بها کلی'!$D$13:$BO$1660,31,0),"")</f>
        <v/>
      </c>
      <c r="AW102" s="174" t="str">
        <f ca="1">IFERROR(VLOOKUP(ROW(A99),'فهرست بها کلی'!$D$13:$BO$1660,34,0),"")</f>
        <v/>
      </c>
      <c r="AX102" s="174" t="str">
        <f ca="1">IFERROR(VLOOKUP(ROW(A99),'فهرست بها کلی'!$D$13:$BO$1660,37,0),"")</f>
        <v/>
      </c>
      <c r="AY102" s="174" t="str">
        <f ca="1">IFERROR(VLOOKUP(ROW(A99),'فهرست بها کلی'!$D$13:$BO$1660,40,0),"")</f>
        <v/>
      </c>
      <c r="AZ102" s="174" t="str">
        <f ca="1">IFERROR(VLOOKUP(ROW(A99),'فهرست بها کلی'!$D$13:$BO$1660,43,0),"")</f>
        <v/>
      </c>
      <c r="BA102" s="174" t="str">
        <f ca="1">IFERROR(VLOOKUP(ROW(A99),'فهرست بها کلی'!$D$13:$BO$1660,46,0),"")</f>
        <v/>
      </c>
      <c r="BB102" s="174" t="str">
        <f ca="1">IFERROR(VLOOKUP(ROW(A99),'فهرست بها کلی'!$D$13:$BO$1660,49,0),"")</f>
        <v/>
      </c>
      <c r="BC102" s="174" t="str">
        <f ca="1">IFERROR(VLOOKUP(ROW(A99),'فهرست بها کلی'!$D$13:$BO$1660,52,0),"")</f>
        <v/>
      </c>
      <c r="BD102" s="174" t="str">
        <f ca="1">IFERROR(VLOOKUP(ROW(A99),'فهرست بها کلی'!$D$13:$BO$1660,55,0),"")</f>
        <v/>
      </c>
      <c r="BE102" s="174" t="str">
        <f ca="1">IFERROR(VLOOKUP(ROW(A99),'فهرست بها کلی'!$D$13:$BO$1660,58,0),"")</f>
        <v/>
      </c>
      <c r="BF102" s="174" t="str">
        <f ca="1">IFERROR(VLOOKUP(ROW(A99),'فهرست بها کلی'!$D$13:$BO$1660,61,0),"")</f>
        <v/>
      </c>
      <c r="BG102" s="174" t="str">
        <f ca="1">IFERROR(VLOOKUP(ROW(B99),'فهرست بها کلی'!$D$13:$BO$1660,64,0),"")</f>
        <v/>
      </c>
      <c r="BH102" s="174" t="str">
        <f ca="1">IFERROR(VLOOKUP(ROW(C99),'فهرست بها کلی'!$D$13:$BO$1660,15,0),"")</f>
        <v/>
      </c>
      <c r="BI102" s="245" t="str">
        <f t="shared" ca="1" si="15"/>
        <v xml:space="preserve"> </v>
      </c>
      <c r="BJ102" s="245" t="str">
        <f t="shared" ca="1" si="16"/>
        <v/>
      </c>
      <c r="BK102" s="189" t="str">
        <f t="shared" ca="1" si="17"/>
        <v/>
      </c>
      <c r="BL102" s="168" t="e">
        <f t="shared" ca="1" si="10"/>
        <v>#VALUE!</v>
      </c>
    </row>
    <row r="103" spans="1:64" ht="34.5" customHeight="1">
      <c r="A103" s="174" t="str">
        <f ca="1">IFERROR(VLOOKUP(ROW(A100),'فهرست بها کلی'!$D$13:$BO$1660,1,0),"")</f>
        <v/>
      </c>
      <c r="B103" s="174" t="str">
        <f ca="1">IFERROR(VLOOKUP(ROW(A100),'فهرست بها کلی'!$D$13:$BO$1660,4,0),"")</f>
        <v/>
      </c>
      <c r="C103" s="174" t="str">
        <f ca="1">IFERROR(VLOOKUP(ROW(A100),'فهرست بها کلی'!$D$13:$BO$1660,5,0),"")</f>
        <v/>
      </c>
      <c r="D103" s="174" t="str">
        <f ca="1">IFERROR(VLOOKUP(ROW(A100),'فهرست بها کلی'!$D$13:$BO$1660,6,0),"")</f>
        <v/>
      </c>
      <c r="E103" s="174" t="str">
        <f ca="1">IFERROR(VLOOKUP(ROW(A100),'فهرست بها کلی'!$D$13:$BO$1660,7,0),"")</f>
        <v/>
      </c>
      <c r="F103" s="174" t="str">
        <f ca="1">IFERROR(VLOOKUP(ROW(A100),'فهرست بها کلی'!$D$13:$BO$1660,8,0),"")</f>
        <v/>
      </c>
      <c r="G103" s="174" t="str">
        <f ca="1">IFERROR(VLOOKUP(ROW(A100),'فهرست بها کلی'!$D$13:$BO$1660,20,0),"")</f>
        <v/>
      </c>
      <c r="H103" s="174" t="str">
        <f ca="1">IFERROR(VLOOKUP(ROW(A100),'فهرست بها کلی'!$D$13:$BO$1660,23,0),"")</f>
        <v/>
      </c>
      <c r="I103" s="174" t="str">
        <f ca="1">IFERROR(VLOOKUP(ROW(A100),'فهرست بها کلی'!$D$13:$BO$1660,26,0),"")</f>
        <v/>
      </c>
      <c r="J103" s="174" t="str">
        <f ca="1">IFERROR(VLOOKUP(ROW(A100),'فهرست بها کلی'!$D$13:$BO$1660,29,0),"")</f>
        <v/>
      </c>
      <c r="K103" s="174" t="str">
        <f ca="1">IFERROR(VLOOKUP(ROW(A100),'فهرست بها کلی'!$D$13:$BO$1660,32,0),"")</f>
        <v/>
      </c>
      <c r="L103" s="174" t="str">
        <f ca="1">IFERROR(VLOOKUP(ROW(A100),'فهرست بها کلی'!$D$13:$BO$1660,35,0),"")</f>
        <v/>
      </c>
      <c r="M103" s="174" t="str">
        <f ca="1">IFERROR(VLOOKUP(ROW(A100),'فهرست بها کلی'!$D$13:$BO$1660,38,0),"")</f>
        <v/>
      </c>
      <c r="N103" s="174" t="str">
        <f ca="1">IFERROR(VLOOKUP(ROW(A100),'فهرست بها کلی'!$D$13:$BO$1660,41,0),"")</f>
        <v/>
      </c>
      <c r="O103" s="174" t="str">
        <f ca="1">IFERROR(VLOOKUP(ROW(A100),'فهرست بها کلی'!$D$13:$BO$1660,44,0),"")</f>
        <v/>
      </c>
      <c r="P103" s="174" t="str">
        <f ca="1">IFERROR(VLOOKUP(ROW(A100),'فهرست بها کلی'!$D$13:$BO$1660,47,0),"")</f>
        <v/>
      </c>
      <c r="Q103" s="174" t="str">
        <f ca="1">IFERROR(VLOOKUP(ROW(A100),'فهرست بها کلی'!$D$13:$BO$1660,50,0),"")</f>
        <v/>
      </c>
      <c r="R103" s="174" t="str">
        <f ca="1">IFERROR(VLOOKUP(ROW(A100),'فهرست بها کلی'!$D$13:$BO$1660,53,0),"")</f>
        <v/>
      </c>
      <c r="S103" s="174" t="str">
        <f ca="1">IFERROR(VLOOKUP(ROW(A100),'فهرست بها کلی'!$D$13:$BO$1660,56,0),"")</f>
        <v/>
      </c>
      <c r="T103" s="174" t="str">
        <f ca="1">IFERROR(VLOOKUP(ROW(A100),'فهرست بها کلی'!$D$13:$BO$1660,59,0),"")</f>
        <v/>
      </c>
      <c r="U103" s="174" t="str">
        <f ca="1">IFERROR(VLOOKUP(ROW(A100),'فهرست بها کلی'!$D$13:$BO$1660,62,0),"")</f>
        <v/>
      </c>
      <c r="V103" s="241">
        <f t="shared" ca="1" si="11"/>
        <v>0</v>
      </c>
      <c r="W103" s="242" t="str">
        <f t="shared" ca="1" si="12"/>
        <v/>
      </c>
      <c r="X103" s="174" t="str">
        <f ca="1">IFERROR(VLOOKUP(ROW(A100),'فهرست بها کلی'!$D$13:$BO$1660,9,0),"")</f>
        <v/>
      </c>
      <c r="Y103" s="174" t="str">
        <f ca="1">IFERROR(VLOOKUP(ROW(A100),'فهرست بها کلی'!$D$13:$BO$1660,10,0),"")</f>
        <v/>
      </c>
      <c r="Z103" s="174" t="str">
        <f ca="1">IFERROR(VLOOKUP(ROW(A100),'فهرست بها کلی'!$D$13:$BO$1660,11,0),"")</f>
        <v/>
      </c>
      <c r="AA103" s="174" t="str">
        <f ca="1">IFERROR(VLOOKUP(ROW(A100),'فهرست بها کلی'!$D$13:$BO$1660,12,0),"")</f>
        <v/>
      </c>
      <c r="AB103" s="243" t="str">
        <f t="shared" ca="1" si="13"/>
        <v/>
      </c>
      <c r="AC103" s="174" t="str">
        <f ca="1">IFERROR(VLOOKUP(ROW(A100),'فهرست بها کلی'!$D$13:$BO$1660,21,0),"")</f>
        <v/>
      </c>
      <c r="AD103" s="174" t="str">
        <f ca="1">IFERROR(VLOOKUP(ROW(A100),'فهرست بها کلی'!$D$13:$BO$1660,24,0),"")</f>
        <v/>
      </c>
      <c r="AE103" s="174" t="str">
        <f ca="1">IFERROR(VLOOKUP(ROW(A100),'فهرست بها کلی'!$D$13:$BO$1660,27,0),"")</f>
        <v/>
      </c>
      <c r="AF103" s="174" t="str">
        <f ca="1">IFERROR(VLOOKUP(ROW(A100),'فهرست بها کلی'!$D$13:$BO$1660,30,0),"")</f>
        <v/>
      </c>
      <c r="AG103" s="174" t="str">
        <f ca="1">IFERROR(VLOOKUP(ROW(A100),'فهرست بها کلی'!$D$13:$BO$1660,33,0),"")</f>
        <v/>
      </c>
      <c r="AH103" s="174" t="str">
        <f ca="1">IFERROR(VLOOKUP(ROW(A100),'فهرست بها کلی'!$D$13:$BO$1660,36,0),"")</f>
        <v/>
      </c>
      <c r="AI103" s="174" t="str">
        <f ca="1">IFERROR(VLOOKUP(ROW(A100),'فهرست بها کلی'!$D$13:$BO$1660,39,0),"")</f>
        <v/>
      </c>
      <c r="AJ103" s="174" t="str">
        <f ca="1">IFERROR(VLOOKUP(ROW(A100),'فهرست بها کلی'!$D$13:$BO$1660,42,0),"")</f>
        <v/>
      </c>
      <c r="AK103" s="174" t="str">
        <f ca="1">IFERROR(VLOOKUP(ROW(A100),'فهرست بها کلی'!$D$13:$BO$1660,45,0),"")</f>
        <v/>
      </c>
      <c r="AL103" s="174" t="str">
        <f ca="1">IFERROR(VLOOKUP(ROW(A100),'فهرست بها کلی'!$D$13:$BO$1660,48,0),"")</f>
        <v/>
      </c>
      <c r="AM103" s="174" t="str">
        <f ca="1">IFERROR(VLOOKUP(ROW(A100),'فهرست بها کلی'!$D$13:$BO$1660,51,0),"")</f>
        <v/>
      </c>
      <c r="AN103" s="174" t="str">
        <f ca="1">IFERROR(VLOOKUP(ROW(A100),'فهرست بها کلی'!$D$13:$BO$1660,54,0),"")</f>
        <v/>
      </c>
      <c r="AO103" s="174" t="str">
        <f ca="1">IFERROR(VLOOKUP(ROW(A100),'فهرست بها کلی'!$D$13:$BO$1660,57,0),"")</f>
        <v/>
      </c>
      <c r="AP103" s="174" t="str">
        <f ca="1">IFERROR(VLOOKUP(ROW(A100),'فهرست بها کلی'!$D$13:$BO$1660,60,0),"")</f>
        <v/>
      </c>
      <c r="AQ103" s="174" t="str">
        <f ca="1">IFERROR(VLOOKUP(ROW(A100),'فهرست بها کلی'!$D$13:$BO$1660,63,0),"")</f>
        <v/>
      </c>
      <c r="AR103" s="244">
        <f t="shared" ca="1" si="14"/>
        <v>0</v>
      </c>
      <c r="AS103" s="174" t="str">
        <f ca="1">IFERROR(VLOOKUP(ROW(A100),'فهرست بها کلی'!$D$13:$BO$1660,22,0),"")</f>
        <v/>
      </c>
      <c r="AT103" s="174" t="str">
        <f ca="1">IFERROR(VLOOKUP(ROW(A100),'فهرست بها کلی'!$D$13:$BO$1660,25,0),"")</f>
        <v/>
      </c>
      <c r="AU103" s="174" t="str">
        <f ca="1">IFERROR(VLOOKUP(ROW(A100),'فهرست بها کلی'!$D$13:$BO$1660,28,0),"")</f>
        <v/>
      </c>
      <c r="AV103" s="174" t="str">
        <f ca="1">IFERROR(VLOOKUP(ROW(A100),'فهرست بها کلی'!$D$13:$BO$1660,31,0),"")</f>
        <v/>
      </c>
      <c r="AW103" s="174" t="str">
        <f ca="1">IFERROR(VLOOKUP(ROW(A100),'فهرست بها کلی'!$D$13:$BO$1660,34,0),"")</f>
        <v/>
      </c>
      <c r="AX103" s="174" t="str">
        <f ca="1">IFERROR(VLOOKUP(ROW(A100),'فهرست بها کلی'!$D$13:$BO$1660,37,0),"")</f>
        <v/>
      </c>
      <c r="AY103" s="174" t="str">
        <f ca="1">IFERROR(VLOOKUP(ROW(A100),'فهرست بها کلی'!$D$13:$BO$1660,40,0),"")</f>
        <v/>
      </c>
      <c r="AZ103" s="174" t="str">
        <f ca="1">IFERROR(VLOOKUP(ROW(A100),'فهرست بها کلی'!$D$13:$BO$1660,43,0),"")</f>
        <v/>
      </c>
      <c r="BA103" s="174" t="str">
        <f ca="1">IFERROR(VLOOKUP(ROW(A100),'فهرست بها کلی'!$D$13:$BO$1660,46,0),"")</f>
        <v/>
      </c>
      <c r="BB103" s="174" t="str">
        <f ca="1">IFERROR(VLOOKUP(ROW(A100),'فهرست بها کلی'!$D$13:$BO$1660,49,0),"")</f>
        <v/>
      </c>
      <c r="BC103" s="174" t="str">
        <f ca="1">IFERROR(VLOOKUP(ROW(A100),'فهرست بها کلی'!$D$13:$BO$1660,52,0),"")</f>
        <v/>
      </c>
      <c r="BD103" s="174" t="str">
        <f ca="1">IFERROR(VLOOKUP(ROW(A100),'فهرست بها کلی'!$D$13:$BO$1660,55,0),"")</f>
        <v/>
      </c>
      <c r="BE103" s="174" t="str">
        <f ca="1">IFERROR(VLOOKUP(ROW(A100),'فهرست بها کلی'!$D$13:$BO$1660,58,0),"")</f>
        <v/>
      </c>
      <c r="BF103" s="174" t="str">
        <f ca="1">IFERROR(VLOOKUP(ROW(A100),'فهرست بها کلی'!$D$13:$BO$1660,61,0),"")</f>
        <v/>
      </c>
      <c r="BG103" s="174" t="str">
        <f ca="1">IFERROR(VLOOKUP(ROW(B100),'فهرست بها کلی'!$D$13:$BO$1660,64,0),"")</f>
        <v/>
      </c>
      <c r="BH103" s="174" t="str">
        <f ca="1">IFERROR(VLOOKUP(ROW(C100),'فهرست بها کلی'!$D$13:$BO$1660,15,0),"")</f>
        <v/>
      </c>
      <c r="BI103" s="245" t="str">
        <f t="shared" ca="1" si="15"/>
        <v xml:space="preserve"> </v>
      </c>
      <c r="BJ103" s="245" t="str">
        <f t="shared" ca="1" si="16"/>
        <v/>
      </c>
      <c r="BK103" s="189" t="str">
        <f t="shared" ca="1" si="17"/>
        <v/>
      </c>
      <c r="BL103" s="168" t="e">
        <f t="shared" ca="1" si="10"/>
        <v>#VALUE!</v>
      </c>
    </row>
    <row r="104" spans="1:64" ht="34.5" customHeight="1">
      <c r="A104" s="174" t="str">
        <f ca="1">IFERROR(VLOOKUP(ROW(A101),'فهرست بها کلی'!$D$13:$BO$1660,1,0),"")</f>
        <v/>
      </c>
      <c r="B104" s="174" t="str">
        <f ca="1">IFERROR(VLOOKUP(ROW(A101),'فهرست بها کلی'!$D$13:$BO$1660,4,0),"")</f>
        <v/>
      </c>
      <c r="C104" s="174" t="str">
        <f ca="1">IFERROR(VLOOKUP(ROW(A101),'فهرست بها کلی'!$D$13:$BO$1660,5,0),"")</f>
        <v/>
      </c>
      <c r="D104" s="174" t="str">
        <f ca="1">IFERROR(VLOOKUP(ROW(A101),'فهرست بها کلی'!$D$13:$BO$1660,6,0),"")</f>
        <v/>
      </c>
      <c r="E104" s="174" t="str">
        <f ca="1">IFERROR(VLOOKUP(ROW(A101),'فهرست بها کلی'!$D$13:$BO$1660,7,0),"")</f>
        <v/>
      </c>
      <c r="F104" s="174" t="str">
        <f ca="1">IFERROR(VLOOKUP(ROW(A101),'فهرست بها کلی'!$D$13:$BO$1660,8,0),"")</f>
        <v/>
      </c>
      <c r="G104" s="174" t="str">
        <f ca="1">IFERROR(VLOOKUP(ROW(A101),'فهرست بها کلی'!$D$13:$BO$1660,20,0),"")</f>
        <v/>
      </c>
      <c r="H104" s="174" t="str">
        <f ca="1">IFERROR(VLOOKUP(ROW(A101),'فهرست بها کلی'!$D$13:$BO$1660,23,0),"")</f>
        <v/>
      </c>
      <c r="I104" s="174" t="str">
        <f ca="1">IFERROR(VLOOKUP(ROW(A101),'فهرست بها کلی'!$D$13:$BO$1660,26,0),"")</f>
        <v/>
      </c>
      <c r="J104" s="174" t="str">
        <f ca="1">IFERROR(VLOOKUP(ROW(A101),'فهرست بها کلی'!$D$13:$BO$1660,29,0),"")</f>
        <v/>
      </c>
      <c r="K104" s="174" t="str">
        <f ca="1">IFERROR(VLOOKUP(ROW(A101),'فهرست بها کلی'!$D$13:$BO$1660,32,0),"")</f>
        <v/>
      </c>
      <c r="L104" s="174" t="str">
        <f ca="1">IFERROR(VLOOKUP(ROW(A101),'فهرست بها کلی'!$D$13:$BO$1660,35,0),"")</f>
        <v/>
      </c>
      <c r="M104" s="174" t="str">
        <f ca="1">IFERROR(VLOOKUP(ROW(A101),'فهرست بها کلی'!$D$13:$BO$1660,38,0),"")</f>
        <v/>
      </c>
      <c r="N104" s="174" t="str">
        <f ca="1">IFERROR(VLOOKUP(ROW(A101),'فهرست بها کلی'!$D$13:$BO$1660,41,0),"")</f>
        <v/>
      </c>
      <c r="O104" s="174" t="str">
        <f ca="1">IFERROR(VLOOKUP(ROW(A101),'فهرست بها کلی'!$D$13:$BO$1660,44,0),"")</f>
        <v/>
      </c>
      <c r="P104" s="174" t="str">
        <f ca="1">IFERROR(VLOOKUP(ROW(A101),'فهرست بها کلی'!$D$13:$BO$1660,47,0),"")</f>
        <v/>
      </c>
      <c r="Q104" s="174" t="str">
        <f ca="1">IFERROR(VLOOKUP(ROW(A101),'فهرست بها کلی'!$D$13:$BO$1660,50,0),"")</f>
        <v/>
      </c>
      <c r="R104" s="174" t="str">
        <f ca="1">IFERROR(VLOOKUP(ROW(A101),'فهرست بها کلی'!$D$13:$BO$1660,53,0),"")</f>
        <v/>
      </c>
      <c r="S104" s="174" t="str">
        <f ca="1">IFERROR(VLOOKUP(ROW(A101),'فهرست بها کلی'!$D$13:$BO$1660,56,0),"")</f>
        <v/>
      </c>
      <c r="T104" s="174" t="str">
        <f ca="1">IFERROR(VLOOKUP(ROW(A101),'فهرست بها کلی'!$D$13:$BO$1660,59,0),"")</f>
        <v/>
      </c>
      <c r="U104" s="174" t="str">
        <f ca="1">IFERROR(VLOOKUP(ROW(A101),'فهرست بها کلی'!$D$13:$BO$1660,62,0),"")</f>
        <v/>
      </c>
      <c r="V104" s="241">
        <f t="shared" ca="1" si="11"/>
        <v>0</v>
      </c>
      <c r="W104" s="242" t="str">
        <f t="shared" ca="1" si="12"/>
        <v/>
      </c>
      <c r="X104" s="174" t="str">
        <f ca="1">IFERROR(VLOOKUP(ROW(A101),'فهرست بها کلی'!$D$13:$BO$1660,9,0),"")</f>
        <v/>
      </c>
      <c r="Y104" s="174" t="str">
        <f ca="1">IFERROR(VLOOKUP(ROW(A101),'فهرست بها کلی'!$D$13:$BO$1660,10,0),"")</f>
        <v/>
      </c>
      <c r="Z104" s="174" t="str">
        <f ca="1">IFERROR(VLOOKUP(ROW(A101),'فهرست بها کلی'!$D$13:$BO$1660,11,0),"")</f>
        <v/>
      </c>
      <c r="AA104" s="174" t="str">
        <f ca="1">IFERROR(VLOOKUP(ROW(A101),'فهرست بها کلی'!$D$13:$BO$1660,12,0),"")</f>
        <v/>
      </c>
      <c r="AB104" s="243" t="str">
        <f t="shared" ca="1" si="13"/>
        <v/>
      </c>
      <c r="AC104" s="174" t="str">
        <f ca="1">IFERROR(VLOOKUP(ROW(A101),'فهرست بها کلی'!$D$13:$BO$1660,21,0),"")</f>
        <v/>
      </c>
      <c r="AD104" s="174" t="str">
        <f ca="1">IFERROR(VLOOKUP(ROW(A101),'فهرست بها کلی'!$D$13:$BO$1660,24,0),"")</f>
        <v/>
      </c>
      <c r="AE104" s="174" t="str">
        <f ca="1">IFERROR(VLOOKUP(ROW(A101),'فهرست بها کلی'!$D$13:$BO$1660,27,0),"")</f>
        <v/>
      </c>
      <c r="AF104" s="174" t="str">
        <f ca="1">IFERROR(VLOOKUP(ROW(A101),'فهرست بها کلی'!$D$13:$BO$1660,30,0),"")</f>
        <v/>
      </c>
      <c r="AG104" s="174" t="str">
        <f ca="1">IFERROR(VLOOKUP(ROW(A101),'فهرست بها کلی'!$D$13:$BO$1660,33,0),"")</f>
        <v/>
      </c>
      <c r="AH104" s="174" t="str">
        <f ca="1">IFERROR(VLOOKUP(ROW(A101),'فهرست بها کلی'!$D$13:$BO$1660,36,0),"")</f>
        <v/>
      </c>
      <c r="AI104" s="174" t="str">
        <f ca="1">IFERROR(VLOOKUP(ROW(A101),'فهرست بها کلی'!$D$13:$BO$1660,39,0),"")</f>
        <v/>
      </c>
      <c r="AJ104" s="174" t="str">
        <f ca="1">IFERROR(VLOOKUP(ROW(A101),'فهرست بها کلی'!$D$13:$BO$1660,42,0),"")</f>
        <v/>
      </c>
      <c r="AK104" s="174" t="str">
        <f ca="1">IFERROR(VLOOKUP(ROW(A101),'فهرست بها کلی'!$D$13:$BO$1660,45,0),"")</f>
        <v/>
      </c>
      <c r="AL104" s="174" t="str">
        <f ca="1">IFERROR(VLOOKUP(ROW(A101),'فهرست بها کلی'!$D$13:$BO$1660,48,0),"")</f>
        <v/>
      </c>
      <c r="AM104" s="174" t="str">
        <f ca="1">IFERROR(VLOOKUP(ROW(A101),'فهرست بها کلی'!$D$13:$BO$1660,51,0),"")</f>
        <v/>
      </c>
      <c r="AN104" s="174" t="str">
        <f ca="1">IFERROR(VLOOKUP(ROW(A101),'فهرست بها کلی'!$D$13:$BO$1660,54,0),"")</f>
        <v/>
      </c>
      <c r="AO104" s="174" t="str">
        <f ca="1">IFERROR(VLOOKUP(ROW(A101),'فهرست بها کلی'!$D$13:$BO$1660,57,0),"")</f>
        <v/>
      </c>
      <c r="AP104" s="174" t="str">
        <f ca="1">IFERROR(VLOOKUP(ROW(A101),'فهرست بها کلی'!$D$13:$BO$1660,60,0),"")</f>
        <v/>
      </c>
      <c r="AQ104" s="174" t="str">
        <f ca="1">IFERROR(VLOOKUP(ROW(A101),'فهرست بها کلی'!$D$13:$BO$1660,63,0),"")</f>
        <v/>
      </c>
      <c r="AR104" s="244">
        <f t="shared" ca="1" si="14"/>
        <v>0</v>
      </c>
      <c r="AS104" s="174" t="str">
        <f ca="1">IFERROR(VLOOKUP(ROW(A101),'فهرست بها کلی'!$D$13:$BO$1660,22,0),"")</f>
        <v/>
      </c>
      <c r="AT104" s="174" t="str">
        <f ca="1">IFERROR(VLOOKUP(ROW(A101),'فهرست بها کلی'!$D$13:$BO$1660,25,0),"")</f>
        <v/>
      </c>
      <c r="AU104" s="174" t="str">
        <f ca="1">IFERROR(VLOOKUP(ROW(A101),'فهرست بها کلی'!$D$13:$BO$1660,28,0),"")</f>
        <v/>
      </c>
      <c r="AV104" s="174" t="str">
        <f ca="1">IFERROR(VLOOKUP(ROW(A101),'فهرست بها کلی'!$D$13:$BO$1660,31,0),"")</f>
        <v/>
      </c>
      <c r="AW104" s="174" t="str">
        <f ca="1">IFERROR(VLOOKUP(ROW(A101),'فهرست بها کلی'!$D$13:$BO$1660,34,0),"")</f>
        <v/>
      </c>
      <c r="AX104" s="174" t="str">
        <f ca="1">IFERROR(VLOOKUP(ROW(A101),'فهرست بها کلی'!$D$13:$BO$1660,37,0),"")</f>
        <v/>
      </c>
      <c r="AY104" s="174" t="str">
        <f ca="1">IFERROR(VLOOKUP(ROW(A101),'فهرست بها کلی'!$D$13:$BO$1660,40,0),"")</f>
        <v/>
      </c>
      <c r="AZ104" s="174" t="str">
        <f ca="1">IFERROR(VLOOKUP(ROW(A101),'فهرست بها کلی'!$D$13:$BO$1660,43,0),"")</f>
        <v/>
      </c>
      <c r="BA104" s="174" t="str">
        <f ca="1">IFERROR(VLOOKUP(ROW(A101),'فهرست بها کلی'!$D$13:$BO$1660,46,0),"")</f>
        <v/>
      </c>
      <c r="BB104" s="174" t="str">
        <f ca="1">IFERROR(VLOOKUP(ROW(A101),'فهرست بها کلی'!$D$13:$BO$1660,49,0),"")</f>
        <v/>
      </c>
      <c r="BC104" s="174" t="str">
        <f ca="1">IFERROR(VLOOKUP(ROW(A101),'فهرست بها کلی'!$D$13:$BO$1660,52,0),"")</f>
        <v/>
      </c>
      <c r="BD104" s="174" t="str">
        <f ca="1">IFERROR(VLOOKUP(ROW(A101),'فهرست بها کلی'!$D$13:$BO$1660,55,0),"")</f>
        <v/>
      </c>
      <c r="BE104" s="174" t="str">
        <f ca="1">IFERROR(VLOOKUP(ROW(A101),'فهرست بها کلی'!$D$13:$BO$1660,58,0),"")</f>
        <v/>
      </c>
      <c r="BF104" s="174" t="str">
        <f ca="1">IFERROR(VLOOKUP(ROW(A101),'فهرست بها کلی'!$D$13:$BO$1660,61,0),"")</f>
        <v/>
      </c>
      <c r="BG104" s="174" t="str">
        <f ca="1">IFERROR(VLOOKUP(ROW(B101),'فهرست بها کلی'!$D$13:$BO$1660,64,0),"")</f>
        <v/>
      </c>
      <c r="BH104" s="174" t="str">
        <f ca="1">IFERROR(VLOOKUP(ROW(C101),'فهرست بها کلی'!$D$13:$BO$1660,15,0),"")</f>
        <v/>
      </c>
      <c r="BI104" s="245" t="str">
        <f t="shared" ca="1" si="15"/>
        <v xml:space="preserve"> </v>
      </c>
      <c r="BJ104" s="245" t="str">
        <f t="shared" ca="1" si="16"/>
        <v/>
      </c>
      <c r="BK104" s="189" t="str">
        <f t="shared" ca="1" si="17"/>
        <v/>
      </c>
      <c r="BL104" s="168" t="e">
        <f t="shared" ca="1" si="10"/>
        <v>#VALUE!</v>
      </c>
    </row>
    <row r="105" spans="1:64" ht="34.5" customHeight="1">
      <c r="A105" s="174" t="str">
        <f ca="1">IFERROR(VLOOKUP(ROW(A102),'فهرست بها کلی'!$D$13:$BO$1660,1,0),"")</f>
        <v/>
      </c>
      <c r="B105" s="174" t="str">
        <f ca="1">IFERROR(VLOOKUP(ROW(A102),'فهرست بها کلی'!$D$13:$BO$1660,4,0),"")</f>
        <v/>
      </c>
      <c r="C105" s="174" t="str">
        <f ca="1">IFERROR(VLOOKUP(ROW(A102),'فهرست بها کلی'!$D$13:$BO$1660,5,0),"")</f>
        <v/>
      </c>
      <c r="D105" s="174" t="str">
        <f ca="1">IFERROR(VLOOKUP(ROW(A102),'فهرست بها کلی'!$D$13:$BO$1660,6,0),"")</f>
        <v/>
      </c>
      <c r="E105" s="174" t="str">
        <f ca="1">IFERROR(VLOOKUP(ROW(A102),'فهرست بها کلی'!$D$13:$BO$1660,7,0),"")</f>
        <v/>
      </c>
      <c r="F105" s="174" t="str">
        <f ca="1">IFERROR(VLOOKUP(ROW(A102),'فهرست بها کلی'!$D$13:$BO$1660,8,0),"")</f>
        <v/>
      </c>
      <c r="G105" s="174" t="str">
        <f ca="1">IFERROR(VLOOKUP(ROW(A102),'فهرست بها کلی'!$D$13:$BO$1660,20,0),"")</f>
        <v/>
      </c>
      <c r="H105" s="174" t="str">
        <f ca="1">IFERROR(VLOOKUP(ROW(A102),'فهرست بها کلی'!$D$13:$BO$1660,23,0),"")</f>
        <v/>
      </c>
      <c r="I105" s="174" t="str">
        <f ca="1">IFERROR(VLOOKUP(ROW(A102),'فهرست بها کلی'!$D$13:$BO$1660,26,0),"")</f>
        <v/>
      </c>
      <c r="J105" s="174" t="str">
        <f ca="1">IFERROR(VLOOKUP(ROW(A102),'فهرست بها کلی'!$D$13:$BO$1660,29,0),"")</f>
        <v/>
      </c>
      <c r="K105" s="174" t="str">
        <f ca="1">IFERROR(VLOOKUP(ROW(A102),'فهرست بها کلی'!$D$13:$BO$1660,32,0),"")</f>
        <v/>
      </c>
      <c r="L105" s="174" t="str">
        <f ca="1">IFERROR(VLOOKUP(ROW(A102),'فهرست بها کلی'!$D$13:$BO$1660,35,0),"")</f>
        <v/>
      </c>
      <c r="M105" s="174" t="str">
        <f ca="1">IFERROR(VLOOKUP(ROW(A102),'فهرست بها کلی'!$D$13:$BO$1660,38,0),"")</f>
        <v/>
      </c>
      <c r="N105" s="174" t="str">
        <f ca="1">IFERROR(VLOOKUP(ROW(A102),'فهرست بها کلی'!$D$13:$BO$1660,41,0),"")</f>
        <v/>
      </c>
      <c r="O105" s="174" t="str">
        <f ca="1">IFERROR(VLOOKUP(ROW(A102),'فهرست بها کلی'!$D$13:$BO$1660,44,0),"")</f>
        <v/>
      </c>
      <c r="P105" s="174" t="str">
        <f ca="1">IFERROR(VLOOKUP(ROW(A102),'فهرست بها کلی'!$D$13:$BO$1660,47,0),"")</f>
        <v/>
      </c>
      <c r="Q105" s="174" t="str">
        <f ca="1">IFERROR(VLOOKUP(ROW(A102),'فهرست بها کلی'!$D$13:$BO$1660,50,0),"")</f>
        <v/>
      </c>
      <c r="R105" s="174" t="str">
        <f ca="1">IFERROR(VLOOKUP(ROW(A102),'فهرست بها کلی'!$D$13:$BO$1660,53,0),"")</f>
        <v/>
      </c>
      <c r="S105" s="174" t="str">
        <f ca="1">IFERROR(VLOOKUP(ROW(A102),'فهرست بها کلی'!$D$13:$BO$1660,56,0),"")</f>
        <v/>
      </c>
      <c r="T105" s="174" t="str">
        <f ca="1">IFERROR(VLOOKUP(ROW(A102),'فهرست بها کلی'!$D$13:$BO$1660,59,0),"")</f>
        <v/>
      </c>
      <c r="U105" s="174" t="str">
        <f ca="1">IFERROR(VLOOKUP(ROW(A102),'فهرست بها کلی'!$D$13:$BO$1660,62,0),"")</f>
        <v/>
      </c>
      <c r="V105" s="241">
        <f t="shared" ca="1" si="11"/>
        <v>0</v>
      </c>
      <c r="W105" s="242" t="str">
        <f t="shared" ca="1" si="12"/>
        <v/>
      </c>
      <c r="X105" s="174" t="str">
        <f ca="1">IFERROR(VLOOKUP(ROW(A102),'فهرست بها کلی'!$D$13:$BO$1660,9,0),"")</f>
        <v/>
      </c>
      <c r="Y105" s="174" t="str">
        <f ca="1">IFERROR(VLOOKUP(ROW(A102),'فهرست بها کلی'!$D$13:$BO$1660,10,0),"")</f>
        <v/>
      </c>
      <c r="Z105" s="174" t="str">
        <f ca="1">IFERROR(VLOOKUP(ROW(A102),'فهرست بها کلی'!$D$13:$BO$1660,11,0),"")</f>
        <v/>
      </c>
      <c r="AA105" s="174" t="str">
        <f ca="1">IFERROR(VLOOKUP(ROW(A102),'فهرست بها کلی'!$D$13:$BO$1660,12,0),"")</f>
        <v/>
      </c>
      <c r="AB105" s="243" t="str">
        <f t="shared" ca="1" si="13"/>
        <v/>
      </c>
      <c r="AC105" s="174" t="str">
        <f ca="1">IFERROR(VLOOKUP(ROW(A102),'فهرست بها کلی'!$D$13:$BO$1660,21,0),"")</f>
        <v/>
      </c>
      <c r="AD105" s="174" t="str">
        <f ca="1">IFERROR(VLOOKUP(ROW(A102),'فهرست بها کلی'!$D$13:$BO$1660,24,0),"")</f>
        <v/>
      </c>
      <c r="AE105" s="174" t="str">
        <f ca="1">IFERROR(VLOOKUP(ROW(A102),'فهرست بها کلی'!$D$13:$BO$1660,27,0),"")</f>
        <v/>
      </c>
      <c r="AF105" s="174" t="str">
        <f ca="1">IFERROR(VLOOKUP(ROW(A102),'فهرست بها کلی'!$D$13:$BO$1660,30,0),"")</f>
        <v/>
      </c>
      <c r="AG105" s="174" t="str">
        <f ca="1">IFERROR(VLOOKUP(ROW(A102),'فهرست بها کلی'!$D$13:$BO$1660,33,0),"")</f>
        <v/>
      </c>
      <c r="AH105" s="174" t="str">
        <f ca="1">IFERROR(VLOOKUP(ROW(A102),'فهرست بها کلی'!$D$13:$BO$1660,36,0),"")</f>
        <v/>
      </c>
      <c r="AI105" s="174" t="str">
        <f ca="1">IFERROR(VLOOKUP(ROW(A102),'فهرست بها کلی'!$D$13:$BO$1660,39,0),"")</f>
        <v/>
      </c>
      <c r="AJ105" s="174" t="str">
        <f ca="1">IFERROR(VLOOKUP(ROW(A102),'فهرست بها کلی'!$D$13:$BO$1660,42,0),"")</f>
        <v/>
      </c>
      <c r="AK105" s="174" t="str">
        <f ca="1">IFERROR(VLOOKUP(ROW(A102),'فهرست بها کلی'!$D$13:$BO$1660,45,0),"")</f>
        <v/>
      </c>
      <c r="AL105" s="174" t="str">
        <f ca="1">IFERROR(VLOOKUP(ROW(A102),'فهرست بها کلی'!$D$13:$BO$1660,48,0),"")</f>
        <v/>
      </c>
      <c r="AM105" s="174" t="str">
        <f ca="1">IFERROR(VLOOKUP(ROW(A102),'فهرست بها کلی'!$D$13:$BO$1660,51,0),"")</f>
        <v/>
      </c>
      <c r="AN105" s="174" t="str">
        <f ca="1">IFERROR(VLOOKUP(ROW(A102),'فهرست بها کلی'!$D$13:$BO$1660,54,0),"")</f>
        <v/>
      </c>
      <c r="AO105" s="174" t="str">
        <f ca="1">IFERROR(VLOOKUP(ROW(A102),'فهرست بها کلی'!$D$13:$BO$1660,57,0),"")</f>
        <v/>
      </c>
      <c r="AP105" s="174" t="str">
        <f ca="1">IFERROR(VLOOKUP(ROW(A102),'فهرست بها کلی'!$D$13:$BO$1660,60,0),"")</f>
        <v/>
      </c>
      <c r="AQ105" s="174" t="str">
        <f ca="1">IFERROR(VLOOKUP(ROW(A102),'فهرست بها کلی'!$D$13:$BO$1660,63,0),"")</f>
        <v/>
      </c>
      <c r="AR105" s="244">
        <f t="shared" ca="1" si="14"/>
        <v>0</v>
      </c>
      <c r="AS105" s="174" t="str">
        <f ca="1">IFERROR(VLOOKUP(ROW(A102),'فهرست بها کلی'!$D$13:$BO$1660,22,0),"")</f>
        <v/>
      </c>
      <c r="AT105" s="174" t="str">
        <f ca="1">IFERROR(VLOOKUP(ROW(A102),'فهرست بها کلی'!$D$13:$BO$1660,25,0),"")</f>
        <v/>
      </c>
      <c r="AU105" s="174" t="str">
        <f ca="1">IFERROR(VLOOKUP(ROW(A102),'فهرست بها کلی'!$D$13:$BO$1660,28,0),"")</f>
        <v/>
      </c>
      <c r="AV105" s="174" t="str">
        <f ca="1">IFERROR(VLOOKUP(ROW(A102),'فهرست بها کلی'!$D$13:$BO$1660,31,0),"")</f>
        <v/>
      </c>
      <c r="AW105" s="174" t="str">
        <f ca="1">IFERROR(VLOOKUP(ROW(A102),'فهرست بها کلی'!$D$13:$BO$1660,34,0),"")</f>
        <v/>
      </c>
      <c r="AX105" s="174" t="str">
        <f ca="1">IFERROR(VLOOKUP(ROW(A102),'فهرست بها کلی'!$D$13:$BO$1660,37,0),"")</f>
        <v/>
      </c>
      <c r="AY105" s="174" t="str">
        <f ca="1">IFERROR(VLOOKUP(ROW(A102),'فهرست بها کلی'!$D$13:$BO$1660,40,0),"")</f>
        <v/>
      </c>
      <c r="AZ105" s="174" t="str">
        <f ca="1">IFERROR(VLOOKUP(ROW(A102),'فهرست بها کلی'!$D$13:$BO$1660,43,0),"")</f>
        <v/>
      </c>
      <c r="BA105" s="174" t="str">
        <f ca="1">IFERROR(VLOOKUP(ROW(A102),'فهرست بها کلی'!$D$13:$BO$1660,46,0),"")</f>
        <v/>
      </c>
      <c r="BB105" s="174" t="str">
        <f ca="1">IFERROR(VLOOKUP(ROW(A102),'فهرست بها کلی'!$D$13:$BO$1660,49,0),"")</f>
        <v/>
      </c>
      <c r="BC105" s="174" t="str">
        <f ca="1">IFERROR(VLOOKUP(ROW(A102),'فهرست بها کلی'!$D$13:$BO$1660,52,0),"")</f>
        <v/>
      </c>
      <c r="BD105" s="174" t="str">
        <f ca="1">IFERROR(VLOOKUP(ROW(A102),'فهرست بها کلی'!$D$13:$BO$1660,55,0),"")</f>
        <v/>
      </c>
      <c r="BE105" s="174" t="str">
        <f ca="1">IFERROR(VLOOKUP(ROW(A102),'فهرست بها کلی'!$D$13:$BO$1660,58,0),"")</f>
        <v/>
      </c>
      <c r="BF105" s="174" t="str">
        <f ca="1">IFERROR(VLOOKUP(ROW(A102),'فهرست بها کلی'!$D$13:$BO$1660,61,0),"")</f>
        <v/>
      </c>
      <c r="BG105" s="174" t="str">
        <f ca="1">IFERROR(VLOOKUP(ROW(B102),'فهرست بها کلی'!$D$13:$BO$1660,64,0),"")</f>
        <v/>
      </c>
      <c r="BH105" s="174" t="str">
        <f ca="1">IFERROR(VLOOKUP(ROW(C102),'فهرست بها کلی'!$D$13:$BO$1660,15,0),"")</f>
        <v/>
      </c>
      <c r="BI105" s="245" t="str">
        <f t="shared" ca="1" si="15"/>
        <v xml:space="preserve"> </v>
      </c>
      <c r="BJ105" s="245" t="str">
        <f t="shared" ca="1" si="16"/>
        <v/>
      </c>
      <c r="BK105" s="189" t="str">
        <f t="shared" ca="1" si="17"/>
        <v/>
      </c>
      <c r="BL105" s="168" t="e">
        <f t="shared" ca="1" si="10"/>
        <v>#VALUE!</v>
      </c>
    </row>
    <row r="106" spans="1:64" ht="34.5" customHeight="1">
      <c r="A106" s="174" t="str">
        <f ca="1">IFERROR(VLOOKUP(ROW(A103),'فهرست بها کلی'!$D$13:$BO$1660,1,0),"")</f>
        <v/>
      </c>
      <c r="B106" s="174" t="str">
        <f ca="1">IFERROR(VLOOKUP(ROW(A103),'فهرست بها کلی'!$D$13:$BO$1660,4,0),"")</f>
        <v/>
      </c>
      <c r="C106" s="174" t="str">
        <f ca="1">IFERROR(VLOOKUP(ROW(A103),'فهرست بها کلی'!$D$13:$BO$1660,5,0),"")</f>
        <v/>
      </c>
      <c r="D106" s="174" t="str">
        <f ca="1">IFERROR(VLOOKUP(ROW(A103),'فهرست بها کلی'!$D$13:$BO$1660,6,0),"")</f>
        <v/>
      </c>
      <c r="E106" s="174" t="str">
        <f ca="1">IFERROR(VLOOKUP(ROW(A103),'فهرست بها کلی'!$D$13:$BO$1660,7,0),"")</f>
        <v/>
      </c>
      <c r="F106" s="174" t="str">
        <f ca="1">IFERROR(VLOOKUP(ROW(A103),'فهرست بها کلی'!$D$13:$BO$1660,8,0),"")</f>
        <v/>
      </c>
      <c r="G106" s="174" t="str">
        <f ca="1">IFERROR(VLOOKUP(ROW(A103),'فهرست بها کلی'!$D$13:$BO$1660,20,0),"")</f>
        <v/>
      </c>
      <c r="H106" s="174" t="str">
        <f ca="1">IFERROR(VLOOKUP(ROW(A103),'فهرست بها کلی'!$D$13:$BO$1660,23,0),"")</f>
        <v/>
      </c>
      <c r="I106" s="174" t="str">
        <f ca="1">IFERROR(VLOOKUP(ROW(A103),'فهرست بها کلی'!$D$13:$BO$1660,26,0),"")</f>
        <v/>
      </c>
      <c r="J106" s="174" t="str">
        <f ca="1">IFERROR(VLOOKUP(ROW(A103),'فهرست بها کلی'!$D$13:$BO$1660,29,0),"")</f>
        <v/>
      </c>
      <c r="K106" s="174" t="str">
        <f ca="1">IFERROR(VLOOKUP(ROW(A103),'فهرست بها کلی'!$D$13:$BO$1660,32,0),"")</f>
        <v/>
      </c>
      <c r="L106" s="174" t="str">
        <f ca="1">IFERROR(VLOOKUP(ROW(A103),'فهرست بها کلی'!$D$13:$BO$1660,35,0),"")</f>
        <v/>
      </c>
      <c r="M106" s="174" t="str">
        <f ca="1">IFERROR(VLOOKUP(ROW(A103),'فهرست بها کلی'!$D$13:$BO$1660,38,0),"")</f>
        <v/>
      </c>
      <c r="N106" s="174" t="str">
        <f ca="1">IFERROR(VLOOKUP(ROW(A103),'فهرست بها کلی'!$D$13:$BO$1660,41,0),"")</f>
        <v/>
      </c>
      <c r="O106" s="174" t="str">
        <f ca="1">IFERROR(VLOOKUP(ROW(A103),'فهرست بها کلی'!$D$13:$BO$1660,44,0),"")</f>
        <v/>
      </c>
      <c r="P106" s="174" t="str">
        <f ca="1">IFERROR(VLOOKUP(ROW(A103),'فهرست بها کلی'!$D$13:$BO$1660,47,0),"")</f>
        <v/>
      </c>
      <c r="Q106" s="174" t="str">
        <f ca="1">IFERROR(VLOOKUP(ROW(A103),'فهرست بها کلی'!$D$13:$BO$1660,50,0),"")</f>
        <v/>
      </c>
      <c r="R106" s="174" t="str">
        <f ca="1">IFERROR(VLOOKUP(ROW(A103),'فهرست بها کلی'!$D$13:$BO$1660,53,0),"")</f>
        <v/>
      </c>
      <c r="S106" s="174" t="str">
        <f ca="1">IFERROR(VLOOKUP(ROW(A103),'فهرست بها کلی'!$D$13:$BO$1660,56,0),"")</f>
        <v/>
      </c>
      <c r="T106" s="174" t="str">
        <f ca="1">IFERROR(VLOOKUP(ROW(A103),'فهرست بها کلی'!$D$13:$BO$1660,59,0),"")</f>
        <v/>
      </c>
      <c r="U106" s="174" t="str">
        <f ca="1">IFERROR(VLOOKUP(ROW(A103),'فهرست بها کلی'!$D$13:$BO$1660,62,0),"")</f>
        <v/>
      </c>
      <c r="V106" s="241">
        <f t="shared" ca="1" si="11"/>
        <v>0</v>
      </c>
      <c r="W106" s="242" t="str">
        <f t="shared" ca="1" si="12"/>
        <v/>
      </c>
      <c r="X106" s="174" t="str">
        <f ca="1">IFERROR(VLOOKUP(ROW(A103),'فهرست بها کلی'!$D$13:$BO$1660,9,0),"")</f>
        <v/>
      </c>
      <c r="Y106" s="174" t="str">
        <f ca="1">IFERROR(VLOOKUP(ROW(A103),'فهرست بها کلی'!$D$13:$BO$1660,10,0),"")</f>
        <v/>
      </c>
      <c r="Z106" s="174" t="str">
        <f ca="1">IFERROR(VLOOKUP(ROW(A103),'فهرست بها کلی'!$D$13:$BO$1660,11,0),"")</f>
        <v/>
      </c>
      <c r="AA106" s="174" t="str">
        <f ca="1">IFERROR(VLOOKUP(ROW(A103),'فهرست بها کلی'!$D$13:$BO$1660,12,0),"")</f>
        <v/>
      </c>
      <c r="AB106" s="243" t="str">
        <f t="shared" ca="1" si="13"/>
        <v/>
      </c>
      <c r="AC106" s="174" t="str">
        <f ca="1">IFERROR(VLOOKUP(ROW(A103),'فهرست بها کلی'!$D$13:$BO$1660,21,0),"")</f>
        <v/>
      </c>
      <c r="AD106" s="174" t="str">
        <f ca="1">IFERROR(VLOOKUP(ROW(A103),'فهرست بها کلی'!$D$13:$BO$1660,24,0),"")</f>
        <v/>
      </c>
      <c r="AE106" s="174" t="str">
        <f ca="1">IFERROR(VLOOKUP(ROW(A103),'فهرست بها کلی'!$D$13:$BO$1660,27,0),"")</f>
        <v/>
      </c>
      <c r="AF106" s="174" t="str">
        <f ca="1">IFERROR(VLOOKUP(ROW(A103),'فهرست بها کلی'!$D$13:$BO$1660,30,0),"")</f>
        <v/>
      </c>
      <c r="AG106" s="174" t="str">
        <f ca="1">IFERROR(VLOOKUP(ROW(A103),'فهرست بها کلی'!$D$13:$BO$1660,33,0),"")</f>
        <v/>
      </c>
      <c r="AH106" s="174" t="str">
        <f ca="1">IFERROR(VLOOKUP(ROW(A103),'فهرست بها کلی'!$D$13:$BO$1660,36,0),"")</f>
        <v/>
      </c>
      <c r="AI106" s="174" t="str">
        <f ca="1">IFERROR(VLOOKUP(ROW(A103),'فهرست بها کلی'!$D$13:$BO$1660,39,0),"")</f>
        <v/>
      </c>
      <c r="AJ106" s="174" t="str">
        <f ca="1">IFERROR(VLOOKUP(ROW(A103),'فهرست بها کلی'!$D$13:$BO$1660,42,0),"")</f>
        <v/>
      </c>
      <c r="AK106" s="174" t="str">
        <f ca="1">IFERROR(VLOOKUP(ROW(A103),'فهرست بها کلی'!$D$13:$BO$1660,45,0),"")</f>
        <v/>
      </c>
      <c r="AL106" s="174" t="str">
        <f ca="1">IFERROR(VLOOKUP(ROW(A103),'فهرست بها کلی'!$D$13:$BO$1660,48,0),"")</f>
        <v/>
      </c>
      <c r="AM106" s="174" t="str">
        <f ca="1">IFERROR(VLOOKUP(ROW(A103),'فهرست بها کلی'!$D$13:$BO$1660,51,0),"")</f>
        <v/>
      </c>
      <c r="AN106" s="174" t="str">
        <f ca="1">IFERROR(VLOOKUP(ROW(A103),'فهرست بها کلی'!$D$13:$BO$1660,54,0),"")</f>
        <v/>
      </c>
      <c r="AO106" s="174" t="str">
        <f ca="1">IFERROR(VLOOKUP(ROW(A103),'فهرست بها کلی'!$D$13:$BO$1660,57,0),"")</f>
        <v/>
      </c>
      <c r="AP106" s="174" t="str">
        <f ca="1">IFERROR(VLOOKUP(ROW(A103),'فهرست بها کلی'!$D$13:$BO$1660,60,0),"")</f>
        <v/>
      </c>
      <c r="AQ106" s="174" t="str">
        <f ca="1">IFERROR(VLOOKUP(ROW(A103),'فهرست بها کلی'!$D$13:$BO$1660,63,0),"")</f>
        <v/>
      </c>
      <c r="AR106" s="244">
        <f t="shared" ca="1" si="14"/>
        <v>0</v>
      </c>
      <c r="AS106" s="174" t="str">
        <f ca="1">IFERROR(VLOOKUP(ROW(A103),'فهرست بها کلی'!$D$13:$BO$1660,22,0),"")</f>
        <v/>
      </c>
      <c r="AT106" s="174" t="str">
        <f ca="1">IFERROR(VLOOKUP(ROW(A103),'فهرست بها کلی'!$D$13:$BO$1660,25,0),"")</f>
        <v/>
      </c>
      <c r="AU106" s="174" t="str">
        <f ca="1">IFERROR(VLOOKUP(ROW(A103),'فهرست بها کلی'!$D$13:$BO$1660,28,0),"")</f>
        <v/>
      </c>
      <c r="AV106" s="174" t="str">
        <f ca="1">IFERROR(VLOOKUP(ROW(A103),'فهرست بها کلی'!$D$13:$BO$1660,31,0),"")</f>
        <v/>
      </c>
      <c r="AW106" s="174" t="str">
        <f ca="1">IFERROR(VLOOKUP(ROW(A103),'فهرست بها کلی'!$D$13:$BO$1660,34,0),"")</f>
        <v/>
      </c>
      <c r="AX106" s="174" t="str">
        <f ca="1">IFERROR(VLOOKUP(ROW(A103),'فهرست بها کلی'!$D$13:$BO$1660,37,0),"")</f>
        <v/>
      </c>
      <c r="AY106" s="174" t="str">
        <f ca="1">IFERROR(VLOOKUP(ROW(A103),'فهرست بها کلی'!$D$13:$BO$1660,40,0),"")</f>
        <v/>
      </c>
      <c r="AZ106" s="174" t="str">
        <f ca="1">IFERROR(VLOOKUP(ROW(A103),'فهرست بها کلی'!$D$13:$BO$1660,43,0),"")</f>
        <v/>
      </c>
      <c r="BA106" s="174" t="str">
        <f ca="1">IFERROR(VLOOKUP(ROW(A103),'فهرست بها کلی'!$D$13:$BO$1660,46,0),"")</f>
        <v/>
      </c>
      <c r="BB106" s="174" t="str">
        <f ca="1">IFERROR(VLOOKUP(ROW(A103),'فهرست بها کلی'!$D$13:$BO$1660,49,0),"")</f>
        <v/>
      </c>
      <c r="BC106" s="174" t="str">
        <f ca="1">IFERROR(VLOOKUP(ROW(A103),'فهرست بها کلی'!$D$13:$BO$1660,52,0),"")</f>
        <v/>
      </c>
      <c r="BD106" s="174" t="str">
        <f ca="1">IFERROR(VLOOKUP(ROW(A103),'فهرست بها کلی'!$D$13:$BO$1660,55,0),"")</f>
        <v/>
      </c>
      <c r="BE106" s="174" t="str">
        <f ca="1">IFERROR(VLOOKUP(ROW(A103),'فهرست بها کلی'!$D$13:$BO$1660,58,0),"")</f>
        <v/>
      </c>
      <c r="BF106" s="174" t="str">
        <f ca="1">IFERROR(VLOOKUP(ROW(A103),'فهرست بها کلی'!$D$13:$BO$1660,61,0),"")</f>
        <v/>
      </c>
      <c r="BG106" s="174" t="str">
        <f ca="1">IFERROR(VLOOKUP(ROW(B103),'فهرست بها کلی'!$D$13:$BO$1660,64,0),"")</f>
        <v/>
      </c>
      <c r="BH106" s="174" t="str">
        <f ca="1">IFERROR(VLOOKUP(ROW(C103),'فهرست بها کلی'!$D$13:$BO$1660,15,0),"")</f>
        <v/>
      </c>
      <c r="BI106" s="245" t="str">
        <f t="shared" ca="1" si="15"/>
        <v xml:space="preserve"> </v>
      </c>
      <c r="BJ106" s="245" t="str">
        <f t="shared" ca="1" si="16"/>
        <v/>
      </c>
      <c r="BK106" s="189" t="str">
        <f t="shared" ca="1" si="17"/>
        <v/>
      </c>
      <c r="BL106" s="168" t="e">
        <f t="shared" ca="1" si="10"/>
        <v>#VALUE!</v>
      </c>
    </row>
    <row r="107" spans="1:64" ht="34.5" customHeight="1">
      <c r="A107" s="174" t="str">
        <f ca="1">IFERROR(VLOOKUP(ROW(A104),'فهرست بها کلی'!$D$13:$BO$1660,1,0),"")</f>
        <v/>
      </c>
      <c r="B107" s="174" t="str">
        <f ca="1">IFERROR(VLOOKUP(ROW(A104),'فهرست بها کلی'!$D$13:$BO$1660,4,0),"")</f>
        <v/>
      </c>
      <c r="C107" s="174" t="str">
        <f ca="1">IFERROR(VLOOKUP(ROW(A104),'فهرست بها کلی'!$D$13:$BO$1660,5,0),"")</f>
        <v/>
      </c>
      <c r="D107" s="174" t="str">
        <f ca="1">IFERROR(VLOOKUP(ROW(A104),'فهرست بها کلی'!$D$13:$BO$1660,6,0),"")</f>
        <v/>
      </c>
      <c r="E107" s="174" t="str">
        <f ca="1">IFERROR(VLOOKUP(ROW(A104),'فهرست بها کلی'!$D$13:$BO$1660,7,0),"")</f>
        <v/>
      </c>
      <c r="F107" s="174" t="str">
        <f ca="1">IFERROR(VLOOKUP(ROW(A104),'فهرست بها کلی'!$D$13:$BO$1660,8,0),"")</f>
        <v/>
      </c>
      <c r="G107" s="174" t="str">
        <f ca="1">IFERROR(VLOOKUP(ROW(A104),'فهرست بها کلی'!$D$13:$BO$1660,20,0),"")</f>
        <v/>
      </c>
      <c r="H107" s="174" t="str">
        <f ca="1">IFERROR(VLOOKUP(ROW(A104),'فهرست بها کلی'!$D$13:$BO$1660,23,0),"")</f>
        <v/>
      </c>
      <c r="I107" s="174" t="str">
        <f ca="1">IFERROR(VLOOKUP(ROW(A104),'فهرست بها کلی'!$D$13:$BO$1660,26,0),"")</f>
        <v/>
      </c>
      <c r="J107" s="174" t="str">
        <f ca="1">IFERROR(VLOOKUP(ROW(A104),'فهرست بها کلی'!$D$13:$BO$1660,29,0),"")</f>
        <v/>
      </c>
      <c r="K107" s="174" t="str">
        <f ca="1">IFERROR(VLOOKUP(ROW(A104),'فهرست بها کلی'!$D$13:$BO$1660,32,0),"")</f>
        <v/>
      </c>
      <c r="L107" s="174" t="str">
        <f ca="1">IFERROR(VLOOKUP(ROW(A104),'فهرست بها کلی'!$D$13:$BO$1660,35,0),"")</f>
        <v/>
      </c>
      <c r="M107" s="174" t="str">
        <f ca="1">IFERROR(VLOOKUP(ROW(A104),'فهرست بها کلی'!$D$13:$BO$1660,38,0),"")</f>
        <v/>
      </c>
      <c r="N107" s="174" t="str">
        <f ca="1">IFERROR(VLOOKUP(ROW(A104),'فهرست بها کلی'!$D$13:$BO$1660,41,0),"")</f>
        <v/>
      </c>
      <c r="O107" s="174" t="str">
        <f ca="1">IFERROR(VLOOKUP(ROW(A104),'فهرست بها کلی'!$D$13:$BO$1660,44,0),"")</f>
        <v/>
      </c>
      <c r="P107" s="174" t="str">
        <f ca="1">IFERROR(VLOOKUP(ROW(A104),'فهرست بها کلی'!$D$13:$BO$1660,47,0),"")</f>
        <v/>
      </c>
      <c r="Q107" s="174" t="str">
        <f ca="1">IFERROR(VLOOKUP(ROW(A104),'فهرست بها کلی'!$D$13:$BO$1660,50,0),"")</f>
        <v/>
      </c>
      <c r="R107" s="174" t="str">
        <f ca="1">IFERROR(VLOOKUP(ROW(A104),'فهرست بها کلی'!$D$13:$BO$1660,53,0),"")</f>
        <v/>
      </c>
      <c r="S107" s="174" t="str">
        <f ca="1">IFERROR(VLOOKUP(ROW(A104),'فهرست بها کلی'!$D$13:$BO$1660,56,0),"")</f>
        <v/>
      </c>
      <c r="T107" s="174" t="str">
        <f ca="1">IFERROR(VLOOKUP(ROW(A104),'فهرست بها کلی'!$D$13:$BO$1660,59,0),"")</f>
        <v/>
      </c>
      <c r="U107" s="174" t="str">
        <f ca="1">IFERROR(VLOOKUP(ROW(A104),'فهرست بها کلی'!$D$13:$BO$1660,62,0),"")</f>
        <v/>
      </c>
      <c r="V107" s="241">
        <f t="shared" ca="1" si="11"/>
        <v>0</v>
      </c>
      <c r="W107" s="242" t="str">
        <f t="shared" ca="1" si="12"/>
        <v/>
      </c>
      <c r="X107" s="174" t="str">
        <f ca="1">IFERROR(VLOOKUP(ROW(A104),'فهرست بها کلی'!$D$13:$BO$1660,9,0),"")</f>
        <v/>
      </c>
      <c r="Y107" s="174" t="str">
        <f ca="1">IFERROR(VLOOKUP(ROW(A104),'فهرست بها کلی'!$D$13:$BO$1660,10,0),"")</f>
        <v/>
      </c>
      <c r="Z107" s="174" t="str">
        <f ca="1">IFERROR(VLOOKUP(ROW(A104),'فهرست بها کلی'!$D$13:$BO$1660,11,0),"")</f>
        <v/>
      </c>
      <c r="AA107" s="174" t="str">
        <f ca="1">IFERROR(VLOOKUP(ROW(A104),'فهرست بها کلی'!$D$13:$BO$1660,12,0),"")</f>
        <v/>
      </c>
      <c r="AB107" s="243" t="str">
        <f t="shared" ca="1" si="13"/>
        <v/>
      </c>
      <c r="AC107" s="174" t="str">
        <f ca="1">IFERROR(VLOOKUP(ROW(A104),'فهرست بها کلی'!$D$13:$BO$1660,21,0),"")</f>
        <v/>
      </c>
      <c r="AD107" s="174" t="str">
        <f ca="1">IFERROR(VLOOKUP(ROW(A104),'فهرست بها کلی'!$D$13:$BO$1660,24,0),"")</f>
        <v/>
      </c>
      <c r="AE107" s="174" t="str">
        <f ca="1">IFERROR(VLOOKUP(ROW(A104),'فهرست بها کلی'!$D$13:$BO$1660,27,0),"")</f>
        <v/>
      </c>
      <c r="AF107" s="174" t="str">
        <f ca="1">IFERROR(VLOOKUP(ROW(A104),'فهرست بها کلی'!$D$13:$BO$1660,30,0),"")</f>
        <v/>
      </c>
      <c r="AG107" s="174" t="str">
        <f ca="1">IFERROR(VLOOKUP(ROW(A104),'فهرست بها کلی'!$D$13:$BO$1660,33,0),"")</f>
        <v/>
      </c>
      <c r="AH107" s="174" t="str">
        <f ca="1">IFERROR(VLOOKUP(ROW(A104),'فهرست بها کلی'!$D$13:$BO$1660,36,0),"")</f>
        <v/>
      </c>
      <c r="AI107" s="174" t="str">
        <f ca="1">IFERROR(VLOOKUP(ROW(A104),'فهرست بها کلی'!$D$13:$BO$1660,39,0),"")</f>
        <v/>
      </c>
      <c r="AJ107" s="174" t="str">
        <f ca="1">IFERROR(VLOOKUP(ROW(A104),'فهرست بها کلی'!$D$13:$BO$1660,42,0),"")</f>
        <v/>
      </c>
      <c r="AK107" s="174" t="str">
        <f ca="1">IFERROR(VLOOKUP(ROW(A104),'فهرست بها کلی'!$D$13:$BO$1660,45,0),"")</f>
        <v/>
      </c>
      <c r="AL107" s="174" t="str">
        <f ca="1">IFERROR(VLOOKUP(ROW(A104),'فهرست بها کلی'!$D$13:$BO$1660,48,0),"")</f>
        <v/>
      </c>
      <c r="AM107" s="174" t="str">
        <f ca="1">IFERROR(VLOOKUP(ROW(A104),'فهرست بها کلی'!$D$13:$BO$1660,51,0),"")</f>
        <v/>
      </c>
      <c r="AN107" s="174" t="str">
        <f ca="1">IFERROR(VLOOKUP(ROW(A104),'فهرست بها کلی'!$D$13:$BO$1660,54,0),"")</f>
        <v/>
      </c>
      <c r="AO107" s="174" t="str">
        <f ca="1">IFERROR(VLOOKUP(ROW(A104),'فهرست بها کلی'!$D$13:$BO$1660,57,0),"")</f>
        <v/>
      </c>
      <c r="AP107" s="174" t="str">
        <f ca="1">IFERROR(VLOOKUP(ROW(A104),'فهرست بها کلی'!$D$13:$BO$1660,60,0),"")</f>
        <v/>
      </c>
      <c r="AQ107" s="174" t="str">
        <f ca="1">IFERROR(VLOOKUP(ROW(A104),'فهرست بها کلی'!$D$13:$BO$1660,63,0),"")</f>
        <v/>
      </c>
      <c r="AR107" s="244">
        <f t="shared" ca="1" si="14"/>
        <v>0</v>
      </c>
      <c r="AS107" s="174" t="str">
        <f ca="1">IFERROR(VLOOKUP(ROW(A104),'فهرست بها کلی'!$D$13:$BO$1660,22,0),"")</f>
        <v/>
      </c>
      <c r="AT107" s="174" t="str">
        <f ca="1">IFERROR(VLOOKUP(ROW(A104),'فهرست بها کلی'!$D$13:$BO$1660,25,0),"")</f>
        <v/>
      </c>
      <c r="AU107" s="174" t="str">
        <f ca="1">IFERROR(VLOOKUP(ROW(A104),'فهرست بها کلی'!$D$13:$BO$1660,28,0),"")</f>
        <v/>
      </c>
      <c r="AV107" s="174" t="str">
        <f ca="1">IFERROR(VLOOKUP(ROW(A104),'فهرست بها کلی'!$D$13:$BO$1660,31,0),"")</f>
        <v/>
      </c>
      <c r="AW107" s="174" t="str">
        <f ca="1">IFERROR(VLOOKUP(ROW(A104),'فهرست بها کلی'!$D$13:$BO$1660,34,0),"")</f>
        <v/>
      </c>
      <c r="AX107" s="174" t="str">
        <f ca="1">IFERROR(VLOOKUP(ROW(A104),'فهرست بها کلی'!$D$13:$BO$1660,37,0),"")</f>
        <v/>
      </c>
      <c r="AY107" s="174" t="str">
        <f ca="1">IFERROR(VLOOKUP(ROW(A104),'فهرست بها کلی'!$D$13:$BO$1660,40,0),"")</f>
        <v/>
      </c>
      <c r="AZ107" s="174" t="str">
        <f ca="1">IFERROR(VLOOKUP(ROW(A104),'فهرست بها کلی'!$D$13:$BO$1660,43,0),"")</f>
        <v/>
      </c>
      <c r="BA107" s="174" t="str">
        <f ca="1">IFERROR(VLOOKUP(ROW(A104),'فهرست بها کلی'!$D$13:$BO$1660,46,0),"")</f>
        <v/>
      </c>
      <c r="BB107" s="174" t="str">
        <f ca="1">IFERROR(VLOOKUP(ROW(A104),'فهرست بها کلی'!$D$13:$BO$1660,49,0),"")</f>
        <v/>
      </c>
      <c r="BC107" s="174" t="str">
        <f ca="1">IFERROR(VLOOKUP(ROW(A104),'فهرست بها کلی'!$D$13:$BO$1660,52,0),"")</f>
        <v/>
      </c>
      <c r="BD107" s="174" t="str">
        <f ca="1">IFERROR(VLOOKUP(ROW(A104),'فهرست بها کلی'!$D$13:$BO$1660,55,0),"")</f>
        <v/>
      </c>
      <c r="BE107" s="174" t="str">
        <f ca="1">IFERROR(VLOOKUP(ROW(A104),'فهرست بها کلی'!$D$13:$BO$1660,58,0),"")</f>
        <v/>
      </c>
      <c r="BF107" s="174" t="str">
        <f ca="1">IFERROR(VLOOKUP(ROW(A104),'فهرست بها کلی'!$D$13:$BO$1660,61,0),"")</f>
        <v/>
      </c>
      <c r="BG107" s="174" t="str">
        <f ca="1">IFERROR(VLOOKUP(ROW(B104),'فهرست بها کلی'!$D$13:$BO$1660,64,0),"")</f>
        <v/>
      </c>
      <c r="BH107" s="174" t="str">
        <f ca="1">IFERROR(VLOOKUP(ROW(C104),'فهرست بها کلی'!$D$13:$BO$1660,15,0),"")</f>
        <v/>
      </c>
      <c r="BI107" s="245" t="str">
        <f t="shared" ca="1" si="15"/>
        <v xml:space="preserve"> </v>
      </c>
      <c r="BJ107" s="245" t="str">
        <f t="shared" ca="1" si="16"/>
        <v/>
      </c>
      <c r="BK107" s="189" t="str">
        <f t="shared" ca="1" si="17"/>
        <v/>
      </c>
      <c r="BL107" s="168" t="e">
        <f t="shared" ca="1" si="10"/>
        <v>#VALUE!</v>
      </c>
    </row>
    <row r="108" spans="1:64" ht="34.5" customHeight="1">
      <c r="A108" s="174" t="str">
        <f ca="1">IFERROR(VLOOKUP(ROW(A105),'فهرست بها کلی'!$D$13:$BO$1660,1,0),"")</f>
        <v/>
      </c>
      <c r="B108" s="174" t="str">
        <f ca="1">IFERROR(VLOOKUP(ROW(A105),'فهرست بها کلی'!$D$13:$BO$1660,4,0),"")</f>
        <v/>
      </c>
      <c r="C108" s="174" t="str">
        <f ca="1">IFERROR(VLOOKUP(ROW(A105),'فهرست بها کلی'!$D$13:$BO$1660,5,0),"")</f>
        <v/>
      </c>
      <c r="D108" s="174" t="str">
        <f ca="1">IFERROR(VLOOKUP(ROW(A105),'فهرست بها کلی'!$D$13:$BO$1660,6,0),"")</f>
        <v/>
      </c>
      <c r="E108" s="174" t="str">
        <f ca="1">IFERROR(VLOOKUP(ROW(A105),'فهرست بها کلی'!$D$13:$BO$1660,7,0),"")</f>
        <v/>
      </c>
      <c r="F108" s="174" t="str">
        <f ca="1">IFERROR(VLOOKUP(ROW(A105),'فهرست بها کلی'!$D$13:$BO$1660,8,0),"")</f>
        <v/>
      </c>
      <c r="G108" s="174" t="str">
        <f ca="1">IFERROR(VLOOKUP(ROW(A105),'فهرست بها کلی'!$D$13:$BO$1660,20,0),"")</f>
        <v/>
      </c>
      <c r="H108" s="174" t="str">
        <f ca="1">IFERROR(VLOOKUP(ROW(A105),'فهرست بها کلی'!$D$13:$BO$1660,23,0),"")</f>
        <v/>
      </c>
      <c r="I108" s="174" t="str">
        <f ca="1">IFERROR(VLOOKUP(ROW(A105),'فهرست بها کلی'!$D$13:$BO$1660,26,0),"")</f>
        <v/>
      </c>
      <c r="J108" s="174" t="str">
        <f ca="1">IFERROR(VLOOKUP(ROW(A105),'فهرست بها کلی'!$D$13:$BO$1660,29,0),"")</f>
        <v/>
      </c>
      <c r="K108" s="174" t="str">
        <f ca="1">IFERROR(VLOOKUP(ROW(A105),'فهرست بها کلی'!$D$13:$BO$1660,32,0),"")</f>
        <v/>
      </c>
      <c r="L108" s="174" t="str">
        <f ca="1">IFERROR(VLOOKUP(ROW(A105),'فهرست بها کلی'!$D$13:$BO$1660,35,0),"")</f>
        <v/>
      </c>
      <c r="M108" s="174" t="str">
        <f ca="1">IFERROR(VLOOKUP(ROW(A105),'فهرست بها کلی'!$D$13:$BO$1660,38,0),"")</f>
        <v/>
      </c>
      <c r="N108" s="174" t="str">
        <f ca="1">IFERROR(VLOOKUP(ROW(A105),'فهرست بها کلی'!$D$13:$BO$1660,41,0),"")</f>
        <v/>
      </c>
      <c r="O108" s="174" t="str">
        <f ca="1">IFERROR(VLOOKUP(ROW(A105),'فهرست بها کلی'!$D$13:$BO$1660,44,0),"")</f>
        <v/>
      </c>
      <c r="P108" s="174" t="str">
        <f ca="1">IFERROR(VLOOKUP(ROW(A105),'فهرست بها کلی'!$D$13:$BO$1660,47,0),"")</f>
        <v/>
      </c>
      <c r="Q108" s="174" t="str">
        <f ca="1">IFERROR(VLOOKUP(ROW(A105),'فهرست بها کلی'!$D$13:$BO$1660,50,0),"")</f>
        <v/>
      </c>
      <c r="R108" s="174" t="str">
        <f ca="1">IFERROR(VLOOKUP(ROW(A105),'فهرست بها کلی'!$D$13:$BO$1660,53,0),"")</f>
        <v/>
      </c>
      <c r="S108" s="174" t="str">
        <f ca="1">IFERROR(VLOOKUP(ROW(A105),'فهرست بها کلی'!$D$13:$BO$1660,56,0),"")</f>
        <v/>
      </c>
      <c r="T108" s="174" t="str">
        <f ca="1">IFERROR(VLOOKUP(ROW(A105),'فهرست بها کلی'!$D$13:$BO$1660,59,0),"")</f>
        <v/>
      </c>
      <c r="U108" s="174" t="str">
        <f ca="1">IFERROR(VLOOKUP(ROW(A105),'فهرست بها کلی'!$D$13:$BO$1660,62,0),"")</f>
        <v/>
      </c>
      <c r="V108" s="241">
        <f t="shared" ca="1" si="11"/>
        <v>0</v>
      </c>
      <c r="W108" s="242" t="str">
        <f t="shared" ca="1" si="12"/>
        <v/>
      </c>
      <c r="X108" s="174" t="str">
        <f ca="1">IFERROR(VLOOKUP(ROW(A105),'فهرست بها کلی'!$D$13:$BO$1660,9,0),"")</f>
        <v/>
      </c>
      <c r="Y108" s="174" t="str">
        <f ca="1">IFERROR(VLOOKUP(ROW(A105),'فهرست بها کلی'!$D$13:$BO$1660,10,0),"")</f>
        <v/>
      </c>
      <c r="Z108" s="174" t="str">
        <f ca="1">IFERROR(VLOOKUP(ROW(A105),'فهرست بها کلی'!$D$13:$BO$1660,11,0),"")</f>
        <v/>
      </c>
      <c r="AA108" s="174" t="str">
        <f ca="1">IFERROR(VLOOKUP(ROW(A105),'فهرست بها کلی'!$D$13:$BO$1660,12,0),"")</f>
        <v/>
      </c>
      <c r="AB108" s="243" t="str">
        <f t="shared" ca="1" si="13"/>
        <v/>
      </c>
      <c r="AC108" s="174" t="str">
        <f ca="1">IFERROR(VLOOKUP(ROW(A105),'فهرست بها کلی'!$D$13:$BO$1660,21,0),"")</f>
        <v/>
      </c>
      <c r="AD108" s="174" t="str">
        <f ca="1">IFERROR(VLOOKUP(ROW(A105),'فهرست بها کلی'!$D$13:$BO$1660,24,0),"")</f>
        <v/>
      </c>
      <c r="AE108" s="174" t="str">
        <f ca="1">IFERROR(VLOOKUP(ROW(A105),'فهرست بها کلی'!$D$13:$BO$1660,27,0),"")</f>
        <v/>
      </c>
      <c r="AF108" s="174" t="str">
        <f ca="1">IFERROR(VLOOKUP(ROW(A105),'فهرست بها کلی'!$D$13:$BO$1660,30,0),"")</f>
        <v/>
      </c>
      <c r="AG108" s="174" t="str">
        <f ca="1">IFERROR(VLOOKUP(ROW(A105),'فهرست بها کلی'!$D$13:$BO$1660,33,0),"")</f>
        <v/>
      </c>
      <c r="AH108" s="174" t="str">
        <f ca="1">IFERROR(VLOOKUP(ROW(A105),'فهرست بها کلی'!$D$13:$BO$1660,36,0),"")</f>
        <v/>
      </c>
      <c r="AI108" s="174" t="str">
        <f ca="1">IFERROR(VLOOKUP(ROW(A105),'فهرست بها کلی'!$D$13:$BO$1660,39,0),"")</f>
        <v/>
      </c>
      <c r="AJ108" s="174" t="str">
        <f ca="1">IFERROR(VLOOKUP(ROW(A105),'فهرست بها کلی'!$D$13:$BO$1660,42,0),"")</f>
        <v/>
      </c>
      <c r="AK108" s="174" t="str">
        <f ca="1">IFERROR(VLOOKUP(ROW(A105),'فهرست بها کلی'!$D$13:$BO$1660,45,0),"")</f>
        <v/>
      </c>
      <c r="AL108" s="174" t="str">
        <f ca="1">IFERROR(VLOOKUP(ROW(A105),'فهرست بها کلی'!$D$13:$BO$1660,48,0),"")</f>
        <v/>
      </c>
      <c r="AM108" s="174" t="str">
        <f ca="1">IFERROR(VLOOKUP(ROW(A105),'فهرست بها کلی'!$D$13:$BO$1660,51,0),"")</f>
        <v/>
      </c>
      <c r="AN108" s="174" t="str">
        <f ca="1">IFERROR(VLOOKUP(ROW(A105),'فهرست بها کلی'!$D$13:$BO$1660,54,0),"")</f>
        <v/>
      </c>
      <c r="AO108" s="174" t="str">
        <f ca="1">IFERROR(VLOOKUP(ROW(A105),'فهرست بها کلی'!$D$13:$BO$1660,57,0),"")</f>
        <v/>
      </c>
      <c r="AP108" s="174" t="str">
        <f ca="1">IFERROR(VLOOKUP(ROW(A105),'فهرست بها کلی'!$D$13:$BO$1660,60,0),"")</f>
        <v/>
      </c>
      <c r="AQ108" s="174" t="str">
        <f ca="1">IFERROR(VLOOKUP(ROW(A105),'فهرست بها کلی'!$D$13:$BO$1660,63,0),"")</f>
        <v/>
      </c>
      <c r="AR108" s="244">
        <f t="shared" ca="1" si="14"/>
        <v>0</v>
      </c>
      <c r="AS108" s="174" t="str">
        <f ca="1">IFERROR(VLOOKUP(ROW(A105),'فهرست بها کلی'!$D$13:$BO$1660,22,0),"")</f>
        <v/>
      </c>
      <c r="AT108" s="174" t="str">
        <f ca="1">IFERROR(VLOOKUP(ROW(A105),'فهرست بها کلی'!$D$13:$BO$1660,25,0),"")</f>
        <v/>
      </c>
      <c r="AU108" s="174" t="str">
        <f ca="1">IFERROR(VLOOKUP(ROW(A105),'فهرست بها کلی'!$D$13:$BO$1660,28,0),"")</f>
        <v/>
      </c>
      <c r="AV108" s="174" t="str">
        <f ca="1">IFERROR(VLOOKUP(ROW(A105),'فهرست بها کلی'!$D$13:$BO$1660,31,0),"")</f>
        <v/>
      </c>
      <c r="AW108" s="174" t="str">
        <f ca="1">IFERROR(VLOOKUP(ROW(A105),'فهرست بها کلی'!$D$13:$BO$1660,34,0),"")</f>
        <v/>
      </c>
      <c r="AX108" s="174" t="str">
        <f ca="1">IFERROR(VLOOKUP(ROW(A105),'فهرست بها کلی'!$D$13:$BO$1660,37,0),"")</f>
        <v/>
      </c>
      <c r="AY108" s="174" t="str">
        <f ca="1">IFERROR(VLOOKUP(ROW(A105),'فهرست بها کلی'!$D$13:$BO$1660,40,0),"")</f>
        <v/>
      </c>
      <c r="AZ108" s="174" t="str">
        <f ca="1">IFERROR(VLOOKUP(ROW(A105),'فهرست بها کلی'!$D$13:$BO$1660,43,0),"")</f>
        <v/>
      </c>
      <c r="BA108" s="174" t="str">
        <f ca="1">IFERROR(VLOOKUP(ROW(A105),'فهرست بها کلی'!$D$13:$BO$1660,46,0),"")</f>
        <v/>
      </c>
      <c r="BB108" s="174" t="str">
        <f ca="1">IFERROR(VLOOKUP(ROW(A105),'فهرست بها کلی'!$D$13:$BO$1660,49,0),"")</f>
        <v/>
      </c>
      <c r="BC108" s="174" t="str">
        <f ca="1">IFERROR(VLOOKUP(ROW(A105),'فهرست بها کلی'!$D$13:$BO$1660,52,0),"")</f>
        <v/>
      </c>
      <c r="BD108" s="174" t="str">
        <f ca="1">IFERROR(VLOOKUP(ROW(A105),'فهرست بها کلی'!$D$13:$BO$1660,55,0),"")</f>
        <v/>
      </c>
      <c r="BE108" s="174" t="str">
        <f ca="1">IFERROR(VLOOKUP(ROW(A105),'فهرست بها کلی'!$D$13:$BO$1660,58,0),"")</f>
        <v/>
      </c>
      <c r="BF108" s="174" t="str">
        <f ca="1">IFERROR(VLOOKUP(ROW(A105),'فهرست بها کلی'!$D$13:$BO$1660,61,0),"")</f>
        <v/>
      </c>
      <c r="BG108" s="174" t="str">
        <f ca="1">IFERROR(VLOOKUP(ROW(B105),'فهرست بها کلی'!$D$13:$BO$1660,64,0),"")</f>
        <v/>
      </c>
      <c r="BH108" s="174" t="str">
        <f ca="1">IFERROR(VLOOKUP(ROW(C105),'فهرست بها کلی'!$D$13:$BO$1660,15,0),"")</f>
        <v/>
      </c>
      <c r="BI108" s="245" t="str">
        <f t="shared" ca="1" si="15"/>
        <v xml:space="preserve"> </v>
      </c>
      <c r="BJ108" s="245" t="str">
        <f t="shared" ca="1" si="16"/>
        <v/>
      </c>
      <c r="BK108" s="189" t="str">
        <f t="shared" ca="1" si="17"/>
        <v/>
      </c>
      <c r="BL108" s="168" t="e">
        <f t="shared" ca="1" si="10"/>
        <v>#VALUE!</v>
      </c>
    </row>
    <row r="109" spans="1:64" ht="34.5" customHeight="1">
      <c r="A109" s="174" t="str">
        <f ca="1">IFERROR(VLOOKUP(ROW(A106),'فهرست بها کلی'!$D$13:$BO$1660,1,0),"")</f>
        <v/>
      </c>
      <c r="B109" s="174" t="str">
        <f ca="1">IFERROR(VLOOKUP(ROW(A106),'فهرست بها کلی'!$D$13:$BO$1660,4,0),"")</f>
        <v/>
      </c>
      <c r="C109" s="174" t="str">
        <f ca="1">IFERROR(VLOOKUP(ROW(A106),'فهرست بها کلی'!$D$13:$BO$1660,5,0),"")</f>
        <v/>
      </c>
      <c r="D109" s="174" t="str">
        <f ca="1">IFERROR(VLOOKUP(ROW(A106),'فهرست بها کلی'!$D$13:$BO$1660,6,0),"")</f>
        <v/>
      </c>
      <c r="E109" s="174" t="str">
        <f ca="1">IFERROR(VLOOKUP(ROW(A106),'فهرست بها کلی'!$D$13:$BO$1660,7,0),"")</f>
        <v/>
      </c>
      <c r="F109" s="174" t="str">
        <f ca="1">IFERROR(VLOOKUP(ROW(A106),'فهرست بها کلی'!$D$13:$BO$1660,8,0),"")</f>
        <v/>
      </c>
      <c r="G109" s="174" t="str">
        <f ca="1">IFERROR(VLOOKUP(ROW(A106),'فهرست بها کلی'!$D$13:$BO$1660,20,0),"")</f>
        <v/>
      </c>
      <c r="H109" s="174" t="str">
        <f ca="1">IFERROR(VLOOKUP(ROW(A106),'فهرست بها کلی'!$D$13:$BO$1660,23,0),"")</f>
        <v/>
      </c>
      <c r="I109" s="174" t="str">
        <f ca="1">IFERROR(VLOOKUP(ROW(A106),'فهرست بها کلی'!$D$13:$BO$1660,26,0),"")</f>
        <v/>
      </c>
      <c r="J109" s="174" t="str">
        <f ca="1">IFERROR(VLOOKUP(ROW(A106),'فهرست بها کلی'!$D$13:$BO$1660,29,0),"")</f>
        <v/>
      </c>
      <c r="K109" s="174" t="str">
        <f ca="1">IFERROR(VLOOKUP(ROW(A106),'فهرست بها کلی'!$D$13:$BO$1660,32,0),"")</f>
        <v/>
      </c>
      <c r="L109" s="174" t="str">
        <f ca="1">IFERROR(VLOOKUP(ROW(A106),'فهرست بها کلی'!$D$13:$BO$1660,35,0),"")</f>
        <v/>
      </c>
      <c r="M109" s="174" t="str">
        <f ca="1">IFERROR(VLOOKUP(ROW(A106),'فهرست بها کلی'!$D$13:$BO$1660,38,0),"")</f>
        <v/>
      </c>
      <c r="N109" s="174" t="str">
        <f ca="1">IFERROR(VLOOKUP(ROW(A106),'فهرست بها کلی'!$D$13:$BO$1660,41,0),"")</f>
        <v/>
      </c>
      <c r="O109" s="174" t="str">
        <f ca="1">IFERROR(VLOOKUP(ROW(A106),'فهرست بها کلی'!$D$13:$BO$1660,44,0),"")</f>
        <v/>
      </c>
      <c r="P109" s="174" t="str">
        <f ca="1">IFERROR(VLOOKUP(ROW(A106),'فهرست بها کلی'!$D$13:$BO$1660,47,0),"")</f>
        <v/>
      </c>
      <c r="Q109" s="174" t="str">
        <f ca="1">IFERROR(VLOOKUP(ROW(A106),'فهرست بها کلی'!$D$13:$BO$1660,50,0),"")</f>
        <v/>
      </c>
      <c r="R109" s="174" t="str">
        <f ca="1">IFERROR(VLOOKUP(ROW(A106),'فهرست بها کلی'!$D$13:$BO$1660,53,0),"")</f>
        <v/>
      </c>
      <c r="S109" s="174" t="str">
        <f ca="1">IFERROR(VLOOKUP(ROW(A106),'فهرست بها کلی'!$D$13:$BO$1660,56,0),"")</f>
        <v/>
      </c>
      <c r="T109" s="174" t="str">
        <f ca="1">IFERROR(VLOOKUP(ROW(A106),'فهرست بها کلی'!$D$13:$BO$1660,59,0),"")</f>
        <v/>
      </c>
      <c r="U109" s="174" t="str">
        <f ca="1">IFERROR(VLOOKUP(ROW(A106),'فهرست بها کلی'!$D$13:$BO$1660,62,0),"")</f>
        <v/>
      </c>
      <c r="V109" s="241">
        <f t="shared" ca="1" si="11"/>
        <v>0</v>
      </c>
      <c r="W109" s="242" t="str">
        <f t="shared" ca="1" si="12"/>
        <v/>
      </c>
      <c r="X109" s="174" t="str">
        <f ca="1">IFERROR(VLOOKUP(ROW(A106),'فهرست بها کلی'!$D$13:$BO$1660,9,0),"")</f>
        <v/>
      </c>
      <c r="Y109" s="174" t="str">
        <f ca="1">IFERROR(VLOOKUP(ROW(A106),'فهرست بها کلی'!$D$13:$BO$1660,10,0),"")</f>
        <v/>
      </c>
      <c r="Z109" s="174" t="str">
        <f ca="1">IFERROR(VLOOKUP(ROW(A106),'فهرست بها کلی'!$D$13:$BO$1660,11,0),"")</f>
        <v/>
      </c>
      <c r="AA109" s="174" t="str">
        <f ca="1">IFERROR(VLOOKUP(ROW(A106),'فهرست بها کلی'!$D$13:$BO$1660,12,0),"")</f>
        <v/>
      </c>
      <c r="AB109" s="243" t="str">
        <f t="shared" ca="1" si="13"/>
        <v/>
      </c>
      <c r="AC109" s="174" t="str">
        <f ca="1">IFERROR(VLOOKUP(ROW(A106),'فهرست بها کلی'!$D$13:$BO$1660,21,0),"")</f>
        <v/>
      </c>
      <c r="AD109" s="174" t="str">
        <f ca="1">IFERROR(VLOOKUP(ROW(A106),'فهرست بها کلی'!$D$13:$BO$1660,24,0),"")</f>
        <v/>
      </c>
      <c r="AE109" s="174" t="str">
        <f ca="1">IFERROR(VLOOKUP(ROW(A106),'فهرست بها کلی'!$D$13:$BO$1660,27,0),"")</f>
        <v/>
      </c>
      <c r="AF109" s="174" t="str">
        <f ca="1">IFERROR(VLOOKUP(ROW(A106),'فهرست بها کلی'!$D$13:$BO$1660,30,0),"")</f>
        <v/>
      </c>
      <c r="AG109" s="174" t="str">
        <f ca="1">IFERROR(VLOOKUP(ROW(A106),'فهرست بها کلی'!$D$13:$BO$1660,33,0),"")</f>
        <v/>
      </c>
      <c r="AH109" s="174" t="str">
        <f ca="1">IFERROR(VLOOKUP(ROW(A106),'فهرست بها کلی'!$D$13:$BO$1660,36,0),"")</f>
        <v/>
      </c>
      <c r="AI109" s="174" t="str">
        <f ca="1">IFERROR(VLOOKUP(ROW(A106),'فهرست بها کلی'!$D$13:$BO$1660,39,0),"")</f>
        <v/>
      </c>
      <c r="AJ109" s="174" t="str">
        <f ca="1">IFERROR(VLOOKUP(ROW(A106),'فهرست بها کلی'!$D$13:$BO$1660,42,0),"")</f>
        <v/>
      </c>
      <c r="AK109" s="174" t="str">
        <f ca="1">IFERROR(VLOOKUP(ROW(A106),'فهرست بها کلی'!$D$13:$BO$1660,45,0),"")</f>
        <v/>
      </c>
      <c r="AL109" s="174" t="str">
        <f ca="1">IFERROR(VLOOKUP(ROW(A106),'فهرست بها کلی'!$D$13:$BO$1660,48,0),"")</f>
        <v/>
      </c>
      <c r="AM109" s="174" t="str">
        <f ca="1">IFERROR(VLOOKUP(ROW(A106),'فهرست بها کلی'!$D$13:$BO$1660,51,0),"")</f>
        <v/>
      </c>
      <c r="AN109" s="174" t="str">
        <f ca="1">IFERROR(VLOOKUP(ROW(A106),'فهرست بها کلی'!$D$13:$BO$1660,54,0),"")</f>
        <v/>
      </c>
      <c r="AO109" s="174" t="str">
        <f ca="1">IFERROR(VLOOKUP(ROW(A106),'فهرست بها کلی'!$D$13:$BO$1660,57,0),"")</f>
        <v/>
      </c>
      <c r="AP109" s="174" t="str">
        <f ca="1">IFERROR(VLOOKUP(ROW(A106),'فهرست بها کلی'!$D$13:$BO$1660,60,0),"")</f>
        <v/>
      </c>
      <c r="AQ109" s="174" t="str">
        <f ca="1">IFERROR(VLOOKUP(ROW(A106),'فهرست بها کلی'!$D$13:$BO$1660,63,0),"")</f>
        <v/>
      </c>
      <c r="AR109" s="244">
        <f t="shared" ca="1" si="14"/>
        <v>0</v>
      </c>
      <c r="AS109" s="174" t="str">
        <f ca="1">IFERROR(VLOOKUP(ROW(A106),'فهرست بها کلی'!$D$13:$BO$1660,22,0),"")</f>
        <v/>
      </c>
      <c r="AT109" s="174" t="str">
        <f ca="1">IFERROR(VLOOKUP(ROW(A106),'فهرست بها کلی'!$D$13:$BO$1660,25,0),"")</f>
        <v/>
      </c>
      <c r="AU109" s="174" t="str">
        <f ca="1">IFERROR(VLOOKUP(ROW(A106),'فهرست بها کلی'!$D$13:$BO$1660,28,0),"")</f>
        <v/>
      </c>
      <c r="AV109" s="174" t="str">
        <f ca="1">IFERROR(VLOOKUP(ROW(A106),'فهرست بها کلی'!$D$13:$BO$1660,31,0),"")</f>
        <v/>
      </c>
      <c r="AW109" s="174" t="str">
        <f ca="1">IFERROR(VLOOKUP(ROW(A106),'فهرست بها کلی'!$D$13:$BO$1660,34,0),"")</f>
        <v/>
      </c>
      <c r="AX109" s="174" t="str">
        <f ca="1">IFERROR(VLOOKUP(ROW(A106),'فهرست بها کلی'!$D$13:$BO$1660,37,0),"")</f>
        <v/>
      </c>
      <c r="AY109" s="174" t="str">
        <f ca="1">IFERROR(VLOOKUP(ROW(A106),'فهرست بها کلی'!$D$13:$BO$1660,40,0),"")</f>
        <v/>
      </c>
      <c r="AZ109" s="174" t="str">
        <f ca="1">IFERROR(VLOOKUP(ROW(A106),'فهرست بها کلی'!$D$13:$BO$1660,43,0),"")</f>
        <v/>
      </c>
      <c r="BA109" s="174" t="str">
        <f ca="1">IFERROR(VLOOKUP(ROW(A106),'فهرست بها کلی'!$D$13:$BO$1660,46,0),"")</f>
        <v/>
      </c>
      <c r="BB109" s="174" t="str">
        <f ca="1">IFERROR(VLOOKUP(ROW(A106),'فهرست بها کلی'!$D$13:$BO$1660,49,0),"")</f>
        <v/>
      </c>
      <c r="BC109" s="174" t="str">
        <f ca="1">IFERROR(VLOOKUP(ROW(A106),'فهرست بها کلی'!$D$13:$BO$1660,52,0),"")</f>
        <v/>
      </c>
      <c r="BD109" s="174" t="str">
        <f ca="1">IFERROR(VLOOKUP(ROW(A106),'فهرست بها کلی'!$D$13:$BO$1660,55,0),"")</f>
        <v/>
      </c>
      <c r="BE109" s="174" t="str">
        <f ca="1">IFERROR(VLOOKUP(ROW(A106),'فهرست بها کلی'!$D$13:$BO$1660,58,0),"")</f>
        <v/>
      </c>
      <c r="BF109" s="174" t="str">
        <f ca="1">IFERROR(VLOOKUP(ROW(A106),'فهرست بها کلی'!$D$13:$BO$1660,61,0),"")</f>
        <v/>
      </c>
      <c r="BG109" s="174" t="str">
        <f ca="1">IFERROR(VLOOKUP(ROW(B106),'فهرست بها کلی'!$D$13:$BO$1660,64,0),"")</f>
        <v/>
      </c>
      <c r="BH109" s="174" t="str">
        <f ca="1">IFERROR(VLOOKUP(ROW(C106),'فهرست بها کلی'!$D$13:$BO$1660,15,0),"")</f>
        <v/>
      </c>
      <c r="BI109" s="245" t="str">
        <f t="shared" ca="1" si="15"/>
        <v xml:space="preserve"> </v>
      </c>
      <c r="BJ109" s="245" t="str">
        <f t="shared" ca="1" si="16"/>
        <v/>
      </c>
      <c r="BK109" s="189" t="str">
        <f t="shared" ca="1" si="17"/>
        <v/>
      </c>
      <c r="BL109" s="168" t="e">
        <f t="shared" ca="1" si="10"/>
        <v>#VALUE!</v>
      </c>
    </row>
    <row r="110" spans="1:64" ht="34.5" customHeight="1">
      <c r="A110" s="174" t="str">
        <f ca="1">IFERROR(VLOOKUP(ROW(A107),'فهرست بها کلی'!$D$13:$BO$1660,1,0),"")</f>
        <v/>
      </c>
      <c r="B110" s="174" t="str">
        <f ca="1">IFERROR(VLOOKUP(ROW(A107),'فهرست بها کلی'!$D$13:$BO$1660,4,0),"")</f>
        <v/>
      </c>
      <c r="C110" s="174" t="str">
        <f ca="1">IFERROR(VLOOKUP(ROW(A107),'فهرست بها کلی'!$D$13:$BO$1660,5,0),"")</f>
        <v/>
      </c>
      <c r="D110" s="174" t="str">
        <f ca="1">IFERROR(VLOOKUP(ROW(A107),'فهرست بها کلی'!$D$13:$BO$1660,6,0),"")</f>
        <v/>
      </c>
      <c r="E110" s="174" t="str">
        <f ca="1">IFERROR(VLOOKUP(ROW(A107),'فهرست بها کلی'!$D$13:$BO$1660,7,0),"")</f>
        <v/>
      </c>
      <c r="F110" s="174" t="str">
        <f ca="1">IFERROR(VLOOKUP(ROW(A107),'فهرست بها کلی'!$D$13:$BO$1660,8,0),"")</f>
        <v/>
      </c>
      <c r="G110" s="174" t="str">
        <f ca="1">IFERROR(VLOOKUP(ROW(A107),'فهرست بها کلی'!$D$13:$BO$1660,20,0),"")</f>
        <v/>
      </c>
      <c r="H110" s="174" t="str">
        <f ca="1">IFERROR(VLOOKUP(ROW(A107),'فهرست بها کلی'!$D$13:$BO$1660,23,0),"")</f>
        <v/>
      </c>
      <c r="I110" s="174" t="str">
        <f ca="1">IFERROR(VLOOKUP(ROW(A107),'فهرست بها کلی'!$D$13:$BO$1660,26,0),"")</f>
        <v/>
      </c>
      <c r="J110" s="174" t="str">
        <f ca="1">IFERROR(VLOOKUP(ROW(A107),'فهرست بها کلی'!$D$13:$BO$1660,29,0),"")</f>
        <v/>
      </c>
      <c r="K110" s="174" t="str">
        <f ca="1">IFERROR(VLOOKUP(ROW(A107),'فهرست بها کلی'!$D$13:$BO$1660,32,0),"")</f>
        <v/>
      </c>
      <c r="L110" s="174" t="str">
        <f ca="1">IFERROR(VLOOKUP(ROW(A107),'فهرست بها کلی'!$D$13:$BO$1660,35,0),"")</f>
        <v/>
      </c>
      <c r="M110" s="174" t="str">
        <f ca="1">IFERROR(VLOOKUP(ROW(A107),'فهرست بها کلی'!$D$13:$BO$1660,38,0),"")</f>
        <v/>
      </c>
      <c r="N110" s="174" t="str">
        <f ca="1">IFERROR(VLOOKUP(ROW(A107),'فهرست بها کلی'!$D$13:$BO$1660,41,0),"")</f>
        <v/>
      </c>
      <c r="O110" s="174" t="str">
        <f ca="1">IFERROR(VLOOKUP(ROW(A107),'فهرست بها کلی'!$D$13:$BO$1660,44,0),"")</f>
        <v/>
      </c>
      <c r="P110" s="174" t="str">
        <f ca="1">IFERROR(VLOOKUP(ROW(A107),'فهرست بها کلی'!$D$13:$BO$1660,47,0),"")</f>
        <v/>
      </c>
      <c r="Q110" s="174" t="str">
        <f ca="1">IFERROR(VLOOKUP(ROW(A107),'فهرست بها کلی'!$D$13:$BO$1660,50,0),"")</f>
        <v/>
      </c>
      <c r="R110" s="174" t="str">
        <f ca="1">IFERROR(VLOOKUP(ROW(A107),'فهرست بها کلی'!$D$13:$BO$1660,53,0),"")</f>
        <v/>
      </c>
      <c r="S110" s="174" t="str">
        <f ca="1">IFERROR(VLOOKUP(ROW(A107),'فهرست بها کلی'!$D$13:$BO$1660,56,0),"")</f>
        <v/>
      </c>
      <c r="T110" s="174" t="str">
        <f ca="1">IFERROR(VLOOKUP(ROW(A107),'فهرست بها کلی'!$D$13:$BO$1660,59,0),"")</f>
        <v/>
      </c>
      <c r="U110" s="174" t="str">
        <f ca="1">IFERROR(VLOOKUP(ROW(A107),'فهرست بها کلی'!$D$13:$BO$1660,62,0),"")</f>
        <v/>
      </c>
      <c r="V110" s="241">
        <f t="shared" ca="1" si="11"/>
        <v>0</v>
      </c>
      <c r="W110" s="242" t="str">
        <f t="shared" ca="1" si="12"/>
        <v/>
      </c>
      <c r="X110" s="174" t="str">
        <f ca="1">IFERROR(VLOOKUP(ROW(A107),'فهرست بها کلی'!$D$13:$BO$1660,9,0),"")</f>
        <v/>
      </c>
      <c r="Y110" s="174" t="str">
        <f ca="1">IFERROR(VLOOKUP(ROW(A107),'فهرست بها کلی'!$D$13:$BO$1660,10,0),"")</f>
        <v/>
      </c>
      <c r="Z110" s="174" t="str">
        <f ca="1">IFERROR(VLOOKUP(ROW(A107),'فهرست بها کلی'!$D$13:$BO$1660,11,0),"")</f>
        <v/>
      </c>
      <c r="AA110" s="174" t="str">
        <f ca="1">IFERROR(VLOOKUP(ROW(A107),'فهرست بها کلی'!$D$13:$BO$1660,12,0),"")</f>
        <v/>
      </c>
      <c r="AB110" s="243" t="str">
        <f t="shared" ca="1" si="13"/>
        <v/>
      </c>
      <c r="AC110" s="174" t="str">
        <f ca="1">IFERROR(VLOOKUP(ROW(A107),'فهرست بها کلی'!$D$13:$BO$1660,21,0),"")</f>
        <v/>
      </c>
      <c r="AD110" s="174" t="str">
        <f ca="1">IFERROR(VLOOKUP(ROW(A107),'فهرست بها کلی'!$D$13:$BO$1660,24,0),"")</f>
        <v/>
      </c>
      <c r="AE110" s="174" t="str">
        <f ca="1">IFERROR(VLOOKUP(ROW(A107),'فهرست بها کلی'!$D$13:$BO$1660,27,0),"")</f>
        <v/>
      </c>
      <c r="AF110" s="174" t="str">
        <f ca="1">IFERROR(VLOOKUP(ROW(A107),'فهرست بها کلی'!$D$13:$BO$1660,30,0),"")</f>
        <v/>
      </c>
      <c r="AG110" s="174" t="str">
        <f ca="1">IFERROR(VLOOKUP(ROW(A107),'فهرست بها کلی'!$D$13:$BO$1660,33,0),"")</f>
        <v/>
      </c>
      <c r="AH110" s="174" t="str">
        <f ca="1">IFERROR(VLOOKUP(ROW(A107),'فهرست بها کلی'!$D$13:$BO$1660,36,0),"")</f>
        <v/>
      </c>
      <c r="AI110" s="174" t="str">
        <f ca="1">IFERROR(VLOOKUP(ROW(A107),'فهرست بها کلی'!$D$13:$BO$1660,39,0),"")</f>
        <v/>
      </c>
      <c r="AJ110" s="174" t="str">
        <f ca="1">IFERROR(VLOOKUP(ROW(A107),'فهرست بها کلی'!$D$13:$BO$1660,42,0),"")</f>
        <v/>
      </c>
      <c r="AK110" s="174" t="str">
        <f ca="1">IFERROR(VLOOKUP(ROW(A107),'فهرست بها کلی'!$D$13:$BO$1660,45,0),"")</f>
        <v/>
      </c>
      <c r="AL110" s="174" t="str">
        <f ca="1">IFERROR(VLOOKUP(ROW(A107),'فهرست بها کلی'!$D$13:$BO$1660,48,0),"")</f>
        <v/>
      </c>
      <c r="AM110" s="174" t="str">
        <f ca="1">IFERROR(VLOOKUP(ROW(A107),'فهرست بها کلی'!$D$13:$BO$1660,51,0),"")</f>
        <v/>
      </c>
      <c r="AN110" s="174" t="str">
        <f ca="1">IFERROR(VLOOKUP(ROW(A107),'فهرست بها کلی'!$D$13:$BO$1660,54,0),"")</f>
        <v/>
      </c>
      <c r="AO110" s="174" t="str">
        <f ca="1">IFERROR(VLOOKUP(ROW(A107),'فهرست بها کلی'!$D$13:$BO$1660,57,0),"")</f>
        <v/>
      </c>
      <c r="AP110" s="174" t="str">
        <f ca="1">IFERROR(VLOOKUP(ROW(A107),'فهرست بها کلی'!$D$13:$BO$1660,60,0),"")</f>
        <v/>
      </c>
      <c r="AQ110" s="174" t="str">
        <f ca="1">IFERROR(VLOOKUP(ROW(A107),'فهرست بها کلی'!$D$13:$BO$1660,63,0),"")</f>
        <v/>
      </c>
      <c r="AR110" s="244">
        <f t="shared" ca="1" si="14"/>
        <v>0</v>
      </c>
      <c r="AS110" s="174" t="str">
        <f ca="1">IFERROR(VLOOKUP(ROW(A107),'فهرست بها کلی'!$D$13:$BO$1660,22,0),"")</f>
        <v/>
      </c>
      <c r="AT110" s="174" t="str">
        <f ca="1">IFERROR(VLOOKUP(ROW(A107),'فهرست بها کلی'!$D$13:$BO$1660,25,0),"")</f>
        <v/>
      </c>
      <c r="AU110" s="174" t="str">
        <f ca="1">IFERROR(VLOOKUP(ROW(A107),'فهرست بها کلی'!$D$13:$BO$1660,28,0),"")</f>
        <v/>
      </c>
      <c r="AV110" s="174" t="str">
        <f ca="1">IFERROR(VLOOKUP(ROW(A107),'فهرست بها کلی'!$D$13:$BO$1660,31,0),"")</f>
        <v/>
      </c>
      <c r="AW110" s="174" t="str">
        <f ca="1">IFERROR(VLOOKUP(ROW(A107),'فهرست بها کلی'!$D$13:$BO$1660,34,0),"")</f>
        <v/>
      </c>
      <c r="AX110" s="174" t="str">
        <f ca="1">IFERROR(VLOOKUP(ROW(A107),'فهرست بها کلی'!$D$13:$BO$1660,37,0),"")</f>
        <v/>
      </c>
      <c r="AY110" s="174" t="str">
        <f ca="1">IFERROR(VLOOKUP(ROW(A107),'فهرست بها کلی'!$D$13:$BO$1660,40,0),"")</f>
        <v/>
      </c>
      <c r="AZ110" s="174" t="str">
        <f ca="1">IFERROR(VLOOKUP(ROW(A107),'فهرست بها کلی'!$D$13:$BO$1660,43,0),"")</f>
        <v/>
      </c>
      <c r="BA110" s="174" t="str">
        <f ca="1">IFERROR(VLOOKUP(ROW(A107),'فهرست بها کلی'!$D$13:$BO$1660,46,0),"")</f>
        <v/>
      </c>
      <c r="BB110" s="174" t="str">
        <f ca="1">IFERROR(VLOOKUP(ROW(A107),'فهرست بها کلی'!$D$13:$BO$1660,49,0),"")</f>
        <v/>
      </c>
      <c r="BC110" s="174" t="str">
        <f ca="1">IFERROR(VLOOKUP(ROW(A107),'فهرست بها کلی'!$D$13:$BO$1660,52,0),"")</f>
        <v/>
      </c>
      <c r="BD110" s="174" t="str">
        <f ca="1">IFERROR(VLOOKUP(ROW(A107),'فهرست بها کلی'!$D$13:$BO$1660,55,0),"")</f>
        <v/>
      </c>
      <c r="BE110" s="174" t="str">
        <f ca="1">IFERROR(VLOOKUP(ROW(A107),'فهرست بها کلی'!$D$13:$BO$1660,58,0),"")</f>
        <v/>
      </c>
      <c r="BF110" s="174" t="str">
        <f ca="1">IFERROR(VLOOKUP(ROW(A107),'فهرست بها کلی'!$D$13:$BO$1660,61,0),"")</f>
        <v/>
      </c>
      <c r="BG110" s="174" t="str">
        <f ca="1">IFERROR(VLOOKUP(ROW(B107),'فهرست بها کلی'!$D$13:$BO$1660,64,0),"")</f>
        <v/>
      </c>
      <c r="BH110" s="174" t="str">
        <f ca="1">IFERROR(VLOOKUP(ROW(C107),'فهرست بها کلی'!$D$13:$BO$1660,15,0),"")</f>
        <v/>
      </c>
      <c r="BI110" s="245" t="str">
        <f t="shared" ca="1" si="15"/>
        <v xml:space="preserve"> </v>
      </c>
      <c r="BJ110" s="245" t="str">
        <f t="shared" ca="1" si="16"/>
        <v/>
      </c>
      <c r="BK110" s="189" t="str">
        <f t="shared" ca="1" si="17"/>
        <v/>
      </c>
      <c r="BL110" s="168" t="e">
        <f t="shared" ca="1" si="10"/>
        <v>#VALUE!</v>
      </c>
    </row>
    <row r="111" spans="1:64" ht="34.5" customHeight="1">
      <c r="A111" s="174" t="str">
        <f ca="1">IFERROR(VLOOKUP(ROW(A108),'فهرست بها کلی'!$D$13:$BO$1660,1,0),"")</f>
        <v/>
      </c>
      <c r="B111" s="174" t="str">
        <f ca="1">IFERROR(VLOOKUP(ROW(A108),'فهرست بها کلی'!$D$13:$BO$1660,4,0),"")</f>
        <v/>
      </c>
      <c r="C111" s="174" t="str">
        <f ca="1">IFERROR(VLOOKUP(ROW(A108),'فهرست بها کلی'!$D$13:$BO$1660,5,0),"")</f>
        <v/>
      </c>
      <c r="D111" s="174" t="str">
        <f ca="1">IFERROR(VLOOKUP(ROW(A108),'فهرست بها کلی'!$D$13:$BO$1660,6,0),"")</f>
        <v/>
      </c>
      <c r="E111" s="174" t="str">
        <f ca="1">IFERROR(VLOOKUP(ROW(A108),'فهرست بها کلی'!$D$13:$BO$1660,7,0),"")</f>
        <v/>
      </c>
      <c r="F111" s="174" t="str">
        <f ca="1">IFERROR(VLOOKUP(ROW(A108),'فهرست بها کلی'!$D$13:$BO$1660,8,0),"")</f>
        <v/>
      </c>
      <c r="G111" s="174" t="str">
        <f ca="1">IFERROR(VLOOKUP(ROW(A108),'فهرست بها کلی'!$D$13:$BO$1660,20,0),"")</f>
        <v/>
      </c>
      <c r="H111" s="174" t="str">
        <f ca="1">IFERROR(VLOOKUP(ROW(A108),'فهرست بها کلی'!$D$13:$BO$1660,23,0),"")</f>
        <v/>
      </c>
      <c r="I111" s="174" t="str">
        <f ca="1">IFERROR(VLOOKUP(ROW(A108),'فهرست بها کلی'!$D$13:$BO$1660,26,0),"")</f>
        <v/>
      </c>
      <c r="J111" s="174" t="str">
        <f ca="1">IFERROR(VLOOKUP(ROW(A108),'فهرست بها کلی'!$D$13:$BO$1660,29,0),"")</f>
        <v/>
      </c>
      <c r="K111" s="174" t="str">
        <f ca="1">IFERROR(VLOOKUP(ROW(A108),'فهرست بها کلی'!$D$13:$BO$1660,32,0),"")</f>
        <v/>
      </c>
      <c r="L111" s="174" t="str">
        <f ca="1">IFERROR(VLOOKUP(ROW(A108),'فهرست بها کلی'!$D$13:$BO$1660,35,0),"")</f>
        <v/>
      </c>
      <c r="M111" s="174" t="str">
        <f ca="1">IFERROR(VLOOKUP(ROW(A108),'فهرست بها کلی'!$D$13:$BO$1660,38,0),"")</f>
        <v/>
      </c>
      <c r="N111" s="174" t="str">
        <f ca="1">IFERROR(VLOOKUP(ROW(A108),'فهرست بها کلی'!$D$13:$BO$1660,41,0),"")</f>
        <v/>
      </c>
      <c r="O111" s="174" t="str">
        <f ca="1">IFERROR(VLOOKUP(ROW(A108),'فهرست بها کلی'!$D$13:$BO$1660,44,0),"")</f>
        <v/>
      </c>
      <c r="P111" s="174" t="str">
        <f ca="1">IFERROR(VLOOKUP(ROW(A108),'فهرست بها کلی'!$D$13:$BO$1660,47,0),"")</f>
        <v/>
      </c>
      <c r="Q111" s="174" t="str">
        <f ca="1">IFERROR(VLOOKUP(ROW(A108),'فهرست بها کلی'!$D$13:$BO$1660,50,0),"")</f>
        <v/>
      </c>
      <c r="R111" s="174" t="str">
        <f ca="1">IFERROR(VLOOKUP(ROW(A108),'فهرست بها کلی'!$D$13:$BO$1660,53,0),"")</f>
        <v/>
      </c>
      <c r="S111" s="174" t="str">
        <f ca="1">IFERROR(VLOOKUP(ROW(A108),'فهرست بها کلی'!$D$13:$BO$1660,56,0),"")</f>
        <v/>
      </c>
      <c r="T111" s="174" t="str">
        <f ca="1">IFERROR(VLOOKUP(ROW(A108),'فهرست بها کلی'!$D$13:$BO$1660,59,0),"")</f>
        <v/>
      </c>
      <c r="U111" s="174" t="str">
        <f ca="1">IFERROR(VLOOKUP(ROW(A108),'فهرست بها کلی'!$D$13:$BO$1660,62,0),"")</f>
        <v/>
      </c>
      <c r="V111" s="241">
        <f t="shared" ca="1" si="11"/>
        <v>0</v>
      </c>
      <c r="W111" s="242" t="str">
        <f t="shared" ca="1" si="12"/>
        <v/>
      </c>
      <c r="X111" s="174" t="str">
        <f ca="1">IFERROR(VLOOKUP(ROW(A108),'فهرست بها کلی'!$D$13:$BO$1660,9,0),"")</f>
        <v/>
      </c>
      <c r="Y111" s="174" t="str">
        <f ca="1">IFERROR(VLOOKUP(ROW(A108),'فهرست بها کلی'!$D$13:$BO$1660,10,0),"")</f>
        <v/>
      </c>
      <c r="Z111" s="174" t="str">
        <f ca="1">IFERROR(VLOOKUP(ROW(A108),'فهرست بها کلی'!$D$13:$BO$1660,11,0),"")</f>
        <v/>
      </c>
      <c r="AA111" s="174" t="str">
        <f ca="1">IFERROR(VLOOKUP(ROW(A108),'فهرست بها کلی'!$D$13:$BO$1660,12,0),"")</f>
        <v/>
      </c>
      <c r="AB111" s="243" t="str">
        <f t="shared" ca="1" si="13"/>
        <v/>
      </c>
      <c r="AC111" s="174" t="str">
        <f ca="1">IFERROR(VLOOKUP(ROW(A108),'فهرست بها کلی'!$D$13:$BO$1660,21,0),"")</f>
        <v/>
      </c>
      <c r="AD111" s="174" t="str">
        <f ca="1">IFERROR(VLOOKUP(ROW(A108),'فهرست بها کلی'!$D$13:$BO$1660,24,0),"")</f>
        <v/>
      </c>
      <c r="AE111" s="174" t="str">
        <f ca="1">IFERROR(VLOOKUP(ROW(A108),'فهرست بها کلی'!$D$13:$BO$1660,27,0),"")</f>
        <v/>
      </c>
      <c r="AF111" s="174" t="str">
        <f ca="1">IFERROR(VLOOKUP(ROW(A108),'فهرست بها کلی'!$D$13:$BO$1660,30,0),"")</f>
        <v/>
      </c>
      <c r="AG111" s="174" t="str">
        <f ca="1">IFERROR(VLOOKUP(ROW(A108),'فهرست بها کلی'!$D$13:$BO$1660,33,0),"")</f>
        <v/>
      </c>
      <c r="AH111" s="174" t="str">
        <f ca="1">IFERROR(VLOOKUP(ROW(A108),'فهرست بها کلی'!$D$13:$BO$1660,36,0),"")</f>
        <v/>
      </c>
      <c r="AI111" s="174" t="str">
        <f ca="1">IFERROR(VLOOKUP(ROW(A108),'فهرست بها کلی'!$D$13:$BO$1660,39,0),"")</f>
        <v/>
      </c>
      <c r="AJ111" s="174" t="str">
        <f ca="1">IFERROR(VLOOKUP(ROW(A108),'فهرست بها کلی'!$D$13:$BO$1660,42,0),"")</f>
        <v/>
      </c>
      <c r="AK111" s="174" t="str">
        <f ca="1">IFERROR(VLOOKUP(ROW(A108),'فهرست بها کلی'!$D$13:$BO$1660,45,0),"")</f>
        <v/>
      </c>
      <c r="AL111" s="174" t="str">
        <f ca="1">IFERROR(VLOOKUP(ROW(A108),'فهرست بها کلی'!$D$13:$BO$1660,48,0),"")</f>
        <v/>
      </c>
      <c r="AM111" s="174" t="str">
        <f ca="1">IFERROR(VLOOKUP(ROW(A108),'فهرست بها کلی'!$D$13:$BO$1660,51,0),"")</f>
        <v/>
      </c>
      <c r="AN111" s="174" t="str">
        <f ca="1">IFERROR(VLOOKUP(ROW(A108),'فهرست بها کلی'!$D$13:$BO$1660,54,0),"")</f>
        <v/>
      </c>
      <c r="AO111" s="174" t="str">
        <f ca="1">IFERROR(VLOOKUP(ROW(A108),'فهرست بها کلی'!$D$13:$BO$1660,57,0),"")</f>
        <v/>
      </c>
      <c r="AP111" s="174" t="str">
        <f ca="1">IFERROR(VLOOKUP(ROW(A108),'فهرست بها کلی'!$D$13:$BO$1660,60,0),"")</f>
        <v/>
      </c>
      <c r="AQ111" s="174" t="str">
        <f ca="1">IFERROR(VLOOKUP(ROW(A108),'فهرست بها کلی'!$D$13:$BO$1660,63,0),"")</f>
        <v/>
      </c>
      <c r="AR111" s="244">
        <f t="shared" ca="1" si="14"/>
        <v>0</v>
      </c>
      <c r="AS111" s="174" t="str">
        <f ca="1">IFERROR(VLOOKUP(ROW(A108),'فهرست بها کلی'!$D$13:$BO$1660,22,0),"")</f>
        <v/>
      </c>
      <c r="AT111" s="174" t="str">
        <f ca="1">IFERROR(VLOOKUP(ROW(A108),'فهرست بها کلی'!$D$13:$BO$1660,25,0),"")</f>
        <v/>
      </c>
      <c r="AU111" s="174" t="str">
        <f ca="1">IFERROR(VLOOKUP(ROW(A108),'فهرست بها کلی'!$D$13:$BO$1660,28,0),"")</f>
        <v/>
      </c>
      <c r="AV111" s="174" t="str">
        <f ca="1">IFERROR(VLOOKUP(ROW(A108),'فهرست بها کلی'!$D$13:$BO$1660,31,0),"")</f>
        <v/>
      </c>
      <c r="AW111" s="174" t="str">
        <f ca="1">IFERROR(VLOOKUP(ROW(A108),'فهرست بها کلی'!$D$13:$BO$1660,34,0),"")</f>
        <v/>
      </c>
      <c r="AX111" s="174" t="str">
        <f ca="1">IFERROR(VLOOKUP(ROW(A108),'فهرست بها کلی'!$D$13:$BO$1660,37,0),"")</f>
        <v/>
      </c>
      <c r="AY111" s="174" t="str">
        <f ca="1">IFERROR(VLOOKUP(ROW(A108),'فهرست بها کلی'!$D$13:$BO$1660,40,0),"")</f>
        <v/>
      </c>
      <c r="AZ111" s="174" t="str">
        <f ca="1">IFERROR(VLOOKUP(ROW(A108),'فهرست بها کلی'!$D$13:$BO$1660,43,0),"")</f>
        <v/>
      </c>
      <c r="BA111" s="174" t="str">
        <f ca="1">IFERROR(VLOOKUP(ROW(A108),'فهرست بها کلی'!$D$13:$BO$1660,46,0),"")</f>
        <v/>
      </c>
      <c r="BB111" s="174" t="str">
        <f ca="1">IFERROR(VLOOKUP(ROW(A108),'فهرست بها کلی'!$D$13:$BO$1660,49,0),"")</f>
        <v/>
      </c>
      <c r="BC111" s="174" t="str">
        <f ca="1">IFERROR(VLOOKUP(ROW(A108),'فهرست بها کلی'!$D$13:$BO$1660,52,0),"")</f>
        <v/>
      </c>
      <c r="BD111" s="174" t="str">
        <f ca="1">IFERROR(VLOOKUP(ROW(A108),'فهرست بها کلی'!$D$13:$BO$1660,55,0),"")</f>
        <v/>
      </c>
      <c r="BE111" s="174" t="str">
        <f ca="1">IFERROR(VLOOKUP(ROW(A108),'فهرست بها کلی'!$D$13:$BO$1660,58,0),"")</f>
        <v/>
      </c>
      <c r="BF111" s="174" t="str">
        <f ca="1">IFERROR(VLOOKUP(ROW(A108),'فهرست بها کلی'!$D$13:$BO$1660,61,0),"")</f>
        <v/>
      </c>
      <c r="BG111" s="174" t="str">
        <f ca="1">IFERROR(VLOOKUP(ROW(B108),'فهرست بها کلی'!$D$13:$BO$1660,64,0),"")</f>
        <v/>
      </c>
      <c r="BH111" s="174" t="str">
        <f ca="1">IFERROR(VLOOKUP(ROW(C108),'فهرست بها کلی'!$D$13:$BO$1660,15,0),"")</f>
        <v/>
      </c>
      <c r="BI111" s="245" t="str">
        <f t="shared" ca="1" si="15"/>
        <v xml:space="preserve"> </v>
      </c>
      <c r="BJ111" s="245" t="str">
        <f t="shared" ca="1" si="16"/>
        <v/>
      </c>
      <c r="BK111" s="189" t="str">
        <f t="shared" ca="1" si="17"/>
        <v/>
      </c>
      <c r="BL111" s="168" t="e">
        <f t="shared" ca="1" si="10"/>
        <v>#VALUE!</v>
      </c>
    </row>
    <row r="112" spans="1:64" ht="34.5" customHeight="1">
      <c r="A112" s="174" t="str">
        <f ca="1">IFERROR(VLOOKUP(ROW(A109),'فهرست بها کلی'!$D$13:$BO$1660,1,0),"")</f>
        <v/>
      </c>
      <c r="B112" s="174" t="str">
        <f ca="1">IFERROR(VLOOKUP(ROW(A109),'فهرست بها کلی'!$D$13:$BO$1660,4,0),"")</f>
        <v/>
      </c>
      <c r="C112" s="174" t="str">
        <f ca="1">IFERROR(VLOOKUP(ROW(A109),'فهرست بها کلی'!$D$13:$BO$1660,5,0),"")</f>
        <v/>
      </c>
      <c r="D112" s="174" t="str">
        <f ca="1">IFERROR(VLOOKUP(ROW(A109),'فهرست بها کلی'!$D$13:$BO$1660,6,0),"")</f>
        <v/>
      </c>
      <c r="E112" s="174" t="str">
        <f ca="1">IFERROR(VLOOKUP(ROW(A109),'فهرست بها کلی'!$D$13:$BO$1660,7,0),"")</f>
        <v/>
      </c>
      <c r="F112" s="174" t="str">
        <f ca="1">IFERROR(VLOOKUP(ROW(A109),'فهرست بها کلی'!$D$13:$BO$1660,8,0),"")</f>
        <v/>
      </c>
      <c r="G112" s="174" t="str">
        <f ca="1">IFERROR(VLOOKUP(ROW(A109),'فهرست بها کلی'!$D$13:$BO$1660,20,0),"")</f>
        <v/>
      </c>
      <c r="H112" s="174" t="str">
        <f ca="1">IFERROR(VLOOKUP(ROW(A109),'فهرست بها کلی'!$D$13:$BO$1660,23,0),"")</f>
        <v/>
      </c>
      <c r="I112" s="174" t="str">
        <f ca="1">IFERROR(VLOOKUP(ROW(A109),'فهرست بها کلی'!$D$13:$BO$1660,26,0),"")</f>
        <v/>
      </c>
      <c r="J112" s="174" t="str">
        <f ca="1">IFERROR(VLOOKUP(ROW(A109),'فهرست بها کلی'!$D$13:$BO$1660,29,0),"")</f>
        <v/>
      </c>
      <c r="K112" s="174" t="str">
        <f ca="1">IFERROR(VLOOKUP(ROW(A109),'فهرست بها کلی'!$D$13:$BO$1660,32,0),"")</f>
        <v/>
      </c>
      <c r="L112" s="174" t="str">
        <f ca="1">IFERROR(VLOOKUP(ROW(A109),'فهرست بها کلی'!$D$13:$BO$1660,35,0),"")</f>
        <v/>
      </c>
      <c r="M112" s="174" t="str">
        <f ca="1">IFERROR(VLOOKUP(ROW(A109),'فهرست بها کلی'!$D$13:$BO$1660,38,0),"")</f>
        <v/>
      </c>
      <c r="N112" s="174" t="str">
        <f ca="1">IFERROR(VLOOKUP(ROW(A109),'فهرست بها کلی'!$D$13:$BO$1660,41,0),"")</f>
        <v/>
      </c>
      <c r="O112" s="174" t="str">
        <f ca="1">IFERROR(VLOOKUP(ROW(A109),'فهرست بها کلی'!$D$13:$BO$1660,44,0),"")</f>
        <v/>
      </c>
      <c r="P112" s="174" t="str">
        <f ca="1">IFERROR(VLOOKUP(ROW(A109),'فهرست بها کلی'!$D$13:$BO$1660,47,0),"")</f>
        <v/>
      </c>
      <c r="Q112" s="174" t="str">
        <f ca="1">IFERROR(VLOOKUP(ROW(A109),'فهرست بها کلی'!$D$13:$BO$1660,50,0),"")</f>
        <v/>
      </c>
      <c r="R112" s="174" t="str">
        <f ca="1">IFERROR(VLOOKUP(ROW(A109),'فهرست بها کلی'!$D$13:$BO$1660,53,0),"")</f>
        <v/>
      </c>
      <c r="S112" s="174" t="str">
        <f ca="1">IFERROR(VLOOKUP(ROW(A109),'فهرست بها کلی'!$D$13:$BO$1660,56,0),"")</f>
        <v/>
      </c>
      <c r="T112" s="174" t="str">
        <f ca="1">IFERROR(VLOOKUP(ROW(A109),'فهرست بها کلی'!$D$13:$BO$1660,59,0),"")</f>
        <v/>
      </c>
      <c r="U112" s="174" t="str">
        <f ca="1">IFERROR(VLOOKUP(ROW(A109),'فهرست بها کلی'!$D$13:$BO$1660,62,0),"")</f>
        <v/>
      </c>
      <c r="V112" s="241">
        <f t="shared" ca="1" si="11"/>
        <v>0</v>
      </c>
      <c r="W112" s="242" t="str">
        <f t="shared" ca="1" si="12"/>
        <v/>
      </c>
      <c r="X112" s="174" t="str">
        <f ca="1">IFERROR(VLOOKUP(ROW(A109),'فهرست بها کلی'!$D$13:$BO$1660,9,0),"")</f>
        <v/>
      </c>
      <c r="Y112" s="174" t="str">
        <f ca="1">IFERROR(VLOOKUP(ROW(A109),'فهرست بها کلی'!$D$13:$BO$1660,10,0),"")</f>
        <v/>
      </c>
      <c r="Z112" s="174" t="str">
        <f ca="1">IFERROR(VLOOKUP(ROW(A109),'فهرست بها کلی'!$D$13:$BO$1660,11,0),"")</f>
        <v/>
      </c>
      <c r="AA112" s="174" t="str">
        <f ca="1">IFERROR(VLOOKUP(ROW(A109),'فهرست بها کلی'!$D$13:$BO$1660,12,0),"")</f>
        <v/>
      </c>
      <c r="AB112" s="243" t="str">
        <f t="shared" ca="1" si="13"/>
        <v/>
      </c>
      <c r="AC112" s="174" t="str">
        <f ca="1">IFERROR(VLOOKUP(ROW(A109),'فهرست بها کلی'!$D$13:$BO$1660,21,0),"")</f>
        <v/>
      </c>
      <c r="AD112" s="174" t="str">
        <f ca="1">IFERROR(VLOOKUP(ROW(A109),'فهرست بها کلی'!$D$13:$BO$1660,24,0),"")</f>
        <v/>
      </c>
      <c r="AE112" s="174" t="str">
        <f ca="1">IFERROR(VLOOKUP(ROW(A109),'فهرست بها کلی'!$D$13:$BO$1660,27,0),"")</f>
        <v/>
      </c>
      <c r="AF112" s="174" t="str">
        <f ca="1">IFERROR(VLOOKUP(ROW(A109),'فهرست بها کلی'!$D$13:$BO$1660,30,0),"")</f>
        <v/>
      </c>
      <c r="AG112" s="174" t="str">
        <f ca="1">IFERROR(VLOOKUP(ROW(A109),'فهرست بها کلی'!$D$13:$BO$1660,33,0),"")</f>
        <v/>
      </c>
      <c r="AH112" s="174" t="str">
        <f ca="1">IFERROR(VLOOKUP(ROW(A109),'فهرست بها کلی'!$D$13:$BO$1660,36,0),"")</f>
        <v/>
      </c>
      <c r="AI112" s="174" t="str">
        <f ca="1">IFERROR(VLOOKUP(ROW(A109),'فهرست بها کلی'!$D$13:$BO$1660,39,0),"")</f>
        <v/>
      </c>
      <c r="AJ112" s="174" t="str">
        <f ca="1">IFERROR(VLOOKUP(ROW(A109),'فهرست بها کلی'!$D$13:$BO$1660,42,0),"")</f>
        <v/>
      </c>
      <c r="AK112" s="174" t="str">
        <f ca="1">IFERROR(VLOOKUP(ROW(A109),'فهرست بها کلی'!$D$13:$BO$1660,45,0),"")</f>
        <v/>
      </c>
      <c r="AL112" s="174" t="str">
        <f ca="1">IFERROR(VLOOKUP(ROW(A109),'فهرست بها کلی'!$D$13:$BO$1660,48,0),"")</f>
        <v/>
      </c>
      <c r="AM112" s="174" t="str">
        <f ca="1">IFERROR(VLOOKUP(ROW(A109),'فهرست بها کلی'!$D$13:$BO$1660,51,0),"")</f>
        <v/>
      </c>
      <c r="AN112" s="174" t="str">
        <f ca="1">IFERROR(VLOOKUP(ROW(A109),'فهرست بها کلی'!$D$13:$BO$1660,54,0),"")</f>
        <v/>
      </c>
      <c r="AO112" s="174" t="str">
        <f ca="1">IFERROR(VLOOKUP(ROW(A109),'فهرست بها کلی'!$D$13:$BO$1660,57,0),"")</f>
        <v/>
      </c>
      <c r="AP112" s="174" t="str">
        <f ca="1">IFERROR(VLOOKUP(ROW(A109),'فهرست بها کلی'!$D$13:$BO$1660,60,0),"")</f>
        <v/>
      </c>
      <c r="AQ112" s="174" t="str">
        <f ca="1">IFERROR(VLOOKUP(ROW(A109),'فهرست بها کلی'!$D$13:$BO$1660,63,0),"")</f>
        <v/>
      </c>
      <c r="AR112" s="244">
        <f t="shared" ca="1" si="14"/>
        <v>0</v>
      </c>
      <c r="AS112" s="174" t="str">
        <f ca="1">IFERROR(VLOOKUP(ROW(A109),'فهرست بها کلی'!$D$13:$BO$1660,22,0),"")</f>
        <v/>
      </c>
      <c r="AT112" s="174" t="str">
        <f ca="1">IFERROR(VLOOKUP(ROW(A109),'فهرست بها کلی'!$D$13:$BO$1660,25,0),"")</f>
        <v/>
      </c>
      <c r="AU112" s="174" t="str">
        <f ca="1">IFERROR(VLOOKUP(ROW(A109),'فهرست بها کلی'!$D$13:$BO$1660,28,0),"")</f>
        <v/>
      </c>
      <c r="AV112" s="174" t="str">
        <f ca="1">IFERROR(VLOOKUP(ROW(A109),'فهرست بها کلی'!$D$13:$BO$1660,31,0),"")</f>
        <v/>
      </c>
      <c r="AW112" s="174" t="str">
        <f ca="1">IFERROR(VLOOKUP(ROW(A109),'فهرست بها کلی'!$D$13:$BO$1660,34,0),"")</f>
        <v/>
      </c>
      <c r="AX112" s="174" t="str">
        <f ca="1">IFERROR(VLOOKUP(ROW(A109),'فهرست بها کلی'!$D$13:$BO$1660,37,0),"")</f>
        <v/>
      </c>
      <c r="AY112" s="174" t="str">
        <f ca="1">IFERROR(VLOOKUP(ROW(A109),'فهرست بها کلی'!$D$13:$BO$1660,40,0),"")</f>
        <v/>
      </c>
      <c r="AZ112" s="174" t="str">
        <f ca="1">IFERROR(VLOOKUP(ROW(A109),'فهرست بها کلی'!$D$13:$BO$1660,43,0),"")</f>
        <v/>
      </c>
      <c r="BA112" s="174" t="str">
        <f ca="1">IFERROR(VLOOKUP(ROW(A109),'فهرست بها کلی'!$D$13:$BO$1660,46,0),"")</f>
        <v/>
      </c>
      <c r="BB112" s="174" t="str">
        <f ca="1">IFERROR(VLOOKUP(ROW(A109),'فهرست بها کلی'!$D$13:$BO$1660,49,0),"")</f>
        <v/>
      </c>
      <c r="BC112" s="174" t="str">
        <f ca="1">IFERROR(VLOOKUP(ROW(A109),'فهرست بها کلی'!$D$13:$BO$1660,52,0),"")</f>
        <v/>
      </c>
      <c r="BD112" s="174" t="str">
        <f ca="1">IFERROR(VLOOKUP(ROW(A109),'فهرست بها کلی'!$D$13:$BO$1660,55,0),"")</f>
        <v/>
      </c>
      <c r="BE112" s="174" t="str">
        <f ca="1">IFERROR(VLOOKUP(ROW(A109),'فهرست بها کلی'!$D$13:$BO$1660,58,0),"")</f>
        <v/>
      </c>
      <c r="BF112" s="174" t="str">
        <f ca="1">IFERROR(VLOOKUP(ROW(A109),'فهرست بها کلی'!$D$13:$BO$1660,61,0),"")</f>
        <v/>
      </c>
      <c r="BG112" s="174" t="str">
        <f ca="1">IFERROR(VLOOKUP(ROW(B109),'فهرست بها کلی'!$D$13:$BO$1660,64,0),"")</f>
        <v/>
      </c>
      <c r="BH112" s="174" t="str">
        <f ca="1">IFERROR(VLOOKUP(ROW(C109),'فهرست بها کلی'!$D$13:$BO$1660,15,0),"")</f>
        <v/>
      </c>
      <c r="BI112" s="245" t="str">
        <f t="shared" ca="1" si="15"/>
        <v xml:space="preserve"> </v>
      </c>
      <c r="BJ112" s="245" t="str">
        <f t="shared" ca="1" si="16"/>
        <v/>
      </c>
      <c r="BK112" s="189" t="str">
        <f t="shared" ca="1" si="17"/>
        <v/>
      </c>
      <c r="BL112" s="168" t="e">
        <f t="shared" ca="1" si="10"/>
        <v>#VALUE!</v>
      </c>
    </row>
    <row r="113" spans="1:64" ht="34.5" customHeight="1">
      <c r="A113" s="174" t="str">
        <f ca="1">IFERROR(VLOOKUP(ROW(A110),'فهرست بها کلی'!$D$13:$BO$1660,1,0),"")</f>
        <v/>
      </c>
      <c r="B113" s="174" t="str">
        <f ca="1">IFERROR(VLOOKUP(ROW(A110),'فهرست بها کلی'!$D$13:$BO$1660,4,0),"")</f>
        <v/>
      </c>
      <c r="C113" s="174" t="str">
        <f ca="1">IFERROR(VLOOKUP(ROW(A110),'فهرست بها کلی'!$D$13:$BO$1660,5,0),"")</f>
        <v/>
      </c>
      <c r="D113" s="174" t="str">
        <f ca="1">IFERROR(VLOOKUP(ROW(A110),'فهرست بها کلی'!$D$13:$BO$1660,6,0),"")</f>
        <v/>
      </c>
      <c r="E113" s="174" t="str">
        <f ca="1">IFERROR(VLOOKUP(ROW(A110),'فهرست بها کلی'!$D$13:$BO$1660,7,0),"")</f>
        <v/>
      </c>
      <c r="F113" s="174" t="str">
        <f ca="1">IFERROR(VLOOKUP(ROW(A110),'فهرست بها کلی'!$D$13:$BO$1660,8,0),"")</f>
        <v/>
      </c>
      <c r="G113" s="174" t="str">
        <f ca="1">IFERROR(VLOOKUP(ROW(A110),'فهرست بها کلی'!$D$13:$BO$1660,20,0),"")</f>
        <v/>
      </c>
      <c r="H113" s="174" t="str">
        <f ca="1">IFERROR(VLOOKUP(ROW(A110),'فهرست بها کلی'!$D$13:$BO$1660,23,0),"")</f>
        <v/>
      </c>
      <c r="I113" s="174" t="str">
        <f ca="1">IFERROR(VLOOKUP(ROW(A110),'فهرست بها کلی'!$D$13:$BO$1660,26,0),"")</f>
        <v/>
      </c>
      <c r="J113" s="174" t="str">
        <f ca="1">IFERROR(VLOOKUP(ROW(A110),'فهرست بها کلی'!$D$13:$BO$1660,29,0),"")</f>
        <v/>
      </c>
      <c r="K113" s="174" t="str">
        <f ca="1">IFERROR(VLOOKUP(ROW(A110),'فهرست بها کلی'!$D$13:$BO$1660,32,0),"")</f>
        <v/>
      </c>
      <c r="L113" s="174" t="str">
        <f ca="1">IFERROR(VLOOKUP(ROW(A110),'فهرست بها کلی'!$D$13:$BO$1660,35,0),"")</f>
        <v/>
      </c>
      <c r="M113" s="174" t="str">
        <f ca="1">IFERROR(VLOOKUP(ROW(A110),'فهرست بها کلی'!$D$13:$BO$1660,38,0),"")</f>
        <v/>
      </c>
      <c r="N113" s="174" t="str">
        <f ca="1">IFERROR(VLOOKUP(ROW(A110),'فهرست بها کلی'!$D$13:$BO$1660,41,0),"")</f>
        <v/>
      </c>
      <c r="O113" s="174" t="str">
        <f ca="1">IFERROR(VLOOKUP(ROW(A110),'فهرست بها کلی'!$D$13:$BO$1660,44,0),"")</f>
        <v/>
      </c>
      <c r="P113" s="174" t="str">
        <f ca="1">IFERROR(VLOOKUP(ROW(A110),'فهرست بها کلی'!$D$13:$BO$1660,47,0),"")</f>
        <v/>
      </c>
      <c r="Q113" s="174" t="str">
        <f ca="1">IFERROR(VLOOKUP(ROW(A110),'فهرست بها کلی'!$D$13:$BO$1660,50,0),"")</f>
        <v/>
      </c>
      <c r="R113" s="174" t="str">
        <f ca="1">IFERROR(VLOOKUP(ROW(A110),'فهرست بها کلی'!$D$13:$BO$1660,53,0),"")</f>
        <v/>
      </c>
      <c r="S113" s="174" t="str">
        <f ca="1">IFERROR(VLOOKUP(ROW(A110),'فهرست بها کلی'!$D$13:$BO$1660,56,0),"")</f>
        <v/>
      </c>
      <c r="T113" s="174" t="str">
        <f ca="1">IFERROR(VLOOKUP(ROW(A110),'فهرست بها کلی'!$D$13:$BO$1660,59,0),"")</f>
        <v/>
      </c>
      <c r="U113" s="174" t="str">
        <f ca="1">IFERROR(VLOOKUP(ROW(A110),'فهرست بها کلی'!$D$13:$BO$1660,62,0),"")</f>
        <v/>
      </c>
      <c r="V113" s="241">
        <f t="shared" ca="1" si="11"/>
        <v>0</v>
      </c>
      <c r="W113" s="242" t="str">
        <f t="shared" ca="1" si="12"/>
        <v/>
      </c>
      <c r="X113" s="174" t="str">
        <f ca="1">IFERROR(VLOOKUP(ROW(A110),'فهرست بها کلی'!$D$13:$BO$1660,9,0),"")</f>
        <v/>
      </c>
      <c r="Y113" s="174" t="str">
        <f ca="1">IFERROR(VLOOKUP(ROW(A110),'فهرست بها کلی'!$D$13:$BO$1660,10,0),"")</f>
        <v/>
      </c>
      <c r="Z113" s="174" t="str">
        <f ca="1">IFERROR(VLOOKUP(ROW(A110),'فهرست بها کلی'!$D$13:$BO$1660,11,0),"")</f>
        <v/>
      </c>
      <c r="AA113" s="174" t="str">
        <f ca="1">IFERROR(VLOOKUP(ROW(A110),'فهرست بها کلی'!$D$13:$BO$1660,12,0),"")</f>
        <v/>
      </c>
      <c r="AB113" s="243" t="str">
        <f t="shared" ca="1" si="13"/>
        <v/>
      </c>
      <c r="AC113" s="174" t="str">
        <f ca="1">IFERROR(VLOOKUP(ROW(A110),'فهرست بها کلی'!$D$13:$BO$1660,21,0),"")</f>
        <v/>
      </c>
      <c r="AD113" s="174" t="str">
        <f ca="1">IFERROR(VLOOKUP(ROW(A110),'فهرست بها کلی'!$D$13:$BO$1660,24,0),"")</f>
        <v/>
      </c>
      <c r="AE113" s="174" t="str">
        <f ca="1">IFERROR(VLOOKUP(ROW(A110),'فهرست بها کلی'!$D$13:$BO$1660,27,0),"")</f>
        <v/>
      </c>
      <c r="AF113" s="174" t="str">
        <f ca="1">IFERROR(VLOOKUP(ROW(A110),'فهرست بها کلی'!$D$13:$BO$1660,30,0),"")</f>
        <v/>
      </c>
      <c r="AG113" s="174" t="str">
        <f ca="1">IFERROR(VLOOKUP(ROW(A110),'فهرست بها کلی'!$D$13:$BO$1660,33,0),"")</f>
        <v/>
      </c>
      <c r="AH113" s="174" t="str">
        <f ca="1">IFERROR(VLOOKUP(ROW(A110),'فهرست بها کلی'!$D$13:$BO$1660,36,0),"")</f>
        <v/>
      </c>
      <c r="AI113" s="174" t="str">
        <f ca="1">IFERROR(VLOOKUP(ROW(A110),'فهرست بها کلی'!$D$13:$BO$1660,39,0),"")</f>
        <v/>
      </c>
      <c r="AJ113" s="174" t="str">
        <f ca="1">IFERROR(VLOOKUP(ROW(A110),'فهرست بها کلی'!$D$13:$BO$1660,42,0),"")</f>
        <v/>
      </c>
      <c r="AK113" s="174" t="str">
        <f ca="1">IFERROR(VLOOKUP(ROW(A110),'فهرست بها کلی'!$D$13:$BO$1660,45,0),"")</f>
        <v/>
      </c>
      <c r="AL113" s="174" t="str">
        <f ca="1">IFERROR(VLOOKUP(ROW(A110),'فهرست بها کلی'!$D$13:$BO$1660,48,0),"")</f>
        <v/>
      </c>
      <c r="AM113" s="174" t="str">
        <f ca="1">IFERROR(VLOOKUP(ROW(A110),'فهرست بها کلی'!$D$13:$BO$1660,51,0),"")</f>
        <v/>
      </c>
      <c r="AN113" s="174" t="str">
        <f ca="1">IFERROR(VLOOKUP(ROW(A110),'فهرست بها کلی'!$D$13:$BO$1660,54,0),"")</f>
        <v/>
      </c>
      <c r="AO113" s="174" t="str">
        <f ca="1">IFERROR(VLOOKUP(ROW(A110),'فهرست بها کلی'!$D$13:$BO$1660,57,0),"")</f>
        <v/>
      </c>
      <c r="AP113" s="174" t="str">
        <f ca="1">IFERROR(VLOOKUP(ROW(A110),'فهرست بها کلی'!$D$13:$BO$1660,60,0),"")</f>
        <v/>
      </c>
      <c r="AQ113" s="174" t="str">
        <f ca="1">IFERROR(VLOOKUP(ROW(A110),'فهرست بها کلی'!$D$13:$BO$1660,63,0),"")</f>
        <v/>
      </c>
      <c r="AR113" s="244">
        <f t="shared" ca="1" si="14"/>
        <v>0</v>
      </c>
      <c r="AS113" s="174" t="str">
        <f ca="1">IFERROR(VLOOKUP(ROW(A110),'فهرست بها کلی'!$D$13:$BO$1660,22,0),"")</f>
        <v/>
      </c>
      <c r="AT113" s="174" t="str">
        <f ca="1">IFERROR(VLOOKUP(ROW(A110),'فهرست بها کلی'!$D$13:$BO$1660,25,0),"")</f>
        <v/>
      </c>
      <c r="AU113" s="174" t="str">
        <f ca="1">IFERROR(VLOOKUP(ROW(A110),'فهرست بها کلی'!$D$13:$BO$1660,28,0),"")</f>
        <v/>
      </c>
      <c r="AV113" s="174" t="str">
        <f ca="1">IFERROR(VLOOKUP(ROW(A110),'فهرست بها کلی'!$D$13:$BO$1660,31,0),"")</f>
        <v/>
      </c>
      <c r="AW113" s="174" t="str">
        <f ca="1">IFERROR(VLOOKUP(ROW(A110),'فهرست بها کلی'!$D$13:$BO$1660,34,0),"")</f>
        <v/>
      </c>
      <c r="AX113" s="174" t="str">
        <f ca="1">IFERROR(VLOOKUP(ROW(A110),'فهرست بها کلی'!$D$13:$BO$1660,37,0),"")</f>
        <v/>
      </c>
      <c r="AY113" s="174" t="str">
        <f ca="1">IFERROR(VLOOKUP(ROW(A110),'فهرست بها کلی'!$D$13:$BO$1660,40,0),"")</f>
        <v/>
      </c>
      <c r="AZ113" s="174" t="str">
        <f ca="1">IFERROR(VLOOKUP(ROW(A110),'فهرست بها کلی'!$D$13:$BO$1660,43,0),"")</f>
        <v/>
      </c>
      <c r="BA113" s="174" t="str">
        <f ca="1">IFERROR(VLOOKUP(ROW(A110),'فهرست بها کلی'!$D$13:$BO$1660,46,0),"")</f>
        <v/>
      </c>
      <c r="BB113" s="174" t="str">
        <f ca="1">IFERROR(VLOOKUP(ROW(A110),'فهرست بها کلی'!$D$13:$BO$1660,49,0),"")</f>
        <v/>
      </c>
      <c r="BC113" s="174" t="str">
        <f ca="1">IFERROR(VLOOKUP(ROW(A110),'فهرست بها کلی'!$D$13:$BO$1660,52,0),"")</f>
        <v/>
      </c>
      <c r="BD113" s="174" t="str">
        <f ca="1">IFERROR(VLOOKUP(ROW(A110),'فهرست بها کلی'!$D$13:$BO$1660,55,0),"")</f>
        <v/>
      </c>
      <c r="BE113" s="174" t="str">
        <f ca="1">IFERROR(VLOOKUP(ROW(A110),'فهرست بها کلی'!$D$13:$BO$1660,58,0),"")</f>
        <v/>
      </c>
      <c r="BF113" s="174" t="str">
        <f ca="1">IFERROR(VLOOKUP(ROW(A110),'فهرست بها کلی'!$D$13:$BO$1660,61,0),"")</f>
        <v/>
      </c>
      <c r="BG113" s="174" t="str">
        <f ca="1">IFERROR(VLOOKUP(ROW(B110),'فهرست بها کلی'!$D$13:$BO$1660,64,0),"")</f>
        <v/>
      </c>
      <c r="BH113" s="174" t="str">
        <f ca="1">IFERROR(VLOOKUP(ROW(C110),'فهرست بها کلی'!$D$13:$BO$1660,15,0),"")</f>
        <v/>
      </c>
      <c r="BI113" s="245" t="str">
        <f t="shared" ca="1" si="15"/>
        <v xml:space="preserve"> </v>
      </c>
      <c r="BJ113" s="245" t="str">
        <f t="shared" ca="1" si="16"/>
        <v/>
      </c>
      <c r="BK113" s="189" t="str">
        <f t="shared" ca="1" si="17"/>
        <v/>
      </c>
      <c r="BL113" s="168" t="e">
        <f t="shared" ca="1" si="10"/>
        <v>#VALUE!</v>
      </c>
    </row>
    <row r="114" spans="1:64" ht="34.5" customHeight="1">
      <c r="A114" s="174" t="str">
        <f ca="1">IFERROR(VLOOKUP(ROW(A111),'فهرست بها کلی'!$D$13:$BO$1660,1,0),"")</f>
        <v/>
      </c>
      <c r="B114" s="174" t="str">
        <f ca="1">IFERROR(VLOOKUP(ROW(A111),'فهرست بها کلی'!$D$13:$BO$1660,4,0),"")</f>
        <v/>
      </c>
      <c r="C114" s="174" t="str">
        <f ca="1">IFERROR(VLOOKUP(ROW(A111),'فهرست بها کلی'!$D$13:$BO$1660,5,0),"")</f>
        <v/>
      </c>
      <c r="D114" s="174" t="str">
        <f ca="1">IFERROR(VLOOKUP(ROW(A111),'فهرست بها کلی'!$D$13:$BO$1660,6,0),"")</f>
        <v/>
      </c>
      <c r="E114" s="174" t="str">
        <f ca="1">IFERROR(VLOOKUP(ROW(A111),'فهرست بها کلی'!$D$13:$BO$1660,7,0),"")</f>
        <v/>
      </c>
      <c r="F114" s="174" t="str">
        <f ca="1">IFERROR(VLOOKUP(ROW(A111),'فهرست بها کلی'!$D$13:$BO$1660,8,0),"")</f>
        <v/>
      </c>
      <c r="G114" s="174" t="str">
        <f ca="1">IFERROR(VLOOKUP(ROW(A111),'فهرست بها کلی'!$D$13:$BO$1660,20,0),"")</f>
        <v/>
      </c>
      <c r="H114" s="174" t="str">
        <f ca="1">IFERROR(VLOOKUP(ROW(A111),'فهرست بها کلی'!$D$13:$BO$1660,23,0),"")</f>
        <v/>
      </c>
      <c r="I114" s="174" t="str">
        <f ca="1">IFERROR(VLOOKUP(ROW(A111),'فهرست بها کلی'!$D$13:$BO$1660,26,0),"")</f>
        <v/>
      </c>
      <c r="J114" s="174" t="str">
        <f ca="1">IFERROR(VLOOKUP(ROW(A111),'فهرست بها کلی'!$D$13:$BO$1660,29,0),"")</f>
        <v/>
      </c>
      <c r="K114" s="174" t="str">
        <f ca="1">IFERROR(VLOOKUP(ROW(A111),'فهرست بها کلی'!$D$13:$BO$1660,32,0),"")</f>
        <v/>
      </c>
      <c r="L114" s="174" t="str">
        <f ca="1">IFERROR(VLOOKUP(ROW(A111),'فهرست بها کلی'!$D$13:$BO$1660,35,0),"")</f>
        <v/>
      </c>
      <c r="M114" s="174" t="str">
        <f ca="1">IFERROR(VLOOKUP(ROW(A111),'فهرست بها کلی'!$D$13:$BO$1660,38,0),"")</f>
        <v/>
      </c>
      <c r="N114" s="174" t="str">
        <f ca="1">IFERROR(VLOOKUP(ROW(A111),'فهرست بها کلی'!$D$13:$BO$1660,41,0),"")</f>
        <v/>
      </c>
      <c r="O114" s="174" t="str">
        <f ca="1">IFERROR(VLOOKUP(ROW(A111),'فهرست بها کلی'!$D$13:$BO$1660,44,0),"")</f>
        <v/>
      </c>
      <c r="P114" s="174" t="str">
        <f ca="1">IFERROR(VLOOKUP(ROW(A111),'فهرست بها کلی'!$D$13:$BO$1660,47,0),"")</f>
        <v/>
      </c>
      <c r="Q114" s="174" t="str">
        <f ca="1">IFERROR(VLOOKUP(ROW(A111),'فهرست بها کلی'!$D$13:$BO$1660,50,0),"")</f>
        <v/>
      </c>
      <c r="R114" s="174" t="str">
        <f ca="1">IFERROR(VLOOKUP(ROW(A111),'فهرست بها کلی'!$D$13:$BO$1660,53,0),"")</f>
        <v/>
      </c>
      <c r="S114" s="174" t="str">
        <f ca="1">IFERROR(VLOOKUP(ROW(A111),'فهرست بها کلی'!$D$13:$BO$1660,56,0),"")</f>
        <v/>
      </c>
      <c r="T114" s="174" t="str">
        <f ca="1">IFERROR(VLOOKUP(ROW(A111),'فهرست بها کلی'!$D$13:$BO$1660,59,0),"")</f>
        <v/>
      </c>
      <c r="U114" s="174" t="str">
        <f ca="1">IFERROR(VLOOKUP(ROW(A111),'فهرست بها کلی'!$D$13:$BO$1660,62,0),"")</f>
        <v/>
      </c>
      <c r="V114" s="241">
        <f t="shared" ca="1" si="11"/>
        <v>0</v>
      </c>
      <c r="W114" s="242" t="str">
        <f t="shared" ca="1" si="12"/>
        <v/>
      </c>
      <c r="X114" s="174" t="str">
        <f ca="1">IFERROR(VLOOKUP(ROW(A111),'فهرست بها کلی'!$D$13:$BO$1660,9,0),"")</f>
        <v/>
      </c>
      <c r="Y114" s="174" t="str">
        <f ca="1">IFERROR(VLOOKUP(ROW(A111),'فهرست بها کلی'!$D$13:$BO$1660,10,0),"")</f>
        <v/>
      </c>
      <c r="Z114" s="174" t="str">
        <f ca="1">IFERROR(VLOOKUP(ROW(A111),'فهرست بها کلی'!$D$13:$BO$1660,11,0),"")</f>
        <v/>
      </c>
      <c r="AA114" s="174" t="str">
        <f ca="1">IFERROR(VLOOKUP(ROW(A111),'فهرست بها کلی'!$D$13:$BO$1660,12,0),"")</f>
        <v/>
      </c>
      <c r="AB114" s="243" t="str">
        <f t="shared" ca="1" si="13"/>
        <v/>
      </c>
      <c r="AC114" s="174" t="str">
        <f ca="1">IFERROR(VLOOKUP(ROW(A111),'فهرست بها کلی'!$D$13:$BO$1660,21,0),"")</f>
        <v/>
      </c>
      <c r="AD114" s="174" t="str">
        <f ca="1">IFERROR(VLOOKUP(ROW(A111),'فهرست بها کلی'!$D$13:$BO$1660,24,0),"")</f>
        <v/>
      </c>
      <c r="AE114" s="174" t="str">
        <f ca="1">IFERROR(VLOOKUP(ROW(A111),'فهرست بها کلی'!$D$13:$BO$1660,27,0),"")</f>
        <v/>
      </c>
      <c r="AF114" s="174" t="str">
        <f ca="1">IFERROR(VLOOKUP(ROW(A111),'فهرست بها کلی'!$D$13:$BO$1660,30,0),"")</f>
        <v/>
      </c>
      <c r="AG114" s="174" t="str">
        <f ca="1">IFERROR(VLOOKUP(ROW(A111),'فهرست بها کلی'!$D$13:$BO$1660,33,0),"")</f>
        <v/>
      </c>
      <c r="AH114" s="174" t="str">
        <f ca="1">IFERROR(VLOOKUP(ROW(A111),'فهرست بها کلی'!$D$13:$BO$1660,36,0),"")</f>
        <v/>
      </c>
      <c r="AI114" s="174" t="str">
        <f ca="1">IFERROR(VLOOKUP(ROW(A111),'فهرست بها کلی'!$D$13:$BO$1660,39,0),"")</f>
        <v/>
      </c>
      <c r="AJ114" s="174" t="str">
        <f ca="1">IFERROR(VLOOKUP(ROW(A111),'فهرست بها کلی'!$D$13:$BO$1660,42,0),"")</f>
        <v/>
      </c>
      <c r="AK114" s="174" t="str">
        <f ca="1">IFERROR(VLOOKUP(ROW(A111),'فهرست بها کلی'!$D$13:$BO$1660,45,0),"")</f>
        <v/>
      </c>
      <c r="AL114" s="174" t="str">
        <f ca="1">IFERROR(VLOOKUP(ROW(A111),'فهرست بها کلی'!$D$13:$BO$1660,48,0),"")</f>
        <v/>
      </c>
      <c r="AM114" s="174" t="str">
        <f ca="1">IFERROR(VLOOKUP(ROW(A111),'فهرست بها کلی'!$D$13:$BO$1660,51,0),"")</f>
        <v/>
      </c>
      <c r="AN114" s="174" t="str">
        <f ca="1">IFERROR(VLOOKUP(ROW(A111),'فهرست بها کلی'!$D$13:$BO$1660,54,0),"")</f>
        <v/>
      </c>
      <c r="AO114" s="174" t="str">
        <f ca="1">IFERROR(VLOOKUP(ROW(A111),'فهرست بها کلی'!$D$13:$BO$1660,57,0),"")</f>
        <v/>
      </c>
      <c r="AP114" s="174" t="str">
        <f ca="1">IFERROR(VLOOKUP(ROW(A111),'فهرست بها کلی'!$D$13:$BO$1660,60,0),"")</f>
        <v/>
      </c>
      <c r="AQ114" s="174" t="str">
        <f ca="1">IFERROR(VLOOKUP(ROW(A111),'فهرست بها کلی'!$D$13:$BO$1660,63,0),"")</f>
        <v/>
      </c>
      <c r="AR114" s="244">
        <f t="shared" ca="1" si="14"/>
        <v>0</v>
      </c>
      <c r="AS114" s="174" t="str">
        <f ca="1">IFERROR(VLOOKUP(ROW(A111),'فهرست بها کلی'!$D$13:$BO$1660,22,0),"")</f>
        <v/>
      </c>
      <c r="AT114" s="174" t="str">
        <f ca="1">IFERROR(VLOOKUP(ROW(A111),'فهرست بها کلی'!$D$13:$BO$1660,25,0),"")</f>
        <v/>
      </c>
      <c r="AU114" s="174" t="str">
        <f ca="1">IFERROR(VLOOKUP(ROW(A111),'فهرست بها کلی'!$D$13:$BO$1660,28,0),"")</f>
        <v/>
      </c>
      <c r="AV114" s="174" t="str">
        <f ca="1">IFERROR(VLOOKUP(ROW(A111),'فهرست بها کلی'!$D$13:$BO$1660,31,0),"")</f>
        <v/>
      </c>
      <c r="AW114" s="174" t="str">
        <f ca="1">IFERROR(VLOOKUP(ROW(A111),'فهرست بها کلی'!$D$13:$BO$1660,34,0),"")</f>
        <v/>
      </c>
      <c r="AX114" s="174" t="str">
        <f ca="1">IFERROR(VLOOKUP(ROW(A111),'فهرست بها کلی'!$D$13:$BO$1660,37,0),"")</f>
        <v/>
      </c>
      <c r="AY114" s="174" t="str">
        <f ca="1">IFERROR(VLOOKUP(ROW(A111),'فهرست بها کلی'!$D$13:$BO$1660,40,0),"")</f>
        <v/>
      </c>
      <c r="AZ114" s="174" t="str">
        <f ca="1">IFERROR(VLOOKUP(ROW(A111),'فهرست بها کلی'!$D$13:$BO$1660,43,0),"")</f>
        <v/>
      </c>
      <c r="BA114" s="174" t="str">
        <f ca="1">IFERROR(VLOOKUP(ROW(A111),'فهرست بها کلی'!$D$13:$BO$1660,46,0),"")</f>
        <v/>
      </c>
      <c r="BB114" s="174" t="str">
        <f ca="1">IFERROR(VLOOKUP(ROW(A111),'فهرست بها کلی'!$D$13:$BO$1660,49,0),"")</f>
        <v/>
      </c>
      <c r="BC114" s="174" t="str">
        <f ca="1">IFERROR(VLOOKUP(ROW(A111),'فهرست بها کلی'!$D$13:$BO$1660,52,0),"")</f>
        <v/>
      </c>
      <c r="BD114" s="174" t="str">
        <f ca="1">IFERROR(VLOOKUP(ROW(A111),'فهرست بها کلی'!$D$13:$BO$1660,55,0),"")</f>
        <v/>
      </c>
      <c r="BE114" s="174" t="str">
        <f ca="1">IFERROR(VLOOKUP(ROW(A111),'فهرست بها کلی'!$D$13:$BO$1660,58,0),"")</f>
        <v/>
      </c>
      <c r="BF114" s="174" t="str">
        <f ca="1">IFERROR(VLOOKUP(ROW(A111),'فهرست بها کلی'!$D$13:$BO$1660,61,0),"")</f>
        <v/>
      </c>
      <c r="BG114" s="174" t="str">
        <f ca="1">IFERROR(VLOOKUP(ROW(B111),'فهرست بها کلی'!$D$13:$BO$1660,64,0),"")</f>
        <v/>
      </c>
      <c r="BH114" s="174" t="str">
        <f ca="1">IFERROR(VLOOKUP(ROW(C111),'فهرست بها کلی'!$D$13:$BO$1660,15,0),"")</f>
        <v/>
      </c>
      <c r="BI114" s="245" t="str">
        <f t="shared" ca="1" si="15"/>
        <v xml:space="preserve"> </v>
      </c>
      <c r="BJ114" s="245" t="str">
        <f t="shared" ca="1" si="16"/>
        <v/>
      </c>
      <c r="BK114" s="189" t="str">
        <f t="shared" ca="1" si="17"/>
        <v/>
      </c>
      <c r="BL114" s="168" t="e">
        <f t="shared" ca="1" si="10"/>
        <v>#VALUE!</v>
      </c>
    </row>
    <row r="115" spans="1:64" ht="34.5" customHeight="1">
      <c r="A115" s="174" t="str">
        <f ca="1">IFERROR(VLOOKUP(ROW(A112),'فهرست بها کلی'!$D$13:$BO$1660,1,0),"")</f>
        <v/>
      </c>
      <c r="B115" s="174" t="str">
        <f ca="1">IFERROR(VLOOKUP(ROW(A112),'فهرست بها کلی'!$D$13:$BO$1660,4,0),"")</f>
        <v/>
      </c>
      <c r="C115" s="174" t="str">
        <f ca="1">IFERROR(VLOOKUP(ROW(A112),'فهرست بها کلی'!$D$13:$BO$1660,5,0),"")</f>
        <v/>
      </c>
      <c r="D115" s="174" t="str">
        <f ca="1">IFERROR(VLOOKUP(ROW(A112),'فهرست بها کلی'!$D$13:$BO$1660,6,0),"")</f>
        <v/>
      </c>
      <c r="E115" s="174" t="str">
        <f ca="1">IFERROR(VLOOKUP(ROW(A112),'فهرست بها کلی'!$D$13:$BO$1660,7,0),"")</f>
        <v/>
      </c>
      <c r="F115" s="174" t="str">
        <f ca="1">IFERROR(VLOOKUP(ROW(A112),'فهرست بها کلی'!$D$13:$BO$1660,8,0),"")</f>
        <v/>
      </c>
      <c r="G115" s="174" t="str">
        <f ca="1">IFERROR(VLOOKUP(ROW(A112),'فهرست بها کلی'!$D$13:$BO$1660,20,0),"")</f>
        <v/>
      </c>
      <c r="H115" s="174" t="str">
        <f ca="1">IFERROR(VLOOKUP(ROW(A112),'فهرست بها کلی'!$D$13:$BO$1660,23,0),"")</f>
        <v/>
      </c>
      <c r="I115" s="174" t="str">
        <f ca="1">IFERROR(VLOOKUP(ROW(A112),'فهرست بها کلی'!$D$13:$BO$1660,26,0),"")</f>
        <v/>
      </c>
      <c r="J115" s="174" t="str">
        <f ca="1">IFERROR(VLOOKUP(ROW(A112),'فهرست بها کلی'!$D$13:$BO$1660,29,0),"")</f>
        <v/>
      </c>
      <c r="K115" s="174" t="str">
        <f ca="1">IFERROR(VLOOKUP(ROW(A112),'فهرست بها کلی'!$D$13:$BO$1660,32,0),"")</f>
        <v/>
      </c>
      <c r="L115" s="174" t="str">
        <f ca="1">IFERROR(VLOOKUP(ROW(A112),'فهرست بها کلی'!$D$13:$BO$1660,35,0),"")</f>
        <v/>
      </c>
      <c r="M115" s="174" t="str">
        <f ca="1">IFERROR(VLOOKUP(ROW(A112),'فهرست بها کلی'!$D$13:$BO$1660,38,0),"")</f>
        <v/>
      </c>
      <c r="N115" s="174" t="str">
        <f ca="1">IFERROR(VLOOKUP(ROW(A112),'فهرست بها کلی'!$D$13:$BO$1660,41,0),"")</f>
        <v/>
      </c>
      <c r="O115" s="174" t="str">
        <f ca="1">IFERROR(VLOOKUP(ROW(A112),'فهرست بها کلی'!$D$13:$BO$1660,44,0),"")</f>
        <v/>
      </c>
      <c r="P115" s="174" t="str">
        <f ca="1">IFERROR(VLOOKUP(ROW(A112),'فهرست بها کلی'!$D$13:$BO$1660,47,0),"")</f>
        <v/>
      </c>
      <c r="Q115" s="174" t="str">
        <f ca="1">IFERROR(VLOOKUP(ROW(A112),'فهرست بها کلی'!$D$13:$BO$1660,50,0),"")</f>
        <v/>
      </c>
      <c r="R115" s="174" t="str">
        <f ca="1">IFERROR(VLOOKUP(ROW(A112),'فهرست بها کلی'!$D$13:$BO$1660,53,0),"")</f>
        <v/>
      </c>
      <c r="S115" s="174" t="str">
        <f ca="1">IFERROR(VLOOKUP(ROW(A112),'فهرست بها کلی'!$D$13:$BO$1660,56,0),"")</f>
        <v/>
      </c>
      <c r="T115" s="174" t="str">
        <f ca="1">IFERROR(VLOOKUP(ROW(A112),'فهرست بها کلی'!$D$13:$BO$1660,59,0),"")</f>
        <v/>
      </c>
      <c r="U115" s="174" t="str">
        <f ca="1">IFERROR(VLOOKUP(ROW(A112),'فهرست بها کلی'!$D$13:$BO$1660,62,0),"")</f>
        <v/>
      </c>
      <c r="V115" s="241">
        <f t="shared" ca="1" si="11"/>
        <v>0</v>
      </c>
      <c r="W115" s="242" t="str">
        <f t="shared" ca="1" si="12"/>
        <v/>
      </c>
      <c r="X115" s="174" t="str">
        <f ca="1">IFERROR(VLOOKUP(ROW(A112),'فهرست بها کلی'!$D$13:$BO$1660,9,0),"")</f>
        <v/>
      </c>
      <c r="Y115" s="174" t="str">
        <f ca="1">IFERROR(VLOOKUP(ROW(A112),'فهرست بها کلی'!$D$13:$BO$1660,10,0),"")</f>
        <v/>
      </c>
      <c r="Z115" s="174" t="str">
        <f ca="1">IFERROR(VLOOKUP(ROW(A112),'فهرست بها کلی'!$D$13:$BO$1660,11,0),"")</f>
        <v/>
      </c>
      <c r="AA115" s="174" t="str">
        <f ca="1">IFERROR(VLOOKUP(ROW(A112),'فهرست بها کلی'!$D$13:$BO$1660,12,0),"")</f>
        <v/>
      </c>
      <c r="AB115" s="243" t="str">
        <f t="shared" ca="1" si="13"/>
        <v/>
      </c>
      <c r="AC115" s="174" t="str">
        <f ca="1">IFERROR(VLOOKUP(ROW(A112),'فهرست بها کلی'!$D$13:$BO$1660,21,0),"")</f>
        <v/>
      </c>
      <c r="AD115" s="174" t="str">
        <f ca="1">IFERROR(VLOOKUP(ROW(A112),'فهرست بها کلی'!$D$13:$BO$1660,24,0),"")</f>
        <v/>
      </c>
      <c r="AE115" s="174" t="str">
        <f ca="1">IFERROR(VLOOKUP(ROW(A112),'فهرست بها کلی'!$D$13:$BO$1660,27,0),"")</f>
        <v/>
      </c>
      <c r="AF115" s="174" t="str">
        <f ca="1">IFERROR(VLOOKUP(ROW(A112),'فهرست بها کلی'!$D$13:$BO$1660,30,0),"")</f>
        <v/>
      </c>
      <c r="AG115" s="174" t="str">
        <f ca="1">IFERROR(VLOOKUP(ROW(A112),'فهرست بها کلی'!$D$13:$BO$1660,33,0),"")</f>
        <v/>
      </c>
      <c r="AH115" s="174" t="str">
        <f ca="1">IFERROR(VLOOKUP(ROW(A112),'فهرست بها کلی'!$D$13:$BO$1660,36,0),"")</f>
        <v/>
      </c>
      <c r="AI115" s="174" t="str">
        <f ca="1">IFERROR(VLOOKUP(ROW(A112),'فهرست بها کلی'!$D$13:$BO$1660,39,0),"")</f>
        <v/>
      </c>
      <c r="AJ115" s="174" t="str">
        <f ca="1">IFERROR(VLOOKUP(ROW(A112),'فهرست بها کلی'!$D$13:$BO$1660,42,0),"")</f>
        <v/>
      </c>
      <c r="AK115" s="174" t="str">
        <f ca="1">IFERROR(VLOOKUP(ROW(A112),'فهرست بها کلی'!$D$13:$BO$1660,45,0),"")</f>
        <v/>
      </c>
      <c r="AL115" s="174" t="str">
        <f ca="1">IFERROR(VLOOKUP(ROW(A112),'فهرست بها کلی'!$D$13:$BO$1660,48,0),"")</f>
        <v/>
      </c>
      <c r="AM115" s="174" t="str">
        <f ca="1">IFERROR(VLOOKUP(ROW(A112),'فهرست بها کلی'!$D$13:$BO$1660,51,0),"")</f>
        <v/>
      </c>
      <c r="AN115" s="174" t="str">
        <f ca="1">IFERROR(VLOOKUP(ROW(A112),'فهرست بها کلی'!$D$13:$BO$1660,54,0),"")</f>
        <v/>
      </c>
      <c r="AO115" s="174" t="str">
        <f ca="1">IFERROR(VLOOKUP(ROW(A112),'فهرست بها کلی'!$D$13:$BO$1660,57,0),"")</f>
        <v/>
      </c>
      <c r="AP115" s="174" t="str">
        <f ca="1">IFERROR(VLOOKUP(ROW(A112),'فهرست بها کلی'!$D$13:$BO$1660,60,0),"")</f>
        <v/>
      </c>
      <c r="AQ115" s="174" t="str">
        <f ca="1">IFERROR(VLOOKUP(ROW(A112),'فهرست بها کلی'!$D$13:$BO$1660,63,0),"")</f>
        <v/>
      </c>
      <c r="AR115" s="244">
        <f t="shared" ca="1" si="14"/>
        <v>0</v>
      </c>
      <c r="AS115" s="174" t="str">
        <f ca="1">IFERROR(VLOOKUP(ROW(A112),'فهرست بها کلی'!$D$13:$BO$1660,22,0),"")</f>
        <v/>
      </c>
      <c r="AT115" s="174" t="str">
        <f ca="1">IFERROR(VLOOKUP(ROW(A112),'فهرست بها کلی'!$D$13:$BO$1660,25,0),"")</f>
        <v/>
      </c>
      <c r="AU115" s="174" t="str">
        <f ca="1">IFERROR(VLOOKUP(ROW(A112),'فهرست بها کلی'!$D$13:$BO$1660,28,0),"")</f>
        <v/>
      </c>
      <c r="AV115" s="174" t="str">
        <f ca="1">IFERROR(VLOOKUP(ROW(A112),'فهرست بها کلی'!$D$13:$BO$1660,31,0),"")</f>
        <v/>
      </c>
      <c r="AW115" s="174" t="str">
        <f ca="1">IFERROR(VLOOKUP(ROW(A112),'فهرست بها کلی'!$D$13:$BO$1660,34,0),"")</f>
        <v/>
      </c>
      <c r="AX115" s="174" t="str">
        <f ca="1">IFERROR(VLOOKUP(ROW(A112),'فهرست بها کلی'!$D$13:$BO$1660,37,0),"")</f>
        <v/>
      </c>
      <c r="AY115" s="174" t="str">
        <f ca="1">IFERROR(VLOOKUP(ROW(A112),'فهرست بها کلی'!$D$13:$BO$1660,40,0),"")</f>
        <v/>
      </c>
      <c r="AZ115" s="174" t="str">
        <f ca="1">IFERROR(VLOOKUP(ROW(A112),'فهرست بها کلی'!$D$13:$BO$1660,43,0),"")</f>
        <v/>
      </c>
      <c r="BA115" s="174" t="str">
        <f ca="1">IFERROR(VLOOKUP(ROW(A112),'فهرست بها کلی'!$D$13:$BO$1660,46,0),"")</f>
        <v/>
      </c>
      <c r="BB115" s="174" t="str">
        <f ca="1">IFERROR(VLOOKUP(ROW(A112),'فهرست بها کلی'!$D$13:$BO$1660,49,0),"")</f>
        <v/>
      </c>
      <c r="BC115" s="174" t="str">
        <f ca="1">IFERROR(VLOOKUP(ROW(A112),'فهرست بها کلی'!$D$13:$BO$1660,52,0),"")</f>
        <v/>
      </c>
      <c r="BD115" s="174" t="str">
        <f ca="1">IFERROR(VLOOKUP(ROW(A112),'فهرست بها کلی'!$D$13:$BO$1660,55,0),"")</f>
        <v/>
      </c>
      <c r="BE115" s="174" t="str">
        <f ca="1">IFERROR(VLOOKUP(ROW(A112),'فهرست بها کلی'!$D$13:$BO$1660,58,0),"")</f>
        <v/>
      </c>
      <c r="BF115" s="174" t="str">
        <f ca="1">IFERROR(VLOOKUP(ROW(A112),'فهرست بها کلی'!$D$13:$BO$1660,61,0),"")</f>
        <v/>
      </c>
      <c r="BG115" s="174" t="str">
        <f ca="1">IFERROR(VLOOKUP(ROW(B112),'فهرست بها کلی'!$D$13:$BO$1660,64,0),"")</f>
        <v/>
      </c>
      <c r="BH115" s="174" t="str">
        <f ca="1">IFERROR(VLOOKUP(ROW(C112),'فهرست بها کلی'!$D$13:$BO$1660,15,0),"")</f>
        <v/>
      </c>
      <c r="BI115" s="245" t="str">
        <f t="shared" ca="1" si="15"/>
        <v xml:space="preserve"> </v>
      </c>
      <c r="BJ115" s="245" t="str">
        <f t="shared" ca="1" si="16"/>
        <v/>
      </c>
      <c r="BK115" s="189" t="str">
        <f t="shared" ca="1" si="17"/>
        <v/>
      </c>
      <c r="BL115" s="168" t="e">
        <f t="shared" ca="1" si="10"/>
        <v>#VALUE!</v>
      </c>
    </row>
    <row r="116" spans="1:64" ht="34.5" customHeight="1">
      <c r="A116" s="174" t="str">
        <f ca="1">IFERROR(VLOOKUP(ROW(A113),'فهرست بها کلی'!$D$13:$BO$1660,1,0),"")</f>
        <v/>
      </c>
      <c r="B116" s="174" t="str">
        <f ca="1">IFERROR(VLOOKUP(ROW(A113),'فهرست بها کلی'!$D$13:$BO$1660,4,0),"")</f>
        <v/>
      </c>
      <c r="C116" s="174" t="str">
        <f ca="1">IFERROR(VLOOKUP(ROW(A113),'فهرست بها کلی'!$D$13:$BO$1660,5,0),"")</f>
        <v/>
      </c>
      <c r="D116" s="174" t="str">
        <f ca="1">IFERROR(VLOOKUP(ROW(A113),'فهرست بها کلی'!$D$13:$BO$1660,6,0),"")</f>
        <v/>
      </c>
      <c r="E116" s="174" t="str">
        <f ca="1">IFERROR(VLOOKUP(ROW(A113),'فهرست بها کلی'!$D$13:$BO$1660,7,0),"")</f>
        <v/>
      </c>
      <c r="F116" s="174" t="str">
        <f ca="1">IFERROR(VLOOKUP(ROW(A113),'فهرست بها کلی'!$D$13:$BO$1660,8,0),"")</f>
        <v/>
      </c>
      <c r="G116" s="174" t="str">
        <f ca="1">IFERROR(VLOOKUP(ROW(A113),'فهرست بها کلی'!$D$13:$BO$1660,20,0),"")</f>
        <v/>
      </c>
      <c r="H116" s="174" t="str">
        <f ca="1">IFERROR(VLOOKUP(ROW(A113),'فهرست بها کلی'!$D$13:$BO$1660,23,0),"")</f>
        <v/>
      </c>
      <c r="I116" s="174" t="str">
        <f ca="1">IFERROR(VLOOKUP(ROW(A113),'فهرست بها کلی'!$D$13:$BO$1660,26,0),"")</f>
        <v/>
      </c>
      <c r="J116" s="174" t="str">
        <f ca="1">IFERROR(VLOOKUP(ROW(A113),'فهرست بها کلی'!$D$13:$BO$1660,29,0),"")</f>
        <v/>
      </c>
      <c r="K116" s="174" t="str">
        <f ca="1">IFERROR(VLOOKUP(ROW(A113),'فهرست بها کلی'!$D$13:$BO$1660,32,0),"")</f>
        <v/>
      </c>
      <c r="L116" s="174" t="str">
        <f ca="1">IFERROR(VLOOKUP(ROW(A113),'فهرست بها کلی'!$D$13:$BO$1660,35,0),"")</f>
        <v/>
      </c>
      <c r="M116" s="174" t="str">
        <f ca="1">IFERROR(VLOOKUP(ROW(A113),'فهرست بها کلی'!$D$13:$BO$1660,38,0),"")</f>
        <v/>
      </c>
      <c r="N116" s="174" t="str">
        <f ca="1">IFERROR(VLOOKUP(ROW(A113),'فهرست بها کلی'!$D$13:$BO$1660,41,0),"")</f>
        <v/>
      </c>
      <c r="O116" s="174" t="str">
        <f ca="1">IFERROR(VLOOKUP(ROW(A113),'فهرست بها کلی'!$D$13:$BO$1660,44,0),"")</f>
        <v/>
      </c>
      <c r="P116" s="174" t="str">
        <f ca="1">IFERROR(VLOOKUP(ROW(A113),'فهرست بها کلی'!$D$13:$BO$1660,47,0),"")</f>
        <v/>
      </c>
      <c r="Q116" s="174" t="str">
        <f ca="1">IFERROR(VLOOKUP(ROW(A113),'فهرست بها کلی'!$D$13:$BO$1660,50,0),"")</f>
        <v/>
      </c>
      <c r="R116" s="174" t="str">
        <f ca="1">IFERROR(VLOOKUP(ROW(A113),'فهرست بها کلی'!$D$13:$BO$1660,53,0),"")</f>
        <v/>
      </c>
      <c r="S116" s="174" t="str">
        <f ca="1">IFERROR(VLOOKUP(ROW(A113),'فهرست بها کلی'!$D$13:$BO$1660,56,0),"")</f>
        <v/>
      </c>
      <c r="T116" s="174" t="str">
        <f ca="1">IFERROR(VLOOKUP(ROW(A113),'فهرست بها کلی'!$D$13:$BO$1660,59,0),"")</f>
        <v/>
      </c>
      <c r="U116" s="174" t="str">
        <f ca="1">IFERROR(VLOOKUP(ROW(A113),'فهرست بها کلی'!$D$13:$BO$1660,62,0),"")</f>
        <v/>
      </c>
      <c r="V116" s="241">
        <f t="shared" ca="1" si="11"/>
        <v>0</v>
      </c>
      <c r="W116" s="242" t="str">
        <f t="shared" ca="1" si="12"/>
        <v/>
      </c>
      <c r="X116" s="174" t="str">
        <f ca="1">IFERROR(VLOOKUP(ROW(A113),'فهرست بها کلی'!$D$13:$BO$1660,9,0),"")</f>
        <v/>
      </c>
      <c r="Y116" s="174" t="str">
        <f ca="1">IFERROR(VLOOKUP(ROW(A113),'فهرست بها کلی'!$D$13:$BO$1660,10,0),"")</f>
        <v/>
      </c>
      <c r="Z116" s="174" t="str">
        <f ca="1">IFERROR(VLOOKUP(ROW(A113),'فهرست بها کلی'!$D$13:$BO$1660,11,0),"")</f>
        <v/>
      </c>
      <c r="AA116" s="174" t="str">
        <f ca="1">IFERROR(VLOOKUP(ROW(A113),'فهرست بها کلی'!$D$13:$BO$1660,12,0),"")</f>
        <v/>
      </c>
      <c r="AB116" s="243" t="str">
        <f t="shared" ca="1" si="13"/>
        <v/>
      </c>
      <c r="AC116" s="174" t="str">
        <f ca="1">IFERROR(VLOOKUP(ROW(A113),'فهرست بها کلی'!$D$13:$BO$1660,21,0),"")</f>
        <v/>
      </c>
      <c r="AD116" s="174" t="str">
        <f ca="1">IFERROR(VLOOKUP(ROW(A113),'فهرست بها کلی'!$D$13:$BO$1660,24,0),"")</f>
        <v/>
      </c>
      <c r="AE116" s="174" t="str">
        <f ca="1">IFERROR(VLOOKUP(ROW(A113),'فهرست بها کلی'!$D$13:$BO$1660,27,0),"")</f>
        <v/>
      </c>
      <c r="AF116" s="174" t="str">
        <f ca="1">IFERROR(VLOOKUP(ROW(A113),'فهرست بها کلی'!$D$13:$BO$1660,30,0),"")</f>
        <v/>
      </c>
      <c r="AG116" s="174" t="str">
        <f ca="1">IFERROR(VLOOKUP(ROW(A113),'فهرست بها کلی'!$D$13:$BO$1660,33,0),"")</f>
        <v/>
      </c>
      <c r="AH116" s="174" t="str">
        <f ca="1">IFERROR(VLOOKUP(ROW(A113),'فهرست بها کلی'!$D$13:$BO$1660,36,0),"")</f>
        <v/>
      </c>
      <c r="AI116" s="174" t="str">
        <f ca="1">IFERROR(VLOOKUP(ROW(A113),'فهرست بها کلی'!$D$13:$BO$1660,39,0),"")</f>
        <v/>
      </c>
      <c r="AJ116" s="174" t="str">
        <f ca="1">IFERROR(VLOOKUP(ROW(A113),'فهرست بها کلی'!$D$13:$BO$1660,42,0),"")</f>
        <v/>
      </c>
      <c r="AK116" s="174" t="str">
        <f ca="1">IFERROR(VLOOKUP(ROW(A113),'فهرست بها کلی'!$D$13:$BO$1660,45,0),"")</f>
        <v/>
      </c>
      <c r="AL116" s="174" t="str">
        <f ca="1">IFERROR(VLOOKUP(ROW(A113),'فهرست بها کلی'!$D$13:$BO$1660,48,0),"")</f>
        <v/>
      </c>
      <c r="AM116" s="174" t="str">
        <f ca="1">IFERROR(VLOOKUP(ROW(A113),'فهرست بها کلی'!$D$13:$BO$1660,51,0),"")</f>
        <v/>
      </c>
      <c r="AN116" s="174" t="str">
        <f ca="1">IFERROR(VLOOKUP(ROW(A113),'فهرست بها کلی'!$D$13:$BO$1660,54,0),"")</f>
        <v/>
      </c>
      <c r="AO116" s="174" t="str">
        <f ca="1">IFERROR(VLOOKUP(ROW(A113),'فهرست بها کلی'!$D$13:$BO$1660,57,0),"")</f>
        <v/>
      </c>
      <c r="AP116" s="174" t="str">
        <f ca="1">IFERROR(VLOOKUP(ROW(A113),'فهرست بها کلی'!$D$13:$BO$1660,60,0),"")</f>
        <v/>
      </c>
      <c r="AQ116" s="174" t="str">
        <f ca="1">IFERROR(VLOOKUP(ROW(A113),'فهرست بها کلی'!$D$13:$BO$1660,63,0),"")</f>
        <v/>
      </c>
      <c r="AR116" s="244">
        <f t="shared" ca="1" si="14"/>
        <v>0</v>
      </c>
      <c r="AS116" s="174" t="str">
        <f ca="1">IFERROR(VLOOKUP(ROW(A113),'فهرست بها کلی'!$D$13:$BO$1660,22,0),"")</f>
        <v/>
      </c>
      <c r="AT116" s="174" t="str">
        <f ca="1">IFERROR(VLOOKUP(ROW(A113),'فهرست بها کلی'!$D$13:$BO$1660,25,0),"")</f>
        <v/>
      </c>
      <c r="AU116" s="174" t="str">
        <f ca="1">IFERROR(VLOOKUP(ROW(A113),'فهرست بها کلی'!$D$13:$BO$1660,28,0),"")</f>
        <v/>
      </c>
      <c r="AV116" s="174" t="str">
        <f ca="1">IFERROR(VLOOKUP(ROW(A113),'فهرست بها کلی'!$D$13:$BO$1660,31,0),"")</f>
        <v/>
      </c>
      <c r="AW116" s="174" t="str">
        <f ca="1">IFERROR(VLOOKUP(ROW(A113),'فهرست بها کلی'!$D$13:$BO$1660,34,0),"")</f>
        <v/>
      </c>
      <c r="AX116" s="174" t="str">
        <f ca="1">IFERROR(VLOOKUP(ROW(A113),'فهرست بها کلی'!$D$13:$BO$1660,37,0),"")</f>
        <v/>
      </c>
      <c r="AY116" s="174" t="str">
        <f ca="1">IFERROR(VLOOKUP(ROW(A113),'فهرست بها کلی'!$D$13:$BO$1660,40,0),"")</f>
        <v/>
      </c>
      <c r="AZ116" s="174" t="str">
        <f ca="1">IFERROR(VLOOKUP(ROW(A113),'فهرست بها کلی'!$D$13:$BO$1660,43,0),"")</f>
        <v/>
      </c>
      <c r="BA116" s="174" t="str">
        <f ca="1">IFERROR(VLOOKUP(ROW(A113),'فهرست بها کلی'!$D$13:$BO$1660,46,0),"")</f>
        <v/>
      </c>
      <c r="BB116" s="174" t="str">
        <f ca="1">IFERROR(VLOOKUP(ROW(A113),'فهرست بها کلی'!$D$13:$BO$1660,49,0),"")</f>
        <v/>
      </c>
      <c r="BC116" s="174" t="str">
        <f ca="1">IFERROR(VLOOKUP(ROW(A113),'فهرست بها کلی'!$D$13:$BO$1660,52,0),"")</f>
        <v/>
      </c>
      <c r="BD116" s="174" t="str">
        <f ca="1">IFERROR(VLOOKUP(ROW(A113),'فهرست بها کلی'!$D$13:$BO$1660,55,0),"")</f>
        <v/>
      </c>
      <c r="BE116" s="174" t="str">
        <f ca="1">IFERROR(VLOOKUP(ROW(A113),'فهرست بها کلی'!$D$13:$BO$1660,58,0),"")</f>
        <v/>
      </c>
      <c r="BF116" s="174" t="str">
        <f ca="1">IFERROR(VLOOKUP(ROW(A113),'فهرست بها کلی'!$D$13:$BO$1660,61,0),"")</f>
        <v/>
      </c>
      <c r="BG116" s="174" t="str">
        <f ca="1">IFERROR(VLOOKUP(ROW(B113),'فهرست بها کلی'!$D$13:$BO$1660,64,0),"")</f>
        <v/>
      </c>
      <c r="BH116" s="174" t="str">
        <f ca="1">IFERROR(VLOOKUP(ROW(C113),'فهرست بها کلی'!$D$13:$BO$1660,15,0),"")</f>
        <v/>
      </c>
      <c r="BI116" s="245" t="str">
        <f t="shared" ca="1" si="15"/>
        <v xml:space="preserve"> </v>
      </c>
      <c r="BJ116" s="245" t="str">
        <f t="shared" ca="1" si="16"/>
        <v/>
      </c>
      <c r="BK116" s="189" t="str">
        <f t="shared" ca="1" si="17"/>
        <v/>
      </c>
      <c r="BL116" s="168" t="e">
        <f t="shared" ca="1" si="10"/>
        <v>#VALUE!</v>
      </c>
    </row>
    <row r="117" spans="1:64" ht="34.5" customHeight="1">
      <c r="A117" s="174" t="str">
        <f ca="1">IFERROR(VLOOKUP(ROW(A114),'فهرست بها کلی'!$D$13:$BO$1660,1,0),"")</f>
        <v/>
      </c>
      <c r="B117" s="174" t="str">
        <f ca="1">IFERROR(VLOOKUP(ROW(A114),'فهرست بها کلی'!$D$13:$BO$1660,4,0),"")</f>
        <v/>
      </c>
      <c r="C117" s="174" t="str">
        <f ca="1">IFERROR(VLOOKUP(ROW(A114),'فهرست بها کلی'!$D$13:$BO$1660,5,0),"")</f>
        <v/>
      </c>
      <c r="D117" s="174" t="str">
        <f ca="1">IFERROR(VLOOKUP(ROW(A114),'فهرست بها کلی'!$D$13:$BO$1660,6,0),"")</f>
        <v/>
      </c>
      <c r="E117" s="174" t="str">
        <f ca="1">IFERROR(VLOOKUP(ROW(A114),'فهرست بها کلی'!$D$13:$BO$1660,7,0),"")</f>
        <v/>
      </c>
      <c r="F117" s="174" t="str">
        <f ca="1">IFERROR(VLOOKUP(ROW(A114),'فهرست بها کلی'!$D$13:$BO$1660,8,0),"")</f>
        <v/>
      </c>
      <c r="G117" s="174" t="str">
        <f ca="1">IFERROR(VLOOKUP(ROW(A114),'فهرست بها کلی'!$D$13:$BO$1660,20,0),"")</f>
        <v/>
      </c>
      <c r="H117" s="174" t="str">
        <f ca="1">IFERROR(VLOOKUP(ROW(A114),'فهرست بها کلی'!$D$13:$BO$1660,23,0),"")</f>
        <v/>
      </c>
      <c r="I117" s="174" t="str">
        <f ca="1">IFERROR(VLOOKUP(ROW(A114),'فهرست بها کلی'!$D$13:$BO$1660,26,0),"")</f>
        <v/>
      </c>
      <c r="J117" s="174" t="str">
        <f ca="1">IFERROR(VLOOKUP(ROW(A114),'فهرست بها کلی'!$D$13:$BO$1660,29,0),"")</f>
        <v/>
      </c>
      <c r="K117" s="174" t="str">
        <f ca="1">IFERROR(VLOOKUP(ROW(A114),'فهرست بها کلی'!$D$13:$BO$1660,32,0),"")</f>
        <v/>
      </c>
      <c r="L117" s="174" t="str">
        <f ca="1">IFERROR(VLOOKUP(ROW(A114),'فهرست بها کلی'!$D$13:$BO$1660,35,0),"")</f>
        <v/>
      </c>
      <c r="M117" s="174" t="str">
        <f ca="1">IFERROR(VLOOKUP(ROW(A114),'فهرست بها کلی'!$D$13:$BO$1660,38,0),"")</f>
        <v/>
      </c>
      <c r="N117" s="174" t="str">
        <f ca="1">IFERROR(VLOOKUP(ROW(A114),'فهرست بها کلی'!$D$13:$BO$1660,41,0),"")</f>
        <v/>
      </c>
      <c r="O117" s="174" t="str">
        <f ca="1">IFERROR(VLOOKUP(ROW(A114),'فهرست بها کلی'!$D$13:$BO$1660,44,0),"")</f>
        <v/>
      </c>
      <c r="P117" s="174" t="str">
        <f ca="1">IFERROR(VLOOKUP(ROW(A114),'فهرست بها کلی'!$D$13:$BO$1660,47,0),"")</f>
        <v/>
      </c>
      <c r="Q117" s="174" t="str">
        <f ca="1">IFERROR(VLOOKUP(ROW(A114),'فهرست بها کلی'!$D$13:$BO$1660,50,0),"")</f>
        <v/>
      </c>
      <c r="R117" s="174" t="str">
        <f ca="1">IFERROR(VLOOKUP(ROW(A114),'فهرست بها کلی'!$D$13:$BO$1660,53,0),"")</f>
        <v/>
      </c>
      <c r="S117" s="174" t="str">
        <f ca="1">IFERROR(VLOOKUP(ROW(A114),'فهرست بها کلی'!$D$13:$BO$1660,56,0),"")</f>
        <v/>
      </c>
      <c r="T117" s="174" t="str">
        <f ca="1">IFERROR(VLOOKUP(ROW(A114),'فهرست بها کلی'!$D$13:$BO$1660,59,0),"")</f>
        <v/>
      </c>
      <c r="U117" s="174" t="str">
        <f ca="1">IFERROR(VLOOKUP(ROW(A114),'فهرست بها کلی'!$D$13:$BO$1660,62,0),"")</f>
        <v/>
      </c>
      <c r="V117" s="241">
        <f t="shared" ca="1" si="11"/>
        <v>0</v>
      </c>
      <c r="W117" s="242" t="str">
        <f t="shared" ca="1" si="12"/>
        <v/>
      </c>
      <c r="X117" s="174" t="str">
        <f ca="1">IFERROR(VLOOKUP(ROW(A114),'فهرست بها کلی'!$D$13:$BO$1660,9,0),"")</f>
        <v/>
      </c>
      <c r="Y117" s="174" t="str">
        <f ca="1">IFERROR(VLOOKUP(ROW(A114),'فهرست بها کلی'!$D$13:$BO$1660,10,0),"")</f>
        <v/>
      </c>
      <c r="Z117" s="174" t="str">
        <f ca="1">IFERROR(VLOOKUP(ROW(A114),'فهرست بها کلی'!$D$13:$BO$1660,11,0),"")</f>
        <v/>
      </c>
      <c r="AA117" s="174" t="str">
        <f ca="1">IFERROR(VLOOKUP(ROW(A114),'فهرست بها کلی'!$D$13:$BO$1660,12,0),"")</f>
        <v/>
      </c>
      <c r="AB117" s="243" t="str">
        <f t="shared" ca="1" si="13"/>
        <v/>
      </c>
      <c r="AC117" s="174" t="str">
        <f ca="1">IFERROR(VLOOKUP(ROW(A114),'فهرست بها کلی'!$D$13:$BO$1660,21,0),"")</f>
        <v/>
      </c>
      <c r="AD117" s="174" t="str">
        <f ca="1">IFERROR(VLOOKUP(ROW(A114),'فهرست بها کلی'!$D$13:$BO$1660,24,0),"")</f>
        <v/>
      </c>
      <c r="AE117" s="174" t="str">
        <f ca="1">IFERROR(VLOOKUP(ROW(A114),'فهرست بها کلی'!$D$13:$BO$1660,27,0),"")</f>
        <v/>
      </c>
      <c r="AF117" s="174" t="str">
        <f ca="1">IFERROR(VLOOKUP(ROW(A114),'فهرست بها کلی'!$D$13:$BO$1660,30,0),"")</f>
        <v/>
      </c>
      <c r="AG117" s="174" t="str">
        <f ca="1">IFERROR(VLOOKUP(ROW(A114),'فهرست بها کلی'!$D$13:$BO$1660,33,0),"")</f>
        <v/>
      </c>
      <c r="AH117" s="174" t="str">
        <f ca="1">IFERROR(VLOOKUP(ROW(A114),'فهرست بها کلی'!$D$13:$BO$1660,36,0),"")</f>
        <v/>
      </c>
      <c r="AI117" s="174" t="str">
        <f ca="1">IFERROR(VLOOKUP(ROW(A114),'فهرست بها کلی'!$D$13:$BO$1660,39,0),"")</f>
        <v/>
      </c>
      <c r="AJ117" s="174" t="str">
        <f ca="1">IFERROR(VLOOKUP(ROW(A114),'فهرست بها کلی'!$D$13:$BO$1660,42,0),"")</f>
        <v/>
      </c>
      <c r="AK117" s="174" t="str">
        <f ca="1">IFERROR(VLOOKUP(ROW(A114),'فهرست بها کلی'!$D$13:$BO$1660,45,0),"")</f>
        <v/>
      </c>
      <c r="AL117" s="174" t="str">
        <f ca="1">IFERROR(VLOOKUP(ROW(A114),'فهرست بها کلی'!$D$13:$BO$1660,48,0),"")</f>
        <v/>
      </c>
      <c r="AM117" s="174" t="str">
        <f ca="1">IFERROR(VLOOKUP(ROW(A114),'فهرست بها کلی'!$D$13:$BO$1660,51,0),"")</f>
        <v/>
      </c>
      <c r="AN117" s="174" t="str">
        <f ca="1">IFERROR(VLOOKUP(ROW(A114),'فهرست بها کلی'!$D$13:$BO$1660,54,0),"")</f>
        <v/>
      </c>
      <c r="AO117" s="174" t="str">
        <f ca="1">IFERROR(VLOOKUP(ROW(A114),'فهرست بها کلی'!$D$13:$BO$1660,57,0),"")</f>
        <v/>
      </c>
      <c r="AP117" s="174" t="str">
        <f ca="1">IFERROR(VLOOKUP(ROW(A114),'فهرست بها کلی'!$D$13:$BO$1660,60,0),"")</f>
        <v/>
      </c>
      <c r="AQ117" s="174" t="str">
        <f ca="1">IFERROR(VLOOKUP(ROW(A114),'فهرست بها کلی'!$D$13:$BO$1660,63,0),"")</f>
        <v/>
      </c>
      <c r="AR117" s="244">
        <f t="shared" ca="1" si="14"/>
        <v>0</v>
      </c>
      <c r="AS117" s="174" t="str">
        <f ca="1">IFERROR(VLOOKUP(ROW(A114),'فهرست بها کلی'!$D$13:$BO$1660,22,0),"")</f>
        <v/>
      </c>
      <c r="AT117" s="174" t="str">
        <f ca="1">IFERROR(VLOOKUP(ROW(A114),'فهرست بها کلی'!$D$13:$BO$1660,25,0),"")</f>
        <v/>
      </c>
      <c r="AU117" s="174" t="str">
        <f ca="1">IFERROR(VLOOKUP(ROW(A114),'فهرست بها کلی'!$D$13:$BO$1660,28,0),"")</f>
        <v/>
      </c>
      <c r="AV117" s="174" t="str">
        <f ca="1">IFERROR(VLOOKUP(ROW(A114),'فهرست بها کلی'!$D$13:$BO$1660,31,0),"")</f>
        <v/>
      </c>
      <c r="AW117" s="174" t="str">
        <f ca="1">IFERROR(VLOOKUP(ROW(A114),'فهرست بها کلی'!$D$13:$BO$1660,34,0),"")</f>
        <v/>
      </c>
      <c r="AX117" s="174" t="str">
        <f ca="1">IFERROR(VLOOKUP(ROW(A114),'فهرست بها کلی'!$D$13:$BO$1660,37,0),"")</f>
        <v/>
      </c>
      <c r="AY117" s="174" t="str">
        <f ca="1">IFERROR(VLOOKUP(ROW(A114),'فهرست بها کلی'!$D$13:$BO$1660,40,0),"")</f>
        <v/>
      </c>
      <c r="AZ117" s="174" t="str">
        <f ca="1">IFERROR(VLOOKUP(ROW(A114),'فهرست بها کلی'!$D$13:$BO$1660,43,0),"")</f>
        <v/>
      </c>
      <c r="BA117" s="174" t="str">
        <f ca="1">IFERROR(VLOOKUP(ROW(A114),'فهرست بها کلی'!$D$13:$BO$1660,46,0),"")</f>
        <v/>
      </c>
      <c r="BB117" s="174" t="str">
        <f ca="1">IFERROR(VLOOKUP(ROW(A114),'فهرست بها کلی'!$D$13:$BO$1660,49,0),"")</f>
        <v/>
      </c>
      <c r="BC117" s="174" t="str">
        <f ca="1">IFERROR(VLOOKUP(ROW(A114),'فهرست بها کلی'!$D$13:$BO$1660,52,0),"")</f>
        <v/>
      </c>
      <c r="BD117" s="174" t="str">
        <f ca="1">IFERROR(VLOOKUP(ROW(A114),'فهرست بها کلی'!$D$13:$BO$1660,55,0),"")</f>
        <v/>
      </c>
      <c r="BE117" s="174" t="str">
        <f ca="1">IFERROR(VLOOKUP(ROW(A114),'فهرست بها کلی'!$D$13:$BO$1660,58,0),"")</f>
        <v/>
      </c>
      <c r="BF117" s="174" t="str">
        <f ca="1">IFERROR(VLOOKUP(ROW(A114),'فهرست بها کلی'!$D$13:$BO$1660,61,0),"")</f>
        <v/>
      </c>
      <c r="BG117" s="174" t="str">
        <f ca="1">IFERROR(VLOOKUP(ROW(B114),'فهرست بها کلی'!$D$13:$BO$1660,64,0),"")</f>
        <v/>
      </c>
      <c r="BH117" s="174" t="str">
        <f ca="1">IFERROR(VLOOKUP(ROW(C114),'فهرست بها کلی'!$D$13:$BO$1660,15,0),"")</f>
        <v/>
      </c>
      <c r="BI117" s="245" t="str">
        <f t="shared" ca="1" si="15"/>
        <v xml:space="preserve"> </v>
      </c>
      <c r="BJ117" s="245" t="str">
        <f t="shared" ca="1" si="16"/>
        <v/>
      </c>
      <c r="BK117" s="189" t="str">
        <f t="shared" ca="1" si="17"/>
        <v/>
      </c>
      <c r="BL117" s="168" t="e">
        <f t="shared" ref="BL117:BL167" ca="1" si="18">BH117+AR117+V117</f>
        <v>#VALUE!</v>
      </c>
    </row>
    <row r="118" spans="1:64" ht="34.5" customHeight="1">
      <c r="A118" s="174" t="str">
        <f ca="1">IFERROR(VLOOKUP(ROW(A115),'فهرست بها کلی'!$D$13:$BO$1660,1,0),"")</f>
        <v/>
      </c>
      <c r="B118" s="174" t="str">
        <f ca="1">IFERROR(VLOOKUP(ROW(A115),'فهرست بها کلی'!$D$13:$BO$1660,4,0),"")</f>
        <v/>
      </c>
      <c r="C118" s="174" t="str">
        <f ca="1">IFERROR(VLOOKUP(ROW(A115),'فهرست بها کلی'!$D$13:$BO$1660,5,0),"")</f>
        <v/>
      </c>
      <c r="D118" s="174" t="str">
        <f ca="1">IFERROR(VLOOKUP(ROW(A115),'فهرست بها کلی'!$D$13:$BO$1660,6,0),"")</f>
        <v/>
      </c>
      <c r="E118" s="174" t="str">
        <f ca="1">IFERROR(VLOOKUP(ROW(A115),'فهرست بها کلی'!$D$13:$BO$1660,7,0),"")</f>
        <v/>
      </c>
      <c r="F118" s="174" t="str">
        <f ca="1">IFERROR(VLOOKUP(ROW(A115),'فهرست بها کلی'!$D$13:$BO$1660,8,0),"")</f>
        <v/>
      </c>
      <c r="G118" s="174" t="str">
        <f ca="1">IFERROR(VLOOKUP(ROW(A115),'فهرست بها کلی'!$D$13:$BO$1660,20,0),"")</f>
        <v/>
      </c>
      <c r="H118" s="174" t="str">
        <f ca="1">IFERROR(VLOOKUP(ROW(A115),'فهرست بها کلی'!$D$13:$BO$1660,23,0),"")</f>
        <v/>
      </c>
      <c r="I118" s="174" t="str">
        <f ca="1">IFERROR(VLOOKUP(ROW(A115),'فهرست بها کلی'!$D$13:$BO$1660,26,0),"")</f>
        <v/>
      </c>
      <c r="J118" s="174" t="str">
        <f ca="1">IFERROR(VLOOKUP(ROW(A115),'فهرست بها کلی'!$D$13:$BO$1660,29,0),"")</f>
        <v/>
      </c>
      <c r="K118" s="174" t="str">
        <f ca="1">IFERROR(VLOOKUP(ROW(A115),'فهرست بها کلی'!$D$13:$BO$1660,32,0),"")</f>
        <v/>
      </c>
      <c r="L118" s="174" t="str">
        <f ca="1">IFERROR(VLOOKUP(ROW(A115),'فهرست بها کلی'!$D$13:$BO$1660,35,0),"")</f>
        <v/>
      </c>
      <c r="M118" s="174" t="str">
        <f ca="1">IFERROR(VLOOKUP(ROW(A115),'فهرست بها کلی'!$D$13:$BO$1660,38,0),"")</f>
        <v/>
      </c>
      <c r="N118" s="174" t="str">
        <f ca="1">IFERROR(VLOOKUP(ROW(A115),'فهرست بها کلی'!$D$13:$BO$1660,41,0),"")</f>
        <v/>
      </c>
      <c r="O118" s="174" t="str">
        <f ca="1">IFERROR(VLOOKUP(ROW(A115),'فهرست بها کلی'!$D$13:$BO$1660,44,0),"")</f>
        <v/>
      </c>
      <c r="P118" s="174" t="str">
        <f ca="1">IFERROR(VLOOKUP(ROW(A115),'فهرست بها کلی'!$D$13:$BO$1660,47,0),"")</f>
        <v/>
      </c>
      <c r="Q118" s="174" t="str">
        <f ca="1">IFERROR(VLOOKUP(ROW(A115),'فهرست بها کلی'!$D$13:$BO$1660,50,0),"")</f>
        <v/>
      </c>
      <c r="R118" s="174" t="str">
        <f ca="1">IFERROR(VLOOKUP(ROW(A115),'فهرست بها کلی'!$D$13:$BO$1660,53,0),"")</f>
        <v/>
      </c>
      <c r="S118" s="174" t="str">
        <f ca="1">IFERROR(VLOOKUP(ROW(A115),'فهرست بها کلی'!$D$13:$BO$1660,56,0),"")</f>
        <v/>
      </c>
      <c r="T118" s="174" t="str">
        <f ca="1">IFERROR(VLOOKUP(ROW(A115),'فهرست بها کلی'!$D$13:$BO$1660,59,0),"")</f>
        <v/>
      </c>
      <c r="U118" s="174" t="str">
        <f ca="1">IFERROR(VLOOKUP(ROW(A115),'فهرست بها کلی'!$D$13:$BO$1660,62,0),"")</f>
        <v/>
      </c>
      <c r="V118" s="241">
        <f t="shared" ca="1" si="11"/>
        <v>0</v>
      </c>
      <c r="W118" s="242" t="str">
        <f t="shared" ca="1" si="12"/>
        <v/>
      </c>
      <c r="X118" s="174" t="str">
        <f ca="1">IFERROR(VLOOKUP(ROW(A115),'فهرست بها کلی'!$D$13:$BO$1660,9,0),"")</f>
        <v/>
      </c>
      <c r="Y118" s="174" t="str">
        <f ca="1">IFERROR(VLOOKUP(ROW(A115),'فهرست بها کلی'!$D$13:$BO$1660,10,0),"")</f>
        <v/>
      </c>
      <c r="Z118" s="174" t="str">
        <f ca="1">IFERROR(VLOOKUP(ROW(A115),'فهرست بها کلی'!$D$13:$BO$1660,11,0),"")</f>
        <v/>
      </c>
      <c r="AA118" s="174" t="str">
        <f ca="1">IFERROR(VLOOKUP(ROW(A115),'فهرست بها کلی'!$D$13:$BO$1660,12,0),"")</f>
        <v/>
      </c>
      <c r="AB118" s="243" t="str">
        <f t="shared" ca="1" si="13"/>
        <v/>
      </c>
      <c r="AC118" s="174" t="str">
        <f ca="1">IFERROR(VLOOKUP(ROW(A115),'فهرست بها کلی'!$D$13:$BO$1660,21,0),"")</f>
        <v/>
      </c>
      <c r="AD118" s="174" t="str">
        <f ca="1">IFERROR(VLOOKUP(ROW(A115),'فهرست بها کلی'!$D$13:$BO$1660,24,0),"")</f>
        <v/>
      </c>
      <c r="AE118" s="174" t="str">
        <f ca="1">IFERROR(VLOOKUP(ROW(A115),'فهرست بها کلی'!$D$13:$BO$1660,27,0),"")</f>
        <v/>
      </c>
      <c r="AF118" s="174" t="str">
        <f ca="1">IFERROR(VLOOKUP(ROW(A115),'فهرست بها کلی'!$D$13:$BO$1660,30,0),"")</f>
        <v/>
      </c>
      <c r="AG118" s="174" t="str">
        <f ca="1">IFERROR(VLOOKUP(ROW(A115),'فهرست بها کلی'!$D$13:$BO$1660,33,0),"")</f>
        <v/>
      </c>
      <c r="AH118" s="174" t="str">
        <f ca="1">IFERROR(VLOOKUP(ROW(A115),'فهرست بها کلی'!$D$13:$BO$1660,36,0),"")</f>
        <v/>
      </c>
      <c r="AI118" s="174" t="str">
        <f ca="1">IFERROR(VLOOKUP(ROW(A115),'فهرست بها کلی'!$D$13:$BO$1660,39,0),"")</f>
        <v/>
      </c>
      <c r="AJ118" s="174" t="str">
        <f ca="1">IFERROR(VLOOKUP(ROW(A115),'فهرست بها کلی'!$D$13:$BO$1660,42,0),"")</f>
        <v/>
      </c>
      <c r="AK118" s="174" t="str">
        <f ca="1">IFERROR(VLOOKUP(ROW(A115),'فهرست بها کلی'!$D$13:$BO$1660,45,0),"")</f>
        <v/>
      </c>
      <c r="AL118" s="174" t="str">
        <f ca="1">IFERROR(VLOOKUP(ROW(A115),'فهرست بها کلی'!$D$13:$BO$1660,48,0),"")</f>
        <v/>
      </c>
      <c r="AM118" s="174" t="str">
        <f ca="1">IFERROR(VLOOKUP(ROW(A115),'فهرست بها کلی'!$D$13:$BO$1660,51,0),"")</f>
        <v/>
      </c>
      <c r="AN118" s="174" t="str">
        <f ca="1">IFERROR(VLOOKUP(ROW(A115),'فهرست بها کلی'!$D$13:$BO$1660,54,0),"")</f>
        <v/>
      </c>
      <c r="AO118" s="174" t="str">
        <f ca="1">IFERROR(VLOOKUP(ROW(A115),'فهرست بها کلی'!$D$13:$BO$1660,57,0),"")</f>
        <v/>
      </c>
      <c r="AP118" s="174" t="str">
        <f ca="1">IFERROR(VLOOKUP(ROW(A115),'فهرست بها کلی'!$D$13:$BO$1660,60,0),"")</f>
        <v/>
      </c>
      <c r="AQ118" s="174" t="str">
        <f ca="1">IFERROR(VLOOKUP(ROW(A115),'فهرست بها کلی'!$D$13:$BO$1660,63,0),"")</f>
        <v/>
      </c>
      <c r="AR118" s="244">
        <f t="shared" ca="1" si="14"/>
        <v>0</v>
      </c>
      <c r="AS118" s="174" t="str">
        <f ca="1">IFERROR(VLOOKUP(ROW(A115),'فهرست بها کلی'!$D$13:$BO$1660,22,0),"")</f>
        <v/>
      </c>
      <c r="AT118" s="174" t="str">
        <f ca="1">IFERROR(VLOOKUP(ROW(A115),'فهرست بها کلی'!$D$13:$BO$1660,25,0),"")</f>
        <v/>
      </c>
      <c r="AU118" s="174" t="str">
        <f ca="1">IFERROR(VLOOKUP(ROW(A115),'فهرست بها کلی'!$D$13:$BO$1660,28,0),"")</f>
        <v/>
      </c>
      <c r="AV118" s="174" t="str">
        <f ca="1">IFERROR(VLOOKUP(ROW(A115),'فهرست بها کلی'!$D$13:$BO$1660,31,0),"")</f>
        <v/>
      </c>
      <c r="AW118" s="174" t="str">
        <f ca="1">IFERROR(VLOOKUP(ROW(A115),'فهرست بها کلی'!$D$13:$BO$1660,34,0),"")</f>
        <v/>
      </c>
      <c r="AX118" s="174" t="str">
        <f ca="1">IFERROR(VLOOKUP(ROW(A115),'فهرست بها کلی'!$D$13:$BO$1660,37,0),"")</f>
        <v/>
      </c>
      <c r="AY118" s="174" t="str">
        <f ca="1">IFERROR(VLOOKUP(ROW(A115),'فهرست بها کلی'!$D$13:$BO$1660,40,0),"")</f>
        <v/>
      </c>
      <c r="AZ118" s="174" t="str">
        <f ca="1">IFERROR(VLOOKUP(ROW(A115),'فهرست بها کلی'!$D$13:$BO$1660,43,0),"")</f>
        <v/>
      </c>
      <c r="BA118" s="174" t="str">
        <f ca="1">IFERROR(VLOOKUP(ROW(A115),'فهرست بها کلی'!$D$13:$BO$1660,46,0),"")</f>
        <v/>
      </c>
      <c r="BB118" s="174" t="str">
        <f ca="1">IFERROR(VLOOKUP(ROW(A115),'فهرست بها کلی'!$D$13:$BO$1660,49,0),"")</f>
        <v/>
      </c>
      <c r="BC118" s="174" t="str">
        <f ca="1">IFERROR(VLOOKUP(ROW(A115),'فهرست بها کلی'!$D$13:$BO$1660,52,0),"")</f>
        <v/>
      </c>
      <c r="BD118" s="174" t="str">
        <f ca="1">IFERROR(VLOOKUP(ROW(A115),'فهرست بها کلی'!$D$13:$BO$1660,55,0),"")</f>
        <v/>
      </c>
      <c r="BE118" s="174" t="str">
        <f ca="1">IFERROR(VLOOKUP(ROW(A115),'فهرست بها کلی'!$D$13:$BO$1660,58,0),"")</f>
        <v/>
      </c>
      <c r="BF118" s="174" t="str">
        <f ca="1">IFERROR(VLOOKUP(ROW(A115),'فهرست بها کلی'!$D$13:$BO$1660,61,0),"")</f>
        <v/>
      </c>
      <c r="BG118" s="174" t="str">
        <f ca="1">IFERROR(VLOOKUP(ROW(B115),'فهرست بها کلی'!$D$13:$BO$1660,64,0),"")</f>
        <v/>
      </c>
      <c r="BH118" s="174" t="str">
        <f ca="1">IFERROR(VLOOKUP(ROW(C115),'فهرست بها کلی'!$D$13:$BO$1660,15,0),"")</f>
        <v/>
      </c>
      <c r="BI118" s="245" t="str">
        <f t="shared" ca="1" si="15"/>
        <v xml:space="preserve"> </v>
      </c>
      <c r="BJ118" s="245" t="str">
        <f t="shared" ca="1" si="16"/>
        <v/>
      </c>
      <c r="BK118" s="189" t="str">
        <f t="shared" ca="1" si="17"/>
        <v/>
      </c>
      <c r="BL118" s="168" t="e">
        <f t="shared" ca="1" si="18"/>
        <v>#VALUE!</v>
      </c>
    </row>
    <row r="119" spans="1:64" ht="34.5" customHeight="1">
      <c r="A119" s="174" t="str">
        <f ca="1">IFERROR(VLOOKUP(ROW(A116),'فهرست بها کلی'!$D$13:$BO$1660,1,0),"")</f>
        <v/>
      </c>
      <c r="B119" s="174" t="str">
        <f ca="1">IFERROR(VLOOKUP(ROW(A116),'فهرست بها کلی'!$D$13:$BO$1660,4,0),"")</f>
        <v/>
      </c>
      <c r="C119" s="174" t="str">
        <f ca="1">IFERROR(VLOOKUP(ROW(A116),'فهرست بها کلی'!$D$13:$BO$1660,5,0),"")</f>
        <v/>
      </c>
      <c r="D119" s="174" t="str">
        <f ca="1">IFERROR(VLOOKUP(ROW(A116),'فهرست بها کلی'!$D$13:$BO$1660,6,0),"")</f>
        <v/>
      </c>
      <c r="E119" s="174" t="str">
        <f ca="1">IFERROR(VLOOKUP(ROW(A116),'فهرست بها کلی'!$D$13:$BO$1660,7,0),"")</f>
        <v/>
      </c>
      <c r="F119" s="174" t="str">
        <f ca="1">IFERROR(VLOOKUP(ROW(A116),'فهرست بها کلی'!$D$13:$BO$1660,8,0),"")</f>
        <v/>
      </c>
      <c r="G119" s="174" t="str">
        <f ca="1">IFERROR(VLOOKUP(ROW(A116),'فهرست بها کلی'!$D$13:$BO$1660,20,0),"")</f>
        <v/>
      </c>
      <c r="H119" s="174" t="str">
        <f ca="1">IFERROR(VLOOKUP(ROW(A116),'فهرست بها کلی'!$D$13:$BO$1660,23,0),"")</f>
        <v/>
      </c>
      <c r="I119" s="174" t="str">
        <f ca="1">IFERROR(VLOOKUP(ROW(A116),'فهرست بها کلی'!$D$13:$BO$1660,26,0),"")</f>
        <v/>
      </c>
      <c r="J119" s="174" t="str">
        <f ca="1">IFERROR(VLOOKUP(ROW(A116),'فهرست بها کلی'!$D$13:$BO$1660,29,0),"")</f>
        <v/>
      </c>
      <c r="K119" s="174" t="str">
        <f ca="1">IFERROR(VLOOKUP(ROW(A116),'فهرست بها کلی'!$D$13:$BO$1660,32,0),"")</f>
        <v/>
      </c>
      <c r="L119" s="174" t="str">
        <f ca="1">IFERROR(VLOOKUP(ROW(A116),'فهرست بها کلی'!$D$13:$BO$1660,35,0),"")</f>
        <v/>
      </c>
      <c r="M119" s="174" t="str">
        <f ca="1">IFERROR(VLOOKUP(ROW(A116),'فهرست بها کلی'!$D$13:$BO$1660,38,0),"")</f>
        <v/>
      </c>
      <c r="N119" s="174" t="str">
        <f ca="1">IFERROR(VLOOKUP(ROW(A116),'فهرست بها کلی'!$D$13:$BO$1660,41,0),"")</f>
        <v/>
      </c>
      <c r="O119" s="174" t="str">
        <f ca="1">IFERROR(VLOOKUP(ROW(A116),'فهرست بها کلی'!$D$13:$BO$1660,44,0),"")</f>
        <v/>
      </c>
      <c r="P119" s="174" t="str">
        <f ca="1">IFERROR(VLOOKUP(ROW(A116),'فهرست بها کلی'!$D$13:$BO$1660,47,0),"")</f>
        <v/>
      </c>
      <c r="Q119" s="174" t="str">
        <f ca="1">IFERROR(VLOOKUP(ROW(A116),'فهرست بها کلی'!$D$13:$BO$1660,50,0),"")</f>
        <v/>
      </c>
      <c r="R119" s="174" t="str">
        <f ca="1">IFERROR(VLOOKUP(ROW(A116),'فهرست بها کلی'!$D$13:$BO$1660,53,0),"")</f>
        <v/>
      </c>
      <c r="S119" s="174" t="str">
        <f ca="1">IFERROR(VLOOKUP(ROW(A116),'فهرست بها کلی'!$D$13:$BO$1660,56,0),"")</f>
        <v/>
      </c>
      <c r="T119" s="174" t="str">
        <f ca="1">IFERROR(VLOOKUP(ROW(A116),'فهرست بها کلی'!$D$13:$BO$1660,59,0),"")</f>
        <v/>
      </c>
      <c r="U119" s="174" t="str">
        <f ca="1">IFERROR(VLOOKUP(ROW(A116),'فهرست بها کلی'!$D$13:$BO$1660,62,0),"")</f>
        <v/>
      </c>
      <c r="V119" s="241">
        <f t="shared" ca="1" si="11"/>
        <v>0</v>
      </c>
      <c r="W119" s="242" t="str">
        <f t="shared" ca="1" si="12"/>
        <v/>
      </c>
      <c r="X119" s="174" t="str">
        <f ca="1">IFERROR(VLOOKUP(ROW(A116),'فهرست بها کلی'!$D$13:$BO$1660,9,0),"")</f>
        <v/>
      </c>
      <c r="Y119" s="174" t="str">
        <f ca="1">IFERROR(VLOOKUP(ROW(A116),'فهرست بها کلی'!$D$13:$BO$1660,10,0),"")</f>
        <v/>
      </c>
      <c r="Z119" s="174" t="str">
        <f ca="1">IFERROR(VLOOKUP(ROW(A116),'فهرست بها کلی'!$D$13:$BO$1660,11,0),"")</f>
        <v/>
      </c>
      <c r="AA119" s="174" t="str">
        <f ca="1">IFERROR(VLOOKUP(ROW(A116),'فهرست بها کلی'!$D$13:$BO$1660,12,0),"")</f>
        <v/>
      </c>
      <c r="AB119" s="243" t="str">
        <f t="shared" ca="1" si="13"/>
        <v/>
      </c>
      <c r="AC119" s="174" t="str">
        <f ca="1">IFERROR(VLOOKUP(ROW(A116),'فهرست بها کلی'!$D$13:$BO$1660,21,0),"")</f>
        <v/>
      </c>
      <c r="AD119" s="174" t="str">
        <f ca="1">IFERROR(VLOOKUP(ROW(A116),'فهرست بها کلی'!$D$13:$BO$1660,24,0),"")</f>
        <v/>
      </c>
      <c r="AE119" s="174" t="str">
        <f ca="1">IFERROR(VLOOKUP(ROW(A116),'فهرست بها کلی'!$D$13:$BO$1660,27,0),"")</f>
        <v/>
      </c>
      <c r="AF119" s="174" t="str">
        <f ca="1">IFERROR(VLOOKUP(ROW(A116),'فهرست بها کلی'!$D$13:$BO$1660,30,0),"")</f>
        <v/>
      </c>
      <c r="AG119" s="174" t="str">
        <f ca="1">IFERROR(VLOOKUP(ROW(A116),'فهرست بها کلی'!$D$13:$BO$1660,33,0),"")</f>
        <v/>
      </c>
      <c r="AH119" s="174" t="str">
        <f ca="1">IFERROR(VLOOKUP(ROW(A116),'فهرست بها کلی'!$D$13:$BO$1660,36,0),"")</f>
        <v/>
      </c>
      <c r="AI119" s="174" t="str">
        <f ca="1">IFERROR(VLOOKUP(ROW(A116),'فهرست بها کلی'!$D$13:$BO$1660,39,0),"")</f>
        <v/>
      </c>
      <c r="AJ119" s="174" t="str">
        <f ca="1">IFERROR(VLOOKUP(ROW(A116),'فهرست بها کلی'!$D$13:$BO$1660,42,0),"")</f>
        <v/>
      </c>
      <c r="AK119" s="174" t="str">
        <f ca="1">IFERROR(VLOOKUP(ROW(A116),'فهرست بها کلی'!$D$13:$BO$1660,45,0),"")</f>
        <v/>
      </c>
      <c r="AL119" s="174" t="str">
        <f ca="1">IFERROR(VLOOKUP(ROW(A116),'فهرست بها کلی'!$D$13:$BO$1660,48,0),"")</f>
        <v/>
      </c>
      <c r="AM119" s="174" t="str">
        <f ca="1">IFERROR(VLOOKUP(ROW(A116),'فهرست بها کلی'!$D$13:$BO$1660,51,0),"")</f>
        <v/>
      </c>
      <c r="AN119" s="174" t="str">
        <f ca="1">IFERROR(VLOOKUP(ROW(A116),'فهرست بها کلی'!$D$13:$BO$1660,54,0),"")</f>
        <v/>
      </c>
      <c r="AO119" s="174" t="str">
        <f ca="1">IFERROR(VLOOKUP(ROW(A116),'فهرست بها کلی'!$D$13:$BO$1660,57,0),"")</f>
        <v/>
      </c>
      <c r="AP119" s="174" t="str">
        <f ca="1">IFERROR(VLOOKUP(ROW(A116),'فهرست بها کلی'!$D$13:$BO$1660,60,0),"")</f>
        <v/>
      </c>
      <c r="AQ119" s="174" t="str">
        <f ca="1">IFERROR(VLOOKUP(ROW(A116),'فهرست بها کلی'!$D$13:$BO$1660,63,0),"")</f>
        <v/>
      </c>
      <c r="AR119" s="244">
        <f t="shared" ca="1" si="14"/>
        <v>0</v>
      </c>
      <c r="AS119" s="174" t="str">
        <f ca="1">IFERROR(VLOOKUP(ROW(A116),'فهرست بها کلی'!$D$13:$BO$1660,22,0),"")</f>
        <v/>
      </c>
      <c r="AT119" s="174" t="str">
        <f ca="1">IFERROR(VLOOKUP(ROW(A116),'فهرست بها کلی'!$D$13:$BO$1660,25,0),"")</f>
        <v/>
      </c>
      <c r="AU119" s="174" t="str">
        <f ca="1">IFERROR(VLOOKUP(ROW(A116),'فهرست بها کلی'!$D$13:$BO$1660,28,0),"")</f>
        <v/>
      </c>
      <c r="AV119" s="174" t="str">
        <f ca="1">IFERROR(VLOOKUP(ROW(A116),'فهرست بها کلی'!$D$13:$BO$1660,31,0),"")</f>
        <v/>
      </c>
      <c r="AW119" s="174" t="str">
        <f ca="1">IFERROR(VLOOKUP(ROW(A116),'فهرست بها کلی'!$D$13:$BO$1660,34,0),"")</f>
        <v/>
      </c>
      <c r="AX119" s="174" t="str">
        <f ca="1">IFERROR(VLOOKUP(ROW(A116),'فهرست بها کلی'!$D$13:$BO$1660,37,0),"")</f>
        <v/>
      </c>
      <c r="AY119" s="174" t="str">
        <f ca="1">IFERROR(VLOOKUP(ROW(A116),'فهرست بها کلی'!$D$13:$BO$1660,40,0),"")</f>
        <v/>
      </c>
      <c r="AZ119" s="174" t="str">
        <f ca="1">IFERROR(VLOOKUP(ROW(A116),'فهرست بها کلی'!$D$13:$BO$1660,43,0),"")</f>
        <v/>
      </c>
      <c r="BA119" s="174" t="str">
        <f ca="1">IFERROR(VLOOKUP(ROW(A116),'فهرست بها کلی'!$D$13:$BO$1660,46,0),"")</f>
        <v/>
      </c>
      <c r="BB119" s="174" t="str">
        <f ca="1">IFERROR(VLOOKUP(ROW(A116),'فهرست بها کلی'!$D$13:$BO$1660,49,0),"")</f>
        <v/>
      </c>
      <c r="BC119" s="174" t="str">
        <f ca="1">IFERROR(VLOOKUP(ROW(A116),'فهرست بها کلی'!$D$13:$BO$1660,52,0),"")</f>
        <v/>
      </c>
      <c r="BD119" s="174" t="str">
        <f ca="1">IFERROR(VLOOKUP(ROW(A116),'فهرست بها کلی'!$D$13:$BO$1660,55,0),"")</f>
        <v/>
      </c>
      <c r="BE119" s="174" t="str">
        <f ca="1">IFERROR(VLOOKUP(ROW(A116),'فهرست بها کلی'!$D$13:$BO$1660,58,0),"")</f>
        <v/>
      </c>
      <c r="BF119" s="174" t="str">
        <f ca="1">IFERROR(VLOOKUP(ROW(A116),'فهرست بها کلی'!$D$13:$BO$1660,61,0),"")</f>
        <v/>
      </c>
      <c r="BG119" s="174" t="str">
        <f ca="1">IFERROR(VLOOKUP(ROW(B116),'فهرست بها کلی'!$D$13:$BO$1660,64,0),"")</f>
        <v/>
      </c>
      <c r="BH119" s="174" t="str">
        <f ca="1">IFERROR(VLOOKUP(ROW(C116),'فهرست بها کلی'!$D$13:$BO$1660,15,0),"")</f>
        <v/>
      </c>
      <c r="BI119" s="245" t="str">
        <f t="shared" ca="1" si="15"/>
        <v xml:space="preserve"> </v>
      </c>
      <c r="BJ119" s="245" t="str">
        <f t="shared" ca="1" si="16"/>
        <v/>
      </c>
      <c r="BK119" s="189" t="str">
        <f t="shared" ca="1" si="17"/>
        <v/>
      </c>
      <c r="BL119" s="168" t="e">
        <f t="shared" ca="1" si="18"/>
        <v>#VALUE!</v>
      </c>
    </row>
    <row r="120" spans="1:64" ht="34.5" customHeight="1">
      <c r="A120" s="174" t="str">
        <f ca="1">IFERROR(VLOOKUP(ROW(A117),'فهرست بها کلی'!$D$13:$BO$1660,1,0),"")</f>
        <v/>
      </c>
      <c r="B120" s="174" t="str">
        <f ca="1">IFERROR(VLOOKUP(ROW(A117),'فهرست بها کلی'!$D$13:$BO$1660,4,0),"")</f>
        <v/>
      </c>
      <c r="C120" s="174" t="str">
        <f ca="1">IFERROR(VLOOKUP(ROW(A117),'فهرست بها کلی'!$D$13:$BO$1660,5,0),"")</f>
        <v/>
      </c>
      <c r="D120" s="174" t="str">
        <f ca="1">IFERROR(VLOOKUP(ROW(A117),'فهرست بها کلی'!$D$13:$BO$1660,6,0),"")</f>
        <v/>
      </c>
      <c r="E120" s="174" t="str">
        <f ca="1">IFERROR(VLOOKUP(ROW(A117),'فهرست بها کلی'!$D$13:$BO$1660,7,0),"")</f>
        <v/>
      </c>
      <c r="F120" s="174" t="str">
        <f ca="1">IFERROR(VLOOKUP(ROW(A117),'فهرست بها کلی'!$D$13:$BO$1660,8,0),"")</f>
        <v/>
      </c>
      <c r="G120" s="174" t="str">
        <f ca="1">IFERROR(VLOOKUP(ROW(A117),'فهرست بها کلی'!$D$13:$BO$1660,20,0),"")</f>
        <v/>
      </c>
      <c r="H120" s="174" t="str">
        <f ca="1">IFERROR(VLOOKUP(ROW(A117),'فهرست بها کلی'!$D$13:$BO$1660,23,0),"")</f>
        <v/>
      </c>
      <c r="I120" s="174" t="str">
        <f ca="1">IFERROR(VLOOKUP(ROW(A117),'فهرست بها کلی'!$D$13:$BO$1660,26,0),"")</f>
        <v/>
      </c>
      <c r="J120" s="174" t="str">
        <f ca="1">IFERROR(VLOOKUP(ROW(A117),'فهرست بها کلی'!$D$13:$BO$1660,29,0),"")</f>
        <v/>
      </c>
      <c r="K120" s="174" t="str">
        <f ca="1">IFERROR(VLOOKUP(ROW(A117),'فهرست بها کلی'!$D$13:$BO$1660,32,0),"")</f>
        <v/>
      </c>
      <c r="L120" s="174" t="str">
        <f ca="1">IFERROR(VLOOKUP(ROW(A117),'فهرست بها کلی'!$D$13:$BO$1660,35,0),"")</f>
        <v/>
      </c>
      <c r="M120" s="174" t="str">
        <f ca="1">IFERROR(VLOOKUP(ROW(A117),'فهرست بها کلی'!$D$13:$BO$1660,38,0),"")</f>
        <v/>
      </c>
      <c r="N120" s="174" t="str">
        <f ca="1">IFERROR(VLOOKUP(ROW(A117),'فهرست بها کلی'!$D$13:$BO$1660,41,0),"")</f>
        <v/>
      </c>
      <c r="O120" s="174" t="str">
        <f ca="1">IFERROR(VLOOKUP(ROW(A117),'فهرست بها کلی'!$D$13:$BO$1660,44,0),"")</f>
        <v/>
      </c>
      <c r="P120" s="174" t="str">
        <f ca="1">IFERROR(VLOOKUP(ROW(A117),'فهرست بها کلی'!$D$13:$BO$1660,47,0),"")</f>
        <v/>
      </c>
      <c r="Q120" s="174" t="str">
        <f ca="1">IFERROR(VLOOKUP(ROW(A117),'فهرست بها کلی'!$D$13:$BO$1660,50,0),"")</f>
        <v/>
      </c>
      <c r="R120" s="174" t="str">
        <f ca="1">IFERROR(VLOOKUP(ROW(A117),'فهرست بها کلی'!$D$13:$BO$1660,53,0),"")</f>
        <v/>
      </c>
      <c r="S120" s="174" t="str">
        <f ca="1">IFERROR(VLOOKUP(ROW(A117),'فهرست بها کلی'!$D$13:$BO$1660,56,0),"")</f>
        <v/>
      </c>
      <c r="T120" s="174" t="str">
        <f ca="1">IFERROR(VLOOKUP(ROW(A117),'فهرست بها کلی'!$D$13:$BO$1660,59,0),"")</f>
        <v/>
      </c>
      <c r="U120" s="174" t="str">
        <f ca="1">IFERROR(VLOOKUP(ROW(A117),'فهرست بها کلی'!$D$13:$BO$1660,62,0),"")</f>
        <v/>
      </c>
      <c r="V120" s="241">
        <f t="shared" ca="1" si="11"/>
        <v>0</v>
      </c>
      <c r="W120" s="242" t="str">
        <f t="shared" ca="1" si="12"/>
        <v/>
      </c>
      <c r="X120" s="174" t="str">
        <f ca="1">IFERROR(VLOOKUP(ROW(A117),'فهرست بها کلی'!$D$13:$BO$1660,9,0),"")</f>
        <v/>
      </c>
      <c r="Y120" s="174" t="str">
        <f ca="1">IFERROR(VLOOKUP(ROW(A117),'فهرست بها کلی'!$D$13:$BO$1660,10,0),"")</f>
        <v/>
      </c>
      <c r="Z120" s="174" t="str">
        <f ca="1">IFERROR(VLOOKUP(ROW(A117),'فهرست بها کلی'!$D$13:$BO$1660,11,0),"")</f>
        <v/>
      </c>
      <c r="AA120" s="174" t="str">
        <f ca="1">IFERROR(VLOOKUP(ROW(A117),'فهرست بها کلی'!$D$13:$BO$1660,12,0),"")</f>
        <v/>
      </c>
      <c r="AB120" s="243" t="str">
        <f t="shared" ca="1" si="13"/>
        <v/>
      </c>
      <c r="AC120" s="174" t="str">
        <f ca="1">IFERROR(VLOOKUP(ROW(A117),'فهرست بها کلی'!$D$13:$BO$1660,21,0),"")</f>
        <v/>
      </c>
      <c r="AD120" s="174" t="str">
        <f ca="1">IFERROR(VLOOKUP(ROW(A117),'فهرست بها کلی'!$D$13:$BO$1660,24,0),"")</f>
        <v/>
      </c>
      <c r="AE120" s="174" t="str">
        <f ca="1">IFERROR(VLOOKUP(ROW(A117),'فهرست بها کلی'!$D$13:$BO$1660,27,0),"")</f>
        <v/>
      </c>
      <c r="AF120" s="174" t="str">
        <f ca="1">IFERROR(VLOOKUP(ROW(A117),'فهرست بها کلی'!$D$13:$BO$1660,30,0),"")</f>
        <v/>
      </c>
      <c r="AG120" s="174" t="str">
        <f ca="1">IFERROR(VLOOKUP(ROW(A117),'فهرست بها کلی'!$D$13:$BO$1660,33,0),"")</f>
        <v/>
      </c>
      <c r="AH120" s="174" t="str">
        <f ca="1">IFERROR(VLOOKUP(ROW(A117),'فهرست بها کلی'!$D$13:$BO$1660,36,0),"")</f>
        <v/>
      </c>
      <c r="AI120" s="174" t="str">
        <f ca="1">IFERROR(VLOOKUP(ROW(A117),'فهرست بها کلی'!$D$13:$BO$1660,39,0),"")</f>
        <v/>
      </c>
      <c r="AJ120" s="174" t="str">
        <f ca="1">IFERROR(VLOOKUP(ROW(A117),'فهرست بها کلی'!$D$13:$BO$1660,42,0),"")</f>
        <v/>
      </c>
      <c r="AK120" s="174" t="str">
        <f ca="1">IFERROR(VLOOKUP(ROW(A117),'فهرست بها کلی'!$D$13:$BO$1660,45,0),"")</f>
        <v/>
      </c>
      <c r="AL120" s="174" t="str">
        <f ca="1">IFERROR(VLOOKUP(ROW(A117),'فهرست بها کلی'!$D$13:$BO$1660,48,0),"")</f>
        <v/>
      </c>
      <c r="AM120" s="174" t="str">
        <f ca="1">IFERROR(VLOOKUP(ROW(A117),'فهرست بها کلی'!$D$13:$BO$1660,51,0),"")</f>
        <v/>
      </c>
      <c r="AN120" s="174" t="str">
        <f ca="1">IFERROR(VLOOKUP(ROW(A117),'فهرست بها کلی'!$D$13:$BO$1660,54,0),"")</f>
        <v/>
      </c>
      <c r="AO120" s="174" t="str">
        <f ca="1">IFERROR(VLOOKUP(ROW(A117),'فهرست بها کلی'!$D$13:$BO$1660,57,0),"")</f>
        <v/>
      </c>
      <c r="AP120" s="174" t="str">
        <f ca="1">IFERROR(VLOOKUP(ROW(A117),'فهرست بها کلی'!$D$13:$BO$1660,60,0),"")</f>
        <v/>
      </c>
      <c r="AQ120" s="174" t="str">
        <f ca="1">IFERROR(VLOOKUP(ROW(A117),'فهرست بها کلی'!$D$13:$BO$1660,63,0),"")</f>
        <v/>
      </c>
      <c r="AR120" s="244">
        <f t="shared" ca="1" si="14"/>
        <v>0</v>
      </c>
      <c r="AS120" s="174" t="str">
        <f ca="1">IFERROR(VLOOKUP(ROW(A117),'فهرست بها کلی'!$D$13:$BO$1660,22,0),"")</f>
        <v/>
      </c>
      <c r="AT120" s="174" t="str">
        <f ca="1">IFERROR(VLOOKUP(ROW(A117),'فهرست بها کلی'!$D$13:$BO$1660,25,0),"")</f>
        <v/>
      </c>
      <c r="AU120" s="174" t="str">
        <f ca="1">IFERROR(VLOOKUP(ROW(A117),'فهرست بها کلی'!$D$13:$BO$1660,28,0),"")</f>
        <v/>
      </c>
      <c r="AV120" s="174" t="str">
        <f ca="1">IFERROR(VLOOKUP(ROW(A117),'فهرست بها کلی'!$D$13:$BO$1660,31,0),"")</f>
        <v/>
      </c>
      <c r="AW120" s="174" t="str">
        <f ca="1">IFERROR(VLOOKUP(ROW(A117),'فهرست بها کلی'!$D$13:$BO$1660,34,0),"")</f>
        <v/>
      </c>
      <c r="AX120" s="174" t="str">
        <f ca="1">IFERROR(VLOOKUP(ROW(A117),'فهرست بها کلی'!$D$13:$BO$1660,37,0),"")</f>
        <v/>
      </c>
      <c r="AY120" s="174" t="str">
        <f ca="1">IFERROR(VLOOKUP(ROW(A117),'فهرست بها کلی'!$D$13:$BO$1660,40,0),"")</f>
        <v/>
      </c>
      <c r="AZ120" s="174" t="str">
        <f ca="1">IFERROR(VLOOKUP(ROW(A117),'فهرست بها کلی'!$D$13:$BO$1660,43,0),"")</f>
        <v/>
      </c>
      <c r="BA120" s="174" t="str">
        <f ca="1">IFERROR(VLOOKUP(ROW(A117),'فهرست بها کلی'!$D$13:$BO$1660,46,0),"")</f>
        <v/>
      </c>
      <c r="BB120" s="174" t="str">
        <f ca="1">IFERROR(VLOOKUP(ROW(A117),'فهرست بها کلی'!$D$13:$BO$1660,49,0),"")</f>
        <v/>
      </c>
      <c r="BC120" s="174" t="str">
        <f ca="1">IFERROR(VLOOKUP(ROW(A117),'فهرست بها کلی'!$D$13:$BO$1660,52,0),"")</f>
        <v/>
      </c>
      <c r="BD120" s="174" t="str">
        <f ca="1">IFERROR(VLOOKUP(ROW(A117),'فهرست بها کلی'!$D$13:$BO$1660,55,0),"")</f>
        <v/>
      </c>
      <c r="BE120" s="174" t="str">
        <f ca="1">IFERROR(VLOOKUP(ROW(A117),'فهرست بها کلی'!$D$13:$BO$1660,58,0),"")</f>
        <v/>
      </c>
      <c r="BF120" s="174" t="str">
        <f ca="1">IFERROR(VLOOKUP(ROW(A117),'فهرست بها کلی'!$D$13:$BO$1660,61,0),"")</f>
        <v/>
      </c>
      <c r="BG120" s="174" t="str">
        <f ca="1">IFERROR(VLOOKUP(ROW(B117),'فهرست بها کلی'!$D$13:$BO$1660,64,0),"")</f>
        <v/>
      </c>
      <c r="BH120" s="174" t="str">
        <f ca="1">IFERROR(VLOOKUP(ROW(C117),'فهرست بها کلی'!$D$13:$BO$1660,15,0),"")</f>
        <v/>
      </c>
      <c r="BI120" s="245" t="str">
        <f t="shared" ca="1" si="15"/>
        <v xml:space="preserve"> </v>
      </c>
      <c r="BJ120" s="245" t="str">
        <f t="shared" ca="1" si="16"/>
        <v/>
      </c>
      <c r="BK120" s="189" t="str">
        <f t="shared" ca="1" si="17"/>
        <v/>
      </c>
      <c r="BL120" s="168" t="e">
        <f t="shared" ca="1" si="18"/>
        <v>#VALUE!</v>
      </c>
    </row>
    <row r="121" spans="1:64" ht="34.5" customHeight="1">
      <c r="A121" s="174" t="str">
        <f ca="1">IFERROR(VLOOKUP(ROW(A118),'فهرست بها کلی'!$D$13:$BO$1660,1,0),"")</f>
        <v/>
      </c>
      <c r="B121" s="174" t="str">
        <f ca="1">IFERROR(VLOOKUP(ROW(A118),'فهرست بها کلی'!$D$13:$BO$1660,4,0),"")</f>
        <v/>
      </c>
      <c r="C121" s="174" t="str">
        <f ca="1">IFERROR(VLOOKUP(ROW(A118),'فهرست بها کلی'!$D$13:$BO$1660,5,0),"")</f>
        <v/>
      </c>
      <c r="D121" s="174" t="str">
        <f ca="1">IFERROR(VLOOKUP(ROW(A118),'فهرست بها کلی'!$D$13:$BO$1660,6,0),"")</f>
        <v/>
      </c>
      <c r="E121" s="174" t="str">
        <f ca="1">IFERROR(VLOOKUP(ROW(A118),'فهرست بها کلی'!$D$13:$BO$1660,7,0),"")</f>
        <v/>
      </c>
      <c r="F121" s="174" t="str">
        <f ca="1">IFERROR(VLOOKUP(ROW(A118),'فهرست بها کلی'!$D$13:$BO$1660,8,0),"")</f>
        <v/>
      </c>
      <c r="G121" s="174" t="str">
        <f ca="1">IFERROR(VLOOKUP(ROW(A118),'فهرست بها کلی'!$D$13:$BO$1660,20,0),"")</f>
        <v/>
      </c>
      <c r="H121" s="174" t="str">
        <f ca="1">IFERROR(VLOOKUP(ROW(A118),'فهرست بها کلی'!$D$13:$BO$1660,23,0),"")</f>
        <v/>
      </c>
      <c r="I121" s="174" t="str">
        <f ca="1">IFERROR(VLOOKUP(ROW(A118),'فهرست بها کلی'!$D$13:$BO$1660,26,0),"")</f>
        <v/>
      </c>
      <c r="J121" s="174" t="str">
        <f ca="1">IFERROR(VLOOKUP(ROW(A118),'فهرست بها کلی'!$D$13:$BO$1660,29,0),"")</f>
        <v/>
      </c>
      <c r="K121" s="174" t="str">
        <f ca="1">IFERROR(VLOOKUP(ROW(A118),'فهرست بها کلی'!$D$13:$BO$1660,32,0),"")</f>
        <v/>
      </c>
      <c r="L121" s="174" t="str">
        <f ca="1">IFERROR(VLOOKUP(ROW(A118),'فهرست بها کلی'!$D$13:$BO$1660,35,0),"")</f>
        <v/>
      </c>
      <c r="M121" s="174" t="str">
        <f ca="1">IFERROR(VLOOKUP(ROW(A118),'فهرست بها کلی'!$D$13:$BO$1660,38,0),"")</f>
        <v/>
      </c>
      <c r="N121" s="174" t="str">
        <f ca="1">IFERROR(VLOOKUP(ROW(A118),'فهرست بها کلی'!$D$13:$BO$1660,41,0),"")</f>
        <v/>
      </c>
      <c r="O121" s="174" t="str">
        <f ca="1">IFERROR(VLOOKUP(ROW(A118),'فهرست بها کلی'!$D$13:$BO$1660,44,0),"")</f>
        <v/>
      </c>
      <c r="P121" s="174" t="str">
        <f ca="1">IFERROR(VLOOKUP(ROW(A118),'فهرست بها کلی'!$D$13:$BO$1660,47,0),"")</f>
        <v/>
      </c>
      <c r="Q121" s="174" t="str">
        <f ca="1">IFERROR(VLOOKUP(ROW(A118),'فهرست بها کلی'!$D$13:$BO$1660,50,0),"")</f>
        <v/>
      </c>
      <c r="R121" s="174" t="str">
        <f ca="1">IFERROR(VLOOKUP(ROW(A118),'فهرست بها کلی'!$D$13:$BO$1660,53,0),"")</f>
        <v/>
      </c>
      <c r="S121" s="174" t="str">
        <f ca="1">IFERROR(VLOOKUP(ROW(A118),'فهرست بها کلی'!$D$13:$BO$1660,56,0),"")</f>
        <v/>
      </c>
      <c r="T121" s="174" t="str">
        <f ca="1">IFERROR(VLOOKUP(ROW(A118),'فهرست بها کلی'!$D$13:$BO$1660,59,0),"")</f>
        <v/>
      </c>
      <c r="U121" s="174" t="str">
        <f ca="1">IFERROR(VLOOKUP(ROW(A118),'فهرست بها کلی'!$D$13:$BO$1660,62,0),"")</f>
        <v/>
      </c>
      <c r="V121" s="241">
        <f t="shared" ca="1" si="11"/>
        <v>0</v>
      </c>
      <c r="W121" s="242" t="str">
        <f t="shared" ca="1" si="12"/>
        <v/>
      </c>
      <c r="X121" s="174" t="str">
        <f ca="1">IFERROR(VLOOKUP(ROW(A118),'فهرست بها کلی'!$D$13:$BO$1660,9,0),"")</f>
        <v/>
      </c>
      <c r="Y121" s="174" t="str">
        <f ca="1">IFERROR(VLOOKUP(ROW(A118),'فهرست بها کلی'!$D$13:$BO$1660,10,0),"")</f>
        <v/>
      </c>
      <c r="Z121" s="174" t="str">
        <f ca="1">IFERROR(VLOOKUP(ROW(A118),'فهرست بها کلی'!$D$13:$BO$1660,11,0),"")</f>
        <v/>
      </c>
      <c r="AA121" s="174" t="str">
        <f ca="1">IFERROR(VLOOKUP(ROW(A118),'فهرست بها کلی'!$D$13:$BO$1660,12,0),"")</f>
        <v/>
      </c>
      <c r="AB121" s="243" t="str">
        <f t="shared" ca="1" si="13"/>
        <v/>
      </c>
      <c r="AC121" s="174" t="str">
        <f ca="1">IFERROR(VLOOKUP(ROW(A118),'فهرست بها کلی'!$D$13:$BO$1660,21,0),"")</f>
        <v/>
      </c>
      <c r="AD121" s="174" t="str">
        <f ca="1">IFERROR(VLOOKUP(ROW(A118),'فهرست بها کلی'!$D$13:$BO$1660,24,0),"")</f>
        <v/>
      </c>
      <c r="AE121" s="174" t="str">
        <f ca="1">IFERROR(VLOOKUP(ROW(A118),'فهرست بها کلی'!$D$13:$BO$1660,27,0),"")</f>
        <v/>
      </c>
      <c r="AF121" s="174" t="str">
        <f ca="1">IFERROR(VLOOKUP(ROW(A118),'فهرست بها کلی'!$D$13:$BO$1660,30,0),"")</f>
        <v/>
      </c>
      <c r="AG121" s="174" t="str">
        <f ca="1">IFERROR(VLOOKUP(ROW(A118),'فهرست بها کلی'!$D$13:$BO$1660,33,0),"")</f>
        <v/>
      </c>
      <c r="AH121" s="174" t="str">
        <f ca="1">IFERROR(VLOOKUP(ROW(A118),'فهرست بها کلی'!$D$13:$BO$1660,36,0),"")</f>
        <v/>
      </c>
      <c r="AI121" s="174" t="str">
        <f ca="1">IFERROR(VLOOKUP(ROW(A118),'فهرست بها کلی'!$D$13:$BO$1660,39,0),"")</f>
        <v/>
      </c>
      <c r="AJ121" s="174" t="str">
        <f ca="1">IFERROR(VLOOKUP(ROW(A118),'فهرست بها کلی'!$D$13:$BO$1660,42,0),"")</f>
        <v/>
      </c>
      <c r="AK121" s="174" t="str">
        <f ca="1">IFERROR(VLOOKUP(ROW(A118),'فهرست بها کلی'!$D$13:$BO$1660,45,0),"")</f>
        <v/>
      </c>
      <c r="AL121" s="174" t="str">
        <f ca="1">IFERROR(VLOOKUP(ROW(A118),'فهرست بها کلی'!$D$13:$BO$1660,48,0),"")</f>
        <v/>
      </c>
      <c r="AM121" s="174" t="str">
        <f ca="1">IFERROR(VLOOKUP(ROW(A118),'فهرست بها کلی'!$D$13:$BO$1660,51,0),"")</f>
        <v/>
      </c>
      <c r="AN121" s="174" t="str">
        <f ca="1">IFERROR(VLOOKUP(ROW(A118),'فهرست بها کلی'!$D$13:$BO$1660,54,0),"")</f>
        <v/>
      </c>
      <c r="AO121" s="174" t="str">
        <f ca="1">IFERROR(VLOOKUP(ROW(A118),'فهرست بها کلی'!$D$13:$BO$1660,57,0),"")</f>
        <v/>
      </c>
      <c r="AP121" s="174" t="str">
        <f ca="1">IFERROR(VLOOKUP(ROW(A118),'فهرست بها کلی'!$D$13:$BO$1660,60,0),"")</f>
        <v/>
      </c>
      <c r="AQ121" s="174" t="str">
        <f ca="1">IFERROR(VLOOKUP(ROW(A118),'فهرست بها کلی'!$D$13:$BO$1660,63,0),"")</f>
        <v/>
      </c>
      <c r="AR121" s="244">
        <f t="shared" ca="1" si="14"/>
        <v>0</v>
      </c>
      <c r="AS121" s="174" t="str">
        <f ca="1">IFERROR(VLOOKUP(ROW(A118),'فهرست بها کلی'!$D$13:$BO$1660,22,0),"")</f>
        <v/>
      </c>
      <c r="AT121" s="174" t="str">
        <f ca="1">IFERROR(VLOOKUP(ROW(A118),'فهرست بها کلی'!$D$13:$BO$1660,25,0),"")</f>
        <v/>
      </c>
      <c r="AU121" s="174" t="str">
        <f ca="1">IFERROR(VLOOKUP(ROW(A118),'فهرست بها کلی'!$D$13:$BO$1660,28,0),"")</f>
        <v/>
      </c>
      <c r="AV121" s="174" t="str">
        <f ca="1">IFERROR(VLOOKUP(ROW(A118),'فهرست بها کلی'!$D$13:$BO$1660,31,0),"")</f>
        <v/>
      </c>
      <c r="AW121" s="174" t="str">
        <f ca="1">IFERROR(VLOOKUP(ROW(A118),'فهرست بها کلی'!$D$13:$BO$1660,34,0),"")</f>
        <v/>
      </c>
      <c r="AX121" s="174" t="str">
        <f ca="1">IFERROR(VLOOKUP(ROW(A118),'فهرست بها کلی'!$D$13:$BO$1660,37,0),"")</f>
        <v/>
      </c>
      <c r="AY121" s="174" t="str">
        <f ca="1">IFERROR(VLOOKUP(ROW(A118),'فهرست بها کلی'!$D$13:$BO$1660,40,0),"")</f>
        <v/>
      </c>
      <c r="AZ121" s="174" t="str">
        <f ca="1">IFERROR(VLOOKUP(ROW(A118),'فهرست بها کلی'!$D$13:$BO$1660,43,0),"")</f>
        <v/>
      </c>
      <c r="BA121" s="174" t="str">
        <f ca="1">IFERROR(VLOOKUP(ROW(A118),'فهرست بها کلی'!$D$13:$BO$1660,46,0),"")</f>
        <v/>
      </c>
      <c r="BB121" s="174" t="str">
        <f ca="1">IFERROR(VLOOKUP(ROW(A118),'فهرست بها کلی'!$D$13:$BO$1660,49,0),"")</f>
        <v/>
      </c>
      <c r="BC121" s="174" t="str">
        <f ca="1">IFERROR(VLOOKUP(ROW(A118),'فهرست بها کلی'!$D$13:$BO$1660,52,0),"")</f>
        <v/>
      </c>
      <c r="BD121" s="174" t="str">
        <f ca="1">IFERROR(VLOOKUP(ROW(A118),'فهرست بها کلی'!$D$13:$BO$1660,55,0),"")</f>
        <v/>
      </c>
      <c r="BE121" s="174" t="str">
        <f ca="1">IFERROR(VLOOKUP(ROW(A118),'فهرست بها کلی'!$D$13:$BO$1660,58,0),"")</f>
        <v/>
      </c>
      <c r="BF121" s="174" t="str">
        <f ca="1">IFERROR(VLOOKUP(ROW(A118),'فهرست بها کلی'!$D$13:$BO$1660,61,0),"")</f>
        <v/>
      </c>
      <c r="BG121" s="174" t="str">
        <f ca="1">IFERROR(VLOOKUP(ROW(B118),'فهرست بها کلی'!$D$13:$BO$1660,64,0),"")</f>
        <v/>
      </c>
      <c r="BH121" s="174" t="str">
        <f ca="1">IFERROR(VLOOKUP(ROW(C118),'فهرست بها کلی'!$D$13:$BO$1660,15,0),"")</f>
        <v/>
      </c>
      <c r="BI121" s="245" t="str">
        <f t="shared" ca="1" si="15"/>
        <v xml:space="preserve"> </v>
      </c>
      <c r="BJ121" s="245" t="str">
        <f t="shared" ca="1" si="16"/>
        <v/>
      </c>
      <c r="BK121" s="189" t="str">
        <f t="shared" ca="1" si="17"/>
        <v/>
      </c>
      <c r="BL121" s="168" t="e">
        <f t="shared" ca="1" si="18"/>
        <v>#VALUE!</v>
      </c>
    </row>
    <row r="122" spans="1:64" ht="34.5" customHeight="1">
      <c r="A122" s="174" t="str">
        <f ca="1">IFERROR(VLOOKUP(ROW(A119),'فهرست بها کلی'!$D$13:$BO$1660,1,0),"")</f>
        <v/>
      </c>
      <c r="B122" s="174" t="str">
        <f ca="1">IFERROR(VLOOKUP(ROW(A119),'فهرست بها کلی'!$D$13:$BO$1660,4,0),"")</f>
        <v/>
      </c>
      <c r="C122" s="174" t="str">
        <f ca="1">IFERROR(VLOOKUP(ROW(A119),'فهرست بها کلی'!$D$13:$BO$1660,5,0),"")</f>
        <v/>
      </c>
      <c r="D122" s="174" t="str">
        <f ca="1">IFERROR(VLOOKUP(ROW(A119),'فهرست بها کلی'!$D$13:$BO$1660,6,0),"")</f>
        <v/>
      </c>
      <c r="E122" s="174" t="str">
        <f ca="1">IFERROR(VLOOKUP(ROW(A119),'فهرست بها کلی'!$D$13:$BO$1660,7,0),"")</f>
        <v/>
      </c>
      <c r="F122" s="174" t="str">
        <f ca="1">IFERROR(VLOOKUP(ROW(A119),'فهرست بها کلی'!$D$13:$BO$1660,8,0),"")</f>
        <v/>
      </c>
      <c r="G122" s="174" t="str">
        <f ca="1">IFERROR(VLOOKUP(ROW(A119),'فهرست بها کلی'!$D$13:$BO$1660,20,0),"")</f>
        <v/>
      </c>
      <c r="H122" s="174" t="str">
        <f ca="1">IFERROR(VLOOKUP(ROW(A119),'فهرست بها کلی'!$D$13:$BO$1660,23,0),"")</f>
        <v/>
      </c>
      <c r="I122" s="174" t="str">
        <f ca="1">IFERROR(VLOOKUP(ROW(A119),'فهرست بها کلی'!$D$13:$BO$1660,26,0),"")</f>
        <v/>
      </c>
      <c r="J122" s="174" t="str">
        <f ca="1">IFERROR(VLOOKUP(ROW(A119),'فهرست بها کلی'!$D$13:$BO$1660,29,0),"")</f>
        <v/>
      </c>
      <c r="K122" s="174" t="str">
        <f ca="1">IFERROR(VLOOKUP(ROW(A119),'فهرست بها کلی'!$D$13:$BO$1660,32,0),"")</f>
        <v/>
      </c>
      <c r="L122" s="174" t="str">
        <f ca="1">IFERROR(VLOOKUP(ROW(A119),'فهرست بها کلی'!$D$13:$BO$1660,35,0),"")</f>
        <v/>
      </c>
      <c r="M122" s="174" t="str">
        <f ca="1">IFERROR(VLOOKUP(ROW(A119),'فهرست بها کلی'!$D$13:$BO$1660,38,0),"")</f>
        <v/>
      </c>
      <c r="N122" s="174" t="str">
        <f ca="1">IFERROR(VLOOKUP(ROW(A119),'فهرست بها کلی'!$D$13:$BO$1660,41,0),"")</f>
        <v/>
      </c>
      <c r="O122" s="174" t="str">
        <f ca="1">IFERROR(VLOOKUP(ROW(A119),'فهرست بها کلی'!$D$13:$BO$1660,44,0),"")</f>
        <v/>
      </c>
      <c r="P122" s="174" t="str">
        <f ca="1">IFERROR(VLOOKUP(ROW(A119),'فهرست بها کلی'!$D$13:$BO$1660,47,0),"")</f>
        <v/>
      </c>
      <c r="Q122" s="174" t="str">
        <f ca="1">IFERROR(VLOOKUP(ROW(A119),'فهرست بها کلی'!$D$13:$BO$1660,50,0),"")</f>
        <v/>
      </c>
      <c r="R122" s="174" t="str">
        <f ca="1">IFERROR(VLOOKUP(ROW(A119),'فهرست بها کلی'!$D$13:$BO$1660,53,0),"")</f>
        <v/>
      </c>
      <c r="S122" s="174" t="str">
        <f ca="1">IFERROR(VLOOKUP(ROW(A119),'فهرست بها کلی'!$D$13:$BO$1660,56,0),"")</f>
        <v/>
      </c>
      <c r="T122" s="174" t="str">
        <f ca="1">IFERROR(VLOOKUP(ROW(A119),'فهرست بها کلی'!$D$13:$BO$1660,59,0),"")</f>
        <v/>
      </c>
      <c r="U122" s="174" t="str">
        <f ca="1">IFERROR(VLOOKUP(ROW(A119),'فهرست بها کلی'!$D$13:$BO$1660,62,0),"")</f>
        <v/>
      </c>
      <c r="V122" s="241">
        <f t="shared" ca="1" si="11"/>
        <v>0</v>
      </c>
      <c r="W122" s="242" t="str">
        <f t="shared" ca="1" si="12"/>
        <v/>
      </c>
      <c r="X122" s="174" t="str">
        <f ca="1">IFERROR(VLOOKUP(ROW(A119),'فهرست بها کلی'!$D$13:$BO$1660,9,0),"")</f>
        <v/>
      </c>
      <c r="Y122" s="174" t="str">
        <f ca="1">IFERROR(VLOOKUP(ROW(A119),'فهرست بها کلی'!$D$13:$BO$1660,10,0),"")</f>
        <v/>
      </c>
      <c r="Z122" s="174" t="str">
        <f ca="1">IFERROR(VLOOKUP(ROW(A119),'فهرست بها کلی'!$D$13:$BO$1660,11,0),"")</f>
        <v/>
      </c>
      <c r="AA122" s="174" t="str">
        <f ca="1">IFERROR(VLOOKUP(ROW(A119),'فهرست بها کلی'!$D$13:$BO$1660,12,0),"")</f>
        <v/>
      </c>
      <c r="AB122" s="243" t="str">
        <f t="shared" ca="1" si="13"/>
        <v/>
      </c>
      <c r="AC122" s="174" t="str">
        <f ca="1">IFERROR(VLOOKUP(ROW(A119),'فهرست بها کلی'!$D$13:$BO$1660,21,0),"")</f>
        <v/>
      </c>
      <c r="AD122" s="174" t="str">
        <f ca="1">IFERROR(VLOOKUP(ROW(A119),'فهرست بها کلی'!$D$13:$BO$1660,24,0),"")</f>
        <v/>
      </c>
      <c r="AE122" s="174" t="str">
        <f ca="1">IFERROR(VLOOKUP(ROW(A119),'فهرست بها کلی'!$D$13:$BO$1660,27,0),"")</f>
        <v/>
      </c>
      <c r="AF122" s="174" t="str">
        <f ca="1">IFERROR(VLOOKUP(ROW(A119),'فهرست بها کلی'!$D$13:$BO$1660,30,0),"")</f>
        <v/>
      </c>
      <c r="AG122" s="174" t="str">
        <f ca="1">IFERROR(VLOOKUP(ROW(A119),'فهرست بها کلی'!$D$13:$BO$1660,33,0),"")</f>
        <v/>
      </c>
      <c r="AH122" s="174" t="str">
        <f ca="1">IFERROR(VLOOKUP(ROW(A119),'فهرست بها کلی'!$D$13:$BO$1660,36,0),"")</f>
        <v/>
      </c>
      <c r="AI122" s="174" t="str">
        <f ca="1">IFERROR(VLOOKUP(ROW(A119),'فهرست بها کلی'!$D$13:$BO$1660,39,0),"")</f>
        <v/>
      </c>
      <c r="AJ122" s="174" t="str">
        <f ca="1">IFERROR(VLOOKUP(ROW(A119),'فهرست بها کلی'!$D$13:$BO$1660,42,0),"")</f>
        <v/>
      </c>
      <c r="AK122" s="174" t="str">
        <f ca="1">IFERROR(VLOOKUP(ROW(A119),'فهرست بها کلی'!$D$13:$BO$1660,45,0),"")</f>
        <v/>
      </c>
      <c r="AL122" s="174" t="str">
        <f ca="1">IFERROR(VLOOKUP(ROW(A119),'فهرست بها کلی'!$D$13:$BO$1660,48,0),"")</f>
        <v/>
      </c>
      <c r="AM122" s="174" t="str">
        <f ca="1">IFERROR(VLOOKUP(ROW(A119),'فهرست بها کلی'!$D$13:$BO$1660,51,0),"")</f>
        <v/>
      </c>
      <c r="AN122" s="174" t="str">
        <f ca="1">IFERROR(VLOOKUP(ROW(A119),'فهرست بها کلی'!$D$13:$BO$1660,54,0),"")</f>
        <v/>
      </c>
      <c r="AO122" s="174" t="str">
        <f ca="1">IFERROR(VLOOKUP(ROW(A119),'فهرست بها کلی'!$D$13:$BO$1660,57,0),"")</f>
        <v/>
      </c>
      <c r="AP122" s="174" t="str">
        <f ca="1">IFERROR(VLOOKUP(ROW(A119),'فهرست بها کلی'!$D$13:$BO$1660,60,0),"")</f>
        <v/>
      </c>
      <c r="AQ122" s="174" t="str">
        <f ca="1">IFERROR(VLOOKUP(ROW(A119),'فهرست بها کلی'!$D$13:$BO$1660,63,0),"")</f>
        <v/>
      </c>
      <c r="AR122" s="244">
        <f t="shared" ca="1" si="14"/>
        <v>0</v>
      </c>
      <c r="AS122" s="174" t="str">
        <f ca="1">IFERROR(VLOOKUP(ROW(A119),'فهرست بها کلی'!$D$13:$BO$1660,22,0),"")</f>
        <v/>
      </c>
      <c r="AT122" s="174" t="str">
        <f ca="1">IFERROR(VLOOKUP(ROW(A119),'فهرست بها کلی'!$D$13:$BO$1660,25,0),"")</f>
        <v/>
      </c>
      <c r="AU122" s="174" t="str">
        <f ca="1">IFERROR(VLOOKUP(ROW(A119),'فهرست بها کلی'!$D$13:$BO$1660,28,0),"")</f>
        <v/>
      </c>
      <c r="AV122" s="174" t="str">
        <f ca="1">IFERROR(VLOOKUP(ROW(A119),'فهرست بها کلی'!$D$13:$BO$1660,31,0),"")</f>
        <v/>
      </c>
      <c r="AW122" s="174" t="str">
        <f ca="1">IFERROR(VLOOKUP(ROW(A119),'فهرست بها کلی'!$D$13:$BO$1660,34,0),"")</f>
        <v/>
      </c>
      <c r="AX122" s="174" t="str">
        <f ca="1">IFERROR(VLOOKUP(ROW(A119),'فهرست بها کلی'!$D$13:$BO$1660,37,0),"")</f>
        <v/>
      </c>
      <c r="AY122" s="174" t="str">
        <f ca="1">IFERROR(VLOOKUP(ROW(A119),'فهرست بها کلی'!$D$13:$BO$1660,40,0),"")</f>
        <v/>
      </c>
      <c r="AZ122" s="174" t="str">
        <f ca="1">IFERROR(VLOOKUP(ROW(A119),'فهرست بها کلی'!$D$13:$BO$1660,43,0),"")</f>
        <v/>
      </c>
      <c r="BA122" s="174" t="str">
        <f ca="1">IFERROR(VLOOKUP(ROW(A119),'فهرست بها کلی'!$D$13:$BO$1660,46,0),"")</f>
        <v/>
      </c>
      <c r="BB122" s="174" t="str">
        <f ca="1">IFERROR(VLOOKUP(ROW(A119),'فهرست بها کلی'!$D$13:$BO$1660,49,0),"")</f>
        <v/>
      </c>
      <c r="BC122" s="174" t="str">
        <f ca="1">IFERROR(VLOOKUP(ROW(A119),'فهرست بها کلی'!$D$13:$BO$1660,52,0),"")</f>
        <v/>
      </c>
      <c r="BD122" s="174" t="str">
        <f ca="1">IFERROR(VLOOKUP(ROW(A119),'فهرست بها کلی'!$D$13:$BO$1660,55,0),"")</f>
        <v/>
      </c>
      <c r="BE122" s="174" t="str">
        <f ca="1">IFERROR(VLOOKUP(ROW(A119),'فهرست بها کلی'!$D$13:$BO$1660,58,0),"")</f>
        <v/>
      </c>
      <c r="BF122" s="174" t="str">
        <f ca="1">IFERROR(VLOOKUP(ROW(A119),'فهرست بها کلی'!$D$13:$BO$1660,61,0),"")</f>
        <v/>
      </c>
      <c r="BG122" s="174" t="str">
        <f ca="1">IFERROR(VLOOKUP(ROW(B119),'فهرست بها کلی'!$D$13:$BO$1660,64,0),"")</f>
        <v/>
      </c>
      <c r="BH122" s="174" t="str">
        <f ca="1">IFERROR(VLOOKUP(ROW(C119),'فهرست بها کلی'!$D$13:$BO$1660,15,0),"")</f>
        <v/>
      </c>
      <c r="BI122" s="245" t="str">
        <f t="shared" ca="1" si="15"/>
        <v xml:space="preserve"> </v>
      </c>
      <c r="BJ122" s="245" t="str">
        <f t="shared" ca="1" si="16"/>
        <v/>
      </c>
      <c r="BK122" s="189" t="str">
        <f t="shared" ca="1" si="17"/>
        <v/>
      </c>
      <c r="BL122" s="168" t="e">
        <f t="shared" ca="1" si="18"/>
        <v>#VALUE!</v>
      </c>
    </row>
    <row r="123" spans="1:64" ht="34.5" customHeight="1">
      <c r="A123" s="174" t="str">
        <f ca="1">IFERROR(VLOOKUP(ROW(A120),'فهرست بها کلی'!$D$13:$BO$1660,1,0),"")</f>
        <v/>
      </c>
      <c r="B123" s="174" t="str">
        <f ca="1">IFERROR(VLOOKUP(ROW(A120),'فهرست بها کلی'!$D$13:$BO$1660,4,0),"")</f>
        <v/>
      </c>
      <c r="C123" s="174" t="str">
        <f ca="1">IFERROR(VLOOKUP(ROW(A120),'فهرست بها کلی'!$D$13:$BO$1660,5,0),"")</f>
        <v/>
      </c>
      <c r="D123" s="174" t="str">
        <f ca="1">IFERROR(VLOOKUP(ROW(A120),'فهرست بها کلی'!$D$13:$BO$1660,6,0),"")</f>
        <v/>
      </c>
      <c r="E123" s="174" t="str">
        <f ca="1">IFERROR(VLOOKUP(ROW(A120),'فهرست بها کلی'!$D$13:$BO$1660,7,0),"")</f>
        <v/>
      </c>
      <c r="F123" s="174" t="str">
        <f ca="1">IFERROR(VLOOKUP(ROW(A120),'فهرست بها کلی'!$D$13:$BO$1660,8,0),"")</f>
        <v/>
      </c>
      <c r="G123" s="174" t="str">
        <f ca="1">IFERROR(VLOOKUP(ROW(A120),'فهرست بها کلی'!$D$13:$BO$1660,20,0),"")</f>
        <v/>
      </c>
      <c r="H123" s="174" t="str">
        <f ca="1">IFERROR(VLOOKUP(ROW(A120),'فهرست بها کلی'!$D$13:$BO$1660,23,0),"")</f>
        <v/>
      </c>
      <c r="I123" s="174" t="str">
        <f ca="1">IFERROR(VLOOKUP(ROW(A120),'فهرست بها کلی'!$D$13:$BO$1660,26,0),"")</f>
        <v/>
      </c>
      <c r="J123" s="174" t="str">
        <f ca="1">IFERROR(VLOOKUP(ROW(A120),'فهرست بها کلی'!$D$13:$BO$1660,29,0),"")</f>
        <v/>
      </c>
      <c r="K123" s="174" t="str">
        <f ca="1">IFERROR(VLOOKUP(ROW(A120),'فهرست بها کلی'!$D$13:$BO$1660,32,0),"")</f>
        <v/>
      </c>
      <c r="L123" s="174" t="str">
        <f ca="1">IFERROR(VLOOKUP(ROW(A120),'فهرست بها کلی'!$D$13:$BO$1660,35,0),"")</f>
        <v/>
      </c>
      <c r="M123" s="174" t="str">
        <f ca="1">IFERROR(VLOOKUP(ROW(A120),'فهرست بها کلی'!$D$13:$BO$1660,38,0),"")</f>
        <v/>
      </c>
      <c r="N123" s="174" t="str">
        <f ca="1">IFERROR(VLOOKUP(ROW(A120),'فهرست بها کلی'!$D$13:$BO$1660,41,0),"")</f>
        <v/>
      </c>
      <c r="O123" s="174" t="str">
        <f ca="1">IFERROR(VLOOKUP(ROW(A120),'فهرست بها کلی'!$D$13:$BO$1660,44,0),"")</f>
        <v/>
      </c>
      <c r="P123" s="174" t="str">
        <f ca="1">IFERROR(VLOOKUP(ROW(A120),'فهرست بها کلی'!$D$13:$BO$1660,47,0),"")</f>
        <v/>
      </c>
      <c r="Q123" s="174" t="str">
        <f ca="1">IFERROR(VLOOKUP(ROW(A120),'فهرست بها کلی'!$D$13:$BO$1660,50,0),"")</f>
        <v/>
      </c>
      <c r="R123" s="174" t="str">
        <f ca="1">IFERROR(VLOOKUP(ROW(A120),'فهرست بها کلی'!$D$13:$BO$1660,53,0),"")</f>
        <v/>
      </c>
      <c r="S123" s="174" t="str">
        <f ca="1">IFERROR(VLOOKUP(ROW(A120),'فهرست بها کلی'!$D$13:$BO$1660,56,0),"")</f>
        <v/>
      </c>
      <c r="T123" s="174" t="str">
        <f ca="1">IFERROR(VLOOKUP(ROW(A120),'فهرست بها کلی'!$D$13:$BO$1660,59,0),"")</f>
        <v/>
      </c>
      <c r="U123" s="174" t="str">
        <f ca="1">IFERROR(VLOOKUP(ROW(A120),'فهرست بها کلی'!$D$13:$BO$1660,62,0),"")</f>
        <v/>
      </c>
      <c r="V123" s="241">
        <f t="shared" ca="1" si="11"/>
        <v>0</v>
      </c>
      <c r="W123" s="242" t="str">
        <f t="shared" ca="1" si="12"/>
        <v/>
      </c>
      <c r="X123" s="174" t="str">
        <f ca="1">IFERROR(VLOOKUP(ROW(A120),'فهرست بها کلی'!$D$13:$BO$1660,9,0),"")</f>
        <v/>
      </c>
      <c r="Y123" s="174" t="str">
        <f ca="1">IFERROR(VLOOKUP(ROW(A120),'فهرست بها کلی'!$D$13:$BO$1660,10,0),"")</f>
        <v/>
      </c>
      <c r="Z123" s="174" t="str">
        <f ca="1">IFERROR(VLOOKUP(ROW(A120),'فهرست بها کلی'!$D$13:$BO$1660,11,0),"")</f>
        <v/>
      </c>
      <c r="AA123" s="174" t="str">
        <f ca="1">IFERROR(VLOOKUP(ROW(A120),'فهرست بها کلی'!$D$13:$BO$1660,12,0),"")</f>
        <v/>
      </c>
      <c r="AB123" s="243" t="str">
        <f t="shared" ca="1" si="13"/>
        <v/>
      </c>
      <c r="AC123" s="174" t="str">
        <f ca="1">IFERROR(VLOOKUP(ROW(A120),'فهرست بها کلی'!$D$13:$BO$1660,21,0),"")</f>
        <v/>
      </c>
      <c r="AD123" s="174" t="str">
        <f ca="1">IFERROR(VLOOKUP(ROW(A120),'فهرست بها کلی'!$D$13:$BO$1660,24,0),"")</f>
        <v/>
      </c>
      <c r="AE123" s="174" t="str">
        <f ca="1">IFERROR(VLOOKUP(ROW(A120),'فهرست بها کلی'!$D$13:$BO$1660,27,0),"")</f>
        <v/>
      </c>
      <c r="AF123" s="174" t="str">
        <f ca="1">IFERROR(VLOOKUP(ROW(A120),'فهرست بها کلی'!$D$13:$BO$1660,30,0),"")</f>
        <v/>
      </c>
      <c r="AG123" s="174" t="str">
        <f ca="1">IFERROR(VLOOKUP(ROW(A120),'فهرست بها کلی'!$D$13:$BO$1660,33,0),"")</f>
        <v/>
      </c>
      <c r="AH123" s="174" t="str">
        <f ca="1">IFERROR(VLOOKUP(ROW(A120),'فهرست بها کلی'!$D$13:$BO$1660,36,0),"")</f>
        <v/>
      </c>
      <c r="AI123" s="174" t="str">
        <f ca="1">IFERROR(VLOOKUP(ROW(A120),'فهرست بها کلی'!$D$13:$BO$1660,39,0),"")</f>
        <v/>
      </c>
      <c r="AJ123" s="174" t="str">
        <f ca="1">IFERROR(VLOOKUP(ROW(A120),'فهرست بها کلی'!$D$13:$BO$1660,42,0),"")</f>
        <v/>
      </c>
      <c r="AK123" s="174" t="str">
        <f ca="1">IFERROR(VLOOKUP(ROW(A120),'فهرست بها کلی'!$D$13:$BO$1660,45,0),"")</f>
        <v/>
      </c>
      <c r="AL123" s="174" t="str">
        <f ca="1">IFERROR(VLOOKUP(ROW(A120),'فهرست بها کلی'!$D$13:$BO$1660,48,0),"")</f>
        <v/>
      </c>
      <c r="AM123" s="174" t="str">
        <f ca="1">IFERROR(VLOOKUP(ROW(A120),'فهرست بها کلی'!$D$13:$BO$1660,51,0),"")</f>
        <v/>
      </c>
      <c r="AN123" s="174" t="str">
        <f ca="1">IFERROR(VLOOKUP(ROW(A120),'فهرست بها کلی'!$D$13:$BO$1660,54,0),"")</f>
        <v/>
      </c>
      <c r="AO123" s="174" t="str">
        <f ca="1">IFERROR(VLOOKUP(ROW(A120),'فهرست بها کلی'!$D$13:$BO$1660,57,0),"")</f>
        <v/>
      </c>
      <c r="AP123" s="174" t="str">
        <f ca="1">IFERROR(VLOOKUP(ROW(A120),'فهرست بها کلی'!$D$13:$BO$1660,60,0),"")</f>
        <v/>
      </c>
      <c r="AQ123" s="174" t="str">
        <f ca="1">IFERROR(VLOOKUP(ROW(A120),'فهرست بها کلی'!$D$13:$BO$1660,63,0),"")</f>
        <v/>
      </c>
      <c r="AR123" s="244">
        <f t="shared" ca="1" si="14"/>
        <v>0</v>
      </c>
      <c r="AS123" s="174" t="str">
        <f ca="1">IFERROR(VLOOKUP(ROW(A120),'فهرست بها کلی'!$D$13:$BO$1660,22,0),"")</f>
        <v/>
      </c>
      <c r="AT123" s="174" t="str">
        <f ca="1">IFERROR(VLOOKUP(ROW(A120),'فهرست بها کلی'!$D$13:$BO$1660,25,0),"")</f>
        <v/>
      </c>
      <c r="AU123" s="174" t="str">
        <f ca="1">IFERROR(VLOOKUP(ROW(A120),'فهرست بها کلی'!$D$13:$BO$1660,28,0),"")</f>
        <v/>
      </c>
      <c r="AV123" s="174" t="str">
        <f ca="1">IFERROR(VLOOKUP(ROW(A120),'فهرست بها کلی'!$D$13:$BO$1660,31,0),"")</f>
        <v/>
      </c>
      <c r="AW123" s="174" t="str">
        <f ca="1">IFERROR(VLOOKUP(ROW(A120),'فهرست بها کلی'!$D$13:$BO$1660,34,0),"")</f>
        <v/>
      </c>
      <c r="AX123" s="174" t="str">
        <f ca="1">IFERROR(VLOOKUP(ROW(A120),'فهرست بها کلی'!$D$13:$BO$1660,37,0),"")</f>
        <v/>
      </c>
      <c r="AY123" s="174" t="str">
        <f ca="1">IFERROR(VLOOKUP(ROW(A120),'فهرست بها کلی'!$D$13:$BO$1660,40,0),"")</f>
        <v/>
      </c>
      <c r="AZ123" s="174" t="str">
        <f ca="1">IFERROR(VLOOKUP(ROW(A120),'فهرست بها کلی'!$D$13:$BO$1660,43,0),"")</f>
        <v/>
      </c>
      <c r="BA123" s="174" t="str">
        <f ca="1">IFERROR(VLOOKUP(ROW(A120),'فهرست بها کلی'!$D$13:$BO$1660,46,0),"")</f>
        <v/>
      </c>
      <c r="BB123" s="174" t="str">
        <f ca="1">IFERROR(VLOOKUP(ROW(A120),'فهرست بها کلی'!$D$13:$BO$1660,49,0),"")</f>
        <v/>
      </c>
      <c r="BC123" s="174" t="str">
        <f ca="1">IFERROR(VLOOKUP(ROW(A120),'فهرست بها کلی'!$D$13:$BO$1660,52,0),"")</f>
        <v/>
      </c>
      <c r="BD123" s="174" t="str">
        <f ca="1">IFERROR(VLOOKUP(ROW(A120),'فهرست بها کلی'!$D$13:$BO$1660,55,0),"")</f>
        <v/>
      </c>
      <c r="BE123" s="174" t="str">
        <f ca="1">IFERROR(VLOOKUP(ROW(A120),'فهرست بها کلی'!$D$13:$BO$1660,58,0),"")</f>
        <v/>
      </c>
      <c r="BF123" s="174" t="str">
        <f ca="1">IFERROR(VLOOKUP(ROW(A120),'فهرست بها کلی'!$D$13:$BO$1660,61,0),"")</f>
        <v/>
      </c>
      <c r="BG123" s="174" t="str">
        <f ca="1">IFERROR(VLOOKUP(ROW(B120),'فهرست بها کلی'!$D$13:$BO$1660,64,0),"")</f>
        <v/>
      </c>
      <c r="BH123" s="174" t="str">
        <f ca="1">IFERROR(VLOOKUP(ROW(C120),'فهرست بها کلی'!$D$13:$BO$1660,15,0),"")</f>
        <v/>
      </c>
      <c r="BI123" s="245" t="str">
        <f t="shared" ca="1" si="15"/>
        <v xml:space="preserve"> </v>
      </c>
      <c r="BJ123" s="245" t="str">
        <f t="shared" ca="1" si="16"/>
        <v/>
      </c>
      <c r="BK123" s="189" t="str">
        <f t="shared" ca="1" si="17"/>
        <v/>
      </c>
      <c r="BL123" s="168" t="e">
        <f t="shared" ca="1" si="18"/>
        <v>#VALUE!</v>
      </c>
    </row>
    <row r="124" spans="1:64" ht="34.5" customHeight="1">
      <c r="A124" s="174" t="str">
        <f ca="1">IFERROR(VLOOKUP(ROW(A121),'فهرست بها کلی'!$D$13:$BO$1660,1,0),"")</f>
        <v/>
      </c>
      <c r="B124" s="174" t="str">
        <f ca="1">IFERROR(VLOOKUP(ROW(A121),'فهرست بها کلی'!$D$13:$BO$1660,4,0),"")</f>
        <v/>
      </c>
      <c r="C124" s="174" t="str">
        <f ca="1">IFERROR(VLOOKUP(ROW(A121),'فهرست بها کلی'!$D$13:$BO$1660,5,0),"")</f>
        <v/>
      </c>
      <c r="D124" s="174" t="str">
        <f ca="1">IFERROR(VLOOKUP(ROW(A121),'فهرست بها کلی'!$D$13:$BO$1660,6,0),"")</f>
        <v/>
      </c>
      <c r="E124" s="174" t="str">
        <f ca="1">IFERROR(VLOOKUP(ROW(A121),'فهرست بها کلی'!$D$13:$BO$1660,7,0),"")</f>
        <v/>
      </c>
      <c r="F124" s="174" t="str">
        <f ca="1">IFERROR(VLOOKUP(ROW(A121),'فهرست بها کلی'!$D$13:$BO$1660,8,0),"")</f>
        <v/>
      </c>
      <c r="G124" s="174" t="str">
        <f ca="1">IFERROR(VLOOKUP(ROW(A121),'فهرست بها کلی'!$D$13:$BO$1660,20,0),"")</f>
        <v/>
      </c>
      <c r="H124" s="174" t="str">
        <f ca="1">IFERROR(VLOOKUP(ROW(A121),'فهرست بها کلی'!$D$13:$BO$1660,23,0),"")</f>
        <v/>
      </c>
      <c r="I124" s="174" t="str">
        <f ca="1">IFERROR(VLOOKUP(ROW(A121),'فهرست بها کلی'!$D$13:$BO$1660,26,0),"")</f>
        <v/>
      </c>
      <c r="J124" s="174" t="str">
        <f ca="1">IFERROR(VLOOKUP(ROW(A121),'فهرست بها کلی'!$D$13:$BO$1660,29,0),"")</f>
        <v/>
      </c>
      <c r="K124" s="174" t="str">
        <f ca="1">IFERROR(VLOOKUP(ROW(A121),'فهرست بها کلی'!$D$13:$BO$1660,32,0),"")</f>
        <v/>
      </c>
      <c r="L124" s="174" t="str">
        <f ca="1">IFERROR(VLOOKUP(ROW(A121),'فهرست بها کلی'!$D$13:$BO$1660,35,0),"")</f>
        <v/>
      </c>
      <c r="M124" s="174" t="str">
        <f ca="1">IFERROR(VLOOKUP(ROW(A121),'فهرست بها کلی'!$D$13:$BO$1660,38,0),"")</f>
        <v/>
      </c>
      <c r="N124" s="174" t="str">
        <f ca="1">IFERROR(VLOOKUP(ROW(A121),'فهرست بها کلی'!$D$13:$BO$1660,41,0),"")</f>
        <v/>
      </c>
      <c r="O124" s="174" t="str">
        <f ca="1">IFERROR(VLOOKUP(ROW(A121),'فهرست بها کلی'!$D$13:$BO$1660,44,0),"")</f>
        <v/>
      </c>
      <c r="P124" s="174" t="str">
        <f ca="1">IFERROR(VLOOKUP(ROW(A121),'فهرست بها کلی'!$D$13:$BO$1660,47,0),"")</f>
        <v/>
      </c>
      <c r="Q124" s="174" t="str">
        <f ca="1">IFERROR(VLOOKUP(ROW(A121),'فهرست بها کلی'!$D$13:$BO$1660,50,0),"")</f>
        <v/>
      </c>
      <c r="R124" s="174" t="str">
        <f ca="1">IFERROR(VLOOKUP(ROW(A121),'فهرست بها کلی'!$D$13:$BO$1660,53,0),"")</f>
        <v/>
      </c>
      <c r="S124" s="174" t="str">
        <f ca="1">IFERROR(VLOOKUP(ROW(A121),'فهرست بها کلی'!$D$13:$BO$1660,56,0),"")</f>
        <v/>
      </c>
      <c r="T124" s="174" t="str">
        <f ca="1">IFERROR(VLOOKUP(ROW(A121),'فهرست بها کلی'!$D$13:$BO$1660,59,0),"")</f>
        <v/>
      </c>
      <c r="U124" s="174" t="str">
        <f ca="1">IFERROR(VLOOKUP(ROW(A121),'فهرست بها کلی'!$D$13:$BO$1660,62,0),"")</f>
        <v/>
      </c>
      <c r="V124" s="241">
        <f t="shared" ca="1" si="11"/>
        <v>0</v>
      </c>
      <c r="W124" s="242" t="str">
        <f t="shared" ca="1" si="12"/>
        <v/>
      </c>
      <c r="X124" s="174" t="str">
        <f ca="1">IFERROR(VLOOKUP(ROW(A121),'فهرست بها کلی'!$D$13:$BO$1660,9,0),"")</f>
        <v/>
      </c>
      <c r="Y124" s="174" t="str">
        <f ca="1">IFERROR(VLOOKUP(ROW(A121),'فهرست بها کلی'!$D$13:$BO$1660,10,0),"")</f>
        <v/>
      </c>
      <c r="Z124" s="174" t="str">
        <f ca="1">IFERROR(VLOOKUP(ROW(A121),'فهرست بها کلی'!$D$13:$BO$1660,11,0),"")</f>
        <v/>
      </c>
      <c r="AA124" s="174" t="str">
        <f ca="1">IFERROR(VLOOKUP(ROW(A121),'فهرست بها کلی'!$D$13:$BO$1660,12,0),"")</f>
        <v/>
      </c>
      <c r="AB124" s="243" t="str">
        <f t="shared" ca="1" si="13"/>
        <v/>
      </c>
      <c r="AC124" s="174" t="str">
        <f ca="1">IFERROR(VLOOKUP(ROW(A121),'فهرست بها کلی'!$D$13:$BO$1660,21,0),"")</f>
        <v/>
      </c>
      <c r="AD124" s="174" t="str">
        <f ca="1">IFERROR(VLOOKUP(ROW(A121),'فهرست بها کلی'!$D$13:$BO$1660,24,0),"")</f>
        <v/>
      </c>
      <c r="AE124" s="174" t="str">
        <f ca="1">IFERROR(VLOOKUP(ROW(A121),'فهرست بها کلی'!$D$13:$BO$1660,27,0),"")</f>
        <v/>
      </c>
      <c r="AF124" s="174" t="str">
        <f ca="1">IFERROR(VLOOKUP(ROW(A121),'فهرست بها کلی'!$D$13:$BO$1660,30,0),"")</f>
        <v/>
      </c>
      <c r="AG124" s="174" t="str">
        <f ca="1">IFERROR(VLOOKUP(ROW(A121),'فهرست بها کلی'!$D$13:$BO$1660,33,0),"")</f>
        <v/>
      </c>
      <c r="AH124" s="174" t="str">
        <f ca="1">IFERROR(VLOOKUP(ROW(A121),'فهرست بها کلی'!$D$13:$BO$1660,36,0),"")</f>
        <v/>
      </c>
      <c r="AI124" s="174" t="str">
        <f ca="1">IFERROR(VLOOKUP(ROW(A121),'فهرست بها کلی'!$D$13:$BO$1660,39,0),"")</f>
        <v/>
      </c>
      <c r="AJ124" s="174" t="str">
        <f ca="1">IFERROR(VLOOKUP(ROW(A121),'فهرست بها کلی'!$D$13:$BO$1660,42,0),"")</f>
        <v/>
      </c>
      <c r="AK124" s="174" t="str">
        <f ca="1">IFERROR(VLOOKUP(ROW(A121),'فهرست بها کلی'!$D$13:$BO$1660,45,0),"")</f>
        <v/>
      </c>
      <c r="AL124" s="174" t="str">
        <f ca="1">IFERROR(VLOOKUP(ROW(A121),'فهرست بها کلی'!$D$13:$BO$1660,48,0),"")</f>
        <v/>
      </c>
      <c r="AM124" s="174" t="str">
        <f ca="1">IFERROR(VLOOKUP(ROW(A121),'فهرست بها کلی'!$D$13:$BO$1660,51,0),"")</f>
        <v/>
      </c>
      <c r="AN124" s="174" t="str">
        <f ca="1">IFERROR(VLOOKUP(ROW(A121),'فهرست بها کلی'!$D$13:$BO$1660,54,0),"")</f>
        <v/>
      </c>
      <c r="AO124" s="174" t="str">
        <f ca="1">IFERROR(VLOOKUP(ROW(A121),'فهرست بها کلی'!$D$13:$BO$1660,57,0),"")</f>
        <v/>
      </c>
      <c r="AP124" s="174" t="str">
        <f ca="1">IFERROR(VLOOKUP(ROW(A121),'فهرست بها کلی'!$D$13:$BO$1660,60,0),"")</f>
        <v/>
      </c>
      <c r="AQ124" s="174" t="str">
        <f ca="1">IFERROR(VLOOKUP(ROW(A121),'فهرست بها کلی'!$D$13:$BO$1660,63,0),"")</f>
        <v/>
      </c>
      <c r="AR124" s="244">
        <f t="shared" ca="1" si="14"/>
        <v>0</v>
      </c>
      <c r="AS124" s="174" t="str">
        <f ca="1">IFERROR(VLOOKUP(ROW(A121),'فهرست بها کلی'!$D$13:$BO$1660,22,0),"")</f>
        <v/>
      </c>
      <c r="AT124" s="174" t="str">
        <f ca="1">IFERROR(VLOOKUP(ROW(A121),'فهرست بها کلی'!$D$13:$BO$1660,25,0),"")</f>
        <v/>
      </c>
      <c r="AU124" s="174" t="str">
        <f ca="1">IFERROR(VLOOKUP(ROW(A121),'فهرست بها کلی'!$D$13:$BO$1660,28,0),"")</f>
        <v/>
      </c>
      <c r="AV124" s="174" t="str">
        <f ca="1">IFERROR(VLOOKUP(ROW(A121),'فهرست بها کلی'!$D$13:$BO$1660,31,0),"")</f>
        <v/>
      </c>
      <c r="AW124" s="174" t="str">
        <f ca="1">IFERROR(VLOOKUP(ROW(A121),'فهرست بها کلی'!$D$13:$BO$1660,34,0),"")</f>
        <v/>
      </c>
      <c r="AX124" s="174" t="str">
        <f ca="1">IFERROR(VLOOKUP(ROW(A121),'فهرست بها کلی'!$D$13:$BO$1660,37,0),"")</f>
        <v/>
      </c>
      <c r="AY124" s="174" t="str">
        <f ca="1">IFERROR(VLOOKUP(ROW(A121),'فهرست بها کلی'!$D$13:$BO$1660,40,0),"")</f>
        <v/>
      </c>
      <c r="AZ124" s="174" t="str">
        <f ca="1">IFERROR(VLOOKUP(ROW(A121),'فهرست بها کلی'!$D$13:$BO$1660,43,0),"")</f>
        <v/>
      </c>
      <c r="BA124" s="174" t="str">
        <f ca="1">IFERROR(VLOOKUP(ROW(A121),'فهرست بها کلی'!$D$13:$BO$1660,46,0),"")</f>
        <v/>
      </c>
      <c r="BB124" s="174" t="str">
        <f ca="1">IFERROR(VLOOKUP(ROW(A121),'فهرست بها کلی'!$D$13:$BO$1660,49,0),"")</f>
        <v/>
      </c>
      <c r="BC124" s="174" t="str">
        <f ca="1">IFERROR(VLOOKUP(ROW(A121),'فهرست بها کلی'!$D$13:$BO$1660,52,0),"")</f>
        <v/>
      </c>
      <c r="BD124" s="174" t="str">
        <f ca="1">IFERROR(VLOOKUP(ROW(A121),'فهرست بها کلی'!$D$13:$BO$1660,55,0),"")</f>
        <v/>
      </c>
      <c r="BE124" s="174" t="str">
        <f ca="1">IFERROR(VLOOKUP(ROW(A121),'فهرست بها کلی'!$D$13:$BO$1660,58,0),"")</f>
        <v/>
      </c>
      <c r="BF124" s="174" t="str">
        <f ca="1">IFERROR(VLOOKUP(ROW(A121),'فهرست بها کلی'!$D$13:$BO$1660,61,0),"")</f>
        <v/>
      </c>
      <c r="BG124" s="174" t="str">
        <f ca="1">IFERROR(VLOOKUP(ROW(B121),'فهرست بها کلی'!$D$13:$BO$1660,64,0),"")</f>
        <v/>
      </c>
      <c r="BH124" s="174" t="str">
        <f ca="1">IFERROR(VLOOKUP(ROW(C121),'فهرست بها کلی'!$D$13:$BO$1660,15,0),"")</f>
        <v/>
      </c>
      <c r="BI124" s="245" t="str">
        <f t="shared" ca="1" si="15"/>
        <v xml:space="preserve"> </v>
      </c>
      <c r="BJ124" s="245" t="str">
        <f t="shared" ca="1" si="16"/>
        <v/>
      </c>
      <c r="BK124" s="189" t="str">
        <f t="shared" ca="1" si="17"/>
        <v/>
      </c>
      <c r="BL124" s="168" t="e">
        <f t="shared" ca="1" si="18"/>
        <v>#VALUE!</v>
      </c>
    </row>
    <row r="125" spans="1:64" ht="34.5" customHeight="1">
      <c r="A125" s="174" t="str">
        <f ca="1">IFERROR(VLOOKUP(ROW(A122),'فهرست بها کلی'!$D$13:$BO$1660,1,0),"")</f>
        <v/>
      </c>
      <c r="B125" s="174" t="str">
        <f ca="1">IFERROR(VLOOKUP(ROW(A122),'فهرست بها کلی'!$D$13:$BO$1660,4,0),"")</f>
        <v/>
      </c>
      <c r="C125" s="174" t="str">
        <f ca="1">IFERROR(VLOOKUP(ROW(A122),'فهرست بها کلی'!$D$13:$BO$1660,5,0),"")</f>
        <v/>
      </c>
      <c r="D125" s="174" t="str">
        <f ca="1">IFERROR(VLOOKUP(ROW(A122),'فهرست بها کلی'!$D$13:$BO$1660,6,0),"")</f>
        <v/>
      </c>
      <c r="E125" s="174" t="str">
        <f ca="1">IFERROR(VLOOKUP(ROW(A122),'فهرست بها کلی'!$D$13:$BO$1660,7,0),"")</f>
        <v/>
      </c>
      <c r="F125" s="174" t="str">
        <f ca="1">IFERROR(VLOOKUP(ROW(A122),'فهرست بها کلی'!$D$13:$BO$1660,8,0),"")</f>
        <v/>
      </c>
      <c r="G125" s="174" t="str">
        <f ca="1">IFERROR(VLOOKUP(ROW(A122),'فهرست بها کلی'!$D$13:$BO$1660,20,0),"")</f>
        <v/>
      </c>
      <c r="H125" s="174" t="str">
        <f ca="1">IFERROR(VLOOKUP(ROW(A122),'فهرست بها کلی'!$D$13:$BO$1660,23,0),"")</f>
        <v/>
      </c>
      <c r="I125" s="174" t="str">
        <f ca="1">IFERROR(VLOOKUP(ROW(A122),'فهرست بها کلی'!$D$13:$BO$1660,26,0),"")</f>
        <v/>
      </c>
      <c r="J125" s="174" t="str">
        <f ca="1">IFERROR(VLOOKUP(ROW(A122),'فهرست بها کلی'!$D$13:$BO$1660,29,0),"")</f>
        <v/>
      </c>
      <c r="K125" s="174" t="str">
        <f ca="1">IFERROR(VLOOKUP(ROW(A122),'فهرست بها کلی'!$D$13:$BO$1660,32,0),"")</f>
        <v/>
      </c>
      <c r="L125" s="174" t="str">
        <f ca="1">IFERROR(VLOOKUP(ROW(A122),'فهرست بها کلی'!$D$13:$BO$1660,35,0),"")</f>
        <v/>
      </c>
      <c r="M125" s="174" t="str">
        <f ca="1">IFERROR(VLOOKUP(ROW(A122),'فهرست بها کلی'!$D$13:$BO$1660,38,0),"")</f>
        <v/>
      </c>
      <c r="N125" s="174" t="str">
        <f ca="1">IFERROR(VLOOKUP(ROW(A122),'فهرست بها کلی'!$D$13:$BO$1660,41,0),"")</f>
        <v/>
      </c>
      <c r="O125" s="174" t="str">
        <f ca="1">IFERROR(VLOOKUP(ROW(A122),'فهرست بها کلی'!$D$13:$BO$1660,44,0),"")</f>
        <v/>
      </c>
      <c r="P125" s="174" t="str">
        <f ca="1">IFERROR(VLOOKUP(ROW(A122),'فهرست بها کلی'!$D$13:$BO$1660,47,0),"")</f>
        <v/>
      </c>
      <c r="Q125" s="174" t="str">
        <f ca="1">IFERROR(VLOOKUP(ROW(A122),'فهرست بها کلی'!$D$13:$BO$1660,50,0),"")</f>
        <v/>
      </c>
      <c r="R125" s="174" t="str">
        <f ca="1">IFERROR(VLOOKUP(ROW(A122),'فهرست بها کلی'!$D$13:$BO$1660,53,0),"")</f>
        <v/>
      </c>
      <c r="S125" s="174" t="str">
        <f ca="1">IFERROR(VLOOKUP(ROW(A122),'فهرست بها کلی'!$D$13:$BO$1660,56,0),"")</f>
        <v/>
      </c>
      <c r="T125" s="174" t="str">
        <f ca="1">IFERROR(VLOOKUP(ROW(A122),'فهرست بها کلی'!$D$13:$BO$1660,59,0),"")</f>
        <v/>
      </c>
      <c r="U125" s="174" t="str">
        <f ca="1">IFERROR(VLOOKUP(ROW(A122),'فهرست بها کلی'!$D$13:$BO$1660,62,0),"")</f>
        <v/>
      </c>
      <c r="V125" s="241">
        <f t="shared" ca="1" si="11"/>
        <v>0</v>
      </c>
      <c r="W125" s="242" t="str">
        <f t="shared" ca="1" si="12"/>
        <v/>
      </c>
      <c r="X125" s="174" t="str">
        <f ca="1">IFERROR(VLOOKUP(ROW(A122),'فهرست بها کلی'!$D$13:$BO$1660,9,0),"")</f>
        <v/>
      </c>
      <c r="Y125" s="174" t="str">
        <f ca="1">IFERROR(VLOOKUP(ROW(A122),'فهرست بها کلی'!$D$13:$BO$1660,10,0),"")</f>
        <v/>
      </c>
      <c r="Z125" s="174" t="str">
        <f ca="1">IFERROR(VLOOKUP(ROW(A122),'فهرست بها کلی'!$D$13:$BO$1660,11,0),"")</f>
        <v/>
      </c>
      <c r="AA125" s="174" t="str">
        <f ca="1">IFERROR(VLOOKUP(ROW(A122),'فهرست بها کلی'!$D$13:$BO$1660,12,0),"")</f>
        <v/>
      </c>
      <c r="AB125" s="243" t="str">
        <f t="shared" ca="1" si="13"/>
        <v/>
      </c>
      <c r="AC125" s="174" t="str">
        <f ca="1">IFERROR(VLOOKUP(ROW(A122),'فهرست بها کلی'!$D$13:$BO$1660,21,0),"")</f>
        <v/>
      </c>
      <c r="AD125" s="174" t="str">
        <f ca="1">IFERROR(VLOOKUP(ROW(A122),'فهرست بها کلی'!$D$13:$BO$1660,24,0),"")</f>
        <v/>
      </c>
      <c r="AE125" s="174" t="str">
        <f ca="1">IFERROR(VLOOKUP(ROW(A122),'فهرست بها کلی'!$D$13:$BO$1660,27,0),"")</f>
        <v/>
      </c>
      <c r="AF125" s="174" t="str">
        <f ca="1">IFERROR(VLOOKUP(ROW(A122),'فهرست بها کلی'!$D$13:$BO$1660,30,0),"")</f>
        <v/>
      </c>
      <c r="AG125" s="174" t="str">
        <f ca="1">IFERROR(VLOOKUP(ROW(A122),'فهرست بها کلی'!$D$13:$BO$1660,33,0),"")</f>
        <v/>
      </c>
      <c r="AH125" s="174" t="str">
        <f ca="1">IFERROR(VLOOKUP(ROW(A122),'فهرست بها کلی'!$D$13:$BO$1660,36,0),"")</f>
        <v/>
      </c>
      <c r="AI125" s="174" t="str">
        <f ca="1">IFERROR(VLOOKUP(ROW(A122),'فهرست بها کلی'!$D$13:$BO$1660,39,0),"")</f>
        <v/>
      </c>
      <c r="AJ125" s="174" t="str">
        <f ca="1">IFERROR(VLOOKUP(ROW(A122),'فهرست بها کلی'!$D$13:$BO$1660,42,0),"")</f>
        <v/>
      </c>
      <c r="AK125" s="174" t="str">
        <f ca="1">IFERROR(VLOOKUP(ROW(A122),'فهرست بها کلی'!$D$13:$BO$1660,45,0),"")</f>
        <v/>
      </c>
      <c r="AL125" s="174" t="str">
        <f ca="1">IFERROR(VLOOKUP(ROW(A122),'فهرست بها کلی'!$D$13:$BO$1660,48,0),"")</f>
        <v/>
      </c>
      <c r="AM125" s="174" t="str">
        <f ca="1">IFERROR(VLOOKUP(ROW(A122),'فهرست بها کلی'!$D$13:$BO$1660,51,0),"")</f>
        <v/>
      </c>
      <c r="AN125" s="174" t="str">
        <f ca="1">IFERROR(VLOOKUP(ROW(A122),'فهرست بها کلی'!$D$13:$BO$1660,54,0),"")</f>
        <v/>
      </c>
      <c r="AO125" s="174" t="str">
        <f ca="1">IFERROR(VLOOKUP(ROW(A122),'فهرست بها کلی'!$D$13:$BO$1660,57,0),"")</f>
        <v/>
      </c>
      <c r="AP125" s="174" t="str">
        <f ca="1">IFERROR(VLOOKUP(ROW(A122),'فهرست بها کلی'!$D$13:$BO$1660,60,0),"")</f>
        <v/>
      </c>
      <c r="AQ125" s="174" t="str">
        <f ca="1">IFERROR(VLOOKUP(ROW(A122),'فهرست بها کلی'!$D$13:$BO$1660,63,0),"")</f>
        <v/>
      </c>
      <c r="AR125" s="244">
        <f t="shared" ca="1" si="14"/>
        <v>0</v>
      </c>
      <c r="AS125" s="174" t="str">
        <f ca="1">IFERROR(VLOOKUP(ROW(A122),'فهرست بها کلی'!$D$13:$BO$1660,22,0),"")</f>
        <v/>
      </c>
      <c r="AT125" s="174" t="str">
        <f ca="1">IFERROR(VLOOKUP(ROW(A122),'فهرست بها کلی'!$D$13:$BO$1660,25,0),"")</f>
        <v/>
      </c>
      <c r="AU125" s="174" t="str">
        <f ca="1">IFERROR(VLOOKUP(ROW(A122),'فهرست بها کلی'!$D$13:$BO$1660,28,0),"")</f>
        <v/>
      </c>
      <c r="AV125" s="174" t="str">
        <f ca="1">IFERROR(VLOOKUP(ROW(A122),'فهرست بها کلی'!$D$13:$BO$1660,31,0),"")</f>
        <v/>
      </c>
      <c r="AW125" s="174" t="str">
        <f ca="1">IFERROR(VLOOKUP(ROW(A122),'فهرست بها کلی'!$D$13:$BO$1660,34,0),"")</f>
        <v/>
      </c>
      <c r="AX125" s="174" t="str">
        <f ca="1">IFERROR(VLOOKUP(ROW(A122),'فهرست بها کلی'!$D$13:$BO$1660,37,0),"")</f>
        <v/>
      </c>
      <c r="AY125" s="174" t="str">
        <f ca="1">IFERROR(VLOOKUP(ROW(A122),'فهرست بها کلی'!$D$13:$BO$1660,40,0),"")</f>
        <v/>
      </c>
      <c r="AZ125" s="174" t="str">
        <f ca="1">IFERROR(VLOOKUP(ROW(A122),'فهرست بها کلی'!$D$13:$BO$1660,43,0),"")</f>
        <v/>
      </c>
      <c r="BA125" s="174" t="str">
        <f ca="1">IFERROR(VLOOKUP(ROW(A122),'فهرست بها کلی'!$D$13:$BO$1660,46,0),"")</f>
        <v/>
      </c>
      <c r="BB125" s="174" t="str">
        <f ca="1">IFERROR(VLOOKUP(ROW(A122),'فهرست بها کلی'!$D$13:$BO$1660,49,0),"")</f>
        <v/>
      </c>
      <c r="BC125" s="174" t="str">
        <f ca="1">IFERROR(VLOOKUP(ROW(A122),'فهرست بها کلی'!$D$13:$BO$1660,52,0),"")</f>
        <v/>
      </c>
      <c r="BD125" s="174" t="str">
        <f ca="1">IFERROR(VLOOKUP(ROW(A122),'فهرست بها کلی'!$D$13:$BO$1660,55,0),"")</f>
        <v/>
      </c>
      <c r="BE125" s="174" t="str">
        <f ca="1">IFERROR(VLOOKUP(ROW(A122),'فهرست بها کلی'!$D$13:$BO$1660,58,0),"")</f>
        <v/>
      </c>
      <c r="BF125" s="174" t="str">
        <f ca="1">IFERROR(VLOOKUP(ROW(A122),'فهرست بها کلی'!$D$13:$BO$1660,61,0),"")</f>
        <v/>
      </c>
      <c r="BG125" s="174" t="str">
        <f ca="1">IFERROR(VLOOKUP(ROW(B122),'فهرست بها کلی'!$D$13:$BO$1660,64,0),"")</f>
        <v/>
      </c>
      <c r="BH125" s="174" t="str">
        <f ca="1">IFERROR(VLOOKUP(ROW(C122),'فهرست بها کلی'!$D$13:$BO$1660,15,0),"")</f>
        <v/>
      </c>
      <c r="BI125" s="245" t="str">
        <f t="shared" ca="1" si="15"/>
        <v xml:space="preserve"> </v>
      </c>
      <c r="BJ125" s="245" t="str">
        <f t="shared" ca="1" si="16"/>
        <v/>
      </c>
      <c r="BK125" s="189" t="str">
        <f t="shared" ca="1" si="17"/>
        <v/>
      </c>
      <c r="BL125" s="168" t="e">
        <f t="shared" ca="1" si="18"/>
        <v>#VALUE!</v>
      </c>
    </row>
    <row r="126" spans="1:64" ht="34.5" customHeight="1">
      <c r="A126" s="174" t="str">
        <f ca="1">IFERROR(VLOOKUP(ROW(A123),'فهرست بها کلی'!$D$13:$BO$1660,1,0),"")</f>
        <v/>
      </c>
      <c r="B126" s="174" t="str">
        <f ca="1">IFERROR(VLOOKUP(ROW(A123),'فهرست بها کلی'!$D$13:$BO$1660,4,0),"")</f>
        <v/>
      </c>
      <c r="C126" s="174" t="str">
        <f ca="1">IFERROR(VLOOKUP(ROW(A123),'فهرست بها کلی'!$D$13:$BO$1660,5,0),"")</f>
        <v/>
      </c>
      <c r="D126" s="174" t="str">
        <f ca="1">IFERROR(VLOOKUP(ROW(A123),'فهرست بها کلی'!$D$13:$BO$1660,6,0),"")</f>
        <v/>
      </c>
      <c r="E126" s="174" t="str">
        <f ca="1">IFERROR(VLOOKUP(ROW(A123),'فهرست بها کلی'!$D$13:$BO$1660,7,0),"")</f>
        <v/>
      </c>
      <c r="F126" s="174" t="str">
        <f ca="1">IFERROR(VLOOKUP(ROW(A123),'فهرست بها کلی'!$D$13:$BO$1660,8,0),"")</f>
        <v/>
      </c>
      <c r="G126" s="174" t="str">
        <f ca="1">IFERROR(VLOOKUP(ROW(A123),'فهرست بها کلی'!$D$13:$BO$1660,20,0),"")</f>
        <v/>
      </c>
      <c r="H126" s="174" t="str">
        <f ca="1">IFERROR(VLOOKUP(ROW(A123),'فهرست بها کلی'!$D$13:$BO$1660,23,0),"")</f>
        <v/>
      </c>
      <c r="I126" s="174" t="str">
        <f ca="1">IFERROR(VLOOKUP(ROW(A123),'فهرست بها کلی'!$D$13:$BO$1660,26,0),"")</f>
        <v/>
      </c>
      <c r="J126" s="174" t="str">
        <f ca="1">IFERROR(VLOOKUP(ROW(A123),'فهرست بها کلی'!$D$13:$BO$1660,29,0),"")</f>
        <v/>
      </c>
      <c r="K126" s="174" t="str">
        <f ca="1">IFERROR(VLOOKUP(ROW(A123),'فهرست بها کلی'!$D$13:$BO$1660,32,0),"")</f>
        <v/>
      </c>
      <c r="L126" s="174" t="str">
        <f ca="1">IFERROR(VLOOKUP(ROW(A123),'فهرست بها کلی'!$D$13:$BO$1660,35,0),"")</f>
        <v/>
      </c>
      <c r="M126" s="174" t="str">
        <f ca="1">IFERROR(VLOOKUP(ROW(A123),'فهرست بها کلی'!$D$13:$BO$1660,38,0),"")</f>
        <v/>
      </c>
      <c r="N126" s="174" t="str">
        <f ca="1">IFERROR(VLOOKUP(ROW(A123),'فهرست بها کلی'!$D$13:$BO$1660,41,0),"")</f>
        <v/>
      </c>
      <c r="O126" s="174" t="str">
        <f ca="1">IFERROR(VLOOKUP(ROW(A123),'فهرست بها کلی'!$D$13:$BO$1660,44,0),"")</f>
        <v/>
      </c>
      <c r="P126" s="174" t="str">
        <f ca="1">IFERROR(VLOOKUP(ROW(A123),'فهرست بها کلی'!$D$13:$BO$1660,47,0),"")</f>
        <v/>
      </c>
      <c r="Q126" s="174" t="str">
        <f ca="1">IFERROR(VLOOKUP(ROW(A123),'فهرست بها کلی'!$D$13:$BO$1660,50,0),"")</f>
        <v/>
      </c>
      <c r="R126" s="174" t="str">
        <f ca="1">IFERROR(VLOOKUP(ROW(A123),'فهرست بها کلی'!$D$13:$BO$1660,53,0),"")</f>
        <v/>
      </c>
      <c r="S126" s="174" t="str">
        <f ca="1">IFERROR(VLOOKUP(ROW(A123),'فهرست بها کلی'!$D$13:$BO$1660,56,0),"")</f>
        <v/>
      </c>
      <c r="T126" s="174" t="str">
        <f ca="1">IFERROR(VLOOKUP(ROW(A123),'فهرست بها کلی'!$D$13:$BO$1660,59,0),"")</f>
        <v/>
      </c>
      <c r="U126" s="174" t="str">
        <f ca="1">IFERROR(VLOOKUP(ROW(A123),'فهرست بها کلی'!$D$13:$BO$1660,62,0),"")</f>
        <v/>
      </c>
      <c r="V126" s="241">
        <f t="shared" ca="1" si="11"/>
        <v>0</v>
      </c>
      <c r="W126" s="242" t="str">
        <f t="shared" ca="1" si="12"/>
        <v/>
      </c>
      <c r="X126" s="174" t="str">
        <f ca="1">IFERROR(VLOOKUP(ROW(A123),'فهرست بها کلی'!$D$13:$BO$1660,9,0),"")</f>
        <v/>
      </c>
      <c r="Y126" s="174" t="str">
        <f ca="1">IFERROR(VLOOKUP(ROW(A123),'فهرست بها کلی'!$D$13:$BO$1660,10,0),"")</f>
        <v/>
      </c>
      <c r="Z126" s="174" t="str">
        <f ca="1">IFERROR(VLOOKUP(ROW(A123),'فهرست بها کلی'!$D$13:$BO$1660,11,0),"")</f>
        <v/>
      </c>
      <c r="AA126" s="174" t="str">
        <f ca="1">IFERROR(VLOOKUP(ROW(A123),'فهرست بها کلی'!$D$13:$BO$1660,12,0),"")</f>
        <v/>
      </c>
      <c r="AB126" s="243" t="str">
        <f t="shared" ca="1" si="13"/>
        <v/>
      </c>
      <c r="AC126" s="174" t="str">
        <f ca="1">IFERROR(VLOOKUP(ROW(A123),'فهرست بها کلی'!$D$13:$BO$1660,21,0),"")</f>
        <v/>
      </c>
      <c r="AD126" s="174" t="str">
        <f ca="1">IFERROR(VLOOKUP(ROW(A123),'فهرست بها کلی'!$D$13:$BO$1660,24,0),"")</f>
        <v/>
      </c>
      <c r="AE126" s="174" t="str">
        <f ca="1">IFERROR(VLOOKUP(ROW(A123),'فهرست بها کلی'!$D$13:$BO$1660,27,0),"")</f>
        <v/>
      </c>
      <c r="AF126" s="174" t="str">
        <f ca="1">IFERROR(VLOOKUP(ROW(A123),'فهرست بها کلی'!$D$13:$BO$1660,30,0),"")</f>
        <v/>
      </c>
      <c r="AG126" s="174" t="str">
        <f ca="1">IFERROR(VLOOKUP(ROW(A123),'فهرست بها کلی'!$D$13:$BO$1660,33,0),"")</f>
        <v/>
      </c>
      <c r="AH126" s="174" t="str">
        <f ca="1">IFERROR(VLOOKUP(ROW(A123),'فهرست بها کلی'!$D$13:$BO$1660,36,0),"")</f>
        <v/>
      </c>
      <c r="AI126" s="174" t="str">
        <f ca="1">IFERROR(VLOOKUP(ROW(A123),'فهرست بها کلی'!$D$13:$BO$1660,39,0),"")</f>
        <v/>
      </c>
      <c r="AJ126" s="174" t="str">
        <f ca="1">IFERROR(VLOOKUP(ROW(A123),'فهرست بها کلی'!$D$13:$BO$1660,42,0),"")</f>
        <v/>
      </c>
      <c r="AK126" s="174" t="str">
        <f ca="1">IFERROR(VLOOKUP(ROW(A123),'فهرست بها کلی'!$D$13:$BO$1660,45,0),"")</f>
        <v/>
      </c>
      <c r="AL126" s="174" t="str">
        <f ca="1">IFERROR(VLOOKUP(ROW(A123),'فهرست بها کلی'!$D$13:$BO$1660,48,0),"")</f>
        <v/>
      </c>
      <c r="AM126" s="174" t="str">
        <f ca="1">IFERROR(VLOOKUP(ROW(A123),'فهرست بها کلی'!$D$13:$BO$1660,51,0),"")</f>
        <v/>
      </c>
      <c r="AN126" s="174" t="str">
        <f ca="1">IFERROR(VLOOKUP(ROW(A123),'فهرست بها کلی'!$D$13:$BO$1660,54,0),"")</f>
        <v/>
      </c>
      <c r="AO126" s="174" t="str">
        <f ca="1">IFERROR(VLOOKUP(ROW(A123),'فهرست بها کلی'!$D$13:$BO$1660,57,0),"")</f>
        <v/>
      </c>
      <c r="AP126" s="174" t="str">
        <f ca="1">IFERROR(VLOOKUP(ROW(A123),'فهرست بها کلی'!$D$13:$BO$1660,60,0),"")</f>
        <v/>
      </c>
      <c r="AQ126" s="174" t="str">
        <f ca="1">IFERROR(VLOOKUP(ROW(A123),'فهرست بها کلی'!$D$13:$BO$1660,63,0),"")</f>
        <v/>
      </c>
      <c r="AR126" s="244">
        <f t="shared" ca="1" si="14"/>
        <v>0</v>
      </c>
      <c r="AS126" s="174" t="str">
        <f ca="1">IFERROR(VLOOKUP(ROW(A123),'فهرست بها کلی'!$D$13:$BO$1660,22,0),"")</f>
        <v/>
      </c>
      <c r="AT126" s="174" t="str">
        <f ca="1">IFERROR(VLOOKUP(ROW(A123),'فهرست بها کلی'!$D$13:$BO$1660,25,0),"")</f>
        <v/>
      </c>
      <c r="AU126" s="174" t="str">
        <f ca="1">IFERROR(VLOOKUP(ROW(A123),'فهرست بها کلی'!$D$13:$BO$1660,28,0),"")</f>
        <v/>
      </c>
      <c r="AV126" s="174" t="str">
        <f ca="1">IFERROR(VLOOKUP(ROW(A123),'فهرست بها کلی'!$D$13:$BO$1660,31,0),"")</f>
        <v/>
      </c>
      <c r="AW126" s="174" t="str">
        <f ca="1">IFERROR(VLOOKUP(ROW(A123),'فهرست بها کلی'!$D$13:$BO$1660,34,0),"")</f>
        <v/>
      </c>
      <c r="AX126" s="174" t="str">
        <f ca="1">IFERROR(VLOOKUP(ROW(A123),'فهرست بها کلی'!$D$13:$BO$1660,37,0),"")</f>
        <v/>
      </c>
      <c r="AY126" s="174" t="str">
        <f ca="1">IFERROR(VLOOKUP(ROW(A123),'فهرست بها کلی'!$D$13:$BO$1660,40,0),"")</f>
        <v/>
      </c>
      <c r="AZ126" s="174" t="str">
        <f ca="1">IFERROR(VLOOKUP(ROW(A123),'فهرست بها کلی'!$D$13:$BO$1660,43,0),"")</f>
        <v/>
      </c>
      <c r="BA126" s="174" t="str">
        <f ca="1">IFERROR(VLOOKUP(ROW(A123),'فهرست بها کلی'!$D$13:$BO$1660,46,0),"")</f>
        <v/>
      </c>
      <c r="BB126" s="174" t="str">
        <f ca="1">IFERROR(VLOOKUP(ROW(A123),'فهرست بها کلی'!$D$13:$BO$1660,49,0),"")</f>
        <v/>
      </c>
      <c r="BC126" s="174" t="str">
        <f ca="1">IFERROR(VLOOKUP(ROW(A123),'فهرست بها کلی'!$D$13:$BO$1660,52,0),"")</f>
        <v/>
      </c>
      <c r="BD126" s="174" t="str">
        <f ca="1">IFERROR(VLOOKUP(ROW(A123),'فهرست بها کلی'!$D$13:$BO$1660,55,0),"")</f>
        <v/>
      </c>
      <c r="BE126" s="174" t="str">
        <f ca="1">IFERROR(VLOOKUP(ROW(A123),'فهرست بها کلی'!$D$13:$BO$1660,58,0),"")</f>
        <v/>
      </c>
      <c r="BF126" s="174" t="str">
        <f ca="1">IFERROR(VLOOKUP(ROW(A123),'فهرست بها کلی'!$D$13:$BO$1660,61,0),"")</f>
        <v/>
      </c>
      <c r="BG126" s="174" t="str">
        <f ca="1">IFERROR(VLOOKUP(ROW(B123),'فهرست بها کلی'!$D$13:$BO$1660,64,0),"")</f>
        <v/>
      </c>
      <c r="BH126" s="174" t="str">
        <f ca="1">IFERROR(VLOOKUP(ROW(C123),'فهرست بها کلی'!$D$13:$BO$1660,15,0),"")</f>
        <v/>
      </c>
      <c r="BI126" s="245" t="str">
        <f t="shared" ca="1" si="15"/>
        <v xml:space="preserve"> </v>
      </c>
      <c r="BJ126" s="245" t="str">
        <f t="shared" ca="1" si="16"/>
        <v/>
      </c>
      <c r="BK126" s="189" t="str">
        <f t="shared" ca="1" si="17"/>
        <v/>
      </c>
      <c r="BL126" s="168" t="e">
        <f t="shared" ca="1" si="18"/>
        <v>#VALUE!</v>
      </c>
    </row>
    <row r="127" spans="1:64" ht="34.5" customHeight="1">
      <c r="A127" s="174" t="str">
        <f ca="1">IFERROR(VLOOKUP(ROW(A124),'فهرست بها کلی'!$D$13:$BO$1660,1,0),"")</f>
        <v/>
      </c>
      <c r="B127" s="174" t="str">
        <f ca="1">IFERROR(VLOOKUP(ROW(A124),'فهرست بها کلی'!$D$13:$BO$1660,4,0),"")</f>
        <v/>
      </c>
      <c r="C127" s="174" t="str">
        <f ca="1">IFERROR(VLOOKUP(ROW(A124),'فهرست بها کلی'!$D$13:$BO$1660,5,0),"")</f>
        <v/>
      </c>
      <c r="D127" s="174" t="str">
        <f ca="1">IFERROR(VLOOKUP(ROW(A124),'فهرست بها کلی'!$D$13:$BO$1660,6,0),"")</f>
        <v/>
      </c>
      <c r="E127" s="174" t="str">
        <f ca="1">IFERROR(VLOOKUP(ROW(A124),'فهرست بها کلی'!$D$13:$BO$1660,7,0),"")</f>
        <v/>
      </c>
      <c r="F127" s="174" t="str">
        <f ca="1">IFERROR(VLOOKUP(ROW(A124),'فهرست بها کلی'!$D$13:$BO$1660,8,0),"")</f>
        <v/>
      </c>
      <c r="G127" s="174" t="str">
        <f ca="1">IFERROR(VLOOKUP(ROW(A124),'فهرست بها کلی'!$D$13:$BO$1660,20,0),"")</f>
        <v/>
      </c>
      <c r="H127" s="174" t="str">
        <f ca="1">IFERROR(VLOOKUP(ROW(A124),'فهرست بها کلی'!$D$13:$BO$1660,23,0),"")</f>
        <v/>
      </c>
      <c r="I127" s="174" t="str">
        <f ca="1">IFERROR(VLOOKUP(ROW(A124),'فهرست بها کلی'!$D$13:$BO$1660,26,0),"")</f>
        <v/>
      </c>
      <c r="J127" s="174" t="str">
        <f ca="1">IFERROR(VLOOKUP(ROW(A124),'فهرست بها کلی'!$D$13:$BO$1660,29,0),"")</f>
        <v/>
      </c>
      <c r="K127" s="174" t="str">
        <f ca="1">IFERROR(VLOOKUP(ROW(A124),'فهرست بها کلی'!$D$13:$BO$1660,32,0),"")</f>
        <v/>
      </c>
      <c r="L127" s="174" t="str">
        <f ca="1">IFERROR(VLOOKUP(ROW(A124),'فهرست بها کلی'!$D$13:$BO$1660,35,0),"")</f>
        <v/>
      </c>
      <c r="M127" s="174" t="str">
        <f ca="1">IFERROR(VLOOKUP(ROW(A124),'فهرست بها کلی'!$D$13:$BO$1660,38,0),"")</f>
        <v/>
      </c>
      <c r="N127" s="174" t="str">
        <f ca="1">IFERROR(VLOOKUP(ROW(A124),'فهرست بها کلی'!$D$13:$BO$1660,41,0),"")</f>
        <v/>
      </c>
      <c r="O127" s="174" t="str">
        <f ca="1">IFERROR(VLOOKUP(ROW(A124),'فهرست بها کلی'!$D$13:$BO$1660,44,0),"")</f>
        <v/>
      </c>
      <c r="P127" s="174" t="str">
        <f ca="1">IFERROR(VLOOKUP(ROW(A124),'فهرست بها کلی'!$D$13:$BO$1660,47,0),"")</f>
        <v/>
      </c>
      <c r="Q127" s="174" t="str">
        <f ca="1">IFERROR(VLOOKUP(ROW(A124),'فهرست بها کلی'!$D$13:$BO$1660,50,0),"")</f>
        <v/>
      </c>
      <c r="R127" s="174" t="str">
        <f ca="1">IFERROR(VLOOKUP(ROW(A124),'فهرست بها کلی'!$D$13:$BO$1660,53,0),"")</f>
        <v/>
      </c>
      <c r="S127" s="174" t="str">
        <f ca="1">IFERROR(VLOOKUP(ROW(A124),'فهرست بها کلی'!$D$13:$BO$1660,56,0),"")</f>
        <v/>
      </c>
      <c r="T127" s="174" t="str">
        <f ca="1">IFERROR(VLOOKUP(ROW(A124),'فهرست بها کلی'!$D$13:$BO$1660,59,0),"")</f>
        <v/>
      </c>
      <c r="U127" s="174" t="str">
        <f ca="1">IFERROR(VLOOKUP(ROW(A124),'فهرست بها کلی'!$D$13:$BO$1660,62,0),"")</f>
        <v/>
      </c>
      <c r="V127" s="241">
        <f t="shared" ca="1" si="11"/>
        <v>0</v>
      </c>
      <c r="W127" s="242" t="str">
        <f t="shared" ca="1" si="12"/>
        <v/>
      </c>
      <c r="X127" s="174" t="str">
        <f ca="1">IFERROR(VLOOKUP(ROW(A124),'فهرست بها کلی'!$D$13:$BO$1660,9,0),"")</f>
        <v/>
      </c>
      <c r="Y127" s="174" t="str">
        <f ca="1">IFERROR(VLOOKUP(ROW(A124),'فهرست بها کلی'!$D$13:$BO$1660,10,0),"")</f>
        <v/>
      </c>
      <c r="Z127" s="174" t="str">
        <f ca="1">IFERROR(VLOOKUP(ROW(A124),'فهرست بها کلی'!$D$13:$BO$1660,11,0),"")</f>
        <v/>
      </c>
      <c r="AA127" s="174" t="str">
        <f ca="1">IFERROR(VLOOKUP(ROW(A124),'فهرست بها کلی'!$D$13:$BO$1660,12,0),"")</f>
        <v/>
      </c>
      <c r="AB127" s="243" t="str">
        <f t="shared" ca="1" si="13"/>
        <v/>
      </c>
      <c r="AC127" s="174" t="str">
        <f ca="1">IFERROR(VLOOKUP(ROW(A124),'فهرست بها کلی'!$D$13:$BO$1660,21,0),"")</f>
        <v/>
      </c>
      <c r="AD127" s="174" t="str">
        <f ca="1">IFERROR(VLOOKUP(ROW(A124),'فهرست بها کلی'!$D$13:$BO$1660,24,0),"")</f>
        <v/>
      </c>
      <c r="AE127" s="174" t="str">
        <f ca="1">IFERROR(VLOOKUP(ROW(A124),'فهرست بها کلی'!$D$13:$BO$1660,27,0),"")</f>
        <v/>
      </c>
      <c r="AF127" s="174" t="str">
        <f ca="1">IFERROR(VLOOKUP(ROW(A124),'فهرست بها کلی'!$D$13:$BO$1660,30,0),"")</f>
        <v/>
      </c>
      <c r="AG127" s="174" t="str">
        <f ca="1">IFERROR(VLOOKUP(ROW(A124),'فهرست بها کلی'!$D$13:$BO$1660,33,0),"")</f>
        <v/>
      </c>
      <c r="AH127" s="174" t="str">
        <f ca="1">IFERROR(VLOOKUP(ROW(A124),'فهرست بها کلی'!$D$13:$BO$1660,36,0),"")</f>
        <v/>
      </c>
      <c r="AI127" s="174" t="str">
        <f ca="1">IFERROR(VLOOKUP(ROW(A124),'فهرست بها کلی'!$D$13:$BO$1660,39,0),"")</f>
        <v/>
      </c>
      <c r="AJ127" s="174" t="str">
        <f ca="1">IFERROR(VLOOKUP(ROW(A124),'فهرست بها کلی'!$D$13:$BO$1660,42,0),"")</f>
        <v/>
      </c>
      <c r="AK127" s="174" t="str">
        <f ca="1">IFERROR(VLOOKUP(ROW(A124),'فهرست بها کلی'!$D$13:$BO$1660,45,0),"")</f>
        <v/>
      </c>
      <c r="AL127" s="174" t="str">
        <f ca="1">IFERROR(VLOOKUP(ROW(A124),'فهرست بها کلی'!$D$13:$BO$1660,48,0),"")</f>
        <v/>
      </c>
      <c r="AM127" s="174" t="str">
        <f ca="1">IFERROR(VLOOKUP(ROW(A124),'فهرست بها کلی'!$D$13:$BO$1660,51,0),"")</f>
        <v/>
      </c>
      <c r="AN127" s="174" t="str">
        <f ca="1">IFERROR(VLOOKUP(ROW(A124),'فهرست بها کلی'!$D$13:$BO$1660,54,0),"")</f>
        <v/>
      </c>
      <c r="AO127" s="174" t="str">
        <f ca="1">IFERROR(VLOOKUP(ROW(A124),'فهرست بها کلی'!$D$13:$BO$1660,57,0),"")</f>
        <v/>
      </c>
      <c r="AP127" s="174" t="str">
        <f ca="1">IFERROR(VLOOKUP(ROW(A124),'فهرست بها کلی'!$D$13:$BO$1660,60,0),"")</f>
        <v/>
      </c>
      <c r="AQ127" s="174" t="str">
        <f ca="1">IFERROR(VLOOKUP(ROW(A124),'فهرست بها کلی'!$D$13:$BO$1660,63,0),"")</f>
        <v/>
      </c>
      <c r="AR127" s="244">
        <f t="shared" ca="1" si="14"/>
        <v>0</v>
      </c>
      <c r="AS127" s="174" t="str">
        <f ca="1">IFERROR(VLOOKUP(ROW(A124),'فهرست بها کلی'!$D$13:$BO$1660,22,0),"")</f>
        <v/>
      </c>
      <c r="AT127" s="174" t="str">
        <f ca="1">IFERROR(VLOOKUP(ROW(A124),'فهرست بها کلی'!$D$13:$BO$1660,25,0),"")</f>
        <v/>
      </c>
      <c r="AU127" s="174" t="str">
        <f ca="1">IFERROR(VLOOKUP(ROW(A124),'فهرست بها کلی'!$D$13:$BO$1660,28,0),"")</f>
        <v/>
      </c>
      <c r="AV127" s="174" t="str">
        <f ca="1">IFERROR(VLOOKUP(ROW(A124),'فهرست بها کلی'!$D$13:$BO$1660,31,0),"")</f>
        <v/>
      </c>
      <c r="AW127" s="174" t="str">
        <f ca="1">IFERROR(VLOOKUP(ROW(A124),'فهرست بها کلی'!$D$13:$BO$1660,34,0),"")</f>
        <v/>
      </c>
      <c r="AX127" s="174" t="str">
        <f ca="1">IFERROR(VLOOKUP(ROW(A124),'فهرست بها کلی'!$D$13:$BO$1660,37,0),"")</f>
        <v/>
      </c>
      <c r="AY127" s="174" t="str">
        <f ca="1">IFERROR(VLOOKUP(ROW(A124),'فهرست بها کلی'!$D$13:$BO$1660,40,0),"")</f>
        <v/>
      </c>
      <c r="AZ127" s="174" t="str">
        <f ca="1">IFERROR(VLOOKUP(ROW(A124),'فهرست بها کلی'!$D$13:$BO$1660,43,0),"")</f>
        <v/>
      </c>
      <c r="BA127" s="174" t="str">
        <f ca="1">IFERROR(VLOOKUP(ROW(A124),'فهرست بها کلی'!$D$13:$BO$1660,46,0),"")</f>
        <v/>
      </c>
      <c r="BB127" s="174" t="str">
        <f ca="1">IFERROR(VLOOKUP(ROW(A124),'فهرست بها کلی'!$D$13:$BO$1660,49,0),"")</f>
        <v/>
      </c>
      <c r="BC127" s="174" t="str">
        <f ca="1">IFERROR(VLOOKUP(ROW(A124),'فهرست بها کلی'!$D$13:$BO$1660,52,0),"")</f>
        <v/>
      </c>
      <c r="BD127" s="174" t="str">
        <f ca="1">IFERROR(VLOOKUP(ROW(A124),'فهرست بها کلی'!$D$13:$BO$1660,55,0),"")</f>
        <v/>
      </c>
      <c r="BE127" s="174" t="str">
        <f ca="1">IFERROR(VLOOKUP(ROW(A124),'فهرست بها کلی'!$D$13:$BO$1660,58,0),"")</f>
        <v/>
      </c>
      <c r="BF127" s="174" t="str">
        <f ca="1">IFERROR(VLOOKUP(ROW(A124),'فهرست بها کلی'!$D$13:$BO$1660,61,0),"")</f>
        <v/>
      </c>
      <c r="BG127" s="174" t="str">
        <f ca="1">IFERROR(VLOOKUP(ROW(B124),'فهرست بها کلی'!$D$13:$BO$1660,64,0),"")</f>
        <v/>
      </c>
      <c r="BH127" s="174" t="str">
        <f ca="1">IFERROR(VLOOKUP(ROW(C124),'فهرست بها کلی'!$D$13:$BO$1660,15,0),"")</f>
        <v/>
      </c>
      <c r="BI127" s="245" t="str">
        <f t="shared" ca="1" si="15"/>
        <v xml:space="preserve"> </v>
      </c>
      <c r="BJ127" s="245" t="str">
        <f t="shared" ca="1" si="16"/>
        <v/>
      </c>
      <c r="BK127" s="189" t="str">
        <f t="shared" ca="1" si="17"/>
        <v/>
      </c>
      <c r="BL127" s="168" t="e">
        <f t="shared" ca="1" si="18"/>
        <v>#VALUE!</v>
      </c>
    </row>
    <row r="128" spans="1:64" ht="34.5" customHeight="1">
      <c r="A128" s="174" t="str">
        <f ca="1">IFERROR(VLOOKUP(ROW(A125),'فهرست بها کلی'!$D$13:$BO$1660,1,0),"")</f>
        <v/>
      </c>
      <c r="B128" s="174" t="str">
        <f ca="1">IFERROR(VLOOKUP(ROW(A125),'فهرست بها کلی'!$D$13:$BO$1660,4,0),"")</f>
        <v/>
      </c>
      <c r="C128" s="174" t="str">
        <f ca="1">IFERROR(VLOOKUP(ROW(A125),'فهرست بها کلی'!$D$13:$BO$1660,5,0),"")</f>
        <v/>
      </c>
      <c r="D128" s="174" t="str">
        <f ca="1">IFERROR(VLOOKUP(ROW(A125),'فهرست بها کلی'!$D$13:$BO$1660,6,0),"")</f>
        <v/>
      </c>
      <c r="E128" s="174" t="str">
        <f ca="1">IFERROR(VLOOKUP(ROW(A125),'فهرست بها کلی'!$D$13:$BO$1660,7,0),"")</f>
        <v/>
      </c>
      <c r="F128" s="174" t="str">
        <f ca="1">IFERROR(VLOOKUP(ROW(A125),'فهرست بها کلی'!$D$13:$BO$1660,8,0),"")</f>
        <v/>
      </c>
      <c r="G128" s="174" t="str">
        <f ca="1">IFERROR(VLOOKUP(ROW(A125),'فهرست بها کلی'!$D$13:$BO$1660,20,0),"")</f>
        <v/>
      </c>
      <c r="H128" s="174" t="str">
        <f ca="1">IFERROR(VLOOKUP(ROW(A125),'فهرست بها کلی'!$D$13:$BO$1660,23,0),"")</f>
        <v/>
      </c>
      <c r="I128" s="174" t="str">
        <f ca="1">IFERROR(VLOOKUP(ROW(A125),'فهرست بها کلی'!$D$13:$BO$1660,26,0),"")</f>
        <v/>
      </c>
      <c r="J128" s="174" t="str">
        <f ca="1">IFERROR(VLOOKUP(ROW(A125),'فهرست بها کلی'!$D$13:$BO$1660,29,0),"")</f>
        <v/>
      </c>
      <c r="K128" s="174" t="str">
        <f ca="1">IFERROR(VLOOKUP(ROW(A125),'فهرست بها کلی'!$D$13:$BO$1660,32,0),"")</f>
        <v/>
      </c>
      <c r="L128" s="174" t="str">
        <f ca="1">IFERROR(VLOOKUP(ROW(A125),'فهرست بها کلی'!$D$13:$BO$1660,35,0),"")</f>
        <v/>
      </c>
      <c r="M128" s="174" t="str">
        <f ca="1">IFERROR(VLOOKUP(ROW(A125),'فهرست بها کلی'!$D$13:$BO$1660,38,0),"")</f>
        <v/>
      </c>
      <c r="N128" s="174" t="str">
        <f ca="1">IFERROR(VLOOKUP(ROW(A125),'فهرست بها کلی'!$D$13:$BO$1660,41,0),"")</f>
        <v/>
      </c>
      <c r="O128" s="174" t="str">
        <f ca="1">IFERROR(VLOOKUP(ROW(A125),'فهرست بها کلی'!$D$13:$BO$1660,44,0),"")</f>
        <v/>
      </c>
      <c r="P128" s="174" t="str">
        <f ca="1">IFERROR(VLOOKUP(ROW(A125),'فهرست بها کلی'!$D$13:$BO$1660,47,0),"")</f>
        <v/>
      </c>
      <c r="Q128" s="174" t="str">
        <f ca="1">IFERROR(VLOOKUP(ROW(A125),'فهرست بها کلی'!$D$13:$BO$1660,50,0),"")</f>
        <v/>
      </c>
      <c r="R128" s="174" t="str">
        <f ca="1">IFERROR(VLOOKUP(ROW(A125),'فهرست بها کلی'!$D$13:$BO$1660,53,0),"")</f>
        <v/>
      </c>
      <c r="S128" s="174" t="str">
        <f ca="1">IFERROR(VLOOKUP(ROW(A125),'فهرست بها کلی'!$D$13:$BO$1660,56,0),"")</f>
        <v/>
      </c>
      <c r="T128" s="174" t="str">
        <f ca="1">IFERROR(VLOOKUP(ROW(A125),'فهرست بها کلی'!$D$13:$BO$1660,59,0),"")</f>
        <v/>
      </c>
      <c r="U128" s="174" t="str">
        <f ca="1">IFERROR(VLOOKUP(ROW(A125),'فهرست بها کلی'!$D$13:$BO$1660,62,0),"")</f>
        <v/>
      </c>
      <c r="V128" s="241">
        <f t="shared" ca="1" si="11"/>
        <v>0</v>
      </c>
      <c r="W128" s="242" t="str">
        <f t="shared" ca="1" si="12"/>
        <v/>
      </c>
      <c r="X128" s="174" t="str">
        <f ca="1">IFERROR(VLOOKUP(ROW(A125),'فهرست بها کلی'!$D$13:$BO$1660,9,0),"")</f>
        <v/>
      </c>
      <c r="Y128" s="174" t="str">
        <f ca="1">IFERROR(VLOOKUP(ROW(A125),'فهرست بها کلی'!$D$13:$BO$1660,10,0),"")</f>
        <v/>
      </c>
      <c r="Z128" s="174" t="str">
        <f ca="1">IFERROR(VLOOKUP(ROW(A125),'فهرست بها کلی'!$D$13:$BO$1660,11,0),"")</f>
        <v/>
      </c>
      <c r="AA128" s="174" t="str">
        <f ca="1">IFERROR(VLOOKUP(ROW(A125),'فهرست بها کلی'!$D$13:$BO$1660,12,0),"")</f>
        <v/>
      </c>
      <c r="AB128" s="243" t="str">
        <f t="shared" ca="1" si="13"/>
        <v/>
      </c>
      <c r="AC128" s="174" t="str">
        <f ca="1">IFERROR(VLOOKUP(ROW(A125),'فهرست بها کلی'!$D$13:$BO$1660,21,0),"")</f>
        <v/>
      </c>
      <c r="AD128" s="174" t="str">
        <f ca="1">IFERROR(VLOOKUP(ROW(A125),'فهرست بها کلی'!$D$13:$BO$1660,24,0),"")</f>
        <v/>
      </c>
      <c r="AE128" s="174" t="str">
        <f ca="1">IFERROR(VLOOKUP(ROW(A125),'فهرست بها کلی'!$D$13:$BO$1660,27,0),"")</f>
        <v/>
      </c>
      <c r="AF128" s="174" t="str">
        <f ca="1">IFERROR(VLOOKUP(ROW(A125),'فهرست بها کلی'!$D$13:$BO$1660,30,0),"")</f>
        <v/>
      </c>
      <c r="AG128" s="174" t="str">
        <f ca="1">IFERROR(VLOOKUP(ROW(A125),'فهرست بها کلی'!$D$13:$BO$1660,33,0),"")</f>
        <v/>
      </c>
      <c r="AH128" s="174" t="str">
        <f ca="1">IFERROR(VLOOKUP(ROW(A125),'فهرست بها کلی'!$D$13:$BO$1660,36,0),"")</f>
        <v/>
      </c>
      <c r="AI128" s="174" t="str">
        <f ca="1">IFERROR(VLOOKUP(ROW(A125),'فهرست بها کلی'!$D$13:$BO$1660,39,0),"")</f>
        <v/>
      </c>
      <c r="AJ128" s="174" t="str">
        <f ca="1">IFERROR(VLOOKUP(ROW(A125),'فهرست بها کلی'!$D$13:$BO$1660,42,0),"")</f>
        <v/>
      </c>
      <c r="AK128" s="174" t="str">
        <f ca="1">IFERROR(VLOOKUP(ROW(A125),'فهرست بها کلی'!$D$13:$BO$1660,45,0),"")</f>
        <v/>
      </c>
      <c r="AL128" s="174" t="str">
        <f ca="1">IFERROR(VLOOKUP(ROW(A125),'فهرست بها کلی'!$D$13:$BO$1660,48,0),"")</f>
        <v/>
      </c>
      <c r="AM128" s="174" t="str">
        <f ca="1">IFERROR(VLOOKUP(ROW(A125),'فهرست بها کلی'!$D$13:$BO$1660,51,0),"")</f>
        <v/>
      </c>
      <c r="AN128" s="174" t="str">
        <f ca="1">IFERROR(VLOOKUP(ROW(A125),'فهرست بها کلی'!$D$13:$BO$1660,54,0),"")</f>
        <v/>
      </c>
      <c r="AO128" s="174" t="str">
        <f ca="1">IFERROR(VLOOKUP(ROW(A125),'فهرست بها کلی'!$D$13:$BO$1660,57,0),"")</f>
        <v/>
      </c>
      <c r="AP128" s="174" t="str">
        <f ca="1">IFERROR(VLOOKUP(ROW(A125),'فهرست بها کلی'!$D$13:$BO$1660,60,0),"")</f>
        <v/>
      </c>
      <c r="AQ128" s="174" t="str">
        <f ca="1">IFERROR(VLOOKUP(ROW(A125),'فهرست بها کلی'!$D$13:$BO$1660,63,0),"")</f>
        <v/>
      </c>
      <c r="AR128" s="244">
        <f t="shared" ca="1" si="14"/>
        <v>0</v>
      </c>
      <c r="AS128" s="174" t="str">
        <f ca="1">IFERROR(VLOOKUP(ROW(A125),'فهرست بها کلی'!$D$13:$BO$1660,22,0),"")</f>
        <v/>
      </c>
      <c r="AT128" s="174" t="str">
        <f ca="1">IFERROR(VLOOKUP(ROW(A125),'فهرست بها کلی'!$D$13:$BO$1660,25,0),"")</f>
        <v/>
      </c>
      <c r="AU128" s="174" t="str">
        <f ca="1">IFERROR(VLOOKUP(ROW(A125),'فهرست بها کلی'!$D$13:$BO$1660,28,0),"")</f>
        <v/>
      </c>
      <c r="AV128" s="174" t="str">
        <f ca="1">IFERROR(VLOOKUP(ROW(A125),'فهرست بها کلی'!$D$13:$BO$1660,31,0),"")</f>
        <v/>
      </c>
      <c r="AW128" s="174" t="str">
        <f ca="1">IFERROR(VLOOKUP(ROW(A125),'فهرست بها کلی'!$D$13:$BO$1660,34,0),"")</f>
        <v/>
      </c>
      <c r="AX128" s="174" t="str">
        <f ca="1">IFERROR(VLOOKUP(ROW(A125),'فهرست بها کلی'!$D$13:$BO$1660,37,0),"")</f>
        <v/>
      </c>
      <c r="AY128" s="174" t="str">
        <f ca="1">IFERROR(VLOOKUP(ROW(A125),'فهرست بها کلی'!$D$13:$BO$1660,40,0),"")</f>
        <v/>
      </c>
      <c r="AZ128" s="174" t="str">
        <f ca="1">IFERROR(VLOOKUP(ROW(A125),'فهرست بها کلی'!$D$13:$BO$1660,43,0),"")</f>
        <v/>
      </c>
      <c r="BA128" s="174" t="str">
        <f ca="1">IFERROR(VLOOKUP(ROW(A125),'فهرست بها کلی'!$D$13:$BO$1660,46,0),"")</f>
        <v/>
      </c>
      <c r="BB128" s="174" t="str">
        <f ca="1">IFERROR(VLOOKUP(ROW(A125),'فهرست بها کلی'!$D$13:$BO$1660,49,0),"")</f>
        <v/>
      </c>
      <c r="BC128" s="174" t="str">
        <f ca="1">IFERROR(VLOOKUP(ROW(A125),'فهرست بها کلی'!$D$13:$BO$1660,52,0),"")</f>
        <v/>
      </c>
      <c r="BD128" s="174" t="str">
        <f ca="1">IFERROR(VLOOKUP(ROW(A125),'فهرست بها کلی'!$D$13:$BO$1660,55,0),"")</f>
        <v/>
      </c>
      <c r="BE128" s="174" t="str">
        <f ca="1">IFERROR(VLOOKUP(ROW(A125),'فهرست بها کلی'!$D$13:$BO$1660,58,0),"")</f>
        <v/>
      </c>
      <c r="BF128" s="174" t="str">
        <f ca="1">IFERROR(VLOOKUP(ROW(A125),'فهرست بها کلی'!$D$13:$BO$1660,61,0),"")</f>
        <v/>
      </c>
      <c r="BG128" s="174" t="str">
        <f ca="1">IFERROR(VLOOKUP(ROW(B125),'فهرست بها کلی'!$D$13:$BO$1660,64,0),"")</f>
        <v/>
      </c>
      <c r="BH128" s="174" t="str">
        <f ca="1">IFERROR(VLOOKUP(ROW(C125),'فهرست بها کلی'!$D$13:$BO$1660,15,0),"")</f>
        <v/>
      </c>
      <c r="BI128" s="245" t="str">
        <f t="shared" ca="1" si="15"/>
        <v xml:space="preserve"> </v>
      </c>
      <c r="BJ128" s="245" t="str">
        <f t="shared" ca="1" si="16"/>
        <v/>
      </c>
      <c r="BK128" s="189" t="str">
        <f t="shared" ca="1" si="17"/>
        <v/>
      </c>
      <c r="BL128" s="168" t="e">
        <f t="shared" ca="1" si="18"/>
        <v>#VALUE!</v>
      </c>
    </row>
    <row r="129" spans="1:64" ht="34.5" customHeight="1">
      <c r="A129" s="174" t="str">
        <f ca="1">IFERROR(VLOOKUP(ROW(A126),'فهرست بها کلی'!$D$13:$BO$1660,1,0),"")</f>
        <v/>
      </c>
      <c r="B129" s="174" t="str">
        <f ca="1">IFERROR(VLOOKUP(ROW(A126),'فهرست بها کلی'!$D$13:$BO$1660,4,0),"")</f>
        <v/>
      </c>
      <c r="C129" s="174" t="str">
        <f ca="1">IFERROR(VLOOKUP(ROW(A126),'فهرست بها کلی'!$D$13:$BO$1660,5,0),"")</f>
        <v/>
      </c>
      <c r="D129" s="174" t="str">
        <f ca="1">IFERROR(VLOOKUP(ROW(A126),'فهرست بها کلی'!$D$13:$BO$1660,6,0),"")</f>
        <v/>
      </c>
      <c r="E129" s="174" t="str">
        <f ca="1">IFERROR(VLOOKUP(ROW(A126),'فهرست بها کلی'!$D$13:$BO$1660,7,0),"")</f>
        <v/>
      </c>
      <c r="F129" s="174" t="str">
        <f ca="1">IFERROR(VLOOKUP(ROW(A126),'فهرست بها کلی'!$D$13:$BO$1660,8,0),"")</f>
        <v/>
      </c>
      <c r="G129" s="174" t="str">
        <f ca="1">IFERROR(VLOOKUP(ROW(A126),'فهرست بها کلی'!$D$13:$BO$1660,20,0),"")</f>
        <v/>
      </c>
      <c r="H129" s="174" t="str">
        <f ca="1">IFERROR(VLOOKUP(ROW(A126),'فهرست بها کلی'!$D$13:$BO$1660,23,0),"")</f>
        <v/>
      </c>
      <c r="I129" s="174" t="str">
        <f ca="1">IFERROR(VLOOKUP(ROW(A126),'فهرست بها کلی'!$D$13:$BO$1660,26,0),"")</f>
        <v/>
      </c>
      <c r="J129" s="174" t="str">
        <f ca="1">IFERROR(VLOOKUP(ROW(A126),'فهرست بها کلی'!$D$13:$BO$1660,29,0),"")</f>
        <v/>
      </c>
      <c r="K129" s="174" t="str">
        <f ca="1">IFERROR(VLOOKUP(ROW(A126),'فهرست بها کلی'!$D$13:$BO$1660,32,0),"")</f>
        <v/>
      </c>
      <c r="L129" s="174" t="str">
        <f ca="1">IFERROR(VLOOKUP(ROW(A126),'فهرست بها کلی'!$D$13:$BO$1660,35,0),"")</f>
        <v/>
      </c>
      <c r="M129" s="174" t="str">
        <f ca="1">IFERROR(VLOOKUP(ROW(A126),'فهرست بها کلی'!$D$13:$BO$1660,38,0),"")</f>
        <v/>
      </c>
      <c r="N129" s="174" t="str">
        <f ca="1">IFERROR(VLOOKUP(ROW(A126),'فهرست بها کلی'!$D$13:$BO$1660,41,0),"")</f>
        <v/>
      </c>
      <c r="O129" s="174" t="str">
        <f ca="1">IFERROR(VLOOKUP(ROW(A126),'فهرست بها کلی'!$D$13:$BO$1660,44,0),"")</f>
        <v/>
      </c>
      <c r="P129" s="174" t="str">
        <f ca="1">IFERROR(VLOOKUP(ROW(A126),'فهرست بها کلی'!$D$13:$BO$1660,47,0),"")</f>
        <v/>
      </c>
      <c r="Q129" s="174" t="str">
        <f ca="1">IFERROR(VLOOKUP(ROW(A126),'فهرست بها کلی'!$D$13:$BO$1660,50,0),"")</f>
        <v/>
      </c>
      <c r="R129" s="174" t="str">
        <f ca="1">IFERROR(VLOOKUP(ROW(A126),'فهرست بها کلی'!$D$13:$BO$1660,53,0),"")</f>
        <v/>
      </c>
      <c r="S129" s="174" t="str">
        <f ca="1">IFERROR(VLOOKUP(ROW(A126),'فهرست بها کلی'!$D$13:$BO$1660,56,0),"")</f>
        <v/>
      </c>
      <c r="T129" s="174" t="str">
        <f ca="1">IFERROR(VLOOKUP(ROW(A126),'فهرست بها کلی'!$D$13:$BO$1660,59,0),"")</f>
        <v/>
      </c>
      <c r="U129" s="174" t="str">
        <f ca="1">IFERROR(VLOOKUP(ROW(A126),'فهرست بها کلی'!$D$13:$BO$1660,62,0),"")</f>
        <v/>
      </c>
      <c r="V129" s="241">
        <f t="shared" ca="1" si="11"/>
        <v>0</v>
      </c>
      <c r="W129" s="242" t="str">
        <f t="shared" ca="1" si="12"/>
        <v/>
      </c>
      <c r="X129" s="174" t="str">
        <f ca="1">IFERROR(VLOOKUP(ROW(A126),'فهرست بها کلی'!$D$13:$BO$1660,9,0),"")</f>
        <v/>
      </c>
      <c r="Y129" s="174" t="str">
        <f ca="1">IFERROR(VLOOKUP(ROW(A126),'فهرست بها کلی'!$D$13:$BO$1660,10,0),"")</f>
        <v/>
      </c>
      <c r="Z129" s="174" t="str">
        <f ca="1">IFERROR(VLOOKUP(ROW(A126),'فهرست بها کلی'!$D$13:$BO$1660,11,0),"")</f>
        <v/>
      </c>
      <c r="AA129" s="174" t="str">
        <f ca="1">IFERROR(VLOOKUP(ROW(A126),'فهرست بها کلی'!$D$13:$BO$1660,12,0),"")</f>
        <v/>
      </c>
      <c r="AB129" s="243" t="str">
        <f t="shared" ca="1" si="13"/>
        <v/>
      </c>
      <c r="AC129" s="174" t="str">
        <f ca="1">IFERROR(VLOOKUP(ROW(A126),'فهرست بها کلی'!$D$13:$BO$1660,21,0),"")</f>
        <v/>
      </c>
      <c r="AD129" s="174" t="str">
        <f ca="1">IFERROR(VLOOKUP(ROW(A126),'فهرست بها کلی'!$D$13:$BO$1660,24,0),"")</f>
        <v/>
      </c>
      <c r="AE129" s="174" t="str">
        <f ca="1">IFERROR(VLOOKUP(ROW(A126),'فهرست بها کلی'!$D$13:$BO$1660,27,0),"")</f>
        <v/>
      </c>
      <c r="AF129" s="174" t="str">
        <f ca="1">IFERROR(VLOOKUP(ROW(A126),'فهرست بها کلی'!$D$13:$BO$1660,30,0),"")</f>
        <v/>
      </c>
      <c r="AG129" s="174" t="str">
        <f ca="1">IFERROR(VLOOKUP(ROW(A126),'فهرست بها کلی'!$D$13:$BO$1660,33,0),"")</f>
        <v/>
      </c>
      <c r="AH129" s="174" t="str">
        <f ca="1">IFERROR(VLOOKUP(ROW(A126),'فهرست بها کلی'!$D$13:$BO$1660,36,0),"")</f>
        <v/>
      </c>
      <c r="AI129" s="174" t="str">
        <f ca="1">IFERROR(VLOOKUP(ROW(A126),'فهرست بها کلی'!$D$13:$BO$1660,39,0),"")</f>
        <v/>
      </c>
      <c r="AJ129" s="174" t="str">
        <f ca="1">IFERROR(VLOOKUP(ROW(A126),'فهرست بها کلی'!$D$13:$BO$1660,42,0),"")</f>
        <v/>
      </c>
      <c r="AK129" s="174" t="str">
        <f ca="1">IFERROR(VLOOKUP(ROW(A126),'فهرست بها کلی'!$D$13:$BO$1660,45,0),"")</f>
        <v/>
      </c>
      <c r="AL129" s="174" t="str">
        <f ca="1">IFERROR(VLOOKUP(ROW(A126),'فهرست بها کلی'!$D$13:$BO$1660,48,0),"")</f>
        <v/>
      </c>
      <c r="AM129" s="174" t="str">
        <f ca="1">IFERROR(VLOOKUP(ROW(A126),'فهرست بها کلی'!$D$13:$BO$1660,51,0),"")</f>
        <v/>
      </c>
      <c r="AN129" s="174" t="str">
        <f ca="1">IFERROR(VLOOKUP(ROW(A126),'فهرست بها کلی'!$D$13:$BO$1660,54,0),"")</f>
        <v/>
      </c>
      <c r="AO129" s="174" t="str">
        <f ca="1">IFERROR(VLOOKUP(ROW(A126),'فهرست بها کلی'!$D$13:$BO$1660,57,0),"")</f>
        <v/>
      </c>
      <c r="AP129" s="174" t="str">
        <f ca="1">IFERROR(VLOOKUP(ROW(A126),'فهرست بها کلی'!$D$13:$BO$1660,60,0),"")</f>
        <v/>
      </c>
      <c r="AQ129" s="174" t="str">
        <f ca="1">IFERROR(VLOOKUP(ROW(A126),'فهرست بها کلی'!$D$13:$BO$1660,63,0),"")</f>
        <v/>
      </c>
      <c r="AR129" s="244">
        <f t="shared" ca="1" si="14"/>
        <v>0</v>
      </c>
      <c r="AS129" s="174" t="str">
        <f ca="1">IFERROR(VLOOKUP(ROW(A126),'فهرست بها کلی'!$D$13:$BO$1660,22,0),"")</f>
        <v/>
      </c>
      <c r="AT129" s="174" t="str">
        <f ca="1">IFERROR(VLOOKUP(ROW(A126),'فهرست بها کلی'!$D$13:$BO$1660,25,0),"")</f>
        <v/>
      </c>
      <c r="AU129" s="174" t="str">
        <f ca="1">IFERROR(VLOOKUP(ROW(A126),'فهرست بها کلی'!$D$13:$BO$1660,28,0),"")</f>
        <v/>
      </c>
      <c r="AV129" s="174" t="str">
        <f ca="1">IFERROR(VLOOKUP(ROW(A126),'فهرست بها کلی'!$D$13:$BO$1660,31,0),"")</f>
        <v/>
      </c>
      <c r="AW129" s="174" t="str">
        <f ca="1">IFERROR(VLOOKUP(ROW(A126),'فهرست بها کلی'!$D$13:$BO$1660,34,0),"")</f>
        <v/>
      </c>
      <c r="AX129" s="174" t="str">
        <f ca="1">IFERROR(VLOOKUP(ROW(A126),'فهرست بها کلی'!$D$13:$BO$1660,37,0),"")</f>
        <v/>
      </c>
      <c r="AY129" s="174" t="str">
        <f ca="1">IFERROR(VLOOKUP(ROW(A126),'فهرست بها کلی'!$D$13:$BO$1660,40,0),"")</f>
        <v/>
      </c>
      <c r="AZ129" s="174" t="str">
        <f ca="1">IFERROR(VLOOKUP(ROW(A126),'فهرست بها کلی'!$D$13:$BO$1660,43,0),"")</f>
        <v/>
      </c>
      <c r="BA129" s="174" t="str">
        <f ca="1">IFERROR(VLOOKUP(ROW(A126),'فهرست بها کلی'!$D$13:$BO$1660,46,0),"")</f>
        <v/>
      </c>
      <c r="BB129" s="174" t="str">
        <f ca="1">IFERROR(VLOOKUP(ROW(A126),'فهرست بها کلی'!$D$13:$BO$1660,49,0),"")</f>
        <v/>
      </c>
      <c r="BC129" s="174" t="str">
        <f ca="1">IFERROR(VLOOKUP(ROW(A126),'فهرست بها کلی'!$D$13:$BO$1660,52,0),"")</f>
        <v/>
      </c>
      <c r="BD129" s="174" t="str">
        <f ca="1">IFERROR(VLOOKUP(ROW(A126),'فهرست بها کلی'!$D$13:$BO$1660,55,0),"")</f>
        <v/>
      </c>
      <c r="BE129" s="174" t="str">
        <f ca="1">IFERROR(VLOOKUP(ROW(A126),'فهرست بها کلی'!$D$13:$BO$1660,58,0),"")</f>
        <v/>
      </c>
      <c r="BF129" s="174" t="str">
        <f ca="1">IFERROR(VLOOKUP(ROW(A126),'فهرست بها کلی'!$D$13:$BO$1660,61,0),"")</f>
        <v/>
      </c>
      <c r="BG129" s="174" t="str">
        <f ca="1">IFERROR(VLOOKUP(ROW(B126),'فهرست بها کلی'!$D$13:$BO$1660,64,0),"")</f>
        <v/>
      </c>
      <c r="BH129" s="174" t="str">
        <f ca="1">IFERROR(VLOOKUP(ROW(C126),'فهرست بها کلی'!$D$13:$BO$1660,15,0),"")</f>
        <v/>
      </c>
      <c r="BI129" s="245" t="str">
        <f t="shared" ca="1" si="15"/>
        <v xml:space="preserve"> </v>
      </c>
      <c r="BJ129" s="245" t="str">
        <f t="shared" ca="1" si="16"/>
        <v/>
      </c>
      <c r="BK129" s="189" t="str">
        <f t="shared" ca="1" si="17"/>
        <v/>
      </c>
      <c r="BL129" s="168" t="e">
        <f t="shared" ca="1" si="18"/>
        <v>#VALUE!</v>
      </c>
    </row>
    <row r="130" spans="1:64" ht="34.5" customHeight="1">
      <c r="A130" s="174" t="str">
        <f ca="1">IFERROR(VLOOKUP(ROW(A127),'فهرست بها کلی'!$D$13:$BO$1660,1,0),"")</f>
        <v/>
      </c>
      <c r="B130" s="174" t="str">
        <f ca="1">IFERROR(VLOOKUP(ROW(A127),'فهرست بها کلی'!$D$13:$BO$1660,4,0),"")</f>
        <v/>
      </c>
      <c r="C130" s="174" t="str">
        <f ca="1">IFERROR(VLOOKUP(ROW(A127),'فهرست بها کلی'!$D$13:$BO$1660,5,0),"")</f>
        <v/>
      </c>
      <c r="D130" s="174" t="str">
        <f ca="1">IFERROR(VLOOKUP(ROW(A127),'فهرست بها کلی'!$D$13:$BO$1660,6,0),"")</f>
        <v/>
      </c>
      <c r="E130" s="174" t="str">
        <f ca="1">IFERROR(VLOOKUP(ROW(A127),'فهرست بها کلی'!$D$13:$BO$1660,7,0),"")</f>
        <v/>
      </c>
      <c r="F130" s="174" t="str">
        <f ca="1">IFERROR(VLOOKUP(ROW(A127),'فهرست بها کلی'!$D$13:$BO$1660,8,0),"")</f>
        <v/>
      </c>
      <c r="G130" s="174" t="str">
        <f ca="1">IFERROR(VLOOKUP(ROW(A127),'فهرست بها کلی'!$D$13:$BO$1660,20,0),"")</f>
        <v/>
      </c>
      <c r="H130" s="174" t="str">
        <f ca="1">IFERROR(VLOOKUP(ROW(A127),'فهرست بها کلی'!$D$13:$BO$1660,23,0),"")</f>
        <v/>
      </c>
      <c r="I130" s="174" t="str">
        <f ca="1">IFERROR(VLOOKUP(ROW(A127),'فهرست بها کلی'!$D$13:$BO$1660,26,0),"")</f>
        <v/>
      </c>
      <c r="J130" s="174" t="str">
        <f ca="1">IFERROR(VLOOKUP(ROW(A127),'فهرست بها کلی'!$D$13:$BO$1660,29,0),"")</f>
        <v/>
      </c>
      <c r="K130" s="174" t="str">
        <f ca="1">IFERROR(VLOOKUP(ROW(A127),'فهرست بها کلی'!$D$13:$BO$1660,32,0),"")</f>
        <v/>
      </c>
      <c r="L130" s="174" t="str">
        <f ca="1">IFERROR(VLOOKUP(ROW(A127),'فهرست بها کلی'!$D$13:$BO$1660,35,0),"")</f>
        <v/>
      </c>
      <c r="M130" s="174" t="str">
        <f ca="1">IFERROR(VLOOKUP(ROW(A127),'فهرست بها کلی'!$D$13:$BO$1660,38,0),"")</f>
        <v/>
      </c>
      <c r="N130" s="174" t="str">
        <f ca="1">IFERROR(VLOOKUP(ROW(A127),'فهرست بها کلی'!$D$13:$BO$1660,41,0),"")</f>
        <v/>
      </c>
      <c r="O130" s="174" t="str">
        <f ca="1">IFERROR(VLOOKUP(ROW(A127),'فهرست بها کلی'!$D$13:$BO$1660,44,0),"")</f>
        <v/>
      </c>
      <c r="P130" s="174" t="str">
        <f ca="1">IFERROR(VLOOKUP(ROW(A127),'فهرست بها کلی'!$D$13:$BO$1660,47,0),"")</f>
        <v/>
      </c>
      <c r="Q130" s="174" t="str">
        <f ca="1">IFERROR(VLOOKUP(ROW(A127),'فهرست بها کلی'!$D$13:$BO$1660,50,0),"")</f>
        <v/>
      </c>
      <c r="R130" s="174" t="str">
        <f ca="1">IFERROR(VLOOKUP(ROW(A127),'فهرست بها کلی'!$D$13:$BO$1660,53,0),"")</f>
        <v/>
      </c>
      <c r="S130" s="174" t="str">
        <f ca="1">IFERROR(VLOOKUP(ROW(A127),'فهرست بها کلی'!$D$13:$BO$1660,56,0),"")</f>
        <v/>
      </c>
      <c r="T130" s="174" t="str">
        <f ca="1">IFERROR(VLOOKUP(ROW(A127),'فهرست بها کلی'!$D$13:$BO$1660,59,0),"")</f>
        <v/>
      </c>
      <c r="U130" s="174" t="str">
        <f ca="1">IFERROR(VLOOKUP(ROW(A127),'فهرست بها کلی'!$D$13:$BO$1660,62,0),"")</f>
        <v/>
      </c>
      <c r="V130" s="241">
        <f t="shared" ca="1" si="11"/>
        <v>0</v>
      </c>
      <c r="W130" s="242" t="str">
        <f t="shared" ca="1" si="12"/>
        <v/>
      </c>
      <c r="X130" s="174" t="str">
        <f ca="1">IFERROR(VLOOKUP(ROW(A127),'فهرست بها کلی'!$D$13:$BO$1660,9,0),"")</f>
        <v/>
      </c>
      <c r="Y130" s="174" t="str">
        <f ca="1">IFERROR(VLOOKUP(ROW(A127),'فهرست بها کلی'!$D$13:$BO$1660,10,0),"")</f>
        <v/>
      </c>
      <c r="Z130" s="174" t="str">
        <f ca="1">IFERROR(VLOOKUP(ROW(A127),'فهرست بها کلی'!$D$13:$BO$1660,11,0),"")</f>
        <v/>
      </c>
      <c r="AA130" s="174" t="str">
        <f ca="1">IFERROR(VLOOKUP(ROW(A127),'فهرست بها کلی'!$D$13:$BO$1660,12,0),"")</f>
        <v/>
      </c>
      <c r="AB130" s="243" t="str">
        <f t="shared" ca="1" si="13"/>
        <v/>
      </c>
      <c r="AC130" s="174" t="str">
        <f ca="1">IFERROR(VLOOKUP(ROW(A127),'فهرست بها کلی'!$D$13:$BO$1660,21,0),"")</f>
        <v/>
      </c>
      <c r="AD130" s="174" t="str">
        <f ca="1">IFERROR(VLOOKUP(ROW(A127),'فهرست بها کلی'!$D$13:$BO$1660,24,0),"")</f>
        <v/>
      </c>
      <c r="AE130" s="174" t="str">
        <f ca="1">IFERROR(VLOOKUP(ROW(A127),'فهرست بها کلی'!$D$13:$BO$1660,27,0),"")</f>
        <v/>
      </c>
      <c r="AF130" s="174" t="str">
        <f ca="1">IFERROR(VLOOKUP(ROW(A127),'فهرست بها کلی'!$D$13:$BO$1660,30,0),"")</f>
        <v/>
      </c>
      <c r="AG130" s="174" t="str">
        <f ca="1">IFERROR(VLOOKUP(ROW(A127),'فهرست بها کلی'!$D$13:$BO$1660,33,0),"")</f>
        <v/>
      </c>
      <c r="AH130" s="174" t="str">
        <f ca="1">IFERROR(VLOOKUP(ROW(A127),'فهرست بها کلی'!$D$13:$BO$1660,36,0),"")</f>
        <v/>
      </c>
      <c r="AI130" s="174" t="str">
        <f ca="1">IFERROR(VLOOKUP(ROW(A127),'فهرست بها کلی'!$D$13:$BO$1660,39,0),"")</f>
        <v/>
      </c>
      <c r="AJ130" s="174" t="str">
        <f ca="1">IFERROR(VLOOKUP(ROW(A127),'فهرست بها کلی'!$D$13:$BO$1660,42,0),"")</f>
        <v/>
      </c>
      <c r="AK130" s="174" t="str">
        <f ca="1">IFERROR(VLOOKUP(ROW(A127),'فهرست بها کلی'!$D$13:$BO$1660,45,0),"")</f>
        <v/>
      </c>
      <c r="AL130" s="174" t="str">
        <f ca="1">IFERROR(VLOOKUP(ROW(A127),'فهرست بها کلی'!$D$13:$BO$1660,48,0),"")</f>
        <v/>
      </c>
      <c r="AM130" s="174" t="str">
        <f ca="1">IFERROR(VLOOKUP(ROW(A127),'فهرست بها کلی'!$D$13:$BO$1660,51,0),"")</f>
        <v/>
      </c>
      <c r="AN130" s="174" t="str">
        <f ca="1">IFERROR(VLOOKUP(ROW(A127),'فهرست بها کلی'!$D$13:$BO$1660,54,0),"")</f>
        <v/>
      </c>
      <c r="AO130" s="174" t="str">
        <f ca="1">IFERROR(VLOOKUP(ROW(A127),'فهرست بها کلی'!$D$13:$BO$1660,57,0),"")</f>
        <v/>
      </c>
      <c r="AP130" s="174" t="str">
        <f ca="1">IFERROR(VLOOKUP(ROW(A127),'فهرست بها کلی'!$D$13:$BO$1660,60,0),"")</f>
        <v/>
      </c>
      <c r="AQ130" s="174" t="str">
        <f ca="1">IFERROR(VLOOKUP(ROW(A127),'فهرست بها کلی'!$D$13:$BO$1660,63,0),"")</f>
        <v/>
      </c>
      <c r="AR130" s="244">
        <f t="shared" ca="1" si="14"/>
        <v>0</v>
      </c>
      <c r="AS130" s="174" t="str">
        <f ca="1">IFERROR(VLOOKUP(ROW(A127),'فهرست بها کلی'!$D$13:$BO$1660,22,0),"")</f>
        <v/>
      </c>
      <c r="AT130" s="174" t="str">
        <f ca="1">IFERROR(VLOOKUP(ROW(A127),'فهرست بها کلی'!$D$13:$BO$1660,25,0),"")</f>
        <v/>
      </c>
      <c r="AU130" s="174" t="str">
        <f ca="1">IFERROR(VLOOKUP(ROW(A127),'فهرست بها کلی'!$D$13:$BO$1660,28,0),"")</f>
        <v/>
      </c>
      <c r="AV130" s="174" t="str">
        <f ca="1">IFERROR(VLOOKUP(ROW(A127),'فهرست بها کلی'!$D$13:$BO$1660,31,0),"")</f>
        <v/>
      </c>
      <c r="AW130" s="174" t="str">
        <f ca="1">IFERROR(VLOOKUP(ROW(A127),'فهرست بها کلی'!$D$13:$BO$1660,34,0),"")</f>
        <v/>
      </c>
      <c r="AX130" s="174" t="str">
        <f ca="1">IFERROR(VLOOKUP(ROW(A127),'فهرست بها کلی'!$D$13:$BO$1660,37,0),"")</f>
        <v/>
      </c>
      <c r="AY130" s="174" t="str">
        <f ca="1">IFERROR(VLOOKUP(ROW(A127),'فهرست بها کلی'!$D$13:$BO$1660,40,0),"")</f>
        <v/>
      </c>
      <c r="AZ130" s="174" t="str">
        <f ca="1">IFERROR(VLOOKUP(ROW(A127),'فهرست بها کلی'!$D$13:$BO$1660,43,0),"")</f>
        <v/>
      </c>
      <c r="BA130" s="174" t="str">
        <f ca="1">IFERROR(VLOOKUP(ROW(A127),'فهرست بها کلی'!$D$13:$BO$1660,46,0),"")</f>
        <v/>
      </c>
      <c r="BB130" s="174" t="str">
        <f ca="1">IFERROR(VLOOKUP(ROW(A127),'فهرست بها کلی'!$D$13:$BO$1660,49,0),"")</f>
        <v/>
      </c>
      <c r="BC130" s="174" t="str">
        <f ca="1">IFERROR(VLOOKUP(ROW(A127),'فهرست بها کلی'!$D$13:$BO$1660,52,0),"")</f>
        <v/>
      </c>
      <c r="BD130" s="174" t="str">
        <f ca="1">IFERROR(VLOOKUP(ROW(A127),'فهرست بها کلی'!$D$13:$BO$1660,55,0),"")</f>
        <v/>
      </c>
      <c r="BE130" s="174" t="str">
        <f ca="1">IFERROR(VLOOKUP(ROW(A127),'فهرست بها کلی'!$D$13:$BO$1660,58,0),"")</f>
        <v/>
      </c>
      <c r="BF130" s="174" t="str">
        <f ca="1">IFERROR(VLOOKUP(ROW(A127),'فهرست بها کلی'!$D$13:$BO$1660,61,0),"")</f>
        <v/>
      </c>
      <c r="BG130" s="174" t="str">
        <f ca="1">IFERROR(VLOOKUP(ROW(B127),'فهرست بها کلی'!$D$13:$BO$1660,64,0),"")</f>
        <v/>
      </c>
      <c r="BH130" s="174" t="str">
        <f ca="1">IFERROR(VLOOKUP(ROW(C127),'فهرست بها کلی'!$D$13:$BO$1660,15,0),"")</f>
        <v/>
      </c>
      <c r="BI130" s="245" t="str">
        <f t="shared" ca="1" si="15"/>
        <v xml:space="preserve"> </v>
      </c>
      <c r="BJ130" s="245" t="str">
        <f t="shared" ca="1" si="16"/>
        <v/>
      </c>
      <c r="BK130" s="189" t="str">
        <f t="shared" ca="1" si="17"/>
        <v/>
      </c>
      <c r="BL130" s="168" t="e">
        <f t="shared" ca="1" si="18"/>
        <v>#VALUE!</v>
      </c>
    </row>
    <row r="131" spans="1:64" ht="34.5" customHeight="1">
      <c r="A131" s="174" t="str">
        <f ca="1">IFERROR(VLOOKUP(ROW(A128),'فهرست بها کلی'!$D$13:$BO$1660,1,0),"")</f>
        <v/>
      </c>
      <c r="B131" s="174" t="str">
        <f ca="1">IFERROR(VLOOKUP(ROW(A128),'فهرست بها کلی'!$D$13:$BO$1660,4,0),"")</f>
        <v/>
      </c>
      <c r="C131" s="174" t="str">
        <f ca="1">IFERROR(VLOOKUP(ROW(A128),'فهرست بها کلی'!$D$13:$BO$1660,5,0),"")</f>
        <v/>
      </c>
      <c r="D131" s="174" t="str">
        <f ca="1">IFERROR(VLOOKUP(ROW(A128),'فهرست بها کلی'!$D$13:$BO$1660,6,0),"")</f>
        <v/>
      </c>
      <c r="E131" s="174" t="str">
        <f ca="1">IFERROR(VLOOKUP(ROW(A128),'فهرست بها کلی'!$D$13:$BO$1660,7,0),"")</f>
        <v/>
      </c>
      <c r="F131" s="174" t="str">
        <f ca="1">IFERROR(VLOOKUP(ROW(A128),'فهرست بها کلی'!$D$13:$BO$1660,8,0),"")</f>
        <v/>
      </c>
      <c r="G131" s="174" t="str">
        <f ca="1">IFERROR(VLOOKUP(ROW(A128),'فهرست بها کلی'!$D$13:$BO$1660,20,0),"")</f>
        <v/>
      </c>
      <c r="H131" s="174" t="str">
        <f ca="1">IFERROR(VLOOKUP(ROW(A128),'فهرست بها کلی'!$D$13:$BO$1660,23,0),"")</f>
        <v/>
      </c>
      <c r="I131" s="174" t="str">
        <f ca="1">IFERROR(VLOOKUP(ROW(A128),'فهرست بها کلی'!$D$13:$BO$1660,26,0),"")</f>
        <v/>
      </c>
      <c r="J131" s="174" t="str">
        <f ca="1">IFERROR(VLOOKUP(ROW(A128),'فهرست بها کلی'!$D$13:$BO$1660,29,0),"")</f>
        <v/>
      </c>
      <c r="K131" s="174" t="str">
        <f ca="1">IFERROR(VLOOKUP(ROW(A128),'فهرست بها کلی'!$D$13:$BO$1660,32,0),"")</f>
        <v/>
      </c>
      <c r="L131" s="174" t="str">
        <f ca="1">IFERROR(VLOOKUP(ROW(A128),'فهرست بها کلی'!$D$13:$BO$1660,35,0),"")</f>
        <v/>
      </c>
      <c r="M131" s="174" t="str">
        <f ca="1">IFERROR(VLOOKUP(ROW(A128),'فهرست بها کلی'!$D$13:$BO$1660,38,0),"")</f>
        <v/>
      </c>
      <c r="N131" s="174" t="str">
        <f ca="1">IFERROR(VLOOKUP(ROW(A128),'فهرست بها کلی'!$D$13:$BO$1660,41,0),"")</f>
        <v/>
      </c>
      <c r="O131" s="174" t="str">
        <f ca="1">IFERROR(VLOOKUP(ROW(A128),'فهرست بها کلی'!$D$13:$BO$1660,44,0),"")</f>
        <v/>
      </c>
      <c r="P131" s="174" t="str">
        <f ca="1">IFERROR(VLOOKUP(ROW(A128),'فهرست بها کلی'!$D$13:$BO$1660,47,0),"")</f>
        <v/>
      </c>
      <c r="Q131" s="174" t="str">
        <f ca="1">IFERROR(VLOOKUP(ROW(A128),'فهرست بها کلی'!$D$13:$BO$1660,50,0),"")</f>
        <v/>
      </c>
      <c r="R131" s="174" t="str">
        <f ca="1">IFERROR(VLOOKUP(ROW(A128),'فهرست بها کلی'!$D$13:$BO$1660,53,0),"")</f>
        <v/>
      </c>
      <c r="S131" s="174" t="str">
        <f ca="1">IFERROR(VLOOKUP(ROW(A128),'فهرست بها کلی'!$D$13:$BO$1660,56,0),"")</f>
        <v/>
      </c>
      <c r="T131" s="174" t="str">
        <f ca="1">IFERROR(VLOOKUP(ROW(A128),'فهرست بها کلی'!$D$13:$BO$1660,59,0),"")</f>
        <v/>
      </c>
      <c r="U131" s="174" t="str">
        <f ca="1">IFERROR(VLOOKUP(ROW(A128),'فهرست بها کلی'!$D$13:$BO$1660,62,0),"")</f>
        <v/>
      </c>
      <c r="V131" s="241">
        <f t="shared" ca="1" si="11"/>
        <v>0</v>
      </c>
      <c r="W131" s="242" t="str">
        <f t="shared" ca="1" si="12"/>
        <v/>
      </c>
      <c r="X131" s="174" t="str">
        <f ca="1">IFERROR(VLOOKUP(ROW(A128),'فهرست بها کلی'!$D$13:$BO$1660,9,0),"")</f>
        <v/>
      </c>
      <c r="Y131" s="174" t="str">
        <f ca="1">IFERROR(VLOOKUP(ROW(A128),'فهرست بها کلی'!$D$13:$BO$1660,10,0),"")</f>
        <v/>
      </c>
      <c r="Z131" s="174" t="str">
        <f ca="1">IFERROR(VLOOKUP(ROW(A128),'فهرست بها کلی'!$D$13:$BO$1660,11,0),"")</f>
        <v/>
      </c>
      <c r="AA131" s="174" t="str">
        <f ca="1">IFERROR(VLOOKUP(ROW(A128),'فهرست بها کلی'!$D$13:$BO$1660,12,0),"")</f>
        <v/>
      </c>
      <c r="AB131" s="243" t="str">
        <f t="shared" ca="1" si="13"/>
        <v/>
      </c>
      <c r="AC131" s="174" t="str">
        <f ca="1">IFERROR(VLOOKUP(ROW(A128),'فهرست بها کلی'!$D$13:$BO$1660,21,0),"")</f>
        <v/>
      </c>
      <c r="AD131" s="174" t="str">
        <f ca="1">IFERROR(VLOOKUP(ROW(A128),'فهرست بها کلی'!$D$13:$BO$1660,24,0),"")</f>
        <v/>
      </c>
      <c r="AE131" s="174" t="str">
        <f ca="1">IFERROR(VLOOKUP(ROW(A128),'فهرست بها کلی'!$D$13:$BO$1660,27,0),"")</f>
        <v/>
      </c>
      <c r="AF131" s="174" t="str">
        <f ca="1">IFERROR(VLOOKUP(ROW(A128),'فهرست بها کلی'!$D$13:$BO$1660,30,0),"")</f>
        <v/>
      </c>
      <c r="AG131" s="174" t="str">
        <f ca="1">IFERROR(VLOOKUP(ROW(A128),'فهرست بها کلی'!$D$13:$BO$1660,33,0),"")</f>
        <v/>
      </c>
      <c r="AH131" s="174" t="str">
        <f ca="1">IFERROR(VLOOKUP(ROW(A128),'فهرست بها کلی'!$D$13:$BO$1660,36,0),"")</f>
        <v/>
      </c>
      <c r="AI131" s="174" t="str">
        <f ca="1">IFERROR(VLOOKUP(ROW(A128),'فهرست بها کلی'!$D$13:$BO$1660,39,0),"")</f>
        <v/>
      </c>
      <c r="AJ131" s="174" t="str">
        <f ca="1">IFERROR(VLOOKUP(ROW(A128),'فهرست بها کلی'!$D$13:$BO$1660,42,0),"")</f>
        <v/>
      </c>
      <c r="AK131" s="174" t="str">
        <f ca="1">IFERROR(VLOOKUP(ROW(A128),'فهرست بها کلی'!$D$13:$BO$1660,45,0),"")</f>
        <v/>
      </c>
      <c r="AL131" s="174" t="str">
        <f ca="1">IFERROR(VLOOKUP(ROW(A128),'فهرست بها کلی'!$D$13:$BO$1660,48,0),"")</f>
        <v/>
      </c>
      <c r="AM131" s="174" t="str">
        <f ca="1">IFERROR(VLOOKUP(ROW(A128),'فهرست بها کلی'!$D$13:$BO$1660,51,0),"")</f>
        <v/>
      </c>
      <c r="AN131" s="174" t="str">
        <f ca="1">IFERROR(VLOOKUP(ROW(A128),'فهرست بها کلی'!$D$13:$BO$1660,54,0),"")</f>
        <v/>
      </c>
      <c r="AO131" s="174" t="str">
        <f ca="1">IFERROR(VLOOKUP(ROW(A128),'فهرست بها کلی'!$D$13:$BO$1660,57,0),"")</f>
        <v/>
      </c>
      <c r="AP131" s="174" t="str">
        <f ca="1">IFERROR(VLOOKUP(ROW(A128),'فهرست بها کلی'!$D$13:$BO$1660,60,0),"")</f>
        <v/>
      </c>
      <c r="AQ131" s="174" t="str">
        <f ca="1">IFERROR(VLOOKUP(ROW(A128),'فهرست بها کلی'!$D$13:$BO$1660,63,0),"")</f>
        <v/>
      </c>
      <c r="AR131" s="244">
        <f t="shared" ca="1" si="14"/>
        <v>0</v>
      </c>
      <c r="AS131" s="174" t="str">
        <f ca="1">IFERROR(VLOOKUP(ROW(A128),'فهرست بها کلی'!$D$13:$BO$1660,22,0),"")</f>
        <v/>
      </c>
      <c r="AT131" s="174" t="str">
        <f ca="1">IFERROR(VLOOKUP(ROW(A128),'فهرست بها کلی'!$D$13:$BO$1660,25,0),"")</f>
        <v/>
      </c>
      <c r="AU131" s="174" t="str">
        <f ca="1">IFERROR(VLOOKUP(ROW(A128),'فهرست بها کلی'!$D$13:$BO$1660,28,0),"")</f>
        <v/>
      </c>
      <c r="AV131" s="174" t="str">
        <f ca="1">IFERROR(VLOOKUP(ROW(A128),'فهرست بها کلی'!$D$13:$BO$1660,31,0),"")</f>
        <v/>
      </c>
      <c r="AW131" s="174" t="str">
        <f ca="1">IFERROR(VLOOKUP(ROW(A128),'فهرست بها کلی'!$D$13:$BO$1660,34,0),"")</f>
        <v/>
      </c>
      <c r="AX131" s="174" t="str">
        <f ca="1">IFERROR(VLOOKUP(ROW(A128),'فهرست بها کلی'!$D$13:$BO$1660,37,0),"")</f>
        <v/>
      </c>
      <c r="AY131" s="174" t="str">
        <f ca="1">IFERROR(VLOOKUP(ROW(A128),'فهرست بها کلی'!$D$13:$BO$1660,40,0),"")</f>
        <v/>
      </c>
      <c r="AZ131" s="174" t="str">
        <f ca="1">IFERROR(VLOOKUP(ROW(A128),'فهرست بها کلی'!$D$13:$BO$1660,43,0),"")</f>
        <v/>
      </c>
      <c r="BA131" s="174" t="str">
        <f ca="1">IFERROR(VLOOKUP(ROW(A128),'فهرست بها کلی'!$D$13:$BO$1660,46,0),"")</f>
        <v/>
      </c>
      <c r="BB131" s="174" t="str">
        <f ca="1">IFERROR(VLOOKUP(ROW(A128),'فهرست بها کلی'!$D$13:$BO$1660,49,0),"")</f>
        <v/>
      </c>
      <c r="BC131" s="174" t="str">
        <f ca="1">IFERROR(VLOOKUP(ROW(A128),'فهرست بها کلی'!$D$13:$BO$1660,52,0),"")</f>
        <v/>
      </c>
      <c r="BD131" s="174" t="str">
        <f ca="1">IFERROR(VLOOKUP(ROW(A128),'فهرست بها کلی'!$D$13:$BO$1660,55,0),"")</f>
        <v/>
      </c>
      <c r="BE131" s="174" t="str">
        <f ca="1">IFERROR(VLOOKUP(ROW(A128),'فهرست بها کلی'!$D$13:$BO$1660,58,0),"")</f>
        <v/>
      </c>
      <c r="BF131" s="174" t="str">
        <f ca="1">IFERROR(VLOOKUP(ROW(A128),'فهرست بها کلی'!$D$13:$BO$1660,61,0),"")</f>
        <v/>
      </c>
      <c r="BG131" s="174" t="str">
        <f ca="1">IFERROR(VLOOKUP(ROW(B128),'فهرست بها کلی'!$D$13:$BO$1660,64,0),"")</f>
        <v/>
      </c>
      <c r="BH131" s="174" t="str">
        <f ca="1">IFERROR(VLOOKUP(ROW(C128),'فهرست بها کلی'!$D$13:$BO$1660,15,0),"")</f>
        <v/>
      </c>
      <c r="BI131" s="245" t="str">
        <f t="shared" ca="1" si="15"/>
        <v xml:space="preserve"> </v>
      </c>
      <c r="BJ131" s="245" t="str">
        <f t="shared" ca="1" si="16"/>
        <v/>
      </c>
      <c r="BK131" s="189" t="str">
        <f t="shared" ca="1" si="17"/>
        <v/>
      </c>
      <c r="BL131" s="168" t="e">
        <f t="shared" ca="1" si="18"/>
        <v>#VALUE!</v>
      </c>
    </row>
    <row r="132" spans="1:64" ht="34.5" customHeight="1">
      <c r="A132" s="174" t="str">
        <f ca="1">IFERROR(VLOOKUP(ROW(A129),'فهرست بها کلی'!$D$13:$BO$1660,1,0),"")</f>
        <v/>
      </c>
      <c r="B132" s="174" t="str">
        <f ca="1">IFERROR(VLOOKUP(ROW(A129),'فهرست بها کلی'!$D$13:$BO$1660,4,0),"")</f>
        <v/>
      </c>
      <c r="C132" s="174" t="str">
        <f ca="1">IFERROR(VLOOKUP(ROW(A129),'فهرست بها کلی'!$D$13:$BO$1660,5,0),"")</f>
        <v/>
      </c>
      <c r="D132" s="174" t="str">
        <f ca="1">IFERROR(VLOOKUP(ROW(A129),'فهرست بها کلی'!$D$13:$BO$1660,6,0),"")</f>
        <v/>
      </c>
      <c r="E132" s="174" t="str">
        <f ca="1">IFERROR(VLOOKUP(ROW(A129),'فهرست بها کلی'!$D$13:$BO$1660,7,0),"")</f>
        <v/>
      </c>
      <c r="F132" s="174" t="str">
        <f ca="1">IFERROR(VLOOKUP(ROW(A129),'فهرست بها کلی'!$D$13:$BO$1660,8,0),"")</f>
        <v/>
      </c>
      <c r="G132" s="174" t="str">
        <f ca="1">IFERROR(VLOOKUP(ROW(A129),'فهرست بها کلی'!$D$13:$BO$1660,20,0),"")</f>
        <v/>
      </c>
      <c r="H132" s="174" t="str">
        <f ca="1">IFERROR(VLOOKUP(ROW(A129),'فهرست بها کلی'!$D$13:$BO$1660,23,0),"")</f>
        <v/>
      </c>
      <c r="I132" s="174" t="str">
        <f ca="1">IFERROR(VLOOKUP(ROW(A129),'فهرست بها کلی'!$D$13:$BO$1660,26,0),"")</f>
        <v/>
      </c>
      <c r="J132" s="174" t="str">
        <f ca="1">IFERROR(VLOOKUP(ROW(A129),'فهرست بها کلی'!$D$13:$BO$1660,29,0),"")</f>
        <v/>
      </c>
      <c r="K132" s="174" t="str">
        <f ca="1">IFERROR(VLOOKUP(ROW(A129),'فهرست بها کلی'!$D$13:$BO$1660,32,0),"")</f>
        <v/>
      </c>
      <c r="L132" s="174" t="str">
        <f ca="1">IFERROR(VLOOKUP(ROW(A129),'فهرست بها کلی'!$D$13:$BO$1660,35,0),"")</f>
        <v/>
      </c>
      <c r="M132" s="174" t="str">
        <f ca="1">IFERROR(VLOOKUP(ROW(A129),'فهرست بها کلی'!$D$13:$BO$1660,38,0),"")</f>
        <v/>
      </c>
      <c r="N132" s="174" t="str">
        <f ca="1">IFERROR(VLOOKUP(ROW(A129),'فهرست بها کلی'!$D$13:$BO$1660,41,0),"")</f>
        <v/>
      </c>
      <c r="O132" s="174" t="str">
        <f ca="1">IFERROR(VLOOKUP(ROW(A129),'فهرست بها کلی'!$D$13:$BO$1660,44,0),"")</f>
        <v/>
      </c>
      <c r="P132" s="174" t="str">
        <f ca="1">IFERROR(VLOOKUP(ROW(A129),'فهرست بها کلی'!$D$13:$BO$1660,47,0),"")</f>
        <v/>
      </c>
      <c r="Q132" s="174" t="str">
        <f ca="1">IFERROR(VLOOKUP(ROW(A129),'فهرست بها کلی'!$D$13:$BO$1660,50,0),"")</f>
        <v/>
      </c>
      <c r="R132" s="174" t="str">
        <f ca="1">IFERROR(VLOOKUP(ROW(A129),'فهرست بها کلی'!$D$13:$BO$1660,53,0),"")</f>
        <v/>
      </c>
      <c r="S132" s="174" t="str">
        <f ca="1">IFERROR(VLOOKUP(ROW(A129),'فهرست بها کلی'!$D$13:$BO$1660,56,0),"")</f>
        <v/>
      </c>
      <c r="T132" s="174" t="str">
        <f ca="1">IFERROR(VLOOKUP(ROW(A129),'فهرست بها کلی'!$D$13:$BO$1660,59,0),"")</f>
        <v/>
      </c>
      <c r="U132" s="174" t="str">
        <f ca="1">IFERROR(VLOOKUP(ROW(A129),'فهرست بها کلی'!$D$13:$BO$1660,62,0),"")</f>
        <v/>
      </c>
      <c r="V132" s="241">
        <f t="shared" ca="1" si="11"/>
        <v>0</v>
      </c>
      <c r="W132" s="242" t="str">
        <f t="shared" ca="1" si="12"/>
        <v/>
      </c>
      <c r="X132" s="174" t="str">
        <f ca="1">IFERROR(VLOOKUP(ROW(A129),'فهرست بها کلی'!$D$13:$BO$1660,9,0),"")</f>
        <v/>
      </c>
      <c r="Y132" s="174" t="str">
        <f ca="1">IFERROR(VLOOKUP(ROW(A129),'فهرست بها کلی'!$D$13:$BO$1660,10,0),"")</f>
        <v/>
      </c>
      <c r="Z132" s="174" t="str">
        <f ca="1">IFERROR(VLOOKUP(ROW(A129),'فهرست بها کلی'!$D$13:$BO$1660,11,0),"")</f>
        <v/>
      </c>
      <c r="AA132" s="174" t="str">
        <f ca="1">IFERROR(VLOOKUP(ROW(A129),'فهرست بها کلی'!$D$13:$BO$1660,12,0),"")</f>
        <v/>
      </c>
      <c r="AB132" s="243" t="str">
        <f t="shared" ca="1" si="13"/>
        <v/>
      </c>
      <c r="AC132" s="174" t="str">
        <f ca="1">IFERROR(VLOOKUP(ROW(A129),'فهرست بها کلی'!$D$13:$BO$1660,21,0),"")</f>
        <v/>
      </c>
      <c r="AD132" s="174" t="str">
        <f ca="1">IFERROR(VLOOKUP(ROW(A129),'فهرست بها کلی'!$D$13:$BO$1660,24,0),"")</f>
        <v/>
      </c>
      <c r="AE132" s="174" t="str">
        <f ca="1">IFERROR(VLOOKUP(ROW(A129),'فهرست بها کلی'!$D$13:$BO$1660,27,0),"")</f>
        <v/>
      </c>
      <c r="AF132" s="174" t="str">
        <f ca="1">IFERROR(VLOOKUP(ROW(A129),'فهرست بها کلی'!$D$13:$BO$1660,30,0),"")</f>
        <v/>
      </c>
      <c r="AG132" s="174" t="str">
        <f ca="1">IFERROR(VLOOKUP(ROW(A129),'فهرست بها کلی'!$D$13:$BO$1660,33,0),"")</f>
        <v/>
      </c>
      <c r="AH132" s="174" t="str">
        <f ca="1">IFERROR(VLOOKUP(ROW(A129),'فهرست بها کلی'!$D$13:$BO$1660,36,0),"")</f>
        <v/>
      </c>
      <c r="AI132" s="174" t="str">
        <f ca="1">IFERROR(VLOOKUP(ROW(A129),'فهرست بها کلی'!$D$13:$BO$1660,39,0),"")</f>
        <v/>
      </c>
      <c r="AJ132" s="174" t="str">
        <f ca="1">IFERROR(VLOOKUP(ROW(A129),'فهرست بها کلی'!$D$13:$BO$1660,42,0),"")</f>
        <v/>
      </c>
      <c r="AK132" s="174" t="str">
        <f ca="1">IFERROR(VLOOKUP(ROW(A129),'فهرست بها کلی'!$D$13:$BO$1660,45,0),"")</f>
        <v/>
      </c>
      <c r="AL132" s="174" t="str">
        <f ca="1">IFERROR(VLOOKUP(ROW(A129),'فهرست بها کلی'!$D$13:$BO$1660,48,0),"")</f>
        <v/>
      </c>
      <c r="AM132" s="174" t="str">
        <f ca="1">IFERROR(VLOOKUP(ROW(A129),'فهرست بها کلی'!$D$13:$BO$1660,51,0),"")</f>
        <v/>
      </c>
      <c r="AN132" s="174" t="str">
        <f ca="1">IFERROR(VLOOKUP(ROW(A129),'فهرست بها کلی'!$D$13:$BO$1660,54,0),"")</f>
        <v/>
      </c>
      <c r="AO132" s="174" t="str">
        <f ca="1">IFERROR(VLOOKUP(ROW(A129),'فهرست بها کلی'!$D$13:$BO$1660,57,0),"")</f>
        <v/>
      </c>
      <c r="AP132" s="174" t="str">
        <f ca="1">IFERROR(VLOOKUP(ROW(A129),'فهرست بها کلی'!$D$13:$BO$1660,60,0),"")</f>
        <v/>
      </c>
      <c r="AQ132" s="174" t="str">
        <f ca="1">IFERROR(VLOOKUP(ROW(A129),'فهرست بها کلی'!$D$13:$BO$1660,63,0),"")</f>
        <v/>
      </c>
      <c r="AR132" s="244">
        <f t="shared" ca="1" si="14"/>
        <v>0</v>
      </c>
      <c r="AS132" s="174" t="str">
        <f ca="1">IFERROR(VLOOKUP(ROW(A129),'فهرست بها کلی'!$D$13:$BO$1660,22,0),"")</f>
        <v/>
      </c>
      <c r="AT132" s="174" t="str">
        <f ca="1">IFERROR(VLOOKUP(ROW(A129),'فهرست بها کلی'!$D$13:$BO$1660,25,0),"")</f>
        <v/>
      </c>
      <c r="AU132" s="174" t="str">
        <f ca="1">IFERROR(VLOOKUP(ROW(A129),'فهرست بها کلی'!$D$13:$BO$1660,28,0),"")</f>
        <v/>
      </c>
      <c r="AV132" s="174" t="str">
        <f ca="1">IFERROR(VLOOKUP(ROW(A129),'فهرست بها کلی'!$D$13:$BO$1660,31,0),"")</f>
        <v/>
      </c>
      <c r="AW132" s="174" t="str">
        <f ca="1">IFERROR(VLOOKUP(ROW(A129),'فهرست بها کلی'!$D$13:$BO$1660,34,0),"")</f>
        <v/>
      </c>
      <c r="AX132" s="174" t="str">
        <f ca="1">IFERROR(VLOOKUP(ROW(A129),'فهرست بها کلی'!$D$13:$BO$1660,37,0),"")</f>
        <v/>
      </c>
      <c r="AY132" s="174" t="str">
        <f ca="1">IFERROR(VLOOKUP(ROW(A129),'فهرست بها کلی'!$D$13:$BO$1660,40,0),"")</f>
        <v/>
      </c>
      <c r="AZ132" s="174" t="str">
        <f ca="1">IFERROR(VLOOKUP(ROW(A129),'فهرست بها کلی'!$D$13:$BO$1660,43,0),"")</f>
        <v/>
      </c>
      <c r="BA132" s="174" t="str">
        <f ca="1">IFERROR(VLOOKUP(ROW(A129),'فهرست بها کلی'!$D$13:$BO$1660,46,0),"")</f>
        <v/>
      </c>
      <c r="BB132" s="174" t="str">
        <f ca="1">IFERROR(VLOOKUP(ROW(A129),'فهرست بها کلی'!$D$13:$BO$1660,49,0),"")</f>
        <v/>
      </c>
      <c r="BC132" s="174" t="str">
        <f ca="1">IFERROR(VLOOKUP(ROW(A129),'فهرست بها کلی'!$D$13:$BO$1660,52,0),"")</f>
        <v/>
      </c>
      <c r="BD132" s="174" t="str">
        <f ca="1">IFERROR(VLOOKUP(ROW(A129),'فهرست بها کلی'!$D$13:$BO$1660,55,0),"")</f>
        <v/>
      </c>
      <c r="BE132" s="174" t="str">
        <f ca="1">IFERROR(VLOOKUP(ROW(A129),'فهرست بها کلی'!$D$13:$BO$1660,58,0),"")</f>
        <v/>
      </c>
      <c r="BF132" s="174" t="str">
        <f ca="1">IFERROR(VLOOKUP(ROW(A129),'فهرست بها کلی'!$D$13:$BO$1660,61,0),"")</f>
        <v/>
      </c>
      <c r="BG132" s="174" t="str">
        <f ca="1">IFERROR(VLOOKUP(ROW(B129),'فهرست بها کلی'!$D$13:$BO$1660,64,0),"")</f>
        <v/>
      </c>
      <c r="BH132" s="174" t="str">
        <f ca="1">IFERROR(VLOOKUP(ROW(C129),'فهرست بها کلی'!$D$13:$BO$1660,15,0),"")</f>
        <v/>
      </c>
      <c r="BI132" s="245" t="str">
        <f t="shared" ca="1" si="15"/>
        <v xml:space="preserve"> </v>
      </c>
      <c r="BJ132" s="245" t="str">
        <f t="shared" ca="1" si="16"/>
        <v/>
      </c>
      <c r="BK132" s="189" t="str">
        <f t="shared" ca="1" si="17"/>
        <v/>
      </c>
      <c r="BL132" s="168" t="e">
        <f t="shared" ca="1" si="18"/>
        <v>#VALUE!</v>
      </c>
    </row>
    <row r="133" spans="1:64" ht="34.5" customHeight="1">
      <c r="A133" s="174" t="str">
        <f ca="1">IFERROR(VLOOKUP(ROW(A130),'فهرست بها کلی'!$D$13:$BO$1660,1,0),"")</f>
        <v/>
      </c>
      <c r="B133" s="174" t="str">
        <f ca="1">IFERROR(VLOOKUP(ROW(A130),'فهرست بها کلی'!$D$13:$BO$1660,4,0),"")</f>
        <v/>
      </c>
      <c r="C133" s="174" t="str">
        <f ca="1">IFERROR(VLOOKUP(ROW(A130),'فهرست بها کلی'!$D$13:$BO$1660,5,0),"")</f>
        <v/>
      </c>
      <c r="D133" s="174" t="str">
        <f ca="1">IFERROR(VLOOKUP(ROW(A130),'فهرست بها کلی'!$D$13:$BO$1660,6,0),"")</f>
        <v/>
      </c>
      <c r="E133" s="174" t="str">
        <f ca="1">IFERROR(VLOOKUP(ROW(A130),'فهرست بها کلی'!$D$13:$BO$1660,7,0),"")</f>
        <v/>
      </c>
      <c r="F133" s="174" t="str">
        <f ca="1">IFERROR(VLOOKUP(ROW(A130),'فهرست بها کلی'!$D$13:$BO$1660,8,0),"")</f>
        <v/>
      </c>
      <c r="G133" s="174" t="str">
        <f ca="1">IFERROR(VLOOKUP(ROW(A130),'فهرست بها کلی'!$D$13:$BO$1660,20,0),"")</f>
        <v/>
      </c>
      <c r="H133" s="174" t="str">
        <f ca="1">IFERROR(VLOOKUP(ROW(A130),'فهرست بها کلی'!$D$13:$BO$1660,23,0),"")</f>
        <v/>
      </c>
      <c r="I133" s="174" t="str">
        <f ca="1">IFERROR(VLOOKUP(ROW(A130),'فهرست بها کلی'!$D$13:$BO$1660,26,0),"")</f>
        <v/>
      </c>
      <c r="J133" s="174" t="str">
        <f ca="1">IFERROR(VLOOKUP(ROW(A130),'فهرست بها کلی'!$D$13:$BO$1660,29,0),"")</f>
        <v/>
      </c>
      <c r="K133" s="174" t="str">
        <f ca="1">IFERROR(VLOOKUP(ROW(A130),'فهرست بها کلی'!$D$13:$BO$1660,32,0),"")</f>
        <v/>
      </c>
      <c r="L133" s="174" t="str">
        <f ca="1">IFERROR(VLOOKUP(ROW(A130),'فهرست بها کلی'!$D$13:$BO$1660,35,0),"")</f>
        <v/>
      </c>
      <c r="M133" s="174" t="str">
        <f ca="1">IFERROR(VLOOKUP(ROW(A130),'فهرست بها کلی'!$D$13:$BO$1660,38,0),"")</f>
        <v/>
      </c>
      <c r="N133" s="174" t="str">
        <f ca="1">IFERROR(VLOOKUP(ROW(A130),'فهرست بها کلی'!$D$13:$BO$1660,41,0),"")</f>
        <v/>
      </c>
      <c r="O133" s="174" t="str">
        <f ca="1">IFERROR(VLOOKUP(ROW(A130),'فهرست بها کلی'!$D$13:$BO$1660,44,0),"")</f>
        <v/>
      </c>
      <c r="P133" s="174" t="str">
        <f ca="1">IFERROR(VLOOKUP(ROW(A130),'فهرست بها کلی'!$D$13:$BO$1660,47,0),"")</f>
        <v/>
      </c>
      <c r="Q133" s="174" t="str">
        <f ca="1">IFERROR(VLOOKUP(ROW(A130),'فهرست بها کلی'!$D$13:$BO$1660,50,0),"")</f>
        <v/>
      </c>
      <c r="R133" s="174" t="str">
        <f ca="1">IFERROR(VLOOKUP(ROW(A130),'فهرست بها کلی'!$D$13:$BO$1660,53,0),"")</f>
        <v/>
      </c>
      <c r="S133" s="174" t="str">
        <f ca="1">IFERROR(VLOOKUP(ROW(A130),'فهرست بها کلی'!$D$13:$BO$1660,56,0),"")</f>
        <v/>
      </c>
      <c r="T133" s="174" t="str">
        <f ca="1">IFERROR(VLOOKUP(ROW(A130),'فهرست بها کلی'!$D$13:$BO$1660,59,0),"")</f>
        <v/>
      </c>
      <c r="U133" s="174" t="str">
        <f ca="1">IFERROR(VLOOKUP(ROW(A130),'فهرست بها کلی'!$D$13:$BO$1660,62,0),"")</f>
        <v/>
      </c>
      <c r="V133" s="241">
        <f t="shared" ref="V133:V196" ca="1" si="19">SUM(G133:U133)</f>
        <v>0</v>
      </c>
      <c r="W133" s="242" t="str">
        <f t="shared" ref="W133:W196" ca="1" si="20">IFERROR(V133*F133,"")</f>
        <v/>
      </c>
      <c r="X133" s="174" t="str">
        <f ca="1">IFERROR(VLOOKUP(ROW(A130),'فهرست بها کلی'!$D$13:$BO$1660,9,0),"")</f>
        <v/>
      </c>
      <c r="Y133" s="174" t="str">
        <f ca="1">IFERROR(VLOOKUP(ROW(A130),'فهرست بها کلی'!$D$13:$BO$1660,10,0),"")</f>
        <v/>
      </c>
      <c r="Z133" s="174" t="str">
        <f ca="1">IFERROR(VLOOKUP(ROW(A130),'فهرست بها کلی'!$D$13:$BO$1660,11,0),"")</f>
        <v/>
      </c>
      <c r="AA133" s="174" t="str">
        <f ca="1">IFERROR(VLOOKUP(ROW(A130),'فهرست بها کلی'!$D$13:$BO$1660,12,0),"")</f>
        <v/>
      </c>
      <c r="AB133" s="243" t="str">
        <f t="shared" ref="AB133:AB196" ca="1" si="21">IFERROR(AA133*0.6,"")</f>
        <v/>
      </c>
      <c r="AC133" s="174" t="str">
        <f ca="1">IFERROR(VLOOKUP(ROW(A130),'فهرست بها کلی'!$D$13:$BO$1660,21,0),"")</f>
        <v/>
      </c>
      <c r="AD133" s="174" t="str">
        <f ca="1">IFERROR(VLOOKUP(ROW(A130),'فهرست بها کلی'!$D$13:$BO$1660,24,0),"")</f>
        <v/>
      </c>
      <c r="AE133" s="174" t="str">
        <f ca="1">IFERROR(VLOOKUP(ROW(A130),'فهرست بها کلی'!$D$13:$BO$1660,27,0),"")</f>
        <v/>
      </c>
      <c r="AF133" s="174" t="str">
        <f ca="1">IFERROR(VLOOKUP(ROW(A130),'فهرست بها کلی'!$D$13:$BO$1660,30,0),"")</f>
        <v/>
      </c>
      <c r="AG133" s="174" t="str">
        <f ca="1">IFERROR(VLOOKUP(ROW(A130),'فهرست بها کلی'!$D$13:$BO$1660,33,0),"")</f>
        <v/>
      </c>
      <c r="AH133" s="174" t="str">
        <f ca="1">IFERROR(VLOOKUP(ROW(A130),'فهرست بها کلی'!$D$13:$BO$1660,36,0),"")</f>
        <v/>
      </c>
      <c r="AI133" s="174" t="str">
        <f ca="1">IFERROR(VLOOKUP(ROW(A130),'فهرست بها کلی'!$D$13:$BO$1660,39,0),"")</f>
        <v/>
      </c>
      <c r="AJ133" s="174" t="str">
        <f ca="1">IFERROR(VLOOKUP(ROW(A130),'فهرست بها کلی'!$D$13:$BO$1660,42,0),"")</f>
        <v/>
      </c>
      <c r="AK133" s="174" t="str">
        <f ca="1">IFERROR(VLOOKUP(ROW(A130),'فهرست بها کلی'!$D$13:$BO$1660,45,0),"")</f>
        <v/>
      </c>
      <c r="AL133" s="174" t="str">
        <f ca="1">IFERROR(VLOOKUP(ROW(A130),'فهرست بها کلی'!$D$13:$BO$1660,48,0),"")</f>
        <v/>
      </c>
      <c r="AM133" s="174" t="str">
        <f ca="1">IFERROR(VLOOKUP(ROW(A130),'فهرست بها کلی'!$D$13:$BO$1660,51,0),"")</f>
        <v/>
      </c>
      <c r="AN133" s="174" t="str">
        <f ca="1">IFERROR(VLOOKUP(ROW(A130),'فهرست بها کلی'!$D$13:$BO$1660,54,0),"")</f>
        <v/>
      </c>
      <c r="AO133" s="174" t="str">
        <f ca="1">IFERROR(VLOOKUP(ROW(A130),'فهرست بها کلی'!$D$13:$BO$1660,57,0),"")</f>
        <v/>
      </c>
      <c r="AP133" s="174" t="str">
        <f ca="1">IFERROR(VLOOKUP(ROW(A130),'فهرست بها کلی'!$D$13:$BO$1660,60,0),"")</f>
        <v/>
      </c>
      <c r="AQ133" s="174" t="str">
        <f ca="1">IFERROR(VLOOKUP(ROW(A130),'فهرست بها کلی'!$D$13:$BO$1660,63,0),"")</f>
        <v/>
      </c>
      <c r="AR133" s="244">
        <f t="shared" ref="AR133:AR196" ca="1" si="22">SUM(AC133:AQ133)</f>
        <v>0</v>
      </c>
      <c r="AS133" s="174" t="str">
        <f ca="1">IFERROR(VLOOKUP(ROW(A130),'فهرست بها کلی'!$D$13:$BO$1660,22,0),"")</f>
        <v/>
      </c>
      <c r="AT133" s="174" t="str">
        <f ca="1">IFERROR(VLOOKUP(ROW(A130),'فهرست بها کلی'!$D$13:$BO$1660,25,0),"")</f>
        <v/>
      </c>
      <c r="AU133" s="174" t="str">
        <f ca="1">IFERROR(VLOOKUP(ROW(A130),'فهرست بها کلی'!$D$13:$BO$1660,28,0),"")</f>
        <v/>
      </c>
      <c r="AV133" s="174" t="str">
        <f ca="1">IFERROR(VLOOKUP(ROW(A130),'فهرست بها کلی'!$D$13:$BO$1660,31,0),"")</f>
        <v/>
      </c>
      <c r="AW133" s="174" t="str">
        <f ca="1">IFERROR(VLOOKUP(ROW(A130),'فهرست بها کلی'!$D$13:$BO$1660,34,0),"")</f>
        <v/>
      </c>
      <c r="AX133" s="174" t="str">
        <f ca="1">IFERROR(VLOOKUP(ROW(A130),'فهرست بها کلی'!$D$13:$BO$1660,37,0),"")</f>
        <v/>
      </c>
      <c r="AY133" s="174" t="str">
        <f ca="1">IFERROR(VLOOKUP(ROW(A130),'فهرست بها کلی'!$D$13:$BO$1660,40,0),"")</f>
        <v/>
      </c>
      <c r="AZ133" s="174" t="str">
        <f ca="1">IFERROR(VLOOKUP(ROW(A130),'فهرست بها کلی'!$D$13:$BO$1660,43,0),"")</f>
        <v/>
      </c>
      <c r="BA133" s="174" t="str">
        <f ca="1">IFERROR(VLOOKUP(ROW(A130),'فهرست بها کلی'!$D$13:$BO$1660,46,0),"")</f>
        <v/>
      </c>
      <c r="BB133" s="174" t="str">
        <f ca="1">IFERROR(VLOOKUP(ROW(A130),'فهرست بها کلی'!$D$13:$BO$1660,49,0),"")</f>
        <v/>
      </c>
      <c r="BC133" s="174" t="str">
        <f ca="1">IFERROR(VLOOKUP(ROW(A130),'فهرست بها کلی'!$D$13:$BO$1660,52,0),"")</f>
        <v/>
      </c>
      <c r="BD133" s="174" t="str">
        <f ca="1">IFERROR(VLOOKUP(ROW(A130),'فهرست بها کلی'!$D$13:$BO$1660,55,0),"")</f>
        <v/>
      </c>
      <c r="BE133" s="174" t="str">
        <f ca="1">IFERROR(VLOOKUP(ROW(A130),'فهرست بها کلی'!$D$13:$BO$1660,58,0),"")</f>
        <v/>
      </c>
      <c r="BF133" s="174" t="str">
        <f ca="1">IFERROR(VLOOKUP(ROW(A130),'فهرست بها کلی'!$D$13:$BO$1660,61,0),"")</f>
        <v/>
      </c>
      <c r="BG133" s="174" t="str">
        <f ca="1">IFERROR(VLOOKUP(ROW(B130),'فهرست بها کلی'!$D$13:$BO$1660,64,0),"")</f>
        <v/>
      </c>
      <c r="BH133" s="174" t="str">
        <f ca="1">IFERROR(VLOOKUP(ROW(C130),'فهرست بها کلی'!$D$13:$BO$1660,15,0),"")</f>
        <v/>
      </c>
      <c r="BI133" s="245" t="str">
        <f t="shared" ref="BI133:BI196" ca="1" si="23">IFERROR(AR133*AA133," ")</f>
        <v xml:space="preserve"> </v>
      </c>
      <c r="BJ133" s="245" t="str">
        <f t="shared" ref="BJ133:BJ196" ca="1" si="24">IFERROR(AB133*BH133,"")</f>
        <v/>
      </c>
      <c r="BK133" s="189" t="str">
        <f t="shared" ref="BK133:BK196" ca="1" si="25">IFERROR(BJ133+BI133+W133,"")</f>
        <v/>
      </c>
      <c r="BL133" s="168" t="e">
        <f t="shared" ca="1" si="18"/>
        <v>#VALUE!</v>
      </c>
    </row>
    <row r="134" spans="1:64" ht="34.5" customHeight="1">
      <c r="A134" s="174" t="str">
        <f ca="1">IFERROR(VLOOKUP(ROW(A131),'فهرست بها کلی'!$D$13:$BO$1660,1,0),"")</f>
        <v/>
      </c>
      <c r="B134" s="174" t="str">
        <f ca="1">IFERROR(VLOOKUP(ROW(A131),'فهرست بها کلی'!$D$13:$BO$1660,4,0),"")</f>
        <v/>
      </c>
      <c r="C134" s="174" t="str">
        <f ca="1">IFERROR(VLOOKUP(ROW(A131),'فهرست بها کلی'!$D$13:$BO$1660,5,0),"")</f>
        <v/>
      </c>
      <c r="D134" s="174" t="str">
        <f ca="1">IFERROR(VLOOKUP(ROW(A131),'فهرست بها کلی'!$D$13:$BO$1660,6,0),"")</f>
        <v/>
      </c>
      <c r="E134" s="174" t="str">
        <f ca="1">IFERROR(VLOOKUP(ROW(A131),'فهرست بها کلی'!$D$13:$BO$1660,7,0),"")</f>
        <v/>
      </c>
      <c r="F134" s="174" t="str">
        <f ca="1">IFERROR(VLOOKUP(ROW(A131),'فهرست بها کلی'!$D$13:$BO$1660,8,0),"")</f>
        <v/>
      </c>
      <c r="G134" s="174" t="str">
        <f ca="1">IFERROR(VLOOKUP(ROW(A131),'فهرست بها کلی'!$D$13:$BO$1660,20,0),"")</f>
        <v/>
      </c>
      <c r="H134" s="174" t="str">
        <f ca="1">IFERROR(VLOOKUP(ROW(A131),'فهرست بها کلی'!$D$13:$BO$1660,23,0),"")</f>
        <v/>
      </c>
      <c r="I134" s="174" t="str">
        <f ca="1">IFERROR(VLOOKUP(ROW(A131),'فهرست بها کلی'!$D$13:$BO$1660,26,0),"")</f>
        <v/>
      </c>
      <c r="J134" s="174" t="str">
        <f ca="1">IFERROR(VLOOKUP(ROW(A131),'فهرست بها کلی'!$D$13:$BO$1660,29,0),"")</f>
        <v/>
      </c>
      <c r="K134" s="174" t="str">
        <f ca="1">IFERROR(VLOOKUP(ROW(A131),'فهرست بها کلی'!$D$13:$BO$1660,32,0),"")</f>
        <v/>
      </c>
      <c r="L134" s="174" t="str">
        <f ca="1">IFERROR(VLOOKUP(ROW(A131),'فهرست بها کلی'!$D$13:$BO$1660,35,0),"")</f>
        <v/>
      </c>
      <c r="M134" s="174" t="str">
        <f ca="1">IFERROR(VLOOKUP(ROW(A131),'فهرست بها کلی'!$D$13:$BO$1660,38,0),"")</f>
        <v/>
      </c>
      <c r="N134" s="174" t="str">
        <f ca="1">IFERROR(VLOOKUP(ROW(A131),'فهرست بها کلی'!$D$13:$BO$1660,41,0),"")</f>
        <v/>
      </c>
      <c r="O134" s="174" t="str">
        <f ca="1">IFERROR(VLOOKUP(ROW(A131),'فهرست بها کلی'!$D$13:$BO$1660,44,0),"")</f>
        <v/>
      </c>
      <c r="P134" s="174" t="str">
        <f ca="1">IFERROR(VLOOKUP(ROW(A131),'فهرست بها کلی'!$D$13:$BO$1660,47,0),"")</f>
        <v/>
      </c>
      <c r="Q134" s="174" t="str">
        <f ca="1">IFERROR(VLOOKUP(ROW(A131),'فهرست بها کلی'!$D$13:$BO$1660,50,0),"")</f>
        <v/>
      </c>
      <c r="R134" s="174" t="str">
        <f ca="1">IFERROR(VLOOKUP(ROW(A131),'فهرست بها کلی'!$D$13:$BO$1660,53,0),"")</f>
        <v/>
      </c>
      <c r="S134" s="174" t="str">
        <f ca="1">IFERROR(VLOOKUP(ROW(A131),'فهرست بها کلی'!$D$13:$BO$1660,56,0),"")</f>
        <v/>
      </c>
      <c r="T134" s="174" t="str">
        <f ca="1">IFERROR(VLOOKUP(ROW(A131),'فهرست بها کلی'!$D$13:$BO$1660,59,0),"")</f>
        <v/>
      </c>
      <c r="U134" s="174" t="str">
        <f ca="1">IFERROR(VLOOKUP(ROW(A131),'فهرست بها کلی'!$D$13:$BO$1660,62,0),"")</f>
        <v/>
      </c>
      <c r="V134" s="241">
        <f t="shared" ca="1" si="19"/>
        <v>0</v>
      </c>
      <c r="W134" s="242" t="str">
        <f t="shared" ca="1" si="20"/>
        <v/>
      </c>
      <c r="X134" s="174" t="str">
        <f ca="1">IFERROR(VLOOKUP(ROW(A131),'فهرست بها کلی'!$D$13:$BO$1660,9,0),"")</f>
        <v/>
      </c>
      <c r="Y134" s="174" t="str">
        <f ca="1">IFERROR(VLOOKUP(ROW(A131),'فهرست بها کلی'!$D$13:$BO$1660,10,0),"")</f>
        <v/>
      </c>
      <c r="Z134" s="174" t="str">
        <f ca="1">IFERROR(VLOOKUP(ROW(A131),'فهرست بها کلی'!$D$13:$BO$1660,11,0),"")</f>
        <v/>
      </c>
      <c r="AA134" s="174" t="str">
        <f ca="1">IFERROR(VLOOKUP(ROW(A131),'فهرست بها کلی'!$D$13:$BO$1660,12,0),"")</f>
        <v/>
      </c>
      <c r="AB134" s="243" t="str">
        <f t="shared" ca="1" si="21"/>
        <v/>
      </c>
      <c r="AC134" s="174" t="str">
        <f ca="1">IFERROR(VLOOKUP(ROW(A131),'فهرست بها کلی'!$D$13:$BO$1660,21,0),"")</f>
        <v/>
      </c>
      <c r="AD134" s="174" t="str">
        <f ca="1">IFERROR(VLOOKUP(ROW(A131),'فهرست بها کلی'!$D$13:$BO$1660,24,0),"")</f>
        <v/>
      </c>
      <c r="AE134" s="174" t="str">
        <f ca="1">IFERROR(VLOOKUP(ROW(A131),'فهرست بها کلی'!$D$13:$BO$1660,27,0),"")</f>
        <v/>
      </c>
      <c r="AF134" s="174" t="str">
        <f ca="1">IFERROR(VLOOKUP(ROW(A131),'فهرست بها کلی'!$D$13:$BO$1660,30,0),"")</f>
        <v/>
      </c>
      <c r="AG134" s="174" t="str">
        <f ca="1">IFERROR(VLOOKUP(ROW(A131),'فهرست بها کلی'!$D$13:$BO$1660,33,0),"")</f>
        <v/>
      </c>
      <c r="AH134" s="174" t="str">
        <f ca="1">IFERROR(VLOOKUP(ROW(A131),'فهرست بها کلی'!$D$13:$BO$1660,36,0),"")</f>
        <v/>
      </c>
      <c r="AI134" s="174" t="str">
        <f ca="1">IFERROR(VLOOKUP(ROW(A131),'فهرست بها کلی'!$D$13:$BO$1660,39,0),"")</f>
        <v/>
      </c>
      <c r="AJ134" s="174" t="str">
        <f ca="1">IFERROR(VLOOKUP(ROW(A131),'فهرست بها کلی'!$D$13:$BO$1660,42,0),"")</f>
        <v/>
      </c>
      <c r="AK134" s="174" t="str">
        <f ca="1">IFERROR(VLOOKUP(ROW(A131),'فهرست بها کلی'!$D$13:$BO$1660,45,0),"")</f>
        <v/>
      </c>
      <c r="AL134" s="174" t="str">
        <f ca="1">IFERROR(VLOOKUP(ROW(A131),'فهرست بها کلی'!$D$13:$BO$1660,48,0),"")</f>
        <v/>
      </c>
      <c r="AM134" s="174" t="str">
        <f ca="1">IFERROR(VLOOKUP(ROW(A131),'فهرست بها کلی'!$D$13:$BO$1660,51,0),"")</f>
        <v/>
      </c>
      <c r="AN134" s="174" t="str">
        <f ca="1">IFERROR(VLOOKUP(ROW(A131),'فهرست بها کلی'!$D$13:$BO$1660,54,0),"")</f>
        <v/>
      </c>
      <c r="AO134" s="174" t="str">
        <f ca="1">IFERROR(VLOOKUP(ROW(A131),'فهرست بها کلی'!$D$13:$BO$1660,57,0),"")</f>
        <v/>
      </c>
      <c r="AP134" s="174" t="str">
        <f ca="1">IFERROR(VLOOKUP(ROW(A131),'فهرست بها کلی'!$D$13:$BO$1660,60,0),"")</f>
        <v/>
      </c>
      <c r="AQ134" s="174" t="str">
        <f ca="1">IFERROR(VLOOKUP(ROW(A131),'فهرست بها کلی'!$D$13:$BO$1660,63,0),"")</f>
        <v/>
      </c>
      <c r="AR134" s="244">
        <f t="shared" ca="1" si="22"/>
        <v>0</v>
      </c>
      <c r="AS134" s="174" t="str">
        <f ca="1">IFERROR(VLOOKUP(ROW(A131),'فهرست بها کلی'!$D$13:$BO$1660,22,0),"")</f>
        <v/>
      </c>
      <c r="AT134" s="174" t="str">
        <f ca="1">IFERROR(VLOOKUP(ROW(A131),'فهرست بها کلی'!$D$13:$BO$1660,25,0),"")</f>
        <v/>
      </c>
      <c r="AU134" s="174" t="str">
        <f ca="1">IFERROR(VLOOKUP(ROW(A131),'فهرست بها کلی'!$D$13:$BO$1660,28,0),"")</f>
        <v/>
      </c>
      <c r="AV134" s="174" t="str">
        <f ca="1">IFERROR(VLOOKUP(ROW(A131),'فهرست بها کلی'!$D$13:$BO$1660,31,0),"")</f>
        <v/>
      </c>
      <c r="AW134" s="174" t="str">
        <f ca="1">IFERROR(VLOOKUP(ROW(A131),'فهرست بها کلی'!$D$13:$BO$1660,34,0),"")</f>
        <v/>
      </c>
      <c r="AX134" s="174" t="str">
        <f ca="1">IFERROR(VLOOKUP(ROW(A131),'فهرست بها کلی'!$D$13:$BO$1660,37,0),"")</f>
        <v/>
      </c>
      <c r="AY134" s="174" t="str">
        <f ca="1">IFERROR(VLOOKUP(ROW(A131),'فهرست بها کلی'!$D$13:$BO$1660,40,0),"")</f>
        <v/>
      </c>
      <c r="AZ134" s="174" t="str">
        <f ca="1">IFERROR(VLOOKUP(ROW(A131),'فهرست بها کلی'!$D$13:$BO$1660,43,0),"")</f>
        <v/>
      </c>
      <c r="BA134" s="174" t="str">
        <f ca="1">IFERROR(VLOOKUP(ROW(A131),'فهرست بها کلی'!$D$13:$BO$1660,46,0),"")</f>
        <v/>
      </c>
      <c r="BB134" s="174" t="str">
        <f ca="1">IFERROR(VLOOKUP(ROW(A131),'فهرست بها کلی'!$D$13:$BO$1660,49,0),"")</f>
        <v/>
      </c>
      <c r="BC134" s="174" t="str">
        <f ca="1">IFERROR(VLOOKUP(ROW(A131),'فهرست بها کلی'!$D$13:$BO$1660,52,0),"")</f>
        <v/>
      </c>
      <c r="BD134" s="174" t="str">
        <f ca="1">IFERROR(VLOOKUP(ROW(A131),'فهرست بها کلی'!$D$13:$BO$1660,55,0),"")</f>
        <v/>
      </c>
      <c r="BE134" s="174" t="str">
        <f ca="1">IFERROR(VLOOKUP(ROW(A131),'فهرست بها کلی'!$D$13:$BO$1660,58,0),"")</f>
        <v/>
      </c>
      <c r="BF134" s="174" t="str">
        <f ca="1">IFERROR(VLOOKUP(ROW(A131),'فهرست بها کلی'!$D$13:$BO$1660,61,0),"")</f>
        <v/>
      </c>
      <c r="BG134" s="174" t="str">
        <f ca="1">IFERROR(VLOOKUP(ROW(B131),'فهرست بها کلی'!$D$13:$BO$1660,64,0),"")</f>
        <v/>
      </c>
      <c r="BH134" s="174" t="str">
        <f ca="1">IFERROR(VLOOKUP(ROW(C131),'فهرست بها کلی'!$D$13:$BO$1660,15,0),"")</f>
        <v/>
      </c>
      <c r="BI134" s="245" t="str">
        <f t="shared" ca="1" si="23"/>
        <v xml:space="preserve"> </v>
      </c>
      <c r="BJ134" s="245" t="str">
        <f t="shared" ca="1" si="24"/>
        <v/>
      </c>
      <c r="BK134" s="189" t="str">
        <f t="shared" ca="1" si="25"/>
        <v/>
      </c>
      <c r="BL134" s="168" t="e">
        <f t="shared" ca="1" si="18"/>
        <v>#VALUE!</v>
      </c>
    </row>
    <row r="135" spans="1:64" ht="34.5" customHeight="1">
      <c r="A135" s="174" t="str">
        <f ca="1">IFERROR(VLOOKUP(ROW(A132),'فهرست بها کلی'!$D$13:$BO$1660,1,0),"")</f>
        <v/>
      </c>
      <c r="B135" s="174" t="str">
        <f ca="1">IFERROR(VLOOKUP(ROW(A132),'فهرست بها کلی'!$D$13:$BO$1660,4,0),"")</f>
        <v/>
      </c>
      <c r="C135" s="174" t="str">
        <f ca="1">IFERROR(VLOOKUP(ROW(A132),'فهرست بها کلی'!$D$13:$BO$1660,5,0),"")</f>
        <v/>
      </c>
      <c r="D135" s="174" t="str">
        <f ca="1">IFERROR(VLOOKUP(ROW(A132),'فهرست بها کلی'!$D$13:$BO$1660,6,0),"")</f>
        <v/>
      </c>
      <c r="E135" s="174" t="str">
        <f ca="1">IFERROR(VLOOKUP(ROW(A132),'فهرست بها کلی'!$D$13:$BO$1660,7,0),"")</f>
        <v/>
      </c>
      <c r="F135" s="174" t="str">
        <f ca="1">IFERROR(VLOOKUP(ROW(A132),'فهرست بها کلی'!$D$13:$BO$1660,8,0),"")</f>
        <v/>
      </c>
      <c r="G135" s="174" t="str">
        <f ca="1">IFERROR(VLOOKUP(ROW(A132),'فهرست بها کلی'!$D$13:$BO$1660,20,0),"")</f>
        <v/>
      </c>
      <c r="H135" s="174" t="str">
        <f ca="1">IFERROR(VLOOKUP(ROW(A132),'فهرست بها کلی'!$D$13:$BO$1660,23,0),"")</f>
        <v/>
      </c>
      <c r="I135" s="174" t="str">
        <f ca="1">IFERROR(VLOOKUP(ROW(A132),'فهرست بها کلی'!$D$13:$BO$1660,26,0),"")</f>
        <v/>
      </c>
      <c r="J135" s="174" t="str">
        <f ca="1">IFERROR(VLOOKUP(ROW(A132),'فهرست بها کلی'!$D$13:$BO$1660,29,0),"")</f>
        <v/>
      </c>
      <c r="K135" s="174" t="str">
        <f ca="1">IFERROR(VLOOKUP(ROW(A132),'فهرست بها کلی'!$D$13:$BO$1660,32,0),"")</f>
        <v/>
      </c>
      <c r="L135" s="174" t="str">
        <f ca="1">IFERROR(VLOOKUP(ROW(A132),'فهرست بها کلی'!$D$13:$BO$1660,35,0),"")</f>
        <v/>
      </c>
      <c r="M135" s="174" t="str">
        <f ca="1">IFERROR(VLOOKUP(ROW(A132),'فهرست بها کلی'!$D$13:$BO$1660,38,0),"")</f>
        <v/>
      </c>
      <c r="N135" s="174" t="str">
        <f ca="1">IFERROR(VLOOKUP(ROW(A132),'فهرست بها کلی'!$D$13:$BO$1660,41,0),"")</f>
        <v/>
      </c>
      <c r="O135" s="174" t="str">
        <f ca="1">IFERROR(VLOOKUP(ROW(A132),'فهرست بها کلی'!$D$13:$BO$1660,44,0),"")</f>
        <v/>
      </c>
      <c r="P135" s="174" t="str">
        <f ca="1">IFERROR(VLOOKUP(ROW(A132),'فهرست بها کلی'!$D$13:$BO$1660,47,0),"")</f>
        <v/>
      </c>
      <c r="Q135" s="174" t="str">
        <f ca="1">IFERROR(VLOOKUP(ROW(A132),'فهرست بها کلی'!$D$13:$BO$1660,50,0),"")</f>
        <v/>
      </c>
      <c r="R135" s="174" t="str">
        <f ca="1">IFERROR(VLOOKUP(ROW(A132),'فهرست بها کلی'!$D$13:$BO$1660,53,0),"")</f>
        <v/>
      </c>
      <c r="S135" s="174" t="str">
        <f ca="1">IFERROR(VLOOKUP(ROW(A132),'فهرست بها کلی'!$D$13:$BO$1660,56,0),"")</f>
        <v/>
      </c>
      <c r="T135" s="174" t="str">
        <f ca="1">IFERROR(VLOOKUP(ROW(A132),'فهرست بها کلی'!$D$13:$BO$1660,59,0),"")</f>
        <v/>
      </c>
      <c r="U135" s="174" t="str">
        <f ca="1">IFERROR(VLOOKUP(ROW(A132),'فهرست بها کلی'!$D$13:$BO$1660,62,0),"")</f>
        <v/>
      </c>
      <c r="V135" s="241">
        <f t="shared" ca="1" si="19"/>
        <v>0</v>
      </c>
      <c r="W135" s="242" t="str">
        <f t="shared" ca="1" si="20"/>
        <v/>
      </c>
      <c r="X135" s="174" t="str">
        <f ca="1">IFERROR(VLOOKUP(ROW(A132),'فهرست بها کلی'!$D$13:$BO$1660,9,0),"")</f>
        <v/>
      </c>
      <c r="Y135" s="174" t="str">
        <f ca="1">IFERROR(VLOOKUP(ROW(A132),'فهرست بها کلی'!$D$13:$BO$1660,10,0),"")</f>
        <v/>
      </c>
      <c r="Z135" s="174" t="str">
        <f ca="1">IFERROR(VLOOKUP(ROW(A132),'فهرست بها کلی'!$D$13:$BO$1660,11,0),"")</f>
        <v/>
      </c>
      <c r="AA135" s="174" t="str">
        <f ca="1">IFERROR(VLOOKUP(ROW(A132),'فهرست بها کلی'!$D$13:$BO$1660,12,0),"")</f>
        <v/>
      </c>
      <c r="AB135" s="243" t="str">
        <f t="shared" ca="1" si="21"/>
        <v/>
      </c>
      <c r="AC135" s="174" t="str">
        <f ca="1">IFERROR(VLOOKUP(ROW(A132),'فهرست بها کلی'!$D$13:$BO$1660,21,0),"")</f>
        <v/>
      </c>
      <c r="AD135" s="174" t="str">
        <f ca="1">IFERROR(VLOOKUP(ROW(A132),'فهرست بها کلی'!$D$13:$BO$1660,24,0),"")</f>
        <v/>
      </c>
      <c r="AE135" s="174" t="str">
        <f ca="1">IFERROR(VLOOKUP(ROW(A132),'فهرست بها کلی'!$D$13:$BO$1660,27,0),"")</f>
        <v/>
      </c>
      <c r="AF135" s="174" t="str">
        <f ca="1">IFERROR(VLOOKUP(ROW(A132),'فهرست بها کلی'!$D$13:$BO$1660,30,0),"")</f>
        <v/>
      </c>
      <c r="AG135" s="174" t="str">
        <f ca="1">IFERROR(VLOOKUP(ROW(A132),'فهرست بها کلی'!$D$13:$BO$1660,33,0),"")</f>
        <v/>
      </c>
      <c r="AH135" s="174" t="str">
        <f ca="1">IFERROR(VLOOKUP(ROW(A132),'فهرست بها کلی'!$D$13:$BO$1660,36,0),"")</f>
        <v/>
      </c>
      <c r="AI135" s="174" t="str">
        <f ca="1">IFERROR(VLOOKUP(ROW(A132),'فهرست بها کلی'!$D$13:$BO$1660,39,0),"")</f>
        <v/>
      </c>
      <c r="AJ135" s="174" t="str">
        <f ca="1">IFERROR(VLOOKUP(ROW(A132),'فهرست بها کلی'!$D$13:$BO$1660,42,0),"")</f>
        <v/>
      </c>
      <c r="AK135" s="174" t="str">
        <f ca="1">IFERROR(VLOOKUP(ROW(A132),'فهرست بها کلی'!$D$13:$BO$1660,45,0),"")</f>
        <v/>
      </c>
      <c r="AL135" s="174" t="str">
        <f ca="1">IFERROR(VLOOKUP(ROW(A132),'فهرست بها کلی'!$D$13:$BO$1660,48,0),"")</f>
        <v/>
      </c>
      <c r="AM135" s="174" t="str">
        <f ca="1">IFERROR(VLOOKUP(ROW(A132),'فهرست بها کلی'!$D$13:$BO$1660,51,0),"")</f>
        <v/>
      </c>
      <c r="AN135" s="174" t="str">
        <f ca="1">IFERROR(VLOOKUP(ROW(A132),'فهرست بها کلی'!$D$13:$BO$1660,54,0),"")</f>
        <v/>
      </c>
      <c r="AO135" s="174" t="str">
        <f ca="1">IFERROR(VLOOKUP(ROW(A132),'فهرست بها کلی'!$D$13:$BO$1660,57,0),"")</f>
        <v/>
      </c>
      <c r="AP135" s="174" t="str">
        <f ca="1">IFERROR(VLOOKUP(ROW(A132),'فهرست بها کلی'!$D$13:$BO$1660,60,0),"")</f>
        <v/>
      </c>
      <c r="AQ135" s="174" t="str">
        <f ca="1">IFERROR(VLOOKUP(ROW(A132),'فهرست بها کلی'!$D$13:$BO$1660,63,0),"")</f>
        <v/>
      </c>
      <c r="AR135" s="244">
        <f t="shared" ca="1" si="22"/>
        <v>0</v>
      </c>
      <c r="AS135" s="174" t="str">
        <f ca="1">IFERROR(VLOOKUP(ROW(A132),'فهرست بها کلی'!$D$13:$BO$1660,22,0),"")</f>
        <v/>
      </c>
      <c r="AT135" s="174" t="str">
        <f ca="1">IFERROR(VLOOKUP(ROW(A132),'فهرست بها کلی'!$D$13:$BO$1660,25,0),"")</f>
        <v/>
      </c>
      <c r="AU135" s="174" t="str">
        <f ca="1">IFERROR(VLOOKUP(ROW(A132),'فهرست بها کلی'!$D$13:$BO$1660,28,0),"")</f>
        <v/>
      </c>
      <c r="AV135" s="174" t="str">
        <f ca="1">IFERROR(VLOOKUP(ROW(A132),'فهرست بها کلی'!$D$13:$BO$1660,31,0),"")</f>
        <v/>
      </c>
      <c r="AW135" s="174" t="str">
        <f ca="1">IFERROR(VLOOKUP(ROW(A132),'فهرست بها کلی'!$D$13:$BO$1660,34,0),"")</f>
        <v/>
      </c>
      <c r="AX135" s="174" t="str">
        <f ca="1">IFERROR(VLOOKUP(ROW(A132),'فهرست بها کلی'!$D$13:$BO$1660,37,0),"")</f>
        <v/>
      </c>
      <c r="AY135" s="174" t="str">
        <f ca="1">IFERROR(VLOOKUP(ROW(A132),'فهرست بها کلی'!$D$13:$BO$1660,40,0),"")</f>
        <v/>
      </c>
      <c r="AZ135" s="174" t="str">
        <f ca="1">IFERROR(VLOOKUP(ROW(A132),'فهرست بها کلی'!$D$13:$BO$1660,43,0),"")</f>
        <v/>
      </c>
      <c r="BA135" s="174" t="str">
        <f ca="1">IFERROR(VLOOKUP(ROW(A132),'فهرست بها کلی'!$D$13:$BO$1660,46,0),"")</f>
        <v/>
      </c>
      <c r="BB135" s="174" t="str">
        <f ca="1">IFERROR(VLOOKUP(ROW(A132),'فهرست بها کلی'!$D$13:$BO$1660,49,0),"")</f>
        <v/>
      </c>
      <c r="BC135" s="174" t="str">
        <f ca="1">IFERROR(VLOOKUP(ROW(A132),'فهرست بها کلی'!$D$13:$BO$1660,52,0),"")</f>
        <v/>
      </c>
      <c r="BD135" s="174" t="str">
        <f ca="1">IFERROR(VLOOKUP(ROW(A132),'فهرست بها کلی'!$D$13:$BO$1660,55,0),"")</f>
        <v/>
      </c>
      <c r="BE135" s="174" t="str">
        <f ca="1">IFERROR(VLOOKUP(ROW(A132),'فهرست بها کلی'!$D$13:$BO$1660,58,0),"")</f>
        <v/>
      </c>
      <c r="BF135" s="174" t="str">
        <f ca="1">IFERROR(VLOOKUP(ROW(A132),'فهرست بها کلی'!$D$13:$BO$1660,61,0),"")</f>
        <v/>
      </c>
      <c r="BG135" s="174" t="str">
        <f ca="1">IFERROR(VLOOKUP(ROW(B132),'فهرست بها کلی'!$D$13:$BO$1660,64,0),"")</f>
        <v/>
      </c>
      <c r="BH135" s="174" t="str">
        <f ca="1">IFERROR(VLOOKUP(ROW(C132),'فهرست بها کلی'!$D$13:$BO$1660,15,0),"")</f>
        <v/>
      </c>
      <c r="BI135" s="245" t="str">
        <f t="shared" ca="1" si="23"/>
        <v xml:space="preserve"> </v>
      </c>
      <c r="BJ135" s="245" t="str">
        <f t="shared" ca="1" si="24"/>
        <v/>
      </c>
      <c r="BK135" s="189" t="str">
        <f t="shared" ca="1" si="25"/>
        <v/>
      </c>
      <c r="BL135" s="168" t="e">
        <f t="shared" ca="1" si="18"/>
        <v>#VALUE!</v>
      </c>
    </row>
    <row r="136" spans="1:64" ht="34.5" customHeight="1">
      <c r="A136" s="174" t="str">
        <f ca="1">IFERROR(VLOOKUP(ROW(A133),'فهرست بها کلی'!$D$13:$BO$1660,1,0),"")</f>
        <v/>
      </c>
      <c r="B136" s="174" t="str">
        <f ca="1">IFERROR(VLOOKUP(ROW(A133),'فهرست بها کلی'!$D$13:$BO$1660,4,0),"")</f>
        <v/>
      </c>
      <c r="C136" s="174" t="str">
        <f ca="1">IFERROR(VLOOKUP(ROW(A133),'فهرست بها کلی'!$D$13:$BO$1660,5,0),"")</f>
        <v/>
      </c>
      <c r="D136" s="174" t="str">
        <f ca="1">IFERROR(VLOOKUP(ROW(A133),'فهرست بها کلی'!$D$13:$BO$1660,6,0),"")</f>
        <v/>
      </c>
      <c r="E136" s="174" t="str">
        <f ca="1">IFERROR(VLOOKUP(ROW(A133),'فهرست بها کلی'!$D$13:$BO$1660,7,0),"")</f>
        <v/>
      </c>
      <c r="F136" s="174" t="str">
        <f ca="1">IFERROR(VLOOKUP(ROW(A133),'فهرست بها کلی'!$D$13:$BO$1660,8,0),"")</f>
        <v/>
      </c>
      <c r="G136" s="174" t="str">
        <f ca="1">IFERROR(VLOOKUP(ROW(A133),'فهرست بها کلی'!$D$13:$BO$1660,20,0),"")</f>
        <v/>
      </c>
      <c r="H136" s="174" t="str">
        <f ca="1">IFERROR(VLOOKUP(ROW(A133),'فهرست بها کلی'!$D$13:$BO$1660,23,0),"")</f>
        <v/>
      </c>
      <c r="I136" s="174" t="str">
        <f ca="1">IFERROR(VLOOKUP(ROW(A133),'فهرست بها کلی'!$D$13:$BO$1660,26,0),"")</f>
        <v/>
      </c>
      <c r="J136" s="174" t="str">
        <f ca="1">IFERROR(VLOOKUP(ROW(A133),'فهرست بها کلی'!$D$13:$BO$1660,29,0),"")</f>
        <v/>
      </c>
      <c r="K136" s="174" t="str">
        <f ca="1">IFERROR(VLOOKUP(ROW(A133),'فهرست بها کلی'!$D$13:$BO$1660,32,0),"")</f>
        <v/>
      </c>
      <c r="L136" s="174" t="str">
        <f ca="1">IFERROR(VLOOKUP(ROW(A133),'فهرست بها کلی'!$D$13:$BO$1660,35,0),"")</f>
        <v/>
      </c>
      <c r="M136" s="174" t="str">
        <f ca="1">IFERROR(VLOOKUP(ROW(A133),'فهرست بها کلی'!$D$13:$BO$1660,38,0),"")</f>
        <v/>
      </c>
      <c r="N136" s="174" t="str">
        <f ca="1">IFERROR(VLOOKUP(ROW(A133),'فهرست بها کلی'!$D$13:$BO$1660,41,0),"")</f>
        <v/>
      </c>
      <c r="O136" s="174" t="str">
        <f ca="1">IFERROR(VLOOKUP(ROW(A133),'فهرست بها کلی'!$D$13:$BO$1660,44,0),"")</f>
        <v/>
      </c>
      <c r="P136" s="174" t="str">
        <f ca="1">IFERROR(VLOOKUP(ROW(A133),'فهرست بها کلی'!$D$13:$BO$1660,47,0),"")</f>
        <v/>
      </c>
      <c r="Q136" s="174" t="str">
        <f ca="1">IFERROR(VLOOKUP(ROW(A133),'فهرست بها کلی'!$D$13:$BO$1660,50,0),"")</f>
        <v/>
      </c>
      <c r="R136" s="174" t="str">
        <f ca="1">IFERROR(VLOOKUP(ROW(A133),'فهرست بها کلی'!$D$13:$BO$1660,53,0),"")</f>
        <v/>
      </c>
      <c r="S136" s="174" t="str">
        <f ca="1">IFERROR(VLOOKUP(ROW(A133),'فهرست بها کلی'!$D$13:$BO$1660,56,0),"")</f>
        <v/>
      </c>
      <c r="T136" s="174" t="str">
        <f ca="1">IFERROR(VLOOKUP(ROW(A133),'فهرست بها کلی'!$D$13:$BO$1660,59,0),"")</f>
        <v/>
      </c>
      <c r="U136" s="174" t="str">
        <f ca="1">IFERROR(VLOOKUP(ROW(A133),'فهرست بها کلی'!$D$13:$BO$1660,62,0),"")</f>
        <v/>
      </c>
      <c r="V136" s="241">
        <f t="shared" ca="1" si="19"/>
        <v>0</v>
      </c>
      <c r="W136" s="242" t="str">
        <f t="shared" ca="1" si="20"/>
        <v/>
      </c>
      <c r="X136" s="174" t="str">
        <f ca="1">IFERROR(VLOOKUP(ROW(A133),'فهرست بها کلی'!$D$13:$BO$1660,9,0),"")</f>
        <v/>
      </c>
      <c r="Y136" s="174" t="str">
        <f ca="1">IFERROR(VLOOKUP(ROW(A133),'فهرست بها کلی'!$D$13:$BO$1660,10,0),"")</f>
        <v/>
      </c>
      <c r="Z136" s="174" t="str">
        <f ca="1">IFERROR(VLOOKUP(ROW(A133),'فهرست بها کلی'!$D$13:$BO$1660,11,0),"")</f>
        <v/>
      </c>
      <c r="AA136" s="174" t="str">
        <f ca="1">IFERROR(VLOOKUP(ROW(A133),'فهرست بها کلی'!$D$13:$BO$1660,12,0),"")</f>
        <v/>
      </c>
      <c r="AB136" s="243" t="str">
        <f t="shared" ca="1" si="21"/>
        <v/>
      </c>
      <c r="AC136" s="174" t="str">
        <f ca="1">IFERROR(VLOOKUP(ROW(A133),'فهرست بها کلی'!$D$13:$BO$1660,21,0),"")</f>
        <v/>
      </c>
      <c r="AD136" s="174" t="str">
        <f ca="1">IFERROR(VLOOKUP(ROW(A133),'فهرست بها کلی'!$D$13:$BO$1660,24,0),"")</f>
        <v/>
      </c>
      <c r="AE136" s="174" t="str">
        <f ca="1">IFERROR(VLOOKUP(ROW(A133),'فهرست بها کلی'!$D$13:$BO$1660,27,0),"")</f>
        <v/>
      </c>
      <c r="AF136" s="174" t="str">
        <f ca="1">IFERROR(VLOOKUP(ROW(A133),'فهرست بها کلی'!$D$13:$BO$1660,30,0),"")</f>
        <v/>
      </c>
      <c r="AG136" s="174" t="str">
        <f ca="1">IFERROR(VLOOKUP(ROW(A133),'فهرست بها کلی'!$D$13:$BO$1660,33,0),"")</f>
        <v/>
      </c>
      <c r="AH136" s="174" t="str">
        <f ca="1">IFERROR(VLOOKUP(ROW(A133),'فهرست بها کلی'!$D$13:$BO$1660,36,0),"")</f>
        <v/>
      </c>
      <c r="AI136" s="174" t="str">
        <f ca="1">IFERROR(VLOOKUP(ROW(A133),'فهرست بها کلی'!$D$13:$BO$1660,39,0),"")</f>
        <v/>
      </c>
      <c r="AJ136" s="174" t="str">
        <f ca="1">IFERROR(VLOOKUP(ROW(A133),'فهرست بها کلی'!$D$13:$BO$1660,42,0),"")</f>
        <v/>
      </c>
      <c r="AK136" s="174" t="str">
        <f ca="1">IFERROR(VLOOKUP(ROW(A133),'فهرست بها کلی'!$D$13:$BO$1660,45,0),"")</f>
        <v/>
      </c>
      <c r="AL136" s="174" t="str">
        <f ca="1">IFERROR(VLOOKUP(ROW(A133),'فهرست بها کلی'!$D$13:$BO$1660,48,0),"")</f>
        <v/>
      </c>
      <c r="AM136" s="174" t="str">
        <f ca="1">IFERROR(VLOOKUP(ROW(A133),'فهرست بها کلی'!$D$13:$BO$1660,51,0),"")</f>
        <v/>
      </c>
      <c r="AN136" s="174" t="str">
        <f ca="1">IFERROR(VLOOKUP(ROW(A133),'فهرست بها کلی'!$D$13:$BO$1660,54,0),"")</f>
        <v/>
      </c>
      <c r="AO136" s="174" t="str">
        <f ca="1">IFERROR(VLOOKUP(ROW(A133),'فهرست بها کلی'!$D$13:$BO$1660,57,0),"")</f>
        <v/>
      </c>
      <c r="AP136" s="174" t="str">
        <f ca="1">IFERROR(VLOOKUP(ROW(A133),'فهرست بها کلی'!$D$13:$BO$1660,60,0),"")</f>
        <v/>
      </c>
      <c r="AQ136" s="174" t="str">
        <f ca="1">IFERROR(VLOOKUP(ROW(A133),'فهرست بها کلی'!$D$13:$BO$1660,63,0),"")</f>
        <v/>
      </c>
      <c r="AR136" s="244">
        <f t="shared" ca="1" si="22"/>
        <v>0</v>
      </c>
      <c r="AS136" s="174" t="str">
        <f ca="1">IFERROR(VLOOKUP(ROW(A133),'فهرست بها کلی'!$D$13:$BO$1660,22,0),"")</f>
        <v/>
      </c>
      <c r="AT136" s="174" t="str">
        <f ca="1">IFERROR(VLOOKUP(ROW(A133),'فهرست بها کلی'!$D$13:$BO$1660,25,0),"")</f>
        <v/>
      </c>
      <c r="AU136" s="174" t="str">
        <f ca="1">IFERROR(VLOOKUP(ROW(A133),'فهرست بها کلی'!$D$13:$BO$1660,28,0),"")</f>
        <v/>
      </c>
      <c r="AV136" s="174" t="str">
        <f ca="1">IFERROR(VLOOKUP(ROW(A133),'فهرست بها کلی'!$D$13:$BO$1660,31,0),"")</f>
        <v/>
      </c>
      <c r="AW136" s="174" t="str">
        <f ca="1">IFERROR(VLOOKUP(ROW(A133),'فهرست بها کلی'!$D$13:$BO$1660,34,0),"")</f>
        <v/>
      </c>
      <c r="AX136" s="174" t="str">
        <f ca="1">IFERROR(VLOOKUP(ROW(A133),'فهرست بها کلی'!$D$13:$BO$1660,37,0),"")</f>
        <v/>
      </c>
      <c r="AY136" s="174" t="str">
        <f ca="1">IFERROR(VLOOKUP(ROW(A133),'فهرست بها کلی'!$D$13:$BO$1660,40,0),"")</f>
        <v/>
      </c>
      <c r="AZ136" s="174" t="str">
        <f ca="1">IFERROR(VLOOKUP(ROW(A133),'فهرست بها کلی'!$D$13:$BO$1660,43,0),"")</f>
        <v/>
      </c>
      <c r="BA136" s="174" t="str">
        <f ca="1">IFERROR(VLOOKUP(ROW(A133),'فهرست بها کلی'!$D$13:$BO$1660,46,0),"")</f>
        <v/>
      </c>
      <c r="BB136" s="174" t="str">
        <f ca="1">IFERROR(VLOOKUP(ROW(A133),'فهرست بها کلی'!$D$13:$BO$1660,49,0),"")</f>
        <v/>
      </c>
      <c r="BC136" s="174" t="str">
        <f ca="1">IFERROR(VLOOKUP(ROW(A133),'فهرست بها کلی'!$D$13:$BO$1660,52,0),"")</f>
        <v/>
      </c>
      <c r="BD136" s="174" t="str">
        <f ca="1">IFERROR(VLOOKUP(ROW(A133),'فهرست بها کلی'!$D$13:$BO$1660,55,0),"")</f>
        <v/>
      </c>
      <c r="BE136" s="174" t="str">
        <f ca="1">IFERROR(VLOOKUP(ROW(A133),'فهرست بها کلی'!$D$13:$BO$1660,58,0),"")</f>
        <v/>
      </c>
      <c r="BF136" s="174" t="str">
        <f ca="1">IFERROR(VLOOKUP(ROW(A133),'فهرست بها کلی'!$D$13:$BO$1660,61,0),"")</f>
        <v/>
      </c>
      <c r="BG136" s="174" t="str">
        <f ca="1">IFERROR(VLOOKUP(ROW(B133),'فهرست بها کلی'!$D$13:$BO$1660,64,0),"")</f>
        <v/>
      </c>
      <c r="BH136" s="174" t="str">
        <f ca="1">IFERROR(VLOOKUP(ROW(C133),'فهرست بها کلی'!$D$13:$BO$1660,15,0),"")</f>
        <v/>
      </c>
      <c r="BI136" s="245" t="str">
        <f t="shared" ca="1" si="23"/>
        <v xml:space="preserve"> </v>
      </c>
      <c r="BJ136" s="245" t="str">
        <f t="shared" ca="1" si="24"/>
        <v/>
      </c>
      <c r="BK136" s="189" t="str">
        <f t="shared" ca="1" si="25"/>
        <v/>
      </c>
      <c r="BL136" s="168" t="e">
        <f t="shared" ca="1" si="18"/>
        <v>#VALUE!</v>
      </c>
    </row>
    <row r="137" spans="1:64" ht="34.5" customHeight="1">
      <c r="A137" s="174" t="str">
        <f ca="1">IFERROR(VLOOKUP(ROW(A134),'فهرست بها کلی'!$D$13:$BO$1660,1,0),"")</f>
        <v/>
      </c>
      <c r="B137" s="174" t="str">
        <f ca="1">IFERROR(VLOOKUP(ROW(A134),'فهرست بها کلی'!$D$13:$BO$1660,4,0),"")</f>
        <v/>
      </c>
      <c r="C137" s="174" t="str">
        <f ca="1">IFERROR(VLOOKUP(ROW(A134),'فهرست بها کلی'!$D$13:$BO$1660,5,0),"")</f>
        <v/>
      </c>
      <c r="D137" s="174" t="str">
        <f ca="1">IFERROR(VLOOKUP(ROW(A134),'فهرست بها کلی'!$D$13:$BO$1660,6,0),"")</f>
        <v/>
      </c>
      <c r="E137" s="174" t="str">
        <f ca="1">IFERROR(VLOOKUP(ROW(A134),'فهرست بها کلی'!$D$13:$BO$1660,7,0),"")</f>
        <v/>
      </c>
      <c r="F137" s="174" t="str">
        <f ca="1">IFERROR(VLOOKUP(ROW(A134),'فهرست بها کلی'!$D$13:$BO$1660,8,0),"")</f>
        <v/>
      </c>
      <c r="G137" s="174" t="str">
        <f ca="1">IFERROR(VLOOKUP(ROW(A134),'فهرست بها کلی'!$D$13:$BO$1660,20,0),"")</f>
        <v/>
      </c>
      <c r="H137" s="174" t="str">
        <f ca="1">IFERROR(VLOOKUP(ROW(A134),'فهرست بها کلی'!$D$13:$BO$1660,23,0),"")</f>
        <v/>
      </c>
      <c r="I137" s="174" t="str">
        <f ca="1">IFERROR(VLOOKUP(ROW(A134),'فهرست بها کلی'!$D$13:$BO$1660,26,0),"")</f>
        <v/>
      </c>
      <c r="J137" s="174" t="str">
        <f ca="1">IFERROR(VLOOKUP(ROW(A134),'فهرست بها کلی'!$D$13:$BO$1660,29,0),"")</f>
        <v/>
      </c>
      <c r="K137" s="174" t="str">
        <f ca="1">IFERROR(VLOOKUP(ROW(A134),'فهرست بها کلی'!$D$13:$BO$1660,32,0),"")</f>
        <v/>
      </c>
      <c r="L137" s="174" t="str">
        <f ca="1">IFERROR(VLOOKUP(ROW(A134),'فهرست بها کلی'!$D$13:$BO$1660,35,0),"")</f>
        <v/>
      </c>
      <c r="M137" s="174" t="str">
        <f ca="1">IFERROR(VLOOKUP(ROW(A134),'فهرست بها کلی'!$D$13:$BO$1660,38,0),"")</f>
        <v/>
      </c>
      <c r="N137" s="174" t="str">
        <f ca="1">IFERROR(VLOOKUP(ROW(A134),'فهرست بها کلی'!$D$13:$BO$1660,41,0),"")</f>
        <v/>
      </c>
      <c r="O137" s="174" t="str">
        <f ca="1">IFERROR(VLOOKUP(ROW(A134),'فهرست بها کلی'!$D$13:$BO$1660,44,0),"")</f>
        <v/>
      </c>
      <c r="P137" s="174" t="str">
        <f ca="1">IFERROR(VLOOKUP(ROW(A134),'فهرست بها کلی'!$D$13:$BO$1660,47,0),"")</f>
        <v/>
      </c>
      <c r="Q137" s="174" t="str">
        <f ca="1">IFERROR(VLOOKUP(ROW(A134),'فهرست بها کلی'!$D$13:$BO$1660,50,0),"")</f>
        <v/>
      </c>
      <c r="R137" s="174" t="str">
        <f ca="1">IFERROR(VLOOKUP(ROW(A134),'فهرست بها کلی'!$D$13:$BO$1660,53,0),"")</f>
        <v/>
      </c>
      <c r="S137" s="174" t="str">
        <f ca="1">IFERROR(VLOOKUP(ROW(A134),'فهرست بها کلی'!$D$13:$BO$1660,56,0),"")</f>
        <v/>
      </c>
      <c r="T137" s="174" t="str">
        <f ca="1">IFERROR(VLOOKUP(ROW(A134),'فهرست بها کلی'!$D$13:$BO$1660,59,0),"")</f>
        <v/>
      </c>
      <c r="U137" s="174" t="str">
        <f ca="1">IFERROR(VLOOKUP(ROW(A134),'فهرست بها کلی'!$D$13:$BO$1660,62,0),"")</f>
        <v/>
      </c>
      <c r="V137" s="241">
        <f t="shared" ca="1" si="19"/>
        <v>0</v>
      </c>
      <c r="W137" s="242" t="str">
        <f t="shared" ca="1" si="20"/>
        <v/>
      </c>
      <c r="X137" s="174" t="str">
        <f ca="1">IFERROR(VLOOKUP(ROW(A134),'فهرست بها کلی'!$D$13:$BO$1660,9,0),"")</f>
        <v/>
      </c>
      <c r="Y137" s="174" t="str">
        <f ca="1">IFERROR(VLOOKUP(ROW(A134),'فهرست بها کلی'!$D$13:$BO$1660,10,0),"")</f>
        <v/>
      </c>
      <c r="Z137" s="174" t="str">
        <f ca="1">IFERROR(VLOOKUP(ROW(A134),'فهرست بها کلی'!$D$13:$BO$1660,11,0),"")</f>
        <v/>
      </c>
      <c r="AA137" s="174" t="str">
        <f ca="1">IFERROR(VLOOKUP(ROW(A134),'فهرست بها کلی'!$D$13:$BO$1660,12,0),"")</f>
        <v/>
      </c>
      <c r="AB137" s="243" t="str">
        <f t="shared" ca="1" si="21"/>
        <v/>
      </c>
      <c r="AC137" s="174" t="str">
        <f ca="1">IFERROR(VLOOKUP(ROW(A134),'فهرست بها کلی'!$D$13:$BO$1660,21,0),"")</f>
        <v/>
      </c>
      <c r="AD137" s="174" t="str">
        <f ca="1">IFERROR(VLOOKUP(ROW(A134),'فهرست بها کلی'!$D$13:$BO$1660,24,0),"")</f>
        <v/>
      </c>
      <c r="AE137" s="174" t="str">
        <f ca="1">IFERROR(VLOOKUP(ROW(A134),'فهرست بها کلی'!$D$13:$BO$1660,27,0),"")</f>
        <v/>
      </c>
      <c r="AF137" s="174" t="str">
        <f ca="1">IFERROR(VLOOKUP(ROW(A134),'فهرست بها کلی'!$D$13:$BO$1660,30,0),"")</f>
        <v/>
      </c>
      <c r="AG137" s="174" t="str">
        <f ca="1">IFERROR(VLOOKUP(ROW(A134),'فهرست بها کلی'!$D$13:$BO$1660,33,0),"")</f>
        <v/>
      </c>
      <c r="AH137" s="174" t="str">
        <f ca="1">IFERROR(VLOOKUP(ROW(A134),'فهرست بها کلی'!$D$13:$BO$1660,36,0),"")</f>
        <v/>
      </c>
      <c r="AI137" s="174" t="str">
        <f ca="1">IFERROR(VLOOKUP(ROW(A134),'فهرست بها کلی'!$D$13:$BO$1660,39,0),"")</f>
        <v/>
      </c>
      <c r="AJ137" s="174" t="str">
        <f ca="1">IFERROR(VLOOKUP(ROW(A134),'فهرست بها کلی'!$D$13:$BO$1660,42,0),"")</f>
        <v/>
      </c>
      <c r="AK137" s="174" t="str">
        <f ca="1">IFERROR(VLOOKUP(ROW(A134),'فهرست بها کلی'!$D$13:$BO$1660,45,0),"")</f>
        <v/>
      </c>
      <c r="AL137" s="174" t="str">
        <f ca="1">IFERROR(VLOOKUP(ROW(A134),'فهرست بها کلی'!$D$13:$BO$1660,48,0),"")</f>
        <v/>
      </c>
      <c r="AM137" s="174" t="str">
        <f ca="1">IFERROR(VLOOKUP(ROW(A134),'فهرست بها کلی'!$D$13:$BO$1660,51,0),"")</f>
        <v/>
      </c>
      <c r="AN137" s="174" t="str">
        <f ca="1">IFERROR(VLOOKUP(ROW(A134),'فهرست بها کلی'!$D$13:$BO$1660,54,0),"")</f>
        <v/>
      </c>
      <c r="AO137" s="174" t="str">
        <f ca="1">IFERROR(VLOOKUP(ROW(A134),'فهرست بها کلی'!$D$13:$BO$1660,57,0),"")</f>
        <v/>
      </c>
      <c r="AP137" s="174" t="str">
        <f ca="1">IFERROR(VLOOKUP(ROW(A134),'فهرست بها کلی'!$D$13:$BO$1660,60,0),"")</f>
        <v/>
      </c>
      <c r="AQ137" s="174" t="str">
        <f ca="1">IFERROR(VLOOKUP(ROW(A134),'فهرست بها کلی'!$D$13:$BO$1660,63,0),"")</f>
        <v/>
      </c>
      <c r="AR137" s="244">
        <f t="shared" ca="1" si="22"/>
        <v>0</v>
      </c>
      <c r="AS137" s="174" t="str">
        <f ca="1">IFERROR(VLOOKUP(ROW(A134),'فهرست بها کلی'!$D$13:$BO$1660,22,0),"")</f>
        <v/>
      </c>
      <c r="AT137" s="174" t="str">
        <f ca="1">IFERROR(VLOOKUP(ROW(A134),'فهرست بها کلی'!$D$13:$BO$1660,25,0),"")</f>
        <v/>
      </c>
      <c r="AU137" s="174" t="str">
        <f ca="1">IFERROR(VLOOKUP(ROW(A134),'فهرست بها کلی'!$D$13:$BO$1660,28,0),"")</f>
        <v/>
      </c>
      <c r="AV137" s="174" t="str">
        <f ca="1">IFERROR(VLOOKUP(ROW(A134),'فهرست بها کلی'!$D$13:$BO$1660,31,0),"")</f>
        <v/>
      </c>
      <c r="AW137" s="174" t="str">
        <f ca="1">IFERROR(VLOOKUP(ROW(A134),'فهرست بها کلی'!$D$13:$BO$1660,34,0),"")</f>
        <v/>
      </c>
      <c r="AX137" s="174" t="str">
        <f ca="1">IFERROR(VLOOKUP(ROW(A134),'فهرست بها کلی'!$D$13:$BO$1660,37,0),"")</f>
        <v/>
      </c>
      <c r="AY137" s="174" t="str">
        <f ca="1">IFERROR(VLOOKUP(ROW(A134),'فهرست بها کلی'!$D$13:$BO$1660,40,0),"")</f>
        <v/>
      </c>
      <c r="AZ137" s="174" t="str">
        <f ca="1">IFERROR(VLOOKUP(ROW(A134),'فهرست بها کلی'!$D$13:$BO$1660,43,0),"")</f>
        <v/>
      </c>
      <c r="BA137" s="174" t="str">
        <f ca="1">IFERROR(VLOOKUP(ROW(A134),'فهرست بها کلی'!$D$13:$BO$1660,46,0),"")</f>
        <v/>
      </c>
      <c r="BB137" s="174" t="str">
        <f ca="1">IFERROR(VLOOKUP(ROW(A134),'فهرست بها کلی'!$D$13:$BO$1660,49,0),"")</f>
        <v/>
      </c>
      <c r="BC137" s="174" t="str">
        <f ca="1">IFERROR(VLOOKUP(ROW(A134),'فهرست بها کلی'!$D$13:$BO$1660,52,0),"")</f>
        <v/>
      </c>
      <c r="BD137" s="174" t="str">
        <f ca="1">IFERROR(VLOOKUP(ROW(A134),'فهرست بها کلی'!$D$13:$BO$1660,55,0),"")</f>
        <v/>
      </c>
      <c r="BE137" s="174" t="str">
        <f ca="1">IFERROR(VLOOKUP(ROW(A134),'فهرست بها کلی'!$D$13:$BO$1660,58,0),"")</f>
        <v/>
      </c>
      <c r="BF137" s="174" t="str">
        <f ca="1">IFERROR(VLOOKUP(ROW(A134),'فهرست بها کلی'!$D$13:$BO$1660,61,0),"")</f>
        <v/>
      </c>
      <c r="BG137" s="174" t="str">
        <f ca="1">IFERROR(VLOOKUP(ROW(B134),'فهرست بها کلی'!$D$13:$BO$1660,64,0),"")</f>
        <v/>
      </c>
      <c r="BH137" s="174" t="str">
        <f ca="1">IFERROR(VLOOKUP(ROW(C134),'فهرست بها کلی'!$D$13:$BO$1660,15,0),"")</f>
        <v/>
      </c>
      <c r="BI137" s="245" t="str">
        <f t="shared" ca="1" si="23"/>
        <v xml:space="preserve"> </v>
      </c>
      <c r="BJ137" s="245" t="str">
        <f t="shared" ca="1" si="24"/>
        <v/>
      </c>
      <c r="BK137" s="189" t="str">
        <f t="shared" ca="1" si="25"/>
        <v/>
      </c>
      <c r="BL137" s="168" t="e">
        <f t="shared" ca="1" si="18"/>
        <v>#VALUE!</v>
      </c>
    </row>
    <row r="138" spans="1:64" ht="34.5" customHeight="1">
      <c r="A138" s="174" t="str">
        <f ca="1">IFERROR(VLOOKUP(ROW(A135),'فهرست بها کلی'!$D$13:$BO$1660,1,0),"")</f>
        <v/>
      </c>
      <c r="B138" s="174" t="str">
        <f ca="1">IFERROR(VLOOKUP(ROW(A135),'فهرست بها کلی'!$D$13:$BO$1660,4,0),"")</f>
        <v/>
      </c>
      <c r="C138" s="174" t="str">
        <f ca="1">IFERROR(VLOOKUP(ROW(A135),'فهرست بها کلی'!$D$13:$BO$1660,5,0),"")</f>
        <v/>
      </c>
      <c r="D138" s="174" t="str">
        <f ca="1">IFERROR(VLOOKUP(ROW(A135),'فهرست بها کلی'!$D$13:$BO$1660,6,0),"")</f>
        <v/>
      </c>
      <c r="E138" s="174" t="str">
        <f ca="1">IFERROR(VLOOKUP(ROW(A135),'فهرست بها کلی'!$D$13:$BO$1660,7,0),"")</f>
        <v/>
      </c>
      <c r="F138" s="174" t="str">
        <f ca="1">IFERROR(VLOOKUP(ROW(A135),'فهرست بها کلی'!$D$13:$BO$1660,8,0),"")</f>
        <v/>
      </c>
      <c r="G138" s="174" t="str">
        <f ca="1">IFERROR(VLOOKUP(ROW(A135),'فهرست بها کلی'!$D$13:$BO$1660,20,0),"")</f>
        <v/>
      </c>
      <c r="H138" s="174" t="str">
        <f ca="1">IFERROR(VLOOKUP(ROW(A135),'فهرست بها کلی'!$D$13:$BO$1660,23,0),"")</f>
        <v/>
      </c>
      <c r="I138" s="174" t="str">
        <f ca="1">IFERROR(VLOOKUP(ROW(A135),'فهرست بها کلی'!$D$13:$BO$1660,26,0),"")</f>
        <v/>
      </c>
      <c r="J138" s="174" t="str">
        <f ca="1">IFERROR(VLOOKUP(ROW(A135),'فهرست بها کلی'!$D$13:$BO$1660,29,0),"")</f>
        <v/>
      </c>
      <c r="K138" s="174" t="str">
        <f ca="1">IFERROR(VLOOKUP(ROW(A135),'فهرست بها کلی'!$D$13:$BO$1660,32,0),"")</f>
        <v/>
      </c>
      <c r="L138" s="174" t="str">
        <f ca="1">IFERROR(VLOOKUP(ROW(A135),'فهرست بها کلی'!$D$13:$BO$1660,35,0),"")</f>
        <v/>
      </c>
      <c r="M138" s="174" t="str">
        <f ca="1">IFERROR(VLOOKUP(ROW(A135),'فهرست بها کلی'!$D$13:$BO$1660,38,0),"")</f>
        <v/>
      </c>
      <c r="N138" s="174" t="str">
        <f ca="1">IFERROR(VLOOKUP(ROW(A135),'فهرست بها کلی'!$D$13:$BO$1660,41,0),"")</f>
        <v/>
      </c>
      <c r="O138" s="174" t="str">
        <f ca="1">IFERROR(VLOOKUP(ROW(A135),'فهرست بها کلی'!$D$13:$BO$1660,44,0),"")</f>
        <v/>
      </c>
      <c r="P138" s="174" t="str">
        <f ca="1">IFERROR(VLOOKUP(ROW(A135),'فهرست بها کلی'!$D$13:$BO$1660,47,0),"")</f>
        <v/>
      </c>
      <c r="Q138" s="174" t="str">
        <f ca="1">IFERROR(VLOOKUP(ROW(A135),'فهرست بها کلی'!$D$13:$BO$1660,50,0),"")</f>
        <v/>
      </c>
      <c r="R138" s="174" t="str">
        <f ca="1">IFERROR(VLOOKUP(ROW(A135),'فهرست بها کلی'!$D$13:$BO$1660,53,0),"")</f>
        <v/>
      </c>
      <c r="S138" s="174" t="str">
        <f ca="1">IFERROR(VLOOKUP(ROW(A135),'فهرست بها کلی'!$D$13:$BO$1660,56,0),"")</f>
        <v/>
      </c>
      <c r="T138" s="174" t="str">
        <f ca="1">IFERROR(VLOOKUP(ROW(A135),'فهرست بها کلی'!$D$13:$BO$1660,59,0),"")</f>
        <v/>
      </c>
      <c r="U138" s="174" t="str">
        <f ca="1">IFERROR(VLOOKUP(ROW(A135),'فهرست بها کلی'!$D$13:$BO$1660,62,0),"")</f>
        <v/>
      </c>
      <c r="V138" s="241">
        <f t="shared" ca="1" si="19"/>
        <v>0</v>
      </c>
      <c r="W138" s="242" t="str">
        <f t="shared" ca="1" si="20"/>
        <v/>
      </c>
      <c r="X138" s="174" t="str">
        <f ca="1">IFERROR(VLOOKUP(ROW(A135),'فهرست بها کلی'!$D$13:$BO$1660,9,0),"")</f>
        <v/>
      </c>
      <c r="Y138" s="174" t="str">
        <f ca="1">IFERROR(VLOOKUP(ROW(A135),'فهرست بها کلی'!$D$13:$BO$1660,10,0),"")</f>
        <v/>
      </c>
      <c r="Z138" s="174" t="str">
        <f ca="1">IFERROR(VLOOKUP(ROW(A135),'فهرست بها کلی'!$D$13:$BO$1660,11,0),"")</f>
        <v/>
      </c>
      <c r="AA138" s="174" t="str">
        <f ca="1">IFERROR(VLOOKUP(ROW(A135),'فهرست بها کلی'!$D$13:$BO$1660,12,0),"")</f>
        <v/>
      </c>
      <c r="AB138" s="243" t="str">
        <f t="shared" ca="1" si="21"/>
        <v/>
      </c>
      <c r="AC138" s="174" t="str">
        <f ca="1">IFERROR(VLOOKUP(ROW(A135),'فهرست بها کلی'!$D$13:$BO$1660,21,0),"")</f>
        <v/>
      </c>
      <c r="AD138" s="174" t="str">
        <f ca="1">IFERROR(VLOOKUP(ROW(A135),'فهرست بها کلی'!$D$13:$BO$1660,24,0),"")</f>
        <v/>
      </c>
      <c r="AE138" s="174" t="str">
        <f ca="1">IFERROR(VLOOKUP(ROW(A135),'فهرست بها کلی'!$D$13:$BO$1660,27,0),"")</f>
        <v/>
      </c>
      <c r="AF138" s="174" t="str">
        <f ca="1">IFERROR(VLOOKUP(ROW(A135),'فهرست بها کلی'!$D$13:$BO$1660,30,0),"")</f>
        <v/>
      </c>
      <c r="AG138" s="174" t="str">
        <f ca="1">IFERROR(VLOOKUP(ROW(A135),'فهرست بها کلی'!$D$13:$BO$1660,33,0),"")</f>
        <v/>
      </c>
      <c r="AH138" s="174" t="str">
        <f ca="1">IFERROR(VLOOKUP(ROW(A135),'فهرست بها کلی'!$D$13:$BO$1660,36,0),"")</f>
        <v/>
      </c>
      <c r="AI138" s="174" t="str">
        <f ca="1">IFERROR(VLOOKUP(ROW(A135),'فهرست بها کلی'!$D$13:$BO$1660,39,0),"")</f>
        <v/>
      </c>
      <c r="AJ138" s="174" t="str">
        <f ca="1">IFERROR(VLOOKUP(ROW(A135),'فهرست بها کلی'!$D$13:$BO$1660,42,0),"")</f>
        <v/>
      </c>
      <c r="AK138" s="174" t="str">
        <f ca="1">IFERROR(VLOOKUP(ROW(A135),'فهرست بها کلی'!$D$13:$BO$1660,45,0),"")</f>
        <v/>
      </c>
      <c r="AL138" s="174" t="str">
        <f ca="1">IFERROR(VLOOKUP(ROW(A135),'فهرست بها کلی'!$D$13:$BO$1660,48,0),"")</f>
        <v/>
      </c>
      <c r="AM138" s="174" t="str">
        <f ca="1">IFERROR(VLOOKUP(ROW(A135),'فهرست بها کلی'!$D$13:$BO$1660,51,0),"")</f>
        <v/>
      </c>
      <c r="AN138" s="174" t="str">
        <f ca="1">IFERROR(VLOOKUP(ROW(A135),'فهرست بها کلی'!$D$13:$BO$1660,54,0),"")</f>
        <v/>
      </c>
      <c r="AO138" s="174" t="str">
        <f ca="1">IFERROR(VLOOKUP(ROW(A135),'فهرست بها کلی'!$D$13:$BO$1660,57,0),"")</f>
        <v/>
      </c>
      <c r="AP138" s="174" t="str">
        <f ca="1">IFERROR(VLOOKUP(ROW(A135),'فهرست بها کلی'!$D$13:$BO$1660,60,0),"")</f>
        <v/>
      </c>
      <c r="AQ138" s="174" t="str">
        <f ca="1">IFERROR(VLOOKUP(ROW(A135),'فهرست بها کلی'!$D$13:$BO$1660,63,0),"")</f>
        <v/>
      </c>
      <c r="AR138" s="244">
        <f t="shared" ca="1" si="22"/>
        <v>0</v>
      </c>
      <c r="AS138" s="174" t="str">
        <f ca="1">IFERROR(VLOOKUP(ROW(A135),'فهرست بها کلی'!$D$13:$BO$1660,22,0),"")</f>
        <v/>
      </c>
      <c r="AT138" s="174" t="str">
        <f ca="1">IFERROR(VLOOKUP(ROW(A135),'فهرست بها کلی'!$D$13:$BO$1660,25,0),"")</f>
        <v/>
      </c>
      <c r="AU138" s="174" t="str">
        <f ca="1">IFERROR(VLOOKUP(ROW(A135),'فهرست بها کلی'!$D$13:$BO$1660,28,0),"")</f>
        <v/>
      </c>
      <c r="AV138" s="174" t="str">
        <f ca="1">IFERROR(VLOOKUP(ROW(A135),'فهرست بها کلی'!$D$13:$BO$1660,31,0),"")</f>
        <v/>
      </c>
      <c r="AW138" s="174" t="str">
        <f ca="1">IFERROR(VLOOKUP(ROW(A135),'فهرست بها کلی'!$D$13:$BO$1660,34,0),"")</f>
        <v/>
      </c>
      <c r="AX138" s="174" t="str">
        <f ca="1">IFERROR(VLOOKUP(ROW(A135),'فهرست بها کلی'!$D$13:$BO$1660,37,0),"")</f>
        <v/>
      </c>
      <c r="AY138" s="174" t="str">
        <f ca="1">IFERROR(VLOOKUP(ROW(A135),'فهرست بها کلی'!$D$13:$BO$1660,40,0),"")</f>
        <v/>
      </c>
      <c r="AZ138" s="174" t="str">
        <f ca="1">IFERROR(VLOOKUP(ROW(A135),'فهرست بها کلی'!$D$13:$BO$1660,43,0),"")</f>
        <v/>
      </c>
      <c r="BA138" s="174" t="str">
        <f ca="1">IFERROR(VLOOKUP(ROW(A135),'فهرست بها کلی'!$D$13:$BO$1660,46,0),"")</f>
        <v/>
      </c>
      <c r="BB138" s="174" t="str">
        <f ca="1">IFERROR(VLOOKUP(ROW(A135),'فهرست بها کلی'!$D$13:$BO$1660,49,0),"")</f>
        <v/>
      </c>
      <c r="BC138" s="174" t="str">
        <f ca="1">IFERROR(VLOOKUP(ROW(A135),'فهرست بها کلی'!$D$13:$BO$1660,52,0),"")</f>
        <v/>
      </c>
      <c r="BD138" s="174" t="str">
        <f ca="1">IFERROR(VLOOKUP(ROW(A135),'فهرست بها کلی'!$D$13:$BO$1660,55,0),"")</f>
        <v/>
      </c>
      <c r="BE138" s="174" t="str">
        <f ca="1">IFERROR(VLOOKUP(ROW(A135),'فهرست بها کلی'!$D$13:$BO$1660,58,0),"")</f>
        <v/>
      </c>
      <c r="BF138" s="174" t="str">
        <f ca="1">IFERROR(VLOOKUP(ROW(A135),'فهرست بها کلی'!$D$13:$BO$1660,61,0),"")</f>
        <v/>
      </c>
      <c r="BG138" s="174" t="str">
        <f ca="1">IFERROR(VLOOKUP(ROW(B135),'فهرست بها کلی'!$D$13:$BO$1660,64,0),"")</f>
        <v/>
      </c>
      <c r="BH138" s="174" t="str">
        <f ca="1">IFERROR(VLOOKUP(ROW(C135),'فهرست بها کلی'!$D$13:$BO$1660,15,0),"")</f>
        <v/>
      </c>
      <c r="BI138" s="245" t="str">
        <f t="shared" ca="1" si="23"/>
        <v xml:space="preserve"> </v>
      </c>
      <c r="BJ138" s="245" t="str">
        <f t="shared" ca="1" si="24"/>
        <v/>
      </c>
      <c r="BK138" s="189" t="str">
        <f t="shared" ca="1" si="25"/>
        <v/>
      </c>
      <c r="BL138" s="168" t="e">
        <f t="shared" ca="1" si="18"/>
        <v>#VALUE!</v>
      </c>
    </row>
    <row r="139" spans="1:64" ht="34.5" customHeight="1">
      <c r="A139" s="174" t="str">
        <f ca="1">IFERROR(VLOOKUP(ROW(A136),'فهرست بها کلی'!$D$13:$BO$1660,1,0),"")</f>
        <v/>
      </c>
      <c r="B139" s="174" t="str">
        <f ca="1">IFERROR(VLOOKUP(ROW(A136),'فهرست بها کلی'!$D$13:$BO$1660,4,0),"")</f>
        <v/>
      </c>
      <c r="C139" s="174" t="str">
        <f ca="1">IFERROR(VLOOKUP(ROW(A136),'فهرست بها کلی'!$D$13:$BO$1660,5,0),"")</f>
        <v/>
      </c>
      <c r="D139" s="174" t="str">
        <f ca="1">IFERROR(VLOOKUP(ROW(A136),'فهرست بها کلی'!$D$13:$BO$1660,6,0),"")</f>
        <v/>
      </c>
      <c r="E139" s="174" t="str">
        <f ca="1">IFERROR(VLOOKUP(ROW(A136),'فهرست بها کلی'!$D$13:$BO$1660,7,0),"")</f>
        <v/>
      </c>
      <c r="F139" s="174" t="str">
        <f ca="1">IFERROR(VLOOKUP(ROW(A136),'فهرست بها کلی'!$D$13:$BO$1660,8,0),"")</f>
        <v/>
      </c>
      <c r="G139" s="174" t="str">
        <f ca="1">IFERROR(VLOOKUP(ROW(A136),'فهرست بها کلی'!$D$13:$BO$1660,20,0),"")</f>
        <v/>
      </c>
      <c r="H139" s="174" t="str">
        <f ca="1">IFERROR(VLOOKUP(ROW(A136),'فهرست بها کلی'!$D$13:$BO$1660,23,0),"")</f>
        <v/>
      </c>
      <c r="I139" s="174" t="str">
        <f ca="1">IFERROR(VLOOKUP(ROW(A136),'فهرست بها کلی'!$D$13:$BO$1660,26,0),"")</f>
        <v/>
      </c>
      <c r="J139" s="174" t="str">
        <f ca="1">IFERROR(VLOOKUP(ROW(A136),'فهرست بها کلی'!$D$13:$BO$1660,29,0),"")</f>
        <v/>
      </c>
      <c r="K139" s="174" t="str">
        <f ca="1">IFERROR(VLOOKUP(ROW(A136),'فهرست بها کلی'!$D$13:$BO$1660,32,0),"")</f>
        <v/>
      </c>
      <c r="L139" s="174" t="str">
        <f ca="1">IFERROR(VLOOKUP(ROW(A136),'فهرست بها کلی'!$D$13:$BO$1660,35,0),"")</f>
        <v/>
      </c>
      <c r="M139" s="174" t="str">
        <f ca="1">IFERROR(VLOOKUP(ROW(A136),'فهرست بها کلی'!$D$13:$BO$1660,38,0),"")</f>
        <v/>
      </c>
      <c r="N139" s="174" t="str">
        <f ca="1">IFERROR(VLOOKUP(ROW(A136),'فهرست بها کلی'!$D$13:$BO$1660,41,0),"")</f>
        <v/>
      </c>
      <c r="O139" s="174" t="str">
        <f ca="1">IFERROR(VLOOKUP(ROW(A136),'فهرست بها کلی'!$D$13:$BO$1660,44,0),"")</f>
        <v/>
      </c>
      <c r="P139" s="174" t="str">
        <f ca="1">IFERROR(VLOOKUP(ROW(A136),'فهرست بها کلی'!$D$13:$BO$1660,47,0),"")</f>
        <v/>
      </c>
      <c r="Q139" s="174" t="str">
        <f ca="1">IFERROR(VLOOKUP(ROW(A136),'فهرست بها کلی'!$D$13:$BO$1660,50,0),"")</f>
        <v/>
      </c>
      <c r="R139" s="174" t="str">
        <f ca="1">IFERROR(VLOOKUP(ROW(A136),'فهرست بها کلی'!$D$13:$BO$1660,53,0),"")</f>
        <v/>
      </c>
      <c r="S139" s="174" t="str">
        <f ca="1">IFERROR(VLOOKUP(ROW(A136),'فهرست بها کلی'!$D$13:$BO$1660,56,0),"")</f>
        <v/>
      </c>
      <c r="T139" s="174" t="str">
        <f ca="1">IFERROR(VLOOKUP(ROW(A136),'فهرست بها کلی'!$D$13:$BO$1660,59,0),"")</f>
        <v/>
      </c>
      <c r="U139" s="174" t="str">
        <f ca="1">IFERROR(VLOOKUP(ROW(A136),'فهرست بها کلی'!$D$13:$BO$1660,62,0),"")</f>
        <v/>
      </c>
      <c r="V139" s="241">
        <f t="shared" ca="1" si="19"/>
        <v>0</v>
      </c>
      <c r="W139" s="242" t="str">
        <f t="shared" ca="1" si="20"/>
        <v/>
      </c>
      <c r="X139" s="174" t="str">
        <f ca="1">IFERROR(VLOOKUP(ROW(A136),'فهرست بها کلی'!$D$13:$BO$1660,9,0),"")</f>
        <v/>
      </c>
      <c r="Y139" s="174" t="str">
        <f ca="1">IFERROR(VLOOKUP(ROW(A136),'فهرست بها کلی'!$D$13:$BO$1660,10,0),"")</f>
        <v/>
      </c>
      <c r="Z139" s="174" t="str">
        <f ca="1">IFERROR(VLOOKUP(ROW(A136),'فهرست بها کلی'!$D$13:$BO$1660,11,0),"")</f>
        <v/>
      </c>
      <c r="AA139" s="174" t="str">
        <f ca="1">IFERROR(VLOOKUP(ROW(A136),'فهرست بها کلی'!$D$13:$BO$1660,12,0),"")</f>
        <v/>
      </c>
      <c r="AB139" s="243" t="str">
        <f t="shared" ca="1" si="21"/>
        <v/>
      </c>
      <c r="AC139" s="174" t="str">
        <f ca="1">IFERROR(VLOOKUP(ROW(A136),'فهرست بها کلی'!$D$13:$BO$1660,21,0),"")</f>
        <v/>
      </c>
      <c r="AD139" s="174" t="str">
        <f ca="1">IFERROR(VLOOKUP(ROW(A136),'فهرست بها کلی'!$D$13:$BO$1660,24,0),"")</f>
        <v/>
      </c>
      <c r="AE139" s="174" t="str">
        <f ca="1">IFERROR(VLOOKUP(ROW(A136),'فهرست بها کلی'!$D$13:$BO$1660,27,0),"")</f>
        <v/>
      </c>
      <c r="AF139" s="174" t="str">
        <f ca="1">IFERROR(VLOOKUP(ROW(A136),'فهرست بها کلی'!$D$13:$BO$1660,30,0),"")</f>
        <v/>
      </c>
      <c r="AG139" s="174" t="str">
        <f ca="1">IFERROR(VLOOKUP(ROW(A136),'فهرست بها کلی'!$D$13:$BO$1660,33,0),"")</f>
        <v/>
      </c>
      <c r="AH139" s="174" t="str">
        <f ca="1">IFERROR(VLOOKUP(ROW(A136),'فهرست بها کلی'!$D$13:$BO$1660,36,0),"")</f>
        <v/>
      </c>
      <c r="AI139" s="174" t="str">
        <f ca="1">IFERROR(VLOOKUP(ROW(A136),'فهرست بها کلی'!$D$13:$BO$1660,39,0),"")</f>
        <v/>
      </c>
      <c r="AJ139" s="174" t="str">
        <f ca="1">IFERROR(VLOOKUP(ROW(A136),'فهرست بها کلی'!$D$13:$BO$1660,42,0),"")</f>
        <v/>
      </c>
      <c r="AK139" s="174" t="str">
        <f ca="1">IFERROR(VLOOKUP(ROW(A136),'فهرست بها کلی'!$D$13:$BO$1660,45,0),"")</f>
        <v/>
      </c>
      <c r="AL139" s="174" t="str">
        <f ca="1">IFERROR(VLOOKUP(ROW(A136),'فهرست بها کلی'!$D$13:$BO$1660,48,0),"")</f>
        <v/>
      </c>
      <c r="AM139" s="174" t="str">
        <f ca="1">IFERROR(VLOOKUP(ROW(A136),'فهرست بها کلی'!$D$13:$BO$1660,51,0),"")</f>
        <v/>
      </c>
      <c r="AN139" s="174" t="str">
        <f ca="1">IFERROR(VLOOKUP(ROW(A136),'فهرست بها کلی'!$D$13:$BO$1660,54,0),"")</f>
        <v/>
      </c>
      <c r="AO139" s="174" t="str">
        <f ca="1">IFERROR(VLOOKUP(ROW(A136),'فهرست بها کلی'!$D$13:$BO$1660,57,0),"")</f>
        <v/>
      </c>
      <c r="AP139" s="174" t="str">
        <f ca="1">IFERROR(VLOOKUP(ROW(A136),'فهرست بها کلی'!$D$13:$BO$1660,60,0),"")</f>
        <v/>
      </c>
      <c r="AQ139" s="174" t="str">
        <f ca="1">IFERROR(VLOOKUP(ROW(A136),'فهرست بها کلی'!$D$13:$BO$1660,63,0),"")</f>
        <v/>
      </c>
      <c r="AR139" s="244">
        <f t="shared" ca="1" si="22"/>
        <v>0</v>
      </c>
      <c r="AS139" s="174" t="str">
        <f ca="1">IFERROR(VLOOKUP(ROW(A136),'فهرست بها کلی'!$D$13:$BO$1660,22,0),"")</f>
        <v/>
      </c>
      <c r="AT139" s="174" t="str">
        <f ca="1">IFERROR(VLOOKUP(ROW(A136),'فهرست بها کلی'!$D$13:$BO$1660,25,0),"")</f>
        <v/>
      </c>
      <c r="AU139" s="174" t="str">
        <f ca="1">IFERROR(VLOOKUP(ROW(A136),'فهرست بها کلی'!$D$13:$BO$1660,28,0),"")</f>
        <v/>
      </c>
      <c r="AV139" s="174" t="str">
        <f ca="1">IFERROR(VLOOKUP(ROW(A136),'فهرست بها کلی'!$D$13:$BO$1660,31,0),"")</f>
        <v/>
      </c>
      <c r="AW139" s="174" t="str">
        <f ca="1">IFERROR(VLOOKUP(ROW(A136),'فهرست بها کلی'!$D$13:$BO$1660,34,0),"")</f>
        <v/>
      </c>
      <c r="AX139" s="174" t="str">
        <f ca="1">IFERROR(VLOOKUP(ROW(A136),'فهرست بها کلی'!$D$13:$BO$1660,37,0),"")</f>
        <v/>
      </c>
      <c r="AY139" s="174" t="str">
        <f ca="1">IFERROR(VLOOKUP(ROW(A136),'فهرست بها کلی'!$D$13:$BO$1660,40,0),"")</f>
        <v/>
      </c>
      <c r="AZ139" s="174" t="str">
        <f ca="1">IFERROR(VLOOKUP(ROW(A136),'فهرست بها کلی'!$D$13:$BO$1660,43,0),"")</f>
        <v/>
      </c>
      <c r="BA139" s="174" t="str">
        <f ca="1">IFERROR(VLOOKUP(ROW(A136),'فهرست بها کلی'!$D$13:$BO$1660,46,0),"")</f>
        <v/>
      </c>
      <c r="BB139" s="174" t="str">
        <f ca="1">IFERROR(VLOOKUP(ROW(A136),'فهرست بها کلی'!$D$13:$BO$1660,49,0),"")</f>
        <v/>
      </c>
      <c r="BC139" s="174" t="str">
        <f ca="1">IFERROR(VLOOKUP(ROW(A136),'فهرست بها کلی'!$D$13:$BO$1660,52,0),"")</f>
        <v/>
      </c>
      <c r="BD139" s="174" t="str">
        <f ca="1">IFERROR(VLOOKUP(ROW(A136),'فهرست بها کلی'!$D$13:$BO$1660,55,0),"")</f>
        <v/>
      </c>
      <c r="BE139" s="174" t="str">
        <f ca="1">IFERROR(VLOOKUP(ROW(A136),'فهرست بها کلی'!$D$13:$BO$1660,58,0),"")</f>
        <v/>
      </c>
      <c r="BF139" s="174" t="str">
        <f ca="1">IFERROR(VLOOKUP(ROW(A136),'فهرست بها کلی'!$D$13:$BO$1660,61,0),"")</f>
        <v/>
      </c>
      <c r="BG139" s="174" t="str">
        <f ca="1">IFERROR(VLOOKUP(ROW(B136),'فهرست بها کلی'!$D$13:$BO$1660,64,0),"")</f>
        <v/>
      </c>
      <c r="BH139" s="174" t="str">
        <f ca="1">IFERROR(VLOOKUP(ROW(C136),'فهرست بها کلی'!$D$13:$BO$1660,15,0),"")</f>
        <v/>
      </c>
      <c r="BI139" s="245" t="str">
        <f t="shared" ca="1" si="23"/>
        <v xml:space="preserve"> </v>
      </c>
      <c r="BJ139" s="245" t="str">
        <f t="shared" ca="1" si="24"/>
        <v/>
      </c>
      <c r="BK139" s="189" t="str">
        <f t="shared" ca="1" si="25"/>
        <v/>
      </c>
      <c r="BL139" s="168" t="e">
        <f t="shared" ca="1" si="18"/>
        <v>#VALUE!</v>
      </c>
    </row>
    <row r="140" spans="1:64" ht="34.5" customHeight="1">
      <c r="A140" s="174" t="str">
        <f ca="1">IFERROR(VLOOKUP(ROW(A137),'فهرست بها کلی'!$D$13:$BO$1660,1,0),"")</f>
        <v/>
      </c>
      <c r="B140" s="174" t="str">
        <f ca="1">IFERROR(VLOOKUP(ROW(A137),'فهرست بها کلی'!$D$13:$BO$1660,4,0),"")</f>
        <v/>
      </c>
      <c r="C140" s="174" t="str">
        <f ca="1">IFERROR(VLOOKUP(ROW(A137),'فهرست بها کلی'!$D$13:$BO$1660,5,0),"")</f>
        <v/>
      </c>
      <c r="D140" s="174" t="str">
        <f ca="1">IFERROR(VLOOKUP(ROW(A137),'فهرست بها کلی'!$D$13:$BO$1660,6,0),"")</f>
        <v/>
      </c>
      <c r="E140" s="174" t="str">
        <f ca="1">IFERROR(VLOOKUP(ROW(A137),'فهرست بها کلی'!$D$13:$BO$1660,7,0),"")</f>
        <v/>
      </c>
      <c r="F140" s="174" t="str">
        <f ca="1">IFERROR(VLOOKUP(ROW(A137),'فهرست بها کلی'!$D$13:$BO$1660,8,0),"")</f>
        <v/>
      </c>
      <c r="G140" s="174" t="str">
        <f ca="1">IFERROR(VLOOKUP(ROW(A137),'فهرست بها کلی'!$D$13:$BO$1660,20,0),"")</f>
        <v/>
      </c>
      <c r="H140" s="174" t="str">
        <f ca="1">IFERROR(VLOOKUP(ROW(A137),'فهرست بها کلی'!$D$13:$BO$1660,23,0),"")</f>
        <v/>
      </c>
      <c r="I140" s="174" t="str">
        <f ca="1">IFERROR(VLOOKUP(ROW(A137),'فهرست بها کلی'!$D$13:$BO$1660,26,0),"")</f>
        <v/>
      </c>
      <c r="J140" s="174" t="str">
        <f ca="1">IFERROR(VLOOKUP(ROW(A137),'فهرست بها کلی'!$D$13:$BO$1660,29,0),"")</f>
        <v/>
      </c>
      <c r="K140" s="174" t="str">
        <f ca="1">IFERROR(VLOOKUP(ROW(A137),'فهرست بها کلی'!$D$13:$BO$1660,32,0),"")</f>
        <v/>
      </c>
      <c r="L140" s="174" t="str">
        <f ca="1">IFERROR(VLOOKUP(ROW(A137),'فهرست بها کلی'!$D$13:$BO$1660,35,0),"")</f>
        <v/>
      </c>
      <c r="M140" s="174" t="str">
        <f ca="1">IFERROR(VLOOKUP(ROW(A137),'فهرست بها کلی'!$D$13:$BO$1660,38,0),"")</f>
        <v/>
      </c>
      <c r="N140" s="174" t="str">
        <f ca="1">IFERROR(VLOOKUP(ROW(A137),'فهرست بها کلی'!$D$13:$BO$1660,41,0),"")</f>
        <v/>
      </c>
      <c r="O140" s="174" t="str">
        <f ca="1">IFERROR(VLOOKUP(ROW(A137),'فهرست بها کلی'!$D$13:$BO$1660,44,0),"")</f>
        <v/>
      </c>
      <c r="P140" s="174" t="str">
        <f ca="1">IFERROR(VLOOKUP(ROW(A137),'فهرست بها کلی'!$D$13:$BO$1660,47,0),"")</f>
        <v/>
      </c>
      <c r="Q140" s="174" t="str">
        <f ca="1">IFERROR(VLOOKUP(ROW(A137),'فهرست بها کلی'!$D$13:$BO$1660,50,0),"")</f>
        <v/>
      </c>
      <c r="R140" s="174" t="str">
        <f ca="1">IFERROR(VLOOKUP(ROW(A137),'فهرست بها کلی'!$D$13:$BO$1660,53,0),"")</f>
        <v/>
      </c>
      <c r="S140" s="174" t="str">
        <f ca="1">IFERROR(VLOOKUP(ROW(A137),'فهرست بها کلی'!$D$13:$BO$1660,56,0),"")</f>
        <v/>
      </c>
      <c r="T140" s="174" t="str">
        <f ca="1">IFERROR(VLOOKUP(ROW(A137),'فهرست بها کلی'!$D$13:$BO$1660,59,0),"")</f>
        <v/>
      </c>
      <c r="U140" s="174" t="str">
        <f ca="1">IFERROR(VLOOKUP(ROW(A137),'فهرست بها کلی'!$D$13:$BO$1660,62,0),"")</f>
        <v/>
      </c>
      <c r="V140" s="241">
        <f t="shared" ca="1" si="19"/>
        <v>0</v>
      </c>
      <c r="W140" s="242" t="str">
        <f t="shared" ca="1" si="20"/>
        <v/>
      </c>
      <c r="X140" s="174" t="str">
        <f ca="1">IFERROR(VLOOKUP(ROW(A137),'فهرست بها کلی'!$D$13:$BO$1660,9,0),"")</f>
        <v/>
      </c>
      <c r="Y140" s="174" t="str">
        <f ca="1">IFERROR(VLOOKUP(ROW(A137),'فهرست بها کلی'!$D$13:$BO$1660,10,0),"")</f>
        <v/>
      </c>
      <c r="Z140" s="174" t="str">
        <f ca="1">IFERROR(VLOOKUP(ROW(A137),'فهرست بها کلی'!$D$13:$BO$1660,11,0),"")</f>
        <v/>
      </c>
      <c r="AA140" s="174" t="str">
        <f ca="1">IFERROR(VLOOKUP(ROW(A137),'فهرست بها کلی'!$D$13:$BO$1660,12,0),"")</f>
        <v/>
      </c>
      <c r="AB140" s="243" t="str">
        <f t="shared" ca="1" si="21"/>
        <v/>
      </c>
      <c r="AC140" s="174" t="str">
        <f ca="1">IFERROR(VLOOKUP(ROW(A137),'فهرست بها کلی'!$D$13:$BO$1660,21,0),"")</f>
        <v/>
      </c>
      <c r="AD140" s="174" t="str">
        <f ca="1">IFERROR(VLOOKUP(ROW(A137),'فهرست بها کلی'!$D$13:$BO$1660,24,0),"")</f>
        <v/>
      </c>
      <c r="AE140" s="174" t="str">
        <f ca="1">IFERROR(VLOOKUP(ROW(A137),'فهرست بها کلی'!$D$13:$BO$1660,27,0),"")</f>
        <v/>
      </c>
      <c r="AF140" s="174" t="str">
        <f ca="1">IFERROR(VLOOKUP(ROW(A137),'فهرست بها کلی'!$D$13:$BO$1660,30,0),"")</f>
        <v/>
      </c>
      <c r="AG140" s="174" t="str">
        <f ca="1">IFERROR(VLOOKUP(ROW(A137),'فهرست بها کلی'!$D$13:$BO$1660,33,0),"")</f>
        <v/>
      </c>
      <c r="AH140" s="174" t="str">
        <f ca="1">IFERROR(VLOOKUP(ROW(A137),'فهرست بها کلی'!$D$13:$BO$1660,36,0),"")</f>
        <v/>
      </c>
      <c r="AI140" s="174" t="str">
        <f ca="1">IFERROR(VLOOKUP(ROW(A137),'فهرست بها کلی'!$D$13:$BO$1660,39,0),"")</f>
        <v/>
      </c>
      <c r="AJ140" s="174" t="str">
        <f ca="1">IFERROR(VLOOKUP(ROW(A137),'فهرست بها کلی'!$D$13:$BO$1660,42,0),"")</f>
        <v/>
      </c>
      <c r="AK140" s="174" t="str">
        <f ca="1">IFERROR(VLOOKUP(ROW(A137),'فهرست بها کلی'!$D$13:$BO$1660,45,0),"")</f>
        <v/>
      </c>
      <c r="AL140" s="174" t="str">
        <f ca="1">IFERROR(VLOOKUP(ROW(A137),'فهرست بها کلی'!$D$13:$BO$1660,48,0),"")</f>
        <v/>
      </c>
      <c r="AM140" s="174" t="str">
        <f ca="1">IFERROR(VLOOKUP(ROW(A137),'فهرست بها کلی'!$D$13:$BO$1660,51,0),"")</f>
        <v/>
      </c>
      <c r="AN140" s="174" t="str">
        <f ca="1">IFERROR(VLOOKUP(ROW(A137),'فهرست بها کلی'!$D$13:$BO$1660,54,0),"")</f>
        <v/>
      </c>
      <c r="AO140" s="174" t="str">
        <f ca="1">IFERROR(VLOOKUP(ROW(A137),'فهرست بها کلی'!$D$13:$BO$1660,57,0),"")</f>
        <v/>
      </c>
      <c r="AP140" s="174" t="str">
        <f ca="1">IFERROR(VLOOKUP(ROW(A137),'فهرست بها کلی'!$D$13:$BO$1660,60,0),"")</f>
        <v/>
      </c>
      <c r="AQ140" s="174" t="str">
        <f ca="1">IFERROR(VLOOKUP(ROW(A137),'فهرست بها کلی'!$D$13:$BO$1660,63,0),"")</f>
        <v/>
      </c>
      <c r="AR140" s="244">
        <f t="shared" ca="1" si="22"/>
        <v>0</v>
      </c>
      <c r="AS140" s="174" t="str">
        <f ca="1">IFERROR(VLOOKUP(ROW(A137),'فهرست بها کلی'!$D$13:$BO$1660,22,0),"")</f>
        <v/>
      </c>
      <c r="AT140" s="174" t="str">
        <f ca="1">IFERROR(VLOOKUP(ROW(A137),'فهرست بها کلی'!$D$13:$BO$1660,25,0),"")</f>
        <v/>
      </c>
      <c r="AU140" s="174" t="str">
        <f ca="1">IFERROR(VLOOKUP(ROW(A137),'فهرست بها کلی'!$D$13:$BO$1660,28,0),"")</f>
        <v/>
      </c>
      <c r="AV140" s="174" t="str">
        <f ca="1">IFERROR(VLOOKUP(ROW(A137),'فهرست بها کلی'!$D$13:$BO$1660,31,0),"")</f>
        <v/>
      </c>
      <c r="AW140" s="174" t="str">
        <f ca="1">IFERROR(VLOOKUP(ROW(A137),'فهرست بها کلی'!$D$13:$BO$1660,34,0),"")</f>
        <v/>
      </c>
      <c r="AX140" s="174" t="str">
        <f ca="1">IFERROR(VLOOKUP(ROW(A137),'فهرست بها کلی'!$D$13:$BO$1660,37,0),"")</f>
        <v/>
      </c>
      <c r="AY140" s="174" t="str">
        <f ca="1">IFERROR(VLOOKUP(ROW(A137),'فهرست بها کلی'!$D$13:$BO$1660,40,0),"")</f>
        <v/>
      </c>
      <c r="AZ140" s="174" t="str">
        <f ca="1">IFERROR(VLOOKUP(ROW(A137),'فهرست بها کلی'!$D$13:$BO$1660,43,0),"")</f>
        <v/>
      </c>
      <c r="BA140" s="174" t="str">
        <f ca="1">IFERROR(VLOOKUP(ROW(A137),'فهرست بها کلی'!$D$13:$BO$1660,46,0),"")</f>
        <v/>
      </c>
      <c r="BB140" s="174" t="str">
        <f ca="1">IFERROR(VLOOKUP(ROW(A137),'فهرست بها کلی'!$D$13:$BO$1660,49,0),"")</f>
        <v/>
      </c>
      <c r="BC140" s="174" t="str">
        <f ca="1">IFERROR(VLOOKUP(ROW(A137),'فهرست بها کلی'!$D$13:$BO$1660,52,0),"")</f>
        <v/>
      </c>
      <c r="BD140" s="174" t="str">
        <f ca="1">IFERROR(VLOOKUP(ROW(A137),'فهرست بها کلی'!$D$13:$BO$1660,55,0),"")</f>
        <v/>
      </c>
      <c r="BE140" s="174" t="str">
        <f ca="1">IFERROR(VLOOKUP(ROW(A137),'فهرست بها کلی'!$D$13:$BO$1660,58,0),"")</f>
        <v/>
      </c>
      <c r="BF140" s="174" t="str">
        <f ca="1">IFERROR(VLOOKUP(ROW(A137),'فهرست بها کلی'!$D$13:$BO$1660,61,0),"")</f>
        <v/>
      </c>
      <c r="BG140" s="174" t="str">
        <f ca="1">IFERROR(VLOOKUP(ROW(B137),'فهرست بها کلی'!$D$13:$BO$1660,64,0),"")</f>
        <v/>
      </c>
      <c r="BH140" s="174" t="str">
        <f ca="1">IFERROR(VLOOKUP(ROW(C137),'فهرست بها کلی'!$D$13:$BO$1660,15,0),"")</f>
        <v/>
      </c>
      <c r="BI140" s="245" t="str">
        <f t="shared" ca="1" si="23"/>
        <v xml:space="preserve"> </v>
      </c>
      <c r="BJ140" s="245" t="str">
        <f t="shared" ca="1" si="24"/>
        <v/>
      </c>
      <c r="BK140" s="189" t="str">
        <f t="shared" ca="1" si="25"/>
        <v/>
      </c>
      <c r="BL140" s="168" t="e">
        <f t="shared" ca="1" si="18"/>
        <v>#VALUE!</v>
      </c>
    </row>
    <row r="141" spans="1:64" ht="34.5" customHeight="1">
      <c r="A141" s="174" t="str">
        <f ca="1">IFERROR(VLOOKUP(ROW(A138),'فهرست بها کلی'!$D$13:$BO$1660,1,0),"")</f>
        <v/>
      </c>
      <c r="B141" s="174" t="str">
        <f ca="1">IFERROR(VLOOKUP(ROW(A138),'فهرست بها کلی'!$D$13:$BO$1660,4,0),"")</f>
        <v/>
      </c>
      <c r="C141" s="174" t="str">
        <f ca="1">IFERROR(VLOOKUP(ROW(A138),'فهرست بها کلی'!$D$13:$BO$1660,5,0),"")</f>
        <v/>
      </c>
      <c r="D141" s="174" t="str">
        <f ca="1">IFERROR(VLOOKUP(ROW(A138),'فهرست بها کلی'!$D$13:$BO$1660,6,0),"")</f>
        <v/>
      </c>
      <c r="E141" s="174" t="str">
        <f ca="1">IFERROR(VLOOKUP(ROW(A138),'فهرست بها کلی'!$D$13:$BO$1660,7,0),"")</f>
        <v/>
      </c>
      <c r="F141" s="174" t="str">
        <f ca="1">IFERROR(VLOOKUP(ROW(A138),'فهرست بها کلی'!$D$13:$BO$1660,8,0),"")</f>
        <v/>
      </c>
      <c r="G141" s="174" t="str">
        <f ca="1">IFERROR(VLOOKUP(ROW(A138),'فهرست بها کلی'!$D$13:$BO$1660,20,0),"")</f>
        <v/>
      </c>
      <c r="H141" s="174" t="str">
        <f ca="1">IFERROR(VLOOKUP(ROW(A138),'فهرست بها کلی'!$D$13:$BO$1660,23,0),"")</f>
        <v/>
      </c>
      <c r="I141" s="174" t="str">
        <f ca="1">IFERROR(VLOOKUP(ROW(A138),'فهرست بها کلی'!$D$13:$BO$1660,26,0),"")</f>
        <v/>
      </c>
      <c r="J141" s="174" t="str">
        <f ca="1">IFERROR(VLOOKUP(ROW(A138),'فهرست بها کلی'!$D$13:$BO$1660,29,0),"")</f>
        <v/>
      </c>
      <c r="K141" s="174" t="str">
        <f ca="1">IFERROR(VLOOKUP(ROW(A138),'فهرست بها کلی'!$D$13:$BO$1660,32,0),"")</f>
        <v/>
      </c>
      <c r="L141" s="174" t="str">
        <f ca="1">IFERROR(VLOOKUP(ROW(A138),'فهرست بها کلی'!$D$13:$BO$1660,35,0),"")</f>
        <v/>
      </c>
      <c r="M141" s="174" t="str">
        <f ca="1">IFERROR(VLOOKUP(ROW(A138),'فهرست بها کلی'!$D$13:$BO$1660,38,0),"")</f>
        <v/>
      </c>
      <c r="N141" s="174" t="str">
        <f ca="1">IFERROR(VLOOKUP(ROW(A138),'فهرست بها کلی'!$D$13:$BO$1660,41,0),"")</f>
        <v/>
      </c>
      <c r="O141" s="174" t="str">
        <f ca="1">IFERROR(VLOOKUP(ROW(A138),'فهرست بها کلی'!$D$13:$BO$1660,44,0),"")</f>
        <v/>
      </c>
      <c r="P141" s="174" t="str">
        <f ca="1">IFERROR(VLOOKUP(ROW(A138),'فهرست بها کلی'!$D$13:$BO$1660,47,0),"")</f>
        <v/>
      </c>
      <c r="Q141" s="174" t="str">
        <f ca="1">IFERROR(VLOOKUP(ROW(A138),'فهرست بها کلی'!$D$13:$BO$1660,50,0),"")</f>
        <v/>
      </c>
      <c r="R141" s="174" t="str">
        <f ca="1">IFERROR(VLOOKUP(ROW(A138),'فهرست بها کلی'!$D$13:$BO$1660,53,0),"")</f>
        <v/>
      </c>
      <c r="S141" s="174" t="str">
        <f ca="1">IFERROR(VLOOKUP(ROW(A138),'فهرست بها کلی'!$D$13:$BO$1660,56,0),"")</f>
        <v/>
      </c>
      <c r="T141" s="174" t="str">
        <f ca="1">IFERROR(VLOOKUP(ROW(A138),'فهرست بها کلی'!$D$13:$BO$1660,59,0),"")</f>
        <v/>
      </c>
      <c r="U141" s="174" t="str">
        <f ca="1">IFERROR(VLOOKUP(ROW(A138),'فهرست بها کلی'!$D$13:$BO$1660,62,0),"")</f>
        <v/>
      </c>
      <c r="V141" s="241">
        <f t="shared" ca="1" si="19"/>
        <v>0</v>
      </c>
      <c r="W141" s="242" t="str">
        <f t="shared" ca="1" si="20"/>
        <v/>
      </c>
      <c r="X141" s="174" t="str">
        <f ca="1">IFERROR(VLOOKUP(ROW(A138),'فهرست بها کلی'!$D$13:$BO$1660,9,0),"")</f>
        <v/>
      </c>
      <c r="Y141" s="174" t="str">
        <f ca="1">IFERROR(VLOOKUP(ROW(A138),'فهرست بها کلی'!$D$13:$BO$1660,10,0),"")</f>
        <v/>
      </c>
      <c r="Z141" s="174" t="str">
        <f ca="1">IFERROR(VLOOKUP(ROW(A138),'فهرست بها کلی'!$D$13:$BO$1660,11,0),"")</f>
        <v/>
      </c>
      <c r="AA141" s="174" t="str">
        <f ca="1">IFERROR(VLOOKUP(ROW(A138),'فهرست بها کلی'!$D$13:$BO$1660,12,0),"")</f>
        <v/>
      </c>
      <c r="AB141" s="243" t="str">
        <f t="shared" ca="1" si="21"/>
        <v/>
      </c>
      <c r="AC141" s="174" t="str">
        <f ca="1">IFERROR(VLOOKUP(ROW(A138),'فهرست بها کلی'!$D$13:$BO$1660,21,0),"")</f>
        <v/>
      </c>
      <c r="AD141" s="174" t="str">
        <f ca="1">IFERROR(VLOOKUP(ROW(A138),'فهرست بها کلی'!$D$13:$BO$1660,24,0),"")</f>
        <v/>
      </c>
      <c r="AE141" s="174" t="str">
        <f ca="1">IFERROR(VLOOKUP(ROW(A138),'فهرست بها کلی'!$D$13:$BO$1660,27,0),"")</f>
        <v/>
      </c>
      <c r="AF141" s="174" t="str">
        <f ca="1">IFERROR(VLOOKUP(ROW(A138),'فهرست بها کلی'!$D$13:$BO$1660,30,0),"")</f>
        <v/>
      </c>
      <c r="AG141" s="174" t="str">
        <f ca="1">IFERROR(VLOOKUP(ROW(A138),'فهرست بها کلی'!$D$13:$BO$1660,33,0),"")</f>
        <v/>
      </c>
      <c r="AH141" s="174" t="str">
        <f ca="1">IFERROR(VLOOKUP(ROW(A138),'فهرست بها کلی'!$D$13:$BO$1660,36,0),"")</f>
        <v/>
      </c>
      <c r="AI141" s="174" t="str">
        <f ca="1">IFERROR(VLOOKUP(ROW(A138),'فهرست بها کلی'!$D$13:$BO$1660,39,0),"")</f>
        <v/>
      </c>
      <c r="AJ141" s="174" t="str">
        <f ca="1">IFERROR(VLOOKUP(ROW(A138),'فهرست بها کلی'!$D$13:$BO$1660,42,0),"")</f>
        <v/>
      </c>
      <c r="AK141" s="174" t="str">
        <f ca="1">IFERROR(VLOOKUP(ROW(A138),'فهرست بها کلی'!$D$13:$BO$1660,45,0),"")</f>
        <v/>
      </c>
      <c r="AL141" s="174" t="str">
        <f ca="1">IFERROR(VLOOKUP(ROW(A138),'فهرست بها کلی'!$D$13:$BO$1660,48,0),"")</f>
        <v/>
      </c>
      <c r="AM141" s="174" t="str">
        <f ca="1">IFERROR(VLOOKUP(ROW(A138),'فهرست بها کلی'!$D$13:$BO$1660,51,0),"")</f>
        <v/>
      </c>
      <c r="AN141" s="174" t="str">
        <f ca="1">IFERROR(VLOOKUP(ROW(A138),'فهرست بها کلی'!$D$13:$BO$1660,54,0),"")</f>
        <v/>
      </c>
      <c r="AO141" s="174" t="str">
        <f ca="1">IFERROR(VLOOKUP(ROW(A138),'فهرست بها کلی'!$D$13:$BO$1660,57,0),"")</f>
        <v/>
      </c>
      <c r="AP141" s="174" t="str">
        <f ca="1">IFERROR(VLOOKUP(ROW(A138),'فهرست بها کلی'!$D$13:$BO$1660,60,0),"")</f>
        <v/>
      </c>
      <c r="AQ141" s="174" t="str">
        <f ca="1">IFERROR(VLOOKUP(ROW(A138),'فهرست بها کلی'!$D$13:$BO$1660,63,0),"")</f>
        <v/>
      </c>
      <c r="AR141" s="244">
        <f t="shared" ca="1" si="22"/>
        <v>0</v>
      </c>
      <c r="AS141" s="174" t="str">
        <f ca="1">IFERROR(VLOOKUP(ROW(A138),'فهرست بها کلی'!$D$13:$BO$1660,22,0),"")</f>
        <v/>
      </c>
      <c r="AT141" s="174" t="str">
        <f ca="1">IFERROR(VLOOKUP(ROW(A138),'فهرست بها کلی'!$D$13:$BO$1660,25,0),"")</f>
        <v/>
      </c>
      <c r="AU141" s="174" t="str">
        <f ca="1">IFERROR(VLOOKUP(ROW(A138),'فهرست بها کلی'!$D$13:$BO$1660,28,0),"")</f>
        <v/>
      </c>
      <c r="AV141" s="174" t="str">
        <f ca="1">IFERROR(VLOOKUP(ROW(A138),'فهرست بها کلی'!$D$13:$BO$1660,31,0),"")</f>
        <v/>
      </c>
      <c r="AW141" s="174" t="str">
        <f ca="1">IFERROR(VLOOKUP(ROW(A138),'فهرست بها کلی'!$D$13:$BO$1660,34,0),"")</f>
        <v/>
      </c>
      <c r="AX141" s="174" t="str">
        <f ca="1">IFERROR(VLOOKUP(ROW(A138),'فهرست بها کلی'!$D$13:$BO$1660,37,0),"")</f>
        <v/>
      </c>
      <c r="AY141" s="174" t="str">
        <f ca="1">IFERROR(VLOOKUP(ROW(A138),'فهرست بها کلی'!$D$13:$BO$1660,40,0),"")</f>
        <v/>
      </c>
      <c r="AZ141" s="174" t="str">
        <f ca="1">IFERROR(VLOOKUP(ROW(A138),'فهرست بها کلی'!$D$13:$BO$1660,43,0),"")</f>
        <v/>
      </c>
      <c r="BA141" s="174" t="str">
        <f ca="1">IFERROR(VLOOKUP(ROW(A138),'فهرست بها کلی'!$D$13:$BO$1660,46,0),"")</f>
        <v/>
      </c>
      <c r="BB141" s="174" t="str">
        <f ca="1">IFERROR(VLOOKUP(ROW(A138),'فهرست بها کلی'!$D$13:$BO$1660,49,0),"")</f>
        <v/>
      </c>
      <c r="BC141" s="174" t="str">
        <f ca="1">IFERROR(VLOOKUP(ROW(A138),'فهرست بها کلی'!$D$13:$BO$1660,52,0),"")</f>
        <v/>
      </c>
      <c r="BD141" s="174" t="str">
        <f ca="1">IFERROR(VLOOKUP(ROW(A138),'فهرست بها کلی'!$D$13:$BO$1660,55,0),"")</f>
        <v/>
      </c>
      <c r="BE141" s="174" t="str">
        <f ca="1">IFERROR(VLOOKUP(ROW(A138),'فهرست بها کلی'!$D$13:$BO$1660,58,0),"")</f>
        <v/>
      </c>
      <c r="BF141" s="174" t="str">
        <f ca="1">IFERROR(VLOOKUP(ROW(A138),'فهرست بها کلی'!$D$13:$BO$1660,61,0),"")</f>
        <v/>
      </c>
      <c r="BG141" s="174" t="str">
        <f ca="1">IFERROR(VLOOKUP(ROW(B138),'فهرست بها کلی'!$D$13:$BO$1660,64,0),"")</f>
        <v/>
      </c>
      <c r="BH141" s="174" t="str">
        <f ca="1">IFERROR(VLOOKUP(ROW(C138),'فهرست بها کلی'!$D$13:$BO$1660,15,0),"")</f>
        <v/>
      </c>
      <c r="BI141" s="245" t="str">
        <f t="shared" ca="1" si="23"/>
        <v xml:space="preserve"> </v>
      </c>
      <c r="BJ141" s="245" t="str">
        <f t="shared" ca="1" si="24"/>
        <v/>
      </c>
      <c r="BK141" s="189" t="str">
        <f t="shared" ca="1" si="25"/>
        <v/>
      </c>
      <c r="BL141" s="168" t="e">
        <f t="shared" ca="1" si="18"/>
        <v>#VALUE!</v>
      </c>
    </row>
    <row r="142" spans="1:64" ht="34.5" customHeight="1">
      <c r="A142" s="174" t="str">
        <f ca="1">IFERROR(VLOOKUP(ROW(A139),'فهرست بها کلی'!$D$13:$BO$1660,1,0),"")</f>
        <v/>
      </c>
      <c r="B142" s="174" t="str">
        <f ca="1">IFERROR(VLOOKUP(ROW(A139),'فهرست بها کلی'!$D$13:$BO$1660,4,0),"")</f>
        <v/>
      </c>
      <c r="C142" s="174" t="str">
        <f ca="1">IFERROR(VLOOKUP(ROW(A139),'فهرست بها کلی'!$D$13:$BO$1660,5,0),"")</f>
        <v/>
      </c>
      <c r="D142" s="174" t="str">
        <f ca="1">IFERROR(VLOOKUP(ROW(A139),'فهرست بها کلی'!$D$13:$BO$1660,6,0),"")</f>
        <v/>
      </c>
      <c r="E142" s="174" t="str">
        <f ca="1">IFERROR(VLOOKUP(ROW(A139),'فهرست بها کلی'!$D$13:$BO$1660,7,0),"")</f>
        <v/>
      </c>
      <c r="F142" s="174" t="str">
        <f ca="1">IFERROR(VLOOKUP(ROW(A139),'فهرست بها کلی'!$D$13:$BO$1660,8,0),"")</f>
        <v/>
      </c>
      <c r="G142" s="174" t="str">
        <f ca="1">IFERROR(VLOOKUP(ROW(A139),'فهرست بها کلی'!$D$13:$BO$1660,20,0),"")</f>
        <v/>
      </c>
      <c r="H142" s="174" t="str">
        <f ca="1">IFERROR(VLOOKUP(ROW(A139),'فهرست بها کلی'!$D$13:$BO$1660,23,0),"")</f>
        <v/>
      </c>
      <c r="I142" s="174" t="str">
        <f ca="1">IFERROR(VLOOKUP(ROW(A139),'فهرست بها کلی'!$D$13:$BO$1660,26,0),"")</f>
        <v/>
      </c>
      <c r="J142" s="174" t="str">
        <f ca="1">IFERROR(VLOOKUP(ROW(A139),'فهرست بها کلی'!$D$13:$BO$1660,29,0),"")</f>
        <v/>
      </c>
      <c r="K142" s="174" t="str">
        <f ca="1">IFERROR(VLOOKUP(ROW(A139),'فهرست بها کلی'!$D$13:$BO$1660,32,0),"")</f>
        <v/>
      </c>
      <c r="L142" s="174" t="str">
        <f ca="1">IFERROR(VLOOKUP(ROW(A139),'فهرست بها کلی'!$D$13:$BO$1660,35,0),"")</f>
        <v/>
      </c>
      <c r="M142" s="174" t="str">
        <f ca="1">IFERROR(VLOOKUP(ROW(A139),'فهرست بها کلی'!$D$13:$BO$1660,38,0),"")</f>
        <v/>
      </c>
      <c r="N142" s="174" t="str">
        <f ca="1">IFERROR(VLOOKUP(ROW(A139),'فهرست بها کلی'!$D$13:$BO$1660,41,0),"")</f>
        <v/>
      </c>
      <c r="O142" s="174" t="str">
        <f ca="1">IFERROR(VLOOKUP(ROW(A139),'فهرست بها کلی'!$D$13:$BO$1660,44,0),"")</f>
        <v/>
      </c>
      <c r="P142" s="174" t="str">
        <f ca="1">IFERROR(VLOOKUP(ROW(A139),'فهرست بها کلی'!$D$13:$BO$1660,47,0),"")</f>
        <v/>
      </c>
      <c r="Q142" s="174" t="str">
        <f ca="1">IFERROR(VLOOKUP(ROW(A139),'فهرست بها کلی'!$D$13:$BO$1660,50,0),"")</f>
        <v/>
      </c>
      <c r="R142" s="174" t="str">
        <f ca="1">IFERROR(VLOOKUP(ROW(A139),'فهرست بها کلی'!$D$13:$BO$1660,53,0),"")</f>
        <v/>
      </c>
      <c r="S142" s="174" t="str">
        <f ca="1">IFERROR(VLOOKUP(ROW(A139),'فهرست بها کلی'!$D$13:$BO$1660,56,0),"")</f>
        <v/>
      </c>
      <c r="T142" s="174" t="str">
        <f ca="1">IFERROR(VLOOKUP(ROW(A139),'فهرست بها کلی'!$D$13:$BO$1660,59,0),"")</f>
        <v/>
      </c>
      <c r="U142" s="174" t="str">
        <f ca="1">IFERROR(VLOOKUP(ROW(A139),'فهرست بها کلی'!$D$13:$BO$1660,62,0),"")</f>
        <v/>
      </c>
      <c r="V142" s="241">
        <f t="shared" ca="1" si="19"/>
        <v>0</v>
      </c>
      <c r="W142" s="242" t="str">
        <f t="shared" ca="1" si="20"/>
        <v/>
      </c>
      <c r="X142" s="174" t="str">
        <f ca="1">IFERROR(VLOOKUP(ROW(A139),'فهرست بها کلی'!$D$13:$BO$1660,9,0),"")</f>
        <v/>
      </c>
      <c r="Y142" s="174" t="str">
        <f ca="1">IFERROR(VLOOKUP(ROW(A139),'فهرست بها کلی'!$D$13:$BO$1660,10,0),"")</f>
        <v/>
      </c>
      <c r="Z142" s="174" t="str">
        <f ca="1">IFERROR(VLOOKUP(ROW(A139),'فهرست بها کلی'!$D$13:$BO$1660,11,0),"")</f>
        <v/>
      </c>
      <c r="AA142" s="174" t="str">
        <f ca="1">IFERROR(VLOOKUP(ROW(A139),'فهرست بها کلی'!$D$13:$BO$1660,12,0),"")</f>
        <v/>
      </c>
      <c r="AB142" s="243" t="str">
        <f t="shared" ca="1" si="21"/>
        <v/>
      </c>
      <c r="AC142" s="174" t="str">
        <f ca="1">IFERROR(VLOOKUP(ROW(A139),'فهرست بها کلی'!$D$13:$BO$1660,21,0),"")</f>
        <v/>
      </c>
      <c r="AD142" s="174" t="str">
        <f ca="1">IFERROR(VLOOKUP(ROW(A139),'فهرست بها کلی'!$D$13:$BO$1660,24,0),"")</f>
        <v/>
      </c>
      <c r="AE142" s="174" t="str">
        <f ca="1">IFERROR(VLOOKUP(ROW(A139),'فهرست بها کلی'!$D$13:$BO$1660,27,0),"")</f>
        <v/>
      </c>
      <c r="AF142" s="174" t="str">
        <f ca="1">IFERROR(VLOOKUP(ROW(A139),'فهرست بها کلی'!$D$13:$BO$1660,30,0),"")</f>
        <v/>
      </c>
      <c r="AG142" s="174" t="str">
        <f ca="1">IFERROR(VLOOKUP(ROW(A139),'فهرست بها کلی'!$D$13:$BO$1660,33,0),"")</f>
        <v/>
      </c>
      <c r="AH142" s="174" t="str">
        <f ca="1">IFERROR(VLOOKUP(ROW(A139),'فهرست بها کلی'!$D$13:$BO$1660,36,0),"")</f>
        <v/>
      </c>
      <c r="AI142" s="174" t="str">
        <f ca="1">IFERROR(VLOOKUP(ROW(A139),'فهرست بها کلی'!$D$13:$BO$1660,39,0),"")</f>
        <v/>
      </c>
      <c r="AJ142" s="174" t="str">
        <f ca="1">IFERROR(VLOOKUP(ROW(A139),'فهرست بها کلی'!$D$13:$BO$1660,42,0),"")</f>
        <v/>
      </c>
      <c r="AK142" s="174" t="str">
        <f ca="1">IFERROR(VLOOKUP(ROW(A139),'فهرست بها کلی'!$D$13:$BO$1660,45,0),"")</f>
        <v/>
      </c>
      <c r="AL142" s="174" t="str">
        <f ca="1">IFERROR(VLOOKUP(ROW(A139),'فهرست بها کلی'!$D$13:$BO$1660,48,0),"")</f>
        <v/>
      </c>
      <c r="AM142" s="174" t="str">
        <f ca="1">IFERROR(VLOOKUP(ROW(A139),'فهرست بها کلی'!$D$13:$BO$1660,51,0),"")</f>
        <v/>
      </c>
      <c r="AN142" s="174" t="str">
        <f ca="1">IFERROR(VLOOKUP(ROW(A139),'فهرست بها کلی'!$D$13:$BO$1660,54,0),"")</f>
        <v/>
      </c>
      <c r="AO142" s="174" t="str">
        <f ca="1">IFERROR(VLOOKUP(ROW(A139),'فهرست بها کلی'!$D$13:$BO$1660,57,0),"")</f>
        <v/>
      </c>
      <c r="AP142" s="174" t="str">
        <f ca="1">IFERROR(VLOOKUP(ROW(A139),'فهرست بها کلی'!$D$13:$BO$1660,60,0),"")</f>
        <v/>
      </c>
      <c r="AQ142" s="174" t="str">
        <f ca="1">IFERROR(VLOOKUP(ROW(A139),'فهرست بها کلی'!$D$13:$BO$1660,63,0),"")</f>
        <v/>
      </c>
      <c r="AR142" s="244">
        <f t="shared" ca="1" si="22"/>
        <v>0</v>
      </c>
      <c r="AS142" s="174" t="str">
        <f ca="1">IFERROR(VLOOKUP(ROW(A139),'فهرست بها کلی'!$D$13:$BO$1660,22,0),"")</f>
        <v/>
      </c>
      <c r="AT142" s="174" t="str">
        <f ca="1">IFERROR(VLOOKUP(ROW(A139),'فهرست بها کلی'!$D$13:$BO$1660,25,0),"")</f>
        <v/>
      </c>
      <c r="AU142" s="174" t="str">
        <f ca="1">IFERROR(VLOOKUP(ROW(A139),'فهرست بها کلی'!$D$13:$BO$1660,28,0),"")</f>
        <v/>
      </c>
      <c r="AV142" s="174" t="str">
        <f ca="1">IFERROR(VLOOKUP(ROW(A139),'فهرست بها کلی'!$D$13:$BO$1660,31,0),"")</f>
        <v/>
      </c>
      <c r="AW142" s="174" t="str">
        <f ca="1">IFERROR(VLOOKUP(ROW(A139),'فهرست بها کلی'!$D$13:$BO$1660,34,0),"")</f>
        <v/>
      </c>
      <c r="AX142" s="174" t="str">
        <f ca="1">IFERROR(VLOOKUP(ROW(A139),'فهرست بها کلی'!$D$13:$BO$1660,37,0),"")</f>
        <v/>
      </c>
      <c r="AY142" s="174" t="str">
        <f ca="1">IFERROR(VLOOKUP(ROW(A139),'فهرست بها کلی'!$D$13:$BO$1660,40,0),"")</f>
        <v/>
      </c>
      <c r="AZ142" s="174" t="str">
        <f ca="1">IFERROR(VLOOKUP(ROW(A139),'فهرست بها کلی'!$D$13:$BO$1660,43,0),"")</f>
        <v/>
      </c>
      <c r="BA142" s="174" t="str">
        <f ca="1">IFERROR(VLOOKUP(ROW(A139),'فهرست بها کلی'!$D$13:$BO$1660,46,0),"")</f>
        <v/>
      </c>
      <c r="BB142" s="174" t="str">
        <f ca="1">IFERROR(VLOOKUP(ROW(A139),'فهرست بها کلی'!$D$13:$BO$1660,49,0),"")</f>
        <v/>
      </c>
      <c r="BC142" s="174" t="str">
        <f ca="1">IFERROR(VLOOKUP(ROW(A139),'فهرست بها کلی'!$D$13:$BO$1660,52,0),"")</f>
        <v/>
      </c>
      <c r="BD142" s="174" t="str">
        <f ca="1">IFERROR(VLOOKUP(ROW(A139),'فهرست بها کلی'!$D$13:$BO$1660,55,0),"")</f>
        <v/>
      </c>
      <c r="BE142" s="174" t="str">
        <f ca="1">IFERROR(VLOOKUP(ROW(A139),'فهرست بها کلی'!$D$13:$BO$1660,58,0),"")</f>
        <v/>
      </c>
      <c r="BF142" s="174" t="str">
        <f ca="1">IFERROR(VLOOKUP(ROW(A139),'فهرست بها کلی'!$D$13:$BO$1660,61,0),"")</f>
        <v/>
      </c>
      <c r="BG142" s="174" t="str">
        <f ca="1">IFERROR(VLOOKUP(ROW(B139),'فهرست بها کلی'!$D$13:$BO$1660,64,0),"")</f>
        <v/>
      </c>
      <c r="BH142" s="174" t="str">
        <f ca="1">IFERROR(VLOOKUP(ROW(C139),'فهرست بها کلی'!$D$13:$BO$1660,15,0),"")</f>
        <v/>
      </c>
      <c r="BI142" s="245" t="str">
        <f t="shared" ca="1" si="23"/>
        <v xml:space="preserve"> </v>
      </c>
      <c r="BJ142" s="245" t="str">
        <f t="shared" ca="1" si="24"/>
        <v/>
      </c>
      <c r="BK142" s="189" t="str">
        <f t="shared" ca="1" si="25"/>
        <v/>
      </c>
      <c r="BL142" s="168" t="e">
        <f t="shared" ca="1" si="18"/>
        <v>#VALUE!</v>
      </c>
    </row>
    <row r="143" spans="1:64" ht="34.5" customHeight="1">
      <c r="A143" s="174" t="str">
        <f ca="1">IFERROR(VLOOKUP(ROW(A140),'فهرست بها کلی'!$D$13:$BO$1660,1,0),"")</f>
        <v/>
      </c>
      <c r="B143" s="174" t="str">
        <f ca="1">IFERROR(VLOOKUP(ROW(A140),'فهرست بها کلی'!$D$13:$BO$1660,4,0),"")</f>
        <v/>
      </c>
      <c r="C143" s="174" t="str">
        <f ca="1">IFERROR(VLOOKUP(ROW(A140),'فهرست بها کلی'!$D$13:$BO$1660,5,0),"")</f>
        <v/>
      </c>
      <c r="D143" s="174" t="str">
        <f ca="1">IFERROR(VLOOKUP(ROW(A140),'فهرست بها کلی'!$D$13:$BO$1660,6,0),"")</f>
        <v/>
      </c>
      <c r="E143" s="174" t="str">
        <f ca="1">IFERROR(VLOOKUP(ROW(A140),'فهرست بها کلی'!$D$13:$BO$1660,7,0),"")</f>
        <v/>
      </c>
      <c r="F143" s="174" t="str">
        <f ca="1">IFERROR(VLOOKUP(ROW(A140),'فهرست بها کلی'!$D$13:$BO$1660,8,0),"")</f>
        <v/>
      </c>
      <c r="G143" s="174" t="str">
        <f ca="1">IFERROR(VLOOKUP(ROW(A140),'فهرست بها کلی'!$D$13:$BO$1660,20,0),"")</f>
        <v/>
      </c>
      <c r="H143" s="174" t="str">
        <f ca="1">IFERROR(VLOOKUP(ROW(A140),'فهرست بها کلی'!$D$13:$BO$1660,23,0),"")</f>
        <v/>
      </c>
      <c r="I143" s="174" t="str">
        <f ca="1">IFERROR(VLOOKUP(ROW(A140),'فهرست بها کلی'!$D$13:$BO$1660,26,0),"")</f>
        <v/>
      </c>
      <c r="J143" s="174" t="str">
        <f ca="1">IFERROR(VLOOKUP(ROW(A140),'فهرست بها کلی'!$D$13:$BO$1660,29,0),"")</f>
        <v/>
      </c>
      <c r="K143" s="174" t="str">
        <f ca="1">IFERROR(VLOOKUP(ROW(A140),'فهرست بها کلی'!$D$13:$BO$1660,32,0),"")</f>
        <v/>
      </c>
      <c r="L143" s="174" t="str">
        <f ca="1">IFERROR(VLOOKUP(ROW(A140),'فهرست بها کلی'!$D$13:$BO$1660,35,0),"")</f>
        <v/>
      </c>
      <c r="M143" s="174" t="str">
        <f ca="1">IFERROR(VLOOKUP(ROW(A140),'فهرست بها کلی'!$D$13:$BO$1660,38,0),"")</f>
        <v/>
      </c>
      <c r="N143" s="174" t="str">
        <f ca="1">IFERROR(VLOOKUP(ROW(A140),'فهرست بها کلی'!$D$13:$BO$1660,41,0),"")</f>
        <v/>
      </c>
      <c r="O143" s="174" t="str">
        <f ca="1">IFERROR(VLOOKUP(ROW(A140),'فهرست بها کلی'!$D$13:$BO$1660,44,0),"")</f>
        <v/>
      </c>
      <c r="P143" s="174" t="str">
        <f ca="1">IFERROR(VLOOKUP(ROW(A140),'فهرست بها کلی'!$D$13:$BO$1660,47,0),"")</f>
        <v/>
      </c>
      <c r="Q143" s="174" t="str">
        <f ca="1">IFERROR(VLOOKUP(ROW(A140),'فهرست بها کلی'!$D$13:$BO$1660,50,0),"")</f>
        <v/>
      </c>
      <c r="R143" s="174" t="str">
        <f ca="1">IFERROR(VLOOKUP(ROW(A140),'فهرست بها کلی'!$D$13:$BO$1660,53,0),"")</f>
        <v/>
      </c>
      <c r="S143" s="174" t="str">
        <f ca="1">IFERROR(VLOOKUP(ROW(A140),'فهرست بها کلی'!$D$13:$BO$1660,56,0),"")</f>
        <v/>
      </c>
      <c r="T143" s="174" t="str">
        <f ca="1">IFERROR(VLOOKUP(ROW(A140),'فهرست بها کلی'!$D$13:$BO$1660,59,0),"")</f>
        <v/>
      </c>
      <c r="U143" s="174" t="str">
        <f ca="1">IFERROR(VLOOKUP(ROW(A140),'فهرست بها کلی'!$D$13:$BO$1660,62,0),"")</f>
        <v/>
      </c>
      <c r="V143" s="241">
        <f t="shared" ca="1" si="19"/>
        <v>0</v>
      </c>
      <c r="W143" s="242" t="str">
        <f t="shared" ca="1" si="20"/>
        <v/>
      </c>
      <c r="X143" s="174" t="str">
        <f ca="1">IFERROR(VLOOKUP(ROW(A140),'فهرست بها کلی'!$D$13:$BO$1660,9,0),"")</f>
        <v/>
      </c>
      <c r="Y143" s="174" t="str">
        <f ca="1">IFERROR(VLOOKUP(ROW(A140),'فهرست بها کلی'!$D$13:$BO$1660,10,0),"")</f>
        <v/>
      </c>
      <c r="Z143" s="174" t="str">
        <f ca="1">IFERROR(VLOOKUP(ROW(A140),'فهرست بها کلی'!$D$13:$BO$1660,11,0),"")</f>
        <v/>
      </c>
      <c r="AA143" s="174" t="str">
        <f ca="1">IFERROR(VLOOKUP(ROW(A140),'فهرست بها کلی'!$D$13:$BO$1660,12,0),"")</f>
        <v/>
      </c>
      <c r="AB143" s="243" t="str">
        <f t="shared" ca="1" si="21"/>
        <v/>
      </c>
      <c r="AC143" s="174" t="str">
        <f ca="1">IFERROR(VLOOKUP(ROW(A140),'فهرست بها کلی'!$D$13:$BO$1660,21,0),"")</f>
        <v/>
      </c>
      <c r="AD143" s="174" t="str">
        <f ca="1">IFERROR(VLOOKUP(ROW(A140),'فهرست بها کلی'!$D$13:$BO$1660,24,0),"")</f>
        <v/>
      </c>
      <c r="AE143" s="174" t="str">
        <f ca="1">IFERROR(VLOOKUP(ROW(A140),'فهرست بها کلی'!$D$13:$BO$1660,27,0),"")</f>
        <v/>
      </c>
      <c r="AF143" s="174" t="str">
        <f ca="1">IFERROR(VLOOKUP(ROW(A140),'فهرست بها کلی'!$D$13:$BO$1660,30,0),"")</f>
        <v/>
      </c>
      <c r="AG143" s="174" t="str">
        <f ca="1">IFERROR(VLOOKUP(ROW(A140),'فهرست بها کلی'!$D$13:$BO$1660,33,0),"")</f>
        <v/>
      </c>
      <c r="AH143" s="174" t="str">
        <f ca="1">IFERROR(VLOOKUP(ROW(A140),'فهرست بها کلی'!$D$13:$BO$1660,36,0),"")</f>
        <v/>
      </c>
      <c r="AI143" s="174" t="str">
        <f ca="1">IFERROR(VLOOKUP(ROW(A140),'فهرست بها کلی'!$D$13:$BO$1660,39,0),"")</f>
        <v/>
      </c>
      <c r="AJ143" s="174" t="str">
        <f ca="1">IFERROR(VLOOKUP(ROW(A140),'فهرست بها کلی'!$D$13:$BO$1660,42,0),"")</f>
        <v/>
      </c>
      <c r="AK143" s="174" t="str">
        <f ca="1">IFERROR(VLOOKUP(ROW(A140),'فهرست بها کلی'!$D$13:$BO$1660,45,0),"")</f>
        <v/>
      </c>
      <c r="AL143" s="174" t="str">
        <f ca="1">IFERROR(VLOOKUP(ROW(A140),'فهرست بها کلی'!$D$13:$BO$1660,48,0),"")</f>
        <v/>
      </c>
      <c r="AM143" s="174" t="str">
        <f ca="1">IFERROR(VLOOKUP(ROW(A140),'فهرست بها کلی'!$D$13:$BO$1660,51,0),"")</f>
        <v/>
      </c>
      <c r="AN143" s="174" t="str">
        <f ca="1">IFERROR(VLOOKUP(ROW(A140),'فهرست بها کلی'!$D$13:$BO$1660,54,0),"")</f>
        <v/>
      </c>
      <c r="AO143" s="174" t="str">
        <f ca="1">IFERROR(VLOOKUP(ROW(A140),'فهرست بها کلی'!$D$13:$BO$1660,57,0),"")</f>
        <v/>
      </c>
      <c r="AP143" s="174" t="str">
        <f ca="1">IFERROR(VLOOKUP(ROW(A140),'فهرست بها کلی'!$D$13:$BO$1660,60,0),"")</f>
        <v/>
      </c>
      <c r="AQ143" s="174" t="str">
        <f ca="1">IFERROR(VLOOKUP(ROW(A140),'فهرست بها کلی'!$D$13:$BO$1660,63,0),"")</f>
        <v/>
      </c>
      <c r="AR143" s="244">
        <f t="shared" ca="1" si="22"/>
        <v>0</v>
      </c>
      <c r="AS143" s="174" t="str">
        <f ca="1">IFERROR(VLOOKUP(ROW(A140),'فهرست بها کلی'!$D$13:$BO$1660,22,0),"")</f>
        <v/>
      </c>
      <c r="AT143" s="174" t="str">
        <f ca="1">IFERROR(VLOOKUP(ROW(A140),'فهرست بها کلی'!$D$13:$BO$1660,25,0),"")</f>
        <v/>
      </c>
      <c r="AU143" s="174" t="str">
        <f ca="1">IFERROR(VLOOKUP(ROW(A140),'فهرست بها کلی'!$D$13:$BO$1660,28,0),"")</f>
        <v/>
      </c>
      <c r="AV143" s="174" t="str">
        <f ca="1">IFERROR(VLOOKUP(ROW(A140),'فهرست بها کلی'!$D$13:$BO$1660,31,0),"")</f>
        <v/>
      </c>
      <c r="AW143" s="174" t="str">
        <f ca="1">IFERROR(VLOOKUP(ROW(A140),'فهرست بها کلی'!$D$13:$BO$1660,34,0),"")</f>
        <v/>
      </c>
      <c r="AX143" s="174" t="str">
        <f ca="1">IFERROR(VLOOKUP(ROW(A140),'فهرست بها کلی'!$D$13:$BO$1660,37,0),"")</f>
        <v/>
      </c>
      <c r="AY143" s="174" t="str">
        <f ca="1">IFERROR(VLOOKUP(ROW(A140),'فهرست بها کلی'!$D$13:$BO$1660,40,0),"")</f>
        <v/>
      </c>
      <c r="AZ143" s="174" t="str">
        <f ca="1">IFERROR(VLOOKUP(ROW(A140),'فهرست بها کلی'!$D$13:$BO$1660,43,0),"")</f>
        <v/>
      </c>
      <c r="BA143" s="174" t="str">
        <f ca="1">IFERROR(VLOOKUP(ROW(A140),'فهرست بها کلی'!$D$13:$BO$1660,46,0),"")</f>
        <v/>
      </c>
      <c r="BB143" s="174" t="str">
        <f ca="1">IFERROR(VLOOKUP(ROW(A140),'فهرست بها کلی'!$D$13:$BO$1660,49,0),"")</f>
        <v/>
      </c>
      <c r="BC143" s="174" t="str">
        <f ca="1">IFERROR(VLOOKUP(ROW(A140),'فهرست بها کلی'!$D$13:$BO$1660,52,0),"")</f>
        <v/>
      </c>
      <c r="BD143" s="174" t="str">
        <f ca="1">IFERROR(VLOOKUP(ROW(A140),'فهرست بها کلی'!$D$13:$BO$1660,55,0),"")</f>
        <v/>
      </c>
      <c r="BE143" s="174" t="str">
        <f ca="1">IFERROR(VLOOKUP(ROW(A140),'فهرست بها کلی'!$D$13:$BO$1660,58,0),"")</f>
        <v/>
      </c>
      <c r="BF143" s="174" t="str">
        <f ca="1">IFERROR(VLOOKUP(ROW(A140),'فهرست بها کلی'!$D$13:$BO$1660,61,0),"")</f>
        <v/>
      </c>
      <c r="BG143" s="174" t="str">
        <f ca="1">IFERROR(VLOOKUP(ROW(B140),'فهرست بها کلی'!$D$13:$BO$1660,64,0),"")</f>
        <v/>
      </c>
      <c r="BH143" s="174" t="str">
        <f ca="1">IFERROR(VLOOKUP(ROW(C140),'فهرست بها کلی'!$D$13:$BO$1660,15,0),"")</f>
        <v/>
      </c>
      <c r="BI143" s="245" t="str">
        <f t="shared" ca="1" si="23"/>
        <v xml:space="preserve"> </v>
      </c>
      <c r="BJ143" s="245" t="str">
        <f t="shared" ca="1" si="24"/>
        <v/>
      </c>
      <c r="BK143" s="189" t="str">
        <f t="shared" ca="1" si="25"/>
        <v/>
      </c>
      <c r="BL143" s="168" t="e">
        <f t="shared" ca="1" si="18"/>
        <v>#VALUE!</v>
      </c>
    </row>
    <row r="144" spans="1:64" ht="34.5" customHeight="1">
      <c r="A144" s="174" t="str">
        <f ca="1">IFERROR(VLOOKUP(ROW(A141),'فهرست بها کلی'!$D$13:$BO$1660,1,0),"")</f>
        <v/>
      </c>
      <c r="B144" s="174" t="str">
        <f ca="1">IFERROR(VLOOKUP(ROW(A141),'فهرست بها کلی'!$D$13:$BO$1660,4,0),"")</f>
        <v/>
      </c>
      <c r="C144" s="174" t="str">
        <f ca="1">IFERROR(VLOOKUP(ROW(A141),'فهرست بها کلی'!$D$13:$BO$1660,5,0),"")</f>
        <v/>
      </c>
      <c r="D144" s="174" t="str">
        <f ca="1">IFERROR(VLOOKUP(ROW(A141),'فهرست بها کلی'!$D$13:$BO$1660,6,0),"")</f>
        <v/>
      </c>
      <c r="E144" s="174" t="str">
        <f ca="1">IFERROR(VLOOKUP(ROW(A141),'فهرست بها کلی'!$D$13:$BO$1660,7,0),"")</f>
        <v/>
      </c>
      <c r="F144" s="174" t="str">
        <f ca="1">IFERROR(VLOOKUP(ROW(A141),'فهرست بها کلی'!$D$13:$BO$1660,8,0),"")</f>
        <v/>
      </c>
      <c r="G144" s="174" t="str">
        <f ca="1">IFERROR(VLOOKUP(ROW(A141),'فهرست بها کلی'!$D$13:$BO$1660,20,0),"")</f>
        <v/>
      </c>
      <c r="H144" s="174" t="str">
        <f ca="1">IFERROR(VLOOKUP(ROW(A141),'فهرست بها کلی'!$D$13:$BO$1660,23,0),"")</f>
        <v/>
      </c>
      <c r="I144" s="174" t="str">
        <f ca="1">IFERROR(VLOOKUP(ROW(A141),'فهرست بها کلی'!$D$13:$BO$1660,26,0),"")</f>
        <v/>
      </c>
      <c r="J144" s="174" t="str">
        <f ca="1">IFERROR(VLOOKUP(ROW(A141),'فهرست بها کلی'!$D$13:$BO$1660,29,0),"")</f>
        <v/>
      </c>
      <c r="K144" s="174" t="str">
        <f ca="1">IFERROR(VLOOKUP(ROW(A141),'فهرست بها کلی'!$D$13:$BO$1660,32,0),"")</f>
        <v/>
      </c>
      <c r="L144" s="174" t="str">
        <f ca="1">IFERROR(VLOOKUP(ROW(A141),'فهرست بها کلی'!$D$13:$BO$1660,35,0),"")</f>
        <v/>
      </c>
      <c r="M144" s="174" t="str">
        <f ca="1">IFERROR(VLOOKUP(ROW(A141),'فهرست بها کلی'!$D$13:$BO$1660,38,0),"")</f>
        <v/>
      </c>
      <c r="N144" s="174" t="str">
        <f ca="1">IFERROR(VLOOKUP(ROW(A141),'فهرست بها کلی'!$D$13:$BO$1660,41,0),"")</f>
        <v/>
      </c>
      <c r="O144" s="174" t="str">
        <f ca="1">IFERROR(VLOOKUP(ROW(A141),'فهرست بها کلی'!$D$13:$BO$1660,44,0),"")</f>
        <v/>
      </c>
      <c r="P144" s="174" t="str">
        <f ca="1">IFERROR(VLOOKUP(ROW(A141),'فهرست بها کلی'!$D$13:$BO$1660,47,0),"")</f>
        <v/>
      </c>
      <c r="Q144" s="174" t="str">
        <f ca="1">IFERROR(VLOOKUP(ROW(A141),'فهرست بها کلی'!$D$13:$BO$1660,50,0),"")</f>
        <v/>
      </c>
      <c r="R144" s="174" t="str">
        <f ca="1">IFERROR(VLOOKUP(ROW(A141),'فهرست بها کلی'!$D$13:$BO$1660,53,0),"")</f>
        <v/>
      </c>
      <c r="S144" s="174" t="str">
        <f ca="1">IFERROR(VLOOKUP(ROW(A141),'فهرست بها کلی'!$D$13:$BO$1660,56,0),"")</f>
        <v/>
      </c>
      <c r="T144" s="174" t="str">
        <f ca="1">IFERROR(VLOOKUP(ROW(A141),'فهرست بها کلی'!$D$13:$BO$1660,59,0),"")</f>
        <v/>
      </c>
      <c r="U144" s="174" t="str">
        <f ca="1">IFERROR(VLOOKUP(ROW(A141),'فهرست بها کلی'!$D$13:$BO$1660,62,0),"")</f>
        <v/>
      </c>
      <c r="V144" s="241">
        <f t="shared" ca="1" si="19"/>
        <v>0</v>
      </c>
      <c r="W144" s="242" t="str">
        <f t="shared" ca="1" si="20"/>
        <v/>
      </c>
      <c r="X144" s="174" t="str">
        <f ca="1">IFERROR(VLOOKUP(ROW(A141),'فهرست بها کلی'!$D$13:$BO$1660,9,0),"")</f>
        <v/>
      </c>
      <c r="Y144" s="174" t="str">
        <f ca="1">IFERROR(VLOOKUP(ROW(A141),'فهرست بها کلی'!$D$13:$BO$1660,10,0),"")</f>
        <v/>
      </c>
      <c r="Z144" s="174" t="str">
        <f ca="1">IFERROR(VLOOKUP(ROW(A141),'فهرست بها کلی'!$D$13:$BO$1660,11,0),"")</f>
        <v/>
      </c>
      <c r="AA144" s="174" t="str">
        <f ca="1">IFERROR(VLOOKUP(ROW(A141),'فهرست بها کلی'!$D$13:$BO$1660,12,0),"")</f>
        <v/>
      </c>
      <c r="AB144" s="243" t="str">
        <f t="shared" ca="1" si="21"/>
        <v/>
      </c>
      <c r="AC144" s="174" t="str">
        <f ca="1">IFERROR(VLOOKUP(ROW(A141),'فهرست بها کلی'!$D$13:$BO$1660,21,0),"")</f>
        <v/>
      </c>
      <c r="AD144" s="174" t="str">
        <f ca="1">IFERROR(VLOOKUP(ROW(A141),'فهرست بها کلی'!$D$13:$BO$1660,24,0),"")</f>
        <v/>
      </c>
      <c r="AE144" s="174" t="str">
        <f ca="1">IFERROR(VLOOKUP(ROW(A141),'فهرست بها کلی'!$D$13:$BO$1660,27,0),"")</f>
        <v/>
      </c>
      <c r="AF144" s="174" t="str">
        <f ca="1">IFERROR(VLOOKUP(ROW(A141),'فهرست بها کلی'!$D$13:$BO$1660,30,0),"")</f>
        <v/>
      </c>
      <c r="AG144" s="174" t="str">
        <f ca="1">IFERROR(VLOOKUP(ROW(A141),'فهرست بها کلی'!$D$13:$BO$1660,33,0),"")</f>
        <v/>
      </c>
      <c r="AH144" s="174" t="str">
        <f ca="1">IFERROR(VLOOKUP(ROW(A141),'فهرست بها کلی'!$D$13:$BO$1660,36,0),"")</f>
        <v/>
      </c>
      <c r="AI144" s="174" t="str">
        <f ca="1">IFERROR(VLOOKUP(ROW(A141),'فهرست بها کلی'!$D$13:$BO$1660,39,0),"")</f>
        <v/>
      </c>
      <c r="AJ144" s="174" t="str">
        <f ca="1">IFERROR(VLOOKUP(ROW(A141),'فهرست بها کلی'!$D$13:$BO$1660,42,0),"")</f>
        <v/>
      </c>
      <c r="AK144" s="174" t="str">
        <f ca="1">IFERROR(VLOOKUP(ROW(A141),'فهرست بها کلی'!$D$13:$BO$1660,45,0),"")</f>
        <v/>
      </c>
      <c r="AL144" s="174" t="str">
        <f ca="1">IFERROR(VLOOKUP(ROW(A141),'فهرست بها کلی'!$D$13:$BO$1660,48,0),"")</f>
        <v/>
      </c>
      <c r="AM144" s="174" t="str">
        <f ca="1">IFERROR(VLOOKUP(ROW(A141),'فهرست بها کلی'!$D$13:$BO$1660,51,0),"")</f>
        <v/>
      </c>
      <c r="AN144" s="174" t="str">
        <f ca="1">IFERROR(VLOOKUP(ROW(A141),'فهرست بها کلی'!$D$13:$BO$1660,54,0),"")</f>
        <v/>
      </c>
      <c r="AO144" s="174" t="str">
        <f ca="1">IFERROR(VLOOKUP(ROW(A141),'فهرست بها کلی'!$D$13:$BO$1660,57,0),"")</f>
        <v/>
      </c>
      <c r="AP144" s="174" t="str">
        <f ca="1">IFERROR(VLOOKUP(ROW(A141),'فهرست بها کلی'!$D$13:$BO$1660,60,0),"")</f>
        <v/>
      </c>
      <c r="AQ144" s="174" t="str">
        <f ca="1">IFERROR(VLOOKUP(ROW(A141),'فهرست بها کلی'!$D$13:$BO$1660,63,0),"")</f>
        <v/>
      </c>
      <c r="AR144" s="244">
        <f t="shared" ca="1" si="22"/>
        <v>0</v>
      </c>
      <c r="AS144" s="174" t="str">
        <f ca="1">IFERROR(VLOOKUP(ROW(A141),'فهرست بها کلی'!$D$13:$BO$1660,22,0),"")</f>
        <v/>
      </c>
      <c r="AT144" s="174" t="str">
        <f ca="1">IFERROR(VLOOKUP(ROW(A141),'فهرست بها کلی'!$D$13:$BO$1660,25,0),"")</f>
        <v/>
      </c>
      <c r="AU144" s="174" t="str">
        <f ca="1">IFERROR(VLOOKUP(ROW(A141),'فهرست بها کلی'!$D$13:$BO$1660,28,0),"")</f>
        <v/>
      </c>
      <c r="AV144" s="174" t="str">
        <f ca="1">IFERROR(VLOOKUP(ROW(A141),'فهرست بها کلی'!$D$13:$BO$1660,31,0),"")</f>
        <v/>
      </c>
      <c r="AW144" s="174" t="str">
        <f ca="1">IFERROR(VLOOKUP(ROW(A141),'فهرست بها کلی'!$D$13:$BO$1660,34,0),"")</f>
        <v/>
      </c>
      <c r="AX144" s="174" t="str">
        <f ca="1">IFERROR(VLOOKUP(ROW(A141),'فهرست بها کلی'!$D$13:$BO$1660,37,0),"")</f>
        <v/>
      </c>
      <c r="AY144" s="174" t="str">
        <f ca="1">IFERROR(VLOOKUP(ROW(A141),'فهرست بها کلی'!$D$13:$BO$1660,40,0),"")</f>
        <v/>
      </c>
      <c r="AZ144" s="174" t="str">
        <f ca="1">IFERROR(VLOOKUP(ROW(A141),'فهرست بها کلی'!$D$13:$BO$1660,43,0),"")</f>
        <v/>
      </c>
      <c r="BA144" s="174" t="str">
        <f ca="1">IFERROR(VLOOKUP(ROW(A141),'فهرست بها کلی'!$D$13:$BO$1660,46,0),"")</f>
        <v/>
      </c>
      <c r="BB144" s="174" t="str">
        <f ca="1">IFERROR(VLOOKUP(ROW(A141),'فهرست بها کلی'!$D$13:$BO$1660,49,0),"")</f>
        <v/>
      </c>
      <c r="BC144" s="174" t="str">
        <f ca="1">IFERROR(VLOOKUP(ROW(A141),'فهرست بها کلی'!$D$13:$BO$1660,52,0),"")</f>
        <v/>
      </c>
      <c r="BD144" s="174" t="str">
        <f ca="1">IFERROR(VLOOKUP(ROW(A141),'فهرست بها کلی'!$D$13:$BO$1660,55,0),"")</f>
        <v/>
      </c>
      <c r="BE144" s="174" t="str">
        <f ca="1">IFERROR(VLOOKUP(ROW(A141),'فهرست بها کلی'!$D$13:$BO$1660,58,0),"")</f>
        <v/>
      </c>
      <c r="BF144" s="174" t="str">
        <f ca="1">IFERROR(VLOOKUP(ROW(A141),'فهرست بها کلی'!$D$13:$BO$1660,61,0),"")</f>
        <v/>
      </c>
      <c r="BG144" s="174" t="str">
        <f ca="1">IFERROR(VLOOKUP(ROW(B141),'فهرست بها کلی'!$D$13:$BO$1660,64,0),"")</f>
        <v/>
      </c>
      <c r="BH144" s="174" t="str">
        <f ca="1">IFERROR(VLOOKUP(ROW(C141),'فهرست بها کلی'!$D$13:$BO$1660,15,0),"")</f>
        <v/>
      </c>
      <c r="BI144" s="245" t="str">
        <f t="shared" ca="1" si="23"/>
        <v xml:space="preserve"> </v>
      </c>
      <c r="BJ144" s="245" t="str">
        <f t="shared" ca="1" si="24"/>
        <v/>
      </c>
      <c r="BK144" s="189" t="str">
        <f t="shared" ca="1" si="25"/>
        <v/>
      </c>
      <c r="BL144" s="168" t="e">
        <f t="shared" ca="1" si="18"/>
        <v>#VALUE!</v>
      </c>
    </row>
    <row r="145" spans="1:64" ht="34.5" customHeight="1">
      <c r="A145" s="174" t="str">
        <f ca="1">IFERROR(VLOOKUP(ROW(A142),'فهرست بها کلی'!$D$13:$BO$1660,1,0),"")</f>
        <v/>
      </c>
      <c r="B145" s="174" t="str">
        <f ca="1">IFERROR(VLOOKUP(ROW(A142),'فهرست بها کلی'!$D$13:$BO$1660,4,0),"")</f>
        <v/>
      </c>
      <c r="C145" s="174" t="str">
        <f ca="1">IFERROR(VLOOKUP(ROW(A142),'فهرست بها کلی'!$D$13:$BO$1660,5,0),"")</f>
        <v/>
      </c>
      <c r="D145" s="174" t="str">
        <f ca="1">IFERROR(VLOOKUP(ROW(A142),'فهرست بها کلی'!$D$13:$BO$1660,6,0),"")</f>
        <v/>
      </c>
      <c r="E145" s="174" t="str">
        <f ca="1">IFERROR(VLOOKUP(ROW(A142),'فهرست بها کلی'!$D$13:$BO$1660,7,0),"")</f>
        <v/>
      </c>
      <c r="F145" s="174" t="str">
        <f ca="1">IFERROR(VLOOKUP(ROW(A142),'فهرست بها کلی'!$D$13:$BO$1660,8,0),"")</f>
        <v/>
      </c>
      <c r="G145" s="174" t="str">
        <f ca="1">IFERROR(VLOOKUP(ROW(A142),'فهرست بها کلی'!$D$13:$BO$1660,20,0),"")</f>
        <v/>
      </c>
      <c r="H145" s="174" t="str">
        <f ca="1">IFERROR(VLOOKUP(ROW(A142),'فهرست بها کلی'!$D$13:$BO$1660,23,0),"")</f>
        <v/>
      </c>
      <c r="I145" s="174" t="str">
        <f ca="1">IFERROR(VLOOKUP(ROW(A142),'فهرست بها کلی'!$D$13:$BO$1660,26,0),"")</f>
        <v/>
      </c>
      <c r="J145" s="174" t="str">
        <f ca="1">IFERROR(VLOOKUP(ROW(A142),'فهرست بها کلی'!$D$13:$BO$1660,29,0),"")</f>
        <v/>
      </c>
      <c r="K145" s="174" t="str">
        <f ca="1">IFERROR(VLOOKUP(ROW(A142),'فهرست بها کلی'!$D$13:$BO$1660,32,0),"")</f>
        <v/>
      </c>
      <c r="L145" s="174" t="str">
        <f ca="1">IFERROR(VLOOKUP(ROW(A142),'فهرست بها کلی'!$D$13:$BO$1660,35,0),"")</f>
        <v/>
      </c>
      <c r="M145" s="174" t="str">
        <f ca="1">IFERROR(VLOOKUP(ROW(A142),'فهرست بها کلی'!$D$13:$BO$1660,38,0),"")</f>
        <v/>
      </c>
      <c r="N145" s="174" t="str">
        <f ca="1">IFERROR(VLOOKUP(ROW(A142),'فهرست بها کلی'!$D$13:$BO$1660,41,0),"")</f>
        <v/>
      </c>
      <c r="O145" s="174" t="str">
        <f ca="1">IFERROR(VLOOKUP(ROW(A142),'فهرست بها کلی'!$D$13:$BO$1660,44,0),"")</f>
        <v/>
      </c>
      <c r="P145" s="174" t="str">
        <f ca="1">IFERROR(VLOOKUP(ROW(A142),'فهرست بها کلی'!$D$13:$BO$1660,47,0),"")</f>
        <v/>
      </c>
      <c r="Q145" s="174" t="str">
        <f ca="1">IFERROR(VLOOKUP(ROW(A142),'فهرست بها کلی'!$D$13:$BO$1660,50,0),"")</f>
        <v/>
      </c>
      <c r="R145" s="174" t="str">
        <f ca="1">IFERROR(VLOOKUP(ROW(A142),'فهرست بها کلی'!$D$13:$BO$1660,53,0),"")</f>
        <v/>
      </c>
      <c r="S145" s="174" t="str">
        <f ca="1">IFERROR(VLOOKUP(ROW(A142),'فهرست بها کلی'!$D$13:$BO$1660,56,0),"")</f>
        <v/>
      </c>
      <c r="T145" s="174" t="str">
        <f ca="1">IFERROR(VLOOKUP(ROW(A142),'فهرست بها کلی'!$D$13:$BO$1660,59,0),"")</f>
        <v/>
      </c>
      <c r="U145" s="174" t="str">
        <f ca="1">IFERROR(VLOOKUP(ROW(A142),'فهرست بها کلی'!$D$13:$BO$1660,62,0),"")</f>
        <v/>
      </c>
      <c r="V145" s="241">
        <f t="shared" ca="1" si="19"/>
        <v>0</v>
      </c>
      <c r="W145" s="242" t="str">
        <f t="shared" ca="1" si="20"/>
        <v/>
      </c>
      <c r="X145" s="174" t="str">
        <f ca="1">IFERROR(VLOOKUP(ROW(A142),'فهرست بها کلی'!$D$13:$BO$1660,9,0),"")</f>
        <v/>
      </c>
      <c r="Y145" s="174" t="str">
        <f ca="1">IFERROR(VLOOKUP(ROW(A142),'فهرست بها کلی'!$D$13:$BO$1660,10,0),"")</f>
        <v/>
      </c>
      <c r="Z145" s="174" t="str">
        <f ca="1">IFERROR(VLOOKUP(ROW(A142),'فهرست بها کلی'!$D$13:$BO$1660,11,0),"")</f>
        <v/>
      </c>
      <c r="AA145" s="174" t="str">
        <f ca="1">IFERROR(VLOOKUP(ROW(A142),'فهرست بها کلی'!$D$13:$BO$1660,12,0),"")</f>
        <v/>
      </c>
      <c r="AB145" s="243" t="str">
        <f t="shared" ca="1" si="21"/>
        <v/>
      </c>
      <c r="AC145" s="174" t="str">
        <f ca="1">IFERROR(VLOOKUP(ROW(A142),'فهرست بها کلی'!$D$13:$BO$1660,21,0),"")</f>
        <v/>
      </c>
      <c r="AD145" s="174" t="str">
        <f ca="1">IFERROR(VLOOKUP(ROW(A142),'فهرست بها کلی'!$D$13:$BO$1660,24,0),"")</f>
        <v/>
      </c>
      <c r="AE145" s="174" t="str">
        <f ca="1">IFERROR(VLOOKUP(ROW(A142),'فهرست بها کلی'!$D$13:$BO$1660,27,0),"")</f>
        <v/>
      </c>
      <c r="AF145" s="174" t="str">
        <f ca="1">IFERROR(VLOOKUP(ROW(A142),'فهرست بها کلی'!$D$13:$BO$1660,30,0),"")</f>
        <v/>
      </c>
      <c r="AG145" s="174" t="str">
        <f ca="1">IFERROR(VLOOKUP(ROW(A142),'فهرست بها کلی'!$D$13:$BO$1660,33,0),"")</f>
        <v/>
      </c>
      <c r="AH145" s="174" t="str">
        <f ca="1">IFERROR(VLOOKUP(ROW(A142),'فهرست بها کلی'!$D$13:$BO$1660,36,0),"")</f>
        <v/>
      </c>
      <c r="AI145" s="174" t="str">
        <f ca="1">IFERROR(VLOOKUP(ROW(A142),'فهرست بها کلی'!$D$13:$BO$1660,39,0),"")</f>
        <v/>
      </c>
      <c r="AJ145" s="174" t="str">
        <f ca="1">IFERROR(VLOOKUP(ROW(A142),'فهرست بها کلی'!$D$13:$BO$1660,42,0),"")</f>
        <v/>
      </c>
      <c r="AK145" s="174" t="str">
        <f ca="1">IFERROR(VLOOKUP(ROW(A142),'فهرست بها کلی'!$D$13:$BO$1660,45,0),"")</f>
        <v/>
      </c>
      <c r="AL145" s="174" t="str">
        <f ca="1">IFERROR(VLOOKUP(ROW(A142),'فهرست بها کلی'!$D$13:$BO$1660,48,0),"")</f>
        <v/>
      </c>
      <c r="AM145" s="174" t="str">
        <f ca="1">IFERROR(VLOOKUP(ROW(A142),'فهرست بها کلی'!$D$13:$BO$1660,51,0),"")</f>
        <v/>
      </c>
      <c r="AN145" s="174" t="str">
        <f ca="1">IFERROR(VLOOKUP(ROW(A142),'فهرست بها کلی'!$D$13:$BO$1660,54,0),"")</f>
        <v/>
      </c>
      <c r="AO145" s="174" t="str">
        <f ca="1">IFERROR(VLOOKUP(ROW(A142),'فهرست بها کلی'!$D$13:$BO$1660,57,0),"")</f>
        <v/>
      </c>
      <c r="AP145" s="174" t="str">
        <f ca="1">IFERROR(VLOOKUP(ROW(A142),'فهرست بها کلی'!$D$13:$BO$1660,60,0),"")</f>
        <v/>
      </c>
      <c r="AQ145" s="174" t="str">
        <f ca="1">IFERROR(VLOOKUP(ROW(A142),'فهرست بها کلی'!$D$13:$BO$1660,63,0),"")</f>
        <v/>
      </c>
      <c r="AR145" s="244">
        <f t="shared" ca="1" si="22"/>
        <v>0</v>
      </c>
      <c r="AS145" s="174" t="str">
        <f ca="1">IFERROR(VLOOKUP(ROW(A142),'فهرست بها کلی'!$D$13:$BO$1660,22,0),"")</f>
        <v/>
      </c>
      <c r="AT145" s="174" t="str">
        <f ca="1">IFERROR(VLOOKUP(ROW(A142),'فهرست بها کلی'!$D$13:$BO$1660,25,0),"")</f>
        <v/>
      </c>
      <c r="AU145" s="174" t="str">
        <f ca="1">IFERROR(VLOOKUP(ROW(A142),'فهرست بها کلی'!$D$13:$BO$1660,28,0),"")</f>
        <v/>
      </c>
      <c r="AV145" s="174" t="str">
        <f ca="1">IFERROR(VLOOKUP(ROW(A142),'فهرست بها کلی'!$D$13:$BO$1660,31,0),"")</f>
        <v/>
      </c>
      <c r="AW145" s="174" t="str">
        <f ca="1">IFERROR(VLOOKUP(ROW(A142),'فهرست بها کلی'!$D$13:$BO$1660,34,0),"")</f>
        <v/>
      </c>
      <c r="AX145" s="174" t="str">
        <f ca="1">IFERROR(VLOOKUP(ROW(A142),'فهرست بها کلی'!$D$13:$BO$1660,37,0),"")</f>
        <v/>
      </c>
      <c r="AY145" s="174" t="str">
        <f ca="1">IFERROR(VLOOKUP(ROW(A142),'فهرست بها کلی'!$D$13:$BO$1660,40,0),"")</f>
        <v/>
      </c>
      <c r="AZ145" s="174" t="str">
        <f ca="1">IFERROR(VLOOKUP(ROW(A142),'فهرست بها کلی'!$D$13:$BO$1660,43,0),"")</f>
        <v/>
      </c>
      <c r="BA145" s="174" t="str">
        <f ca="1">IFERROR(VLOOKUP(ROW(A142),'فهرست بها کلی'!$D$13:$BO$1660,46,0),"")</f>
        <v/>
      </c>
      <c r="BB145" s="174" t="str">
        <f ca="1">IFERROR(VLOOKUP(ROW(A142),'فهرست بها کلی'!$D$13:$BO$1660,49,0),"")</f>
        <v/>
      </c>
      <c r="BC145" s="174" t="str">
        <f ca="1">IFERROR(VLOOKUP(ROW(A142),'فهرست بها کلی'!$D$13:$BO$1660,52,0),"")</f>
        <v/>
      </c>
      <c r="BD145" s="174" t="str">
        <f ca="1">IFERROR(VLOOKUP(ROW(A142),'فهرست بها کلی'!$D$13:$BO$1660,55,0),"")</f>
        <v/>
      </c>
      <c r="BE145" s="174" t="str">
        <f ca="1">IFERROR(VLOOKUP(ROW(A142),'فهرست بها کلی'!$D$13:$BO$1660,58,0),"")</f>
        <v/>
      </c>
      <c r="BF145" s="174" t="str">
        <f ca="1">IFERROR(VLOOKUP(ROW(A142),'فهرست بها کلی'!$D$13:$BO$1660,61,0),"")</f>
        <v/>
      </c>
      <c r="BG145" s="174" t="str">
        <f ca="1">IFERROR(VLOOKUP(ROW(B142),'فهرست بها کلی'!$D$13:$BO$1660,64,0),"")</f>
        <v/>
      </c>
      <c r="BH145" s="174" t="str">
        <f ca="1">IFERROR(VLOOKUP(ROW(C142),'فهرست بها کلی'!$D$13:$BO$1660,15,0),"")</f>
        <v/>
      </c>
      <c r="BI145" s="245" t="str">
        <f t="shared" ca="1" si="23"/>
        <v xml:space="preserve"> </v>
      </c>
      <c r="BJ145" s="245" t="str">
        <f t="shared" ca="1" si="24"/>
        <v/>
      </c>
      <c r="BK145" s="189" t="str">
        <f t="shared" ca="1" si="25"/>
        <v/>
      </c>
      <c r="BL145" s="168" t="e">
        <f t="shared" ca="1" si="18"/>
        <v>#VALUE!</v>
      </c>
    </row>
    <row r="146" spans="1:64" ht="34.5" customHeight="1">
      <c r="A146" s="174" t="str">
        <f ca="1">IFERROR(VLOOKUP(ROW(A143),'فهرست بها کلی'!$D$13:$BO$1660,1,0),"")</f>
        <v/>
      </c>
      <c r="B146" s="174" t="str">
        <f ca="1">IFERROR(VLOOKUP(ROW(A143),'فهرست بها کلی'!$D$13:$BO$1660,4,0),"")</f>
        <v/>
      </c>
      <c r="C146" s="174" t="str">
        <f ca="1">IFERROR(VLOOKUP(ROW(A143),'فهرست بها کلی'!$D$13:$BO$1660,5,0),"")</f>
        <v/>
      </c>
      <c r="D146" s="174" t="str">
        <f ca="1">IFERROR(VLOOKUP(ROW(A143),'فهرست بها کلی'!$D$13:$BO$1660,6,0),"")</f>
        <v/>
      </c>
      <c r="E146" s="174" t="str">
        <f ca="1">IFERROR(VLOOKUP(ROW(A143),'فهرست بها کلی'!$D$13:$BO$1660,7,0),"")</f>
        <v/>
      </c>
      <c r="F146" s="174" t="str">
        <f ca="1">IFERROR(VLOOKUP(ROW(A143),'فهرست بها کلی'!$D$13:$BO$1660,8,0),"")</f>
        <v/>
      </c>
      <c r="G146" s="174" t="str">
        <f ca="1">IFERROR(VLOOKUP(ROW(A143),'فهرست بها کلی'!$D$13:$BO$1660,20,0),"")</f>
        <v/>
      </c>
      <c r="H146" s="174" t="str">
        <f ca="1">IFERROR(VLOOKUP(ROW(A143),'فهرست بها کلی'!$D$13:$BO$1660,23,0),"")</f>
        <v/>
      </c>
      <c r="I146" s="174" t="str">
        <f ca="1">IFERROR(VLOOKUP(ROW(A143),'فهرست بها کلی'!$D$13:$BO$1660,26,0),"")</f>
        <v/>
      </c>
      <c r="J146" s="174" t="str">
        <f ca="1">IFERROR(VLOOKUP(ROW(A143),'فهرست بها کلی'!$D$13:$BO$1660,29,0),"")</f>
        <v/>
      </c>
      <c r="K146" s="174" t="str">
        <f ca="1">IFERROR(VLOOKUP(ROW(A143),'فهرست بها کلی'!$D$13:$BO$1660,32,0),"")</f>
        <v/>
      </c>
      <c r="L146" s="174" t="str">
        <f ca="1">IFERROR(VLOOKUP(ROW(A143),'فهرست بها کلی'!$D$13:$BO$1660,35,0),"")</f>
        <v/>
      </c>
      <c r="M146" s="174" t="str">
        <f ca="1">IFERROR(VLOOKUP(ROW(A143),'فهرست بها کلی'!$D$13:$BO$1660,38,0),"")</f>
        <v/>
      </c>
      <c r="N146" s="174" t="str">
        <f ca="1">IFERROR(VLOOKUP(ROW(A143),'فهرست بها کلی'!$D$13:$BO$1660,41,0),"")</f>
        <v/>
      </c>
      <c r="O146" s="174" t="str">
        <f ca="1">IFERROR(VLOOKUP(ROW(A143),'فهرست بها کلی'!$D$13:$BO$1660,44,0),"")</f>
        <v/>
      </c>
      <c r="P146" s="174" t="str">
        <f ca="1">IFERROR(VLOOKUP(ROW(A143),'فهرست بها کلی'!$D$13:$BO$1660,47,0),"")</f>
        <v/>
      </c>
      <c r="Q146" s="174" t="str">
        <f ca="1">IFERROR(VLOOKUP(ROW(A143),'فهرست بها کلی'!$D$13:$BO$1660,50,0),"")</f>
        <v/>
      </c>
      <c r="R146" s="174" t="str">
        <f ca="1">IFERROR(VLOOKUP(ROW(A143),'فهرست بها کلی'!$D$13:$BO$1660,53,0),"")</f>
        <v/>
      </c>
      <c r="S146" s="174" t="str">
        <f ca="1">IFERROR(VLOOKUP(ROW(A143),'فهرست بها کلی'!$D$13:$BO$1660,56,0),"")</f>
        <v/>
      </c>
      <c r="T146" s="174" t="str">
        <f ca="1">IFERROR(VLOOKUP(ROW(A143),'فهرست بها کلی'!$D$13:$BO$1660,59,0),"")</f>
        <v/>
      </c>
      <c r="U146" s="174" t="str">
        <f ca="1">IFERROR(VLOOKUP(ROW(A143),'فهرست بها کلی'!$D$13:$BO$1660,62,0),"")</f>
        <v/>
      </c>
      <c r="V146" s="241">
        <f t="shared" ca="1" si="19"/>
        <v>0</v>
      </c>
      <c r="W146" s="242" t="str">
        <f t="shared" ca="1" si="20"/>
        <v/>
      </c>
      <c r="X146" s="174" t="str">
        <f ca="1">IFERROR(VLOOKUP(ROW(A143),'فهرست بها کلی'!$D$13:$BO$1660,9,0),"")</f>
        <v/>
      </c>
      <c r="Y146" s="174" t="str">
        <f ca="1">IFERROR(VLOOKUP(ROW(A143),'فهرست بها کلی'!$D$13:$BO$1660,10,0),"")</f>
        <v/>
      </c>
      <c r="Z146" s="174" t="str">
        <f ca="1">IFERROR(VLOOKUP(ROW(A143),'فهرست بها کلی'!$D$13:$BO$1660,11,0),"")</f>
        <v/>
      </c>
      <c r="AA146" s="174" t="str">
        <f ca="1">IFERROR(VLOOKUP(ROW(A143),'فهرست بها کلی'!$D$13:$BO$1660,12,0),"")</f>
        <v/>
      </c>
      <c r="AB146" s="243" t="str">
        <f t="shared" ca="1" si="21"/>
        <v/>
      </c>
      <c r="AC146" s="174" t="str">
        <f ca="1">IFERROR(VLOOKUP(ROW(A143),'فهرست بها کلی'!$D$13:$BO$1660,21,0),"")</f>
        <v/>
      </c>
      <c r="AD146" s="174" t="str">
        <f ca="1">IFERROR(VLOOKUP(ROW(A143),'فهرست بها کلی'!$D$13:$BO$1660,24,0),"")</f>
        <v/>
      </c>
      <c r="AE146" s="174" t="str">
        <f ca="1">IFERROR(VLOOKUP(ROW(A143),'فهرست بها کلی'!$D$13:$BO$1660,27,0),"")</f>
        <v/>
      </c>
      <c r="AF146" s="174" t="str">
        <f ca="1">IFERROR(VLOOKUP(ROW(A143),'فهرست بها کلی'!$D$13:$BO$1660,30,0),"")</f>
        <v/>
      </c>
      <c r="AG146" s="174" t="str">
        <f ca="1">IFERROR(VLOOKUP(ROW(A143),'فهرست بها کلی'!$D$13:$BO$1660,33,0),"")</f>
        <v/>
      </c>
      <c r="AH146" s="174" t="str">
        <f ca="1">IFERROR(VLOOKUP(ROW(A143),'فهرست بها کلی'!$D$13:$BO$1660,36,0),"")</f>
        <v/>
      </c>
      <c r="AI146" s="174" t="str">
        <f ca="1">IFERROR(VLOOKUP(ROW(A143),'فهرست بها کلی'!$D$13:$BO$1660,39,0),"")</f>
        <v/>
      </c>
      <c r="AJ146" s="174" t="str">
        <f ca="1">IFERROR(VLOOKUP(ROW(A143),'فهرست بها کلی'!$D$13:$BO$1660,42,0),"")</f>
        <v/>
      </c>
      <c r="AK146" s="174" t="str">
        <f ca="1">IFERROR(VLOOKUP(ROW(A143),'فهرست بها کلی'!$D$13:$BO$1660,45,0),"")</f>
        <v/>
      </c>
      <c r="AL146" s="174" t="str">
        <f ca="1">IFERROR(VLOOKUP(ROW(A143),'فهرست بها کلی'!$D$13:$BO$1660,48,0),"")</f>
        <v/>
      </c>
      <c r="AM146" s="174" t="str">
        <f ca="1">IFERROR(VLOOKUP(ROW(A143),'فهرست بها کلی'!$D$13:$BO$1660,51,0),"")</f>
        <v/>
      </c>
      <c r="AN146" s="174" t="str">
        <f ca="1">IFERROR(VLOOKUP(ROW(A143),'فهرست بها کلی'!$D$13:$BO$1660,54,0),"")</f>
        <v/>
      </c>
      <c r="AO146" s="174" t="str">
        <f ca="1">IFERROR(VLOOKUP(ROW(A143),'فهرست بها کلی'!$D$13:$BO$1660,57,0),"")</f>
        <v/>
      </c>
      <c r="AP146" s="174" t="str">
        <f ca="1">IFERROR(VLOOKUP(ROW(A143),'فهرست بها کلی'!$D$13:$BO$1660,60,0),"")</f>
        <v/>
      </c>
      <c r="AQ146" s="174" t="str">
        <f ca="1">IFERROR(VLOOKUP(ROW(A143),'فهرست بها کلی'!$D$13:$BO$1660,63,0),"")</f>
        <v/>
      </c>
      <c r="AR146" s="244">
        <f t="shared" ca="1" si="22"/>
        <v>0</v>
      </c>
      <c r="AS146" s="174" t="str">
        <f ca="1">IFERROR(VLOOKUP(ROW(A143),'فهرست بها کلی'!$D$13:$BO$1660,22,0),"")</f>
        <v/>
      </c>
      <c r="AT146" s="174" t="str">
        <f ca="1">IFERROR(VLOOKUP(ROW(A143),'فهرست بها کلی'!$D$13:$BO$1660,25,0),"")</f>
        <v/>
      </c>
      <c r="AU146" s="174" t="str">
        <f ca="1">IFERROR(VLOOKUP(ROW(A143),'فهرست بها کلی'!$D$13:$BO$1660,28,0),"")</f>
        <v/>
      </c>
      <c r="AV146" s="174" t="str">
        <f ca="1">IFERROR(VLOOKUP(ROW(A143),'فهرست بها کلی'!$D$13:$BO$1660,31,0),"")</f>
        <v/>
      </c>
      <c r="AW146" s="174" t="str">
        <f ca="1">IFERROR(VLOOKUP(ROW(A143),'فهرست بها کلی'!$D$13:$BO$1660,34,0),"")</f>
        <v/>
      </c>
      <c r="AX146" s="174" t="str">
        <f ca="1">IFERROR(VLOOKUP(ROW(A143),'فهرست بها کلی'!$D$13:$BO$1660,37,0),"")</f>
        <v/>
      </c>
      <c r="AY146" s="174" t="str">
        <f ca="1">IFERROR(VLOOKUP(ROW(A143),'فهرست بها کلی'!$D$13:$BO$1660,40,0),"")</f>
        <v/>
      </c>
      <c r="AZ146" s="174" t="str">
        <f ca="1">IFERROR(VLOOKUP(ROW(A143),'فهرست بها کلی'!$D$13:$BO$1660,43,0),"")</f>
        <v/>
      </c>
      <c r="BA146" s="174" t="str">
        <f ca="1">IFERROR(VLOOKUP(ROW(A143),'فهرست بها کلی'!$D$13:$BO$1660,46,0),"")</f>
        <v/>
      </c>
      <c r="BB146" s="174" t="str">
        <f ca="1">IFERROR(VLOOKUP(ROW(A143),'فهرست بها کلی'!$D$13:$BO$1660,49,0),"")</f>
        <v/>
      </c>
      <c r="BC146" s="174" t="str">
        <f ca="1">IFERROR(VLOOKUP(ROW(A143),'فهرست بها کلی'!$D$13:$BO$1660,52,0),"")</f>
        <v/>
      </c>
      <c r="BD146" s="174" t="str">
        <f ca="1">IFERROR(VLOOKUP(ROW(A143),'فهرست بها کلی'!$D$13:$BO$1660,55,0),"")</f>
        <v/>
      </c>
      <c r="BE146" s="174" t="str">
        <f ca="1">IFERROR(VLOOKUP(ROW(A143),'فهرست بها کلی'!$D$13:$BO$1660,58,0),"")</f>
        <v/>
      </c>
      <c r="BF146" s="174" t="str">
        <f ca="1">IFERROR(VLOOKUP(ROW(A143),'فهرست بها کلی'!$D$13:$BO$1660,61,0),"")</f>
        <v/>
      </c>
      <c r="BG146" s="174" t="str">
        <f ca="1">IFERROR(VLOOKUP(ROW(B143),'فهرست بها کلی'!$D$13:$BO$1660,64,0),"")</f>
        <v/>
      </c>
      <c r="BH146" s="174" t="str">
        <f ca="1">IFERROR(VLOOKUP(ROW(C143),'فهرست بها کلی'!$D$13:$BO$1660,15,0),"")</f>
        <v/>
      </c>
      <c r="BI146" s="245" t="str">
        <f t="shared" ca="1" si="23"/>
        <v xml:space="preserve"> </v>
      </c>
      <c r="BJ146" s="245" t="str">
        <f t="shared" ca="1" si="24"/>
        <v/>
      </c>
      <c r="BK146" s="189" t="str">
        <f t="shared" ca="1" si="25"/>
        <v/>
      </c>
      <c r="BL146" s="168" t="e">
        <f t="shared" ca="1" si="18"/>
        <v>#VALUE!</v>
      </c>
    </row>
    <row r="147" spans="1:64" ht="34.5" customHeight="1">
      <c r="A147" s="174" t="str">
        <f ca="1">IFERROR(VLOOKUP(ROW(A144),'فهرست بها کلی'!$D$13:$BO$1660,1,0),"")</f>
        <v/>
      </c>
      <c r="B147" s="174" t="str">
        <f ca="1">IFERROR(VLOOKUP(ROW(A144),'فهرست بها کلی'!$D$13:$BO$1660,4,0),"")</f>
        <v/>
      </c>
      <c r="C147" s="174" t="str">
        <f ca="1">IFERROR(VLOOKUP(ROW(A144),'فهرست بها کلی'!$D$13:$BO$1660,5,0),"")</f>
        <v/>
      </c>
      <c r="D147" s="174" t="str">
        <f ca="1">IFERROR(VLOOKUP(ROW(A144),'فهرست بها کلی'!$D$13:$BO$1660,6,0),"")</f>
        <v/>
      </c>
      <c r="E147" s="174" t="str">
        <f ca="1">IFERROR(VLOOKUP(ROW(A144),'فهرست بها کلی'!$D$13:$BO$1660,7,0),"")</f>
        <v/>
      </c>
      <c r="F147" s="174" t="str">
        <f ca="1">IFERROR(VLOOKUP(ROW(A144),'فهرست بها کلی'!$D$13:$BO$1660,8,0),"")</f>
        <v/>
      </c>
      <c r="G147" s="174" t="str">
        <f ca="1">IFERROR(VLOOKUP(ROW(A144),'فهرست بها کلی'!$D$13:$BO$1660,20,0),"")</f>
        <v/>
      </c>
      <c r="H147" s="174" t="str">
        <f ca="1">IFERROR(VLOOKUP(ROW(A144),'فهرست بها کلی'!$D$13:$BO$1660,23,0),"")</f>
        <v/>
      </c>
      <c r="I147" s="174" t="str">
        <f ca="1">IFERROR(VLOOKUP(ROW(A144),'فهرست بها کلی'!$D$13:$BO$1660,26,0),"")</f>
        <v/>
      </c>
      <c r="J147" s="174" t="str">
        <f ca="1">IFERROR(VLOOKUP(ROW(A144),'فهرست بها کلی'!$D$13:$BO$1660,29,0),"")</f>
        <v/>
      </c>
      <c r="K147" s="174" t="str">
        <f ca="1">IFERROR(VLOOKUP(ROW(A144),'فهرست بها کلی'!$D$13:$BO$1660,32,0),"")</f>
        <v/>
      </c>
      <c r="L147" s="174" t="str">
        <f ca="1">IFERROR(VLOOKUP(ROW(A144),'فهرست بها کلی'!$D$13:$BO$1660,35,0),"")</f>
        <v/>
      </c>
      <c r="M147" s="174" t="str">
        <f ca="1">IFERROR(VLOOKUP(ROW(A144),'فهرست بها کلی'!$D$13:$BO$1660,38,0),"")</f>
        <v/>
      </c>
      <c r="N147" s="174" t="str">
        <f ca="1">IFERROR(VLOOKUP(ROW(A144),'فهرست بها کلی'!$D$13:$BO$1660,41,0),"")</f>
        <v/>
      </c>
      <c r="O147" s="174" t="str">
        <f ca="1">IFERROR(VLOOKUP(ROW(A144),'فهرست بها کلی'!$D$13:$BO$1660,44,0),"")</f>
        <v/>
      </c>
      <c r="P147" s="174" t="str">
        <f ca="1">IFERROR(VLOOKUP(ROW(A144),'فهرست بها کلی'!$D$13:$BO$1660,47,0),"")</f>
        <v/>
      </c>
      <c r="Q147" s="174" t="str">
        <f ca="1">IFERROR(VLOOKUP(ROW(A144),'فهرست بها کلی'!$D$13:$BO$1660,50,0),"")</f>
        <v/>
      </c>
      <c r="R147" s="174" t="str">
        <f ca="1">IFERROR(VLOOKUP(ROW(A144),'فهرست بها کلی'!$D$13:$BO$1660,53,0),"")</f>
        <v/>
      </c>
      <c r="S147" s="174" t="str">
        <f ca="1">IFERROR(VLOOKUP(ROW(A144),'فهرست بها کلی'!$D$13:$BO$1660,56,0),"")</f>
        <v/>
      </c>
      <c r="T147" s="174" t="str">
        <f ca="1">IFERROR(VLOOKUP(ROW(A144),'فهرست بها کلی'!$D$13:$BO$1660,59,0),"")</f>
        <v/>
      </c>
      <c r="U147" s="174" t="str">
        <f ca="1">IFERROR(VLOOKUP(ROW(A144),'فهرست بها کلی'!$D$13:$BO$1660,62,0),"")</f>
        <v/>
      </c>
      <c r="V147" s="241">
        <f t="shared" ca="1" si="19"/>
        <v>0</v>
      </c>
      <c r="W147" s="242" t="str">
        <f t="shared" ca="1" si="20"/>
        <v/>
      </c>
      <c r="X147" s="174" t="str">
        <f ca="1">IFERROR(VLOOKUP(ROW(A144),'فهرست بها کلی'!$D$13:$BO$1660,9,0),"")</f>
        <v/>
      </c>
      <c r="Y147" s="174" t="str">
        <f ca="1">IFERROR(VLOOKUP(ROW(A144),'فهرست بها کلی'!$D$13:$BO$1660,10,0),"")</f>
        <v/>
      </c>
      <c r="Z147" s="174" t="str">
        <f ca="1">IFERROR(VLOOKUP(ROW(A144),'فهرست بها کلی'!$D$13:$BO$1660,11,0),"")</f>
        <v/>
      </c>
      <c r="AA147" s="174" t="str">
        <f ca="1">IFERROR(VLOOKUP(ROW(A144),'فهرست بها کلی'!$D$13:$BO$1660,12,0),"")</f>
        <v/>
      </c>
      <c r="AB147" s="243" t="str">
        <f t="shared" ca="1" si="21"/>
        <v/>
      </c>
      <c r="AC147" s="174" t="str">
        <f ca="1">IFERROR(VLOOKUP(ROW(A144),'فهرست بها کلی'!$D$13:$BO$1660,21,0),"")</f>
        <v/>
      </c>
      <c r="AD147" s="174" t="str">
        <f ca="1">IFERROR(VLOOKUP(ROW(A144),'فهرست بها کلی'!$D$13:$BO$1660,24,0),"")</f>
        <v/>
      </c>
      <c r="AE147" s="174" t="str">
        <f ca="1">IFERROR(VLOOKUP(ROW(A144),'فهرست بها کلی'!$D$13:$BO$1660,27,0),"")</f>
        <v/>
      </c>
      <c r="AF147" s="174" t="str">
        <f ca="1">IFERROR(VLOOKUP(ROW(A144),'فهرست بها کلی'!$D$13:$BO$1660,30,0),"")</f>
        <v/>
      </c>
      <c r="AG147" s="174" t="str">
        <f ca="1">IFERROR(VLOOKUP(ROW(A144),'فهرست بها کلی'!$D$13:$BO$1660,33,0),"")</f>
        <v/>
      </c>
      <c r="AH147" s="174" t="str">
        <f ca="1">IFERROR(VLOOKUP(ROW(A144),'فهرست بها کلی'!$D$13:$BO$1660,36,0),"")</f>
        <v/>
      </c>
      <c r="AI147" s="174" t="str">
        <f ca="1">IFERROR(VLOOKUP(ROW(A144),'فهرست بها کلی'!$D$13:$BO$1660,39,0),"")</f>
        <v/>
      </c>
      <c r="AJ147" s="174" t="str">
        <f ca="1">IFERROR(VLOOKUP(ROW(A144),'فهرست بها کلی'!$D$13:$BO$1660,42,0),"")</f>
        <v/>
      </c>
      <c r="AK147" s="174" t="str">
        <f ca="1">IFERROR(VLOOKUP(ROW(A144),'فهرست بها کلی'!$D$13:$BO$1660,45,0),"")</f>
        <v/>
      </c>
      <c r="AL147" s="174" t="str">
        <f ca="1">IFERROR(VLOOKUP(ROW(A144),'فهرست بها کلی'!$D$13:$BO$1660,48,0),"")</f>
        <v/>
      </c>
      <c r="AM147" s="174" t="str">
        <f ca="1">IFERROR(VLOOKUP(ROW(A144),'فهرست بها کلی'!$D$13:$BO$1660,51,0),"")</f>
        <v/>
      </c>
      <c r="AN147" s="174" t="str">
        <f ca="1">IFERROR(VLOOKUP(ROW(A144),'فهرست بها کلی'!$D$13:$BO$1660,54,0),"")</f>
        <v/>
      </c>
      <c r="AO147" s="174" t="str">
        <f ca="1">IFERROR(VLOOKUP(ROW(A144),'فهرست بها کلی'!$D$13:$BO$1660,57,0),"")</f>
        <v/>
      </c>
      <c r="AP147" s="174" t="str">
        <f ca="1">IFERROR(VLOOKUP(ROW(A144),'فهرست بها کلی'!$D$13:$BO$1660,60,0),"")</f>
        <v/>
      </c>
      <c r="AQ147" s="174" t="str">
        <f ca="1">IFERROR(VLOOKUP(ROW(A144),'فهرست بها کلی'!$D$13:$BO$1660,63,0),"")</f>
        <v/>
      </c>
      <c r="AR147" s="244">
        <f t="shared" ca="1" si="22"/>
        <v>0</v>
      </c>
      <c r="AS147" s="174" t="str">
        <f ca="1">IFERROR(VLOOKUP(ROW(A144),'فهرست بها کلی'!$D$13:$BO$1660,22,0),"")</f>
        <v/>
      </c>
      <c r="AT147" s="174" t="str">
        <f ca="1">IFERROR(VLOOKUP(ROW(A144),'فهرست بها کلی'!$D$13:$BO$1660,25,0),"")</f>
        <v/>
      </c>
      <c r="AU147" s="174" t="str">
        <f ca="1">IFERROR(VLOOKUP(ROW(A144),'فهرست بها کلی'!$D$13:$BO$1660,28,0),"")</f>
        <v/>
      </c>
      <c r="AV147" s="174" t="str">
        <f ca="1">IFERROR(VLOOKUP(ROW(A144),'فهرست بها کلی'!$D$13:$BO$1660,31,0),"")</f>
        <v/>
      </c>
      <c r="AW147" s="174" t="str">
        <f ca="1">IFERROR(VLOOKUP(ROW(A144),'فهرست بها کلی'!$D$13:$BO$1660,34,0),"")</f>
        <v/>
      </c>
      <c r="AX147" s="174" t="str">
        <f ca="1">IFERROR(VLOOKUP(ROW(A144),'فهرست بها کلی'!$D$13:$BO$1660,37,0),"")</f>
        <v/>
      </c>
      <c r="AY147" s="174" t="str">
        <f ca="1">IFERROR(VLOOKUP(ROW(A144),'فهرست بها کلی'!$D$13:$BO$1660,40,0),"")</f>
        <v/>
      </c>
      <c r="AZ147" s="174" t="str">
        <f ca="1">IFERROR(VLOOKUP(ROW(A144),'فهرست بها کلی'!$D$13:$BO$1660,43,0),"")</f>
        <v/>
      </c>
      <c r="BA147" s="174" t="str">
        <f ca="1">IFERROR(VLOOKUP(ROW(A144),'فهرست بها کلی'!$D$13:$BO$1660,46,0),"")</f>
        <v/>
      </c>
      <c r="BB147" s="174" t="str">
        <f ca="1">IFERROR(VLOOKUP(ROW(A144),'فهرست بها کلی'!$D$13:$BO$1660,49,0),"")</f>
        <v/>
      </c>
      <c r="BC147" s="174" t="str">
        <f ca="1">IFERROR(VLOOKUP(ROW(A144),'فهرست بها کلی'!$D$13:$BO$1660,52,0),"")</f>
        <v/>
      </c>
      <c r="BD147" s="174" t="str">
        <f ca="1">IFERROR(VLOOKUP(ROW(A144),'فهرست بها کلی'!$D$13:$BO$1660,55,0),"")</f>
        <v/>
      </c>
      <c r="BE147" s="174" t="str">
        <f ca="1">IFERROR(VLOOKUP(ROW(A144),'فهرست بها کلی'!$D$13:$BO$1660,58,0),"")</f>
        <v/>
      </c>
      <c r="BF147" s="174" t="str">
        <f ca="1">IFERROR(VLOOKUP(ROW(A144),'فهرست بها کلی'!$D$13:$BO$1660,61,0),"")</f>
        <v/>
      </c>
      <c r="BG147" s="174" t="str">
        <f ca="1">IFERROR(VLOOKUP(ROW(B144),'فهرست بها کلی'!$D$13:$BO$1660,64,0),"")</f>
        <v/>
      </c>
      <c r="BH147" s="174" t="str">
        <f ca="1">IFERROR(VLOOKUP(ROW(C144),'فهرست بها کلی'!$D$13:$BO$1660,15,0),"")</f>
        <v/>
      </c>
      <c r="BI147" s="245" t="str">
        <f t="shared" ca="1" si="23"/>
        <v xml:space="preserve"> </v>
      </c>
      <c r="BJ147" s="245" t="str">
        <f t="shared" ca="1" si="24"/>
        <v/>
      </c>
      <c r="BK147" s="189" t="str">
        <f t="shared" ca="1" si="25"/>
        <v/>
      </c>
      <c r="BL147" s="168" t="e">
        <f t="shared" ca="1" si="18"/>
        <v>#VALUE!</v>
      </c>
    </row>
    <row r="148" spans="1:64" ht="34.5" customHeight="1">
      <c r="A148" s="174" t="str">
        <f ca="1">IFERROR(VLOOKUP(ROW(A145),'فهرست بها کلی'!$D$13:$BO$1660,1,0),"")</f>
        <v/>
      </c>
      <c r="B148" s="174" t="str">
        <f ca="1">IFERROR(VLOOKUP(ROW(A145),'فهرست بها کلی'!$D$13:$BO$1660,4,0),"")</f>
        <v/>
      </c>
      <c r="C148" s="174" t="str">
        <f ca="1">IFERROR(VLOOKUP(ROW(A145),'فهرست بها کلی'!$D$13:$BO$1660,5,0),"")</f>
        <v/>
      </c>
      <c r="D148" s="174" t="str">
        <f ca="1">IFERROR(VLOOKUP(ROW(A145),'فهرست بها کلی'!$D$13:$BO$1660,6,0),"")</f>
        <v/>
      </c>
      <c r="E148" s="174" t="str">
        <f ca="1">IFERROR(VLOOKUP(ROW(A145),'فهرست بها کلی'!$D$13:$BO$1660,7,0),"")</f>
        <v/>
      </c>
      <c r="F148" s="174" t="str">
        <f ca="1">IFERROR(VLOOKUP(ROW(A145),'فهرست بها کلی'!$D$13:$BO$1660,8,0),"")</f>
        <v/>
      </c>
      <c r="G148" s="174" t="str">
        <f ca="1">IFERROR(VLOOKUP(ROW(A145),'فهرست بها کلی'!$D$13:$BO$1660,20,0),"")</f>
        <v/>
      </c>
      <c r="H148" s="174" t="str">
        <f ca="1">IFERROR(VLOOKUP(ROW(A145),'فهرست بها کلی'!$D$13:$BO$1660,23,0),"")</f>
        <v/>
      </c>
      <c r="I148" s="174" t="str">
        <f ca="1">IFERROR(VLOOKUP(ROW(A145),'فهرست بها کلی'!$D$13:$BO$1660,26,0),"")</f>
        <v/>
      </c>
      <c r="J148" s="174" t="str">
        <f ca="1">IFERROR(VLOOKUP(ROW(A145),'فهرست بها کلی'!$D$13:$BO$1660,29,0),"")</f>
        <v/>
      </c>
      <c r="K148" s="174" t="str">
        <f ca="1">IFERROR(VLOOKUP(ROW(A145),'فهرست بها کلی'!$D$13:$BO$1660,32,0),"")</f>
        <v/>
      </c>
      <c r="L148" s="174" t="str">
        <f ca="1">IFERROR(VLOOKUP(ROW(A145),'فهرست بها کلی'!$D$13:$BO$1660,35,0),"")</f>
        <v/>
      </c>
      <c r="M148" s="174" t="str">
        <f ca="1">IFERROR(VLOOKUP(ROW(A145),'فهرست بها کلی'!$D$13:$BO$1660,38,0),"")</f>
        <v/>
      </c>
      <c r="N148" s="174" t="str">
        <f ca="1">IFERROR(VLOOKUP(ROW(A145),'فهرست بها کلی'!$D$13:$BO$1660,41,0),"")</f>
        <v/>
      </c>
      <c r="O148" s="174" t="str">
        <f ca="1">IFERROR(VLOOKUP(ROW(A145),'فهرست بها کلی'!$D$13:$BO$1660,44,0),"")</f>
        <v/>
      </c>
      <c r="P148" s="174" t="str">
        <f ca="1">IFERROR(VLOOKUP(ROW(A145),'فهرست بها کلی'!$D$13:$BO$1660,47,0),"")</f>
        <v/>
      </c>
      <c r="Q148" s="174" t="str">
        <f ca="1">IFERROR(VLOOKUP(ROW(A145),'فهرست بها کلی'!$D$13:$BO$1660,50,0),"")</f>
        <v/>
      </c>
      <c r="R148" s="174" t="str">
        <f ca="1">IFERROR(VLOOKUP(ROW(A145),'فهرست بها کلی'!$D$13:$BO$1660,53,0),"")</f>
        <v/>
      </c>
      <c r="S148" s="174" t="str">
        <f ca="1">IFERROR(VLOOKUP(ROW(A145),'فهرست بها کلی'!$D$13:$BO$1660,56,0),"")</f>
        <v/>
      </c>
      <c r="T148" s="174" t="str">
        <f ca="1">IFERROR(VLOOKUP(ROW(A145),'فهرست بها کلی'!$D$13:$BO$1660,59,0),"")</f>
        <v/>
      </c>
      <c r="U148" s="174" t="str">
        <f ca="1">IFERROR(VLOOKUP(ROW(A145),'فهرست بها کلی'!$D$13:$BO$1660,62,0),"")</f>
        <v/>
      </c>
      <c r="V148" s="241">
        <f t="shared" ca="1" si="19"/>
        <v>0</v>
      </c>
      <c r="W148" s="242" t="str">
        <f t="shared" ca="1" si="20"/>
        <v/>
      </c>
      <c r="X148" s="174" t="str">
        <f ca="1">IFERROR(VLOOKUP(ROW(A145),'فهرست بها کلی'!$D$13:$BO$1660,9,0),"")</f>
        <v/>
      </c>
      <c r="Y148" s="174" t="str">
        <f ca="1">IFERROR(VLOOKUP(ROW(A145),'فهرست بها کلی'!$D$13:$BO$1660,10,0),"")</f>
        <v/>
      </c>
      <c r="Z148" s="174" t="str">
        <f ca="1">IFERROR(VLOOKUP(ROW(A145),'فهرست بها کلی'!$D$13:$BO$1660,11,0),"")</f>
        <v/>
      </c>
      <c r="AA148" s="174" t="str">
        <f ca="1">IFERROR(VLOOKUP(ROW(A145),'فهرست بها کلی'!$D$13:$BO$1660,12,0),"")</f>
        <v/>
      </c>
      <c r="AB148" s="243" t="str">
        <f t="shared" ca="1" si="21"/>
        <v/>
      </c>
      <c r="AC148" s="174" t="str">
        <f ca="1">IFERROR(VLOOKUP(ROW(A145),'فهرست بها کلی'!$D$13:$BO$1660,21,0),"")</f>
        <v/>
      </c>
      <c r="AD148" s="174" t="str">
        <f ca="1">IFERROR(VLOOKUP(ROW(A145),'فهرست بها کلی'!$D$13:$BO$1660,24,0),"")</f>
        <v/>
      </c>
      <c r="AE148" s="174" t="str">
        <f ca="1">IFERROR(VLOOKUP(ROW(A145),'فهرست بها کلی'!$D$13:$BO$1660,27,0),"")</f>
        <v/>
      </c>
      <c r="AF148" s="174" t="str">
        <f ca="1">IFERROR(VLOOKUP(ROW(A145),'فهرست بها کلی'!$D$13:$BO$1660,30,0),"")</f>
        <v/>
      </c>
      <c r="AG148" s="174" t="str">
        <f ca="1">IFERROR(VLOOKUP(ROW(A145),'فهرست بها کلی'!$D$13:$BO$1660,33,0),"")</f>
        <v/>
      </c>
      <c r="AH148" s="174" t="str">
        <f ca="1">IFERROR(VLOOKUP(ROW(A145),'فهرست بها کلی'!$D$13:$BO$1660,36,0),"")</f>
        <v/>
      </c>
      <c r="AI148" s="174" t="str">
        <f ca="1">IFERROR(VLOOKUP(ROW(A145),'فهرست بها کلی'!$D$13:$BO$1660,39,0),"")</f>
        <v/>
      </c>
      <c r="AJ148" s="174" t="str">
        <f ca="1">IFERROR(VLOOKUP(ROW(A145),'فهرست بها کلی'!$D$13:$BO$1660,42,0),"")</f>
        <v/>
      </c>
      <c r="AK148" s="174" t="str">
        <f ca="1">IFERROR(VLOOKUP(ROW(A145),'فهرست بها کلی'!$D$13:$BO$1660,45,0),"")</f>
        <v/>
      </c>
      <c r="AL148" s="174" t="str">
        <f ca="1">IFERROR(VLOOKUP(ROW(A145),'فهرست بها کلی'!$D$13:$BO$1660,48,0),"")</f>
        <v/>
      </c>
      <c r="AM148" s="174" t="str">
        <f ca="1">IFERROR(VLOOKUP(ROW(A145),'فهرست بها کلی'!$D$13:$BO$1660,51,0),"")</f>
        <v/>
      </c>
      <c r="AN148" s="174" t="str">
        <f ca="1">IFERROR(VLOOKUP(ROW(A145),'فهرست بها کلی'!$D$13:$BO$1660,54,0),"")</f>
        <v/>
      </c>
      <c r="AO148" s="174" t="str">
        <f ca="1">IFERROR(VLOOKUP(ROW(A145),'فهرست بها کلی'!$D$13:$BO$1660,57,0),"")</f>
        <v/>
      </c>
      <c r="AP148" s="174" t="str">
        <f ca="1">IFERROR(VLOOKUP(ROW(A145),'فهرست بها کلی'!$D$13:$BO$1660,60,0),"")</f>
        <v/>
      </c>
      <c r="AQ148" s="174" t="str">
        <f ca="1">IFERROR(VLOOKUP(ROW(A145),'فهرست بها کلی'!$D$13:$BO$1660,63,0),"")</f>
        <v/>
      </c>
      <c r="AR148" s="244">
        <f t="shared" ca="1" si="22"/>
        <v>0</v>
      </c>
      <c r="AS148" s="174" t="str">
        <f ca="1">IFERROR(VLOOKUP(ROW(A145),'فهرست بها کلی'!$D$13:$BO$1660,22,0),"")</f>
        <v/>
      </c>
      <c r="AT148" s="174" t="str">
        <f ca="1">IFERROR(VLOOKUP(ROW(A145),'فهرست بها کلی'!$D$13:$BO$1660,25,0),"")</f>
        <v/>
      </c>
      <c r="AU148" s="174" t="str">
        <f ca="1">IFERROR(VLOOKUP(ROW(A145),'فهرست بها کلی'!$D$13:$BO$1660,28,0),"")</f>
        <v/>
      </c>
      <c r="AV148" s="174" t="str">
        <f ca="1">IFERROR(VLOOKUP(ROW(A145),'فهرست بها کلی'!$D$13:$BO$1660,31,0),"")</f>
        <v/>
      </c>
      <c r="AW148" s="174" t="str">
        <f ca="1">IFERROR(VLOOKUP(ROW(A145),'فهرست بها کلی'!$D$13:$BO$1660,34,0),"")</f>
        <v/>
      </c>
      <c r="AX148" s="174" t="str">
        <f ca="1">IFERROR(VLOOKUP(ROW(A145),'فهرست بها کلی'!$D$13:$BO$1660,37,0),"")</f>
        <v/>
      </c>
      <c r="AY148" s="174" t="str">
        <f ca="1">IFERROR(VLOOKUP(ROW(A145),'فهرست بها کلی'!$D$13:$BO$1660,40,0),"")</f>
        <v/>
      </c>
      <c r="AZ148" s="174" t="str">
        <f ca="1">IFERROR(VLOOKUP(ROW(A145),'فهرست بها کلی'!$D$13:$BO$1660,43,0),"")</f>
        <v/>
      </c>
      <c r="BA148" s="174" t="str">
        <f ca="1">IFERROR(VLOOKUP(ROW(A145),'فهرست بها کلی'!$D$13:$BO$1660,46,0),"")</f>
        <v/>
      </c>
      <c r="BB148" s="174" t="str">
        <f ca="1">IFERROR(VLOOKUP(ROW(A145),'فهرست بها کلی'!$D$13:$BO$1660,49,0),"")</f>
        <v/>
      </c>
      <c r="BC148" s="174" t="str">
        <f ca="1">IFERROR(VLOOKUP(ROW(A145),'فهرست بها کلی'!$D$13:$BO$1660,52,0),"")</f>
        <v/>
      </c>
      <c r="BD148" s="174" t="str">
        <f ca="1">IFERROR(VLOOKUP(ROW(A145),'فهرست بها کلی'!$D$13:$BO$1660,55,0),"")</f>
        <v/>
      </c>
      <c r="BE148" s="174" t="str">
        <f ca="1">IFERROR(VLOOKUP(ROW(A145),'فهرست بها کلی'!$D$13:$BO$1660,58,0),"")</f>
        <v/>
      </c>
      <c r="BF148" s="174" t="str">
        <f ca="1">IFERROR(VLOOKUP(ROW(A145),'فهرست بها کلی'!$D$13:$BO$1660,61,0),"")</f>
        <v/>
      </c>
      <c r="BG148" s="174" t="str">
        <f ca="1">IFERROR(VLOOKUP(ROW(B145),'فهرست بها کلی'!$D$13:$BO$1660,64,0),"")</f>
        <v/>
      </c>
      <c r="BH148" s="174" t="str">
        <f ca="1">IFERROR(VLOOKUP(ROW(C145),'فهرست بها کلی'!$D$13:$BO$1660,15,0),"")</f>
        <v/>
      </c>
      <c r="BI148" s="245" t="str">
        <f t="shared" ca="1" si="23"/>
        <v xml:space="preserve"> </v>
      </c>
      <c r="BJ148" s="245" t="str">
        <f t="shared" ca="1" si="24"/>
        <v/>
      </c>
      <c r="BK148" s="189" t="str">
        <f t="shared" ca="1" si="25"/>
        <v/>
      </c>
      <c r="BL148" s="168" t="e">
        <f t="shared" ca="1" si="18"/>
        <v>#VALUE!</v>
      </c>
    </row>
    <row r="149" spans="1:64" ht="34.5" customHeight="1">
      <c r="A149" s="174" t="str">
        <f ca="1">IFERROR(VLOOKUP(ROW(A146),'فهرست بها کلی'!$D$13:$BO$1660,1,0),"")</f>
        <v/>
      </c>
      <c r="B149" s="174" t="str">
        <f ca="1">IFERROR(VLOOKUP(ROW(A146),'فهرست بها کلی'!$D$13:$BO$1660,4,0),"")</f>
        <v/>
      </c>
      <c r="C149" s="174" t="str">
        <f ca="1">IFERROR(VLOOKUP(ROW(A146),'فهرست بها کلی'!$D$13:$BO$1660,5,0),"")</f>
        <v/>
      </c>
      <c r="D149" s="174" t="str">
        <f ca="1">IFERROR(VLOOKUP(ROW(A146),'فهرست بها کلی'!$D$13:$BO$1660,6,0),"")</f>
        <v/>
      </c>
      <c r="E149" s="174" t="str">
        <f ca="1">IFERROR(VLOOKUP(ROW(A146),'فهرست بها کلی'!$D$13:$BO$1660,7,0),"")</f>
        <v/>
      </c>
      <c r="F149" s="174" t="str">
        <f ca="1">IFERROR(VLOOKUP(ROW(A146),'فهرست بها کلی'!$D$13:$BO$1660,8,0),"")</f>
        <v/>
      </c>
      <c r="G149" s="174" t="str">
        <f ca="1">IFERROR(VLOOKUP(ROW(A146),'فهرست بها کلی'!$D$13:$BO$1660,20,0),"")</f>
        <v/>
      </c>
      <c r="H149" s="174" t="str">
        <f ca="1">IFERROR(VLOOKUP(ROW(A146),'فهرست بها کلی'!$D$13:$BO$1660,23,0),"")</f>
        <v/>
      </c>
      <c r="I149" s="174" t="str">
        <f ca="1">IFERROR(VLOOKUP(ROW(A146),'فهرست بها کلی'!$D$13:$BO$1660,26,0),"")</f>
        <v/>
      </c>
      <c r="J149" s="174" t="str">
        <f ca="1">IFERROR(VLOOKUP(ROW(A146),'فهرست بها کلی'!$D$13:$BO$1660,29,0),"")</f>
        <v/>
      </c>
      <c r="K149" s="174" t="str">
        <f ca="1">IFERROR(VLOOKUP(ROW(A146),'فهرست بها کلی'!$D$13:$BO$1660,32,0),"")</f>
        <v/>
      </c>
      <c r="L149" s="174" t="str">
        <f ca="1">IFERROR(VLOOKUP(ROW(A146),'فهرست بها کلی'!$D$13:$BO$1660,35,0),"")</f>
        <v/>
      </c>
      <c r="M149" s="174" t="str">
        <f ca="1">IFERROR(VLOOKUP(ROW(A146),'فهرست بها کلی'!$D$13:$BO$1660,38,0),"")</f>
        <v/>
      </c>
      <c r="N149" s="174" t="str">
        <f ca="1">IFERROR(VLOOKUP(ROW(A146),'فهرست بها کلی'!$D$13:$BO$1660,41,0),"")</f>
        <v/>
      </c>
      <c r="O149" s="174" t="str">
        <f ca="1">IFERROR(VLOOKUP(ROW(A146),'فهرست بها کلی'!$D$13:$BO$1660,44,0),"")</f>
        <v/>
      </c>
      <c r="P149" s="174" t="str">
        <f ca="1">IFERROR(VLOOKUP(ROW(A146),'فهرست بها کلی'!$D$13:$BO$1660,47,0),"")</f>
        <v/>
      </c>
      <c r="Q149" s="174" t="str">
        <f ca="1">IFERROR(VLOOKUP(ROW(A146),'فهرست بها کلی'!$D$13:$BO$1660,50,0),"")</f>
        <v/>
      </c>
      <c r="R149" s="174" t="str">
        <f ca="1">IFERROR(VLOOKUP(ROW(A146),'فهرست بها کلی'!$D$13:$BO$1660,53,0),"")</f>
        <v/>
      </c>
      <c r="S149" s="174" t="str">
        <f ca="1">IFERROR(VLOOKUP(ROW(A146),'فهرست بها کلی'!$D$13:$BO$1660,56,0),"")</f>
        <v/>
      </c>
      <c r="T149" s="174" t="str">
        <f ca="1">IFERROR(VLOOKUP(ROW(A146),'فهرست بها کلی'!$D$13:$BO$1660,59,0),"")</f>
        <v/>
      </c>
      <c r="U149" s="174" t="str">
        <f ca="1">IFERROR(VLOOKUP(ROW(A146),'فهرست بها کلی'!$D$13:$BO$1660,62,0),"")</f>
        <v/>
      </c>
      <c r="V149" s="241">
        <f t="shared" ca="1" si="19"/>
        <v>0</v>
      </c>
      <c r="W149" s="242" t="str">
        <f t="shared" ca="1" si="20"/>
        <v/>
      </c>
      <c r="X149" s="174" t="str">
        <f ca="1">IFERROR(VLOOKUP(ROW(A146),'فهرست بها کلی'!$D$13:$BO$1660,9,0),"")</f>
        <v/>
      </c>
      <c r="Y149" s="174" t="str">
        <f ca="1">IFERROR(VLOOKUP(ROW(A146),'فهرست بها کلی'!$D$13:$BO$1660,10,0),"")</f>
        <v/>
      </c>
      <c r="Z149" s="174" t="str">
        <f ca="1">IFERROR(VLOOKUP(ROW(A146),'فهرست بها کلی'!$D$13:$BO$1660,11,0),"")</f>
        <v/>
      </c>
      <c r="AA149" s="174" t="str">
        <f ca="1">IFERROR(VLOOKUP(ROW(A146),'فهرست بها کلی'!$D$13:$BO$1660,12,0),"")</f>
        <v/>
      </c>
      <c r="AB149" s="243" t="str">
        <f t="shared" ca="1" si="21"/>
        <v/>
      </c>
      <c r="AC149" s="174" t="str">
        <f ca="1">IFERROR(VLOOKUP(ROW(A146),'فهرست بها کلی'!$D$13:$BO$1660,21,0),"")</f>
        <v/>
      </c>
      <c r="AD149" s="174" t="str">
        <f ca="1">IFERROR(VLOOKUP(ROW(A146),'فهرست بها کلی'!$D$13:$BO$1660,24,0),"")</f>
        <v/>
      </c>
      <c r="AE149" s="174" t="str">
        <f ca="1">IFERROR(VLOOKUP(ROW(A146),'فهرست بها کلی'!$D$13:$BO$1660,27,0),"")</f>
        <v/>
      </c>
      <c r="AF149" s="174" t="str">
        <f ca="1">IFERROR(VLOOKUP(ROW(A146),'فهرست بها کلی'!$D$13:$BO$1660,30,0),"")</f>
        <v/>
      </c>
      <c r="AG149" s="174" t="str">
        <f ca="1">IFERROR(VLOOKUP(ROW(A146),'فهرست بها کلی'!$D$13:$BO$1660,33,0),"")</f>
        <v/>
      </c>
      <c r="AH149" s="174" t="str">
        <f ca="1">IFERROR(VLOOKUP(ROW(A146),'فهرست بها کلی'!$D$13:$BO$1660,36,0),"")</f>
        <v/>
      </c>
      <c r="AI149" s="174" t="str">
        <f ca="1">IFERROR(VLOOKUP(ROW(A146),'فهرست بها کلی'!$D$13:$BO$1660,39,0),"")</f>
        <v/>
      </c>
      <c r="AJ149" s="174" t="str">
        <f ca="1">IFERROR(VLOOKUP(ROW(A146),'فهرست بها کلی'!$D$13:$BO$1660,42,0),"")</f>
        <v/>
      </c>
      <c r="AK149" s="174" t="str">
        <f ca="1">IFERROR(VLOOKUP(ROW(A146),'فهرست بها کلی'!$D$13:$BO$1660,45,0),"")</f>
        <v/>
      </c>
      <c r="AL149" s="174" t="str">
        <f ca="1">IFERROR(VLOOKUP(ROW(A146),'فهرست بها کلی'!$D$13:$BO$1660,48,0),"")</f>
        <v/>
      </c>
      <c r="AM149" s="174" t="str">
        <f ca="1">IFERROR(VLOOKUP(ROW(A146),'فهرست بها کلی'!$D$13:$BO$1660,51,0),"")</f>
        <v/>
      </c>
      <c r="AN149" s="174" t="str">
        <f ca="1">IFERROR(VLOOKUP(ROW(A146),'فهرست بها کلی'!$D$13:$BO$1660,54,0),"")</f>
        <v/>
      </c>
      <c r="AO149" s="174" t="str">
        <f ca="1">IFERROR(VLOOKUP(ROW(A146),'فهرست بها کلی'!$D$13:$BO$1660,57,0),"")</f>
        <v/>
      </c>
      <c r="AP149" s="174" t="str">
        <f ca="1">IFERROR(VLOOKUP(ROW(A146),'فهرست بها کلی'!$D$13:$BO$1660,60,0),"")</f>
        <v/>
      </c>
      <c r="AQ149" s="174" t="str">
        <f ca="1">IFERROR(VLOOKUP(ROW(A146),'فهرست بها کلی'!$D$13:$BO$1660,63,0),"")</f>
        <v/>
      </c>
      <c r="AR149" s="244">
        <f t="shared" ca="1" si="22"/>
        <v>0</v>
      </c>
      <c r="AS149" s="174" t="str">
        <f ca="1">IFERROR(VLOOKUP(ROW(A146),'فهرست بها کلی'!$D$13:$BO$1660,22,0),"")</f>
        <v/>
      </c>
      <c r="AT149" s="174" t="str">
        <f ca="1">IFERROR(VLOOKUP(ROW(A146),'فهرست بها کلی'!$D$13:$BO$1660,25,0),"")</f>
        <v/>
      </c>
      <c r="AU149" s="174" t="str">
        <f ca="1">IFERROR(VLOOKUP(ROW(A146),'فهرست بها کلی'!$D$13:$BO$1660,28,0),"")</f>
        <v/>
      </c>
      <c r="AV149" s="174" t="str">
        <f ca="1">IFERROR(VLOOKUP(ROW(A146),'فهرست بها کلی'!$D$13:$BO$1660,31,0),"")</f>
        <v/>
      </c>
      <c r="AW149" s="174" t="str">
        <f ca="1">IFERROR(VLOOKUP(ROW(A146),'فهرست بها کلی'!$D$13:$BO$1660,34,0),"")</f>
        <v/>
      </c>
      <c r="AX149" s="174" t="str">
        <f ca="1">IFERROR(VLOOKUP(ROW(A146),'فهرست بها کلی'!$D$13:$BO$1660,37,0),"")</f>
        <v/>
      </c>
      <c r="AY149" s="174" t="str">
        <f ca="1">IFERROR(VLOOKUP(ROW(A146),'فهرست بها کلی'!$D$13:$BO$1660,40,0),"")</f>
        <v/>
      </c>
      <c r="AZ149" s="174" t="str">
        <f ca="1">IFERROR(VLOOKUP(ROW(A146),'فهرست بها کلی'!$D$13:$BO$1660,43,0),"")</f>
        <v/>
      </c>
      <c r="BA149" s="174" t="str">
        <f ca="1">IFERROR(VLOOKUP(ROW(A146),'فهرست بها کلی'!$D$13:$BO$1660,46,0),"")</f>
        <v/>
      </c>
      <c r="BB149" s="174" t="str">
        <f ca="1">IFERROR(VLOOKUP(ROW(A146),'فهرست بها کلی'!$D$13:$BO$1660,49,0),"")</f>
        <v/>
      </c>
      <c r="BC149" s="174" t="str">
        <f ca="1">IFERROR(VLOOKUP(ROW(A146),'فهرست بها کلی'!$D$13:$BO$1660,52,0),"")</f>
        <v/>
      </c>
      <c r="BD149" s="174" t="str">
        <f ca="1">IFERROR(VLOOKUP(ROW(A146),'فهرست بها کلی'!$D$13:$BO$1660,55,0),"")</f>
        <v/>
      </c>
      <c r="BE149" s="174" t="str">
        <f ca="1">IFERROR(VLOOKUP(ROW(A146),'فهرست بها کلی'!$D$13:$BO$1660,58,0),"")</f>
        <v/>
      </c>
      <c r="BF149" s="174" t="str">
        <f ca="1">IFERROR(VLOOKUP(ROW(A146),'فهرست بها کلی'!$D$13:$BO$1660,61,0),"")</f>
        <v/>
      </c>
      <c r="BG149" s="174" t="str">
        <f ca="1">IFERROR(VLOOKUP(ROW(B146),'فهرست بها کلی'!$D$13:$BO$1660,64,0),"")</f>
        <v/>
      </c>
      <c r="BH149" s="174" t="str">
        <f ca="1">IFERROR(VLOOKUP(ROW(C146),'فهرست بها کلی'!$D$13:$BO$1660,15,0),"")</f>
        <v/>
      </c>
      <c r="BI149" s="245" t="str">
        <f t="shared" ca="1" si="23"/>
        <v xml:space="preserve"> </v>
      </c>
      <c r="BJ149" s="245" t="str">
        <f t="shared" ca="1" si="24"/>
        <v/>
      </c>
      <c r="BK149" s="189" t="str">
        <f t="shared" ca="1" si="25"/>
        <v/>
      </c>
      <c r="BL149" s="168" t="e">
        <f t="shared" ca="1" si="18"/>
        <v>#VALUE!</v>
      </c>
    </row>
    <row r="150" spans="1:64" ht="34.5" customHeight="1">
      <c r="A150" s="174" t="str">
        <f ca="1">IFERROR(VLOOKUP(ROW(A147),'فهرست بها کلی'!$D$13:$BO$1660,1,0),"")</f>
        <v/>
      </c>
      <c r="B150" s="174" t="str">
        <f ca="1">IFERROR(VLOOKUP(ROW(A147),'فهرست بها کلی'!$D$13:$BO$1660,4,0),"")</f>
        <v/>
      </c>
      <c r="C150" s="174" t="str">
        <f ca="1">IFERROR(VLOOKUP(ROW(A147),'فهرست بها کلی'!$D$13:$BO$1660,5,0),"")</f>
        <v/>
      </c>
      <c r="D150" s="174" t="str">
        <f ca="1">IFERROR(VLOOKUP(ROW(A147),'فهرست بها کلی'!$D$13:$BO$1660,6,0),"")</f>
        <v/>
      </c>
      <c r="E150" s="174" t="str">
        <f ca="1">IFERROR(VLOOKUP(ROW(A147),'فهرست بها کلی'!$D$13:$BO$1660,7,0),"")</f>
        <v/>
      </c>
      <c r="F150" s="174" t="str">
        <f ca="1">IFERROR(VLOOKUP(ROW(A147),'فهرست بها کلی'!$D$13:$BO$1660,8,0),"")</f>
        <v/>
      </c>
      <c r="G150" s="174" t="str">
        <f ca="1">IFERROR(VLOOKUP(ROW(A147),'فهرست بها کلی'!$D$13:$BO$1660,20,0),"")</f>
        <v/>
      </c>
      <c r="H150" s="174" t="str">
        <f ca="1">IFERROR(VLOOKUP(ROW(A147),'فهرست بها کلی'!$D$13:$BO$1660,23,0),"")</f>
        <v/>
      </c>
      <c r="I150" s="174" t="str">
        <f ca="1">IFERROR(VLOOKUP(ROW(A147),'فهرست بها کلی'!$D$13:$BO$1660,26,0),"")</f>
        <v/>
      </c>
      <c r="J150" s="174" t="str">
        <f ca="1">IFERROR(VLOOKUP(ROW(A147),'فهرست بها کلی'!$D$13:$BO$1660,29,0),"")</f>
        <v/>
      </c>
      <c r="K150" s="174" t="str">
        <f ca="1">IFERROR(VLOOKUP(ROW(A147),'فهرست بها کلی'!$D$13:$BO$1660,32,0),"")</f>
        <v/>
      </c>
      <c r="L150" s="174" t="str">
        <f ca="1">IFERROR(VLOOKUP(ROW(A147),'فهرست بها کلی'!$D$13:$BO$1660,35,0),"")</f>
        <v/>
      </c>
      <c r="M150" s="174" t="str">
        <f ca="1">IFERROR(VLOOKUP(ROW(A147),'فهرست بها کلی'!$D$13:$BO$1660,38,0),"")</f>
        <v/>
      </c>
      <c r="N150" s="174" t="str">
        <f ca="1">IFERROR(VLOOKUP(ROW(A147),'فهرست بها کلی'!$D$13:$BO$1660,41,0),"")</f>
        <v/>
      </c>
      <c r="O150" s="174" t="str">
        <f ca="1">IFERROR(VLOOKUP(ROW(A147),'فهرست بها کلی'!$D$13:$BO$1660,44,0),"")</f>
        <v/>
      </c>
      <c r="P150" s="174" t="str">
        <f ca="1">IFERROR(VLOOKUP(ROW(A147),'فهرست بها کلی'!$D$13:$BO$1660,47,0),"")</f>
        <v/>
      </c>
      <c r="Q150" s="174" t="str">
        <f ca="1">IFERROR(VLOOKUP(ROW(A147),'فهرست بها کلی'!$D$13:$BO$1660,50,0),"")</f>
        <v/>
      </c>
      <c r="R150" s="174" t="str">
        <f ca="1">IFERROR(VLOOKUP(ROW(A147),'فهرست بها کلی'!$D$13:$BO$1660,53,0),"")</f>
        <v/>
      </c>
      <c r="S150" s="174" t="str">
        <f ca="1">IFERROR(VLOOKUP(ROW(A147),'فهرست بها کلی'!$D$13:$BO$1660,56,0),"")</f>
        <v/>
      </c>
      <c r="T150" s="174" t="str">
        <f ca="1">IFERROR(VLOOKUP(ROW(A147),'فهرست بها کلی'!$D$13:$BO$1660,59,0),"")</f>
        <v/>
      </c>
      <c r="U150" s="174" t="str">
        <f ca="1">IFERROR(VLOOKUP(ROW(A147),'فهرست بها کلی'!$D$13:$BO$1660,62,0),"")</f>
        <v/>
      </c>
      <c r="V150" s="241">
        <f t="shared" ca="1" si="19"/>
        <v>0</v>
      </c>
      <c r="W150" s="242" t="str">
        <f t="shared" ca="1" si="20"/>
        <v/>
      </c>
      <c r="X150" s="174" t="str">
        <f ca="1">IFERROR(VLOOKUP(ROW(A147),'فهرست بها کلی'!$D$13:$BO$1660,9,0),"")</f>
        <v/>
      </c>
      <c r="Y150" s="174" t="str">
        <f ca="1">IFERROR(VLOOKUP(ROW(A147),'فهرست بها کلی'!$D$13:$BO$1660,10,0),"")</f>
        <v/>
      </c>
      <c r="Z150" s="174" t="str">
        <f ca="1">IFERROR(VLOOKUP(ROW(A147),'فهرست بها کلی'!$D$13:$BO$1660,11,0),"")</f>
        <v/>
      </c>
      <c r="AA150" s="174" t="str">
        <f ca="1">IFERROR(VLOOKUP(ROW(A147),'فهرست بها کلی'!$D$13:$BO$1660,12,0),"")</f>
        <v/>
      </c>
      <c r="AB150" s="243" t="str">
        <f t="shared" ca="1" si="21"/>
        <v/>
      </c>
      <c r="AC150" s="174" t="str">
        <f ca="1">IFERROR(VLOOKUP(ROW(A147),'فهرست بها کلی'!$D$13:$BO$1660,21,0),"")</f>
        <v/>
      </c>
      <c r="AD150" s="174" t="str">
        <f ca="1">IFERROR(VLOOKUP(ROW(A147),'فهرست بها کلی'!$D$13:$BO$1660,24,0),"")</f>
        <v/>
      </c>
      <c r="AE150" s="174" t="str">
        <f ca="1">IFERROR(VLOOKUP(ROW(A147),'فهرست بها کلی'!$D$13:$BO$1660,27,0),"")</f>
        <v/>
      </c>
      <c r="AF150" s="174" t="str">
        <f ca="1">IFERROR(VLOOKUP(ROW(A147),'فهرست بها کلی'!$D$13:$BO$1660,30,0),"")</f>
        <v/>
      </c>
      <c r="AG150" s="174" t="str">
        <f ca="1">IFERROR(VLOOKUP(ROW(A147),'فهرست بها کلی'!$D$13:$BO$1660,33,0),"")</f>
        <v/>
      </c>
      <c r="AH150" s="174" t="str">
        <f ca="1">IFERROR(VLOOKUP(ROW(A147),'فهرست بها کلی'!$D$13:$BO$1660,36,0),"")</f>
        <v/>
      </c>
      <c r="AI150" s="174" t="str">
        <f ca="1">IFERROR(VLOOKUP(ROW(A147),'فهرست بها کلی'!$D$13:$BO$1660,39,0),"")</f>
        <v/>
      </c>
      <c r="AJ150" s="174" t="str">
        <f ca="1">IFERROR(VLOOKUP(ROW(A147),'فهرست بها کلی'!$D$13:$BO$1660,42,0),"")</f>
        <v/>
      </c>
      <c r="AK150" s="174" t="str">
        <f ca="1">IFERROR(VLOOKUP(ROW(A147),'فهرست بها کلی'!$D$13:$BO$1660,45,0),"")</f>
        <v/>
      </c>
      <c r="AL150" s="174" t="str">
        <f ca="1">IFERROR(VLOOKUP(ROW(A147),'فهرست بها کلی'!$D$13:$BO$1660,48,0),"")</f>
        <v/>
      </c>
      <c r="AM150" s="174" t="str">
        <f ca="1">IFERROR(VLOOKUP(ROW(A147),'فهرست بها کلی'!$D$13:$BO$1660,51,0),"")</f>
        <v/>
      </c>
      <c r="AN150" s="174" t="str">
        <f ca="1">IFERROR(VLOOKUP(ROW(A147),'فهرست بها کلی'!$D$13:$BO$1660,54,0),"")</f>
        <v/>
      </c>
      <c r="AO150" s="174" t="str">
        <f ca="1">IFERROR(VLOOKUP(ROW(A147),'فهرست بها کلی'!$D$13:$BO$1660,57,0),"")</f>
        <v/>
      </c>
      <c r="AP150" s="174" t="str">
        <f ca="1">IFERROR(VLOOKUP(ROW(A147),'فهرست بها کلی'!$D$13:$BO$1660,60,0),"")</f>
        <v/>
      </c>
      <c r="AQ150" s="174" t="str">
        <f ca="1">IFERROR(VLOOKUP(ROW(A147),'فهرست بها کلی'!$D$13:$BO$1660,63,0),"")</f>
        <v/>
      </c>
      <c r="AR150" s="244">
        <f t="shared" ca="1" si="22"/>
        <v>0</v>
      </c>
      <c r="AS150" s="174" t="str">
        <f ca="1">IFERROR(VLOOKUP(ROW(A147),'فهرست بها کلی'!$D$13:$BO$1660,22,0),"")</f>
        <v/>
      </c>
      <c r="AT150" s="174" t="str">
        <f ca="1">IFERROR(VLOOKUP(ROW(A147),'فهرست بها کلی'!$D$13:$BO$1660,25,0),"")</f>
        <v/>
      </c>
      <c r="AU150" s="174" t="str">
        <f ca="1">IFERROR(VLOOKUP(ROW(A147),'فهرست بها کلی'!$D$13:$BO$1660,28,0),"")</f>
        <v/>
      </c>
      <c r="AV150" s="174" t="str">
        <f ca="1">IFERROR(VLOOKUP(ROW(A147),'فهرست بها کلی'!$D$13:$BO$1660,31,0),"")</f>
        <v/>
      </c>
      <c r="AW150" s="174" t="str">
        <f ca="1">IFERROR(VLOOKUP(ROW(A147),'فهرست بها کلی'!$D$13:$BO$1660,34,0),"")</f>
        <v/>
      </c>
      <c r="AX150" s="174" t="str">
        <f ca="1">IFERROR(VLOOKUP(ROW(A147),'فهرست بها کلی'!$D$13:$BO$1660,37,0),"")</f>
        <v/>
      </c>
      <c r="AY150" s="174" t="str">
        <f ca="1">IFERROR(VLOOKUP(ROW(A147),'فهرست بها کلی'!$D$13:$BO$1660,40,0),"")</f>
        <v/>
      </c>
      <c r="AZ150" s="174" t="str">
        <f ca="1">IFERROR(VLOOKUP(ROW(A147),'فهرست بها کلی'!$D$13:$BO$1660,43,0),"")</f>
        <v/>
      </c>
      <c r="BA150" s="174" t="str">
        <f ca="1">IFERROR(VLOOKUP(ROW(A147),'فهرست بها کلی'!$D$13:$BO$1660,46,0),"")</f>
        <v/>
      </c>
      <c r="BB150" s="174" t="str">
        <f ca="1">IFERROR(VLOOKUP(ROW(A147),'فهرست بها کلی'!$D$13:$BO$1660,49,0),"")</f>
        <v/>
      </c>
      <c r="BC150" s="174" t="str">
        <f ca="1">IFERROR(VLOOKUP(ROW(A147),'فهرست بها کلی'!$D$13:$BO$1660,52,0),"")</f>
        <v/>
      </c>
      <c r="BD150" s="174" t="str">
        <f ca="1">IFERROR(VLOOKUP(ROW(A147),'فهرست بها کلی'!$D$13:$BO$1660,55,0),"")</f>
        <v/>
      </c>
      <c r="BE150" s="174" t="str">
        <f ca="1">IFERROR(VLOOKUP(ROW(A147),'فهرست بها کلی'!$D$13:$BO$1660,58,0),"")</f>
        <v/>
      </c>
      <c r="BF150" s="174" t="str">
        <f ca="1">IFERROR(VLOOKUP(ROW(A147),'فهرست بها کلی'!$D$13:$BO$1660,61,0),"")</f>
        <v/>
      </c>
      <c r="BG150" s="174" t="str">
        <f ca="1">IFERROR(VLOOKUP(ROW(B147),'فهرست بها کلی'!$D$13:$BO$1660,64,0),"")</f>
        <v/>
      </c>
      <c r="BH150" s="174" t="str">
        <f ca="1">IFERROR(VLOOKUP(ROW(C147),'فهرست بها کلی'!$D$13:$BO$1660,15,0),"")</f>
        <v/>
      </c>
      <c r="BI150" s="245" t="str">
        <f t="shared" ca="1" si="23"/>
        <v xml:space="preserve"> </v>
      </c>
      <c r="BJ150" s="245" t="str">
        <f t="shared" ca="1" si="24"/>
        <v/>
      </c>
      <c r="BK150" s="189" t="str">
        <f t="shared" ca="1" si="25"/>
        <v/>
      </c>
      <c r="BL150" s="168" t="e">
        <f t="shared" ca="1" si="18"/>
        <v>#VALUE!</v>
      </c>
    </row>
    <row r="151" spans="1:64" ht="34.5" customHeight="1">
      <c r="A151" s="174" t="str">
        <f ca="1">IFERROR(VLOOKUP(ROW(A148),'فهرست بها کلی'!$D$13:$BO$1660,1,0),"")</f>
        <v/>
      </c>
      <c r="B151" s="174" t="str">
        <f ca="1">IFERROR(VLOOKUP(ROW(A148),'فهرست بها کلی'!$D$13:$BO$1660,4,0),"")</f>
        <v/>
      </c>
      <c r="C151" s="174" t="str">
        <f ca="1">IFERROR(VLOOKUP(ROW(A148),'فهرست بها کلی'!$D$13:$BO$1660,5,0),"")</f>
        <v/>
      </c>
      <c r="D151" s="174" t="str">
        <f ca="1">IFERROR(VLOOKUP(ROW(A148),'فهرست بها کلی'!$D$13:$BO$1660,6,0),"")</f>
        <v/>
      </c>
      <c r="E151" s="174" t="str">
        <f ca="1">IFERROR(VLOOKUP(ROW(A148),'فهرست بها کلی'!$D$13:$BO$1660,7,0),"")</f>
        <v/>
      </c>
      <c r="F151" s="174" t="str">
        <f ca="1">IFERROR(VLOOKUP(ROW(A148),'فهرست بها کلی'!$D$13:$BO$1660,8,0),"")</f>
        <v/>
      </c>
      <c r="G151" s="174" t="str">
        <f ca="1">IFERROR(VLOOKUP(ROW(A148),'فهرست بها کلی'!$D$13:$BO$1660,20,0),"")</f>
        <v/>
      </c>
      <c r="H151" s="174" t="str">
        <f ca="1">IFERROR(VLOOKUP(ROW(A148),'فهرست بها کلی'!$D$13:$BO$1660,23,0),"")</f>
        <v/>
      </c>
      <c r="I151" s="174" t="str">
        <f ca="1">IFERROR(VLOOKUP(ROW(A148),'فهرست بها کلی'!$D$13:$BO$1660,26,0),"")</f>
        <v/>
      </c>
      <c r="J151" s="174" t="str">
        <f ca="1">IFERROR(VLOOKUP(ROW(A148),'فهرست بها کلی'!$D$13:$BO$1660,29,0),"")</f>
        <v/>
      </c>
      <c r="K151" s="174" t="str">
        <f ca="1">IFERROR(VLOOKUP(ROW(A148),'فهرست بها کلی'!$D$13:$BO$1660,32,0),"")</f>
        <v/>
      </c>
      <c r="L151" s="174" t="str">
        <f ca="1">IFERROR(VLOOKUP(ROW(A148),'فهرست بها کلی'!$D$13:$BO$1660,35,0),"")</f>
        <v/>
      </c>
      <c r="M151" s="174" t="str">
        <f ca="1">IFERROR(VLOOKUP(ROW(A148),'فهرست بها کلی'!$D$13:$BO$1660,38,0),"")</f>
        <v/>
      </c>
      <c r="N151" s="174" t="str">
        <f ca="1">IFERROR(VLOOKUP(ROW(A148),'فهرست بها کلی'!$D$13:$BO$1660,41,0),"")</f>
        <v/>
      </c>
      <c r="O151" s="174" t="str">
        <f ca="1">IFERROR(VLOOKUP(ROW(A148),'فهرست بها کلی'!$D$13:$BO$1660,44,0),"")</f>
        <v/>
      </c>
      <c r="P151" s="174" t="str">
        <f ca="1">IFERROR(VLOOKUP(ROW(A148),'فهرست بها کلی'!$D$13:$BO$1660,47,0),"")</f>
        <v/>
      </c>
      <c r="Q151" s="174" t="str">
        <f ca="1">IFERROR(VLOOKUP(ROW(A148),'فهرست بها کلی'!$D$13:$BO$1660,50,0),"")</f>
        <v/>
      </c>
      <c r="R151" s="174" t="str">
        <f ca="1">IFERROR(VLOOKUP(ROW(A148),'فهرست بها کلی'!$D$13:$BO$1660,53,0),"")</f>
        <v/>
      </c>
      <c r="S151" s="174" t="str">
        <f ca="1">IFERROR(VLOOKUP(ROW(A148),'فهرست بها کلی'!$D$13:$BO$1660,56,0),"")</f>
        <v/>
      </c>
      <c r="T151" s="174" t="str">
        <f ca="1">IFERROR(VLOOKUP(ROW(A148),'فهرست بها کلی'!$D$13:$BO$1660,59,0),"")</f>
        <v/>
      </c>
      <c r="U151" s="174" t="str">
        <f ca="1">IFERROR(VLOOKUP(ROW(A148),'فهرست بها کلی'!$D$13:$BO$1660,62,0),"")</f>
        <v/>
      </c>
      <c r="V151" s="241">
        <f t="shared" ca="1" si="19"/>
        <v>0</v>
      </c>
      <c r="W151" s="242" t="str">
        <f t="shared" ca="1" si="20"/>
        <v/>
      </c>
      <c r="X151" s="174" t="str">
        <f ca="1">IFERROR(VLOOKUP(ROW(A148),'فهرست بها کلی'!$D$13:$BO$1660,9,0),"")</f>
        <v/>
      </c>
      <c r="Y151" s="174" t="str">
        <f ca="1">IFERROR(VLOOKUP(ROW(A148),'فهرست بها کلی'!$D$13:$BO$1660,10,0),"")</f>
        <v/>
      </c>
      <c r="Z151" s="174" t="str">
        <f ca="1">IFERROR(VLOOKUP(ROW(A148),'فهرست بها کلی'!$D$13:$BO$1660,11,0),"")</f>
        <v/>
      </c>
      <c r="AA151" s="174" t="str">
        <f ca="1">IFERROR(VLOOKUP(ROW(A148),'فهرست بها کلی'!$D$13:$BO$1660,12,0),"")</f>
        <v/>
      </c>
      <c r="AB151" s="243" t="str">
        <f t="shared" ca="1" si="21"/>
        <v/>
      </c>
      <c r="AC151" s="174" t="str">
        <f ca="1">IFERROR(VLOOKUP(ROW(A148),'فهرست بها کلی'!$D$13:$BO$1660,21,0),"")</f>
        <v/>
      </c>
      <c r="AD151" s="174" t="str">
        <f ca="1">IFERROR(VLOOKUP(ROW(A148),'فهرست بها کلی'!$D$13:$BO$1660,24,0),"")</f>
        <v/>
      </c>
      <c r="AE151" s="174" t="str">
        <f ca="1">IFERROR(VLOOKUP(ROW(A148),'فهرست بها کلی'!$D$13:$BO$1660,27,0),"")</f>
        <v/>
      </c>
      <c r="AF151" s="174" t="str">
        <f ca="1">IFERROR(VLOOKUP(ROW(A148),'فهرست بها کلی'!$D$13:$BO$1660,30,0),"")</f>
        <v/>
      </c>
      <c r="AG151" s="174" t="str">
        <f ca="1">IFERROR(VLOOKUP(ROW(A148),'فهرست بها کلی'!$D$13:$BO$1660,33,0),"")</f>
        <v/>
      </c>
      <c r="AH151" s="174" t="str">
        <f ca="1">IFERROR(VLOOKUP(ROW(A148),'فهرست بها کلی'!$D$13:$BO$1660,36,0),"")</f>
        <v/>
      </c>
      <c r="AI151" s="174" t="str">
        <f ca="1">IFERROR(VLOOKUP(ROW(A148),'فهرست بها کلی'!$D$13:$BO$1660,39,0),"")</f>
        <v/>
      </c>
      <c r="AJ151" s="174" t="str">
        <f ca="1">IFERROR(VLOOKUP(ROW(A148),'فهرست بها کلی'!$D$13:$BO$1660,42,0),"")</f>
        <v/>
      </c>
      <c r="AK151" s="174" t="str">
        <f ca="1">IFERROR(VLOOKUP(ROW(A148),'فهرست بها کلی'!$D$13:$BO$1660,45,0),"")</f>
        <v/>
      </c>
      <c r="AL151" s="174" t="str">
        <f ca="1">IFERROR(VLOOKUP(ROW(A148),'فهرست بها کلی'!$D$13:$BO$1660,48,0),"")</f>
        <v/>
      </c>
      <c r="AM151" s="174" t="str">
        <f ca="1">IFERROR(VLOOKUP(ROW(A148),'فهرست بها کلی'!$D$13:$BO$1660,51,0),"")</f>
        <v/>
      </c>
      <c r="AN151" s="174" t="str">
        <f ca="1">IFERROR(VLOOKUP(ROW(A148),'فهرست بها کلی'!$D$13:$BO$1660,54,0),"")</f>
        <v/>
      </c>
      <c r="AO151" s="174" t="str">
        <f ca="1">IFERROR(VLOOKUP(ROW(A148),'فهرست بها کلی'!$D$13:$BO$1660,57,0),"")</f>
        <v/>
      </c>
      <c r="AP151" s="174" t="str">
        <f ca="1">IFERROR(VLOOKUP(ROW(A148),'فهرست بها کلی'!$D$13:$BO$1660,60,0),"")</f>
        <v/>
      </c>
      <c r="AQ151" s="174" t="str">
        <f ca="1">IFERROR(VLOOKUP(ROW(A148),'فهرست بها کلی'!$D$13:$BO$1660,63,0),"")</f>
        <v/>
      </c>
      <c r="AR151" s="244">
        <f t="shared" ca="1" si="22"/>
        <v>0</v>
      </c>
      <c r="AS151" s="174" t="str">
        <f ca="1">IFERROR(VLOOKUP(ROW(A148),'فهرست بها کلی'!$D$13:$BO$1660,22,0),"")</f>
        <v/>
      </c>
      <c r="AT151" s="174" t="str">
        <f ca="1">IFERROR(VLOOKUP(ROW(A148),'فهرست بها کلی'!$D$13:$BO$1660,25,0),"")</f>
        <v/>
      </c>
      <c r="AU151" s="174" t="str">
        <f ca="1">IFERROR(VLOOKUP(ROW(A148),'فهرست بها کلی'!$D$13:$BO$1660,28,0),"")</f>
        <v/>
      </c>
      <c r="AV151" s="174" t="str">
        <f ca="1">IFERROR(VLOOKUP(ROW(A148),'فهرست بها کلی'!$D$13:$BO$1660,31,0),"")</f>
        <v/>
      </c>
      <c r="AW151" s="174" t="str">
        <f ca="1">IFERROR(VLOOKUP(ROW(A148),'فهرست بها کلی'!$D$13:$BO$1660,34,0),"")</f>
        <v/>
      </c>
      <c r="AX151" s="174" t="str">
        <f ca="1">IFERROR(VLOOKUP(ROW(A148),'فهرست بها کلی'!$D$13:$BO$1660,37,0),"")</f>
        <v/>
      </c>
      <c r="AY151" s="174" t="str">
        <f ca="1">IFERROR(VLOOKUP(ROW(A148),'فهرست بها کلی'!$D$13:$BO$1660,40,0),"")</f>
        <v/>
      </c>
      <c r="AZ151" s="174" t="str">
        <f ca="1">IFERROR(VLOOKUP(ROW(A148),'فهرست بها کلی'!$D$13:$BO$1660,43,0),"")</f>
        <v/>
      </c>
      <c r="BA151" s="174" t="str">
        <f ca="1">IFERROR(VLOOKUP(ROW(A148),'فهرست بها کلی'!$D$13:$BO$1660,46,0),"")</f>
        <v/>
      </c>
      <c r="BB151" s="174" t="str">
        <f ca="1">IFERROR(VLOOKUP(ROW(A148),'فهرست بها کلی'!$D$13:$BO$1660,49,0),"")</f>
        <v/>
      </c>
      <c r="BC151" s="174" t="str">
        <f ca="1">IFERROR(VLOOKUP(ROW(A148),'فهرست بها کلی'!$D$13:$BO$1660,52,0),"")</f>
        <v/>
      </c>
      <c r="BD151" s="174" t="str">
        <f ca="1">IFERROR(VLOOKUP(ROW(A148),'فهرست بها کلی'!$D$13:$BO$1660,55,0),"")</f>
        <v/>
      </c>
      <c r="BE151" s="174" t="str">
        <f ca="1">IFERROR(VLOOKUP(ROW(A148),'فهرست بها کلی'!$D$13:$BO$1660,58,0),"")</f>
        <v/>
      </c>
      <c r="BF151" s="174" t="str">
        <f ca="1">IFERROR(VLOOKUP(ROW(A148),'فهرست بها کلی'!$D$13:$BO$1660,61,0),"")</f>
        <v/>
      </c>
      <c r="BG151" s="174" t="str">
        <f ca="1">IFERROR(VLOOKUP(ROW(B148),'فهرست بها کلی'!$D$13:$BO$1660,64,0),"")</f>
        <v/>
      </c>
      <c r="BH151" s="174" t="str">
        <f ca="1">IFERROR(VLOOKUP(ROW(C148),'فهرست بها کلی'!$D$13:$BO$1660,15,0),"")</f>
        <v/>
      </c>
      <c r="BI151" s="245" t="str">
        <f t="shared" ca="1" si="23"/>
        <v xml:space="preserve"> </v>
      </c>
      <c r="BJ151" s="245" t="str">
        <f t="shared" ca="1" si="24"/>
        <v/>
      </c>
      <c r="BK151" s="189" t="str">
        <f t="shared" ca="1" si="25"/>
        <v/>
      </c>
      <c r="BL151" s="168" t="e">
        <f t="shared" ca="1" si="18"/>
        <v>#VALUE!</v>
      </c>
    </row>
    <row r="152" spans="1:64" ht="34.5" customHeight="1">
      <c r="A152" s="174" t="str">
        <f ca="1">IFERROR(VLOOKUP(ROW(A149),'فهرست بها کلی'!$D$13:$BO$1660,1,0),"")</f>
        <v/>
      </c>
      <c r="B152" s="174" t="str">
        <f ca="1">IFERROR(VLOOKUP(ROW(A149),'فهرست بها کلی'!$D$13:$BO$1660,4,0),"")</f>
        <v/>
      </c>
      <c r="C152" s="174" t="str">
        <f ca="1">IFERROR(VLOOKUP(ROW(A149),'فهرست بها کلی'!$D$13:$BO$1660,5,0),"")</f>
        <v/>
      </c>
      <c r="D152" s="174" t="str">
        <f ca="1">IFERROR(VLOOKUP(ROW(A149),'فهرست بها کلی'!$D$13:$BO$1660,6,0),"")</f>
        <v/>
      </c>
      <c r="E152" s="174" t="str">
        <f ca="1">IFERROR(VLOOKUP(ROW(A149),'فهرست بها کلی'!$D$13:$BO$1660,7,0),"")</f>
        <v/>
      </c>
      <c r="F152" s="174" t="str">
        <f ca="1">IFERROR(VLOOKUP(ROW(A149),'فهرست بها کلی'!$D$13:$BO$1660,8,0),"")</f>
        <v/>
      </c>
      <c r="G152" s="174" t="str">
        <f ca="1">IFERROR(VLOOKUP(ROW(A149),'فهرست بها کلی'!$D$13:$BO$1660,20,0),"")</f>
        <v/>
      </c>
      <c r="H152" s="174" t="str">
        <f ca="1">IFERROR(VLOOKUP(ROW(A149),'فهرست بها کلی'!$D$13:$BO$1660,23,0),"")</f>
        <v/>
      </c>
      <c r="I152" s="174" t="str">
        <f ca="1">IFERROR(VLOOKUP(ROW(A149),'فهرست بها کلی'!$D$13:$BO$1660,26,0),"")</f>
        <v/>
      </c>
      <c r="J152" s="174" t="str">
        <f ca="1">IFERROR(VLOOKUP(ROW(A149),'فهرست بها کلی'!$D$13:$BO$1660,29,0),"")</f>
        <v/>
      </c>
      <c r="K152" s="174" t="str">
        <f ca="1">IFERROR(VLOOKUP(ROW(A149),'فهرست بها کلی'!$D$13:$BO$1660,32,0),"")</f>
        <v/>
      </c>
      <c r="L152" s="174" t="str">
        <f ca="1">IFERROR(VLOOKUP(ROW(A149),'فهرست بها کلی'!$D$13:$BO$1660,35,0),"")</f>
        <v/>
      </c>
      <c r="M152" s="174" t="str">
        <f ca="1">IFERROR(VLOOKUP(ROW(A149),'فهرست بها کلی'!$D$13:$BO$1660,38,0),"")</f>
        <v/>
      </c>
      <c r="N152" s="174" t="str">
        <f ca="1">IFERROR(VLOOKUP(ROW(A149),'فهرست بها کلی'!$D$13:$BO$1660,41,0),"")</f>
        <v/>
      </c>
      <c r="O152" s="174" t="str">
        <f ca="1">IFERROR(VLOOKUP(ROW(A149),'فهرست بها کلی'!$D$13:$BO$1660,44,0),"")</f>
        <v/>
      </c>
      <c r="P152" s="174" t="str">
        <f ca="1">IFERROR(VLOOKUP(ROW(A149),'فهرست بها کلی'!$D$13:$BO$1660,47,0),"")</f>
        <v/>
      </c>
      <c r="Q152" s="174" t="str">
        <f ca="1">IFERROR(VLOOKUP(ROW(A149),'فهرست بها کلی'!$D$13:$BO$1660,50,0),"")</f>
        <v/>
      </c>
      <c r="R152" s="174" t="str">
        <f ca="1">IFERROR(VLOOKUP(ROW(A149),'فهرست بها کلی'!$D$13:$BO$1660,53,0),"")</f>
        <v/>
      </c>
      <c r="S152" s="174" t="str">
        <f ca="1">IFERROR(VLOOKUP(ROW(A149),'فهرست بها کلی'!$D$13:$BO$1660,56,0),"")</f>
        <v/>
      </c>
      <c r="T152" s="174" t="str">
        <f ca="1">IFERROR(VLOOKUP(ROW(A149),'فهرست بها کلی'!$D$13:$BO$1660,59,0),"")</f>
        <v/>
      </c>
      <c r="U152" s="174" t="str">
        <f ca="1">IFERROR(VLOOKUP(ROW(A149),'فهرست بها کلی'!$D$13:$BO$1660,62,0),"")</f>
        <v/>
      </c>
      <c r="V152" s="241">
        <f t="shared" ca="1" si="19"/>
        <v>0</v>
      </c>
      <c r="W152" s="242" t="str">
        <f t="shared" ca="1" si="20"/>
        <v/>
      </c>
      <c r="X152" s="174" t="str">
        <f ca="1">IFERROR(VLOOKUP(ROW(A149),'فهرست بها کلی'!$D$13:$BO$1660,9,0),"")</f>
        <v/>
      </c>
      <c r="Y152" s="174" t="str">
        <f ca="1">IFERROR(VLOOKUP(ROW(A149),'فهرست بها کلی'!$D$13:$BO$1660,10,0),"")</f>
        <v/>
      </c>
      <c r="Z152" s="174" t="str">
        <f ca="1">IFERROR(VLOOKUP(ROW(A149),'فهرست بها کلی'!$D$13:$BO$1660,11,0),"")</f>
        <v/>
      </c>
      <c r="AA152" s="174" t="str">
        <f ca="1">IFERROR(VLOOKUP(ROW(A149),'فهرست بها کلی'!$D$13:$BO$1660,12,0),"")</f>
        <v/>
      </c>
      <c r="AB152" s="243" t="str">
        <f t="shared" ca="1" si="21"/>
        <v/>
      </c>
      <c r="AC152" s="174" t="str">
        <f ca="1">IFERROR(VLOOKUP(ROW(A149),'فهرست بها کلی'!$D$13:$BO$1660,21,0),"")</f>
        <v/>
      </c>
      <c r="AD152" s="174" t="str">
        <f ca="1">IFERROR(VLOOKUP(ROW(A149),'فهرست بها کلی'!$D$13:$BO$1660,24,0),"")</f>
        <v/>
      </c>
      <c r="AE152" s="174" t="str">
        <f ca="1">IFERROR(VLOOKUP(ROW(A149),'فهرست بها کلی'!$D$13:$BO$1660,27,0),"")</f>
        <v/>
      </c>
      <c r="AF152" s="174" t="str">
        <f ca="1">IFERROR(VLOOKUP(ROW(A149),'فهرست بها کلی'!$D$13:$BO$1660,30,0),"")</f>
        <v/>
      </c>
      <c r="AG152" s="174" t="str">
        <f ca="1">IFERROR(VLOOKUP(ROW(A149),'فهرست بها کلی'!$D$13:$BO$1660,33,0),"")</f>
        <v/>
      </c>
      <c r="AH152" s="174" t="str">
        <f ca="1">IFERROR(VLOOKUP(ROW(A149),'فهرست بها کلی'!$D$13:$BO$1660,36,0),"")</f>
        <v/>
      </c>
      <c r="AI152" s="174" t="str">
        <f ca="1">IFERROR(VLOOKUP(ROW(A149),'فهرست بها کلی'!$D$13:$BO$1660,39,0),"")</f>
        <v/>
      </c>
      <c r="AJ152" s="174" t="str">
        <f ca="1">IFERROR(VLOOKUP(ROW(A149),'فهرست بها کلی'!$D$13:$BO$1660,42,0),"")</f>
        <v/>
      </c>
      <c r="AK152" s="174" t="str">
        <f ca="1">IFERROR(VLOOKUP(ROW(A149),'فهرست بها کلی'!$D$13:$BO$1660,45,0),"")</f>
        <v/>
      </c>
      <c r="AL152" s="174" t="str">
        <f ca="1">IFERROR(VLOOKUP(ROW(A149),'فهرست بها کلی'!$D$13:$BO$1660,48,0),"")</f>
        <v/>
      </c>
      <c r="AM152" s="174" t="str">
        <f ca="1">IFERROR(VLOOKUP(ROW(A149),'فهرست بها کلی'!$D$13:$BO$1660,51,0),"")</f>
        <v/>
      </c>
      <c r="AN152" s="174" t="str">
        <f ca="1">IFERROR(VLOOKUP(ROW(A149),'فهرست بها کلی'!$D$13:$BO$1660,54,0),"")</f>
        <v/>
      </c>
      <c r="AO152" s="174" t="str">
        <f ca="1">IFERROR(VLOOKUP(ROW(A149),'فهرست بها کلی'!$D$13:$BO$1660,57,0),"")</f>
        <v/>
      </c>
      <c r="AP152" s="174" t="str">
        <f ca="1">IFERROR(VLOOKUP(ROW(A149),'فهرست بها کلی'!$D$13:$BO$1660,60,0),"")</f>
        <v/>
      </c>
      <c r="AQ152" s="174" t="str">
        <f ca="1">IFERROR(VLOOKUP(ROW(A149),'فهرست بها کلی'!$D$13:$BO$1660,63,0),"")</f>
        <v/>
      </c>
      <c r="AR152" s="244">
        <f t="shared" ca="1" si="22"/>
        <v>0</v>
      </c>
      <c r="AS152" s="174" t="str">
        <f ca="1">IFERROR(VLOOKUP(ROW(A149),'فهرست بها کلی'!$D$13:$BO$1660,22,0),"")</f>
        <v/>
      </c>
      <c r="AT152" s="174" t="str">
        <f ca="1">IFERROR(VLOOKUP(ROW(A149),'فهرست بها کلی'!$D$13:$BO$1660,25,0),"")</f>
        <v/>
      </c>
      <c r="AU152" s="174" t="str">
        <f ca="1">IFERROR(VLOOKUP(ROW(A149),'فهرست بها کلی'!$D$13:$BO$1660,28,0),"")</f>
        <v/>
      </c>
      <c r="AV152" s="174" t="str">
        <f ca="1">IFERROR(VLOOKUP(ROW(A149),'فهرست بها کلی'!$D$13:$BO$1660,31,0),"")</f>
        <v/>
      </c>
      <c r="AW152" s="174" t="str">
        <f ca="1">IFERROR(VLOOKUP(ROW(A149),'فهرست بها کلی'!$D$13:$BO$1660,34,0),"")</f>
        <v/>
      </c>
      <c r="AX152" s="174" t="str">
        <f ca="1">IFERROR(VLOOKUP(ROW(A149),'فهرست بها کلی'!$D$13:$BO$1660,37,0),"")</f>
        <v/>
      </c>
      <c r="AY152" s="174" t="str">
        <f ca="1">IFERROR(VLOOKUP(ROW(A149),'فهرست بها کلی'!$D$13:$BO$1660,40,0),"")</f>
        <v/>
      </c>
      <c r="AZ152" s="174" t="str">
        <f ca="1">IFERROR(VLOOKUP(ROW(A149),'فهرست بها کلی'!$D$13:$BO$1660,43,0),"")</f>
        <v/>
      </c>
      <c r="BA152" s="174" t="str">
        <f ca="1">IFERROR(VLOOKUP(ROW(A149),'فهرست بها کلی'!$D$13:$BO$1660,46,0),"")</f>
        <v/>
      </c>
      <c r="BB152" s="174" t="str">
        <f ca="1">IFERROR(VLOOKUP(ROW(A149),'فهرست بها کلی'!$D$13:$BO$1660,49,0),"")</f>
        <v/>
      </c>
      <c r="BC152" s="174" t="str">
        <f ca="1">IFERROR(VLOOKUP(ROW(A149),'فهرست بها کلی'!$D$13:$BO$1660,52,0),"")</f>
        <v/>
      </c>
      <c r="BD152" s="174" t="str">
        <f ca="1">IFERROR(VLOOKUP(ROW(A149),'فهرست بها کلی'!$D$13:$BO$1660,55,0),"")</f>
        <v/>
      </c>
      <c r="BE152" s="174" t="str">
        <f ca="1">IFERROR(VLOOKUP(ROW(A149),'فهرست بها کلی'!$D$13:$BO$1660,58,0),"")</f>
        <v/>
      </c>
      <c r="BF152" s="174" t="str">
        <f ca="1">IFERROR(VLOOKUP(ROW(A149),'فهرست بها کلی'!$D$13:$BO$1660,61,0),"")</f>
        <v/>
      </c>
      <c r="BG152" s="174" t="str">
        <f ca="1">IFERROR(VLOOKUP(ROW(B149),'فهرست بها کلی'!$D$13:$BO$1660,64,0),"")</f>
        <v/>
      </c>
      <c r="BH152" s="174" t="str">
        <f ca="1">IFERROR(VLOOKUP(ROW(C149),'فهرست بها کلی'!$D$13:$BO$1660,15,0),"")</f>
        <v/>
      </c>
      <c r="BI152" s="245" t="str">
        <f t="shared" ca="1" si="23"/>
        <v xml:space="preserve"> </v>
      </c>
      <c r="BJ152" s="245" t="str">
        <f t="shared" ca="1" si="24"/>
        <v/>
      </c>
      <c r="BK152" s="189" t="str">
        <f t="shared" ca="1" si="25"/>
        <v/>
      </c>
      <c r="BL152" s="168" t="e">
        <f t="shared" ca="1" si="18"/>
        <v>#VALUE!</v>
      </c>
    </row>
    <row r="153" spans="1:64" ht="34.5" customHeight="1">
      <c r="A153" s="174" t="str">
        <f ca="1">IFERROR(VLOOKUP(ROW(A150),'فهرست بها کلی'!$D$13:$BO$1660,1,0),"")</f>
        <v/>
      </c>
      <c r="B153" s="174" t="str">
        <f ca="1">IFERROR(VLOOKUP(ROW(A150),'فهرست بها کلی'!$D$13:$BO$1660,4,0),"")</f>
        <v/>
      </c>
      <c r="C153" s="174" t="str">
        <f ca="1">IFERROR(VLOOKUP(ROW(A150),'فهرست بها کلی'!$D$13:$BO$1660,5,0),"")</f>
        <v/>
      </c>
      <c r="D153" s="174" t="str">
        <f ca="1">IFERROR(VLOOKUP(ROW(A150),'فهرست بها کلی'!$D$13:$BO$1660,6,0),"")</f>
        <v/>
      </c>
      <c r="E153" s="174" t="str">
        <f ca="1">IFERROR(VLOOKUP(ROW(A150),'فهرست بها کلی'!$D$13:$BO$1660,7,0),"")</f>
        <v/>
      </c>
      <c r="F153" s="174" t="str">
        <f ca="1">IFERROR(VLOOKUP(ROW(A150),'فهرست بها کلی'!$D$13:$BO$1660,8,0),"")</f>
        <v/>
      </c>
      <c r="G153" s="174" t="str">
        <f ca="1">IFERROR(VLOOKUP(ROW(A150),'فهرست بها کلی'!$D$13:$BO$1660,20,0),"")</f>
        <v/>
      </c>
      <c r="H153" s="174" t="str">
        <f ca="1">IFERROR(VLOOKUP(ROW(A150),'فهرست بها کلی'!$D$13:$BO$1660,23,0),"")</f>
        <v/>
      </c>
      <c r="I153" s="174" t="str">
        <f ca="1">IFERROR(VLOOKUP(ROW(A150),'فهرست بها کلی'!$D$13:$BO$1660,26,0),"")</f>
        <v/>
      </c>
      <c r="J153" s="174" t="str">
        <f ca="1">IFERROR(VLOOKUP(ROW(A150),'فهرست بها کلی'!$D$13:$BO$1660,29,0),"")</f>
        <v/>
      </c>
      <c r="K153" s="174" t="str">
        <f ca="1">IFERROR(VLOOKUP(ROW(A150),'فهرست بها کلی'!$D$13:$BO$1660,32,0),"")</f>
        <v/>
      </c>
      <c r="L153" s="174" t="str">
        <f ca="1">IFERROR(VLOOKUP(ROW(A150),'فهرست بها کلی'!$D$13:$BO$1660,35,0),"")</f>
        <v/>
      </c>
      <c r="M153" s="174" t="str">
        <f ca="1">IFERROR(VLOOKUP(ROW(A150),'فهرست بها کلی'!$D$13:$BO$1660,38,0),"")</f>
        <v/>
      </c>
      <c r="N153" s="174" t="str">
        <f ca="1">IFERROR(VLOOKUP(ROW(A150),'فهرست بها کلی'!$D$13:$BO$1660,41,0),"")</f>
        <v/>
      </c>
      <c r="O153" s="174" t="str">
        <f ca="1">IFERROR(VLOOKUP(ROW(A150),'فهرست بها کلی'!$D$13:$BO$1660,44,0),"")</f>
        <v/>
      </c>
      <c r="P153" s="174" t="str">
        <f ca="1">IFERROR(VLOOKUP(ROW(A150),'فهرست بها کلی'!$D$13:$BO$1660,47,0),"")</f>
        <v/>
      </c>
      <c r="Q153" s="174" t="str">
        <f ca="1">IFERROR(VLOOKUP(ROW(A150),'فهرست بها کلی'!$D$13:$BO$1660,50,0),"")</f>
        <v/>
      </c>
      <c r="R153" s="174" t="str">
        <f ca="1">IFERROR(VLOOKUP(ROW(A150),'فهرست بها کلی'!$D$13:$BO$1660,53,0),"")</f>
        <v/>
      </c>
      <c r="S153" s="174" t="str">
        <f ca="1">IFERROR(VLOOKUP(ROW(A150),'فهرست بها کلی'!$D$13:$BO$1660,56,0),"")</f>
        <v/>
      </c>
      <c r="T153" s="174" t="str">
        <f ca="1">IFERROR(VLOOKUP(ROW(A150),'فهرست بها کلی'!$D$13:$BO$1660,59,0),"")</f>
        <v/>
      </c>
      <c r="U153" s="174" t="str">
        <f ca="1">IFERROR(VLOOKUP(ROW(A150),'فهرست بها کلی'!$D$13:$BO$1660,62,0),"")</f>
        <v/>
      </c>
      <c r="V153" s="241">
        <f t="shared" ca="1" si="19"/>
        <v>0</v>
      </c>
      <c r="W153" s="242" t="str">
        <f t="shared" ca="1" si="20"/>
        <v/>
      </c>
      <c r="X153" s="174" t="str">
        <f ca="1">IFERROR(VLOOKUP(ROW(A150),'فهرست بها کلی'!$D$13:$BO$1660,9,0),"")</f>
        <v/>
      </c>
      <c r="Y153" s="174" t="str">
        <f ca="1">IFERROR(VLOOKUP(ROW(A150),'فهرست بها کلی'!$D$13:$BO$1660,10,0),"")</f>
        <v/>
      </c>
      <c r="Z153" s="174" t="str">
        <f ca="1">IFERROR(VLOOKUP(ROW(A150),'فهرست بها کلی'!$D$13:$BO$1660,11,0),"")</f>
        <v/>
      </c>
      <c r="AA153" s="174" t="str">
        <f ca="1">IFERROR(VLOOKUP(ROW(A150),'فهرست بها کلی'!$D$13:$BO$1660,12,0),"")</f>
        <v/>
      </c>
      <c r="AB153" s="243" t="str">
        <f t="shared" ca="1" si="21"/>
        <v/>
      </c>
      <c r="AC153" s="174" t="str">
        <f ca="1">IFERROR(VLOOKUP(ROW(A150),'فهرست بها کلی'!$D$13:$BO$1660,21,0),"")</f>
        <v/>
      </c>
      <c r="AD153" s="174" t="str">
        <f ca="1">IFERROR(VLOOKUP(ROW(A150),'فهرست بها کلی'!$D$13:$BO$1660,24,0),"")</f>
        <v/>
      </c>
      <c r="AE153" s="174" t="str">
        <f ca="1">IFERROR(VLOOKUP(ROW(A150),'فهرست بها کلی'!$D$13:$BO$1660,27,0),"")</f>
        <v/>
      </c>
      <c r="AF153" s="174" t="str">
        <f ca="1">IFERROR(VLOOKUP(ROW(A150),'فهرست بها کلی'!$D$13:$BO$1660,30,0),"")</f>
        <v/>
      </c>
      <c r="AG153" s="174" t="str">
        <f ca="1">IFERROR(VLOOKUP(ROW(A150),'فهرست بها کلی'!$D$13:$BO$1660,33,0),"")</f>
        <v/>
      </c>
      <c r="AH153" s="174" t="str">
        <f ca="1">IFERROR(VLOOKUP(ROW(A150),'فهرست بها کلی'!$D$13:$BO$1660,36,0),"")</f>
        <v/>
      </c>
      <c r="AI153" s="174" t="str">
        <f ca="1">IFERROR(VLOOKUP(ROW(A150),'فهرست بها کلی'!$D$13:$BO$1660,39,0),"")</f>
        <v/>
      </c>
      <c r="AJ153" s="174" t="str">
        <f ca="1">IFERROR(VLOOKUP(ROW(A150),'فهرست بها کلی'!$D$13:$BO$1660,42,0),"")</f>
        <v/>
      </c>
      <c r="AK153" s="174" t="str">
        <f ca="1">IFERROR(VLOOKUP(ROW(A150),'فهرست بها کلی'!$D$13:$BO$1660,45,0),"")</f>
        <v/>
      </c>
      <c r="AL153" s="174" t="str">
        <f ca="1">IFERROR(VLOOKUP(ROW(A150),'فهرست بها کلی'!$D$13:$BO$1660,48,0),"")</f>
        <v/>
      </c>
      <c r="AM153" s="174" t="str">
        <f ca="1">IFERROR(VLOOKUP(ROW(A150),'فهرست بها کلی'!$D$13:$BO$1660,51,0),"")</f>
        <v/>
      </c>
      <c r="AN153" s="174" t="str">
        <f ca="1">IFERROR(VLOOKUP(ROW(A150),'فهرست بها کلی'!$D$13:$BO$1660,54,0),"")</f>
        <v/>
      </c>
      <c r="AO153" s="174" t="str">
        <f ca="1">IFERROR(VLOOKUP(ROW(A150),'فهرست بها کلی'!$D$13:$BO$1660,57,0),"")</f>
        <v/>
      </c>
      <c r="AP153" s="174" t="str">
        <f ca="1">IFERROR(VLOOKUP(ROW(A150),'فهرست بها کلی'!$D$13:$BO$1660,60,0),"")</f>
        <v/>
      </c>
      <c r="AQ153" s="174" t="str">
        <f ca="1">IFERROR(VLOOKUP(ROW(A150),'فهرست بها کلی'!$D$13:$BO$1660,63,0),"")</f>
        <v/>
      </c>
      <c r="AR153" s="244">
        <f t="shared" ca="1" si="22"/>
        <v>0</v>
      </c>
      <c r="AS153" s="174" t="str">
        <f ca="1">IFERROR(VLOOKUP(ROW(A150),'فهرست بها کلی'!$D$13:$BO$1660,22,0),"")</f>
        <v/>
      </c>
      <c r="AT153" s="174" t="str">
        <f ca="1">IFERROR(VLOOKUP(ROW(A150),'فهرست بها کلی'!$D$13:$BO$1660,25,0),"")</f>
        <v/>
      </c>
      <c r="AU153" s="174" t="str">
        <f ca="1">IFERROR(VLOOKUP(ROW(A150),'فهرست بها کلی'!$D$13:$BO$1660,28,0),"")</f>
        <v/>
      </c>
      <c r="AV153" s="174" t="str">
        <f ca="1">IFERROR(VLOOKUP(ROW(A150),'فهرست بها کلی'!$D$13:$BO$1660,31,0),"")</f>
        <v/>
      </c>
      <c r="AW153" s="174" t="str">
        <f ca="1">IFERROR(VLOOKUP(ROW(A150),'فهرست بها کلی'!$D$13:$BO$1660,34,0),"")</f>
        <v/>
      </c>
      <c r="AX153" s="174" t="str">
        <f ca="1">IFERROR(VLOOKUP(ROW(A150),'فهرست بها کلی'!$D$13:$BO$1660,37,0),"")</f>
        <v/>
      </c>
      <c r="AY153" s="174" t="str">
        <f ca="1">IFERROR(VLOOKUP(ROW(A150),'فهرست بها کلی'!$D$13:$BO$1660,40,0),"")</f>
        <v/>
      </c>
      <c r="AZ153" s="174" t="str">
        <f ca="1">IFERROR(VLOOKUP(ROW(A150),'فهرست بها کلی'!$D$13:$BO$1660,43,0),"")</f>
        <v/>
      </c>
      <c r="BA153" s="174" t="str">
        <f ca="1">IFERROR(VLOOKUP(ROW(A150),'فهرست بها کلی'!$D$13:$BO$1660,46,0),"")</f>
        <v/>
      </c>
      <c r="BB153" s="174" t="str">
        <f ca="1">IFERROR(VLOOKUP(ROW(A150),'فهرست بها کلی'!$D$13:$BO$1660,49,0),"")</f>
        <v/>
      </c>
      <c r="BC153" s="174" t="str">
        <f ca="1">IFERROR(VLOOKUP(ROW(A150),'فهرست بها کلی'!$D$13:$BO$1660,52,0),"")</f>
        <v/>
      </c>
      <c r="BD153" s="174" t="str">
        <f ca="1">IFERROR(VLOOKUP(ROW(A150),'فهرست بها کلی'!$D$13:$BO$1660,55,0),"")</f>
        <v/>
      </c>
      <c r="BE153" s="174" t="str">
        <f ca="1">IFERROR(VLOOKUP(ROW(A150),'فهرست بها کلی'!$D$13:$BO$1660,58,0),"")</f>
        <v/>
      </c>
      <c r="BF153" s="174" t="str">
        <f ca="1">IFERROR(VLOOKUP(ROW(A150),'فهرست بها کلی'!$D$13:$BO$1660,61,0),"")</f>
        <v/>
      </c>
      <c r="BG153" s="174" t="str">
        <f ca="1">IFERROR(VLOOKUP(ROW(B150),'فهرست بها کلی'!$D$13:$BO$1660,64,0),"")</f>
        <v/>
      </c>
      <c r="BH153" s="174" t="str">
        <f ca="1">IFERROR(VLOOKUP(ROW(C150),'فهرست بها کلی'!$D$13:$BO$1660,15,0),"")</f>
        <v/>
      </c>
      <c r="BI153" s="245" t="str">
        <f t="shared" ca="1" si="23"/>
        <v xml:space="preserve"> </v>
      </c>
      <c r="BJ153" s="245" t="str">
        <f t="shared" ca="1" si="24"/>
        <v/>
      </c>
      <c r="BK153" s="189" t="str">
        <f t="shared" ca="1" si="25"/>
        <v/>
      </c>
      <c r="BL153" s="168" t="e">
        <f t="shared" ca="1" si="18"/>
        <v>#VALUE!</v>
      </c>
    </row>
    <row r="154" spans="1:64" ht="34.5" customHeight="1">
      <c r="A154" s="174" t="str">
        <f ca="1">IFERROR(VLOOKUP(ROW(A151),'فهرست بها کلی'!$D$13:$BO$1660,1,0),"")</f>
        <v/>
      </c>
      <c r="B154" s="174" t="str">
        <f ca="1">IFERROR(VLOOKUP(ROW(A151),'فهرست بها کلی'!$D$13:$BO$1660,4,0),"")</f>
        <v/>
      </c>
      <c r="C154" s="174" t="str">
        <f ca="1">IFERROR(VLOOKUP(ROW(A151),'فهرست بها کلی'!$D$13:$BO$1660,5,0),"")</f>
        <v/>
      </c>
      <c r="D154" s="174" t="str">
        <f ca="1">IFERROR(VLOOKUP(ROW(A151),'فهرست بها کلی'!$D$13:$BO$1660,6,0),"")</f>
        <v/>
      </c>
      <c r="E154" s="174" t="str">
        <f ca="1">IFERROR(VLOOKUP(ROW(A151),'فهرست بها کلی'!$D$13:$BO$1660,7,0),"")</f>
        <v/>
      </c>
      <c r="F154" s="174" t="str">
        <f ca="1">IFERROR(VLOOKUP(ROW(A151),'فهرست بها کلی'!$D$13:$BO$1660,8,0),"")</f>
        <v/>
      </c>
      <c r="G154" s="174" t="str">
        <f ca="1">IFERROR(VLOOKUP(ROW(A151),'فهرست بها کلی'!$D$13:$BO$1660,20,0),"")</f>
        <v/>
      </c>
      <c r="H154" s="174" t="str">
        <f ca="1">IFERROR(VLOOKUP(ROW(A151),'فهرست بها کلی'!$D$13:$BO$1660,23,0),"")</f>
        <v/>
      </c>
      <c r="I154" s="174" t="str">
        <f ca="1">IFERROR(VLOOKUP(ROW(A151),'فهرست بها کلی'!$D$13:$BO$1660,26,0),"")</f>
        <v/>
      </c>
      <c r="J154" s="174" t="str">
        <f ca="1">IFERROR(VLOOKUP(ROW(A151),'فهرست بها کلی'!$D$13:$BO$1660,29,0),"")</f>
        <v/>
      </c>
      <c r="K154" s="174" t="str">
        <f ca="1">IFERROR(VLOOKUP(ROW(A151),'فهرست بها کلی'!$D$13:$BO$1660,32,0),"")</f>
        <v/>
      </c>
      <c r="L154" s="174" t="str">
        <f ca="1">IFERROR(VLOOKUP(ROW(A151),'فهرست بها کلی'!$D$13:$BO$1660,35,0),"")</f>
        <v/>
      </c>
      <c r="M154" s="174" t="str">
        <f ca="1">IFERROR(VLOOKUP(ROW(A151),'فهرست بها کلی'!$D$13:$BO$1660,38,0),"")</f>
        <v/>
      </c>
      <c r="N154" s="174" t="str">
        <f ca="1">IFERROR(VLOOKUP(ROW(A151),'فهرست بها کلی'!$D$13:$BO$1660,41,0),"")</f>
        <v/>
      </c>
      <c r="O154" s="174" t="str">
        <f ca="1">IFERROR(VLOOKUP(ROW(A151),'فهرست بها کلی'!$D$13:$BO$1660,44,0),"")</f>
        <v/>
      </c>
      <c r="P154" s="174" t="str">
        <f ca="1">IFERROR(VLOOKUP(ROW(A151),'فهرست بها کلی'!$D$13:$BO$1660,47,0),"")</f>
        <v/>
      </c>
      <c r="Q154" s="174" t="str">
        <f ca="1">IFERROR(VLOOKUP(ROW(A151),'فهرست بها کلی'!$D$13:$BO$1660,50,0),"")</f>
        <v/>
      </c>
      <c r="R154" s="174" t="str">
        <f ca="1">IFERROR(VLOOKUP(ROW(A151),'فهرست بها کلی'!$D$13:$BO$1660,53,0),"")</f>
        <v/>
      </c>
      <c r="S154" s="174" t="str">
        <f ca="1">IFERROR(VLOOKUP(ROW(A151),'فهرست بها کلی'!$D$13:$BO$1660,56,0),"")</f>
        <v/>
      </c>
      <c r="T154" s="174" t="str">
        <f ca="1">IFERROR(VLOOKUP(ROW(A151),'فهرست بها کلی'!$D$13:$BO$1660,59,0),"")</f>
        <v/>
      </c>
      <c r="U154" s="174" t="str">
        <f ca="1">IFERROR(VLOOKUP(ROW(A151),'فهرست بها کلی'!$D$13:$BO$1660,62,0),"")</f>
        <v/>
      </c>
      <c r="V154" s="241">
        <f t="shared" ca="1" si="19"/>
        <v>0</v>
      </c>
      <c r="W154" s="242" t="str">
        <f t="shared" ca="1" si="20"/>
        <v/>
      </c>
      <c r="X154" s="174" t="str">
        <f ca="1">IFERROR(VLOOKUP(ROW(A151),'فهرست بها کلی'!$D$13:$BO$1660,9,0),"")</f>
        <v/>
      </c>
      <c r="Y154" s="174" t="str">
        <f ca="1">IFERROR(VLOOKUP(ROW(A151),'فهرست بها کلی'!$D$13:$BO$1660,10,0),"")</f>
        <v/>
      </c>
      <c r="Z154" s="174" t="str">
        <f ca="1">IFERROR(VLOOKUP(ROW(A151),'فهرست بها کلی'!$D$13:$BO$1660,11,0),"")</f>
        <v/>
      </c>
      <c r="AA154" s="174" t="str">
        <f ca="1">IFERROR(VLOOKUP(ROW(A151),'فهرست بها کلی'!$D$13:$BO$1660,12,0),"")</f>
        <v/>
      </c>
      <c r="AB154" s="243" t="str">
        <f t="shared" ca="1" si="21"/>
        <v/>
      </c>
      <c r="AC154" s="174" t="str">
        <f ca="1">IFERROR(VLOOKUP(ROW(A151),'فهرست بها کلی'!$D$13:$BO$1660,21,0),"")</f>
        <v/>
      </c>
      <c r="AD154" s="174" t="str">
        <f ca="1">IFERROR(VLOOKUP(ROW(A151),'فهرست بها کلی'!$D$13:$BO$1660,24,0),"")</f>
        <v/>
      </c>
      <c r="AE154" s="174" t="str">
        <f ca="1">IFERROR(VLOOKUP(ROW(A151),'فهرست بها کلی'!$D$13:$BO$1660,27,0),"")</f>
        <v/>
      </c>
      <c r="AF154" s="174" t="str">
        <f ca="1">IFERROR(VLOOKUP(ROW(A151),'فهرست بها کلی'!$D$13:$BO$1660,30,0),"")</f>
        <v/>
      </c>
      <c r="AG154" s="174" t="str">
        <f ca="1">IFERROR(VLOOKUP(ROW(A151),'فهرست بها کلی'!$D$13:$BO$1660,33,0),"")</f>
        <v/>
      </c>
      <c r="AH154" s="174" t="str">
        <f ca="1">IFERROR(VLOOKUP(ROW(A151),'فهرست بها کلی'!$D$13:$BO$1660,36,0),"")</f>
        <v/>
      </c>
      <c r="AI154" s="174" t="str">
        <f ca="1">IFERROR(VLOOKUP(ROW(A151),'فهرست بها کلی'!$D$13:$BO$1660,39,0),"")</f>
        <v/>
      </c>
      <c r="AJ154" s="174" t="str">
        <f ca="1">IFERROR(VLOOKUP(ROW(A151),'فهرست بها کلی'!$D$13:$BO$1660,42,0),"")</f>
        <v/>
      </c>
      <c r="AK154" s="174" t="str">
        <f ca="1">IFERROR(VLOOKUP(ROW(A151),'فهرست بها کلی'!$D$13:$BO$1660,45,0),"")</f>
        <v/>
      </c>
      <c r="AL154" s="174" t="str">
        <f ca="1">IFERROR(VLOOKUP(ROW(A151),'فهرست بها کلی'!$D$13:$BO$1660,48,0),"")</f>
        <v/>
      </c>
      <c r="AM154" s="174" t="str">
        <f ca="1">IFERROR(VLOOKUP(ROW(A151),'فهرست بها کلی'!$D$13:$BO$1660,51,0),"")</f>
        <v/>
      </c>
      <c r="AN154" s="174" t="str">
        <f ca="1">IFERROR(VLOOKUP(ROW(A151),'فهرست بها کلی'!$D$13:$BO$1660,54,0),"")</f>
        <v/>
      </c>
      <c r="AO154" s="174" t="str">
        <f ca="1">IFERROR(VLOOKUP(ROW(A151),'فهرست بها کلی'!$D$13:$BO$1660,57,0),"")</f>
        <v/>
      </c>
      <c r="AP154" s="174" t="str">
        <f ca="1">IFERROR(VLOOKUP(ROW(A151),'فهرست بها کلی'!$D$13:$BO$1660,60,0),"")</f>
        <v/>
      </c>
      <c r="AQ154" s="174" t="str">
        <f ca="1">IFERROR(VLOOKUP(ROW(A151),'فهرست بها کلی'!$D$13:$BO$1660,63,0),"")</f>
        <v/>
      </c>
      <c r="AR154" s="244">
        <f t="shared" ca="1" si="22"/>
        <v>0</v>
      </c>
      <c r="AS154" s="174" t="str">
        <f ca="1">IFERROR(VLOOKUP(ROW(A151),'فهرست بها کلی'!$D$13:$BO$1660,22,0),"")</f>
        <v/>
      </c>
      <c r="AT154" s="174" t="str">
        <f ca="1">IFERROR(VLOOKUP(ROW(A151),'فهرست بها کلی'!$D$13:$BO$1660,25,0),"")</f>
        <v/>
      </c>
      <c r="AU154" s="174" t="str">
        <f ca="1">IFERROR(VLOOKUP(ROW(A151),'فهرست بها کلی'!$D$13:$BO$1660,28,0),"")</f>
        <v/>
      </c>
      <c r="AV154" s="174" t="str">
        <f ca="1">IFERROR(VLOOKUP(ROW(A151),'فهرست بها کلی'!$D$13:$BO$1660,31,0),"")</f>
        <v/>
      </c>
      <c r="AW154" s="174" t="str">
        <f ca="1">IFERROR(VLOOKUP(ROW(A151),'فهرست بها کلی'!$D$13:$BO$1660,34,0),"")</f>
        <v/>
      </c>
      <c r="AX154" s="174" t="str">
        <f ca="1">IFERROR(VLOOKUP(ROW(A151),'فهرست بها کلی'!$D$13:$BO$1660,37,0),"")</f>
        <v/>
      </c>
      <c r="AY154" s="174" t="str">
        <f ca="1">IFERROR(VLOOKUP(ROW(A151),'فهرست بها کلی'!$D$13:$BO$1660,40,0),"")</f>
        <v/>
      </c>
      <c r="AZ154" s="174" t="str">
        <f ca="1">IFERROR(VLOOKUP(ROW(A151),'فهرست بها کلی'!$D$13:$BO$1660,43,0),"")</f>
        <v/>
      </c>
      <c r="BA154" s="174" t="str">
        <f ca="1">IFERROR(VLOOKUP(ROW(A151),'فهرست بها کلی'!$D$13:$BO$1660,46,0),"")</f>
        <v/>
      </c>
      <c r="BB154" s="174" t="str">
        <f ca="1">IFERROR(VLOOKUP(ROW(A151),'فهرست بها کلی'!$D$13:$BO$1660,49,0),"")</f>
        <v/>
      </c>
      <c r="BC154" s="174" t="str">
        <f ca="1">IFERROR(VLOOKUP(ROW(A151),'فهرست بها کلی'!$D$13:$BO$1660,52,0),"")</f>
        <v/>
      </c>
      <c r="BD154" s="174" t="str">
        <f ca="1">IFERROR(VLOOKUP(ROW(A151),'فهرست بها کلی'!$D$13:$BO$1660,55,0),"")</f>
        <v/>
      </c>
      <c r="BE154" s="174" t="str">
        <f ca="1">IFERROR(VLOOKUP(ROW(A151),'فهرست بها کلی'!$D$13:$BO$1660,58,0),"")</f>
        <v/>
      </c>
      <c r="BF154" s="174" t="str">
        <f ca="1">IFERROR(VLOOKUP(ROW(A151),'فهرست بها کلی'!$D$13:$BO$1660,61,0),"")</f>
        <v/>
      </c>
      <c r="BG154" s="174" t="str">
        <f ca="1">IFERROR(VLOOKUP(ROW(B151),'فهرست بها کلی'!$D$13:$BO$1660,64,0),"")</f>
        <v/>
      </c>
      <c r="BH154" s="174" t="str">
        <f ca="1">IFERROR(VLOOKUP(ROW(C151),'فهرست بها کلی'!$D$13:$BO$1660,15,0),"")</f>
        <v/>
      </c>
      <c r="BI154" s="245" t="str">
        <f t="shared" ca="1" si="23"/>
        <v xml:space="preserve"> </v>
      </c>
      <c r="BJ154" s="245" t="str">
        <f t="shared" ca="1" si="24"/>
        <v/>
      </c>
      <c r="BK154" s="189" t="str">
        <f t="shared" ca="1" si="25"/>
        <v/>
      </c>
      <c r="BL154" s="168" t="e">
        <f t="shared" ca="1" si="18"/>
        <v>#VALUE!</v>
      </c>
    </row>
    <row r="155" spans="1:64" ht="34.5" customHeight="1">
      <c r="A155" s="174" t="str">
        <f ca="1">IFERROR(VLOOKUP(ROW(A152),'فهرست بها کلی'!$D$13:$BO$1660,1,0),"")</f>
        <v/>
      </c>
      <c r="B155" s="174" t="str">
        <f ca="1">IFERROR(VLOOKUP(ROW(A152),'فهرست بها کلی'!$D$13:$BO$1660,4,0),"")</f>
        <v/>
      </c>
      <c r="C155" s="174" t="str">
        <f ca="1">IFERROR(VLOOKUP(ROW(A152),'فهرست بها کلی'!$D$13:$BO$1660,5,0),"")</f>
        <v/>
      </c>
      <c r="D155" s="174" t="str">
        <f ca="1">IFERROR(VLOOKUP(ROW(A152),'فهرست بها کلی'!$D$13:$BO$1660,6,0),"")</f>
        <v/>
      </c>
      <c r="E155" s="174" t="str">
        <f ca="1">IFERROR(VLOOKUP(ROW(A152),'فهرست بها کلی'!$D$13:$BO$1660,7,0),"")</f>
        <v/>
      </c>
      <c r="F155" s="174" t="str">
        <f ca="1">IFERROR(VLOOKUP(ROW(A152),'فهرست بها کلی'!$D$13:$BO$1660,8,0),"")</f>
        <v/>
      </c>
      <c r="G155" s="174" t="str">
        <f ca="1">IFERROR(VLOOKUP(ROW(A152),'فهرست بها کلی'!$D$13:$BO$1660,20,0),"")</f>
        <v/>
      </c>
      <c r="H155" s="174" t="str">
        <f ca="1">IFERROR(VLOOKUP(ROW(A152),'فهرست بها کلی'!$D$13:$BO$1660,23,0),"")</f>
        <v/>
      </c>
      <c r="I155" s="174" t="str">
        <f ca="1">IFERROR(VLOOKUP(ROW(A152),'فهرست بها کلی'!$D$13:$BO$1660,26,0),"")</f>
        <v/>
      </c>
      <c r="J155" s="174" t="str">
        <f ca="1">IFERROR(VLOOKUP(ROW(A152),'فهرست بها کلی'!$D$13:$BO$1660,29,0),"")</f>
        <v/>
      </c>
      <c r="K155" s="174" t="str">
        <f ca="1">IFERROR(VLOOKUP(ROW(A152),'فهرست بها کلی'!$D$13:$BO$1660,32,0),"")</f>
        <v/>
      </c>
      <c r="L155" s="174" t="str">
        <f ca="1">IFERROR(VLOOKUP(ROW(A152),'فهرست بها کلی'!$D$13:$BO$1660,35,0),"")</f>
        <v/>
      </c>
      <c r="M155" s="174" t="str">
        <f ca="1">IFERROR(VLOOKUP(ROW(A152),'فهرست بها کلی'!$D$13:$BO$1660,38,0),"")</f>
        <v/>
      </c>
      <c r="N155" s="174" t="str">
        <f ca="1">IFERROR(VLOOKUP(ROW(A152),'فهرست بها کلی'!$D$13:$BO$1660,41,0),"")</f>
        <v/>
      </c>
      <c r="O155" s="174" t="str">
        <f ca="1">IFERROR(VLOOKUP(ROW(A152),'فهرست بها کلی'!$D$13:$BO$1660,44,0),"")</f>
        <v/>
      </c>
      <c r="P155" s="174" t="str">
        <f ca="1">IFERROR(VLOOKUP(ROW(A152),'فهرست بها کلی'!$D$13:$BO$1660,47,0),"")</f>
        <v/>
      </c>
      <c r="Q155" s="174" t="str">
        <f ca="1">IFERROR(VLOOKUP(ROW(A152),'فهرست بها کلی'!$D$13:$BO$1660,50,0),"")</f>
        <v/>
      </c>
      <c r="R155" s="174" t="str">
        <f ca="1">IFERROR(VLOOKUP(ROW(A152),'فهرست بها کلی'!$D$13:$BO$1660,53,0),"")</f>
        <v/>
      </c>
      <c r="S155" s="174" t="str">
        <f ca="1">IFERROR(VLOOKUP(ROW(A152),'فهرست بها کلی'!$D$13:$BO$1660,56,0),"")</f>
        <v/>
      </c>
      <c r="T155" s="174" t="str">
        <f ca="1">IFERROR(VLOOKUP(ROW(A152),'فهرست بها کلی'!$D$13:$BO$1660,59,0),"")</f>
        <v/>
      </c>
      <c r="U155" s="174" t="str">
        <f ca="1">IFERROR(VLOOKUP(ROW(A152),'فهرست بها کلی'!$D$13:$BO$1660,62,0),"")</f>
        <v/>
      </c>
      <c r="V155" s="241">
        <f t="shared" ca="1" si="19"/>
        <v>0</v>
      </c>
      <c r="W155" s="242" t="str">
        <f t="shared" ca="1" si="20"/>
        <v/>
      </c>
      <c r="X155" s="174" t="str">
        <f ca="1">IFERROR(VLOOKUP(ROW(A152),'فهرست بها کلی'!$D$13:$BO$1660,9,0),"")</f>
        <v/>
      </c>
      <c r="Y155" s="174" t="str">
        <f ca="1">IFERROR(VLOOKUP(ROW(A152),'فهرست بها کلی'!$D$13:$BO$1660,10,0),"")</f>
        <v/>
      </c>
      <c r="Z155" s="174" t="str">
        <f ca="1">IFERROR(VLOOKUP(ROW(A152),'فهرست بها کلی'!$D$13:$BO$1660,11,0),"")</f>
        <v/>
      </c>
      <c r="AA155" s="174" t="str">
        <f ca="1">IFERROR(VLOOKUP(ROW(A152),'فهرست بها کلی'!$D$13:$BO$1660,12,0),"")</f>
        <v/>
      </c>
      <c r="AB155" s="243" t="str">
        <f t="shared" ca="1" si="21"/>
        <v/>
      </c>
      <c r="AC155" s="174" t="str">
        <f ca="1">IFERROR(VLOOKUP(ROW(A152),'فهرست بها کلی'!$D$13:$BO$1660,21,0),"")</f>
        <v/>
      </c>
      <c r="AD155" s="174" t="str">
        <f ca="1">IFERROR(VLOOKUP(ROW(A152),'فهرست بها کلی'!$D$13:$BO$1660,24,0),"")</f>
        <v/>
      </c>
      <c r="AE155" s="174" t="str">
        <f ca="1">IFERROR(VLOOKUP(ROW(A152),'فهرست بها کلی'!$D$13:$BO$1660,27,0),"")</f>
        <v/>
      </c>
      <c r="AF155" s="174" t="str">
        <f ca="1">IFERROR(VLOOKUP(ROW(A152),'فهرست بها کلی'!$D$13:$BO$1660,30,0),"")</f>
        <v/>
      </c>
      <c r="AG155" s="174" t="str">
        <f ca="1">IFERROR(VLOOKUP(ROW(A152),'فهرست بها کلی'!$D$13:$BO$1660,33,0),"")</f>
        <v/>
      </c>
      <c r="AH155" s="174" t="str">
        <f ca="1">IFERROR(VLOOKUP(ROW(A152),'فهرست بها کلی'!$D$13:$BO$1660,36,0),"")</f>
        <v/>
      </c>
      <c r="AI155" s="174" t="str">
        <f ca="1">IFERROR(VLOOKUP(ROW(A152),'فهرست بها کلی'!$D$13:$BO$1660,39,0),"")</f>
        <v/>
      </c>
      <c r="AJ155" s="174" t="str">
        <f ca="1">IFERROR(VLOOKUP(ROW(A152),'فهرست بها کلی'!$D$13:$BO$1660,42,0),"")</f>
        <v/>
      </c>
      <c r="AK155" s="174" t="str">
        <f ca="1">IFERROR(VLOOKUP(ROW(A152),'فهرست بها کلی'!$D$13:$BO$1660,45,0),"")</f>
        <v/>
      </c>
      <c r="AL155" s="174" t="str">
        <f ca="1">IFERROR(VLOOKUP(ROW(A152),'فهرست بها کلی'!$D$13:$BO$1660,48,0),"")</f>
        <v/>
      </c>
      <c r="AM155" s="174" t="str">
        <f ca="1">IFERROR(VLOOKUP(ROW(A152),'فهرست بها کلی'!$D$13:$BO$1660,51,0),"")</f>
        <v/>
      </c>
      <c r="AN155" s="174" t="str">
        <f ca="1">IFERROR(VLOOKUP(ROW(A152),'فهرست بها کلی'!$D$13:$BO$1660,54,0),"")</f>
        <v/>
      </c>
      <c r="AO155" s="174" t="str">
        <f ca="1">IFERROR(VLOOKUP(ROW(A152),'فهرست بها کلی'!$D$13:$BO$1660,57,0),"")</f>
        <v/>
      </c>
      <c r="AP155" s="174" t="str">
        <f ca="1">IFERROR(VLOOKUP(ROW(A152),'فهرست بها کلی'!$D$13:$BO$1660,60,0),"")</f>
        <v/>
      </c>
      <c r="AQ155" s="174" t="str">
        <f ca="1">IFERROR(VLOOKUP(ROW(A152),'فهرست بها کلی'!$D$13:$BO$1660,63,0),"")</f>
        <v/>
      </c>
      <c r="AR155" s="244">
        <f t="shared" ca="1" si="22"/>
        <v>0</v>
      </c>
      <c r="AS155" s="174" t="str">
        <f ca="1">IFERROR(VLOOKUP(ROW(A152),'فهرست بها کلی'!$D$13:$BO$1660,22,0),"")</f>
        <v/>
      </c>
      <c r="AT155" s="174" t="str">
        <f ca="1">IFERROR(VLOOKUP(ROW(A152),'فهرست بها کلی'!$D$13:$BO$1660,25,0),"")</f>
        <v/>
      </c>
      <c r="AU155" s="174" t="str">
        <f ca="1">IFERROR(VLOOKUP(ROW(A152),'فهرست بها کلی'!$D$13:$BO$1660,28,0),"")</f>
        <v/>
      </c>
      <c r="AV155" s="174" t="str">
        <f ca="1">IFERROR(VLOOKUP(ROW(A152),'فهرست بها کلی'!$D$13:$BO$1660,31,0),"")</f>
        <v/>
      </c>
      <c r="AW155" s="174" t="str">
        <f ca="1">IFERROR(VLOOKUP(ROW(A152),'فهرست بها کلی'!$D$13:$BO$1660,34,0),"")</f>
        <v/>
      </c>
      <c r="AX155" s="174" t="str">
        <f ca="1">IFERROR(VLOOKUP(ROW(A152),'فهرست بها کلی'!$D$13:$BO$1660,37,0),"")</f>
        <v/>
      </c>
      <c r="AY155" s="174" t="str">
        <f ca="1">IFERROR(VLOOKUP(ROW(A152),'فهرست بها کلی'!$D$13:$BO$1660,40,0),"")</f>
        <v/>
      </c>
      <c r="AZ155" s="174" t="str">
        <f ca="1">IFERROR(VLOOKUP(ROW(A152),'فهرست بها کلی'!$D$13:$BO$1660,43,0),"")</f>
        <v/>
      </c>
      <c r="BA155" s="174" t="str">
        <f ca="1">IFERROR(VLOOKUP(ROW(A152),'فهرست بها کلی'!$D$13:$BO$1660,46,0),"")</f>
        <v/>
      </c>
      <c r="BB155" s="174" t="str">
        <f ca="1">IFERROR(VLOOKUP(ROW(A152),'فهرست بها کلی'!$D$13:$BO$1660,49,0),"")</f>
        <v/>
      </c>
      <c r="BC155" s="174" t="str">
        <f ca="1">IFERROR(VLOOKUP(ROW(A152),'فهرست بها کلی'!$D$13:$BO$1660,52,0),"")</f>
        <v/>
      </c>
      <c r="BD155" s="174" t="str">
        <f ca="1">IFERROR(VLOOKUP(ROW(A152),'فهرست بها کلی'!$D$13:$BO$1660,55,0),"")</f>
        <v/>
      </c>
      <c r="BE155" s="174" t="str">
        <f ca="1">IFERROR(VLOOKUP(ROW(A152),'فهرست بها کلی'!$D$13:$BO$1660,58,0),"")</f>
        <v/>
      </c>
      <c r="BF155" s="174" t="str">
        <f ca="1">IFERROR(VLOOKUP(ROW(A152),'فهرست بها کلی'!$D$13:$BO$1660,61,0),"")</f>
        <v/>
      </c>
      <c r="BG155" s="174" t="str">
        <f ca="1">IFERROR(VLOOKUP(ROW(B152),'فهرست بها کلی'!$D$13:$BO$1660,64,0),"")</f>
        <v/>
      </c>
      <c r="BH155" s="174" t="str">
        <f ca="1">IFERROR(VLOOKUP(ROW(C152),'فهرست بها کلی'!$D$13:$BO$1660,15,0),"")</f>
        <v/>
      </c>
      <c r="BI155" s="245" t="str">
        <f t="shared" ca="1" si="23"/>
        <v xml:space="preserve"> </v>
      </c>
      <c r="BJ155" s="245" t="str">
        <f t="shared" ca="1" si="24"/>
        <v/>
      </c>
      <c r="BK155" s="189" t="str">
        <f t="shared" ca="1" si="25"/>
        <v/>
      </c>
      <c r="BL155" s="168" t="e">
        <f t="shared" ca="1" si="18"/>
        <v>#VALUE!</v>
      </c>
    </row>
    <row r="156" spans="1:64" ht="34.5" customHeight="1">
      <c r="A156" s="174" t="str">
        <f ca="1">IFERROR(VLOOKUP(ROW(A153),'فهرست بها کلی'!$D$13:$BO$1660,1,0),"")</f>
        <v/>
      </c>
      <c r="B156" s="174" t="str">
        <f ca="1">IFERROR(VLOOKUP(ROW(A153),'فهرست بها کلی'!$D$13:$BO$1660,4,0),"")</f>
        <v/>
      </c>
      <c r="C156" s="174" t="str">
        <f ca="1">IFERROR(VLOOKUP(ROW(A153),'فهرست بها کلی'!$D$13:$BO$1660,5,0),"")</f>
        <v/>
      </c>
      <c r="D156" s="174" t="str">
        <f ca="1">IFERROR(VLOOKUP(ROW(A153),'فهرست بها کلی'!$D$13:$BO$1660,6,0),"")</f>
        <v/>
      </c>
      <c r="E156" s="174" t="str">
        <f ca="1">IFERROR(VLOOKUP(ROW(A153),'فهرست بها کلی'!$D$13:$BO$1660,7,0),"")</f>
        <v/>
      </c>
      <c r="F156" s="174" t="str">
        <f ca="1">IFERROR(VLOOKUP(ROW(A153),'فهرست بها کلی'!$D$13:$BO$1660,8,0),"")</f>
        <v/>
      </c>
      <c r="G156" s="174" t="str">
        <f ca="1">IFERROR(VLOOKUP(ROW(A153),'فهرست بها کلی'!$D$13:$BO$1660,20,0),"")</f>
        <v/>
      </c>
      <c r="H156" s="174" t="str">
        <f ca="1">IFERROR(VLOOKUP(ROW(A153),'فهرست بها کلی'!$D$13:$BO$1660,23,0),"")</f>
        <v/>
      </c>
      <c r="I156" s="174" t="str">
        <f ca="1">IFERROR(VLOOKUP(ROW(A153),'فهرست بها کلی'!$D$13:$BO$1660,26,0),"")</f>
        <v/>
      </c>
      <c r="J156" s="174" t="str">
        <f ca="1">IFERROR(VLOOKUP(ROW(A153),'فهرست بها کلی'!$D$13:$BO$1660,29,0),"")</f>
        <v/>
      </c>
      <c r="K156" s="174" t="str">
        <f ca="1">IFERROR(VLOOKUP(ROW(A153),'فهرست بها کلی'!$D$13:$BO$1660,32,0),"")</f>
        <v/>
      </c>
      <c r="L156" s="174" t="str">
        <f ca="1">IFERROR(VLOOKUP(ROW(A153),'فهرست بها کلی'!$D$13:$BO$1660,35,0),"")</f>
        <v/>
      </c>
      <c r="M156" s="174" t="str">
        <f ca="1">IFERROR(VLOOKUP(ROW(A153),'فهرست بها کلی'!$D$13:$BO$1660,38,0),"")</f>
        <v/>
      </c>
      <c r="N156" s="174" t="str">
        <f ca="1">IFERROR(VLOOKUP(ROW(A153),'فهرست بها کلی'!$D$13:$BO$1660,41,0),"")</f>
        <v/>
      </c>
      <c r="O156" s="174" t="str">
        <f ca="1">IFERROR(VLOOKUP(ROW(A153),'فهرست بها کلی'!$D$13:$BO$1660,44,0),"")</f>
        <v/>
      </c>
      <c r="P156" s="174" t="str">
        <f ca="1">IFERROR(VLOOKUP(ROW(A153),'فهرست بها کلی'!$D$13:$BO$1660,47,0),"")</f>
        <v/>
      </c>
      <c r="Q156" s="174" t="str">
        <f ca="1">IFERROR(VLOOKUP(ROW(A153),'فهرست بها کلی'!$D$13:$BO$1660,50,0),"")</f>
        <v/>
      </c>
      <c r="R156" s="174" t="str">
        <f ca="1">IFERROR(VLOOKUP(ROW(A153),'فهرست بها کلی'!$D$13:$BO$1660,53,0),"")</f>
        <v/>
      </c>
      <c r="S156" s="174" t="str">
        <f ca="1">IFERROR(VLOOKUP(ROW(A153),'فهرست بها کلی'!$D$13:$BO$1660,56,0),"")</f>
        <v/>
      </c>
      <c r="T156" s="174" t="str">
        <f ca="1">IFERROR(VLOOKUP(ROW(A153),'فهرست بها کلی'!$D$13:$BO$1660,59,0),"")</f>
        <v/>
      </c>
      <c r="U156" s="174" t="str">
        <f ca="1">IFERROR(VLOOKUP(ROW(A153),'فهرست بها کلی'!$D$13:$BO$1660,62,0),"")</f>
        <v/>
      </c>
      <c r="V156" s="241">
        <f t="shared" ca="1" si="19"/>
        <v>0</v>
      </c>
      <c r="W156" s="242" t="str">
        <f t="shared" ca="1" si="20"/>
        <v/>
      </c>
      <c r="X156" s="174" t="str">
        <f ca="1">IFERROR(VLOOKUP(ROW(A153),'فهرست بها کلی'!$D$13:$BO$1660,9,0),"")</f>
        <v/>
      </c>
      <c r="Y156" s="174" t="str">
        <f ca="1">IFERROR(VLOOKUP(ROW(A153),'فهرست بها کلی'!$D$13:$BO$1660,10,0),"")</f>
        <v/>
      </c>
      <c r="Z156" s="174" t="str">
        <f ca="1">IFERROR(VLOOKUP(ROW(A153),'فهرست بها کلی'!$D$13:$BO$1660,11,0),"")</f>
        <v/>
      </c>
      <c r="AA156" s="174" t="str">
        <f ca="1">IFERROR(VLOOKUP(ROW(A153),'فهرست بها کلی'!$D$13:$BO$1660,12,0),"")</f>
        <v/>
      </c>
      <c r="AB156" s="243" t="str">
        <f t="shared" ca="1" si="21"/>
        <v/>
      </c>
      <c r="AC156" s="174" t="str">
        <f ca="1">IFERROR(VLOOKUP(ROW(A153),'فهرست بها کلی'!$D$13:$BO$1660,21,0),"")</f>
        <v/>
      </c>
      <c r="AD156" s="174" t="str">
        <f ca="1">IFERROR(VLOOKUP(ROW(A153),'فهرست بها کلی'!$D$13:$BO$1660,24,0),"")</f>
        <v/>
      </c>
      <c r="AE156" s="174" t="str">
        <f ca="1">IFERROR(VLOOKUP(ROW(A153),'فهرست بها کلی'!$D$13:$BO$1660,27,0),"")</f>
        <v/>
      </c>
      <c r="AF156" s="174" t="str">
        <f ca="1">IFERROR(VLOOKUP(ROW(A153),'فهرست بها کلی'!$D$13:$BO$1660,30,0),"")</f>
        <v/>
      </c>
      <c r="AG156" s="174" t="str">
        <f ca="1">IFERROR(VLOOKUP(ROW(A153),'فهرست بها کلی'!$D$13:$BO$1660,33,0),"")</f>
        <v/>
      </c>
      <c r="AH156" s="174" t="str">
        <f ca="1">IFERROR(VLOOKUP(ROW(A153),'فهرست بها کلی'!$D$13:$BO$1660,36,0),"")</f>
        <v/>
      </c>
      <c r="AI156" s="174" t="str">
        <f ca="1">IFERROR(VLOOKUP(ROW(A153),'فهرست بها کلی'!$D$13:$BO$1660,39,0),"")</f>
        <v/>
      </c>
      <c r="AJ156" s="174" t="str">
        <f ca="1">IFERROR(VLOOKUP(ROW(A153),'فهرست بها کلی'!$D$13:$BO$1660,42,0),"")</f>
        <v/>
      </c>
      <c r="AK156" s="174" t="str">
        <f ca="1">IFERROR(VLOOKUP(ROW(A153),'فهرست بها کلی'!$D$13:$BO$1660,45,0),"")</f>
        <v/>
      </c>
      <c r="AL156" s="174" t="str">
        <f ca="1">IFERROR(VLOOKUP(ROW(A153),'فهرست بها کلی'!$D$13:$BO$1660,48,0),"")</f>
        <v/>
      </c>
      <c r="AM156" s="174" t="str">
        <f ca="1">IFERROR(VLOOKUP(ROW(A153),'فهرست بها کلی'!$D$13:$BO$1660,51,0),"")</f>
        <v/>
      </c>
      <c r="AN156" s="174" t="str">
        <f ca="1">IFERROR(VLOOKUP(ROW(A153),'فهرست بها کلی'!$D$13:$BO$1660,54,0),"")</f>
        <v/>
      </c>
      <c r="AO156" s="174" t="str">
        <f ca="1">IFERROR(VLOOKUP(ROW(A153),'فهرست بها کلی'!$D$13:$BO$1660,57,0),"")</f>
        <v/>
      </c>
      <c r="AP156" s="174" t="str">
        <f ca="1">IFERROR(VLOOKUP(ROW(A153),'فهرست بها کلی'!$D$13:$BO$1660,60,0),"")</f>
        <v/>
      </c>
      <c r="AQ156" s="174" t="str">
        <f ca="1">IFERROR(VLOOKUP(ROW(A153),'فهرست بها کلی'!$D$13:$BO$1660,63,0),"")</f>
        <v/>
      </c>
      <c r="AR156" s="244">
        <f t="shared" ca="1" si="22"/>
        <v>0</v>
      </c>
      <c r="AS156" s="174" t="str">
        <f ca="1">IFERROR(VLOOKUP(ROW(A153),'فهرست بها کلی'!$D$13:$BO$1660,22,0),"")</f>
        <v/>
      </c>
      <c r="AT156" s="174" t="str">
        <f ca="1">IFERROR(VLOOKUP(ROW(A153),'فهرست بها کلی'!$D$13:$BO$1660,25,0),"")</f>
        <v/>
      </c>
      <c r="AU156" s="174" t="str">
        <f ca="1">IFERROR(VLOOKUP(ROW(A153),'فهرست بها کلی'!$D$13:$BO$1660,28,0),"")</f>
        <v/>
      </c>
      <c r="AV156" s="174" t="str">
        <f ca="1">IFERROR(VLOOKUP(ROW(A153),'فهرست بها کلی'!$D$13:$BO$1660,31,0),"")</f>
        <v/>
      </c>
      <c r="AW156" s="174" t="str">
        <f ca="1">IFERROR(VLOOKUP(ROW(A153),'فهرست بها کلی'!$D$13:$BO$1660,34,0),"")</f>
        <v/>
      </c>
      <c r="AX156" s="174" t="str">
        <f ca="1">IFERROR(VLOOKUP(ROW(A153),'فهرست بها کلی'!$D$13:$BO$1660,37,0),"")</f>
        <v/>
      </c>
      <c r="AY156" s="174" t="str">
        <f ca="1">IFERROR(VLOOKUP(ROW(A153),'فهرست بها کلی'!$D$13:$BO$1660,40,0),"")</f>
        <v/>
      </c>
      <c r="AZ156" s="174" t="str">
        <f ca="1">IFERROR(VLOOKUP(ROW(A153),'فهرست بها کلی'!$D$13:$BO$1660,43,0),"")</f>
        <v/>
      </c>
      <c r="BA156" s="174" t="str">
        <f ca="1">IFERROR(VLOOKUP(ROW(A153),'فهرست بها کلی'!$D$13:$BO$1660,46,0),"")</f>
        <v/>
      </c>
      <c r="BB156" s="174" t="str">
        <f ca="1">IFERROR(VLOOKUP(ROW(A153),'فهرست بها کلی'!$D$13:$BO$1660,49,0),"")</f>
        <v/>
      </c>
      <c r="BC156" s="174" t="str">
        <f ca="1">IFERROR(VLOOKUP(ROW(A153),'فهرست بها کلی'!$D$13:$BO$1660,52,0),"")</f>
        <v/>
      </c>
      <c r="BD156" s="174" t="str">
        <f ca="1">IFERROR(VLOOKUP(ROW(A153),'فهرست بها کلی'!$D$13:$BO$1660,55,0),"")</f>
        <v/>
      </c>
      <c r="BE156" s="174" t="str">
        <f ca="1">IFERROR(VLOOKUP(ROW(A153),'فهرست بها کلی'!$D$13:$BO$1660,58,0),"")</f>
        <v/>
      </c>
      <c r="BF156" s="174" t="str">
        <f ca="1">IFERROR(VLOOKUP(ROW(A153),'فهرست بها کلی'!$D$13:$BO$1660,61,0),"")</f>
        <v/>
      </c>
      <c r="BG156" s="174" t="str">
        <f ca="1">IFERROR(VLOOKUP(ROW(B153),'فهرست بها کلی'!$D$13:$BO$1660,64,0),"")</f>
        <v/>
      </c>
      <c r="BH156" s="174" t="str">
        <f ca="1">IFERROR(VLOOKUP(ROW(C153),'فهرست بها کلی'!$D$13:$BO$1660,15,0),"")</f>
        <v/>
      </c>
      <c r="BI156" s="245" t="str">
        <f t="shared" ca="1" si="23"/>
        <v xml:space="preserve"> </v>
      </c>
      <c r="BJ156" s="245" t="str">
        <f t="shared" ca="1" si="24"/>
        <v/>
      </c>
      <c r="BK156" s="189" t="str">
        <f t="shared" ca="1" si="25"/>
        <v/>
      </c>
      <c r="BL156" s="168" t="e">
        <f t="shared" ca="1" si="18"/>
        <v>#VALUE!</v>
      </c>
    </row>
    <row r="157" spans="1:64" ht="34.5" customHeight="1">
      <c r="A157" s="174" t="str">
        <f ca="1">IFERROR(VLOOKUP(ROW(A154),'فهرست بها کلی'!$D$13:$BO$1660,1,0),"")</f>
        <v/>
      </c>
      <c r="B157" s="174" t="str">
        <f ca="1">IFERROR(VLOOKUP(ROW(A154),'فهرست بها کلی'!$D$13:$BO$1660,4,0),"")</f>
        <v/>
      </c>
      <c r="C157" s="174" t="str">
        <f ca="1">IFERROR(VLOOKUP(ROW(A154),'فهرست بها کلی'!$D$13:$BO$1660,5,0),"")</f>
        <v/>
      </c>
      <c r="D157" s="174" t="str">
        <f ca="1">IFERROR(VLOOKUP(ROW(A154),'فهرست بها کلی'!$D$13:$BO$1660,6,0),"")</f>
        <v/>
      </c>
      <c r="E157" s="174" t="str">
        <f ca="1">IFERROR(VLOOKUP(ROW(A154),'فهرست بها کلی'!$D$13:$BO$1660,7,0),"")</f>
        <v/>
      </c>
      <c r="F157" s="174" t="str">
        <f ca="1">IFERROR(VLOOKUP(ROW(A154),'فهرست بها کلی'!$D$13:$BO$1660,8,0),"")</f>
        <v/>
      </c>
      <c r="G157" s="174" t="str">
        <f ca="1">IFERROR(VLOOKUP(ROW(A154),'فهرست بها کلی'!$D$13:$BO$1660,20,0),"")</f>
        <v/>
      </c>
      <c r="H157" s="174" t="str">
        <f ca="1">IFERROR(VLOOKUP(ROW(A154),'فهرست بها کلی'!$D$13:$BO$1660,23,0),"")</f>
        <v/>
      </c>
      <c r="I157" s="174" t="str">
        <f ca="1">IFERROR(VLOOKUP(ROW(A154),'فهرست بها کلی'!$D$13:$BO$1660,26,0),"")</f>
        <v/>
      </c>
      <c r="J157" s="174" t="str">
        <f ca="1">IFERROR(VLOOKUP(ROW(A154),'فهرست بها کلی'!$D$13:$BO$1660,29,0),"")</f>
        <v/>
      </c>
      <c r="K157" s="174" t="str">
        <f ca="1">IFERROR(VLOOKUP(ROW(A154),'فهرست بها کلی'!$D$13:$BO$1660,32,0),"")</f>
        <v/>
      </c>
      <c r="L157" s="174" t="str">
        <f ca="1">IFERROR(VLOOKUP(ROW(A154),'فهرست بها کلی'!$D$13:$BO$1660,35,0),"")</f>
        <v/>
      </c>
      <c r="M157" s="174" t="str">
        <f ca="1">IFERROR(VLOOKUP(ROW(A154),'فهرست بها کلی'!$D$13:$BO$1660,38,0),"")</f>
        <v/>
      </c>
      <c r="N157" s="174" t="str">
        <f ca="1">IFERROR(VLOOKUP(ROW(A154),'فهرست بها کلی'!$D$13:$BO$1660,41,0),"")</f>
        <v/>
      </c>
      <c r="O157" s="174" t="str">
        <f ca="1">IFERROR(VLOOKUP(ROW(A154),'فهرست بها کلی'!$D$13:$BO$1660,44,0),"")</f>
        <v/>
      </c>
      <c r="P157" s="174" t="str">
        <f ca="1">IFERROR(VLOOKUP(ROW(A154),'فهرست بها کلی'!$D$13:$BO$1660,47,0),"")</f>
        <v/>
      </c>
      <c r="Q157" s="174" t="str">
        <f ca="1">IFERROR(VLOOKUP(ROW(A154),'فهرست بها کلی'!$D$13:$BO$1660,50,0),"")</f>
        <v/>
      </c>
      <c r="R157" s="174" t="str">
        <f ca="1">IFERROR(VLOOKUP(ROW(A154),'فهرست بها کلی'!$D$13:$BO$1660,53,0),"")</f>
        <v/>
      </c>
      <c r="S157" s="174" t="str">
        <f ca="1">IFERROR(VLOOKUP(ROW(A154),'فهرست بها کلی'!$D$13:$BO$1660,56,0),"")</f>
        <v/>
      </c>
      <c r="T157" s="174" t="str">
        <f ca="1">IFERROR(VLOOKUP(ROW(A154),'فهرست بها کلی'!$D$13:$BO$1660,59,0),"")</f>
        <v/>
      </c>
      <c r="U157" s="174" t="str">
        <f ca="1">IFERROR(VLOOKUP(ROW(A154),'فهرست بها کلی'!$D$13:$BO$1660,62,0),"")</f>
        <v/>
      </c>
      <c r="V157" s="241">
        <f t="shared" ca="1" si="19"/>
        <v>0</v>
      </c>
      <c r="W157" s="242" t="str">
        <f t="shared" ca="1" si="20"/>
        <v/>
      </c>
      <c r="X157" s="174" t="str">
        <f ca="1">IFERROR(VLOOKUP(ROW(A154),'فهرست بها کلی'!$D$13:$BO$1660,9,0),"")</f>
        <v/>
      </c>
      <c r="Y157" s="174" t="str">
        <f ca="1">IFERROR(VLOOKUP(ROW(A154),'فهرست بها کلی'!$D$13:$BO$1660,10,0),"")</f>
        <v/>
      </c>
      <c r="Z157" s="174" t="str">
        <f ca="1">IFERROR(VLOOKUP(ROW(A154),'فهرست بها کلی'!$D$13:$BO$1660,11,0),"")</f>
        <v/>
      </c>
      <c r="AA157" s="174" t="str">
        <f ca="1">IFERROR(VLOOKUP(ROW(A154),'فهرست بها کلی'!$D$13:$BO$1660,12,0),"")</f>
        <v/>
      </c>
      <c r="AB157" s="243" t="str">
        <f t="shared" ca="1" si="21"/>
        <v/>
      </c>
      <c r="AC157" s="174" t="str">
        <f ca="1">IFERROR(VLOOKUP(ROW(A154),'فهرست بها کلی'!$D$13:$BO$1660,21,0),"")</f>
        <v/>
      </c>
      <c r="AD157" s="174" t="str">
        <f ca="1">IFERROR(VLOOKUP(ROW(A154),'فهرست بها کلی'!$D$13:$BO$1660,24,0),"")</f>
        <v/>
      </c>
      <c r="AE157" s="174" t="str">
        <f ca="1">IFERROR(VLOOKUP(ROW(A154),'فهرست بها کلی'!$D$13:$BO$1660,27,0),"")</f>
        <v/>
      </c>
      <c r="AF157" s="174" t="str">
        <f ca="1">IFERROR(VLOOKUP(ROW(A154),'فهرست بها کلی'!$D$13:$BO$1660,30,0),"")</f>
        <v/>
      </c>
      <c r="AG157" s="174" t="str">
        <f ca="1">IFERROR(VLOOKUP(ROW(A154),'فهرست بها کلی'!$D$13:$BO$1660,33,0),"")</f>
        <v/>
      </c>
      <c r="AH157" s="174" t="str">
        <f ca="1">IFERROR(VLOOKUP(ROW(A154),'فهرست بها کلی'!$D$13:$BO$1660,36,0),"")</f>
        <v/>
      </c>
      <c r="AI157" s="174" t="str">
        <f ca="1">IFERROR(VLOOKUP(ROW(A154),'فهرست بها کلی'!$D$13:$BO$1660,39,0),"")</f>
        <v/>
      </c>
      <c r="AJ157" s="174" t="str">
        <f ca="1">IFERROR(VLOOKUP(ROW(A154),'فهرست بها کلی'!$D$13:$BO$1660,42,0),"")</f>
        <v/>
      </c>
      <c r="AK157" s="174" t="str">
        <f ca="1">IFERROR(VLOOKUP(ROW(A154),'فهرست بها کلی'!$D$13:$BO$1660,45,0),"")</f>
        <v/>
      </c>
      <c r="AL157" s="174" t="str">
        <f ca="1">IFERROR(VLOOKUP(ROW(A154),'فهرست بها کلی'!$D$13:$BO$1660,48,0),"")</f>
        <v/>
      </c>
      <c r="AM157" s="174" t="str">
        <f ca="1">IFERROR(VLOOKUP(ROW(A154),'فهرست بها کلی'!$D$13:$BO$1660,51,0),"")</f>
        <v/>
      </c>
      <c r="AN157" s="174" t="str">
        <f ca="1">IFERROR(VLOOKUP(ROW(A154),'فهرست بها کلی'!$D$13:$BO$1660,54,0),"")</f>
        <v/>
      </c>
      <c r="AO157" s="174" t="str">
        <f ca="1">IFERROR(VLOOKUP(ROW(A154),'فهرست بها کلی'!$D$13:$BO$1660,57,0),"")</f>
        <v/>
      </c>
      <c r="AP157" s="174" t="str">
        <f ca="1">IFERROR(VLOOKUP(ROW(A154),'فهرست بها کلی'!$D$13:$BO$1660,60,0),"")</f>
        <v/>
      </c>
      <c r="AQ157" s="174" t="str">
        <f ca="1">IFERROR(VLOOKUP(ROW(A154),'فهرست بها کلی'!$D$13:$BO$1660,63,0),"")</f>
        <v/>
      </c>
      <c r="AR157" s="244">
        <f t="shared" ca="1" si="22"/>
        <v>0</v>
      </c>
      <c r="AS157" s="174" t="str">
        <f ca="1">IFERROR(VLOOKUP(ROW(A154),'فهرست بها کلی'!$D$13:$BO$1660,22,0),"")</f>
        <v/>
      </c>
      <c r="AT157" s="174" t="str">
        <f ca="1">IFERROR(VLOOKUP(ROW(A154),'فهرست بها کلی'!$D$13:$BO$1660,25,0),"")</f>
        <v/>
      </c>
      <c r="AU157" s="174" t="str">
        <f ca="1">IFERROR(VLOOKUP(ROW(A154),'فهرست بها کلی'!$D$13:$BO$1660,28,0),"")</f>
        <v/>
      </c>
      <c r="AV157" s="174" t="str">
        <f ca="1">IFERROR(VLOOKUP(ROW(A154),'فهرست بها کلی'!$D$13:$BO$1660,31,0),"")</f>
        <v/>
      </c>
      <c r="AW157" s="174" t="str">
        <f ca="1">IFERROR(VLOOKUP(ROW(A154),'فهرست بها کلی'!$D$13:$BO$1660,34,0),"")</f>
        <v/>
      </c>
      <c r="AX157" s="174" t="str">
        <f ca="1">IFERROR(VLOOKUP(ROW(A154),'فهرست بها کلی'!$D$13:$BO$1660,37,0),"")</f>
        <v/>
      </c>
      <c r="AY157" s="174" t="str">
        <f ca="1">IFERROR(VLOOKUP(ROW(A154),'فهرست بها کلی'!$D$13:$BO$1660,40,0),"")</f>
        <v/>
      </c>
      <c r="AZ157" s="174" t="str">
        <f ca="1">IFERROR(VLOOKUP(ROW(A154),'فهرست بها کلی'!$D$13:$BO$1660,43,0),"")</f>
        <v/>
      </c>
      <c r="BA157" s="174" t="str">
        <f ca="1">IFERROR(VLOOKUP(ROW(A154),'فهرست بها کلی'!$D$13:$BO$1660,46,0),"")</f>
        <v/>
      </c>
      <c r="BB157" s="174" t="str">
        <f ca="1">IFERROR(VLOOKUP(ROW(A154),'فهرست بها کلی'!$D$13:$BO$1660,49,0),"")</f>
        <v/>
      </c>
      <c r="BC157" s="174" t="str">
        <f ca="1">IFERROR(VLOOKUP(ROW(A154),'فهرست بها کلی'!$D$13:$BO$1660,52,0),"")</f>
        <v/>
      </c>
      <c r="BD157" s="174" t="str">
        <f ca="1">IFERROR(VLOOKUP(ROW(A154),'فهرست بها کلی'!$D$13:$BO$1660,55,0),"")</f>
        <v/>
      </c>
      <c r="BE157" s="174" t="str">
        <f ca="1">IFERROR(VLOOKUP(ROW(A154),'فهرست بها کلی'!$D$13:$BO$1660,58,0),"")</f>
        <v/>
      </c>
      <c r="BF157" s="174" t="str">
        <f ca="1">IFERROR(VLOOKUP(ROW(A154),'فهرست بها کلی'!$D$13:$BO$1660,61,0),"")</f>
        <v/>
      </c>
      <c r="BG157" s="174" t="str">
        <f ca="1">IFERROR(VLOOKUP(ROW(B154),'فهرست بها کلی'!$D$13:$BO$1660,64,0),"")</f>
        <v/>
      </c>
      <c r="BH157" s="174" t="str">
        <f ca="1">IFERROR(VLOOKUP(ROW(C154),'فهرست بها کلی'!$D$13:$BO$1660,15,0),"")</f>
        <v/>
      </c>
      <c r="BI157" s="245" t="str">
        <f t="shared" ca="1" si="23"/>
        <v xml:space="preserve"> </v>
      </c>
      <c r="BJ157" s="245" t="str">
        <f t="shared" ca="1" si="24"/>
        <v/>
      </c>
      <c r="BK157" s="189" t="str">
        <f t="shared" ca="1" si="25"/>
        <v/>
      </c>
      <c r="BL157" s="168" t="e">
        <f t="shared" ca="1" si="18"/>
        <v>#VALUE!</v>
      </c>
    </row>
    <row r="158" spans="1:64" ht="34.5" customHeight="1">
      <c r="A158" s="174" t="str">
        <f ca="1">IFERROR(VLOOKUP(ROW(A155),'فهرست بها کلی'!$D$13:$BO$1660,1,0),"")</f>
        <v/>
      </c>
      <c r="B158" s="174" t="str">
        <f ca="1">IFERROR(VLOOKUP(ROW(A155),'فهرست بها کلی'!$D$13:$BO$1660,4,0),"")</f>
        <v/>
      </c>
      <c r="C158" s="174" t="str">
        <f ca="1">IFERROR(VLOOKUP(ROW(A155),'فهرست بها کلی'!$D$13:$BO$1660,5,0),"")</f>
        <v/>
      </c>
      <c r="D158" s="174" t="str">
        <f ca="1">IFERROR(VLOOKUP(ROW(A155),'فهرست بها کلی'!$D$13:$BO$1660,6,0),"")</f>
        <v/>
      </c>
      <c r="E158" s="174" t="str">
        <f ca="1">IFERROR(VLOOKUP(ROW(A155),'فهرست بها کلی'!$D$13:$BO$1660,7,0),"")</f>
        <v/>
      </c>
      <c r="F158" s="174" t="str">
        <f ca="1">IFERROR(VLOOKUP(ROW(A155),'فهرست بها کلی'!$D$13:$BO$1660,8,0),"")</f>
        <v/>
      </c>
      <c r="G158" s="174" t="str">
        <f ca="1">IFERROR(VLOOKUP(ROW(A155),'فهرست بها کلی'!$D$13:$BO$1660,20,0),"")</f>
        <v/>
      </c>
      <c r="H158" s="174" t="str">
        <f ca="1">IFERROR(VLOOKUP(ROW(A155),'فهرست بها کلی'!$D$13:$BO$1660,23,0),"")</f>
        <v/>
      </c>
      <c r="I158" s="174" t="str">
        <f ca="1">IFERROR(VLOOKUP(ROW(A155),'فهرست بها کلی'!$D$13:$BO$1660,26,0),"")</f>
        <v/>
      </c>
      <c r="J158" s="174" t="str">
        <f ca="1">IFERROR(VLOOKUP(ROW(A155),'فهرست بها کلی'!$D$13:$BO$1660,29,0),"")</f>
        <v/>
      </c>
      <c r="K158" s="174" t="str">
        <f ca="1">IFERROR(VLOOKUP(ROW(A155),'فهرست بها کلی'!$D$13:$BO$1660,32,0),"")</f>
        <v/>
      </c>
      <c r="L158" s="174" t="str">
        <f ca="1">IFERROR(VLOOKUP(ROW(A155),'فهرست بها کلی'!$D$13:$BO$1660,35,0),"")</f>
        <v/>
      </c>
      <c r="M158" s="174" t="str">
        <f ca="1">IFERROR(VLOOKUP(ROW(A155),'فهرست بها کلی'!$D$13:$BO$1660,38,0),"")</f>
        <v/>
      </c>
      <c r="N158" s="174" t="str">
        <f ca="1">IFERROR(VLOOKUP(ROW(A155),'فهرست بها کلی'!$D$13:$BO$1660,41,0),"")</f>
        <v/>
      </c>
      <c r="O158" s="174" t="str">
        <f ca="1">IFERROR(VLOOKUP(ROW(A155),'فهرست بها کلی'!$D$13:$BO$1660,44,0),"")</f>
        <v/>
      </c>
      <c r="P158" s="174" t="str">
        <f ca="1">IFERROR(VLOOKUP(ROW(A155),'فهرست بها کلی'!$D$13:$BO$1660,47,0),"")</f>
        <v/>
      </c>
      <c r="Q158" s="174" t="str">
        <f ca="1">IFERROR(VLOOKUP(ROW(A155),'فهرست بها کلی'!$D$13:$BO$1660,50,0),"")</f>
        <v/>
      </c>
      <c r="R158" s="174" t="str">
        <f ca="1">IFERROR(VLOOKUP(ROW(A155),'فهرست بها کلی'!$D$13:$BO$1660,53,0),"")</f>
        <v/>
      </c>
      <c r="S158" s="174" t="str">
        <f ca="1">IFERROR(VLOOKUP(ROW(A155),'فهرست بها کلی'!$D$13:$BO$1660,56,0),"")</f>
        <v/>
      </c>
      <c r="T158" s="174" t="str">
        <f ca="1">IFERROR(VLOOKUP(ROW(A155),'فهرست بها کلی'!$D$13:$BO$1660,59,0),"")</f>
        <v/>
      </c>
      <c r="U158" s="174" t="str">
        <f ca="1">IFERROR(VLOOKUP(ROW(A155),'فهرست بها کلی'!$D$13:$BO$1660,62,0),"")</f>
        <v/>
      </c>
      <c r="V158" s="241">
        <f t="shared" ca="1" si="19"/>
        <v>0</v>
      </c>
      <c r="W158" s="242" t="str">
        <f t="shared" ca="1" si="20"/>
        <v/>
      </c>
      <c r="X158" s="174" t="str">
        <f ca="1">IFERROR(VLOOKUP(ROW(A155),'فهرست بها کلی'!$D$13:$BO$1660,9,0),"")</f>
        <v/>
      </c>
      <c r="Y158" s="174" t="str">
        <f ca="1">IFERROR(VLOOKUP(ROW(A155),'فهرست بها کلی'!$D$13:$BO$1660,10,0),"")</f>
        <v/>
      </c>
      <c r="Z158" s="174" t="str">
        <f ca="1">IFERROR(VLOOKUP(ROW(A155),'فهرست بها کلی'!$D$13:$BO$1660,11,0),"")</f>
        <v/>
      </c>
      <c r="AA158" s="174" t="str">
        <f ca="1">IFERROR(VLOOKUP(ROW(A155),'فهرست بها کلی'!$D$13:$BO$1660,12,0),"")</f>
        <v/>
      </c>
      <c r="AB158" s="243" t="str">
        <f t="shared" ca="1" si="21"/>
        <v/>
      </c>
      <c r="AC158" s="174" t="str">
        <f ca="1">IFERROR(VLOOKUP(ROW(A155),'فهرست بها کلی'!$D$13:$BO$1660,21,0),"")</f>
        <v/>
      </c>
      <c r="AD158" s="174" t="str">
        <f ca="1">IFERROR(VLOOKUP(ROW(A155),'فهرست بها کلی'!$D$13:$BO$1660,24,0),"")</f>
        <v/>
      </c>
      <c r="AE158" s="174" t="str">
        <f ca="1">IFERROR(VLOOKUP(ROW(A155),'فهرست بها کلی'!$D$13:$BO$1660,27,0),"")</f>
        <v/>
      </c>
      <c r="AF158" s="174" t="str">
        <f ca="1">IFERROR(VLOOKUP(ROW(A155),'فهرست بها کلی'!$D$13:$BO$1660,30,0),"")</f>
        <v/>
      </c>
      <c r="AG158" s="174" t="str">
        <f ca="1">IFERROR(VLOOKUP(ROW(A155),'فهرست بها کلی'!$D$13:$BO$1660,33,0),"")</f>
        <v/>
      </c>
      <c r="AH158" s="174" t="str">
        <f ca="1">IFERROR(VLOOKUP(ROW(A155),'فهرست بها کلی'!$D$13:$BO$1660,36,0),"")</f>
        <v/>
      </c>
      <c r="AI158" s="174" t="str">
        <f ca="1">IFERROR(VLOOKUP(ROW(A155),'فهرست بها کلی'!$D$13:$BO$1660,39,0),"")</f>
        <v/>
      </c>
      <c r="AJ158" s="174" t="str">
        <f ca="1">IFERROR(VLOOKUP(ROW(A155),'فهرست بها کلی'!$D$13:$BO$1660,42,0),"")</f>
        <v/>
      </c>
      <c r="AK158" s="174" t="str">
        <f ca="1">IFERROR(VLOOKUP(ROW(A155),'فهرست بها کلی'!$D$13:$BO$1660,45,0),"")</f>
        <v/>
      </c>
      <c r="AL158" s="174" t="str">
        <f ca="1">IFERROR(VLOOKUP(ROW(A155),'فهرست بها کلی'!$D$13:$BO$1660,48,0),"")</f>
        <v/>
      </c>
      <c r="AM158" s="174" t="str">
        <f ca="1">IFERROR(VLOOKUP(ROW(A155),'فهرست بها کلی'!$D$13:$BO$1660,51,0),"")</f>
        <v/>
      </c>
      <c r="AN158" s="174" t="str">
        <f ca="1">IFERROR(VLOOKUP(ROW(A155),'فهرست بها کلی'!$D$13:$BO$1660,54,0),"")</f>
        <v/>
      </c>
      <c r="AO158" s="174" t="str">
        <f ca="1">IFERROR(VLOOKUP(ROW(A155),'فهرست بها کلی'!$D$13:$BO$1660,57,0),"")</f>
        <v/>
      </c>
      <c r="AP158" s="174" t="str">
        <f ca="1">IFERROR(VLOOKUP(ROW(A155),'فهرست بها کلی'!$D$13:$BO$1660,60,0),"")</f>
        <v/>
      </c>
      <c r="AQ158" s="174" t="str">
        <f ca="1">IFERROR(VLOOKUP(ROW(A155),'فهرست بها کلی'!$D$13:$BO$1660,63,0),"")</f>
        <v/>
      </c>
      <c r="AR158" s="244">
        <f t="shared" ca="1" si="22"/>
        <v>0</v>
      </c>
      <c r="AS158" s="174" t="str">
        <f ca="1">IFERROR(VLOOKUP(ROW(A155),'فهرست بها کلی'!$D$13:$BO$1660,22,0),"")</f>
        <v/>
      </c>
      <c r="AT158" s="174" t="str">
        <f ca="1">IFERROR(VLOOKUP(ROW(A155),'فهرست بها کلی'!$D$13:$BO$1660,25,0),"")</f>
        <v/>
      </c>
      <c r="AU158" s="174" t="str">
        <f ca="1">IFERROR(VLOOKUP(ROW(A155),'فهرست بها کلی'!$D$13:$BO$1660,28,0),"")</f>
        <v/>
      </c>
      <c r="AV158" s="174" t="str">
        <f ca="1">IFERROR(VLOOKUP(ROW(A155),'فهرست بها کلی'!$D$13:$BO$1660,31,0),"")</f>
        <v/>
      </c>
      <c r="AW158" s="174" t="str">
        <f ca="1">IFERROR(VLOOKUP(ROW(A155),'فهرست بها کلی'!$D$13:$BO$1660,34,0),"")</f>
        <v/>
      </c>
      <c r="AX158" s="174" t="str">
        <f ca="1">IFERROR(VLOOKUP(ROW(A155),'فهرست بها کلی'!$D$13:$BO$1660,37,0),"")</f>
        <v/>
      </c>
      <c r="AY158" s="174" t="str">
        <f ca="1">IFERROR(VLOOKUP(ROW(A155),'فهرست بها کلی'!$D$13:$BO$1660,40,0),"")</f>
        <v/>
      </c>
      <c r="AZ158" s="174" t="str">
        <f ca="1">IFERROR(VLOOKUP(ROW(A155),'فهرست بها کلی'!$D$13:$BO$1660,43,0),"")</f>
        <v/>
      </c>
      <c r="BA158" s="174" t="str">
        <f ca="1">IFERROR(VLOOKUP(ROW(A155),'فهرست بها کلی'!$D$13:$BO$1660,46,0),"")</f>
        <v/>
      </c>
      <c r="BB158" s="174" t="str">
        <f ca="1">IFERROR(VLOOKUP(ROW(A155),'فهرست بها کلی'!$D$13:$BO$1660,49,0),"")</f>
        <v/>
      </c>
      <c r="BC158" s="174" t="str">
        <f ca="1">IFERROR(VLOOKUP(ROW(A155),'فهرست بها کلی'!$D$13:$BO$1660,52,0),"")</f>
        <v/>
      </c>
      <c r="BD158" s="174" t="str">
        <f ca="1">IFERROR(VLOOKUP(ROW(A155),'فهرست بها کلی'!$D$13:$BO$1660,55,0),"")</f>
        <v/>
      </c>
      <c r="BE158" s="174" t="str">
        <f ca="1">IFERROR(VLOOKUP(ROW(A155),'فهرست بها کلی'!$D$13:$BO$1660,58,0),"")</f>
        <v/>
      </c>
      <c r="BF158" s="174" t="str">
        <f ca="1">IFERROR(VLOOKUP(ROW(A155),'فهرست بها کلی'!$D$13:$BO$1660,61,0),"")</f>
        <v/>
      </c>
      <c r="BG158" s="174" t="str">
        <f ca="1">IFERROR(VLOOKUP(ROW(B155),'فهرست بها کلی'!$D$13:$BO$1660,64,0),"")</f>
        <v/>
      </c>
      <c r="BH158" s="174" t="str">
        <f ca="1">IFERROR(VLOOKUP(ROW(C155),'فهرست بها کلی'!$D$13:$BO$1660,15,0),"")</f>
        <v/>
      </c>
      <c r="BI158" s="245" t="str">
        <f t="shared" ca="1" si="23"/>
        <v xml:space="preserve"> </v>
      </c>
      <c r="BJ158" s="245" t="str">
        <f t="shared" ca="1" si="24"/>
        <v/>
      </c>
      <c r="BK158" s="189" t="str">
        <f t="shared" ca="1" si="25"/>
        <v/>
      </c>
      <c r="BL158" s="168" t="e">
        <f t="shared" ca="1" si="18"/>
        <v>#VALUE!</v>
      </c>
    </row>
    <row r="159" spans="1:64" ht="34.5" customHeight="1">
      <c r="A159" s="174" t="str">
        <f ca="1">IFERROR(VLOOKUP(ROW(A156),'فهرست بها کلی'!$D$13:$BO$1660,1,0),"")</f>
        <v/>
      </c>
      <c r="B159" s="174" t="str">
        <f ca="1">IFERROR(VLOOKUP(ROW(A156),'فهرست بها کلی'!$D$13:$BO$1660,4,0),"")</f>
        <v/>
      </c>
      <c r="C159" s="174" t="str">
        <f ca="1">IFERROR(VLOOKUP(ROW(A156),'فهرست بها کلی'!$D$13:$BO$1660,5,0),"")</f>
        <v/>
      </c>
      <c r="D159" s="174" t="str">
        <f ca="1">IFERROR(VLOOKUP(ROW(A156),'فهرست بها کلی'!$D$13:$BO$1660,6,0),"")</f>
        <v/>
      </c>
      <c r="E159" s="174" t="str">
        <f ca="1">IFERROR(VLOOKUP(ROW(A156),'فهرست بها کلی'!$D$13:$BO$1660,7,0),"")</f>
        <v/>
      </c>
      <c r="F159" s="174" t="str">
        <f ca="1">IFERROR(VLOOKUP(ROW(A156),'فهرست بها کلی'!$D$13:$BO$1660,8,0),"")</f>
        <v/>
      </c>
      <c r="G159" s="174" t="str">
        <f ca="1">IFERROR(VLOOKUP(ROW(A156),'فهرست بها کلی'!$D$13:$BO$1660,20,0),"")</f>
        <v/>
      </c>
      <c r="H159" s="174" t="str">
        <f ca="1">IFERROR(VLOOKUP(ROW(A156),'فهرست بها کلی'!$D$13:$BO$1660,23,0),"")</f>
        <v/>
      </c>
      <c r="I159" s="174" t="str">
        <f ca="1">IFERROR(VLOOKUP(ROW(A156),'فهرست بها کلی'!$D$13:$BO$1660,26,0),"")</f>
        <v/>
      </c>
      <c r="J159" s="174" t="str">
        <f ca="1">IFERROR(VLOOKUP(ROW(A156),'فهرست بها کلی'!$D$13:$BO$1660,29,0),"")</f>
        <v/>
      </c>
      <c r="K159" s="174" t="str">
        <f ca="1">IFERROR(VLOOKUP(ROW(A156),'فهرست بها کلی'!$D$13:$BO$1660,32,0),"")</f>
        <v/>
      </c>
      <c r="L159" s="174" t="str">
        <f ca="1">IFERROR(VLOOKUP(ROW(A156),'فهرست بها کلی'!$D$13:$BO$1660,35,0),"")</f>
        <v/>
      </c>
      <c r="M159" s="174" t="str">
        <f ca="1">IFERROR(VLOOKUP(ROW(A156),'فهرست بها کلی'!$D$13:$BO$1660,38,0),"")</f>
        <v/>
      </c>
      <c r="N159" s="174" t="str">
        <f ca="1">IFERROR(VLOOKUP(ROW(A156),'فهرست بها کلی'!$D$13:$BO$1660,41,0),"")</f>
        <v/>
      </c>
      <c r="O159" s="174" t="str">
        <f ca="1">IFERROR(VLOOKUP(ROW(A156),'فهرست بها کلی'!$D$13:$BO$1660,44,0),"")</f>
        <v/>
      </c>
      <c r="P159" s="174" t="str">
        <f ca="1">IFERROR(VLOOKUP(ROW(A156),'فهرست بها کلی'!$D$13:$BO$1660,47,0),"")</f>
        <v/>
      </c>
      <c r="Q159" s="174" t="str">
        <f ca="1">IFERROR(VLOOKUP(ROW(A156),'فهرست بها کلی'!$D$13:$BO$1660,50,0),"")</f>
        <v/>
      </c>
      <c r="R159" s="174" t="str">
        <f ca="1">IFERROR(VLOOKUP(ROW(A156),'فهرست بها کلی'!$D$13:$BO$1660,53,0),"")</f>
        <v/>
      </c>
      <c r="S159" s="174" t="str">
        <f ca="1">IFERROR(VLOOKUP(ROW(A156),'فهرست بها کلی'!$D$13:$BO$1660,56,0),"")</f>
        <v/>
      </c>
      <c r="T159" s="174" t="str">
        <f ca="1">IFERROR(VLOOKUP(ROW(A156),'فهرست بها کلی'!$D$13:$BO$1660,59,0),"")</f>
        <v/>
      </c>
      <c r="U159" s="174" t="str">
        <f ca="1">IFERROR(VLOOKUP(ROW(A156),'فهرست بها کلی'!$D$13:$BO$1660,62,0),"")</f>
        <v/>
      </c>
      <c r="V159" s="241">
        <f t="shared" ca="1" si="19"/>
        <v>0</v>
      </c>
      <c r="W159" s="242" t="str">
        <f t="shared" ca="1" si="20"/>
        <v/>
      </c>
      <c r="X159" s="174" t="str">
        <f ca="1">IFERROR(VLOOKUP(ROW(A156),'فهرست بها کلی'!$D$13:$BO$1660,9,0),"")</f>
        <v/>
      </c>
      <c r="Y159" s="174" t="str">
        <f ca="1">IFERROR(VLOOKUP(ROW(A156),'فهرست بها کلی'!$D$13:$BO$1660,10,0),"")</f>
        <v/>
      </c>
      <c r="Z159" s="174" t="str">
        <f ca="1">IFERROR(VLOOKUP(ROW(A156),'فهرست بها کلی'!$D$13:$BO$1660,11,0),"")</f>
        <v/>
      </c>
      <c r="AA159" s="174" t="str">
        <f ca="1">IFERROR(VLOOKUP(ROW(A156),'فهرست بها کلی'!$D$13:$BO$1660,12,0),"")</f>
        <v/>
      </c>
      <c r="AB159" s="243" t="str">
        <f t="shared" ca="1" si="21"/>
        <v/>
      </c>
      <c r="AC159" s="174" t="str">
        <f ca="1">IFERROR(VLOOKUP(ROW(A156),'فهرست بها کلی'!$D$13:$BO$1660,21,0),"")</f>
        <v/>
      </c>
      <c r="AD159" s="174" t="str">
        <f ca="1">IFERROR(VLOOKUP(ROW(A156),'فهرست بها کلی'!$D$13:$BO$1660,24,0),"")</f>
        <v/>
      </c>
      <c r="AE159" s="174" t="str">
        <f ca="1">IFERROR(VLOOKUP(ROW(A156),'فهرست بها کلی'!$D$13:$BO$1660,27,0),"")</f>
        <v/>
      </c>
      <c r="AF159" s="174" t="str">
        <f ca="1">IFERROR(VLOOKUP(ROW(A156),'فهرست بها کلی'!$D$13:$BO$1660,30,0),"")</f>
        <v/>
      </c>
      <c r="AG159" s="174" t="str">
        <f ca="1">IFERROR(VLOOKUP(ROW(A156),'فهرست بها کلی'!$D$13:$BO$1660,33,0),"")</f>
        <v/>
      </c>
      <c r="AH159" s="174" t="str">
        <f ca="1">IFERROR(VLOOKUP(ROW(A156),'فهرست بها کلی'!$D$13:$BO$1660,36,0),"")</f>
        <v/>
      </c>
      <c r="AI159" s="174" t="str">
        <f ca="1">IFERROR(VLOOKUP(ROW(A156),'فهرست بها کلی'!$D$13:$BO$1660,39,0),"")</f>
        <v/>
      </c>
      <c r="AJ159" s="174" t="str">
        <f ca="1">IFERROR(VLOOKUP(ROW(A156),'فهرست بها کلی'!$D$13:$BO$1660,42,0),"")</f>
        <v/>
      </c>
      <c r="AK159" s="174" t="str">
        <f ca="1">IFERROR(VLOOKUP(ROW(A156),'فهرست بها کلی'!$D$13:$BO$1660,45,0),"")</f>
        <v/>
      </c>
      <c r="AL159" s="174" t="str">
        <f ca="1">IFERROR(VLOOKUP(ROW(A156),'فهرست بها کلی'!$D$13:$BO$1660,48,0),"")</f>
        <v/>
      </c>
      <c r="AM159" s="174" t="str">
        <f ca="1">IFERROR(VLOOKUP(ROW(A156),'فهرست بها کلی'!$D$13:$BO$1660,51,0),"")</f>
        <v/>
      </c>
      <c r="AN159" s="174" t="str">
        <f ca="1">IFERROR(VLOOKUP(ROW(A156),'فهرست بها کلی'!$D$13:$BO$1660,54,0),"")</f>
        <v/>
      </c>
      <c r="AO159" s="174" t="str">
        <f ca="1">IFERROR(VLOOKUP(ROW(A156),'فهرست بها کلی'!$D$13:$BO$1660,57,0),"")</f>
        <v/>
      </c>
      <c r="AP159" s="174" t="str">
        <f ca="1">IFERROR(VLOOKUP(ROW(A156),'فهرست بها کلی'!$D$13:$BO$1660,60,0),"")</f>
        <v/>
      </c>
      <c r="AQ159" s="174" t="str">
        <f ca="1">IFERROR(VLOOKUP(ROW(A156),'فهرست بها کلی'!$D$13:$BO$1660,63,0),"")</f>
        <v/>
      </c>
      <c r="AR159" s="244">
        <f t="shared" ca="1" si="22"/>
        <v>0</v>
      </c>
      <c r="AS159" s="174" t="str">
        <f ca="1">IFERROR(VLOOKUP(ROW(A156),'فهرست بها کلی'!$D$13:$BO$1660,22,0),"")</f>
        <v/>
      </c>
      <c r="AT159" s="174" t="str">
        <f ca="1">IFERROR(VLOOKUP(ROW(A156),'فهرست بها کلی'!$D$13:$BO$1660,25,0),"")</f>
        <v/>
      </c>
      <c r="AU159" s="174" t="str">
        <f ca="1">IFERROR(VLOOKUP(ROW(A156),'فهرست بها کلی'!$D$13:$BO$1660,28,0),"")</f>
        <v/>
      </c>
      <c r="AV159" s="174" t="str">
        <f ca="1">IFERROR(VLOOKUP(ROW(A156),'فهرست بها کلی'!$D$13:$BO$1660,31,0),"")</f>
        <v/>
      </c>
      <c r="AW159" s="174" t="str">
        <f ca="1">IFERROR(VLOOKUP(ROW(A156),'فهرست بها کلی'!$D$13:$BO$1660,34,0),"")</f>
        <v/>
      </c>
      <c r="AX159" s="174" t="str">
        <f ca="1">IFERROR(VLOOKUP(ROW(A156),'فهرست بها کلی'!$D$13:$BO$1660,37,0),"")</f>
        <v/>
      </c>
      <c r="AY159" s="174" t="str">
        <f ca="1">IFERROR(VLOOKUP(ROW(A156),'فهرست بها کلی'!$D$13:$BO$1660,40,0),"")</f>
        <v/>
      </c>
      <c r="AZ159" s="174" t="str">
        <f ca="1">IFERROR(VLOOKUP(ROW(A156),'فهرست بها کلی'!$D$13:$BO$1660,43,0),"")</f>
        <v/>
      </c>
      <c r="BA159" s="174" t="str">
        <f ca="1">IFERROR(VLOOKUP(ROW(A156),'فهرست بها کلی'!$D$13:$BO$1660,46,0),"")</f>
        <v/>
      </c>
      <c r="BB159" s="174" t="str">
        <f ca="1">IFERROR(VLOOKUP(ROW(A156),'فهرست بها کلی'!$D$13:$BO$1660,49,0),"")</f>
        <v/>
      </c>
      <c r="BC159" s="174" t="str">
        <f ca="1">IFERROR(VLOOKUP(ROW(A156),'فهرست بها کلی'!$D$13:$BO$1660,52,0),"")</f>
        <v/>
      </c>
      <c r="BD159" s="174" t="str">
        <f ca="1">IFERROR(VLOOKUP(ROW(A156),'فهرست بها کلی'!$D$13:$BO$1660,55,0),"")</f>
        <v/>
      </c>
      <c r="BE159" s="174" t="str">
        <f ca="1">IFERROR(VLOOKUP(ROW(A156),'فهرست بها کلی'!$D$13:$BO$1660,58,0),"")</f>
        <v/>
      </c>
      <c r="BF159" s="174" t="str">
        <f ca="1">IFERROR(VLOOKUP(ROW(A156),'فهرست بها کلی'!$D$13:$BO$1660,61,0),"")</f>
        <v/>
      </c>
      <c r="BG159" s="174" t="str">
        <f ca="1">IFERROR(VLOOKUP(ROW(B156),'فهرست بها کلی'!$D$13:$BO$1660,64,0),"")</f>
        <v/>
      </c>
      <c r="BH159" s="174" t="str">
        <f ca="1">IFERROR(VLOOKUP(ROW(C156),'فهرست بها کلی'!$D$13:$BO$1660,15,0),"")</f>
        <v/>
      </c>
      <c r="BI159" s="245" t="str">
        <f t="shared" ca="1" si="23"/>
        <v xml:space="preserve"> </v>
      </c>
      <c r="BJ159" s="245" t="str">
        <f t="shared" ca="1" si="24"/>
        <v/>
      </c>
      <c r="BK159" s="189" t="str">
        <f t="shared" ca="1" si="25"/>
        <v/>
      </c>
      <c r="BL159" s="168" t="e">
        <f t="shared" ca="1" si="18"/>
        <v>#VALUE!</v>
      </c>
    </row>
    <row r="160" spans="1:64" ht="34.5" customHeight="1">
      <c r="A160" s="174" t="str">
        <f ca="1">IFERROR(VLOOKUP(ROW(A157),'فهرست بها کلی'!$D$13:$BO$1660,1,0),"")</f>
        <v/>
      </c>
      <c r="B160" s="174" t="str">
        <f ca="1">IFERROR(VLOOKUP(ROW(A157),'فهرست بها کلی'!$D$13:$BO$1660,4,0),"")</f>
        <v/>
      </c>
      <c r="C160" s="174" t="str">
        <f ca="1">IFERROR(VLOOKUP(ROW(A157),'فهرست بها کلی'!$D$13:$BO$1660,5,0),"")</f>
        <v/>
      </c>
      <c r="D160" s="174" t="str">
        <f ca="1">IFERROR(VLOOKUP(ROW(A157),'فهرست بها کلی'!$D$13:$BO$1660,6,0),"")</f>
        <v/>
      </c>
      <c r="E160" s="174" t="str">
        <f ca="1">IFERROR(VLOOKUP(ROW(A157),'فهرست بها کلی'!$D$13:$BO$1660,7,0),"")</f>
        <v/>
      </c>
      <c r="F160" s="174" t="str">
        <f ca="1">IFERROR(VLOOKUP(ROW(A157),'فهرست بها کلی'!$D$13:$BO$1660,8,0),"")</f>
        <v/>
      </c>
      <c r="G160" s="174" t="str">
        <f ca="1">IFERROR(VLOOKUP(ROW(A157),'فهرست بها کلی'!$D$13:$BO$1660,20,0),"")</f>
        <v/>
      </c>
      <c r="H160" s="174" t="str">
        <f ca="1">IFERROR(VLOOKUP(ROW(A157),'فهرست بها کلی'!$D$13:$BO$1660,23,0),"")</f>
        <v/>
      </c>
      <c r="I160" s="174" t="str">
        <f ca="1">IFERROR(VLOOKUP(ROW(A157),'فهرست بها کلی'!$D$13:$BO$1660,26,0),"")</f>
        <v/>
      </c>
      <c r="J160" s="174" t="str">
        <f ca="1">IFERROR(VLOOKUP(ROW(A157),'فهرست بها کلی'!$D$13:$BO$1660,29,0),"")</f>
        <v/>
      </c>
      <c r="K160" s="174" t="str">
        <f ca="1">IFERROR(VLOOKUP(ROW(A157),'فهرست بها کلی'!$D$13:$BO$1660,32,0),"")</f>
        <v/>
      </c>
      <c r="L160" s="174" t="str">
        <f ca="1">IFERROR(VLOOKUP(ROW(A157),'فهرست بها کلی'!$D$13:$BO$1660,35,0),"")</f>
        <v/>
      </c>
      <c r="M160" s="174" t="str">
        <f ca="1">IFERROR(VLOOKUP(ROW(A157),'فهرست بها کلی'!$D$13:$BO$1660,38,0),"")</f>
        <v/>
      </c>
      <c r="N160" s="174" t="str">
        <f ca="1">IFERROR(VLOOKUP(ROW(A157),'فهرست بها کلی'!$D$13:$BO$1660,41,0),"")</f>
        <v/>
      </c>
      <c r="O160" s="174" t="str">
        <f ca="1">IFERROR(VLOOKUP(ROW(A157),'فهرست بها کلی'!$D$13:$BO$1660,44,0),"")</f>
        <v/>
      </c>
      <c r="P160" s="174" t="str">
        <f ca="1">IFERROR(VLOOKUP(ROW(A157),'فهرست بها کلی'!$D$13:$BO$1660,47,0),"")</f>
        <v/>
      </c>
      <c r="Q160" s="174" t="str">
        <f ca="1">IFERROR(VLOOKUP(ROW(A157),'فهرست بها کلی'!$D$13:$BO$1660,50,0),"")</f>
        <v/>
      </c>
      <c r="R160" s="174" t="str">
        <f ca="1">IFERROR(VLOOKUP(ROW(A157),'فهرست بها کلی'!$D$13:$BO$1660,53,0),"")</f>
        <v/>
      </c>
      <c r="S160" s="174" t="str">
        <f ca="1">IFERROR(VLOOKUP(ROW(A157),'فهرست بها کلی'!$D$13:$BO$1660,56,0),"")</f>
        <v/>
      </c>
      <c r="T160" s="174" t="str">
        <f ca="1">IFERROR(VLOOKUP(ROW(A157),'فهرست بها کلی'!$D$13:$BO$1660,59,0),"")</f>
        <v/>
      </c>
      <c r="U160" s="174" t="str">
        <f ca="1">IFERROR(VLOOKUP(ROW(A157),'فهرست بها کلی'!$D$13:$BO$1660,62,0),"")</f>
        <v/>
      </c>
      <c r="V160" s="241">
        <f t="shared" ca="1" si="19"/>
        <v>0</v>
      </c>
      <c r="W160" s="242" t="str">
        <f t="shared" ca="1" si="20"/>
        <v/>
      </c>
      <c r="X160" s="174" t="str">
        <f ca="1">IFERROR(VLOOKUP(ROW(A157),'فهرست بها کلی'!$D$13:$BO$1660,9,0),"")</f>
        <v/>
      </c>
      <c r="Y160" s="174" t="str">
        <f ca="1">IFERROR(VLOOKUP(ROW(A157),'فهرست بها کلی'!$D$13:$BO$1660,10,0),"")</f>
        <v/>
      </c>
      <c r="Z160" s="174" t="str">
        <f ca="1">IFERROR(VLOOKUP(ROW(A157),'فهرست بها کلی'!$D$13:$BO$1660,11,0),"")</f>
        <v/>
      </c>
      <c r="AA160" s="174" t="str">
        <f ca="1">IFERROR(VLOOKUP(ROW(A157),'فهرست بها کلی'!$D$13:$BO$1660,12,0),"")</f>
        <v/>
      </c>
      <c r="AB160" s="243" t="str">
        <f t="shared" ca="1" si="21"/>
        <v/>
      </c>
      <c r="AC160" s="174" t="str">
        <f ca="1">IFERROR(VLOOKUP(ROW(A157),'فهرست بها کلی'!$D$13:$BO$1660,21,0),"")</f>
        <v/>
      </c>
      <c r="AD160" s="174" t="str">
        <f ca="1">IFERROR(VLOOKUP(ROW(A157),'فهرست بها کلی'!$D$13:$BO$1660,24,0),"")</f>
        <v/>
      </c>
      <c r="AE160" s="174" t="str">
        <f ca="1">IFERROR(VLOOKUP(ROW(A157),'فهرست بها کلی'!$D$13:$BO$1660,27,0),"")</f>
        <v/>
      </c>
      <c r="AF160" s="174" t="str">
        <f ca="1">IFERROR(VLOOKUP(ROW(A157),'فهرست بها کلی'!$D$13:$BO$1660,30,0),"")</f>
        <v/>
      </c>
      <c r="AG160" s="174" t="str">
        <f ca="1">IFERROR(VLOOKUP(ROW(A157),'فهرست بها کلی'!$D$13:$BO$1660,33,0),"")</f>
        <v/>
      </c>
      <c r="AH160" s="174" t="str">
        <f ca="1">IFERROR(VLOOKUP(ROW(A157),'فهرست بها کلی'!$D$13:$BO$1660,36,0),"")</f>
        <v/>
      </c>
      <c r="AI160" s="174" t="str">
        <f ca="1">IFERROR(VLOOKUP(ROW(A157),'فهرست بها کلی'!$D$13:$BO$1660,39,0),"")</f>
        <v/>
      </c>
      <c r="AJ160" s="174" t="str">
        <f ca="1">IFERROR(VLOOKUP(ROW(A157),'فهرست بها کلی'!$D$13:$BO$1660,42,0),"")</f>
        <v/>
      </c>
      <c r="AK160" s="174" t="str">
        <f ca="1">IFERROR(VLOOKUP(ROW(A157),'فهرست بها کلی'!$D$13:$BO$1660,45,0),"")</f>
        <v/>
      </c>
      <c r="AL160" s="174" t="str">
        <f ca="1">IFERROR(VLOOKUP(ROW(A157),'فهرست بها کلی'!$D$13:$BO$1660,48,0),"")</f>
        <v/>
      </c>
      <c r="AM160" s="174" t="str">
        <f ca="1">IFERROR(VLOOKUP(ROW(A157),'فهرست بها کلی'!$D$13:$BO$1660,51,0),"")</f>
        <v/>
      </c>
      <c r="AN160" s="174" t="str">
        <f ca="1">IFERROR(VLOOKUP(ROW(A157),'فهرست بها کلی'!$D$13:$BO$1660,54,0),"")</f>
        <v/>
      </c>
      <c r="AO160" s="174" t="str">
        <f ca="1">IFERROR(VLOOKUP(ROW(A157),'فهرست بها کلی'!$D$13:$BO$1660,57,0),"")</f>
        <v/>
      </c>
      <c r="AP160" s="174" t="str">
        <f ca="1">IFERROR(VLOOKUP(ROW(A157),'فهرست بها کلی'!$D$13:$BO$1660,60,0),"")</f>
        <v/>
      </c>
      <c r="AQ160" s="174" t="str">
        <f ca="1">IFERROR(VLOOKUP(ROW(A157),'فهرست بها کلی'!$D$13:$BO$1660,63,0),"")</f>
        <v/>
      </c>
      <c r="AR160" s="244">
        <f t="shared" ca="1" si="22"/>
        <v>0</v>
      </c>
      <c r="AS160" s="174" t="str">
        <f ca="1">IFERROR(VLOOKUP(ROW(A157),'فهرست بها کلی'!$D$13:$BO$1660,22,0),"")</f>
        <v/>
      </c>
      <c r="AT160" s="174" t="str">
        <f ca="1">IFERROR(VLOOKUP(ROW(A157),'فهرست بها کلی'!$D$13:$BO$1660,25,0),"")</f>
        <v/>
      </c>
      <c r="AU160" s="174" t="str">
        <f ca="1">IFERROR(VLOOKUP(ROW(A157),'فهرست بها کلی'!$D$13:$BO$1660,28,0),"")</f>
        <v/>
      </c>
      <c r="AV160" s="174" t="str">
        <f ca="1">IFERROR(VLOOKUP(ROW(A157),'فهرست بها کلی'!$D$13:$BO$1660,31,0),"")</f>
        <v/>
      </c>
      <c r="AW160" s="174" t="str">
        <f ca="1">IFERROR(VLOOKUP(ROW(A157),'فهرست بها کلی'!$D$13:$BO$1660,34,0),"")</f>
        <v/>
      </c>
      <c r="AX160" s="174" t="str">
        <f ca="1">IFERROR(VLOOKUP(ROW(A157),'فهرست بها کلی'!$D$13:$BO$1660,37,0),"")</f>
        <v/>
      </c>
      <c r="AY160" s="174" t="str">
        <f ca="1">IFERROR(VLOOKUP(ROW(A157),'فهرست بها کلی'!$D$13:$BO$1660,40,0),"")</f>
        <v/>
      </c>
      <c r="AZ160" s="174" t="str">
        <f ca="1">IFERROR(VLOOKUP(ROW(A157),'فهرست بها کلی'!$D$13:$BO$1660,43,0),"")</f>
        <v/>
      </c>
      <c r="BA160" s="174" t="str">
        <f ca="1">IFERROR(VLOOKUP(ROW(A157),'فهرست بها کلی'!$D$13:$BO$1660,46,0),"")</f>
        <v/>
      </c>
      <c r="BB160" s="174" t="str">
        <f ca="1">IFERROR(VLOOKUP(ROW(A157),'فهرست بها کلی'!$D$13:$BO$1660,49,0),"")</f>
        <v/>
      </c>
      <c r="BC160" s="174" t="str">
        <f ca="1">IFERROR(VLOOKUP(ROW(A157),'فهرست بها کلی'!$D$13:$BO$1660,52,0),"")</f>
        <v/>
      </c>
      <c r="BD160" s="174" t="str">
        <f ca="1">IFERROR(VLOOKUP(ROW(A157),'فهرست بها کلی'!$D$13:$BO$1660,55,0),"")</f>
        <v/>
      </c>
      <c r="BE160" s="174" t="str">
        <f ca="1">IFERROR(VLOOKUP(ROW(A157),'فهرست بها کلی'!$D$13:$BO$1660,58,0),"")</f>
        <v/>
      </c>
      <c r="BF160" s="174" t="str">
        <f ca="1">IFERROR(VLOOKUP(ROW(A157),'فهرست بها کلی'!$D$13:$BO$1660,61,0),"")</f>
        <v/>
      </c>
      <c r="BG160" s="174" t="str">
        <f ca="1">IFERROR(VLOOKUP(ROW(B157),'فهرست بها کلی'!$D$13:$BO$1660,64,0),"")</f>
        <v/>
      </c>
      <c r="BH160" s="174" t="str">
        <f ca="1">IFERROR(VLOOKUP(ROW(C157),'فهرست بها کلی'!$D$13:$BO$1660,15,0),"")</f>
        <v/>
      </c>
      <c r="BI160" s="245" t="str">
        <f t="shared" ca="1" si="23"/>
        <v xml:space="preserve"> </v>
      </c>
      <c r="BJ160" s="245" t="str">
        <f t="shared" ca="1" si="24"/>
        <v/>
      </c>
      <c r="BK160" s="189" t="str">
        <f t="shared" ca="1" si="25"/>
        <v/>
      </c>
      <c r="BL160" s="168" t="e">
        <f t="shared" ca="1" si="18"/>
        <v>#VALUE!</v>
      </c>
    </row>
    <row r="161" spans="1:64" ht="34.5" customHeight="1">
      <c r="A161" s="174" t="str">
        <f ca="1">IFERROR(VLOOKUP(ROW(A158),'فهرست بها کلی'!$D$13:$BO$1660,1,0),"")</f>
        <v/>
      </c>
      <c r="B161" s="174" t="str">
        <f ca="1">IFERROR(VLOOKUP(ROW(A158),'فهرست بها کلی'!$D$13:$BO$1660,4,0),"")</f>
        <v/>
      </c>
      <c r="C161" s="174" t="str">
        <f ca="1">IFERROR(VLOOKUP(ROW(A158),'فهرست بها کلی'!$D$13:$BO$1660,5,0),"")</f>
        <v/>
      </c>
      <c r="D161" s="174" t="str">
        <f ca="1">IFERROR(VLOOKUP(ROW(A158),'فهرست بها کلی'!$D$13:$BO$1660,6,0),"")</f>
        <v/>
      </c>
      <c r="E161" s="174" t="str">
        <f ca="1">IFERROR(VLOOKUP(ROW(A158),'فهرست بها کلی'!$D$13:$BO$1660,7,0),"")</f>
        <v/>
      </c>
      <c r="F161" s="174" t="str">
        <f ca="1">IFERROR(VLOOKUP(ROW(A158),'فهرست بها کلی'!$D$13:$BO$1660,8,0),"")</f>
        <v/>
      </c>
      <c r="G161" s="174" t="str">
        <f ca="1">IFERROR(VLOOKUP(ROW(A158),'فهرست بها کلی'!$D$13:$BO$1660,20,0),"")</f>
        <v/>
      </c>
      <c r="H161" s="174" t="str">
        <f ca="1">IFERROR(VLOOKUP(ROW(A158),'فهرست بها کلی'!$D$13:$BO$1660,23,0),"")</f>
        <v/>
      </c>
      <c r="I161" s="174" t="str">
        <f ca="1">IFERROR(VLOOKUP(ROW(A158),'فهرست بها کلی'!$D$13:$BO$1660,26,0),"")</f>
        <v/>
      </c>
      <c r="J161" s="174" t="str">
        <f ca="1">IFERROR(VLOOKUP(ROW(A158),'فهرست بها کلی'!$D$13:$BO$1660,29,0),"")</f>
        <v/>
      </c>
      <c r="K161" s="174" t="str">
        <f ca="1">IFERROR(VLOOKUP(ROW(A158),'فهرست بها کلی'!$D$13:$BO$1660,32,0),"")</f>
        <v/>
      </c>
      <c r="L161" s="174" t="str">
        <f ca="1">IFERROR(VLOOKUP(ROW(A158),'فهرست بها کلی'!$D$13:$BO$1660,35,0),"")</f>
        <v/>
      </c>
      <c r="M161" s="174" t="str">
        <f ca="1">IFERROR(VLOOKUP(ROW(A158),'فهرست بها کلی'!$D$13:$BO$1660,38,0),"")</f>
        <v/>
      </c>
      <c r="N161" s="174" t="str">
        <f ca="1">IFERROR(VLOOKUP(ROW(A158),'فهرست بها کلی'!$D$13:$BO$1660,41,0),"")</f>
        <v/>
      </c>
      <c r="O161" s="174" t="str">
        <f ca="1">IFERROR(VLOOKUP(ROW(A158),'فهرست بها کلی'!$D$13:$BO$1660,44,0),"")</f>
        <v/>
      </c>
      <c r="P161" s="174" t="str">
        <f ca="1">IFERROR(VLOOKUP(ROW(A158),'فهرست بها کلی'!$D$13:$BO$1660,47,0),"")</f>
        <v/>
      </c>
      <c r="Q161" s="174" t="str">
        <f ca="1">IFERROR(VLOOKUP(ROW(A158),'فهرست بها کلی'!$D$13:$BO$1660,50,0),"")</f>
        <v/>
      </c>
      <c r="R161" s="174" t="str">
        <f ca="1">IFERROR(VLOOKUP(ROW(A158),'فهرست بها کلی'!$D$13:$BO$1660,53,0),"")</f>
        <v/>
      </c>
      <c r="S161" s="174" t="str">
        <f ca="1">IFERROR(VLOOKUP(ROW(A158),'فهرست بها کلی'!$D$13:$BO$1660,56,0),"")</f>
        <v/>
      </c>
      <c r="T161" s="174" t="str">
        <f ca="1">IFERROR(VLOOKUP(ROW(A158),'فهرست بها کلی'!$D$13:$BO$1660,59,0),"")</f>
        <v/>
      </c>
      <c r="U161" s="174" t="str">
        <f ca="1">IFERROR(VLOOKUP(ROW(A158),'فهرست بها کلی'!$D$13:$BO$1660,62,0),"")</f>
        <v/>
      </c>
      <c r="V161" s="241">
        <f t="shared" ca="1" si="19"/>
        <v>0</v>
      </c>
      <c r="W161" s="242" t="str">
        <f t="shared" ca="1" si="20"/>
        <v/>
      </c>
      <c r="X161" s="174" t="str">
        <f ca="1">IFERROR(VLOOKUP(ROW(A158),'فهرست بها کلی'!$D$13:$BO$1660,9,0),"")</f>
        <v/>
      </c>
      <c r="Y161" s="174" t="str">
        <f ca="1">IFERROR(VLOOKUP(ROW(A158),'فهرست بها کلی'!$D$13:$BO$1660,10,0),"")</f>
        <v/>
      </c>
      <c r="Z161" s="174" t="str">
        <f ca="1">IFERROR(VLOOKUP(ROW(A158),'فهرست بها کلی'!$D$13:$BO$1660,11,0),"")</f>
        <v/>
      </c>
      <c r="AA161" s="174" t="str">
        <f ca="1">IFERROR(VLOOKUP(ROW(A158),'فهرست بها کلی'!$D$13:$BO$1660,12,0),"")</f>
        <v/>
      </c>
      <c r="AB161" s="243" t="str">
        <f t="shared" ca="1" si="21"/>
        <v/>
      </c>
      <c r="AC161" s="174" t="str">
        <f ca="1">IFERROR(VLOOKUP(ROW(A158),'فهرست بها کلی'!$D$13:$BO$1660,21,0),"")</f>
        <v/>
      </c>
      <c r="AD161" s="174" t="str">
        <f ca="1">IFERROR(VLOOKUP(ROW(A158),'فهرست بها کلی'!$D$13:$BO$1660,24,0),"")</f>
        <v/>
      </c>
      <c r="AE161" s="174" t="str">
        <f ca="1">IFERROR(VLOOKUP(ROW(A158),'فهرست بها کلی'!$D$13:$BO$1660,27,0),"")</f>
        <v/>
      </c>
      <c r="AF161" s="174" t="str">
        <f ca="1">IFERROR(VLOOKUP(ROW(A158),'فهرست بها کلی'!$D$13:$BO$1660,30,0),"")</f>
        <v/>
      </c>
      <c r="AG161" s="174" t="str">
        <f ca="1">IFERROR(VLOOKUP(ROW(A158),'فهرست بها کلی'!$D$13:$BO$1660,33,0),"")</f>
        <v/>
      </c>
      <c r="AH161" s="174" t="str">
        <f ca="1">IFERROR(VLOOKUP(ROW(A158),'فهرست بها کلی'!$D$13:$BO$1660,36,0),"")</f>
        <v/>
      </c>
      <c r="AI161" s="174" t="str">
        <f ca="1">IFERROR(VLOOKUP(ROW(A158),'فهرست بها کلی'!$D$13:$BO$1660,39,0),"")</f>
        <v/>
      </c>
      <c r="AJ161" s="174" t="str">
        <f ca="1">IFERROR(VLOOKUP(ROW(A158),'فهرست بها کلی'!$D$13:$BO$1660,42,0),"")</f>
        <v/>
      </c>
      <c r="AK161" s="174" t="str">
        <f ca="1">IFERROR(VLOOKUP(ROW(A158),'فهرست بها کلی'!$D$13:$BO$1660,45,0),"")</f>
        <v/>
      </c>
      <c r="AL161" s="174" t="str">
        <f ca="1">IFERROR(VLOOKUP(ROW(A158),'فهرست بها کلی'!$D$13:$BO$1660,48,0),"")</f>
        <v/>
      </c>
      <c r="AM161" s="174" t="str">
        <f ca="1">IFERROR(VLOOKUP(ROW(A158),'فهرست بها کلی'!$D$13:$BO$1660,51,0),"")</f>
        <v/>
      </c>
      <c r="AN161" s="174" t="str">
        <f ca="1">IFERROR(VLOOKUP(ROW(A158),'فهرست بها کلی'!$D$13:$BO$1660,54,0),"")</f>
        <v/>
      </c>
      <c r="AO161" s="174" t="str">
        <f ca="1">IFERROR(VLOOKUP(ROW(A158),'فهرست بها کلی'!$D$13:$BO$1660,57,0),"")</f>
        <v/>
      </c>
      <c r="AP161" s="174" t="str">
        <f ca="1">IFERROR(VLOOKUP(ROW(A158),'فهرست بها کلی'!$D$13:$BO$1660,60,0),"")</f>
        <v/>
      </c>
      <c r="AQ161" s="174" t="str">
        <f ca="1">IFERROR(VLOOKUP(ROW(A158),'فهرست بها کلی'!$D$13:$BO$1660,63,0),"")</f>
        <v/>
      </c>
      <c r="AR161" s="244">
        <f t="shared" ca="1" si="22"/>
        <v>0</v>
      </c>
      <c r="AS161" s="174" t="str">
        <f ca="1">IFERROR(VLOOKUP(ROW(A158),'فهرست بها کلی'!$D$13:$BO$1660,22,0),"")</f>
        <v/>
      </c>
      <c r="AT161" s="174" t="str">
        <f ca="1">IFERROR(VLOOKUP(ROW(A158),'فهرست بها کلی'!$D$13:$BO$1660,25,0),"")</f>
        <v/>
      </c>
      <c r="AU161" s="174" t="str">
        <f ca="1">IFERROR(VLOOKUP(ROW(A158),'فهرست بها کلی'!$D$13:$BO$1660,28,0),"")</f>
        <v/>
      </c>
      <c r="AV161" s="174" t="str">
        <f ca="1">IFERROR(VLOOKUP(ROW(A158),'فهرست بها کلی'!$D$13:$BO$1660,31,0),"")</f>
        <v/>
      </c>
      <c r="AW161" s="174" t="str">
        <f ca="1">IFERROR(VLOOKUP(ROW(A158),'فهرست بها کلی'!$D$13:$BO$1660,34,0),"")</f>
        <v/>
      </c>
      <c r="AX161" s="174" t="str">
        <f ca="1">IFERROR(VLOOKUP(ROW(A158),'فهرست بها کلی'!$D$13:$BO$1660,37,0),"")</f>
        <v/>
      </c>
      <c r="AY161" s="174" t="str">
        <f ca="1">IFERROR(VLOOKUP(ROW(A158),'فهرست بها کلی'!$D$13:$BO$1660,40,0),"")</f>
        <v/>
      </c>
      <c r="AZ161" s="174" t="str">
        <f ca="1">IFERROR(VLOOKUP(ROW(A158),'فهرست بها کلی'!$D$13:$BO$1660,43,0),"")</f>
        <v/>
      </c>
      <c r="BA161" s="174" t="str">
        <f ca="1">IFERROR(VLOOKUP(ROW(A158),'فهرست بها کلی'!$D$13:$BO$1660,46,0),"")</f>
        <v/>
      </c>
      <c r="BB161" s="174" t="str">
        <f ca="1">IFERROR(VLOOKUP(ROW(A158),'فهرست بها کلی'!$D$13:$BO$1660,49,0),"")</f>
        <v/>
      </c>
      <c r="BC161" s="174" t="str">
        <f ca="1">IFERROR(VLOOKUP(ROW(A158),'فهرست بها کلی'!$D$13:$BO$1660,52,0),"")</f>
        <v/>
      </c>
      <c r="BD161" s="174" t="str">
        <f ca="1">IFERROR(VLOOKUP(ROW(A158),'فهرست بها کلی'!$D$13:$BO$1660,55,0),"")</f>
        <v/>
      </c>
      <c r="BE161" s="174" t="str">
        <f ca="1">IFERROR(VLOOKUP(ROW(A158),'فهرست بها کلی'!$D$13:$BO$1660,58,0),"")</f>
        <v/>
      </c>
      <c r="BF161" s="174" t="str">
        <f ca="1">IFERROR(VLOOKUP(ROW(A158),'فهرست بها کلی'!$D$13:$BO$1660,61,0),"")</f>
        <v/>
      </c>
      <c r="BG161" s="174" t="str">
        <f ca="1">IFERROR(VLOOKUP(ROW(B158),'فهرست بها کلی'!$D$13:$BO$1660,64,0),"")</f>
        <v/>
      </c>
      <c r="BH161" s="174" t="str">
        <f ca="1">IFERROR(VLOOKUP(ROW(C158),'فهرست بها کلی'!$D$13:$BO$1660,15,0),"")</f>
        <v/>
      </c>
      <c r="BI161" s="245" t="str">
        <f t="shared" ca="1" si="23"/>
        <v xml:space="preserve"> </v>
      </c>
      <c r="BJ161" s="245" t="str">
        <f t="shared" ca="1" si="24"/>
        <v/>
      </c>
      <c r="BK161" s="189" t="str">
        <f t="shared" ca="1" si="25"/>
        <v/>
      </c>
      <c r="BL161" s="168" t="e">
        <f t="shared" ca="1" si="18"/>
        <v>#VALUE!</v>
      </c>
    </row>
    <row r="162" spans="1:64" ht="34.5" customHeight="1">
      <c r="A162" s="174" t="str">
        <f ca="1">IFERROR(VLOOKUP(ROW(A159),'فهرست بها کلی'!$D$13:$BO$1660,1,0),"")</f>
        <v/>
      </c>
      <c r="B162" s="174" t="str">
        <f ca="1">IFERROR(VLOOKUP(ROW(A159),'فهرست بها کلی'!$D$13:$BO$1660,4,0),"")</f>
        <v/>
      </c>
      <c r="C162" s="174" t="str">
        <f ca="1">IFERROR(VLOOKUP(ROW(A159),'فهرست بها کلی'!$D$13:$BO$1660,5,0),"")</f>
        <v/>
      </c>
      <c r="D162" s="174" t="str">
        <f ca="1">IFERROR(VLOOKUP(ROW(A159),'فهرست بها کلی'!$D$13:$BO$1660,6,0),"")</f>
        <v/>
      </c>
      <c r="E162" s="174" t="str">
        <f ca="1">IFERROR(VLOOKUP(ROW(A159),'فهرست بها کلی'!$D$13:$BO$1660,7,0),"")</f>
        <v/>
      </c>
      <c r="F162" s="174" t="str">
        <f ca="1">IFERROR(VLOOKUP(ROW(A159),'فهرست بها کلی'!$D$13:$BO$1660,8,0),"")</f>
        <v/>
      </c>
      <c r="G162" s="174" t="str">
        <f ca="1">IFERROR(VLOOKUP(ROW(A159),'فهرست بها کلی'!$D$13:$BO$1660,20,0),"")</f>
        <v/>
      </c>
      <c r="H162" s="174" t="str">
        <f ca="1">IFERROR(VLOOKUP(ROW(A159),'فهرست بها کلی'!$D$13:$BO$1660,23,0),"")</f>
        <v/>
      </c>
      <c r="I162" s="174" t="str">
        <f ca="1">IFERROR(VLOOKUP(ROW(A159),'فهرست بها کلی'!$D$13:$BO$1660,26,0),"")</f>
        <v/>
      </c>
      <c r="J162" s="174" t="str">
        <f ca="1">IFERROR(VLOOKUP(ROW(A159),'فهرست بها کلی'!$D$13:$BO$1660,29,0),"")</f>
        <v/>
      </c>
      <c r="K162" s="174" t="str">
        <f ca="1">IFERROR(VLOOKUP(ROW(A159),'فهرست بها کلی'!$D$13:$BO$1660,32,0),"")</f>
        <v/>
      </c>
      <c r="L162" s="174" t="str">
        <f ca="1">IFERROR(VLOOKUP(ROW(A159),'فهرست بها کلی'!$D$13:$BO$1660,35,0),"")</f>
        <v/>
      </c>
      <c r="M162" s="174" t="str">
        <f ca="1">IFERROR(VLOOKUP(ROW(A159),'فهرست بها کلی'!$D$13:$BO$1660,38,0),"")</f>
        <v/>
      </c>
      <c r="N162" s="174" t="str">
        <f ca="1">IFERROR(VLOOKUP(ROW(A159),'فهرست بها کلی'!$D$13:$BO$1660,41,0),"")</f>
        <v/>
      </c>
      <c r="O162" s="174" t="str">
        <f ca="1">IFERROR(VLOOKUP(ROW(A159),'فهرست بها کلی'!$D$13:$BO$1660,44,0),"")</f>
        <v/>
      </c>
      <c r="P162" s="174" t="str">
        <f ca="1">IFERROR(VLOOKUP(ROW(A159),'فهرست بها کلی'!$D$13:$BO$1660,47,0),"")</f>
        <v/>
      </c>
      <c r="Q162" s="174" t="str">
        <f ca="1">IFERROR(VLOOKUP(ROW(A159),'فهرست بها کلی'!$D$13:$BO$1660,50,0),"")</f>
        <v/>
      </c>
      <c r="R162" s="174" t="str">
        <f ca="1">IFERROR(VLOOKUP(ROW(A159),'فهرست بها کلی'!$D$13:$BO$1660,53,0),"")</f>
        <v/>
      </c>
      <c r="S162" s="174" t="str">
        <f ca="1">IFERROR(VLOOKUP(ROW(A159),'فهرست بها کلی'!$D$13:$BO$1660,56,0),"")</f>
        <v/>
      </c>
      <c r="T162" s="174" t="str">
        <f ca="1">IFERROR(VLOOKUP(ROW(A159),'فهرست بها کلی'!$D$13:$BO$1660,59,0),"")</f>
        <v/>
      </c>
      <c r="U162" s="174" t="str">
        <f ca="1">IFERROR(VLOOKUP(ROW(A159),'فهرست بها کلی'!$D$13:$BO$1660,62,0),"")</f>
        <v/>
      </c>
      <c r="V162" s="241">
        <f t="shared" ca="1" si="19"/>
        <v>0</v>
      </c>
      <c r="W162" s="242" t="str">
        <f t="shared" ca="1" si="20"/>
        <v/>
      </c>
      <c r="X162" s="174" t="str">
        <f ca="1">IFERROR(VLOOKUP(ROW(A159),'فهرست بها کلی'!$D$13:$BO$1660,9,0),"")</f>
        <v/>
      </c>
      <c r="Y162" s="174" t="str">
        <f ca="1">IFERROR(VLOOKUP(ROW(A159),'فهرست بها کلی'!$D$13:$BO$1660,10,0),"")</f>
        <v/>
      </c>
      <c r="Z162" s="174" t="str">
        <f ca="1">IFERROR(VLOOKUP(ROW(A159),'فهرست بها کلی'!$D$13:$BO$1660,11,0),"")</f>
        <v/>
      </c>
      <c r="AA162" s="174" t="str">
        <f ca="1">IFERROR(VLOOKUP(ROW(A159),'فهرست بها کلی'!$D$13:$BO$1660,12,0),"")</f>
        <v/>
      </c>
      <c r="AB162" s="243" t="str">
        <f t="shared" ca="1" si="21"/>
        <v/>
      </c>
      <c r="AC162" s="174" t="str">
        <f ca="1">IFERROR(VLOOKUP(ROW(A159),'فهرست بها کلی'!$D$13:$BO$1660,21,0),"")</f>
        <v/>
      </c>
      <c r="AD162" s="174" t="str">
        <f ca="1">IFERROR(VLOOKUP(ROW(A159),'فهرست بها کلی'!$D$13:$BO$1660,24,0),"")</f>
        <v/>
      </c>
      <c r="AE162" s="174" t="str">
        <f ca="1">IFERROR(VLOOKUP(ROW(A159),'فهرست بها کلی'!$D$13:$BO$1660,27,0),"")</f>
        <v/>
      </c>
      <c r="AF162" s="174" t="str">
        <f ca="1">IFERROR(VLOOKUP(ROW(A159),'فهرست بها کلی'!$D$13:$BO$1660,30,0),"")</f>
        <v/>
      </c>
      <c r="AG162" s="174" t="str">
        <f ca="1">IFERROR(VLOOKUP(ROW(A159),'فهرست بها کلی'!$D$13:$BO$1660,33,0),"")</f>
        <v/>
      </c>
      <c r="AH162" s="174" t="str">
        <f ca="1">IFERROR(VLOOKUP(ROW(A159),'فهرست بها کلی'!$D$13:$BO$1660,36,0),"")</f>
        <v/>
      </c>
      <c r="AI162" s="174" t="str">
        <f ca="1">IFERROR(VLOOKUP(ROW(A159),'فهرست بها کلی'!$D$13:$BO$1660,39,0),"")</f>
        <v/>
      </c>
      <c r="AJ162" s="174" t="str">
        <f ca="1">IFERROR(VLOOKUP(ROW(A159),'فهرست بها کلی'!$D$13:$BO$1660,42,0),"")</f>
        <v/>
      </c>
      <c r="AK162" s="174" t="str">
        <f ca="1">IFERROR(VLOOKUP(ROW(A159),'فهرست بها کلی'!$D$13:$BO$1660,45,0),"")</f>
        <v/>
      </c>
      <c r="AL162" s="174" t="str">
        <f ca="1">IFERROR(VLOOKUP(ROW(A159),'فهرست بها کلی'!$D$13:$BO$1660,48,0),"")</f>
        <v/>
      </c>
      <c r="AM162" s="174" t="str">
        <f ca="1">IFERROR(VLOOKUP(ROW(A159),'فهرست بها کلی'!$D$13:$BO$1660,51,0),"")</f>
        <v/>
      </c>
      <c r="AN162" s="174" t="str">
        <f ca="1">IFERROR(VLOOKUP(ROW(A159),'فهرست بها کلی'!$D$13:$BO$1660,54,0),"")</f>
        <v/>
      </c>
      <c r="AO162" s="174" t="str">
        <f ca="1">IFERROR(VLOOKUP(ROW(A159),'فهرست بها کلی'!$D$13:$BO$1660,57,0),"")</f>
        <v/>
      </c>
      <c r="AP162" s="174" t="str">
        <f ca="1">IFERROR(VLOOKUP(ROW(A159),'فهرست بها کلی'!$D$13:$BO$1660,60,0),"")</f>
        <v/>
      </c>
      <c r="AQ162" s="174" t="str">
        <f ca="1">IFERROR(VLOOKUP(ROW(A159),'فهرست بها کلی'!$D$13:$BO$1660,63,0),"")</f>
        <v/>
      </c>
      <c r="AR162" s="244">
        <f t="shared" ca="1" si="22"/>
        <v>0</v>
      </c>
      <c r="AS162" s="174" t="str">
        <f ca="1">IFERROR(VLOOKUP(ROW(A159),'فهرست بها کلی'!$D$13:$BO$1660,22,0),"")</f>
        <v/>
      </c>
      <c r="AT162" s="174" t="str">
        <f ca="1">IFERROR(VLOOKUP(ROW(A159),'فهرست بها کلی'!$D$13:$BO$1660,25,0),"")</f>
        <v/>
      </c>
      <c r="AU162" s="174" t="str">
        <f ca="1">IFERROR(VLOOKUP(ROW(A159),'فهرست بها کلی'!$D$13:$BO$1660,28,0),"")</f>
        <v/>
      </c>
      <c r="AV162" s="174" t="str">
        <f ca="1">IFERROR(VLOOKUP(ROW(A159),'فهرست بها کلی'!$D$13:$BO$1660,31,0),"")</f>
        <v/>
      </c>
      <c r="AW162" s="174" t="str">
        <f ca="1">IFERROR(VLOOKUP(ROW(A159),'فهرست بها کلی'!$D$13:$BO$1660,34,0),"")</f>
        <v/>
      </c>
      <c r="AX162" s="174" t="str">
        <f ca="1">IFERROR(VLOOKUP(ROW(A159),'فهرست بها کلی'!$D$13:$BO$1660,37,0),"")</f>
        <v/>
      </c>
      <c r="AY162" s="174" t="str">
        <f ca="1">IFERROR(VLOOKUP(ROW(A159),'فهرست بها کلی'!$D$13:$BO$1660,40,0),"")</f>
        <v/>
      </c>
      <c r="AZ162" s="174" t="str">
        <f ca="1">IFERROR(VLOOKUP(ROW(A159),'فهرست بها کلی'!$D$13:$BO$1660,43,0),"")</f>
        <v/>
      </c>
      <c r="BA162" s="174" t="str">
        <f ca="1">IFERROR(VLOOKUP(ROW(A159),'فهرست بها کلی'!$D$13:$BO$1660,46,0),"")</f>
        <v/>
      </c>
      <c r="BB162" s="174" t="str">
        <f ca="1">IFERROR(VLOOKUP(ROW(A159),'فهرست بها کلی'!$D$13:$BO$1660,49,0),"")</f>
        <v/>
      </c>
      <c r="BC162" s="174" t="str">
        <f ca="1">IFERROR(VLOOKUP(ROW(A159),'فهرست بها کلی'!$D$13:$BO$1660,52,0),"")</f>
        <v/>
      </c>
      <c r="BD162" s="174" t="str">
        <f ca="1">IFERROR(VLOOKUP(ROW(A159),'فهرست بها کلی'!$D$13:$BO$1660,55,0),"")</f>
        <v/>
      </c>
      <c r="BE162" s="174" t="str">
        <f ca="1">IFERROR(VLOOKUP(ROW(A159),'فهرست بها کلی'!$D$13:$BO$1660,58,0),"")</f>
        <v/>
      </c>
      <c r="BF162" s="174" t="str">
        <f ca="1">IFERROR(VLOOKUP(ROW(A159),'فهرست بها کلی'!$D$13:$BO$1660,61,0),"")</f>
        <v/>
      </c>
      <c r="BG162" s="174" t="str">
        <f ca="1">IFERROR(VLOOKUP(ROW(B159),'فهرست بها کلی'!$D$13:$BO$1660,64,0),"")</f>
        <v/>
      </c>
      <c r="BH162" s="174" t="str">
        <f ca="1">IFERROR(VLOOKUP(ROW(C159),'فهرست بها کلی'!$D$13:$BO$1660,15,0),"")</f>
        <v/>
      </c>
      <c r="BI162" s="245" t="str">
        <f t="shared" ca="1" si="23"/>
        <v xml:space="preserve"> </v>
      </c>
      <c r="BJ162" s="245" t="str">
        <f t="shared" ca="1" si="24"/>
        <v/>
      </c>
      <c r="BK162" s="189" t="str">
        <f t="shared" ca="1" si="25"/>
        <v/>
      </c>
      <c r="BL162" s="168" t="e">
        <f t="shared" ca="1" si="18"/>
        <v>#VALUE!</v>
      </c>
    </row>
    <row r="163" spans="1:64" ht="34.5" customHeight="1">
      <c r="A163" s="174" t="str">
        <f ca="1">IFERROR(VLOOKUP(ROW(A160),'فهرست بها کلی'!$D$13:$BO$1660,1,0),"")</f>
        <v/>
      </c>
      <c r="B163" s="174" t="str">
        <f ca="1">IFERROR(VLOOKUP(ROW(A160),'فهرست بها کلی'!$D$13:$BO$1660,4,0),"")</f>
        <v/>
      </c>
      <c r="C163" s="174" t="str">
        <f ca="1">IFERROR(VLOOKUP(ROW(A160),'فهرست بها کلی'!$D$13:$BO$1660,5,0),"")</f>
        <v/>
      </c>
      <c r="D163" s="174" t="str">
        <f ca="1">IFERROR(VLOOKUP(ROW(A160),'فهرست بها کلی'!$D$13:$BO$1660,6,0),"")</f>
        <v/>
      </c>
      <c r="E163" s="174" t="str">
        <f ca="1">IFERROR(VLOOKUP(ROW(A160),'فهرست بها کلی'!$D$13:$BO$1660,7,0),"")</f>
        <v/>
      </c>
      <c r="F163" s="174" t="str">
        <f ca="1">IFERROR(VLOOKUP(ROW(A160),'فهرست بها کلی'!$D$13:$BO$1660,8,0),"")</f>
        <v/>
      </c>
      <c r="G163" s="174" t="str">
        <f ca="1">IFERROR(VLOOKUP(ROW(A160),'فهرست بها کلی'!$D$13:$BO$1660,20,0),"")</f>
        <v/>
      </c>
      <c r="H163" s="174" t="str">
        <f ca="1">IFERROR(VLOOKUP(ROW(A160),'فهرست بها کلی'!$D$13:$BO$1660,23,0),"")</f>
        <v/>
      </c>
      <c r="I163" s="174" t="str">
        <f ca="1">IFERROR(VLOOKUP(ROW(A160),'فهرست بها کلی'!$D$13:$BO$1660,26,0),"")</f>
        <v/>
      </c>
      <c r="J163" s="174" t="str">
        <f ca="1">IFERROR(VLOOKUP(ROW(A160),'فهرست بها کلی'!$D$13:$BO$1660,29,0),"")</f>
        <v/>
      </c>
      <c r="K163" s="174" t="str">
        <f ca="1">IFERROR(VLOOKUP(ROW(A160),'فهرست بها کلی'!$D$13:$BO$1660,32,0),"")</f>
        <v/>
      </c>
      <c r="L163" s="174" t="str">
        <f ca="1">IFERROR(VLOOKUP(ROW(A160),'فهرست بها کلی'!$D$13:$BO$1660,35,0),"")</f>
        <v/>
      </c>
      <c r="M163" s="174" t="str">
        <f ca="1">IFERROR(VLOOKUP(ROW(A160),'فهرست بها کلی'!$D$13:$BO$1660,38,0),"")</f>
        <v/>
      </c>
      <c r="N163" s="174" t="str">
        <f ca="1">IFERROR(VLOOKUP(ROW(A160),'فهرست بها کلی'!$D$13:$BO$1660,41,0),"")</f>
        <v/>
      </c>
      <c r="O163" s="174" t="str">
        <f ca="1">IFERROR(VLOOKUP(ROW(A160),'فهرست بها کلی'!$D$13:$BO$1660,44,0),"")</f>
        <v/>
      </c>
      <c r="P163" s="174" t="str">
        <f ca="1">IFERROR(VLOOKUP(ROW(A160),'فهرست بها کلی'!$D$13:$BO$1660,47,0),"")</f>
        <v/>
      </c>
      <c r="Q163" s="174" t="str">
        <f ca="1">IFERROR(VLOOKUP(ROW(A160),'فهرست بها کلی'!$D$13:$BO$1660,50,0),"")</f>
        <v/>
      </c>
      <c r="R163" s="174" t="str">
        <f ca="1">IFERROR(VLOOKUP(ROW(A160),'فهرست بها کلی'!$D$13:$BO$1660,53,0),"")</f>
        <v/>
      </c>
      <c r="S163" s="174" t="str">
        <f ca="1">IFERROR(VLOOKUP(ROW(A160),'فهرست بها کلی'!$D$13:$BO$1660,56,0),"")</f>
        <v/>
      </c>
      <c r="T163" s="174" t="str">
        <f ca="1">IFERROR(VLOOKUP(ROW(A160),'فهرست بها کلی'!$D$13:$BO$1660,59,0),"")</f>
        <v/>
      </c>
      <c r="U163" s="174" t="str">
        <f ca="1">IFERROR(VLOOKUP(ROW(A160),'فهرست بها کلی'!$D$13:$BO$1660,62,0),"")</f>
        <v/>
      </c>
      <c r="V163" s="241">
        <f t="shared" ca="1" si="19"/>
        <v>0</v>
      </c>
      <c r="W163" s="242" t="str">
        <f t="shared" ca="1" si="20"/>
        <v/>
      </c>
      <c r="X163" s="174" t="str">
        <f ca="1">IFERROR(VLOOKUP(ROW(A160),'فهرست بها کلی'!$D$13:$BO$1660,9,0),"")</f>
        <v/>
      </c>
      <c r="Y163" s="174" t="str">
        <f ca="1">IFERROR(VLOOKUP(ROW(A160),'فهرست بها کلی'!$D$13:$BO$1660,10,0),"")</f>
        <v/>
      </c>
      <c r="Z163" s="174" t="str">
        <f ca="1">IFERROR(VLOOKUP(ROW(A160),'فهرست بها کلی'!$D$13:$BO$1660,11,0),"")</f>
        <v/>
      </c>
      <c r="AA163" s="174" t="str">
        <f ca="1">IFERROR(VLOOKUP(ROW(A160),'فهرست بها کلی'!$D$13:$BO$1660,12,0),"")</f>
        <v/>
      </c>
      <c r="AB163" s="243" t="str">
        <f t="shared" ca="1" si="21"/>
        <v/>
      </c>
      <c r="AC163" s="174" t="str">
        <f ca="1">IFERROR(VLOOKUP(ROW(A160),'فهرست بها کلی'!$D$13:$BO$1660,21,0),"")</f>
        <v/>
      </c>
      <c r="AD163" s="174" t="str">
        <f ca="1">IFERROR(VLOOKUP(ROW(A160),'فهرست بها کلی'!$D$13:$BO$1660,24,0),"")</f>
        <v/>
      </c>
      <c r="AE163" s="174" t="str">
        <f ca="1">IFERROR(VLOOKUP(ROW(A160),'فهرست بها کلی'!$D$13:$BO$1660,27,0),"")</f>
        <v/>
      </c>
      <c r="AF163" s="174" t="str">
        <f ca="1">IFERROR(VLOOKUP(ROW(A160),'فهرست بها کلی'!$D$13:$BO$1660,30,0),"")</f>
        <v/>
      </c>
      <c r="AG163" s="174" t="str">
        <f ca="1">IFERROR(VLOOKUP(ROW(A160),'فهرست بها کلی'!$D$13:$BO$1660,33,0),"")</f>
        <v/>
      </c>
      <c r="AH163" s="174" t="str">
        <f ca="1">IFERROR(VLOOKUP(ROW(A160),'فهرست بها کلی'!$D$13:$BO$1660,36,0),"")</f>
        <v/>
      </c>
      <c r="AI163" s="174" t="str">
        <f ca="1">IFERROR(VLOOKUP(ROW(A160),'فهرست بها کلی'!$D$13:$BO$1660,39,0),"")</f>
        <v/>
      </c>
      <c r="AJ163" s="174" t="str">
        <f ca="1">IFERROR(VLOOKUP(ROW(A160),'فهرست بها کلی'!$D$13:$BO$1660,42,0),"")</f>
        <v/>
      </c>
      <c r="AK163" s="174" t="str">
        <f ca="1">IFERROR(VLOOKUP(ROW(A160),'فهرست بها کلی'!$D$13:$BO$1660,45,0),"")</f>
        <v/>
      </c>
      <c r="AL163" s="174" t="str">
        <f ca="1">IFERROR(VLOOKUP(ROW(A160),'فهرست بها کلی'!$D$13:$BO$1660,48,0),"")</f>
        <v/>
      </c>
      <c r="AM163" s="174" t="str">
        <f ca="1">IFERROR(VLOOKUP(ROW(A160),'فهرست بها کلی'!$D$13:$BO$1660,51,0),"")</f>
        <v/>
      </c>
      <c r="AN163" s="174" t="str">
        <f ca="1">IFERROR(VLOOKUP(ROW(A160),'فهرست بها کلی'!$D$13:$BO$1660,54,0),"")</f>
        <v/>
      </c>
      <c r="AO163" s="174" t="str">
        <f ca="1">IFERROR(VLOOKUP(ROW(A160),'فهرست بها کلی'!$D$13:$BO$1660,57,0),"")</f>
        <v/>
      </c>
      <c r="AP163" s="174" t="str">
        <f ca="1">IFERROR(VLOOKUP(ROW(A160),'فهرست بها کلی'!$D$13:$BO$1660,60,0),"")</f>
        <v/>
      </c>
      <c r="AQ163" s="174" t="str">
        <f ca="1">IFERROR(VLOOKUP(ROW(A160),'فهرست بها کلی'!$D$13:$BO$1660,63,0),"")</f>
        <v/>
      </c>
      <c r="AR163" s="244">
        <f t="shared" ca="1" si="22"/>
        <v>0</v>
      </c>
      <c r="AS163" s="174" t="str">
        <f ca="1">IFERROR(VLOOKUP(ROW(A160),'فهرست بها کلی'!$D$13:$BO$1660,22,0),"")</f>
        <v/>
      </c>
      <c r="AT163" s="174" t="str">
        <f ca="1">IFERROR(VLOOKUP(ROW(A160),'فهرست بها کلی'!$D$13:$BO$1660,25,0),"")</f>
        <v/>
      </c>
      <c r="AU163" s="174" t="str">
        <f ca="1">IFERROR(VLOOKUP(ROW(A160),'فهرست بها کلی'!$D$13:$BO$1660,28,0),"")</f>
        <v/>
      </c>
      <c r="AV163" s="174" t="str">
        <f ca="1">IFERROR(VLOOKUP(ROW(A160),'فهرست بها کلی'!$D$13:$BO$1660,31,0),"")</f>
        <v/>
      </c>
      <c r="AW163" s="174" t="str">
        <f ca="1">IFERROR(VLOOKUP(ROW(A160),'فهرست بها کلی'!$D$13:$BO$1660,34,0),"")</f>
        <v/>
      </c>
      <c r="AX163" s="174" t="str">
        <f ca="1">IFERROR(VLOOKUP(ROW(A160),'فهرست بها کلی'!$D$13:$BO$1660,37,0),"")</f>
        <v/>
      </c>
      <c r="AY163" s="174" t="str">
        <f ca="1">IFERROR(VLOOKUP(ROW(A160),'فهرست بها کلی'!$D$13:$BO$1660,40,0),"")</f>
        <v/>
      </c>
      <c r="AZ163" s="174" t="str">
        <f ca="1">IFERROR(VLOOKUP(ROW(A160),'فهرست بها کلی'!$D$13:$BO$1660,43,0),"")</f>
        <v/>
      </c>
      <c r="BA163" s="174" t="str">
        <f ca="1">IFERROR(VLOOKUP(ROW(A160),'فهرست بها کلی'!$D$13:$BO$1660,46,0),"")</f>
        <v/>
      </c>
      <c r="BB163" s="174" t="str">
        <f ca="1">IFERROR(VLOOKUP(ROW(A160),'فهرست بها کلی'!$D$13:$BO$1660,49,0),"")</f>
        <v/>
      </c>
      <c r="BC163" s="174" t="str">
        <f ca="1">IFERROR(VLOOKUP(ROW(A160),'فهرست بها کلی'!$D$13:$BO$1660,52,0),"")</f>
        <v/>
      </c>
      <c r="BD163" s="174" t="str">
        <f ca="1">IFERROR(VLOOKUP(ROW(A160),'فهرست بها کلی'!$D$13:$BO$1660,55,0),"")</f>
        <v/>
      </c>
      <c r="BE163" s="174" t="str">
        <f ca="1">IFERROR(VLOOKUP(ROW(A160),'فهرست بها کلی'!$D$13:$BO$1660,58,0),"")</f>
        <v/>
      </c>
      <c r="BF163" s="174" t="str">
        <f ca="1">IFERROR(VLOOKUP(ROW(A160),'فهرست بها کلی'!$D$13:$BO$1660,61,0),"")</f>
        <v/>
      </c>
      <c r="BG163" s="174" t="str">
        <f ca="1">IFERROR(VLOOKUP(ROW(B160),'فهرست بها کلی'!$D$13:$BO$1660,64,0),"")</f>
        <v/>
      </c>
      <c r="BH163" s="174" t="str">
        <f ca="1">IFERROR(VLOOKUP(ROW(C160),'فهرست بها کلی'!$D$13:$BO$1660,15,0),"")</f>
        <v/>
      </c>
      <c r="BI163" s="245" t="str">
        <f t="shared" ca="1" si="23"/>
        <v xml:space="preserve"> </v>
      </c>
      <c r="BJ163" s="245" t="str">
        <f t="shared" ca="1" si="24"/>
        <v/>
      </c>
      <c r="BK163" s="189" t="str">
        <f t="shared" ca="1" si="25"/>
        <v/>
      </c>
      <c r="BL163" s="168" t="e">
        <f t="shared" ca="1" si="18"/>
        <v>#VALUE!</v>
      </c>
    </row>
    <row r="164" spans="1:64" ht="34.5" customHeight="1">
      <c r="A164" s="174" t="str">
        <f ca="1">IFERROR(VLOOKUP(ROW(A161),'فهرست بها کلی'!$D$13:$BO$1660,1,0),"")</f>
        <v/>
      </c>
      <c r="B164" s="174" t="str">
        <f ca="1">IFERROR(VLOOKUP(ROW(A161),'فهرست بها کلی'!$D$13:$BO$1660,4,0),"")</f>
        <v/>
      </c>
      <c r="C164" s="174" t="str">
        <f ca="1">IFERROR(VLOOKUP(ROW(A161),'فهرست بها کلی'!$D$13:$BO$1660,5,0),"")</f>
        <v/>
      </c>
      <c r="D164" s="174" t="str">
        <f ca="1">IFERROR(VLOOKUP(ROW(A161),'فهرست بها کلی'!$D$13:$BO$1660,6,0),"")</f>
        <v/>
      </c>
      <c r="E164" s="174" t="str">
        <f ca="1">IFERROR(VLOOKUP(ROW(A161),'فهرست بها کلی'!$D$13:$BO$1660,7,0),"")</f>
        <v/>
      </c>
      <c r="F164" s="174" t="str">
        <f ca="1">IFERROR(VLOOKUP(ROW(A161),'فهرست بها کلی'!$D$13:$BO$1660,8,0),"")</f>
        <v/>
      </c>
      <c r="G164" s="174" t="str">
        <f ca="1">IFERROR(VLOOKUP(ROW(A161),'فهرست بها کلی'!$D$13:$BO$1660,20,0),"")</f>
        <v/>
      </c>
      <c r="H164" s="174" t="str">
        <f ca="1">IFERROR(VLOOKUP(ROW(A161),'فهرست بها کلی'!$D$13:$BO$1660,23,0),"")</f>
        <v/>
      </c>
      <c r="I164" s="174" t="str">
        <f ca="1">IFERROR(VLOOKUP(ROW(A161),'فهرست بها کلی'!$D$13:$BO$1660,26,0),"")</f>
        <v/>
      </c>
      <c r="J164" s="174" t="str">
        <f ca="1">IFERROR(VLOOKUP(ROW(A161),'فهرست بها کلی'!$D$13:$BO$1660,29,0),"")</f>
        <v/>
      </c>
      <c r="K164" s="174" t="str">
        <f ca="1">IFERROR(VLOOKUP(ROW(A161),'فهرست بها کلی'!$D$13:$BO$1660,32,0),"")</f>
        <v/>
      </c>
      <c r="L164" s="174" t="str">
        <f ca="1">IFERROR(VLOOKUP(ROW(A161),'فهرست بها کلی'!$D$13:$BO$1660,35,0),"")</f>
        <v/>
      </c>
      <c r="M164" s="174" t="str">
        <f ca="1">IFERROR(VLOOKUP(ROW(A161),'فهرست بها کلی'!$D$13:$BO$1660,38,0),"")</f>
        <v/>
      </c>
      <c r="N164" s="174" t="str">
        <f ca="1">IFERROR(VLOOKUP(ROW(A161),'فهرست بها کلی'!$D$13:$BO$1660,41,0),"")</f>
        <v/>
      </c>
      <c r="O164" s="174" t="str">
        <f ca="1">IFERROR(VLOOKUP(ROW(A161),'فهرست بها کلی'!$D$13:$BO$1660,44,0),"")</f>
        <v/>
      </c>
      <c r="P164" s="174" t="str">
        <f ca="1">IFERROR(VLOOKUP(ROW(A161),'فهرست بها کلی'!$D$13:$BO$1660,47,0),"")</f>
        <v/>
      </c>
      <c r="Q164" s="174" t="str">
        <f ca="1">IFERROR(VLOOKUP(ROW(A161),'فهرست بها کلی'!$D$13:$BO$1660,50,0),"")</f>
        <v/>
      </c>
      <c r="R164" s="174" t="str">
        <f ca="1">IFERROR(VLOOKUP(ROW(A161),'فهرست بها کلی'!$D$13:$BO$1660,53,0),"")</f>
        <v/>
      </c>
      <c r="S164" s="174" t="str">
        <f ca="1">IFERROR(VLOOKUP(ROW(A161),'فهرست بها کلی'!$D$13:$BO$1660,56,0),"")</f>
        <v/>
      </c>
      <c r="T164" s="174" t="str">
        <f ca="1">IFERROR(VLOOKUP(ROW(A161),'فهرست بها کلی'!$D$13:$BO$1660,59,0),"")</f>
        <v/>
      </c>
      <c r="U164" s="174" t="str">
        <f ca="1">IFERROR(VLOOKUP(ROW(A161),'فهرست بها کلی'!$D$13:$BO$1660,62,0),"")</f>
        <v/>
      </c>
      <c r="V164" s="241">
        <f t="shared" ca="1" si="19"/>
        <v>0</v>
      </c>
      <c r="W164" s="242" t="str">
        <f t="shared" ca="1" si="20"/>
        <v/>
      </c>
      <c r="X164" s="174" t="str">
        <f ca="1">IFERROR(VLOOKUP(ROW(A161),'فهرست بها کلی'!$D$13:$BO$1660,9,0),"")</f>
        <v/>
      </c>
      <c r="Y164" s="174" t="str">
        <f ca="1">IFERROR(VLOOKUP(ROW(A161),'فهرست بها کلی'!$D$13:$BO$1660,10,0),"")</f>
        <v/>
      </c>
      <c r="Z164" s="174" t="str">
        <f ca="1">IFERROR(VLOOKUP(ROW(A161),'فهرست بها کلی'!$D$13:$BO$1660,11,0),"")</f>
        <v/>
      </c>
      <c r="AA164" s="174" t="str">
        <f ca="1">IFERROR(VLOOKUP(ROW(A161),'فهرست بها کلی'!$D$13:$BO$1660,12,0),"")</f>
        <v/>
      </c>
      <c r="AB164" s="243" t="str">
        <f t="shared" ca="1" si="21"/>
        <v/>
      </c>
      <c r="AC164" s="174" t="str">
        <f ca="1">IFERROR(VLOOKUP(ROW(A161),'فهرست بها کلی'!$D$13:$BO$1660,21,0),"")</f>
        <v/>
      </c>
      <c r="AD164" s="174" t="str">
        <f ca="1">IFERROR(VLOOKUP(ROW(A161),'فهرست بها کلی'!$D$13:$BO$1660,24,0),"")</f>
        <v/>
      </c>
      <c r="AE164" s="174" t="str">
        <f ca="1">IFERROR(VLOOKUP(ROW(A161),'فهرست بها کلی'!$D$13:$BO$1660,27,0),"")</f>
        <v/>
      </c>
      <c r="AF164" s="174" t="str">
        <f ca="1">IFERROR(VLOOKUP(ROW(A161),'فهرست بها کلی'!$D$13:$BO$1660,30,0),"")</f>
        <v/>
      </c>
      <c r="AG164" s="174" t="str">
        <f ca="1">IFERROR(VLOOKUP(ROW(A161),'فهرست بها کلی'!$D$13:$BO$1660,33,0),"")</f>
        <v/>
      </c>
      <c r="AH164" s="174" t="str">
        <f ca="1">IFERROR(VLOOKUP(ROW(A161),'فهرست بها کلی'!$D$13:$BO$1660,36,0),"")</f>
        <v/>
      </c>
      <c r="AI164" s="174" t="str">
        <f ca="1">IFERROR(VLOOKUP(ROW(A161),'فهرست بها کلی'!$D$13:$BO$1660,39,0),"")</f>
        <v/>
      </c>
      <c r="AJ164" s="174" t="str">
        <f ca="1">IFERROR(VLOOKUP(ROW(A161),'فهرست بها کلی'!$D$13:$BO$1660,42,0),"")</f>
        <v/>
      </c>
      <c r="AK164" s="174" t="str">
        <f ca="1">IFERROR(VLOOKUP(ROW(A161),'فهرست بها کلی'!$D$13:$BO$1660,45,0),"")</f>
        <v/>
      </c>
      <c r="AL164" s="174" t="str">
        <f ca="1">IFERROR(VLOOKUP(ROW(A161),'فهرست بها کلی'!$D$13:$BO$1660,48,0),"")</f>
        <v/>
      </c>
      <c r="AM164" s="174" t="str">
        <f ca="1">IFERROR(VLOOKUP(ROW(A161),'فهرست بها کلی'!$D$13:$BO$1660,51,0),"")</f>
        <v/>
      </c>
      <c r="AN164" s="174" t="str">
        <f ca="1">IFERROR(VLOOKUP(ROW(A161),'فهرست بها کلی'!$D$13:$BO$1660,54,0),"")</f>
        <v/>
      </c>
      <c r="AO164" s="174" t="str">
        <f ca="1">IFERROR(VLOOKUP(ROW(A161),'فهرست بها کلی'!$D$13:$BO$1660,57,0),"")</f>
        <v/>
      </c>
      <c r="AP164" s="174" t="str">
        <f ca="1">IFERROR(VLOOKUP(ROW(A161),'فهرست بها کلی'!$D$13:$BO$1660,60,0),"")</f>
        <v/>
      </c>
      <c r="AQ164" s="174" t="str">
        <f ca="1">IFERROR(VLOOKUP(ROW(A161),'فهرست بها کلی'!$D$13:$BO$1660,63,0),"")</f>
        <v/>
      </c>
      <c r="AR164" s="244">
        <f t="shared" ca="1" si="22"/>
        <v>0</v>
      </c>
      <c r="AS164" s="174" t="str">
        <f ca="1">IFERROR(VLOOKUP(ROW(A161),'فهرست بها کلی'!$D$13:$BO$1660,22,0),"")</f>
        <v/>
      </c>
      <c r="AT164" s="174" t="str">
        <f ca="1">IFERROR(VLOOKUP(ROW(A161),'فهرست بها کلی'!$D$13:$BO$1660,25,0),"")</f>
        <v/>
      </c>
      <c r="AU164" s="174" t="str">
        <f ca="1">IFERROR(VLOOKUP(ROW(A161),'فهرست بها کلی'!$D$13:$BO$1660,28,0),"")</f>
        <v/>
      </c>
      <c r="AV164" s="174" t="str">
        <f ca="1">IFERROR(VLOOKUP(ROW(A161),'فهرست بها کلی'!$D$13:$BO$1660,31,0),"")</f>
        <v/>
      </c>
      <c r="AW164" s="174" t="str">
        <f ca="1">IFERROR(VLOOKUP(ROW(A161),'فهرست بها کلی'!$D$13:$BO$1660,34,0),"")</f>
        <v/>
      </c>
      <c r="AX164" s="174" t="str">
        <f ca="1">IFERROR(VLOOKUP(ROW(A161),'فهرست بها کلی'!$D$13:$BO$1660,37,0),"")</f>
        <v/>
      </c>
      <c r="AY164" s="174" t="str">
        <f ca="1">IFERROR(VLOOKUP(ROW(A161),'فهرست بها کلی'!$D$13:$BO$1660,40,0),"")</f>
        <v/>
      </c>
      <c r="AZ164" s="174" t="str">
        <f ca="1">IFERROR(VLOOKUP(ROW(A161),'فهرست بها کلی'!$D$13:$BO$1660,43,0),"")</f>
        <v/>
      </c>
      <c r="BA164" s="174" t="str">
        <f ca="1">IFERROR(VLOOKUP(ROW(A161),'فهرست بها کلی'!$D$13:$BO$1660,46,0),"")</f>
        <v/>
      </c>
      <c r="BB164" s="174" t="str">
        <f ca="1">IFERROR(VLOOKUP(ROW(A161),'فهرست بها کلی'!$D$13:$BO$1660,49,0),"")</f>
        <v/>
      </c>
      <c r="BC164" s="174" t="str">
        <f ca="1">IFERROR(VLOOKUP(ROW(A161),'فهرست بها کلی'!$D$13:$BO$1660,52,0),"")</f>
        <v/>
      </c>
      <c r="BD164" s="174" t="str">
        <f ca="1">IFERROR(VLOOKUP(ROW(A161),'فهرست بها کلی'!$D$13:$BO$1660,55,0),"")</f>
        <v/>
      </c>
      <c r="BE164" s="174" t="str">
        <f ca="1">IFERROR(VLOOKUP(ROW(A161),'فهرست بها کلی'!$D$13:$BO$1660,58,0),"")</f>
        <v/>
      </c>
      <c r="BF164" s="174" t="str">
        <f ca="1">IFERROR(VLOOKUP(ROW(A161),'فهرست بها کلی'!$D$13:$BO$1660,61,0),"")</f>
        <v/>
      </c>
      <c r="BG164" s="174" t="str">
        <f ca="1">IFERROR(VLOOKUP(ROW(B161),'فهرست بها کلی'!$D$13:$BO$1660,64,0),"")</f>
        <v/>
      </c>
      <c r="BH164" s="174" t="str">
        <f ca="1">IFERROR(VLOOKUP(ROW(C161),'فهرست بها کلی'!$D$13:$BO$1660,15,0),"")</f>
        <v/>
      </c>
      <c r="BI164" s="245" t="str">
        <f t="shared" ca="1" si="23"/>
        <v xml:space="preserve"> </v>
      </c>
      <c r="BJ164" s="245" t="str">
        <f t="shared" ca="1" si="24"/>
        <v/>
      </c>
      <c r="BK164" s="189" t="str">
        <f t="shared" ca="1" si="25"/>
        <v/>
      </c>
      <c r="BL164" s="168" t="e">
        <f t="shared" ca="1" si="18"/>
        <v>#VALUE!</v>
      </c>
    </row>
    <row r="165" spans="1:64" ht="34.5" customHeight="1">
      <c r="A165" s="174" t="str">
        <f ca="1">IFERROR(VLOOKUP(ROW(A162),'فهرست بها کلی'!$D$13:$BO$1660,1,0),"")</f>
        <v/>
      </c>
      <c r="B165" s="174" t="str">
        <f ca="1">IFERROR(VLOOKUP(ROW(A162),'فهرست بها کلی'!$D$13:$BO$1660,4,0),"")</f>
        <v/>
      </c>
      <c r="C165" s="174" t="str">
        <f ca="1">IFERROR(VLOOKUP(ROW(A162),'فهرست بها کلی'!$D$13:$BO$1660,5,0),"")</f>
        <v/>
      </c>
      <c r="D165" s="174" t="str">
        <f ca="1">IFERROR(VLOOKUP(ROW(A162),'فهرست بها کلی'!$D$13:$BO$1660,6,0),"")</f>
        <v/>
      </c>
      <c r="E165" s="174" t="str">
        <f ca="1">IFERROR(VLOOKUP(ROW(A162),'فهرست بها کلی'!$D$13:$BO$1660,7,0),"")</f>
        <v/>
      </c>
      <c r="F165" s="174" t="str">
        <f ca="1">IFERROR(VLOOKUP(ROW(A162),'فهرست بها کلی'!$D$13:$BO$1660,8,0),"")</f>
        <v/>
      </c>
      <c r="G165" s="174" t="str">
        <f ca="1">IFERROR(VLOOKUP(ROW(A162),'فهرست بها کلی'!$D$13:$BO$1660,20,0),"")</f>
        <v/>
      </c>
      <c r="H165" s="174" t="str">
        <f ca="1">IFERROR(VLOOKUP(ROW(A162),'فهرست بها کلی'!$D$13:$BO$1660,23,0),"")</f>
        <v/>
      </c>
      <c r="I165" s="174" t="str">
        <f ca="1">IFERROR(VLOOKUP(ROW(A162),'فهرست بها کلی'!$D$13:$BO$1660,26,0),"")</f>
        <v/>
      </c>
      <c r="J165" s="174" t="str">
        <f ca="1">IFERROR(VLOOKUP(ROW(A162),'فهرست بها کلی'!$D$13:$BO$1660,29,0),"")</f>
        <v/>
      </c>
      <c r="K165" s="174" t="str">
        <f ca="1">IFERROR(VLOOKUP(ROW(A162),'فهرست بها کلی'!$D$13:$BO$1660,32,0),"")</f>
        <v/>
      </c>
      <c r="L165" s="174" t="str">
        <f ca="1">IFERROR(VLOOKUP(ROW(A162),'فهرست بها کلی'!$D$13:$BO$1660,35,0),"")</f>
        <v/>
      </c>
      <c r="M165" s="174" t="str">
        <f ca="1">IFERROR(VLOOKUP(ROW(A162),'فهرست بها کلی'!$D$13:$BO$1660,38,0),"")</f>
        <v/>
      </c>
      <c r="N165" s="174" t="str">
        <f ca="1">IFERROR(VLOOKUP(ROW(A162),'فهرست بها کلی'!$D$13:$BO$1660,41,0),"")</f>
        <v/>
      </c>
      <c r="O165" s="174" t="str">
        <f ca="1">IFERROR(VLOOKUP(ROW(A162),'فهرست بها کلی'!$D$13:$BO$1660,44,0),"")</f>
        <v/>
      </c>
      <c r="P165" s="174" t="str">
        <f ca="1">IFERROR(VLOOKUP(ROW(A162),'فهرست بها کلی'!$D$13:$BO$1660,47,0),"")</f>
        <v/>
      </c>
      <c r="Q165" s="174" t="str">
        <f ca="1">IFERROR(VLOOKUP(ROW(A162),'فهرست بها کلی'!$D$13:$BO$1660,50,0),"")</f>
        <v/>
      </c>
      <c r="R165" s="174" t="str">
        <f ca="1">IFERROR(VLOOKUP(ROW(A162),'فهرست بها کلی'!$D$13:$BO$1660,53,0),"")</f>
        <v/>
      </c>
      <c r="S165" s="174" t="str">
        <f ca="1">IFERROR(VLOOKUP(ROW(A162),'فهرست بها کلی'!$D$13:$BO$1660,56,0),"")</f>
        <v/>
      </c>
      <c r="T165" s="174" t="str">
        <f ca="1">IFERROR(VLOOKUP(ROW(A162),'فهرست بها کلی'!$D$13:$BO$1660,59,0),"")</f>
        <v/>
      </c>
      <c r="U165" s="174" t="str">
        <f ca="1">IFERROR(VLOOKUP(ROW(A162),'فهرست بها کلی'!$D$13:$BO$1660,62,0),"")</f>
        <v/>
      </c>
      <c r="V165" s="241">
        <f t="shared" ca="1" si="19"/>
        <v>0</v>
      </c>
      <c r="W165" s="242" t="str">
        <f t="shared" ca="1" si="20"/>
        <v/>
      </c>
      <c r="X165" s="174" t="str">
        <f ca="1">IFERROR(VLOOKUP(ROW(A162),'فهرست بها کلی'!$D$13:$BO$1660,9,0),"")</f>
        <v/>
      </c>
      <c r="Y165" s="174" t="str">
        <f ca="1">IFERROR(VLOOKUP(ROW(A162),'فهرست بها کلی'!$D$13:$BO$1660,10,0),"")</f>
        <v/>
      </c>
      <c r="Z165" s="174" t="str">
        <f ca="1">IFERROR(VLOOKUP(ROW(A162),'فهرست بها کلی'!$D$13:$BO$1660,11,0),"")</f>
        <v/>
      </c>
      <c r="AA165" s="174" t="str">
        <f ca="1">IFERROR(VLOOKUP(ROW(A162),'فهرست بها کلی'!$D$13:$BO$1660,12,0),"")</f>
        <v/>
      </c>
      <c r="AB165" s="243" t="str">
        <f t="shared" ca="1" si="21"/>
        <v/>
      </c>
      <c r="AC165" s="174" t="str">
        <f ca="1">IFERROR(VLOOKUP(ROW(A162),'فهرست بها کلی'!$D$13:$BO$1660,21,0),"")</f>
        <v/>
      </c>
      <c r="AD165" s="174" t="str">
        <f ca="1">IFERROR(VLOOKUP(ROW(A162),'فهرست بها کلی'!$D$13:$BO$1660,24,0),"")</f>
        <v/>
      </c>
      <c r="AE165" s="174" t="str">
        <f ca="1">IFERROR(VLOOKUP(ROW(A162),'فهرست بها کلی'!$D$13:$BO$1660,27,0),"")</f>
        <v/>
      </c>
      <c r="AF165" s="174" t="str">
        <f ca="1">IFERROR(VLOOKUP(ROW(A162),'فهرست بها کلی'!$D$13:$BO$1660,30,0),"")</f>
        <v/>
      </c>
      <c r="AG165" s="174" t="str">
        <f ca="1">IFERROR(VLOOKUP(ROW(A162),'فهرست بها کلی'!$D$13:$BO$1660,33,0),"")</f>
        <v/>
      </c>
      <c r="AH165" s="174" t="str">
        <f ca="1">IFERROR(VLOOKUP(ROW(A162),'فهرست بها کلی'!$D$13:$BO$1660,36,0),"")</f>
        <v/>
      </c>
      <c r="AI165" s="174" t="str">
        <f ca="1">IFERROR(VLOOKUP(ROW(A162),'فهرست بها کلی'!$D$13:$BO$1660,39,0),"")</f>
        <v/>
      </c>
      <c r="AJ165" s="174" t="str">
        <f ca="1">IFERROR(VLOOKUP(ROW(A162),'فهرست بها کلی'!$D$13:$BO$1660,42,0),"")</f>
        <v/>
      </c>
      <c r="AK165" s="174" t="str">
        <f ca="1">IFERROR(VLOOKUP(ROW(A162),'فهرست بها کلی'!$D$13:$BO$1660,45,0),"")</f>
        <v/>
      </c>
      <c r="AL165" s="174" t="str">
        <f ca="1">IFERROR(VLOOKUP(ROW(A162),'فهرست بها کلی'!$D$13:$BO$1660,48,0),"")</f>
        <v/>
      </c>
      <c r="AM165" s="174" t="str">
        <f ca="1">IFERROR(VLOOKUP(ROW(A162),'فهرست بها کلی'!$D$13:$BO$1660,51,0),"")</f>
        <v/>
      </c>
      <c r="AN165" s="174" t="str">
        <f ca="1">IFERROR(VLOOKUP(ROW(A162),'فهرست بها کلی'!$D$13:$BO$1660,54,0),"")</f>
        <v/>
      </c>
      <c r="AO165" s="174" t="str">
        <f ca="1">IFERROR(VLOOKUP(ROW(A162),'فهرست بها کلی'!$D$13:$BO$1660,57,0),"")</f>
        <v/>
      </c>
      <c r="AP165" s="174" t="str">
        <f ca="1">IFERROR(VLOOKUP(ROW(A162),'فهرست بها کلی'!$D$13:$BO$1660,60,0),"")</f>
        <v/>
      </c>
      <c r="AQ165" s="174" t="str">
        <f ca="1">IFERROR(VLOOKUP(ROW(A162),'فهرست بها کلی'!$D$13:$BO$1660,63,0),"")</f>
        <v/>
      </c>
      <c r="AR165" s="244">
        <f t="shared" ca="1" si="22"/>
        <v>0</v>
      </c>
      <c r="AS165" s="174" t="str">
        <f ca="1">IFERROR(VLOOKUP(ROW(A162),'فهرست بها کلی'!$D$13:$BO$1660,22,0),"")</f>
        <v/>
      </c>
      <c r="AT165" s="174" t="str">
        <f ca="1">IFERROR(VLOOKUP(ROW(A162),'فهرست بها کلی'!$D$13:$BO$1660,25,0),"")</f>
        <v/>
      </c>
      <c r="AU165" s="174" t="str">
        <f ca="1">IFERROR(VLOOKUP(ROW(A162),'فهرست بها کلی'!$D$13:$BO$1660,28,0),"")</f>
        <v/>
      </c>
      <c r="AV165" s="174" t="str">
        <f ca="1">IFERROR(VLOOKUP(ROW(A162),'فهرست بها کلی'!$D$13:$BO$1660,31,0),"")</f>
        <v/>
      </c>
      <c r="AW165" s="174" t="str">
        <f ca="1">IFERROR(VLOOKUP(ROW(A162),'فهرست بها کلی'!$D$13:$BO$1660,34,0),"")</f>
        <v/>
      </c>
      <c r="AX165" s="174" t="str">
        <f ca="1">IFERROR(VLOOKUP(ROW(A162),'فهرست بها کلی'!$D$13:$BO$1660,37,0),"")</f>
        <v/>
      </c>
      <c r="AY165" s="174" t="str">
        <f ca="1">IFERROR(VLOOKUP(ROW(A162),'فهرست بها کلی'!$D$13:$BO$1660,40,0),"")</f>
        <v/>
      </c>
      <c r="AZ165" s="174" t="str">
        <f ca="1">IFERROR(VLOOKUP(ROW(A162),'فهرست بها کلی'!$D$13:$BO$1660,43,0),"")</f>
        <v/>
      </c>
      <c r="BA165" s="174" t="str">
        <f ca="1">IFERROR(VLOOKUP(ROW(A162),'فهرست بها کلی'!$D$13:$BO$1660,46,0),"")</f>
        <v/>
      </c>
      <c r="BB165" s="174" t="str">
        <f ca="1">IFERROR(VLOOKUP(ROW(A162),'فهرست بها کلی'!$D$13:$BO$1660,49,0),"")</f>
        <v/>
      </c>
      <c r="BC165" s="174" t="str">
        <f ca="1">IFERROR(VLOOKUP(ROW(A162),'فهرست بها کلی'!$D$13:$BO$1660,52,0),"")</f>
        <v/>
      </c>
      <c r="BD165" s="174" t="str">
        <f ca="1">IFERROR(VLOOKUP(ROW(A162),'فهرست بها کلی'!$D$13:$BO$1660,55,0),"")</f>
        <v/>
      </c>
      <c r="BE165" s="174" t="str">
        <f ca="1">IFERROR(VLOOKUP(ROW(A162),'فهرست بها کلی'!$D$13:$BO$1660,58,0),"")</f>
        <v/>
      </c>
      <c r="BF165" s="174" t="str">
        <f ca="1">IFERROR(VLOOKUP(ROW(A162),'فهرست بها کلی'!$D$13:$BO$1660,61,0),"")</f>
        <v/>
      </c>
      <c r="BG165" s="174" t="str">
        <f ca="1">IFERROR(VLOOKUP(ROW(B162),'فهرست بها کلی'!$D$13:$BO$1660,64,0),"")</f>
        <v/>
      </c>
      <c r="BH165" s="174" t="str">
        <f ca="1">IFERROR(VLOOKUP(ROW(C162),'فهرست بها کلی'!$D$13:$BO$1660,15,0),"")</f>
        <v/>
      </c>
      <c r="BI165" s="245" t="str">
        <f t="shared" ca="1" si="23"/>
        <v xml:space="preserve"> </v>
      </c>
      <c r="BJ165" s="245" t="str">
        <f t="shared" ca="1" si="24"/>
        <v/>
      </c>
      <c r="BK165" s="189" t="str">
        <f t="shared" ca="1" si="25"/>
        <v/>
      </c>
      <c r="BL165" s="168" t="e">
        <f t="shared" ca="1" si="18"/>
        <v>#VALUE!</v>
      </c>
    </row>
    <row r="166" spans="1:64" ht="34.5" customHeight="1">
      <c r="A166" s="174" t="str">
        <f ca="1">IFERROR(VLOOKUP(ROW(A163),'فهرست بها کلی'!$D$13:$BO$1660,1,0),"")</f>
        <v/>
      </c>
      <c r="B166" s="174" t="str">
        <f ca="1">IFERROR(VLOOKUP(ROW(A163),'فهرست بها کلی'!$D$13:$BO$1660,4,0),"")</f>
        <v/>
      </c>
      <c r="C166" s="174" t="str">
        <f ca="1">IFERROR(VLOOKUP(ROW(A163),'فهرست بها کلی'!$D$13:$BO$1660,5,0),"")</f>
        <v/>
      </c>
      <c r="D166" s="174" t="str">
        <f ca="1">IFERROR(VLOOKUP(ROW(A163),'فهرست بها کلی'!$D$13:$BO$1660,6,0),"")</f>
        <v/>
      </c>
      <c r="E166" s="174" t="str">
        <f ca="1">IFERROR(VLOOKUP(ROW(A163),'فهرست بها کلی'!$D$13:$BO$1660,7,0),"")</f>
        <v/>
      </c>
      <c r="F166" s="174" t="str">
        <f ca="1">IFERROR(VLOOKUP(ROW(A163),'فهرست بها کلی'!$D$13:$BO$1660,8,0),"")</f>
        <v/>
      </c>
      <c r="G166" s="174" t="str">
        <f ca="1">IFERROR(VLOOKUP(ROW(A163),'فهرست بها کلی'!$D$13:$BO$1660,20,0),"")</f>
        <v/>
      </c>
      <c r="H166" s="174" t="str">
        <f ca="1">IFERROR(VLOOKUP(ROW(A163),'فهرست بها کلی'!$D$13:$BO$1660,23,0),"")</f>
        <v/>
      </c>
      <c r="I166" s="174" t="str">
        <f ca="1">IFERROR(VLOOKUP(ROW(A163),'فهرست بها کلی'!$D$13:$BO$1660,26,0),"")</f>
        <v/>
      </c>
      <c r="J166" s="174" t="str">
        <f ca="1">IFERROR(VLOOKUP(ROW(A163),'فهرست بها کلی'!$D$13:$BO$1660,29,0),"")</f>
        <v/>
      </c>
      <c r="K166" s="174" t="str">
        <f ca="1">IFERROR(VLOOKUP(ROW(A163),'فهرست بها کلی'!$D$13:$BO$1660,32,0),"")</f>
        <v/>
      </c>
      <c r="L166" s="174" t="str">
        <f ca="1">IFERROR(VLOOKUP(ROW(A163),'فهرست بها کلی'!$D$13:$BO$1660,35,0),"")</f>
        <v/>
      </c>
      <c r="M166" s="174" t="str">
        <f ca="1">IFERROR(VLOOKUP(ROW(A163),'فهرست بها کلی'!$D$13:$BO$1660,38,0),"")</f>
        <v/>
      </c>
      <c r="N166" s="174" t="str">
        <f ca="1">IFERROR(VLOOKUP(ROW(A163),'فهرست بها کلی'!$D$13:$BO$1660,41,0),"")</f>
        <v/>
      </c>
      <c r="O166" s="174" t="str">
        <f ca="1">IFERROR(VLOOKUP(ROW(A163),'فهرست بها کلی'!$D$13:$BO$1660,44,0),"")</f>
        <v/>
      </c>
      <c r="P166" s="174" t="str">
        <f ca="1">IFERROR(VLOOKUP(ROW(A163),'فهرست بها کلی'!$D$13:$BO$1660,47,0),"")</f>
        <v/>
      </c>
      <c r="Q166" s="174" t="str">
        <f ca="1">IFERROR(VLOOKUP(ROW(A163),'فهرست بها کلی'!$D$13:$BO$1660,50,0),"")</f>
        <v/>
      </c>
      <c r="R166" s="174" t="str">
        <f ca="1">IFERROR(VLOOKUP(ROW(A163),'فهرست بها کلی'!$D$13:$BO$1660,53,0),"")</f>
        <v/>
      </c>
      <c r="S166" s="174" t="str">
        <f ca="1">IFERROR(VLOOKUP(ROW(A163),'فهرست بها کلی'!$D$13:$BO$1660,56,0),"")</f>
        <v/>
      </c>
      <c r="T166" s="174" t="str">
        <f ca="1">IFERROR(VLOOKUP(ROW(A163),'فهرست بها کلی'!$D$13:$BO$1660,59,0),"")</f>
        <v/>
      </c>
      <c r="U166" s="174" t="str">
        <f ca="1">IFERROR(VLOOKUP(ROW(A163),'فهرست بها کلی'!$D$13:$BO$1660,62,0),"")</f>
        <v/>
      </c>
      <c r="V166" s="241">
        <f t="shared" ca="1" si="19"/>
        <v>0</v>
      </c>
      <c r="W166" s="242" t="str">
        <f t="shared" ca="1" si="20"/>
        <v/>
      </c>
      <c r="X166" s="174" t="str">
        <f ca="1">IFERROR(VLOOKUP(ROW(A163),'فهرست بها کلی'!$D$13:$BO$1660,9,0),"")</f>
        <v/>
      </c>
      <c r="Y166" s="174" t="str">
        <f ca="1">IFERROR(VLOOKUP(ROW(A163),'فهرست بها کلی'!$D$13:$BO$1660,10,0),"")</f>
        <v/>
      </c>
      <c r="Z166" s="174" t="str">
        <f ca="1">IFERROR(VLOOKUP(ROW(A163),'فهرست بها کلی'!$D$13:$BO$1660,11,0),"")</f>
        <v/>
      </c>
      <c r="AA166" s="174" t="str">
        <f ca="1">IFERROR(VLOOKUP(ROW(A163),'فهرست بها کلی'!$D$13:$BO$1660,12,0),"")</f>
        <v/>
      </c>
      <c r="AB166" s="243" t="str">
        <f t="shared" ca="1" si="21"/>
        <v/>
      </c>
      <c r="AC166" s="174" t="str">
        <f ca="1">IFERROR(VLOOKUP(ROW(A163),'فهرست بها کلی'!$D$13:$BO$1660,21,0),"")</f>
        <v/>
      </c>
      <c r="AD166" s="174" t="str">
        <f ca="1">IFERROR(VLOOKUP(ROW(A163),'فهرست بها کلی'!$D$13:$BO$1660,24,0),"")</f>
        <v/>
      </c>
      <c r="AE166" s="174" t="str">
        <f ca="1">IFERROR(VLOOKUP(ROW(A163),'فهرست بها کلی'!$D$13:$BO$1660,27,0),"")</f>
        <v/>
      </c>
      <c r="AF166" s="174" t="str">
        <f ca="1">IFERROR(VLOOKUP(ROW(A163),'فهرست بها کلی'!$D$13:$BO$1660,30,0),"")</f>
        <v/>
      </c>
      <c r="AG166" s="174" t="str">
        <f ca="1">IFERROR(VLOOKUP(ROW(A163),'فهرست بها کلی'!$D$13:$BO$1660,33,0),"")</f>
        <v/>
      </c>
      <c r="AH166" s="174" t="str">
        <f ca="1">IFERROR(VLOOKUP(ROW(A163),'فهرست بها کلی'!$D$13:$BO$1660,36,0),"")</f>
        <v/>
      </c>
      <c r="AI166" s="174" t="str">
        <f ca="1">IFERROR(VLOOKUP(ROW(A163),'فهرست بها کلی'!$D$13:$BO$1660,39,0),"")</f>
        <v/>
      </c>
      <c r="AJ166" s="174" t="str">
        <f ca="1">IFERROR(VLOOKUP(ROW(A163),'فهرست بها کلی'!$D$13:$BO$1660,42,0),"")</f>
        <v/>
      </c>
      <c r="AK166" s="174" t="str">
        <f ca="1">IFERROR(VLOOKUP(ROW(A163),'فهرست بها کلی'!$D$13:$BO$1660,45,0),"")</f>
        <v/>
      </c>
      <c r="AL166" s="174" t="str">
        <f ca="1">IFERROR(VLOOKUP(ROW(A163),'فهرست بها کلی'!$D$13:$BO$1660,48,0),"")</f>
        <v/>
      </c>
      <c r="AM166" s="174" t="str">
        <f ca="1">IFERROR(VLOOKUP(ROW(A163),'فهرست بها کلی'!$D$13:$BO$1660,51,0),"")</f>
        <v/>
      </c>
      <c r="AN166" s="174" t="str">
        <f ca="1">IFERROR(VLOOKUP(ROW(A163),'فهرست بها کلی'!$D$13:$BO$1660,54,0),"")</f>
        <v/>
      </c>
      <c r="AO166" s="174" t="str">
        <f ca="1">IFERROR(VLOOKUP(ROW(A163),'فهرست بها کلی'!$D$13:$BO$1660,57,0),"")</f>
        <v/>
      </c>
      <c r="AP166" s="174" t="str">
        <f ca="1">IFERROR(VLOOKUP(ROW(A163),'فهرست بها کلی'!$D$13:$BO$1660,60,0),"")</f>
        <v/>
      </c>
      <c r="AQ166" s="174" t="str">
        <f ca="1">IFERROR(VLOOKUP(ROW(A163),'فهرست بها کلی'!$D$13:$BO$1660,63,0),"")</f>
        <v/>
      </c>
      <c r="AR166" s="244">
        <f t="shared" ca="1" si="22"/>
        <v>0</v>
      </c>
      <c r="AS166" s="174" t="str">
        <f ca="1">IFERROR(VLOOKUP(ROW(A163),'فهرست بها کلی'!$D$13:$BO$1660,22,0),"")</f>
        <v/>
      </c>
      <c r="AT166" s="174" t="str">
        <f ca="1">IFERROR(VLOOKUP(ROW(A163),'فهرست بها کلی'!$D$13:$BO$1660,25,0),"")</f>
        <v/>
      </c>
      <c r="AU166" s="174" t="str">
        <f ca="1">IFERROR(VLOOKUP(ROW(A163),'فهرست بها کلی'!$D$13:$BO$1660,28,0),"")</f>
        <v/>
      </c>
      <c r="AV166" s="174" t="str">
        <f ca="1">IFERROR(VLOOKUP(ROW(A163),'فهرست بها کلی'!$D$13:$BO$1660,31,0),"")</f>
        <v/>
      </c>
      <c r="AW166" s="174" t="str">
        <f ca="1">IFERROR(VLOOKUP(ROW(A163),'فهرست بها کلی'!$D$13:$BO$1660,34,0),"")</f>
        <v/>
      </c>
      <c r="AX166" s="174" t="str">
        <f ca="1">IFERROR(VLOOKUP(ROW(A163),'فهرست بها کلی'!$D$13:$BO$1660,37,0),"")</f>
        <v/>
      </c>
      <c r="AY166" s="174" t="str">
        <f ca="1">IFERROR(VLOOKUP(ROW(A163),'فهرست بها کلی'!$D$13:$BO$1660,40,0),"")</f>
        <v/>
      </c>
      <c r="AZ166" s="174" t="str">
        <f ca="1">IFERROR(VLOOKUP(ROW(A163),'فهرست بها کلی'!$D$13:$BO$1660,43,0),"")</f>
        <v/>
      </c>
      <c r="BA166" s="174" t="str">
        <f ca="1">IFERROR(VLOOKUP(ROW(A163),'فهرست بها کلی'!$D$13:$BO$1660,46,0),"")</f>
        <v/>
      </c>
      <c r="BB166" s="174" t="str">
        <f ca="1">IFERROR(VLOOKUP(ROW(A163),'فهرست بها کلی'!$D$13:$BO$1660,49,0),"")</f>
        <v/>
      </c>
      <c r="BC166" s="174" t="str">
        <f ca="1">IFERROR(VLOOKUP(ROW(A163),'فهرست بها کلی'!$D$13:$BO$1660,52,0),"")</f>
        <v/>
      </c>
      <c r="BD166" s="174" t="str">
        <f ca="1">IFERROR(VLOOKUP(ROW(A163),'فهرست بها کلی'!$D$13:$BO$1660,55,0),"")</f>
        <v/>
      </c>
      <c r="BE166" s="174" t="str">
        <f ca="1">IFERROR(VLOOKUP(ROW(A163),'فهرست بها کلی'!$D$13:$BO$1660,58,0),"")</f>
        <v/>
      </c>
      <c r="BF166" s="174" t="str">
        <f ca="1">IFERROR(VLOOKUP(ROW(A163),'فهرست بها کلی'!$D$13:$BO$1660,61,0),"")</f>
        <v/>
      </c>
      <c r="BG166" s="174" t="str">
        <f ca="1">IFERROR(VLOOKUP(ROW(B163),'فهرست بها کلی'!$D$13:$BO$1660,64,0),"")</f>
        <v/>
      </c>
      <c r="BH166" s="174" t="str">
        <f ca="1">IFERROR(VLOOKUP(ROW(C163),'فهرست بها کلی'!$D$13:$BO$1660,15,0),"")</f>
        <v/>
      </c>
      <c r="BI166" s="245" t="str">
        <f t="shared" ca="1" si="23"/>
        <v xml:space="preserve"> </v>
      </c>
      <c r="BJ166" s="245" t="str">
        <f t="shared" ca="1" si="24"/>
        <v/>
      </c>
      <c r="BK166" s="189" t="str">
        <f t="shared" ca="1" si="25"/>
        <v/>
      </c>
      <c r="BL166" s="168" t="e">
        <f t="shared" ca="1" si="18"/>
        <v>#VALUE!</v>
      </c>
    </row>
    <row r="167" spans="1:64" ht="34.5" customHeight="1">
      <c r="A167" s="174" t="str">
        <f ca="1">IFERROR(VLOOKUP(ROW(A164),'فهرست بها کلی'!$D$13:$BO$1660,1,0),"")</f>
        <v/>
      </c>
      <c r="B167" s="174" t="str">
        <f ca="1">IFERROR(VLOOKUP(ROW(A164),'فهرست بها کلی'!$D$13:$BO$1660,4,0),"")</f>
        <v/>
      </c>
      <c r="C167" s="174" t="str">
        <f ca="1">IFERROR(VLOOKUP(ROW(A164),'فهرست بها کلی'!$D$13:$BO$1660,5,0),"")</f>
        <v/>
      </c>
      <c r="D167" s="174" t="str">
        <f ca="1">IFERROR(VLOOKUP(ROW(A164),'فهرست بها کلی'!$D$13:$BO$1660,6,0),"")</f>
        <v/>
      </c>
      <c r="E167" s="174" t="str">
        <f ca="1">IFERROR(VLOOKUP(ROW(A164),'فهرست بها کلی'!$D$13:$BO$1660,7,0),"")</f>
        <v/>
      </c>
      <c r="F167" s="174" t="str">
        <f ca="1">IFERROR(VLOOKUP(ROW(A164),'فهرست بها کلی'!$D$13:$BO$1660,8,0),"")</f>
        <v/>
      </c>
      <c r="G167" s="174" t="str">
        <f ca="1">IFERROR(VLOOKUP(ROW(A164),'فهرست بها کلی'!$D$13:$BO$1660,20,0),"")</f>
        <v/>
      </c>
      <c r="H167" s="174" t="str">
        <f ca="1">IFERROR(VLOOKUP(ROW(A164),'فهرست بها کلی'!$D$13:$BO$1660,23,0),"")</f>
        <v/>
      </c>
      <c r="I167" s="174" t="str">
        <f ca="1">IFERROR(VLOOKUP(ROW(A164),'فهرست بها کلی'!$D$13:$BO$1660,26,0),"")</f>
        <v/>
      </c>
      <c r="J167" s="174" t="str">
        <f ca="1">IFERROR(VLOOKUP(ROW(A164),'فهرست بها کلی'!$D$13:$BO$1660,29,0),"")</f>
        <v/>
      </c>
      <c r="K167" s="174" t="str">
        <f ca="1">IFERROR(VLOOKUP(ROW(A164),'فهرست بها کلی'!$D$13:$BO$1660,32,0),"")</f>
        <v/>
      </c>
      <c r="L167" s="174" t="str">
        <f ca="1">IFERROR(VLOOKUP(ROW(A164),'فهرست بها کلی'!$D$13:$BO$1660,35,0),"")</f>
        <v/>
      </c>
      <c r="M167" s="174" t="str">
        <f ca="1">IFERROR(VLOOKUP(ROW(A164),'فهرست بها کلی'!$D$13:$BO$1660,38,0),"")</f>
        <v/>
      </c>
      <c r="N167" s="174" t="str">
        <f ca="1">IFERROR(VLOOKUP(ROW(A164),'فهرست بها کلی'!$D$13:$BO$1660,41,0),"")</f>
        <v/>
      </c>
      <c r="O167" s="174" t="str">
        <f ca="1">IFERROR(VLOOKUP(ROW(A164),'فهرست بها کلی'!$D$13:$BO$1660,44,0),"")</f>
        <v/>
      </c>
      <c r="P167" s="174" t="str">
        <f ca="1">IFERROR(VLOOKUP(ROW(A164),'فهرست بها کلی'!$D$13:$BO$1660,47,0),"")</f>
        <v/>
      </c>
      <c r="Q167" s="174" t="str">
        <f ca="1">IFERROR(VLOOKUP(ROW(A164),'فهرست بها کلی'!$D$13:$BO$1660,50,0),"")</f>
        <v/>
      </c>
      <c r="R167" s="174" t="str">
        <f ca="1">IFERROR(VLOOKUP(ROW(A164),'فهرست بها کلی'!$D$13:$BO$1660,53,0),"")</f>
        <v/>
      </c>
      <c r="S167" s="174" t="str">
        <f ca="1">IFERROR(VLOOKUP(ROW(A164),'فهرست بها کلی'!$D$13:$BO$1660,56,0),"")</f>
        <v/>
      </c>
      <c r="T167" s="174" t="str">
        <f ca="1">IFERROR(VLOOKUP(ROW(A164),'فهرست بها کلی'!$D$13:$BO$1660,59,0),"")</f>
        <v/>
      </c>
      <c r="U167" s="174" t="str">
        <f ca="1">IFERROR(VLOOKUP(ROW(A164),'فهرست بها کلی'!$D$13:$BO$1660,62,0),"")</f>
        <v/>
      </c>
      <c r="V167" s="241">
        <f t="shared" ca="1" si="19"/>
        <v>0</v>
      </c>
      <c r="W167" s="242" t="str">
        <f t="shared" ca="1" si="20"/>
        <v/>
      </c>
      <c r="X167" s="174" t="str">
        <f ca="1">IFERROR(VLOOKUP(ROW(A164),'فهرست بها کلی'!$D$13:$BO$1660,9,0),"")</f>
        <v/>
      </c>
      <c r="Y167" s="174" t="str">
        <f ca="1">IFERROR(VLOOKUP(ROW(A164),'فهرست بها کلی'!$D$13:$BO$1660,10,0),"")</f>
        <v/>
      </c>
      <c r="Z167" s="174" t="str">
        <f ca="1">IFERROR(VLOOKUP(ROW(A164),'فهرست بها کلی'!$D$13:$BO$1660,11,0),"")</f>
        <v/>
      </c>
      <c r="AA167" s="174" t="str">
        <f ca="1">IFERROR(VLOOKUP(ROW(A164),'فهرست بها کلی'!$D$13:$BO$1660,12,0),"")</f>
        <v/>
      </c>
      <c r="AB167" s="243" t="str">
        <f t="shared" ca="1" si="21"/>
        <v/>
      </c>
      <c r="AC167" s="174" t="str">
        <f ca="1">IFERROR(VLOOKUP(ROW(A164),'فهرست بها کلی'!$D$13:$BO$1660,21,0),"")</f>
        <v/>
      </c>
      <c r="AD167" s="174" t="str">
        <f ca="1">IFERROR(VLOOKUP(ROW(A164),'فهرست بها کلی'!$D$13:$BO$1660,24,0),"")</f>
        <v/>
      </c>
      <c r="AE167" s="174" t="str">
        <f ca="1">IFERROR(VLOOKUP(ROW(A164),'فهرست بها کلی'!$D$13:$BO$1660,27,0),"")</f>
        <v/>
      </c>
      <c r="AF167" s="174" t="str">
        <f ca="1">IFERROR(VLOOKUP(ROW(A164),'فهرست بها کلی'!$D$13:$BO$1660,30,0),"")</f>
        <v/>
      </c>
      <c r="AG167" s="174" t="str">
        <f ca="1">IFERROR(VLOOKUP(ROW(A164),'فهرست بها کلی'!$D$13:$BO$1660,33,0),"")</f>
        <v/>
      </c>
      <c r="AH167" s="174" t="str">
        <f ca="1">IFERROR(VLOOKUP(ROW(A164),'فهرست بها کلی'!$D$13:$BO$1660,36,0),"")</f>
        <v/>
      </c>
      <c r="AI167" s="174" t="str">
        <f ca="1">IFERROR(VLOOKUP(ROW(A164),'فهرست بها کلی'!$D$13:$BO$1660,39,0),"")</f>
        <v/>
      </c>
      <c r="AJ167" s="174" t="str">
        <f ca="1">IFERROR(VLOOKUP(ROW(A164),'فهرست بها کلی'!$D$13:$BO$1660,42,0),"")</f>
        <v/>
      </c>
      <c r="AK167" s="174" t="str">
        <f ca="1">IFERROR(VLOOKUP(ROW(A164),'فهرست بها کلی'!$D$13:$BO$1660,45,0),"")</f>
        <v/>
      </c>
      <c r="AL167" s="174" t="str">
        <f ca="1">IFERROR(VLOOKUP(ROW(A164),'فهرست بها کلی'!$D$13:$BO$1660,48,0),"")</f>
        <v/>
      </c>
      <c r="AM167" s="174" t="str">
        <f ca="1">IFERROR(VLOOKUP(ROW(A164),'فهرست بها کلی'!$D$13:$BO$1660,51,0),"")</f>
        <v/>
      </c>
      <c r="AN167" s="174" t="str">
        <f ca="1">IFERROR(VLOOKUP(ROW(A164),'فهرست بها کلی'!$D$13:$BO$1660,54,0),"")</f>
        <v/>
      </c>
      <c r="AO167" s="174" t="str">
        <f ca="1">IFERROR(VLOOKUP(ROW(A164),'فهرست بها کلی'!$D$13:$BO$1660,57,0),"")</f>
        <v/>
      </c>
      <c r="AP167" s="174" t="str">
        <f ca="1">IFERROR(VLOOKUP(ROW(A164),'فهرست بها کلی'!$D$13:$BO$1660,60,0),"")</f>
        <v/>
      </c>
      <c r="AQ167" s="174" t="str">
        <f ca="1">IFERROR(VLOOKUP(ROW(A164),'فهرست بها کلی'!$D$13:$BO$1660,63,0),"")</f>
        <v/>
      </c>
      <c r="AR167" s="244">
        <f t="shared" ca="1" si="22"/>
        <v>0</v>
      </c>
      <c r="AS167" s="174" t="str">
        <f ca="1">IFERROR(VLOOKUP(ROW(A164),'فهرست بها کلی'!$D$13:$BO$1660,22,0),"")</f>
        <v/>
      </c>
      <c r="AT167" s="174" t="str">
        <f ca="1">IFERROR(VLOOKUP(ROW(A164),'فهرست بها کلی'!$D$13:$BO$1660,25,0),"")</f>
        <v/>
      </c>
      <c r="AU167" s="174" t="str">
        <f ca="1">IFERROR(VLOOKUP(ROW(A164),'فهرست بها کلی'!$D$13:$BO$1660,28,0),"")</f>
        <v/>
      </c>
      <c r="AV167" s="174" t="str">
        <f ca="1">IFERROR(VLOOKUP(ROW(A164),'فهرست بها کلی'!$D$13:$BO$1660,31,0),"")</f>
        <v/>
      </c>
      <c r="AW167" s="174" t="str">
        <f ca="1">IFERROR(VLOOKUP(ROW(A164),'فهرست بها کلی'!$D$13:$BO$1660,34,0),"")</f>
        <v/>
      </c>
      <c r="AX167" s="174" t="str">
        <f ca="1">IFERROR(VLOOKUP(ROW(A164),'فهرست بها کلی'!$D$13:$BO$1660,37,0),"")</f>
        <v/>
      </c>
      <c r="AY167" s="174" t="str">
        <f ca="1">IFERROR(VLOOKUP(ROW(A164),'فهرست بها کلی'!$D$13:$BO$1660,40,0),"")</f>
        <v/>
      </c>
      <c r="AZ167" s="174" t="str">
        <f ca="1">IFERROR(VLOOKUP(ROW(A164),'فهرست بها کلی'!$D$13:$BO$1660,43,0),"")</f>
        <v/>
      </c>
      <c r="BA167" s="174" t="str">
        <f ca="1">IFERROR(VLOOKUP(ROW(A164),'فهرست بها کلی'!$D$13:$BO$1660,46,0),"")</f>
        <v/>
      </c>
      <c r="BB167" s="174" t="str">
        <f ca="1">IFERROR(VLOOKUP(ROW(A164),'فهرست بها کلی'!$D$13:$BO$1660,49,0),"")</f>
        <v/>
      </c>
      <c r="BC167" s="174" t="str">
        <f ca="1">IFERROR(VLOOKUP(ROW(A164),'فهرست بها کلی'!$D$13:$BO$1660,52,0),"")</f>
        <v/>
      </c>
      <c r="BD167" s="174" t="str">
        <f ca="1">IFERROR(VLOOKUP(ROW(A164),'فهرست بها کلی'!$D$13:$BO$1660,55,0),"")</f>
        <v/>
      </c>
      <c r="BE167" s="174" t="str">
        <f ca="1">IFERROR(VLOOKUP(ROW(A164),'فهرست بها کلی'!$D$13:$BO$1660,58,0),"")</f>
        <v/>
      </c>
      <c r="BF167" s="174" t="str">
        <f ca="1">IFERROR(VLOOKUP(ROW(A164),'فهرست بها کلی'!$D$13:$BO$1660,61,0),"")</f>
        <v/>
      </c>
      <c r="BG167" s="174" t="str">
        <f ca="1">IFERROR(VLOOKUP(ROW(B164),'فهرست بها کلی'!$D$13:$BO$1660,64,0),"")</f>
        <v/>
      </c>
      <c r="BH167" s="174" t="str">
        <f ca="1">IFERROR(VLOOKUP(ROW(C164),'فهرست بها کلی'!$D$13:$BO$1660,15,0),"")</f>
        <v/>
      </c>
      <c r="BI167" s="245" t="str">
        <f t="shared" ca="1" si="23"/>
        <v xml:space="preserve"> </v>
      </c>
      <c r="BJ167" s="245" t="str">
        <f t="shared" ca="1" si="24"/>
        <v/>
      </c>
      <c r="BK167" s="189" t="str">
        <f t="shared" ca="1" si="25"/>
        <v/>
      </c>
      <c r="BL167" s="168" t="e">
        <f t="shared" ca="1" si="18"/>
        <v>#VALUE!</v>
      </c>
    </row>
    <row r="168" spans="1:64" ht="34.5" customHeight="1">
      <c r="A168" s="174" t="str">
        <f ca="1">IFERROR(VLOOKUP(ROW(A165),'فهرست بها کلی'!$D$13:$BO$1660,1,0),"")</f>
        <v/>
      </c>
      <c r="B168" s="174" t="str">
        <f ca="1">IFERROR(VLOOKUP(ROW(A165),'فهرست بها کلی'!$D$13:$BO$1660,4,0),"")</f>
        <v/>
      </c>
      <c r="C168" s="174" t="str">
        <f ca="1">IFERROR(VLOOKUP(ROW(A165),'فهرست بها کلی'!$D$13:$BO$1660,5,0),"")</f>
        <v/>
      </c>
      <c r="D168" s="174" t="str">
        <f ca="1">IFERROR(VLOOKUP(ROW(A165),'فهرست بها کلی'!$D$13:$BO$1660,6,0),"")</f>
        <v/>
      </c>
      <c r="E168" s="174" t="str">
        <f ca="1">IFERROR(VLOOKUP(ROW(A165),'فهرست بها کلی'!$D$13:$BO$1660,7,0),"")</f>
        <v/>
      </c>
      <c r="F168" s="174" t="str">
        <f ca="1">IFERROR(VLOOKUP(ROW(A165),'فهرست بها کلی'!$D$13:$BO$1660,8,0),"")</f>
        <v/>
      </c>
      <c r="G168" s="174" t="str">
        <f ca="1">IFERROR(VLOOKUP(ROW(A165),'فهرست بها کلی'!$D$13:$BO$1660,20,0),"")</f>
        <v/>
      </c>
      <c r="H168" s="174" t="str">
        <f ca="1">IFERROR(VLOOKUP(ROW(A165),'فهرست بها کلی'!$D$13:$BO$1660,23,0),"")</f>
        <v/>
      </c>
      <c r="I168" s="174" t="str">
        <f ca="1">IFERROR(VLOOKUP(ROW(A165),'فهرست بها کلی'!$D$13:$BO$1660,26,0),"")</f>
        <v/>
      </c>
      <c r="J168" s="174" t="str">
        <f ca="1">IFERROR(VLOOKUP(ROW(A165),'فهرست بها کلی'!$D$13:$BO$1660,29,0),"")</f>
        <v/>
      </c>
      <c r="K168" s="174" t="str">
        <f ca="1">IFERROR(VLOOKUP(ROW(A165),'فهرست بها کلی'!$D$13:$BO$1660,32,0),"")</f>
        <v/>
      </c>
      <c r="L168" s="174" t="str">
        <f ca="1">IFERROR(VLOOKUP(ROW(A165),'فهرست بها کلی'!$D$13:$BO$1660,35,0),"")</f>
        <v/>
      </c>
      <c r="M168" s="174" t="str">
        <f ca="1">IFERROR(VLOOKUP(ROW(A165),'فهرست بها کلی'!$D$13:$BO$1660,38,0),"")</f>
        <v/>
      </c>
      <c r="N168" s="174" t="str">
        <f ca="1">IFERROR(VLOOKUP(ROW(A165),'فهرست بها کلی'!$D$13:$BO$1660,41,0),"")</f>
        <v/>
      </c>
      <c r="O168" s="174" t="str">
        <f ca="1">IFERROR(VLOOKUP(ROW(A165),'فهرست بها کلی'!$D$13:$BO$1660,44,0),"")</f>
        <v/>
      </c>
      <c r="P168" s="174" t="str">
        <f ca="1">IFERROR(VLOOKUP(ROW(A165),'فهرست بها کلی'!$D$13:$BO$1660,47,0),"")</f>
        <v/>
      </c>
      <c r="Q168" s="174" t="str">
        <f ca="1">IFERROR(VLOOKUP(ROW(A165),'فهرست بها کلی'!$D$13:$BO$1660,50,0),"")</f>
        <v/>
      </c>
      <c r="R168" s="174" t="str">
        <f ca="1">IFERROR(VLOOKUP(ROW(A165),'فهرست بها کلی'!$D$13:$BO$1660,53,0),"")</f>
        <v/>
      </c>
      <c r="S168" s="174" t="str">
        <f ca="1">IFERROR(VLOOKUP(ROW(A165),'فهرست بها کلی'!$D$13:$BO$1660,56,0),"")</f>
        <v/>
      </c>
      <c r="T168" s="174" t="str">
        <f ca="1">IFERROR(VLOOKUP(ROW(A165),'فهرست بها کلی'!$D$13:$BO$1660,59,0),"")</f>
        <v/>
      </c>
      <c r="U168" s="174" t="str">
        <f ca="1">IFERROR(VLOOKUP(ROW(A165),'فهرست بها کلی'!$D$13:$BO$1660,62,0),"")</f>
        <v/>
      </c>
      <c r="V168" s="241">
        <f t="shared" ca="1" si="19"/>
        <v>0</v>
      </c>
      <c r="W168" s="242" t="str">
        <f t="shared" ca="1" si="20"/>
        <v/>
      </c>
      <c r="X168" s="174" t="str">
        <f ca="1">IFERROR(VLOOKUP(ROW(A165),'فهرست بها کلی'!$D$13:$BO$1660,9,0),"")</f>
        <v/>
      </c>
      <c r="Y168" s="174" t="str">
        <f ca="1">IFERROR(VLOOKUP(ROW(A165),'فهرست بها کلی'!$D$13:$BO$1660,10,0),"")</f>
        <v/>
      </c>
      <c r="Z168" s="174" t="str">
        <f ca="1">IFERROR(VLOOKUP(ROW(A165),'فهرست بها کلی'!$D$13:$BO$1660,11,0),"")</f>
        <v/>
      </c>
      <c r="AA168" s="174" t="str">
        <f ca="1">IFERROR(VLOOKUP(ROW(A165),'فهرست بها کلی'!$D$13:$BO$1660,12,0),"")</f>
        <v/>
      </c>
      <c r="AB168" s="243" t="str">
        <f t="shared" ca="1" si="21"/>
        <v/>
      </c>
      <c r="AC168" s="174" t="str">
        <f ca="1">IFERROR(VLOOKUP(ROW(A165),'فهرست بها کلی'!$D$13:$BO$1660,21,0),"")</f>
        <v/>
      </c>
      <c r="AD168" s="174" t="str">
        <f ca="1">IFERROR(VLOOKUP(ROW(A165),'فهرست بها کلی'!$D$13:$BO$1660,24,0),"")</f>
        <v/>
      </c>
      <c r="AE168" s="174" t="str">
        <f ca="1">IFERROR(VLOOKUP(ROW(A165),'فهرست بها کلی'!$D$13:$BO$1660,27,0),"")</f>
        <v/>
      </c>
      <c r="AF168" s="174" t="str">
        <f ca="1">IFERROR(VLOOKUP(ROW(A165),'فهرست بها کلی'!$D$13:$BO$1660,30,0),"")</f>
        <v/>
      </c>
      <c r="AG168" s="174" t="str">
        <f ca="1">IFERROR(VLOOKUP(ROW(A165),'فهرست بها کلی'!$D$13:$BO$1660,33,0),"")</f>
        <v/>
      </c>
      <c r="AH168" s="174" t="str">
        <f ca="1">IFERROR(VLOOKUP(ROW(A165),'فهرست بها کلی'!$D$13:$BO$1660,36,0),"")</f>
        <v/>
      </c>
      <c r="AI168" s="174" t="str">
        <f ca="1">IFERROR(VLOOKUP(ROW(A165),'فهرست بها کلی'!$D$13:$BO$1660,39,0),"")</f>
        <v/>
      </c>
      <c r="AJ168" s="174" t="str">
        <f ca="1">IFERROR(VLOOKUP(ROW(A165),'فهرست بها کلی'!$D$13:$BO$1660,42,0),"")</f>
        <v/>
      </c>
      <c r="AK168" s="174" t="str">
        <f ca="1">IFERROR(VLOOKUP(ROW(A165),'فهرست بها کلی'!$D$13:$BO$1660,45,0),"")</f>
        <v/>
      </c>
      <c r="AL168" s="174" t="str">
        <f ca="1">IFERROR(VLOOKUP(ROW(A165),'فهرست بها کلی'!$D$13:$BO$1660,48,0),"")</f>
        <v/>
      </c>
      <c r="AM168" s="174" t="str">
        <f ca="1">IFERROR(VLOOKUP(ROW(A165),'فهرست بها کلی'!$D$13:$BO$1660,51,0),"")</f>
        <v/>
      </c>
      <c r="AN168" s="174" t="str">
        <f ca="1">IFERROR(VLOOKUP(ROW(A165),'فهرست بها کلی'!$D$13:$BO$1660,54,0),"")</f>
        <v/>
      </c>
      <c r="AO168" s="174" t="str">
        <f ca="1">IFERROR(VLOOKUP(ROW(A165),'فهرست بها کلی'!$D$13:$BO$1660,57,0),"")</f>
        <v/>
      </c>
      <c r="AP168" s="174" t="str">
        <f ca="1">IFERROR(VLOOKUP(ROW(A165),'فهرست بها کلی'!$D$13:$BO$1660,60,0),"")</f>
        <v/>
      </c>
      <c r="AQ168" s="174" t="str">
        <f ca="1">IFERROR(VLOOKUP(ROW(A165),'فهرست بها کلی'!$D$13:$BO$1660,63,0),"")</f>
        <v/>
      </c>
      <c r="AR168" s="244">
        <f t="shared" ca="1" si="22"/>
        <v>0</v>
      </c>
      <c r="AS168" s="174" t="str">
        <f ca="1">IFERROR(VLOOKUP(ROW(A165),'فهرست بها کلی'!$D$13:$BO$1660,22,0),"")</f>
        <v/>
      </c>
      <c r="AT168" s="174" t="str">
        <f ca="1">IFERROR(VLOOKUP(ROW(A165),'فهرست بها کلی'!$D$13:$BO$1660,25,0),"")</f>
        <v/>
      </c>
      <c r="AU168" s="174" t="str">
        <f ca="1">IFERROR(VLOOKUP(ROW(A165),'فهرست بها کلی'!$D$13:$BO$1660,28,0),"")</f>
        <v/>
      </c>
      <c r="AV168" s="174" t="str">
        <f ca="1">IFERROR(VLOOKUP(ROW(A165),'فهرست بها کلی'!$D$13:$BO$1660,31,0),"")</f>
        <v/>
      </c>
      <c r="AW168" s="174" t="str">
        <f ca="1">IFERROR(VLOOKUP(ROW(A165),'فهرست بها کلی'!$D$13:$BO$1660,34,0),"")</f>
        <v/>
      </c>
      <c r="AX168" s="174" t="str">
        <f ca="1">IFERROR(VLOOKUP(ROW(A165),'فهرست بها کلی'!$D$13:$BO$1660,37,0),"")</f>
        <v/>
      </c>
      <c r="AY168" s="174" t="str">
        <f ca="1">IFERROR(VLOOKUP(ROW(A165),'فهرست بها کلی'!$D$13:$BO$1660,40,0),"")</f>
        <v/>
      </c>
      <c r="AZ168" s="174" t="str">
        <f ca="1">IFERROR(VLOOKUP(ROW(A165),'فهرست بها کلی'!$D$13:$BO$1660,43,0),"")</f>
        <v/>
      </c>
      <c r="BA168" s="174" t="str">
        <f ca="1">IFERROR(VLOOKUP(ROW(A165),'فهرست بها کلی'!$D$13:$BO$1660,46,0),"")</f>
        <v/>
      </c>
      <c r="BB168" s="174" t="str">
        <f ca="1">IFERROR(VLOOKUP(ROW(A165),'فهرست بها کلی'!$D$13:$BO$1660,49,0),"")</f>
        <v/>
      </c>
      <c r="BC168" s="174" t="str">
        <f ca="1">IFERROR(VLOOKUP(ROW(A165),'فهرست بها کلی'!$D$13:$BO$1660,52,0),"")</f>
        <v/>
      </c>
      <c r="BD168" s="174" t="str">
        <f ca="1">IFERROR(VLOOKUP(ROW(A165),'فهرست بها کلی'!$D$13:$BO$1660,55,0),"")</f>
        <v/>
      </c>
      <c r="BE168" s="174" t="str">
        <f ca="1">IFERROR(VLOOKUP(ROW(A165),'فهرست بها کلی'!$D$13:$BO$1660,58,0),"")</f>
        <v/>
      </c>
      <c r="BF168" s="174" t="str">
        <f ca="1">IFERROR(VLOOKUP(ROW(A165),'فهرست بها کلی'!$D$13:$BO$1660,61,0),"")</f>
        <v/>
      </c>
      <c r="BG168" s="174" t="str">
        <f ca="1">IFERROR(VLOOKUP(ROW(B165),'فهرست بها کلی'!$D$13:$BO$1660,64,0),"")</f>
        <v/>
      </c>
      <c r="BH168" s="174" t="str">
        <f ca="1">IFERROR(VLOOKUP(ROW(C165),'فهرست بها کلی'!$D$13:$BO$1660,15,0),"")</f>
        <v/>
      </c>
      <c r="BI168" s="245" t="str">
        <f t="shared" ca="1" si="23"/>
        <v xml:space="preserve"> </v>
      </c>
      <c r="BJ168" s="245" t="str">
        <f t="shared" ca="1" si="24"/>
        <v/>
      </c>
      <c r="BK168" s="189" t="str">
        <f t="shared" ca="1" si="25"/>
        <v/>
      </c>
      <c r="BL168" s="168" t="e">
        <f t="shared" ref="BL168:BL228" ca="1" si="26">BH168+AR168+V168</f>
        <v>#VALUE!</v>
      </c>
    </row>
    <row r="169" spans="1:64" ht="34.5" customHeight="1">
      <c r="A169" s="174" t="str">
        <f ca="1">IFERROR(VLOOKUP(ROW(A166),'فهرست بها کلی'!$D$13:$BO$1660,1,0),"")</f>
        <v/>
      </c>
      <c r="B169" s="174" t="str">
        <f ca="1">IFERROR(VLOOKUP(ROW(A166),'فهرست بها کلی'!$D$13:$BO$1660,4,0),"")</f>
        <v/>
      </c>
      <c r="C169" s="174" t="str">
        <f ca="1">IFERROR(VLOOKUP(ROW(A166),'فهرست بها کلی'!$D$13:$BO$1660,5,0),"")</f>
        <v/>
      </c>
      <c r="D169" s="174" t="str">
        <f ca="1">IFERROR(VLOOKUP(ROW(A166),'فهرست بها کلی'!$D$13:$BO$1660,6,0),"")</f>
        <v/>
      </c>
      <c r="E169" s="174" t="str">
        <f ca="1">IFERROR(VLOOKUP(ROW(A166),'فهرست بها کلی'!$D$13:$BO$1660,7,0),"")</f>
        <v/>
      </c>
      <c r="F169" s="174" t="str">
        <f ca="1">IFERROR(VLOOKUP(ROW(A166),'فهرست بها کلی'!$D$13:$BO$1660,8,0),"")</f>
        <v/>
      </c>
      <c r="G169" s="174" t="str">
        <f ca="1">IFERROR(VLOOKUP(ROW(A166),'فهرست بها کلی'!$D$13:$BO$1660,20,0),"")</f>
        <v/>
      </c>
      <c r="H169" s="174" t="str">
        <f ca="1">IFERROR(VLOOKUP(ROW(A166),'فهرست بها کلی'!$D$13:$BO$1660,23,0),"")</f>
        <v/>
      </c>
      <c r="I169" s="174" t="str">
        <f ca="1">IFERROR(VLOOKUP(ROW(A166),'فهرست بها کلی'!$D$13:$BO$1660,26,0),"")</f>
        <v/>
      </c>
      <c r="J169" s="174" t="str">
        <f ca="1">IFERROR(VLOOKUP(ROW(A166),'فهرست بها کلی'!$D$13:$BO$1660,29,0),"")</f>
        <v/>
      </c>
      <c r="K169" s="174" t="str">
        <f ca="1">IFERROR(VLOOKUP(ROW(A166),'فهرست بها کلی'!$D$13:$BO$1660,32,0),"")</f>
        <v/>
      </c>
      <c r="L169" s="174" t="str">
        <f ca="1">IFERROR(VLOOKUP(ROW(A166),'فهرست بها کلی'!$D$13:$BO$1660,35,0),"")</f>
        <v/>
      </c>
      <c r="M169" s="174" t="str">
        <f ca="1">IFERROR(VLOOKUP(ROW(A166),'فهرست بها کلی'!$D$13:$BO$1660,38,0),"")</f>
        <v/>
      </c>
      <c r="N169" s="174" t="str">
        <f ca="1">IFERROR(VLOOKUP(ROW(A166),'فهرست بها کلی'!$D$13:$BO$1660,41,0),"")</f>
        <v/>
      </c>
      <c r="O169" s="174" t="str">
        <f ca="1">IFERROR(VLOOKUP(ROW(A166),'فهرست بها کلی'!$D$13:$BO$1660,44,0),"")</f>
        <v/>
      </c>
      <c r="P169" s="174" t="str">
        <f ca="1">IFERROR(VLOOKUP(ROW(A166),'فهرست بها کلی'!$D$13:$BO$1660,47,0),"")</f>
        <v/>
      </c>
      <c r="Q169" s="174" t="str">
        <f ca="1">IFERROR(VLOOKUP(ROW(A166),'فهرست بها کلی'!$D$13:$BO$1660,50,0),"")</f>
        <v/>
      </c>
      <c r="R169" s="174" t="str">
        <f ca="1">IFERROR(VLOOKUP(ROW(A166),'فهرست بها کلی'!$D$13:$BO$1660,53,0),"")</f>
        <v/>
      </c>
      <c r="S169" s="174" t="str">
        <f ca="1">IFERROR(VLOOKUP(ROW(A166),'فهرست بها کلی'!$D$13:$BO$1660,56,0),"")</f>
        <v/>
      </c>
      <c r="T169" s="174" t="str">
        <f ca="1">IFERROR(VLOOKUP(ROW(A166),'فهرست بها کلی'!$D$13:$BO$1660,59,0),"")</f>
        <v/>
      </c>
      <c r="U169" s="174" t="str">
        <f ca="1">IFERROR(VLOOKUP(ROW(A166),'فهرست بها کلی'!$D$13:$BO$1660,62,0),"")</f>
        <v/>
      </c>
      <c r="V169" s="241">
        <f t="shared" ca="1" si="19"/>
        <v>0</v>
      </c>
      <c r="W169" s="242" t="str">
        <f t="shared" ca="1" si="20"/>
        <v/>
      </c>
      <c r="X169" s="174" t="str">
        <f ca="1">IFERROR(VLOOKUP(ROW(A166),'فهرست بها کلی'!$D$13:$BO$1660,9,0),"")</f>
        <v/>
      </c>
      <c r="Y169" s="174" t="str">
        <f ca="1">IFERROR(VLOOKUP(ROW(A166),'فهرست بها کلی'!$D$13:$BO$1660,10,0),"")</f>
        <v/>
      </c>
      <c r="Z169" s="174" t="str">
        <f ca="1">IFERROR(VLOOKUP(ROW(A166),'فهرست بها کلی'!$D$13:$BO$1660,11,0),"")</f>
        <v/>
      </c>
      <c r="AA169" s="174" t="str">
        <f ca="1">IFERROR(VLOOKUP(ROW(A166),'فهرست بها کلی'!$D$13:$BO$1660,12,0),"")</f>
        <v/>
      </c>
      <c r="AB169" s="243" t="str">
        <f t="shared" ca="1" si="21"/>
        <v/>
      </c>
      <c r="AC169" s="174" t="str">
        <f ca="1">IFERROR(VLOOKUP(ROW(A166),'فهرست بها کلی'!$D$13:$BO$1660,21,0),"")</f>
        <v/>
      </c>
      <c r="AD169" s="174" t="str">
        <f ca="1">IFERROR(VLOOKUP(ROW(A166),'فهرست بها کلی'!$D$13:$BO$1660,24,0),"")</f>
        <v/>
      </c>
      <c r="AE169" s="174" t="str">
        <f ca="1">IFERROR(VLOOKUP(ROW(A166),'فهرست بها کلی'!$D$13:$BO$1660,27,0),"")</f>
        <v/>
      </c>
      <c r="AF169" s="174" t="str">
        <f ca="1">IFERROR(VLOOKUP(ROW(A166),'فهرست بها کلی'!$D$13:$BO$1660,30,0),"")</f>
        <v/>
      </c>
      <c r="AG169" s="174" t="str">
        <f ca="1">IFERROR(VLOOKUP(ROW(A166),'فهرست بها کلی'!$D$13:$BO$1660,33,0),"")</f>
        <v/>
      </c>
      <c r="AH169" s="174" t="str">
        <f ca="1">IFERROR(VLOOKUP(ROW(A166),'فهرست بها کلی'!$D$13:$BO$1660,36,0),"")</f>
        <v/>
      </c>
      <c r="AI169" s="174" t="str">
        <f ca="1">IFERROR(VLOOKUP(ROW(A166),'فهرست بها کلی'!$D$13:$BO$1660,39,0),"")</f>
        <v/>
      </c>
      <c r="AJ169" s="174" t="str">
        <f ca="1">IFERROR(VLOOKUP(ROW(A166),'فهرست بها کلی'!$D$13:$BO$1660,42,0),"")</f>
        <v/>
      </c>
      <c r="AK169" s="174" t="str">
        <f ca="1">IFERROR(VLOOKUP(ROW(A166),'فهرست بها کلی'!$D$13:$BO$1660,45,0),"")</f>
        <v/>
      </c>
      <c r="AL169" s="174" t="str">
        <f ca="1">IFERROR(VLOOKUP(ROW(A166),'فهرست بها کلی'!$D$13:$BO$1660,48,0),"")</f>
        <v/>
      </c>
      <c r="AM169" s="174" t="str">
        <f ca="1">IFERROR(VLOOKUP(ROW(A166),'فهرست بها کلی'!$D$13:$BO$1660,51,0),"")</f>
        <v/>
      </c>
      <c r="AN169" s="174" t="str">
        <f ca="1">IFERROR(VLOOKUP(ROW(A166),'فهرست بها کلی'!$D$13:$BO$1660,54,0),"")</f>
        <v/>
      </c>
      <c r="AO169" s="174" t="str">
        <f ca="1">IFERROR(VLOOKUP(ROW(A166),'فهرست بها کلی'!$D$13:$BO$1660,57,0),"")</f>
        <v/>
      </c>
      <c r="AP169" s="174" t="str">
        <f ca="1">IFERROR(VLOOKUP(ROW(A166),'فهرست بها کلی'!$D$13:$BO$1660,60,0),"")</f>
        <v/>
      </c>
      <c r="AQ169" s="174" t="str">
        <f ca="1">IFERROR(VLOOKUP(ROW(A166),'فهرست بها کلی'!$D$13:$BO$1660,63,0),"")</f>
        <v/>
      </c>
      <c r="AR169" s="244">
        <f t="shared" ca="1" si="22"/>
        <v>0</v>
      </c>
      <c r="AS169" s="174" t="str">
        <f ca="1">IFERROR(VLOOKUP(ROW(A166),'فهرست بها کلی'!$D$13:$BO$1660,22,0),"")</f>
        <v/>
      </c>
      <c r="AT169" s="174" t="str">
        <f ca="1">IFERROR(VLOOKUP(ROW(A166),'فهرست بها کلی'!$D$13:$BO$1660,25,0),"")</f>
        <v/>
      </c>
      <c r="AU169" s="174" t="str">
        <f ca="1">IFERROR(VLOOKUP(ROW(A166),'فهرست بها کلی'!$D$13:$BO$1660,28,0),"")</f>
        <v/>
      </c>
      <c r="AV169" s="174" t="str">
        <f ca="1">IFERROR(VLOOKUP(ROW(A166),'فهرست بها کلی'!$D$13:$BO$1660,31,0),"")</f>
        <v/>
      </c>
      <c r="AW169" s="174" t="str">
        <f ca="1">IFERROR(VLOOKUP(ROW(A166),'فهرست بها کلی'!$D$13:$BO$1660,34,0),"")</f>
        <v/>
      </c>
      <c r="AX169" s="174" t="str">
        <f ca="1">IFERROR(VLOOKUP(ROW(A166),'فهرست بها کلی'!$D$13:$BO$1660,37,0),"")</f>
        <v/>
      </c>
      <c r="AY169" s="174" t="str">
        <f ca="1">IFERROR(VLOOKUP(ROW(A166),'فهرست بها کلی'!$D$13:$BO$1660,40,0),"")</f>
        <v/>
      </c>
      <c r="AZ169" s="174" t="str">
        <f ca="1">IFERROR(VLOOKUP(ROW(A166),'فهرست بها کلی'!$D$13:$BO$1660,43,0),"")</f>
        <v/>
      </c>
      <c r="BA169" s="174" t="str">
        <f ca="1">IFERROR(VLOOKUP(ROW(A166),'فهرست بها کلی'!$D$13:$BO$1660,46,0),"")</f>
        <v/>
      </c>
      <c r="BB169" s="174" t="str">
        <f ca="1">IFERROR(VLOOKUP(ROW(A166),'فهرست بها کلی'!$D$13:$BO$1660,49,0),"")</f>
        <v/>
      </c>
      <c r="BC169" s="174" t="str">
        <f ca="1">IFERROR(VLOOKUP(ROW(A166),'فهرست بها کلی'!$D$13:$BO$1660,52,0),"")</f>
        <v/>
      </c>
      <c r="BD169" s="174" t="str">
        <f ca="1">IFERROR(VLOOKUP(ROW(A166),'فهرست بها کلی'!$D$13:$BO$1660,55,0),"")</f>
        <v/>
      </c>
      <c r="BE169" s="174" t="str">
        <f ca="1">IFERROR(VLOOKUP(ROW(A166),'فهرست بها کلی'!$D$13:$BO$1660,58,0),"")</f>
        <v/>
      </c>
      <c r="BF169" s="174" t="str">
        <f ca="1">IFERROR(VLOOKUP(ROW(A166),'فهرست بها کلی'!$D$13:$BO$1660,61,0),"")</f>
        <v/>
      </c>
      <c r="BG169" s="174" t="str">
        <f ca="1">IFERROR(VLOOKUP(ROW(B166),'فهرست بها کلی'!$D$13:$BO$1660,64,0),"")</f>
        <v/>
      </c>
      <c r="BH169" s="174" t="str">
        <f ca="1">IFERROR(VLOOKUP(ROW(C166),'فهرست بها کلی'!$D$13:$BO$1660,15,0),"")</f>
        <v/>
      </c>
      <c r="BI169" s="245" t="str">
        <f t="shared" ca="1" si="23"/>
        <v xml:space="preserve"> </v>
      </c>
      <c r="BJ169" s="245" t="str">
        <f t="shared" ca="1" si="24"/>
        <v/>
      </c>
      <c r="BK169" s="189" t="str">
        <f t="shared" ca="1" si="25"/>
        <v/>
      </c>
      <c r="BL169" s="168" t="e">
        <f t="shared" ca="1" si="26"/>
        <v>#VALUE!</v>
      </c>
    </row>
    <row r="170" spans="1:64" ht="34.5" customHeight="1">
      <c r="A170" s="174" t="str">
        <f ca="1">IFERROR(VLOOKUP(ROW(A167),'فهرست بها کلی'!$D$13:$BO$1660,1,0),"")</f>
        <v/>
      </c>
      <c r="B170" s="174" t="str">
        <f ca="1">IFERROR(VLOOKUP(ROW(A167),'فهرست بها کلی'!$D$13:$BO$1660,4,0),"")</f>
        <v/>
      </c>
      <c r="C170" s="174" t="str">
        <f ca="1">IFERROR(VLOOKUP(ROW(A167),'فهرست بها کلی'!$D$13:$BO$1660,5,0),"")</f>
        <v/>
      </c>
      <c r="D170" s="174" t="str">
        <f ca="1">IFERROR(VLOOKUP(ROW(A167),'فهرست بها کلی'!$D$13:$BO$1660,6,0),"")</f>
        <v/>
      </c>
      <c r="E170" s="174" t="str">
        <f ca="1">IFERROR(VLOOKUP(ROW(A167),'فهرست بها کلی'!$D$13:$BO$1660,7,0),"")</f>
        <v/>
      </c>
      <c r="F170" s="174" t="str">
        <f ca="1">IFERROR(VLOOKUP(ROW(A167),'فهرست بها کلی'!$D$13:$BO$1660,8,0),"")</f>
        <v/>
      </c>
      <c r="G170" s="174" t="str">
        <f ca="1">IFERROR(VLOOKUP(ROW(A167),'فهرست بها کلی'!$D$13:$BO$1660,20,0),"")</f>
        <v/>
      </c>
      <c r="H170" s="174" t="str">
        <f ca="1">IFERROR(VLOOKUP(ROW(A167),'فهرست بها کلی'!$D$13:$BO$1660,23,0),"")</f>
        <v/>
      </c>
      <c r="I170" s="174" t="str">
        <f ca="1">IFERROR(VLOOKUP(ROW(A167),'فهرست بها کلی'!$D$13:$BO$1660,26,0),"")</f>
        <v/>
      </c>
      <c r="J170" s="174" t="str">
        <f ca="1">IFERROR(VLOOKUP(ROW(A167),'فهرست بها کلی'!$D$13:$BO$1660,29,0),"")</f>
        <v/>
      </c>
      <c r="K170" s="174" t="str">
        <f ca="1">IFERROR(VLOOKUP(ROW(A167),'فهرست بها کلی'!$D$13:$BO$1660,32,0),"")</f>
        <v/>
      </c>
      <c r="L170" s="174" t="str">
        <f ca="1">IFERROR(VLOOKUP(ROW(A167),'فهرست بها کلی'!$D$13:$BO$1660,35,0),"")</f>
        <v/>
      </c>
      <c r="M170" s="174" t="str">
        <f ca="1">IFERROR(VLOOKUP(ROW(A167),'فهرست بها کلی'!$D$13:$BO$1660,38,0),"")</f>
        <v/>
      </c>
      <c r="N170" s="174" t="str">
        <f ca="1">IFERROR(VLOOKUP(ROW(A167),'فهرست بها کلی'!$D$13:$BO$1660,41,0),"")</f>
        <v/>
      </c>
      <c r="O170" s="174" t="str">
        <f ca="1">IFERROR(VLOOKUP(ROW(A167),'فهرست بها کلی'!$D$13:$BO$1660,44,0),"")</f>
        <v/>
      </c>
      <c r="P170" s="174" t="str">
        <f ca="1">IFERROR(VLOOKUP(ROW(A167),'فهرست بها کلی'!$D$13:$BO$1660,47,0),"")</f>
        <v/>
      </c>
      <c r="Q170" s="174" t="str">
        <f ca="1">IFERROR(VLOOKUP(ROW(A167),'فهرست بها کلی'!$D$13:$BO$1660,50,0),"")</f>
        <v/>
      </c>
      <c r="R170" s="174" t="str">
        <f ca="1">IFERROR(VLOOKUP(ROW(A167),'فهرست بها کلی'!$D$13:$BO$1660,53,0),"")</f>
        <v/>
      </c>
      <c r="S170" s="174" t="str">
        <f ca="1">IFERROR(VLOOKUP(ROW(A167),'فهرست بها کلی'!$D$13:$BO$1660,56,0),"")</f>
        <v/>
      </c>
      <c r="T170" s="174" t="str">
        <f ca="1">IFERROR(VLOOKUP(ROW(A167),'فهرست بها کلی'!$D$13:$BO$1660,59,0),"")</f>
        <v/>
      </c>
      <c r="U170" s="174" t="str">
        <f ca="1">IFERROR(VLOOKUP(ROW(A167),'فهرست بها کلی'!$D$13:$BO$1660,62,0),"")</f>
        <v/>
      </c>
      <c r="V170" s="241">
        <f t="shared" ca="1" si="19"/>
        <v>0</v>
      </c>
      <c r="W170" s="242" t="str">
        <f t="shared" ca="1" si="20"/>
        <v/>
      </c>
      <c r="X170" s="174" t="str">
        <f ca="1">IFERROR(VLOOKUP(ROW(A167),'فهرست بها کلی'!$D$13:$BO$1660,9,0),"")</f>
        <v/>
      </c>
      <c r="Y170" s="174" t="str">
        <f ca="1">IFERROR(VLOOKUP(ROW(A167),'فهرست بها کلی'!$D$13:$BO$1660,10,0),"")</f>
        <v/>
      </c>
      <c r="Z170" s="174" t="str">
        <f ca="1">IFERROR(VLOOKUP(ROW(A167),'فهرست بها کلی'!$D$13:$BO$1660,11,0),"")</f>
        <v/>
      </c>
      <c r="AA170" s="174" t="str">
        <f ca="1">IFERROR(VLOOKUP(ROW(A167),'فهرست بها کلی'!$D$13:$BO$1660,12,0),"")</f>
        <v/>
      </c>
      <c r="AB170" s="243" t="str">
        <f t="shared" ca="1" si="21"/>
        <v/>
      </c>
      <c r="AC170" s="174" t="str">
        <f ca="1">IFERROR(VLOOKUP(ROW(A167),'فهرست بها کلی'!$D$13:$BO$1660,21,0),"")</f>
        <v/>
      </c>
      <c r="AD170" s="174" t="str">
        <f ca="1">IFERROR(VLOOKUP(ROW(A167),'فهرست بها کلی'!$D$13:$BO$1660,24,0),"")</f>
        <v/>
      </c>
      <c r="AE170" s="174" t="str">
        <f ca="1">IFERROR(VLOOKUP(ROW(A167),'فهرست بها کلی'!$D$13:$BO$1660,27,0),"")</f>
        <v/>
      </c>
      <c r="AF170" s="174" t="str">
        <f ca="1">IFERROR(VLOOKUP(ROW(A167),'فهرست بها کلی'!$D$13:$BO$1660,30,0),"")</f>
        <v/>
      </c>
      <c r="AG170" s="174" t="str">
        <f ca="1">IFERROR(VLOOKUP(ROW(A167),'فهرست بها کلی'!$D$13:$BO$1660,33,0),"")</f>
        <v/>
      </c>
      <c r="AH170" s="174" t="str">
        <f ca="1">IFERROR(VLOOKUP(ROW(A167),'فهرست بها کلی'!$D$13:$BO$1660,36,0),"")</f>
        <v/>
      </c>
      <c r="AI170" s="174" t="str">
        <f ca="1">IFERROR(VLOOKUP(ROW(A167),'فهرست بها کلی'!$D$13:$BO$1660,39,0),"")</f>
        <v/>
      </c>
      <c r="AJ170" s="174" t="str">
        <f ca="1">IFERROR(VLOOKUP(ROW(A167),'فهرست بها کلی'!$D$13:$BO$1660,42,0),"")</f>
        <v/>
      </c>
      <c r="AK170" s="174" t="str">
        <f ca="1">IFERROR(VLOOKUP(ROW(A167),'فهرست بها کلی'!$D$13:$BO$1660,45,0),"")</f>
        <v/>
      </c>
      <c r="AL170" s="174" t="str">
        <f ca="1">IFERROR(VLOOKUP(ROW(A167),'فهرست بها کلی'!$D$13:$BO$1660,48,0),"")</f>
        <v/>
      </c>
      <c r="AM170" s="174" t="str">
        <f ca="1">IFERROR(VLOOKUP(ROW(A167),'فهرست بها کلی'!$D$13:$BO$1660,51,0),"")</f>
        <v/>
      </c>
      <c r="AN170" s="174" t="str">
        <f ca="1">IFERROR(VLOOKUP(ROW(A167),'فهرست بها کلی'!$D$13:$BO$1660,54,0),"")</f>
        <v/>
      </c>
      <c r="AO170" s="174" t="str">
        <f ca="1">IFERROR(VLOOKUP(ROW(A167),'فهرست بها کلی'!$D$13:$BO$1660,57,0),"")</f>
        <v/>
      </c>
      <c r="AP170" s="174" t="str">
        <f ca="1">IFERROR(VLOOKUP(ROW(A167),'فهرست بها کلی'!$D$13:$BO$1660,60,0),"")</f>
        <v/>
      </c>
      <c r="AQ170" s="174" t="str">
        <f ca="1">IFERROR(VLOOKUP(ROW(A167),'فهرست بها کلی'!$D$13:$BO$1660,63,0),"")</f>
        <v/>
      </c>
      <c r="AR170" s="244">
        <f t="shared" ca="1" si="22"/>
        <v>0</v>
      </c>
      <c r="AS170" s="174" t="str">
        <f ca="1">IFERROR(VLOOKUP(ROW(A167),'فهرست بها کلی'!$D$13:$BO$1660,22,0),"")</f>
        <v/>
      </c>
      <c r="AT170" s="174" t="str">
        <f ca="1">IFERROR(VLOOKUP(ROW(A167),'فهرست بها کلی'!$D$13:$BO$1660,25,0),"")</f>
        <v/>
      </c>
      <c r="AU170" s="174" t="str">
        <f ca="1">IFERROR(VLOOKUP(ROW(A167),'فهرست بها کلی'!$D$13:$BO$1660,28,0),"")</f>
        <v/>
      </c>
      <c r="AV170" s="174" t="str">
        <f ca="1">IFERROR(VLOOKUP(ROW(A167),'فهرست بها کلی'!$D$13:$BO$1660,31,0),"")</f>
        <v/>
      </c>
      <c r="AW170" s="174" t="str">
        <f ca="1">IFERROR(VLOOKUP(ROW(A167),'فهرست بها کلی'!$D$13:$BO$1660,34,0),"")</f>
        <v/>
      </c>
      <c r="AX170" s="174" t="str">
        <f ca="1">IFERROR(VLOOKUP(ROW(A167),'فهرست بها کلی'!$D$13:$BO$1660,37,0),"")</f>
        <v/>
      </c>
      <c r="AY170" s="174" t="str">
        <f ca="1">IFERROR(VLOOKUP(ROW(A167),'فهرست بها کلی'!$D$13:$BO$1660,40,0),"")</f>
        <v/>
      </c>
      <c r="AZ170" s="174" t="str">
        <f ca="1">IFERROR(VLOOKUP(ROW(A167),'فهرست بها کلی'!$D$13:$BO$1660,43,0),"")</f>
        <v/>
      </c>
      <c r="BA170" s="174" t="str">
        <f ca="1">IFERROR(VLOOKUP(ROW(A167),'فهرست بها کلی'!$D$13:$BO$1660,46,0),"")</f>
        <v/>
      </c>
      <c r="BB170" s="174" t="str">
        <f ca="1">IFERROR(VLOOKUP(ROW(A167),'فهرست بها کلی'!$D$13:$BO$1660,49,0),"")</f>
        <v/>
      </c>
      <c r="BC170" s="174" t="str">
        <f ca="1">IFERROR(VLOOKUP(ROW(A167),'فهرست بها کلی'!$D$13:$BO$1660,52,0),"")</f>
        <v/>
      </c>
      <c r="BD170" s="174" t="str">
        <f ca="1">IFERROR(VLOOKUP(ROW(A167),'فهرست بها کلی'!$D$13:$BO$1660,55,0),"")</f>
        <v/>
      </c>
      <c r="BE170" s="174" t="str">
        <f ca="1">IFERROR(VLOOKUP(ROW(A167),'فهرست بها کلی'!$D$13:$BO$1660,58,0),"")</f>
        <v/>
      </c>
      <c r="BF170" s="174" t="str">
        <f ca="1">IFERROR(VLOOKUP(ROW(A167),'فهرست بها کلی'!$D$13:$BO$1660,61,0),"")</f>
        <v/>
      </c>
      <c r="BG170" s="174" t="str">
        <f ca="1">IFERROR(VLOOKUP(ROW(B167),'فهرست بها کلی'!$D$13:$BO$1660,64,0),"")</f>
        <v/>
      </c>
      <c r="BH170" s="174" t="str">
        <f ca="1">IFERROR(VLOOKUP(ROW(C167),'فهرست بها کلی'!$D$13:$BO$1660,15,0),"")</f>
        <v/>
      </c>
      <c r="BI170" s="245" t="str">
        <f t="shared" ca="1" si="23"/>
        <v xml:space="preserve"> </v>
      </c>
      <c r="BJ170" s="245" t="str">
        <f t="shared" ca="1" si="24"/>
        <v/>
      </c>
      <c r="BK170" s="189" t="str">
        <f t="shared" ca="1" si="25"/>
        <v/>
      </c>
      <c r="BL170" s="168" t="e">
        <f t="shared" ca="1" si="26"/>
        <v>#VALUE!</v>
      </c>
    </row>
    <row r="171" spans="1:64" ht="34.5" customHeight="1">
      <c r="A171" s="174" t="str">
        <f ca="1">IFERROR(VLOOKUP(ROW(A168),'فهرست بها کلی'!$D$13:$BO$1660,1,0),"")</f>
        <v/>
      </c>
      <c r="B171" s="174" t="str">
        <f ca="1">IFERROR(VLOOKUP(ROW(A168),'فهرست بها کلی'!$D$13:$BO$1660,4,0),"")</f>
        <v/>
      </c>
      <c r="C171" s="174" t="str">
        <f ca="1">IFERROR(VLOOKUP(ROW(A168),'فهرست بها کلی'!$D$13:$BO$1660,5,0),"")</f>
        <v/>
      </c>
      <c r="D171" s="174" t="str">
        <f ca="1">IFERROR(VLOOKUP(ROW(A168),'فهرست بها کلی'!$D$13:$BO$1660,6,0),"")</f>
        <v/>
      </c>
      <c r="E171" s="174" t="str">
        <f ca="1">IFERROR(VLOOKUP(ROW(A168),'فهرست بها کلی'!$D$13:$BO$1660,7,0),"")</f>
        <v/>
      </c>
      <c r="F171" s="174" t="str">
        <f ca="1">IFERROR(VLOOKUP(ROW(A168),'فهرست بها کلی'!$D$13:$BO$1660,8,0),"")</f>
        <v/>
      </c>
      <c r="G171" s="174" t="str">
        <f ca="1">IFERROR(VLOOKUP(ROW(A168),'فهرست بها کلی'!$D$13:$BO$1660,20,0),"")</f>
        <v/>
      </c>
      <c r="H171" s="174" t="str">
        <f ca="1">IFERROR(VLOOKUP(ROW(A168),'فهرست بها کلی'!$D$13:$BO$1660,23,0),"")</f>
        <v/>
      </c>
      <c r="I171" s="174" t="str">
        <f ca="1">IFERROR(VLOOKUP(ROW(A168),'فهرست بها کلی'!$D$13:$BO$1660,26,0),"")</f>
        <v/>
      </c>
      <c r="J171" s="174" t="str">
        <f ca="1">IFERROR(VLOOKUP(ROW(A168),'فهرست بها کلی'!$D$13:$BO$1660,29,0),"")</f>
        <v/>
      </c>
      <c r="K171" s="174" t="str">
        <f ca="1">IFERROR(VLOOKUP(ROW(A168),'فهرست بها کلی'!$D$13:$BO$1660,32,0),"")</f>
        <v/>
      </c>
      <c r="L171" s="174" t="str">
        <f ca="1">IFERROR(VLOOKUP(ROW(A168),'فهرست بها کلی'!$D$13:$BO$1660,35,0),"")</f>
        <v/>
      </c>
      <c r="M171" s="174" t="str">
        <f ca="1">IFERROR(VLOOKUP(ROW(A168),'فهرست بها کلی'!$D$13:$BO$1660,38,0),"")</f>
        <v/>
      </c>
      <c r="N171" s="174" t="str">
        <f ca="1">IFERROR(VLOOKUP(ROW(A168),'فهرست بها کلی'!$D$13:$BO$1660,41,0),"")</f>
        <v/>
      </c>
      <c r="O171" s="174" t="str">
        <f ca="1">IFERROR(VLOOKUP(ROW(A168),'فهرست بها کلی'!$D$13:$BO$1660,44,0),"")</f>
        <v/>
      </c>
      <c r="P171" s="174" t="str">
        <f ca="1">IFERROR(VLOOKUP(ROW(A168),'فهرست بها کلی'!$D$13:$BO$1660,47,0),"")</f>
        <v/>
      </c>
      <c r="Q171" s="174" t="str">
        <f ca="1">IFERROR(VLOOKUP(ROW(A168),'فهرست بها کلی'!$D$13:$BO$1660,50,0),"")</f>
        <v/>
      </c>
      <c r="R171" s="174" t="str">
        <f ca="1">IFERROR(VLOOKUP(ROW(A168),'فهرست بها کلی'!$D$13:$BO$1660,53,0),"")</f>
        <v/>
      </c>
      <c r="S171" s="174" t="str">
        <f ca="1">IFERROR(VLOOKUP(ROW(A168),'فهرست بها کلی'!$D$13:$BO$1660,56,0),"")</f>
        <v/>
      </c>
      <c r="T171" s="174" t="str">
        <f ca="1">IFERROR(VLOOKUP(ROW(A168),'فهرست بها کلی'!$D$13:$BO$1660,59,0),"")</f>
        <v/>
      </c>
      <c r="U171" s="174" t="str">
        <f ca="1">IFERROR(VLOOKUP(ROW(A168),'فهرست بها کلی'!$D$13:$BO$1660,62,0),"")</f>
        <v/>
      </c>
      <c r="V171" s="241">
        <f t="shared" ca="1" si="19"/>
        <v>0</v>
      </c>
      <c r="W171" s="242" t="str">
        <f t="shared" ca="1" si="20"/>
        <v/>
      </c>
      <c r="X171" s="174" t="str">
        <f ca="1">IFERROR(VLOOKUP(ROW(A168),'فهرست بها کلی'!$D$13:$BO$1660,9,0),"")</f>
        <v/>
      </c>
      <c r="Y171" s="174" t="str">
        <f ca="1">IFERROR(VLOOKUP(ROW(A168),'فهرست بها کلی'!$D$13:$BO$1660,10,0),"")</f>
        <v/>
      </c>
      <c r="Z171" s="174" t="str">
        <f ca="1">IFERROR(VLOOKUP(ROW(A168),'فهرست بها کلی'!$D$13:$BO$1660,11,0),"")</f>
        <v/>
      </c>
      <c r="AA171" s="174" t="str">
        <f ca="1">IFERROR(VLOOKUP(ROW(A168),'فهرست بها کلی'!$D$13:$BO$1660,12,0),"")</f>
        <v/>
      </c>
      <c r="AB171" s="243" t="str">
        <f t="shared" ca="1" si="21"/>
        <v/>
      </c>
      <c r="AC171" s="174" t="str">
        <f ca="1">IFERROR(VLOOKUP(ROW(A168),'فهرست بها کلی'!$D$13:$BO$1660,21,0),"")</f>
        <v/>
      </c>
      <c r="AD171" s="174" t="str">
        <f ca="1">IFERROR(VLOOKUP(ROW(A168),'فهرست بها کلی'!$D$13:$BO$1660,24,0),"")</f>
        <v/>
      </c>
      <c r="AE171" s="174" t="str">
        <f ca="1">IFERROR(VLOOKUP(ROW(A168),'فهرست بها کلی'!$D$13:$BO$1660,27,0),"")</f>
        <v/>
      </c>
      <c r="AF171" s="174" t="str">
        <f ca="1">IFERROR(VLOOKUP(ROW(A168),'فهرست بها کلی'!$D$13:$BO$1660,30,0),"")</f>
        <v/>
      </c>
      <c r="AG171" s="174" t="str">
        <f ca="1">IFERROR(VLOOKUP(ROW(A168),'فهرست بها کلی'!$D$13:$BO$1660,33,0),"")</f>
        <v/>
      </c>
      <c r="AH171" s="174" t="str">
        <f ca="1">IFERROR(VLOOKUP(ROW(A168),'فهرست بها کلی'!$D$13:$BO$1660,36,0),"")</f>
        <v/>
      </c>
      <c r="AI171" s="174" t="str">
        <f ca="1">IFERROR(VLOOKUP(ROW(A168),'فهرست بها کلی'!$D$13:$BO$1660,39,0),"")</f>
        <v/>
      </c>
      <c r="AJ171" s="174" t="str">
        <f ca="1">IFERROR(VLOOKUP(ROW(A168),'فهرست بها کلی'!$D$13:$BO$1660,42,0),"")</f>
        <v/>
      </c>
      <c r="AK171" s="174" t="str">
        <f ca="1">IFERROR(VLOOKUP(ROW(A168),'فهرست بها کلی'!$D$13:$BO$1660,45,0),"")</f>
        <v/>
      </c>
      <c r="AL171" s="174" t="str">
        <f ca="1">IFERROR(VLOOKUP(ROW(A168),'فهرست بها کلی'!$D$13:$BO$1660,48,0),"")</f>
        <v/>
      </c>
      <c r="AM171" s="174" t="str">
        <f ca="1">IFERROR(VLOOKUP(ROW(A168),'فهرست بها کلی'!$D$13:$BO$1660,51,0),"")</f>
        <v/>
      </c>
      <c r="AN171" s="174" t="str">
        <f ca="1">IFERROR(VLOOKUP(ROW(A168),'فهرست بها کلی'!$D$13:$BO$1660,54,0),"")</f>
        <v/>
      </c>
      <c r="AO171" s="174" t="str">
        <f ca="1">IFERROR(VLOOKUP(ROW(A168),'فهرست بها کلی'!$D$13:$BO$1660,57,0),"")</f>
        <v/>
      </c>
      <c r="AP171" s="174" t="str">
        <f ca="1">IFERROR(VLOOKUP(ROW(A168),'فهرست بها کلی'!$D$13:$BO$1660,60,0),"")</f>
        <v/>
      </c>
      <c r="AQ171" s="174" t="str">
        <f ca="1">IFERROR(VLOOKUP(ROW(A168),'فهرست بها کلی'!$D$13:$BO$1660,63,0),"")</f>
        <v/>
      </c>
      <c r="AR171" s="244">
        <f t="shared" ca="1" si="22"/>
        <v>0</v>
      </c>
      <c r="AS171" s="174" t="str">
        <f ca="1">IFERROR(VLOOKUP(ROW(A168),'فهرست بها کلی'!$D$13:$BO$1660,22,0),"")</f>
        <v/>
      </c>
      <c r="AT171" s="174" t="str">
        <f ca="1">IFERROR(VLOOKUP(ROW(A168),'فهرست بها کلی'!$D$13:$BO$1660,25,0),"")</f>
        <v/>
      </c>
      <c r="AU171" s="174" t="str">
        <f ca="1">IFERROR(VLOOKUP(ROW(A168),'فهرست بها کلی'!$D$13:$BO$1660,28,0),"")</f>
        <v/>
      </c>
      <c r="AV171" s="174" t="str">
        <f ca="1">IFERROR(VLOOKUP(ROW(A168),'فهرست بها کلی'!$D$13:$BO$1660,31,0),"")</f>
        <v/>
      </c>
      <c r="AW171" s="174" t="str">
        <f ca="1">IFERROR(VLOOKUP(ROW(A168),'فهرست بها کلی'!$D$13:$BO$1660,34,0),"")</f>
        <v/>
      </c>
      <c r="AX171" s="174" t="str">
        <f ca="1">IFERROR(VLOOKUP(ROW(A168),'فهرست بها کلی'!$D$13:$BO$1660,37,0),"")</f>
        <v/>
      </c>
      <c r="AY171" s="174" t="str">
        <f ca="1">IFERROR(VLOOKUP(ROW(A168),'فهرست بها کلی'!$D$13:$BO$1660,40,0),"")</f>
        <v/>
      </c>
      <c r="AZ171" s="174" t="str">
        <f ca="1">IFERROR(VLOOKUP(ROW(A168),'فهرست بها کلی'!$D$13:$BO$1660,43,0),"")</f>
        <v/>
      </c>
      <c r="BA171" s="174" t="str">
        <f ca="1">IFERROR(VLOOKUP(ROW(A168),'فهرست بها کلی'!$D$13:$BO$1660,46,0),"")</f>
        <v/>
      </c>
      <c r="BB171" s="174" t="str">
        <f ca="1">IFERROR(VLOOKUP(ROW(A168),'فهرست بها کلی'!$D$13:$BO$1660,49,0),"")</f>
        <v/>
      </c>
      <c r="BC171" s="174" t="str">
        <f ca="1">IFERROR(VLOOKUP(ROW(A168),'فهرست بها کلی'!$D$13:$BO$1660,52,0),"")</f>
        <v/>
      </c>
      <c r="BD171" s="174" t="str">
        <f ca="1">IFERROR(VLOOKUP(ROW(A168),'فهرست بها کلی'!$D$13:$BO$1660,55,0),"")</f>
        <v/>
      </c>
      <c r="BE171" s="174" t="str">
        <f ca="1">IFERROR(VLOOKUP(ROW(A168),'فهرست بها کلی'!$D$13:$BO$1660,58,0),"")</f>
        <v/>
      </c>
      <c r="BF171" s="174" t="str">
        <f ca="1">IFERROR(VLOOKUP(ROW(A168),'فهرست بها کلی'!$D$13:$BO$1660,61,0),"")</f>
        <v/>
      </c>
      <c r="BG171" s="174" t="str">
        <f ca="1">IFERROR(VLOOKUP(ROW(B168),'فهرست بها کلی'!$D$13:$BO$1660,64,0),"")</f>
        <v/>
      </c>
      <c r="BH171" s="174" t="str">
        <f ca="1">IFERROR(VLOOKUP(ROW(C168),'فهرست بها کلی'!$D$13:$BO$1660,15,0),"")</f>
        <v/>
      </c>
      <c r="BI171" s="245" t="str">
        <f t="shared" ca="1" si="23"/>
        <v xml:space="preserve"> </v>
      </c>
      <c r="BJ171" s="245" t="str">
        <f t="shared" ca="1" si="24"/>
        <v/>
      </c>
      <c r="BK171" s="189" t="str">
        <f t="shared" ca="1" si="25"/>
        <v/>
      </c>
      <c r="BL171" s="168" t="e">
        <f t="shared" ca="1" si="26"/>
        <v>#VALUE!</v>
      </c>
    </row>
    <row r="172" spans="1:64" ht="34.5" customHeight="1">
      <c r="A172" s="174" t="str">
        <f ca="1">IFERROR(VLOOKUP(ROW(A169),'فهرست بها کلی'!$D$13:$BO$1660,1,0),"")</f>
        <v/>
      </c>
      <c r="B172" s="174" t="str">
        <f ca="1">IFERROR(VLOOKUP(ROW(A169),'فهرست بها کلی'!$D$13:$BO$1660,4,0),"")</f>
        <v/>
      </c>
      <c r="C172" s="174" t="str">
        <f ca="1">IFERROR(VLOOKUP(ROW(A169),'فهرست بها کلی'!$D$13:$BO$1660,5,0),"")</f>
        <v/>
      </c>
      <c r="D172" s="174" t="str">
        <f ca="1">IFERROR(VLOOKUP(ROW(A169),'فهرست بها کلی'!$D$13:$BO$1660,6,0),"")</f>
        <v/>
      </c>
      <c r="E172" s="174" t="str">
        <f ca="1">IFERROR(VLOOKUP(ROW(A169),'فهرست بها کلی'!$D$13:$BO$1660,7,0),"")</f>
        <v/>
      </c>
      <c r="F172" s="174" t="str">
        <f ca="1">IFERROR(VLOOKUP(ROW(A169),'فهرست بها کلی'!$D$13:$BO$1660,8,0),"")</f>
        <v/>
      </c>
      <c r="G172" s="174" t="str">
        <f ca="1">IFERROR(VLOOKUP(ROW(A169),'فهرست بها کلی'!$D$13:$BO$1660,20,0),"")</f>
        <v/>
      </c>
      <c r="H172" s="174" t="str">
        <f ca="1">IFERROR(VLOOKUP(ROW(A169),'فهرست بها کلی'!$D$13:$BO$1660,23,0),"")</f>
        <v/>
      </c>
      <c r="I172" s="174" t="str">
        <f ca="1">IFERROR(VLOOKUP(ROW(A169),'فهرست بها کلی'!$D$13:$BO$1660,26,0),"")</f>
        <v/>
      </c>
      <c r="J172" s="174" t="str">
        <f ca="1">IFERROR(VLOOKUP(ROW(A169),'فهرست بها کلی'!$D$13:$BO$1660,29,0),"")</f>
        <v/>
      </c>
      <c r="K172" s="174" t="str">
        <f ca="1">IFERROR(VLOOKUP(ROW(A169),'فهرست بها کلی'!$D$13:$BO$1660,32,0),"")</f>
        <v/>
      </c>
      <c r="L172" s="174" t="str">
        <f ca="1">IFERROR(VLOOKUP(ROW(A169),'فهرست بها کلی'!$D$13:$BO$1660,35,0),"")</f>
        <v/>
      </c>
      <c r="M172" s="174" t="str">
        <f ca="1">IFERROR(VLOOKUP(ROW(A169),'فهرست بها کلی'!$D$13:$BO$1660,38,0),"")</f>
        <v/>
      </c>
      <c r="N172" s="174" t="str">
        <f ca="1">IFERROR(VLOOKUP(ROW(A169),'فهرست بها کلی'!$D$13:$BO$1660,41,0),"")</f>
        <v/>
      </c>
      <c r="O172" s="174" t="str">
        <f ca="1">IFERROR(VLOOKUP(ROW(A169),'فهرست بها کلی'!$D$13:$BO$1660,44,0),"")</f>
        <v/>
      </c>
      <c r="P172" s="174" t="str">
        <f ca="1">IFERROR(VLOOKUP(ROW(A169),'فهرست بها کلی'!$D$13:$BO$1660,47,0),"")</f>
        <v/>
      </c>
      <c r="Q172" s="174" t="str">
        <f ca="1">IFERROR(VLOOKUP(ROW(A169),'فهرست بها کلی'!$D$13:$BO$1660,50,0),"")</f>
        <v/>
      </c>
      <c r="R172" s="174" t="str">
        <f ca="1">IFERROR(VLOOKUP(ROW(A169),'فهرست بها کلی'!$D$13:$BO$1660,53,0),"")</f>
        <v/>
      </c>
      <c r="S172" s="174" t="str">
        <f ca="1">IFERROR(VLOOKUP(ROW(A169),'فهرست بها کلی'!$D$13:$BO$1660,56,0),"")</f>
        <v/>
      </c>
      <c r="T172" s="174" t="str">
        <f ca="1">IFERROR(VLOOKUP(ROW(A169),'فهرست بها کلی'!$D$13:$BO$1660,59,0),"")</f>
        <v/>
      </c>
      <c r="U172" s="174" t="str">
        <f ca="1">IFERROR(VLOOKUP(ROW(A169),'فهرست بها کلی'!$D$13:$BO$1660,62,0),"")</f>
        <v/>
      </c>
      <c r="V172" s="241">
        <f t="shared" ca="1" si="19"/>
        <v>0</v>
      </c>
      <c r="W172" s="242" t="str">
        <f t="shared" ca="1" si="20"/>
        <v/>
      </c>
      <c r="X172" s="174" t="str">
        <f ca="1">IFERROR(VLOOKUP(ROW(A169),'فهرست بها کلی'!$D$13:$BO$1660,9,0),"")</f>
        <v/>
      </c>
      <c r="Y172" s="174" t="str">
        <f ca="1">IFERROR(VLOOKUP(ROW(A169),'فهرست بها کلی'!$D$13:$BO$1660,10,0),"")</f>
        <v/>
      </c>
      <c r="Z172" s="174" t="str">
        <f ca="1">IFERROR(VLOOKUP(ROW(A169),'فهرست بها کلی'!$D$13:$BO$1660,11,0),"")</f>
        <v/>
      </c>
      <c r="AA172" s="174" t="str">
        <f ca="1">IFERROR(VLOOKUP(ROW(A169),'فهرست بها کلی'!$D$13:$BO$1660,12,0),"")</f>
        <v/>
      </c>
      <c r="AB172" s="243" t="str">
        <f t="shared" ca="1" si="21"/>
        <v/>
      </c>
      <c r="AC172" s="174" t="str">
        <f ca="1">IFERROR(VLOOKUP(ROW(A169),'فهرست بها کلی'!$D$13:$BO$1660,21,0),"")</f>
        <v/>
      </c>
      <c r="AD172" s="174" t="str">
        <f ca="1">IFERROR(VLOOKUP(ROW(A169),'فهرست بها کلی'!$D$13:$BO$1660,24,0),"")</f>
        <v/>
      </c>
      <c r="AE172" s="174" t="str">
        <f ca="1">IFERROR(VLOOKUP(ROW(A169),'فهرست بها کلی'!$D$13:$BO$1660,27,0),"")</f>
        <v/>
      </c>
      <c r="AF172" s="174" t="str">
        <f ca="1">IFERROR(VLOOKUP(ROW(A169),'فهرست بها کلی'!$D$13:$BO$1660,30,0),"")</f>
        <v/>
      </c>
      <c r="AG172" s="174" t="str">
        <f ca="1">IFERROR(VLOOKUP(ROW(A169),'فهرست بها کلی'!$D$13:$BO$1660,33,0),"")</f>
        <v/>
      </c>
      <c r="AH172" s="174" t="str">
        <f ca="1">IFERROR(VLOOKUP(ROW(A169),'فهرست بها کلی'!$D$13:$BO$1660,36,0),"")</f>
        <v/>
      </c>
      <c r="AI172" s="174" t="str">
        <f ca="1">IFERROR(VLOOKUP(ROW(A169),'فهرست بها کلی'!$D$13:$BO$1660,39,0),"")</f>
        <v/>
      </c>
      <c r="AJ172" s="174" t="str">
        <f ca="1">IFERROR(VLOOKUP(ROW(A169),'فهرست بها کلی'!$D$13:$BO$1660,42,0),"")</f>
        <v/>
      </c>
      <c r="AK172" s="174" t="str">
        <f ca="1">IFERROR(VLOOKUP(ROW(A169),'فهرست بها کلی'!$D$13:$BO$1660,45,0),"")</f>
        <v/>
      </c>
      <c r="AL172" s="174" t="str">
        <f ca="1">IFERROR(VLOOKUP(ROW(A169),'فهرست بها کلی'!$D$13:$BO$1660,48,0),"")</f>
        <v/>
      </c>
      <c r="AM172" s="174" t="str">
        <f ca="1">IFERROR(VLOOKUP(ROW(A169),'فهرست بها کلی'!$D$13:$BO$1660,51,0),"")</f>
        <v/>
      </c>
      <c r="AN172" s="174" t="str">
        <f ca="1">IFERROR(VLOOKUP(ROW(A169),'فهرست بها کلی'!$D$13:$BO$1660,54,0),"")</f>
        <v/>
      </c>
      <c r="AO172" s="174" t="str">
        <f ca="1">IFERROR(VLOOKUP(ROW(A169),'فهرست بها کلی'!$D$13:$BO$1660,57,0),"")</f>
        <v/>
      </c>
      <c r="AP172" s="174" t="str">
        <f ca="1">IFERROR(VLOOKUP(ROW(A169),'فهرست بها کلی'!$D$13:$BO$1660,60,0),"")</f>
        <v/>
      </c>
      <c r="AQ172" s="174" t="str">
        <f ca="1">IFERROR(VLOOKUP(ROW(A169),'فهرست بها کلی'!$D$13:$BO$1660,63,0),"")</f>
        <v/>
      </c>
      <c r="AR172" s="244">
        <f t="shared" ca="1" si="22"/>
        <v>0</v>
      </c>
      <c r="AS172" s="174" t="str">
        <f ca="1">IFERROR(VLOOKUP(ROW(A169),'فهرست بها کلی'!$D$13:$BO$1660,22,0),"")</f>
        <v/>
      </c>
      <c r="AT172" s="174" t="str">
        <f ca="1">IFERROR(VLOOKUP(ROW(A169),'فهرست بها کلی'!$D$13:$BO$1660,25,0),"")</f>
        <v/>
      </c>
      <c r="AU172" s="174" t="str">
        <f ca="1">IFERROR(VLOOKUP(ROW(A169),'فهرست بها کلی'!$D$13:$BO$1660,28,0),"")</f>
        <v/>
      </c>
      <c r="AV172" s="174" t="str">
        <f ca="1">IFERROR(VLOOKUP(ROW(A169),'فهرست بها کلی'!$D$13:$BO$1660,31,0),"")</f>
        <v/>
      </c>
      <c r="AW172" s="174" t="str">
        <f ca="1">IFERROR(VLOOKUP(ROW(A169),'فهرست بها کلی'!$D$13:$BO$1660,34,0),"")</f>
        <v/>
      </c>
      <c r="AX172" s="174" t="str">
        <f ca="1">IFERROR(VLOOKUP(ROW(A169),'فهرست بها کلی'!$D$13:$BO$1660,37,0),"")</f>
        <v/>
      </c>
      <c r="AY172" s="174" t="str">
        <f ca="1">IFERROR(VLOOKUP(ROW(A169),'فهرست بها کلی'!$D$13:$BO$1660,40,0),"")</f>
        <v/>
      </c>
      <c r="AZ172" s="174" t="str">
        <f ca="1">IFERROR(VLOOKUP(ROW(A169),'فهرست بها کلی'!$D$13:$BO$1660,43,0),"")</f>
        <v/>
      </c>
      <c r="BA172" s="174" t="str">
        <f ca="1">IFERROR(VLOOKUP(ROW(A169),'فهرست بها کلی'!$D$13:$BO$1660,46,0),"")</f>
        <v/>
      </c>
      <c r="BB172" s="174" t="str">
        <f ca="1">IFERROR(VLOOKUP(ROW(A169),'فهرست بها کلی'!$D$13:$BO$1660,49,0),"")</f>
        <v/>
      </c>
      <c r="BC172" s="174" t="str">
        <f ca="1">IFERROR(VLOOKUP(ROW(A169),'فهرست بها کلی'!$D$13:$BO$1660,52,0),"")</f>
        <v/>
      </c>
      <c r="BD172" s="174" t="str">
        <f ca="1">IFERROR(VLOOKUP(ROW(A169),'فهرست بها کلی'!$D$13:$BO$1660,55,0),"")</f>
        <v/>
      </c>
      <c r="BE172" s="174" t="str">
        <f ca="1">IFERROR(VLOOKUP(ROW(A169),'فهرست بها کلی'!$D$13:$BO$1660,58,0),"")</f>
        <v/>
      </c>
      <c r="BF172" s="174" t="str">
        <f ca="1">IFERROR(VLOOKUP(ROW(A169),'فهرست بها کلی'!$D$13:$BO$1660,61,0),"")</f>
        <v/>
      </c>
      <c r="BG172" s="174" t="str">
        <f ca="1">IFERROR(VLOOKUP(ROW(B169),'فهرست بها کلی'!$D$13:$BO$1660,64,0),"")</f>
        <v/>
      </c>
      <c r="BH172" s="174" t="str">
        <f ca="1">IFERROR(VLOOKUP(ROW(C169),'فهرست بها کلی'!$D$13:$BO$1660,15,0),"")</f>
        <v/>
      </c>
      <c r="BI172" s="245" t="str">
        <f t="shared" ca="1" si="23"/>
        <v xml:space="preserve"> </v>
      </c>
      <c r="BJ172" s="245" t="str">
        <f t="shared" ca="1" si="24"/>
        <v/>
      </c>
      <c r="BK172" s="189" t="str">
        <f t="shared" ca="1" si="25"/>
        <v/>
      </c>
      <c r="BL172" s="168" t="e">
        <f t="shared" ca="1" si="26"/>
        <v>#VALUE!</v>
      </c>
    </row>
    <row r="173" spans="1:64" ht="34.5" customHeight="1">
      <c r="A173" s="174" t="str">
        <f ca="1">IFERROR(VLOOKUP(ROW(A170),'فهرست بها کلی'!$D$13:$BO$1660,1,0),"")</f>
        <v/>
      </c>
      <c r="B173" s="174" t="str">
        <f ca="1">IFERROR(VLOOKUP(ROW(A170),'فهرست بها کلی'!$D$13:$BO$1660,4,0),"")</f>
        <v/>
      </c>
      <c r="C173" s="174" t="str">
        <f ca="1">IFERROR(VLOOKUP(ROW(A170),'فهرست بها کلی'!$D$13:$BO$1660,5,0),"")</f>
        <v/>
      </c>
      <c r="D173" s="174" t="str">
        <f ca="1">IFERROR(VLOOKUP(ROW(A170),'فهرست بها کلی'!$D$13:$BO$1660,6,0),"")</f>
        <v/>
      </c>
      <c r="E173" s="174" t="str">
        <f ca="1">IFERROR(VLOOKUP(ROW(A170),'فهرست بها کلی'!$D$13:$BO$1660,7,0),"")</f>
        <v/>
      </c>
      <c r="F173" s="174" t="str">
        <f ca="1">IFERROR(VLOOKUP(ROW(A170),'فهرست بها کلی'!$D$13:$BO$1660,8,0),"")</f>
        <v/>
      </c>
      <c r="G173" s="174" t="str">
        <f ca="1">IFERROR(VLOOKUP(ROW(A170),'فهرست بها کلی'!$D$13:$BO$1660,20,0),"")</f>
        <v/>
      </c>
      <c r="H173" s="174" t="str">
        <f ca="1">IFERROR(VLOOKUP(ROW(A170),'فهرست بها کلی'!$D$13:$BO$1660,23,0),"")</f>
        <v/>
      </c>
      <c r="I173" s="174" t="str">
        <f ca="1">IFERROR(VLOOKUP(ROW(A170),'فهرست بها کلی'!$D$13:$BO$1660,26,0),"")</f>
        <v/>
      </c>
      <c r="J173" s="174" t="str">
        <f ca="1">IFERROR(VLOOKUP(ROW(A170),'فهرست بها کلی'!$D$13:$BO$1660,29,0),"")</f>
        <v/>
      </c>
      <c r="K173" s="174" t="str">
        <f ca="1">IFERROR(VLOOKUP(ROW(A170),'فهرست بها کلی'!$D$13:$BO$1660,32,0),"")</f>
        <v/>
      </c>
      <c r="L173" s="174" t="str">
        <f ca="1">IFERROR(VLOOKUP(ROW(A170),'فهرست بها کلی'!$D$13:$BO$1660,35,0),"")</f>
        <v/>
      </c>
      <c r="M173" s="174" t="str">
        <f ca="1">IFERROR(VLOOKUP(ROW(A170),'فهرست بها کلی'!$D$13:$BO$1660,38,0),"")</f>
        <v/>
      </c>
      <c r="N173" s="174" t="str">
        <f ca="1">IFERROR(VLOOKUP(ROW(A170),'فهرست بها کلی'!$D$13:$BO$1660,41,0),"")</f>
        <v/>
      </c>
      <c r="O173" s="174" t="str">
        <f ca="1">IFERROR(VLOOKUP(ROW(A170),'فهرست بها کلی'!$D$13:$BO$1660,44,0),"")</f>
        <v/>
      </c>
      <c r="P173" s="174" t="str">
        <f ca="1">IFERROR(VLOOKUP(ROW(A170),'فهرست بها کلی'!$D$13:$BO$1660,47,0),"")</f>
        <v/>
      </c>
      <c r="Q173" s="174" t="str">
        <f ca="1">IFERROR(VLOOKUP(ROW(A170),'فهرست بها کلی'!$D$13:$BO$1660,50,0),"")</f>
        <v/>
      </c>
      <c r="R173" s="174" t="str">
        <f ca="1">IFERROR(VLOOKUP(ROW(A170),'فهرست بها کلی'!$D$13:$BO$1660,53,0),"")</f>
        <v/>
      </c>
      <c r="S173" s="174" t="str">
        <f ca="1">IFERROR(VLOOKUP(ROW(A170),'فهرست بها کلی'!$D$13:$BO$1660,56,0),"")</f>
        <v/>
      </c>
      <c r="T173" s="174" t="str">
        <f ca="1">IFERROR(VLOOKUP(ROW(A170),'فهرست بها کلی'!$D$13:$BO$1660,59,0),"")</f>
        <v/>
      </c>
      <c r="U173" s="174" t="str">
        <f ca="1">IFERROR(VLOOKUP(ROW(A170),'فهرست بها کلی'!$D$13:$BO$1660,62,0),"")</f>
        <v/>
      </c>
      <c r="V173" s="241">
        <f t="shared" ca="1" si="19"/>
        <v>0</v>
      </c>
      <c r="W173" s="242" t="str">
        <f t="shared" ca="1" si="20"/>
        <v/>
      </c>
      <c r="X173" s="174" t="str">
        <f ca="1">IFERROR(VLOOKUP(ROW(A170),'فهرست بها کلی'!$D$13:$BO$1660,9,0),"")</f>
        <v/>
      </c>
      <c r="Y173" s="174" t="str">
        <f ca="1">IFERROR(VLOOKUP(ROW(A170),'فهرست بها کلی'!$D$13:$BO$1660,10,0),"")</f>
        <v/>
      </c>
      <c r="Z173" s="174" t="str">
        <f ca="1">IFERROR(VLOOKUP(ROW(A170),'فهرست بها کلی'!$D$13:$BO$1660,11,0),"")</f>
        <v/>
      </c>
      <c r="AA173" s="174" t="str">
        <f ca="1">IFERROR(VLOOKUP(ROW(A170),'فهرست بها کلی'!$D$13:$BO$1660,12,0),"")</f>
        <v/>
      </c>
      <c r="AB173" s="243" t="str">
        <f t="shared" ca="1" si="21"/>
        <v/>
      </c>
      <c r="AC173" s="174" t="str">
        <f ca="1">IFERROR(VLOOKUP(ROW(A170),'فهرست بها کلی'!$D$13:$BO$1660,21,0),"")</f>
        <v/>
      </c>
      <c r="AD173" s="174" t="str">
        <f ca="1">IFERROR(VLOOKUP(ROW(A170),'فهرست بها کلی'!$D$13:$BO$1660,24,0),"")</f>
        <v/>
      </c>
      <c r="AE173" s="174" t="str">
        <f ca="1">IFERROR(VLOOKUP(ROW(A170),'فهرست بها کلی'!$D$13:$BO$1660,27,0),"")</f>
        <v/>
      </c>
      <c r="AF173" s="174" t="str">
        <f ca="1">IFERROR(VLOOKUP(ROW(A170),'فهرست بها کلی'!$D$13:$BO$1660,30,0),"")</f>
        <v/>
      </c>
      <c r="AG173" s="174" t="str">
        <f ca="1">IFERROR(VLOOKUP(ROW(A170),'فهرست بها کلی'!$D$13:$BO$1660,33,0),"")</f>
        <v/>
      </c>
      <c r="AH173" s="174" t="str">
        <f ca="1">IFERROR(VLOOKUP(ROW(A170),'فهرست بها کلی'!$D$13:$BO$1660,36,0),"")</f>
        <v/>
      </c>
      <c r="AI173" s="174" t="str">
        <f ca="1">IFERROR(VLOOKUP(ROW(A170),'فهرست بها کلی'!$D$13:$BO$1660,39,0),"")</f>
        <v/>
      </c>
      <c r="AJ173" s="174" t="str">
        <f ca="1">IFERROR(VLOOKUP(ROW(A170),'فهرست بها کلی'!$D$13:$BO$1660,42,0),"")</f>
        <v/>
      </c>
      <c r="AK173" s="174" t="str">
        <f ca="1">IFERROR(VLOOKUP(ROW(A170),'فهرست بها کلی'!$D$13:$BO$1660,45,0),"")</f>
        <v/>
      </c>
      <c r="AL173" s="174" t="str">
        <f ca="1">IFERROR(VLOOKUP(ROW(A170),'فهرست بها کلی'!$D$13:$BO$1660,48,0),"")</f>
        <v/>
      </c>
      <c r="AM173" s="174" t="str">
        <f ca="1">IFERROR(VLOOKUP(ROW(A170),'فهرست بها کلی'!$D$13:$BO$1660,51,0),"")</f>
        <v/>
      </c>
      <c r="AN173" s="174" t="str">
        <f ca="1">IFERROR(VLOOKUP(ROW(A170),'فهرست بها کلی'!$D$13:$BO$1660,54,0),"")</f>
        <v/>
      </c>
      <c r="AO173" s="174" t="str">
        <f ca="1">IFERROR(VLOOKUP(ROW(A170),'فهرست بها کلی'!$D$13:$BO$1660,57,0),"")</f>
        <v/>
      </c>
      <c r="AP173" s="174" t="str">
        <f ca="1">IFERROR(VLOOKUP(ROW(A170),'فهرست بها کلی'!$D$13:$BO$1660,60,0),"")</f>
        <v/>
      </c>
      <c r="AQ173" s="174" t="str">
        <f ca="1">IFERROR(VLOOKUP(ROW(A170),'فهرست بها کلی'!$D$13:$BO$1660,63,0),"")</f>
        <v/>
      </c>
      <c r="AR173" s="244">
        <f t="shared" ca="1" si="22"/>
        <v>0</v>
      </c>
      <c r="AS173" s="174" t="str">
        <f ca="1">IFERROR(VLOOKUP(ROW(A170),'فهرست بها کلی'!$D$13:$BO$1660,22,0),"")</f>
        <v/>
      </c>
      <c r="AT173" s="174" t="str">
        <f ca="1">IFERROR(VLOOKUP(ROW(A170),'فهرست بها کلی'!$D$13:$BO$1660,25,0),"")</f>
        <v/>
      </c>
      <c r="AU173" s="174" t="str">
        <f ca="1">IFERROR(VLOOKUP(ROW(A170),'فهرست بها کلی'!$D$13:$BO$1660,28,0),"")</f>
        <v/>
      </c>
      <c r="AV173" s="174" t="str">
        <f ca="1">IFERROR(VLOOKUP(ROW(A170),'فهرست بها کلی'!$D$13:$BO$1660,31,0),"")</f>
        <v/>
      </c>
      <c r="AW173" s="174" t="str">
        <f ca="1">IFERROR(VLOOKUP(ROW(A170),'فهرست بها کلی'!$D$13:$BO$1660,34,0),"")</f>
        <v/>
      </c>
      <c r="AX173" s="174" t="str">
        <f ca="1">IFERROR(VLOOKUP(ROW(A170),'فهرست بها کلی'!$D$13:$BO$1660,37,0),"")</f>
        <v/>
      </c>
      <c r="AY173" s="174" t="str">
        <f ca="1">IFERROR(VLOOKUP(ROW(A170),'فهرست بها کلی'!$D$13:$BO$1660,40,0),"")</f>
        <v/>
      </c>
      <c r="AZ173" s="174" t="str">
        <f ca="1">IFERROR(VLOOKUP(ROW(A170),'فهرست بها کلی'!$D$13:$BO$1660,43,0),"")</f>
        <v/>
      </c>
      <c r="BA173" s="174" t="str">
        <f ca="1">IFERROR(VLOOKUP(ROW(A170),'فهرست بها کلی'!$D$13:$BO$1660,46,0),"")</f>
        <v/>
      </c>
      <c r="BB173" s="174" t="str">
        <f ca="1">IFERROR(VLOOKUP(ROW(A170),'فهرست بها کلی'!$D$13:$BO$1660,49,0),"")</f>
        <v/>
      </c>
      <c r="BC173" s="174" t="str">
        <f ca="1">IFERROR(VLOOKUP(ROW(A170),'فهرست بها کلی'!$D$13:$BO$1660,52,0),"")</f>
        <v/>
      </c>
      <c r="BD173" s="174" t="str">
        <f ca="1">IFERROR(VLOOKUP(ROW(A170),'فهرست بها کلی'!$D$13:$BO$1660,55,0),"")</f>
        <v/>
      </c>
      <c r="BE173" s="174" t="str">
        <f ca="1">IFERROR(VLOOKUP(ROW(A170),'فهرست بها کلی'!$D$13:$BO$1660,58,0),"")</f>
        <v/>
      </c>
      <c r="BF173" s="174" t="str">
        <f ca="1">IFERROR(VLOOKUP(ROW(A170),'فهرست بها کلی'!$D$13:$BO$1660,61,0),"")</f>
        <v/>
      </c>
      <c r="BG173" s="174" t="str">
        <f ca="1">IFERROR(VLOOKUP(ROW(B170),'فهرست بها کلی'!$D$13:$BO$1660,64,0),"")</f>
        <v/>
      </c>
      <c r="BH173" s="174" t="str">
        <f ca="1">IFERROR(VLOOKUP(ROW(C170),'فهرست بها کلی'!$D$13:$BO$1660,15,0),"")</f>
        <v/>
      </c>
      <c r="BI173" s="245" t="str">
        <f t="shared" ca="1" si="23"/>
        <v xml:space="preserve"> </v>
      </c>
      <c r="BJ173" s="245" t="str">
        <f t="shared" ca="1" si="24"/>
        <v/>
      </c>
      <c r="BK173" s="189" t="str">
        <f t="shared" ca="1" si="25"/>
        <v/>
      </c>
      <c r="BL173" s="168" t="e">
        <f t="shared" ca="1" si="26"/>
        <v>#VALUE!</v>
      </c>
    </row>
    <row r="174" spans="1:64" ht="34.5" customHeight="1">
      <c r="A174" s="174" t="str">
        <f ca="1">IFERROR(VLOOKUP(ROW(A171),'فهرست بها کلی'!$D$13:$BO$1660,1,0),"")</f>
        <v/>
      </c>
      <c r="B174" s="174" t="str">
        <f ca="1">IFERROR(VLOOKUP(ROW(A171),'فهرست بها کلی'!$D$13:$BO$1660,4,0),"")</f>
        <v/>
      </c>
      <c r="C174" s="174" t="str">
        <f ca="1">IFERROR(VLOOKUP(ROW(A171),'فهرست بها کلی'!$D$13:$BO$1660,5,0),"")</f>
        <v/>
      </c>
      <c r="D174" s="174" t="str">
        <f ca="1">IFERROR(VLOOKUP(ROW(A171),'فهرست بها کلی'!$D$13:$BO$1660,6,0),"")</f>
        <v/>
      </c>
      <c r="E174" s="174" t="str">
        <f ca="1">IFERROR(VLOOKUP(ROW(A171),'فهرست بها کلی'!$D$13:$BO$1660,7,0),"")</f>
        <v/>
      </c>
      <c r="F174" s="174" t="str">
        <f ca="1">IFERROR(VLOOKUP(ROW(A171),'فهرست بها کلی'!$D$13:$BO$1660,8,0),"")</f>
        <v/>
      </c>
      <c r="G174" s="174" t="str">
        <f ca="1">IFERROR(VLOOKUP(ROW(A171),'فهرست بها کلی'!$D$13:$BO$1660,20,0),"")</f>
        <v/>
      </c>
      <c r="H174" s="174" t="str">
        <f ca="1">IFERROR(VLOOKUP(ROW(A171),'فهرست بها کلی'!$D$13:$BO$1660,23,0),"")</f>
        <v/>
      </c>
      <c r="I174" s="174" t="str">
        <f ca="1">IFERROR(VLOOKUP(ROW(A171),'فهرست بها کلی'!$D$13:$BO$1660,26,0),"")</f>
        <v/>
      </c>
      <c r="J174" s="174" t="str">
        <f ca="1">IFERROR(VLOOKUP(ROW(A171),'فهرست بها کلی'!$D$13:$BO$1660,29,0),"")</f>
        <v/>
      </c>
      <c r="K174" s="174" t="str">
        <f ca="1">IFERROR(VLOOKUP(ROW(A171),'فهرست بها کلی'!$D$13:$BO$1660,32,0),"")</f>
        <v/>
      </c>
      <c r="L174" s="174" t="str">
        <f ca="1">IFERROR(VLOOKUP(ROW(A171),'فهرست بها کلی'!$D$13:$BO$1660,35,0),"")</f>
        <v/>
      </c>
      <c r="M174" s="174" t="str">
        <f ca="1">IFERROR(VLOOKUP(ROW(A171),'فهرست بها کلی'!$D$13:$BO$1660,38,0),"")</f>
        <v/>
      </c>
      <c r="N174" s="174" t="str">
        <f ca="1">IFERROR(VLOOKUP(ROW(A171),'فهرست بها کلی'!$D$13:$BO$1660,41,0),"")</f>
        <v/>
      </c>
      <c r="O174" s="174" t="str">
        <f ca="1">IFERROR(VLOOKUP(ROW(A171),'فهرست بها کلی'!$D$13:$BO$1660,44,0),"")</f>
        <v/>
      </c>
      <c r="P174" s="174" t="str">
        <f ca="1">IFERROR(VLOOKUP(ROW(A171),'فهرست بها کلی'!$D$13:$BO$1660,47,0),"")</f>
        <v/>
      </c>
      <c r="Q174" s="174" t="str">
        <f ca="1">IFERROR(VLOOKUP(ROW(A171),'فهرست بها کلی'!$D$13:$BO$1660,50,0),"")</f>
        <v/>
      </c>
      <c r="R174" s="174" t="str">
        <f ca="1">IFERROR(VLOOKUP(ROW(A171),'فهرست بها کلی'!$D$13:$BO$1660,53,0),"")</f>
        <v/>
      </c>
      <c r="S174" s="174" t="str">
        <f ca="1">IFERROR(VLOOKUP(ROW(A171),'فهرست بها کلی'!$D$13:$BO$1660,56,0),"")</f>
        <v/>
      </c>
      <c r="T174" s="174" t="str">
        <f ca="1">IFERROR(VLOOKUP(ROW(A171),'فهرست بها کلی'!$D$13:$BO$1660,59,0),"")</f>
        <v/>
      </c>
      <c r="U174" s="174" t="str">
        <f ca="1">IFERROR(VLOOKUP(ROW(A171),'فهرست بها کلی'!$D$13:$BO$1660,62,0),"")</f>
        <v/>
      </c>
      <c r="V174" s="241">
        <f t="shared" ca="1" si="19"/>
        <v>0</v>
      </c>
      <c r="W174" s="242" t="str">
        <f t="shared" ca="1" si="20"/>
        <v/>
      </c>
      <c r="X174" s="174" t="str">
        <f ca="1">IFERROR(VLOOKUP(ROW(A171),'فهرست بها کلی'!$D$13:$BO$1660,9,0),"")</f>
        <v/>
      </c>
      <c r="Y174" s="174" t="str">
        <f ca="1">IFERROR(VLOOKUP(ROW(A171),'فهرست بها کلی'!$D$13:$BO$1660,10,0),"")</f>
        <v/>
      </c>
      <c r="Z174" s="174" t="str">
        <f ca="1">IFERROR(VLOOKUP(ROW(A171),'فهرست بها کلی'!$D$13:$BO$1660,11,0),"")</f>
        <v/>
      </c>
      <c r="AA174" s="174" t="str">
        <f ca="1">IFERROR(VLOOKUP(ROW(A171),'فهرست بها کلی'!$D$13:$BO$1660,12,0),"")</f>
        <v/>
      </c>
      <c r="AB174" s="243" t="str">
        <f t="shared" ca="1" si="21"/>
        <v/>
      </c>
      <c r="AC174" s="174" t="str">
        <f ca="1">IFERROR(VLOOKUP(ROW(A171),'فهرست بها کلی'!$D$13:$BO$1660,21,0),"")</f>
        <v/>
      </c>
      <c r="AD174" s="174" t="str">
        <f ca="1">IFERROR(VLOOKUP(ROW(A171),'فهرست بها کلی'!$D$13:$BO$1660,24,0),"")</f>
        <v/>
      </c>
      <c r="AE174" s="174" t="str">
        <f ca="1">IFERROR(VLOOKUP(ROW(A171),'فهرست بها کلی'!$D$13:$BO$1660,27,0),"")</f>
        <v/>
      </c>
      <c r="AF174" s="174" t="str">
        <f ca="1">IFERROR(VLOOKUP(ROW(A171),'فهرست بها کلی'!$D$13:$BO$1660,30,0),"")</f>
        <v/>
      </c>
      <c r="AG174" s="174" t="str">
        <f ca="1">IFERROR(VLOOKUP(ROW(A171),'فهرست بها کلی'!$D$13:$BO$1660,33,0),"")</f>
        <v/>
      </c>
      <c r="AH174" s="174" t="str">
        <f ca="1">IFERROR(VLOOKUP(ROW(A171),'فهرست بها کلی'!$D$13:$BO$1660,36,0),"")</f>
        <v/>
      </c>
      <c r="AI174" s="174" t="str">
        <f ca="1">IFERROR(VLOOKUP(ROW(A171),'فهرست بها کلی'!$D$13:$BO$1660,39,0),"")</f>
        <v/>
      </c>
      <c r="AJ174" s="174" t="str">
        <f ca="1">IFERROR(VLOOKUP(ROW(A171),'فهرست بها کلی'!$D$13:$BO$1660,42,0),"")</f>
        <v/>
      </c>
      <c r="AK174" s="174" t="str">
        <f ca="1">IFERROR(VLOOKUP(ROW(A171),'فهرست بها کلی'!$D$13:$BO$1660,45,0),"")</f>
        <v/>
      </c>
      <c r="AL174" s="174" t="str">
        <f ca="1">IFERROR(VLOOKUP(ROW(A171),'فهرست بها کلی'!$D$13:$BO$1660,48,0),"")</f>
        <v/>
      </c>
      <c r="AM174" s="174" t="str">
        <f ca="1">IFERROR(VLOOKUP(ROW(A171),'فهرست بها کلی'!$D$13:$BO$1660,51,0),"")</f>
        <v/>
      </c>
      <c r="AN174" s="174" t="str">
        <f ca="1">IFERROR(VLOOKUP(ROW(A171),'فهرست بها کلی'!$D$13:$BO$1660,54,0),"")</f>
        <v/>
      </c>
      <c r="AO174" s="174" t="str">
        <f ca="1">IFERROR(VLOOKUP(ROW(A171),'فهرست بها کلی'!$D$13:$BO$1660,57,0),"")</f>
        <v/>
      </c>
      <c r="AP174" s="174" t="str">
        <f ca="1">IFERROR(VLOOKUP(ROW(A171),'فهرست بها کلی'!$D$13:$BO$1660,60,0),"")</f>
        <v/>
      </c>
      <c r="AQ174" s="174" t="str">
        <f ca="1">IFERROR(VLOOKUP(ROW(A171),'فهرست بها کلی'!$D$13:$BO$1660,63,0),"")</f>
        <v/>
      </c>
      <c r="AR174" s="244">
        <f t="shared" ca="1" si="22"/>
        <v>0</v>
      </c>
      <c r="AS174" s="174" t="str">
        <f ca="1">IFERROR(VLOOKUP(ROW(A171),'فهرست بها کلی'!$D$13:$BO$1660,22,0),"")</f>
        <v/>
      </c>
      <c r="AT174" s="174" t="str">
        <f ca="1">IFERROR(VLOOKUP(ROW(A171),'فهرست بها کلی'!$D$13:$BO$1660,25,0),"")</f>
        <v/>
      </c>
      <c r="AU174" s="174" t="str">
        <f ca="1">IFERROR(VLOOKUP(ROW(A171),'فهرست بها کلی'!$D$13:$BO$1660,28,0),"")</f>
        <v/>
      </c>
      <c r="AV174" s="174" t="str">
        <f ca="1">IFERROR(VLOOKUP(ROW(A171),'فهرست بها کلی'!$D$13:$BO$1660,31,0),"")</f>
        <v/>
      </c>
      <c r="AW174" s="174" t="str">
        <f ca="1">IFERROR(VLOOKUP(ROW(A171),'فهرست بها کلی'!$D$13:$BO$1660,34,0),"")</f>
        <v/>
      </c>
      <c r="AX174" s="174" t="str">
        <f ca="1">IFERROR(VLOOKUP(ROW(A171),'فهرست بها کلی'!$D$13:$BO$1660,37,0),"")</f>
        <v/>
      </c>
      <c r="AY174" s="174" t="str">
        <f ca="1">IFERROR(VLOOKUP(ROW(A171),'فهرست بها کلی'!$D$13:$BO$1660,40,0),"")</f>
        <v/>
      </c>
      <c r="AZ174" s="174" t="str">
        <f ca="1">IFERROR(VLOOKUP(ROW(A171),'فهرست بها کلی'!$D$13:$BO$1660,43,0),"")</f>
        <v/>
      </c>
      <c r="BA174" s="174" t="str">
        <f ca="1">IFERROR(VLOOKUP(ROW(A171),'فهرست بها کلی'!$D$13:$BO$1660,46,0),"")</f>
        <v/>
      </c>
      <c r="BB174" s="174" t="str">
        <f ca="1">IFERROR(VLOOKUP(ROW(A171),'فهرست بها کلی'!$D$13:$BO$1660,49,0),"")</f>
        <v/>
      </c>
      <c r="BC174" s="174" t="str">
        <f ca="1">IFERROR(VLOOKUP(ROW(A171),'فهرست بها کلی'!$D$13:$BO$1660,52,0),"")</f>
        <v/>
      </c>
      <c r="BD174" s="174" t="str">
        <f ca="1">IFERROR(VLOOKUP(ROW(A171),'فهرست بها کلی'!$D$13:$BO$1660,55,0),"")</f>
        <v/>
      </c>
      <c r="BE174" s="174" t="str">
        <f ca="1">IFERROR(VLOOKUP(ROW(A171),'فهرست بها کلی'!$D$13:$BO$1660,58,0),"")</f>
        <v/>
      </c>
      <c r="BF174" s="174" t="str">
        <f ca="1">IFERROR(VLOOKUP(ROW(A171),'فهرست بها کلی'!$D$13:$BO$1660,61,0),"")</f>
        <v/>
      </c>
      <c r="BG174" s="174" t="str">
        <f ca="1">IFERROR(VLOOKUP(ROW(B171),'فهرست بها کلی'!$D$13:$BO$1660,64,0),"")</f>
        <v/>
      </c>
      <c r="BH174" s="174" t="str">
        <f ca="1">IFERROR(VLOOKUP(ROW(C171),'فهرست بها کلی'!$D$13:$BO$1660,15,0),"")</f>
        <v/>
      </c>
      <c r="BI174" s="245" t="str">
        <f t="shared" ca="1" si="23"/>
        <v xml:space="preserve"> </v>
      </c>
      <c r="BJ174" s="245" t="str">
        <f t="shared" ca="1" si="24"/>
        <v/>
      </c>
      <c r="BK174" s="189" t="str">
        <f t="shared" ca="1" si="25"/>
        <v/>
      </c>
      <c r="BL174" s="168" t="e">
        <f t="shared" ca="1" si="26"/>
        <v>#VALUE!</v>
      </c>
    </row>
    <row r="175" spans="1:64" ht="34.5" customHeight="1">
      <c r="A175" s="174" t="str">
        <f ca="1">IFERROR(VLOOKUP(ROW(A172),'فهرست بها کلی'!$D$13:$BO$1660,1,0),"")</f>
        <v/>
      </c>
      <c r="B175" s="174" t="str">
        <f ca="1">IFERROR(VLOOKUP(ROW(A172),'فهرست بها کلی'!$D$13:$BO$1660,4,0),"")</f>
        <v/>
      </c>
      <c r="C175" s="174" t="str">
        <f ca="1">IFERROR(VLOOKUP(ROW(A172),'فهرست بها کلی'!$D$13:$BO$1660,5,0),"")</f>
        <v/>
      </c>
      <c r="D175" s="174" t="str">
        <f ca="1">IFERROR(VLOOKUP(ROW(A172),'فهرست بها کلی'!$D$13:$BO$1660,6,0),"")</f>
        <v/>
      </c>
      <c r="E175" s="174" t="str">
        <f ca="1">IFERROR(VLOOKUP(ROW(A172),'فهرست بها کلی'!$D$13:$BO$1660,7,0),"")</f>
        <v/>
      </c>
      <c r="F175" s="174" t="str">
        <f ca="1">IFERROR(VLOOKUP(ROW(A172),'فهرست بها کلی'!$D$13:$BO$1660,8,0),"")</f>
        <v/>
      </c>
      <c r="G175" s="174" t="str">
        <f ca="1">IFERROR(VLOOKUP(ROW(A172),'فهرست بها کلی'!$D$13:$BO$1660,20,0),"")</f>
        <v/>
      </c>
      <c r="H175" s="174" t="str">
        <f ca="1">IFERROR(VLOOKUP(ROW(A172),'فهرست بها کلی'!$D$13:$BO$1660,23,0),"")</f>
        <v/>
      </c>
      <c r="I175" s="174" t="str">
        <f ca="1">IFERROR(VLOOKUP(ROW(A172),'فهرست بها کلی'!$D$13:$BO$1660,26,0),"")</f>
        <v/>
      </c>
      <c r="J175" s="174" t="str">
        <f ca="1">IFERROR(VLOOKUP(ROW(A172),'فهرست بها کلی'!$D$13:$BO$1660,29,0),"")</f>
        <v/>
      </c>
      <c r="K175" s="174" t="str">
        <f ca="1">IFERROR(VLOOKUP(ROW(A172),'فهرست بها کلی'!$D$13:$BO$1660,32,0),"")</f>
        <v/>
      </c>
      <c r="L175" s="174" t="str">
        <f ca="1">IFERROR(VLOOKUP(ROW(A172),'فهرست بها کلی'!$D$13:$BO$1660,35,0),"")</f>
        <v/>
      </c>
      <c r="M175" s="174" t="str">
        <f ca="1">IFERROR(VLOOKUP(ROW(A172),'فهرست بها کلی'!$D$13:$BO$1660,38,0),"")</f>
        <v/>
      </c>
      <c r="N175" s="174" t="str">
        <f ca="1">IFERROR(VLOOKUP(ROW(A172),'فهرست بها کلی'!$D$13:$BO$1660,41,0),"")</f>
        <v/>
      </c>
      <c r="O175" s="174" t="str">
        <f ca="1">IFERROR(VLOOKUP(ROW(A172),'فهرست بها کلی'!$D$13:$BO$1660,44,0),"")</f>
        <v/>
      </c>
      <c r="P175" s="174" t="str">
        <f ca="1">IFERROR(VLOOKUP(ROW(A172),'فهرست بها کلی'!$D$13:$BO$1660,47,0),"")</f>
        <v/>
      </c>
      <c r="Q175" s="174" t="str">
        <f ca="1">IFERROR(VLOOKUP(ROW(A172),'فهرست بها کلی'!$D$13:$BO$1660,50,0),"")</f>
        <v/>
      </c>
      <c r="R175" s="174" t="str">
        <f ca="1">IFERROR(VLOOKUP(ROW(A172),'فهرست بها کلی'!$D$13:$BO$1660,53,0),"")</f>
        <v/>
      </c>
      <c r="S175" s="174" t="str">
        <f ca="1">IFERROR(VLOOKUP(ROW(A172),'فهرست بها کلی'!$D$13:$BO$1660,56,0),"")</f>
        <v/>
      </c>
      <c r="T175" s="174" t="str">
        <f ca="1">IFERROR(VLOOKUP(ROW(A172),'فهرست بها کلی'!$D$13:$BO$1660,59,0),"")</f>
        <v/>
      </c>
      <c r="U175" s="174" t="str">
        <f ca="1">IFERROR(VLOOKUP(ROW(A172),'فهرست بها کلی'!$D$13:$BO$1660,62,0),"")</f>
        <v/>
      </c>
      <c r="V175" s="241">
        <f t="shared" ca="1" si="19"/>
        <v>0</v>
      </c>
      <c r="W175" s="242" t="str">
        <f t="shared" ca="1" si="20"/>
        <v/>
      </c>
      <c r="X175" s="174" t="str">
        <f ca="1">IFERROR(VLOOKUP(ROW(A172),'فهرست بها کلی'!$D$13:$BO$1660,9,0),"")</f>
        <v/>
      </c>
      <c r="Y175" s="174" t="str">
        <f ca="1">IFERROR(VLOOKUP(ROW(A172),'فهرست بها کلی'!$D$13:$BO$1660,10,0),"")</f>
        <v/>
      </c>
      <c r="Z175" s="174" t="str">
        <f ca="1">IFERROR(VLOOKUP(ROW(A172),'فهرست بها کلی'!$D$13:$BO$1660,11,0),"")</f>
        <v/>
      </c>
      <c r="AA175" s="174" t="str">
        <f ca="1">IFERROR(VLOOKUP(ROW(A172),'فهرست بها کلی'!$D$13:$BO$1660,12,0),"")</f>
        <v/>
      </c>
      <c r="AB175" s="243" t="str">
        <f t="shared" ca="1" si="21"/>
        <v/>
      </c>
      <c r="AC175" s="174" t="str">
        <f ca="1">IFERROR(VLOOKUP(ROW(A172),'فهرست بها کلی'!$D$13:$BO$1660,21,0),"")</f>
        <v/>
      </c>
      <c r="AD175" s="174" t="str">
        <f ca="1">IFERROR(VLOOKUP(ROW(A172),'فهرست بها کلی'!$D$13:$BO$1660,24,0),"")</f>
        <v/>
      </c>
      <c r="AE175" s="174" t="str">
        <f ca="1">IFERROR(VLOOKUP(ROW(A172),'فهرست بها کلی'!$D$13:$BO$1660,27,0),"")</f>
        <v/>
      </c>
      <c r="AF175" s="174" t="str">
        <f ca="1">IFERROR(VLOOKUP(ROW(A172),'فهرست بها کلی'!$D$13:$BO$1660,30,0),"")</f>
        <v/>
      </c>
      <c r="AG175" s="174" t="str">
        <f ca="1">IFERROR(VLOOKUP(ROW(A172),'فهرست بها کلی'!$D$13:$BO$1660,33,0),"")</f>
        <v/>
      </c>
      <c r="AH175" s="174" t="str">
        <f ca="1">IFERROR(VLOOKUP(ROW(A172),'فهرست بها کلی'!$D$13:$BO$1660,36,0),"")</f>
        <v/>
      </c>
      <c r="AI175" s="174" t="str">
        <f ca="1">IFERROR(VLOOKUP(ROW(A172),'فهرست بها کلی'!$D$13:$BO$1660,39,0),"")</f>
        <v/>
      </c>
      <c r="AJ175" s="174" t="str">
        <f ca="1">IFERROR(VLOOKUP(ROW(A172),'فهرست بها کلی'!$D$13:$BO$1660,42,0),"")</f>
        <v/>
      </c>
      <c r="AK175" s="174" t="str">
        <f ca="1">IFERROR(VLOOKUP(ROW(A172),'فهرست بها کلی'!$D$13:$BO$1660,45,0),"")</f>
        <v/>
      </c>
      <c r="AL175" s="174" t="str">
        <f ca="1">IFERROR(VLOOKUP(ROW(A172),'فهرست بها کلی'!$D$13:$BO$1660,48,0),"")</f>
        <v/>
      </c>
      <c r="AM175" s="174" t="str">
        <f ca="1">IFERROR(VLOOKUP(ROW(A172),'فهرست بها کلی'!$D$13:$BO$1660,51,0),"")</f>
        <v/>
      </c>
      <c r="AN175" s="174" t="str">
        <f ca="1">IFERROR(VLOOKUP(ROW(A172),'فهرست بها کلی'!$D$13:$BO$1660,54,0),"")</f>
        <v/>
      </c>
      <c r="AO175" s="174" t="str">
        <f ca="1">IFERROR(VLOOKUP(ROW(A172),'فهرست بها کلی'!$D$13:$BO$1660,57,0),"")</f>
        <v/>
      </c>
      <c r="AP175" s="174" t="str">
        <f ca="1">IFERROR(VLOOKUP(ROW(A172),'فهرست بها کلی'!$D$13:$BO$1660,60,0),"")</f>
        <v/>
      </c>
      <c r="AQ175" s="174" t="str">
        <f ca="1">IFERROR(VLOOKUP(ROW(A172),'فهرست بها کلی'!$D$13:$BO$1660,63,0),"")</f>
        <v/>
      </c>
      <c r="AR175" s="244">
        <f t="shared" ca="1" si="22"/>
        <v>0</v>
      </c>
      <c r="AS175" s="174" t="str">
        <f ca="1">IFERROR(VLOOKUP(ROW(A172),'فهرست بها کلی'!$D$13:$BO$1660,22,0),"")</f>
        <v/>
      </c>
      <c r="AT175" s="174" t="str">
        <f ca="1">IFERROR(VLOOKUP(ROW(A172),'فهرست بها کلی'!$D$13:$BO$1660,25,0),"")</f>
        <v/>
      </c>
      <c r="AU175" s="174" t="str">
        <f ca="1">IFERROR(VLOOKUP(ROW(A172),'فهرست بها کلی'!$D$13:$BO$1660,28,0),"")</f>
        <v/>
      </c>
      <c r="AV175" s="174" t="str">
        <f ca="1">IFERROR(VLOOKUP(ROW(A172),'فهرست بها کلی'!$D$13:$BO$1660,31,0),"")</f>
        <v/>
      </c>
      <c r="AW175" s="174" t="str">
        <f ca="1">IFERROR(VLOOKUP(ROW(A172),'فهرست بها کلی'!$D$13:$BO$1660,34,0),"")</f>
        <v/>
      </c>
      <c r="AX175" s="174" t="str">
        <f ca="1">IFERROR(VLOOKUP(ROW(A172),'فهرست بها کلی'!$D$13:$BO$1660,37,0),"")</f>
        <v/>
      </c>
      <c r="AY175" s="174" t="str">
        <f ca="1">IFERROR(VLOOKUP(ROW(A172),'فهرست بها کلی'!$D$13:$BO$1660,40,0),"")</f>
        <v/>
      </c>
      <c r="AZ175" s="174" t="str">
        <f ca="1">IFERROR(VLOOKUP(ROW(A172),'فهرست بها کلی'!$D$13:$BO$1660,43,0),"")</f>
        <v/>
      </c>
      <c r="BA175" s="174" t="str">
        <f ca="1">IFERROR(VLOOKUP(ROW(A172),'فهرست بها کلی'!$D$13:$BO$1660,46,0),"")</f>
        <v/>
      </c>
      <c r="BB175" s="174" t="str">
        <f ca="1">IFERROR(VLOOKUP(ROW(A172),'فهرست بها کلی'!$D$13:$BO$1660,49,0),"")</f>
        <v/>
      </c>
      <c r="BC175" s="174" t="str">
        <f ca="1">IFERROR(VLOOKUP(ROW(A172),'فهرست بها کلی'!$D$13:$BO$1660,52,0),"")</f>
        <v/>
      </c>
      <c r="BD175" s="174" t="str">
        <f ca="1">IFERROR(VLOOKUP(ROW(A172),'فهرست بها کلی'!$D$13:$BO$1660,55,0),"")</f>
        <v/>
      </c>
      <c r="BE175" s="174" t="str">
        <f ca="1">IFERROR(VLOOKUP(ROW(A172),'فهرست بها کلی'!$D$13:$BO$1660,58,0),"")</f>
        <v/>
      </c>
      <c r="BF175" s="174" t="str">
        <f ca="1">IFERROR(VLOOKUP(ROW(A172),'فهرست بها کلی'!$D$13:$BO$1660,61,0),"")</f>
        <v/>
      </c>
      <c r="BG175" s="174" t="str">
        <f ca="1">IFERROR(VLOOKUP(ROW(B172),'فهرست بها کلی'!$D$13:$BO$1660,64,0),"")</f>
        <v/>
      </c>
      <c r="BH175" s="174" t="str">
        <f ca="1">IFERROR(VLOOKUP(ROW(C172),'فهرست بها کلی'!$D$13:$BO$1660,15,0),"")</f>
        <v/>
      </c>
      <c r="BI175" s="245" t="str">
        <f t="shared" ca="1" si="23"/>
        <v xml:space="preserve"> </v>
      </c>
      <c r="BJ175" s="245" t="str">
        <f t="shared" ca="1" si="24"/>
        <v/>
      </c>
      <c r="BK175" s="189" t="str">
        <f t="shared" ca="1" si="25"/>
        <v/>
      </c>
      <c r="BL175" s="168" t="e">
        <f t="shared" ca="1" si="26"/>
        <v>#VALUE!</v>
      </c>
    </row>
    <row r="176" spans="1:64" ht="34.5" customHeight="1">
      <c r="A176" s="174" t="str">
        <f ca="1">IFERROR(VLOOKUP(ROW(A173),'فهرست بها کلی'!$D$13:$BO$1660,1,0),"")</f>
        <v/>
      </c>
      <c r="B176" s="174" t="str">
        <f ca="1">IFERROR(VLOOKUP(ROW(A173),'فهرست بها کلی'!$D$13:$BO$1660,4,0),"")</f>
        <v/>
      </c>
      <c r="C176" s="174" t="str">
        <f ca="1">IFERROR(VLOOKUP(ROW(A173),'فهرست بها کلی'!$D$13:$BO$1660,5,0),"")</f>
        <v/>
      </c>
      <c r="D176" s="174" t="str">
        <f ca="1">IFERROR(VLOOKUP(ROW(A173),'فهرست بها کلی'!$D$13:$BO$1660,6,0),"")</f>
        <v/>
      </c>
      <c r="E176" s="174" t="str">
        <f ca="1">IFERROR(VLOOKUP(ROW(A173),'فهرست بها کلی'!$D$13:$BO$1660,7,0),"")</f>
        <v/>
      </c>
      <c r="F176" s="174" t="str">
        <f ca="1">IFERROR(VLOOKUP(ROW(A173),'فهرست بها کلی'!$D$13:$BO$1660,8,0),"")</f>
        <v/>
      </c>
      <c r="G176" s="174" t="str">
        <f ca="1">IFERROR(VLOOKUP(ROW(A173),'فهرست بها کلی'!$D$13:$BO$1660,20,0),"")</f>
        <v/>
      </c>
      <c r="H176" s="174" t="str">
        <f ca="1">IFERROR(VLOOKUP(ROW(A173),'فهرست بها کلی'!$D$13:$BO$1660,23,0),"")</f>
        <v/>
      </c>
      <c r="I176" s="174" t="str">
        <f ca="1">IFERROR(VLOOKUP(ROW(A173),'فهرست بها کلی'!$D$13:$BO$1660,26,0),"")</f>
        <v/>
      </c>
      <c r="J176" s="174" t="str">
        <f ca="1">IFERROR(VLOOKUP(ROW(A173),'فهرست بها کلی'!$D$13:$BO$1660,29,0),"")</f>
        <v/>
      </c>
      <c r="K176" s="174" t="str">
        <f ca="1">IFERROR(VLOOKUP(ROW(A173),'فهرست بها کلی'!$D$13:$BO$1660,32,0),"")</f>
        <v/>
      </c>
      <c r="L176" s="174" t="str">
        <f ca="1">IFERROR(VLOOKUP(ROW(A173),'فهرست بها کلی'!$D$13:$BO$1660,35,0),"")</f>
        <v/>
      </c>
      <c r="M176" s="174" t="str">
        <f ca="1">IFERROR(VLOOKUP(ROW(A173),'فهرست بها کلی'!$D$13:$BO$1660,38,0),"")</f>
        <v/>
      </c>
      <c r="N176" s="174" t="str">
        <f ca="1">IFERROR(VLOOKUP(ROW(A173),'فهرست بها کلی'!$D$13:$BO$1660,41,0),"")</f>
        <v/>
      </c>
      <c r="O176" s="174" t="str">
        <f ca="1">IFERROR(VLOOKUP(ROW(A173),'فهرست بها کلی'!$D$13:$BO$1660,44,0),"")</f>
        <v/>
      </c>
      <c r="P176" s="174" t="str">
        <f ca="1">IFERROR(VLOOKUP(ROW(A173),'فهرست بها کلی'!$D$13:$BO$1660,47,0),"")</f>
        <v/>
      </c>
      <c r="Q176" s="174" t="str">
        <f ca="1">IFERROR(VLOOKUP(ROW(A173),'فهرست بها کلی'!$D$13:$BO$1660,50,0),"")</f>
        <v/>
      </c>
      <c r="R176" s="174" t="str">
        <f ca="1">IFERROR(VLOOKUP(ROW(A173),'فهرست بها کلی'!$D$13:$BO$1660,53,0),"")</f>
        <v/>
      </c>
      <c r="S176" s="174" t="str">
        <f ca="1">IFERROR(VLOOKUP(ROW(A173),'فهرست بها کلی'!$D$13:$BO$1660,56,0),"")</f>
        <v/>
      </c>
      <c r="T176" s="174" t="str">
        <f ca="1">IFERROR(VLOOKUP(ROW(A173),'فهرست بها کلی'!$D$13:$BO$1660,59,0),"")</f>
        <v/>
      </c>
      <c r="U176" s="174" t="str">
        <f ca="1">IFERROR(VLOOKUP(ROW(A173),'فهرست بها کلی'!$D$13:$BO$1660,62,0),"")</f>
        <v/>
      </c>
      <c r="V176" s="241">
        <f t="shared" ca="1" si="19"/>
        <v>0</v>
      </c>
      <c r="W176" s="242" t="str">
        <f t="shared" ca="1" si="20"/>
        <v/>
      </c>
      <c r="X176" s="174" t="str">
        <f ca="1">IFERROR(VLOOKUP(ROW(A173),'فهرست بها کلی'!$D$13:$BO$1660,9,0),"")</f>
        <v/>
      </c>
      <c r="Y176" s="174" t="str">
        <f ca="1">IFERROR(VLOOKUP(ROW(A173),'فهرست بها کلی'!$D$13:$BO$1660,10,0),"")</f>
        <v/>
      </c>
      <c r="Z176" s="174" t="str">
        <f ca="1">IFERROR(VLOOKUP(ROW(A173),'فهرست بها کلی'!$D$13:$BO$1660,11,0),"")</f>
        <v/>
      </c>
      <c r="AA176" s="174" t="str">
        <f ca="1">IFERROR(VLOOKUP(ROW(A173),'فهرست بها کلی'!$D$13:$BO$1660,12,0),"")</f>
        <v/>
      </c>
      <c r="AB176" s="243" t="str">
        <f t="shared" ca="1" si="21"/>
        <v/>
      </c>
      <c r="AC176" s="174" t="str">
        <f ca="1">IFERROR(VLOOKUP(ROW(A173),'فهرست بها کلی'!$D$13:$BO$1660,21,0),"")</f>
        <v/>
      </c>
      <c r="AD176" s="174" t="str">
        <f ca="1">IFERROR(VLOOKUP(ROW(A173),'فهرست بها کلی'!$D$13:$BO$1660,24,0),"")</f>
        <v/>
      </c>
      <c r="AE176" s="174" t="str">
        <f ca="1">IFERROR(VLOOKUP(ROW(A173),'فهرست بها کلی'!$D$13:$BO$1660,27,0),"")</f>
        <v/>
      </c>
      <c r="AF176" s="174" t="str">
        <f ca="1">IFERROR(VLOOKUP(ROW(A173),'فهرست بها کلی'!$D$13:$BO$1660,30,0),"")</f>
        <v/>
      </c>
      <c r="AG176" s="174" t="str">
        <f ca="1">IFERROR(VLOOKUP(ROW(A173),'فهرست بها کلی'!$D$13:$BO$1660,33,0),"")</f>
        <v/>
      </c>
      <c r="AH176" s="174" t="str">
        <f ca="1">IFERROR(VLOOKUP(ROW(A173),'فهرست بها کلی'!$D$13:$BO$1660,36,0),"")</f>
        <v/>
      </c>
      <c r="AI176" s="174" t="str">
        <f ca="1">IFERROR(VLOOKUP(ROW(A173),'فهرست بها کلی'!$D$13:$BO$1660,39,0),"")</f>
        <v/>
      </c>
      <c r="AJ176" s="174" t="str">
        <f ca="1">IFERROR(VLOOKUP(ROW(A173),'فهرست بها کلی'!$D$13:$BO$1660,42,0),"")</f>
        <v/>
      </c>
      <c r="AK176" s="174" t="str">
        <f ca="1">IFERROR(VLOOKUP(ROW(A173),'فهرست بها کلی'!$D$13:$BO$1660,45,0),"")</f>
        <v/>
      </c>
      <c r="AL176" s="174" t="str">
        <f ca="1">IFERROR(VLOOKUP(ROW(A173),'فهرست بها کلی'!$D$13:$BO$1660,48,0),"")</f>
        <v/>
      </c>
      <c r="AM176" s="174" t="str">
        <f ca="1">IFERROR(VLOOKUP(ROW(A173),'فهرست بها کلی'!$D$13:$BO$1660,51,0),"")</f>
        <v/>
      </c>
      <c r="AN176" s="174" t="str">
        <f ca="1">IFERROR(VLOOKUP(ROW(A173),'فهرست بها کلی'!$D$13:$BO$1660,54,0),"")</f>
        <v/>
      </c>
      <c r="AO176" s="174" t="str">
        <f ca="1">IFERROR(VLOOKUP(ROW(A173),'فهرست بها کلی'!$D$13:$BO$1660,57,0),"")</f>
        <v/>
      </c>
      <c r="AP176" s="174" t="str">
        <f ca="1">IFERROR(VLOOKUP(ROW(A173),'فهرست بها کلی'!$D$13:$BO$1660,60,0),"")</f>
        <v/>
      </c>
      <c r="AQ176" s="174" t="str">
        <f ca="1">IFERROR(VLOOKUP(ROW(A173),'فهرست بها کلی'!$D$13:$BO$1660,63,0),"")</f>
        <v/>
      </c>
      <c r="AR176" s="244">
        <f t="shared" ca="1" si="22"/>
        <v>0</v>
      </c>
      <c r="AS176" s="174" t="str">
        <f ca="1">IFERROR(VLOOKUP(ROW(A173),'فهرست بها کلی'!$D$13:$BO$1660,22,0),"")</f>
        <v/>
      </c>
      <c r="AT176" s="174" t="str">
        <f ca="1">IFERROR(VLOOKUP(ROW(A173),'فهرست بها کلی'!$D$13:$BO$1660,25,0),"")</f>
        <v/>
      </c>
      <c r="AU176" s="174" t="str">
        <f ca="1">IFERROR(VLOOKUP(ROW(A173),'فهرست بها کلی'!$D$13:$BO$1660,28,0),"")</f>
        <v/>
      </c>
      <c r="AV176" s="174" t="str">
        <f ca="1">IFERROR(VLOOKUP(ROW(A173),'فهرست بها کلی'!$D$13:$BO$1660,31,0),"")</f>
        <v/>
      </c>
      <c r="AW176" s="174" t="str">
        <f ca="1">IFERROR(VLOOKUP(ROW(A173),'فهرست بها کلی'!$D$13:$BO$1660,34,0),"")</f>
        <v/>
      </c>
      <c r="AX176" s="174" t="str">
        <f ca="1">IFERROR(VLOOKUP(ROW(A173),'فهرست بها کلی'!$D$13:$BO$1660,37,0),"")</f>
        <v/>
      </c>
      <c r="AY176" s="174" t="str">
        <f ca="1">IFERROR(VLOOKUP(ROW(A173),'فهرست بها کلی'!$D$13:$BO$1660,40,0),"")</f>
        <v/>
      </c>
      <c r="AZ176" s="174" t="str">
        <f ca="1">IFERROR(VLOOKUP(ROW(A173),'فهرست بها کلی'!$D$13:$BO$1660,43,0),"")</f>
        <v/>
      </c>
      <c r="BA176" s="174" t="str">
        <f ca="1">IFERROR(VLOOKUP(ROW(A173),'فهرست بها کلی'!$D$13:$BO$1660,46,0),"")</f>
        <v/>
      </c>
      <c r="BB176" s="174" t="str">
        <f ca="1">IFERROR(VLOOKUP(ROW(A173),'فهرست بها کلی'!$D$13:$BO$1660,49,0),"")</f>
        <v/>
      </c>
      <c r="BC176" s="174" t="str">
        <f ca="1">IFERROR(VLOOKUP(ROW(A173),'فهرست بها کلی'!$D$13:$BO$1660,52,0),"")</f>
        <v/>
      </c>
      <c r="BD176" s="174" t="str">
        <f ca="1">IFERROR(VLOOKUP(ROW(A173),'فهرست بها کلی'!$D$13:$BO$1660,55,0),"")</f>
        <v/>
      </c>
      <c r="BE176" s="174" t="str">
        <f ca="1">IFERROR(VLOOKUP(ROW(A173),'فهرست بها کلی'!$D$13:$BO$1660,58,0),"")</f>
        <v/>
      </c>
      <c r="BF176" s="174" t="str">
        <f ca="1">IFERROR(VLOOKUP(ROW(A173),'فهرست بها کلی'!$D$13:$BO$1660,61,0),"")</f>
        <v/>
      </c>
      <c r="BG176" s="174" t="str">
        <f ca="1">IFERROR(VLOOKUP(ROW(B173),'فهرست بها کلی'!$D$13:$BO$1660,64,0),"")</f>
        <v/>
      </c>
      <c r="BH176" s="174" t="str">
        <f ca="1">IFERROR(VLOOKUP(ROW(C173),'فهرست بها کلی'!$D$13:$BO$1660,15,0),"")</f>
        <v/>
      </c>
      <c r="BI176" s="245" t="str">
        <f t="shared" ca="1" si="23"/>
        <v xml:space="preserve"> </v>
      </c>
      <c r="BJ176" s="245" t="str">
        <f t="shared" ca="1" si="24"/>
        <v/>
      </c>
      <c r="BK176" s="189" t="str">
        <f t="shared" ca="1" si="25"/>
        <v/>
      </c>
      <c r="BL176" s="168" t="e">
        <f t="shared" ca="1" si="26"/>
        <v>#VALUE!</v>
      </c>
    </row>
    <row r="177" spans="1:64" ht="34.5" customHeight="1">
      <c r="A177" s="174" t="str">
        <f ca="1">IFERROR(VLOOKUP(ROW(A174),'فهرست بها کلی'!$D$13:$BO$1660,1,0),"")</f>
        <v/>
      </c>
      <c r="B177" s="174" t="str">
        <f ca="1">IFERROR(VLOOKUP(ROW(A174),'فهرست بها کلی'!$D$13:$BO$1660,4,0),"")</f>
        <v/>
      </c>
      <c r="C177" s="174" t="str">
        <f ca="1">IFERROR(VLOOKUP(ROW(A174),'فهرست بها کلی'!$D$13:$BO$1660,5,0),"")</f>
        <v/>
      </c>
      <c r="D177" s="174" t="str">
        <f ca="1">IFERROR(VLOOKUP(ROW(A174),'فهرست بها کلی'!$D$13:$BO$1660,6,0),"")</f>
        <v/>
      </c>
      <c r="E177" s="174" t="str">
        <f ca="1">IFERROR(VLOOKUP(ROW(A174),'فهرست بها کلی'!$D$13:$BO$1660,7,0),"")</f>
        <v/>
      </c>
      <c r="F177" s="174" t="str">
        <f ca="1">IFERROR(VLOOKUP(ROW(A174),'فهرست بها کلی'!$D$13:$BO$1660,8,0),"")</f>
        <v/>
      </c>
      <c r="G177" s="174" t="str">
        <f ca="1">IFERROR(VLOOKUP(ROW(A174),'فهرست بها کلی'!$D$13:$BO$1660,20,0),"")</f>
        <v/>
      </c>
      <c r="H177" s="174" t="str">
        <f ca="1">IFERROR(VLOOKUP(ROW(A174),'فهرست بها کلی'!$D$13:$BO$1660,23,0),"")</f>
        <v/>
      </c>
      <c r="I177" s="174" t="str">
        <f ca="1">IFERROR(VLOOKUP(ROW(A174),'فهرست بها کلی'!$D$13:$BO$1660,26,0),"")</f>
        <v/>
      </c>
      <c r="J177" s="174" t="str">
        <f ca="1">IFERROR(VLOOKUP(ROW(A174),'فهرست بها کلی'!$D$13:$BO$1660,29,0),"")</f>
        <v/>
      </c>
      <c r="K177" s="174" t="str">
        <f ca="1">IFERROR(VLOOKUP(ROW(A174),'فهرست بها کلی'!$D$13:$BO$1660,32,0),"")</f>
        <v/>
      </c>
      <c r="L177" s="174" t="str">
        <f ca="1">IFERROR(VLOOKUP(ROW(A174),'فهرست بها کلی'!$D$13:$BO$1660,35,0),"")</f>
        <v/>
      </c>
      <c r="M177" s="174" t="str">
        <f ca="1">IFERROR(VLOOKUP(ROW(A174),'فهرست بها کلی'!$D$13:$BO$1660,38,0),"")</f>
        <v/>
      </c>
      <c r="N177" s="174" t="str">
        <f ca="1">IFERROR(VLOOKUP(ROW(A174),'فهرست بها کلی'!$D$13:$BO$1660,41,0),"")</f>
        <v/>
      </c>
      <c r="O177" s="174" t="str">
        <f ca="1">IFERROR(VLOOKUP(ROW(A174),'فهرست بها کلی'!$D$13:$BO$1660,44,0),"")</f>
        <v/>
      </c>
      <c r="P177" s="174" t="str">
        <f ca="1">IFERROR(VLOOKUP(ROW(A174),'فهرست بها کلی'!$D$13:$BO$1660,47,0),"")</f>
        <v/>
      </c>
      <c r="Q177" s="174" t="str">
        <f ca="1">IFERROR(VLOOKUP(ROW(A174),'فهرست بها کلی'!$D$13:$BO$1660,50,0),"")</f>
        <v/>
      </c>
      <c r="R177" s="174" t="str">
        <f ca="1">IFERROR(VLOOKUP(ROW(A174),'فهرست بها کلی'!$D$13:$BO$1660,53,0),"")</f>
        <v/>
      </c>
      <c r="S177" s="174" t="str">
        <f ca="1">IFERROR(VLOOKUP(ROW(A174),'فهرست بها کلی'!$D$13:$BO$1660,56,0),"")</f>
        <v/>
      </c>
      <c r="T177" s="174" t="str">
        <f ca="1">IFERROR(VLOOKUP(ROW(A174),'فهرست بها کلی'!$D$13:$BO$1660,59,0),"")</f>
        <v/>
      </c>
      <c r="U177" s="174" t="str">
        <f ca="1">IFERROR(VLOOKUP(ROW(A174),'فهرست بها کلی'!$D$13:$BO$1660,62,0),"")</f>
        <v/>
      </c>
      <c r="V177" s="241">
        <f t="shared" ca="1" si="19"/>
        <v>0</v>
      </c>
      <c r="W177" s="242" t="str">
        <f t="shared" ca="1" si="20"/>
        <v/>
      </c>
      <c r="X177" s="174" t="str">
        <f ca="1">IFERROR(VLOOKUP(ROW(A174),'فهرست بها کلی'!$D$13:$BO$1660,9,0),"")</f>
        <v/>
      </c>
      <c r="Y177" s="174" t="str">
        <f ca="1">IFERROR(VLOOKUP(ROW(A174),'فهرست بها کلی'!$D$13:$BO$1660,10,0),"")</f>
        <v/>
      </c>
      <c r="Z177" s="174" t="str">
        <f ca="1">IFERROR(VLOOKUP(ROW(A174),'فهرست بها کلی'!$D$13:$BO$1660,11,0),"")</f>
        <v/>
      </c>
      <c r="AA177" s="174" t="str">
        <f ca="1">IFERROR(VLOOKUP(ROW(A174),'فهرست بها کلی'!$D$13:$BO$1660,12,0),"")</f>
        <v/>
      </c>
      <c r="AB177" s="243" t="str">
        <f t="shared" ca="1" si="21"/>
        <v/>
      </c>
      <c r="AC177" s="174" t="str">
        <f ca="1">IFERROR(VLOOKUP(ROW(A174),'فهرست بها کلی'!$D$13:$BO$1660,21,0),"")</f>
        <v/>
      </c>
      <c r="AD177" s="174" t="str">
        <f ca="1">IFERROR(VLOOKUP(ROW(A174),'فهرست بها کلی'!$D$13:$BO$1660,24,0),"")</f>
        <v/>
      </c>
      <c r="AE177" s="174" t="str">
        <f ca="1">IFERROR(VLOOKUP(ROW(A174),'فهرست بها کلی'!$D$13:$BO$1660,27,0),"")</f>
        <v/>
      </c>
      <c r="AF177" s="174" t="str">
        <f ca="1">IFERROR(VLOOKUP(ROW(A174),'فهرست بها کلی'!$D$13:$BO$1660,30,0),"")</f>
        <v/>
      </c>
      <c r="AG177" s="174" t="str">
        <f ca="1">IFERROR(VLOOKUP(ROW(A174),'فهرست بها کلی'!$D$13:$BO$1660,33,0),"")</f>
        <v/>
      </c>
      <c r="AH177" s="174" t="str">
        <f ca="1">IFERROR(VLOOKUP(ROW(A174),'فهرست بها کلی'!$D$13:$BO$1660,36,0),"")</f>
        <v/>
      </c>
      <c r="AI177" s="174" t="str">
        <f ca="1">IFERROR(VLOOKUP(ROW(A174),'فهرست بها کلی'!$D$13:$BO$1660,39,0),"")</f>
        <v/>
      </c>
      <c r="AJ177" s="174" t="str">
        <f ca="1">IFERROR(VLOOKUP(ROW(A174),'فهرست بها کلی'!$D$13:$BO$1660,42,0),"")</f>
        <v/>
      </c>
      <c r="AK177" s="174" t="str">
        <f ca="1">IFERROR(VLOOKUP(ROW(A174),'فهرست بها کلی'!$D$13:$BO$1660,45,0),"")</f>
        <v/>
      </c>
      <c r="AL177" s="174" t="str">
        <f ca="1">IFERROR(VLOOKUP(ROW(A174),'فهرست بها کلی'!$D$13:$BO$1660,48,0),"")</f>
        <v/>
      </c>
      <c r="AM177" s="174" t="str">
        <f ca="1">IFERROR(VLOOKUP(ROW(A174),'فهرست بها کلی'!$D$13:$BO$1660,51,0),"")</f>
        <v/>
      </c>
      <c r="AN177" s="174" t="str">
        <f ca="1">IFERROR(VLOOKUP(ROW(A174),'فهرست بها کلی'!$D$13:$BO$1660,54,0),"")</f>
        <v/>
      </c>
      <c r="AO177" s="174" t="str">
        <f ca="1">IFERROR(VLOOKUP(ROW(A174),'فهرست بها کلی'!$D$13:$BO$1660,57,0),"")</f>
        <v/>
      </c>
      <c r="AP177" s="174" t="str">
        <f ca="1">IFERROR(VLOOKUP(ROW(A174),'فهرست بها کلی'!$D$13:$BO$1660,60,0),"")</f>
        <v/>
      </c>
      <c r="AQ177" s="174" t="str">
        <f ca="1">IFERROR(VLOOKUP(ROW(A174),'فهرست بها کلی'!$D$13:$BO$1660,63,0),"")</f>
        <v/>
      </c>
      <c r="AR177" s="244">
        <f t="shared" ca="1" si="22"/>
        <v>0</v>
      </c>
      <c r="AS177" s="174" t="str">
        <f ca="1">IFERROR(VLOOKUP(ROW(A174),'فهرست بها کلی'!$D$13:$BO$1660,22,0),"")</f>
        <v/>
      </c>
      <c r="AT177" s="174" t="str">
        <f ca="1">IFERROR(VLOOKUP(ROW(A174),'فهرست بها کلی'!$D$13:$BO$1660,25,0),"")</f>
        <v/>
      </c>
      <c r="AU177" s="174" t="str">
        <f ca="1">IFERROR(VLOOKUP(ROW(A174),'فهرست بها کلی'!$D$13:$BO$1660,28,0),"")</f>
        <v/>
      </c>
      <c r="AV177" s="174" t="str">
        <f ca="1">IFERROR(VLOOKUP(ROW(A174),'فهرست بها کلی'!$D$13:$BO$1660,31,0),"")</f>
        <v/>
      </c>
      <c r="AW177" s="174" t="str">
        <f ca="1">IFERROR(VLOOKUP(ROW(A174),'فهرست بها کلی'!$D$13:$BO$1660,34,0),"")</f>
        <v/>
      </c>
      <c r="AX177" s="174" t="str">
        <f ca="1">IFERROR(VLOOKUP(ROW(A174),'فهرست بها کلی'!$D$13:$BO$1660,37,0),"")</f>
        <v/>
      </c>
      <c r="AY177" s="174" t="str">
        <f ca="1">IFERROR(VLOOKUP(ROW(A174),'فهرست بها کلی'!$D$13:$BO$1660,40,0),"")</f>
        <v/>
      </c>
      <c r="AZ177" s="174" t="str">
        <f ca="1">IFERROR(VLOOKUP(ROW(A174),'فهرست بها کلی'!$D$13:$BO$1660,43,0),"")</f>
        <v/>
      </c>
      <c r="BA177" s="174" t="str">
        <f ca="1">IFERROR(VLOOKUP(ROW(A174),'فهرست بها کلی'!$D$13:$BO$1660,46,0),"")</f>
        <v/>
      </c>
      <c r="BB177" s="174" t="str">
        <f ca="1">IFERROR(VLOOKUP(ROW(A174),'فهرست بها کلی'!$D$13:$BO$1660,49,0),"")</f>
        <v/>
      </c>
      <c r="BC177" s="174" t="str">
        <f ca="1">IFERROR(VLOOKUP(ROW(A174),'فهرست بها کلی'!$D$13:$BO$1660,52,0),"")</f>
        <v/>
      </c>
      <c r="BD177" s="174" t="str">
        <f ca="1">IFERROR(VLOOKUP(ROW(A174),'فهرست بها کلی'!$D$13:$BO$1660,55,0),"")</f>
        <v/>
      </c>
      <c r="BE177" s="174" t="str">
        <f ca="1">IFERROR(VLOOKUP(ROW(A174),'فهرست بها کلی'!$D$13:$BO$1660,58,0),"")</f>
        <v/>
      </c>
      <c r="BF177" s="174" t="str">
        <f ca="1">IFERROR(VLOOKUP(ROW(A174),'فهرست بها کلی'!$D$13:$BO$1660,61,0),"")</f>
        <v/>
      </c>
      <c r="BG177" s="174" t="str">
        <f ca="1">IFERROR(VLOOKUP(ROW(B174),'فهرست بها کلی'!$D$13:$BO$1660,64,0),"")</f>
        <v/>
      </c>
      <c r="BH177" s="174" t="str">
        <f ca="1">IFERROR(VLOOKUP(ROW(C174),'فهرست بها کلی'!$D$13:$BO$1660,15,0),"")</f>
        <v/>
      </c>
      <c r="BI177" s="245" t="str">
        <f t="shared" ca="1" si="23"/>
        <v xml:space="preserve"> </v>
      </c>
      <c r="BJ177" s="245" t="str">
        <f t="shared" ca="1" si="24"/>
        <v/>
      </c>
      <c r="BK177" s="189" t="str">
        <f t="shared" ca="1" si="25"/>
        <v/>
      </c>
      <c r="BL177" s="168" t="e">
        <f t="shared" ca="1" si="26"/>
        <v>#VALUE!</v>
      </c>
    </row>
    <row r="178" spans="1:64" ht="34.5" customHeight="1">
      <c r="A178" s="174" t="str">
        <f ca="1">IFERROR(VLOOKUP(ROW(A175),'فهرست بها کلی'!$D$13:$BO$1660,1,0),"")</f>
        <v/>
      </c>
      <c r="B178" s="174" t="str">
        <f ca="1">IFERROR(VLOOKUP(ROW(A175),'فهرست بها کلی'!$D$13:$BO$1660,4,0),"")</f>
        <v/>
      </c>
      <c r="C178" s="174" t="str">
        <f ca="1">IFERROR(VLOOKUP(ROW(A175),'فهرست بها کلی'!$D$13:$BO$1660,5,0),"")</f>
        <v/>
      </c>
      <c r="D178" s="174" t="str">
        <f ca="1">IFERROR(VLOOKUP(ROW(A175),'فهرست بها کلی'!$D$13:$BO$1660,6,0),"")</f>
        <v/>
      </c>
      <c r="E178" s="174" t="str">
        <f ca="1">IFERROR(VLOOKUP(ROW(A175),'فهرست بها کلی'!$D$13:$BO$1660,7,0),"")</f>
        <v/>
      </c>
      <c r="F178" s="174" t="str">
        <f ca="1">IFERROR(VLOOKUP(ROW(A175),'فهرست بها کلی'!$D$13:$BO$1660,8,0),"")</f>
        <v/>
      </c>
      <c r="G178" s="174" t="str">
        <f ca="1">IFERROR(VLOOKUP(ROW(A175),'فهرست بها کلی'!$D$13:$BO$1660,20,0),"")</f>
        <v/>
      </c>
      <c r="H178" s="174" t="str">
        <f ca="1">IFERROR(VLOOKUP(ROW(A175),'فهرست بها کلی'!$D$13:$BO$1660,23,0),"")</f>
        <v/>
      </c>
      <c r="I178" s="174" t="str">
        <f ca="1">IFERROR(VLOOKUP(ROW(A175),'فهرست بها کلی'!$D$13:$BO$1660,26,0),"")</f>
        <v/>
      </c>
      <c r="J178" s="174" t="str">
        <f ca="1">IFERROR(VLOOKUP(ROW(A175),'فهرست بها کلی'!$D$13:$BO$1660,29,0),"")</f>
        <v/>
      </c>
      <c r="K178" s="174" t="str">
        <f ca="1">IFERROR(VLOOKUP(ROW(A175),'فهرست بها کلی'!$D$13:$BO$1660,32,0),"")</f>
        <v/>
      </c>
      <c r="L178" s="174" t="str">
        <f ca="1">IFERROR(VLOOKUP(ROW(A175),'فهرست بها کلی'!$D$13:$BO$1660,35,0),"")</f>
        <v/>
      </c>
      <c r="M178" s="174" t="str">
        <f ca="1">IFERROR(VLOOKUP(ROW(A175),'فهرست بها کلی'!$D$13:$BO$1660,38,0),"")</f>
        <v/>
      </c>
      <c r="N178" s="174" t="str">
        <f ca="1">IFERROR(VLOOKUP(ROW(A175),'فهرست بها کلی'!$D$13:$BO$1660,41,0),"")</f>
        <v/>
      </c>
      <c r="O178" s="174" t="str">
        <f ca="1">IFERROR(VLOOKUP(ROW(A175),'فهرست بها کلی'!$D$13:$BO$1660,44,0),"")</f>
        <v/>
      </c>
      <c r="P178" s="174" t="str">
        <f ca="1">IFERROR(VLOOKUP(ROW(A175),'فهرست بها کلی'!$D$13:$BO$1660,47,0),"")</f>
        <v/>
      </c>
      <c r="Q178" s="174" t="str">
        <f ca="1">IFERROR(VLOOKUP(ROW(A175),'فهرست بها کلی'!$D$13:$BO$1660,50,0),"")</f>
        <v/>
      </c>
      <c r="R178" s="174" t="str">
        <f ca="1">IFERROR(VLOOKUP(ROW(A175),'فهرست بها کلی'!$D$13:$BO$1660,53,0),"")</f>
        <v/>
      </c>
      <c r="S178" s="174" t="str">
        <f ca="1">IFERROR(VLOOKUP(ROW(A175),'فهرست بها کلی'!$D$13:$BO$1660,56,0),"")</f>
        <v/>
      </c>
      <c r="T178" s="174" t="str">
        <f ca="1">IFERROR(VLOOKUP(ROW(A175),'فهرست بها کلی'!$D$13:$BO$1660,59,0),"")</f>
        <v/>
      </c>
      <c r="U178" s="174" t="str">
        <f ca="1">IFERROR(VLOOKUP(ROW(A175),'فهرست بها کلی'!$D$13:$BO$1660,62,0),"")</f>
        <v/>
      </c>
      <c r="V178" s="241">
        <f t="shared" ca="1" si="19"/>
        <v>0</v>
      </c>
      <c r="W178" s="242" t="str">
        <f t="shared" ca="1" si="20"/>
        <v/>
      </c>
      <c r="X178" s="174" t="str">
        <f ca="1">IFERROR(VLOOKUP(ROW(A175),'فهرست بها کلی'!$D$13:$BO$1660,9,0),"")</f>
        <v/>
      </c>
      <c r="Y178" s="174" t="str">
        <f ca="1">IFERROR(VLOOKUP(ROW(A175),'فهرست بها کلی'!$D$13:$BO$1660,10,0),"")</f>
        <v/>
      </c>
      <c r="Z178" s="174" t="str">
        <f ca="1">IFERROR(VLOOKUP(ROW(A175),'فهرست بها کلی'!$D$13:$BO$1660,11,0),"")</f>
        <v/>
      </c>
      <c r="AA178" s="174" t="str">
        <f ca="1">IFERROR(VLOOKUP(ROW(A175),'فهرست بها کلی'!$D$13:$BO$1660,12,0),"")</f>
        <v/>
      </c>
      <c r="AB178" s="243" t="str">
        <f t="shared" ca="1" si="21"/>
        <v/>
      </c>
      <c r="AC178" s="174" t="str">
        <f ca="1">IFERROR(VLOOKUP(ROW(A175),'فهرست بها کلی'!$D$13:$BO$1660,21,0),"")</f>
        <v/>
      </c>
      <c r="AD178" s="174" t="str">
        <f ca="1">IFERROR(VLOOKUP(ROW(A175),'فهرست بها کلی'!$D$13:$BO$1660,24,0),"")</f>
        <v/>
      </c>
      <c r="AE178" s="174" t="str">
        <f ca="1">IFERROR(VLOOKUP(ROW(A175),'فهرست بها کلی'!$D$13:$BO$1660,27,0),"")</f>
        <v/>
      </c>
      <c r="AF178" s="174" t="str">
        <f ca="1">IFERROR(VLOOKUP(ROW(A175),'فهرست بها کلی'!$D$13:$BO$1660,30,0),"")</f>
        <v/>
      </c>
      <c r="AG178" s="174" t="str">
        <f ca="1">IFERROR(VLOOKUP(ROW(A175),'فهرست بها کلی'!$D$13:$BO$1660,33,0),"")</f>
        <v/>
      </c>
      <c r="AH178" s="174" t="str">
        <f ca="1">IFERROR(VLOOKUP(ROW(A175),'فهرست بها کلی'!$D$13:$BO$1660,36,0),"")</f>
        <v/>
      </c>
      <c r="AI178" s="174" t="str">
        <f ca="1">IFERROR(VLOOKUP(ROW(A175),'فهرست بها کلی'!$D$13:$BO$1660,39,0),"")</f>
        <v/>
      </c>
      <c r="AJ178" s="174" t="str">
        <f ca="1">IFERROR(VLOOKUP(ROW(A175),'فهرست بها کلی'!$D$13:$BO$1660,42,0),"")</f>
        <v/>
      </c>
      <c r="AK178" s="174" t="str">
        <f ca="1">IFERROR(VLOOKUP(ROW(A175),'فهرست بها کلی'!$D$13:$BO$1660,45,0),"")</f>
        <v/>
      </c>
      <c r="AL178" s="174" t="str">
        <f ca="1">IFERROR(VLOOKUP(ROW(A175),'فهرست بها کلی'!$D$13:$BO$1660,48,0),"")</f>
        <v/>
      </c>
      <c r="AM178" s="174" t="str">
        <f ca="1">IFERROR(VLOOKUP(ROW(A175),'فهرست بها کلی'!$D$13:$BO$1660,51,0),"")</f>
        <v/>
      </c>
      <c r="AN178" s="174" t="str">
        <f ca="1">IFERROR(VLOOKUP(ROW(A175),'فهرست بها کلی'!$D$13:$BO$1660,54,0),"")</f>
        <v/>
      </c>
      <c r="AO178" s="174" t="str">
        <f ca="1">IFERROR(VLOOKUP(ROW(A175),'فهرست بها کلی'!$D$13:$BO$1660,57,0),"")</f>
        <v/>
      </c>
      <c r="AP178" s="174" t="str">
        <f ca="1">IFERROR(VLOOKUP(ROW(A175),'فهرست بها کلی'!$D$13:$BO$1660,60,0),"")</f>
        <v/>
      </c>
      <c r="AQ178" s="174" t="str">
        <f ca="1">IFERROR(VLOOKUP(ROW(A175),'فهرست بها کلی'!$D$13:$BO$1660,63,0),"")</f>
        <v/>
      </c>
      <c r="AR178" s="244">
        <f t="shared" ca="1" si="22"/>
        <v>0</v>
      </c>
      <c r="AS178" s="174" t="str">
        <f ca="1">IFERROR(VLOOKUP(ROW(A175),'فهرست بها کلی'!$D$13:$BO$1660,22,0),"")</f>
        <v/>
      </c>
      <c r="AT178" s="174" t="str">
        <f ca="1">IFERROR(VLOOKUP(ROW(A175),'فهرست بها کلی'!$D$13:$BO$1660,25,0),"")</f>
        <v/>
      </c>
      <c r="AU178" s="174" t="str">
        <f ca="1">IFERROR(VLOOKUP(ROW(A175),'فهرست بها کلی'!$D$13:$BO$1660,28,0),"")</f>
        <v/>
      </c>
      <c r="AV178" s="174" t="str">
        <f ca="1">IFERROR(VLOOKUP(ROW(A175),'فهرست بها کلی'!$D$13:$BO$1660,31,0),"")</f>
        <v/>
      </c>
      <c r="AW178" s="174" t="str">
        <f ca="1">IFERROR(VLOOKUP(ROW(A175),'فهرست بها کلی'!$D$13:$BO$1660,34,0),"")</f>
        <v/>
      </c>
      <c r="AX178" s="174" t="str">
        <f ca="1">IFERROR(VLOOKUP(ROW(A175),'فهرست بها کلی'!$D$13:$BO$1660,37,0),"")</f>
        <v/>
      </c>
      <c r="AY178" s="174" t="str">
        <f ca="1">IFERROR(VLOOKUP(ROW(A175),'فهرست بها کلی'!$D$13:$BO$1660,40,0),"")</f>
        <v/>
      </c>
      <c r="AZ178" s="174" t="str">
        <f ca="1">IFERROR(VLOOKUP(ROW(A175),'فهرست بها کلی'!$D$13:$BO$1660,43,0),"")</f>
        <v/>
      </c>
      <c r="BA178" s="174" t="str">
        <f ca="1">IFERROR(VLOOKUP(ROW(A175),'فهرست بها کلی'!$D$13:$BO$1660,46,0),"")</f>
        <v/>
      </c>
      <c r="BB178" s="174" t="str">
        <f ca="1">IFERROR(VLOOKUP(ROW(A175),'فهرست بها کلی'!$D$13:$BO$1660,49,0),"")</f>
        <v/>
      </c>
      <c r="BC178" s="174" t="str">
        <f ca="1">IFERROR(VLOOKUP(ROW(A175),'فهرست بها کلی'!$D$13:$BO$1660,52,0),"")</f>
        <v/>
      </c>
      <c r="BD178" s="174" t="str">
        <f ca="1">IFERROR(VLOOKUP(ROW(A175),'فهرست بها کلی'!$D$13:$BO$1660,55,0),"")</f>
        <v/>
      </c>
      <c r="BE178" s="174" t="str">
        <f ca="1">IFERROR(VLOOKUP(ROW(A175),'فهرست بها کلی'!$D$13:$BO$1660,58,0),"")</f>
        <v/>
      </c>
      <c r="BF178" s="174" t="str">
        <f ca="1">IFERROR(VLOOKUP(ROW(A175),'فهرست بها کلی'!$D$13:$BO$1660,61,0),"")</f>
        <v/>
      </c>
      <c r="BG178" s="174" t="str">
        <f ca="1">IFERROR(VLOOKUP(ROW(B175),'فهرست بها کلی'!$D$13:$BO$1660,64,0),"")</f>
        <v/>
      </c>
      <c r="BH178" s="174" t="str">
        <f ca="1">IFERROR(VLOOKUP(ROW(C175),'فهرست بها کلی'!$D$13:$BO$1660,15,0),"")</f>
        <v/>
      </c>
      <c r="BI178" s="245" t="str">
        <f t="shared" ca="1" si="23"/>
        <v xml:space="preserve"> </v>
      </c>
      <c r="BJ178" s="245" t="str">
        <f t="shared" ca="1" si="24"/>
        <v/>
      </c>
      <c r="BK178" s="189" t="str">
        <f t="shared" ca="1" si="25"/>
        <v/>
      </c>
      <c r="BL178" s="168" t="e">
        <f t="shared" ca="1" si="26"/>
        <v>#VALUE!</v>
      </c>
    </row>
    <row r="179" spans="1:64" ht="34.5" customHeight="1">
      <c r="A179" s="174" t="str">
        <f ca="1">IFERROR(VLOOKUP(ROW(A176),'فهرست بها کلی'!$D$13:$BO$1660,1,0),"")</f>
        <v/>
      </c>
      <c r="B179" s="174" t="str">
        <f ca="1">IFERROR(VLOOKUP(ROW(A176),'فهرست بها کلی'!$D$13:$BO$1660,4,0),"")</f>
        <v/>
      </c>
      <c r="C179" s="174" t="str">
        <f ca="1">IFERROR(VLOOKUP(ROW(A176),'فهرست بها کلی'!$D$13:$BO$1660,5,0),"")</f>
        <v/>
      </c>
      <c r="D179" s="174" t="str">
        <f ca="1">IFERROR(VLOOKUP(ROW(A176),'فهرست بها کلی'!$D$13:$BO$1660,6,0),"")</f>
        <v/>
      </c>
      <c r="E179" s="174" t="str">
        <f ca="1">IFERROR(VLOOKUP(ROW(A176),'فهرست بها کلی'!$D$13:$BO$1660,7,0),"")</f>
        <v/>
      </c>
      <c r="F179" s="174" t="str">
        <f ca="1">IFERROR(VLOOKUP(ROW(A176),'فهرست بها کلی'!$D$13:$BO$1660,8,0),"")</f>
        <v/>
      </c>
      <c r="G179" s="174" t="str">
        <f ca="1">IFERROR(VLOOKUP(ROW(A176),'فهرست بها کلی'!$D$13:$BO$1660,20,0),"")</f>
        <v/>
      </c>
      <c r="H179" s="174" t="str">
        <f ca="1">IFERROR(VLOOKUP(ROW(A176),'فهرست بها کلی'!$D$13:$BO$1660,23,0),"")</f>
        <v/>
      </c>
      <c r="I179" s="174" t="str">
        <f ca="1">IFERROR(VLOOKUP(ROW(A176),'فهرست بها کلی'!$D$13:$BO$1660,26,0),"")</f>
        <v/>
      </c>
      <c r="J179" s="174" t="str">
        <f ca="1">IFERROR(VLOOKUP(ROW(A176),'فهرست بها کلی'!$D$13:$BO$1660,29,0),"")</f>
        <v/>
      </c>
      <c r="K179" s="174" t="str">
        <f ca="1">IFERROR(VLOOKUP(ROW(A176),'فهرست بها کلی'!$D$13:$BO$1660,32,0),"")</f>
        <v/>
      </c>
      <c r="L179" s="174" t="str">
        <f ca="1">IFERROR(VLOOKUP(ROW(A176),'فهرست بها کلی'!$D$13:$BO$1660,35,0),"")</f>
        <v/>
      </c>
      <c r="M179" s="174" t="str">
        <f ca="1">IFERROR(VLOOKUP(ROW(A176),'فهرست بها کلی'!$D$13:$BO$1660,38,0),"")</f>
        <v/>
      </c>
      <c r="N179" s="174" t="str">
        <f ca="1">IFERROR(VLOOKUP(ROW(A176),'فهرست بها کلی'!$D$13:$BO$1660,41,0),"")</f>
        <v/>
      </c>
      <c r="O179" s="174" t="str">
        <f ca="1">IFERROR(VLOOKUP(ROW(A176),'فهرست بها کلی'!$D$13:$BO$1660,44,0),"")</f>
        <v/>
      </c>
      <c r="P179" s="174" t="str">
        <f ca="1">IFERROR(VLOOKUP(ROW(A176),'فهرست بها کلی'!$D$13:$BO$1660,47,0),"")</f>
        <v/>
      </c>
      <c r="Q179" s="174" t="str">
        <f ca="1">IFERROR(VLOOKUP(ROW(A176),'فهرست بها کلی'!$D$13:$BO$1660,50,0),"")</f>
        <v/>
      </c>
      <c r="R179" s="174" t="str">
        <f ca="1">IFERROR(VLOOKUP(ROW(A176),'فهرست بها کلی'!$D$13:$BO$1660,53,0),"")</f>
        <v/>
      </c>
      <c r="S179" s="174" t="str">
        <f ca="1">IFERROR(VLOOKUP(ROW(A176),'فهرست بها کلی'!$D$13:$BO$1660,56,0),"")</f>
        <v/>
      </c>
      <c r="T179" s="174" t="str">
        <f ca="1">IFERROR(VLOOKUP(ROW(A176),'فهرست بها کلی'!$D$13:$BO$1660,59,0),"")</f>
        <v/>
      </c>
      <c r="U179" s="174" t="str">
        <f ca="1">IFERROR(VLOOKUP(ROW(A176),'فهرست بها کلی'!$D$13:$BO$1660,62,0),"")</f>
        <v/>
      </c>
      <c r="V179" s="241">
        <f t="shared" ca="1" si="19"/>
        <v>0</v>
      </c>
      <c r="W179" s="242" t="str">
        <f t="shared" ca="1" si="20"/>
        <v/>
      </c>
      <c r="X179" s="174" t="str">
        <f ca="1">IFERROR(VLOOKUP(ROW(A176),'فهرست بها کلی'!$D$13:$BO$1660,9,0),"")</f>
        <v/>
      </c>
      <c r="Y179" s="174" t="str">
        <f ca="1">IFERROR(VLOOKUP(ROW(A176),'فهرست بها کلی'!$D$13:$BO$1660,10,0),"")</f>
        <v/>
      </c>
      <c r="Z179" s="174" t="str">
        <f ca="1">IFERROR(VLOOKUP(ROW(A176),'فهرست بها کلی'!$D$13:$BO$1660,11,0),"")</f>
        <v/>
      </c>
      <c r="AA179" s="174" t="str">
        <f ca="1">IFERROR(VLOOKUP(ROW(A176),'فهرست بها کلی'!$D$13:$BO$1660,12,0),"")</f>
        <v/>
      </c>
      <c r="AB179" s="243" t="str">
        <f t="shared" ca="1" si="21"/>
        <v/>
      </c>
      <c r="AC179" s="174" t="str">
        <f ca="1">IFERROR(VLOOKUP(ROW(A176),'فهرست بها کلی'!$D$13:$BO$1660,21,0),"")</f>
        <v/>
      </c>
      <c r="AD179" s="174" t="str">
        <f ca="1">IFERROR(VLOOKUP(ROW(A176),'فهرست بها کلی'!$D$13:$BO$1660,24,0),"")</f>
        <v/>
      </c>
      <c r="AE179" s="174" t="str">
        <f ca="1">IFERROR(VLOOKUP(ROW(A176),'فهرست بها کلی'!$D$13:$BO$1660,27,0),"")</f>
        <v/>
      </c>
      <c r="AF179" s="174" t="str">
        <f ca="1">IFERROR(VLOOKUP(ROW(A176),'فهرست بها کلی'!$D$13:$BO$1660,30,0),"")</f>
        <v/>
      </c>
      <c r="AG179" s="174" t="str">
        <f ca="1">IFERROR(VLOOKUP(ROW(A176),'فهرست بها کلی'!$D$13:$BO$1660,33,0),"")</f>
        <v/>
      </c>
      <c r="AH179" s="174" t="str">
        <f ca="1">IFERROR(VLOOKUP(ROW(A176),'فهرست بها کلی'!$D$13:$BO$1660,36,0),"")</f>
        <v/>
      </c>
      <c r="AI179" s="174" t="str">
        <f ca="1">IFERROR(VLOOKUP(ROW(A176),'فهرست بها کلی'!$D$13:$BO$1660,39,0),"")</f>
        <v/>
      </c>
      <c r="AJ179" s="174" t="str">
        <f ca="1">IFERROR(VLOOKUP(ROW(A176),'فهرست بها کلی'!$D$13:$BO$1660,42,0),"")</f>
        <v/>
      </c>
      <c r="AK179" s="174" t="str">
        <f ca="1">IFERROR(VLOOKUP(ROW(A176),'فهرست بها کلی'!$D$13:$BO$1660,45,0),"")</f>
        <v/>
      </c>
      <c r="AL179" s="174" t="str">
        <f ca="1">IFERROR(VLOOKUP(ROW(A176),'فهرست بها کلی'!$D$13:$BO$1660,48,0),"")</f>
        <v/>
      </c>
      <c r="AM179" s="174" t="str">
        <f ca="1">IFERROR(VLOOKUP(ROW(A176),'فهرست بها کلی'!$D$13:$BO$1660,51,0),"")</f>
        <v/>
      </c>
      <c r="AN179" s="174" t="str">
        <f ca="1">IFERROR(VLOOKUP(ROW(A176),'فهرست بها کلی'!$D$13:$BO$1660,54,0),"")</f>
        <v/>
      </c>
      <c r="AO179" s="174" t="str">
        <f ca="1">IFERROR(VLOOKUP(ROW(A176),'فهرست بها کلی'!$D$13:$BO$1660,57,0),"")</f>
        <v/>
      </c>
      <c r="AP179" s="174" t="str">
        <f ca="1">IFERROR(VLOOKUP(ROW(A176),'فهرست بها کلی'!$D$13:$BO$1660,60,0),"")</f>
        <v/>
      </c>
      <c r="AQ179" s="174" t="str">
        <f ca="1">IFERROR(VLOOKUP(ROW(A176),'فهرست بها کلی'!$D$13:$BO$1660,63,0),"")</f>
        <v/>
      </c>
      <c r="AR179" s="244">
        <f t="shared" ca="1" si="22"/>
        <v>0</v>
      </c>
      <c r="AS179" s="174" t="str">
        <f ca="1">IFERROR(VLOOKUP(ROW(A176),'فهرست بها کلی'!$D$13:$BO$1660,22,0),"")</f>
        <v/>
      </c>
      <c r="AT179" s="174" t="str">
        <f ca="1">IFERROR(VLOOKUP(ROW(A176),'فهرست بها کلی'!$D$13:$BO$1660,25,0),"")</f>
        <v/>
      </c>
      <c r="AU179" s="174" t="str">
        <f ca="1">IFERROR(VLOOKUP(ROW(A176),'فهرست بها کلی'!$D$13:$BO$1660,28,0),"")</f>
        <v/>
      </c>
      <c r="AV179" s="174" t="str">
        <f ca="1">IFERROR(VLOOKUP(ROW(A176),'فهرست بها کلی'!$D$13:$BO$1660,31,0),"")</f>
        <v/>
      </c>
      <c r="AW179" s="174" t="str">
        <f ca="1">IFERROR(VLOOKUP(ROW(A176),'فهرست بها کلی'!$D$13:$BO$1660,34,0),"")</f>
        <v/>
      </c>
      <c r="AX179" s="174" t="str">
        <f ca="1">IFERROR(VLOOKUP(ROW(A176),'فهرست بها کلی'!$D$13:$BO$1660,37,0),"")</f>
        <v/>
      </c>
      <c r="AY179" s="174" t="str">
        <f ca="1">IFERROR(VLOOKUP(ROW(A176),'فهرست بها کلی'!$D$13:$BO$1660,40,0),"")</f>
        <v/>
      </c>
      <c r="AZ179" s="174" t="str">
        <f ca="1">IFERROR(VLOOKUP(ROW(A176),'فهرست بها کلی'!$D$13:$BO$1660,43,0),"")</f>
        <v/>
      </c>
      <c r="BA179" s="174" t="str">
        <f ca="1">IFERROR(VLOOKUP(ROW(A176),'فهرست بها کلی'!$D$13:$BO$1660,46,0),"")</f>
        <v/>
      </c>
      <c r="BB179" s="174" t="str">
        <f ca="1">IFERROR(VLOOKUP(ROW(A176),'فهرست بها کلی'!$D$13:$BO$1660,49,0),"")</f>
        <v/>
      </c>
      <c r="BC179" s="174" t="str">
        <f ca="1">IFERROR(VLOOKUP(ROW(A176),'فهرست بها کلی'!$D$13:$BO$1660,52,0),"")</f>
        <v/>
      </c>
      <c r="BD179" s="174" t="str">
        <f ca="1">IFERROR(VLOOKUP(ROW(A176),'فهرست بها کلی'!$D$13:$BO$1660,55,0),"")</f>
        <v/>
      </c>
      <c r="BE179" s="174" t="str">
        <f ca="1">IFERROR(VLOOKUP(ROW(A176),'فهرست بها کلی'!$D$13:$BO$1660,58,0),"")</f>
        <v/>
      </c>
      <c r="BF179" s="174" t="str">
        <f ca="1">IFERROR(VLOOKUP(ROW(A176),'فهرست بها کلی'!$D$13:$BO$1660,61,0),"")</f>
        <v/>
      </c>
      <c r="BG179" s="174" t="str">
        <f ca="1">IFERROR(VLOOKUP(ROW(B176),'فهرست بها کلی'!$D$13:$BO$1660,64,0),"")</f>
        <v/>
      </c>
      <c r="BH179" s="174" t="str">
        <f ca="1">IFERROR(VLOOKUP(ROW(C176),'فهرست بها کلی'!$D$13:$BO$1660,15,0),"")</f>
        <v/>
      </c>
      <c r="BI179" s="245" t="str">
        <f t="shared" ca="1" si="23"/>
        <v xml:space="preserve"> </v>
      </c>
      <c r="BJ179" s="245" t="str">
        <f t="shared" ca="1" si="24"/>
        <v/>
      </c>
      <c r="BK179" s="189" t="str">
        <f t="shared" ca="1" si="25"/>
        <v/>
      </c>
      <c r="BL179" s="168" t="e">
        <f t="shared" ca="1" si="26"/>
        <v>#VALUE!</v>
      </c>
    </row>
    <row r="180" spans="1:64" ht="34.5" customHeight="1">
      <c r="A180" s="174" t="str">
        <f ca="1">IFERROR(VLOOKUP(ROW(A177),'فهرست بها کلی'!$D$13:$BO$1660,1,0),"")</f>
        <v/>
      </c>
      <c r="B180" s="174" t="str">
        <f ca="1">IFERROR(VLOOKUP(ROW(A177),'فهرست بها کلی'!$D$13:$BO$1660,4,0),"")</f>
        <v/>
      </c>
      <c r="C180" s="174" t="str">
        <f ca="1">IFERROR(VLOOKUP(ROW(A177),'فهرست بها کلی'!$D$13:$BO$1660,5,0),"")</f>
        <v/>
      </c>
      <c r="D180" s="174" t="str">
        <f ca="1">IFERROR(VLOOKUP(ROW(A177),'فهرست بها کلی'!$D$13:$BO$1660,6,0),"")</f>
        <v/>
      </c>
      <c r="E180" s="174" t="str">
        <f ca="1">IFERROR(VLOOKUP(ROW(A177),'فهرست بها کلی'!$D$13:$BO$1660,7,0),"")</f>
        <v/>
      </c>
      <c r="F180" s="174" t="str">
        <f ca="1">IFERROR(VLOOKUP(ROW(A177),'فهرست بها کلی'!$D$13:$BO$1660,8,0),"")</f>
        <v/>
      </c>
      <c r="G180" s="174" t="str">
        <f ca="1">IFERROR(VLOOKUP(ROW(A177),'فهرست بها کلی'!$D$13:$BO$1660,20,0),"")</f>
        <v/>
      </c>
      <c r="H180" s="174" t="str">
        <f ca="1">IFERROR(VLOOKUP(ROW(A177),'فهرست بها کلی'!$D$13:$BO$1660,23,0),"")</f>
        <v/>
      </c>
      <c r="I180" s="174" t="str">
        <f ca="1">IFERROR(VLOOKUP(ROW(A177),'فهرست بها کلی'!$D$13:$BO$1660,26,0),"")</f>
        <v/>
      </c>
      <c r="J180" s="174" t="str">
        <f ca="1">IFERROR(VLOOKUP(ROW(A177),'فهرست بها کلی'!$D$13:$BO$1660,29,0),"")</f>
        <v/>
      </c>
      <c r="K180" s="174" t="str">
        <f ca="1">IFERROR(VLOOKUP(ROW(A177),'فهرست بها کلی'!$D$13:$BO$1660,32,0),"")</f>
        <v/>
      </c>
      <c r="L180" s="174" t="str">
        <f ca="1">IFERROR(VLOOKUP(ROW(A177),'فهرست بها کلی'!$D$13:$BO$1660,35,0),"")</f>
        <v/>
      </c>
      <c r="M180" s="174" t="str">
        <f ca="1">IFERROR(VLOOKUP(ROW(A177),'فهرست بها کلی'!$D$13:$BO$1660,38,0),"")</f>
        <v/>
      </c>
      <c r="N180" s="174" t="str">
        <f ca="1">IFERROR(VLOOKUP(ROW(A177),'فهرست بها کلی'!$D$13:$BO$1660,41,0),"")</f>
        <v/>
      </c>
      <c r="O180" s="174" t="str">
        <f ca="1">IFERROR(VLOOKUP(ROW(A177),'فهرست بها کلی'!$D$13:$BO$1660,44,0),"")</f>
        <v/>
      </c>
      <c r="P180" s="174" t="str">
        <f ca="1">IFERROR(VLOOKUP(ROW(A177),'فهرست بها کلی'!$D$13:$BO$1660,47,0),"")</f>
        <v/>
      </c>
      <c r="Q180" s="174" t="str">
        <f ca="1">IFERROR(VLOOKUP(ROW(A177),'فهرست بها کلی'!$D$13:$BO$1660,50,0),"")</f>
        <v/>
      </c>
      <c r="R180" s="174" t="str">
        <f ca="1">IFERROR(VLOOKUP(ROW(A177),'فهرست بها کلی'!$D$13:$BO$1660,53,0),"")</f>
        <v/>
      </c>
      <c r="S180" s="174" t="str">
        <f ca="1">IFERROR(VLOOKUP(ROW(A177),'فهرست بها کلی'!$D$13:$BO$1660,56,0),"")</f>
        <v/>
      </c>
      <c r="T180" s="174" t="str">
        <f ca="1">IFERROR(VLOOKUP(ROW(A177),'فهرست بها کلی'!$D$13:$BO$1660,59,0),"")</f>
        <v/>
      </c>
      <c r="U180" s="174" t="str">
        <f ca="1">IFERROR(VLOOKUP(ROW(A177),'فهرست بها کلی'!$D$13:$BO$1660,62,0),"")</f>
        <v/>
      </c>
      <c r="V180" s="241">
        <f t="shared" ca="1" si="19"/>
        <v>0</v>
      </c>
      <c r="W180" s="242" t="str">
        <f t="shared" ca="1" si="20"/>
        <v/>
      </c>
      <c r="X180" s="174" t="str">
        <f ca="1">IFERROR(VLOOKUP(ROW(A177),'فهرست بها کلی'!$D$13:$BO$1660,9,0),"")</f>
        <v/>
      </c>
      <c r="Y180" s="174" t="str">
        <f ca="1">IFERROR(VLOOKUP(ROW(A177),'فهرست بها کلی'!$D$13:$BO$1660,10,0),"")</f>
        <v/>
      </c>
      <c r="Z180" s="174" t="str">
        <f ca="1">IFERROR(VLOOKUP(ROW(A177),'فهرست بها کلی'!$D$13:$BO$1660,11,0),"")</f>
        <v/>
      </c>
      <c r="AA180" s="174" t="str">
        <f ca="1">IFERROR(VLOOKUP(ROW(A177),'فهرست بها کلی'!$D$13:$BO$1660,12,0),"")</f>
        <v/>
      </c>
      <c r="AB180" s="243" t="str">
        <f t="shared" ca="1" si="21"/>
        <v/>
      </c>
      <c r="AC180" s="174" t="str">
        <f ca="1">IFERROR(VLOOKUP(ROW(A177),'فهرست بها کلی'!$D$13:$BO$1660,21,0),"")</f>
        <v/>
      </c>
      <c r="AD180" s="174" t="str">
        <f ca="1">IFERROR(VLOOKUP(ROW(A177),'فهرست بها کلی'!$D$13:$BO$1660,24,0),"")</f>
        <v/>
      </c>
      <c r="AE180" s="174" t="str">
        <f ca="1">IFERROR(VLOOKUP(ROW(A177),'فهرست بها کلی'!$D$13:$BO$1660,27,0),"")</f>
        <v/>
      </c>
      <c r="AF180" s="174" t="str">
        <f ca="1">IFERROR(VLOOKUP(ROW(A177),'فهرست بها کلی'!$D$13:$BO$1660,30,0),"")</f>
        <v/>
      </c>
      <c r="AG180" s="174" t="str">
        <f ca="1">IFERROR(VLOOKUP(ROW(A177),'فهرست بها کلی'!$D$13:$BO$1660,33,0),"")</f>
        <v/>
      </c>
      <c r="AH180" s="174" t="str">
        <f ca="1">IFERROR(VLOOKUP(ROW(A177),'فهرست بها کلی'!$D$13:$BO$1660,36,0),"")</f>
        <v/>
      </c>
      <c r="AI180" s="174" t="str">
        <f ca="1">IFERROR(VLOOKUP(ROW(A177),'فهرست بها کلی'!$D$13:$BO$1660,39,0),"")</f>
        <v/>
      </c>
      <c r="AJ180" s="174" t="str">
        <f ca="1">IFERROR(VLOOKUP(ROW(A177),'فهرست بها کلی'!$D$13:$BO$1660,42,0),"")</f>
        <v/>
      </c>
      <c r="AK180" s="174" t="str">
        <f ca="1">IFERROR(VLOOKUP(ROW(A177),'فهرست بها کلی'!$D$13:$BO$1660,45,0),"")</f>
        <v/>
      </c>
      <c r="AL180" s="174" t="str">
        <f ca="1">IFERROR(VLOOKUP(ROW(A177),'فهرست بها کلی'!$D$13:$BO$1660,48,0),"")</f>
        <v/>
      </c>
      <c r="AM180" s="174" t="str">
        <f ca="1">IFERROR(VLOOKUP(ROW(A177),'فهرست بها کلی'!$D$13:$BO$1660,51,0),"")</f>
        <v/>
      </c>
      <c r="AN180" s="174" t="str">
        <f ca="1">IFERROR(VLOOKUP(ROW(A177),'فهرست بها کلی'!$D$13:$BO$1660,54,0),"")</f>
        <v/>
      </c>
      <c r="AO180" s="174" t="str">
        <f ca="1">IFERROR(VLOOKUP(ROW(A177),'فهرست بها کلی'!$D$13:$BO$1660,57,0),"")</f>
        <v/>
      </c>
      <c r="AP180" s="174" t="str">
        <f ca="1">IFERROR(VLOOKUP(ROW(A177),'فهرست بها کلی'!$D$13:$BO$1660,60,0),"")</f>
        <v/>
      </c>
      <c r="AQ180" s="174" t="str">
        <f ca="1">IFERROR(VLOOKUP(ROW(A177),'فهرست بها کلی'!$D$13:$BO$1660,63,0),"")</f>
        <v/>
      </c>
      <c r="AR180" s="244">
        <f t="shared" ca="1" si="22"/>
        <v>0</v>
      </c>
      <c r="AS180" s="174" t="str">
        <f ca="1">IFERROR(VLOOKUP(ROW(A177),'فهرست بها کلی'!$D$13:$BO$1660,22,0),"")</f>
        <v/>
      </c>
      <c r="AT180" s="174" t="str">
        <f ca="1">IFERROR(VLOOKUP(ROW(A177),'فهرست بها کلی'!$D$13:$BO$1660,25,0),"")</f>
        <v/>
      </c>
      <c r="AU180" s="174" t="str">
        <f ca="1">IFERROR(VLOOKUP(ROW(A177),'فهرست بها کلی'!$D$13:$BO$1660,28,0),"")</f>
        <v/>
      </c>
      <c r="AV180" s="174" t="str">
        <f ca="1">IFERROR(VLOOKUP(ROW(A177),'فهرست بها کلی'!$D$13:$BO$1660,31,0),"")</f>
        <v/>
      </c>
      <c r="AW180" s="174" t="str">
        <f ca="1">IFERROR(VLOOKUP(ROW(A177),'فهرست بها کلی'!$D$13:$BO$1660,34,0),"")</f>
        <v/>
      </c>
      <c r="AX180" s="174" t="str">
        <f ca="1">IFERROR(VLOOKUP(ROW(A177),'فهرست بها کلی'!$D$13:$BO$1660,37,0),"")</f>
        <v/>
      </c>
      <c r="AY180" s="174" t="str">
        <f ca="1">IFERROR(VLOOKUP(ROW(A177),'فهرست بها کلی'!$D$13:$BO$1660,40,0),"")</f>
        <v/>
      </c>
      <c r="AZ180" s="174" t="str">
        <f ca="1">IFERROR(VLOOKUP(ROW(A177),'فهرست بها کلی'!$D$13:$BO$1660,43,0),"")</f>
        <v/>
      </c>
      <c r="BA180" s="174" t="str">
        <f ca="1">IFERROR(VLOOKUP(ROW(A177),'فهرست بها کلی'!$D$13:$BO$1660,46,0),"")</f>
        <v/>
      </c>
      <c r="BB180" s="174" t="str">
        <f ca="1">IFERROR(VLOOKUP(ROW(A177),'فهرست بها کلی'!$D$13:$BO$1660,49,0),"")</f>
        <v/>
      </c>
      <c r="BC180" s="174" t="str">
        <f ca="1">IFERROR(VLOOKUP(ROW(A177),'فهرست بها کلی'!$D$13:$BO$1660,52,0),"")</f>
        <v/>
      </c>
      <c r="BD180" s="174" t="str">
        <f ca="1">IFERROR(VLOOKUP(ROW(A177),'فهرست بها کلی'!$D$13:$BO$1660,55,0),"")</f>
        <v/>
      </c>
      <c r="BE180" s="174" t="str">
        <f ca="1">IFERROR(VLOOKUP(ROW(A177),'فهرست بها کلی'!$D$13:$BO$1660,58,0),"")</f>
        <v/>
      </c>
      <c r="BF180" s="174" t="str">
        <f ca="1">IFERROR(VLOOKUP(ROW(A177),'فهرست بها کلی'!$D$13:$BO$1660,61,0),"")</f>
        <v/>
      </c>
      <c r="BG180" s="174" t="str">
        <f ca="1">IFERROR(VLOOKUP(ROW(B177),'فهرست بها کلی'!$D$13:$BO$1660,64,0),"")</f>
        <v/>
      </c>
      <c r="BH180" s="174" t="str">
        <f ca="1">IFERROR(VLOOKUP(ROW(C177),'فهرست بها کلی'!$D$13:$BO$1660,15,0),"")</f>
        <v/>
      </c>
      <c r="BI180" s="245" t="str">
        <f t="shared" ca="1" si="23"/>
        <v xml:space="preserve"> </v>
      </c>
      <c r="BJ180" s="245" t="str">
        <f t="shared" ca="1" si="24"/>
        <v/>
      </c>
      <c r="BK180" s="189" t="str">
        <f t="shared" ca="1" si="25"/>
        <v/>
      </c>
      <c r="BL180" s="168" t="e">
        <f t="shared" ca="1" si="26"/>
        <v>#VALUE!</v>
      </c>
    </row>
    <row r="181" spans="1:64" ht="34.5" customHeight="1">
      <c r="A181" s="174" t="str">
        <f ca="1">IFERROR(VLOOKUP(ROW(A178),'فهرست بها کلی'!$D$13:$BO$1660,1,0),"")</f>
        <v/>
      </c>
      <c r="B181" s="174" t="str">
        <f ca="1">IFERROR(VLOOKUP(ROW(A178),'فهرست بها کلی'!$D$13:$BO$1660,4,0),"")</f>
        <v/>
      </c>
      <c r="C181" s="174" t="str">
        <f ca="1">IFERROR(VLOOKUP(ROW(A178),'فهرست بها کلی'!$D$13:$BO$1660,5,0),"")</f>
        <v/>
      </c>
      <c r="D181" s="174" t="str">
        <f ca="1">IFERROR(VLOOKUP(ROW(A178),'فهرست بها کلی'!$D$13:$BO$1660,6,0),"")</f>
        <v/>
      </c>
      <c r="E181" s="174" t="str">
        <f ca="1">IFERROR(VLOOKUP(ROW(A178),'فهرست بها کلی'!$D$13:$BO$1660,7,0),"")</f>
        <v/>
      </c>
      <c r="F181" s="174" t="str">
        <f ca="1">IFERROR(VLOOKUP(ROW(A178),'فهرست بها کلی'!$D$13:$BO$1660,8,0),"")</f>
        <v/>
      </c>
      <c r="G181" s="174" t="str">
        <f ca="1">IFERROR(VLOOKUP(ROW(A178),'فهرست بها کلی'!$D$13:$BO$1660,20,0),"")</f>
        <v/>
      </c>
      <c r="H181" s="174" t="str">
        <f ca="1">IFERROR(VLOOKUP(ROW(A178),'فهرست بها کلی'!$D$13:$BO$1660,23,0),"")</f>
        <v/>
      </c>
      <c r="I181" s="174" t="str">
        <f ca="1">IFERROR(VLOOKUP(ROW(A178),'فهرست بها کلی'!$D$13:$BO$1660,26,0),"")</f>
        <v/>
      </c>
      <c r="J181" s="174" t="str">
        <f ca="1">IFERROR(VLOOKUP(ROW(A178),'فهرست بها کلی'!$D$13:$BO$1660,29,0),"")</f>
        <v/>
      </c>
      <c r="K181" s="174" t="str">
        <f ca="1">IFERROR(VLOOKUP(ROW(A178),'فهرست بها کلی'!$D$13:$BO$1660,32,0),"")</f>
        <v/>
      </c>
      <c r="L181" s="174" t="str">
        <f ca="1">IFERROR(VLOOKUP(ROW(A178),'فهرست بها کلی'!$D$13:$BO$1660,35,0),"")</f>
        <v/>
      </c>
      <c r="M181" s="174" t="str">
        <f ca="1">IFERROR(VLOOKUP(ROW(A178),'فهرست بها کلی'!$D$13:$BO$1660,38,0),"")</f>
        <v/>
      </c>
      <c r="N181" s="174" t="str">
        <f ca="1">IFERROR(VLOOKUP(ROW(A178),'فهرست بها کلی'!$D$13:$BO$1660,41,0),"")</f>
        <v/>
      </c>
      <c r="O181" s="174" t="str">
        <f ca="1">IFERROR(VLOOKUP(ROW(A178),'فهرست بها کلی'!$D$13:$BO$1660,44,0),"")</f>
        <v/>
      </c>
      <c r="P181" s="174" t="str">
        <f ca="1">IFERROR(VLOOKUP(ROW(A178),'فهرست بها کلی'!$D$13:$BO$1660,47,0),"")</f>
        <v/>
      </c>
      <c r="Q181" s="174" t="str">
        <f ca="1">IFERROR(VLOOKUP(ROW(A178),'فهرست بها کلی'!$D$13:$BO$1660,50,0),"")</f>
        <v/>
      </c>
      <c r="R181" s="174" t="str">
        <f ca="1">IFERROR(VLOOKUP(ROW(A178),'فهرست بها کلی'!$D$13:$BO$1660,53,0),"")</f>
        <v/>
      </c>
      <c r="S181" s="174" t="str">
        <f ca="1">IFERROR(VLOOKUP(ROW(A178),'فهرست بها کلی'!$D$13:$BO$1660,56,0),"")</f>
        <v/>
      </c>
      <c r="T181" s="174" t="str">
        <f ca="1">IFERROR(VLOOKUP(ROW(A178),'فهرست بها کلی'!$D$13:$BO$1660,59,0),"")</f>
        <v/>
      </c>
      <c r="U181" s="174" t="str">
        <f ca="1">IFERROR(VLOOKUP(ROW(A178),'فهرست بها کلی'!$D$13:$BO$1660,62,0),"")</f>
        <v/>
      </c>
      <c r="V181" s="241">
        <f t="shared" ca="1" si="19"/>
        <v>0</v>
      </c>
      <c r="W181" s="242" t="str">
        <f t="shared" ca="1" si="20"/>
        <v/>
      </c>
      <c r="X181" s="174" t="str">
        <f ca="1">IFERROR(VLOOKUP(ROW(A178),'فهرست بها کلی'!$D$13:$BO$1660,9,0),"")</f>
        <v/>
      </c>
      <c r="Y181" s="174" t="str">
        <f ca="1">IFERROR(VLOOKUP(ROW(A178),'فهرست بها کلی'!$D$13:$BO$1660,10,0),"")</f>
        <v/>
      </c>
      <c r="Z181" s="174" t="str">
        <f ca="1">IFERROR(VLOOKUP(ROW(A178),'فهرست بها کلی'!$D$13:$BO$1660,11,0),"")</f>
        <v/>
      </c>
      <c r="AA181" s="174" t="str">
        <f ca="1">IFERROR(VLOOKUP(ROW(A178),'فهرست بها کلی'!$D$13:$BO$1660,12,0),"")</f>
        <v/>
      </c>
      <c r="AB181" s="243" t="str">
        <f t="shared" ca="1" si="21"/>
        <v/>
      </c>
      <c r="AC181" s="174" t="str">
        <f ca="1">IFERROR(VLOOKUP(ROW(A178),'فهرست بها کلی'!$D$13:$BO$1660,21,0),"")</f>
        <v/>
      </c>
      <c r="AD181" s="174" t="str">
        <f ca="1">IFERROR(VLOOKUP(ROW(A178),'فهرست بها کلی'!$D$13:$BO$1660,24,0),"")</f>
        <v/>
      </c>
      <c r="AE181" s="174" t="str">
        <f ca="1">IFERROR(VLOOKUP(ROW(A178),'فهرست بها کلی'!$D$13:$BO$1660,27,0),"")</f>
        <v/>
      </c>
      <c r="AF181" s="174" t="str">
        <f ca="1">IFERROR(VLOOKUP(ROW(A178),'فهرست بها کلی'!$D$13:$BO$1660,30,0),"")</f>
        <v/>
      </c>
      <c r="AG181" s="174" t="str">
        <f ca="1">IFERROR(VLOOKUP(ROW(A178),'فهرست بها کلی'!$D$13:$BO$1660,33,0),"")</f>
        <v/>
      </c>
      <c r="AH181" s="174" t="str">
        <f ca="1">IFERROR(VLOOKUP(ROW(A178),'فهرست بها کلی'!$D$13:$BO$1660,36,0),"")</f>
        <v/>
      </c>
      <c r="AI181" s="174" t="str">
        <f ca="1">IFERROR(VLOOKUP(ROW(A178),'فهرست بها کلی'!$D$13:$BO$1660,39,0),"")</f>
        <v/>
      </c>
      <c r="AJ181" s="174" t="str">
        <f ca="1">IFERROR(VLOOKUP(ROW(A178),'فهرست بها کلی'!$D$13:$BO$1660,42,0),"")</f>
        <v/>
      </c>
      <c r="AK181" s="174" t="str">
        <f ca="1">IFERROR(VLOOKUP(ROW(A178),'فهرست بها کلی'!$D$13:$BO$1660,45,0),"")</f>
        <v/>
      </c>
      <c r="AL181" s="174" t="str">
        <f ca="1">IFERROR(VLOOKUP(ROW(A178),'فهرست بها کلی'!$D$13:$BO$1660,48,0),"")</f>
        <v/>
      </c>
      <c r="AM181" s="174" t="str">
        <f ca="1">IFERROR(VLOOKUP(ROW(A178),'فهرست بها کلی'!$D$13:$BO$1660,51,0),"")</f>
        <v/>
      </c>
      <c r="AN181" s="174" t="str">
        <f ca="1">IFERROR(VLOOKUP(ROW(A178),'فهرست بها کلی'!$D$13:$BO$1660,54,0),"")</f>
        <v/>
      </c>
      <c r="AO181" s="174" t="str">
        <f ca="1">IFERROR(VLOOKUP(ROW(A178),'فهرست بها کلی'!$D$13:$BO$1660,57,0),"")</f>
        <v/>
      </c>
      <c r="AP181" s="174" t="str">
        <f ca="1">IFERROR(VLOOKUP(ROW(A178),'فهرست بها کلی'!$D$13:$BO$1660,60,0),"")</f>
        <v/>
      </c>
      <c r="AQ181" s="174" t="str">
        <f ca="1">IFERROR(VLOOKUP(ROW(A178),'فهرست بها کلی'!$D$13:$BO$1660,63,0),"")</f>
        <v/>
      </c>
      <c r="AR181" s="244">
        <f t="shared" ca="1" si="22"/>
        <v>0</v>
      </c>
      <c r="AS181" s="174" t="str">
        <f ca="1">IFERROR(VLOOKUP(ROW(A178),'فهرست بها کلی'!$D$13:$BO$1660,22,0),"")</f>
        <v/>
      </c>
      <c r="AT181" s="174" t="str">
        <f ca="1">IFERROR(VLOOKUP(ROW(A178),'فهرست بها کلی'!$D$13:$BO$1660,25,0),"")</f>
        <v/>
      </c>
      <c r="AU181" s="174" t="str">
        <f ca="1">IFERROR(VLOOKUP(ROW(A178),'فهرست بها کلی'!$D$13:$BO$1660,28,0),"")</f>
        <v/>
      </c>
      <c r="AV181" s="174" t="str">
        <f ca="1">IFERROR(VLOOKUP(ROW(A178),'فهرست بها کلی'!$D$13:$BO$1660,31,0),"")</f>
        <v/>
      </c>
      <c r="AW181" s="174" t="str">
        <f ca="1">IFERROR(VLOOKUP(ROW(A178),'فهرست بها کلی'!$D$13:$BO$1660,34,0),"")</f>
        <v/>
      </c>
      <c r="AX181" s="174" t="str">
        <f ca="1">IFERROR(VLOOKUP(ROW(A178),'فهرست بها کلی'!$D$13:$BO$1660,37,0),"")</f>
        <v/>
      </c>
      <c r="AY181" s="174" t="str">
        <f ca="1">IFERROR(VLOOKUP(ROW(A178),'فهرست بها کلی'!$D$13:$BO$1660,40,0),"")</f>
        <v/>
      </c>
      <c r="AZ181" s="174" t="str">
        <f ca="1">IFERROR(VLOOKUP(ROW(A178),'فهرست بها کلی'!$D$13:$BO$1660,43,0),"")</f>
        <v/>
      </c>
      <c r="BA181" s="174" t="str">
        <f ca="1">IFERROR(VLOOKUP(ROW(A178),'فهرست بها کلی'!$D$13:$BO$1660,46,0),"")</f>
        <v/>
      </c>
      <c r="BB181" s="174" t="str">
        <f ca="1">IFERROR(VLOOKUP(ROW(A178),'فهرست بها کلی'!$D$13:$BO$1660,49,0),"")</f>
        <v/>
      </c>
      <c r="BC181" s="174" t="str">
        <f ca="1">IFERROR(VLOOKUP(ROW(A178),'فهرست بها کلی'!$D$13:$BO$1660,52,0),"")</f>
        <v/>
      </c>
      <c r="BD181" s="174" t="str">
        <f ca="1">IFERROR(VLOOKUP(ROW(A178),'فهرست بها کلی'!$D$13:$BO$1660,55,0),"")</f>
        <v/>
      </c>
      <c r="BE181" s="174" t="str">
        <f ca="1">IFERROR(VLOOKUP(ROW(A178),'فهرست بها کلی'!$D$13:$BO$1660,58,0),"")</f>
        <v/>
      </c>
      <c r="BF181" s="174" t="str">
        <f ca="1">IFERROR(VLOOKUP(ROW(A178),'فهرست بها کلی'!$D$13:$BO$1660,61,0),"")</f>
        <v/>
      </c>
      <c r="BG181" s="174" t="str">
        <f ca="1">IFERROR(VLOOKUP(ROW(B178),'فهرست بها کلی'!$D$13:$BO$1660,64,0),"")</f>
        <v/>
      </c>
      <c r="BH181" s="174" t="str">
        <f ca="1">IFERROR(VLOOKUP(ROW(C178),'فهرست بها کلی'!$D$13:$BO$1660,15,0),"")</f>
        <v/>
      </c>
      <c r="BI181" s="245" t="str">
        <f t="shared" ca="1" si="23"/>
        <v xml:space="preserve"> </v>
      </c>
      <c r="BJ181" s="245" t="str">
        <f t="shared" ca="1" si="24"/>
        <v/>
      </c>
      <c r="BK181" s="189" t="str">
        <f t="shared" ca="1" si="25"/>
        <v/>
      </c>
      <c r="BL181" s="168" t="e">
        <f t="shared" ca="1" si="26"/>
        <v>#VALUE!</v>
      </c>
    </row>
    <row r="182" spans="1:64" ht="34.5" customHeight="1">
      <c r="A182" s="174" t="str">
        <f ca="1">IFERROR(VLOOKUP(ROW(A179),'فهرست بها کلی'!$D$13:$BO$1660,1,0),"")</f>
        <v/>
      </c>
      <c r="B182" s="174" t="str">
        <f ca="1">IFERROR(VLOOKUP(ROW(A179),'فهرست بها کلی'!$D$13:$BO$1660,4,0),"")</f>
        <v/>
      </c>
      <c r="C182" s="174" t="str">
        <f ca="1">IFERROR(VLOOKUP(ROW(A179),'فهرست بها کلی'!$D$13:$BO$1660,5,0),"")</f>
        <v/>
      </c>
      <c r="D182" s="174" t="str">
        <f ca="1">IFERROR(VLOOKUP(ROW(A179),'فهرست بها کلی'!$D$13:$BO$1660,6,0),"")</f>
        <v/>
      </c>
      <c r="E182" s="174" t="str">
        <f ca="1">IFERROR(VLOOKUP(ROW(A179),'فهرست بها کلی'!$D$13:$BO$1660,7,0),"")</f>
        <v/>
      </c>
      <c r="F182" s="174" t="str">
        <f ca="1">IFERROR(VLOOKUP(ROW(A179),'فهرست بها کلی'!$D$13:$BO$1660,8,0),"")</f>
        <v/>
      </c>
      <c r="G182" s="174" t="str">
        <f ca="1">IFERROR(VLOOKUP(ROW(A179),'فهرست بها کلی'!$D$13:$BO$1660,20,0),"")</f>
        <v/>
      </c>
      <c r="H182" s="174" t="str">
        <f ca="1">IFERROR(VLOOKUP(ROW(A179),'فهرست بها کلی'!$D$13:$BO$1660,23,0),"")</f>
        <v/>
      </c>
      <c r="I182" s="174" t="str">
        <f ca="1">IFERROR(VLOOKUP(ROW(A179),'فهرست بها کلی'!$D$13:$BO$1660,26,0),"")</f>
        <v/>
      </c>
      <c r="J182" s="174" t="str">
        <f ca="1">IFERROR(VLOOKUP(ROW(A179),'فهرست بها کلی'!$D$13:$BO$1660,29,0),"")</f>
        <v/>
      </c>
      <c r="K182" s="174" t="str">
        <f ca="1">IFERROR(VLOOKUP(ROW(A179),'فهرست بها کلی'!$D$13:$BO$1660,32,0),"")</f>
        <v/>
      </c>
      <c r="L182" s="174" t="str">
        <f ca="1">IFERROR(VLOOKUP(ROW(A179),'فهرست بها کلی'!$D$13:$BO$1660,35,0),"")</f>
        <v/>
      </c>
      <c r="M182" s="174" t="str">
        <f ca="1">IFERROR(VLOOKUP(ROW(A179),'فهرست بها کلی'!$D$13:$BO$1660,38,0),"")</f>
        <v/>
      </c>
      <c r="N182" s="174" t="str">
        <f ca="1">IFERROR(VLOOKUP(ROW(A179),'فهرست بها کلی'!$D$13:$BO$1660,41,0),"")</f>
        <v/>
      </c>
      <c r="O182" s="174" t="str">
        <f ca="1">IFERROR(VLOOKUP(ROW(A179),'فهرست بها کلی'!$D$13:$BO$1660,44,0),"")</f>
        <v/>
      </c>
      <c r="P182" s="174" t="str">
        <f ca="1">IFERROR(VLOOKUP(ROW(A179),'فهرست بها کلی'!$D$13:$BO$1660,47,0),"")</f>
        <v/>
      </c>
      <c r="Q182" s="174" t="str">
        <f ca="1">IFERROR(VLOOKUP(ROW(A179),'فهرست بها کلی'!$D$13:$BO$1660,50,0),"")</f>
        <v/>
      </c>
      <c r="R182" s="174" t="str">
        <f ca="1">IFERROR(VLOOKUP(ROW(A179),'فهرست بها کلی'!$D$13:$BO$1660,53,0),"")</f>
        <v/>
      </c>
      <c r="S182" s="174" t="str">
        <f ca="1">IFERROR(VLOOKUP(ROW(A179),'فهرست بها کلی'!$D$13:$BO$1660,56,0),"")</f>
        <v/>
      </c>
      <c r="T182" s="174" t="str">
        <f ca="1">IFERROR(VLOOKUP(ROW(A179),'فهرست بها کلی'!$D$13:$BO$1660,59,0),"")</f>
        <v/>
      </c>
      <c r="U182" s="174" t="str">
        <f ca="1">IFERROR(VLOOKUP(ROW(A179),'فهرست بها کلی'!$D$13:$BO$1660,62,0),"")</f>
        <v/>
      </c>
      <c r="V182" s="241">
        <f t="shared" ca="1" si="19"/>
        <v>0</v>
      </c>
      <c r="W182" s="242" t="str">
        <f t="shared" ca="1" si="20"/>
        <v/>
      </c>
      <c r="X182" s="174" t="str">
        <f ca="1">IFERROR(VLOOKUP(ROW(A179),'فهرست بها کلی'!$D$13:$BO$1660,9,0),"")</f>
        <v/>
      </c>
      <c r="Y182" s="174" t="str">
        <f ca="1">IFERROR(VLOOKUP(ROW(A179),'فهرست بها کلی'!$D$13:$BO$1660,10,0),"")</f>
        <v/>
      </c>
      <c r="Z182" s="174" t="str">
        <f ca="1">IFERROR(VLOOKUP(ROW(A179),'فهرست بها کلی'!$D$13:$BO$1660,11,0),"")</f>
        <v/>
      </c>
      <c r="AA182" s="174" t="str">
        <f ca="1">IFERROR(VLOOKUP(ROW(A179),'فهرست بها کلی'!$D$13:$BO$1660,12,0),"")</f>
        <v/>
      </c>
      <c r="AB182" s="243" t="str">
        <f t="shared" ca="1" si="21"/>
        <v/>
      </c>
      <c r="AC182" s="174" t="str">
        <f ca="1">IFERROR(VLOOKUP(ROW(A179),'فهرست بها کلی'!$D$13:$BO$1660,21,0),"")</f>
        <v/>
      </c>
      <c r="AD182" s="174" t="str">
        <f ca="1">IFERROR(VLOOKUP(ROW(A179),'فهرست بها کلی'!$D$13:$BO$1660,24,0),"")</f>
        <v/>
      </c>
      <c r="AE182" s="174" t="str">
        <f ca="1">IFERROR(VLOOKUP(ROW(A179),'فهرست بها کلی'!$D$13:$BO$1660,27,0),"")</f>
        <v/>
      </c>
      <c r="AF182" s="174" t="str">
        <f ca="1">IFERROR(VLOOKUP(ROW(A179),'فهرست بها کلی'!$D$13:$BO$1660,30,0),"")</f>
        <v/>
      </c>
      <c r="AG182" s="174" t="str">
        <f ca="1">IFERROR(VLOOKUP(ROW(A179),'فهرست بها کلی'!$D$13:$BO$1660,33,0),"")</f>
        <v/>
      </c>
      <c r="AH182" s="174" t="str">
        <f ca="1">IFERROR(VLOOKUP(ROW(A179),'فهرست بها کلی'!$D$13:$BO$1660,36,0),"")</f>
        <v/>
      </c>
      <c r="AI182" s="174" t="str">
        <f ca="1">IFERROR(VLOOKUP(ROW(A179),'فهرست بها کلی'!$D$13:$BO$1660,39,0),"")</f>
        <v/>
      </c>
      <c r="AJ182" s="174" t="str">
        <f ca="1">IFERROR(VLOOKUP(ROW(A179),'فهرست بها کلی'!$D$13:$BO$1660,42,0),"")</f>
        <v/>
      </c>
      <c r="AK182" s="174" t="str">
        <f ca="1">IFERROR(VLOOKUP(ROW(A179),'فهرست بها کلی'!$D$13:$BO$1660,45,0),"")</f>
        <v/>
      </c>
      <c r="AL182" s="174" t="str">
        <f ca="1">IFERROR(VLOOKUP(ROW(A179),'فهرست بها کلی'!$D$13:$BO$1660,48,0),"")</f>
        <v/>
      </c>
      <c r="AM182" s="174" t="str">
        <f ca="1">IFERROR(VLOOKUP(ROW(A179),'فهرست بها کلی'!$D$13:$BO$1660,51,0),"")</f>
        <v/>
      </c>
      <c r="AN182" s="174" t="str">
        <f ca="1">IFERROR(VLOOKUP(ROW(A179),'فهرست بها کلی'!$D$13:$BO$1660,54,0),"")</f>
        <v/>
      </c>
      <c r="AO182" s="174" t="str">
        <f ca="1">IFERROR(VLOOKUP(ROW(A179),'فهرست بها کلی'!$D$13:$BO$1660,57,0),"")</f>
        <v/>
      </c>
      <c r="AP182" s="174" t="str">
        <f ca="1">IFERROR(VLOOKUP(ROW(A179),'فهرست بها کلی'!$D$13:$BO$1660,60,0),"")</f>
        <v/>
      </c>
      <c r="AQ182" s="174" t="str">
        <f ca="1">IFERROR(VLOOKUP(ROW(A179),'فهرست بها کلی'!$D$13:$BO$1660,63,0),"")</f>
        <v/>
      </c>
      <c r="AR182" s="244">
        <f t="shared" ca="1" si="22"/>
        <v>0</v>
      </c>
      <c r="AS182" s="174" t="str">
        <f ca="1">IFERROR(VLOOKUP(ROW(A179),'فهرست بها کلی'!$D$13:$BO$1660,22,0),"")</f>
        <v/>
      </c>
      <c r="AT182" s="174" t="str">
        <f ca="1">IFERROR(VLOOKUP(ROW(A179),'فهرست بها کلی'!$D$13:$BO$1660,25,0),"")</f>
        <v/>
      </c>
      <c r="AU182" s="174" t="str">
        <f ca="1">IFERROR(VLOOKUP(ROW(A179),'فهرست بها کلی'!$D$13:$BO$1660,28,0),"")</f>
        <v/>
      </c>
      <c r="AV182" s="174" t="str">
        <f ca="1">IFERROR(VLOOKUP(ROW(A179),'فهرست بها کلی'!$D$13:$BO$1660,31,0),"")</f>
        <v/>
      </c>
      <c r="AW182" s="174" t="str">
        <f ca="1">IFERROR(VLOOKUP(ROW(A179),'فهرست بها کلی'!$D$13:$BO$1660,34,0),"")</f>
        <v/>
      </c>
      <c r="AX182" s="174" t="str">
        <f ca="1">IFERROR(VLOOKUP(ROW(A179),'فهرست بها کلی'!$D$13:$BO$1660,37,0),"")</f>
        <v/>
      </c>
      <c r="AY182" s="174" t="str">
        <f ca="1">IFERROR(VLOOKUP(ROW(A179),'فهرست بها کلی'!$D$13:$BO$1660,40,0),"")</f>
        <v/>
      </c>
      <c r="AZ182" s="174" t="str">
        <f ca="1">IFERROR(VLOOKUP(ROW(A179),'فهرست بها کلی'!$D$13:$BO$1660,43,0),"")</f>
        <v/>
      </c>
      <c r="BA182" s="174" t="str">
        <f ca="1">IFERROR(VLOOKUP(ROW(A179),'فهرست بها کلی'!$D$13:$BO$1660,46,0),"")</f>
        <v/>
      </c>
      <c r="BB182" s="174" t="str">
        <f ca="1">IFERROR(VLOOKUP(ROW(A179),'فهرست بها کلی'!$D$13:$BO$1660,49,0),"")</f>
        <v/>
      </c>
      <c r="BC182" s="174" t="str">
        <f ca="1">IFERROR(VLOOKUP(ROW(A179),'فهرست بها کلی'!$D$13:$BO$1660,52,0),"")</f>
        <v/>
      </c>
      <c r="BD182" s="174" t="str">
        <f ca="1">IFERROR(VLOOKUP(ROW(A179),'فهرست بها کلی'!$D$13:$BO$1660,55,0),"")</f>
        <v/>
      </c>
      <c r="BE182" s="174" t="str">
        <f ca="1">IFERROR(VLOOKUP(ROW(A179),'فهرست بها کلی'!$D$13:$BO$1660,58,0),"")</f>
        <v/>
      </c>
      <c r="BF182" s="174" t="str">
        <f ca="1">IFERROR(VLOOKUP(ROW(A179),'فهرست بها کلی'!$D$13:$BO$1660,61,0),"")</f>
        <v/>
      </c>
      <c r="BG182" s="174" t="str">
        <f ca="1">IFERROR(VLOOKUP(ROW(B179),'فهرست بها کلی'!$D$13:$BO$1660,64,0),"")</f>
        <v/>
      </c>
      <c r="BH182" s="174" t="str">
        <f ca="1">IFERROR(VLOOKUP(ROW(C179),'فهرست بها کلی'!$D$13:$BO$1660,15,0),"")</f>
        <v/>
      </c>
      <c r="BI182" s="245" t="str">
        <f t="shared" ca="1" si="23"/>
        <v xml:space="preserve"> </v>
      </c>
      <c r="BJ182" s="245" t="str">
        <f t="shared" ca="1" si="24"/>
        <v/>
      </c>
      <c r="BK182" s="189" t="str">
        <f t="shared" ca="1" si="25"/>
        <v/>
      </c>
      <c r="BL182" s="168" t="e">
        <f t="shared" ca="1" si="26"/>
        <v>#VALUE!</v>
      </c>
    </row>
    <row r="183" spans="1:64" ht="34.5" customHeight="1">
      <c r="A183" s="174" t="str">
        <f ca="1">IFERROR(VLOOKUP(ROW(A180),'فهرست بها کلی'!$D$13:$BO$1660,1,0),"")</f>
        <v/>
      </c>
      <c r="B183" s="174" t="str">
        <f ca="1">IFERROR(VLOOKUP(ROW(A180),'فهرست بها کلی'!$D$13:$BO$1660,4,0),"")</f>
        <v/>
      </c>
      <c r="C183" s="174" t="str">
        <f ca="1">IFERROR(VLOOKUP(ROW(A180),'فهرست بها کلی'!$D$13:$BO$1660,5,0),"")</f>
        <v/>
      </c>
      <c r="D183" s="174" t="str">
        <f ca="1">IFERROR(VLOOKUP(ROW(A180),'فهرست بها کلی'!$D$13:$BO$1660,6,0),"")</f>
        <v/>
      </c>
      <c r="E183" s="174" t="str">
        <f ca="1">IFERROR(VLOOKUP(ROW(A180),'فهرست بها کلی'!$D$13:$BO$1660,7,0),"")</f>
        <v/>
      </c>
      <c r="F183" s="174" t="str">
        <f ca="1">IFERROR(VLOOKUP(ROW(A180),'فهرست بها کلی'!$D$13:$BO$1660,8,0),"")</f>
        <v/>
      </c>
      <c r="G183" s="174" t="str">
        <f ca="1">IFERROR(VLOOKUP(ROW(A180),'فهرست بها کلی'!$D$13:$BO$1660,20,0),"")</f>
        <v/>
      </c>
      <c r="H183" s="174" t="str">
        <f ca="1">IFERROR(VLOOKUP(ROW(A180),'فهرست بها کلی'!$D$13:$BO$1660,23,0),"")</f>
        <v/>
      </c>
      <c r="I183" s="174" t="str">
        <f ca="1">IFERROR(VLOOKUP(ROW(A180),'فهرست بها کلی'!$D$13:$BO$1660,26,0),"")</f>
        <v/>
      </c>
      <c r="J183" s="174" t="str">
        <f ca="1">IFERROR(VLOOKUP(ROW(A180),'فهرست بها کلی'!$D$13:$BO$1660,29,0),"")</f>
        <v/>
      </c>
      <c r="K183" s="174" t="str">
        <f ca="1">IFERROR(VLOOKUP(ROW(A180),'فهرست بها کلی'!$D$13:$BO$1660,32,0),"")</f>
        <v/>
      </c>
      <c r="L183" s="174" t="str">
        <f ca="1">IFERROR(VLOOKUP(ROW(A180),'فهرست بها کلی'!$D$13:$BO$1660,35,0),"")</f>
        <v/>
      </c>
      <c r="M183" s="174" t="str">
        <f ca="1">IFERROR(VLOOKUP(ROW(A180),'فهرست بها کلی'!$D$13:$BO$1660,38,0),"")</f>
        <v/>
      </c>
      <c r="N183" s="174" t="str">
        <f ca="1">IFERROR(VLOOKUP(ROW(A180),'فهرست بها کلی'!$D$13:$BO$1660,41,0),"")</f>
        <v/>
      </c>
      <c r="O183" s="174" t="str">
        <f ca="1">IFERROR(VLOOKUP(ROW(A180),'فهرست بها کلی'!$D$13:$BO$1660,44,0),"")</f>
        <v/>
      </c>
      <c r="P183" s="174" t="str">
        <f ca="1">IFERROR(VLOOKUP(ROW(A180),'فهرست بها کلی'!$D$13:$BO$1660,47,0),"")</f>
        <v/>
      </c>
      <c r="Q183" s="174" t="str">
        <f ca="1">IFERROR(VLOOKUP(ROW(A180),'فهرست بها کلی'!$D$13:$BO$1660,50,0),"")</f>
        <v/>
      </c>
      <c r="R183" s="174" t="str">
        <f ca="1">IFERROR(VLOOKUP(ROW(A180),'فهرست بها کلی'!$D$13:$BO$1660,53,0),"")</f>
        <v/>
      </c>
      <c r="S183" s="174" t="str">
        <f ca="1">IFERROR(VLOOKUP(ROW(A180),'فهرست بها کلی'!$D$13:$BO$1660,56,0),"")</f>
        <v/>
      </c>
      <c r="T183" s="174" t="str">
        <f ca="1">IFERROR(VLOOKUP(ROW(A180),'فهرست بها کلی'!$D$13:$BO$1660,59,0),"")</f>
        <v/>
      </c>
      <c r="U183" s="174" t="str">
        <f ca="1">IFERROR(VLOOKUP(ROW(A180),'فهرست بها کلی'!$D$13:$BO$1660,62,0),"")</f>
        <v/>
      </c>
      <c r="V183" s="241">
        <f t="shared" ca="1" si="19"/>
        <v>0</v>
      </c>
      <c r="W183" s="242" t="str">
        <f t="shared" ca="1" si="20"/>
        <v/>
      </c>
      <c r="X183" s="174" t="str">
        <f ca="1">IFERROR(VLOOKUP(ROW(A180),'فهرست بها کلی'!$D$13:$BO$1660,9,0),"")</f>
        <v/>
      </c>
      <c r="Y183" s="174" t="str">
        <f ca="1">IFERROR(VLOOKUP(ROW(A180),'فهرست بها کلی'!$D$13:$BO$1660,10,0),"")</f>
        <v/>
      </c>
      <c r="Z183" s="174" t="str">
        <f ca="1">IFERROR(VLOOKUP(ROW(A180),'فهرست بها کلی'!$D$13:$BO$1660,11,0),"")</f>
        <v/>
      </c>
      <c r="AA183" s="174" t="str">
        <f ca="1">IFERROR(VLOOKUP(ROW(A180),'فهرست بها کلی'!$D$13:$BO$1660,12,0),"")</f>
        <v/>
      </c>
      <c r="AB183" s="243" t="str">
        <f t="shared" ca="1" si="21"/>
        <v/>
      </c>
      <c r="AC183" s="174" t="str">
        <f ca="1">IFERROR(VLOOKUP(ROW(A180),'فهرست بها کلی'!$D$13:$BO$1660,21,0),"")</f>
        <v/>
      </c>
      <c r="AD183" s="174" t="str">
        <f ca="1">IFERROR(VLOOKUP(ROW(A180),'فهرست بها کلی'!$D$13:$BO$1660,24,0),"")</f>
        <v/>
      </c>
      <c r="AE183" s="174" t="str">
        <f ca="1">IFERROR(VLOOKUP(ROW(A180),'فهرست بها کلی'!$D$13:$BO$1660,27,0),"")</f>
        <v/>
      </c>
      <c r="AF183" s="174" t="str">
        <f ca="1">IFERROR(VLOOKUP(ROW(A180),'فهرست بها کلی'!$D$13:$BO$1660,30,0),"")</f>
        <v/>
      </c>
      <c r="AG183" s="174" t="str">
        <f ca="1">IFERROR(VLOOKUP(ROW(A180),'فهرست بها کلی'!$D$13:$BO$1660,33,0),"")</f>
        <v/>
      </c>
      <c r="AH183" s="174" t="str">
        <f ca="1">IFERROR(VLOOKUP(ROW(A180),'فهرست بها کلی'!$D$13:$BO$1660,36,0),"")</f>
        <v/>
      </c>
      <c r="AI183" s="174" t="str">
        <f ca="1">IFERROR(VLOOKUP(ROW(A180),'فهرست بها کلی'!$D$13:$BO$1660,39,0),"")</f>
        <v/>
      </c>
      <c r="AJ183" s="174" t="str">
        <f ca="1">IFERROR(VLOOKUP(ROW(A180),'فهرست بها کلی'!$D$13:$BO$1660,42,0),"")</f>
        <v/>
      </c>
      <c r="AK183" s="174" t="str">
        <f ca="1">IFERROR(VLOOKUP(ROW(A180),'فهرست بها کلی'!$D$13:$BO$1660,45,0),"")</f>
        <v/>
      </c>
      <c r="AL183" s="174" t="str">
        <f ca="1">IFERROR(VLOOKUP(ROW(A180),'فهرست بها کلی'!$D$13:$BO$1660,48,0),"")</f>
        <v/>
      </c>
      <c r="AM183" s="174" t="str">
        <f ca="1">IFERROR(VLOOKUP(ROW(A180),'فهرست بها کلی'!$D$13:$BO$1660,51,0),"")</f>
        <v/>
      </c>
      <c r="AN183" s="174" t="str">
        <f ca="1">IFERROR(VLOOKUP(ROW(A180),'فهرست بها کلی'!$D$13:$BO$1660,54,0),"")</f>
        <v/>
      </c>
      <c r="AO183" s="174" t="str">
        <f ca="1">IFERROR(VLOOKUP(ROW(A180),'فهرست بها کلی'!$D$13:$BO$1660,57,0),"")</f>
        <v/>
      </c>
      <c r="AP183" s="174" t="str">
        <f ca="1">IFERROR(VLOOKUP(ROW(A180),'فهرست بها کلی'!$D$13:$BO$1660,60,0),"")</f>
        <v/>
      </c>
      <c r="AQ183" s="174" t="str">
        <f ca="1">IFERROR(VLOOKUP(ROW(A180),'فهرست بها کلی'!$D$13:$BO$1660,63,0),"")</f>
        <v/>
      </c>
      <c r="AR183" s="244">
        <f t="shared" ca="1" si="22"/>
        <v>0</v>
      </c>
      <c r="AS183" s="174" t="str">
        <f ca="1">IFERROR(VLOOKUP(ROW(A180),'فهرست بها کلی'!$D$13:$BO$1660,22,0),"")</f>
        <v/>
      </c>
      <c r="AT183" s="174" t="str">
        <f ca="1">IFERROR(VLOOKUP(ROW(A180),'فهرست بها کلی'!$D$13:$BO$1660,25,0),"")</f>
        <v/>
      </c>
      <c r="AU183" s="174" t="str">
        <f ca="1">IFERROR(VLOOKUP(ROW(A180),'فهرست بها کلی'!$D$13:$BO$1660,28,0),"")</f>
        <v/>
      </c>
      <c r="AV183" s="174" t="str">
        <f ca="1">IFERROR(VLOOKUP(ROW(A180),'فهرست بها کلی'!$D$13:$BO$1660,31,0),"")</f>
        <v/>
      </c>
      <c r="AW183" s="174" t="str">
        <f ca="1">IFERROR(VLOOKUP(ROW(A180),'فهرست بها کلی'!$D$13:$BO$1660,34,0),"")</f>
        <v/>
      </c>
      <c r="AX183" s="174" t="str">
        <f ca="1">IFERROR(VLOOKUP(ROW(A180),'فهرست بها کلی'!$D$13:$BO$1660,37,0),"")</f>
        <v/>
      </c>
      <c r="AY183" s="174" t="str">
        <f ca="1">IFERROR(VLOOKUP(ROW(A180),'فهرست بها کلی'!$D$13:$BO$1660,40,0),"")</f>
        <v/>
      </c>
      <c r="AZ183" s="174" t="str">
        <f ca="1">IFERROR(VLOOKUP(ROW(A180),'فهرست بها کلی'!$D$13:$BO$1660,43,0),"")</f>
        <v/>
      </c>
      <c r="BA183" s="174" t="str">
        <f ca="1">IFERROR(VLOOKUP(ROW(A180),'فهرست بها کلی'!$D$13:$BO$1660,46,0),"")</f>
        <v/>
      </c>
      <c r="BB183" s="174" t="str">
        <f ca="1">IFERROR(VLOOKUP(ROW(A180),'فهرست بها کلی'!$D$13:$BO$1660,49,0),"")</f>
        <v/>
      </c>
      <c r="BC183" s="174" t="str">
        <f ca="1">IFERROR(VLOOKUP(ROW(A180),'فهرست بها کلی'!$D$13:$BO$1660,52,0),"")</f>
        <v/>
      </c>
      <c r="BD183" s="174" t="str">
        <f ca="1">IFERROR(VLOOKUP(ROW(A180),'فهرست بها کلی'!$D$13:$BO$1660,55,0),"")</f>
        <v/>
      </c>
      <c r="BE183" s="174" t="str">
        <f ca="1">IFERROR(VLOOKUP(ROW(A180),'فهرست بها کلی'!$D$13:$BO$1660,58,0),"")</f>
        <v/>
      </c>
      <c r="BF183" s="174" t="str">
        <f ca="1">IFERROR(VLOOKUP(ROW(A180),'فهرست بها کلی'!$D$13:$BO$1660,61,0),"")</f>
        <v/>
      </c>
      <c r="BG183" s="174" t="str">
        <f ca="1">IFERROR(VLOOKUP(ROW(B180),'فهرست بها کلی'!$D$13:$BO$1660,64,0),"")</f>
        <v/>
      </c>
      <c r="BH183" s="174" t="str">
        <f ca="1">IFERROR(VLOOKUP(ROW(C180),'فهرست بها کلی'!$D$13:$BO$1660,15,0),"")</f>
        <v/>
      </c>
      <c r="BI183" s="245" t="str">
        <f t="shared" ca="1" si="23"/>
        <v xml:space="preserve"> </v>
      </c>
      <c r="BJ183" s="245" t="str">
        <f t="shared" ca="1" si="24"/>
        <v/>
      </c>
      <c r="BK183" s="189" t="str">
        <f t="shared" ca="1" si="25"/>
        <v/>
      </c>
      <c r="BL183" s="168" t="e">
        <f t="shared" ca="1" si="26"/>
        <v>#VALUE!</v>
      </c>
    </row>
    <row r="184" spans="1:64" ht="34.5" customHeight="1">
      <c r="A184" s="174" t="str">
        <f ca="1">IFERROR(VLOOKUP(ROW(A181),'فهرست بها کلی'!$D$13:$BO$1660,1,0),"")</f>
        <v/>
      </c>
      <c r="B184" s="174" t="str">
        <f ca="1">IFERROR(VLOOKUP(ROW(A181),'فهرست بها کلی'!$D$13:$BO$1660,4,0),"")</f>
        <v/>
      </c>
      <c r="C184" s="174" t="str">
        <f ca="1">IFERROR(VLOOKUP(ROW(A181),'فهرست بها کلی'!$D$13:$BO$1660,5,0),"")</f>
        <v/>
      </c>
      <c r="D184" s="174" t="str">
        <f ca="1">IFERROR(VLOOKUP(ROW(A181),'فهرست بها کلی'!$D$13:$BO$1660,6,0),"")</f>
        <v/>
      </c>
      <c r="E184" s="174" t="str">
        <f ca="1">IFERROR(VLOOKUP(ROW(A181),'فهرست بها کلی'!$D$13:$BO$1660,7,0),"")</f>
        <v/>
      </c>
      <c r="F184" s="174" t="str">
        <f ca="1">IFERROR(VLOOKUP(ROW(A181),'فهرست بها کلی'!$D$13:$BO$1660,8,0),"")</f>
        <v/>
      </c>
      <c r="G184" s="174" t="str">
        <f ca="1">IFERROR(VLOOKUP(ROW(A181),'فهرست بها کلی'!$D$13:$BO$1660,20,0),"")</f>
        <v/>
      </c>
      <c r="H184" s="174" t="str">
        <f ca="1">IFERROR(VLOOKUP(ROW(A181),'فهرست بها کلی'!$D$13:$BO$1660,23,0),"")</f>
        <v/>
      </c>
      <c r="I184" s="174" t="str">
        <f ca="1">IFERROR(VLOOKUP(ROW(A181),'فهرست بها کلی'!$D$13:$BO$1660,26,0),"")</f>
        <v/>
      </c>
      <c r="J184" s="174" t="str">
        <f ca="1">IFERROR(VLOOKUP(ROW(A181),'فهرست بها کلی'!$D$13:$BO$1660,29,0),"")</f>
        <v/>
      </c>
      <c r="K184" s="174" t="str">
        <f ca="1">IFERROR(VLOOKUP(ROW(A181),'فهرست بها کلی'!$D$13:$BO$1660,32,0),"")</f>
        <v/>
      </c>
      <c r="L184" s="174" t="str">
        <f ca="1">IFERROR(VLOOKUP(ROW(A181),'فهرست بها کلی'!$D$13:$BO$1660,35,0),"")</f>
        <v/>
      </c>
      <c r="M184" s="174" t="str">
        <f ca="1">IFERROR(VLOOKUP(ROW(A181),'فهرست بها کلی'!$D$13:$BO$1660,38,0),"")</f>
        <v/>
      </c>
      <c r="N184" s="174" t="str">
        <f ca="1">IFERROR(VLOOKUP(ROW(A181),'فهرست بها کلی'!$D$13:$BO$1660,41,0),"")</f>
        <v/>
      </c>
      <c r="O184" s="174" t="str">
        <f ca="1">IFERROR(VLOOKUP(ROW(A181),'فهرست بها کلی'!$D$13:$BO$1660,44,0),"")</f>
        <v/>
      </c>
      <c r="P184" s="174" t="str">
        <f ca="1">IFERROR(VLOOKUP(ROW(A181),'فهرست بها کلی'!$D$13:$BO$1660,47,0),"")</f>
        <v/>
      </c>
      <c r="Q184" s="174" t="str">
        <f ca="1">IFERROR(VLOOKUP(ROW(A181),'فهرست بها کلی'!$D$13:$BO$1660,50,0),"")</f>
        <v/>
      </c>
      <c r="R184" s="174" t="str">
        <f ca="1">IFERROR(VLOOKUP(ROW(A181),'فهرست بها کلی'!$D$13:$BO$1660,53,0),"")</f>
        <v/>
      </c>
      <c r="S184" s="174" t="str">
        <f ca="1">IFERROR(VLOOKUP(ROW(A181),'فهرست بها کلی'!$D$13:$BO$1660,56,0),"")</f>
        <v/>
      </c>
      <c r="T184" s="174" t="str">
        <f ca="1">IFERROR(VLOOKUP(ROW(A181),'فهرست بها کلی'!$D$13:$BO$1660,59,0),"")</f>
        <v/>
      </c>
      <c r="U184" s="174" t="str">
        <f ca="1">IFERROR(VLOOKUP(ROW(A181),'فهرست بها کلی'!$D$13:$BO$1660,62,0),"")</f>
        <v/>
      </c>
      <c r="V184" s="241">
        <f t="shared" ca="1" si="19"/>
        <v>0</v>
      </c>
      <c r="W184" s="242" t="str">
        <f t="shared" ca="1" si="20"/>
        <v/>
      </c>
      <c r="X184" s="174" t="str">
        <f ca="1">IFERROR(VLOOKUP(ROW(A181),'فهرست بها کلی'!$D$13:$BO$1660,9,0),"")</f>
        <v/>
      </c>
      <c r="Y184" s="174" t="str">
        <f ca="1">IFERROR(VLOOKUP(ROW(A181),'فهرست بها کلی'!$D$13:$BO$1660,10,0),"")</f>
        <v/>
      </c>
      <c r="Z184" s="174" t="str">
        <f ca="1">IFERROR(VLOOKUP(ROW(A181),'فهرست بها کلی'!$D$13:$BO$1660,11,0),"")</f>
        <v/>
      </c>
      <c r="AA184" s="174" t="str">
        <f ca="1">IFERROR(VLOOKUP(ROW(A181),'فهرست بها کلی'!$D$13:$BO$1660,12,0),"")</f>
        <v/>
      </c>
      <c r="AB184" s="243" t="str">
        <f t="shared" ca="1" si="21"/>
        <v/>
      </c>
      <c r="AC184" s="174" t="str">
        <f ca="1">IFERROR(VLOOKUP(ROW(A181),'فهرست بها کلی'!$D$13:$BO$1660,21,0),"")</f>
        <v/>
      </c>
      <c r="AD184" s="174" t="str">
        <f ca="1">IFERROR(VLOOKUP(ROW(A181),'فهرست بها کلی'!$D$13:$BO$1660,24,0),"")</f>
        <v/>
      </c>
      <c r="AE184" s="174" t="str">
        <f ca="1">IFERROR(VLOOKUP(ROW(A181),'فهرست بها کلی'!$D$13:$BO$1660,27,0),"")</f>
        <v/>
      </c>
      <c r="AF184" s="174" t="str">
        <f ca="1">IFERROR(VLOOKUP(ROW(A181),'فهرست بها کلی'!$D$13:$BO$1660,30,0),"")</f>
        <v/>
      </c>
      <c r="AG184" s="174" t="str">
        <f ca="1">IFERROR(VLOOKUP(ROW(A181),'فهرست بها کلی'!$D$13:$BO$1660,33,0),"")</f>
        <v/>
      </c>
      <c r="AH184" s="174" t="str">
        <f ca="1">IFERROR(VLOOKUP(ROW(A181),'فهرست بها کلی'!$D$13:$BO$1660,36,0),"")</f>
        <v/>
      </c>
      <c r="AI184" s="174" t="str">
        <f ca="1">IFERROR(VLOOKUP(ROW(A181),'فهرست بها کلی'!$D$13:$BO$1660,39,0),"")</f>
        <v/>
      </c>
      <c r="AJ184" s="174" t="str">
        <f ca="1">IFERROR(VLOOKUP(ROW(A181),'فهرست بها کلی'!$D$13:$BO$1660,42,0),"")</f>
        <v/>
      </c>
      <c r="AK184" s="174" t="str">
        <f ca="1">IFERROR(VLOOKUP(ROW(A181),'فهرست بها کلی'!$D$13:$BO$1660,45,0),"")</f>
        <v/>
      </c>
      <c r="AL184" s="174" t="str">
        <f ca="1">IFERROR(VLOOKUP(ROW(A181),'فهرست بها کلی'!$D$13:$BO$1660,48,0),"")</f>
        <v/>
      </c>
      <c r="AM184" s="174" t="str">
        <f ca="1">IFERROR(VLOOKUP(ROW(A181),'فهرست بها کلی'!$D$13:$BO$1660,51,0),"")</f>
        <v/>
      </c>
      <c r="AN184" s="174" t="str">
        <f ca="1">IFERROR(VLOOKUP(ROW(A181),'فهرست بها کلی'!$D$13:$BO$1660,54,0),"")</f>
        <v/>
      </c>
      <c r="AO184" s="174" t="str">
        <f ca="1">IFERROR(VLOOKUP(ROW(A181),'فهرست بها کلی'!$D$13:$BO$1660,57,0),"")</f>
        <v/>
      </c>
      <c r="AP184" s="174" t="str">
        <f ca="1">IFERROR(VLOOKUP(ROW(A181),'فهرست بها کلی'!$D$13:$BO$1660,60,0),"")</f>
        <v/>
      </c>
      <c r="AQ184" s="174" t="str">
        <f ca="1">IFERROR(VLOOKUP(ROW(A181),'فهرست بها کلی'!$D$13:$BO$1660,63,0),"")</f>
        <v/>
      </c>
      <c r="AR184" s="244">
        <f t="shared" ca="1" si="22"/>
        <v>0</v>
      </c>
      <c r="AS184" s="174" t="str">
        <f ca="1">IFERROR(VLOOKUP(ROW(A181),'فهرست بها کلی'!$D$13:$BO$1660,22,0),"")</f>
        <v/>
      </c>
      <c r="AT184" s="174" t="str">
        <f ca="1">IFERROR(VLOOKUP(ROW(A181),'فهرست بها کلی'!$D$13:$BO$1660,25,0),"")</f>
        <v/>
      </c>
      <c r="AU184" s="174" t="str">
        <f ca="1">IFERROR(VLOOKUP(ROW(A181),'فهرست بها کلی'!$D$13:$BO$1660,28,0),"")</f>
        <v/>
      </c>
      <c r="AV184" s="174" t="str">
        <f ca="1">IFERROR(VLOOKUP(ROW(A181),'فهرست بها کلی'!$D$13:$BO$1660,31,0),"")</f>
        <v/>
      </c>
      <c r="AW184" s="174" t="str">
        <f ca="1">IFERROR(VLOOKUP(ROW(A181),'فهرست بها کلی'!$D$13:$BO$1660,34,0),"")</f>
        <v/>
      </c>
      <c r="AX184" s="174" t="str">
        <f ca="1">IFERROR(VLOOKUP(ROW(A181),'فهرست بها کلی'!$D$13:$BO$1660,37,0),"")</f>
        <v/>
      </c>
      <c r="AY184" s="174" t="str">
        <f ca="1">IFERROR(VLOOKUP(ROW(A181),'فهرست بها کلی'!$D$13:$BO$1660,40,0),"")</f>
        <v/>
      </c>
      <c r="AZ184" s="174" t="str">
        <f ca="1">IFERROR(VLOOKUP(ROW(A181),'فهرست بها کلی'!$D$13:$BO$1660,43,0),"")</f>
        <v/>
      </c>
      <c r="BA184" s="174" t="str">
        <f ca="1">IFERROR(VLOOKUP(ROW(A181),'فهرست بها کلی'!$D$13:$BO$1660,46,0),"")</f>
        <v/>
      </c>
      <c r="BB184" s="174" t="str">
        <f ca="1">IFERROR(VLOOKUP(ROW(A181),'فهرست بها کلی'!$D$13:$BO$1660,49,0),"")</f>
        <v/>
      </c>
      <c r="BC184" s="174" t="str">
        <f ca="1">IFERROR(VLOOKUP(ROW(A181),'فهرست بها کلی'!$D$13:$BO$1660,52,0),"")</f>
        <v/>
      </c>
      <c r="BD184" s="174" t="str">
        <f ca="1">IFERROR(VLOOKUP(ROW(A181),'فهرست بها کلی'!$D$13:$BO$1660,55,0),"")</f>
        <v/>
      </c>
      <c r="BE184" s="174" t="str">
        <f ca="1">IFERROR(VLOOKUP(ROW(A181),'فهرست بها کلی'!$D$13:$BO$1660,58,0),"")</f>
        <v/>
      </c>
      <c r="BF184" s="174" t="str">
        <f ca="1">IFERROR(VLOOKUP(ROW(A181),'فهرست بها کلی'!$D$13:$BO$1660,61,0),"")</f>
        <v/>
      </c>
      <c r="BG184" s="174" t="str">
        <f ca="1">IFERROR(VLOOKUP(ROW(B181),'فهرست بها کلی'!$D$13:$BO$1660,64,0),"")</f>
        <v/>
      </c>
      <c r="BH184" s="174" t="str">
        <f ca="1">IFERROR(VLOOKUP(ROW(C181),'فهرست بها کلی'!$D$13:$BO$1660,15,0),"")</f>
        <v/>
      </c>
      <c r="BI184" s="245" t="str">
        <f t="shared" ca="1" si="23"/>
        <v xml:space="preserve"> </v>
      </c>
      <c r="BJ184" s="245" t="str">
        <f t="shared" ca="1" si="24"/>
        <v/>
      </c>
      <c r="BK184" s="189" t="str">
        <f t="shared" ca="1" si="25"/>
        <v/>
      </c>
      <c r="BL184" s="168" t="e">
        <f t="shared" ca="1" si="26"/>
        <v>#VALUE!</v>
      </c>
    </row>
    <row r="185" spans="1:64" ht="34.5" customHeight="1">
      <c r="A185" s="174" t="str">
        <f ca="1">IFERROR(VLOOKUP(ROW(A182),'فهرست بها کلی'!$D$13:$BO$1660,1,0),"")</f>
        <v/>
      </c>
      <c r="B185" s="174" t="str">
        <f ca="1">IFERROR(VLOOKUP(ROW(A182),'فهرست بها کلی'!$D$13:$BO$1660,4,0),"")</f>
        <v/>
      </c>
      <c r="C185" s="174" t="str">
        <f ca="1">IFERROR(VLOOKUP(ROW(A182),'فهرست بها کلی'!$D$13:$BO$1660,5,0),"")</f>
        <v/>
      </c>
      <c r="D185" s="174" t="str">
        <f ca="1">IFERROR(VLOOKUP(ROW(A182),'فهرست بها کلی'!$D$13:$BO$1660,6,0),"")</f>
        <v/>
      </c>
      <c r="E185" s="174" t="str">
        <f ca="1">IFERROR(VLOOKUP(ROW(A182),'فهرست بها کلی'!$D$13:$BO$1660,7,0),"")</f>
        <v/>
      </c>
      <c r="F185" s="174" t="str">
        <f ca="1">IFERROR(VLOOKUP(ROW(A182),'فهرست بها کلی'!$D$13:$BO$1660,8,0),"")</f>
        <v/>
      </c>
      <c r="G185" s="174" t="str">
        <f ca="1">IFERROR(VLOOKUP(ROW(A182),'فهرست بها کلی'!$D$13:$BO$1660,20,0),"")</f>
        <v/>
      </c>
      <c r="H185" s="174" t="str">
        <f ca="1">IFERROR(VLOOKUP(ROW(A182),'فهرست بها کلی'!$D$13:$BO$1660,23,0),"")</f>
        <v/>
      </c>
      <c r="I185" s="174" t="str">
        <f ca="1">IFERROR(VLOOKUP(ROW(A182),'فهرست بها کلی'!$D$13:$BO$1660,26,0),"")</f>
        <v/>
      </c>
      <c r="J185" s="174" t="str">
        <f ca="1">IFERROR(VLOOKUP(ROW(A182),'فهرست بها کلی'!$D$13:$BO$1660,29,0),"")</f>
        <v/>
      </c>
      <c r="K185" s="174" t="str">
        <f ca="1">IFERROR(VLOOKUP(ROW(A182),'فهرست بها کلی'!$D$13:$BO$1660,32,0),"")</f>
        <v/>
      </c>
      <c r="L185" s="174" t="str">
        <f ca="1">IFERROR(VLOOKUP(ROW(A182),'فهرست بها کلی'!$D$13:$BO$1660,35,0),"")</f>
        <v/>
      </c>
      <c r="M185" s="174" t="str">
        <f ca="1">IFERROR(VLOOKUP(ROW(A182),'فهرست بها کلی'!$D$13:$BO$1660,38,0),"")</f>
        <v/>
      </c>
      <c r="N185" s="174" t="str">
        <f ca="1">IFERROR(VLOOKUP(ROW(A182),'فهرست بها کلی'!$D$13:$BO$1660,41,0),"")</f>
        <v/>
      </c>
      <c r="O185" s="174" t="str">
        <f ca="1">IFERROR(VLOOKUP(ROW(A182),'فهرست بها کلی'!$D$13:$BO$1660,44,0),"")</f>
        <v/>
      </c>
      <c r="P185" s="174" t="str">
        <f ca="1">IFERROR(VLOOKUP(ROW(A182),'فهرست بها کلی'!$D$13:$BO$1660,47,0),"")</f>
        <v/>
      </c>
      <c r="Q185" s="174" t="str">
        <f ca="1">IFERROR(VLOOKUP(ROW(A182),'فهرست بها کلی'!$D$13:$BO$1660,50,0),"")</f>
        <v/>
      </c>
      <c r="R185" s="174" t="str">
        <f ca="1">IFERROR(VLOOKUP(ROW(A182),'فهرست بها کلی'!$D$13:$BO$1660,53,0),"")</f>
        <v/>
      </c>
      <c r="S185" s="174" t="str">
        <f ca="1">IFERROR(VLOOKUP(ROW(A182),'فهرست بها کلی'!$D$13:$BO$1660,56,0),"")</f>
        <v/>
      </c>
      <c r="T185" s="174" t="str">
        <f ca="1">IFERROR(VLOOKUP(ROW(A182),'فهرست بها کلی'!$D$13:$BO$1660,59,0),"")</f>
        <v/>
      </c>
      <c r="U185" s="174" t="str">
        <f ca="1">IFERROR(VLOOKUP(ROW(A182),'فهرست بها کلی'!$D$13:$BO$1660,62,0),"")</f>
        <v/>
      </c>
      <c r="V185" s="241">
        <f t="shared" ca="1" si="19"/>
        <v>0</v>
      </c>
      <c r="W185" s="242" t="str">
        <f t="shared" ca="1" si="20"/>
        <v/>
      </c>
      <c r="X185" s="174" t="str">
        <f ca="1">IFERROR(VLOOKUP(ROW(A182),'فهرست بها کلی'!$D$13:$BO$1660,9,0),"")</f>
        <v/>
      </c>
      <c r="Y185" s="174" t="str">
        <f ca="1">IFERROR(VLOOKUP(ROW(A182),'فهرست بها کلی'!$D$13:$BO$1660,10,0),"")</f>
        <v/>
      </c>
      <c r="Z185" s="174" t="str">
        <f ca="1">IFERROR(VLOOKUP(ROW(A182),'فهرست بها کلی'!$D$13:$BO$1660,11,0),"")</f>
        <v/>
      </c>
      <c r="AA185" s="174" t="str">
        <f ca="1">IFERROR(VLOOKUP(ROW(A182),'فهرست بها کلی'!$D$13:$BO$1660,12,0),"")</f>
        <v/>
      </c>
      <c r="AB185" s="243" t="str">
        <f t="shared" ca="1" si="21"/>
        <v/>
      </c>
      <c r="AC185" s="174" t="str">
        <f ca="1">IFERROR(VLOOKUP(ROW(A182),'فهرست بها کلی'!$D$13:$BO$1660,21,0),"")</f>
        <v/>
      </c>
      <c r="AD185" s="174" t="str">
        <f ca="1">IFERROR(VLOOKUP(ROW(A182),'فهرست بها کلی'!$D$13:$BO$1660,24,0),"")</f>
        <v/>
      </c>
      <c r="AE185" s="174" t="str">
        <f ca="1">IFERROR(VLOOKUP(ROW(A182),'فهرست بها کلی'!$D$13:$BO$1660,27,0),"")</f>
        <v/>
      </c>
      <c r="AF185" s="174" t="str">
        <f ca="1">IFERROR(VLOOKUP(ROW(A182),'فهرست بها کلی'!$D$13:$BO$1660,30,0),"")</f>
        <v/>
      </c>
      <c r="AG185" s="174" t="str">
        <f ca="1">IFERROR(VLOOKUP(ROW(A182),'فهرست بها کلی'!$D$13:$BO$1660,33,0),"")</f>
        <v/>
      </c>
      <c r="AH185" s="174" t="str">
        <f ca="1">IFERROR(VLOOKUP(ROW(A182),'فهرست بها کلی'!$D$13:$BO$1660,36,0),"")</f>
        <v/>
      </c>
      <c r="AI185" s="174" t="str">
        <f ca="1">IFERROR(VLOOKUP(ROW(A182),'فهرست بها کلی'!$D$13:$BO$1660,39,0),"")</f>
        <v/>
      </c>
      <c r="AJ185" s="174" t="str">
        <f ca="1">IFERROR(VLOOKUP(ROW(A182),'فهرست بها کلی'!$D$13:$BO$1660,42,0),"")</f>
        <v/>
      </c>
      <c r="AK185" s="174" t="str">
        <f ca="1">IFERROR(VLOOKUP(ROW(A182),'فهرست بها کلی'!$D$13:$BO$1660,45,0),"")</f>
        <v/>
      </c>
      <c r="AL185" s="174" t="str">
        <f ca="1">IFERROR(VLOOKUP(ROW(A182),'فهرست بها کلی'!$D$13:$BO$1660,48,0),"")</f>
        <v/>
      </c>
      <c r="AM185" s="174" t="str">
        <f ca="1">IFERROR(VLOOKUP(ROW(A182),'فهرست بها کلی'!$D$13:$BO$1660,51,0),"")</f>
        <v/>
      </c>
      <c r="AN185" s="174" t="str">
        <f ca="1">IFERROR(VLOOKUP(ROW(A182),'فهرست بها کلی'!$D$13:$BO$1660,54,0),"")</f>
        <v/>
      </c>
      <c r="AO185" s="174" t="str">
        <f ca="1">IFERROR(VLOOKUP(ROW(A182),'فهرست بها کلی'!$D$13:$BO$1660,57,0),"")</f>
        <v/>
      </c>
      <c r="AP185" s="174" t="str">
        <f ca="1">IFERROR(VLOOKUP(ROW(A182),'فهرست بها کلی'!$D$13:$BO$1660,60,0),"")</f>
        <v/>
      </c>
      <c r="AQ185" s="174" t="str">
        <f ca="1">IFERROR(VLOOKUP(ROW(A182),'فهرست بها کلی'!$D$13:$BO$1660,63,0),"")</f>
        <v/>
      </c>
      <c r="AR185" s="244">
        <f t="shared" ca="1" si="22"/>
        <v>0</v>
      </c>
      <c r="AS185" s="174" t="str">
        <f ca="1">IFERROR(VLOOKUP(ROW(A182),'فهرست بها کلی'!$D$13:$BO$1660,22,0),"")</f>
        <v/>
      </c>
      <c r="AT185" s="174" t="str">
        <f ca="1">IFERROR(VLOOKUP(ROW(A182),'فهرست بها کلی'!$D$13:$BO$1660,25,0),"")</f>
        <v/>
      </c>
      <c r="AU185" s="174" t="str">
        <f ca="1">IFERROR(VLOOKUP(ROW(A182),'فهرست بها کلی'!$D$13:$BO$1660,28,0),"")</f>
        <v/>
      </c>
      <c r="AV185" s="174" t="str">
        <f ca="1">IFERROR(VLOOKUP(ROW(A182),'فهرست بها کلی'!$D$13:$BO$1660,31,0),"")</f>
        <v/>
      </c>
      <c r="AW185" s="174" t="str">
        <f ca="1">IFERROR(VLOOKUP(ROW(A182),'فهرست بها کلی'!$D$13:$BO$1660,34,0),"")</f>
        <v/>
      </c>
      <c r="AX185" s="174" t="str">
        <f ca="1">IFERROR(VLOOKUP(ROW(A182),'فهرست بها کلی'!$D$13:$BO$1660,37,0),"")</f>
        <v/>
      </c>
      <c r="AY185" s="174" t="str">
        <f ca="1">IFERROR(VLOOKUP(ROW(A182),'فهرست بها کلی'!$D$13:$BO$1660,40,0),"")</f>
        <v/>
      </c>
      <c r="AZ185" s="174" t="str">
        <f ca="1">IFERROR(VLOOKUP(ROW(A182),'فهرست بها کلی'!$D$13:$BO$1660,43,0),"")</f>
        <v/>
      </c>
      <c r="BA185" s="174" t="str">
        <f ca="1">IFERROR(VLOOKUP(ROW(A182),'فهرست بها کلی'!$D$13:$BO$1660,46,0),"")</f>
        <v/>
      </c>
      <c r="BB185" s="174" t="str">
        <f ca="1">IFERROR(VLOOKUP(ROW(A182),'فهرست بها کلی'!$D$13:$BO$1660,49,0),"")</f>
        <v/>
      </c>
      <c r="BC185" s="174" t="str">
        <f ca="1">IFERROR(VLOOKUP(ROW(A182),'فهرست بها کلی'!$D$13:$BO$1660,52,0),"")</f>
        <v/>
      </c>
      <c r="BD185" s="174" t="str">
        <f ca="1">IFERROR(VLOOKUP(ROW(A182),'فهرست بها کلی'!$D$13:$BO$1660,55,0),"")</f>
        <v/>
      </c>
      <c r="BE185" s="174" t="str">
        <f ca="1">IFERROR(VLOOKUP(ROW(A182),'فهرست بها کلی'!$D$13:$BO$1660,58,0),"")</f>
        <v/>
      </c>
      <c r="BF185" s="174" t="str">
        <f ca="1">IFERROR(VLOOKUP(ROW(A182),'فهرست بها کلی'!$D$13:$BO$1660,61,0),"")</f>
        <v/>
      </c>
      <c r="BG185" s="174" t="str">
        <f ca="1">IFERROR(VLOOKUP(ROW(B182),'فهرست بها کلی'!$D$13:$BO$1660,64,0),"")</f>
        <v/>
      </c>
      <c r="BH185" s="174" t="str">
        <f ca="1">IFERROR(VLOOKUP(ROW(C182),'فهرست بها کلی'!$D$13:$BO$1660,15,0),"")</f>
        <v/>
      </c>
      <c r="BI185" s="245" t="str">
        <f t="shared" ca="1" si="23"/>
        <v xml:space="preserve"> </v>
      </c>
      <c r="BJ185" s="245" t="str">
        <f t="shared" ca="1" si="24"/>
        <v/>
      </c>
      <c r="BK185" s="189" t="str">
        <f t="shared" ca="1" si="25"/>
        <v/>
      </c>
      <c r="BL185" s="168" t="e">
        <f t="shared" ca="1" si="26"/>
        <v>#VALUE!</v>
      </c>
    </row>
    <row r="186" spans="1:64" ht="34.5" customHeight="1">
      <c r="A186" s="174" t="str">
        <f ca="1">IFERROR(VLOOKUP(ROW(A183),'فهرست بها کلی'!$D$13:$BO$1660,1,0),"")</f>
        <v/>
      </c>
      <c r="B186" s="174" t="str">
        <f ca="1">IFERROR(VLOOKUP(ROW(A183),'فهرست بها کلی'!$D$13:$BO$1660,4,0),"")</f>
        <v/>
      </c>
      <c r="C186" s="174" t="str">
        <f ca="1">IFERROR(VLOOKUP(ROW(A183),'فهرست بها کلی'!$D$13:$BO$1660,5,0),"")</f>
        <v/>
      </c>
      <c r="D186" s="174" t="str">
        <f ca="1">IFERROR(VLOOKUP(ROW(A183),'فهرست بها کلی'!$D$13:$BO$1660,6,0),"")</f>
        <v/>
      </c>
      <c r="E186" s="174" t="str">
        <f ca="1">IFERROR(VLOOKUP(ROW(A183),'فهرست بها کلی'!$D$13:$BO$1660,7,0),"")</f>
        <v/>
      </c>
      <c r="F186" s="174" t="str">
        <f ca="1">IFERROR(VLOOKUP(ROW(A183),'فهرست بها کلی'!$D$13:$BO$1660,8,0),"")</f>
        <v/>
      </c>
      <c r="G186" s="174" t="str">
        <f ca="1">IFERROR(VLOOKUP(ROW(A183),'فهرست بها کلی'!$D$13:$BO$1660,20,0),"")</f>
        <v/>
      </c>
      <c r="H186" s="174" t="str">
        <f ca="1">IFERROR(VLOOKUP(ROW(A183),'فهرست بها کلی'!$D$13:$BO$1660,23,0),"")</f>
        <v/>
      </c>
      <c r="I186" s="174" t="str">
        <f ca="1">IFERROR(VLOOKUP(ROW(A183),'فهرست بها کلی'!$D$13:$BO$1660,26,0),"")</f>
        <v/>
      </c>
      <c r="J186" s="174" t="str">
        <f ca="1">IFERROR(VLOOKUP(ROW(A183),'فهرست بها کلی'!$D$13:$BO$1660,29,0),"")</f>
        <v/>
      </c>
      <c r="K186" s="174" t="str">
        <f ca="1">IFERROR(VLOOKUP(ROW(A183),'فهرست بها کلی'!$D$13:$BO$1660,32,0),"")</f>
        <v/>
      </c>
      <c r="L186" s="174" t="str">
        <f ca="1">IFERROR(VLOOKUP(ROW(A183),'فهرست بها کلی'!$D$13:$BO$1660,35,0),"")</f>
        <v/>
      </c>
      <c r="M186" s="174" t="str">
        <f ca="1">IFERROR(VLOOKUP(ROW(A183),'فهرست بها کلی'!$D$13:$BO$1660,38,0),"")</f>
        <v/>
      </c>
      <c r="N186" s="174" t="str">
        <f ca="1">IFERROR(VLOOKUP(ROW(A183),'فهرست بها کلی'!$D$13:$BO$1660,41,0),"")</f>
        <v/>
      </c>
      <c r="O186" s="174" t="str">
        <f ca="1">IFERROR(VLOOKUP(ROW(A183),'فهرست بها کلی'!$D$13:$BO$1660,44,0),"")</f>
        <v/>
      </c>
      <c r="P186" s="174" t="str">
        <f ca="1">IFERROR(VLOOKUP(ROW(A183),'فهرست بها کلی'!$D$13:$BO$1660,47,0),"")</f>
        <v/>
      </c>
      <c r="Q186" s="174" t="str">
        <f ca="1">IFERROR(VLOOKUP(ROW(A183),'فهرست بها کلی'!$D$13:$BO$1660,50,0),"")</f>
        <v/>
      </c>
      <c r="R186" s="174" t="str">
        <f ca="1">IFERROR(VLOOKUP(ROW(A183),'فهرست بها کلی'!$D$13:$BO$1660,53,0),"")</f>
        <v/>
      </c>
      <c r="S186" s="174" t="str">
        <f ca="1">IFERROR(VLOOKUP(ROW(A183),'فهرست بها کلی'!$D$13:$BO$1660,56,0),"")</f>
        <v/>
      </c>
      <c r="T186" s="174" t="str">
        <f ca="1">IFERROR(VLOOKUP(ROW(A183),'فهرست بها کلی'!$D$13:$BO$1660,59,0),"")</f>
        <v/>
      </c>
      <c r="U186" s="174" t="str">
        <f ca="1">IFERROR(VLOOKUP(ROW(A183),'فهرست بها کلی'!$D$13:$BO$1660,62,0),"")</f>
        <v/>
      </c>
      <c r="V186" s="241">
        <f t="shared" ca="1" si="19"/>
        <v>0</v>
      </c>
      <c r="W186" s="242" t="str">
        <f t="shared" ca="1" si="20"/>
        <v/>
      </c>
      <c r="X186" s="174" t="str">
        <f ca="1">IFERROR(VLOOKUP(ROW(A183),'فهرست بها کلی'!$D$13:$BO$1660,9,0),"")</f>
        <v/>
      </c>
      <c r="Y186" s="174" t="str">
        <f ca="1">IFERROR(VLOOKUP(ROW(A183),'فهرست بها کلی'!$D$13:$BO$1660,10,0),"")</f>
        <v/>
      </c>
      <c r="Z186" s="174" t="str">
        <f ca="1">IFERROR(VLOOKUP(ROW(A183),'فهرست بها کلی'!$D$13:$BO$1660,11,0),"")</f>
        <v/>
      </c>
      <c r="AA186" s="174" t="str">
        <f ca="1">IFERROR(VLOOKUP(ROW(A183),'فهرست بها کلی'!$D$13:$BO$1660,12,0),"")</f>
        <v/>
      </c>
      <c r="AB186" s="243" t="str">
        <f t="shared" ca="1" si="21"/>
        <v/>
      </c>
      <c r="AC186" s="174" t="str">
        <f ca="1">IFERROR(VLOOKUP(ROW(A183),'فهرست بها کلی'!$D$13:$BO$1660,21,0),"")</f>
        <v/>
      </c>
      <c r="AD186" s="174" t="str">
        <f ca="1">IFERROR(VLOOKUP(ROW(A183),'فهرست بها کلی'!$D$13:$BO$1660,24,0),"")</f>
        <v/>
      </c>
      <c r="AE186" s="174" t="str">
        <f ca="1">IFERROR(VLOOKUP(ROW(A183),'فهرست بها کلی'!$D$13:$BO$1660,27,0),"")</f>
        <v/>
      </c>
      <c r="AF186" s="174" t="str">
        <f ca="1">IFERROR(VLOOKUP(ROW(A183),'فهرست بها کلی'!$D$13:$BO$1660,30,0),"")</f>
        <v/>
      </c>
      <c r="AG186" s="174" t="str">
        <f ca="1">IFERROR(VLOOKUP(ROW(A183),'فهرست بها کلی'!$D$13:$BO$1660,33,0),"")</f>
        <v/>
      </c>
      <c r="AH186" s="174" t="str">
        <f ca="1">IFERROR(VLOOKUP(ROW(A183),'فهرست بها کلی'!$D$13:$BO$1660,36,0),"")</f>
        <v/>
      </c>
      <c r="AI186" s="174" t="str">
        <f ca="1">IFERROR(VLOOKUP(ROW(A183),'فهرست بها کلی'!$D$13:$BO$1660,39,0),"")</f>
        <v/>
      </c>
      <c r="AJ186" s="174" t="str">
        <f ca="1">IFERROR(VLOOKUP(ROW(A183),'فهرست بها کلی'!$D$13:$BO$1660,42,0),"")</f>
        <v/>
      </c>
      <c r="AK186" s="174" t="str">
        <f ca="1">IFERROR(VLOOKUP(ROW(A183),'فهرست بها کلی'!$D$13:$BO$1660,45,0),"")</f>
        <v/>
      </c>
      <c r="AL186" s="174" t="str">
        <f ca="1">IFERROR(VLOOKUP(ROW(A183),'فهرست بها کلی'!$D$13:$BO$1660,48,0),"")</f>
        <v/>
      </c>
      <c r="AM186" s="174" t="str">
        <f ca="1">IFERROR(VLOOKUP(ROW(A183),'فهرست بها کلی'!$D$13:$BO$1660,51,0),"")</f>
        <v/>
      </c>
      <c r="AN186" s="174" t="str">
        <f ca="1">IFERROR(VLOOKUP(ROW(A183),'فهرست بها کلی'!$D$13:$BO$1660,54,0),"")</f>
        <v/>
      </c>
      <c r="AO186" s="174" t="str">
        <f ca="1">IFERROR(VLOOKUP(ROW(A183),'فهرست بها کلی'!$D$13:$BO$1660,57,0),"")</f>
        <v/>
      </c>
      <c r="AP186" s="174" t="str">
        <f ca="1">IFERROR(VLOOKUP(ROW(A183),'فهرست بها کلی'!$D$13:$BO$1660,60,0),"")</f>
        <v/>
      </c>
      <c r="AQ186" s="174" t="str">
        <f ca="1">IFERROR(VLOOKUP(ROW(A183),'فهرست بها کلی'!$D$13:$BO$1660,63,0),"")</f>
        <v/>
      </c>
      <c r="AR186" s="244">
        <f t="shared" ca="1" si="22"/>
        <v>0</v>
      </c>
      <c r="AS186" s="174" t="str">
        <f ca="1">IFERROR(VLOOKUP(ROW(A183),'فهرست بها کلی'!$D$13:$BO$1660,22,0),"")</f>
        <v/>
      </c>
      <c r="AT186" s="174" t="str">
        <f ca="1">IFERROR(VLOOKUP(ROW(A183),'فهرست بها کلی'!$D$13:$BO$1660,25,0),"")</f>
        <v/>
      </c>
      <c r="AU186" s="174" t="str">
        <f ca="1">IFERROR(VLOOKUP(ROW(A183),'فهرست بها کلی'!$D$13:$BO$1660,28,0),"")</f>
        <v/>
      </c>
      <c r="AV186" s="174" t="str">
        <f ca="1">IFERROR(VLOOKUP(ROW(A183),'فهرست بها کلی'!$D$13:$BO$1660,31,0),"")</f>
        <v/>
      </c>
      <c r="AW186" s="174" t="str">
        <f ca="1">IFERROR(VLOOKUP(ROW(A183),'فهرست بها کلی'!$D$13:$BO$1660,34,0),"")</f>
        <v/>
      </c>
      <c r="AX186" s="174" t="str">
        <f ca="1">IFERROR(VLOOKUP(ROW(A183),'فهرست بها کلی'!$D$13:$BO$1660,37,0),"")</f>
        <v/>
      </c>
      <c r="AY186" s="174" t="str">
        <f ca="1">IFERROR(VLOOKUP(ROW(A183),'فهرست بها کلی'!$D$13:$BO$1660,40,0),"")</f>
        <v/>
      </c>
      <c r="AZ186" s="174" t="str">
        <f ca="1">IFERROR(VLOOKUP(ROW(A183),'فهرست بها کلی'!$D$13:$BO$1660,43,0),"")</f>
        <v/>
      </c>
      <c r="BA186" s="174" t="str">
        <f ca="1">IFERROR(VLOOKUP(ROW(A183),'فهرست بها کلی'!$D$13:$BO$1660,46,0),"")</f>
        <v/>
      </c>
      <c r="BB186" s="174" t="str">
        <f ca="1">IFERROR(VLOOKUP(ROW(A183),'فهرست بها کلی'!$D$13:$BO$1660,49,0),"")</f>
        <v/>
      </c>
      <c r="BC186" s="174" t="str">
        <f ca="1">IFERROR(VLOOKUP(ROW(A183),'فهرست بها کلی'!$D$13:$BO$1660,52,0),"")</f>
        <v/>
      </c>
      <c r="BD186" s="174" t="str">
        <f ca="1">IFERROR(VLOOKUP(ROW(A183),'فهرست بها کلی'!$D$13:$BO$1660,55,0),"")</f>
        <v/>
      </c>
      <c r="BE186" s="174" t="str">
        <f ca="1">IFERROR(VLOOKUP(ROW(A183),'فهرست بها کلی'!$D$13:$BO$1660,58,0),"")</f>
        <v/>
      </c>
      <c r="BF186" s="174" t="str">
        <f ca="1">IFERROR(VLOOKUP(ROW(A183),'فهرست بها کلی'!$D$13:$BO$1660,61,0),"")</f>
        <v/>
      </c>
      <c r="BG186" s="174" t="str">
        <f ca="1">IFERROR(VLOOKUP(ROW(B183),'فهرست بها کلی'!$D$13:$BO$1660,64,0),"")</f>
        <v/>
      </c>
      <c r="BH186" s="174" t="str">
        <f ca="1">IFERROR(VLOOKUP(ROW(C183),'فهرست بها کلی'!$D$13:$BO$1660,15,0),"")</f>
        <v/>
      </c>
      <c r="BI186" s="245" t="str">
        <f t="shared" ca="1" si="23"/>
        <v xml:space="preserve"> </v>
      </c>
      <c r="BJ186" s="245" t="str">
        <f t="shared" ca="1" si="24"/>
        <v/>
      </c>
      <c r="BK186" s="189" t="str">
        <f t="shared" ca="1" si="25"/>
        <v/>
      </c>
      <c r="BL186" s="168" t="e">
        <f t="shared" ca="1" si="26"/>
        <v>#VALUE!</v>
      </c>
    </row>
    <row r="187" spans="1:64" ht="34.5" customHeight="1">
      <c r="A187" s="174" t="str">
        <f ca="1">IFERROR(VLOOKUP(ROW(A184),'فهرست بها کلی'!$D$13:$BO$1660,1,0),"")</f>
        <v/>
      </c>
      <c r="B187" s="174" t="str">
        <f ca="1">IFERROR(VLOOKUP(ROW(A184),'فهرست بها کلی'!$D$13:$BO$1660,4,0),"")</f>
        <v/>
      </c>
      <c r="C187" s="174" t="str">
        <f ca="1">IFERROR(VLOOKUP(ROW(A184),'فهرست بها کلی'!$D$13:$BO$1660,5,0),"")</f>
        <v/>
      </c>
      <c r="D187" s="174" t="str">
        <f ca="1">IFERROR(VLOOKUP(ROW(A184),'فهرست بها کلی'!$D$13:$BO$1660,6,0),"")</f>
        <v/>
      </c>
      <c r="E187" s="174" t="str">
        <f ca="1">IFERROR(VLOOKUP(ROW(A184),'فهرست بها کلی'!$D$13:$BO$1660,7,0),"")</f>
        <v/>
      </c>
      <c r="F187" s="174" t="str">
        <f ca="1">IFERROR(VLOOKUP(ROW(A184),'فهرست بها کلی'!$D$13:$BO$1660,8,0),"")</f>
        <v/>
      </c>
      <c r="G187" s="174" t="str">
        <f ca="1">IFERROR(VLOOKUP(ROW(A184),'فهرست بها کلی'!$D$13:$BO$1660,20,0),"")</f>
        <v/>
      </c>
      <c r="H187" s="174" t="str">
        <f ca="1">IFERROR(VLOOKUP(ROW(A184),'فهرست بها کلی'!$D$13:$BO$1660,23,0),"")</f>
        <v/>
      </c>
      <c r="I187" s="174" t="str">
        <f ca="1">IFERROR(VLOOKUP(ROW(A184),'فهرست بها کلی'!$D$13:$BO$1660,26,0),"")</f>
        <v/>
      </c>
      <c r="J187" s="174" t="str">
        <f ca="1">IFERROR(VLOOKUP(ROW(A184),'فهرست بها کلی'!$D$13:$BO$1660,29,0),"")</f>
        <v/>
      </c>
      <c r="K187" s="174" t="str">
        <f ca="1">IFERROR(VLOOKUP(ROW(A184),'فهرست بها کلی'!$D$13:$BO$1660,32,0),"")</f>
        <v/>
      </c>
      <c r="L187" s="174" t="str">
        <f ca="1">IFERROR(VLOOKUP(ROW(A184),'فهرست بها کلی'!$D$13:$BO$1660,35,0),"")</f>
        <v/>
      </c>
      <c r="M187" s="174" t="str">
        <f ca="1">IFERROR(VLOOKUP(ROW(A184),'فهرست بها کلی'!$D$13:$BO$1660,38,0),"")</f>
        <v/>
      </c>
      <c r="N187" s="174" t="str">
        <f ca="1">IFERROR(VLOOKUP(ROW(A184),'فهرست بها کلی'!$D$13:$BO$1660,41,0),"")</f>
        <v/>
      </c>
      <c r="O187" s="174" t="str">
        <f ca="1">IFERROR(VLOOKUP(ROW(A184),'فهرست بها کلی'!$D$13:$BO$1660,44,0),"")</f>
        <v/>
      </c>
      <c r="P187" s="174" t="str">
        <f ca="1">IFERROR(VLOOKUP(ROW(A184),'فهرست بها کلی'!$D$13:$BO$1660,47,0),"")</f>
        <v/>
      </c>
      <c r="Q187" s="174" t="str">
        <f ca="1">IFERROR(VLOOKUP(ROW(A184),'فهرست بها کلی'!$D$13:$BO$1660,50,0),"")</f>
        <v/>
      </c>
      <c r="R187" s="174" t="str">
        <f ca="1">IFERROR(VLOOKUP(ROW(A184),'فهرست بها کلی'!$D$13:$BO$1660,53,0),"")</f>
        <v/>
      </c>
      <c r="S187" s="174" t="str">
        <f ca="1">IFERROR(VLOOKUP(ROW(A184),'فهرست بها کلی'!$D$13:$BO$1660,56,0),"")</f>
        <v/>
      </c>
      <c r="T187" s="174" t="str">
        <f ca="1">IFERROR(VLOOKUP(ROW(A184),'فهرست بها کلی'!$D$13:$BO$1660,59,0),"")</f>
        <v/>
      </c>
      <c r="U187" s="174" t="str">
        <f ca="1">IFERROR(VLOOKUP(ROW(A184),'فهرست بها کلی'!$D$13:$BO$1660,62,0),"")</f>
        <v/>
      </c>
      <c r="V187" s="241">
        <f t="shared" ca="1" si="19"/>
        <v>0</v>
      </c>
      <c r="W187" s="242" t="str">
        <f t="shared" ca="1" si="20"/>
        <v/>
      </c>
      <c r="X187" s="174" t="str">
        <f ca="1">IFERROR(VLOOKUP(ROW(A184),'فهرست بها کلی'!$D$13:$BO$1660,9,0),"")</f>
        <v/>
      </c>
      <c r="Y187" s="174" t="str">
        <f ca="1">IFERROR(VLOOKUP(ROW(A184),'فهرست بها کلی'!$D$13:$BO$1660,10,0),"")</f>
        <v/>
      </c>
      <c r="Z187" s="174" t="str">
        <f ca="1">IFERROR(VLOOKUP(ROW(A184),'فهرست بها کلی'!$D$13:$BO$1660,11,0),"")</f>
        <v/>
      </c>
      <c r="AA187" s="174" t="str">
        <f ca="1">IFERROR(VLOOKUP(ROW(A184),'فهرست بها کلی'!$D$13:$BO$1660,12,0),"")</f>
        <v/>
      </c>
      <c r="AB187" s="243" t="str">
        <f t="shared" ca="1" si="21"/>
        <v/>
      </c>
      <c r="AC187" s="174" t="str">
        <f ca="1">IFERROR(VLOOKUP(ROW(A184),'فهرست بها کلی'!$D$13:$BO$1660,21,0),"")</f>
        <v/>
      </c>
      <c r="AD187" s="174" t="str">
        <f ca="1">IFERROR(VLOOKUP(ROW(A184),'فهرست بها کلی'!$D$13:$BO$1660,24,0),"")</f>
        <v/>
      </c>
      <c r="AE187" s="174" t="str">
        <f ca="1">IFERROR(VLOOKUP(ROW(A184),'فهرست بها کلی'!$D$13:$BO$1660,27,0),"")</f>
        <v/>
      </c>
      <c r="AF187" s="174" t="str">
        <f ca="1">IFERROR(VLOOKUP(ROW(A184),'فهرست بها کلی'!$D$13:$BO$1660,30,0),"")</f>
        <v/>
      </c>
      <c r="AG187" s="174" t="str">
        <f ca="1">IFERROR(VLOOKUP(ROW(A184),'فهرست بها کلی'!$D$13:$BO$1660,33,0),"")</f>
        <v/>
      </c>
      <c r="AH187" s="174" t="str">
        <f ca="1">IFERROR(VLOOKUP(ROW(A184),'فهرست بها کلی'!$D$13:$BO$1660,36,0),"")</f>
        <v/>
      </c>
      <c r="AI187" s="174" t="str">
        <f ca="1">IFERROR(VLOOKUP(ROW(A184),'فهرست بها کلی'!$D$13:$BO$1660,39,0),"")</f>
        <v/>
      </c>
      <c r="AJ187" s="174" t="str">
        <f ca="1">IFERROR(VLOOKUP(ROW(A184),'فهرست بها کلی'!$D$13:$BO$1660,42,0),"")</f>
        <v/>
      </c>
      <c r="AK187" s="174" t="str">
        <f ca="1">IFERROR(VLOOKUP(ROW(A184),'فهرست بها کلی'!$D$13:$BO$1660,45,0),"")</f>
        <v/>
      </c>
      <c r="AL187" s="174" t="str">
        <f ca="1">IFERROR(VLOOKUP(ROW(A184),'فهرست بها کلی'!$D$13:$BO$1660,48,0),"")</f>
        <v/>
      </c>
      <c r="AM187" s="174" t="str">
        <f ca="1">IFERROR(VLOOKUP(ROW(A184),'فهرست بها کلی'!$D$13:$BO$1660,51,0),"")</f>
        <v/>
      </c>
      <c r="AN187" s="174" t="str">
        <f ca="1">IFERROR(VLOOKUP(ROW(A184),'فهرست بها کلی'!$D$13:$BO$1660,54,0),"")</f>
        <v/>
      </c>
      <c r="AO187" s="174" t="str">
        <f ca="1">IFERROR(VLOOKUP(ROW(A184),'فهرست بها کلی'!$D$13:$BO$1660,57,0),"")</f>
        <v/>
      </c>
      <c r="AP187" s="174" t="str">
        <f ca="1">IFERROR(VLOOKUP(ROW(A184),'فهرست بها کلی'!$D$13:$BO$1660,60,0),"")</f>
        <v/>
      </c>
      <c r="AQ187" s="174" t="str">
        <f ca="1">IFERROR(VLOOKUP(ROW(A184),'فهرست بها کلی'!$D$13:$BO$1660,63,0),"")</f>
        <v/>
      </c>
      <c r="AR187" s="244">
        <f t="shared" ca="1" si="22"/>
        <v>0</v>
      </c>
      <c r="AS187" s="174" t="str">
        <f ca="1">IFERROR(VLOOKUP(ROW(A184),'فهرست بها کلی'!$D$13:$BO$1660,22,0),"")</f>
        <v/>
      </c>
      <c r="AT187" s="174" t="str">
        <f ca="1">IFERROR(VLOOKUP(ROW(A184),'فهرست بها کلی'!$D$13:$BO$1660,25,0),"")</f>
        <v/>
      </c>
      <c r="AU187" s="174" t="str">
        <f ca="1">IFERROR(VLOOKUP(ROW(A184),'فهرست بها کلی'!$D$13:$BO$1660,28,0),"")</f>
        <v/>
      </c>
      <c r="AV187" s="174" t="str">
        <f ca="1">IFERROR(VLOOKUP(ROW(A184),'فهرست بها کلی'!$D$13:$BO$1660,31,0),"")</f>
        <v/>
      </c>
      <c r="AW187" s="174" t="str">
        <f ca="1">IFERROR(VLOOKUP(ROW(A184),'فهرست بها کلی'!$D$13:$BO$1660,34,0),"")</f>
        <v/>
      </c>
      <c r="AX187" s="174" t="str">
        <f ca="1">IFERROR(VLOOKUP(ROW(A184),'فهرست بها کلی'!$D$13:$BO$1660,37,0),"")</f>
        <v/>
      </c>
      <c r="AY187" s="174" t="str">
        <f ca="1">IFERROR(VLOOKUP(ROW(A184),'فهرست بها کلی'!$D$13:$BO$1660,40,0),"")</f>
        <v/>
      </c>
      <c r="AZ187" s="174" t="str">
        <f ca="1">IFERROR(VLOOKUP(ROW(A184),'فهرست بها کلی'!$D$13:$BO$1660,43,0),"")</f>
        <v/>
      </c>
      <c r="BA187" s="174" t="str">
        <f ca="1">IFERROR(VLOOKUP(ROW(A184),'فهرست بها کلی'!$D$13:$BO$1660,46,0),"")</f>
        <v/>
      </c>
      <c r="BB187" s="174" t="str">
        <f ca="1">IFERROR(VLOOKUP(ROW(A184),'فهرست بها کلی'!$D$13:$BO$1660,49,0),"")</f>
        <v/>
      </c>
      <c r="BC187" s="174" t="str">
        <f ca="1">IFERROR(VLOOKUP(ROW(A184),'فهرست بها کلی'!$D$13:$BO$1660,52,0),"")</f>
        <v/>
      </c>
      <c r="BD187" s="174" t="str">
        <f ca="1">IFERROR(VLOOKUP(ROW(A184),'فهرست بها کلی'!$D$13:$BO$1660,55,0),"")</f>
        <v/>
      </c>
      <c r="BE187" s="174" t="str">
        <f ca="1">IFERROR(VLOOKUP(ROW(A184),'فهرست بها کلی'!$D$13:$BO$1660,58,0),"")</f>
        <v/>
      </c>
      <c r="BF187" s="174" t="str">
        <f ca="1">IFERROR(VLOOKUP(ROW(A184),'فهرست بها کلی'!$D$13:$BO$1660,61,0),"")</f>
        <v/>
      </c>
      <c r="BG187" s="174" t="str">
        <f ca="1">IFERROR(VLOOKUP(ROW(B184),'فهرست بها کلی'!$D$13:$BO$1660,64,0),"")</f>
        <v/>
      </c>
      <c r="BH187" s="174" t="str">
        <f ca="1">IFERROR(VLOOKUP(ROW(C184),'فهرست بها کلی'!$D$13:$BO$1660,15,0),"")</f>
        <v/>
      </c>
      <c r="BI187" s="245" t="str">
        <f t="shared" ca="1" si="23"/>
        <v xml:space="preserve"> </v>
      </c>
      <c r="BJ187" s="245" t="str">
        <f t="shared" ca="1" si="24"/>
        <v/>
      </c>
      <c r="BK187" s="189" t="str">
        <f t="shared" ca="1" si="25"/>
        <v/>
      </c>
      <c r="BL187" s="168" t="e">
        <f t="shared" ca="1" si="26"/>
        <v>#VALUE!</v>
      </c>
    </row>
    <row r="188" spans="1:64" ht="34.5" customHeight="1">
      <c r="A188" s="174" t="str">
        <f ca="1">IFERROR(VLOOKUP(ROW(A185),'فهرست بها کلی'!$D$13:$BO$1660,1,0),"")</f>
        <v/>
      </c>
      <c r="B188" s="174" t="str">
        <f ca="1">IFERROR(VLOOKUP(ROW(A185),'فهرست بها کلی'!$D$13:$BO$1660,4,0),"")</f>
        <v/>
      </c>
      <c r="C188" s="174" t="str">
        <f ca="1">IFERROR(VLOOKUP(ROW(A185),'فهرست بها کلی'!$D$13:$BO$1660,5,0),"")</f>
        <v/>
      </c>
      <c r="D188" s="174" t="str">
        <f ca="1">IFERROR(VLOOKUP(ROW(A185),'فهرست بها کلی'!$D$13:$BO$1660,6,0),"")</f>
        <v/>
      </c>
      <c r="E188" s="174" t="str">
        <f ca="1">IFERROR(VLOOKUP(ROW(A185),'فهرست بها کلی'!$D$13:$BO$1660,7,0),"")</f>
        <v/>
      </c>
      <c r="F188" s="174" t="str">
        <f ca="1">IFERROR(VLOOKUP(ROW(A185),'فهرست بها کلی'!$D$13:$BO$1660,8,0),"")</f>
        <v/>
      </c>
      <c r="G188" s="174" t="str">
        <f ca="1">IFERROR(VLOOKUP(ROW(A185),'فهرست بها کلی'!$D$13:$BO$1660,20,0),"")</f>
        <v/>
      </c>
      <c r="H188" s="174" t="str">
        <f ca="1">IFERROR(VLOOKUP(ROW(A185),'فهرست بها کلی'!$D$13:$BO$1660,23,0),"")</f>
        <v/>
      </c>
      <c r="I188" s="174" t="str">
        <f ca="1">IFERROR(VLOOKUP(ROW(A185),'فهرست بها کلی'!$D$13:$BO$1660,26,0),"")</f>
        <v/>
      </c>
      <c r="J188" s="174" t="str">
        <f ca="1">IFERROR(VLOOKUP(ROW(A185),'فهرست بها کلی'!$D$13:$BO$1660,29,0),"")</f>
        <v/>
      </c>
      <c r="K188" s="174" t="str">
        <f ca="1">IFERROR(VLOOKUP(ROW(A185),'فهرست بها کلی'!$D$13:$BO$1660,32,0),"")</f>
        <v/>
      </c>
      <c r="L188" s="174" t="str">
        <f ca="1">IFERROR(VLOOKUP(ROW(A185),'فهرست بها کلی'!$D$13:$BO$1660,35,0),"")</f>
        <v/>
      </c>
      <c r="M188" s="174" t="str">
        <f ca="1">IFERROR(VLOOKUP(ROW(A185),'فهرست بها کلی'!$D$13:$BO$1660,38,0),"")</f>
        <v/>
      </c>
      <c r="N188" s="174" t="str">
        <f ca="1">IFERROR(VLOOKUP(ROW(A185),'فهرست بها کلی'!$D$13:$BO$1660,41,0),"")</f>
        <v/>
      </c>
      <c r="O188" s="174" t="str">
        <f ca="1">IFERROR(VLOOKUP(ROW(A185),'فهرست بها کلی'!$D$13:$BO$1660,44,0),"")</f>
        <v/>
      </c>
      <c r="P188" s="174" t="str">
        <f ca="1">IFERROR(VLOOKUP(ROW(A185),'فهرست بها کلی'!$D$13:$BO$1660,47,0),"")</f>
        <v/>
      </c>
      <c r="Q188" s="174" t="str">
        <f ca="1">IFERROR(VLOOKUP(ROW(A185),'فهرست بها کلی'!$D$13:$BO$1660,50,0),"")</f>
        <v/>
      </c>
      <c r="R188" s="174" t="str">
        <f ca="1">IFERROR(VLOOKUP(ROW(A185),'فهرست بها کلی'!$D$13:$BO$1660,53,0),"")</f>
        <v/>
      </c>
      <c r="S188" s="174" t="str">
        <f ca="1">IFERROR(VLOOKUP(ROW(A185),'فهرست بها کلی'!$D$13:$BO$1660,56,0),"")</f>
        <v/>
      </c>
      <c r="T188" s="174" t="str">
        <f ca="1">IFERROR(VLOOKUP(ROW(A185),'فهرست بها کلی'!$D$13:$BO$1660,59,0),"")</f>
        <v/>
      </c>
      <c r="U188" s="174" t="str">
        <f ca="1">IFERROR(VLOOKUP(ROW(A185),'فهرست بها کلی'!$D$13:$BO$1660,62,0),"")</f>
        <v/>
      </c>
      <c r="V188" s="241">
        <f t="shared" ca="1" si="19"/>
        <v>0</v>
      </c>
      <c r="W188" s="242" t="str">
        <f t="shared" ca="1" si="20"/>
        <v/>
      </c>
      <c r="X188" s="174" t="str">
        <f ca="1">IFERROR(VLOOKUP(ROW(A185),'فهرست بها کلی'!$D$13:$BO$1660,9,0),"")</f>
        <v/>
      </c>
      <c r="Y188" s="174" t="str">
        <f ca="1">IFERROR(VLOOKUP(ROW(A185),'فهرست بها کلی'!$D$13:$BO$1660,10,0),"")</f>
        <v/>
      </c>
      <c r="Z188" s="174" t="str">
        <f ca="1">IFERROR(VLOOKUP(ROW(A185),'فهرست بها کلی'!$D$13:$BO$1660,11,0),"")</f>
        <v/>
      </c>
      <c r="AA188" s="174" t="str">
        <f ca="1">IFERROR(VLOOKUP(ROW(A185),'فهرست بها کلی'!$D$13:$BO$1660,12,0),"")</f>
        <v/>
      </c>
      <c r="AB188" s="243" t="str">
        <f t="shared" ca="1" si="21"/>
        <v/>
      </c>
      <c r="AC188" s="174" t="str">
        <f ca="1">IFERROR(VLOOKUP(ROW(A185),'فهرست بها کلی'!$D$13:$BO$1660,21,0),"")</f>
        <v/>
      </c>
      <c r="AD188" s="174" t="str">
        <f ca="1">IFERROR(VLOOKUP(ROW(A185),'فهرست بها کلی'!$D$13:$BO$1660,24,0),"")</f>
        <v/>
      </c>
      <c r="AE188" s="174" t="str">
        <f ca="1">IFERROR(VLOOKUP(ROW(A185),'فهرست بها کلی'!$D$13:$BO$1660,27,0),"")</f>
        <v/>
      </c>
      <c r="AF188" s="174" t="str">
        <f ca="1">IFERROR(VLOOKUP(ROW(A185),'فهرست بها کلی'!$D$13:$BO$1660,30,0),"")</f>
        <v/>
      </c>
      <c r="AG188" s="174" t="str">
        <f ca="1">IFERROR(VLOOKUP(ROW(A185),'فهرست بها کلی'!$D$13:$BO$1660,33,0),"")</f>
        <v/>
      </c>
      <c r="AH188" s="174" t="str">
        <f ca="1">IFERROR(VLOOKUP(ROW(A185),'فهرست بها کلی'!$D$13:$BO$1660,36,0),"")</f>
        <v/>
      </c>
      <c r="AI188" s="174" t="str">
        <f ca="1">IFERROR(VLOOKUP(ROW(A185),'فهرست بها کلی'!$D$13:$BO$1660,39,0),"")</f>
        <v/>
      </c>
      <c r="AJ188" s="174" t="str">
        <f ca="1">IFERROR(VLOOKUP(ROW(A185),'فهرست بها کلی'!$D$13:$BO$1660,42,0),"")</f>
        <v/>
      </c>
      <c r="AK188" s="174" t="str">
        <f ca="1">IFERROR(VLOOKUP(ROW(A185),'فهرست بها کلی'!$D$13:$BO$1660,45,0),"")</f>
        <v/>
      </c>
      <c r="AL188" s="174" t="str">
        <f ca="1">IFERROR(VLOOKUP(ROW(A185),'فهرست بها کلی'!$D$13:$BO$1660,48,0),"")</f>
        <v/>
      </c>
      <c r="AM188" s="174" t="str">
        <f ca="1">IFERROR(VLOOKUP(ROW(A185),'فهرست بها کلی'!$D$13:$BO$1660,51,0),"")</f>
        <v/>
      </c>
      <c r="AN188" s="174" t="str">
        <f ca="1">IFERROR(VLOOKUP(ROW(A185),'فهرست بها کلی'!$D$13:$BO$1660,54,0),"")</f>
        <v/>
      </c>
      <c r="AO188" s="174" t="str">
        <f ca="1">IFERROR(VLOOKUP(ROW(A185),'فهرست بها کلی'!$D$13:$BO$1660,57,0),"")</f>
        <v/>
      </c>
      <c r="AP188" s="174" t="str">
        <f ca="1">IFERROR(VLOOKUP(ROW(A185),'فهرست بها کلی'!$D$13:$BO$1660,60,0),"")</f>
        <v/>
      </c>
      <c r="AQ188" s="174" t="str">
        <f ca="1">IFERROR(VLOOKUP(ROW(A185),'فهرست بها کلی'!$D$13:$BO$1660,63,0),"")</f>
        <v/>
      </c>
      <c r="AR188" s="244">
        <f t="shared" ca="1" si="22"/>
        <v>0</v>
      </c>
      <c r="AS188" s="174" t="str">
        <f ca="1">IFERROR(VLOOKUP(ROW(A185),'فهرست بها کلی'!$D$13:$BO$1660,22,0),"")</f>
        <v/>
      </c>
      <c r="AT188" s="174" t="str">
        <f ca="1">IFERROR(VLOOKUP(ROW(A185),'فهرست بها کلی'!$D$13:$BO$1660,25,0),"")</f>
        <v/>
      </c>
      <c r="AU188" s="174" t="str">
        <f ca="1">IFERROR(VLOOKUP(ROW(A185),'فهرست بها کلی'!$D$13:$BO$1660,28,0),"")</f>
        <v/>
      </c>
      <c r="AV188" s="174" t="str">
        <f ca="1">IFERROR(VLOOKUP(ROW(A185),'فهرست بها کلی'!$D$13:$BO$1660,31,0),"")</f>
        <v/>
      </c>
      <c r="AW188" s="174" t="str">
        <f ca="1">IFERROR(VLOOKUP(ROW(A185),'فهرست بها کلی'!$D$13:$BO$1660,34,0),"")</f>
        <v/>
      </c>
      <c r="AX188" s="174" t="str">
        <f ca="1">IFERROR(VLOOKUP(ROW(A185),'فهرست بها کلی'!$D$13:$BO$1660,37,0),"")</f>
        <v/>
      </c>
      <c r="AY188" s="174" t="str">
        <f ca="1">IFERROR(VLOOKUP(ROW(A185),'فهرست بها کلی'!$D$13:$BO$1660,40,0),"")</f>
        <v/>
      </c>
      <c r="AZ188" s="174" t="str">
        <f ca="1">IFERROR(VLOOKUP(ROW(A185),'فهرست بها کلی'!$D$13:$BO$1660,43,0),"")</f>
        <v/>
      </c>
      <c r="BA188" s="174" t="str">
        <f ca="1">IFERROR(VLOOKUP(ROW(A185),'فهرست بها کلی'!$D$13:$BO$1660,46,0),"")</f>
        <v/>
      </c>
      <c r="BB188" s="174" t="str">
        <f ca="1">IFERROR(VLOOKUP(ROW(A185),'فهرست بها کلی'!$D$13:$BO$1660,49,0),"")</f>
        <v/>
      </c>
      <c r="BC188" s="174" t="str">
        <f ca="1">IFERROR(VLOOKUP(ROW(A185),'فهرست بها کلی'!$D$13:$BO$1660,52,0),"")</f>
        <v/>
      </c>
      <c r="BD188" s="174" t="str">
        <f ca="1">IFERROR(VLOOKUP(ROW(A185),'فهرست بها کلی'!$D$13:$BO$1660,55,0),"")</f>
        <v/>
      </c>
      <c r="BE188" s="174" t="str">
        <f ca="1">IFERROR(VLOOKUP(ROW(A185),'فهرست بها کلی'!$D$13:$BO$1660,58,0),"")</f>
        <v/>
      </c>
      <c r="BF188" s="174" t="str">
        <f ca="1">IFERROR(VLOOKUP(ROW(A185),'فهرست بها کلی'!$D$13:$BO$1660,61,0),"")</f>
        <v/>
      </c>
      <c r="BG188" s="174" t="str">
        <f ca="1">IFERROR(VLOOKUP(ROW(B185),'فهرست بها کلی'!$D$13:$BO$1660,64,0),"")</f>
        <v/>
      </c>
      <c r="BH188" s="174" t="str">
        <f ca="1">IFERROR(VLOOKUP(ROW(C185),'فهرست بها کلی'!$D$13:$BO$1660,15,0),"")</f>
        <v/>
      </c>
      <c r="BI188" s="245" t="str">
        <f t="shared" ca="1" si="23"/>
        <v xml:space="preserve"> </v>
      </c>
      <c r="BJ188" s="245" t="str">
        <f t="shared" ca="1" si="24"/>
        <v/>
      </c>
      <c r="BK188" s="189" t="str">
        <f t="shared" ca="1" si="25"/>
        <v/>
      </c>
      <c r="BL188" s="168" t="e">
        <f t="shared" ca="1" si="26"/>
        <v>#VALUE!</v>
      </c>
    </row>
    <row r="189" spans="1:64" ht="34.5" customHeight="1">
      <c r="A189" s="174" t="str">
        <f ca="1">IFERROR(VLOOKUP(ROW(A186),'فهرست بها کلی'!$D$13:$BO$1660,1,0),"")</f>
        <v/>
      </c>
      <c r="B189" s="174" t="str">
        <f ca="1">IFERROR(VLOOKUP(ROW(A186),'فهرست بها کلی'!$D$13:$BO$1660,4,0),"")</f>
        <v/>
      </c>
      <c r="C189" s="174" t="str">
        <f ca="1">IFERROR(VLOOKUP(ROW(A186),'فهرست بها کلی'!$D$13:$BO$1660,5,0),"")</f>
        <v/>
      </c>
      <c r="D189" s="174" t="str">
        <f ca="1">IFERROR(VLOOKUP(ROW(A186),'فهرست بها کلی'!$D$13:$BO$1660,6,0),"")</f>
        <v/>
      </c>
      <c r="E189" s="174" t="str">
        <f ca="1">IFERROR(VLOOKUP(ROW(A186),'فهرست بها کلی'!$D$13:$BO$1660,7,0),"")</f>
        <v/>
      </c>
      <c r="F189" s="174" t="str">
        <f ca="1">IFERROR(VLOOKUP(ROW(A186),'فهرست بها کلی'!$D$13:$BO$1660,8,0),"")</f>
        <v/>
      </c>
      <c r="G189" s="174" t="str">
        <f ca="1">IFERROR(VLOOKUP(ROW(A186),'فهرست بها کلی'!$D$13:$BO$1660,20,0),"")</f>
        <v/>
      </c>
      <c r="H189" s="174" t="str">
        <f ca="1">IFERROR(VLOOKUP(ROW(A186),'فهرست بها کلی'!$D$13:$BO$1660,23,0),"")</f>
        <v/>
      </c>
      <c r="I189" s="174" t="str">
        <f ca="1">IFERROR(VLOOKUP(ROW(A186),'فهرست بها کلی'!$D$13:$BO$1660,26,0),"")</f>
        <v/>
      </c>
      <c r="J189" s="174" t="str">
        <f ca="1">IFERROR(VLOOKUP(ROW(A186),'فهرست بها کلی'!$D$13:$BO$1660,29,0),"")</f>
        <v/>
      </c>
      <c r="K189" s="174" t="str">
        <f ca="1">IFERROR(VLOOKUP(ROW(A186),'فهرست بها کلی'!$D$13:$BO$1660,32,0),"")</f>
        <v/>
      </c>
      <c r="L189" s="174" t="str">
        <f ca="1">IFERROR(VLOOKUP(ROW(A186),'فهرست بها کلی'!$D$13:$BO$1660,35,0),"")</f>
        <v/>
      </c>
      <c r="M189" s="174" t="str">
        <f ca="1">IFERROR(VLOOKUP(ROW(A186),'فهرست بها کلی'!$D$13:$BO$1660,38,0),"")</f>
        <v/>
      </c>
      <c r="N189" s="174" t="str">
        <f ca="1">IFERROR(VLOOKUP(ROW(A186),'فهرست بها کلی'!$D$13:$BO$1660,41,0),"")</f>
        <v/>
      </c>
      <c r="O189" s="174" t="str">
        <f ca="1">IFERROR(VLOOKUP(ROW(A186),'فهرست بها کلی'!$D$13:$BO$1660,44,0),"")</f>
        <v/>
      </c>
      <c r="P189" s="174" t="str">
        <f ca="1">IFERROR(VLOOKUP(ROW(A186),'فهرست بها کلی'!$D$13:$BO$1660,47,0),"")</f>
        <v/>
      </c>
      <c r="Q189" s="174" t="str">
        <f ca="1">IFERROR(VLOOKUP(ROW(A186),'فهرست بها کلی'!$D$13:$BO$1660,50,0),"")</f>
        <v/>
      </c>
      <c r="R189" s="174" t="str">
        <f ca="1">IFERROR(VLOOKUP(ROW(A186),'فهرست بها کلی'!$D$13:$BO$1660,53,0),"")</f>
        <v/>
      </c>
      <c r="S189" s="174" t="str">
        <f ca="1">IFERROR(VLOOKUP(ROW(A186),'فهرست بها کلی'!$D$13:$BO$1660,56,0),"")</f>
        <v/>
      </c>
      <c r="T189" s="174" t="str">
        <f ca="1">IFERROR(VLOOKUP(ROW(A186),'فهرست بها کلی'!$D$13:$BO$1660,59,0),"")</f>
        <v/>
      </c>
      <c r="U189" s="174" t="str">
        <f ca="1">IFERROR(VLOOKUP(ROW(A186),'فهرست بها کلی'!$D$13:$BO$1660,62,0),"")</f>
        <v/>
      </c>
      <c r="V189" s="241">
        <f t="shared" ca="1" si="19"/>
        <v>0</v>
      </c>
      <c r="W189" s="242" t="str">
        <f t="shared" ca="1" si="20"/>
        <v/>
      </c>
      <c r="X189" s="174" t="str">
        <f ca="1">IFERROR(VLOOKUP(ROW(A186),'فهرست بها کلی'!$D$13:$BO$1660,9,0),"")</f>
        <v/>
      </c>
      <c r="Y189" s="174" t="str">
        <f ca="1">IFERROR(VLOOKUP(ROW(A186),'فهرست بها کلی'!$D$13:$BO$1660,10,0),"")</f>
        <v/>
      </c>
      <c r="Z189" s="174" t="str">
        <f ca="1">IFERROR(VLOOKUP(ROW(A186),'فهرست بها کلی'!$D$13:$BO$1660,11,0),"")</f>
        <v/>
      </c>
      <c r="AA189" s="174" t="str">
        <f ca="1">IFERROR(VLOOKUP(ROW(A186),'فهرست بها کلی'!$D$13:$BO$1660,12,0),"")</f>
        <v/>
      </c>
      <c r="AB189" s="243" t="str">
        <f t="shared" ca="1" si="21"/>
        <v/>
      </c>
      <c r="AC189" s="174" t="str">
        <f ca="1">IFERROR(VLOOKUP(ROW(A186),'فهرست بها کلی'!$D$13:$BO$1660,21,0),"")</f>
        <v/>
      </c>
      <c r="AD189" s="174" t="str">
        <f ca="1">IFERROR(VLOOKUP(ROW(A186),'فهرست بها کلی'!$D$13:$BO$1660,24,0),"")</f>
        <v/>
      </c>
      <c r="AE189" s="174" t="str">
        <f ca="1">IFERROR(VLOOKUP(ROW(A186),'فهرست بها کلی'!$D$13:$BO$1660,27,0),"")</f>
        <v/>
      </c>
      <c r="AF189" s="174" t="str">
        <f ca="1">IFERROR(VLOOKUP(ROW(A186),'فهرست بها کلی'!$D$13:$BO$1660,30,0),"")</f>
        <v/>
      </c>
      <c r="AG189" s="174" t="str">
        <f ca="1">IFERROR(VLOOKUP(ROW(A186),'فهرست بها کلی'!$D$13:$BO$1660,33,0),"")</f>
        <v/>
      </c>
      <c r="AH189" s="174" t="str">
        <f ca="1">IFERROR(VLOOKUP(ROW(A186),'فهرست بها کلی'!$D$13:$BO$1660,36,0),"")</f>
        <v/>
      </c>
      <c r="AI189" s="174" t="str">
        <f ca="1">IFERROR(VLOOKUP(ROW(A186),'فهرست بها کلی'!$D$13:$BO$1660,39,0),"")</f>
        <v/>
      </c>
      <c r="AJ189" s="174" t="str">
        <f ca="1">IFERROR(VLOOKUP(ROW(A186),'فهرست بها کلی'!$D$13:$BO$1660,42,0),"")</f>
        <v/>
      </c>
      <c r="AK189" s="174" t="str">
        <f ca="1">IFERROR(VLOOKUP(ROW(A186),'فهرست بها کلی'!$D$13:$BO$1660,45,0),"")</f>
        <v/>
      </c>
      <c r="AL189" s="174" t="str">
        <f ca="1">IFERROR(VLOOKUP(ROW(A186),'فهرست بها کلی'!$D$13:$BO$1660,48,0),"")</f>
        <v/>
      </c>
      <c r="AM189" s="174" t="str">
        <f ca="1">IFERROR(VLOOKUP(ROW(A186),'فهرست بها کلی'!$D$13:$BO$1660,51,0),"")</f>
        <v/>
      </c>
      <c r="AN189" s="174" t="str">
        <f ca="1">IFERROR(VLOOKUP(ROW(A186),'فهرست بها کلی'!$D$13:$BO$1660,54,0),"")</f>
        <v/>
      </c>
      <c r="AO189" s="174" t="str">
        <f ca="1">IFERROR(VLOOKUP(ROW(A186),'فهرست بها کلی'!$D$13:$BO$1660,57,0),"")</f>
        <v/>
      </c>
      <c r="AP189" s="174" t="str">
        <f ca="1">IFERROR(VLOOKUP(ROW(A186),'فهرست بها کلی'!$D$13:$BO$1660,60,0),"")</f>
        <v/>
      </c>
      <c r="AQ189" s="174" t="str">
        <f ca="1">IFERROR(VLOOKUP(ROW(A186),'فهرست بها کلی'!$D$13:$BO$1660,63,0),"")</f>
        <v/>
      </c>
      <c r="AR189" s="244">
        <f t="shared" ca="1" si="22"/>
        <v>0</v>
      </c>
      <c r="AS189" s="174" t="str">
        <f ca="1">IFERROR(VLOOKUP(ROW(A186),'فهرست بها کلی'!$D$13:$BO$1660,22,0),"")</f>
        <v/>
      </c>
      <c r="AT189" s="174" t="str">
        <f ca="1">IFERROR(VLOOKUP(ROW(A186),'فهرست بها کلی'!$D$13:$BO$1660,25,0),"")</f>
        <v/>
      </c>
      <c r="AU189" s="174" t="str">
        <f ca="1">IFERROR(VLOOKUP(ROW(A186),'فهرست بها کلی'!$D$13:$BO$1660,28,0),"")</f>
        <v/>
      </c>
      <c r="AV189" s="174" t="str">
        <f ca="1">IFERROR(VLOOKUP(ROW(A186),'فهرست بها کلی'!$D$13:$BO$1660,31,0),"")</f>
        <v/>
      </c>
      <c r="AW189" s="174" t="str">
        <f ca="1">IFERROR(VLOOKUP(ROW(A186),'فهرست بها کلی'!$D$13:$BO$1660,34,0),"")</f>
        <v/>
      </c>
      <c r="AX189" s="174" t="str">
        <f ca="1">IFERROR(VLOOKUP(ROW(A186),'فهرست بها کلی'!$D$13:$BO$1660,37,0),"")</f>
        <v/>
      </c>
      <c r="AY189" s="174" t="str">
        <f ca="1">IFERROR(VLOOKUP(ROW(A186),'فهرست بها کلی'!$D$13:$BO$1660,40,0),"")</f>
        <v/>
      </c>
      <c r="AZ189" s="174" t="str">
        <f ca="1">IFERROR(VLOOKUP(ROW(A186),'فهرست بها کلی'!$D$13:$BO$1660,43,0),"")</f>
        <v/>
      </c>
      <c r="BA189" s="174" t="str">
        <f ca="1">IFERROR(VLOOKUP(ROW(A186),'فهرست بها کلی'!$D$13:$BO$1660,46,0),"")</f>
        <v/>
      </c>
      <c r="BB189" s="174" t="str">
        <f ca="1">IFERROR(VLOOKUP(ROW(A186),'فهرست بها کلی'!$D$13:$BO$1660,49,0),"")</f>
        <v/>
      </c>
      <c r="BC189" s="174" t="str">
        <f ca="1">IFERROR(VLOOKUP(ROW(A186),'فهرست بها کلی'!$D$13:$BO$1660,52,0),"")</f>
        <v/>
      </c>
      <c r="BD189" s="174" t="str">
        <f ca="1">IFERROR(VLOOKUP(ROW(A186),'فهرست بها کلی'!$D$13:$BO$1660,55,0),"")</f>
        <v/>
      </c>
      <c r="BE189" s="174" t="str">
        <f ca="1">IFERROR(VLOOKUP(ROW(A186),'فهرست بها کلی'!$D$13:$BO$1660,58,0),"")</f>
        <v/>
      </c>
      <c r="BF189" s="174" t="str">
        <f ca="1">IFERROR(VLOOKUP(ROW(A186),'فهرست بها کلی'!$D$13:$BO$1660,61,0),"")</f>
        <v/>
      </c>
      <c r="BG189" s="174" t="str">
        <f ca="1">IFERROR(VLOOKUP(ROW(B186),'فهرست بها کلی'!$D$13:$BO$1660,64,0),"")</f>
        <v/>
      </c>
      <c r="BH189" s="174" t="str">
        <f ca="1">IFERROR(VLOOKUP(ROW(C186),'فهرست بها کلی'!$D$13:$BO$1660,15,0),"")</f>
        <v/>
      </c>
      <c r="BI189" s="245" t="str">
        <f t="shared" ca="1" si="23"/>
        <v xml:space="preserve"> </v>
      </c>
      <c r="BJ189" s="245" t="str">
        <f t="shared" ca="1" si="24"/>
        <v/>
      </c>
      <c r="BK189" s="189" t="str">
        <f t="shared" ca="1" si="25"/>
        <v/>
      </c>
      <c r="BL189" s="168" t="e">
        <f t="shared" ca="1" si="26"/>
        <v>#VALUE!</v>
      </c>
    </row>
    <row r="190" spans="1:64" ht="34.5" customHeight="1">
      <c r="A190" s="174" t="str">
        <f ca="1">IFERROR(VLOOKUP(ROW(A187),'فهرست بها کلی'!$D$13:$BO$1660,1,0),"")</f>
        <v/>
      </c>
      <c r="B190" s="174" t="str">
        <f ca="1">IFERROR(VLOOKUP(ROW(A187),'فهرست بها کلی'!$D$13:$BO$1660,4,0),"")</f>
        <v/>
      </c>
      <c r="C190" s="174" t="str">
        <f ca="1">IFERROR(VLOOKUP(ROW(A187),'فهرست بها کلی'!$D$13:$BO$1660,5,0),"")</f>
        <v/>
      </c>
      <c r="D190" s="174" t="str">
        <f ca="1">IFERROR(VLOOKUP(ROW(A187),'فهرست بها کلی'!$D$13:$BO$1660,6,0),"")</f>
        <v/>
      </c>
      <c r="E190" s="174" t="str">
        <f ca="1">IFERROR(VLOOKUP(ROW(A187),'فهرست بها کلی'!$D$13:$BO$1660,7,0),"")</f>
        <v/>
      </c>
      <c r="F190" s="174" t="str">
        <f ca="1">IFERROR(VLOOKUP(ROW(A187),'فهرست بها کلی'!$D$13:$BO$1660,8,0),"")</f>
        <v/>
      </c>
      <c r="G190" s="174" t="str">
        <f ca="1">IFERROR(VLOOKUP(ROW(A187),'فهرست بها کلی'!$D$13:$BO$1660,20,0),"")</f>
        <v/>
      </c>
      <c r="H190" s="174" t="str">
        <f ca="1">IFERROR(VLOOKUP(ROW(A187),'فهرست بها کلی'!$D$13:$BO$1660,23,0),"")</f>
        <v/>
      </c>
      <c r="I190" s="174" t="str">
        <f ca="1">IFERROR(VLOOKUP(ROW(A187),'فهرست بها کلی'!$D$13:$BO$1660,26,0),"")</f>
        <v/>
      </c>
      <c r="J190" s="174" t="str">
        <f ca="1">IFERROR(VLOOKUP(ROW(A187),'فهرست بها کلی'!$D$13:$BO$1660,29,0),"")</f>
        <v/>
      </c>
      <c r="K190" s="174" t="str">
        <f ca="1">IFERROR(VLOOKUP(ROW(A187),'فهرست بها کلی'!$D$13:$BO$1660,32,0),"")</f>
        <v/>
      </c>
      <c r="L190" s="174" t="str">
        <f ca="1">IFERROR(VLOOKUP(ROW(A187),'فهرست بها کلی'!$D$13:$BO$1660,35,0),"")</f>
        <v/>
      </c>
      <c r="M190" s="174" t="str">
        <f ca="1">IFERROR(VLOOKUP(ROW(A187),'فهرست بها کلی'!$D$13:$BO$1660,38,0),"")</f>
        <v/>
      </c>
      <c r="N190" s="174" t="str">
        <f ca="1">IFERROR(VLOOKUP(ROW(A187),'فهرست بها کلی'!$D$13:$BO$1660,41,0),"")</f>
        <v/>
      </c>
      <c r="O190" s="174" t="str">
        <f ca="1">IFERROR(VLOOKUP(ROW(A187),'فهرست بها کلی'!$D$13:$BO$1660,44,0),"")</f>
        <v/>
      </c>
      <c r="P190" s="174" t="str">
        <f ca="1">IFERROR(VLOOKUP(ROW(A187),'فهرست بها کلی'!$D$13:$BO$1660,47,0),"")</f>
        <v/>
      </c>
      <c r="Q190" s="174" t="str">
        <f ca="1">IFERROR(VLOOKUP(ROW(A187),'فهرست بها کلی'!$D$13:$BO$1660,50,0),"")</f>
        <v/>
      </c>
      <c r="R190" s="174" t="str">
        <f ca="1">IFERROR(VLOOKUP(ROW(A187),'فهرست بها کلی'!$D$13:$BO$1660,53,0),"")</f>
        <v/>
      </c>
      <c r="S190" s="174" t="str">
        <f ca="1">IFERROR(VLOOKUP(ROW(A187),'فهرست بها کلی'!$D$13:$BO$1660,56,0),"")</f>
        <v/>
      </c>
      <c r="T190" s="174" t="str">
        <f ca="1">IFERROR(VLOOKUP(ROW(A187),'فهرست بها کلی'!$D$13:$BO$1660,59,0),"")</f>
        <v/>
      </c>
      <c r="U190" s="174" t="str">
        <f ca="1">IFERROR(VLOOKUP(ROW(A187),'فهرست بها کلی'!$D$13:$BO$1660,62,0),"")</f>
        <v/>
      </c>
      <c r="V190" s="241">
        <f t="shared" ca="1" si="19"/>
        <v>0</v>
      </c>
      <c r="W190" s="242" t="str">
        <f t="shared" ca="1" si="20"/>
        <v/>
      </c>
      <c r="X190" s="174" t="str">
        <f ca="1">IFERROR(VLOOKUP(ROW(A187),'فهرست بها کلی'!$D$13:$BO$1660,9,0),"")</f>
        <v/>
      </c>
      <c r="Y190" s="174" t="str">
        <f ca="1">IFERROR(VLOOKUP(ROW(A187),'فهرست بها کلی'!$D$13:$BO$1660,10,0),"")</f>
        <v/>
      </c>
      <c r="Z190" s="174" t="str">
        <f ca="1">IFERROR(VLOOKUP(ROW(A187),'فهرست بها کلی'!$D$13:$BO$1660,11,0),"")</f>
        <v/>
      </c>
      <c r="AA190" s="174" t="str">
        <f ca="1">IFERROR(VLOOKUP(ROW(A187),'فهرست بها کلی'!$D$13:$BO$1660,12,0),"")</f>
        <v/>
      </c>
      <c r="AB190" s="243" t="str">
        <f t="shared" ca="1" si="21"/>
        <v/>
      </c>
      <c r="AC190" s="174" t="str">
        <f ca="1">IFERROR(VLOOKUP(ROW(A187),'فهرست بها کلی'!$D$13:$BO$1660,21,0),"")</f>
        <v/>
      </c>
      <c r="AD190" s="174" t="str">
        <f ca="1">IFERROR(VLOOKUP(ROW(A187),'فهرست بها کلی'!$D$13:$BO$1660,24,0),"")</f>
        <v/>
      </c>
      <c r="AE190" s="174" t="str">
        <f ca="1">IFERROR(VLOOKUP(ROW(A187),'فهرست بها کلی'!$D$13:$BO$1660,27,0),"")</f>
        <v/>
      </c>
      <c r="AF190" s="174" t="str">
        <f ca="1">IFERROR(VLOOKUP(ROW(A187),'فهرست بها کلی'!$D$13:$BO$1660,30,0),"")</f>
        <v/>
      </c>
      <c r="AG190" s="174" t="str">
        <f ca="1">IFERROR(VLOOKUP(ROW(A187),'فهرست بها کلی'!$D$13:$BO$1660,33,0),"")</f>
        <v/>
      </c>
      <c r="AH190" s="174" t="str">
        <f ca="1">IFERROR(VLOOKUP(ROW(A187),'فهرست بها کلی'!$D$13:$BO$1660,36,0),"")</f>
        <v/>
      </c>
      <c r="AI190" s="174" t="str">
        <f ca="1">IFERROR(VLOOKUP(ROW(A187),'فهرست بها کلی'!$D$13:$BO$1660,39,0),"")</f>
        <v/>
      </c>
      <c r="AJ190" s="174" t="str">
        <f ca="1">IFERROR(VLOOKUP(ROW(A187),'فهرست بها کلی'!$D$13:$BO$1660,42,0),"")</f>
        <v/>
      </c>
      <c r="AK190" s="174" t="str">
        <f ca="1">IFERROR(VLOOKUP(ROW(A187),'فهرست بها کلی'!$D$13:$BO$1660,45,0),"")</f>
        <v/>
      </c>
      <c r="AL190" s="174" t="str">
        <f ca="1">IFERROR(VLOOKUP(ROW(A187),'فهرست بها کلی'!$D$13:$BO$1660,48,0),"")</f>
        <v/>
      </c>
      <c r="AM190" s="174" t="str">
        <f ca="1">IFERROR(VLOOKUP(ROW(A187),'فهرست بها کلی'!$D$13:$BO$1660,51,0),"")</f>
        <v/>
      </c>
      <c r="AN190" s="174" t="str">
        <f ca="1">IFERROR(VLOOKUP(ROW(A187),'فهرست بها کلی'!$D$13:$BO$1660,54,0),"")</f>
        <v/>
      </c>
      <c r="AO190" s="174" t="str">
        <f ca="1">IFERROR(VLOOKUP(ROW(A187),'فهرست بها کلی'!$D$13:$BO$1660,57,0),"")</f>
        <v/>
      </c>
      <c r="AP190" s="174" t="str">
        <f ca="1">IFERROR(VLOOKUP(ROW(A187),'فهرست بها کلی'!$D$13:$BO$1660,60,0),"")</f>
        <v/>
      </c>
      <c r="AQ190" s="174" t="str">
        <f ca="1">IFERROR(VLOOKUP(ROW(A187),'فهرست بها کلی'!$D$13:$BO$1660,63,0),"")</f>
        <v/>
      </c>
      <c r="AR190" s="244">
        <f t="shared" ca="1" si="22"/>
        <v>0</v>
      </c>
      <c r="AS190" s="174" t="str">
        <f ca="1">IFERROR(VLOOKUP(ROW(A187),'فهرست بها کلی'!$D$13:$BO$1660,22,0),"")</f>
        <v/>
      </c>
      <c r="AT190" s="174" t="str">
        <f ca="1">IFERROR(VLOOKUP(ROW(A187),'فهرست بها کلی'!$D$13:$BO$1660,25,0),"")</f>
        <v/>
      </c>
      <c r="AU190" s="174" t="str">
        <f ca="1">IFERROR(VLOOKUP(ROW(A187),'فهرست بها کلی'!$D$13:$BO$1660,28,0),"")</f>
        <v/>
      </c>
      <c r="AV190" s="174" t="str">
        <f ca="1">IFERROR(VLOOKUP(ROW(A187),'فهرست بها کلی'!$D$13:$BO$1660,31,0),"")</f>
        <v/>
      </c>
      <c r="AW190" s="174" t="str">
        <f ca="1">IFERROR(VLOOKUP(ROW(A187),'فهرست بها کلی'!$D$13:$BO$1660,34,0),"")</f>
        <v/>
      </c>
      <c r="AX190" s="174" t="str">
        <f ca="1">IFERROR(VLOOKUP(ROW(A187),'فهرست بها کلی'!$D$13:$BO$1660,37,0),"")</f>
        <v/>
      </c>
      <c r="AY190" s="174" t="str">
        <f ca="1">IFERROR(VLOOKUP(ROW(A187),'فهرست بها کلی'!$D$13:$BO$1660,40,0),"")</f>
        <v/>
      </c>
      <c r="AZ190" s="174" t="str">
        <f ca="1">IFERROR(VLOOKUP(ROW(A187),'فهرست بها کلی'!$D$13:$BO$1660,43,0),"")</f>
        <v/>
      </c>
      <c r="BA190" s="174" t="str">
        <f ca="1">IFERROR(VLOOKUP(ROW(A187),'فهرست بها کلی'!$D$13:$BO$1660,46,0),"")</f>
        <v/>
      </c>
      <c r="BB190" s="174" t="str">
        <f ca="1">IFERROR(VLOOKUP(ROW(A187),'فهرست بها کلی'!$D$13:$BO$1660,49,0),"")</f>
        <v/>
      </c>
      <c r="BC190" s="174" t="str">
        <f ca="1">IFERROR(VLOOKUP(ROW(A187),'فهرست بها کلی'!$D$13:$BO$1660,52,0),"")</f>
        <v/>
      </c>
      <c r="BD190" s="174" t="str">
        <f ca="1">IFERROR(VLOOKUP(ROW(A187),'فهرست بها کلی'!$D$13:$BO$1660,55,0),"")</f>
        <v/>
      </c>
      <c r="BE190" s="174" t="str">
        <f ca="1">IFERROR(VLOOKUP(ROW(A187),'فهرست بها کلی'!$D$13:$BO$1660,58,0),"")</f>
        <v/>
      </c>
      <c r="BF190" s="174" t="str">
        <f ca="1">IFERROR(VLOOKUP(ROW(A187),'فهرست بها کلی'!$D$13:$BO$1660,61,0),"")</f>
        <v/>
      </c>
      <c r="BG190" s="174" t="str">
        <f ca="1">IFERROR(VLOOKUP(ROW(B187),'فهرست بها کلی'!$D$13:$BO$1660,64,0),"")</f>
        <v/>
      </c>
      <c r="BH190" s="174" t="str">
        <f ca="1">IFERROR(VLOOKUP(ROW(C187),'فهرست بها کلی'!$D$13:$BO$1660,15,0),"")</f>
        <v/>
      </c>
      <c r="BI190" s="245" t="str">
        <f t="shared" ca="1" si="23"/>
        <v xml:space="preserve"> </v>
      </c>
      <c r="BJ190" s="245" t="str">
        <f t="shared" ca="1" si="24"/>
        <v/>
      </c>
      <c r="BK190" s="189" t="str">
        <f t="shared" ca="1" si="25"/>
        <v/>
      </c>
      <c r="BL190" s="168" t="e">
        <f t="shared" ca="1" si="26"/>
        <v>#VALUE!</v>
      </c>
    </row>
    <row r="191" spans="1:64" ht="34.5" customHeight="1">
      <c r="A191" s="174" t="str">
        <f ca="1">IFERROR(VLOOKUP(ROW(A188),'فهرست بها کلی'!$D$13:$BO$1660,1,0),"")</f>
        <v/>
      </c>
      <c r="B191" s="174" t="str">
        <f ca="1">IFERROR(VLOOKUP(ROW(A188),'فهرست بها کلی'!$D$13:$BO$1660,4,0),"")</f>
        <v/>
      </c>
      <c r="C191" s="174" t="str">
        <f ca="1">IFERROR(VLOOKUP(ROW(A188),'فهرست بها کلی'!$D$13:$BO$1660,5,0),"")</f>
        <v/>
      </c>
      <c r="D191" s="174" t="str">
        <f ca="1">IFERROR(VLOOKUP(ROW(A188),'فهرست بها کلی'!$D$13:$BO$1660,6,0),"")</f>
        <v/>
      </c>
      <c r="E191" s="174" t="str">
        <f ca="1">IFERROR(VLOOKUP(ROW(A188),'فهرست بها کلی'!$D$13:$BO$1660,7,0),"")</f>
        <v/>
      </c>
      <c r="F191" s="174" t="str">
        <f ca="1">IFERROR(VLOOKUP(ROW(A188),'فهرست بها کلی'!$D$13:$BO$1660,8,0),"")</f>
        <v/>
      </c>
      <c r="G191" s="174" t="str">
        <f ca="1">IFERROR(VLOOKUP(ROW(A188),'فهرست بها کلی'!$D$13:$BO$1660,20,0),"")</f>
        <v/>
      </c>
      <c r="H191" s="174" t="str">
        <f ca="1">IFERROR(VLOOKUP(ROW(A188),'فهرست بها کلی'!$D$13:$BO$1660,23,0),"")</f>
        <v/>
      </c>
      <c r="I191" s="174" t="str">
        <f ca="1">IFERROR(VLOOKUP(ROW(A188),'فهرست بها کلی'!$D$13:$BO$1660,26,0),"")</f>
        <v/>
      </c>
      <c r="J191" s="174" t="str">
        <f ca="1">IFERROR(VLOOKUP(ROW(A188),'فهرست بها کلی'!$D$13:$BO$1660,29,0),"")</f>
        <v/>
      </c>
      <c r="K191" s="174" t="str">
        <f ca="1">IFERROR(VLOOKUP(ROW(A188),'فهرست بها کلی'!$D$13:$BO$1660,32,0),"")</f>
        <v/>
      </c>
      <c r="L191" s="174" t="str">
        <f ca="1">IFERROR(VLOOKUP(ROW(A188),'فهرست بها کلی'!$D$13:$BO$1660,35,0),"")</f>
        <v/>
      </c>
      <c r="M191" s="174" t="str">
        <f ca="1">IFERROR(VLOOKUP(ROW(A188),'فهرست بها کلی'!$D$13:$BO$1660,38,0),"")</f>
        <v/>
      </c>
      <c r="N191" s="174" t="str">
        <f ca="1">IFERROR(VLOOKUP(ROW(A188),'فهرست بها کلی'!$D$13:$BO$1660,41,0),"")</f>
        <v/>
      </c>
      <c r="O191" s="174" t="str">
        <f ca="1">IFERROR(VLOOKUP(ROW(A188),'فهرست بها کلی'!$D$13:$BO$1660,44,0),"")</f>
        <v/>
      </c>
      <c r="P191" s="174" t="str">
        <f ca="1">IFERROR(VLOOKUP(ROW(A188),'فهرست بها کلی'!$D$13:$BO$1660,47,0),"")</f>
        <v/>
      </c>
      <c r="Q191" s="174" t="str">
        <f ca="1">IFERROR(VLOOKUP(ROW(A188),'فهرست بها کلی'!$D$13:$BO$1660,50,0),"")</f>
        <v/>
      </c>
      <c r="R191" s="174" t="str">
        <f ca="1">IFERROR(VLOOKUP(ROW(A188),'فهرست بها کلی'!$D$13:$BO$1660,53,0),"")</f>
        <v/>
      </c>
      <c r="S191" s="174" t="str">
        <f ca="1">IFERROR(VLOOKUP(ROW(A188),'فهرست بها کلی'!$D$13:$BO$1660,56,0),"")</f>
        <v/>
      </c>
      <c r="T191" s="174" t="str">
        <f ca="1">IFERROR(VLOOKUP(ROW(A188),'فهرست بها کلی'!$D$13:$BO$1660,59,0),"")</f>
        <v/>
      </c>
      <c r="U191" s="174" t="str">
        <f ca="1">IFERROR(VLOOKUP(ROW(A188),'فهرست بها کلی'!$D$13:$BO$1660,62,0),"")</f>
        <v/>
      </c>
      <c r="V191" s="241">
        <f t="shared" ca="1" si="19"/>
        <v>0</v>
      </c>
      <c r="W191" s="242" t="str">
        <f t="shared" ca="1" si="20"/>
        <v/>
      </c>
      <c r="X191" s="174" t="str">
        <f ca="1">IFERROR(VLOOKUP(ROW(A188),'فهرست بها کلی'!$D$13:$BO$1660,9,0),"")</f>
        <v/>
      </c>
      <c r="Y191" s="174" t="str">
        <f ca="1">IFERROR(VLOOKUP(ROW(A188),'فهرست بها کلی'!$D$13:$BO$1660,10,0),"")</f>
        <v/>
      </c>
      <c r="Z191" s="174" t="str">
        <f ca="1">IFERROR(VLOOKUP(ROW(A188),'فهرست بها کلی'!$D$13:$BO$1660,11,0),"")</f>
        <v/>
      </c>
      <c r="AA191" s="174" t="str">
        <f ca="1">IFERROR(VLOOKUP(ROW(A188),'فهرست بها کلی'!$D$13:$BO$1660,12,0),"")</f>
        <v/>
      </c>
      <c r="AB191" s="243" t="str">
        <f t="shared" ca="1" si="21"/>
        <v/>
      </c>
      <c r="AC191" s="174" t="str">
        <f ca="1">IFERROR(VLOOKUP(ROW(A188),'فهرست بها کلی'!$D$13:$BO$1660,21,0),"")</f>
        <v/>
      </c>
      <c r="AD191" s="174" t="str">
        <f ca="1">IFERROR(VLOOKUP(ROW(A188),'فهرست بها کلی'!$D$13:$BO$1660,24,0),"")</f>
        <v/>
      </c>
      <c r="AE191" s="174" t="str">
        <f ca="1">IFERROR(VLOOKUP(ROW(A188),'فهرست بها کلی'!$D$13:$BO$1660,27,0),"")</f>
        <v/>
      </c>
      <c r="AF191" s="174" t="str">
        <f ca="1">IFERROR(VLOOKUP(ROW(A188),'فهرست بها کلی'!$D$13:$BO$1660,30,0),"")</f>
        <v/>
      </c>
      <c r="AG191" s="174" t="str">
        <f ca="1">IFERROR(VLOOKUP(ROW(A188),'فهرست بها کلی'!$D$13:$BO$1660,33,0),"")</f>
        <v/>
      </c>
      <c r="AH191" s="174" t="str">
        <f ca="1">IFERROR(VLOOKUP(ROW(A188),'فهرست بها کلی'!$D$13:$BO$1660,36,0),"")</f>
        <v/>
      </c>
      <c r="AI191" s="174" t="str">
        <f ca="1">IFERROR(VLOOKUP(ROW(A188),'فهرست بها کلی'!$D$13:$BO$1660,39,0),"")</f>
        <v/>
      </c>
      <c r="AJ191" s="174" t="str">
        <f ca="1">IFERROR(VLOOKUP(ROW(A188),'فهرست بها کلی'!$D$13:$BO$1660,42,0),"")</f>
        <v/>
      </c>
      <c r="AK191" s="174" t="str">
        <f ca="1">IFERROR(VLOOKUP(ROW(A188),'فهرست بها کلی'!$D$13:$BO$1660,45,0),"")</f>
        <v/>
      </c>
      <c r="AL191" s="174" t="str">
        <f ca="1">IFERROR(VLOOKUP(ROW(A188),'فهرست بها کلی'!$D$13:$BO$1660,48,0),"")</f>
        <v/>
      </c>
      <c r="AM191" s="174" t="str">
        <f ca="1">IFERROR(VLOOKUP(ROW(A188),'فهرست بها کلی'!$D$13:$BO$1660,51,0),"")</f>
        <v/>
      </c>
      <c r="AN191" s="174" t="str">
        <f ca="1">IFERROR(VLOOKUP(ROW(A188),'فهرست بها کلی'!$D$13:$BO$1660,54,0),"")</f>
        <v/>
      </c>
      <c r="AO191" s="174" t="str">
        <f ca="1">IFERROR(VLOOKUP(ROW(A188),'فهرست بها کلی'!$D$13:$BO$1660,57,0),"")</f>
        <v/>
      </c>
      <c r="AP191" s="174" t="str">
        <f ca="1">IFERROR(VLOOKUP(ROW(A188),'فهرست بها کلی'!$D$13:$BO$1660,60,0),"")</f>
        <v/>
      </c>
      <c r="AQ191" s="174" t="str">
        <f ca="1">IFERROR(VLOOKUP(ROW(A188),'فهرست بها کلی'!$D$13:$BO$1660,63,0),"")</f>
        <v/>
      </c>
      <c r="AR191" s="244">
        <f t="shared" ca="1" si="22"/>
        <v>0</v>
      </c>
      <c r="AS191" s="174" t="str">
        <f ca="1">IFERROR(VLOOKUP(ROW(A188),'فهرست بها کلی'!$D$13:$BO$1660,22,0),"")</f>
        <v/>
      </c>
      <c r="AT191" s="174" t="str">
        <f ca="1">IFERROR(VLOOKUP(ROW(A188),'فهرست بها کلی'!$D$13:$BO$1660,25,0),"")</f>
        <v/>
      </c>
      <c r="AU191" s="174" t="str">
        <f ca="1">IFERROR(VLOOKUP(ROW(A188),'فهرست بها کلی'!$D$13:$BO$1660,28,0),"")</f>
        <v/>
      </c>
      <c r="AV191" s="174" t="str">
        <f ca="1">IFERROR(VLOOKUP(ROW(A188),'فهرست بها کلی'!$D$13:$BO$1660,31,0),"")</f>
        <v/>
      </c>
      <c r="AW191" s="174" t="str">
        <f ca="1">IFERROR(VLOOKUP(ROW(A188),'فهرست بها کلی'!$D$13:$BO$1660,34,0),"")</f>
        <v/>
      </c>
      <c r="AX191" s="174" t="str">
        <f ca="1">IFERROR(VLOOKUP(ROW(A188),'فهرست بها کلی'!$D$13:$BO$1660,37,0),"")</f>
        <v/>
      </c>
      <c r="AY191" s="174" t="str">
        <f ca="1">IFERROR(VLOOKUP(ROW(A188),'فهرست بها کلی'!$D$13:$BO$1660,40,0),"")</f>
        <v/>
      </c>
      <c r="AZ191" s="174" t="str">
        <f ca="1">IFERROR(VLOOKUP(ROW(A188),'فهرست بها کلی'!$D$13:$BO$1660,43,0),"")</f>
        <v/>
      </c>
      <c r="BA191" s="174" t="str">
        <f ca="1">IFERROR(VLOOKUP(ROW(A188),'فهرست بها کلی'!$D$13:$BO$1660,46,0),"")</f>
        <v/>
      </c>
      <c r="BB191" s="174" t="str">
        <f ca="1">IFERROR(VLOOKUP(ROW(A188),'فهرست بها کلی'!$D$13:$BO$1660,49,0),"")</f>
        <v/>
      </c>
      <c r="BC191" s="174" t="str">
        <f ca="1">IFERROR(VLOOKUP(ROW(A188),'فهرست بها کلی'!$D$13:$BO$1660,52,0),"")</f>
        <v/>
      </c>
      <c r="BD191" s="174" t="str">
        <f ca="1">IFERROR(VLOOKUP(ROW(A188),'فهرست بها کلی'!$D$13:$BO$1660,55,0),"")</f>
        <v/>
      </c>
      <c r="BE191" s="174" t="str">
        <f ca="1">IFERROR(VLOOKUP(ROW(A188),'فهرست بها کلی'!$D$13:$BO$1660,58,0),"")</f>
        <v/>
      </c>
      <c r="BF191" s="174" t="str">
        <f ca="1">IFERROR(VLOOKUP(ROW(A188),'فهرست بها کلی'!$D$13:$BO$1660,61,0),"")</f>
        <v/>
      </c>
      <c r="BG191" s="174" t="str">
        <f ca="1">IFERROR(VLOOKUP(ROW(B188),'فهرست بها کلی'!$D$13:$BO$1660,64,0),"")</f>
        <v/>
      </c>
      <c r="BH191" s="174" t="str">
        <f ca="1">IFERROR(VLOOKUP(ROW(C188),'فهرست بها کلی'!$D$13:$BO$1660,15,0),"")</f>
        <v/>
      </c>
      <c r="BI191" s="245" t="str">
        <f t="shared" ca="1" si="23"/>
        <v xml:space="preserve"> </v>
      </c>
      <c r="BJ191" s="245" t="str">
        <f t="shared" ca="1" si="24"/>
        <v/>
      </c>
      <c r="BK191" s="189" t="str">
        <f t="shared" ca="1" si="25"/>
        <v/>
      </c>
      <c r="BL191" s="168" t="e">
        <f t="shared" ca="1" si="26"/>
        <v>#VALUE!</v>
      </c>
    </row>
    <row r="192" spans="1:64" ht="34.5" customHeight="1">
      <c r="A192" s="174" t="str">
        <f ca="1">IFERROR(VLOOKUP(ROW(A189),'فهرست بها کلی'!$D$13:$BO$1660,1,0),"")</f>
        <v/>
      </c>
      <c r="B192" s="174" t="str">
        <f ca="1">IFERROR(VLOOKUP(ROW(A189),'فهرست بها کلی'!$D$13:$BO$1660,4,0),"")</f>
        <v/>
      </c>
      <c r="C192" s="174" t="str">
        <f ca="1">IFERROR(VLOOKUP(ROW(A189),'فهرست بها کلی'!$D$13:$BO$1660,5,0),"")</f>
        <v/>
      </c>
      <c r="D192" s="174" t="str">
        <f ca="1">IFERROR(VLOOKUP(ROW(A189),'فهرست بها کلی'!$D$13:$BO$1660,6,0),"")</f>
        <v/>
      </c>
      <c r="E192" s="174" t="str">
        <f ca="1">IFERROR(VLOOKUP(ROW(A189),'فهرست بها کلی'!$D$13:$BO$1660,7,0),"")</f>
        <v/>
      </c>
      <c r="F192" s="174" t="str">
        <f ca="1">IFERROR(VLOOKUP(ROW(A189),'فهرست بها کلی'!$D$13:$BO$1660,8,0),"")</f>
        <v/>
      </c>
      <c r="G192" s="174" t="str">
        <f ca="1">IFERROR(VLOOKUP(ROW(A189),'فهرست بها کلی'!$D$13:$BO$1660,20,0),"")</f>
        <v/>
      </c>
      <c r="H192" s="174" t="str">
        <f ca="1">IFERROR(VLOOKUP(ROW(A189),'فهرست بها کلی'!$D$13:$BO$1660,23,0),"")</f>
        <v/>
      </c>
      <c r="I192" s="174" t="str">
        <f ca="1">IFERROR(VLOOKUP(ROW(A189),'فهرست بها کلی'!$D$13:$BO$1660,26,0),"")</f>
        <v/>
      </c>
      <c r="J192" s="174" t="str">
        <f ca="1">IFERROR(VLOOKUP(ROW(A189),'فهرست بها کلی'!$D$13:$BO$1660,29,0),"")</f>
        <v/>
      </c>
      <c r="K192" s="174" t="str">
        <f ca="1">IFERROR(VLOOKUP(ROW(A189),'فهرست بها کلی'!$D$13:$BO$1660,32,0),"")</f>
        <v/>
      </c>
      <c r="L192" s="174" t="str">
        <f ca="1">IFERROR(VLOOKUP(ROW(A189),'فهرست بها کلی'!$D$13:$BO$1660,35,0),"")</f>
        <v/>
      </c>
      <c r="M192" s="174" t="str">
        <f ca="1">IFERROR(VLOOKUP(ROW(A189),'فهرست بها کلی'!$D$13:$BO$1660,38,0),"")</f>
        <v/>
      </c>
      <c r="N192" s="174" t="str">
        <f ca="1">IFERROR(VLOOKUP(ROW(A189),'فهرست بها کلی'!$D$13:$BO$1660,41,0),"")</f>
        <v/>
      </c>
      <c r="O192" s="174" t="str">
        <f ca="1">IFERROR(VLOOKUP(ROW(A189),'فهرست بها کلی'!$D$13:$BO$1660,44,0),"")</f>
        <v/>
      </c>
      <c r="P192" s="174" t="str">
        <f ca="1">IFERROR(VLOOKUP(ROW(A189),'فهرست بها کلی'!$D$13:$BO$1660,47,0),"")</f>
        <v/>
      </c>
      <c r="Q192" s="174" t="str">
        <f ca="1">IFERROR(VLOOKUP(ROW(A189),'فهرست بها کلی'!$D$13:$BO$1660,50,0),"")</f>
        <v/>
      </c>
      <c r="R192" s="174" t="str">
        <f ca="1">IFERROR(VLOOKUP(ROW(A189),'فهرست بها کلی'!$D$13:$BO$1660,53,0),"")</f>
        <v/>
      </c>
      <c r="S192" s="174" t="str">
        <f ca="1">IFERROR(VLOOKUP(ROW(A189),'فهرست بها کلی'!$D$13:$BO$1660,56,0),"")</f>
        <v/>
      </c>
      <c r="T192" s="174" t="str">
        <f ca="1">IFERROR(VLOOKUP(ROW(A189),'فهرست بها کلی'!$D$13:$BO$1660,59,0),"")</f>
        <v/>
      </c>
      <c r="U192" s="174" t="str">
        <f ca="1">IFERROR(VLOOKUP(ROW(A189),'فهرست بها کلی'!$D$13:$BO$1660,62,0),"")</f>
        <v/>
      </c>
      <c r="V192" s="241">
        <f t="shared" ca="1" si="19"/>
        <v>0</v>
      </c>
      <c r="W192" s="242" t="str">
        <f t="shared" ca="1" si="20"/>
        <v/>
      </c>
      <c r="X192" s="174" t="str">
        <f ca="1">IFERROR(VLOOKUP(ROW(A189),'فهرست بها کلی'!$D$13:$BO$1660,9,0),"")</f>
        <v/>
      </c>
      <c r="Y192" s="174" t="str">
        <f ca="1">IFERROR(VLOOKUP(ROW(A189),'فهرست بها کلی'!$D$13:$BO$1660,10,0),"")</f>
        <v/>
      </c>
      <c r="Z192" s="174" t="str">
        <f ca="1">IFERROR(VLOOKUP(ROW(A189),'فهرست بها کلی'!$D$13:$BO$1660,11,0),"")</f>
        <v/>
      </c>
      <c r="AA192" s="174" t="str">
        <f ca="1">IFERROR(VLOOKUP(ROW(A189),'فهرست بها کلی'!$D$13:$BO$1660,12,0),"")</f>
        <v/>
      </c>
      <c r="AB192" s="243" t="str">
        <f t="shared" ca="1" si="21"/>
        <v/>
      </c>
      <c r="AC192" s="174" t="str">
        <f ca="1">IFERROR(VLOOKUP(ROW(A189),'فهرست بها کلی'!$D$13:$BO$1660,21,0),"")</f>
        <v/>
      </c>
      <c r="AD192" s="174" t="str">
        <f ca="1">IFERROR(VLOOKUP(ROW(A189),'فهرست بها کلی'!$D$13:$BO$1660,24,0),"")</f>
        <v/>
      </c>
      <c r="AE192" s="174" t="str">
        <f ca="1">IFERROR(VLOOKUP(ROW(A189),'فهرست بها کلی'!$D$13:$BO$1660,27,0),"")</f>
        <v/>
      </c>
      <c r="AF192" s="174" t="str">
        <f ca="1">IFERROR(VLOOKUP(ROW(A189),'فهرست بها کلی'!$D$13:$BO$1660,30,0),"")</f>
        <v/>
      </c>
      <c r="AG192" s="174" t="str">
        <f ca="1">IFERROR(VLOOKUP(ROW(A189),'فهرست بها کلی'!$D$13:$BO$1660,33,0),"")</f>
        <v/>
      </c>
      <c r="AH192" s="174" t="str">
        <f ca="1">IFERROR(VLOOKUP(ROW(A189),'فهرست بها کلی'!$D$13:$BO$1660,36,0),"")</f>
        <v/>
      </c>
      <c r="AI192" s="174" t="str">
        <f ca="1">IFERROR(VLOOKUP(ROW(A189),'فهرست بها کلی'!$D$13:$BO$1660,39,0),"")</f>
        <v/>
      </c>
      <c r="AJ192" s="174" t="str">
        <f ca="1">IFERROR(VLOOKUP(ROW(A189),'فهرست بها کلی'!$D$13:$BO$1660,42,0),"")</f>
        <v/>
      </c>
      <c r="AK192" s="174" t="str">
        <f ca="1">IFERROR(VLOOKUP(ROW(A189),'فهرست بها کلی'!$D$13:$BO$1660,45,0),"")</f>
        <v/>
      </c>
      <c r="AL192" s="174" t="str">
        <f ca="1">IFERROR(VLOOKUP(ROW(A189),'فهرست بها کلی'!$D$13:$BO$1660,48,0),"")</f>
        <v/>
      </c>
      <c r="AM192" s="174" t="str">
        <f ca="1">IFERROR(VLOOKUP(ROW(A189),'فهرست بها کلی'!$D$13:$BO$1660,51,0),"")</f>
        <v/>
      </c>
      <c r="AN192" s="174" t="str">
        <f ca="1">IFERROR(VLOOKUP(ROW(A189),'فهرست بها کلی'!$D$13:$BO$1660,54,0),"")</f>
        <v/>
      </c>
      <c r="AO192" s="174" t="str">
        <f ca="1">IFERROR(VLOOKUP(ROW(A189),'فهرست بها کلی'!$D$13:$BO$1660,57,0),"")</f>
        <v/>
      </c>
      <c r="AP192" s="174" t="str">
        <f ca="1">IFERROR(VLOOKUP(ROW(A189),'فهرست بها کلی'!$D$13:$BO$1660,60,0),"")</f>
        <v/>
      </c>
      <c r="AQ192" s="174" t="str">
        <f ca="1">IFERROR(VLOOKUP(ROW(A189),'فهرست بها کلی'!$D$13:$BO$1660,63,0),"")</f>
        <v/>
      </c>
      <c r="AR192" s="244">
        <f t="shared" ca="1" si="22"/>
        <v>0</v>
      </c>
      <c r="AS192" s="174" t="str">
        <f ca="1">IFERROR(VLOOKUP(ROW(A189),'فهرست بها کلی'!$D$13:$BO$1660,22,0),"")</f>
        <v/>
      </c>
      <c r="AT192" s="174" t="str">
        <f ca="1">IFERROR(VLOOKUP(ROW(A189),'فهرست بها کلی'!$D$13:$BO$1660,25,0),"")</f>
        <v/>
      </c>
      <c r="AU192" s="174" t="str">
        <f ca="1">IFERROR(VLOOKUP(ROW(A189),'فهرست بها کلی'!$D$13:$BO$1660,28,0),"")</f>
        <v/>
      </c>
      <c r="AV192" s="174" t="str">
        <f ca="1">IFERROR(VLOOKUP(ROW(A189),'فهرست بها کلی'!$D$13:$BO$1660,31,0),"")</f>
        <v/>
      </c>
      <c r="AW192" s="174" t="str">
        <f ca="1">IFERROR(VLOOKUP(ROW(A189),'فهرست بها کلی'!$D$13:$BO$1660,34,0),"")</f>
        <v/>
      </c>
      <c r="AX192" s="174" t="str">
        <f ca="1">IFERROR(VLOOKUP(ROW(A189),'فهرست بها کلی'!$D$13:$BO$1660,37,0),"")</f>
        <v/>
      </c>
      <c r="AY192" s="174" t="str">
        <f ca="1">IFERROR(VLOOKUP(ROW(A189),'فهرست بها کلی'!$D$13:$BO$1660,40,0),"")</f>
        <v/>
      </c>
      <c r="AZ192" s="174" t="str">
        <f ca="1">IFERROR(VLOOKUP(ROW(A189),'فهرست بها کلی'!$D$13:$BO$1660,43,0),"")</f>
        <v/>
      </c>
      <c r="BA192" s="174" t="str">
        <f ca="1">IFERROR(VLOOKUP(ROW(A189),'فهرست بها کلی'!$D$13:$BO$1660,46,0),"")</f>
        <v/>
      </c>
      <c r="BB192" s="174" t="str">
        <f ca="1">IFERROR(VLOOKUP(ROW(A189),'فهرست بها کلی'!$D$13:$BO$1660,49,0),"")</f>
        <v/>
      </c>
      <c r="BC192" s="174" t="str">
        <f ca="1">IFERROR(VLOOKUP(ROW(A189),'فهرست بها کلی'!$D$13:$BO$1660,52,0),"")</f>
        <v/>
      </c>
      <c r="BD192" s="174" t="str">
        <f ca="1">IFERROR(VLOOKUP(ROW(A189),'فهرست بها کلی'!$D$13:$BO$1660,55,0),"")</f>
        <v/>
      </c>
      <c r="BE192" s="174" t="str">
        <f ca="1">IFERROR(VLOOKUP(ROW(A189),'فهرست بها کلی'!$D$13:$BO$1660,58,0),"")</f>
        <v/>
      </c>
      <c r="BF192" s="174" t="str">
        <f ca="1">IFERROR(VLOOKUP(ROW(A189),'فهرست بها کلی'!$D$13:$BO$1660,61,0),"")</f>
        <v/>
      </c>
      <c r="BG192" s="174" t="str">
        <f ca="1">IFERROR(VLOOKUP(ROW(B189),'فهرست بها کلی'!$D$13:$BO$1660,64,0),"")</f>
        <v/>
      </c>
      <c r="BH192" s="174" t="str">
        <f ca="1">IFERROR(VLOOKUP(ROW(C189),'فهرست بها کلی'!$D$13:$BO$1660,15,0),"")</f>
        <v/>
      </c>
      <c r="BI192" s="245" t="str">
        <f t="shared" ca="1" si="23"/>
        <v xml:space="preserve"> </v>
      </c>
      <c r="BJ192" s="245" t="str">
        <f t="shared" ca="1" si="24"/>
        <v/>
      </c>
      <c r="BK192" s="189" t="str">
        <f t="shared" ca="1" si="25"/>
        <v/>
      </c>
      <c r="BL192" s="168" t="e">
        <f t="shared" ca="1" si="26"/>
        <v>#VALUE!</v>
      </c>
    </row>
    <row r="193" spans="1:64" ht="34.5" customHeight="1">
      <c r="A193" s="174" t="str">
        <f ca="1">IFERROR(VLOOKUP(ROW(A190),'فهرست بها کلی'!$D$13:$BO$1660,1,0),"")</f>
        <v/>
      </c>
      <c r="B193" s="174" t="str">
        <f ca="1">IFERROR(VLOOKUP(ROW(A190),'فهرست بها کلی'!$D$13:$BO$1660,4,0),"")</f>
        <v/>
      </c>
      <c r="C193" s="174" t="str">
        <f ca="1">IFERROR(VLOOKUP(ROW(A190),'فهرست بها کلی'!$D$13:$BO$1660,5,0),"")</f>
        <v/>
      </c>
      <c r="D193" s="174" t="str">
        <f ca="1">IFERROR(VLOOKUP(ROW(A190),'فهرست بها کلی'!$D$13:$BO$1660,6,0),"")</f>
        <v/>
      </c>
      <c r="E193" s="174" t="str">
        <f ca="1">IFERROR(VLOOKUP(ROW(A190),'فهرست بها کلی'!$D$13:$BO$1660,7,0),"")</f>
        <v/>
      </c>
      <c r="F193" s="174" t="str">
        <f ca="1">IFERROR(VLOOKUP(ROW(A190),'فهرست بها کلی'!$D$13:$BO$1660,8,0),"")</f>
        <v/>
      </c>
      <c r="G193" s="174" t="str">
        <f ca="1">IFERROR(VLOOKUP(ROW(A190),'فهرست بها کلی'!$D$13:$BO$1660,20,0),"")</f>
        <v/>
      </c>
      <c r="H193" s="174" t="str">
        <f ca="1">IFERROR(VLOOKUP(ROW(A190),'فهرست بها کلی'!$D$13:$BO$1660,23,0),"")</f>
        <v/>
      </c>
      <c r="I193" s="174" t="str">
        <f ca="1">IFERROR(VLOOKUP(ROW(A190),'فهرست بها کلی'!$D$13:$BO$1660,26,0),"")</f>
        <v/>
      </c>
      <c r="J193" s="174" t="str">
        <f ca="1">IFERROR(VLOOKUP(ROW(A190),'فهرست بها کلی'!$D$13:$BO$1660,29,0),"")</f>
        <v/>
      </c>
      <c r="K193" s="174" t="str">
        <f ca="1">IFERROR(VLOOKUP(ROW(A190),'فهرست بها کلی'!$D$13:$BO$1660,32,0),"")</f>
        <v/>
      </c>
      <c r="L193" s="174" t="str">
        <f ca="1">IFERROR(VLOOKUP(ROW(A190),'فهرست بها کلی'!$D$13:$BO$1660,35,0),"")</f>
        <v/>
      </c>
      <c r="M193" s="174" t="str">
        <f ca="1">IFERROR(VLOOKUP(ROW(A190),'فهرست بها کلی'!$D$13:$BO$1660,38,0),"")</f>
        <v/>
      </c>
      <c r="N193" s="174" t="str">
        <f ca="1">IFERROR(VLOOKUP(ROW(A190),'فهرست بها کلی'!$D$13:$BO$1660,41,0),"")</f>
        <v/>
      </c>
      <c r="O193" s="174" t="str">
        <f ca="1">IFERROR(VLOOKUP(ROW(A190),'فهرست بها کلی'!$D$13:$BO$1660,44,0),"")</f>
        <v/>
      </c>
      <c r="P193" s="174" t="str">
        <f ca="1">IFERROR(VLOOKUP(ROW(A190),'فهرست بها کلی'!$D$13:$BO$1660,47,0),"")</f>
        <v/>
      </c>
      <c r="Q193" s="174" t="str">
        <f ca="1">IFERROR(VLOOKUP(ROW(A190),'فهرست بها کلی'!$D$13:$BO$1660,50,0),"")</f>
        <v/>
      </c>
      <c r="R193" s="174" t="str">
        <f ca="1">IFERROR(VLOOKUP(ROW(A190),'فهرست بها کلی'!$D$13:$BO$1660,53,0),"")</f>
        <v/>
      </c>
      <c r="S193" s="174" t="str">
        <f ca="1">IFERROR(VLOOKUP(ROW(A190),'فهرست بها کلی'!$D$13:$BO$1660,56,0),"")</f>
        <v/>
      </c>
      <c r="T193" s="174" t="str">
        <f ca="1">IFERROR(VLOOKUP(ROW(A190),'فهرست بها کلی'!$D$13:$BO$1660,59,0),"")</f>
        <v/>
      </c>
      <c r="U193" s="174" t="str">
        <f ca="1">IFERROR(VLOOKUP(ROW(A190),'فهرست بها کلی'!$D$13:$BO$1660,62,0),"")</f>
        <v/>
      </c>
      <c r="V193" s="241">
        <f t="shared" ca="1" si="19"/>
        <v>0</v>
      </c>
      <c r="W193" s="242" t="str">
        <f t="shared" ca="1" si="20"/>
        <v/>
      </c>
      <c r="X193" s="174" t="str">
        <f ca="1">IFERROR(VLOOKUP(ROW(A190),'فهرست بها کلی'!$D$13:$BO$1660,9,0),"")</f>
        <v/>
      </c>
      <c r="Y193" s="174" t="str">
        <f ca="1">IFERROR(VLOOKUP(ROW(A190),'فهرست بها کلی'!$D$13:$BO$1660,10,0),"")</f>
        <v/>
      </c>
      <c r="Z193" s="174" t="str">
        <f ca="1">IFERROR(VLOOKUP(ROW(A190),'فهرست بها کلی'!$D$13:$BO$1660,11,0),"")</f>
        <v/>
      </c>
      <c r="AA193" s="174" t="str">
        <f ca="1">IFERROR(VLOOKUP(ROW(A190),'فهرست بها کلی'!$D$13:$BO$1660,12,0),"")</f>
        <v/>
      </c>
      <c r="AB193" s="243" t="str">
        <f t="shared" ca="1" si="21"/>
        <v/>
      </c>
      <c r="AC193" s="174" t="str">
        <f ca="1">IFERROR(VLOOKUP(ROW(A190),'فهرست بها کلی'!$D$13:$BO$1660,21,0),"")</f>
        <v/>
      </c>
      <c r="AD193" s="174" t="str">
        <f ca="1">IFERROR(VLOOKUP(ROW(A190),'فهرست بها کلی'!$D$13:$BO$1660,24,0),"")</f>
        <v/>
      </c>
      <c r="AE193" s="174" t="str">
        <f ca="1">IFERROR(VLOOKUP(ROW(A190),'فهرست بها کلی'!$D$13:$BO$1660,27,0),"")</f>
        <v/>
      </c>
      <c r="AF193" s="174" t="str">
        <f ca="1">IFERROR(VLOOKUP(ROW(A190),'فهرست بها کلی'!$D$13:$BO$1660,30,0),"")</f>
        <v/>
      </c>
      <c r="AG193" s="174" t="str">
        <f ca="1">IFERROR(VLOOKUP(ROW(A190),'فهرست بها کلی'!$D$13:$BO$1660,33,0),"")</f>
        <v/>
      </c>
      <c r="AH193" s="174" t="str">
        <f ca="1">IFERROR(VLOOKUP(ROW(A190),'فهرست بها کلی'!$D$13:$BO$1660,36,0),"")</f>
        <v/>
      </c>
      <c r="AI193" s="174" t="str">
        <f ca="1">IFERROR(VLOOKUP(ROW(A190),'فهرست بها کلی'!$D$13:$BO$1660,39,0),"")</f>
        <v/>
      </c>
      <c r="AJ193" s="174" t="str">
        <f ca="1">IFERROR(VLOOKUP(ROW(A190),'فهرست بها کلی'!$D$13:$BO$1660,42,0),"")</f>
        <v/>
      </c>
      <c r="AK193" s="174" t="str">
        <f ca="1">IFERROR(VLOOKUP(ROW(A190),'فهرست بها کلی'!$D$13:$BO$1660,45,0),"")</f>
        <v/>
      </c>
      <c r="AL193" s="174" t="str">
        <f ca="1">IFERROR(VLOOKUP(ROW(A190),'فهرست بها کلی'!$D$13:$BO$1660,48,0),"")</f>
        <v/>
      </c>
      <c r="AM193" s="174" t="str">
        <f ca="1">IFERROR(VLOOKUP(ROW(A190),'فهرست بها کلی'!$D$13:$BO$1660,51,0),"")</f>
        <v/>
      </c>
      <c r="AN193" s="174" t="str">
        <f ca="1">IFERROR(VLOOKUP(ROW(A190),'فهرست بها کلی'!$D$13:$BO$1660,54,0),"")</f>
        <v/>
      </c>
      <c r="AO193" s="174" t="str">
        <f ca="1">IFERROR(VLOOKUP(ROW(A190),'فهرست بها کلی'!$D$13:$BO$1660,57,0),"")</f>
        <v/>
      </c>
      <c r="AP193" s="174" t="str">
        <f ca="1">IFERROR(VLOOKUP(ROW(A190),'فهرست بها کلی'!$D$13:$BO$1660,60,0),"")</f>
        <v/>
      </c>
      <c r="AQ193" s="174" t="str">
        <f ca="1">IFERROR(VLOOKUP(ROW(A190),'فهرست بها کلی'!$D$13:$BO$1660,63,0),"")</f>
        <v/>
      </c>
      <c r="AR193" s="244">
        <f t="shared" ca="1" si="22"/>
        <v>0</v>
      </c>
      <c r="AS193" s="174" t="str">
        <f ca="1">IFERROR(VLOOKUP(ROW(A190),'فهرست بها کلی'!$D$13:$BO$1660,22,0),"")</f>
        <v/>
      </c>
      <c r="AT193" s="174" t="str">
        <f ca="1">IFERROR(VLOOKUP(ROW(A190),'فهرست بها کلی'!$D$13:$BO$1660,25,0),"")</f>
        <v/>
      </c>
      <c r="AU193" s="174" t="str">
        <f ca="1">IFERROR(VLOOKUP(ROW(A190),'فهرست بها کلی'!$D$13:$BO$1660,28,0),"")</f>
        <v/>
      </c>
      <c r="AV193" s="174" t="str">
        <f ca="1">IFERROR(VLOOKUP(ROW(A190),'فهرست بها کلی'!$D$13:$BO$1660,31,0),"")</f>
        <v/>
      </c>
      <c r="AW193" s="174" t="str">
        <f ca="1">IFERROR(VLOOKUP(ROW(A190),'فهرست بها کلی'!$D$13:$BO$1660,34,0),"")</f>
        <v/>
      </c>
      <c r="AX193" s="174" t="str">
        <f ca="1">IFERROR(VLOOKUP(ROW(A190),'فهرست بها کلی'!$D$13:$BO$1660,37,0),"")</f>
        <v/>
      </c>
      <c r="AY193" s="174" t="str">
        <f ca="1">IFERROR(VLOOKUP(ROW(A190),'فهرست بها کلی'!$D$13:$BO$1660,40,0),"")</f>
        <v/>
      </c>
      <c r="AZ193" s="174" t="str">
        <f ca="1">IFERROR(VLOOKUP(ROW(A190),'فهرست بها کلی'!$D$13:$BO$1660,43,0),"")</f>
        <v/>
      </c>
      <c r="BA193" s="174" t="str">
        <f ca="1">IFERROR(VLOOKUP(ROW(A190),'فهرست بها کلی'!$D$13:$BO$1660,46,0),"")</f>
        <v/>
      </c>
      <c r="BB193" s="174" t="str">
        <f ca="1">IFERROR(VLOOKUP(ROW(A190),'فهرست بها کلی'!$D$13:$BO$1660,49,0),"")</f>
        <v/>
      </c>
      <c r="BC193" s="174" t="str">
        <f ca="1">IFERROR(VLOOKUP(ROW(A190),'فهرست بها کلی'!$D$13:$BO$1660,52,0),"")</f>
        <v/>
      </c>
      <c r="BD193" s="174" t="str">
        <f ca="1">IFERROR(VLOOKUP(ROW(A190),'فهرست بها کلی'!$D$13:$BO$1660,55,0),"")</f>
        <v/>
      </c>
      <c r="BE193" s="174" t="str">
        <f ca="1">IFERROR(VLOOKUP(ROW(A190),'فهرست بها کلی'!$D$13:$BO$1660,58,0),"")</f>
        <v/>
      </c>
      <c r="BF193" s="174" t="str">
        <f ca="1">IFERROR(VLOOKUP(ROW(A190),'فهرست بها کلی'!$D$13:$BO$1660,61,0),"")</f>
        <v/>
      </c>
      <c r="BG193" s="174" t="str">
        <f ca="1">IFERROR(VLOOKUP(ROW(B190),'فهرست بها کلی'!$D$13:$BO$1660,64,0),"")</f>
        <v/>
      </c>
      <c r="BH193" s="174" t="str">
        <f ca="1">IFERROR(VLOOKUP(ROW(C190),'فهرست بها کلی'!$D$13:$BO$1660,15,0),"")</f>
        <v/>
      </c>
      <c r="BI193" s="245" t="str">
        <f t="shared" ca="1" si="23"/>
        <v xml:space="preserve"> </v>
      </c>
      <c r="BJ193" s="245" t="str">
        <f t="shared" ca="1" si="24"/>
        <v/>
      </c>
      <c r="BK193" s="189" t="str">
        <f t="shared" ca="1" si="25"/>
        <v/>
      </c>
      <c r="BL193" s="168" t="e">
        <f t="shared" ca="1" si="26"/>
        <v>#VALUE!</v>
      </c>
    </row>
    <row r="194" spans="1:64" ht="34.5" customHeight="1">
      <c r="A194" s="174" t="str">
        <f ca="1">IFERROR(VLOOKUP(ROW(A191),'فهرست بها کلی'!$D$13:$BO$1660,1,0),"")</f>
        <v/>
      </c>
      <c r="B194" s="174" t="str">
        <f ca="1">IFERROR(VLOOKUP(ROW(A191),'فهرست بها کلی'!$D$13:$BO$1660,4,0),"")</f>
        <v/>
      </c>
      <c r="C194" s="174" t="str">
        <f ca="1">IFERROR(VLOOKUP(ROW(A191),'فهرست بها کلی'!$D$13:$BO$1660,5,0),"")</f>
        <v/>
      </c>
      <c r="D194" s="174" t="str">
        <f ca="1">IFERROR(VLOOKUP(ROW(A191),'فهرست بها کلی'!$D$13:$BO$1660,6,0),"")</f>
        <v/>
      </c>
      <c r="E194" s="174" t="str">
        <f ca="1">IFERROR(VLOOKUP(ROW(A191),'فهرست بها کلی'!$D$13:$BO$1660,7,0),"")</f>
        <v/>
      </c>
      <c r="F194" s="174" t="str">
        <f ca="1">IFERROR(VLOOKUP(ROW(A191),'فهرست بها کلی'!$D$13:$BO$1660,8,0),"")</f>
        <v/>
      </c>
      <c r="G194" s="174" t="str">
        <f ca="1">IFERROR(VLOOKUP(ROW(A191),'فهرست بها کلی'!$D$13:$BO$1660,20,0),"")</f>
        <v/>
      </c>
      <c r="H194" s="174" t="str">
        <f ca="1">IFERROR(VLOOKUP(ROW(A191),'فهرست بها کلی'!$D$13:$BO$1660,23,0),"")</f>
        <v/>
      </c>
      <c r="I194" s="174" t="str">
        <f ca="1">IFERROR(VLOOKUP(ROW(A191),'فهرست بها کلی'!$D$13:$BO$1660,26,0),"")</f>
        <v/>
      </c>
      <c r="J194" s="174" t="str">
        <f ca="1">IFERROR(VLOOKUP(ROW(A191),'فهرست بها کلی'!$D$13:$BO$1660,29,0),"")</f>
        <v/>
      </c>
      <c r="K194" s="174" t="str">
        <f ca="1">IFERROR(VLOOKUP(ROW(A191),'فهرست بها کلی'!$D$13:$BO$1660,32,0),"")</f>
        <v/>
      </c>
      <c r="L194" s="174" t="str">
        <f ca="1">IFERROR(VLOOKUP(ROW(A191),'فهرست بها کلی'!$D$13:$BO$1660,35,0),"")</f>
        <v/>
      </c>
      <c r="M194" s="174" t="str">
        <f ca="1">IFERROR(VLOOKUP(ROW(A191),'فهرست بها کلی'!$D$13:$BO$1660,38,0),"")</f>
        <v/>
      </c>
      <c r="N194" s="174" t="str">
        <f ca="1">IFERROR(VLOOKUP(ROW(A191),'فهرست بها کلی'!$D$13:$BO$1660,41,0),"")</f>
        <v/>
      </c>
      <c r="O194" s="174" t="str">
        <f ca="1">IFERROR(VLOOKUP(ROW(A191),'فهرست بها کلی'!$D$13:$BO$1660,44,0),"")</f>
        <v/>
      </c>
      <c r="P194" s="174" t="str">
        <f ca="1">IFERROR(VLOOKUP(ROW(A191),'فهرست بها کلی'!$D$13:$BO$1660,47,0),"")</f>
        <v/>
      </c>
      <c r="Q194" s="174" t="str">
        <f ca="1">IFERROR(VLOOKUP(ROW(A191),'فهرست بها کلی'!$D$13:$BO$1660,50,0),"")</f>
        <v/>
      </c>
      <c r="R194" s="174" t="str">
        <f ca="1">IFERROR(VLOOKUP(ROW(A191),'فهرست بها کلی'!$D$13:$BO$1660,53,0),"")</f>
        <v/>
      </c>
      <c r="S194" s="174" t="str">
        <f ca="1">IFERROR(VLOOKUP(ROW(A191),'فهرست بها کلی'!$D$13:$BO$1660,56,0),"")</f>
        <v/>
      </c>
      <c r="T194" s="174" t="str">
        <f ca="1">IFERROR(VLOOKUP(ROW(A191),'فهرست بها کلی'!$D$13:$BO$1660,59,0),"")</f>
        <v/>
      </c>
      <c r="U194" s="174" t="str">
        <f ca="1">IFERROR(VLOOKUP(ROW(A191),'فهرست بها کلی'!$D$13:$BO$1660,62,0),"")</f>
        <v/>
      </c>
      <c r="V194" s="241">
        <f t="shared" ca="1" si="19"/>
        <v>0</v>
      </c>
      <c r="W194" s="242" t="str">
        <f t="shared" ca="1" si="20"/>
        <v/>
      </c>
      <c r="X194" s="174" t="str">
        <f ca="1">IFERROR(VLOOKUP(ROW(A191),'فهرست بها کلی'!$D$13:$BO$1660,9,0),"")</f>
        <v/>
      </c>
      <c r="Y194" s="174" t="str">
        <f ca="1">IFERROR(VLOOKUP(ROW(A191),'فهرست بها کلی'!$D$13:$BO$1660,10,0),"")</f>
        <v/>
      </c>
      <c r="Z194" s="174" t="str">
        <f ca="1">IFERROR(VLOOKUP(ROW(A191),'فهرست بها کلی'!$D$13:$BO$1660,11,0),"")</f>
        <v/>
      </c>
      <c r="AA194" s="174" t="str">
        <f ca="1">IFERROR(VLOOKUP(ROW(A191),'فهرست بها کلی'!$D$13:$BO$1660,12,0),"")</f>
        <v/>
      </c>
      <c r="AB194" s="243" t="str">
        <f t="shared" ca="1" si="21"/>
        <v/>
      </c>
      <c r="AC194" s="174" t="str">
        <f ca="1">IFERROR(VLOOKUP(ROW(A191),'فهرست بها کلی'!$D$13:$BO$1660,21,0),"")</f>
        <v/>
      </c>
      <c r="AD194" s="174" t="str">
        <f ca="1">IFERROR(VLOOKUP(ROW(A191),'فهرست بها کلی'!$D$13:$BO$1660,24,0),"")</f>
        <v/>
      </c>
      <c r="AE194" s="174" t="str">
        <f ca="1">IFERROR(VLOOKUP(ROW(A191),'فهرست بها کلی'!$D$13:$BO$1660,27,0),"")</f>
        <v/>
      </c>
      <c r="AF194" s="174" t="str">
        <f ca="1">IFERROR(VLOOKUP(ROW(A191),'فهرست بها کلی'!$D$13:$BO$1660,30,0),"")</f>
        <v/>
      </c>
      <c r="AG194" s="174" t="str">
        <f ca="1">IFERROR(VLOOKUP(ROW(A191),'فهرست بها کلی'!$D$13:$BO$1660,33,0),"")</f>
        <v/>
      </c>
      <c r="AH194" s="174" t="str">
        <f ca="1">IFERROR(VLOOKUP(ROW(A191),'فهرست بها کلی'!$D$13:$BO$1660,36,0),"")</f>
        <v/>
      </c>
      <c r="AI194" s="174" t="str">
        <f ca="1">IFERROR(VLOOKUP(ROW(A191),'فهرست بها کلی'!$D$13:$BO$1660,39,0),"")</f>
        <v/>
      </c>
      <c r="AJ194" s="174" t="str">
        <f ca="1">IFERROR(VLOOKUP(ROW(A191),'فهرست بها کلی'!$D$13:$BO$1660,42,0),"")</f>
        <v/>
      </c>
      <c r="AK194" s="174" t="str">
        <f ca="1">IFERROR(VLOOKUP(ROW(A191),'فهرست بها کلی'!$D$13:$BO$1660,45,0),"")</f>
        <v/>
      </c>
      <c r="AL194" s="174" t="str">
        <f ca="1">IFERROR(VLOOKUP(ROW(A191),'فهرست بها کلی'!$D$13:$BO$1660,48,0),"")</f>
        <v/>
      </c>
      <c r="AM194" s="174" t="str">
        <f ca="1">IFERROR(VLOOKUP(ROW(A191),'فهرست بها کلی'!$D$13:$BO$1660,51,0),"")</f>
        <v/>
      </c>
      <c r="AN194" s="174" t="str">
        <f ca="1">IFERROR(VLOOKUP(ROW(A191),'فهرست بها کلی'!$D$13:$BO$1660,54,0),"")</f>
        <v/>
      </c>
      <c r="AO194" s="174" t="str">
        <f ca="1">IFERROR(VLOOKUP(ROW(A191),'فهرست بها کلی'!$D$13:$BO$1660,57,0),"")</f>
        <v/>
      </c>
      <c r="AP194" s="174" t="str">
        <f ca="1">IFERROR(VLOOKUP(ROW(A191),'فهرست بها کلی'!$D$13:$BO$1660,60,0),"")</f>
        <v/>
      </c>
      <c r="AQ194" s="174" t="str">
        <f ca="1">IFERROR(VLOOKUP(ROW(A191),'فهرست بها کلی'!$D$13:$BO$1660,63,0),"")</f>
        <v/>
      </c>
      <c r="AR194" s="244">
        <f t="shared" ca="1" si="22"/>
        <v>0</v>
      </c>
      <c r="AS194" s="174" t="str">
        <f ca="1">IFERROR(VLOOKUP(ROW(A191),'فهرست بها کلی'!$D$13:$BO$1660,22,0),"")</f>
        <v/>
      </c>
      <c r="AT194" s="174" t="str">
        <f ca="1">IFERROR(VLOOKUP(ROW(A191),'فهرست بها کلی'!$D$13:$BO$1660,25,0),"")</f>
        <v/>
      </c>
      <c r="AU194" s="174" t="str">
        <f ca="1">IFERROR(VLOOKUP(ROW(A191),'فهرست بها کلی'!$D$13:$BO$1660,28,0),"")</f>
        <v/>
      </c>
      <c r="AV194" s="174" t="str">
        <f ca="1">IFERROR(VLOOKUP(ROW(A191),'فهرست بها کلی'!$D$13:$BO$1660,31,0),"")</f>
        <v/>
      </c>
      <c r="AW194" s="174" t="str">
        <f ca="1">IFERROR(VLOOKUP(ROW(A191),'فهرست بها کلی'!$D$13:$BO$1660,34,0),"")</f>
        <v/>
      </c>
      <c r="AX194" s="174" t="str">
        <f ca="1">IFERROR(VLOOKUP(ROW(A191),'فهرست بها کلی'!$D$13:$BO$1660,37,0),"")</f>
        <v/>
      </c>
      <c r="AY194" s="174" t="str">
        <f ca="1">IFERROR(VLOOKUP(ROW(A191),'فهرست بها کلی'!$D$13:$BO$1660,40,0),"")</f>
        <v/>
      </c>
      <c r="AZ194" s="174" t="str">
        <f ca="1">IFERROR(VLOOKUP(ROW(A191),'فهرست بها کلی'!$D$13:$BO$1660,43,0),"")</f>
        <v/>
      </c>
      <c r="BA194" s="174" t="str">
        <f ca="1">IFERROR(VLOOKUP(ROW(A191),'فهرست بها کلی'!$D$13:$BO$1660,46,0),"")</f>
        <v/>
      </c>
      <c r="BB194" s="174" t="str">
        <f ca="1">IFERROR(VLOOKUP(ROW(A191),'فهرست بها کلی'!$D$13:$BO$1660,49,0),"")</f>
        <v/>
      </c>
      <c r="BC194" s="174" t="str">
        <f ca="1">IFERROR(VLOOKUP(ROW(A191),'فهرست بها کلی'!$D$13:$BO$1660,52,0),"")</f>
        <v/>
      </c>
      <c r="BD194" s="174" t="str">
        <f ca="1">IFERROR(VLOOKUP(ROW(A191),'فهرست بها کلی'!$D$13:$BO$1660,55,0),"")</f>
        <v/>
      </c>
      <c r="BE194" s="174" t="str">
        <f ca="1">IFERROR(VLOOKUP(ROW(A191),'فهرست بها کلی'!$D$13:$BO$1660,58,0),"")</f>
        <v/>
      </c>
      <c r="BF194" s="174" t="str">
        <f ca="1">IFERROR(VLOOKUP(ROW(A191),'فهرست بها کلی'!$D$13:$BO$1660,61,0),"")</f>
        <v/>
      </c>
      <c r="BG194" s="174" t="str">
        <f ca="1">IFERROR(VLOOKUP(ROW(B191),'فهرست بها کلی'!$D$13:$BO$1660,64,0),"")</f>
        <v/>
      </c>
      <c r="BH194" s="174" t="str">
        <f ca="1">IFERROR(VLOOKUP(ROW(C191),'فهرست بها کلی'!$D$13:$BO$1660,15,0),"")</f>
        <v/>
      </c>
      <c r="BI194" s="245" t="str">
        <f t="shared" ca="1" si="23"/>
        <v xml:space="preserve"> </v>
      </c>
      <c r="BJ194" s="245" t="str">
        <f t="shared" ca="1" si="24"/>
        <v/>
      </c>
      <c r="BK194" s="189" t="str">
        <f t="shared" ca="1" si="25"/>
        <v/>
      </c>
      <c r="BL194" s="168" t="e">
        <f t="shared" ca="1" si="26"/>
        <v>#VALUE!</v>
      </c>
    </row>
    <row r="195" spans="1:64" ht="34.5" customHeight="1">
      <c r="A195" s="174" t="str">
        <f ca="1">IFERROR(VLOOKUP(ROW(A192),'فهرست بها کلی'!$D$13:$BO$1660,1,0),"")</f>
        <v/>
      </c>
      <c r="B195" s="174" t="str">
        <f ca="1">IFERROR(VLOOKUP(ROW(A192),'فهرست بها کلی'!$D$13:$BO$1660,4,0),"")</f>
        <v/>
      </c>
      <c r="C195" s="174" t="str">
        <f ca="1">IFERROR(VLOOKUP(ROW(A192),'فهرست بها کلی'!$D$13:$BO$1660,5,0),"")</f>
        <v/>
      </c>
      <c r="D195" s="174" t="str">
        <f ca="1">IFERROR(VLOOKUP(ROW(A192),'فهرست بها کلی'!$D$13:$BO$1660,6,0),"")</f>
        <v/>
      </c>
      <c r="E195" s="174" t="str">
        <f ca="1">IFERROR(VLOOKUP(ROW(A192),'فهرست بها کلی'!$D$13:$BO$1660,7,0),"")</f>
        <v/>
      </c>
      <c r="F195" s="174" t="str">
        <f ca="1">IFERROR(VLOOKUP(ROW(A192),'فهرست بها کلی'!$D$13:$BO$1660,8,0),"")</f>
        <v/>
      </c>
      <c r="G195" s="174" t="str">
        <f ca="1">IFERROR(VLOOKUP(ROW(A192),'فهرست بها کلی'!$D$13:$BO$1660,20,0),"")</f>
        <v/>
      </c>
      <c r="H195" s="174" t="str">
        <f ca="1">IFERROR(VLOOKUP(ROW(A192),'فهرست بها کلی'!$D$13:$BO$1660,23,0),"")</f>
        <v/>
      </c>
      <c r="I195" s="174" t="str">
        <f ca="1">IFERROR(VLOOKUP(ROW(A192),'فهرست بها کلی'!$D$13:$BO$1660,26,0),"")</f>
        <v/>
      </c>
      <c r="J195" s="174" t="str">
        <f ca="1">IFERROR(VLOOKUP(ROW(A192),'فهرست بها کلی'!$D$13:$BO$1660,29,0),"")</f>
        <v/>
      </c>
      <c r="K195" s="174" t="str">
        <f ca="1">IFERROR(VLOOKUP(ROW(A192),'فهرست بها کلی'!$D$13:$BO$1660,32,0),"")</f>
        <v/>
      </c>
      <c r="L195" s="174" t="str">
        <f ca="1">IFERROR(VLOOKUP(ROW(A192),'فهرست بها کلی'!$D$13:$BO$1660,35,0),"")</f>
        <v/>
      </c>
      <c r="M195" s="174" t="str">
        <f ca="1">IFERROR(VLOOKUP(ROW(A192),'فهرست بها کلی'!$D$13:$BO$1660,38,0),"")</f>
        <v/>
      </c>
      <c r="N195" s="174" t="str">
        <f ca="1">IFERROR(VLOOKUP(ROW(A192),'فهرست بها کلی'!$D$13:$BO$1660,41,0),"")</f>
        <v/>
      </c>
      <c r="O195" s="174" t="str">
        <f ca="1">IFERROR(VLOOKUP(ROW(A192),'فهرست بها کلی'!$D$13:$BO$1660,44,0),"")</f>
        <v/>
      </c>
      <c r="P195" s="174" t="str">
        <f ca="1">IFERROR(VLOOKUP(ROW(A192),'فهرست بها کلی'!$D$13:$BO$1660,47,0),"")</f>
        <v/>
      </c>
      <c r="Q195" s="174" t="str">
        <f ca="1">IFERROR(VLOOKUP(ROW(A192),'فهرست بها کلی'!$D$13:$BO$1660,50,0),"")</f>
        <v/>
      </c>
      <c r="R195" s="174" t="str">
        <f ca="1">IFERROR(VLOOKUP(ROW(A192),'فهرست بها کلی'!$D$13:$BO$1660,53,0),"")</f>
        <v/>
      </c>
      <c r="S195" s="174" t="str">
        <f ca="1">IFERROR(VLOOKUP(ROW(A192),'فهرست بها کلی'!$D$13:$BO$1660,56,0),"")</f>
        <v/>
      </c>
      <c r="T195" s="174" t="str">
        <f ca="1">IFERROR(VLOOKUP(ROW(A192),'فهرست بها کلی'!$D$13:$BO$1660,59,0),"")</f>
        <v/>
      </c>
      <c r="U195" s="174" t="str">
        <f ca="1">IFERROR(VLOOKUP(ROW(A192),'فهرست بها کلی'!$D$13:$BO$1660,62,0),"")</f>
        <v/>
      </c>
      <c r="V195" s="241">
        <f t="shared" ca="1" si="19"/>
        <v>0</v>
      </c>
      <c r="W195" s="242" t="str">
        <f t="shared" ca="1" si="20"/>
        <v/>
      </c>
      <c r="X195" s="174" t="str">
        <f ca="1">IFERROR(VLOOKUP(ROW(A192),'فهرست بها کلی'!$D$13:$BO$1660,9,0),"")</f>
        <v/>
      </c>
      <c r="Y195" s="174" t="str">
        <f ca="1">IFERROR(VLOOKUP(ROW(A192),'فهرست بها کلی'!$D$13:$BO$1660,10,0),"")</f>
        <v/>
      </c>
      <c r="Z195" s="174" t="str">
        <f ca="1">IFERROR(VLOOKUP(ROW(A192),'فهرست بها کلی'!$D$13:$BO$1660,11,0),"")</f>
        <v/>
      </c>
      <c r="AA195" s="174" t="str">
        <f ca="1">IFERROR(VLOOKUP(ROW(A192),'فهرست بها کلی'!$D$13:$BO$1660,12,0),"")</f>
        <v/>
      </c>
      <c r="AB195" s="243" t="str">
        <f t="shared" ca="1" si="21"/>
        <v/>
      </c>
      <c r="AC195" s="174" t="str">
        <f ca="1">IFERROR(VLOOKUP(ROW(A192),'فهرست بها کلی'!$D$13:$BO$1660,21,0),"")</f>
        <v/>
      </c>
      <c r="AD195" s="174" t="str">
        <f ca="1">IFERROR(VLOOKUP(ROW(A192),'فهرست بها کلی'!$D$13:$BO$1660,24,0),"")</f>
        <v/>
      </c>
      <c r="AE195" s="174" t="str">
        <f ca="1">IFERROR(VLOOKUP(ROW(A192),'فهرست بها کلی'!$D$13:$BO$1660,27,0),"")</f>
        <v/>
      </c>
      <c r="AF195" s="174" t="str">
        <f ca="1">IFERROR(VLOOKUP(ROW(A192),'فهرست بها کلی'!$D$13:$BO$1660,30,0),"")</f>
        <v/>
      </c>
      <c r="AG195" s="174" t="str">
        <f ca="1">IFERROR(VLOOKUP(ROW(A192),'فهرست بها کلی'!$D$13:$BO$1660,33,0),"")</f>
        <v/>
      </c>
      <c r="AH195" s="174" t="str">
        <f ca="1">IFERROR(VLOOKUP(ROW(A192),'فهرست بها کلی'!$D$13:$BO$1660,36,0),"")</f>
        <v/>
      </c>
      <c r="AI195" s="174" t="str">
        <f ca="1">IFERROR(VLOOKUP(ROW(A192),'فهرست بها کلی'!$D$13:$BO$1660,39,0),"")</f>
        <v/>
      </c>
      <c r="AJ195" s="174" t="str">
        <f ca="1">IFERROR(VLOOKUP(ROW(A192),'فهرست بها کلی'!$D$13:$BO$1660,42,0),"")</f>
        <v/>
      </c>
      <c r="AK195" s="174" t="str">
        <f ca="1">IFERROR(VLOOKUP(ROW(A192),'فهرست بها کلی'!$D$13:$BO$1660,45,0),"")</f>
        <v/>
      </c>
      <c r="AL195" s="174" t="str">
        <f ca="1">IFERROR(VLOOKUP(ROW(A192),'فهرست بها کلی'!$D$13:$BO$1660,48,0),"")</f>
        <v/>
      </c>
      <c r="AM195" s="174" t="str">
        <f ca="1">IFERROR(VLOOKUP(ROW(A192),'فهرست بها کلی'!$D$13:$BO$1660,51,0),"")</f>
        <v/>
      </c>
      <c r="AN195" s="174" t="str">
        <f ca="1">IFERROR(VLOOKUP(ROW(A192),'فهرست بها کلی'!$D$13:$BO$1660,54,0),"")</f>
        <v/>
      </c>
      <c r="AO195" s="174" t="str">
        <f ca="1">IFERROR(VLOOKUP(ROW(A192),'فهرست بها کلی'!$D$13:$BO$1660,57,0),"")</f>
        <v/>
      </c>
      <c r="AP195" s="174" t="str">
        <f ca="1">IFERROR(VLOOKUP(ROW(A192),'فهرست بها کلی'!$D$13:$BO$1660,60,0),"")</f>
        <v/>
      </c>
      <c r="AQ195" s="174" t="str">
        <f ca="1">IFERROR(VLOOKUP(ROW(A192),'فهرست بها کلی'!$D$13:$BO$1660,63,0),"")</f>
        <v/>
      </c>
      <c r="AR195" s="244">
        <f t="shared" ca="1" si="22"/>
        <v>0</v>
      </c>
      <c r="AS195" s="174" t="str">
        <f ca="1">IFERROR(VLOOKUP(ROW(A192),'فهرست بها کلی'!$D$13:$BO$1660,22,0),"")</f>
        <v/>
      </c>
      <c r="AT195" s="174" t="str">
        <f ca="1">IFERROR(VLOOKUP(ROW(A192),'فهرست بها کلی'!$D$13:$BO$1660,25,0),"")</f>
        <v/>
      </c>
      <c r="AU195" s="174" t="str">
        <f ca="1">IFERROR(VLOOKUP(ROW(A192),'فهرست بها کلی'!$D$13:$BO$1660,28,0),"")</f>
        <v/>
      </c>
      <c r="AV195" s="174" t="str">
        <f ca="1">IFERROR(VLOOKUP(ROW(A192),'فهرست بها کلی'!$D$13:$BO$1660,31,0),"")</f>
        <v/>
      </c>
      <c r="AW195" s="174" t="str">
        <f ca="1">IFERROR(VLOOKUP(ROW(A192),'فهرست بها کلی'!$D$13:$BO$1660,34,0),"")</f>
        <v/>
      </c>
      <c r="AX195" s="174" t="str">
        <f ca="1">IFERROR(VLOOKUP(ROW(A192),'فهرست بها کلی'!$D$13:$BO$1660,37,0),"")</f>
        <v/>
      </c>
      <c r="AY195" s="174" t="str">
        <f ca="1">IFERROR(VLOOKUP(ROW(A192),'فهرست بها کلی'!$D$13:$BO$1660,40,0),"")</f>
        <v/>
      </c>
      <c r="AZ195" s="174" t="str">
        <f ca="1">IFERROR(VLOOKUP(ROW(A192),'فهرست بها کلی'!$D$13:$BO$1660,43,0),"")</f>
        <v/>
      </c>
      <c r="BA195" s="174" t="str">
        <f ca="1">IFERROR(VLOOKUP(ROW(A192),'فهرست بها کلی'!$D$13:$BO$1660,46,0),"")</f>
        <v/>
      </c>
      <c r="BB195" s="174" t="str">
        <f ca="1">IFERROR(VLOOKUP(ROW(A192),'فهرست بها کلی'!$D$13:$BO$1660,49,0),"")</f>
        <v/>
      </c>
      <c r="BC195" s="174" t="str">
        <f ca="1">IFERROR(VLOOKUP(ROW(A192),'فهرست بها کلی'!$D$13:$BO$1660,52,0),"")</f>
        <v/>
      </c>
      <c r="BD195" s="174" t="str">
        <f ca="1">IFERROR(VLOOKUP(ROW(A192),'فهرست بها کلی'!$D$13:$BO$1660,55,0),"")</f>
        <v/>
      </c>
      <c r="BE195" s="174" t="str">
        <f ca="1">IFERROR(VLOOKUP(ROW(A192),'فهرست بها کلی'!$D$13:$BO$1660,58,0),"")</f>
        <v/>
      </c>
      <c r="BF195" s="174" t="str">
        <f ca="1">IFERROR(VLOOKUP(ROW(A192),'فهرست بها کلی'!$D$13:$BO$1660,61,0),"")</f>
        <v/>
      </c>
      <c r="BG195" s="174" t="str">
        <f ca="1">IFERROR(VLOOKUP(ROW(B192),'فهرست بها کلی'!$D$13:$BO$1660,64,0),"")</f>
        <v/>
      </c>
      <c r="BH195" s="174" t="str">
        <f ca="1">IFERROR(VLOOKUP(ROW(C192),'فهرست بها کلی'!$D$13:$BO$1660,15,0),"")</f>
        <v/>
      </c>
      <c r="BI195" s="245" t="str">
        <f t="shared" ca="1" si="23"/>
        <v xml:space="preserve"> </v>
      </c>
      <c r="BJ195" s="245" t="str">
        <f t="shared" ca="1" si="24"/>
        <v/>
      </c>
      <c r="BK195" s="189" t="str">
        <f t="shared" ca="1" si="25"/>
        <v/>
      </c>
      <c r="BL195" s="168" t="e">
        <f t="shared" ca="1" si="26"/>
        <v>#VALUE!</v>
      </c>
    </row>
    <row r="196" spans="1:64" ht="34.5" customHeight="1">
      <c r="A196" s="174" t="str">
        <f ca="1">IFERROR(VLOOKUP(ROW(A193),'فهرست بها کلی'!$D$13:$BO$1660,1,0),"")</f>
        <v/>
      </c>
      <c r="B196" s="174" t="str">
        <f ca="1">IFERROR(VLOOKUP(ROW(A193),'فهرست بها کلی'!$D$13:$BO$1660,4,0),"")</f>
        <v/>
      </c>
      <c r="C196" s="174" t="str">
        <f ca="1">IFERROR(VLOOKUP(ROW(A193),'فهرست بها کلی'!$D$13:$BO$1660,5,0),"")</f>
        <v/>
      </c>
      <c r="D196" s="174" t="str">
        <f ca="1">IFERROR(VLOOKUP(ROW(A193),'فهرست بها کلی'!$D$13:$BO$1660,6,0),"")</f>
        <v/>
      </c>
      <c r="E196" s="174" t="str">
        <f ca="1">IFERROR(VLOOKUP(ROW(A193),'فهرست بها کلی'!$D$13:$BO$1660,7,0),"")</f>
        <v/>
      </c>
      <c r="F196" s="174" t="str">
        <f ca="1">IFERROR(VLOOKUP(ROW(A193),'فهرست بها کلی'!$D$13:$BO$1660,8,0),"")</f>
        <v/>
      </c>
      <c r="G196" s="174" t="str">
        <f ca="1">IFERROR(VLOOKUP(ROW(A193),'فهرست بها کلی'!$D$13:$BO$1660,20,0),"")</f>
        <v/>
      </c>
      <c r="H196" s="174" t="str">
        <f ca="1">IFERROR(VLOOKUP(ROW(A193),'فهرست بها کلی'!$D$13:$BO$1660,23,0),"")</f>
        <v/>
      </c>
      <c r="I196" s="174" t="str">
        <f ca="1">IFERROR(VLOOKUP(ROW(A193),'فهرست بها کلی'!$D$13:$BO$1660,26,0),"")</f>
        <v/>
      </c>
      <c r="J196" s="174" t="str">
        <f ca="1">IFERROR(VLOOKUP(ROW(A193),'فهرست بها کلی'!$D$13:$BO$1660,29,0),"")</f>
        <v/>
      </c>
      <c r="K196" s="174" t="str">
        <f ca="1">IFERROR(VLOOKUP(ROW(A193),'فهرست بها کلی'!$D$13:$BO$1660,32,0),"")</f>
        <v/>
      </c>
      <c r="L196" s="174" t="str">
        <f ca="1">IFERROR(VLOOKUP(ROW(A193),'فهرست بها کلی'!$D$13:$BO$1660,35,0),"")</f>
        <v/>
      </c>
      <c r="M196" s="174" t="str">
        <f ca="1">IFERROR(VLOOKUP(ROW(A193),'فهرست بها کلی'!$D$13:$BO$1660,38,0),"")</f>
        <v/>
      </c>
      <c r="N196" s="174" t="str">
        <f ca="1">IFERROR(VLOOKUP(ROW(A193),'فهرست بها کلی'!$D$13:$BO$1660,41,0),"")</f>
        <v/>
      </c>
      <c r="O196" s="174" t="str">
        <f ca="1">IFERROR(VLOOKUP(ROW(A193),'فهرست بها کلی'!$D$13:$BO$1660,44,0),"")</f>
        <v/>
      </c>
      <c r="P196" s="174" t="str">
        <f ca="1">IFERROR(VLOOKUP(ROW(A193),'فهرست بها کلی'!$D$13:$BO$1660,47,0),"")</f>
        <v/>
      </c>
      <c r="Q196" s="174" t="str">
        <f ca="1">IFERROR(VLOOKUP(ROW(A193),'فهرست بها کلی'!$D$13:$BO$1660,50,0),"")</f>
        <v/>
      </c>
      <c r="R196" s="174" t="str">
        <f ca="1">IFERROR(VLOOKUP(ROW(A193),'فهرست بها کلی'!$D$13:$BO$1660,53,0),"")</f>
        <v/>
      </c>
      <c r="S196" s="174" t="str">
        <f ca="1">IFERROR(VLOOKUP(ROW(A193),'فهرست بها کلی'!$D$13:$BO$1660,56,0),"")</f>
        <v/>
      </c>
      <c r="T196" s="174" t="str">
        <f ca="1">IFERROR(VLOOKUP(ROW(A193),'فهرست بها کلی'!$D$13:$BO$1660,59,0),"")</f>
        <v/>
      </c>
      <c r="U196" s="174" t="str">
        <f ca="1">IFERROR(VLOOKUP(ROW(A193),'فهرست بها کلی'!$D$13:$BO$1660,62,0),"")</f>
        <v/>
      </c>
      <c r="V196" s="241">
        <f t="shared" ca="1" si="19"/>
        <v>0</v>
      </c>
      <c r="W196" s="242" t="str">
        <f t="shared" ca="1" si="20"/>
        <v/>
      </c>
      <c r="X196" s="174" t="str">
        <f ca="1">IFERROR(VLOOKUP(ROW(A193),'فهرست بها کلی'!$D$13:$BO$1660,9,0),"")</f>
        <v/>
      </c>
      <c r="Y196" s="174" t="str">
        <f ca="1">IFERROR(VLOOKUP(ROW(A193),'فهرست بها کلی'!$D$13:$BO$1660,10,0),"")</f>
        <v/>
      </c>
      <c r="Z196" s="174" t="str">
        <f ca="1">IFERROR(VLOOKUP(ROW(A193),'فهرست بها کلی'!$D$13:$BO$1660,11,0),"")</f>
        <v/>
      </c>
      <c r="AA196" s="174" t="str">
        <f ca="1">IFERROR(VLOOKUP(ROW(A193),'فهرست بها کلی'!$D$13:$BO$1660,12,0),"")</f>
        <v/>
      </c>
      <c r="AB196" s="243" t="str">
        <f t="shared" ca="1" si="21"/>
        <v/>
      </c>
      <c r="AC196" s="174" t="str">
        <f ca="1">IFERROR(VLOOKUP(ROW(A193),'فهرست بها کلی'!$D$13:$BO$1660,21,0),"")</f>
        <v/>
      </c>
      <c r="AD196" s="174" t="str">
        <f ca="1">IFERROR(VLOOKUP(ROW(A193),'فهرست بها کلی'!$D$13:$BO$1660,24,0),"")</f>
        <v/>
      </c>
      <c r="AE196" s="174" t="str">
        <f ca="1">IFERROR(VLOOKUP(ROW(A193),'فهرست بها کلی'!$D$13:$BO$1660,27,0),"")</f>
        <v/>
      </c>
      <c r="AF196" s="174" t="str">
        <f ca="1">IFERROR(VLOOKUP(ROW(A193),'فهرست بها کلی'!$D$13:$BO$1660,30,0),"")</f>
        <v/>
      </c>
      <c r="AG196" s="174" t="str">
        <f ca="1">IFERROR(VLOOKUP(ROW(A193),'فهرست بها کلی'!$D$13:$BO$1660,33,0),"")</f>
        <v/>
      </c>
      <c r="AH196" s="174" t="str">
        <f ca="1">IFERROR(VLOOKUP(ROW(A193),'فهرست بها کلی'!$D$13:$BO$1660,36,0),"")</f>
        <v/>
      </c>
      <c r="AI196" s="174" t="str">
        <f ca="1">IFERROR(VLOOKUP(ROW(A193),'فهرست بها کلی'!$D$13:$BO$1660,39,0),"")</f>
        <v/>
      </c>
      <c r="AJ196" s="174" t="str">
        <f ca="1">IFERROR(VLOOKUP(ROW(A193),'فهرست بها کلی'!$D$13:$BO$1660,42,0),"")</f>
        <v/>
      </c>
      <c r="AK196" s="174" t="str">
        <f ca="1">IFERROR(VLOOKUP(ROW(A193),'فهرست بها کلی'!$D$13:$BO$1660,45,0),"")</f>
        <v/>
      </c>
      <c r="AL196" s="174" t="str">
        <f ca="1">IFERROR(VLOOKUP(ROW(A193),'فهرست بها کلی'!$D$13:$BO$1660,48,0),"")</f>
        <v/>
      </c>
      <c r="AM196" s="174" t="str">
        <f ca="1">IFERROR(VLOOKUP(ROW(A193),'فهرست بها کلی'!$D$13:$BO$1660,51,0),"")</f>
        <v/>
      </c>
      <c r="AN196" s="174" t="str">
        <f ca="1">IFERROR(VLOOKUP(ROW(A193),'فهرست بها کلی'!$D$13:$BO$1660,54,0),"")</f>
        <v/>
      </c>
      <c r="AO196" s="174" t="str">
        <f ca="1">IFERROR(VLOOKUP(ROW(A193),'فهرست بها کلی'!$D$13:$BO$1660,57,0),"")</f>
        <v/>
      </c>
      <c r="AP196" s="174" t="str">
        <f ca="1">IFERROR(VLOOKUP(ROW(A193),'فهرست بها کلی'!$D$13:$BO$1660,60,0),"")</f>
        <v/>
      </c>
      <c r="AQ196" s="174" t="str">
        <f ca="1">IFERROR(VLOOKUP(ROW(A193),'فهرست بها کلی'!$D$13:$BO$1660,63,0),"")</f>
        <v/>
      </c>
      <c r="AR196" s="244">
        <f t="shared" ca="1" si="22"/>
        <v>0</v>
      </c>
      <c r="AS196" s="174" t="str">
        <f ca="1">IFERROR(VLOOKUP(ROW(A193),'فهرست بها کلی'!$D$13:$BO$1660,22,0),"")</f>
        <v/>
      </c>
      <c r="AT196" s="174" t="str">
        <f ca="1">IFERROR(VLOOKUP(ROW(A193),'فهرست بها کلی'!$D$13:$BO$1660,25,0),"")</f>
        <v/>
      </c>
      <c r="AU196" s="174" t="str">
        <f ca="1">IFERROR(VLOOKUP(ROW(A193),'فهرست بها کلی'!$D$13:$BO$1660,28,0),"")</f>
        <v/>
      </c>
      <c r="AV196" s="174" t="str">
        <f ca="1">IFERROR(VLOOKUP(ROW(A193),'فهرست بها کلی'!$D$13:$BO$1660,31,0),"")</f>
        <v/>
      </c>
      <c r="AW196" s="174" t="str">
        <f ca="1">IFERROR(VLOOKUP(ROW(A193),'فهرست بها کلی'!$D$13:$BO$1660,34,0),"")</f>
        <v/>
      </c>
      <c r="AX196" s="174" t="str">
        <f ca="1">IFERROR(VLOOKUP(ROW(A193),'فهرست بها کلی'!$D$13:$BO$1660,37,0),"")</f>
        <v/>
      </c>
      <c r="AY196" s="174" t="str">
        <f ca="1">IFERROR(VLOOKUP(ROW(A193),'فهرست بها کلی'!$D$13:$BO$1660,40,0),"")</f>
        <v/>
      </c>
      <c r="AZ196" s="174" t="str">
        <f ca="1">IFERROR(VLOOKUP(ROW(A193),'فهرست بها کلی'!$D$13:$BO$1660,43,0),"")</f>
        <v/>
      </c>
      <c r="BA196" s="174" t="str">
        <f ca="1">IFERROR(VLOOKUP(ROW(A193),'فهرست بها کلی'!$D$13:$BO$1660,46,0),"")</f>
        <v/>
      </c>
      <c r="BB196" s="174" t="str">
        <f ca="1">IFERROR(VLOOKUP(ROW(A193),'فهرست بها کلی'!$D$13:$BO$1660,49,0),"")</f>
        <v/>
      </c>
      <c r="BC196" s="174" t="str">
        <f ca="1">IFERROR(VLOOKUP(ROW(A193),'فهرست بها کلی'!$D$13:$BO$1660,52,0),"")</f>
        <v/>
      </c>
      <c r="BD196" s="174" t="str">
        <f ca="1">IFERROR(VLOOKUP(ROW(A193),'فهرست بها کلی'!$D$13:$BO$1660,55,0),"")</f>
        <v/>
      </c>
      <c r="BE196" s="174" t="str">
        <f ca="1">IFERROR(VLOOKUP(ROW(A193),'فهرست بها کلی'!$D$13:$BO$1660,58,0),"")</f>
        <v/>
      </c>
      <c r="BF196" s="174" t="str">
        <f ca="1">IFERROR(VLOOKUP(ROW(A193),'فهرست بها کلی'!$D$13:$BO$1660,61,0),"")</f>
        <v/>
      </c>
      <c r="BG196" s="174" t="str">
        <f ca="1">IFERROR(VLOOKUP(ROW(B193),'فهرست بها کلی'!$D$13:$BO$1660,64,0),"")</f>
        <v/>
      </c>
      <c r="BH196" s="174" t="str">
        <f ca="1">IFERROR(VLOOKUP(ROW(C193),'فهرست بها کلی'!$D$13:$BO$1660,15,0),"")</f>
        <v/>
      </c>
      <c r="BI196" s="245" t="str">
        <f t="shared" ca="1" si="23"/>
        <v xml:space="preserve"> </v>
      </c>
      <c r="BJ196" s="245" t="str">
        <f t="shared" ca="1" si="24"/>
        <v/>
      </c>
      <c r="BK196" s="189" t="str">
        <f t="shared" ca="1" si="25"/>
        <v/>
      </c>
      <c r="BL196" s="168" t="e">
        <f t="shared" ca="1" si="26"/>
        <v>#VALUE!</v>
      </c>
    </row>
    <row r="197" spans="1:64" ht="34.5" customHeight="1">
      <c r="A197" s="174" t="str">
        <f ca="1">IFERROR(VLOOKUP(ROW(A194),'فهرست بها کلی'!$D$13:$BO$1660,1,0),"")</f>
        <v/>
      </c>
      <c r="B197" s="174" t="str">
        <f ca="1">IFERROR(VLOOKUP(ROW(A194),'فهرست بها کلی'!$D$13:$BO$1660,4,0),"")</f>
        <v/>
      </c>
      <c r="C197" s="174" t="str">
        <f ca="1">IFERROR(VLOOKUP(ROW(A194),'فهرست بها کلی'!$D$13:$BO$1660,5,0),"")</f>
        <v/>
      </c>
      <c r="D197" s="174" t="str">
        <f ca="1">IFERROR(VLOOKUP(ROW(A194),'فهرست بها کلی'!$D$13:$BO$1660,6,0),"")</f>
        <v/>
      </c>
      <c r="E197" s="174" t="str">
        <f ca="1">IFERROR(VLOOKUP(ROW(A194),'فهرست بها کلی'!$D$13:$BO$1660,7,0),"")</f>
        <v/>
      </c>
      <c r="F197" s="174" t="str">
        <f ca="1">IFERROR(VLOOKUP(ROW(A194),'فهرست بها کلی'!$D$13:$BO$1660,8,0),"")</f>
        <v/>
      </c>
      <c r="G197" s="174" t="str">
        <f ca="1">IFERROR(VLOOKUP(ROW(A194),'فهرست بها کلی'!$D$13:$BO$1660,20,0),"")</f>
        <v/>
      </c>
      <c r="H197" s="174" t="str">
        <f ca="1">IFERROR(VLOOKUP(ROW(A194),'فهرست بها کلی'!$D$13:$BO$1660,23,0),"")</f>
        <v/>
      </c>
      <c r="I197" s="174" t="str">
        <f ca="1">IFERROR(VLOOKUP(ROW(A194),'فهرست بها کلی'!$D$13:$BO$1660,26,0),"")</f>
        <v/>
      </c>
      <c r="J197" s="174" t="str">
        <f ca="1">IFERROR(VLOOKUP(ROW(A194),'فهرست بها کلی'!$D$13:$BO$1660,29,0),"")</f>
        <v/>
      </c>
      <c r="K197" s="174" t="str">
        <f ca="1">IFERROR(VLOOKUP(ROW(A194),'فهرست بها کلی'!$D$13:$BO$1660,32,0),"")</f>
        <v/>
      </c>
      <c r="L197" s="174" t="str">
        <f ca="1">IFERROR(VLOOKUP(ROW(A194),'فهرست بها کلی'!$D$13:$BO$1660,35,0),"")</f>
        <v/>
      </c>
      <c r="M197" s="174" t="str">
        <f ca="1">IFERROR(VLOOKUP(ROW(A194),'فهرست بها کلی'!$D$13:$BO$1660,38,0),"")</f>
        <v/>
      </c>
      <c r="N197" s="174" t="str">
        <f ca="1">IFERROR(VLOOKUP(ROW(A194),'فهرست بها کلی'!$D$13:$BO$1660,41,0),"")</f>
        <v/>
      </c>
      <c r="O197" s="174" t="str">
        <f ca="1">IFERROR(VLOOKUP(ROW(A194),'فهرست بها کلی'!$D$13:$BO$1660,44,0),"")</f>
        <v/>
      </c>
      <c r="P197" s="174" t="str">
        <f ca="1">IFERROR(VLOOKUP(ROW(A194),'فهرست بها کلی'!$D$13:$BO$1660,47,0),"")</f>
        <v/>
      </c>
      <c r="Q197" s="174" t="str">
        <f ca="1">IFERROR(VLOOKUP(ROW(A194),'فهرست بها کلی'!$D$13:$BO$1660,50,0),"")</f>
        <v/>
      </c>
      <c r="R197" s="174" t="str">
        <f ca="1">IFERROR(VLOOKUP(ROW(A194),'فهرست بها کلی'!$D$13:$BO$1660,53,0),"")</f>
        <v/>
      </c>
      <c r="S197" s="174" t="str">
        <f ca="1">IFERROR(VLOOKUP(ROW(A194),'فهرست بها کلی'!$D$13:$BO$1660,56,0),"")</f>
        <v/>
      </c>
      <c r="T197" s="174" t="str">
        <f ca="1">IFERROR(VLOOKUP(ROW(A194),'فهرست بها کلی'!$D$13:$BO$1660,59,0),"")</f>
        <v/>
      </c>
      <c r="U197" s="174" t="str">
        <f ca="1">IFERROR(VLOOKUP(ROW(A194),'فهرست بها کلی'!$D$13:$BO$1660,62,0),"")</f>
        <v/>
      </c>
      <c r="V197" s="241">
        <f t="shared" ref="V197:V240" ca="1" si="27">SUM(G197:U197)</f>
        <v>0</v>
      </c>
      <c r="W197" s="242" t="str">
        <f t="shared" ref="W197:W240" ca="1" si="28">IFERROR(V197*F197,"")</f>
        <v/>
      </c>
      <c r="X197" s="174" t="str">
        <f ca="1">IFERROR(VLOOKUP(ROW(A194),'فهرست بها کلی'!$D$13:$BO$1660,9,0),"")</f>
        <v/>
      </c>
      <c r="Y197" s="174" t="str">
        <f ca="1">IFERROR(VLOOKUP(ROW(A194),'فهرست بها کلی'!$D$13:$BO$1660,10,0),"")</f>
        <v/>
      </c>
      <c r="Z197" s="174" t="str">
        <f ca="1">IFERROR(VLOOKUP(ROW(A194),'فهرست بها کلی'!$D$13:$BO$1660,11,0),"")</f>
        <v/>
      </c>
      <c r="AA197" s="174" t="str">
        <f ca="1">IFERROR(VLOOKUP(ROW(A194),'فهرست بها کلی'!$D$13:$BO$1660,12,0),"")</f>
        <v/>
      </c>
      <c r="AB197" s="243" t="str">
        <f t="shared" ref="AB197:AB240" ca="1" si="29">IFERROR(AA197*0.6,"")</f>
        <v/>
      </c>
      <c r="AC197" s="174" t="str">
        <f ca="1">IFERROR(VLOOKUP(ROW(A194),'فهرست بها کلی'!$D$13:$BO$1660,21,0),"")</f>
        <v/>
      </c>
      <c r="AD197" s="174" t="str">
        <f ca="1">IFERROR(VLOOKUP(ROW(A194),'فهرست بها کلی'!$D$13:$BO$1660,24,0),"")</f>
        <v/>
      </c>
      <c r="AE197" s="174" t="str">
        <f ca="1">IFERROR(VLOOKUP(ROW(A194),'فهرست بها کلی'!$D$13:$BO$1660,27,0),"")</f>
        <v/>
      </c>
      <c r="AF197" s="174" t="str">
        <f ca="1">IFERROR(VLOOKUP(ROW(A194),'فهرست بها کلی'!$D$13:$BO$1660,30,0),"")</f>
        <v/>
      </c>
      <c r="AG197" s="174" t="str">
        <f ca="1">IFERROR(VLOOKUP(ROW(A194),'فهرست بها کلی'!$D$13:$BO$1660,33,0),"")</f>
        <v/>
      </c>
      <c r="AH197" s="174" t="str">
        <f ca="1">IFERROR(VLOOKUP(ROW(A194),'فهرست بها کلی'!$D$13:$BO$1660,36,0),"")</f>
        <v/>
      </c>
      <c r="AI197" s="174" t="str">
        <f ca="1">IFERROR(VLOOKUP(ROW(A194),'فهرست بها کلی'!$D$13:$BO$1660,39,0),"")</f>
        <v/>
      </c>
      <c r="AJ197" s="174" t="str">
        <f ca="1">IFERROR(VLOOKUP(ROW(A194),'فهرست بها کلی'!$D$13:$BO$1660,42,0),"")</f>
        <v/>
      </c>
      <c r="AK197" s="174" t="str">
        <f ca="1">IFERROR(VLOOKUP(ROW(A194),'فهرست بها کلی'!$D$13:$BO$1660,45,0),"")</f>
        <v/>
      </c>
      <c r="AL197" s="174" t="str">
        <f ca="1">IFERROR(VLOOKUP(ROW(A194),'فهرست بها کلی'!$D$13:$BO$1660,48,0),"")</f>
        <v/>
      </c>
      <c r="AM197" s="174" t="str">
        <f ca="1">IFERROR(VLOOKUP(ROW(A194),'فهرست بها کلی'!$D$13:$BO$1660,51,0),"")</f>
        <v/>
      </c>
      <c r="AN197" s="174" t="str">
        <f ca="1">IFERROR(VLOOKUP(ROW(A194),'فهرست بها کلی'!$D$13:$BO$1660,54,0),"")</f>
        <v/>
      </c>
      <c r="AO197" s="174" t="str">
        <f ca="1">IFERROR(VLOOKUP(ROW(A194),'فهرست بها کلی'!$D$13:$BO$1660,57,0),"")</f>
        <v/>
      </c>
      <c r="AP197" s="174" t="str">
        <f ca="1">IFERROR(VLOOKUP(ROW(A194),'فهرست بها کلی'!$D$13:$BO$1660,60,0),"")</f>
        <v/>
      </c>
      <c r="AQ197" s="174" t="str">
        <f ca="1">IFERROR(VLOOKUP(ROW(A194),'فهرست بها کلی'!$D$13:$BO$1660,63,0),"")</f>
        <v/>
      </c>
      <c r="AR197" s="244">
        <f t="shared" ref="AR197:AR240" ca="1" si="30">SUM(AC197:AQ197)</f>
        <v>0</v>
      </c>
      <c r="AS197" s="174" t="str">
        <f ca="1">IFERROR(VLOOKUP(ROW(A194),'فهرست بها کلی'!$D$13:$BO$1660,22,0),"")</f>
        <v/>
      </c>
      <c r="AT197" s="174" t="str">
        <f ca="1">IFERROR(VLOOKUP(ROW(A194),'فهرست بها کلی'!$D$13:$BO$1660,25,0),"")</f>
        <v/>
      </c>
      <c r="AU197" s="174" t="str">
        <f ca="1">IFERROR(VLOOKUP(ROW(A194),'فهرست بها کلی'!$D$13:$BO$1660,28,0),"")</f>
        <v/>
      </c>
      <c r="AV197" s="174" t="str">
        <f ca="1">IFERROR(VLOOKUP(ROW(A194),'فهرست بها کلی'!$D$13:$BO$1660,31,0),"")</f>
        <v/>
      </c>
      <c r="AW197" s="174" t="str">
        <f ca="1">IFERROR(VLOOKUP(ROW(A194),'فهرست بها کلی'!$D$13:$BO$1660,34,0),"")</f>
        <v/>
      </c>
      <c r="AX197" s="174" t="str">
        <f ca="1">IFERROR(VLOOKUP(ROW(A194),'فهرست بها کلی'!$D$13:$BO$1660,37,0),"")</f>
        <v/>
      </c>
      <c r="AY197" s="174" t="str">
        <f ca="1">IFERROR(VLOOKUP(ROW(A194),'فهرست بها کلی'!$D$13:$BO$1660,40,0),"")</f>
        <v/>
      </c>
      <c r="AZ197" s="174" t="str">
        <f ca="1">IFERROR(VLOOKUP(ROW(A194),'فهرست بها کلی'!$D$13:$BO$1660,43,0),"")</f>
        <v/>
      </c>
      <c r="BA197" s="174" t="str">
        <f ca="1">IFERROR(VLOOKUP(ROW(A194),'فهرست بها کلی'!$D$13:$BO$1660,46,0),"")</f>
        <v/>
      </c>
      <c r="BB197" s="174" t="str">
        <f ca="1">IFERROR(VLOOKUP(ROW(A194),'فهرست بها کلی'!$D$13:$BO$1660,49,0),"")</f>
        <v/>
      </c>
      <c r="BC197" s="174" t="str">
        <f ca="1">IFERROR(VLOOKUP(ROW(A194),'فهرست بها کلی'!$D$13:$BO$1660,52,0),"")</f>
        <v/>
      </c>
      <c r="BD197" s="174" t="str">
        <f ca="1">IFERROR(VLOOKUP(ROW(A194),'فهرست بها کلی'!$D$13:$BO$1660,55,0),"")</f>
        <v/>
      </c>
      <c r="BE197" s="174" t="str">
        <f ca="1">IFERROR(VLOOKUP(ROW(A194),'فهرست بها کلی'!$D$13:$BO$1660,58,0),"")</f>
        <v/>
      </c>
      <c r="BF197" s="174" t="str">
        <f ca="1">IFERROR(VLOOKUP(ROW(A194),'فهرست بها کلی'!$D$13:$BO$1660,61,0),"")</f>
        <v/>
      </c>
      <c r="BG197" s="174" t="str">
        <f ca="1">IFERROR(VLOOKUP(ROW(B194),'فهرست بها کلی'!$D$13:$BO$1660,64,0),"")</f>
        <v/>
      </c>
      <c r="BH197" s="174" t="str">
        <f ca="1">IFERROR(VLOOKUP(ROW(C194),'فهرست بها کلی'!$D$13:$BO$1660,15,0),"")</f>
        <v/>
      </c>
      <c r="BI197" s="245" t="str">
        <f t="shared" ref="BI197:BI240" ca="1" si="31">IFERROR(AR197*AA197," ")</f>
        <v xml:space="preserve"> </v>
      </c>
      <c r="BJ197" s="245" t="str">
        <f t="shared" ref="BJ197:BJ240" ca="1" si="32">IFERROR(AB197*BH197,"")</f>
        <v/>
      </c>
      <c r="BK197" s="189" t="str">
        <f t="shared" ref="BK197:BK240" ca="1" si="33">IFERROR(BJ197+BI197+W197,"")</f>
        <v/>
      </c>
      <c r="BL197" s="168" t="e">
        <f t="shared" ca="1" si="26"/>
        <v>#VALUE!</v>
      </c>
    </row>
    <row r="198" spans="1:64" ht="34.5" customHeight="1">
      <c r="A198" s="174" t="str">
        <f ca="1">IFERROR(VLOOKUP(ROW(A195),'فهرست بها کلی'!$D$13:$BO$1660,1,0),"")</f>
        <v/>
      </c>
      <c r="B198" s="174" t="str">
        <f ca="1">IFERROR(VLOOKUP(ROW(A195),'فهرست بها کلی'!$D$13:$BO$1660,4,0),"")</f>
        <v/>
      </c>
      <c r="C198" s="174" t="str">
        <f ca="1">IFERROR(VLOOKUP(ROW(A195),'فهرست بها کلی'!$D$13:$BO$1660,5,0),"")</f>
        <v/>
      </c>
      <c r="D198" s="174" t="str">
        <f ca="1">IFERROR(VLOOKUP(ROW(A195),'فهرست بها کلی'!$D$13:$BO$1660,6,0),"")</f>
        <v/>
      </c>
      <c r="E198" s="174" t="str">
        <f ca="1">IFERROR(VLOOKUP(ROW(A195),'فهرست بها کلی'!$D$13:$BO$1660,7,0),"")</f>
        <v/>
      </c>
      <c r="F198" s="174" t="str">
        <f ca="1">IFERROR(VLOOKUP(ROW(A195),'فهرست بها کلی'!$D$13:$BO$1660,8,0),"")</f>
        <v/>
      </c>
      <c r="G198" s="174" t="str">
        <f ca="1">IFERROR(VLOOKUP(ROW(A195),'فهرست بها کلی'!$D$13:$BO$1660,20,0),"")</f>
        <v/>
      </c>
      <c r="H198" s="174" t="str">
        <f ca="1">IFERROR(VLOOKUP(ROW(A195),'فهرست بها کلی'!$D$13:$BO$1660,23,0),"")</f>
        <v/>
      </c>
      <c r="I198" s="174" t="str">
        <f ca="1">IFERROR(VLOOKUP(ROW(A195),'فهرست بها کلی'!$D$13:$BO$1660,26,0),"")</f>
        <v/>
      </c>
      <c r="J198" s="174" t="str">
        <f ca="1">IFERROR(VLOOKUP(ROW(A195),'فهرست بها کلی'!$D$13:$BO$1660,29,0),"")</f>
        <v/>
      </c>
      <c r="K198" s="174" t="str">
        <f ca="1">IFERROR(VLOOKUP(ROW(A195),'فهرست بها کلی'!$D$13:$BO$1660,32,0),"")</f>
        <v/>
      </c>
      <c r="L198" s="174" t="str">
        <f ca="1">IFERROR(VLOOKUP(ROW(A195),'فهرست بها کلی'!$D$13:$BO$1660,35,0),"")</f>
        <v/>
      </c>
      <c r="M198" s="174" t="str">
        <f ca="1">IFERROR(VLOOKUP(ROW(A195),'فهرست بها کلی'!$D$13:$BO$1660,38,0),"")</f>
        <v/>
      </c>
      <c r="N198" s="174" t="str">
        <f ca="1">IFERROR(VLOOKUP(ROW(A195),'فهرست بها کلی'!$D$13:$BO$1660,41,0),"")</f>
        <v/>
      </c>
      <c r="O198" s="174" t="str">
        <f ca="1">IFERROR(VLOOKUP(ROW(A195),'فهرست بها کلی'!$D$13:$BO$1660,44,0),"")</f>
        <v/>
      </c>
      <c r="P198" s="174" t="str">
        <f ca="1">IFERROR(VLOOKUP(ROW(A195),'فهرست بها کلی'!$D$13:$BO$1660,47,0),"")</f>
        <v/>
      </c>
      <c r="Q198" s="174" t="str">
        <f ca="1">IFERROR(VLOOKUP(ROW(A195),'فهرست بها کلی'!$D$13:$BO$1660,50,0),"")</f>
        <v/>
      </c>
      <c r="R198" s="174" t="str">
        <f ca="1">IFERROR(VLOOKUP(ROW(A195),'فهرست بها کلی'!$D$13:$BO$1660,53,0),"")</f>
        <v/>
      </c>
      <c r="S198" s="174" t="str">
        <f ca="1">IFERROR(VLOOKUP(ROW(A195),'فهرست بها کلی'!$D$13:$BO$1660,56,0),"")</f>
        <v/>
      </c>
      <c r="T198" s="174" t="str">
        <f ca="1">IFERROR(VLOOKUP(ROW(A195),'فهرست بها کلی'!$D$13:$BO$1660,59,0),"")</f>
        <v/>
      </c>
      <c r="U198" s="174" t="str">
        <f ca="1">IFERROR(VLOOKUP(ROW(A195),'فهرست بها کلی'!$D$13:$BO$1660,62,0),"")</f>
        <v/>
      </c>
      <c r="V198" s="241">
        <f t="shared" ca="1" si="27"/>
        <v>0</v>
      </c>
      <c r="W198" s="242" t="str">
        <f t="shared" ca="1" si="28"/>
        <v/>
      </c>
      <c r="X198" s="174" t="str">
        <f ca="1">IFERROR(VLOOKUP(ROW(A195),'فهرست بها کلی'!$D$13:$BO$1660,9,0),"")</f>
        <v/>
      </c>
      <c r="Y198" s="174" t="str">
        <f ca="1">IFERROR(VLOOKUP(ROW(A195),'فهرست بها کلی'!$D$13:$BO$1660,10,0),"")</f>
        <v/>
      </c>
      <c r="Z198" s="174" t="str">
        <f ca="1">IFERROR(VLOOKUP(ROW(A195),'فهرست بها کلی'!$D$13:$BO$1660,11,0),"")</f>
        <v/>
      </c>
      <c r="AA198" s="174" t="str">
        <f ca="1">IFERROR(VLOOKUP(ROW(A195),'فهرست بها کلی'!$D$13:$BO$1660,12,0),"")</f>
        <v/>
      </c>
      <c r="AB198" s="243" t="str">
        <f t="shared" ca="1" si="29"/>
        <v/>
      </c>
      <c r="AC198" s="174" t="str">
        <f ca="1">IFERROR(VLOOKUP(ROW(A195),'فهرست بها کلی'!$D$13:$BO$1660,21,0),"")</f>
        <v/>
      </c>
      <c r="AD198" s="174" t="str">
        <f ca="1">IFERROR(VLOOKUP(ROW(A195),'فهرست بها کلی'!$D$13:$BO$1660,24,0),"")</f>
        <v/>
      </c>
      <c r="AE198" s="174" t="str">
        <f ca="1">IFERROR(VLOOKUP(ROW(A195),'فهرست بها کلی'!$D$13:$BO$1660,27,0),"")</f>
        <v/>
      </c>
      <c r="AF198" s="174" t="str">
        <f ca="1">IFERROR(VLOOKUP(ROW(A195),'فهرست بها کلی'!$D$13:$BO$1660,30,0),"")</f>
        <v/>
      </c>
      <c r="AG198" s="174" t="str">
        <f ca="1">IFERROR(VLOOKUP(ROW(A195),'فهرست بها کلی'!$D$13:$BO$1660,33,0),"")</f>
        <v/>
      </c>
      <c r="AH198" s="174" t="str">
        <f ca="1">IFERROR(VLOOKUP(ROW(A195),'فهرست بها کلی'!$D$13:$BO$1660,36,0),"")</f>
        <v/>
      </c>
      <c r="AI198" s="174" t="str">
        <f ca="1">IFERROR(VLOOKUP(ROW(A195),'فهرست بها کلی'!$D$13:$BO$1660,39,0),"")</f>
        <v/>
      </c>
      <c r="AJ198" s="174" t="str">
        <f ca="1">IFERROR(VLOOKUP(ROW(A195),'فهرست بها کلی'!$D$13:$BO$1660,42,0),"")</f>
        <v/>
      </c>
      <c r="AK198" s="174" t="str">
        <f ca="1">IFERROR(VLOOKUP(ROW(A195),'فهرست بها کلی'!$D$13:$BO$1660,45,0),"")</f>
        <v/>
      </c>
      <c r="AL198" s="174" t="str">
        <f ca="1">IFERROR(VLOOKUP(ROW(A195),'فهرست بها کلی'!$D$13:$BO$1660,48,0),"")</f>
        <v/>
      </c>
      <c r="AM198" s="174" t="str">
        <f ca="1">IFERROR(VLOOKUP(ROW(A195),'فهرست بها کلی'!$D$13:$BO$1660,51,0),"")</f>
        <v/>
      </c>
      <c r="AN198" s="174" t="str">
        <f ca="1">IFERROR(VLOOKUP(ROW(A195),'فهرست بها کلی'!$D$13:$BO$1660,54,0),"")</f>
        <v/>
      </c>
      <c r="AO198" s="174" t="str">
        <f ca="1">IFERROR(VLOOKUP(ROW(A195),'فهرست بها کلی'!$D$13:$BO$1660,57,0),"")</f>
        <v/>
      </c>
      <c r="AP198" s="174" t="str">
        <f ca="1">IFERROR(VLOOKUP(ROW(A195),'فهرست بها کلی'!$D$13:$BO$1660,60,0),"")</f>
        <v/>
      </c>
      <c r="AQ198" s="174" t="str">
        <f ca="1">IFERROR(VLOOKUP(ROW(A195),'فهرست بها کلی'!$D$13:$BO$1660,63,0),"")</f>
        <v/>
      </c>
      <c r="AR198" s="244">
        <f t="shared" ca="1" si="30"/>
        <v>0</v>
      </c>
      <c r="AS198" s="174" t="str">
        <f ca="1">IFERROR(VLOOKUP(ROW(A195),'فهرست بها کلی'!$D$13:$BO$1660,22,0),"")</f>
        <v/>
      </c>
      <c r="AT198" s="174" t="str">
        <f ca="1">IFERROR(VLOOKUP(ROW(A195),'فهرست بها کلی'!$D$13:$BO$1660,25,0),"")</f>
        <v/>
      </c>
      <c r="AU198" s="174" t="str">
        <f ca="1">IFERROR(VLOOKUP(ROW(A195),'فهرست بها کلی'!$D$13:$BO$1660,28,0),"")</f>
        <v/>
      </c>
      <c r="AV198" s="174" t="str">
        <f ca="1">IFERROR(VLOOKUP(ROW(A195),'فهرست بها کلی'!$D$13:$BO$1660,31,0),"")</f>
        <v/>
      </c>
      <c r="AW198" s="174" t="str">
        <f ca="1">IFERROR(VLOOKUP(ROW(A195),'فهرست بها کلی'!$D$13:$BO$1660,34,0),"")</f>
        <v/>
      </c>
      <c r="AX198" s="174" t="str">
        <f ca="1">IFERROR(VLOOKUP(ROW(A195),'فهرست بها کلی'!$D$13:$BO$1660,37,0),"")</f>
        <v/>
      </c>
      <c r="AY198" s="174" t="str">
        <f ca="1">IFERROR(VLOOKUP(ROW(A195),'فهرست بها کلی'!$D$13:$BO$1660,40,0),"")</f>
        <v/>
      </c>
      <c r="AZ198" s="174" t="str">
        <f ca="1">IFERROR(VLOOKUP(ROW(A195),'فهرست بها کلی'!$D$13:$BO$1660,43,0),"")</f>
        <v/>
      </c>
      <c r="BA198" s="174" t="str">
        <f ca="1">IFERROR(VLOOKUP(ROW(A195),'فهرست بها کلی'!$D$13:$BO$1660,46,0),"")</f>
        <v/>
      </c>
      <c r="BB198" s="174" t="str">
        <f ca="1">IFERROR(VLOOKUP(ROW(A195),'فهرست بها کلی'!$D$13:$BO$1660,49,0),"")</f>
        <v/>
      </c>
      <c r="BC198" s="174" t="str">
        <f ca="1">IFERROR(VLOOKUP(ROW(A195),'فهرست بها کلی'!$D$13:$BO$1660,52,0),"")</f>
        <v/>
      </c>
      <c r="BD198" s="174" t="str">
        <f ca="1">IFERROR(VLOOKUP(ROW(A195),'فهرست بها کلی'!$D$13:$BO$1660,55,0),"")</f>
        <v/>
      </c>
      <c r="BE198" s="174" t="str">
        <f ca="1">IFERROR(VLOOKUP(ROW(A195),'فهرست بها کلی'!$D$13:$BO$1660,58,0),"")</f>
        <v/>
      </c>
      <c r="BF198" s="174" t="str">
        <f ca="1">IFERROR(VLOOKUP(ROW(A195),'فهرست بها کلی'!$D$13:$BO$1660,61,0),"")</f>
        <v/>
      </c>
      <c r="BG198" s="174" t="str">
        <f ca="1">IFERROR(VLOOKUP(ROW(B195),'فهرست بها کلی'!$D$13:$BO$1660,64,0),"")</f>
        <v/>
      </c>
      <c r="BH198" s="174" t="str">
        <f ca="1">IFERROR(VLOOKUP(ROW(C195),'فهرست بها کلی'!$D$13:$BO$1660,15,0),"")</f>
        <v/>
      </c>
      <c r="BI198" s="245" t="str">
        <f t="shared" ca="1" si="31"/>
        <v xml:space="preserve"> </v>
      </c>
      <c r="BJ198" s="245" t="str">
        <f t="shared" ca="1" si="32"/>
        <v/>
      </c>
      <c r="BK198" s="189" t="str">
        <f t="shared" ca="1" si="33"/>
        <v/>
      </c>
      <c r="BL198" s="168" t="e">
        <f t="shared" ca="1" si="26"/>
        <v>#VALUE!</v>
      </c>
    </row>
    <row r="199" spans="1:64" ht="34.5" customHeight="1">
      <c r="A199" s="174" t="str">
        <f ca="1">IFERROR(VLOOKUP(ROW(A196),'فهرست بها کلی'!$D$13:$BO$1660,1,0),"")</f>
        <v/>
      </c>
      <c r="B199" s="174" t="str">
        <f ca="1">IFERROR(VLOOKUP(ROW(A196),'فهرست بها کلی'!$D$13:$BO$1660,4,0),"")</f>
        <v/>
      </c>
      <c r="C199" s="174" t="str">
        <f ca="1">IFERROR(VLOOKUP(ROW(A196),'فهرست بها کلی'!$D$13:$BO$1660,5,0),"")</f>
        <v/>
      </c>
      <c r="D199" s="174" t="str">
        <f ca="1">IFERROR(VLOOKUP(ROW(A196),'فهرست بها کلی'!$D$13:$BO$1660,6,0),"")</f>
        <v/>
      </c>
      <c r="E199" s="174" t="str">
        <f ca="1">IFERROR(VLOOKUP(ROW(A196),'فهرست بها کلی'!$D$13:$BO$1660,7,0),"")</f>
        <v/>
      </c>
      <c r="F199" s="174" t="str">
        <f ca="1">IFERROR(VLOOKUP(ROW(A196),'فهرست بها کلی'!$D$13:$BO$1660,8,0),"")</f>
        <v/>
      </c>
      <c r="G199" s="174" t="str">
        <f ca="1">IFERROR(VLOOKUP(ROW(A196),'فهرست بها کلی'!$D$13:$BO$1660,20,0),"")</f>
        <v/>
      </c>
      <c r="H199" s="174" t="str">
        <f ca="1">IFERROR(VLOOKUP(ROW(A196),'فهرست بها کلی'!$D$13:$BO$1660,23,0),"")</f>
        <v/>
      </c>
      <c r="I199" s="174" t="str">
        <f ca="1">IFERROR(VLOOKUP(ROW(A196),'فهرست بها کلی'!$D$13:$BO$1660,26,0),"")</f>
        <v/>
      </c>
      <c r="J199" s="174" t="str">
        <f ca="1">IFERROR(VLOOKUP(ROW(A196),'فهرست بها کلی'!$D$13:$BO$1660,29,0),"")</f>
        <v/>
      </c>
      <c r="K199" s="174" t="str">
        <f ca="1">IFERROR(VLOOKUP(ROW(A196),'فهرست بها کلی'!$D$13:$BO$1660,32,0),"")</f>
        <v/>
      </c>
      <c r="L199" s="174" t="str">
        <f ca="1">IFERROR(VLOOKUP(ROW(A196),'فهرست بها کلی'!$D$13:$BO$1660,35,0),"")</f>
        <v/>
      </c>
      <c r="M199" s="174" t="str">
        <f ca="1">IFERROR(VLOOKUP(ROW(A196),'فهرست بها کلی'!$D$13:$BO$1660,38,0),"")</f>
        <v/>
      </c>
      <c r="N199" s="174" t="str">
        <f ca="1">IFERROR(VLOOKUP(ROW(A196),'فهرست بها کلی'!$D$13:$BO$1660,41,0),"")</f>
        <v/>
      </c>
      <c r="O199" s="174" t="str">
        <f ca="1">IFERROR(VLOOKUP(ROW(A196),'فهرست بها کلی'!$D$13:$BO$1660,44,0),"")</f>
        <v/>
      </c>
      <c r="P199" s="174" t="str">
        <f ca="1">IFERROR(VLOOKUP(ROW(A196),'فهرست بها کلی'!$D$13:$BO$1660,47,0),"")</f>
        <v/>
      </c>
      <c r="Q199" s="174" t="str">
        <f ca="1">IFERROR(VLOOKUP(ROW(A196),'فهرست بها کلی'!$D$13:$BO$1660,50,0),"")</f>
        <v/>
      </c>
      <c r="R199" s="174" t="str">
        <f ca="1">IFERROR(VLOOKUP(ROW(A196),'فهرست بها کلی'!$D$13:$BO$1660,53,0),"")</f>
        <v/>
      </c>
      <c r="S199" s="174" t="str">
        <f ca="1">IFERROR(VLOOKUP(ROW(A196),'فهرست بها کلی'!$D$13:$BO$1660,56,0),"")</f>
        <v/>
      </c>
      <c r="T199" s="174" t="str">
        <f ca="1">IFERROR(VLOOKUP(ROW(A196),'فهرست بها کلی'!$D$13:$BO$1660,59,0),"")</f>
        <v/>
      </c>
      <c r="U199" s="174" t="str">
        <f ca="1">IFERROR(VLOOKUP(ROW(A196),'فهرست بها کلی'!$D$13:$BO$1660,62,0),"")</f>
        <v/>
      </c>
      <c r="V199" s="241">
        <f t="shared" ca="1" si="27"/>
        <v>0</v>
      </c>
      <c r="W199" s="242" t="str">
        <f t="shared" ca="1" si="28"/>
        <v/>
      </c>
      <c r="X199" s="174" t="str">
        <f ca="1">IFERROR(VLOOKUP(ROW(A196),'فهرست بها کلی'!$D$13:$BO$1660,9,0),"")</f>
        <v/>
      </c>
      <c r="Y199" s="174" t="str">
        <f ca="1">IFERROR(VLOOKUP(ROW(A196),'فهرست بها کلی'!$D$13:$BO$1660,10,0),"")</f>
        <v/>
      </c>
      <c r="Z199" s="174" t="str">
        <f ca="1">IFERROR(VLOOKUP(ROW(A196),'فهرست بها کلی'!$D$13:$BO$1660,11,0),"")</f>
        <v/>
      </c>
      <c r="AA199" s="174" t="str">
        <f ca="1">IFERROR(VLOOKUP(ROW(A196),'فهرست بها کلی'!$D$13:$BO$1660,12,0),"")</f>
        <v/>
      </c>
      <c r="AB199" s="243" t="str">
        <f t="shared" ca="1" si="29"/>
        <v/>
      </c>
      <c r="AC199" s="174" t="str">
        <f ca="1">IFERROR(VLOOKUP(ROW(A196),'فهرست بها کلی'!$D$13:$BO$1660,21,0),"")</f>
        <v/>
      </c>
      <c r="AD199" s="174" t="str">
        <f ca="1">IFERROR(VLOOKUP(ROW(A196),'فهرست بها کلی'!$D$13:$BO$1660,24,0),"")</f>
        <v/>
      </c>
      <c r="AE199" s="174" t="str">
        <f ca="1">IFERROR(VLOOKUP(ROW(A196),'فهرست بها کلی'!$D$13:$BO$1660,27,0),"")</f>
        <v/>
      </c>
      <c r="AF199" s="174" t="str">
        <f ca="1">IFERROR(VLOOKUP(ROW(A196),'فهرست بها کلی'!$D$13:$BO$1660,30,0),"")</f>
        <v/>
      </c>
      <c r="AG199" s="174" t="str">
        <f ca="1">IFERROR(VLOOKUP(ROW(A196),'فهرست بها کلی'!$D$13:$BO$1660,33,0),"")</f>
        <v/>
      </c>
      <c r="AH199" s="174" t="str">
        <f ca="1">IFERROR(VLOOKUP(ROW(A196),'فهرست بها کلی'!$D$13:$BO$1660,36,0),"")</f>
        <v/>
      </c>
      <c r="AI199" s="174" t="str">
        <f ca="1">IFERROR(VLOOKUP(ROW(A196),'فهرست بها کلی'!$D$13:$BO$1660,39,0),"")</f>
        <v/>
      </c>
      <c r="AJ199" s="174" t="str">
        <f ca="1">IFERROR(VLOOKUP(ROW(A196),'فهرست بها کلی'!$D$13:$BO$1660,42,0),"")</f>
        <v/>
      </c>
      <c r="AK199" s="174" t="str">
        <f ca="1">IFERROR(VLOOKUP(ROW(A196),'فهرست بها کلی'!$D$13:$BO$1660,45,0),"")</f>
        <v/>
      </c>
      <c r="AL199" s="174" t="str">
        <f ca="1">IFERROR(VLOOKUP(ROW(A196),'فهرست بها کلی'!$D$13:$BO$1660,48,0),"")</f>
        <v/>
      </c>
      <c r="AM199" s="174" t="str">
        <f ca="1">IFERROR(VLOOKUP(ROW(A196),'فهرست بها کلی'!$D$13:$BO$1660,51,0),"")</f>
        <v/>
      </c>
      <c r="AN199" s="174" t="str">
        <f ca="1">IFERROR(VLOOKUP(ROW(A196),'فهرست بها کلی'!$D$13:$BO$1660,54,0),"")</f>
        <v/>
      </c>
      <c r="AO199" s="174" t="str">
        <f ca="1">IFERROR(VLOOKUP(ROW(A196),'فهرست بها کلی'!$D$13:$BO$1660,57,0),"")</f>
        <v/>
      </c>
      <c r="AP199" s="174" t="str">
        <f ca="1">IFERROR(VLOOKUP(ROW(A196),'فهرست بها کلی'!$D$13:$BO$1660,60,0),"")</f>
        <v/>
      </c>
      <c r="AQ199" s="174" t="str">
        <f ca="1">IFERROR(VLOOKUP(ROW(A196),'فهرست بها کلی'!$D$13:$BO$1660,63,0),"")</f>
        <v/>
      </c>
      <c r="AR199" s="244">
        <f t="shared" ca="1" si="30"/>
        <v>0</v>
      </c>
      <c r="AS199" s="174" t="str">
        <f ca="1">IFERROR(VLOOKUP(ROW(A196),'فهرست بها کلی'!$D$13:$BO$1660,22,0),"")</f>
        <v/>
      </c>
      <c r="AT199" s="174" t="str">
        <f ca="1">IFERROR(VLOOKUP(ROW(A196),'فهرست بها کلی'!$D$13:$BO$1660,25,0),"")</f>
        <v/>
      </c>
      <c r="AU199" s="174" t="str">
        <f ca="1">IFERROR(VLOOKUP(ROW(A196),'فهرست بها کلی'!$D$13:$BO$1660,28,0),"")</f>
        <v/>
      </c>
      <c r="AV199" s="174" t="str">
        <f ca="1">IFERROR(VLOOKUP(ROW(A196),'فهرست بها کلی'!$D$13:$BO$1660,31,0),"")</f>
        <v/>
      </c>
      <c r="AW199" s="174" t="str">
        <f ca="1">IFERROR(VLOOKUP(ROW(A196),'فهرست بها کلی'!$D$13:$BO$1660,34,0),"")</f>
        <v/>
      </c>
      <c r="AX199" s="174" t="str">
        <f ca="1">IFERROR(VLOOKUP(ROW(A196),'فهرست بها کلی'!$D$13:$BO$1660,37,0),"")</f>
        <v/>
      </c>
      <c r="AY199" s="174" t="str">
        <f ca="1">IFERROR(VLOOKUP(ROW(A196),'فهرست بها کلی'!$D$13:$BO$1660,40,0),"")</f>
        <v/>
      </c>
      <c r="AZ199" s="174" t="str">
        <f ca="1">IFERROR(VLOOKUP(ROW(A196),'فهرست بها کلی'!$D$13:$BO$1660,43,0),"")</f>
        <v/>
      </c>
      <c r="BA199" s="174" t="str">
        <f ca="1">IFERROR(VLOOKUP(ROW(A196),'فهرست بها کلی'!$D$13:$BO$1660,46,0),"")</f>
        <v/>
      </c>
      <c r="BB199" s="174" t="str">
        <f ca="1">IFERROR(VLOOKUP(ROW(A196),'فهرست بها کلی'!$D$13:$BO$1660,49,0),"")</f>
        <v/>
      </c>
      <c r="BC199" s="174" t="str">
        <f ca="1">IFERROR(VLOOKUP(ROW(A196),'فهرست بها کلی'!$D$13:$BO$1660,52,0),"")</f>
        <v/>
      </c>
      <c r="BD199" s="174" t="str">
        <f ca="1">IFERROR(VLOOKUP(ROW(A196),'فهرست بها کلی'!$D$13:$BO$1660,55,0),"")</f>
        <v/>
      </c>
      <c r="BE199" s="174" t="str">
        <f ca="1">IFERROR(VLOOKUP(ROW(A196),'فهرست بها کلی'!$D$13:$BO$1660,58,0),"")</f>
        <v/>
      </c>
      <c r="BF199" s="174" t="str">
        <f ca="1">IFERROR(VLOOKUP(ROW(A196),'فهرست بها کلی'!$D$13:$BO$1660,61,0),"")</f>
        <v/>
      </c>
      <c r="BG199" s="174" t="str">
        <f ca="1">IFERROR(VLOOKUP(ROW(B196),'فهرست بها کلی'!$D$13:$BO$1660,64,0),"")</f>
        <v/>
      </c>
      <c r="BH199" s="174" t="str">
        <f ca="1">IFERROR(VLOOKUP(ROW(C196),'فهرست بها کلی'!$D$13:$BO$1660,15,0),"")</f>
        <v/>
      </c>
      <c r="BI199" s="245" t="str">
        <f t="shared" ca="1" si="31"/>
        <v xml:space="preserve"> </v>
      </c>
      <c r="BJ199" s="245" t="str">
        <f t="shared" ca="1" si="32"/>
        <v/>
      </c>
      <c r="BK199" s="189" t="str">
        <f t="shared" ca="1" si="33"/>
        <v/>
      </c>
      <c r="BL199" s="168" t="e">
        <f t="shared" ca="1" si="26"/>
        <v>#VALUE!</v>
      </c>
    </row>
    <row r="200" spans="1:64" ht="34.5" customHeight="1">
      <c r="A200" s="174" t="str">
        <f ca="1">IFERROR(VLOOKUP(ROW(A197),'فهرست بها کلی'!$D$13:$BO$1660,1,0),"")</f>
        <v/>
      </c>
      <c r="B200" s="174" t="str">
        <f ca="1">IFERROR(VLOOKUP(ROW(A197),'فهرست بها کلی'!$D$13:$BO$1660,4,0),"")</f>
        <v/>
      </c>
      <c r="C200" s="174" t="str">
        <f ca="1">IFERROR(VLOOKUP(ROW(A197),'فهرست بها کلی'!$D$13:$BO$1660,5,0),"")</f>
        <v/>
      </c>
      <c r="D200" s="174" t="str">
        <f ca="1">IFERROR(VLOOKUP(ROW(A197),'فهرست بها کلی'!$D$13:$BO$1660,6,0),"")</f>
        <v/>
      </c>
      <c r="E200" s="174" t="str">
        <f ca="1">IFERROR(VLOOKUP(ROW(A197),'فهرست بها کلی'!$D$13:$BO$1660,7,0),"")</f>
        <v/>
      </c>
      <c r="F200" s="174" t="str">
        <f ca="1">IFERROR(VLOOKUP(ROW(A197),'فهرست بها کلی'!$D$13:$BO$1660,8,0),"")</f>
        <v/>
      </c>
      <c r="G200" s="174" t="str">
        <f ca="1">IFERROR(VLOOKUP(ROW(A197),'فهرست بها کلی'!$D$13:$BO$1660,20,0),"")</f>
        <v/>
      </c>
      <c r="H200" s="174" t="str">
        <f ca="1">IFERROR(VLOOKUP(ROW(A197),'فهرست بها کلی'!$D$13:$BO$1660,23,0),"")</f>
        <v/>
      </c>
      <c r="I200" s="174" t="str">
        <f ca="1">IFERROR(VLOOKUP(ROW(A197),'فهرست بها کلی'!$D$13:$BO$1660,26,0),"")</f>
        <v/>
      </c>
      <c r="J200" s="174" t="str">
        <f ca="1">IFERROR(VLOOKUP(ROW(A197),'فهرست بها کلی'!$D$13:$BO$1660,29,0),"")</f>
        <v/>
      </c>
      <c r="K200" s="174" t="str">
        <f ca="1">IFERROR(VLOOKUP(ROW(A197),'فهرست بها کلی'!$D$13:$BO$1660,32,0),"")</f>
        <v/>
      </c>
      <c r="L200" s="174" t="str">
        <f ca="1">IFERROR(VLOOKUP(ROW(A197),'فهرست بها کلی'!$D$13:$BO$1660,35,0),"")</f>
        <v/>
      </c>
      <c r="M200" s="174" t="str">
        <f ca="1">IFERROR(VLOOKUP(ROW(A197),'فهرست بها کلی'!$D$13:$BO$1660,38,0),"")</f>
        <v/>
      </c>
      <c r="N200" s="174" t="str">
        <f ca="1">IFERROR(VLOOKUP(ROW(A197),'فهرست بها کلی'!$D$13:$BO$1660,41,0),"")</f>
        <v/>
      </c>
      <c r="O200" s="174" t="str">
        <f ca="1">IFERROR(VLOOKUP(ROW(A197),'فهرست بها کلی'!$D$13:$BO$1660,44,0),"")</f>
        <v/>
      </c>
      <c r="P200" s="174" t="str">
        <f ca="1">IFERROR(VLOOKUP(ROW(A197),'فهرست بها کلی'!$D$13:$BO$1660,47,0),"")</f>
        <v/>
      </c>
      <c r="Q200" s="174" t="str">
        <f ca="1">IFERROR(VLOOKUP(ROW(A197),'فهرست بها کلی'!$D$13:$BO$1660,50,0),"")</f>
        <v/>
      </c>
      <c r="R200" s="174" t="str">
        <f ca="1">IFERROR(VLOOKUP(ROW(A197),'فهرست بها کلی'!$D$13:$BO$1660,53,0),"")</f>
        <v/>
      </c>
      <c r="S200" s="174" t="str">
        <f ca="1">IFERROR(VLOOKUP(ROW(A197),'فهرست بها کلی'!$D$13:$BO$1660,56,0),"")</f>
        <v/>
      </c>
      <c r="T200" s="174" t="str">
        <f ca="1">IFERROR(VLOOKUP(ROW(A197),'فهرست بها کلی'!$D$13:$BO$1660,59,0),"")</f>
        <v/>
      </c>
      <c r="U200" s="174" t="str">
        <f ca="1">IFERROR(VLOOKUP(ROW(A197),'فهرست بها کلی'!$D$13:$BO$1660,62,0),"")</f>
        <v/>
      </c>
      <c r="V200" s="241">
        <f t="shared" ca="1" si="27"/>
        <v>0</v>
      </c>
      <c r="W200" s="242" t="str">
        <f t="shared" ca="1" si="28"/>
        <v/>
      </c>
      <c r="X200" s="174" t="str">
        <f ca="1">IFERROR(VLOOKUP(ROW(A197),'فهرست بها کلی'!$D$13:$BO$1660,9,0),"")</f>
        <v/>
      </c>
      <c r="Y200" s="174" t="str">
        <f ca="1">IFERROR(VLOOKUP(ROW(A197),'فهرست بها کلی'!$D$13:$BO$1660,10,0),"")</f>
        <v/>
      </c>
      <c r="Z200" s="174" t="str">
        <f ca="1">IFERROR(VLOOKUP(ROW(A197),'فهرست بها کلی'!$D$13:$BO$1660,11,0),"")</f>
        <v/>
      </c>
      <c r="AA200" s="174" t="str">
        <f ca="1">IFERROR(VLOOKUP(ROW(A197),'فهرست بها کلی'!$D$13:$BO$1660,12,0),"")</f>
        <v/>
      </c>
      <c r="AB200" s="243" t="str">
        <f t="shared" ca="1" si="29"/>
        <v/>
      </c>
      <c r="AC200" s="174" t="str">
        <f ca="1">IFERROR(VLOOKUP(ROW(A197),'فهرست بها کلی'!$D$13:$BO$1660,21,0),"")</f>
        <v/>
      </c>
      <c r="AD200" s="174" t="str">
        <f ca="1">IFERROR(VLOOKUP(ROW(A197),'فهرست بها کلی'!$D$13:$BO$1660,24,0),"")</f>
        <v/>
      </c>
      <c r="AE200" s="174" t="str">
        <f ca="1">IFERROR(VLOOKUP(ROW(A197),'فهرست بها کلی'!$D$13:$BO$1660,27,0),"")</f>
        <v/>
      </c>
      <c r="AF200" s="174" t="str">
        <f ca="1">IFERROR(VLOOKUP(ROW(A197),'فهرست بها کلی'!$D$13:$BO$1660,30,0),"")</f>
        <v/>
      </c>
      <c r="AG200" s="174" t="str">
        <f ca="1">IFERROR(VLOOKUP(ROW(A197),'فهرست بها کلی'!$D$13:$BO$1660,33,0),"")</f>
        <v/>
      </c>
      <c r="AH200" s="174" t="str">
        <f ca="1">IFERROR(VLOOKUP(ROW(A197),'فهرست بها کلی'!$D$13:$BO$1660,36,0),"")</f>
        <v/>
      </c>
      <c r="AI200" s="174" t="str">
        <f ca="1">IFERROR(VLOOKUP(ROW(A197),'فهرست بها کلی'!$D$13:$BO$1660,39,0),"")</f>
        <v/>
      </c>
      <c r="AJ200" s="174" t="str">
        <f ca="1">IFERROR(VLOOKUP(ROW(A197),'فهرست بها کلی'!$D$13:$BO$1660,42,0),"")</f>
        <v/>
      </c>
      <c r="AK200" s="174" t="str">
        <f ca="1">IFERROR(VLOOKUP(ROW(A197),'فهرست بها کلی'!$D$13:$BO$1660,45,0),"")</f>
        <v/>
      </c>
      <c r="AL200" s="174" t="str">
        <f ca="1">IFERROR(VLOOKUP(ROW(A197),'فهرست بها کلی'!$D$13:$BO$1660,48,0),"")</f>
        <v/>
      </c>
      <c r="AM200" s="174" t="str">
        <f ca="1">IFERROR(VLOOKUP(ROW(A197),'فهرست بها کلی'!$D$13:$BO$1660,51,0),"")</f>
        <v/>
      </c>
      <c r="AN200" s="174" t="str">
        <f ca="1">IFERROR(VLOOKUP(ROW(A197),'فهرست بها کلی'!$D$13:$BO$1660,54,0),"")</f>
        <v/>
      </c>
      <c r="AO200" s="174" t="str">
        <f ca="1">IFERROR(VLOOKUP(ROW(A197),'فهرست بها کلی'!$D$13:$BO$1660,57,0),"")</f>
        <v/>
      </c>
      <c r="AP200" s="174" t="str">
        <f ca="1">IFERROR(VLOOKUP(ROW(A197),'فهرست بها کلی'!$D$13:$BO$1660,60,0),"")</f>
        <v/>
      </c>
      <c r="AQ200" s="174" t="str">
        <f ca="1">IFERROR(VLOOKUP(ROW(A197),'فهرست بها کلی'!$D$13:$BO$1660,63,0),"")</f>
        <v/>
      </c>
      <c r="AR200" s="244">
        <f t="shared" ca="1" si="30"/>
        <v>0</v>
      </c>
      <c r="AS200" s="174" t="str">
        <f ca="1">IFERROR(VLOOKUP(ROW(A197),'فهرست بها کلی'!$D$13:$BO$1660,22,0),"")</f>
        <v/>
      </c>
      <c r="AT200" s="174" t="str">
        <f ca="1">IFERROR(VLOOKUP(ROW(A197),'فهرست بها کلی'!$D$13:$BO$1660,25,0),"")</f>
        <v/>
      </c>
      <c r="AU200" s="174" t="str">
        <f ca="1">IFERROR(VLOOKUP(ROW(A197),'فهرست بها کلی'!$D$13:$BO$1660,28,0),"")</f>
        <v/>
      </c>
      <c r="AV200" s="174" t="str">
        <f ca="1">IFERROR(VLOOKUP(ROW(A197),'فهرست بها کلی'!$D$13:$BO$1660,31,0),"")</f>
        <v/>
      </c>
      <c r="AW200" s="174" t="str">
        <f ca="1">IFERROR(VLOOKUP(ROW(A197),'فهرست بها کلی'!$D$13:$BO$1660,34,0),"")</f>
        <v/>
      </c>
      <c r="AX200" s="174" t="str">
        <f ca="1">IFERROR(VLOOKUP(ROW(A197),'فهرست بها کلی'!$D$13:$BO$1660,37,0),"")</f>
        <v/>
      </c>
      <c r="AY200" s="174" t="str">
        <f ca="1">IFERROR(VLOOKUP(ROW(A197),'فهرست بها کلی'!$D$13:$BO$1660,40,0),"")</f>
        <v/>
      </c>
      <c r="AZ200" s="174" t="str">
        <f ca="1">IFERROR(VLOOKUP(ROW(A197),'فهرست بها کلی'!$D$13:$BO$1660,43,0),"")</f>
        <v/>
      </c>
      <c r="BA200" s="174" t="str">
        <f ca="1">IFERROR(VLOOKUP(ROW(A197),'فهرست بها کلی'!$D$13:$BO$1660,46,0),"")</f>
        <v/>
      </c>
      <c r="BB200" s="174" t="str">
        <f ca="1">IFERROR(VLOOKUP(ROW(A197),'فهرست بها کلی'!$D$13:$BO$1660,49,0),"")</f>
        <v/>
      </c>
      <c r="BC200" s="174" t="str">
        <f ca="1">IFERROR(VLOOKUP(ROW(A197),'فهرست بها کلی'!$D$13:$BO$1660,52,0),"")</f>
        <v/>
      </c>
      <c r="BD200" s="174" t="str">
        <f ca="1">IFERROR(VLOOKUP(ROW(A197),'فهرست بها کلی'!$D$13:$BO$1660,55,0),"")</f>
        <v/>
      </c>
      <c r="BE200" s="174" t="str">
        <f ca="1">IFERROR(VLOOKUP(ROW(A197),'فهرست بها کلی'!$D$13:$BO$1660,58,0),"")</f>
        <v/>
      </c>
      <c r="BF200" s="174" t="str">
        <f ca="1">IFERROR(VLOOKUP(ROW(A197),'فهرست بها کلی'!$D$13:$BO$1660,61,0),"")</f>
        <v/>
      </c>
      <c r="BG200" s="174" t="str">
        <f ca="1">IFERROR(VLOOKUP(ROW(B197),'فهرست بها کلی'!$D$13:$BO$1660,64,0),"")</f>
        <v/>
      </c>
      <c r="BH200" s="174" t="str">
        <f ca="1">IFERROR(VLOOKUP(ROW(C197),'فهرست بها کلی'!$D$13:$BO$1660,15,0),"")</f>
        <v/>
      </c>
      <c r="BI200" s="245" t="str">
        <f t="shared" ca="1" si="31"/>
        <v xml:space="preserve"> </v>
      </c>
      <c r="BJ200" s="245" t="str">
        <f t="shared" ca="1" si="32"/>
        <v/>
      </c>
      <c r="BK200" s="189" t="str">
        <f t="shared" ca="1" si="33"/>
        <v/>
      </c>
      <c r="BL200" s="168" t="e">
        <f t="shared" ca="1" si="26"/>
        <v>#VALUE!</v>
      </c>
    </row>
    <row r="201" spans="1:64" ht="34.5" customHeight="1">
      <c r="A201" s="174" t="str">
        <f ca="1">IFERROR(VLOOKUP(ROW(A198),'فهرست بها کلی'!$D$13:$BO$1660,1,0),"")</f>
        <v/>
      </c>
      <c r="B201" s="174" t="str">
        <f ca="1">IFERROR(VLOOKUP(ROW(A198),'فهرست بها کلی'!$D$13:$BO$1660,4,0),"")</f>
        <v/>
      </c>
      <c r="C201" s="174" t="str">
        <f ca="1">IFERROR(VLOOKUP(ROW(A198),'فهرست بها کلی'!$D$13:$BO$1660,5,0),"")</f>
        <v/>
      </c>
      <c r="D201" s="174" t="str">
        <f ca="1">IFERROR(VLOOKUP(ROW(A198),'فهرست بها کلی'!$D$13:$BO$1660,6,0),"")</f>
        <v/>
      </c>
      <c r="E201" s="174" t="str">
        <f ca="1">IFERROR(VLOOKUP(ROW(A198),'فهرست بها کلی'!$D$13:$BO$1660,7,0),"")</f>
        <v/>
      </c>
      <c r="F201" s="174" t="str">
        <f ca="1">IFERROR(VLOOKUP(ROW(A198),'فهرست بها کلی'!$D$13:$BO$1660,8,0),"")</f>
        <v/>
      </c>
      <c r="G201" s="174" t="str">
        <f ca="1">IFERROR(VLOOKUP(ROW(A198),'فهرست بها کلی'!$D$13:$BO$1660,20,0),"")</f>
        <v/>
      </c>
      <c r="H201" s="174" t="str">
        <f ca="1">IFERROR(VLOOKUP(ROW(A198),'فهرست بها کلی'!$D$13:$BO$1660,23,0),"")</f>
        <v/>
      </c>
      <c r="I201" s="174" t="str">
        <f ca="1">IFERROR(VLOOKUP(ROW(A198),'فهرست بها کلی'!$D$13:$BO$1660,26,0),"")</f>
        <v/>
      </c>
      <c r="J201" s="174" t="str">
        <f ca="1">IFERROR(VLOOKUP(ROW(A198),'فهرست بها کلی'!$D$13:$BO$1660,29,0),"")</f>
        <v/>
      </c>
      <c r="K201" s="174" t="str">
        <f ca="1">IFERROR(VLOOKUP(ROW(A198),'فهرست بها کلی'!$D$13:$BO$1660,32,0),"")</f>
        <v/>
      </c>
      <c r="L201" s="174" t="str">
        <f ca="1">IFERROR(VLOOKUP(ROW(A198),'فهرست بها کلی'!$D$13:$BO$1660,35,0),"")</f>
        <v/>
      </c>
      <c r="M201" s="174" t="str">
        <f ca="1">IFERROR(VLOOKUP(ROW(A198),'فهرست بها کلی'!$D$13:$BO$1660,38,0),"")</f>
        <v/>
      </c>
      <c r="N201" s="174" t="str">
        <f ca="1">IFERROR(VLOOKUP(ROW(A198),'فهرست بها کلی'!$D$13:$BO$1660,41,0),"")</f>
        <v/>
      </c>
      <c r="O201" s="174" t="str">
        <f ca="1">IFERROR(VLOOKUP(ROW(A198),'فهرست بها کلی'!$D$13:$BO$1660,44,0),"")</f>
        <v/>
      </c>
      <c r="P201" s="174" t="str">
        <f ca="1">IFERROR(VLOOKUP(ROW(A198),'فهرست بها کلی'!$D$13:$BO$1660,47,0),"")</f>
        <v/>
      </c>
      <c r="Q201" s="174" t="str">
        <f ca="1">IFERROR(VLOOKUP(ROW(A198),'فهرست بها کلی'!$D$13:$BO$1660,50,0),"")</f>
        <v/>
      </c>
      <c r="R201" s="174" t="str">
        <f ca="1">IFERROR(VLOOKUP(ROW(A198),'فهرست بها کلی'!$D$13:$BO$1660,53,0),"")</f>
        <v/>
      </c>
      <c r="S201" s="174" t="str">
        <f ca="1">IFERROR(VLOOKUP(ROW(A198),'فهرست بها کلی'!$D$13:$BO$1660,56,0),"")</f>
        <v/>
      </c>
      <c r="T201" s="174" t="str">
        <f ca="1">IFERROR(VLOOKUP(ROW(A198),'فهرست بها کلی'!$D$13:$BO$1660,59,0),"")</f>
        <v/>
      </c>
      <c r="U201" s="174" t="str">
        <f ca="1">IFERROR(VLOOKUP(ROW(A198),'فهرست بها کلی'!$D$13:$BO$1660,62,0),"")</f>
        <v/>
      </c>
      <c r="V201" s="241">
        <f t="shared" ca="1" si="27"/>
        <v>0</v>
      </c>
      <c r="W201" s="242" t="str">
        <f t="shared" ca="1" si="28"/>
        <v/>
      </c>
      <c r="X201" s="174" t="str">
        <f ca="1">IFERROR(VLOOKUP(ROW(A198),'فهرست بها کلی'!$D$13:$BO$1660,9,0),"")</f>
        <v/>
      </c>
      <c r="Y201" s="174" t="str">
        <f ca="1">IFERROR(VLOOKUP(ROW(A198),'فهرست بها کلی'!$D$13:$BO$1660,10,0),"")</f>
        <v/>
      </c>
      <c r="Z201" s="174" t="str">
        <f ca="1">IFERROR(VLOOKUP(ROW(A198),'فهرست بها کلی'!$D$13:$BO$1660,11,0),"")</f>
        <v/>
      </c>
      <c r="AA201" s="174" t="str">
        <f ca="1">IFERROR(VLOOKUP(ROW(A198),'فهرست بها کلی'!$D$13:$BO$1660,12,0),"")</f>
        <v/>
      </c>
      <c r="AB201" s="243" t="str">
        <f t="shared" ca="1" si="29"/>
        <v/>
      </c>
      <c r="AC201" s="174" t="str">
        <f ca="1">IFERROR(VLOOKUP(ROW(A198),'فهرست بها کلی'!$D$13:$BO$1660,21,0),"")</f>
        <v/>
      </c>
      <c r="AD201" s="174" t="str">
        <f ca="1">IFERROR(VLOOKUP(ROW(A198),'فهرست بها کلی'!$D$13:$BO$1660,24,0),"")</f>
        <v/>
      </c>
      <c r="AE201" s="174" t="str">
        <f ca="1">IFERROR(VLOOKUP(ROW(A198),'فهرست بها کلی'!$D$13:$BO$1660,27,0),"")</f>
        <v/>
      </c>
      <c r="AF201" s="174" t="str">
        <f ca="1">IFERROR(VLOOKUP(ROW(A198),'فهرست بها کلی'!$D$13:$BO$1660,30,0),"")</f>
        <v/>
      </c>
      <c r="AG201" s="174" t="str">
        <f ca="1">IFERROR(VLOOKUP(ROW(A198),'فهرست بها کلی'!$D$13:$BO$1660,33,0),"")</f>
        <v/>
      </c>
      <c r="AH201" s="174" t="str">
        <f ca="1">IFERROR(VLOOKUP(ROW(A198),'فهرست بها کلی'!$D$13:$BO$1660,36,0),"")</f>
        <v/>
      </c>
      <c r="AI201" s="174" t="str">
        <f ca="1">IFERROR(VLOOKUP(ROW(A198),'فهرست بها کلی'!$D$13:$BO$1660,39,0),"")</f>
        <v/>
      </c>
      <c r="AJ201" s="174" t="str">
        <f ca="1">IFERROR(VLOOKUP(ROW(A198),'فهرست بها کلی'!$D$13:$BO$1660,42,0),"")</f>
        <v/>
      </c>
      <c r="AK201" s="174" t="str">
        <f ca="1">IFERROR(VLOOKUP(ROW(A198),'فهرست بها کلی'!$D$13:$BO$1660,45,0),"")</f>
        <v/>
      </c>
      <c r="AL201" s="174" t="str">
        <f ca="1">IFERROR(VLOOKUP(ROW(A198),'فهرست بها کلی'!$D$13:$BO$1660,48,0),"")</f>
        <v/>
      </c>
      <c r="AM201" s="174" t="str">
        <f ca="1">IFERROR(VLOOKUP(ROW(A198),'فهرست بها کلی'!$D$13:$BO$1660,51,0),"")</f>
        <v/>
      </c>
      <c r="AN201" s="174" t="str">
        <f ca="1">IFERROR(VLOOKUP(ROW(A198),'فهرست بها کلی'!$D$13:$BO$1660,54,0),"")</f>
        <v/>
      </c>
      <c r="AO201" s="174" t="str">
        <f ca="1">IFERROR(VLOOKUP(ROW(A198),'فهرست بها کلی'!$D$13:$BO$1660,57,0),"")</f>
        <v/>
      </c>
      <c r="AP201" s="174" t="str">
        <f ca="1">IFERROR(VLOOKUP(ROW(A198),'فهرست بها کلی'!$D$13:$BO$1660,60,0),"")</f>
        <v/>
      </c>
      <c r="AQ201" s="174" t="str">
        <f ca="1">IFERROR(VLOOKUP(ROW(A198),'فهرست بها کلی'!$D$13:$BO$1660,63,0),"")</f>
        <v/>
      </c>
      <c r="AR201" s="244">
        <f t="shared" ca="1" si="30"/>
        <v>0</v>
      </c>
      <c r="AS201" s="174" t="str">
        <f ca="1">IFERROR(VLOOKUP(ROW(A198),'فهرست بها کلی'!$D$13:$BO$1660,22,0),"")</f>
        <v/>
      </c>
      <c r="AT201" s="174" t="str">
        <f ca="1">IFERROR(VLOOKUP(ROW(A198),'فهرست بها کلی'!$D$13:$BO$1660,25,0),"")</f>
        <v/>
      </c>
      <c r="AU201" s="174" t="str">
        <f ca="1">IFERROR(VLOOKUP(ROW(A198),'فهرست بها کلی'!$D$13:$BO$1660,28,0),"")</f>
        <v/>
      </c>
      <c r="AV201" s="174" t="str">
        <f ca="1">IFERROR(VLOOKUP(ROW(A198),'فهرست بها کلی'!$D$13:$BO$1660,31,0),"")</f>
        <v/>
      </c>
      <c r="AW201" s="174" t="str">
        <f ca="1">IFERROR(VLOOKUP(ROW(A198),'فهرست بها کلی'!$D$13:$BO$1660,34,0),"")</f>
        <v/>
      </c>
      <c r="AX201" s="174" t="str">
        <f ca="1">IFERROR(VLOOKUP(ROW(A198),'فهرست بها کلی'!$D$13:$BO$1660,37,0),"")</f>
        <v/>
      </c>
      <c r="AY201" s="174" t="str">
        <f ca="1">IFERROR(VLOOKUP(ROW(A198),'فهرست بها کلی'!$D$13:$BO$1660,40,0),"")</f>
        <v/>
      </c>
      <c r="AZ201" s="174" t="str">
        <f ca="1">IFERROR(VLOOKUP(ROW(A198),'فهرست بها کلی'!$D$13:$BO$1660,43,0),"")</f>
        <v/>
      </c>
      <c r="BA201" s="174" t="str">
        <f ca="1">IFERROR(VLOOKUP(ROW(A198),'فهرست بها کلی'!$D$13:$BO$1660,46,0),"")</f>
        <v/>
      </c>
      <c r="BB201" s="174" t="str">
        <f ca="1">IFERROR(VLOOKUP(ROW(A198),'فهرست بها کلی'!$D$13:$BO$1660,49,0),"")</f>
        <v/>
      </c>
      <c r="BC201" s="174" t="str">
        <f ca="1">IFERROR(VLOOKUP(ROW(A198),'فهرست بها کلی'!$D$13:$BO$1660,52,0),"")</f>
        <v/>
      </c>
      <c r="BD201" s="174" t="str">
        <f ca="1">IFERROR(VLOOKUP(ROW(A198),'فهرست بها کلی'!$D$13:$BO$1660,55,0),"")</f>
        <v/>
      </c>
      <c r="BE201" s="174" t="str">
        <f ca="1">IFERROR(VLOOKUP(ROW(A198),'فهرست بها کلی'!$D$13:$BO$1660,58,0),"")</f>
        <v/>
      </c>
      <c r="BF201" s="174" t="str">
        <f ca="1">IFERROR(VLOOKUP(ROW(A198),'فهرست بها کلی'!$D$13:$BO$1660,61,0),"")</f>
        <v/>
      </c>
      <c r="BG201" s="174" t="str">
        <f ca="1">IFERROR(VLOOKUP(ROW(B198),'فهرست بها کلی'!$D$13:$BO$1660,64,0),"")</f>
        <v/>
      </c>
      <c r="BH201" s="174" t="str">
        <f ca="1">IFERROR(VLOOKUP(ROW(C198),'فهرست بها کلی'!$D$13:$BO$1660,15,0),"")</f>
        <v/>
      </c>
      <c r="BI201" s="245" t="str">
        <f t="shared" ca="1" si="31"/>
        <v xml:space="preserve"> </v>
      </c>
      <c r="BJ201" s="245" t="str">
        <f t="shared" ca="1" si="32"/>
        <v/>
      </c>
      <c r="BK201" s="189" t="str">
        <f t="shared" ca="1" si="33"/>
        <v/>
      </c>
      <c r="BL201" s="168" t="e">
        <f t="shared" ca="1" si="26"/>
        <v>#VALUE!</v>
      </c>
    </row>
    <row r="202" spans="1:64" ht="34.5" customHeight="1">
      <c r="A202" s="174" t="str">
        <f ca="1">IFERROR(VLOOKUP(ROW(A199),'فهرست بها کلی'!$D$13:$BO$1660,1,0),"")</f>
        <v/>
      </c>
      <c r="B202" s="174" t="str">
        <f ca="1">IFERROR(VLOOKUP(ROW(A199),'فهرست بها کلی'!$D$13:$BO$1660,4,0),"")</f>
        <v/>
      </c>
      <c r="C202" s="174" t="str">
        <f ca="1">IFERROR(VLOOKUP(ROW(A199),'فهرست بها کلی'!$D$13:$BO$1660,5,0),"")</f>
        <v/>
      </c>
      <c r="D202" s="174" t="str">
        <f ca="1">IFERROR(VLOOKUP(ROW(A199),'فهرست بها کلی'!$D$13:$BO$1660,6,0),"")</f>
        <v/>
      </c>
      <c r="E202" s="174" t="str">
        <f ca="1">IFERROR(VLOOKUP(ROW(A199),'فهرست بها کلی'!$D$13:$BO$1660,7,0),"")</f>
        <v/>
      </c>
      <c r="F202" s="174" t="str">
        <f ca="1">IFERROR(VLOOKUP(ROW(A199),'فهرست بها کلی'!$D$13:$BO$1660,8,0),"")</f>
        <v/>
      </c>
      <c r="G202" s="174" t="str">
        <f ca="1">IFERROR(VLOOKUP(ROW(A199),'فهرست بها کلی'!$D$13:$BO$1660,20,0),"")</f>
        <v/>
      </c>
      <c r="H202" s="174" t="str">
        <f ca="1">IFERROR(VLOOKUP(ROW(A199),'فهرست بها کلی'!$D$13:$BO$1660,23,0),"")</f>
        <v/>
      </c>
      <c r="I202" s="174" t="str">
        <f ca="1">IFERROR(VLOOKUP(ROW(A199),'فهرست بها کلی'!$D$13:$BO$1660,26,0),"")</f>
        <v/>
      </c>
      <c r="J202" s="174" t="str">
        <f ca="1">IFERROR(VLOOKUP(ROW(A199),'فهرست بها کلی'!$D$13:$BO$1660,29,0),"")</f>
        <v/>
      </c>
      <c r="K202" s="174" t="str">
        <f ca="1">IFERROR(VLOOKUP(ROW(A199),'فهرست بها کلی'!$D$13:$BO$1660,32,0),"")</f>
        <v/>
      </c>
      <c r="L202" s="174" t="str">
        <f ca="1">IFERROR(VLOOKUP(ROW(A199),'فهرست بها کلی'!$D$13:$BO$1660,35,0),"")</f>
        <v/>
      </c>
      <c r="M202" s="174" t="str">
        <f ca="1">IFERROR(VLOOKUP(ROW(A199),'فهرست بها کلی'!$D$13:$BO$1660,38,0),"")</f>
        <v/>
      </c>
      <c r="N202" s="174" t="str">
        <f ca="1">IFERROR(VLOOKUP(ROW(A199),'فهرست بها کلی'!$D$13:$BO$1660,41,0),"")</f>
        <v/>
      </c>
      <c r="O202" s="174" t="str">
        <f ca="1">IFERROR(VLOOKUP(ROW(A199),'فهرست بها کلی'!$D$13:$BO$1660,44,0),"")</f>
        <v/>
      </c>
      <c r="P202" s="174" t="str">
        <f ca="1">IFERROR(VLOOKUP(ROW(A199),'فهرست بها کلی'!$D$13:$BO$1660,47,0),"")</f>
        <v/>
      </c>
      <c r="Q202" s="174" t="str">
        <f ca="1">IFERROR(VLOOKUP(ROW(A199),'فهرست بها کلی'!$D$13:$BO$1660,50,0),"")</f>
        <v/>
      </c>
      <c r="R202" s="174" t="str">
        <f ca="1">IFERROR(VLOOKUP(ROW(A199),'فهرست بها کلی'!$D$13:$BO$1660,53,0),"")</f>
        <v/>
      </c>
      <c r="S202" s="174" t="str">
        <f ca="1">IFERROR(VLOOKUP(ROW(A199),'فهرست بها کلی'!$D$13:$BO$1660,56,0),"")</f>
        <v/>
      </c>
      <c r="T202" s="174" t="str">
        <f ca="1">IFERROR(VLOOKUP(ROW(A199),'فهرست بها کلی'!$D$13:$BO$1660,59,0),"")</f>
        <v/>
      </c>
      <c r="U202" s="174" t="str">
        <f ca="1">IFERROR(VLOOKUP(ROW(A199),'فهرست بها کلی'!$D$13:$BO$1660,62,0),"")</f>
        <v/>
      </c>
      <c r="V202" s="241">
        <f t="shared" ca="1" si="27"/>
        <v>0</v>
      </c>
      <c r="W202" s="242" t="str">
        <f t="shared" ca="1" si="28"/>
        <v/>
      </c>
      <c r="X202" s="174" t="str">
        <f ca="1">IFERROR(VLOOKUP(ROW(A199),'فهرست بها کلی'!$D$13:$BO$1660,9,0),"")</f>
        <v/>
      </c>
      <c r="Y202" s="174" t="str">
        <f ca="1">IFERROR(VLOOKUP(ROW(A199),'فهرست بها کلی'!$D$13:$BO$1660,10,0),"")</f>
        <v/>
      </c>
      <c r="Z202" s="174" t="str">
        <f ca="1">IFERROR(VLOOKUP(ROW(A199),'فهرست بها کلی'!$D$13:$BO$1660,11,0),"")</f>
        <v/>
      </c>
      <c r="AA202" s="174" t="str">
        <f ca="1">IFERROR(VLOOKUP(ROW(A199),'فهرست بها کلی'!$D$13:$BO$1660,12,0),"")</f>
        <v/>
      </c>
      <c r="AB202" s="243" t="str">
        <f t="shared" ca="1" si="29"/>
        <v/>
      </c>
      <c r="AC202" s="174" t="str">
        <f ca="1">IFERROR(VLOOKUP(ROW(A199),'فهرست بها کلی'!$D$13:$BO$1660,21,0),"")</f>
        <v/>
      </c>
      <c r="AD202" s="174" t="str">
        <f ca="1">IFERROR(VLOOKUP(ROW(A199),'فهرست بها کلی'!$D$13:$BO$1660,24,0),"")</f>
        <v/>
      </c>
      <c r="AE202" s="174" t="str">
        <f ca="1">IFERROR(VLOOKUP(ROW(A199),'فهرست بها کلی'!$D$13:$BO$1660,27,0),"")</f>
        <v/>
      </c>
      <c r="AF202" s="174" t="str">
        <f ca="1">IFERROR(VLOOKUP(ROW(A199),'فهرست بها کلی'!$D$13:$BO$1660,30,0),"")</f>
        <v/>
      </c>
      <c r="AG202" s="174" t="str">
        <f ca="1">IFERROR(VLOOKUP(ROW(A199),'فهرست بها کلی'!$D$13:$BO$1660,33,0),"")</f>
        <v/>
      </c>
      <c r="AH202" s="174" t="str">
        <f ca="1">IFERROR(VLOOKUP(ROW(A199),'فهرست بها کلی'!$D$13:$BO$1660,36,0),"")</f>
        <v/>
      </c>
      <c r="AI202" s="174" t="str">
        <f ca="1">IFERROR(VLOOKUP(ROW(A199),'فهرست بها کلی'!$D$13:$BO$1660,39,0),"")</f>
        <v/>
      </c>
      <c r="AJ202" s="174" t="str">
        <f ca="1">IFERROR(VLOOKUP(ROW(A199),'فهرست بها کلی'!$D$13:$BO$1660,42,0),"")</f>
        <v/>
      </c>
      <c r="AK202" s="174" t="str">
        <f ca="1">IFERROR(VLOOKUP(ROW(A199),'فهرست بها کلی'!$D$13:$BO$1660,45,0),"")</f>
        <v/>
      </c>
      <c r="AL202" s="174" t="str">
        <f ca="1">IFERROR(VLOOKUP(ROW(A199),'فهرست بها کلی'!$D$13:$BO$1660,48,0),"")</f>
        <v/>
      </c>
      <c r="AM202" s="174" t="str">
        <f ca="1">IFERROR(VLOOKUP(ROW(A199),'فهرست بها کلی'!$D$13:$BO$1660,51,0),"")</f>
        <v/>
      </c>
      <c r="AN202" s="174" t="str">
        <f ca="1">IFERROR(VLOOKUP(ROW(A199),'فهرست بها کلی'!$D$13:$BO$1660,54,0),"")</f>
        <v/>
      </c>
      <c r="AO202" s="174" t="str">
        <f ca="1">IFERROR(VLOOKUP(ROW(A199),'فهرست بها کلی'!$D$13:$BO$1660,57,0),"")</f>
        <v/>
      </c>
      <c r="AP202" s="174" t="str">
        <f ca="1">IFERROR(VLOOKUP(ROW(A199),'فهرست بها کلی'!$D$13:$BO$1660,60,0),"")</f>
        <v/>
      </c>
      <c r="AQ202" s="174" t="str">
        <f ca="1">IFERROR(VLOOKUP(ROW(A199),'فهرست بها کلی'!$D$13:$BO$1660,63,0),"")</f>
        <v/>
      </c>
      <c r="AR202" s="244">
        <f t="shared" ca="1" si="30"/>
        <v>0</v>
      </c>
      <c r="AS202" s="174" t="str">
        <f ca="1">IFERROR(VLOOKUP(ROW(A199),'فهرست بها کلی'!$D$13:$BO$1660,22,0),"")</f>
        <v/>
      </c>
      <c r="AT202" s="174" t="str">
        <f ca="1">IFERROR(VLOOKUP(ROW(A199),'فهرست بها کلی'!$D$13:$BO$1660,25,0),"")</f>
        <v/>
      </c>
      <c r="AU202" s="174" t="str">
        <f ca="1">IFERROR(VLOOKUP(ROW(A199),'فهرست بها کلی'!$D$13:$BO$1660,28,0),"")</f>
        <v/>
      </c>
      <c r="AV202" s="174" t="str">
        <f ca="1">IFERROR(VLOOKUP(ROW(A199),'فهرست بها کلی'!$D$13:$BO$1660,31,0),"")</f>
        <v/>
      </c>
      <c r="AW202" s="174" t="str">
        <f ca="1">IFERROR(VLOOKUP(ROW(A199),'فهرست بها کلی'!$D$13:$BO$1660,34,0),"")</f>
        <v/>
      </c>
      <c r="AX202" s="174" t="str">
        <f ca="1">IFERROR(VLOOKUP(ROW(A199),'فهرست بها کلی'!$D$13:$BO$1660,37,0),"")</f>
        <v/>
      </c>
      <c r="AY202" s="174" t="str">
        <f ca="1">IFERROR(VLOOKUP(ROW(A199),'فهرست بها کلی'!$D$13:$BO$1660,40,0),"")</f>
        <v/>
      </c>
      <c r="AZ202" s="174" t="str">
        <f ca="1">IFERROR(VLOOKUP(ROW(A199),'فهرست بها کلی'!$D$13:$BO$1660,43,0),"")</f>
        <v/>
      </c>
      <c r="BA202" s="174" t="str">
        <f ca="1">IFERROR(VLOOKUP(ROW(A199),'فهرست بها کلی'!$D$13:$BO$1660,46,0),"")</f>
        <v/>
      </c>
      <c r="BB202" s="174" t="str">
        <f ca="1">IFERROR(VLOOKUP(ROW(A199),'فهرست بها کلی'!$D$13:$BO$1660,49,0),"")</f>
        <v/>
      </c>
      <c r="BC202" s="174" t="str">
        <f ca="1">IFERROR(VLOOKUP(ROW(A199),'فهرست بها کلی'!$D$13:$BO$1660,52,0),"")</f>
        <v/>
      </c>
      <c r="BD202" s="174" t="str">
        <f ca="1">IFERROR(VLOOKUP(ROW(A199),'فهرست بها کلی'!$D$13:$BO$1660,55,0),"")</f>
        <v/>
      </c>
      <c r="BE202" s="174" t="str">
        <f ca="1">IFERROR(VLOOKUP(ROW(A199),'فهرست بها کلی'!$D$13:$BO$1660,58,0),"")</f>
        <v/>
      </c>
      <c r="BF202" s="174" t="str">
        <f ca="1">IFERROR(VLOOKUP(ROW(A199),'فهرست بها کلی'!$D$13:$BO$1660,61,0),"")</f>
        <v/>
      </c>
      <c r="BG202" s="174" t="str">
        <f ca="1">IFERROR(VLOOKUP(ROW(B199),'فهرست بها کلی'!$D$13:$BO$1660,64,0),"")</f>
        <v/>
      </c>
      <c r="BH202" s="174" t="str">
        <f ca="1">IFERROR(VLOOKUP(ROW(C199),'فهرست بها کلی'!$D$13:$BO$1660,15,0),"")</f>
        <v/>
      </c>
      <c r="BI202" s="245" t="str">
        <f t="shared" ca="1" si="31"/>
        <v xml:space="preserve"> </v>
      </c>
      <c r="BJ202" s="245" t="str">
        <f t="shared" ca="1" si="32"/>
        <v/>
      </c>
      <c r="BK202" s="189" t="str">
        <f t="shared" ca="1" si="33"/>
        <v/>
      </c>
      <c r="BL202" s="168" t="e">
        <f t="shared" ca="1" si="26"/>
        <v>#VALUE!</v>
      </c>
    </row>
    <row r="203" spans="1:64" ht="34.5" customHeight="1">
      <c r="A203" s="174" t="str">
        <f ca="1">IFERROR(VLOOKUP(ROW(A200),'فهرست بها کلی'!$D$13:$BO$1660,1,0),"")</f>
        <v/>
      </c>
      <c r="B203" s="174" t="str">
        <f ca="1">IFERROR(VLOOKUP(ROW(A200),'فهرست بها کلی'!$D$13:$BO$1660,4,0),"")</f>
        <v/>
      </c>
      <c r="C203" s="174" t="str">
        <f ca="1">IFERROR(VLOOKUP(ROW(A200),'فهرست بها کلی'!$D$13:$BO$1660,5,0),"")</f>
        <v/>
      </c>
      <c r="D203" s="174" t="str">
        <f ca="1">IFERROR(VLOOKUP(ROW(A200),'فهرست بها کلی'!$D$13:$BO$1660,6,0),"")</f>
        <v/>
      </c>
      <c r="E203" s="174" t="str">
        <f ca="1">IFERROR(VLOOKUP(ROW(A200),'فهرست بها کلی'!$D$13:$BO$1660,7,0),"")</f>
        <v/>
      </c>
      <c r="F203" s="174" t="str">
        <f ca="1">IFERROR(VLOOKUP(ROW(A200),'فهرست بها کلی'!$D$13:$BO$1660,8,0),"")</f>
        <v/>
      </c>
      <c r="G203" s="174" t="str">
        <f ca="1">IFERROR(VLOOKUP(ROW(A200),'فهرست بها کلی'!$D$13:$BO$1660,20,0),"")</f>
        <v/>
      </c>
      <c r="H203" s="174" t="str">
        <f ca="1">IFERROR(VLOOKUP(ROW(A200),'فهرست بها کلی'!$D$13:$BO$1660,23,0),"")</f>
        <v/>
      </c>
      <c r="I203" s="174" t="str">
        <f ca="1">IFERROR(VLOOKUP(ROW(A200),'فهرست بها کلی'!$D$13:$BO$1660,26,0),"")</f>
        <v/>
      </c>
      <c r="J203" s="174" t="str">
        <f ca="1">IFERROR(VLOOKUP(ROW(A200),'فهرست بها کلی'!$D$13:$BO$1660,29,0),"")</f>
        <v/>
      </c>
      <c r="K203" s="174" t="str">
        <f ca="1">IFERROR(VLOOKUP(ROW(A200),'فهرست بها کلی'!$D$13:$BO$1660,32,0),"")</f>
        <v/>
      </c>
      <c r="L203" s="174" t="str">
        <f ca="1">IFERROR(VLOOKUP(ROW(A200),'فهرست بها کلی'!$D$13:$BO$1660,35,0),"")</f>
        <v/>
      </c>
      <c r="M203" s="174" t="str">
        <f ca="1">IFERROR(VLOOKUP(ROW(A200),'فهرست بها کلی'!$D$13:$BO$1660,38,0),"")</f>
        <v/>
      </c>
      <c r="N203" s="174" t="str">
        <f ca="1">IFERROR(VLOOKUP(ROW(A200),'فهرست بها کلی'!$D$13:$BO$1660,41,0),"")</f>
        <v/>
      </c>
      <c r="O203" s="174" t="str">
        <f ca="1">IFERROR(VLOOKUP(ROW(A200),'فهرست بها کلی'!$D$13:$BO$1660,44,0),"")</f>
        <v/>
      </c>
      <c r="P203" s="174" t="str">
        <f ca="1">IFERROR(VLOOKUP(ROW(A200),'فهرست بها کلی'!$D$13:$BO$1660,47,0),"")</f>
        <v/>
      </c>
      <c r="Q203" s="174" t="str">
        <f ca="1">IFERROR(VLOOKUP(ROW(A200),'فهرست بها کلی'!$D$13:$BO$1660,50,0),"")</f>
        <v/>
      </c>
      <c r="R203" s="174" t="str">
        <f ca="1">IFERROR(VLOOKUP(ROW(A200),'فهرست بها کلی'!$D$13:$BO$1660,53,0),"")</f>
        <v/>
      </c>
      <c r="S203" s="174" t="str">
        <f ca="1">IFERROR(VLOOKUP(ROW(A200),'فهرست بها کلی'!$D$13:$BO$1660,56,0),"")</f>
        <v/>
      </c>
      <c r="T203" s="174" t="str">
        <f ca="1">IFERROR(VLOOKUP(ROW(A200),'فهرست بها کلی'!$D$13:$BO$1660,59,0),"")</f>
        <v/>
      </c>
      <c r="U203" s="174" t="str">
        <f ca="1">IFERROR(VLOOKUP(ROW(A200),'فهرست بها کلی'!$D$13:$BO$1660,62,0),"")</f>
        <v/>
      </c>
      <c r="V203" s="241">
        <f t="shared" ca="1" si="27"/>
        <v>0</v>
      </c>
      <c r="W203" s="242" t="str">
        <f t="shared" ca="1" si="28"/>
        <v/>
      </c>
      <c r="X203" s="174" t="str">
        <f ca="1">IFERROR(VLOOKUP(ROW(A200),'فهرست بها کلی'!$D$13:$BO$1660,9,0),"")</f>
        <v/>
      </c>
      <c r="Y203" s="174" t="str">
        <f ca="1">IFERROR(VLOOKUP(ROW(A200),'فهرست بها کلی'!$D$13:$BO$1660,10,0),"")</f>
        <v/>
      </c>
      <c r="Z203" s="174" t="str">
        <f ca="1">IFERROR(VLOOKUP(ROW(A200),'فهرست بها کلی'!$D$13:$BO$1660,11,0),"")</f>
        <v/>
      </c>
      <c r="AA203" s="174" t="str">
        <f ca="1">IFERROR(VLOOKUP(ROW(A200),'فهرست بها کلی'!$D$13:$BO$1660,12,0),"")</f>
        <v/>
      </c>
      <c r="AB203" s="243" t="str">
        <f t="shared" ca="1" si="29"/>
        <v/>
      </c>
      <c r="AC203" s="174" t="str">
        <f ca="1">IFERROR(VLOOKUP(ROW(A200),'فهرست بها کلی'!$D$13:$BO$1660,21,0),"")</f>
        <v/>
      </c>
      <c r="AD203" s="174" t="str">
        <f ca="1">IFERROR(VLOOKUP(ROW(A200),'فهرست بها کلی'!$D$13:$BO$1660,24,0),"")</f>
        <v/>
      </c>
      <c r="AE203" s="174" t="str">
        <f ca="1">IFERROR(VLOOKUP(ROW(A200),'فهرست بها کلی'!$D$13:$BO$1660,27,0),"")</f>
        <v/>
      </c>
      <c r="AF203" s="174" t="str">
        <f ca="1">IFERROR(VLOOKUP(ROW(A200),'فهرست بها کلی'!$D$13:$BO$1660,30,0),"")</f>
        <v/>
      </c>
      <c r="AG203" s="174" t="str">
        <f ca="1">IFERROR(VLOOKUP(ROW(A200),'فهرست بها کلی'!$D$13:$BO$1660,33,0),"")</f>
        <v/>
      </c>
      <c r="AH203" s="174" t="str">
        <f ca="1">IFERROR(VLOOKUP(ROW(A200),'فهرست بها کلی'!$D$13:$BO$1660,36,0),"")</f>
        <v/>
      </c>
      <c r="AI203" s="174" t="str">
        <f ca="1">IFERROR(VLOOKUP(ROW(A200),'فهرست بها کلی'!$D$13:$BO$1660,39,0),"")</f>
        <v/>
      </c>
      <c r="AJ203" s="174" t="str">
        <f ca="1">IFERROR(VLOOKUP(ROW(A200),'فهرست بها کلی'!$D$13:$BO$1660,42,0),"")</f>
        <v/>
      </c>
      <c r="AK203" s="174" t="str">
        <f ca="1">IFERROR(VLOOKUP(ROW(A200),'فهرست بها کلی'!$D$13:$BO$1660,45,0),"")</f>
        <v/>
      </c>
      <c r="AL203" s="174" t="str">
        <f ca="1">IFERROR(VLOOKUP(ROW(A200),'فهرست بها کلی'!$D$13:$BO$1660,48,0),"")</f>
        <v/>
      </c>
      <c r="AM203" s="174" t="str">
        <f ca="1">IFERROR(VLOOKUP(ROW(A200),'فهرست بها کلی'!$D$13:$BO$1660,51,0),"")</f>
        <v/>
      </c>
      <c r="AN203" s="174" t="str">
        <f ca="1">IFERROR(VLOOKUP(ROW(A200),'فهرست بها کلی'!$D$13:$BO$1660,54,0),"")</f>
        <v/>
      </c>
      <c r="AO203" s="174" t="str">
        <f ca="1">IFERROR(VLOOKUP(ROW(A200),'فهرست بها کلی'!$D$13:$BO$1660,57,0),"")</f>
        <v/>
      </c>
      <c r="AP203" s="174" t="str">
        <f ca="1">IFERROR(VLOOKUP(ROW(A200),'فهرست بها کلی'!$D$13:$BO$1660,60,0),"")</f>
        <v/>
      </c>
      <c r="AQ203" s="174" t="str">
        <f ca="1">IFERROR(VLOOKUP(ROW(A200),'فهرست بها کلی'!$D$13:$BO$1660,63,0),"")</f>
        <v/>
      </c>
      <c r="AR203" s="244">
        <f t="shared" ca="1" si="30"/>
        <v>0</v>
      </c>
      <c r="AS203" s="174" t="str">
        <f ca="1">IFERROR(VLOOKUP(ROW(A200),'فهرست بها کلی'!$D$13:$BO$1660,22,0),"")</f>
        <v/>
      </c>
      <c r="AT203" s="174" t="str">
        <f ca="1">IFERROR(VLOOKUP(ROW(A200),'فهرست بها کلی'!$D$13:$BO$1660,25,0),"")</f>
        <v/>
      </c>
      <c r="AU203" s="174" t="str">
        <f ca="1">IFERROR(VLOOKUP(ROW(A200),'فهرست بها کلی'!$D$13:$BO$1660,28,0),"")</f>
        <v/>
      </c>
      <c r="AV203" s="174" t="str">
        <f ca="1">IFERROR(VLOOKUP(ROW(A200),'فهرست بها کلی'!$D$13:$BO$1660,31,0),"")</f>
        <v/>
      </c>
      <c r="AW203" s="174" t="str">
        <f ca="1">IFERROR(VLOOKUP(ROW(A200),'فهرست بها کلی'!$D$13:$BO$1660,34,0),"")</f>
        <v/>
      </c>
      <c r="AX203" s="174" t="str">
        <f ca="1">IFERROR(VLOOKUP(ROW(A200),'فهرست بها کلی'!$D$13:$BO$1660,37,0),"")</f>
        <v/>
      </c>
      <c r="AY203" s="174" t="str">
        <f ca="1">IFERROR(VLOOKUP(ROW(A200),'فهرست بها کلی'!$D$13:$BO$1660,40,0),"")</f>
        <v/>
      </c>
      <c r="AZ203" s="174" t="str">
        <f ca="1">IFERROR(VLOOKUP(ROW(A200),'فهرست بها کلی'!$D$13:$BO$1660,43,0),"")</f>
        <v/>
      </c>
      <c r="BA203" s="174" t="str">
        <f ca="1">IFERROR(VLOOKUP(ROW(A200),'فهرست بها کلی'!$D$13:$BO$1660,46,0),"")</f>
        <v/>
      </c>
      <c r="BB203" s="174" t="str">
        <f ca="1">IFERROR(VLOOKUP(ROW(A200),'فهرست بها کلی'!$D$13:$BO$1660,49,0),"")</f>
        <v/>
      </c>
      <c r="BC203" s="174" t="str">
        <f ca="1">IFERROR(VLOOKUP(ROW(A200),'فهرست بها کلی'!$D$13:$BO$1660,52,0),"")</f>
        <v/>
      </c>
      <c r="BD203" s="174" t="str">
        <f ca="1">IFERROR(VLOOKUP(ROW(A200),'فهرست بها کلی'!$D$13:$BO$1660,55,0),"")</f>
        <v/>
      </c>
      <c r="BE203" s="174" t="str">
        <f ca="1">IFERROR(VLOOKUP(ROW(A200),'فهرست بها کلی'!$D$13:$BO$1660,58,0),"")</f>
        <v/>
      </c>
      <c r="BF203" s="174" t="str">
        <f ca="1">IFERROR(VLOOKUP(ROW(A200),'فهرست بها کلی'!$D$13:$BO$1660,61,0),"")</f>
        <v/>
      </c>
      <c r="BG203" s="174" t="str">
        <f ca="1">IFERROR(VLOOKUP(ROW(B200),'فهرست بها کلی'!$D$13:$BO$1660,64,0),"")</f>
        <v/>
      </c>
      <c r="BH203" s="174" t="str">
        <f ca="1">IFERROR(VLOOKUP(ROW(C200),'فهرست بها کلی'!$D$13:$BO$1660,15,0),"")</f>
        <v/>
      </c>
      <c r="BI203" s="245" t="str">
        <f t="shared" ca="1" si="31"/>
        <v xml:space="preserve"> </v>
      </c>
      <c r="BJ203" s="245" t="str">
        <f t="shared" ca="1" si="32"/>
        <v/>
      </c>
      <c r="BK203" s="189" t="str">
        <f t="shared" ca="1" si="33"/>
        <v/>
      </c>
      <c r="BL203" s="168" t="e">
        <f t="shared" ca="1" si="26"/>
        <v>#VALUE!</v>
      </c>
    </row>
    <row r="204" spans="1:64" ht="34.5" customHeight="1">
      <c r="A204" s="174" t="str">
        <f ca="1">IFERROR(VLOOKUP(ROW(A201),'فهرست بها کلی'!$D$13:$BO$1660,1,0),"")</f>
        <v/>
      </c>
      <c r="B204" s="174" t="str">
        <f ca="1">IFERROR(VLOOKUP(ROW(A201),'فهرست بها کلی'!$D$13:$BO$1660,4,0),"")</f>
        <v/>
      </c>
      <c r="C204" s="174" t="str">
        <f ca="1">IFERROR(VLOOKUP(ROW(A201),'فهرست بها کلی'!$D$13:$BO$1660,5,0),"")</f>
        <v/>
      </c>
      <c r="D204" s="174" t="str">
        <f ca="1">IFERROR(VLOOKUP(ROW(A201),'فهرست بها کلی'!$D$13:$BO$1660,6,0),"")</f>
        <v/>
      </c>
      <c r="E204" s="174" t="str">
        <f ca="1">IFERROR(VLOOKUP(ROW(A201),'فهرست بها کلی'!$D$13:$BO$1660,7,0),"")</f>
        <v/>
      </c>
      <c r="F204" s="174" t="str">
        <f ca="1">IFERROR(VLOOKUP(ROW(A201),'فهرست بها کلی'!$D$13:$BO$1660,8,0),"")</f>
        <v/>
      </c>
      <c r="G204" s="174" t="str">
        <f ca="1">IFERROR(VLOOKUP(ROW(A201),'فهرست بها کلی'!$D$13:$BO$1660,20,0),"")</f>
        <v/>
      </c>
      <c r="H204" s="174" t="str">
        <f ca="1">IFERROR(VLOOKUP(ROW(A201),'فهرست بها کلی'!$D$13:$BO$1660,23,0),"")</f>
        <v/>
      </c>
      <c r="I204" s="174" t="str">
        <f ca="1">IFERROR(VLOOKUP(ROW(A201),'فهرست بها کلی'!$D$13:$BO$1660,26,0),"")</f>
        <v/>
      </c>
      <c r="J204" s="174" t="str">
        <f ca="1">IFERROR(VLOOKUP(ROW(A201),'فهرست بها کلی'!$D$13:$BO$1660,29,0),"")</f>
        <v/>
      </c>
      <c r="K204" s="174" t="str">
        <f ca="1">IFERROR(VLOOKUP(ROW(A201),'فهرست بها کلی'!$D$13:$BO$1660,32,0),"")</f>
        <v/>
      </c>
      <c r="L204" s="174" t="str">
        <f ca="1">IFERROR(VLOOKUP(ROW(A201),'فهرست بها کلی'!$D$13:$BO$1660,35,0),"")</f>
        <v/>
      </c>
      <c r="M204" s="174" t="str">
        <f ca="1">IFERROR(VLOOKUP(ROW(A201),'فهرست بها کلی'!$D$13:$BO$1660,38,0),"")</f>
        <v/>
      </c>
      <c r="N204" s="174" t="str">
        <f ca="1">IFERROR(VLOOKUP(ROW(A201),'فهرست بها کلی'!$D$13:$BO$1660,41,0),"")</f>
        <v/>
      </c>
      <c r="O204" s="174" t="str">
        <f ca="1">IFERROR(VLOOKUP(ROW(A201),'فهرست بها کلی'!$D$13:$BO$1660,44,0),"")</f>
        <v/>
      </c>
      <c r="P204" s="174" t="str">
        <f ca="1">IFERROR(VLOOKUP(ROW(A201),'فهرست بها کلی'!$D$13:$BO$1660,47,0),"")</f>
        <v/>
      </c>
      <c r="Q204" s="174" t="str">
        <f ca="1">IFERROR(VLOOKUP(ROW(A201),'فهرست بها کلی'!$D$13:$BO$1660,50,0),"")</f>
        <v/>
      </c>
      <c r="R204" s="174" t="str">
        <f ca="1">IFERROR(VLOOKUP(ROW(A201),'فهرست بها کلی'!$D$13:$BO$1660,53,0),"")</f>
        <v/>
      </c>
      <c r="S204" s="174" t="str">
        <f ca="1">IFERROR(VLOOKUP(ROW(A201),'فهرست بها کلی'!$D$13:$BO$1660,56,0),"")</f>
        <v/>
      </c>
      <c r="T204" s="174" t="str">
        <f ca="1">IFERROR(VLOOKUP(ROW(A201),'فهرست بها کلی'!$D$13:$BO$1660,59,0),"")</f>
        <v/>
      </c>
      <c r="U204" s="174" t="str">
        <f ca="1">IFERROR(VLOOKUP(ROW(A201),'فهرست بها کلی'!$D$13:$BO$1660,62,0),"")</f>
        <v/>
      </c>
      <c r="V204" s="241">
        <f t="shared" ca="1" si="27"/>
        <v>0</v>
      </c>
      <c r="W204" s="242" t="str">
        <f t="shared" ca="1" si="28"/>
        <v/>
      </c>
      <c r="X204" s="174" t="str">
        <f ca="1">IFERROR(VLOOKUP(ROW(A201),'فهرست بها کلی'!$D$13:$BO$1660,9,0),"")</f>
        <v/>
      </c>
      <c r="Y204" s="174" t="str">
        <f ca="1">IFERROR(VLOOKUP(ROW(A201),'فهرست بها کلی'!$D$13:$BO$1660,10,0),"")</f>
        <v/>
      </c>
      <c r="Z204" s="174" t="str">
        <f ca="1">IFERROR(VLOOKUP(ROW(A201),'فهرست بها کلی'!$D$13:$BO$1660,11,0),"")</f>
        <v/>
      </c>
      <c r="AA204" s="174" t="str">
        <f ca="1">IFERROR(VLOOKUP(ROW(A201),'فهرست بها کلی'!$D$13:$BO$1660,12,0),"")</f>
        <v/>
      </c>
      <c r="AB204" s="243" t="str">
        <f t="shared" ca="1" si="29"/>
        <v/>
      </c>
      <c r="AC204" s="174" t="str">
        <f ca="1">IFERROR(VLOOKUP(ROW(A201),'فهرست بها کلی'!$D$13:$BO$1660,21,0),"")</f>
        <v/>
      </c>
      <c r="AD204" s="174" t="str">
        <f ca="1">IFERROR(VLOOKUP(ROW(A201),'فهرست بها کلی'!$D$13:$BO$1660,24,0),"")</f>
        <v/>
      </c>
      <c r="AE204" s="174" t="str">
        <f ca="1">IFERROR(VLOOKUP(ROW(A201),'فهرست بها کلی'!$D$13:$BO$1660,27,0),"")</f>
        <v/>
      </c>
      <c r="AF204" s="174" t="str">
        <f ca="1">IFERROR(VLOOKUP(ROW(A201),'فهرست بها کلی'!$D$13:$BO$1660,30,0),"")</f>
        <v/>
      </c>
      <c r="AG204" s="174" t="str">
        <f ca="1">IFERROR(VLOOKUP(ROW(A201),'فهرست بها کلی'!$D$13:$BO$1660,33,0),"")</f>
        <v/>
      </c>
      <c r="AH204" s="174" t="str">
        <f ca="1">IFERROR(VLOOKUP(ROW(A201),'فهرست بها کلی'!$D$13:$BO$1660,36,0),"")</f>
        <v/>
      </c>
      <c r="AI204" s="174" t="str">
        <f ca="1">IFERROR(VLOOKUP(ROW(A201),'فهرست بها کلی'!$D$13:$BO$1660,39,0),"")</f>
        <v/>
      </c>
      <c r="AJ204" s="174" t="str">
        <f ca="1">IFERROR(VLOOKUP(ROW(A201),'فهرست بها کلی'!$D$13:$BO$1660,42,0),"")</f>
        <v/>
      </c>
      <c r="AK204" s="174" t="str">
        <f ca="1">IFERROR(VLOOKUP(ROW(A201),'فهرست بها کلی'!$D$13:$BO$1660,45,0),"")</f>
        <v/>
      </c>
      <c r="AL204" s="174" t="str">
        <f ca="1">IFERROR(VLOOKUP(ROW(A201),'فهرست بها کلی'!$D$13:$BO$1660,48,0),"")</f>
        <v/>
      </c>
      <c r="AM204" s="174" t="str">
        <f ca="1">IFERROR(VLOOKUP(ROW(A201),'فهرست بها کلی'!$D$13:$BO$1660,51,0),"")</f>
        <v/>
      </c>
      <c r="AN204" s="174" t="str">
        <f ca="1">IFERROR(VLOOKUP(ROW(A201),'فهرست بها کلی'!$D$13:$BO$1660,54,0),"")</f>
        <v/>
      </c>
      <c r="AO204" s="174" t="str">
        <f ca="1">IFERROR(VLOOKUP(ROW(A201),'فهرست بها کلی'!$D$13:$BO$1660,57,0),"")</f>
        <v/>
      </c>
      <c r="AP204" s="174" t="str">
        <f ca="1">IFERROR(VLOOKUP(ROW(A201),'فهرست بها کلی'!$D$13:$BO$1660,60,0),"")</f>
        <v/>
      </c>
      <c r="AQ204" s="174" t="str">
        <f ca="1">IFERROR(VLOOKUP(ROW(A201),'فهرست بها کلی'!$D$13:$BO$1660,63,0),"")</f>
        <v/>
      </c>
      <c r="AR204" s="244">
        <f t="shared" ca="1" si="30"/>
        <v>0</v>
      </c>
      <c r="AS204" s="174" t="str">
        <f ca="1">IFERROR(VLOOKUP(ROW(A201),'فهرست بها کلی'!$D$13:$BO$1660,22,0),"")</f>
        <v/>
      </c>
      <c r="AT204" s="174" t="str">
        <f ca="1">IFERROR(VLOOKUP(ROW(A201),'فهرست بها کلی'!$D$13:$BO$1660,25,0),"")</f>
        <v/>
      </c>
      <c r="AU204" s="174" t="str">
        <f ca="1">IFERROR(VLOOKUP(ROW(A201),'فهرست بها کلی'!$D$13:$BO$1660,28,0),"")</f>
        <v/>
      </c>
      <c r="AV204" s="174" t="str">
        <f ca="1">IFERROR(VLOOKUP(ROW(A201),'فهرست بها کلی'!$D$13:$BO$1660,31,0),"")</f>
        <v/>
      </c>
      <c r="AW204" s="174" t="str">
        <f ca="1">IFERROR(VLOOKUP(ROW(A201),'فهرست بها کلی'!$D$13:$BO$1660,34,0),"")</f>
        <v/>
      </c>
      <c r="AX204" s="174" t="str">
        <f ca="1">IFERROR(VLOOKUP(ROW(A201),'فهرست بها کلی'!$D$13:$BO$1660,37,0),"")</f>
        <v/>
      </c>
      <c r="AY204" s="174" t="str">
        <f ca="1">IFERROR(VLOOKUP(ROW(A201),'فهرست بها کلی'!$D$13:$BO$1660,40,0),"")</f>
        <v/>
      </c>
      <c r="AZ204" s="174" t="str">
        <f ca="1">IFERROR(VLOOKUP(ROW(A201),'فهرست بها کلی'!$D$13:$BO$1660,43,0),"")</f>
        <v/>
      </c>
      <c r="BA204" s="174" t="str">
        <f ca="1">IFERROR(VLOOKUP(ROW(A201),'فهرست بها کلی'!$D$13:$BO$1660,46,0),"")</f>
        <v/>
      </c>
      <c r="BB204" s="174" t="str">
        <f ca="1">IFERROR(VLOOKUP(ROW(A201),'فهرست بها کلی'!$D$13:$BO$1660,49,0),"")</f>
        <v/>
      </c>
      <c r="BC204" s="174" t="str">
        <f ca="1">IFERROR(VLOOKUP(ROW(A201),'فهرست بها کلی'!$D$13:$BO$1660,52,0),"")</f>
        <v/>
      </c>
      <c r="BD204" s="174" t="str">
        <f ca="1">IFERROR(VLOOKUP(ROW(A201),'فهرست بها کلی'!$D$13:$BO$1660,55,0),"")</f>
        <v/>
      </c>
      <c r="BE204" s="174" t="str">
        <f ca="1">IFERROR(VLOOKUP(ROW(A201),'فهرست بها کلی'!$D$13:$BO$1660,58,0),"")</f>
        <v/>
      </c>
      <c r="BF204" s="174" t="str">
        <f ca="1">IFERROR(VLOOKUP(ROW(A201),'فهرست بها کلی'!$D$13:$BO$1660,61,0),"")</f>
        <v/>
      </c>
      <c r="BG204" s="174" t="str">
        <f ca="1">IFERROR(VLOOKUP(ROW(B201),'فهرست بها کلی'!$D$13:$BO$1660,64,0),"")</f>
        <v/>
      </c>
      <c r="BH204" s="174" t="str">
        <f ca="1">IFERROR(VLOOKUP(ROW(C201),'فهرست بها کلی'!$D$13:$BO$1660,15,0),"")</f>
        <v/>
      </c>
      <c r="BI204" s="245" t="str">
        <f t="shared" ca="1" si="31"/>
        <v xml:space="preserve"> </v>
      </c>
      <c r="BJ204" s="245" t="str">
        <f t="shared" ca="1" si="32"/>
        <v/>
      </c>
      <c r="BK204" s="189" t="str">
        <f t="shared" ca="1" si="33"/>
        <v/>
      </c>
      <c r="BL204" s="168" t="e">
        <f t="shared" ca="1" si="26"/>
        <v>#VALUE!</v>
      </c>
    </row>
    <row r="205" spans="1:64" ht="34.5" customHeight="1">
      <c r="A205" s="174" t="str">
        <f ca="1">IFERROR(VLOOKUP(ROW(A202),'فهرست بها کلی'!$D$13:$BO$1660,1,0),"")</f>
        <v/>
      </c>
      <c r="B205" s="174" t="str">
        <f ca="1">IFERROR(VLOOKUP(ROW(A202),'فهرست بها کلی'!$D$13:$BO$1660,4,0),"")</f>
        <v/>
      </c>
      <c r="C205" s="174" t="str">
        <f ca="1">IFERROR(VLOOKUP(ROW(A202),'فهرست بها کلی'!$D$13:$BO$1660,5,0),"")</f>
        <v/>
      </c>
      <c r="D205" s="174" t="str">
        <f ca="1">IFERROR(VLOOKUP(ROW(A202),'فهرست بها کلی'!$D$13:$BO$1660,6,0),"")</f>
        <v/>
      </c>
      <c r="E205" s="174" t="str">
        <f ca="1">IFERROR(VLOOKUP(ROW(A202),'فهرست بها کلی'!$D$13:$BO$1660,7,0),"")</f>
        <v/>
      </c>
      <c r="F205" s="174" t="str">
        <f ca="1">IFERROR(VLOOKUP(ROW(A202),'فهرست بها کلی'!$D$13:$BO$1660,8,0),"")</f>
        <v/>
      </c>
      <c r="G205" s="174" t="str">
        <f ca="1">IFERROR(VLOOKUP(ROW(A202),'فهرست بها کلی'!$D$13:$BO$1660,20,0),"")</f>
        <v/>
      </c>
      <c r="H205" s="174" t="str">
        <f ca="1">IFERROR(VLOOKUP(ROW(A202),'فهرست بها کلی'!$D$13:$BO$1660,23,0),"")</f>
        <v/>
      </c>
      <c r="I205" s="174" t="str">
        <f ca="1">IFERROR(VLOOKUP(ROW(A202),'فهرست بها کلی'!$D$13:$BO$1660,26,0),"")</f>
        <v/>
      </c>
      <c r="J205" s="174" t="str">
        <f ca="1">IFERROR(VLOOKUP(ROW(A202),'فهرست بها کلی'!$D$13:$BO$1660,29,0),"")</f>
        <v/>
      </c>
      <c r="K205" s="174" t="str">
        <f ca="1">IFERROR(VLOOKUP(ROW(A202),'فهرست بها کلی'!$D$13:$BO$1660,32,0),"")</f>
        <v/>
      </c>
      <c r="L205" s="174" t="str">
        <f ca="1">IFERROR(VLOOKUP(ROW(A202),'فهرست بها کلی'!$D$13:$BO$1660,35,0),"")</f>
        <v/>
      </c>
      <c r="M205" s="174" t="str">
        <f ca="1">IFERROR(VLOOKUP(ROW(A202),'فهرست بها کلی'!$D$13:$BO$1660,38,0),"")</f>
        <v/>
      </c>
      <c r="N205" s="174" t="str">
        <f ca="1">IFERROR(VLOOKUP(ROW(A202),'فهرست بها کلی'!$D$13:$BO$1660,41,0),"")</f>
        <v/>
      </c>
      <c r="O205" s="174" t="str">
        <f ca="1">IFERROR(VLOOKUP(ROW(A202),'فهرست بها کلی'!$D$13:$BO$1660,44,0),"")</f>
        <v/>
      </c>
      <c r="P205" s="174" t="str">
        <f ca="1">IFERROR(VLOOKUP(ROW(A202),'فهرست بها کلی'!$D$13:$BO$1660,47,0),"")</f>
        <v/>
      </c>
      <c r="Q205" s="174" t="str">
        <f ca="1">IFERROR(VLOOKUP(ROW(A202),'فهرست بها کلی'!$D$13:$BO$1660,50,0),"")</f>
        <v/>
      </c>
      <c r="R205" s="174" t="str">
        <f ca="1">IFERROR(VLOOKUP(ROW(A202),'فهرست بها کلی'!$D$13:$BO$1660,53,0),"")</f>
        <v/>
      </c>
      <c r="S205" s="174" t="str">
        <f ca="1">IFERROR(VLOOKUP(ROW(A202),'فهرست بها کلی'!$D$13:$BO$1660,56,0),"")</f>
        <v/>
      </c>
      <c r="T205" s="174" t="str">
        <f ca="1">IFERROR(VLOOKUP(ROW(A202),'فهرست بها کلی'!$D$13:$BO$1660,59,0),"")</f>
        <v/>
      </c>
      <c r="U205" s="174" t="str">
        <f ca="1">IFERROR(VLOOKUP(ROW(A202),'فهرست بها کلی'!$D$13:$BO$1660,62,0),"")</f>
        <v/>
      </c>
      <c r="V205" s="241">
        <f t="shared" ca="1" si="27"/>
        <v>0</v>
      </c>
      <c r="W205" s="242" t="str">
        <f t="shared" ca="1" si="28"/>
        <v/>
      </c>
      <c r="X205" s="174" t="str">
        <f ca="1">IFERROR(VLOOKUP(ROW(A202),'فهرست بها کلی'!$D$13:$BO$1660,9,0),"")</f>
        <v/>
      </c>
      <c r="Y205" s="174" t="str">
        <f ca="1">IFERROR(VLOOKUP(ROW(A202),'فهرست بها کلی'!$D$13:$BO$1660,10,0),"")</f>
        <v/>
      </c>
      <c r="Z205" s="174" t="str">
        <f ca="1">IFERROR(VLOOKUP(ROW(A202),'فهرست بها کلی'!$D$13:$BO$1660,11,0),"")</f>
        <v/>
      </c>
      <c r="AA205" s="174" t="str">
        <f ca="1">IFERROR(VLOOKUP(ROW(A202),'فهرست بها کلی'!$D$13:$BO$1660,12,0),"")</f>
        <v/>
      </c>
      <c r="AB205" s="243" t="str">
        <f t="shared" ca="1" si="29"/>
        <v/>
      </c>
      <c r="AC205" s="174" t="str">
        <f ca="1">IFERROR(VLOOKUP(ROW(A202),'فهرست بها کلی'!$D$13:$BO$1660,21,0),"")</f>
        <v/>
      </c>
      <c r="AD205" s="174" t="str">
        <f ca="1">IFERROR(VLOOKUP(ROW(A202),'فهرست بها کلی'!$D$13:$BO$1660,24,0),"")</f>
        <v/>
      </c>
      <c r="AE205" s="174" t="str">
        <f ca="1">IFERROR(VLOOKUP(ROW(A202),'فهرست بها کلی'!$D$13:$BO$1660,27,0),"")</f>
        <v/>
      </c>
      <c r="AF205" s="174" t="str">
        <f ca="1">IFERROR(VLOOKUP(ROW(A202),'فهرست بها کلی'!$D$13:$BO$1660,30,0),"")</f>
        <v/>
      </c>
      <c r="AG205" s="174" t="str">
        <f ca="1">IFERROR(VLOOKUP(ROW(A202),'فهرست بها کلی'!$D$13:$BO$1660,33,0),"")</f>
        <v/>
      </c>
      <c r="AH205" s="174" t="str">
        <f ca="1">IFERROR(VLOOKUP(ROW(A202),'فهرست بها کلی'!$D$13:$BO$1660,36,0),"")</f>
        <v/>
      </c>
      <c r="AI205" s="174" t="str">
        <f ca="1">IFERROR(VLOOKUP(ROW(A202),'فهرست بها کلی'!$D$13:$BO$1660,39,0),"")</f>
        <v/>
      </c>
      <c r="AJ205" s="174" t="str">
        <f ca="1">IFERROR(VLOOKUP(ROW(A202),'فهرست بها کلی'!$D$13:$BO$1660,42,0),"")</f>
        <v/>
      </c>
      <c r="AK205" s="174" t="str">
        <f ca="1">IFERROR(VLOOKUP(ROW(A202),'فهرست بها کلی'!$D$13:$BO$1660,45,0),"")</f>
        <v/>
      </c>
      <c r="AL205" s="174" t="str">
        <f ca="1">IFERROR(VLOOKUP(ROW(A202),'فهرست بها کلی'!$D$13:$BO$1660,48,0),"")</f>
        <v/>
      </c>
      <c r="AM205" s="174" t="str">
        <f ca="1">IFERROR(VLOOKUP(ROW(A202),'فهرست بها کلی'!$D$13:$BO$1660,51,0),"")</f>
        <v/>
      </c>
      <c r="AN205" s="174" t="str">
        <f ca="1">IFERROR(VLOOKUP(ROW(A202),'فهرست بها کلی'!$D$13:$BO$1660,54,0),"")</f>
        <v/>
      </c>
      <c r="AO205" s="174" t="str">
        <f ca="1">IFERROR(VLOOKUP(ROW(A202),'فهرست بها کلی'!$D$13:$BO$1660,57,0),"")</f>
        <v/>
      </c>
      <c r="AP205" s="174" t="str">
        <f ca="1">IFERROR(VLOOKUP(ROW(A202),'فهرست بها کلی'!$D$13:$BO$1660,60,0),"")</f>
        <v/>
      </c>
      <c r="AQ205" s="174" t="str">
        <f ca="1">IFERROR(VLOOKUP(ROW(A202),'فهرست بها کلی'!$D$13:$BO$1660,63,0),"")</f>
        <v/>
      </c>
      <c r="AR205" s="244">
        <f t="shared" ca="1" si="30"/>
        <v>0</v>
      </c>
      <c r="AS205" s="174" t="str">
        <f ca="1">IFERROR(VLOOKUP(ROW(A202),'فهرست بها کلی'!$D$13:$BO$1660,22,0),"")</f>
        <v/>
      </c>
      <c r="AT205" s="174" t="str">
        <f ca="1">IFERROR(VLOOKUP(ROW(A202),'فهرست بها کلی'!$D$13:$BO$1660,25,0),"")</f>
        <v/>
      </c>
      <c r="AU205" s="174" t="str">
        <f ca="1">IFERROR(VLOOKUP(ROW(A202),'فهرست بها کلی'!$D$13:$BO$1660,28,0),"")</f>
        <v/>
      </c>
      <c r="AV205" s="174" t="str">
        <f ca="1">IFERROR(VLOOKUP(ROW(A202),'فهرست بها کلی'!$D$13:$BO$1660,31,0),"")</f>
        <v/>
      </c>
      <c r="AW205" s="174" t="str">
        <f ca="1">IFERROR(VLOOKUP(ROW(A202),'فهرست بها کلی'!$D$13:$BO$1660,34,0),"")</f>
        <v/>
      </c>
      <c r="AX205" s="174" t="str">
        <f ca="1">IFERROR(VLOOKUP(ROW(A202),'فهرست بها کلی'!$D$13:$BO$1660,37,0),"")</f>
        <v/>
      </c>
      <c r="AY205" s="174" t="str">
        <f ca="1">IFERROR(VLOOKUP(ROW(A202),'فهرست بها کلی'!$D$13:$BO$1660,40,0),"")</f>
        <v/>
      </c>
      <c r="AZ205" s="174" t="str">
        <f ca="1">IFERROR(VLOOKUP(ROW(A202),'فهرست بها کلی'!$D$13:$BO$1660,43,0),"")</f>
        <v/>
      </c>
      <c r="BA205" s="174" t="str">
        <f ca="1">IFERROR(VLOOKUP(ROW(A202),'فهرست بها کلی'!$D$13:$BO$1660,46,0),"")</f>
        <v/>
      </c>
      <c r="BB205" s="174" t="str">
        <f ca="1">IFERROR(VLOOKUP(ROW(A202),'فهرست بها کلی'!$D$13:$BO$1660,49,0),"")</f>
        <v/>
      </c>
      <c r="BC205" s="174" t="str">
        <f ca="1">IFERROR(VLOOKUP(ROW(A202),'فهرست بها کلی'!$D$13:$BO$1660,52,0),"")</f>
        <v/>
      </c>
      <c r="BD205" s="174" t="str">
        <f ca="1">IFERROR(VLOOKUP(ROW(A202),'فهرست بها کلی'!$D$13:$BO$1660,55,0),"")</f>
        <v/>
      </c>
      <c r="BE205" s="174" t="str">
        <f ca="1">IFERROR(VLOOKUP(ROW(A202),'فهرست بها کلی'!$D$13:$BO$1660,58,0),"")</f>
        <v/>
      </c>
      <c r="BF205" s="174" t="str">
        <f ca="1">IFERROR(VLOOKUP(ROW(A202),'فهرست بها کلی'!$D$13:$BO$1660,61,0),"")</f>
        <v/>
      </c>
      <c r="BG205" s="174" t="str">
        <f ca="1">IFERROR(VLOOKUP(ROW(B202),'فهرست بها کلی'!$D$13:$BO$1660,64,0),"")</f>
        <v/>
      </c>
      <c r="BH205" s="174" t="str">
        <f ca="1">IFERROR(VLOOKUP(ROW(C202),'فهرست بها کلی'!$D$13:$BO$1660,15,0),"")</f>
        <v/>
      </c>
      <c r="BI205" s="245" t="str">
        <f t="shared" ca="1" si="31"/>
        <v xml:space="preserve"> </v>
      </c>
      <c r="BJ205" s="245" t="str">
        <f t="shared" ca="1" si="32"/>
        <v/>
      </c>
      <c r="BK205" s="189" t="str">
        <f t="shared" ca="1" si="33"/>
        <v/>
      </c>
      <c r="BL205" s="168" t="e">
        <f t="shared" ca="1" si="26"/>
        <v>#VALUE!</v>
      </c>
    </row>
    <row r="206" spans="1:64" ht="34.5" customHeight="1">
      <c r="A206" s="174" t="str">
        <f ca="1">IFERROR(VLOOKUP(ROW(A203),'فهرست بها کلی'!$D$13:$BO$1660,1,0),"")</f>
        <v/>
      </c>
      <c r="B206" s="174" t="str">
        <f ca="1">IFERROR(VLOOKUP(ROW(A203),'فهرست بها کلی'!$D$13:$BO$1660,4,0),"")</f>
        <v/>
      </c>
      <c r="C206" s="174" t="str">
        <f ca="1">IFERROR(VLOOKUP(ROW(A203),'فهرست بها کلی'!$D$13:$BO$1660,5,0),"")</f>
        <v/>
      </c>
      <c r="D206" s="174" t="str">
        <f ca="1">IFERROR(VLOOKUP(ROW(A203),'فهرست بها کلی'!$D$13:$BO$1660,6,0),"")</f>
        <v/>
      </c>
      <c r="E206" s="174" t="str">
        <f ca="1">IFERROR(VLOOKUP(ROW(A203),'فهرست بها کلی'!$D$13:$BO$1660,7,0),"")</f>
        <v/>
      </c>
      <c r="F206" s="174" t="str">
        <f ca="1">IFERROR(VLOOKUP(ROW(A203),'فهرست بها کلی'!$D$13:$BO$1660,8,0),"")</f>
        <v/>
      </c>
      <c r="G206" s="174" t="str">
        <f ca="1">IFERROR(VLOOKUP(ROW(A203),'فهرست بها کلی'!$D$13:$BO$1660,20,0),"")</f>
        <v/>
      </c>
      <c r="H206" s="174" t="str">
        <f ca="1">IFERROR(VLOOKUP(ROW(A203),'فهرست بها کلی'!$D$13:$BO$1660,23,0),"")</f>
        <v/>
      </c>
      <c r="I206" s="174" t="str">
        <f ca="1">IFERROR(VLOOKUP(ROW(A203),'فهرست بها کلی'!$D$13:$BO$1660,26,0),"")</f>
        <v/>
      </c>
      <c r="J206" s="174" t="str">
        <f ca="1">IFERROR(VLOOKUP(ROW(A203),'فهرست بها کلی'!$D$13:$BO$1660,29,0),"")</f>
        <v/>
      </c>
      <c r="K206" s="174" t="str">
        <f ca="1">IFERROR(VLOOKUP(ROW(A203),'فهرست بها کلی'!$D$13:$BO$1660,32,0),"")</f>
        <v/>
      </c>
      <c r="L206" s="174" t="str">
        <f ca="1">IFERROR(VLOOKUP(ROW(A203),'فهرست بها کلی'!$D$13:$BO$1660,35,0),"")</f>
        <v/>
      </c>
      <c r="M206" s="174" t="str">
        <f ca="1">IFERROR(VLOOKUP(ROW(A203),'فهرست بها کلی'!$D$13:$BO$1660,38,0),"")</f>
        <v/>
      </c>
      <c r="N206" s="174" t="str">
        <f ca="1">IFERROR(VLOOKUP(ROW(A203),'فهرست بها کلی'!$D$13:$BO$1660,41,0),"")</f>
        <v/>
      </c>
      <c r="O206" s="174" t="str">
        <f ca="1">IFERROR(VLOOKUP(ROW(A203),'فهرست بها کلی'!$D$13:$BO$1660,44,0),"")</f>
        <v/>
      </c>
      <c r="P206" s="174" t="str">
        <f ca="1">IFERROR(VLOOKUP(ROW(A203),'فهرست بها کلی'!$D$13:$BO$1660,47,0),"")</f>
        <v/>
      </c>
      <c r="Q206" s="174" t="str">
        <f ca="1">IFERROR(VLOOKUP(ROW(A203),'فهرست بها کلی'!$D$13:$BO$1660,50,0),"")</f>
        <v/>
      </c>
      <c r="R206" s="174" t="str">
        <f ca="1">IFERROR(VLOOKUP(ROW(A203),'فهرست بها کلی'!$D$13:$BO$1660,53,0),"")</f>
        <v/>
      </c>
      <c r="S206" s="174" t="str">
        <f ca="1">IFERROR(VLOOKUP(ROW(A203),'فهرست بها کلی'!$D$13:$BO$1660,56,0),"")</f>
        <v/>
      </c>
      <c r="T206" s="174" t="str">
        <f ca="1">IFERROR(VLOOKUP(ROW(A203),'فهرست بها کلی'!$D$13:$BO$1660,59,0),"")</f>
        <v/>
      </c>
      <c r="U206" s="174" t="str">
        <f ca="1">IFERROR(VLOOKUP(ROW(A203),'فهرست بها کلی'!$D$13:$BO$1660,62,0),"")</f>
        <v/>
      </c>
      <c r="V206" s="241">
        <f t="shared" ca="1" si="27"/>
        <v>0</v>
      </c>
      <c r="W206" s="242" t="str">
        <f t="shared" ca="1" si="28"/>
        <v/>
      </c>
      <c r="X206" s="174" t="str">
        <f ca="1">IFERROR(VLOOKUP(ROW(A203),'فهرست بها کلی'!$D$13:$BO$1660,9,0),"")</f>
        <v/>
      </c>
      <c r="Y206" s="174" t="str">
        <f ca="1">IFERROR(VLOOKUP(ROW(A203),'فهرست بها کلی'!$D$13:$BO$1660,10,0),"")</f>
        <v/>
      </c>
      <c r="Z206" s="174" t="str">
        <f ca="1">IFERROR(VLOOKUP(ROW(A203),'فهرست بها کلی'!$D$13:$BO$1660,11,0),"")</f>
        <v/>
      </c>
      <c r="AA206" s="174" t="str">
        <f ca="1">IFERROR(VLOOKUP(ROW(A203),'فهرست بها کلی'!$D$13:$BO$1660,12,0),"")</f>
        <v/>
      </c>
      <c r="AB206" s="243" t="str">
        <f t="shared" ca="1" si="29"/>
        <v/>
      </c>
      <c r="AC206" s="174" t="str">
        <f ca="1">IFERROR(VLOOKUP(ROW(A203),'فهرست بها کلی'!$D$13:$BO$1660,21,0),"")</f>
        <v/>
      </c>
      <c r="AD206" s="174" t="str">
        <f ca="1">IFERROR(VLOOKUP(ROW(A203),'فهرست بها کلی'!$D$13:$BO$1660,24,0),"")</f>
        <v/>
      </c>
      <c r="AE206" s="174" t="str">
        <f ca="1">IFERROR(VLOOKUP(ROW(A203),'فهرست بها کلی'!$D$13:$BO$1660,27,0),"")</f>
        <v/>
      </c>
      <c r="AF206" s="174" t="str">
        <f ca="1">IFERROR(VLOOKUP(ROW(A203),'فهرست بها کلی'!$D$13:$BO$1660,30,0),"")</f>
        <v/>
      </c>
      <c r="AG206" s="174" t="str">
        <f ca="1">IFERROR(VLOOKUP(ROW(A203),'فهرست بها کلی'!$D$13:$BO$1660,33,0),"")</f>
        <v/>
      </c>
      <c r="AH206" s="174" t="str">
        <f ca="1">IFERROR(VLOOKUP(ROW(A203),'فهرست بها کلی'!$D$13:$BO$1660,36,0),"")</f>
        <v/>
      </c>
      <c r="AI206" s="174" t="str">
        <f ca="1">IFERROR(VLOOKUP(ROW(A203),'فهرست بها کلی'!$D$13:$BO$1660,39,0),"")</f>
        <v/>
      </c>
      <c r="AJ206" s="174" t="str">
        <f ca="1">IFERROR(VLOOKUP(ROW(A203),'فهرست بها کلی'!$D$13:$BO$1660,42,0),"")</f>
        <v/>
      </c>
      <c r="AK206" s="174" t="str">
        <f ca="1">IFERROR(VLOOKUP(ROW(A203),'فهرست بها کلی'!$D$13:$BO$1660,45,0),"")</f>
        <v/>
      </c>
      <c r="AL206" s="174" t="str">
        <f ca="1">IFERROR(VLOOKUP(ROW(A203),'فهرست بها کلی'!$D$13:$BO$1660,48,0),"")</f>
        <v/>
      </c>
      <c r="AM206" s="174" t="str">
        <f ca="1">IFERROR(VLOOKUP(ROW(A203),'فهرست بها کلی'!$D$13:$BO$1660,51,0),"")</f>
        <v/>
      </c>
      <c r="AN206" s="174" t="str">
        <f ca="1">IFERROR(VLOOKUP(ROW(A203),'فهرست بها کلی'!$D$13:$BO$1660,54,0),"")</f>
        <v/>
      </c>
      <c r="AO206" s="174" t="str">
        <f ca="1">IFERROR(VLOOKUP(ROW(A203),'فهرست بها کلی'!$D$13:$BO$1660,57,0),"")</f>
        <v/>
      </c>
      <c r="AP206" s="174" t="str">
        <f ca="1">IFERROR(VLOOKUP(ROW(A203),'فهرست بها کلی'!$D$13:$BO$1660,60,0),"")</f>
        <v/>
      </c>
      <c r="AQ206" s="174" t="str">
        <f ca="1">IFERROR(VLOOKUP(ROW(A203),'فهرست بها کلی'!$D$13:$BO$1660,63,0),"")</f>
        <v/>
      </c>
      <c r="AR206" s="244">
        <f t="shared" ca="1" si="30"/>
        <v>0</v>
      </c>
      <c r="AS206" s="174" t="str">
        <f ca="1">IFERROR(VLOOKUP(ROW(A203),'فهرست بها کلی'!$D$13:$BO$1660,22,0),"")</f>
        <v/>
      </c>
      <c r="AT206" s="174" t="str">
        <f ca="1">IFERROR(VLOOKUP(ROW(A203),'فهرست بها کلی'!$D$13:$BO$1660,25,0),"")</f>
        <v/>
      </c>
      <c r="AU206" s="174" t="str">
        <f ca="1">IFERROR(VLOOKUP(ROW(A203),'فهرست بها کلی'!$D$13:$BO$1660,28,0),"")</f>
        <v/>
      </c>
      <c r="AV206" s="174" t="str">
        <f ca="1">IFERROR(VLOOKUP(ROW(A203),'فهرست بها کلی'!$D$13:$BO$1660,31,0),"")</f>
        <v/>
      </c>
      <c r="AW206" s="174" t="str">
        <f ca="1">IFERROR(VLOOKUP(ROW(A203),'فهرست بها کلی'!$D$13:$BO$1660,34,0),"")</f>
        <v/>
      </c>
      <c r="AX206" s="174" t="str">
        <f ca="1">IFERROR(VLOOKUP(ROW(A203),'فهرست بها کلی'!$D$13:$BO$1660,37,0),"")</f>
        <v/>
      </c>
      <c r="AY206" s="174" t="str">
        <f ca="1">IFERROR(VLOOKUP(ROW(A203),'فهرست بها کلی'!$D$13:$BO$1660,40,0),"")</f>
        <v/>
      </c>
      <c r="AZ206" s="174" t="str">
        <f ca="1">IFERROR(VLOOKUP(ROW(A203),'فهرست بها کلی'!$D$13:$BO$1660,43,0),"")</f>
        <v/>
      </c>
      <c r="BA206" s="174" t="str">
        <f ca="1">IFERROR(VLOOKUP(ROW(A203),'فهرست بها کلی'!$D$13:$BO$1660,46,0),"")</f>
        <v/>
      </c>
      <c r="BB206" s="174" t="str">
        <f ca="1">IFERROR(VLOOKUP(ROW(A203),'فهرست بها کلی'!$D$13:$BO$1660,49,0),"")</f>
        <v/>
      </c>
      <c r="BC206" s="174" t="str">
        <f ca="1">IFERROR(VLOOKUP(ROW(A203),'فهرست بها کلی'!$D$13:$BO$1660,52,0),"")</f>
        <v/>
      </c>
      <c r="BD206" s="174" t="str">
        <f ca="1">IFERROR(VLOOKUP(ROW(A203),'فهرست بها کلی'!$D$13:$BO$1660,55,0),"")</f>
        <v/>
      </c>
      <c r="BE206" s="174" t="str">
        <f ca="1">IFERROR(VLOOKUP(ROW(A203),'فهرست بها کلی'!$D$13:$BO$1660,58,0),"")</f>
        <v/>
      </c>
      <c r="BF206" s="174" t="str">
        <f ca="1">IFERROR(VLOOKUP(ROW(A203),'فهرست بها کلی'!$D$13:$BO$1660,61,0),"")</f>
        <v/>
      </c>
      <c r="BG206" s="174" t="str">
        <f ca="1">IFERROR(VLOOKUP(ROW(B203),'فهرست بها کلی'!$D$13:$BO$1660,64,0),"")</f>
        <v/>
      </c>
      <c r="BH206" s="174" t="str">
        <f ca="1">IFERROR(VLOOKUP(ROW(C203),'فهرست بها کلی'!$D$13:$BO$1660,15,0),"")</f>
        <v/>
      </c>
      <c r="BI206" s="245" t="str">
        <f t="shared" ca="1" si="31"/>
        <v xml:space="preserve"> </v>
      </c>
      <c r="BJ206" s="245" t="str">
        <f t="shared" ca="1" si="32"/>
        <v/>
      </c>
      <c r="BK206" s="189" t="str">
        <f t="shared" ca="1" si="33"/>
        <v/>
      </c>
      <c r="BL206" s="168" t="e">
        <f t="shared" ca="1" si="26"/>
        <v>#VALUE!</v>
      </c>
    </row>
    <row r="207" spans="1:64" ht="34.5" customHeight="1">
      <c r="A207" s="174" t="str">
        <f ca="1">IFERROR(VLOOKUP(ROW(A204),'فهرست بها کلی'!$D$13:$BO$1660,1,0),"")</f>
        <v/>
      </c>
      <c r="B207" s="174" t="str">
        <f ca="1">IFERROR(VLOOKUP(ROW(A204),'فهرست بها کلی'!$D$13:$BO$1660,4,0),"")</f>
        <v/>
      </c>
      <c r="C207" s="174" t="str">
        <f ca="1">IFERROR(VLOOKUP(ROW(A204),'فهرست بها کلی'!$D$13:$BO$1660,5,0),"")</f>
        <v/>
      </c>
      <c r="D207" s="174" t="str">
        <f ca="1">IFERROR(VLOOKUP(ROW(A204),'فهرست بها کلی'!$D$13:$BO$1660,6,0),"")</f>
        <v/>
      </c>
      <c r="E207" s="174" t="str">
        <f ca="1">IFERROR(VLOOKUP(ROW(A204),'فهرست بها کلی'!$D$13:$BO$1660,7,0),"")</f>
        <v/>
      </c>
      <c r="F207" s="174" t="str">
        <f ca="1">IFERROR(VLOOKUP(ROW(A204),'فهرست بها کلی'!$D$13:$BO$1660,8,0),"")</f>
        <v/>
      </c>
      <c r="G207" s="174" t="str">
        <f ca="1">IFERROR(VLOOKUP(ROW(A204),'فهرست بها کلی'!$D$13:$BO$1660,20,0),"")</f>
        <v/>
      </c>
      <c r="H207" s="174" t="str">
        <f ca="1">IFERROR(VLOOKUP(ROW(A204),'فهرست بها کلی'!$D$13:$BO$1660,23,0),"")</f>
        <v/>
      </c>
      <c r="I207" s="174" t="str">
        <f ca="1">IFERROR(VLOOKUP(ROW(A204),'فهرست بها کلی'!$D$13:$BO$1660,26,0),"")</f>
        <v/>
      </c>
      <c r="J207" s="174" t="str">
        <f ca="1">IFERROR(VLOOKUP(ROW(A204),'فهرست بها کلی'!$D$13:$BO$1660,29,0),"")</f>
        <v/>
      </c>
      <c r="K207" s="174" t="str">
        <f ca="1">IFERROR(VLOOKUP(ROW(A204),'فهرست بها کلی'!$D$13:$BO$1660,32,0),"")</f>
        <v/>
      </c>
      <c r="L207" s="174" t="str">
        <f ca="1">IFERROR(VLOOKUP(ROW(A204),'فهرست بها کلی'!$D$13:$BO$1660,35,0),"")</f>
        <v/>
      </c>
      <c r="M207" s="174" t="str">
        <f ca="1">IFERROR(VLOOKUP(ROW(A204),'فهرست بها کلی'!$D$13:$BO$1660,38,0),"")</f>
        <v/>
      </c>
      <c r="N207" s="174" t="str">
        <f ca="1">IFERROR(VLOOKUP(ROW(A204),'فهرست بها کلی'!$D$13:$BO$1660,41,0),"")</f>
        <v/>
      </c>
      <c r="O207" s="174" t="str">
        <f ca="1">IFERROR(VLOOKUP(ROW(A204),'فهرست بها کلی'!$D$13:$BO$1660,44,0),"")</f>
        <v/>
      </c>
      <c r="P207" s="174" t="str">
        <f ca="1">IFERROR(VLOOKUP(ROW(A204),'فهرست بها کلی'!$D$13:$BO$1660,47,0),"")</f>
        <v/>
      </c>
      <c r="Q207" s="174" t="str">
        <f ca="1">IFERROR(VLOOKUP(ROW(A204),'فهرست بها کلی'!$D$13:$BO$1660,50,0),"")</f>
        <v/>
      </c>
      <c r="R207" s="174" t="str">
        <f ca="1">IFERROR(VLOOKUP(ROW(A204),'فهرست بها کلی'!$D$13:$BO$1660,53,0),"")</f>
        <v/>
      </c>
      <c r="S207" s="174" t="str">
        <f ca="1">IFERROR(VLOOKUP(ROW(A204),'فهرست بها کلی'!$D$13:$BO$1660,56,0),"")</f>
        <v/>
      </c>
      <c r="T207" s="174" t="str">
        <f ca="1">IFERROR(VLOOKUP(ROW(A204),'فهرست بها کلی'!$D$13:$BO$1660,59,0),"")</f>
        <v/>
      </c>
      <c r="U207" s="174" t="str">
        <f ca="1">IFERROR(VLOOKUP(ROW(A204),'فهرست بها کلی'!$D$13:$BO$1660,62,0),"")</f>
        <v/>
      </c>
      <c r="V207" s="241">
        <f t="shared" ca="1" si="27"/>
        <v>0</v>
      </c>
      <c r="W207" s="242" t="str">
        <f t="shared" ca="1" si="28"/>
        <v/>
      </c>
      <c r="X207" s="174" t="str">
        <f ca="1">IFERROR(VLOOKUP(ROW(A204),'فهرست بها کلی'!$D$13:$BO$1660,9,0),"")</f>
        <v/>
      </c>
      <c r="Y207" s="174" t="str">
        <f ca="1">IFERROR(VLOOKUP(ROW(A204),'فهرست بها کلی'!$D$13:$BO$1660,10,0),"")</f>
        <v/>
      </c>
      <c r="Z207" s="174" t="str">
        <f ca="1">IFERROR(VLOOKUP(ROW(A204),'فهرست بها کلی'!$D$13:$BO$1660,11,0),"")</f>
        <v/>
      </c>
      <c r="AA207" s="174" t="str">
        <f ca="1">IFERROR(VLOOKUP(ROW(A204),'فهرست بها کلی'!$D$13:$BO$1660,12,0),"")</f>
        <v/>
      </c>
      <c r="AB207" s="243" t="str">
        <f t="shared" ca="1" si="29"/>
        <v/>
      </c>
      <c r="AC207" s="174" t="str">
        <f ca="1">IFERROR(VLOOKUP(ROW(A204),'فهرست بها کلی'!$D$13:$BO$1660,21,0),"")</f>
        <v/>
      </c>
      <c r="AD207" s="174" t="str">
        <f ca="1">IFERROR(VLOOKUP(ROW(A204),'فهرست بها کلی'!$D$13:$BO$1660,24,0),"")</f>
        <v/>
      </c>
      <c r="AE207" s="174" t="str">
        <f ca="1">IFERROR(VLOOKUP(ROW(A204),'فهرست بها کلی'!$D$13:$BO$1660,27,0),"")</f>
        <v/>
      </c>
      <c r="AF207" s="174" t="str">
        <f ca="1">IFERROR(VLOOKUP(ROW(A204),'فهرست بها کلی'!$D$13:$BO$1660,30,0),"")</f>
        <v/>
      </c>
      <c r="AG207" s="174" t="str">
        <f ca="1">IFERROR(VLOOKUP(ROW(A204),'فهرست بها کلی'!$D$13:$BO$1660,33,0),"")</f>
        <v/>
      </c>
      <c r="AH207" s="174" t="str">
        <f ca="1">IFERROR(VLOOKUP(ROW(A204),'فهرست بها کلی'!$D$13:$BO$1660,36,0),"")</f>
        <v/>
      </c>
      <c r="AI207" s="174" t="str">
        <f ca="1">IFERROR(VLOOKUP(ROW(A204),'فهرست بها کلی'!$D$13:$BO$1660,39,0),"")</f>
        <v/>
      </c>
      <c r="AJ207" s="174" t="str">
        <f ca="1">IFERROR(VLOOKUP(ROW(A204),'فهرست بها کلی'!$D$13:$BO$1660,42,0),"")</f>
        <v/>
      </c>
      <c r="AK207" s="174" t="str">
        <f ca="1">IFERROR(VLOOKUP(ROW(A204),'فهرست بها کلی'!$D$13:$BO$1660,45,0),"")</f>
        <v/>
      </c>
      <c r="AL207" s="174" t="str">
        <f ca="1">IFERROR(VLOOKUP(ROW(A204),'فهرست بها کلی'!$D$13:$BO$1660,48,0),"")</f>
        <v/>
      </c>
      <c r="AM207" s="174" t="str">
        <f ca="1">IFERROR(VLOOKUP(ROW(A204),'فهرست بها کلی'!$D$13:$BO$1660,51,0),"")</f>
        <v/>
      </c>
      <c r="AN207" s="174" t="str">
        <f ca="1">IFERROR(VLOOKUP(ROW(A204),'فهرست بها کلی'!$D$13:$BO$1660,54,0),"")</f>
        <v/>
      </c>
      <c r="AO207" s="174" t="str">
        <f ca="1">IFERROR(VLOOKUP(ROW(A204),'فهرست بها کلی'!$D$13:$BO$1660,57,0),"")</f>
        <v/>
      </c>
      <c r="AP207" s="174" t="str">
        <f ca="1">IFERROR(VLOOKUP(ROW(A204),'فهرست بها کلی'!$D$13:$BO$1660,60,0),"")</f>
        <v/>
      </c>
      <c r="AQ207" s="174" t="str">
        <f ca="1">IFERROR(VLOOKUP(ROW(A204),'فهرست بها کلی'!$D$13:$BO$1660,63,0),"")</f>
        <v/>
      </c>
      <c r="AR207" s="244">
        <f t="shared" ca="1" si="30"/>
        <v>0</v>
      </c>
      <c r="AS207" s="174" t="str">
        <f ca="1">IFERROR(VLOOKUP(ROW(A204),'فهرست بها کلی'!$D$13:$BO$1660,22,0),"")</f>
        <v/>
      </c>
      <c r="AT207" s="174" t="str">
        <f ca="1">IFERROR(VLOOKUP(ROW(A204),'فهرست بها کلی'!$D$13:$BO$1660,25,0),"")</f>
        <v/>
      </c>
      <c r="AU207" s="174" t="str">
        <f ca="1">IFERROR(VLOOKUP(ROW(A204),'فهرست بها کلی'!$D$13:$BO$1660,28,0),"")</f>
        <v/>
      </c>
      <c r="AV207" s="174" t="str">
        <f ca="1">IFERROR(VLOOKUP(ROW(A204),'فهرست بها کلی'!$D$13:$BO$1660,31,0),"")</f>
        <v/>
      </c>
      <c r="AW207" s="174" t="str">
        <f ca="1">IFERROR(VLOOKUP(ROW(A204),'فهرست بها کلی'!$D$13:$BO$1660,34,0),"")</f>
        <v/>
      </c>
      <c r="AX207" s="174" t="str">
        <f ca="1">IFERROR(VLOOKUP(ROW(A204),'فهرست بها کلی'!$D$13:$BO$1660,37,0),"")</f>
        <v/>
      </c>
      <c r="AY207" s="174" t="str">
        <f ca="1">IFERROR(VLOOKUP(ROW(A204),'فهرست بها کلی'!$D$13:$BO$1660,40,0),"")</f>
        <v/>
      </c>
      <c r="AZ207" s="174" t="str">
        <f ca="1">IFERROR(VLOOKUP(ROW(A204),'فهرست بها کلی'!$D$13:$BO$1660,43,0),"")</f>
        <v/>
      </c>
      <c r="BA207" s="174" t="str">
        <f ca="1">IFERROR(VLOOKUP(ROW(A204),'فهرست بها کلی'!$D$13:$BO$1660,46,0),"")</f>
        <v/>
      </c>
      <c r="BB207" s="174" t="str">
        <f ca="1">IFERROR(VLOOKUP(ROW(A204),'فهرست بها کلی'!$D$13:$BO$1660,49,0),"")</f>
        <v/>
      </c>
      <c r="BC207" s="174" t="str">
        <f ca="1">IFERROR(VLOOKUP(ROW(A204),'فهرست بها کلی'!$D$13:$BO$1660,52,0),"")</f>
        <v/>
      </c>
      <c r="BD207" s="174" t="str">
        <f ca="1">IFERROR(VLOOKUP(ROW(A204),'فهرست بها کلی'!$D$13:$BO$1660,55,0),"")</f>
        <v/>
      </c>
      <c r="BE207" s="174" t="str">
        <f ca="1">IFERROR(VLOOKUP(ROW(A204),'فهرست بها کلی'!$D$13:$BO$1660,58,0),"")</f>
        <v/>
      </c>
      <c r="BF207" s="174" t="str">
        <f ca="1">IFERROR(VLOOKUP(ROW(A204),'فهرست بها کلی'!$D$13:$BO$1660,61,0),"")</f>
        <v/>
      </c>
      <c r="BG207" s="174" t="str">
        <f ca="1">IFERROR(VLOOKUP(ROW(B204),'فهرست بها کلی'!$D$13:$BO$1660,64,0),"")</f>
        <v/>
      </c>
      <c r="BH207" s="174" t="str">
        <f ca="1">IFERROR(VLOOKUP(ROW(C204),'فهرست بها کلی'!$D$13:$BO$1660,15,0),"")</f>
        <v/>
      </c>
      <c r="BI207" s="245" t="str">
        <f t="shared" ca="1" si="31"/>
        <v xml:space="preserve"> </v>
      </c>
      <c r="BJ207" s="245" t="str">
        <f t="shared" ca="1" si="32"/>
        <v/>
      </c>
      <c r="BK207" s="189" t="str">
        <f t="shared" ca="1" si="33"/>
        <v/>
      </c>
      <c r="BL207" s="168" t="e">
        <f t="shared" ca="1" si="26"/>
        <v>#VALUE!</v>
      </c>
    </row>
    <row r="208" spans="1:64" ht="34.5" customHeight="1">
      <c r="A208" s="174" t="str">
        <f ca="1">IFERROR(VLOOKUP(ROW(A205),'فهرست بها کلی'!$D$13:$BO$1660,1,0),"")</f>
        <v/>
      </c>
      <c r="B208" s="174" t="str">
        <f ca="1">IFERROR(VLOOKUP(ROW(A205),'فهرست بها کلی'!$D$13:$BO$1660,4,0),"")</f>
        <v/>
      </c>
      <c r="C208" s="174" t="str">
        <f ca="1">IFERROR(VLOOKUP(ROW(A205),'فهرست بها کلی'!$D$13:$BO$1660,5,0),"")</f>
        <v/>
      </c>
      <c r="D208" s="174" t="str">
        <f ca="1">IFERROR(VLOOKUP(ROW(A205),'فهرست بها کلی'!$D$13:$BO$1660,6,0),"")</f>
        <v/>
      </c>
      <c r="E208" s="174" t="str">
        <f ca="1">IFERROR(VLOOKUP(ROW(A205),'فهرست بها کلی'!$D$13:$BO$1660,7,0),"")</f>
        <v/>
      </c>
      <c r="F208" s="174" t="str">
        <f ca="1">IFERROR(VLOOKUP(ROW(A205),'فهرست بها کلی'!$D$13:$BO$1660,8,0),"")</f>
        <v/>
      </c>
      <c r="G208" s="174" t="str">
        <f ca="1">IFERROR(VLOOKUP(ROW(A205),'فهرست بها کلی'!$D$13:$BO$1660,20,0),"")</f>
        <v/>
      </c>
      <c r="H208" s="174" t="str">
        <f ca="1">IFERROR(VLOOKUP(ROW(A205),'فهرست بها کلی'!$D$13:$BO$1660,23,0),"")</f>
        <v/>
      </c>
      <c r="I208" s="174" t="str">
        <f ca="1">IFERROR(VLOOKUP(ROW(A205),'فهرست بها کلی'!$D$13:$BO$1660,26,0),"")</f>
        <v/>
      </c>
      <c r="J208" s="174" t="str">
        <f ca="1">IFERROR(VLOOKUP(ROW(A205),'فهرست بها کلی'!$D$13:$BO$1660,29,0),"")</f>
        <v/>
      </c>
      <c r="K208" s="174" t="str">
        <f ca="1">IFERROR(VLOOKUP(ROW(A205),'فهرست بها کلی'!$D$13:$BO$1660,32,0),"")</f>
        <v/>
      </c>
      <c r="L208" s="174" t="str">
        <f ca="1">IFERROR(VLOOKUP(ROW(A205),'فهرست بها کلی'!$D$13:$BO$1660,35,0),"")</f>
        <v/>
      </c>
      <c r="M208" s="174" t="str">
        <f ca="1">IFERROR(VLOOKUP(ROW(A205),'فهرست بها کلی'!$D$13:$BO$1660,38,0),"")</f>
        <v/>
      </c>
      <c r="N208" s="174" t="str">
        <f ca="1">IFERROR(VLOOKUP(ROW(A205),'فهرست بها کلی'!$D$13:$BO$1660,41,0),"")</f>
        <v/>
      </c>
      <c r="O208" s="174" t="str">
        <f ca="1">IFERROR(VLOOKUP(ROW(A205),'فهرست بها کلی'!$D$13:$BO$1660,44,0),"")</f>
        <v/>
      </c>
      <c r="P208" s="174" t="str">
        <f ca="1">IFERROR(VLOOKUP(ROW(A205),'فهرست بها کلی'!$D$13:$BO$1660,47,0),"")</f>
        <v/>
      </c>
      <c r="Q208" s="174" t="str">
        <f ca="1">IFERROR(VLOOKUP(ROW(A205),'فهرست بها کلی'!$D$13:$BO$1660,50,0),"")</f>
        <v/>
      </c>
      <c r="R208" s="174" t="str">
        <f ca="1">IFERROR(VLOOKUP(ROW(A205),'فهرست بها کلی'!$D$13:$BO$1660,53,0),"")</f>
        <v/>
      </c>
      <c r="S208" s="174" t="str">
        <f ca="1">IFERROR(VLOOKUP(ROW(A205),'فهرست بها کلی'!$D$13:$BO$1660,56,0),"")</f>
        <v/>
      </c>
      <c r="T208" s="174" t="str">
        <f ca="1">IFERROR(VLOOKUP(ROW(A205),'فهرست بها کلی'!$D$13:$BO$1660,59,0),"")</f>
        <v/>
      </c>
      <c r="U208" s="174" t="str">
        <f ca="1">IFERROR(VLOOKUP(ROW(A205),'فهرست بها کلی'!$D$13:$BO$1660,62,0),"")</f>
        <v/>
      </c>
      <c r="V208" s="241">
        <f t="shared" ca="1" si="27"/>
        <v>0</v>
      </c>
      <c r="W208" s="242" t="str">
        <f t="shared" ca="1" si="28"/>
        <v/>
      </c>
      <c r="X208" s="174" t="str">
        <f ca="1">IFERROR(VLOOKUP(ROW(A205),'فهرست بها کلی'!$D$13:$BO$1660,9,0),"")</f>
        <v/>
      </c>
      <c r="Y208" s="174" t="str">
        <f ca="1">IFERROR(VLOOKUP(ROW(A205),'فهرست بها کلی'!$D$13:$BO$1660,10,0),"")</f>
        <v/>
      </c>
      <c r="Z208" s="174" t="str">
        <f ca="1">IFERROR(VLOOKUP(ROW(A205),'فهرست بها کلی'!$D$13:$BO$1660,11,0),"")</f>
        <v/>
      </c>
      <c r="AA208" s="174" t="str">
        <f ca="1">IFERROR(VLOOKUP(ROW(A205),'فهرست بها کلی'!$D$13:$BO$1660,12,0),"")</f>
        <v/>
      </c>
      <c r="AB208" s="243" t="str">
        <f t="shared" ca="1" si="29"/>
        <v/>
      </c>
      <c r="AC208" s="174" t="str">
        <f ca="1">IFERROR(VLOOKUP(ROW(A205),'فهرست بها کلی'!$D$13:$BO$1660,21,0),"")</f>
        <v/>
      </c>
      <c r="AD208" s="174" t="str">
        <f ca="1">IFERROR(VLOOKUP(ROW(A205),'فهرست بها کلی'!$D$13:$BO$1660,24,0),"")</f>
        <v/>
      </c>
      <c r="AE208" s="174" t="str">
        <f ca="1">IFERROR(VLOOKUP(ROW(A205),'فهرست بها کلی'!$D$13:$BO$1660,27,0),"")</f>
        <v/>
      </c>
      <c r="AF208" s="174" t="str">
        <f ca="1">IFERROR(VLOOKUP(ROW(A205),'فهرست بها کلی'!$D$13:$BO$1660,30,0),"")</f>
        <v/>
      </c>
      <c r="AG208" s="174" t="str">
        <f ca="1">IFERROR(VLOOKUP(ROW(A205),'فهرست بها کلی'!$D$13:$BO$1660,33,0),"")</f>
        <v/>
      </c>
      <c r="AH208" s="174" t="str">
        <f ca="1">IFERROR(VLOOKUP(ROW(A205),'فهرست بها کلی'!$D$13:$BO$1660,36,0),"")</f>
        <v/>
      </c>
      <c r="AI208" s="174" t="str">
        <f ca="1">IFERROR(VLOOKUP(ROW(A205),'فهرست بها کلی'!$D$13:$BO$1660,39,0),"")</f>
        <v/>
      </c>
      <c r="AJ208" s="174" t="str">
        <f ca="1">IFERROR(VLOOKUP(ROW(A205),'فهرست بها کلی'!$D$13:$BO$1660,42,0),"")</f>
        <v/>
      </c>
      <c r="AK208" s="174" t="str">
        <f ca="1">IFERROR(VLOOKUP(ROW(A205),'فهرست بها کلی'!$D$13:$BO$1660,45,0),"")</f>
        <v/>
      </c>
      <c r="AL208" s="174" t="str">
        <f ca="1">IFERROR(VLOOKUP(ROW(A205),'فهرست بها کلی'!$D$13:$BO$1660,48,0),"")</f>
        <v/>
      </c>
      <c r="AM208" s="174" t="str">
        <f ca="1">IFERROR(VLOOKUP(ROW(A205),'فهرست بها کلی'!$D$13:$BO$1660,51,0),"")</f>
        <v/>
      </c>
      <c r="AN208" s="174" t="str">
        <f ca="1">IFERROR(VLOOKUP(ROW(A205),'فهرست بها کلی'!$D$13:$BO$1660,54,0),"")</f>
        <v/>
      </c>
      <c r="AO208" s="174" t="str">
        <f ca="1">IFERROR(VLOOKUP(ROW(A205),'فهرست بها کلی'!$D$13:$BO$1660,57,0),"")</f>
        <v/>
      </c>
      <c r="AP208" s="174" t="str">
        <f ca="1">IFERROR(VLOOKUP(ROW(A205),'فهرست بها کلی'!$D$13:$BO$1660,60,0),"")</f>
        <v/>
      </c>
      <c r="AQ208" s="174" t="str">
        <f ca="1">IFERROR(VLOOKUP(ROW(A205),'فهرست بها کلی'!$D$13:$BO$1660,63,0),"")</f>
        <v/>
      </c>
      <c r="AR208" s="244">
        <f t="shared" ca="1" si="30"/>
        <v>0</v>
      </c>
      <c r="AS208" s="174" t="str">
        <f ca="1">IFERROR(VLOOKUP(ROW(A205),'فهرست بها کلی'!$D$13:$BO$1660,22,0),"")</f>
        <v/>
      </c>
      <c r="AT208" s="174" t="str">
        <f ca="1">IFERROR(VLOOKUP(ROW(A205),'فهرست بها کلی'!$D$13:$BO$1660,25,0),"")</f>
        <v/>
      </c>
      <c r="AU208" s="174" t="str">
        <f ca="1">IFERROR(VLOOKUP(ROW(A205),'فهرست بها کلی'!$D$13:$BO$1660,28,0),"")</f>
        <v/>
      </c>
      <c r="AV208" s="174" t="str">
        <f ca="1">IFERROR(VLOOKUP(ROW(A205),'فهرست بها کلی'!$D$13:$BO$1660,31,0),"")</f>
        <v/>
      </c>
      <c r="AW208" s="174" t="str">
        <f ca="1">IFERROR(VLOOKUP(ROW(A205),'فهرست بها کلی'!$D$13:$BO$1660,34,0),"")</f>
        <v/>
      </c>
      <c r="AX208" s="174" t="str">
        <f ca="1">IFERROR(VLOOKUP(ROW(A205),'فهرست بها کلی'!$D$13:$BO$1660,37,0),"")</f>
        <v/>
      </c>
      <c r="AY208" s="174" t="str">
        <f ca="1">IFERROR(VLOOKUP(ROW(A205),'فهرست بها کلی'!$D$13:$BO$1660,40,0),"")</f>
        <v/>
      </c>
      <c r="AZ208" s="174" t="str">
        <f ca="1">IFERROR(VLOOKUP(ROW(A205),'فهرست بها کلی'!$D$13:$BO$1660,43,0),"")</f>
        <v/>
      </c>
      <c r="BA208" s="174" t="str">
        <f ca="1">IFERROR(VLOOKUP(ROW(A205),'فهرست بها کلی'!$D$13:$BO$1660,46,0),"")</f>
        <v/>
      </c>
      <c r="BB208" s="174" t="str">
        <f ca="1">IFERROR(VLOOKUP(ROW(A205),'فهرست بها کلی'!$D$13:$BO$1660,49,0),"")</f>
        <v/>
      </c>
      <c r="BC208" s="174" t="str">
        <f ca="1">IFERROR(VLOOKUP(ROW(A205),'فهرست بها کلی'!$D$13:$BO$1660,52,0),"")</f>
        <v/>
      </c>
      <c r="BD208" s="174" t="str">
        <f ca="1">IFERROR(VLOOKUP(ROW(A205),'فهرست بها کلی'!$D$13:$BO$1660,55,0),"")</f>
        <v/>
      </c>
      <c r="BE208" s="174" t="str">
        <f ca="1">IFERROR(VLOOKUP(ROW(A205),'فهرست بها کلی'!$D$13:$BO$1660,58,0),"")</f>
        <v/>
      </c>
      <c r="BF208" s="174" t="str">
        <f ca="1">IFERROR(VLOOKUP(ROW(A205),'فهرست بها کلی'!$D$13:$BO$1660,61,0),"")</f>
        <v/>
      </c>
      <c r="BG208" s="174" t="str">
        <f ca="1">IFERROR(VLOOKUP(ROW(B205),'فهرست بها کلی'!$D$13:$BO$1660,64,0),"")</f>
        <v/>
      </c>
      <c r="BH208" s="174" t="str">
        <f ca="1">IFERROR(VLOOKUP(ROW(C205),'فهرست بها کلی'!$D$13:$BO$1660,15,0),"")</f>
        <v/>
      </c>
      <c r="BI208" s="245" t="str">
        <f t="shared" ca="1" si="31"/>
        <v xml:space="preserve"> </v>
      </c>
      <c r="BJ208" s="245" t="str">
        <f t="shared" ca="1" si="32"/>
        <v/>
      </c>
      <c r="BK208" s="189" t="str">
        <f t="shared" ca="1" si="33"/>
        <v/>
      </c>
      <c r="BL208" s="168" t="e">
        <f t="shared" ca="1" si="26"/>
        <v>#VALUE!</v>
      </c>
    </row>
    <row r="209" spans="1:64" ht="34.5" customHeight="1">
      <c r="A209" s="174" t="str">
        <f ca="1">IFERROR(VLOOKUP(ROW(A206),'فهرست بها کلی'!$D$13:$BO$1660,1,0),"")</f>
        <v/>
      </c>
      <c r="B209" s="174" t="str">
        <f ca="1">IFERROR(VLOOKUP(ROW(A206),'فهرست بها کلی'!$D$13:$BO$1660,4,0),"")</f>
        <v/>
      </c>
      <c r="C209" s="174" t="str">
        <f ca="1">IFERROR(VLOOKUP(ROW(A206),'فهرست بها کلی'!$D$13:$BO$1660,5,0),"")</f>
        <v/>
      </c>
      <c r="D209" s="174" t="str">
        <f ca="1">IFERROR(VLOOKUP(ROW(A206),'فهرست بها کلی'!$D$13:$BO$1660,6,0),"")</f>
        <v/>
      </c>
      <c r="E209" s="174" t="str">
        <f ca="1">IFERROR(VLOOKUP(ROW(A206),'فهرست بها کلی'!$D$13:$BO$1660,7,0),"")</f>
        <v/>
      </c>
      <c r="F209" s="174" t="str">
        <f ca="1">IFERROR(VLOOKUP(ROW(A206),'فهرست بها کلی'!$D$13:$BO$1660,8,0),"")</f>
        <v/>
      </c>
      <c r="G209" s="174" t="str">
        <f ca="1">IFERROR(VLOOKUP(ROW(A206),'فهرست بها کلی'!$D$13:$BO$1660,20,0),"")</f>
        <v/>
      </c>
      <c r="H209" s="174" t="str">
        <f ca="1">IFERROR(VLOOKUP(ROW(A206),'فهرست بها کلی'!$D$13:$BO$1660,23,0),"")</f>
        <v/>
      </c>
      <c r="I209" s="174" t="str">
        <f ca="1">IFERROR(VLOOKUP(ROW(A206),'فهرست بها کلی'!$D$13:$BO$1660,26,0),"")</f>
        <v/>
      </c>
      <c r="J209" s="174" t="str">
        <f ca="1">IFERROR(VLOOKUP(ROW(A206),'فهرست بها کلی'!$D$13:$BO$1660,29,0),"")</f>
        <v/>
      </c>
      <c r="K209" s="174" t="str">
        <f ca="1">IFERROR(VLOOKUP(ROW(A206),'فهرست بها کلی'!$D$13:$BO$1660,32,0),"")</f>
        <v/>
      </c>
      <c r="L209" s="174" t="str">
        <f ca="1">IFERROR(VLOOKUP(ROW(A206),'فهرست بها کلی'!$D$13:$BO$1660,35,0),"")</f>
        <v/>
      </c>
      <c r="M209" s="174" t="str">
        <f ca="1">IFERROR(VLOOKUP(ROW(A206),'فهرست بها کلی'!$D$13:$BO$1660,38,0),"")</f>
        <v/>
      </c>
      <c r="N209" s="174" t="str">
        <f ca="1">IFERROR(VLOOKUP(ROW(A206),'فهرست بها کلی'!$D$13:$BO$1660,41,0),"")</f>
        <v/>
      </c>
      <c r="O209" s="174" t="str">
        <f ca="1">IFERROR(VLOOKUP(ROW(A206),'فهرست بها کلی'!$D$13:$BO$1660,44,0),"")</f>
        <v/>
      </c>
      <c r="P209" s="174" t="str">
        <f ca="1">IFERROR(VLOOKUP(ROW(A206),'فهرست بها کلی'!$D$13:$BO$1660,47,0),"")</f>
        <v/>
      </c>
      <c r="Q209" s="174" t="str">
        <f ca="1">IFERROR(VLOOKUP(ROW(A206),'فهرست بها کلی'!$D$13:$BO$1660,50,0),"")</f>
        <v/>
      </c>
      <c r="R209" s="174" t="str">
        <f ca="1">IFERROR(VLOOKUP(ROW(A206),'فهرست بها کلی'!$D$13:$BO$1660,53,0),"")</f>
        <v/>
      </c>
      <c r="S209" s="174" t="str">
        <f ca="1">IFERROR(VLOOKUP(ROW(A206),'فهرست بها کلی'!$D$13:$BO$1660,56,0),"")</f>
        <v/>
      </c>
      <c r="T209" s="174" t="str">
        <f ca="1">IFERROR(VLOOKUP(ROW(A206),'فهرست بها کلی'!$D$13:$BO$1660,59,0),"")</f>
        <v/>
      </c>
      <c r="U209" s="174" t="str">
        <f ca="1">IFERROR(VLOOKUP(ROW(A206),'فهرست بها کلی'!$D$13:$BO$1660,62,0),"")</f>
        <v/>
      </c>
      <c r="V209" s="241">
        <f t="shared" ca="1" si="27"/>
        <v>0</v>
      </c>
      <c r="W209" s="242" t="str">
        <f t="shared" ca="1" si="28"/>
        <v/>
      </c>
      <c r="X209" s="174" t="str">
        <f ca="1">IFERROR(VLOOKUP(ROW(A206),'فهرست بها کلی'!$D$13:$BO$1660,9,0),"")</f>
        <v/>
      </c>
      <c r="Y209" s="174" t="str">
        <f ca="1">IFERROR(VLOOKUP(ROW(A206),'فهرست بها کلی'!$D$13:$BO$1660,10,0),"")</f>
        <v/>
      </c>
      <c r="Z209" s="174" t="str">
        <f ca="1">IFERROR(VLOOKUP(ROW(A206),'فهرست بها کلی'!$D$13:$BO$1660,11,0),"")</f>
        <v/>
      </c>
      <c r="AA209" s="174" t="str">
        <f ca="1">IFERROR(VLOOKUP(ROW(A206),'فهرست بها کلی'!$D$13:$BO$1660,12,0),"")</f>
        <v/>
      </c>
      <c r="AB209" s="243" t="str">
        <f t="shared" ca="1" si="29"/>
        <v/>
      </c>
      <c r="AC209" s="174" t="str">
        <f ca="1">IFERROR(VLOOKUP(ROW(A206),'فهرست بها کلی'!$D$13:$BO$1660,21,0),"")</f>
        <v/>
      </c>
      <c r="AD209" s="174" t="str">
        <f ca="1">IFERROR(VLOOKUP(ROW(A206),'فهرست بها کلی'!$D$13:$BO$1660,24,0),"")</f>
        <v/>
      </c>
      <c r="AE209" s="174" t="str">
        <f ca="1">IFERROR(VLOOKUP(ROW(A206),'فهرست بها کلی'!$D$13:$BO$1660,27,0),"")</f>
        <v/>
      </c>
      <c r="AF209" s="174" t="str">
        <f ca="1">IFERROR(VLOOKUP(ROW(A206),'فهرست بها کلی'!$D$13:$BO$1660,30,0),"")</f>
        <v/>
      </c>
      <c r="AG209" s="174" t="str">
        <f ca="1">IFERROR(VLOOKUP(ROW(A206),'فهرست بها کلی'!$D$13:$BO$1660,33,0),"")</f>
        <v/>
      </c>
      <c r="AH209" s="174" t="str">
        <f ca="1">IFERROR(VLOOKUP(ROW(A206),'فهرست بها کلی'!$D$13:$BO$1660,36,0),"")</f>
        <v/>
      </c>
      <c r="AI209" s="174" t="str">
        <f ca="1">IFERROR(VLOOKUP(ROW(A206),'فهرست بها کلی'!$D$13:$BO$1660,39,0),"")</f>
        <v/>
      </c>
      <c r="AJ209" s="174" t="str">
        <f ca="1">IFERROR(VLOOKUP(ROW(A206),'فهرست بها کلی'!$D$13:$BO$1660,42,0),"")</f>
        <v/>
      </c>
      <c r="AK209" s="174" t="str">
        <f ca="1">IFERROR(VLOOKUP(ROW(A206),'فهرست بها کلی'!$D$13:$BO$1660,45,0),"")</f>
        <v/>
      </c>
      <c r="AL209" s="174" t="str">
        <f ca="1">IFERROR(VLOOKUP(ROW(A206),'فهرست بها کلی'!$D$13:$BO$1660,48,0),"")</f>
        <v/>
      </c>
      <c r="AM209" s="174" t="str">
        <f ca="1">IFERROR(VLOOKUP(ROW(A206),'فهرست بها کلی'!$D$13:$BO$1660,51,0),"")</f>
        <v/>
      </c>
      <c r="AN209" s="174" t="str">
        <f ca="1">IFERROR(VLOOKUP(ROW(A206),'فهرست بها کلی'!$D$13:$BO$1660,54,0),"")</f>
        <v/>
      </c>
      <c r="AO209" s="174" t="str">
        <f ca="1">IFERROR(VLOOKUP(ROW(A206),'فهرست بها کلی'!$D$13:$BO$1660,57,0),"")</f>
        <v/>
      </c>
      <c r="AP209" s="174" t="str">
        <f ca="1">IFERROR(VLOOKUP(ROW(A206),'فهرست بها کلی'!$D$13:$BO$1660,60,0),"")</f>
        <v/>
      </c>
      <c r="AQ209" s="174" t="str">
        <f ca="1">IFERROR(VLOOKUP(ROW(A206),'فهرست بها کلی'!$D$13:$BO$1660,63,0),"")</f>
        <v/>
      </c>
      <c r="AR209" s="244">
        <f t="shared" ca="1" si="30"/>
        <v>0</v>
      </c>
      <c r="AS209" s="174" t="str">
        <f ca="1">IFERROR(VLOOKUP(ROW(A206),'فهرست بها کلی'!$D$13:$BO$1660,22,0),"")</f>
        <v/>
      </c>
      <c r="AT209" s="174" t="str">
        <f ca="1">IFERROR(VLOOKUP(ROW(A206),'فهرست بها کلی'!$D$13:$BO$1660,25,0),"")</f>
        <v/>
      </c>
      <c r="AU209" s="174" t="str">
        <f ca="1">IFERROR(VLOOKUP(ROW(A206),'فهرست بها کلی'!$D$13:$BO$1660,28,0),"")</f>
        <v/>
      </c>
      <c r="AV209" s="174" t="str">
        <f ca="1">IFERROR(VLOOKUP(ROW(A206),'فهرست بها کلی'!$D$13:$BO$1660,31,0),"")</f>
        <v/>
      </c>
      <c r="AW209" s="174" t="str">
        <f ca="1">IFERROR(VLOOKUP(ROW(A206),'فهرست بها کلی'!$D$13:$BO$1660,34,0),"")</f>
        <v/>
      </c>
      <c r="AX209" s="174" t="str">
        <f ca="1">IFERROR(VLOOKUP(ROW(A206),'فهرست بها کلی'!$D$13:$BO$1660,37,0),"")</f>
        <v/>
      </c>
      <c r="AY209" s="174" t="str">
        <f ca="1">IFERROR(VLOOKUP(ROW(A206),'فهرست بها کلی'!$D$13:$BO$1660,40,0),"")</f>
        <v/>
      </c>
      <c r="AZ209" s="174" t="str">
        <f ca="1">IFERROR(VLOOKUP(ROW(A206),'فهرست بها کلی'!$D$13:$BO$1660,43,0),"")</f>
        <v/>
      </c>
      <c r="BA209" s="174" t="str">
        <f ca="1">IFERROR(VLOOKUP(ROW(A206),'فهرست بها کلی'!$D$13:$BO$1660,46,0),"")</f>
        <v/>
      </c>
      <c r="BB209" s="174" t="str">
        <f ca="1">IFERROR(VLOOKUP(ROW(A206),'فهرست بها کلی'!$D$13:$BO$1660,49,0),"")</f>
        <v/>
      </c>
      <c r="BC209" s="174" t="str">
        <f ca="1">IFERROR(VLOOKUP(ROW(A206),'فهرست بها کلی'!$D$13:$BO$1660,52,0),"")</f>
        <v/>
      </c>
      <c r="BD209" s="174" t="str">
        <f ca="1">IFERROR(VLOOKUP(ROW(A206),'فهرست بها کلی'!$D$13:$BO$1660,55,0),"")</f>
        <v/>
      </c>
      <c r="BE209" s="174" t="str">
        <f ca="1">IFERROR(VLOOKUP(ROW(A206),'فهرست بها کلی'!$D$13:$BO$1660,58,0),"")</f>
        <v/>
      </c>
      <c r="BF209" s="174" t="str">
        <f ca="1">IFERROR(VLOOKUP(ROW(A206),'فهرست بها کلی'!$D$13:$BO$1660,61,0),"")</f>
        <v/>
      </c>
      <c r="BG209" s="174" t="str">
        <f ca="1">IFERROR(VLOOKUP(ROW(B206),'فهرست بها کلی'!$D$13:$BO$1660,64,0),"")</f>
        <v/>
      </c>
      <c r="BH209" s="174" t="str">
        <f ca="1">IFERROR(VLOOKUP(ROW(C206),'فهرست بها کلی'!$D$13:$BO$1660,15,0),"")</f>
        <v/>
      </c>
      <c r="BI209" s="245" t="str">
        <f t="shared" ca="1" si="31"/>
        <v xml:space="preserve"> </v>
      </c>
      <c r="BJ209" s="245" t="str">
        <f t="shared" ca="1" si="32"/>
        <v/>
      </c>
      <c r="BK209" s="189" t="str">
        <f t="shared" ca="1" si="33"/>
        <v/>
      </c>
      <c r="BL209" s="168" t="e">
        <f t="shared" ca="1" si="26"/>
        <v>#VALUE!</v>
      </c>
    </row>
    <row r="210" spans="1:64" ht="34.5" customHeight="1">
      <c r="A210" s="174" t="str">
        <f ca="1">IFERROR(VLOOKUP(ROW(A207),'فهرست بها کلی'!$D$13:$BO$1660,1,0),"")</f>
        <v/>
      </c>
      <c r="B210" s="174" t="str">
        <f ca="1">IFERROR(VLOOKUP(ROW(A207),'فهرست بها کلی'!$D$13:$BO$1660,4,0),"")</f>
        <v/>
      </c>
      <c r="C210" s="174" t="str">
        <f ca="1">IFERROR(VLOOKUP(ROW(A207),'فهرست بها کلی'!$D$13:$BO$1660,5,0),"")</f>
        <v/>
      </c>
      <c r="D210" s="174" t="str">
        <f ca="1">IFERROR(VLOOKUP(ROW(A207),'فهرست بها کلی'!$D$13:$BO$1660,6,0),"")</f>
        <v/>
      </c>
      <c r="E210" s="174" t="str">
        <f ca="1">IFERROR(VLOOKUP(ROW(A207),'فهرست بها کلی'!$D$13:$BO$1660,7,0),"")</f>
        <v/>
      </c>
      <c r="F210" s="174" t="str">
        <f ca="1">IFERROR(VLOOKUP(ROW(A207),'فهرست بها کلی'!$D$13:$BO$1660,8,0),"")</f>
        <v/>
      </c>
      <c r="G210" s="174" t="str">
        <f ca="1">IFERROR(VLOOKUP(ROW(A207),'فهرست بها کلی'!$D$13:$BO$1660,20,0),"")</f>
        <v/>
      </c>
      <c r="H210" s="174" t="str">
        <f ca="1">IFERROR(VLOOKUP(ROW(A207),'فهرست بها کلی'!$D$13:$BO$1660,23,0),"")</f>
        <v/>
      </c>
      <c r="I210" s="174" t="str">
        <f ca="1">IFERROR(VLOOKUP(ROW(A207),'فهرست بها کلی'!$D$13:$BO$1660,26,0),"")</f>
        <v/>
      </c>
      <c r="J210" s="174" t="str">
        <f ca="1">IFERROR(VLOOKUP(ROW(A207),'فهرست بها کلی'!$D$13:$BO$1660,29,0),"")</f>
        <v/>
      </c>
      <c r="K210" s="174" t="str">
        <f ca="1">IFERROR(VLOOKUP(ROW(A207),'فهرست بها کلی'!$D$13:$BO$1660,32,0),"")</f>
        <v/>
      </c>
      <c r="L210" s="174" t="str">
        <f ca="1">IFERROR(VLOOKUP(ROW(A207),'فهرست بها کلی'!$D$13:$BO$1660,35,0),"")</f>
        <v/>
      </c>
      <c r="M210" s="174" t="str">
        <f ca="1">IFERROR(VLOOKUP(ROW(A207),'فهرست بها کلی'!$D$13:$BO$1660,38,0),"")</f>
        <v/>
      </c>
      <c r="N210" s="174" t="str">
        <f ca="1">IFERROR(VLOOKUP(ROW(A207),'فهرست بها کلی'!$D$13:$BO$1660,41,0),"")</f>
        <v/>
      </c>
      <c r="O210" s="174" t="str">
        <f ca="1">IFERROR(VLOOKUP(ROW(A207),'فهرست بها کلی'!$D$13:$BO$1660,44,0),"")</f>
        <v/>
      </c>
      <c r="P210" s="174" t="str">
        <f ca="1">IFERROR(VLOOKUP(ROW(A207),'فهرست بها کلی'!$D$13:$BO$1660,47,0),"")</f>
        <v/>
      </c>
      <c r="Q210" s="174" t="str">
        <f ca="1">IFERROR(VLOOKUP(ROW(A207),'فهرست بها کلی'!$D$13:$BO$1660,50,0),"")</f>
        <v/>
      </c>
      <c r="R210" s="174" t="str">
        <f ca="1">IFERROR(VLOOKUP(ROW(A207),'فهرست بها کلی'!$D$13:$BO$1660,53,0),"")</f>
        <v/>
      </c>
      <c r="S210" s="174" t="str">
        <f ca="1">IFERROR(VLOOKUP(ROW(A207),'فهرست بها کلی'!$D$13:$BO$1660,56,0),"")</f>
        <v/>
      </c>
      <c r="T210" s="174" t="str">
        <f ca="1">IFERROR(VLOOKUP(ROW(A207),'فهرست بها کلی'!$D$13:$BO$1660,59,0),"")</f>
        <v/>
      </c>
      <c r="U210" s="174" t="str">
        <f ca="1">IFERROR(VLOOKUP(ROW(A207),'فهرست بها کلی'!$D$13:$BO$1660,62,0),"")</f>
        <v/>
      </c>
      <c r="V210" s="241">
        <f t="shared" ca="1" si="27"/>
        <v>0</v>
      </c>
      <c r="W210" s="242" t="str">
        <f t="shared" ca="1" si="28"/>
        <v/>
      </c>
      <c r="X210" s="174" t="str">
        <f ca="1">IFERROR(VLOOKUP(ROW(A207),'فهرست بها کلی'!$D$13:$BO$1660,9,0),"")</f>
        <v/>
      </c>
      <c r="Y210" s="174" t="str">
        <f ca="1">IFERROR(VLOOKUP(ROW(A207),'فهرست بها کلی'!$D$13:$BO$1660,10,0),"")</f>
        <v/>
      </c>
      <c r="Z210" s="174" t="str">
        <f ca="1">IFERROR(VLOOKUP(ROW(A207),'فهرست بها کلی'!$D$13:$BO$1660,11,0),"")</f>
        <v/>
      </c>
      <c r="AA210" s="174" t="str">
        <f ca="1">IFERROR(VLOOKUP(ROW(A207),'فهرست بها کلی'!$D$13:$BO$1660,12,0),"")</f>
        <v/>
      </c>
      <c r="AB210" s="243" t="str">
        <f t="shared" ca="1" si="29"/>
        <v/>
      </c>
      <c r="AC210" s="174" t="str">
        <f ca="1">IFERROR(VLOOKUP(ROW(A207),'فهرست بها کلی'!$D$13:$BO$1660,21,0),"")</f>
        <v/>
      </c>
      <c r="AD210" s="174" t="str">
        <f ca="1">IFERROR(VLOOKUP(ROW(A207),'فهرست بها کلی'!$D$13:$BO$1660,24,0),"")</f>
        <v/>
      </c>
      <c r="AE210" s="174" t="str">
        <f ca="1">IFERROR(VLOOKUP(ROW(A207),'فهرست بها کلی'!$D$13:$BO$1660,27,0),"")</f>
        <v/>
      </c>
      <c r="AF210" s="174" t="str">
        <f ca="1">IFERROR(VLOOKUP(ROW(A207),'فهرست بها کلی'!$D$13:$BO$1660,30,0),"")</f>
        <v/>
      </c>
      <c r="AG210" s="174" t="str">
        <f ca="1">IFERROR(VLOOKUP(ROW(A207),'فهرست بها کلی'!$D$13:$BO$1660,33,0),"")</f>
        <v/>
      </c>
      <c r="AH210" s="174" t="str">
        <f ca="1">IFERROR(VLOOKUP(ROW(A207),'فهرست بها کلی'!$D$13:$BO$1660,36,0),"")</f>
        <v/>
      </c>
      <c r="AI210" s="174" t="str">
        <f ca="1">IFERROR(VLOOKUP(ROW(A207),'فهرست بها کلی'!$D$13:$BO$1660,39,0),"")</f>
        <v/>
      </c>
      <c r="AJ210" s="174" t="str">
        <f ca="1">IFERROR(VLOOKUP(ROW(A207),'فهرست بها کلی'!$D$13:$BO$1660,42,0),"")</f>
        <v/>
      </c>
      <c r="AK210" s="174" t="str">
        <f ca="1">IFERROR(VLOOKUP(ROW(A207),'فهرست بها کلی'!$D$13:$BO$1660,45,0),"")</f>
        <v/>
      </c>
      <c r="AL210" s="174" t="str">
        <f ca="1">IFERROR(VLOOKUP(ROW(A207),'فهرست بها کلی'!$D$13:$BO$1660,48,0),"")</f>
        <v/>
      </c>
      <c r="AM210" s="174" t="str">
        <f ca="1">IFERROR(VLOOKUP(ROW(A207),'فهرست بها کلی'!$D$13:$BO$1660,51,0),"")</f>
        <v/>
      </c>
      <c r="AN210" s="174" t="str">
        <f ca="1">IFERROR(VLOOKUP(ROW(A207),'فهرست بها کلی'!$D$13:$BO$1660,54,0),"")</f>
        <v/>
      </c>
      <c r="AO210" s="174" t="str">
        <f ca="1">IFERROR(VLOOKUP(ROW(A207),'فهرست بها کلی'!$D$13:$BO$1660,57,0),"")</f>
        <v/>
      </c>
      <c r="AP210" s="174" t="str">
        <f ca="1">IFERROR(VLOOKUP(ROW(A207),'فهرست بها کلی'!$D$13:$BO$1660,60,0),"")</f>
        <v/>
      </c>
      <c r="AQ210" s="174" t="str">
        <f ca="1">IFERROR(VLOOKUP(ROW(A207),'فهرست بها کلی'!$D$13:$BO$1660,63,0),"")</f>
        <v/>
      </c>
      <c r="AR210" s="244">
        <f t="shared" ca="1" si="30"/>
        <v>0</v>
      </c>
      <c r="AS210" s="174" t="str">
        <f ca="1">IFERROR(VLOOKUP(ROW(A207),'فهرست بها کلی'!$D$13:$BO$1660,22,0),"")</f>
        <v/>
      </c>
      <c r="AT210" s="174" t="str">
        <f ca="1">IFERROR(VLOOKUP(ROW(A207),'فهرست بها کلی'!$D$13:$BO$1660,25,0),"")</f>
        <v/>
      </c>
      <c r="AU210" s="174" t="str">
        <f ca="1">IFERROR(VLOOKUP(ROW(A207),'فهرست بها کلی'!$D$13:$BO$1660,28,0),"")</f>
        <v/>
      </c>
      <c r="AV210" s="174" t="str">
        <f ca="1">IFERROR(VLOOKUP(ROW(A207),'فهرست بها کلی'!$D$13:$BO$1660,31,0),"")</f>
        <v/>
      </c>
      <c r="AW210" s="174" t="str">
        <f ca="1">IFERROR(VLOOKUP(ROW(A207),'فهرست بها کلی'!$D$13:$BO$1660,34,0),"")</f>
        <v/>
      </c>
      <c r="AX210" s="174" t="str">
        <f ca="1">IFERROR(VLOOKUP(ROW(A207),'فهرست بها کلی'!$D$13:$BO$1660,37,0),"")</f>
        <v/>
      </c>
      <c r="AY210" s="174" t="str">
        <f ca="1">IFERROR(VLOOKUP(ROW(A207),'فهرست بها کلی'!$D$13:$BO$1660,40,0),"")</f>
        <v/>
      </c>
      <c r="AZ210" s="174" t="str">
        <f ca="1">IFERROR(VLOOKUP(ROW(A207),'فهرست بها کلی'!$D$13:$BO$1660,43,0),"")</f>
        <v/>
      </c>
      <c r="BA210" s="174" t="str">
        <f ca="1">IFERROR(VLOOKUP(ROW(A207),'فهرست بها کلی'!$D$13:$BO$1660,46,0),"")</f>
        <v/>
      </c>
      <c r="BB210" s="174" t="str">
        <f ca="1">IFERROR(VLOOKUP(ROW(A207),'فهرست بها کلی'!$D$13:$BO$1660,49,0),"")</f>
        <v/>
      </c>
      <c r="BC210" s="174" t="str">
        <f ca="1">IFERROR(VLOOKUP(ROW(A207),'فهرست بها کلی'!$D$13:$BO$1660,52,0),"")</f>
        <v/>
      </c>
      <c r="BD210" s="174" t="str">
        <f ca="1">IFERROR(VLOOKUP(ROW(A207),'فهرست بها کلی'!$D$13:$BO$1660,55,0),"")</f>
        <v/>
      </c>
      <c r="BE210" s="174" t="str">
        <f ca="1">IFERROR(VLOOKUP(ROW(A207),'فهرست بها کلی'!$D$13:$BO$1660,58,0),"")</f>
        <v/>
      </c>
      <c r="BF210" s="174" t="str">
        <f ca="1">IFERROR(VLOOKUP(ROW(A207),'فهرست بها کلی'!$D$13:$BO$1660,61,0),"")</f>
        <v/>
      </c>
      <c r="BG210" s="174" t="str">
        <f ca="1">IFERROR(VLOOKUP(ROW(B207),'فهرست بها کلی'!$D$13:$BO$1660,64,0),"")</f>
        <v/>
      </c>
      <c r="BH210" s="174" t="str">
        <f ca="1">IFERROR(VLOOKUP(ROW(C207),'فهرست بها کلی'!$D$13:$BO$1660,15,0),"")</f>
        <v/>
      </c>
      <c r="BI210" s="245" t="str">
        <f t="shared" ca="1" si="31"/>
        <v xml:space="preserve"> </v>
      </c>
      <c r="BJ210" s="245" t="str">
        <f t="shared" ca="1" si="32"/>
        <v/>
      </c>
      <c r="BK210" s="189" t="str">
        <f t="shared" ca="1" si="33"/>
        <v/>
      </c>
      <c r="BL210" s="168" t="e">
        <f t="shared" ca="1" si="26"/>
        <v>#VALUE!</v>
      </c>
    </row>
    <row r="211" spans="1:64" ht="34.5" customHeight="1">
      <c r="A211" s="174" t="str">
        <f ca="1">IFERROR(VLOOKUP(ROW(A208),'فهرست بها کلی'!$D$13:$BO$1660,1,0),"")</f>
        <v/>
      </c>
      <c r="B211" s="174" t="str">
        <f ca="1">IFERROR(VLOOKUP(ROW(A208),'فهرست بها کلی'!$D$13:$BO$1660,4,0),"")</f>
        <v/>
      </c>
      <c r="C211" s="174" t="str">
        <f ca="1">IFERROR(VLOOKUP(ROW(A208),'فهرست بها کلی'!$D$13:$BO$1660,5,0),"")</f>
        <v/>
      </c>
      <c r="D211" s="174" t="str">
        <f ca="1">IFERROR(VLOOKUP(ROW(A208),'فهرست بها کلی'!$D$13:$BO$1660,6,0),"")</f>
        <v/>
      </c>
      <c r="E211" s="174" t="str">
        <f ca="1">IFERROR(VLOOKUP(ROW(A208),'فهرست بها کلی'!$D$13:$BO$1660,7,0),"")</f>
        <v/>
      </c>
      <c r="F211" s="174" t="str">
        <f ca="1">IFERROR(VLOOKUP(ROW(A208),'فهرست بها کلی'!$D$13:$BO$1660,8,0),"")</f>
        <v/>
      </c>
      <c r="G211" s="174" t="str">
        <f ca="1">IFERROR(VLOOKUP(ROW(A208),'فهرست بها کلی'!$D$13:$BO$1660,20,0),"")</f>
        <v/>
      </c>
      <c r="H211" s="174" t="str">
        <f ca="1">IFERROR(VLOOKUP(ROW(A208),'فهرست بها کلی'!$D$13:$BO$1660,23,0),"")</f>
        <v/>
      </c>
      <c r="I211" s="174" t="str">
        <f ca="1">IFERROR(VLOOKUP(ROW(A208),'فهرست بها کلی'!$D$13:$BO$1660,26,0),"")</f>
        <v/>
      </c>
      <c r="J211" s="174" t="str">
        <f ca="1">IFERROR(VLOOKUP(ROW(A208),'فهرست بها کلی'!$D$13:$BO$1660,29,0),"")</f>
        <v/>
      </c>
      <c r="K211" s="174" t="str">
        <f ca="1">IFERROR(VLOOKUP(ROW(A208),'فهرست بها کلی'!$D$13:$BO$1660,32,0),"")</f>
        <v/>
      </c>
      <c r="L211" s="174" t="str">
        <f ca="1">IFERROR(VLOOKUP(ROW(A208),'فهرست بها کلی'!$D$13:$BO$1660,35,0),"")</f>
        <v/>
      </c>
      <c r="M211" s="174" t="str">
        <f ca="1">IFERROR(VLOOKUP(ROW(A208),'فهرست بها کلی'!$D$13:$BO$1660,38,0),"")</f>
        <v/>
      </c>
      <c r="N211" s="174" t="str">
        <f ca="1">IFERROR(VLOOKUP(ROW(A208),'فهرست بها کلی'!$D$13:$BO$1660,41,0),"")</f>
        <v/>
      </c>
      <c r="O211" s="174" t="str">
        <f ca="1">IFERROR(VLOOKUP(ROW(A208),'فهرست بها کلی'!$D$13:$BO$1660,44,0),"")</f>
        <v/>
      </c>
      <c r="P211" s="174" t="str">
        <f ca="1">IFERROR(VLOOKUP(ROW(A208),'فهرست بها کلی'!$D$13:$BO$1660,47,0),"")</f>
        <v/>
      </c>
      <c r="Q211" s="174" t="str">
        <f ca="1">IFERROR(VLOOKUP(ROW(A208),'فهرست بها کلی'!$D$13:$BO$1660,50,0),"")</f>
        <v/>
      </c>
      <c r="R211" s="174" t="str">
        <f ca="1">IFERROR(VLOOKUP(ROW(A208),'فهرست بها کلی'!$D$13:$BO$1660,53,0),"")</f>
        <v/>
      </c>
      <c r="S211" s="174" t="str">
        <f ca="1">IFERROR(VLOOKUP(ROW(A208),'فهرست بها کلی'!$D$13:$BO$1660,56,0),"")</f>
        <v/>
      </c>
      <c r="T211" s="174" t="str">
        <f ca="1">IFERROR(VLOOKUP(ROW(A208),'فهرست بها کلی'!$D$13:$BO$1660,59,0),"")</f>
        <v/>
      </c>
      <c r="U211" s="174" t="str">
        <f ca="1">IFERROR(VLOOKUP(ROW(A208),'فهرست بها کلی'!$D$13:$BO$1660,62,0),"")</f>
        <v/>
      </c>
      <c r="V211" s="241">
        <f t="shared" ca="1" si="27"/>
        <v>0</v>
      </c>
      <c r="W211" s="242" t="str">
        <f t="shared" ca="1" si="28"/>
        <v/>
      </c>
      <c r="X211" s="174" t="str">
        <f ca="1">IFERROR(VLOOKUP(ROW(A208),'فهرست بها کلی'!$D$13:$BO$1660,9,0),"")</f>
        <v/>
      </c>
      <c r="Y211" s="174" t="str">
        <f ca="1">IFERROR(VLOOKUP(ROW(A208),'فهرست بها کلی'!$D$13:$BO$1660,10,0),"")</f>
        <v/>
      </c>
      <c r="Z211" s="174" t="str">
        <f ca="1">IFERROR(VLOOKUP(ROW(A208),'فهرست بها کلی'!$D$13:$BO$1660,11,0),"")</f>
        <v/>
      </c>
      <c r="AA211" s="174" t="str">
        <f ca="1">IFERROR(VLOOKUP(ROW(A208),'فهرست بها کلی'!$D$13:$BO$1660,12,0),"")</f>
        <v/>
      </c>
      <c r="AB211" s="243" t="str">
        <f t="shared" ca="1" si="29"/>
        <v/>
      </c>
      <c r="AC211" s="174" t="str">
        <f ca="1">IFERROR(VLOOKUP(ROW(A208),'فهرست بها کلی'!$D$13:$BO$1660,21,0),"")</f>
        <v/>
      </c>
      <c r="AD211" s="174" t="str">
        <f ca="1">IFERROR(VLOOKUP(ROW(A208),'فهرست بها کلی'!$D$13:$BO$1660,24,0),"")</f>
        <v/>
      </c>
      <c r="AE211" s="174" t="str">
        <f ca="1">IFERROR(VLOOKUP(ROW(A208),'فهرست بها کلی'!$D$13:$BO$1660,27,0),"")</f>
        <v/>
      </c>
      <c r="AF211" s="174" t="str">
        <f ca="1">IFERROR(VLOOKUP(ROW(A208),'فهرست بها کلی'!$D$13:$BO$1660,30,0),"")</f>
        <v/>
      </c>
      <c r="AG211" s="174" t="str">
        <f ca="1">IFERROR(VLOOKUP(ROW(A208),'فهرست بها کلی'!$D$13:$BO$1660,33,0),"")</f>
        <v/>
      </c>
      <c r="AH211" s="174" t="str">
        <f ca="1">IFERROR(VLOOKUP(ROW(A208),'فهرست بها کلی'!$D$13:$BO$1660,36,0),"")</f>
        <v/>
      </c>
      <c r="AI211" s="174" t="str">
        <f ca="1">IFERROR(VLOOKUP(ROW(A208),'فهرست بها کلی'!$D$13:$BO$1660,39,0),"")</f>
        <v/>
      </c>
      <c r="AJ211" s="174" t="str">
        <f ca="1">IFERROR(VLOOKUP(ROW(A208),'فهرست بها کلی'!$D$13:$BO$1660,42,0),"")</f>
        <v/>
      </c>
      <c r="AK211" s="174" t="str">
        <f ca="1">IFERROR(VLOOKUP(ROW(A208),'فهرست بها کلی'!$D$13:$BO$1660,45,0),"")</f>
        <v/>
      </c>
      <c r="AL211" s="174" t="str">
        <f ca="1">IFERROR(VLOOKUP(ROW(A208),'فهرست بها کلی'!$D$13:$BO$1660,48,0),"")</f>
        <v/>
      </c>
      <c r="AM211" s="174" t="str">
        <f ca="1">IFERROR(VLOOKUP(ROW(A208),'فهرست بها کلی'!$D$13:$BO$1660,51,0),"")</f>
        <v/>
      </c>
      <c r="AN211" s="174" t="str">
        <f ca="1">IFERROR(VLOOKUP(ROW(A208),'فهرست بها کلی'!$D$13:$BO$1660,54,0),"")</f>
        <v/>
      </c>
      <c r="AO211" s="174" t="str">
        <f ca="1">IFERROR(VLOOKUP(ROW(A208),'فهرست بها کلی'!$D$13:$BO$1660,57,0),"")</f>
        <v/>
      </c>
      <c r="AP211" s="174" t="str">
        <f ca="1">IFERROR(VLOOKUP(ROW(A208),'فهرست بها کلی'!$D$13:$BO$1660,60,0),"")</f>
        <v/>
      </c>
      <c r="AQ211" s="174" t="str">
        <f ca="1">IFERROR(VLOOKUP(ROW(A208),'فهرست بها کلی'!$D$13:$BO$1660,63,0),"")</f>
        <v/>
      </c>
      <c r="AR211" s="244">
        <f t="shared" ca="1" si="30"/>
        <v>0</v>
      </c>
      <c r="AS211" s="174" t="str">
        <f ca="1">IFERROR(VLOOKUP(ROW(A208),'فهرست بها کلی'!$D$13:$BO$1660,22,0),"")</f>
        <v/>
      </c>
      <c r="AT211" s="174" t="str">
        <f ca="1">IFERROR(VLOOKUP(ROW(A208),'فهرست بها کلی'!$D$13:$BO$1660,25,0),"")</f>
        <v/>
      </c>
      <c r="AU211" s="174" t="str">
        <f ca="1">IFERROR(VLOOKUP(ROW(A208),'فهرست بها کلی'!$D$13:$BO$1660,28,0),"")</f>
        <v/>
      </c>
      <c r="AV211" s="174" t="str">
        <f ca="1">IFERROR(VLOOKUP(ROW(A208),'فهرست بها کلی'!$D$13:$BO$1660,31,0),"")</f>
        <v/>
      </c>
      <c r="AW211" s="174" t="str">
        <f ca="1">IFERROR(VLOOKUP(ROW(A208),'فهرست بها کلی'!$D$13:$BO$1660,34,0),"")</f>
        <v/>
      </c>
      <c r="AX211" s="174" t="str">
        <f ca="1">IFERROR(VLOOKUP(ROW(A208),'فهرست بها کلی'!$D$13:$BO$1660,37,0),"")</f>
        <v/>
      </c>
      <c r="AY211" s="174" t="str">
        <f ca="1">IFERROR(VLOOKUP(ROW(A208),'فهرست بها کلی'!$D$13:$BO$1660,40,0),"")</f>
        <v/>
      </c>
      <c r="AZ211" s="174" t="str">
        <f ca="1">IFERROR(VLOOKUP(ROW(A208),'فهرست بها کلی'!$D$13:$BO$1660,43,0),"")</f>
        <v/>
      </c>
      <c r="BA211" s="174" t="str">
        <f ca="1">IFERROR(VLOOKUP(ROW(A208),'فهرست بها کلی'!$D$13:$BO$1660,46,0),"")</f>
        <v/>
      </c>
      <c r="BB211" s="174" t="str">
        <f ca="1">IFERROR(VLOOKUP(ROW(A208),'فهرست بها کلی'!$D$13:$BO$1660,49,0),"")</f>
        <v/>
      </c>
      <c r="BC211" s="174" t="str">
        <f ca="1">IFERROR(VLOOKUP(ROW(A208),'فهرست بها کلی'!$D$13:$BO$1660,52,0),"")</f>
        <v/>
      </c>
      <c r="BD211" s="174" t="str">
        <f ca="1">IFERROR(VLOOKUP(ROW(A208),'فهرست بها کلی'!$D$13:$BO$1660,55,0),"")</f>
        <v/>
      </c>
      <c r="BE211" s="174" t="str">
        <f ca="1">IFERROR(VLOOKUP(ROW(A208),'فهرست بها کلی'!$D$13:$BO$1660,58,0),"")</f>
        <v/>
      </c>
      <c r="BF211" s="174" t="str">
        <f ca="1">IFERROR(VLOOKUP(ROW(A208),'فهرست بها کلی'!$D$13:$BO$1660,61,0),"")</f>
        <v/>
      </c>
      <c r="BG211" s="174" t="str">
        <f ca="1">IFERROR(VLOOKUP(ROW(B208),'فهرست بها کلی'!$D$13:$BO$1660,64,0),"")</f>
        <v/>
      </c>
      <c r="BH211" s="174" t="str">
        <f ca="1">IFERROR(VLOOKUP(ROW(C208),'فهرست بها کلی'!$D$13:$BO$1660,15,0),"")</f>
        <v/>
      </c>
      <c r="BI211" s="245" t="str">
        <f t="shared" ca="1" si="31"/>
        <v xml:space="preserve"> </v>
      </c>
      <c r="BJ211" s="245" t="str">
        <f t="shared" ca="1" si="32"/>
        <v/>
      </c>
      <c r="BK211" s="189" t="str">
        <f t="shared" ca="1" si="33"/>
        <v/>
      </c>
      <c r="BL211" s="168" t="e">
        <f t="shared" ca="1" si="26"/>
        <v>#VALUE!</v>
      </c>
    </row>
    <row r="212" spans="1:64" ht="34.5" customHeight="1">
      <c r="A212" s="174" t="str">
        <f ca="1">IFERROR(VLOOKUP(ROW(A209),'فهرست بها کلی'!$D$13:$BO$1660,1,0),"")</f>
        <v/>
      </c>
      <c r="B212" s="174" t="str">
        <f ca="1">IFERROR(VLOOKUP(ROW(A209),'فهرست بها کلی'!$D$13:$BO$1660,4,0),"")</f>
        <v/>
      </c>
      <c r="C212" s="174" t="str">
        <f ca="1">IFERROR(VLOOKUP(ROW(A209),'فهرست بها کلی'!$D$13:$BO$1660,5,0),"")</f>
        <v/>
      </c>
      <c r="D212" s="174" t="str">
        <f ca="1">IFERROR(VLOOKUP(ROW(A209),'فهرست بها کلی'!$D$13:$BO$1660,6,0),"")</f>
        <v/>
      </c>
      <c r="E212" s="174" t="str">
        <f ca="1">IFERROR(VLOOKUP(ROW(A209),'فهرست بها کلی'!$D$13:$BO$1660,7,0),"")</f>
        <v/>
      </c>
      <c r="F212" s="174" t="str">
        <f ca="1">IFERROR(VLOOKUP(ROW(A209),'فهرست بها کلی'!$D$13:$BO$1660,8,0),"")</f>
        <v/>
      </c>
      <c r="G212" s="174" t="str">
        <f ca="1">IFERROR(VLOOKUP(ROW(A209),'فهرست بها کلی'!$D$13:$BO$1660,20,0),"")</f>
        <v/>
      </c>
      <c r="H212" s="174" t="str">
        <f ca="1">IFERROR(VLOOKUP(ROW(A209),'فهرست بها کلی'!$D$13:$BO$1660,23,0),"")</f>
        <v/>
      </c>
      <c r="I212" s="174" t="str">
        <f ca="1">IFERROR(VLOOKUP(ROW(A209),'فهرست بها کلی'!$D$13:$BO$1660,26,0),"")</f>
        <v/>
      </c>
      <c r="J212" s="174" t="str">
        <f ca="1">IFERROR(VLOOKUP(ROW(A209),'فهرست بها کلی'!$D$13:$BO$1660,29,0),"")</f>
        <v/>
      </c>
      <c r="K212" s="174" t="str">
        <f ca="1">IFERROR(VLOOKUP(ROW(A209),'فهرست بها کلی'!$D$13:$BO$1660,32,0),"")</f>
        <v/>
      </c>
      <c r="L212" s="174" t="str">
        <f ca="1">IFERROR(VLOOKUP(ROW(A209),'فهرست بها کلی'!$D$13:$BO$1660,35,0),"")</f>
        <v/>
      </c>
      <c r="M212" s="174" t="str">
        <f ca="1">IFERROR(VLOOKUP(ROW(A209),'فهرست بها کلی'!$D$13:$BO$1660,38,0),"")</f>
        <v/>
      </c>
      <c r="N212" s="174" t="str">
        <f ca="1">IFERROR(VLOOKUP(ROW(A209),'فهرست بها کلی'!$D$13:$BO$1660,41,0),"")</f>
        <v/>
      </c>
      <c r="O212" s="174" t="str">
        <f ca="1">IFERROR(VLOOKUP(ROW(A209),'فهرست بها کلی'!$D$13:$BO$1660,44,0),"")</f>
        <v/>
      </c>
      <c r="P212" s="174" t="str">
        <f ca="1">IFERROR(VLOOKUP(ROW(A209),'فهرست بها کلی'!$D$13:$BO$1660,47,0),"")</f>
        <v/>
      </c>
      <c r="Q212" s="174" t="str">
        <f ca="1">IFERROR(VLOOKUP(ROW(A209),'فهرست بها کلی'!$D$13:$BO$1660,50,0),"")</f>
        <v/>
      </c>
      <c r="R212" s="174" t="str">
        <f ca="1">IFERROR(VLOOKUP(ROW(A209),'فهرست بها کلی'!$D$13:$BO$1660,53,0),"")</f>
        <v/>
      </c>
      <c r="S212" s="174" t="str">
        <f ca="1">IFERROR(VLOOKUP(ROW(A209),'فهرست بها کلی'!$D$13:$BO$1660,56,0),"")</f>
        <v/>
      </c>
      <c r="T212" s="174" t="str">
        <f ca="1">IFERROR(VLOOKUP(ROW(A209),'فهرست بها کلی'!$D$13:$BO$1660,59,0),"")</f>
        <v/>
      </c>
      <c r="U212" s="174" t="str">
        <f ca="1">IFERROR(VLOOKUP(ROW(A209),'فهرست بها کلی'!$D$13:$BO$1660,62,0),"")</f>
        <v/>
      </c>
      <c r="V212" s="241">
        <f t="shared" ca="1" si="27"/>
        <v>0</v>
      </c>
      <c r="W212" s="242" t="str">
        <f t="shared" ca="1" si="28"/>
        <v/>
      </c>
      <c r="X212" s="174" t="str">
        <f ca="1">IFERROR(VLOOKUP(ROW(A209),'فهرست بها کلی'!$D$13:$BO$1660,9,0),"")</f>
        <v/>
      </c>
      <c r="Y212" s="174" t="str">
        <f ca="1">IFERROR(VLOOKUP(ROW(A209),'فهرست بها کلی'!$D$13:$BO$1660,10,0),"")</f>
        <v/>
      </c>
      <c r="Z212" s="174" t="str">
        <f ca="1">IFERROR(VLOOKUP(ROW(A209),'فهرست بها کلی'!$D$13:$BO$1660,11,0),"")</f>
        <v/>
      </c>
      <c r="AA212" s="174" t="str">
        <f ca="1">IFERROR(VLOOKUP(ROW(A209),'فهرست بها کلی'!$D$13:$BO$1660,12,0),"")</f>
        <v/>
      </c>
      <c r="AB212" s="243" t="str">
        <f t="shared" ca="1" si="29"/>
        <v/>
      </c>
      <c r="AC212" s="174" t="str">
        <f ca="1">IFERROR(VLOOKUP(ROW(A209),'فهرست بها کلی'!$D$13:$BO$1660,21,0),"")</f>
        <v/>
      </c>
      <c r="AD212" s="174" t="str">
        <f ca="1">IFERROR(VLOOKUP(ROW(A209),'فهرست بها کلی'!$D$13:$BO$1660,24,0),"")</f>
        <v/>
      </c>
      <c r="AE212" s="174" t="str">
        <f ca="1">IFERROR(VLOOKUP(ROW(A209),'فهرست بها کلی'!$D$13:$BO$1660,27,0),"")</f>
        <v/>
      </c>
      <c r="AF212" s="174" t="str">
        <f ca="1">IFERROR(VLOOKUP(ROW(A209),'فهرست بها کلی'!$D$13:$BO$1660,30,0),"")</f>
        <v/>
      </c>
      <c r="AG212" s="174" t="str">
        <f ca="1">IFERROR(VLOOKUP(ROW(A209),'فهرست بها کلی'!$D$13:$BO$1660,33,0),"")</f>
        <v/>
      </c>
      <c r="AH212" s="174" t="str">
        <f ca="1">IFERROR(VLOOKUP(ROW(A209),'فهرست بها کلی'!$D$13:$BO$1660,36,0),"")</f>
        <v/>
      </c>
      <c r="AI212" s="174" t="str">
        <f ca="1">IFERROR(VLOOKUP(ROW(A209),'فهرست بها کلی'!$D$13:$BO$1660,39,0),"")</f>
        <v/>
      </c>
      <c r="AJ212" s="174" t="str">
        <f ca="1">IFERROR(VLOOKUP(ROW(A209),'فهرست بها کلی'!$D$13:$BO$1660,42,0),"")</f>
        <v/>
      </c>
      <c r="AK212" s="174" t="str">
        <f ca="1">IFERROR(VLOOKUP(ROW(A209),'فهرست بها کلی'!$D$13:$BO$1660,45,0),"")</f>
        <v/>
      </c>
      <c r="AL212" s="174" t="str">
        <f ca="1">IFERROR(VLOOKUP(ROW(A209),'فهرست بها کلی'!$D$13:$BO$1660,48,0),"")</f>
        <v/>
      </c>
      <c r="AM212" s="174" t="str">
        <f ca="1">IFERROR(VLOOKUP(ROW(A209),'فهرست بها کلی'!$D$13:$BO$1660,51,0),"")</f>
        <v/>
      </c>
      <c r="AN212" s="174" t="str">
        <f ca="1">IFERROR(VLOOKUP(ROW(A209),'فهرست بها کلی'!$D$13:$BO$1660,54,0),"")</f>
        <v/>
      </c>
      <c r="AO212" s="174" t="str">
        <f ca="1">IFERROR(VLOOKUP(ROW(A209),'فهرست بها کلی'!$D$13:$BO$1660,57,0),"")</f>
        <v/>
      </c>
      <c r="AP212" s="174" t="str">
        <f ca="1">IFERROR(VLOOKUP(ROW(A209),'فهرست بها کلی'!$D$13:$BO$1660,60,0),"")</f>
        <v/>
      </c>
      <c r="AQ212" s="174" t="str">
        <f ca="1">IFERROR(VLOOKUP(ROW(A209),'فهرست بها کلی'!$D$13:$BO$1660,63,0),"")</f>
        <v/>
      </c>
      <c r="AR212" s="244">
        <f t="shared" ca="1" si="30"/>
        <v>0</v>
      </c>
      <c r="AS212" s="174" t="str">
        <f ca="1">IFERROR(VLOOKUP(ROW(A209),'فهرست بها کلی'!$D$13:$BO$1660,22,0),"")</f>
        <v/>
      </c>
      <c r="AT212" s="174" t="str">
        <f ca="1">IFERROR(VLOOKUP(ROW(A209),'فهرست بها کلی'!$D$13:$BO$1660,25,0),"")</f>
        <v/>
      </c>
      <c r="AU212" s="174" t="str">
        <f ca="1">IFERROR(VLOOKUP(ROW(A209),'فهرست بها کلی'!$D$13:$BO$1660,28,0),"")</f>
        <v/>
      </c>
      <c r="AV212" s="174" t="str">
        <f ca="1">IFERROR(VLOOKUP(ROW(A209),'فهرست بها کلی'!$D$13:$BO$1660,31,0),"")</f>
        <v/>
      </c>
      <c r="AW212" s="174" t="str">
        <f ca="1">IFERROR(VLOOKUP(ROW(A209),'فهرست بها کلی'!$D$13:$BO$1660,34,0),"")</f>
        <v/>
      </c>
      <c r="AX212" s="174" t="str">
        <f ca="1">IFERROR(VLOOKUP(ROW(A209),'فهرست بها کلی'!$D$13:$BO$1660,37,0),"")</f>
        <v/>
      </c>
      <c r="AY212" s="174" t="str">
        <f ca="1">IFERROR(VLOOKUP(ROW(A209),'فهرست بها کلی'!$D$13:$BO$1660,40,0),"")</f>
        <v/>
      </c>
      <c r="AZ212" s="174" t="str">
        <f ca="1">IFERROR(VLOOKUP(ROW(A209),'فهرست بها کلی'!$D$13:$BO$1660,43,0),"")</f>
        <v/>
      </c>
      <c r="BA212" s="174" t="str">
        <f ca="1">IFERROR(VLOOKUP(ROW(A209),'فهرست بها کلی'!$D$13:$BO$1660,46,0),"")</f>
        <v/>
      </c>
      <c r="BB212" s="174" t="str">
        <f ca="1">IFERROR(VLOOKUP(ROW(A209),'فهرست بها کلی'!$D$13:$BO$1660,49,0),"")</f>
        <v/>
      </c>
      <c r="BC212" s="174" t="str">
        <f ca="1">IFERROR(VLOOKUP(ROW(A209),'فهرست بها کلی'!$D$13:$BO$1660,52,0),"")</f>
        <v/>
      </c>
      <c r="BD212" s="174" t="str">
        <f ca="1">IFERROR(VLOOKUP(ROW(A209),'فهرست بها کلی'!$D$13:$BO$1660,55,0),"")</f>
        <v/>
      </c>
      <c r="BE212" s="174" t="str">
        <f ca="1">IFERROR(VLOOKUP(ROW(A209),'فهرست بها کلی'!$D$13:$BO$1660,58,0),"")</f>
        <v/>
      </c>
      <c r="BF212" s="174" t="str">
        <f ca="1">IFERROR(VLOOKUP(ROW(A209),'فهرست بها کلی'!$D$13:$BO$1660,61,0),"")</f>
        <v/>
      </c>
      <c r="BG212" s="174" t="str">
        <f ca="1">IFERROR(VLOOKUP(ROW(B209),'فهرست بها کلی'!$D$13:$BO$1660,64,0),"")</f>
        <v/>
      </c>
      <c r="BH212" s="174" t="str">
        <f ca="1">IFERROR(VLOOKUP(ROW(C209),'فهرست بها کلی'!$D$13:$BO$1660,15,0),"")</f>
        <v/>
      </c>
      <c r="BI212" s="245" t="str">
        <f t="shared" ca="1" si="31"/>
        <v xml:space="preserve"> </v>
      </c>
      <c r="BJ212" s="245" t="str">
        <f t="shared" ca="1" si="32"/>
        <v/>
      </c>
      <c r="BK212" s="189" t="str">
        <f t="shared" ca="1" si="33"/>
        <v/>
      </c>
      <c r="BL212" s="168" t="e">
        <f t="shared" ca="1" si="26"/>
        <v>#VALUE!</v>
      </c>
    </row>
    <row r="213" spans="1:64" ht="34.5" customHeight="1">
      <c r="A213" s="174" t="str">
        <f ca="1">IFERROR(VLOOKUP(ROW(A210),'فهرست بها کلی'!$D$13:$BO$1660,1,0),"")</f>
        <v/>
      </c>
      <c r="B213" s="174" t="str">
        <f ca="1">IFERROR(VLOOKUP(ROW(A210),'فهرست بها کلی'!$D$13:$BO$1660,4,0),"")</f>
        <v/>
      </c>
      <c r="C213" s="174" t="str">
        <f ca="1">IFERROR(VLOOKUP(ROW(A210),'فهرست بها کلی'!$D$13:$BO$1660,5,0),"")</f>
        <v/>
      </c>
      <c r="D213" s="174" t="str">
        <f ca="1">IFERROR(VLOOKUP(ROW(A210),'فهرست بها کلی'!$D$13:$BO$1660,6,0),"")</f>
        <v/>
      </c>
      <c r="E213" s="174" t="str">
        <f ca="1">IFERROR(VLOOKUP(ROW(A210),'فهرست بها کلی'!$D$13:$BO$1660,7,0),"")</f>
        <v/>
      </c>
      <c r="F213" s="174" t="str">
        <f ca="1">IFERROR(VLOOKUP(ROW(A210),'فهرست بها کلی'!$D$13:$BO$1660,8,0),"")</f>
        <v/>
      </c>
      <c r="G213" s="174" t="str">
        <f ca="1">IFERROR(VLOOKUP(ROW(A210),'فهرست بها کلی'!$D$13:$BO$1660,20,0),"")</f>
        <v/>
      </c>
      <c r="H213" s="174" t="str">
        <f ca="1">IFERROR(VLOOKUP(ROW(A210),'فهرست بها کلی'!$D$13:$BO$1660,23,0),"")</f>
        <v/>
      </c>
      <c r="I213" s="174" t="str">
        <f ca="1">IFERROR(VLOOKUP(ROW(A210),'فهرست بها کلی'!$D$13:$BO$1660,26,0),"")</f>
        <v/>
      </c>
      <c r="J213" s="174" t="str">
        <f ca="1">IFERROR(VLOOKUP(ROW(A210),'فهرست بها کلی'!$D$13:$BO$1660,29,0),"")</f>
        <v/>
      </c>
      <c r="K213" s="174" t="str">
        <f ca="1">IFERROR(VLOOKUP(ROW(A210),'فهرست بها کلی'!$D$13:$BO$1660,32,0),"")</f>
        <v/>
      </c>
      <c r="L213" s="174" t="str">
        <f ca="1">IFERROR(VLOOKUP(ROW(A210),'فهرست بها کلی'!$D$13:$BO$1660,35,0),"")</f>
        <v/>
      </c>
      <c r="M213" s="174" t="str">
        <f ca="1">IFERROR(VLOOKUP(ROW(A210),'فهرست بها کلی'!$D$13:$BO$1660,38,0),"")</f>
        <v/>
      </c>
      <c r="N213" s="174" t="str">
        <f ca="1">IFERROR(VLOOKUP(ROW(A210),'فهرست بها کلی'!$D$13:$BO$1660,41,0),"")</f>
        <v/>
      </c>
      <c r="O213" s="174" t="str">
        <f ca="1">IFERROR(VLOOKUP(ROW(A210),'فهرست بها کلی'!$D$13:$BO$1660,44,0),"")</f>
        <v/>
      </c>
      <c r="P213" s="174" t="str">
        <f ca="1">IFERROR(VLOOKUP(ROW(A210),'فهرست بها کلی'!$D$13:$BO$1660,47,0),"")</f>
        <v/>
      </c>
      <c r="Q213" s="174" t="str">
        <f ca="1">IFERROR(VLOOKUP(ROW(A210),'فهرست بها کلی'!$D$13:$BO$1660,50,0),"")</f>
        <v/>
      </c>
      <c r="R213" s="174" t="str">
        <f ca="1">IFERROR(VLOOKUP(ROW(A210),'فهرست بها کلی'!$D$13:$BO$1660,53,0),"")</f>
        <v/>
      </c>
      <c r="S213" s="174" t="str">
        <f ca="1">IFERROR(VLOOKUP(ROW(A210),'فهرست بها کلی'!$D$13:$BO$1660,56,0),"")</f>
        <v/>
      </c>
      <c r="T213" s="174" t="str">
        <f ca="1">IFERROR(VLOOKUP(ROW(A210),'فهرست بها کلی'!$D$13:$BO$1660,59,0),"")</f>
        <v/>
      </c>
      <c r="U213" s="174" t="str">
        <f ca="1">IFERROR(VLOOKUP(ROW(A210),'فهرست بها کلی'!$D$13:$BO$1660,62,0),"")</f>
        <v/>
      </c>
      <c r="V213" s="241">
        <f t="shared" ca="1" si="27"/>
        <v>0</v>
      </c>
      <c r="W213" s="242" t="str">
        <f t="shared" ca="1" si="28"/>
        <v/>
      </c>
      <c r="X213" s="174" t="str">
        <f ca="1">IFERROR(VLOOKUP(ROW(A210),'فهرست بها کلی'!$D$13:$BO$1660,9,0),"")</f>
        <v/>
      </c>
      <c r="Y213" s="174" t="str">
        <f ca="1">IFERROR(VLOOKUP(ROW(A210),'فهرست بها کلی'!$D$13:$BO$1660,10,0),"")</f>
        <v/>
      </c>
      <c r="Z213" s="174" t="str">
        <f ca="1">IFERROR(VLOOKUP(ROW(A210),'فهرست بها کلی'!$D$13:$BO$1660,11,0),"")</f>
        <v/>
      </c>
      <c r="AA213" s="174" t="str">
        <f ca="1">IFERROR(VLOOKUP(ROW(A210),'فهرست بها کلی'!$D$13:$BO$1660,12,0),"")</f>
        <v/>
      </c>
      <c r="AB213" s="243" t="str">
        <f t="shared" ca="1" si="29"/>
        <v/>
      </c>
      <c r="AC213" s="174" t="str">
        <f ca="1">IFERROR(VLOOKUP(ROW(A210),'فهرست بها کلی'!$D$13:$BO$1660,21,0),"")</f>
        <v/>
      </c>
      <c r="AD213" s="174" t="str">
        <f ca="1">IFERROR(VLOOKUP(ROW(A210),'فهرست بها کلی'!$D$13:$BO$1660,24,0),"")</f>
        <v/>
      </c>
      <c r="AE213" s="174" t="str">
        <f ca="1">IFERROR(VLOOKUP(ROW(A210),'فهرست بها کلی'!$D$13:$BO$1660,27,0),"")</f>
        <v/>
      </c>
      <c r="AF213" s="174" t="str">
        <f ca="1">IFERROR(VLOOKUP(ROW(A210),'فهرست بها کلی'!$D$13:$BO$1660,30,0),"")</f>
        <v/>
      </c>
      <c r="AG213" s="174" t="str">
        <f ca="1">IFERROR(VLOOKUP(ROW(A210),'فهرست بها کلی'!$D$13:$BO$1660,33,0),"")</f>
        <v/>
      </c>
      <c r="AH213" s="174" t="str">
        <f ca="1">IFERROR(VLOOKUP(ROW(A210),'فهرست بها کلی'!$D$13:$BO$1660,36,0),"")</f>
        <v/>
      </c>
      <c r="AI213" s="174" t="str">
        <f ca="1">IFERROR(VLOOKUP(ROW(A210),'فهرست بها کلی'!$D$13:$BO$1660,39,0),"")</f>
        <v/>
      </c>
      <c r="AJ213" s="174" t="str">
        <f ca="1">IFERROR(VLOOKUP(ROW(A210),'فهرست بها کلی'!$D$13:$BO$1660,42,0),"")</f>
        <v/>
      </c>
      <c r="AK213" s="174" t="str">
        <f ca="1">IFERROR(VLOOKUP(ROW(A210),'فهرست بها کلی'!$D$13:$BO$1660,45,0),"")</f>
        <v/>
      </c>
      <c r="AL213" s="174" t="str">
        <f ca="1">IFERROR(VLOOKUP(ROW(A210),'فهرست بها کلی'!$D$13:$BO$1660,48,0),"")</f>
        <v/>
      </c>
      <c r="AM213" s="174" t="str">
        <f ca="1">IFERROR(VLOOKUP(ROW(A210),'فهرست بها کلی'!$D$13:$BO$1660,51,0),"")</f>
        <v/>
      </c>
      <c r="AN213" s="174" t="str">
        <f ca="1">IFERROR(VLOOKUP(ROW(A210),'فهرست بها کلی'!$D$13:$BO$1660,54,0),"")</f>
        <v/>
      </c>
      <c r="AO213" s="174" t="str">
        <f ca="1">IFERROR(VLOOKUP(ROW(A210),'فهرست بها کلی'!$D$13:$BO$1660,57,0),"")</f>
        <v/>
      </c>
      <c r="AP213" s="174" t="str">
        <f ca="1">IFERROR(VLOOKUP(ROW(A210),'فهرست بها کلی'!$D$13:$BO$1660,60,0),"")</f>
        <v/>
      </c>
      <c r="AQ213" s="174" t="str">
        <f ca="1">IFERROR(VLOOKUP(ROW(A210),'فهرست بها کلی'!$D$13:$BO$1660,63,0),"")</f>
        <v/>
      </c>
      <c r="AR213" s="244">
        <f t="shared" ca="1" si="30"/>
        <v>0</v>
      </c>
      <c r="AS213" s="174" t="str">
        <f ca="1">IFERROR(VLOOKUP(ROW(A210),'فهرست بها کلی'!$D$13:$BO$1660,22,0),"")</f>
        <v/>
      </c>
      <c r="AT213" s="174" t="str">
        <f ca="1">IFERROR(VLOOKUP(ROW(A210),'فهرست بها کلی'!$D$13:$BO$1660,25,0),"")</f>
        <v/>
      </c>
      <c r="AU213" s="174" t="str">
        <f ca="1">IFERROR(VLOOKUP(ROW(A210),'فهرست بها کلی'!$D$13:$BO$1660,28,0),"")</f>
        <v/>
      </c>
      <c r="AV213" s="174" t="str">
        <f ca="1">IFERROR(VLOOKUP(ROW(A210),'فهرست بها کلی'!$D$13:$BO$1660,31,0),"")</f>
        <v/>
      </c>
      <c r="AW213" s="174" t="str">
        <f ca="1">IFERROR(VLOOKUP(ROW(A210),'فهرست بها کلی'!$D$13:$BO$1660,34,0),"")</f>
        <v/>
      </c>
      <c r="AX213" s="174" t="str">
        <f ca="1">IFERROR(VLOOKUP(ROW(A210),'فهرست بها کلی'!$D$13:$BO$1660,37,0),"")</f>
        <v/>
      </c>
      <c r="AY213" s="174" t="str">
        <f ca="1">IFERROR(VLOOKUP(ROW(A210),'فهرست بها کلی'!$D$13:$BO$1660,40,0),"")</f>
        <v/>
      </c>
      <c r="AZ213" s="174" t="str">
        <f ca="1">IFERROR(VLOOKUP(ROW(A210),'فهرست بها کلی'!$D$13:$BO$1660,43,0),"")</f>
        <v/>
      </c>
      <c r="BA213" s="174" t="str">
        <f ca="1">IFERROR(VLOOKUP(ROW(A210),'فهرست بها کلی'!$D$13:$BO$1660,46,0),"")</f>
        <v/>
      </c>
      <c r="BB213" s="174" t="str">
        <f ca="1">IFERROR(VLOOKUP(ROW(A210),'فهرست بها کلی'!$D$13:$BO$1660,49,0),"")</f>
        <v/>
      </c>
      <c r="BC213" s="174" t="str">
        <f ca="1">IFERROR(VLOOKUP(ROW(A210),'فهرست بها کلی'!$D$13:$BO$1660,52,0),"")</f>
        <v/>
      </c>
      <c r="BD213" s="174" t="str">
        <f ca="1">IFERROR(VLOOKUP(ROW(A210),'فهرست بها کلی'!$D$13:$BO$1660,55,0),"")</f>
        <v/>
      </c>
      <c r="BE213" s="174" t="str">
        <f ca="1">IFERROR(VLOOKUP(ROW(A210),'فهرست بها کلی'!$D$13:$BO$1660,58,0),"")</f>
        <v/>
      </c>
      <c r="BF213" s="174" t="str">
        <f ca="1">IFERROR(VLOOKUP(ROW(A210),'فهرست بها کلی'!$D$13:$BO$1660,61,0),"")</f>
        <v/>
      </c>
      <c r="BG213" s="174" t="str">
        <f ca="1">IFERROR(VLOOKUP(ROW(B210),'فهرست بها کلی'!$D$13:$BO$1660,64,0),"")</f>
        <v/>
      </c>
      <c r="BH213" s="174" t="str">
        <f ca="1">IFERROR(VLOOKUP(ROW(C210),'فهرست بها کلی'!$D$13:$BO$1660,15,0),"")</f>
        <v/>
      </c>
      <c r="BI213" s="245" t="str">
        <f t="shared" ca="1" si="31"/>
        <v xml:space="preserve"> </v>
      </c>
      <c r="BJ213" s="245" t="str">
        <f t="shared" ca="1" si="32"/>
        <v/>
      </c>
      <c r="BK213" s="189" t="str">
        <f t="shared" ca="1" si="33"/>
        <v/>
      </c>
      <c r="BL213" s="168" t="e">
        <f t="shared" ca="1" si="26"/>
        <v>#VALUE!</v>
      </c>
    </row>
    <row r="214" spans="1:64" ht="34.5" customHeight="1">
      <c r="A214" s="174" t="str">
        <f ca="1">IFERROR(VLOOKUP(ROW(A211),'فهرست بها کلی'!$D$13:$BO$1660,1,0),"")</f>
        <v/>
      </c>
      <c r="B214" s="174" t="str">
        <f ca="1">IFERROR(VLOOKUP(ROW(A211),'فهرست بها کلی'!$D$13:$BO$1660,4,0),"")</f>
        <v/>
      </c>
      <c r="C214" s="174" t="str">
        <f ca="1">IFERROR(VLOOKUP(ROW(A211),'فهرست بها کلی'!$D$13:$BO$1660,5,0),"")</f>
        <v/>
      </c>
      <c r="D214" s="174" t="str">
        <f ca="1">IFERROR(VLOOKUP(ROW(A211),'فهرست بها کلی'!$D$13:$BO$1660,6,0),"")</f>
        <v/>
      </c>
      <c r="E214" s="174" t="str">
        <f ca="1">IFERROR(VLOOKUP(ROW(A211),'فهرست بها کلی'!$D$13:$BO$1660,7,0),"")</f>
        <v/>
      </c>
      <c r="F214" s="174" t="str">
        <f ca="1">IFERROR(VLOOKUP(ROW(A211),'فهرست بها کلی'!$D$13:$BO$1660,8,0),"")</f>
        <v/>
      </c>
      <c r="G214" s="174" t="str">
        <f ca="1">IFERROR(VLOOKUP(ROW(A211),'فهرست بها کلی'!$D$13:$BO$1660,20,0),"")</f>
        <v/>
      </c>
      <c r="H214" s="174" t="str">
        <f ca="1">IFERROR(VLOOKUP(ROW(A211),'فهرست بها کلی'!$D$13:$BO$1660,23,0),"")</f>
        <v/>
      </c>
      <c r="I214" s="174" t="str">
        <f ca="1">IFERROR(VLOOKUP(ROW(A211),'فهرست بها کلی'!$D$13:$BO$1660,26,0),"")</f>
        <v/>
      </c>
      <c r="J214" s="174" t="str">
        <f ca="1">IFERROR(VLOOKUP(ROW(A211),'فهرست بها کلی'!$D$13:$BO$1660,29,0),"")</f>
        <v/>
      </c>
      <c r="K214" s="174" t="str">
        <f ca="1">IFERROR(VLOOKUP(ROW(A211),'فهرست بها کلی'!$D$13:$BO$1660,32,0),"")</f>
        <v/>
      </c>
      <c r="L214" s="174" t="str">
        <f ca="1">IFERROR(VLOOKUP(ROW(A211),'فهرست بها کلی'!$D$13:$BO$1660,35,0),"")</f>
        <v/>
      </c>
      <c r="M214" s="174" t="str">
        <f ca="1">IFERROR(VLOOKUP(ROW(A211),'فهرست بها کلی'!$D$13:$BO$1660,38,0),"")</f>
        <v/>
      </c>
      <c r="N214" s="174" t="str">
        <f ca="1">IFERROR(VLOOKUP(ROW(A211),'فهرست بها کلی'!$D$13:$BO$1660,41,0),"")</f>
        <v/>
      </c>
      <c r="O214" s="174" t="str">
        <f ca="1">IFERROR(VLOOKUP(ROW(A211),'فهرست بها کلی'!$D$13:$BO$1660,44,0),"")</f>
        <v/>
      </c>
      <c r="P214" s="174" t="str">
        <f ca="1">IFERROR(VLOOKUP(ROW(A211),'فهرست بها کلی'!$D$13:$BO$1660,47,0),"")</f>
        <v/>
      </c>
      <c r="Q214" s="174" t="str">
        <f ca="1">IFERROR(VLOOKUP(ROW(A211),'فهرست بها کلی'!$D$13:$BO$1660,50,0),"")</f>
        <v/>
      </c>
      <c r="R214" s="174" t="str">
        <f ca="1">IFERROR(VLOOKUP(ROW(A211),'فهرست بها کلی'!$D$13:$BO$1660,53,0),"")</f>
        <v/>
      </c>
      <c r="S214" s="174" t="str">
        <f ca="1">IFERROR(VLOOKUP(ROW(A211),'فهرست بها کلی'!$D$13:$BO$1660,56,0),"")</f>
        <v/>
      </c>
      <c r="T214" s="174" t="str">
        <f ca="1">IFERROR(VLOOKUP(ROW(A211),'فهرست بها کلی'!$D$13:$BO$1660,59,0),"")</f>
        <v/>
      </c>
      <c r="U214" s="174" t="str">
        <f ca="1">IFERROR(VLOOKUP(ROW(A211),'فهرست بها کلی'!$D$13:$BO$1660,62,0),"")</f>
        <v/>
      </c>
      <c r="V214" s="241">
        <f t="shared" ca="1" si="27"/>
        <v>0</v>
      </c>
      <c r="W214" s="242" t="str">
        <f t="shared" ca="1" si="28"/>
        <v/>
      </c>
      <c r="X214" s="174" t="str">
        <f ca="1">IFERROR(VLOOKUP(ROW(A211),'فهرست بها کلی'!$D$13:$BO$1660,9,0),"")</f>
        <v/>
      </c>
      <c r="Y214" s="174" t="str">
        <f ca="1">IFERROR(VLOOKUP(ROW(A211),'فهرست بها کلی'!$D$13:$BO$1660,10,0),"")</f>
        <v/>
      </c>
      <c r="Z214" s="174" t="str">
        <f ca="1">IFERROR(VLOOKUP(ROW(A211),'فهرست بها کلی'!$D$13:$BO$1660,11,0),"")</f>
        <v/>
      </c>
      <c r="AA214" s="174" t="str">
        <f ca="1">IFERROR(VLOOKUP(ROW(A211),'فهرست بها کلی'!$D$13:$BO$1660,12,0),"")</f>
        <v/>
      </c>
      <c r="AB214" s="243" t="str">
        <f t="shared" ca="1" si="29"/>
        <v/>
      </c>
      <c r="AC214" s="174" t="str">
        <f ca="1">IFERROR(VLOOKUP(ROW(A211),'فهرست بها کلی'!$D$13:$BO$1660,21,0),"")</f>
        <v/>
      </c>
      <c r="AD214" s="174" t="str">
        <f ca="1">IFERROR(VLOOKUP(ROW(A211),'فهرست بها کلی'!$D$13:$BO$1660,24,0),"")</f>
        <v/>
      </c>
      <c r="AE214" s="174" t="str">
        <f ca="1">IFERROR(VLOOKUP(ROW(A211),'فهرست بها کلی'!$D$13:$BO$1660,27,0),"")</f>
        <v/>
      </c>
      <c r="AF214" s="174" t="str">
        <f ca="1">IFERROR(VLOOKUP(ROW(A211),'فهرست بها کلی'!$D$13:$BO$1660,30,0),"")</f>
        <v/>
      </c>
      <c r="AG214" s="174" t="str">
        <f ca="1">IFERROR(VLOOKUP(ROW(A211),'فهرست بها کلی'!$D$13:$BO$1660,33,0),"")</f>
        <v/>
      </c>
      <c r="AH214" s="174" t="str">
        <f ca="1">IFERROR(VLOOKUP(ROW(A211),'فهرست بها کلی'!$D$13:$BO$1660,36,0),"")</f>
        <v/>
      </c>
      <c r="AI214" s="174" t="str">
        <f ca="1">IFERROR(VLOOKUP(ROW(A211),'فهرست بها کلی'!$D$13:$BO$1660,39,0),"")</f>
        <v/>
      </c>
      <c r="AJ214" s="174" t="str">
        <f ca="1">IFERROR(VLOOKUP(ROW(A211),'فهرست بها کلی'!$D$13:$BO$1660,42,0),"")</f>
        <v/>
      </c>
      <c r="AK214" s="174" t="str">
        <f ca="1">IFERROR(VLOOKUP(ROW(A211),'فهرست بها کلی'!$D$13:$BO$1660,45,0),"")</f>
        <v/>
      </c>
      <c r="AL214" s="174" t="str">
        <f ca="1">IFERROR(VLOOKUP(ROW(A211),'فهرست بها کلی'!$D$13:$BO$1660,48,0),"")</f>
        <v/>
      </c>
      <c r="AM214" s="174" t="str">
        <f ca="1">IFERROR(VLOOKUP(ROW(A211),'فهرست بها کلی'!$D$13:$BO$1660,51,0),"")</f>
        <v/>
      </c>
      <c r="AN214" s="174" t="str">
        <f ca="1">IFERROR(VLOOKUP(ROW(A211),'فهرست بها کلی'!$D$13:$BO$1660,54,0),"")</f>
        <v/>
      </c>
      <c r="AO214" s="174" t="str">
        <f ca="1">IFERROR(VLOOKUP(ROW(A211),'فهرست بها کلی'!$D$13:$BO$1660,57,0),"")</f>
        <v/>
      </c>
      <c r="AP214" s="174" t="str">
        <f ca="1">IFERROR(VLOOKUP(ROW(A211),'فهرست بها کلی'!$D$13:$BO$1660,60,0),"")</f>
        <v/>
      </c>
      <c r="AQ214" s="174" t="str">
        <f ca="1">IFERROR(VLOOKUP(ROW(A211),'فهرست بها کلی'!$D$13:$BO$1660,63,0),"")</f>
        <v/>
      </c>
      <c r="AR214" s="244">
        <f t="shared" ca="1" si="30"/>
        <v>0</v>
      </c>
      <c r="AS214" s="174" t="str">
        <f ca="1">IFERROR(VLOOKUP(ROW(A211),'فهرست بها کلی'!$D$13:$BO$1660,22,0),"")</f>
        <v/>
      </c>
      <c r="AT214" s="174" t="str">
        <f ca="1">IFERROR(VLOOKUP(ROW(A211),'فهرست بها کلی'!$D$13:$BO$1660,25,0),"")</f>
        <v/>
      </c>
      <c r="AU214" s="174" t="str">
        <f ca="1">IFERROR(VLOOKUP(ROW(A211),'فهرست بها کلی'!$D$13:$BO$1660,28,0),"")</f>
        <v/>
      </c>
      <c r="AV214" s="174" t="str">
        <f ca="1">IFERROR(VLOOKUP(ROW(A211),'فهرست بها کلی'!$D$13:$BO$1660,31,0),"")</f>
        <v/>
      </c>
      <c r="AW214" s="174" t="str">
        <f ca="1">IFERROR(VLOOKUP(ROW(A211),'فهرست بها کلی'!$D$13:$BO$1660,34,0),"")</f>
        <v/>
      </c>
      <c r="AX214" s="174" t="str">
        <f ca="1">IFERROR(VLOOKUP(ROW(A211),'فهرست بها کلی'!$D$13:$BO$1660,37,0),"")</f>
        <v/>
      </c>
      <c r="AY214" s="174" t="str">
        <f ca="1">IFERROR(VLOOKUP(ROW(A211),'فهرست بها کلی'!$D$13:$BO$1660,40,0),"")</f>
        <v/>
      </c>
      <c r="AZ214" s="174" t="str">
        <f ca="1">IFERROR(VLOOKUP(ROW(A211),'فهرست بها کلی'!$D$13:$BO$1660,43,0),"")</f>
        <v/>
      </c>
      <c r="BA214" s="174" t="str">
        <f ca="1">IFERROR(VLOOKUP(ROW(A211),'فهرست بها کلی'!$D$13:$BO$1660,46,0),"")</f>
        <v/>
      </c>
      <c r="BB214" s="174" t="str">
        <f ca="1">IFERROR(VLOOKUP(ROW(A211),'فهرست بها کلی'!$D$13:$BO$1660,49,0),"")</f>
        <v/>
      </c>
      <c r="BC214" s="174" t="str">
        <f ca="1">IFERROR(VLOOKUP(ROW(A211),'فهرست بها کلی'!$D$13:$BO$1660,52,0),"")</f>
        <v/>
      </c>
      <c r="BD214" s="174" t="str">
        <f ca="1">IFERROR(VLOOKUP(ROW(A211),'فهرست بها کلی'!$D$13:$BO$1660,55,0),"")</f>
        <v/>
      </c>
      <c r="BE214" s="174" t="str">
        <f ca="1">IFERROR(VLOOKUP(ROW(A211),'فهرست بها کلی'!$D$13:$BO$1660,58,0),"")</f>
        <v/>
      </c>
      <c r="BF214" s="174" t="str">
        <f ca="1">IFERROR(VLOOKUP(ROW(A211),'فهرست بها کلی'!$D$13:$BO$1660,61,0),"")</f>
        <v/>
      </c>
      <c r="BG214" s="174" t="str">
        <f ca="1">IFERROR(VLOOKUP(ROW(B211),'فهرست بها کلی'!$D$13:$BO$1660,64,0),"")</f>
        <v/>
      </c>
      <c r="BH214" s="174" t="str">
        <f ca="1">IFERROR(VLOOKUP(ROW(C211),'فهرست بها کلی'!$D$13:$BO$1660,15,0),"")</f>
        <v/>
      </c>
      <c r="BI214" s="245" t="str">
        <f t="shared" ca="1" si="31"/>
        <v xml:space="preserve"> </v>
      </c>
      <c r="BJ214" s="245" t="str">
        <f t="shared" ca="1" si="32"/>
        <v/>
      </c>
      <c r="BK214" s="189" t="str">
        <f t="shared" ca="1" si="33"/>
        <v/>
      </c>
      <c r="BL214" s="168" t="e">
        <f t="shared" ca="1" si="26"/>
        <v>#VALUE!</v>
      </c>
    </row>
    <row r="215" spans="1:64" ht="34.5" customHeight="1">
      <c r="A215" s="174" t="str">
        <f ca="1">IFERROR(VLOOKUP(ROW(A212),'فهرست بها کلی'!$D$13:$BO$1660,1,0),"")</f>
        <v/>
      </c>
      <c r="B215" s="174" t="str">
        <f ca="1">IFERROR(VLOOKUP(ROW(A212),'فهرست بها کلی'!$D$13:$BO$1660,4,0),"")</f>
        <v/>
      </c>
      <c r="C215" s="174" t="str">
        <f ca="1">IFERROR(VLOOKUP(ROW(A212),'فهرست بها کلی'!$D$13:$BO$1660,5,0),"")</f>
        <v/>
      </c>
      <c r="D215" s="174" t="str">
        <f ca="1">IFERROR(VLOOKUP(ROW(A212),'فهرست بها کلی'!$D$13:$BO$1660,6,0),"")</f>
        <v/>
      </c>
      <c r="E215" s="174" t="str">
        <f ca="1">IFERROR(VLOOKUP(ROW(A212),'فهرست بها کلی'!$D$13:$BO$1660,7,0),"")</f>
        <v/>
      </c>
      <c r="F215" s="174" t="str">
        <f ca="1">IFERROR(VLOOKUP(ROW(A212),'فهرست بها کلی'!$D$13:$BO$1660,8,0),"")</f>
        <v/>
      </c>
      <c r="G215" s="174" t="str">
        <f ca="1">IFERROR(VLOOKUP(ROW(A212),'فهرست بها کلی'!$D$13:$BO$1660,20,0),"")</f>
        <v/>
      </c>
      <c r="H215" s="174" t="str">
        <f ca="1">IFERROR(VLOOKUP(ROW(A212),'فهرست بها کلی'!$D$13:$BO$1660,23,0),"")</f>
        <v/>
      </c>
      <c r="I215" s="174" t="str">
        <f ca="1">IFERROR(VLOOKUP(ROW(A212),'فهرست بها کلی'!$D$13:$BO$1660,26,0),"")</f>
        <v/>
      </c>
      <c r="J215" s="174" t="str">
        <f ca="1">IFERROR(VLOOKUP(ROW(A212),'فهرست بها کلی'!$D$13:$BO$1660,29,0),"")</f>
        <v/>
      </c>
      <c r="K215" s="174" t="str">
        <f ca="1">IFERROR(VLOOKUP(ROW(A212),'فهرست بها کلی'!$D$13:$BO$1660,32,0),"")</f>
        <v/>
      </c>
      <c r="L215" s="174" t="str">
        <f ca="1">IFERROR(VLOOKUP(ROW(A212),'فهرست بها کلی'!$D$13:$BO$1660,35,0),"")</f>
        <v/>
      </c>
      <c r="M215" s="174" t="str">
        <f ca="1">IFERROR(VLOOKUP(ROW(A212),'فهرست بها کلی'!$D$13:$BO$1660,38,0),"")</f>
        <v/>
      </c>
      <c r="N215" s="174" t="str">
        <f ca="1">IFERROR(VLOOKUP(ROW(A212),'فهرست بها کلی'!$D$13:$BO$1660,41,0),"")</f>
        <v/>
      </c>
      <c r="O215" s="174" t="str">
        <f ca="1">IFERROR(VLOOKUP(ROW(A212),'فهرست بها کلی'!$D$13:$BO$1660,44,0),"")</f>
        <v/>
      </c>
      <c r="P215" s="174" t="str">
        <f ca="1">IFERROR(VLOOKUP(ROW(A212),'فهرست بها کلی'!$D$13:$BO$1660,47,0),"")</f>
        <v/>
      </c>
      <c r="Q215" s="174" t="str">
        <f ca="1">IFERROR(VLOOKUP(ROW(A212),'فهرست بها کلی'!$D$13:$BO$1660,50,0),"")</f>
        <v/>
      </c>
      <c r="R215" s="174" t="str">
        <f ca="1">IFERROR(VLOOKUP(ROW(A212),'فهرست بها کلی'!$D$13:$BO$1660,53,0),"")</f>
        <v/>
      </c>
      <c r="S215" s="174" t="str">
        <f ca="1">IFERROR(VLOOKUP(ROW(A212),'فهرست بها کلی'!$D$13:$BO$1660,56,0),"")</f>
        <v/>
      </c>
      <c r="T215" s="174" t="str">
        <f ca="1">IFERROR(VLOOKUP(ROW(A212),'فهرست بها کلی'!$D$13:$BO$1660,59,0),"")</f>
        <v/>
      </c>
      <c r="U215" s="174" t="str">
        <f ca="1">IFERROR(VLOOKUP(ROW(A212),'فهرست بها کلی'!$D$13:$BO$1660,62,0),"")</f>
        <v/>
      </c>
      <c r="V215" s="241">
        <f t="shared" ca="1" si="27"/>
        <v>0</v>
      </c>
      <c r="W215" s="242" t="str">
        <f t="shared" ca="1" si="28"/>
        <v/>
      </c>
      <c r="X215" s="174" t="str">
        <f ca="1">IFERROR(VLOOKUP(ROW(A212),'فهرست بها کلی'!$D$13:$BO$1660,9,0),"")</f>
        <v/>
      </c>
      <c r="Y215" s="174" t="str">
        <f ca="1">IFERROR(VLOOKUP(ROW(A212),'فهرست بها کلی'!$D$13:$BO$1660,10,0),"")</f>
        <v/>
      </c>
      <c r="Z215" s="174" t="str">
        <f ca="1">IFERROR(VLOOKUP(ROW(A212),'فهرست بها کلی'!$D$13:$BO$1660,11,0),"")</f>
        <v/>
      </c>
      <c r="AA215" s="174" t="str">
        <f ca="1">IFERROR(VLOOKUP(ROW(A212),'فهرست بها کلی'!$D$13:$BO$1660,12,0),"")</f>
        <v/>
      </c>
      <c r="AB215" s="243" t="str">
        <f t="shared" ca="1" si="29"/>
        <v/>
      </c>
      <c r="AC215" s="174" t="str">
        <f ca="1">IFERROR(VLOOKUP(ROW(A212),'فهرست بها کلی'!$D$13:$BO$1660,21,0),"")</f>
        <v/>
      </c>
      <c r="AD215" s="174" t="str">
        <f ca="1">IFERROR(VLOOKUP(ROW(A212),'فهرست بها کلی'!$D$13:$BO$1660,24,0),"")</f>
        <v/>
      </c>
      <c r="AE215" s="174" t="str">
        <f ca="1">IFERROR(VLOOKUP(ROW(A212),'فهرست بها کلی'!$D$13:$BO$1660,27,0),"")</f>
        <v/>
      </c>
      <c r="AF215" s="174" t="str">
        <f ca="1">IFERROR(VLOOKUP(ROW(A212),'فهرست بها کلی'!$D$13:$BO$1660,30,0),"")</f>
        <v/>
      </c>
      <c r="AG215" s="174" t="str">
        <f ca="1">IFERROR(VLOOKUP(ROW(A212),'فهرست بها کلی'!$D$13:$BO$1660,33,0),"")</f>
        <v/>
      </c>
      <c r="AH215" s="174" t="str">
        <f ca="1">IFERROR(VLOOKUP(ROW(A212),'فهرست بها کلی'!$D$13:$BO$1660,36,0),"")</f>
        <v/>
      </c>
      <c r="AI215" s="174" t="str">
        <f ca="1">IFERROR(VLOOKUP(ROW(A212),'فهرست بها کلی'!$D$13:$BO$1660,39,0),"")</f>
        <v/>
      </c>
      <c r="AJ215" s="174" t="str">
        <f ca="1">IFERROR(VLOOKUP(ROW(A212),'فهرست بها کلی'!$D$13:$BO$1660,42,0),"")</f>
        <v/>
      </c>
      <c r="AK215" s="174" t="str">
        <f ca="1">IFERROR(VLOOKUP(ROW(A212),'فهرست بها کلی'!$D$13:$BO$1660,45,0),"")</f>
        <v/>
      </c>
      <c r="AL215" s="174" t="str">
        <f ca="1">IFERROR(VLOOKUP(ROW(A212),'فهرست بها کلی'!$D$13:$BO$1660,48,0),"")</f>
        <v/>
      </c>
      <c r="AM215" s="174" t="str">
        <f ca="1">IFERROR(VLOOKUP(ROW(A212),'فهرست بها کلی'!$D$13:$BO$1660,51,0),"")</f>
        <v/>
      </c>
      <c r="AN215" s="174" t="str">
        <f ca="1">IFERROR(VLOOKUP(ROW(A212),'فهرست بها کلی'!$D$13:$BO$1660,54,0),"")</f>
        <v/>
      </c>
      <c r="AO215" s="174" t="str">
        <f ca="1">IFERROR(VLOOKUP(ROW(A212),'فهرست بها کلی'!$D$13:$BO$1660,57,0),"")</f>
        <v/>
      </c>
      <c r="AP215" s="174" t="str">
        <f ca="1">IFERROR(VLOOKUP(ROW(A212),'فهرست بها کلی'!$D$13:$BO$1660,60,0),"")</f>
        <v/>
      </c>
      <c r="AQ215" s="174" t="str">
        <f ca="1">IFERROR(VLOOKUP(ROW(A212),'فهرست بها کلی'!$D$13:$BO$1660,63,0),"")</f>
        <v/>
      </c>
      <c r="AR215" s="244">
        <f t="shared" ca="1" si="30"/>
        <v>0</v>
      </c>
      <c r="AS215" s="174" t="str">
        <f ca="1">IFERROR(VLOOKUP(ROW(A212),'فهرست بها کلی'!$D$13:$BO$1660,22,0),"")</f>
        <v/>
      </c>
      <c r="AT215" s="174" t="str">
        <f ca="1">IFERROR(VLOOKUP(ROW(A212),'فهرست بها کلی'!$D$13:$BO$1660,25,0),"")</f>
        <v/>
      </c>
      <c r="AU215" s="174" t="str">
        <f ca="1">IFERROR(VLOOKUP(ROW(A212),'فهرست بها کلی'!$D$13:$BO$1660,28,0),"")</f>
        <v/>
      </c>
      <c r="AV215" s="174" t="str">
        <f ca="1">IFERROR(VLOOKUP(ROW(A212),'فهرست بها کلی'!$D$13:$BO$1660,31,0),"")</f>
        <v/>
      </c>
      <c r="AW215" s="174" t="str">
        <f ca="1">IFERROR(VLOOKUP(ROW(A212),'فهرست بها کلی'!$D$13:$BO$1660,34,0),"")</f>
        <v/>
      </c>
      <c r="AX215" s="174" t="str">
        <f ca="1">IFERROR(VLOOKUP(ROW(A212),'فهرست بها کلی'!$D$13:$BO$1660,37,0),"")</f>
        <v/>
      </c>
      <c r="AY215" s="174" t="str">
        <f ca="1">IFERROR(VLOOKUP(ROW(A212),'فهرست بها کلی'!$D$13:$BO$1660,40,0),"")</f>
        <v/>
      </c>
      <c r="AZ215" s="174" t="str">
        <f ca="1">IFERROR(VLOOKUP(ROW(A212),'فهرست بها کلی'!$D$13:$BO$1660,43,0),"")</f>
        <v/>
      </c>
      <c r="BA215" s="174" t="str">
        <f ca="1">IFERROR(VLOOKUP(ROW(A212),'فهرست بها کلی'!$D$13:$BO$1660,46,0),"")</f>
        <v/>
      </c>
      <c r="BB215" s="174" t="str">
        <f ca="1">IFERROR(VLOOKUP(ROW(A212),'فهرست بها کلی'!$D$13:$BO$1660,49,0),"")</f>
        <v/>
      </c>
      <c r="BC215" s="174" t="str">
        <f ca="1">IFERROR(VLOOKUP(ROW(A212),'فهرست بها کلی'!$D$13:$BO$1660,52,0),"")</f>
        <v/>
      </c>
      <c r="BD215" s="174" t="str">
        <f ca="1">IFERROR(VLOOKUP(ROW(A212),'فهرست بها کلی'!$D$13:$BO$1660,55,0),"")</f>
        <v/>
      </c>
      <c r="BE215" s="174" t="str">
        <f ca="1">IFERROR(VLOOKUP(ROW(A212),'فهرست بها کلی'!$D$13:$BO$1660,58,0),"")</f>
        <v/>
      </c>
      <c r="BF215" s="174" t="str">
        <f ca="1">IFERROR(VLOOKUP(ROW(A212),'فهرست بها کلی'!$D$13:$BO$1660,61,0),"")</f>
        <v/>
      </c>
      <c r="BG215" s="174" t="str">
        <f ca="1">IFERROR(VLOOKUP(ROW(B212),'فهرست بها کلی'!$D$13:$BO$1660,64,0),"")</f>
        <v/>
      </c>
      <c r="BH215" s="174" t="str">
        <f ca="1">IFERROR(VLOOKUP(ROW(C212),'فهرست بها کلی'!$D$13:$BO$1660,15,0),"")</f>
        <v/>
      </c>
      <c r="BI215" s="245" t="str">
        <f t="shared" ca="1" si="31"/>
        <v xml:space="preserve"> </v>
      </c>
      <c r="BJ215" s="245" t="str">
        <f t="shared" ca="1" si="32"/>
        <v/>
      </c>
      <c r="BK215" s="189" t="str">
        <f t="shared" ca="1" si="33"/>
        <v/>
      </c>
      <c r="BL215" s="168" t="e">
        <f t="shared" ca="1" si="26"/>
        <v>#VALUE!</v>
      </c>
    </row>
    <row r="216" spans="1:64" ht="34.5" customHeight="1">
      <c r="A216" s="174" t="str">
        <f ca="1">IFERROR(VLOOKUP(ROW(A213),'فهرست بها کلی'!$D$13:$BO$1660,1,0),"")</f>
        <v/>
      </c>
      <c r="B216" s="174" t="str">
        <f ca="1">IFERROR(VLOOKUP(ROW(A213),'فهرست بها کلی'!$D$13:$BO$1660,4,0),"")</f>
        <v/>
      </c>
      <c r="C216" s="174" t="str">
        <f ca="1">IFERROR(VLOOKUP(ROW(A213),'فهرست بها کلی'!$D$13:$BO$1660,5,0),"")</f>
        <v/>
      </c>
      <c r="D216" s="174" t="str">
        <f ca="1">IFERROR(VLOOKUP(ROW(A213),'فهرست بها کلی'!$D$13:$BO$1660,6,0),"")</f>
        <v/>
      </c>
      <c r="E216" s="174" t="str">
        <f ca="1">IFERROR(VLOOKUP(ROW(A213),'فهرست بها کلی'!$D$13:$BO$1660,7,0),"")</f>
        <v/>
      </c>
      <c r="F216" s="174" t="str">
        <f ca="1">IFERROR(VLOOKUP(ROW(A213),'فهرست بها کلی'!$D$13:$BO$1660,8,0),"")</f>
        <v/>
      </c>
      <c r="G216" s="174" t="str">
        <f ca="1">IFERROR(VLOOKUP(ROW(A213),'فهرست بها کلی'!$D$13:$BO$1660,20,0),"")</f>
        <v/>
      </c>
      <c r="H216" s="174" t="str">
        <f ca="1">IFERROR(VLOOKUP(ROW(A213),'فهرست بها کلی'!$D$13:$BO$1660,23,0),"")</f>
        <v/>
      </c>
      <c r="I216" s="174" t="str">
        <f ca="1">IFERROR(VLOOKUP(ROW(A213),'فهرست بها کلی'!$D$13:$BO$1660,26,0),"")</f>
        <v/>
      </c>
      <c r="J216" s="174" t="str">
        <f ca="1">IFERROR(VLOOKUP(ROW(A213),'فهرست بها کلی'!$D$13:$BO$1660,29,0),"")</f>
        <v/>
      </c>
      <c r="K216" s="174" t="str">
        <f ca="1">IFERROR(VLOOKUP(ROW(A213),'فهرست بها کلی'!$D$13:$BO$1660,32,0),"")</f>
        <v/>
      </c>
      <c r="L216" s="174" t="str">
        <f ca="1">IFERROR(VLOOKUP(ROW(A213),'فهرست بها کلی'!$D$13:$BO$1660,35,0),"")</f>
        <v/>
      </c>
      <c r="M216" s="174" t="str">
        <f ca="1">IFERROR(VLOOKUP(ROW(A213),'فهرست بها کلی'!$D$13:$BO$1660,38,0),"")</f>
        <v/>
      </c>
      <c r="N216" s="174" t="str">
        <f ca="1">IFERROR(VLOOKUP(ROW(A213),'فهرست بها کلی'!$D$13:$BO$1660,41,0),"")</f>
        <v/>
      </c>
      <c r="O216" s="174" t="str">
        <f ca="1">IFERROR(VLOOKUP(ROW(A213),'فهرست بها کلی'!$D$13:$BO$1660,44,0),"")</f>
        <v/>
      </c>
      <c r="P216" s="174" t="str">
        <f ca="1">IFERROR(VLOOKUP(ROW(A213),'فهرست بها کلی'!$D$13:$BO$1660,47,0),"")</f>
        <v/>
      </c>
      <c r="Q216" s="174" t="str">
        <f ca="1">IFERROR(VLOOKUP(ROW(A213),'فهرست بها کلی'!$D$13:$BO$1660,50,0),"")</f>
        <v/>
      </c>
      <c r="R216" s="174" t="str">
        <f ca="1">IFERROR(VLOOKUP(ROW(A213),'فهرست بها کلی'!$D$13:$BO$1660,53,0),"")</f>
        <v/>
      </c>
      <c r="S216" s="174" t="str">
        <f ca="1">IFERROR(VLOOKUP(ROW(A213),'فهرست بها کلی'!$D$13:$BO$1660,56,0),"")</f>
        <v/>
      </c>
      <c r="T216" s="174" t="str">
        <f ca="1">IFERROR(VLOOKUP(ROW(A213),'فهرست بها کلی'!$D$13:$BO$1660,59,0),"")</f>
        <v/>
      </c>
      <c r="U216" s="174" t="str">
        <f ca="1">IFERROR(VLOOKUP(ROW(A213),'فهرست بها کلی'!$D$13:$BO$1660,62,0),"")</f>
        <v/>
      </c>
      <c r="V216" s="241">
        <f t="shared" ca="1" si="27"/>
        <v>0</v>
      </c>
      <c r="W216" s="242" t="str">
        <f t="shared" ca="1" si="28"/>
        <v/>
      </c>
      <c r="X216" s="174" t="str">
        <f ca="1">IFERROR(VLOOKUP(ROW(A213),'فهرست بها کلی'!$D$13:$BO$1660,9,0),"")</f>
        <v/>
      </c>
      <c r="Y216" s="174" t="str">
        <f ca="1">IFERROR(VLOOKUP(ROW(A213),'فهرست بها کلی'!$D$13:$BO$1660,10,0),"")</f>
        <v/>
      </c>
      <c r="Z216" s="174" t="str">
        <f ca="1">IFERROR(VLOOKUP(ROW(A213),'فهرست بها کلی'!$D$13:$BO$1660,11,0),"")</f>
        <v/>
      </c>
      <c r="AA216" s="174" t="str">
        <f ca="1">IFERROR(VLOOKUP(ROW(A213),'فهرست بها کلی'!$D$13:$BO$1660,12,0),"")</f>
        <v/>
      </c>
      <c r="AB216" s="243" t="str">
        <f t="shared" ca="1" si="29"/>
        <v/>
      </c>
      <c r="AC216" s="174" t="str">
        <f ca="1">IFERROR(VLOOKUP(ROW(A213),'فهرست بها کلی'!$D$13:$BO$1660,21,0),"")</f>
        <v/>
      </c>
      <c r="AD216" s="174" t="str">
        <f ca="1">IFERROR(VLOOKUP(ROW(A213),'فهرست بها کلی'!$D$13:$BO$1660,24,0),"")</f>
        <v/>
      </c>
      <c r="AE216" s="174" t="str">
        <f ca="1">IFERROR(VLOOKUP(ROW(A213),'فهرست بها کلی'!$D$13:$BO$1660,27,0),"")</f>
        <v/>
      </c>
      <c r="AF216" s="174" t="str">
        <f ca="1">IFERROR(VLOOKUP(ROW(A213),'فهرست بها کلی'!$D$13:$BO$1660,30,0),"")</f>
        <v/>
      </c>
      <c r="AG216" s="174" t="str">
        <f ca="1">IFERROR(VLOOKUP(ROW(A213),'فهرست بها کلی'!$D$13:$BO$1660,33,0),"")</f>
        <v/>
      </c>
      <c r="AH216" s="174" t="str">
        <f ca="1">IFERROR(VLOOKUP(ROW(A213),'فهرست بها کلی'!$D$13:$BO$1660,36,0),"")</f>
        <v/>
      </c>
      <c r="AI216" s="174" t="str">
        <f ca="1">IFERROR(VLOOKUP(ROW(A213),'فهرست بها کلی'!$D$13:$BO$1660,39,0),"")</f>
        <v/>
      </c>
      <c r="AJ216" s="174" t="str">
        <f ca="1">IFERROR(VLOOKUP(ROW(A213),'فهرست بها کلی'!$D$13:$BO$1660,42,0),"")</f>
        <v/>
      </c>
      <c r="AK216" s="174" t="str">
        <f ca="1">IFERROR(VLOOKUP(ROW(A213),'فهرست بها کلی'!$D$13:$BO$1660,45,0),"")</f>
        <v/>
      </c>
      <c r="AL216" s="174" t="str">
        <f ca="1">IFERROR(VLOOKUP(ROW(A213),'فهرست بها کلی'!$D$13:$BO$1660,48,0),"")</f>
        <v/>
      </c>
      <c r="AM216" s="174" t="str">
        <f ca="1">IFERROR(VLOOKUP(ROW(A213),'فهرست بها کلی'!$D$13:$BO$1660,51,0),"")</f>
        <v/>
      </c>
      <c r="AN216" s="174" t="str">
        <f ca="1">IFERROR(VLOOKUP(ROW(A213),'فهرست بها کلی'!$D$13:$BO$1660,54,0),"")</f>
        <v/>
      </c>
      <c r="AO216" s="174" t="str">
        <f ca="1">IFERROR(VLOOKUP(ROW(A213),'فهرست بها کلی'!$D$13:$BO$1660,57,0),"")</f>
        <v/>
      </c>
      <c r="AP216" s="174" t="str">
        <f ca="1">IFERROR(VLOOKUP(ROW(A213),'فهرست بها کلی'!$D$13:$BO$1660,60,0),"")</f>
        <v/>
      </c>
      <c r="AQ216" s="174" t="str">
        <f ca="1">IFERROR(VLOOKUP(ROW(A213),'فهرست بها کلی'!$D$13:$BO$1660,63,0),"")</f>
        <v/>
      </c>
      <c r="AR216" s="244">
        <f t="shared" ca="1" si="30"/>
        <v>0</v>
      </c>
      <c r="AS216" s="174" t="str">
        <f ca="1">IFERROR(VLOOKUP(ROW(A213),'فهرست بها کلی'!$D$13:$BO$1660,22,0),"")</f>
        <v/>
      </c>
      <c r="AT216" s="174" t="str">
        <f ca="1">IFERROR(VLOOKUP(ROW(A213),'فهرست بها کلی'!$D$13:$BO$1660,25,0),"")</f>
        <v/>
      </c>
      <c r="AU216" s="174" t="str">
        <f ca="1">IFERROR(VLOOKUP(ROW(A213),'فهرست بها کلی'!$D$13:$BO$1660,28,0),"")</f>
        <v/>
      </c>
      <c r="AV216" s="174" t="str">
        <f ca="1">IFERROR(VLOOKUP(ROW(A213),'فهرست بها کلی'!$D$13:$BO$1660,31,0),"")</f>
        <v/>
      </c>
      <c r="AW216" s="174" t="str">
        <f ca="1">IFERROR(VLOOKUP(ROW(A213),'فهرست بها کلی'!$D$13:$BO$1660,34,0),"")</f>
        <v/>
      </c>
      <c r="AX216" s="174" t="str">
        <f ca="1">IFERROR(VLOOKUP(ROW(A213),'فهرست بها کلی'!$D$13:$BO$1660,37,0),"")</f>
        <v/>
      </c>
      <c r="AY216" s="174" t="str">
        <f ca="1">IFERROR(VLOOKUP(ROW(A213),'فهرست بها کلی'!$D$13:$BO$1660,40,0),"")</f>
        <v/>
      </c>
      <c r="AZ216" s="174" t="str">
        <f ca="1">IFERROR(VLOOKUP(ROW(A213),'فهرست بها کلی'!$D$13:$BO$1660,43,0),"")</f>
        <v/>
      </c>
      <c r="BA216" s="174" t="str">
        <f ca="1">IFERROR(VLOOKUP(ROW(A213),'فهرست بها کلی'!$D$13:$BO$1660,46,0),"")</f>
        <v/>
      </c>
      <c r="BB216" s="174" t="str">
        <f ca="1">IFERROR(VLOOKUP(ROW(A213),'فهرست بها کلی'!$D$13:$BO$1660,49,0),"")</f>
        <v/>
      </c>
      <c r="BC216" s="174" t="str">
        <f ca="1">IFERROR(VLOOKUP(ROW(A213),'فهرست بها کلی'!$D$13:$BO$1660,52,0),"")</f>
        <v/>
      </c>
      <c r="BD216" s="174" t="str">
        <f ca="1">IFERROR(VLOOKUP(ROW(A213),'فهرست بها کلی'!$D$13:$BO$1660,55,0),"")</f>
        <v/>
      </c>
      <c r="BE216" s="174" t="str">
        <f ca="1">IFERROR(VLOOKUP(ROW(A213),'فهرست بها کلی'!$D$13:$BO$1660,58,0),"")</f>
        <v/>
      </c>
      <c r="BF216" s="174" t="str">
        <f ca="1">IFERROR(VLOOKUP(ROW(A213),'فهرست بها کلی'!$D$13:$BO$1660,61,0),"")</f>
        <v/>
      </c>
      <c r="BG216" s="174" t="str">
        <f ca="1">IFERROR(VLOOKUP(ROW(B213),'فهرست بها کلی'!$D$13:$BO$1660,64,0),"")</f>
        <v/>
      </c>
      <c r="BH216" s="174" t="str">
        <f ca="1">IFERROR(VLOOKUP(ROW(C213),'فهرست بها کلی'!$D$13:$BO$1660,15,0),"")</f>
        <v/>
      </c>
      <c r="BI216" s="245" t="str">
        <f t="shared" ca="1" si="31"/>
        <v xml:space="preserve"> </v>
      </c>
      <c r="BJ216" s="245" t="str">
        <f t="shared" ca="1" si="32"/>
        <v/>
      </c>
      <c r="BK216" s="189" t="str">
        <f t="shared" ca="1" si="33"/>
        <v/>
      </c>
      <c r="BL216" s="168" t="e">
        <f t="shared" ca="1" si="26"/>
        <v>#VALUE!</v>
      </c>
    </row>
    <row r="217" spans="1:64" ht="34.5" customHeight="1">
      <c r="A217" s="174" t="str">
        <f ca="1">IFERROR(VLOOKUP(ROW(A214),'فهرست بها کلی'!$D$13:$BO$1660,1,0),"")</f>
        <v/>
      </c>
      <c r="B217" s="174" t="str">
        <f ca="1">IFERROR(VLOOKUP(ROW(A214),'فهرست بها کلی'!$D$13:$BO$1660,4,0),"")</f>
        <v/>
      </c>
      <c r="C217" s="174" t="str">
        <f ca="1">IFERROR(VLOOKUP(ROW(A214),'فهرست بها کلی'!$D$13:$BO$1660,5,0),"")</f>
        <v/>
      </c>
      <c r="D217" s="174" t="str">
        <f ca="1">IFERROR(VLOOKUP(ROW(A214),'فهرست بها کلی'!$D$13:$BO$1660,6,0),"")</f>
        <v/>
      </c>
      <c r="E217" s="174" t="str">
        <f ca="1">IFERROR(VLOOKUP(ROW(A214),'فهرست بها کلی'!$D$13:$BO$1660,7,0),"")</f>
        <v/>
      </c>
      <c r="F217" s="174" t="str">
        <f ca="1">IFERROR(VLOOKUP(ROW(A214),'فهرست بها کلی'!$D$13:$BO$1660,8,0),"")</f>
        <v/>
      </c>
      <c r="G217" s="174" t="str">
        <f ca="1">IFERROR(VLOOKUP(ROW(A214),'فهرست بها کلی'!$D$13:$BO$1660,20,0),"")</f>
        <v/>
      </c>
      <c r="H217" s="174" t="str">
        <f ca="1">IFERROR(VLOOKUP(ROW(A214),'فهرست بها کلی'!$D$13:$BO$1660,23,0),"")</f>
        <v/>
      </c>
      <c r="I217" s="174" t="str">
        <f ca="1">IFERROR(VLOOKUP(ROW(A214),'فهرست بها کلی'!$D$13:$BO$1660,26,0),"")</f>
        <v/>
      </c>
      <c r="J217" s="174" t="str">
        <f ca="1">IFERROR(VLOOKUP(ROW(A214),'فهرست بها کلی'!$D$13:$BO$1660,29,0),"")</f>
        <v/>
      </c>
      <c r="K217" s="174" t="str">
        <f ca="1">IFERROR(VLOOKUP(ROW(A214),'فهرست بها کلی'!$D$13:$BO$1660,32,0),"")</f>
        <v/>
      </c>
      <c r="L217" s="174" t="str">
        <f ca="1">IFERROR(VLOOKUP(ROW(A214),'فهرست بها کلی'!$D$13:$BO$1660,35,0),"")</f>
        <v/>
      </c>
      <c r="M217" s="174" t="str">
        <f ca="1">IFERROR(VLOOKUP(ROW(A214),'فهرست بها کلی'!$D$13:$BO$1660,38,0),"")</f>
        <v/>
      </c>
      <c r="N217" s="174" t="str">
        <f ca="1">IFERROR(VLOOKUP(ROW(A214),'فهرست بها کلی'!$D$13:$BO$1660,41,0),"")</f>
        <v/>
      </c>
      <c r="O217" s="174" t="str">
        <f ca="1">IFERROR(VLOOKUP(ROW(A214),'فهرست بها کلی'!$D$13:$BO$1660,44,0),"")</f>
        <v/>
      </c>
      <c r="P217" s="174" t="str">
        <f ca="1">IFERROR(VLOOKUP(ROW(A214),'فهرست بها کلی'!$D$13:$BO$1660,47,0),"")</f>
        <v/>
      </c>
      <c r="Q217" s="174" t="str">
        <f ca="1">IFERROR(VLOOKUP(ROW(A214),'فهرست بها کلی'!$D$13:$BO$1660,50,0),"")</f>
        <v/>
      </c>
      <c r="R217" s="174" t="str">
        <f ca="1">IFERROR(VLOOKUP(ROW(A214),'فهرست بها کلی'!$D$13:$BO$1660,53,0),"")</f>
        <v/>
      </c>
      <c r="S217" s="174" t="str">
        <f ca="1">IFERROR(VLOOKUP(ROW(A214),'فهرست بها کلی'!$D$13:$BO$1660,56,0),"")</f>
        <v/>
      </c>
      <c r="T217" s="174" t="str">
        <f ca="1">IFERROR(VLOOKUP(ROW(A214),'فهرست بها کلی'!$D$13:$BO$1660,59,0),"")</f>
        <v/>
      </c>
      <c r="U217" s="174" t="str">
        <f ca="1">IFERROR(VLOOKUP(ROW(A214),'فهرست بها کلی'!$D$13:$BO$1660,62,0),"")</f>
        <v/>
      </c>
      <c r="V217" s="241">
        <f t="shared" ca="1" si="27"/>
        <v>0</v>
      </c>
      <c r="W217" s="242" t="str">
        <f t="shared" ca="1" si="28"/>
        <v/>
      </c>
      <c r="X217" s="174" t="str">
        <f ca="1">IFERROR(VLOOKUP(ROW(A214),'فهرست بها کلی'!$D$13:$BO$1660,9,0),"")</f>
        <v/>
      </c>
      <c r="Y217" s="174" t="str">
        <f ca="1">IFERROR(VLOOKUP(ROW(A214),'فهرست بها کلی'!$D$13:$BO$1660,10,0),"")</f>
        <v/>
      </c>
      <c r="Z217" s="174" t="str">
        <f ca="1">IFERROR(VLOOKUP(ROW(A214),'فهرست بها کلی'!$D$13:$BO$1660,11,0),"")</f>
        <v/>
      </c>
      <c r="AA217" s="174" t="str">
        <f ca="1">IFERROR(VLOOKUP(ROW(A214),'فهرست بها کلی'!$D$13:$BO$1660,12,0),"")</f>
        <v/>
      </c>
      <c r="AB217" s="243" t="str">
        <f t="shared" ca="1" si="29"/>
        <v/>
      </c>
      <c r="AC217" s="174" t="str">
        <f ca="1">IFERROR(VLOOKUP(ROW(A214),'فهرست بها کلی'!$D$13:$BO$1660,21,0),"")</f>
        <v/>
      </c>
      <c r="AD217" s="174" t="str">
        <f ca="1">IFERROR(VLOOKUP(ROW(A214),'فهرست بها کلی'!$D$13:$BO$1660,24,0),"")</f>
        <v/>
      </c>
      <c r="AE217" s="174" t="str">
        <f ca="1">IFERROR(VLOOKUP(ROW(A214),'فهرست بها کلی'!$D$13:$BO$1660,27,0),"")</f>
        <v/>
      </c>
      <c r="AF217" s="174" t="str">
        <f ca="1">IFERROR(VLOOKUP(ROW(A214),'فهرست بها کلی'!$D$13:$BO$1660,30,0),"")</f>
        <v/>
      </c>
      <c r="AG217" s="174" t="str">
        <f ca="1">IFERROR(VLOOKUP(ROW(A214),'فهرست بها کلی'!$D$13:$BO$1660,33,0),"")</f>
        <v/>
      </c>
      <c r="AH217" s="174" t="str">
        <f ca="1">IFERROR(VLOOKUP(ROW(A214),'فهرست بها کلی'!$D$13:$BO$1660,36,0),"")</f>
        <v/>
      </c>
      <c r="AI217" s="174" t="str">
        <f ca="1">IFERROR(VLOOKUP(ROW(A214),'فهرست بها کلی'!$D$13:$BO$1660,39,0),"")</f>
        <v/>
      </c>
      <c r="AJ217" s="174" t="str">
        <f ca="1">IFERROR(VLOOKUP(ROW(A214),'فهرست بها کلی'!$D$13:$BO$1660,42,0),"")</f>
        <v/>
      </c>
      <c r="AK217" s="174" t="str">
        <f ca="1">IFERROR(VLOOKUP(ROW(A214),'فهرست بها کلی'!$D$13:$BO$1660,45,0),"")</f>
        <v/>
      </c>
      <c r="AL217" s="174" t="str">
        <f ca="1">IFERROR(VLOOKUP(ROW(A214),'فهرست بها کلی'!$D$13:$BO$1660,48,0),"")</f>
        <v/>
      </c>
      <c r="AM217" s="174" t="str">
        <f ca="1">IFERROR(VLOOKUP(ROW(A214),'فهرست بها کلی'!$D$13:$BO$1660,51,0),"")</f>
        <v/>
      </c>
      <c r="AN217" s="174" t="str">
        <f ca="1">IFERROR(VLOOKUP(ROW(A214),'فهرست بها کلی'!$D$13:$BO$1660,54,0),"")</f>
        <v/>
      </c>
      <c r="AO217" s="174" t="str">
        <f ca="1">IFERROR(VLOOKUP(ROW(A214),'فهرست بها کلی'!$D$13:$BO$1660,57,0),"")</f>
        <v/>
      </c>
      <c r="AP217" s="174" t="str">
        <f ca="1">IFERROR(VLOOKUP(ROW(A214),'فهرست بها کلی'!$D$13:$BO$1660,60,0),"")</f>
        <v/>
      </c>
      <c r="AQ217" s="174" t="str">
        <f ca="1">IFERROR(VLOOKUP(ROW(A214),'فهرست بها کلی'!$D$13:$BO$1660,63,0),"")</f>
        <v/>
      </c>
      <c r="AR217" s="244">
        <f t="shared" ca="1" si="30"/>
        <v>0</v>
      </c>
      <c r="AS217" s="174" t="str">
        <f ca="1">IFERROR(VLOOKUP(ROW(A214),'فهرست بها کلی'!$D$13:$BO$1660,22,0),"")</f>
        <v/>
      </c>
      <c r="AT217" s="174" t="str">
        <f ca="1">IFERROR(VLOOKUP(ROW(A214),'فهرست بها کلی'!$D$13:$BO$1660,25,0),"")</f>
        <v/>
      </c>
      <c r="AU217" s="174" t="str">
        <f ca="1">IFERROR(VLOOKUP(ROW(A214),'فهرست بها کلی'!$D$13:$BO$1660,28,0),"")</f>
        <v/>
      </c>
      <c r="AV217" s="174" t="str">
        <f ca="1">IFERROR(VLOOKUP(ROW(A214),'فهرست بها کلی'!$D$13:$BO$1660,31,0),"")</f>
        <v/>
      </c>
      <c r="AW217" s="174" t="str">
        <f ca="1">IFERROR(VLOOKUP(ROW(A214),'فهرست بها کلی'!$D$13:$BO$1660,34,0),"")</f>
        <v/>
      </c>
      <c r="AX217" s="174" t="str">
        <f ca="1">IFERROR(VLOOKUP(ROW(A214),'فهرست بها کلی'!$D$13:$BO$1660,37,0),"")</f>
        <v/>
      </c>
      <c r="AY217" s="174" t="str">
        <f ca="1">IFERROR(VLOOKUP(ROW(A214),'فهرست بها کلی'!$D$13:$BO$1660,40,0),"")</f>
        <v/>
      </c>
      <c r="AZ217" s="174" t="str">
        <f ca="1">IFERROR(VLOOKUP(ROW(A214),'فهرست بها کلی'!$D$13:$BO$1660,43,0),"")</f>
        <v/>
      </c>
      <c r="BA217" s="174" t="str">
        <f ca="1">IFERROR(VLOOKUP(ROW(A214),'فهرست بها کلی'!$D$13:$BO$1660,46,0),"")</f>
        <v/>
      </c>
      <c r="BB217" s="174" t="str">
        <f ca="1">IFERROR(VLOOKUP(ROW(A214),'فهرست بها کلی'!$D$13:$BO$1660,49,0),"")</f>
        <v/>
      </c>
      <c r="BC217" s="174" t="str">
        <f ca="1">IFERROR(VLOOKUP(ROW(A214),'فهرست بها کلی'!$D$13:$BO$1660,52,0),"")</f>
        <v/>
      </c>
      <c r="BD217" s="174" t="str">
        <f ca="1">IFERROR(VLOOKUP(ROW(A214),'فهرست بها کلی'!$D$13:$BO$1660,55,0),"")</f>
        <v/>
      </c>
      <c r="BE217" s="174" t="str">
        <f ca="1">IFERROR(VLOOKUP(ROW(A214),'فهرست بها کلی'!$D$13:$BO$1660,58,0),"")</f>
        <v/>
      </c>
      <c r="BF217" s="174" t="str">
        <f ca="1">IFERROR(VLOOKUP(ROW(A214),'فهرست بها کلی'!$D$13:$BO$1660,61,0),"")</f>
        <v/>
      </c>
      <c r="BG217" s="174" t="str">
        <f ca="1">IFERROR(VLOOKUP(ROW(B214),'فهرست بها کلی'!$D$13:$BO$1660,64,0),"")</f>
        <v/>
      </c>
      <c r="BH217" s="174" t="str">
        <f ca="1">IFERROR(VLOOKUP(ROW(C214),'فهرست بها کلی'!$D$13:$BO$1660,15,0),"")</f>
        <v/>
      </c>
      <c r="BI217" s="245" t="str">
        <f t="shared" ca="1" si="31"/>
        <v xml:space="preserve"> </v>
      </c>
      <c r="BJ217" s="245" t="str">
        <f t="shared" ca="1" si="32"/>
        <v/>
      </c>
      <c r="BK217" s="189" t="str">
        <f t="shared" ca="1" si="33"/>
        <v/>
      </c>
      <c r="BL217" s="168" t="e">
        <f t="shared" ca="1" si="26"/>
        <v>#VALUE!</v>
      </c>
    </row>
    <row r="218" spans="1:64" ht="34.5" customHeight="1">
      <c r="A218" s="174" t="str">
        <f ca="1">IFERROR(VLOOKUP(ROW(A215),'فهرست بها کلی'!$D$13:$BO$1660,1,0),"")</f>
        <v/>
      </c>
      <c r="B218" s="174" t="str">
        <f ca="1">IFERROR(VLOOKUP(ROW(A215),'فهرست بها کلی'!$D$13:$BO$1660,4,0),"")</f>
        <v/>
      </c>
      <c r="C218" s="174" t="str">
        <f ca="1">IFERROR(VLOOKUP(ROW(A215),'فهرست بها کلی'!$D$13:$BO$1660,5,0),"")</f>
        <v/>
      </c>
      <c r="D218" s="174" t="str">
        <f ca="1">IFERROR(VLOOKUP(ROW(A215),'فهرست بها کلی'!$D$13:$BO$1660,6,0),"")</f>
        <v/>
      </c>
      <c r="E218" s="174" t="str">
        <f ca="1">IFERROR(VLOOKUP(ROW(A215),'فهرست بها کلی'!$D$13:$BO$1660,7,0),"")</f>
        <v/>
      </c>
      <c r="F218" s="174" t="str">
        <f ca="1">IFERROR(VLOOKUP(ROW(A215),'فهرست بها کلی'!$D$13:$BO$1660,8,0),"")</f>
        <v/>
      </c>
      <c r="G218" s="174" t="str">
        <f ca="1">IFERROR(VLOOKUP(ROW(A215),'فهرست بها کلی'!$D$13:$BO$1660,20,0),"")</f>
        <v/>
      </c>
      <c r="H218" s="174" t="str">
        <f ca="1">IFERROR(VLOOKUP(ROW(A215),'فهرست بها کلی'!$D$13:$BO$1660,23,0),"")</f>
        <v/>
      </c>
      <c r="I218" s="174" t="str">
        <f ca="1">IFERROR(VLOOKUP(ROW(A215),'فهرست بها کلی'!$D$13:$BO$1660,26,0),"")</f>
        <v/>
      </c>
      <c r="J218" s="174" t="str">
        <f ca="1">IFERROR(VLOOKUP(ROW(A215),'فهرست بها کلی'!$D$13:$BO$1660,29,0),"")</f>
        <v/>
      </c>
      <c r="K218" s="174" t="str">
        <f ca="1">IFERROR(VLOOKUP(ROW(A215),'فهرست بها کلی'!$D$13:$BO$1660,32,0),"")</f>
        <v/>
      </c>
      <c r="L218" s="174" t="str">
        <f ca="1">IFERROR(VLOOKUP(ROW(A215),'فهرست بها کلی'!$D$13:$BO$1660,35,0),"")</f>
        <v/>
      </c>
      <c r="M218" s="174" t="str">
        <f ca="1">IFERROR(VLOOKUP(ROW(A215),'فهرست بها کلی'!$D$13:$BO$1660,38,0),"")</f>
        <v/>
      </c>
      <c r="N218" s="174" t="str">
        <f ca="1">IFERROR(VLOOKUP(ROW(A215),'فهرست بها کلی'!$D$13:$BO$1660,41,0),"")</f>
        <v/>
      </c>
      <c r="O218" s="174" t="str">
        <f ca="1">IFERROR(VLOOKUP(ROW(A215),'فهرست بها کلی'!$D$13:$BO$1660,44,0),"")</f>
        <v/>
      </c>
      <c r="P218" s="174" t="str">
        <f ca="1">IFERROR(VLOOKUP(ROW(A215),'فهرست بها کلی'!$D$13:$BO$1660,47,0),"")</f>
        <v/>
      </c>
      <c r="Q218" s="174" t="str">
        <f ca="1">IFERROR(VLOOKUP(ROW(A215),'فهرست بها کلی'!$D$13:$BO$1660,50,0),"")</f>
        <v/>
      </c>
      <c r="R218" s="174" t="str">
        <f ca="1">IFERROR(VLOOKUP(ROW(A215),'فهرست بها کلی'!$D$13:$BO$1660,53,0),"")</f>
        <v/>
      </c>
      <c r="S218" s="174" t="str">
        <f ca="1">IFERROR(VLOOKUP(ROW(A215),'فهرست بها کلی'!$D$13:$BO$1660,56,0),"")</f>
        <v/>
      </c>
      <c r="T218" s="174" t="str">
        <f ca="1">IFERROR(VLOOKUP(ROW(A215),'فهرست بها کلی'!$D$13:$BO$1660,59,0),"")</f>
        <v/>
      </c>
      <c r="U218" s="174" t="str">
        <f ca="1">IFERROR(VLOOKUP(ROW(A215),'فهرست بها کلی'!$D$13:$BO$1660,62,0),"")</f>
        <v/>
      </c>
      <c r="V218" s="241">
        <f t="shared" ca="1" si="27"/>
        <v>0</v>
      </c>
      <c r="W218" s="242" t="str">
        <f t="shared" ca="1" si="28"/>
        <v/>
      </c>
      <c r="X218" s="174" t="str">
        <f ca="1">IFERROR(VLOOKUP(ROW(A215),'فهرست بها کلی'!$D$13:$BO$1660,9,0),"")</f>
        <v/>
      </c>
      <c r="Y218" s="174" t="str">
        <f ca="1">IFERROR(VLOOKUP(ROW(A215),'فهرست بها کلی'!$D$13:$BO$1660,10,0),"")</f>
        <v/>
      </c>
      <c r="Z218" s="174" t="str">
        <f ca="1">IFERROR(VLOOKUP(ROW(A215),'فهرست بها کلی'!$D$13:$BO$1660,11,0),"")</f>
        <v/>
      </c>
      <c r="AA218" s="174" t="str">
        <f ca="1">IFERROR(VLOOKUP(ROW(A215),'فهرست بها کلی'!$D$13:$BO$1660,12,0),"")</f>
        <v/>
      </c>
      <c r="AB218" s="243" t="str">
        <f t="shared" ca="1" si="29"/>
        <v/>
      </c>
      <c r="AC218" s="174" t="str">
        <f ca="1">IFERROR(VLOOKUP(ROW(A215),'فهرست بها کلی'!$D$13:$BO$1660,21,0),"")</f>
        <v/>
      </c>
      <c r="AD218" s="174" t="str">
        <f ca="1">IFERROR(VLOOKUP(ROW(A215),'فهرست بها کلی'!$D$13:$BO$1660,24,0),"")</f>
        <v/>
      </c>
      <c r="AE218" s="174" t="str">
        <f ca="1">IFERROR(VLOOKUP(ROW(A215),'فهرست بها کلی'!$D$13:$BO$1660,27,0),"")</f>
        <v/>
      </c>
      <c r="AF218" s="174" t="str">
        <f ca="1">IFERROR(VLOOKUP(ROW(A215),'فهرست بها کلی'!$D$13:$BO$1660,30,0),"")</f>
        <v/>
      </c>
      <c r="AG218" s="174" t="str">
        <f ca="1">IFERROR(VLOOKUP(ROW(A215),'فهرست بها کلی'!$D$13:$BO$1660,33,0),"")</f>
        <v/>
      </c>
      <c r="AH218" s="174" t="str">
        <f ca="1">IFERROR(VLOOKUP(ROW(A215),'فهرست بها کلی'!$D$13:$BO$1660,36,0),"")</f>
        <v/>
      </c>
      <c r="AI218" s="174" t="str">
        <f ca="1">IFERROR(VLOOKUP(ROW(A215),'فهرست بها کلی'!$D$13:$BO$1660,39,0),"")</f>
        <v/>
      </c>
      <c r="AJ218" s="174" t="str">
        <f ca="1">IFERROR(VLOOKUP(ROW(A215),'فهرست بها کلی'!$D$13:$BO$1660,42,0),"")</f>
        <v/>
      </c>
      <c r="AK218" s="174" t="str">
        <f ca="1">IFERROR(VLOOKUP(ROW(A215),'فهرست بها کلی'!$D$13:$BO$1660,45,0),"")</f>
        <v/>
      </c>
      <c r="AL218" s="174" t="str">
        <f ca="1">IFERROR(VLOOKUP(ROW(A215),'فهرست بها کلی'!$D$13:$BO$1660,48,0),"")</f>
        <v/>
      </c>
      <c r="AM218" s="174" t="str">
        <f ca="1">IFERROR(VLOOKUP(ROW(A215),'فهرست بها کلی'!$D$13:$BO$1660,51,0),"")</f>
        <v/>
      </c>
      <c r="AN218" s="174" t="str">
        <f ca="1">IFERROR(VLOOKUP(ROW(A215),'فهرست بها کلی'!$D$13:$BO$1660,54,0),"")</f>
        <v/>
      </c>
      <c r="AO218" s="174" t="str">
        <f ca="1">IFERROR(VLOOKUP(ROW(A215),'فهرست بها کلی'!$D$13:$BO$1660,57,0),"")</f>
        <v/>
      </c>
      <c r="AP218" s="174" t="str">
        <f ca="1">IFERROR(VLOOKUP(ROW(A215),'فهرست بها کلی'!$D$13:$BO$1660,60,0),"")</f>
        <v/>
      </c>
      <c r="AQ218" s="174" t="str">
        <f ca="1">IFERROR(VLOOKUP(ROW(A215),'فهرست بها کلی'!$D$13:$BO$1660,63,0),"")</f>
        <v/>
      </c>
      <c r="AR218" s="244">
        <f t="shared" ca="1" si="30"/>
        <v>0</v>
      </c>
      <c r="AS218" s="174" t="str">
        <f ca="1">IFERROR(VLOOKUP(ROW(A215),'فهرست بها کلی'!$D$13:$BO$1660,22,0),"")</f>
        <v/>
      </c>
      <c r="AT218" s="174" t="str">
        <f ca="1">IFERROR(VLOOKUP(ROW(A215),'فهرست بها کلی'!$D$13:$BO$1660,25,0),"")</f>
        <v/>
      </c>
      <c r="AU218" s="174" t="str">
        <f ca="1">IFERROR(VLOOKUP(ROW(A215),'فهرست بها کلی'!$D$13:$BO$1660,28,0),"")</f>
        <v/>
      </c>
      <c r="AV218" s="174" t="str">
        <f ca="1">IFERROR(VLOOKUP(ROW(A215),'فهرست بها کلی'!$D$13:$BO$1660,31,0),"")</f>
        <v/>
      </c>
      <c r="AW218" s="174" t="str">
        <f ca="1">IFERROR(VLOOKUP(ROW(A215),'فهرست بها کلی'!$D$13:$BO$1660,34,0),"")</f>
        <v/>
      </c>
      <c r="AX218" s="174" t="str">
        <f ca="1">IFERROR(VLOOKUP(ROW(A215),'فهرست بها کلی'!$D$13:$BO$1660,37,0),"")</f>
        <v/>
      </c>
      <c r="AY218" s="174" t="str">
        <f ca="1">IFERROR(VLOOKUP(ROW(A215),'فهرست بها کلی'!$D$13:$BO$1660,40,0),"")</f>
        <v/>
      </c>
      <c r="AZ218" s="174" t="str">
        <f ca="1">IFERROR(VLOOKUP(ROW(A215),'فهرست بها کلی'!$D$13:$BO$1660,43,0),"")</f>
        <v/>
      </c>
      <c r="BA218" s="174" t="str">
        <f ca="1">IFERROR(VLOOKUP(ROW(A215),'فهرست بها کلی'!$D$13:$BO$1660,46,0),"")</f>
        <v/>
      </c>
      <c r="BB218" s="174" t="str">
        <f ca="1">IFERROR(VLOOKUP(ROW(A215),'فهرست بها کلی'!$D$13:$BO$1660,49,0),"")</f>
        <v/>
      </c>
      <c r="BC218" s="174" t="str">
        <f ca="1">IFERROR(VLOOKUP(ROW(A215),'فهرست بها کلی'!$D$13:$BO$1660,52,0),"")</f>
        <v/>
      </c>
      <c r="BD218" s="174" t="str">
        <f ca="1">IFERROR(VLOOKUP(ROW(A215),'فهرست بها کلی'!$D$13:$BO$1660,55,0),"")</f>
        <v/>
      </c>
      <c r="BE218" s="174" t="str">
        <f ca="1">IFERROR(VLOOKUP(ROW(A215),'فهرست بها کلی'!$D$13:$BO$1660,58,0),"")</f>
        <v/>
      </c>
      <c r="BF218" s="174" t="str">
        <f ca="1">IFERROR(VLOOKUP(ROW(A215),'فهرست بها کلی'!$D$13:$BO$1660,61,0),"")</f>
        <v/>
      </c>
      <c r="BG218" s="174" t="str">
        <f ca="1">IFERROR(VLOOKUP(ROW(B215),'فهرست بها کلی'!$D$13:$BO$1660,64,0),"")</f>
        <v/>
      </c>
      <c r="BH218" s="174" t="str">
        <f ca="1">IFERROR(VLOOKUP(ROW(C215),'فهرست بها کلی'!$D$13:$BO$1660,15,0),"")</f>
        <v/>
      </c>
      <c r="BI218" s="245" t="str">
        <f t="shared" ca="1" si="31"/>
        <v xml:space="preserve"> </v>
      </c>
      <c r="BJ218" s="245" t="str">
        <f t="shared" ca="1" si="32"/>
        <v/>
      </c>
      <c r="BK218" s="189" t="str">
        <f t="shared" ca="1" si="33"/>
        <v/>
      </c>
      <c r="BL218" s="168" t="e">
        <f t="shared" ca="1" si="26"/>
        <v>#VALUE!</v>
      </c>
    </row>
    <row r="219" spans="1:64" ht="34.5" customHeight="1">
      <c r="A219" s="174" t="str">
        <f ca="1">IFERROR(VLOOKUP(ROW(A216),'فهرست بها کلی'!$D$13:$BO$1660,1,0),"")</f>
        <v/>
      </c>
      <c r="B219" s="174" t="str">
        <f ca="1">IFERROR(VLOOKUP(ROW(A216),'فهرست بها کلی'!$D$13:$BO$1660,4,0),"")</f>
        <v/>
      </c>
      <c r="C219" s="174" t="str">
        <f ca="1">IFERROR(VLOOKUP(ROW(A216),'فهرست بها کلی'!$D$13:$BO$1660,5,0),"")</f>
        <v/>
      </c>
      <c r="D219" s="174" t="str">
        <f ca="1">IFERROR(VLOOKUP(ROW(A216),'فهرست بها کلی'!$D$13:$BO$1660,6,0),"")</f>
        <v/>
      </c>
      <c r="E219" s="174" t="str">
        <f ca="1">IFERROR(VLOOKUP(ROW(A216),'فهرست بها کلی'!$D$13:$BO$1660,7,0),"")</f>
        <v/>
      </c>
      <c r="F219" s="174" t="str">
        <f ca="1">IFERROR(VLOOKUP(ROW(A216),'فهرست بها کلی'!$D$13:$BO$1660,8,0),"")</f>
        <v/>
      </c>
      <c r="G219" s="174" t="str">
        <f ca="1">IFERROR(VLOOKUP(ROW(A216),'فهرست بها کلی'!$D$13:$BO$1660,20,0),"")</f>
        <v/>
      </c>
      <c r="H219" s="174" t="str">
        <f ca="1">IFERROR(VLOOKUP(ROW(A216),'فهرست بها کلی'!$D$13:$BO$1660,23,0),"")</f>
        <v/>
      </c>
      <c r="I219" s="174" t="str">
        <f ca="1">IFERROR(VLOOKUP(ROW(A216),'فهرست بها کلی'!$D$13:$BO$1660,26,0),"")</f>
        <v/>
      </c>
      <c r="J219" s="174" t="str">
        <f ca="1">IFERROR(VLOOKUP(ROW(A216),'فهرست بها کلی'!$D$13:$BO$1660,29,0),"")</f>
        <v/>
      </c>
      <c r="K219" s="174" t="str">
        <f ca="1">IFERROR(VLOOKUP(ROW(A216),'فهرست بها کلی'!$D$13:$BO$1660,32,0),"")</f>
        <v/>
      </c>
      <c r="L219" s="174" t="str">
        <f ca="1">IFERROR(VLOOKUP(ROW(A216),'فهرست بها کلی'!$D$13:$BO$1660,35,0),"")</f>
        <v/>
      </c>
      <c r="M219" s="174" t="str">
        <f ca="1">IFERROR(VLOOKUP(ROW(A216),'فهرست بها کلی'!$D$13:$BO$1660,38,0),"")</f>
        <v/>
      </c>
      <c r="N219" s="174" t="str">
        <f ca="1">IFERROR(VLOOKUP(ROW(A216),'فهرست بها کلی'!$D$13:$BO$1660,41,0),"")</f>
        <v/>
      </c>
      <c r="O219" s="174" t="str">
        <f ca="1">IFERROR(VLOOKUP(ROW(A216),'فهرست بها کلی'!$D$13:$BO$1660,44,0),"")</f>
        <v/>
      </c>
      <c r="P219" s="174" t="str">
        <f ca="1">IFERROR(VLOOKUP(ROW(A216),'فهرست بها کلی'!$D$13:$BO$1660,47,0),"")</f>
        <v/>
      </c>
      <c r="Q219" s="174" t="str">
        <f ca="1">IFERROR(VLOOKUP(ROW(A216),'فهرست بها کلی'!$D$13:$BO$1660,50,0),"")</f>
        <v/>
      </c>
      <c r="R219" s="174" t="str">
        <f ca="1">IFERROR(VLOOKUP(ROW(A216),'فهرست بها کلی'!$D$13:$BO$1660,53,0),"")</f>
        <v/>
      </c>
      <c r="S219" s="174" t="str">
        <f ca="1">IFERROR(VLOOKUP(ROW(A216),'فهرست بها کلی'!$D$13:$BO$1660,56,0),"")</f>
        <v/>
      </c>
      <c r="T219" s="174" t="str">
        <f ca="1">IFERROR(VLOOKUP(ROW(A216),'فهرست بها کلی'!$D$13:$BO$1660,59,0),"")</f>
        <v/>
      </c>
      <c r="U219" s="174" t="str">
        <f ca="1">IFERROR(VLOOKUP(ROW(A216),'فهرست بها کلی'!$D$13:$BO$1660,62,0),"")</f>
        <v/>
      </c>
      <c r="V219" s="241">
        <f t="shared" ca="1" si="27"/>
        <v>0</v>
      </c>
      <c r="W219" s="242" t="str">
        <f t="shared" ca="1" si="28"/>
        <v/>
      </c>
      <c r="X219" s="174" t="str">
        <f ca="1">IFERROR(VLOOKUP(ROW(A216),'فهرست بها کلی'!$D$13:$BO$1660,9,0),"")</f>
        <v/>
      </c>
      <c r="Y219" s="174" t="str">
        <f ca="1">IFERROR(VLOOKUP(ROW(A216),'فهرست بها کلی'!$D$13:$BO$1660,10,0),"")</f>
        <v/>
      </c>
      <c r="Z219" s="174" t="str">
        <f ca="1">IFERROR(VLOOKUP(ROW(A216),'فهرست بها کلی'!$D$13:$BO$1660,11,0),"")</f>
        <v/>
      </c>
      <c r="AA219" s="174" t="str">
        <f ca="1">IFERROR(VLOOKUP(ROW(A216),'فهرست بها کلی'!$D$13:$BO$1660,12,0),"")</f>
        <v/>
      </c>
      <c r="AB219" s="243" t="str">
        <f t="shared" ca="1" si="29"/>
        <v/>
      </c>
      <c r="AC219" s="174" t="str">
        <f ca="1">IFERROR(VLOOKUP(ROW(A216),'فهرست بها کلی'!$D$13:$BO$1660,21,0),"")</f>
        <v/>
      </c>
      <c r="AD219" s="174" t="str">
        <f ca="1">IFERROR(VLOOKUP(ROW(A216),'فهرست بها کلی'!$D$13:$BO$1660,24,0),"")</f>
        <v/>
      </c>
      <c r="AE219" s="174" t="str">
        <f ca="1">IFERROR(VLOOKUP(ROW(A216),'فهرست بها کلی'!$D$13:$BO$1660,27,0),"")</f>
        <v/>
      </c>
      <c r="AF219" s="174" t="str">
        <f ca="1">IFERROR(VLOOKUP(ROW(A216),'فهرست بها کلی'!$D$13:$BO$1660,30,0),"")</f>
        <v/>
      </c>
      <c r="AG219" s="174" t="str">
        <f ca="1">IFERROR(VLOOKUP(ROW(A216),'فهرست بها کلی'!$D$13:$BO$1660,33,0),"")</f>
        <v/>
      </c>
      <c r="AH219" s="174" t="str">
        <f ca="1">IFERROR(VLOOKUP(ROW(A216),'فهرست بها کلی'!$D$13:$BO$1660,36,0),"")</f>
        <v/>
      </c>
      <c r="AI219" s="174" t="str">
        <f ca="1">IFERROR(VLOOKUP(ROW(A216),'فهرست بها کلی'!$D$13:$BO$1660,39,0),"")</f>
        <v/>
      </c>
      <c r="AJ219" s="174" t="str">
        <f ca="1">IFERROR(VLOOKUP(ROW(A216),'فهرست بها کلی'!$D$13:$BO$1660,42,0),"")</f>
        <v/>
      </c>
      <c r="AK219" s="174" t="str">
        <f ca="1">IFERROR(VLOOKUP(ROW(A216),'فهرست بها کلی'!$D$13:$BO$1660,45,0),"")</f>
        <v/>
      </c>
      <c r="AL219" s="174" t="str">
        <f ca="1">IFERROR(VLOOKUP(ROW(A216),'فهرست بها کلی'!$D$13:$BO$1660,48,0),"")</f>
        <v/>
      </c>
      <c r="AM219" s="174" t="str">
        <f ca="1">IFERROR(VLOOKUP(ROW(A216),'فهرست بها کلی'!$D$13:$BO$1660,51,0),"")</f>
        <v/>
      </c>
      <c r="AN219" s="174" t="str">
        <f ca="1">IFERROR(VLOOKUP(ROW(A216),'فهرست بها کلی'!$D$13:$BO$1660,54,0),"")</f>
        <v/>
      </c>
      <c r="AO219" s="174" t="str">
        <f ca="1">IFERROR(VLOOKUP(ROW(A216),'فهرست بها کلی'!$D$13:$BO$1660,57,0),"")</f>
        <v/>
      </c>
      <c r="AP219" s="174" t="str">
        <f ca="1">IFERROR(VLOOKUP(ROW(A216),'فهرست بها کلی'!$D$13:$BO$1660,60,0),"")</f>
        <v/>
      </c>
      <c r="AQ219" s="174" t="str">
        <f ca="1">IFERROR(VLOOKUP(ROW(A216),'فهرست بها کلی'!$D$13:$BO$1660,63,0),"")</f>
        <v/>
      </c>
      <c r="AR219" s="244">
        <f t="shared" ca="1" si="30"/>
        <v>0</v>
      </c>
      <c r="AS219" s="174" t="str">
        <f ca="1">IFERROR(VLOOKUP(ROW(A216),'فهرست بها کلی'!$D$13:$BO$1660,22,0),"")</f>
        <v/>
      </c>
      <c r="AT219" s="174" t="str">
        <f ca="1">IFERROR(VLOOKUP(ROW(A216),'فهرست بها کلی'!$D$13:$BO$1660,25,0),"")</f>
        <v/>
      </c>
      <c r="AU219" s="174" t="str">
        <f ca="1">IFERROR(VLOOKUP(ROW(A216),'فهرست بها کلی'!$D$13:$BO$1660,28,0),"")</f>
        <v/>
      </c>
      <c r="AV219" s="174" t="str">
        <f ca="1">IFERROR(VLOOKUP(ROW(A216),'فهرست بها کلی'!$D$13:$BO$1660,31,0),"")</f>
        <v/>
      </c>
      <c r="AW219" s="174" t="str">
        <f ca="1">IFERROR(VLOOKUP(ROW(A216),'فهرست بها کلی'!$D$13:$BO$1660,34,0),"")</f>
        <v/>
      </c>
      <c r="AX219" s="174" t="str">
        <f ca="1">IFERROR(VLOOKUP(ROW(A216),'فهرست بها کلی'!$D$13:$BO$1660,37,0),"")</f>
        <v/>
      </c>
      <c r="AY219" s="174" t="str">
        <f ca="1">IFERROR(VLOOKUP(ROW(A216),'فهرست بها کلی'!$D$13:$BO$1660,40,0),"")</f>
        <v/>
      </c>
      <c r="AZ219" s="174" t="str">
        <f ca="1">IFERROR(VLOOKUP(ROW(A216),'فهرست بها کلی'!$D$13:$BO$1660,43,0),"")</f>
        <v/>
      </c>
      <c r="BA219" s="174" t="str">
        <f ca="1">IFERROR(VLOOKUP(ROW(A216),'فهرست بها کلی'!$D$13:$BO$1660,46,0),"")</f>
        <v/>
      </c>
      <c r="BB219" s="174" t="str">
        <f ca="1">IFERROR(VLOOKUP(ROW(A216),'فهرست بها کلی'!$D$13:$BO$1660,49,0),"")</f>
        <v/>
      </c>
      <c r="BC219" s="174" t="str">
        <f ca="1">IFERROR(VLOOKUP(ROW(A216),'فهرست بها کلی'!$D$13:$BO$1660,52,0),"")</f>
        <v/>
      </c>
      <c r="BD219" s="174" t="str">
        <f ca="1">IFERROR(VLOOKUP(ROW(A216),'فهرست بها کلی'!$D$13:$BO$1660,55,0),"")</f>
        <v/>
      </c>
      <c r="BE219" s="174" t="str">
        <f ca="1">IFERROR(VLOOKUP(ROW(A216),'فهرست بها کلی'!$D$13:$BO$1660,58,0),"")</f>
        <v/>
      </c>
      <c r="BF219" s="174" t="str">
        <f ca="1">IFERROR(VLOOKUP(ROW(A216),'فهرست بها کلی'!$D$13:$BO$1660,61,0),"")</f>
        <v/>
      </c>
      <c r="BG219" s="174" t="str">
        <f ca="1">IFERROR(VLOOKUP(ROW(B216),'فهرست بها کلی'!$D$13:$BO$1660,64,0),"")</f>
        <v/>
      </c>
      <c r="BH219" s="174" t="str">
        <f ca="1">IFERROR(VLOOKUP(ROW(C216),'فهرست بها کلی'!$D$13:$BO$1660,15,0),"")</f>
        <v/>
      </c>
      <c r="BI219" s="245" t="str">
        <f t="shared" ca="1" si="31"/>
        <v xml:space="preserve"> </v>
      </c>
      <c r="BJ219" s="245" t="str">
        <f t="shared" ca="1" si="32"/>
        <v/>
      </c>
      <c r="BK219" s="189" t="str">
        <f t="shared" ca="1" si="33"/>
        <v/>
      </c>
      <c r="BL219" s="168" t="e">
        <f t="shared" ca="1" si="26"/>
        <v>#VALUE!</v>
      </c>
    </row>
    <row r="220" spans="1:64" ht="34.5" customHeight="1">
      <c r="A220" s="174" t="str">
        <f ca="1">IFERROR(VLOOKUP(ROW(A217),'فهرست بها کلی'!$D$13:$BO$1660,1,0),"")</f>
        <v/>
      </c>
      <c r="B220" s="174" t="str">
        <f ca="1">IFERROR(VLOOKUP(ROW(A217),'فهرست بها کلی'!$D$13:$BO$1660,4,0),"")</f>
        <v/>
      </c>
      <c r="C220" s="174" t="str">
        <f ca="1">IFERROR(VLOOKUP(ROW(A217),'فهرست بها کلی'!$D$13:$BO$1660,5,0),"")</f>
        <v/>
      </c>
      <c r="D220" s="174" t="str">
        <f ca="1">IFERROR(VLOOKUP(ROW(A217),'فهرست بها کلی'!$D$13:$BO$1660,6,0),"")</f>
        <v/>
      </c>
      <c r="E220" s="174" t="str">
        <f ca="1">IFERROR(VLOOKUP(ROW(A217),'فهرست بها کلی'!$D$13:$BO$1660,7,0),"")</f>
        <v/>
      </c>
      <c r="F220" s="174" t="str">
        <f ca="1">IFERROR(VLOOKUP(ROW(A217),'فهرست بها کلی'!$D$13:$BO$1660,8,0),"")</f>
        <v/>
      </c>
      <c r="G220" s="174" t="str">
        <f ca="1">IFERROR(VLOOKUP(ROW(A217),'فهرست بها کلی'!$D$13:$BO$1660,20,0),"")</f>
        <v/>
      </c>
      <c r="H220" s="174" t="str">
        <f ca="1">IFERROR(VLOOKUP(ROW(A217),'فهرست بها کلی'!$D$13:$BO$1660,23,0),"")</f>
        <v/>
      </c>
      <c r="I220" s="174" t="str">
        <f ca="1">IFERROR(VLOOKUP(ROW(A217),'فهرست بها کلی'!$D$13:$BO$1660,26,0),"")</f>
        <v/>
      </c>
      <c r="J220" s="174" t="str">
        <f ca="1">IFERROR(VLOOKUP(ROW(A217),'فهرست بها کلی'!$D$13:$BO$1660,29,0),"")</f>
        <v/>
      </c>
      <c r="K220" s="174" t="str">
        <f ca="1">IFERROR(VLOOKUP(ROW(A217),'فهرست بها کلی'!$D$13:$BO$1660,32,0),"")</f>
        <v/>
      </c>
      <c r="L220" s="174" t="str">
        <f ca="1">IFERROR(VLOOKUP(ROW(A217),'فهرست بها کلی'!$D$13:$BO$1660,35,0),"")</f>
        <v/>
      </c>
      <c r="M220" s="174" t="str">
        <f ca="1">IFERROR(VLOOKUP(ROW(A217),'فهرست بها کلی'!$D$13:$BO$1660,38,0),"")</f>
        <v/>
      </c>
      <c r="N220" s="174" t="str">
        <f ca="1">IFERROR(VLOOKUP(ROW(A217),'فهرست بها کلی'!$D$13:$BO$1660,41,0),"")</f>
        <v/>
      </c>
      <c r="O220" s="174" t="str">
        <f ca="1">IFERROR(VLOOKUP(ROW(A217),'فهرست بها کلی'!$D$13:$BO$1660,44,0),"")</f>
        <v/>
      </c>
      <c r="P220" s="174" t="str">
        <f ca="1">IFERROR(VLOOKUP(ROW(A217),'فهرست بها کلی'!$D$13:$BO$1660,47,0),"")</f>
        <v/>
      </c>
      <c r="Q220" s="174" t="str">
        <f ca="1">IFERROR(VLOOKUP(ROW(A217),'فهرست بها کلی'!$D$13:$BO$1660,50,0),"")</f>
        <v/>
      </c>
      <c r="R220" s="174" t="str">
        <f ca="1">IFERROR(VLOOKUP(ROW(A217),'فهرست بها کلی'!$D$13:$BO$1660,53,0),"")</f>
        <v/>
      </c>
      <c r="S220" s="174" t="str">
        <f ca="1">IFERROR(VLOOKUP(ROW(A217),'فهرست بها کلی'!$D$13:$BO$1660,56,0),"")</f>
        <v/>
      </c>
      <c r="T220" s="174" t="str">
        <f ca="1">IFERROR(VLOOKUP(ROW(A217),'فهرست بها کلی'!$D$13:$BO$1660,59,0),"")</f>
        <v/>
      </c>
      <c r="U220" s="174" t="str">
        <f ca="1">IFERROR(VLOOKUP(ROW(A217),'فهرست بها کلی'!$D$13:$BO$1660,62,0),"")</f>
        <v/>
      </c>
      <c r="V220" s="241">
        <f t="shared" ca="1" si="27"/>
        <v>0</v>
      </c>
      <c r="W220" s="242" t="str">
        <f t="shared" ca="1" si="28"/>
        <v/>
      </c>
      <c r="X220" s="174" t="str">
        <f ca="1">IFERROR(VLOOKUP(ROW(A217),'فهرست بها کلی'!$D$13:$BO$1660,9,0),"")</f>
        <v/>
      </c>
      <c r="Y220" s="174" t="str">
        <f ca="1">IFERROR(VLOOKUP(ROW(A217),'فهرست بها کلی'!$D$13:$BO$1660,10,0),"")</f>
        <v/>
      </c>
      <c r="Z220" s="174" t="str">
        <f ca="1">IFERROR(VLOOKUP(ROW(A217),'فهرست بها کلی'!$D$13:$BO$1660,11,0),"")</f>
        <v/>
      </c>
      <c r="AA220" s="174" t="str">
        <f ca="1">IFERROR(VLOOKUP(ROW(A217),'فهرست بها کلی'!$D$13:$BO$1660,12,0),"")</f>
        <v/>
      </c>
      <c r="AB220" s="243" t="str">
        <f t="shared" ca="1" si="29"/>
        <v/>
      </c>
      <c r="AC220" s="174" t="str">
        <f ca="1">IFERROR(VLOOKUP(ROW(A217),'فهرست بها کلی'!$D$13:$BO$1660,21,0),"")</f>
        <v/>
      </c>
      <c r="AD220" s="174" t="str">
        <f ca="1">IFERROR(VLOOKUP(ROW(A217),'فهرست بها کلی'!$D$13:$BO$1660,24,0),"")</f>
        <v/>
      </c>
      <c r="AE220" s="174" t="str">
        <f ca="1">IFERROR(VLOOKUP(ROW(A217),'فهرست بها کلی'!$D$13:$BO$1660,27,0),"")</f>
        <v/>
      </c>
      <c r="AF220" s="174" t="str">
        <f ca="1">IFERROR(VLOOKUP(ROW(A217),'فهرست بها کلی'!$D$13:$BO$1660,30,0),"")</f>
        <v/>
      </c>
      <c r="AG220" s="174" t="str">
        <f ca="1">IFERROR(VLOOKUP(ROW(A217),'فهرست بها کلی'!$D$13:$BO$1660,33,0),"")</f>
        <v/>
      </c>
      <c r="AH220" s="174" t="str">
        <f ca="1">IFERROR(VLOOKUP(ROW(A217),'فهرست بها کلی'!$D$13:$BO$1660,36,0),"")</f>
        <v/>
      </c>
      <c r="AI220" s="174" t="str">
        <f ca="1">IFERROR(VLOOKUP(ROW(A217),'فهرست بها کلی'!$D$13:$BO$1660,39,0),"")</f>
        <v/>
      </c>
      <c r="AJ220" s="174" t="str">
        <f ca="1">IFERROR(VLOOKUP(ROW(A217),'فهرست بها کلی'!$D$13:$BO$1660,42,0),"")</f>
        <v/>
      </c>
      <c r="AK220" s="174" t="str">
        <f ca="1">IFERROR(VLOOKUP(ROW(A217),'فهرست بها کلی'!$D$13:$BO$1660,45,0),"")</f>
        <v/>
      </c>
      <c r="AL220" s="174" t="str">
        <f ca="1">IFERROR(VLOOKUP(ROW(A217),'فهرست بها کلی'!$D$13:$BO$1660,48,0),"")</f>
        <v/>
      </c>
      <c r="AM220" s="174" t="str">
        <f ca="1">IFERROR(VLOOKUP(ROW(A217),'فهرست بها کلی'!$D$13:$BO$1660,51,0),"")</f>
        <v/>
      </c>
      <c r="AN220" s="174" t="str">
        <f ca="1">IFERROR(VLOOKUP(ROW(A217),'فهرست بها کلی'!$D$13:$BO$1660,54,0),"")</f>
        <v/>
      </c>
      <c r="AO220" s="174" t="str">
        <f ca="1">IFERROR(VLOOKUP(ROW(A217),'فهرست بها کلی'!$D$13:$BO$1660,57,0),"")</f>
        <v/>
      </c>
      <c r="AP220" s="174" t="str">
        <f ca="1">IFERROR(VLOOKUP(ROW(A217),'فهرست بها کلی'!$D$13:$BO$1660,60,0),"")</f>
        <v/>
      </c>
      <c r="AQ220" s="174" t="str">
        <f ca="1">IFERROR(VLOOKUP(ROW(A217),'فهرست بها کلی'!$D$13:$BO$1660,63,0),"")</f>
        <v/>
      </c>
      <c r="AR220" s="244">
        <f t="shared" ca="1" si="30"/>
        <v>0</v>
      </c>
      <c r="AS220" s="174" t="str">
        <f ca="1">IFERROR(VLOOKUP(ROW(A217),'فهرست بها کلی'!$D$13:$BO$1660,22,0),"")</f>
        <v/>
      </c>
      <c r="AT220" s="174" t="str">
        <f ca="1">IFERROR(VLOOKUP(ROW(A217),'فهرست بها کلی'!$D$13:$BO$1660,25,0),"")</f>
        <v/>
      </c>
      <c r="AU220" s="174" t="str">
        <f ca="1">IFERROR(VLOOKUP(ROW(A217),'فهرست بها کلی'!$D$13:$BO$1660,28,0),"")</f>
        <v/>
      </c>
      <c r="AV220" s="174" t="str">
        <f ca="1">IFERROR(VLOOKUP(ROW(A217),'فهرست بها کلی'!$D$13:$BO$1660,31,0),"")</f>
        <v/>
      </c>
      <c r="AW220" s="174" t="str">
        <f ca="1">IFERROR(VLOOKUP(ROW(A217),'فهرست بها کلی'!$D$13:$BO$1660,34,0),"")</f>
        <v/>
      </c>
      <c r="AX220" s="174" t="str">
        <f ca="1">IFERROR(VLOOKUP(ROW(A217),'فهرست بها کلی'!$D$13:$BO$1660,37,0),"")</f>
        <v/>
      </c>
      <c r="AY220" s="174" t="str">
        <f ca="1">IFERROR(VLOOKUP(ROW(A217),'فهرست بها کلی'!$D$13:$BO$1660,40,0),"")</f>
        <v/>
      </c>
      <c r="AZ220" s="174" t="str">
        <f ca="1">IFERROR(VLOOKUP(ROW(A217),'فهرست بها کلی'!$D$13:$BO$1660,43,0),"")</f>
        <v/>
      </c>
      <c r="BA220" s="174" t="str">
        <f ca="1">IFERROR(VLOOKUP(ROW(A217),'فهرست بها کلی'!$D$13:$BO$1660,46,0),"")</f>
        <v/>
      </c>
      <c r="BB220" s="174" t="str">
        <f ca="1">IFERROR(VLOOKUP(ROW(A217),'فهرست بها کلی'!$D$13:$BO$1660,49,0),"")</f>
        <v/>
      </c>
      <c r="BC220" s="174" t="str">
        <f ca="1">IFERROR(VLOOKUP(ROW(A217),'فهرست بها کلی'!$D$13:$BO$1660,52,0),"")</f>
        <v/>
      </c>
      <c r="BD220" s="174" t="str">
        <f ca="1">IFERROR(VLOOKUP(ROW(A217),'فهرست بها کلی'!$D$13:$BO$1660,55,0),"")</f>
        <v/>
      </c>
      <c r="BE220" s="174" t="str">
        <f ca="1">IFERROR(VLOOKUP(ROW(A217),'فهرست بها کلی'!$D$13:$BO$1660,58,0),"")</f>
        <v/>
      </c>
      <c r="BF220" s="174" t="str">
        <f ca="1">IFERROR(VLOOKUP(ROW(A217),'فهرست بها کلی'!$D$13:$BO$1660,61,0),"")</f>
        <v/>
      </c>
      <c r="BG220" s="174" t="str">
        <f ca="1">IFERROR(VLOOKUP(ROW(B217),'فهرست بها کلی'!$D$13:$BO$1660,64,0),"")</f>
        <v/>
      </c>
      <c r="BH220" s="174" t="str">
        <f ca="1">IFERROR(VLOOKUP(ROW(C217),'فهرست بها کلی'!$D$13:$BO$1660,15,0),"")</f>
        <v/>
      </c>
      <c r="BI220" s="245" t="str">
        <f t="shared" ca="1" si="31"/>
        <v xml:space="preserve"> </v>
      </c>
      <c r="BJ220" s="245" t="str">
        <f t="shared" ca="1" si="32"/>
        <v/>
      </c>
      <c r="BK220" s="189" t="str">
        <f t="shared" ca="1" si="33"/>
        <v/>
      </c>
      <c r="BL220" s="168" t="e">
        <f t="shared" ca="1" si="26"/>
        <v>#VALUE!</v>
      </c>
    </row>
    <row r="221" spans="1:64" ht="34.5" customHeight="1">
      <c r="A221" s="174" t="str">
        <f ca="1">IFERROR(VLOOKUP(ROW(A218),'فهرست بها کلی'!$D$13:$BO$1660,1,0),"")</f>
        <v/>
      </c>
      <c r="B221" s="174" t="str">
        <f ca="1">IFERROR(VLOOKUP(ROW(A218),'فهرست بها کلی'!$D$13:$BO$1660,4,0),"")</f>
        <v/>
      </c>
      <c r="C221" s="174" t="str">
        <f ca="1">IFERROR(VLOOKUP(ROW(A218),'فهرست بها کلی'!$D$13:$BO$1660,5,0),"")</f>
        <v/>
      </c>
      <c r="D221" s="174" t="str">
        <f ca="1">IFERROR(VLOOKUP(ROW(A218),'فهرست بها کلی'!$D$13:$BO$1660,6,0),"")</f>
        <v/>
      </c>
      <c r="E221" s="174" t="str">
        <f ca="1">IFERROR(VLOOKUP(ROW(A218),'فهرست بها کلی'!$D$13:$BO$1660,7,0),"")</f>
        <v/>
      </c>
      <c r="F221" s="174" t="str">
        <f ca="1">IFERROR(VLOOKUP(ROW(A218),'فهرست بها کلی'!$D$13:$BO$1660,8,0),"")</f>
        <v/>
      </c>
      <c r="G221" s="174" t="str">
        <f ca="1">IFERROR(VLOOKUP(ROW(A218),'فهرست بها کلی'!$D$13:$BO$1660,20,0),"")</f>
        <v/>
      </c>
      <c r="H221" s="174" t="str">
        <f ca="1">IFERROR(VLOOKUP(ROW(A218),'فهرست بها کلی'!$D$13:$BO$1660,23,0),"")</f>
        <v/>
      </c>
      <c r="I221" s="174" t="str">
        <f ca="1">IFERROR(VLOOKUP(ROW(A218),'فهرست بها کلی'!$D$13:$BO$1660,26,0),"")</f>
        <v/>
      </c>
      <c r="J221" s="174" t="str">
        <f ca="1">IFERROR(VLOOKUP(ROW(A218),'فهرست بها کلی'!$D$13:$BO$1660,29,0),"")</f>
        <v/>
      </c>
      <c r="K221" s="174" t="str">
        <f ca="1">IFERROR(VLOOKUP(ROW(A218),'فهرست بها کلی'!$D$13:$BO$1660,32,0),"")</f>
        <v/>
      </c>
      <c r="L221" s="174" t="str">
        <f ca="1">IFERROR(VLOOKUP(ROW(A218),'فهرست بها کلی'!$D$13:$BO$1660,35,0),"")</f>
        <v/>
      </c>
      <c r="M221" s="174" t="str">
        <f ca="1">IFERROR(VLOOKUP(ROW(A218),'فهرست بها کلی'!$D$13:$BO$1660,38,0),"")</f>
        <v/>
      </c>
      <c r="N221" s="174" t="str">
        <f ca="1">IFERROR(VLOOKUP(ROW(A218),'فهرست بها کلی'!$D$13:$BO$1660,41,0),"")</f>
        <v/>
      </c>
      <c r="O221" s="174" t="str">
        <f ca="1">IFERROR(VLOOKUP(ROW(A218),'فهرست بها کلی'!$D$13:$BO$1660,44,0),"")</f>
        <v/>
      </c>
      <c r="P221" s="174" t="str">
        <f ca="1">IFERROR(VLOOKUP(ROW(A218),'فهرست بها کلی'!$D$13:$BO$1660,47,0),"")</f>
        <v/>
      </c>
      <c r="Q221" s="174" t="str">
        <f ca="1">IFERROR(VLOOKUP(ROW(A218),'فهرست بها کلی'!$D$13:$BO$1660,50,0),"")</f>
        <v/>
      </c>
      <c r="R221" s="174" t="str">
        <f ca="1">IFERROR(VLOOKUP(ROW(A218),'فهرست بها کلی'!$D$13:$BO$1660,53,0),"")</f>
        <v/>
      </c>
      <c r="S221" s="174" t="str">
        <f ca="1">IFERROR(VLOOKUP(ROW(A218),'فهرست بها کلی'!$D$13:$BO$1660,56,0),"")</f>
        <v/>
      </c>
      <c r="T221" s="174" t="str">
        <f ca="1">IFERROR(VLOOKUP(ROW(A218),'فهرست بها کلی'!$D$13:$BO$1660,59,0),"")</f>
        <v/>
      </c>
      <c r="U221" s="174" t="str">
        <f ca="1">IFERROR(VLOOKUP(ROW(A218),'فهرست بها کلی'!$D$13:$BO$1660,62,0),"")</f>
        <v/>
      </c>
      <c r="V221" s="241">
        <f t="shared" ca="1" si="27"/>
        <v>0</v>
      </c>
      <c r="W221" s="242" t="str">
        <f t="shared" ca="1" si="28"/>
        <v/>
      </c>
      <c r="X221" s="174" t="str">
        <f ca="1">IFERROR(VLOOKUP(ROW(A218),'فهرست بها کلی'!$D$13:$BO$1660,9,0),"")</f>
        <v/>
      </c>
      <c r="Y221" s="174" t="str">
        <f ca="1">IFERROR(VLOOKUP(ROW(A218),'فهرست بها کلی'!$D$13:$BO$1660,10,0),"")</f>
        <v/>
      </c>
      <c r="Z221" s="174" t="str">
        <f ca="1">IFERROR(VLOOKUP(ROW(A218),'فهرست بها کلی'!$D$13:$BO$1660,11,0),"")</f>
        <v/>
      </c>
      <c r="AA221" s="174" t="str">
        <f ca="1">IFERROR(VLOOKUP(ROW(A218),'فهرست بها کلی'!$D$13:$BO$1660,12,0),"")</f>
        <v/>
      </c>
      <c r="AB221" s="243" t="str">
        <f t="shared" ca="1" si="29"/>
        <v/>
      </c>
      <c r="AC221" s="174" t="str">
        <f ca="1">IFERROR(VLOOKUP(ROW(A218),'فهرست بها کلی'!$D$13:$BO$1660,21,0),"")</f>
        <v/>
      </c>
      <c r="AD221" s="174" t="str">
        <f ca="1">IFERROR(VLOOKUP(ROW(A218),'فهرست بها کلی'!$D$13:$BO$1660,24,0),"")</f>
        <v/>
      </c>
      <c r="AE221" s="174" t="str">
        <f ca="1">IFERROR(VLOOKUP(ROW(A218),'فهرست بها کلی'!$D$13:$BO$1660,27,0),"")</f>
        <v/>
      </c>
      <c r="AF221" s="174" t="str">
        <f ca="1">IFERROR(VLOOKUP(ROW(A218),'فهرست بها کلی'!$D$13:$BO$1660,30,0),"")</f>
        <v/>
      </c>
      <c r="AG221" s="174" t="str">
        <f ca="1">IFERROR(VLOOKUP(ROW(A218),'فهرست بها کلی'!$D$13:$BO$1660,33,0),"")</f>
        <v/>
      </c>
      <c r="AH221" s="174" t="str">
        <f ca="1">IFERROR(VLOOKUP(ROW(A218),'فهرست بها کلی'!$D$13:$BO$1660,36,0),"")</f>
        <v/>
      </c>
      <c r="AI221" s="174" t="str">
        <f ca="1">IFERROR(VLOOKUP(ROW(A218),'فهرست بها کلی'!$D$13:$BO$1660,39,0),"")</f>
        <v/>
      </c>
      <c r="AJ221" s="174" t="str">
        <f ca="1">IFERROR(VLOOKUP(ROW(A218),'فهرست بها کلی'!$D$13:$BO$1660,42,0),"")</f>
        <v/>
      </c>
      <c r="AK221" s="174" t="str">
        <f ca="1">IFERROR(VLOOKUP(ROW(A218),'فهرست بها کلی'!$D$13:$BO$1660,45,0),"")</f>
        <v/>
      </c>
      <c r="AL221" s="174" t="str">
        <f ca="1">IFERROR(VLOOKUP(ROW(A218),'فهرست بها کلی'!$D$13:$BO$1660,48,0),"")</f>
        <v/>
      </c>
      <c r="AM221" s="174" t="str">
        <f ca="1">IFERROR(VLOOKUP(ROW(A218),'فهرست بها کلی'!$D$13:$BO$1660,51,0),"")</f>
        <v/>
      </c>
      <c r="AN221" s="174" t="str">
        <f ca="1">IFERROR(VLOOKUP(ROW(A218),'فهرست بها کلی'!$D$13:$BO$1660,54,0),"")</f>
        <v/>
      </c>
      <c r="AO221" s="174" t="str">
        <f ca="1">IFERROR(VLOOKUP(ROW(A218),'فهرست بها کلی'!$D$13:$BO$1660,57,0),"")</f>
        <v/>
      </c>
      <c r="AP221" s="174" t="str">
        <f ca="1">IFERROR(VLOOKUP(ROW(A218),'فهرست بها کلی'!$D$13:$BO$1660,60,0),"")</f>
        <v/>
      </c>
      <c r="AQ221" s="174" t="str">
        <f ca="1">IFERROR(VLOOKUP(ROW(A218),'فهرست بها کلی'!$D$13:$BO$1660,63,0),"")</f>
        <v/>
      </c>
      <c r="AR221" s="244">
        <f t="shared" ca="1" si="30"/>
        <v>0</v>
      </c>
      <c r="AS221" s="174" t="str">
        <f ca="1">IFERROR(VLOOKUP(ROW(A218),'فهرست بها کلی'!$D$13:$BO$1660,22,0),"")</f>
        <v/>
      </c>
      <c r="AT221" s="174" t="str">
        <f ca="1">IFERROR(VLOOKUP(ROW(A218),'فهرست بها کلی'!$D$13:$BO$1660,25,0),"")</f>
        <v/>
      </c>
      <c r="AU221" s="174" t="str">
        <f ca="1">IFERROR(VLOOKUP(ROW(A218),'فهرست بها کلی'!$D$13:$BO$1660,28,0),"")</f>
        <v/>
      </c>
      <c r="AV221" s="174" t="str">
        <f ca="1">IFERROR(VLOOKUP(ROW(A218),'فهرست بها کلی'!$D$13:$BO$1660,31,0),"")</f>
        <v/>
      </c>
      <c r="AW221" s="174" t="str">
        <f ca="1">IFERROR(VLOOKUP(ROW(A218),'فهرست بها کلی'!$D$13:$BO$1660,34,0),"")</f>
        <v/>
      </c>
      <c r="AX221" s="174" t="str">
        <f ca="1">IFERROR(VLOOKUP(ROW(A218),'فهرست بها کلی'!$D$13:$BO$1660,37,0),"")</f>
        <v/>
      </c>
      <c r="AY221" s="174" t="str">
        <f ca="1">IFERROR(VLOOKUP(ROW(A218),'فهرست بها کلی'!$D$13:$BO$1660,40,0),"")</f>
        <v/>
      </c>
      <c r="AZ221" s="174" t="str">
        <f ca="1">IFERROR(VLOOKUP(ROW(A218),'فهرست بها کلی'!$D$13:$BO$1660,43,0),"")</f>
        <v/>
      </c>
      <c r="BA221" s="174" t="str">
        <f ca="1">IFERROR(VLOOKUP(ROW(A218),'فهرست بها کلی'!$D$13:$BO$1660,46,0),"")</f>
        <v/>
      </c>
      <c r="BB221" s="174" t="str">
        <f ca="1">IFERROR(VLOOKUP(ROW(A218),'فهرست بها کلی'!$D$13:$BO$1660,49,0),"")</f>
        <v/>
      </c>
      <c r="BC221" s="174" t="str">
        <f ca="1">IFERROR(VLOOKUP(ROW(A218),'فهرست بها کلی'!$D$13:$BO$1660,52,0),"")</f>
        <v/>
      </c>
      <c r="BD221" s="174" t="str">
        <f ca="1">IFERROR(VLOOKUP(ROW(A218),'فهرست بها کلی'!$D$13:$BO$1660,55,0),"")</f>
        <v/>
      </c>
      <c r="BE221" s="174" t="str">
        <f ca="1">IFERROR(VLOOKUP(ROW(A218),'فهرست بها کلی'!$D$13:$BO$1660,58,0),"")</f>
        <v/>
      </c>
      <c r="BF221" s="174" t="str">
        <f ca="1">IFERROR(VLOOKUP(ROW(A218),'فهرست بها کلی'!$D$13:$BO$1660,61,0),"")</f>
        <v/>
      </c>
      <c r="BG221" s="174" t="str">
        <f ca="1">IFERROR(VLOOKUP(ROW(B218),'فهرست بها کلی'!$D$13:$BO$1660,64,0),"")</f>
        <v/>
      </c>
      <c r="BH221" s="174" t="str">
        <f ca="1">IFERROR(VLOOKUP(ROW(C218),'فهرست بها کلی'!$D$13:$BO$1660,15,0),"")</f>
        <v/>
      </c>
      <c r="BI221" s="245" t="str">
        <f t="shared" ca="1" si="31"/>
        <v xml:space="preserve"> </v>
      </c>
      <c r="BJ221" s="245" t="str">
        <f t="shared" ca="1" si="32"/>
        <v/>
      </c>
      <c r="BK221" s="189" t="str">
        <f t="shared" ca="1" si="33"/>
        <v/>
      </c>
      <c r="BL221" s="168" t="e">
        <f t="shared" ca="1" si="26"/>
        <v>#VALUE!</v>
      </c>
    </row>
    <row r="222" spans="1:64" ht="34.5" customHeight="1">
      <c r="A222" s="174" t="str">
        <f ca="1">IFERROR(VLOOKUP(ROW(A219),'فهرست بها کلی'!$D$13:$BO$1660,1,0),"")</f>
        <v/>
      </c>
      <c r="B222" s="174" t="str">
        <f ca="1">IFERROR(VLOOKUP(ROW(A219),'فهرست بها کلی'!$D$13:$BO$1660,4,0),"")</f>
        <v/>
      </c>
      <c r="C222" s="174" t="str">
        <f ca="1">IFERROR(VLOOKUP(ROW(A219),'فهرست بها کلی'!$D$13:$BO$1660,5,0),"")</f>
        <v/>
      </c>
      <c r="D222" s="174" t="str">
        <f ca="1">IFERROR(VLOOKUP(ROW(A219),'فهرست بها کلی'!$D$13:$BO$1660,6,0),"")</f>
        <v/>
      </c>
      <c r="E222" s="174" t="str">
        <f ca="1">IFERROR(VLOOKUP(ROW(A219),'فهرست بها کلی'!$D$13:$BO$1660,7,0),"")</f>
        <v/>
      </c>
      <c r="F222" s="174" t="str">
        <f ca="1">IFERROR(VLOOKUP(ROW(A219),'فهرست بها کلی'!$D$13:$BO$1660,8,0),"")</f>
        <v/>
      </c>
      <c r="G222" s="174" t="str">
        <f ca="1">IFERROR(VLOOKUP(ROW(A219),'فهرست بها کلی'!$D$13:$BO$1660,20,0),"")</f>
        <v/>
      </c>
      <c r="H222" s="174" t="str">
        <f ca="1">IFERROR(VLOOKUP(ROW(A219),'فهرست بها کلی'!$D$13:$BO$1660,23,0),"")</f>
        <v/>
      </c>
      <c r="I222" s="174" t="str">
        <f ca="1">IFERROR(VLOOKUP(ROW(A219),'فهرست بها کلی'!$D$13:$BO$1660,26,0),"")</f>
        <v/>
      </c>
      <c r="J222" s="174" t="str">
        <f ca="1">IFERROR(VLOOKUP(ROW(A219),'فهرست بها کلی'!$D$13:$BO$1660,29,0),"")</f>
        <v/>
      </c>
      <c r="K222" s="174" t="str">
        <f ca="1">IFERROR(VLOOKUP(ROW(A219),'فهرست بها کلی'!$D$13:$BO$1660,32,0),"")</f>
        <v/>
      </c>
      <c r="L222" s="174" t="str">
        <f ca="1">IFERROR(VLOOKUP(ROW(A219),'فهرست بها کلی'!$D$13:$BO$1660,35,0),"")</f>
        <v/>
      </c>
      <c r="M222" s="174" t="str">
        <f ca="1">IFERROR(VLOOKUP(ROW(A219),'فهرست بها کلی'!$D$13:$BO$1660,38,0),"")</f>
        <v/>
      </c>
      <c r="N222" s="174" t="str">
        <f ca="1">IFERROR(VLOOKUP(ROW(A219),'فهرست بها کلی'!$D$13:$BO$1660,41,0),"")</f>
        <v/>
      </c>
      <c r="O222" s="174" t="str">
        <f ca="1">IFERROR(VLOOKUP(ROW(A219),'فهرست بها کلی'!$D$13:$BO$1660,44,0),"")</f>
        <v/>
      </c>
      <c r="P222" s="174" t="str">
        <f ca="1">IFERROR(VLOOKUP(ROW(A219),'فهرست بها کلی'!$D$13:$BO$1660,47,0),"")</f>
        <v/>
      </c>
      <c r="Q222" s="174" t="str">
        <f ca="1">IFERROR(VLOOKUP(ROW(A219),'فهرست بها کلی'!$D$13:$BO$1660,50,0),"")</f>
        <v/>
      </c>
      <c r="R222" s="174" t="str">
        <f ca="1">IFERROR(VLOOKUP(ROW(A219),'فهرست بها کلی'!$D$13:$BO$1660,53,0),"")</f>
        <v/>
      </c>
      <c r="S222" s="174" t="str">
        <f ca="1">IFERROR(VLOOKUP(ROW(A219),'فهرست بها کلی'!$D$13:$BO$1660,56,0),"")</f>
        <v/>
      </c>
      <c r="T222" s="174" t="str">
        <f ca="1">IFERROR(VLOOKUP(ROW(A219),'فهرست بها کلی'!$D$13:$BO$1660,59,0),"")</f>
        <v/>
      </c>
      <c r="U222" s="174" t="str">
        <f ca="1">IFERROR(VLOOKUP(ROW(A219),'فهرست بها کلی'!$D$13:$BO$1660,62,0),"")</f>
        <v/>
      </c>
      <c r="V222" s="241">
        <f t="shared" ca="1" si="27"/>
        <v>0</v>
      </c>
      <c r="W222" s="242" t="str">
        <f t="shared" ca="1" si="28"/>
        <v/>
      </c>
      <c r="X222" s="174" t="str">
        <f ca="1">IFERROR(VLOOKUP(ROW(A219),'فهرست بها کلی'!$D$13:$BO$1660,9,0),"")</f>
        <v/>
      </c>
      <c r="Y222" s="174" t="str">
        <f ca="1">IFERROR(VLOOKUP(ROW(A219),'فهرست بها کلی'!$D$13:$BO$1660,10,0),"")</f>
        <v/>
      </c>
      <c r="Z222" s="174" t="str">
        <f ca="1">IFERROR(VLOOKUP(ROW(A219),'فهرست بها کلی'!$D$13:$BO$1660,11,0),"")</f>
        <v/>
      </c>
      <c r="AA222" s="174" t="str">
        <f ca="1">IFERROR(VLOOKUP(ROW(A219),'فهرست بها کلی'!$D$13:$BO$1660,12,0),"")</f>
        <v/>
      </c>
      <c r="AB222" s="243" t="str">
        <f t="shared" ca="1" si="29"/>
        <v/>
      </c>
      <c r="AC222" s="174" t="str">
        <f ca="1">IFERROR(VLOOKUP(ROW(A219),'فهرست بها کلی'!$D$13:$BO$1660,21,0),"")</f>
        <v/>
      </c>
      <c r="AD222" s="174" t="str">
        <f ca="1">IFERROR(VLOOKUP(ROW(A219),'فهرست بها کلی'!$D$13:$BO$1660,24,0),"")</f>
        <v/>
      </c>
      <c r="AE222" s="174" t="str">
        <f ca="1">IFERROR(VLOOKUP(ROW(A219),'فهرست بها کلی'!$D$13:$BO$1660,27,0),"")</f>
        <v/>
      </c>
      <c r="AF222" s="174" t="str">
        <f ca="1">IFERROR(VLOOKUP(ROW(A219),'فهرست بها کلی'!$D$13:$BO$1660,30,0),"")</f>
        <v/>
      </c>
      <c r="AG222" s="174" t="str">
        <f ca="1">IFERROR(VLOOKUP(ROW(A219),'فهرست بها کلی'!$D$13:$BO$1660,33,0),"")</f>
        <v/>
      </c>
      <c r="AH222" s="174" t="str">
        <f ca="1">IFERROR(VLOOKUP(ROW(A219),'فهرست بها کلی'!$D$13:$BO$1660,36,0),"")</f>
        <v/>
      </c>
      <c r="AI222" s="174" t="str">
        <f ca="1">IFERROR(VLOOKUP(ROW(A219),'فهرست بها کلی'!$D$13:$BO$1660,39,0),"")</f>
        <v/>
      </c>
      <c r="AJ222" s="174" t="str">
        <f ca="1">IFERROR(VLOOKUP(ROW(A219),'فهرست بها کلی'!$D$13:$BO$1660,42,0),"")</f>
        <v/>
      </c>
      <c r="AK222" s="174" t="str">
        <f ca="1">IFERROR(VLOOKUP(ROW(A219),'فهرست بها کلی'!$D$13:$BO$1660,45,0),"")</f>
        <v/>
      </c>
      <c r="AL222" s="174" t="str">
        <f ca="1">IFERROR(VLOOKUP(ROW(A219),'فهرست بها کلی'!$D$13:$BO$1660,48,0),"")</f>
        <v/>
      </c>
      <c r="AM222" s="174" t="str">
        <f ca="1">IFERROR(VLOOKUP(ROW(A219),'فهرست بها کلی'!$D$13:$BO$1660,51,0),"")</f>
        <v/>
      </c>
      <c r="AN222" s="174" t="str">
        <f ca="1">IFERROR(VLOOKUP(ROW(A219),'فهرست بها کلی'!$D$13:$BO$1660,54,0),"")</f>
        <v/>
      </c>
      <c r="AO222" s="174" t="str">
        <f ca="1">IFERROR(VLOOKUP(ROW(A219),'فهرست بها کلی'!$D$13:$BO$1660,57,0),"")</f>
        <v/>
      </c>
      <c r="AP222" s="174" t="str">
        <f ca="1">IFERROR(VLOOKUP(ROW(A219),'فهرست بها کلی'!$D$13:$BO$1660,60,0),"")</f>
        <v/>
      </c>
      <c r="AQ222" s="174" t="str">
        <f ca="1">IFERROR(VLOOKUP(ROW(A219),'فهرست بها کلی'!$D$13:$BO$1660,63,0),"")</f>
        <v/>
      </c>
      <c r="AR222" s="244">
        <f t="shared" ca="1" si="30"/>
        <v>0</v>
      </c>
      <c r="AS222" s="174" t="str">
        <f ca="1">IFERROR(VLOOKUP(ROW(A219),'فهرست بها کلی'!$D$13:$BO$1660,22,0),"")</f>
        <v/>
      </c>
      <c r="AT222" s="174" t="str">
        <f ca="1">IFERROR(VLOOKUP(ROW(A219),'فهرست بها کلی'!$D$13:$BO$1660,25,0),"")</f>
        <v/>
      </c>
      <c r="AU222" s="174" t="str">
        <f ca="1">IFERROR(VLOOKUP(ROW(A219),'فهرست بها کلی'!$D$13:$BO$1660,28,0),"")</f>
        <v/>
      </c>
      <c r="AV222" s="174" t="str">
        <f ca="1">IFERROR(VLOOKUP(ROW(A219),'فهرست بها کلی'!$D$13:$BO$1660,31,0),"")</f>
        <v/>
      </c>
      <c r="AW222" s="174" t="str">
        <f ca="1">IFERROR(VLOOKUP(ROW(A219),'فهرست بها کلی'!$D$13:$BO$1660,34,0),"")</f>
        <v/>
      </c>
      <c r="AX222" s="174" t="str">
        <f ca="1">IFERROR(VLOOKUP(ROW(A219),'فهرست بها کلی'!$D$13:$BO$1660,37,0),"")</f>
        <v/>
      </c>
      <c r="AY222" s="174" t="str">
        <f ca="1">IFERROR(VLOOKUP(ROW(A219),'فهرست بها کلی'!$D$13:$BO$1660,40,0),"")</f>
        <v/>
      </c>
      <c r="AZ222" s="174" t="str">
        <f ca="1">IFERROR(VLOOKUP(ROW(A219),'فهرست بها کلی'!$D$13:$BO$1660,43,0),"")</f>
        <v/>
      </c>
      <c r="BA222" s="174" t="str">
        <f ca="1">IFERROR(VLOOKUP(ROW(A219),'فهرست بها کلی'!$D$13:$BO$1660,46,0),"")</f>
        <v/>
      </c>
      <c r="BB222" s="174" t="str">
        <f ca="1">IFERROR(VLOOKUP(ROW(A219),'فهرست بها کلی'!$D$13:$BO$1660,49,0),"")</f>
        <v/>
      </c>
      <c r="BC222" s="174" t="str">
        <f ca="1">IFERROR(VLOOKUP(ROW(A219),'فهرست بها کلی'!$D$13:$BO$1660,52,0),"")</f>
        <v/>
      </c>
      <c r="BD222" s="174" t="str">
        <f ca="1">IFERROR(VLOOKUP(ROW(A219),'فهرست بها کلی'!$D$13:$BO$1660,55,0),"")</f>
        <v/>
      </c>
      <c r="BE222" s="174" t="str">
        <f ca="1">IFERROR(VLOOKUP(ROW(A219),'فهرست بها کلی'!$D$13:$BO$1660,58,0),"")</f>
        <v/>
      </c>
      <c r="BF222" s="174" t="str">
        <f ca="1">IFERROR(VLOOKUP(ROW(A219),'فهرست بها کلی'!$D$13:$BO$1660,61,0),"")</f>
        <v/>
      </c>
      <c r="BG222" s="174" t="str">
        <f ca="1">IFERROR(VLOOKUP(ROW(B219),'فهرست بها کلی'!$D$13:$BO$1660,64,0),"")</f>
        <v/>
      </c>
      <c r="BH222" s="174" t="str">
        <f ca="1">IFERROR(VLOOKUP(ROW(C219),'فهرست بها کلی'!$D$13:$BO$1660,15,0),"")</f>
        <v/>
      </c>
      <c r="BI222" s="245" t="str">
        <f t="shared" ca="1" si="31"/>
        <v xml:space="preserve"> </v>
      </c>
      <c r="BJ222" s="245" t="str">
        <f t="shared" ca="1" si="32"/>
        <v/>
      </c>
      <c r="BK222" s="189" t="str">
        <f t="shared" ca="1" si="33"/>
        <v/>
      </c>
      <c r="BL222" s="168" t="e">
        <f t="shared" ca="1" si="26"/>
        <v>#VALUE!</v>
      </c>
    </row>
    <row r="223" spans="1:64" ht="34.5" customHeight="1">
      <c r="A223" s="174" t="str">
        <f ca="1">IFERROR(VLOOKUP(ROW(A220),'فهرست بها کلی'!$D$13:$BO$1660,1,0),"")</f>
        <v/>
      </c>
      <c r="B223" s="174" t="str">
        <f ca="1">IFERROR(VLOOKUP(ROW(A220),'فهرست بها کلی'!$D$13:$BO$1660,4,0),"")</f>
        <v/>
      </c>
      <c r="C223" s="174" t="str">
        <f ca="1">IFERROR(VLOOKUP(ROW(A220),'فهرست بها کلی'!$D$13:$BO$1660,5,0),"")</f>
        <v/>
      </c>
      <c r="D223" s="174" t="str">
        <f ca="1">IFERROR(VLOOKUP(ROW(A220),'فهرست بها کلی'!$D$13:$BO$1660,6,0),"")</f>
        <v/>
      </c>
      <c r="E223" s="174" t="str">
        <f ca="1">IFERROR(VLOOKUP(ROW(A220),'فهرست بها کلی'!$D$13:$BO$1660,7,0),"")</f>
        <v/>
      </c>
      <c r="F223" s="174" t="str">
        <f ca="1">IFERROR(VLOOKUP(ROW(A220),'فهرست بها کلی'!$D$13:$BO$1660,8,0),"")</f>
        <v/>
      </c>
      <c r="G223" s="174" t="str">
        <f ca="1">IFERROR(VLOOKUP(ROW(A220),'فهرست بها کلی'!$D$13:$BO$1660,20,0),"")</f>
        <v/>
      </c>
      <c r="H223" s="174" t="str">
        <f ca="1">IFERROR(VLOOKUP(ROW(A220),'فهرست بها کلی'!$D$13:$BO$1660,23,0),"")</f>
        <v/>
      </c>
      <c r="I223" s="174" t="str">
        <f ca="1">IFERROR(VLOOKUP(ROW(A220),'فهرست بها کلی'!$D$13:$BO$1660,26,0),"")</f>
        <v/>
      </c>
      <c r="J223" s="174" t="str">
        <f ca="1">IFERROR(VLOOKUP(ROW(A220),'فهرست بها کلی'!$D$13:$BO$1660,29,0),"")</f>
        <v/>
      </c>
      <c r="K223" s="174" t="str">
        <f ca="1">IFERROR(VLOOKUP(ROW(A220),'فهرست بها کلی'!$D$13:$BO$1660,32,0),"")</f>
        <v/>
      </c>
      <c r="L223" s="174" t="str">
        <f ca="1">IFERROR(VLOOKUP(ROW(A220),'فهرست بها کلی'!$D$13:$BO$1660,35,0),"")</f>
        <v/>
      </c>
      <c r="M223" s="174" t="str">
        <f ca="1">IFERROR(VLOOKUP(ROW(A220),'فهرست بها کلی'!$D$13:$BO$1660,38,0),"")</f>
        <v/>
      </c>
      <c r="N223" s="174" t="str">
        <f ca="1">IFERROR(VLOOKUP(ROW(A220),'فهرست بها کلی'!$D$13:$BO$1660,41,0),"")</f>
        <v/>
      </c>
      <c r="O223" s="174" t="str">
        <f ca="1">IFERROR(VLOOKUP(ROW(A220),'فهرست بها کلی'!$D$13:$BO$1660,44,0),"")</f>
        <v/>
      </c>
      <c r="P223" s="174" t="str">
        <f ca="1">IFERROR(VLOOKUP(ROW(A220),'فهرست بها کلی'!$D$13:$BO$1660,47,0),"")</f>
        <v/>
      </c>
      <c r="Q223" s="174" t="str">
        <f ca="1">IFERROR(VLOOKUP(ROW(A220),'فهرست بها کلی'!$D$13:$BO$1660,50,0),"")</f>
        <v/>
      </c>
      <c r="R223" s="174" t="str">
        <f ca="1">IFERROR(VLOOKUP(ROW(A220),'فهرست بها کلی'!$D$13:$BO$1660,53,0),"")</f>
        <v/>
      </c>
      <c r="S223" s="174" t="str">
        <f ca="1">IFERROR(VLOOKUP(ROW(A220),'فهرست بها کلی'!$D$13:$BO$1660,56,0),"")</f>
        <v/>
      </c>
      <c r="T223" s="174" t="str">
        <f ca="1">IFERROR(VLOOKUP(ROW(A220),'فهرست بها کلی'!$D$13:$BO$1660,59,0),"")</f>
        <v/>
      </c>
      <c r="U223" s="174" t="str">
        <f ca="1">IFERROR(VLOOKUP(ROW(A220),'فهرست بها کلی'!$D$13:$BO$1660,62,0),"")</f>
        <v/>
      </c>
      <c r="V223" s="241">
        <f t="shared" ca="1" si="27"/>
        <v>0</v>
      </c>
      <c r="W223" s="242" t="str">
        <f t="shared" ca="1" si="28"/>
        <v/>
      </c>
      <c r="X223" s="174" t="str">
        <f ca="1">IFERROR(VLOOKUP(ROW(A220),'فهرست بها کلی'!$D$13:$BO$1660,9,0),"")</f>
        <v/>
      </c>
      <c r="Y223" s="174" t="str">
        <f ca="1">IFERROR(VLOOKUP(ROW(A220),'فهرست بها کلی'!$D$13:$BO$1660,10,0),"")</f>
        <v/>
      </c>
      <c r="Z223" s="174" t="str">
        <f ca="1">IFERROR(VLOOKUP(ROW(A220),'فهرست بها کلی'!$D$13:$BO$1660,11,0),"")</f>
        <v/>
      </c>
      <c r="AA223" s="174" t="str">
        <f ca="1">IFERROR(VLOOKUP(ROW(A220),'فهرست بها کلی'!$D$13:$BO$1660,12,0),"")</f>
        <v/>
      </c>
      <c r="AB223" s="243" t="str">
        <f t="shared" ca="1" si="29"/>
        <v/>
      </c>
      <c r="AC223" s="174" t="str">
        <f ca="1">IFERROR(VLOOKUP(ROW(A220),'فهرست بها کلی'!$D$13:$BO$1660,21,0),"")</f>
        <v/>
      </c>
      <c r="AD223" s="174" t="str">
        <f ca="1">IFERROR(VLOOKUP(ROW(A220),'فهرست بها کلی'!$D$13:$BO$1660,24,0),"")</f>
        <v/>
      </c>
      <c r="AE223" s="174" t="str">
        <f ca="1">IFERROR(VLOOKUP(ROW(A220),'فهرست بها کلی'!$D$13:$BO$1660,27,0),"")</f>
        <v/>
      </c>
      <c r="AF223" s="174" t="str">
        <f ca="1">IFERROR(VLOOKUP(ROW(A220),'فهرست بها کلی'!$D$13:$BO$1660,30,0),"")</f>
        <v/>
      </c>
      <c r="AG223" s="174" t="str">
        <f ca="1">IFERROR(VLOOKUP(ROW(A220),'فهرست بها کلی'!$D$13:$BO$1660,33,0),"")</f>
        <v/>
      </c>
      <c r="AH223" s="174" t="str">
        <f ca="1">IFERROR(VLOOKUP(ROW(A220),'فهرست بها کلی'!$D$13:$BO$1660,36,0),"")</f>
        <v/>
      </c>
      <c r="AI223" s="174" t="str">
        <f ca="1">IFERROR(VLOOKUP(ROW(A220),'فهرست بها کلی'!$D$13:$BO$1660,39,0),"")</f>
        <v/>
      </c>
      <c r="AJ223" s="174" t="str">
        <f ca="1">IFERROR(VLOOKUP(ROW(A220),'فهرست بها کلی'!$D$13:$BO$1660,42,0),"")</f>
        <v/>
      </c>
      <c r="AK223" s="174" t="str">
        <f ca="1">IFERROR(VLOOKUP(ROW(A220),'فهرست بها کلی'!$D$13:$BO$1660,45,0),"")</f>
        <v/>
      </c>
      <c r="AL223" s="174" t="str">
        <f ca="1">IFERROR(VLOOKUP(ROW(A220),'فهرست بها کلی'!$D$13:$BO$1660,48,0),"")</f>
        <v/>
      </c>
      <c r="AM223" s="174" t="str">
        <f ca="1">IFERROR(VLOOKUP(ROW(A220),'فهرست بها کلی'!$D$13:$BO$1660,51,0),"")</f>
        <v/>
      </c>
      <c r="AN223" s="174" t="str">
        <f ca="1">IFERROR(VLOOKUP(ROW(A220),'فهرست بها کلی'!$D$13:$BO$1660,54,0),"")</f>
        <v/>
      </c>
      <c r="AO223" s="174" t="str">
        <f ca="1">IFERROR(VLOOKUP(ROW(A220),'فهرست بها کلی'!$D$13:$BO$1660,57,0),"")</f>
        <v/>
      </c>
      <c r="AP223" s="174" t="str">
        <f ca="1">IFERROR(VLOOKUP(ROW(A220),'فهرست بها کلی'!$D$13:$BO$1660,60,0),"")</f>
        <v/>
      </c>
      <c r="AQ223" s="174" t="str">
        <f ca="1">IFERROR(VLOOKUP(ROW(A220),'فهرست بها کلی'!$D$13:$BO$1660,63,0),"")</f>
        <v/>
      </c>
      <c r="AR223" s="244">
        <f t="shared" ca="1" si="30"/>
        <v>0</v>
      </c>
      <c r="AS223" s="174" t="str">
        <f ca="1">IFERROR(VLOOKUP(ROW(A220),'فهرست بها کلی'!$D$13:$BO$1660,22,0),"")</f>
        <v/>
      </c>
      <c r="AT223" s="174" t="str">
        <f ca="1">IFERROR(VLOOKUP(ROW(A220),'فهرست بها کلی'!$D$13:$BO$1660,25,0),"")</f>
        <v/>
      </c>
      <c r="AU223" s="174" t="str">
        <f ca="1">IFERROR(VLOOKUP(ROW(A220),'فهرست بها کلی'!$D$13:$BO$1660,28,0),"")</f>
        <v/>
      </c>
      <c r="AV223" s="174" t="str">
        <f ca="1">IFERROR(VLOOKUP(ROW(A220),'فهرست بها کلی'!$D$13:$BO$1660,31,0),"")</f>
        <v/>
      </c>
      <c r="AW223" s="174" t="str">
        <f ca="1">IFERROR(VLOOKUP(ROW(A220),'فهرست بها کلی'!$D$13:$BO$1660,34,0),"")</f>
        <v/>
      </c>
      <c r="AX223" s="174" t="str">
        <f ca="1">IFERROR(VLOOKUP(ROW(A220),'فهرست بها کلی'!$D$13:$BO$1660,37,0),"")</f>
        <v/>
      </c>
      <c r="AY223" s="174" t="str">
        <f ca="1">IFERROR(VLOOKUP(ROW(A220),'فهرست بها کلی'!$D$13:$BO$1660,40,0),"")</f>
        <v/>
      </c>
      <c r="AZ223" s="174" t="str">
        <f ca="1">IFERROR(VLOOKUP(ROW(A220),'فهرست بها کلی'!$D$13:$BO$1660,43,0),"")</f>
        <v/>
      </c>
      <c r="BA223" s="174" t="str">
        <f ca="1">IFERROR(VLOOKUP(ROW(A220),'فهرست بها کلی'!$D$13:$BO$1660,46,0),"")</f>
        <v/>
      </c>
      <c r="BB223" s="174" t="str">
        <f ca="1">IFERROR(VLOOKUP(ROW(A220),'فهرست بها کلی'!$D$13:$BO$1660,49,0),"")</f>
        <v/>
      </c>
      <c r="BC223" s="174" t="str">
        <f ca="1">IFERROR(VLOOKUP(ROW(A220),'فهرست بها کلی'!$D$13:$BO$1660,52,0),"")</f>
        <v/>
      </c>
      <c r="BD223" s="174" t="str">
        <f ca="1">IFERROR(VLOOKUP(ROW(A220),'فهرست بها کلی'!$D$13:$BO$1660,55,0),"")</f>
        <v/>
      </c>
      <c r="BE223" s="174" t="str">
        <f ca="1">IFERROR(VLOOKUP(ROW(A220),'فهرست بها کلی'!$D$13:$BO$1660,58,0),"")</f>
        <v/>
      </c>
      <c r="BF223" s="174" t="str">
        <f ca="1">IFERROR(VLOOKUP(ROW(A220),'فهرست بها کلی'!$D$13:$BO$1660,61,0),"")</f>
        <v/>
      </c>
      <c r="BG223" s="174" t="str">
        <f ca="1">IFERROR(VLOOKUP(ROW(B220),'فهرست بها کلی'!$D$13:$BO$1660,64,0),"")</f>
        <v/>
      </c>
      <c r="BH223" s="174" t="str">
        <f ca="1">IFERROR(VLOOKUP(ROW(C220),'فهرست بها کلی'!$D$13:$BO$1660,15,0),"")</f>
        <v/>
      </c>
      <c r="BI223" s="245" t="str">
        <f t="shared" ca="1" si="31"/>
        <v xml:space="preserve"> </v>
      </c>
      <c r="BJ223" s="245" t="str">
        <f t="shared" ca="1" si="32"/>
        <v/>
      </c>
      <c r="BK223" s="189" t="str">
        <f t="shared" ca="1" si="33"/>
        <v/>
      </c>
      <c r="BL223" s="168" t="e">
        <f t="shared" ca="1" si="26"/>
        <v>#VALUE!</v>
      </c>
    </row>
    <row r="224" spans="1:64" ht="34.5" customHeight="1">
      <c r="A224" s="174" t="str">
        <f ca="1">IFERROR(VLOOKUP(ROW(A221),'فهرست بها کلی'!$D$13:$BO$1660,1,0),"")</f>
        <v/>
      </c>
      <c r="B224" s="174" t="str">
        <f ca="1">IFERROR(VLOOKUP(ROW(A221),'فهرست بها کلی'!$D$13:$BO$1660,4,0),"")</f>
        <v/>
      </c>
      <c r="C224" s="174" t="str">
        <f ca="1">IFERROR(VLOOKUP(ROW(A221),'فهرست بها کلی'!$D$13:$BO$1660,5,0),"")</f>
        <v/>
      </c>
      <c r="D224" s="174" t="str">
        <f ca="1">IFERROR(VLOOKUP(ROW(A221),'فهرست بها کلی'!$D$13:$BO$1660,6,0),"")</f>
        <v/>
      </c>
      <c r="E224" s="174" t="str">
        <f ca="1">IFERROR(VLOOKUP(ROW(A221),'فهرست بها کلی'!$D$13:$BO$1660,7,0),"")</f>
        <v/>
      </c>
      <c r="F224" s="174" t="str">
        <f ca="1">IFERROR(VLOOKUP(ROW(A221),'فهرست بها کلی'!$D$13:$BO$1660,8,0),"")</f>
        <v/>
      </c>
      <c r="G224" s="174" t="str">
        <f ca="1">IFERROR(VLOOKUP(ROW(A221),'فهرست بها کلی'!$D$13:$BO$1660,20,0),"")</f>
        <v/>
      </c>
      <c r="H224" s="174" t="str">
        <f ca="1">IFERROR(VLOOKUP(ROW(A221),'فهرست بها کلی'!$D$13:$BO$1660,23,0),"")</f>
        <v/>
      </c>
      <c r="I224" s="174" t="str">
        <f ca="1">IFERROR(VLOOKUP(ROW(A221),'فهرست بها کلی'!$D$13:$BO$1660,26,0),"")</f>
        <v/>
      </c>
      <c r="J224" s="174" t="str">
        <f ca="1">IFERROR(VLOOKUP(ROW(A221),'فهرست بها کلی'!$D$13:$BO$1660,29,0),"")</f>
        <v/>
      </c>
      <c r="K224" s="174" t="str">
        <f ca="1">IFERROR(VLOOKUP(ROW(A221),'فهرست بها کلی'!$D$13:$BO$1660,32,0),"")</f>
        <v/>
      </c>
      <c r="L224" s="174" t="str">
        <f ca="1">IFERROR(VLOOKUP(ROW(A221),'فهرست بها کلی'!$D$13:$BO$1660,35,0),"")</f>
        <v/>
      </c>
      <c r="M224" s="174" t="str">
        <f ca="1">IFERROR(VLOOKUP(ROW(A221),'فهرست بها کلی'!$D$13:$BO$1660,38,0),"")</f>
        <v/>
      </c>
      <c r="N224" s="174" t="str">
        <f ca="1">IFERROR(VLOOKUP(ROW(A221),'فهرست بها کلی'!$D$13:$BO$1660,41,0),"")</f>
        <v/>
      </c>
      <c r="O224" s="174" t="str">
        <f ca="1">IFERROR(VLOOKUP(ROW(A221),'فهرست بها کلی'!$D$13:$BO$1660,44,0),"")</f>
        <v/>
      </c>
      <c r="P224" s="174" t="str">
        <f ca="1">IFERROR(VLOOKUP(ROW(A221),'فهرست بها کلی'!$D$13:$BO$1660,47,0),"")</f>
        <v/>
      </c>
      <c r="Q224" s="174" t="str">
        <f ca="1">IFERROR(VLOOKUP(ROW(A221),'فهرست بها کلی'!$D$13:$BO$1660,50,0),"")</f>
        <v/>
      </c>
      <c r="R224" s="174" t="str">
        <f ca="1">IFERROR(VLOOKUP(ROW(A221),'فهرست بها کلی'!$D$13:$BO$1660,53,0),"")</f>
        <v/>
      </c>
      <c r="S224" s="174" t="str">
        <f ca="1">IFERROR(VLOOKUP(ROW(A221),'فهرست بها کلی'!$D$13:$BO$1660,56,0),"")</f>
        <v/>
      </c>
      <c r="T224" s="174" t="str">
        <f ca="1">IFERROR(VLOOKUP(ROW(A221),'فهرست بها کلی'!$D$13:$BO$1660,59,0),"")</f>
        <v/>
      </c>
      <c r="U224" s="174" t="str">
        <f ca="1">IFERROR(VLOOKUP(ROW(A221),'فهرست بها کلی'!$D$13:$BO$1660,62,0),"")</f>
        <v/>
      </c>
      <c r="V224" s="241">
        <f t="shared" ca="1" si="27"/>
        <v>0</v>
      </c>
      <c r="W224" s="242" t="str">
        <f t="shared" ca="1" si="28"/>
        <v/>
      </c>
      <c r="X224" s="174" t="str">
        <f ca="1">IFERROR(VLOOKUP(ROW(A221),'فهرست بها کلی'!$D$13:$BO$1660,9,0),"")</f>
        <v/>
      </c>
      <c r="Y224" s="174" t="str">
        <f ca="1">IFERROR(VLOOKUP(ROW(A221),'فهرست بها کلی'!$D$13:$BO$1660,10,0),"")</f>
        <v/>
      </c>
      <c r="Z224" s="174" t="str">
        <f ca="1">IFERROR(VLOOKUP(ROW(A221),'فهرست بها کلی'!$D$13:$BO$1660,11,0),"")</f>
        <v/>
      </c>
      <c r="AA224" s="174" t="str">
        <f ca="1">IFERROR(VLOOKUP(ROW(A221),'فهرست بها کلی'!$D$13:$BO$1660,12,0),"")</f>
        <v/>
      </c>
      <c r="AB224" s="243" t="str">
        <f t="shared" ca="1" si="29"/>
        <v/>
      </c>
      <c r="AC224" s="174" t="str">
        <f ca="1">IFERROR(VLOOKUP(ROW(A221),'فهرست بها کلی'!$D$13:$BO$1660,21,0),"")</f>
        <v/>
      </c>
      <c r="AD224" s="174" t="str">
        <f ca="1">IFERROR(VLOOKUP(ROW(A221),'فهرست بها کلی'!$D$13:$BO$1660,24,0),"")</f>
        <v/>
      </c>
      <c r="AE224" s="174" t="str">
        <f ca="1">IFERROR(VLOOKUP(ROW(A221),'فهرست بها کلی'!$D$13:$BO$1660,27,0),"")</f>
        <v/>
      </c>
      <c r="AF224" s="174" t="str">
        <f ca="1">IFERROR(VLOOKUP(ROW(A221),'فهرست بها کلی'!$D$13:$BO$1660,30,0),"")</f>
        <v/>
      </c>
      <c r="AG224" s="174" t="str">
        <f ca="1">IFERROR(VLOOKUP(ROW(A221),'فهرست بها کلی'!$D$13:$BO$1660,33,0),"")</f>
        <v/>
      </c>
      <c r="AH224" s="174" t="str">
        <f ca="1">IFERROR(VLOOKUP(ROW(A221),'فهرست بها کلی'!$D$13:$BO$1660,36,0),"")</f>
        <v/>
      </c>
      <c r="AI224" s="174" t="str">
        <f ca="1">IFERROR(VLOOKUP(ROW(A221),'فهرست بها کلی'!$D$13:$BO$1660,39,0),"")</f>
        <v/>
      </c>
      <c r="AJ224" s="174" t="str">
        <f ca="1">IFERROR(VLOOKUP(ROW(A221),'فهرست بها کلی'!$D$13:$BO$1660,42,0),"")</f>
        <v/>
      </c>
      <c r="AK224" s="174" t="str">
        <f ca="1">IFERROR(VLOOKUP(ROW(A221),'فهرست بها کلی'!$D$13:$BO$1660,45,0),"")</f>
        <v/>
      </c>
      <c r="AL224" s="174" t="str">
        <f ca="1">IFERROR(VLOOKUP(ROW(A221),'فهرست بها کلی'!$D$13:$BO$1660,48,0),"")</f>
        <v/>
      </c>
      <c r="AM224" s="174" t="str">
        <f ca="1">IFERROR(VLOOKUP(ROW(A221),'فهرست بها کلی'!$D$13:$BO$1660,51,0),"")</f>
        <v/>
      </c>
      <c r="AN224" s="174" t="str">
        <f ca="1">IFERROR(VLOOKUP(ROW(A221),'فهرست بها کلی'!$D$13:$BO$1660,54,0),"")</f>
        <v/>
      </c>
      <c r="AO224" s="174" t="str">
        <f ca="1">IFERROR(VLOOKUP(ROW(A221),'فهرست بها کلی'!$D$13:$BO$1660,57,0),"")</f>
        <v/>
      </c>
      <c r="AP224" s="174" t="str">
        <f ca="1">IFERROR(VLOOKUP(ROW(A221),'فهرست بها کلی'!$D$13:$BO$1660,60,0),"")</f>
        <v/>
      </c>
      <c r="AQ224" s="174" t="str">
        <f ca="1">IFERROR(VLOOKUP(ROW(A221),'فهرست بها کلی'!$D$13:$BO$1660,63,0),"")</f>
        <v/>
      </c>
      <c r="AR224" s="244">
        <f t="shared" ca="1" si="30"/>
        <v>0</v>
      </c>
      <c r="AS224" s="174" t="str">
        <f ca="1">IFERROR(VLOOKUP(ROW(A221),'فهرست بها کلی'!$D$13:$BO$1660,22,0),"")</f>
        <v/>
      </c>
      <c r="AT224" s="174" t="str">
        <f ca="1">IFERROR(VLOOKUP(ROW(A221),'فهرست بها کلی'!$D$13:$BO$1660,25,0),"")</f>
        <v/>
      </c>
      <c r="AU224" s="174" t="str">
        <f ca="1">IFERROR(VLOOKUP(ROW(A221),'فهرست بها کلی'!$D$13:$BO$1660,28,0),"")</f>
        <v/>
      </c>
      <c r="AV224" s="174" t="str">
        <f ca="1">IFERROR(VLOOKUP(ROW(A221),'فهرست بها کلی'!$D$13:$BO$1660,31,0),"")</f>
        <v/>
      </c>
      <c r="AW224" s="174" t="str">
        <f ca="1">IFERROR(VLOOKUP(ROW(A221),'فهرست بها کلی'!$D$13:$BO$1660,34,0),"")</f>
        <v/>
      </c>
      <c r="AX224" s="174" t="str">
        <f ca="1">IFERROR(VLOOKUP(ROW(A221),'فهرست بها کلی'!$D$13:$BO$1660,37,0),"")</f>
        <v/>
      </c>
      <c r="AY224" s="174" t="str">
        <f ca="1">IFERROR(VLOOKUP(ROW(A221),'فهرست بها کلی'!$D$13:$BO$1660,40,0),"")</f>
        <v/>
      </c>
      <c r="AZ224" s="174" t="str">
        <f ca="1">IFERROR(VLOOKUP(ROW(A221),'فهرست بها کلی'!$D$13:$BO$1660,43,0),"")</f>
        <v/>
      </c>
      <c r="BA224" s="174" t="str">
        <f ca="1">IFERROR(VLOOKUP(ROW(A221),'فهرست بها کلی'!$D$13:$BO$1660,46,0),"")</f>
        <v/>
      </c>
      <c r="BB224" s="174" t="str">
        <f ca="1">IFERROR(VLOOKUP(ROW(A221),'فهرست بها کلی'!$D$13:$BO$1660,49,0),"")</f>
        <v/>
      </c>
      <c r="BC224" s="174" t="str">
        <f ca="1">IFERROR(VLOOKUP(ROW(A221),'فهرست بها کلی'!$D$13:$BO$1660,52,0),"")</f>
        <v/>
      </c>
      <c r="BD224" s="174" t="str">
        <f ca="1">IFERROR(VLOOKUP(ROW(A221),'فهرست بها کلی'!$D$13:$BO$1660,55,0),"")</f>
        <v/>
      </c>
      <c r="BE224" s="174" t="str">
        <f ca="1">IFERROR(VLOOKUP(ROW(A221),'فهرست بها کلی'!$D$13:$BO$1660,58,0),"")</f>
        <v/>
      </c>
      <c r="BF224" s="174" t="str">
        <f ca="1">IFERROR(VLOOKUP(ROW(A221),'فهرست بها کلی'!$D$13:$BO$1660,61,0),"")</f>
        <v/>
      </c>
      <c r="BG224" s="174" t="str">
        <f ca="1">IFERROR(VLOOKUP(ROW(B221),'فهرست بها کلی'!$D$13:$BO$1660,64,0),"")</f>
        <v/>
      </c>
      <c r="BH224" s="174" t="str">
        <f ca="1">IFERROR(VLOOKUP(ROW(C221),'فهرست بها کلی'!$D$13:$BO$1660,15,0),"")</f>
        <v/>
      </c>
      <c r="BI224" s="245" t="str">
        <f t="shared" ca="1" si="31"/>
        <v xml:space="preserve"> </v>
      </c>
      <c r="BJ224" s="245" t="str">
        <f t="shared" ca="1" si="32"/>
        <v/>
      </c>
      <c r="BK224" s="189" t="str">
        <f t="shared" ca="1" si="33"/>
        <v/>
      </c>
      <c r="BL224" s="168" t="e">
        <f t="shared" ca="1" si="26"/>
        <v>#VALUE!</v>
      </c>
    </row>
    <row r="225" spans="1:64" ht="34.5" customHeight="1">
      <c r="A225" s="174" t="str">
        <f ca="1">IFERROR(VLOOKUP(ROW(A222),'فهرست بها کلی'!$D$13:$BO$1660,1,0),"")</f>
        <v/>
      </c>
      <c r="B225" s="174" t="str">
        <f ca="1">IFERROR(VLOOKUP(ROW(A222),'فهرست بها کلی'!$D$13:$BO$1660,4,0),"")</f>
        <v/>
      </c>
      <c r="C225" s="174" t="str">
        <f ca="1">IFERROR(VLOOKUP(ROW(A222),'فهرست بها کلی'!$D$13:$BO$1660,5,0),"")</f>
        <v/>
      </c>
      <c r="D225" s="174" t="str">
        <f ca="1">IFERROR(VLOOKUP(ROW(A222),'فهرست بها کلی'!$D$13:$BO$1660,6,0),"")</f>
        <v/>
      </c>
      <c r="E225" s="174" t="str">
        <f ca="1">IFERROR(VLOOKUP(ROW(A222),'فهرست بها کلی'!$D$13:$BO$1660,7,0),"")</f>
        <v/>
      </c>
      <c r="F225" s="174" t="str">
        <f ca="1">IFERROR(VLOOKUP(ROW(A222),'فهرست بها کلی'!$D$13:$BO$1660,8,0),"")</f>
        <v/>
      </c>
      <c r="G225" s="174" t="str">
        <f ca="1">IFERROR(VLOOKUP(ROW(A222),'فهرست بها کلی'!$D$13:$BO$1660,20,0),"")</f>
        <v/>
      </c>
      <c r="H225" s="174" t="str">
        <f ca="1">IFERROR(VLOOKUP(ROW(A222),'فهرست بها کلی'!$D$13:$BO$1660,23,0),"")</f>
        <v/>
      </c>
      <c r="I225" s="174" t="str">
        <f ca="1">IFERROR(VLOOKUP(ROW(A222),'فهرست بها کلی'!$D$13:$BO$1660,26,0),"")</f>
        <v/>
      </c>
      <c r="J225" s="174" t="str">
        <f ca="1">IFERROR(VLOOKUP(ROW(A222),'فهرست بها کلی'!$D$13:$BO$1660,29,0),"")</f>
        <v/>
      </c>
      <c r="K225" s="174" t="str">
        <f ca="1">IFERROR(VLOOKUP(ROW(A222),'فهرست بها کلی'!$D$13:$BO$1660,32,0),"")</f>
        <v/>
      </c>
      <c r="L225" s="174" t="str">
        <f ca="1">IFERROR(VLOOKUP(ROW(A222),'فهرست بها کلی'!$D$13:$BO$1660,35,0),"")</f>
        <v/>
      </c>
      <c r="M225" s="174" t="str">
        <f ca="1">IFERROR(VLOOKUP(ROW(A222),'فهرست بها کلی'!$D$13:$BO$1660,38,0),"")</f>
        <v/>
      </c>
      <c r="N225" s="174" t="str">
        <f ca="1">IFERROR(VLOOKUP(ROW(A222),'فهرست بها کلی'!$D$13:$BO$1660,41,0),"")</f>
        <v/>
      </c>
      <c r="O225" s="174" t="str">
        <f ca="1">IFERROR(VLOOKUP(ROW(A222),'فهرست بها کلی'!$D$13:$BO$1660,44,0),"")</f>
        <v/>
      </c>
      <c r="P225" s="174" t="str">
        <f ca="1">IFERROR(VLOOKUP(ROW(A222),'فهرست بها کلی'!$D$13:$BO$1660,47,0),"")</f>
        <v/>
      </c>
      <c r="Q225" s="174" t="str">
        <f ca="1">IFERROR(VLOOKUP(ROW(A222),'فهرست بها کلی'!$D$13:$BO$1660,50,0),"")</f>
        <v/>
      </c>
      <c r="R225" s="174" t="str">
        <f ca="1">IFERROR(VLOOKUP(ROW(A222),'فهرست بها کلی'!$D$13:$BO$1660,53,0),"")</f>
        <v/>
      </c>
      <c r="S225" s="174" t="str">
        <f ca="1">IFERROR(VLOOKUP(ROW(A222),'فهرست بها کلی'!$D$13:$BO$1660,56,0),"")</f>
        <v/>
      </c>
      <c r="T225" s="174" t="str">
        <f ca="1">IFERROR(VLOOKUP(ROW(A222),'فهرست بها کلی'!$D$13:$BO$1660,59,0),"")</f>
        <v/>
      </c>
      <c r="U225" s="174" t="str">
        <f ca="1">IFERROR(VLOOKUP(ROW(A222),'فهرست بها کلی'!$D$13:$BO$1660,62,0),"")</f>
        <v/>
      </c>
      <c r="V225" s="241">
        <f t="shared" ca="1" si="27"/>
        <v>0</v>
      </c>
      <c r="W225" s="242" t="str">
        <f t="shared" ca="1" si="28"/>
        <v/>
      </c>
      <c r="X225" s="174" t="str">
        <f ca="1">IFERROR(VLOOKUP(ROW(A222),'فهرست بها کلی'!$D$13:$BO$1660,9,0),"")</f>
        <v/>
      </c>
      <c r="Y225" s="174" t="str">
        <f ca="1">IFERROR(VLOOKUP(ROW(A222),'فهرست بها کلی'!$D$13:$BO$1660,10,0),"")</f>
        <v/>
      </c>
      <c r="Z225" s="174" t="str">
        <f ca="1">IFERROR(VLOOKUP(ROW(A222),'فهرست بها کلی'!$D$13:$BO$1660,11,0),"")</f>
        <v/>
      </c>
      <c r="AA225" s="174" t="str">
        <f ca="1">IFERROR(VLOOKUP(ROW(A222),'فهرست بها کلی'!$D$13:$BO$1660,12,0),"")</f>
        <v/>
      </c>
      <c r="AB225" s="243" t="str">
        <f t="shared" ca="1" si="29"/>
        <v/>
      </c>
      <c r="AC225" s="174" t="str">
        <f ca="1">IFERROR(VLOOKUP(ROW(A222),'فهرست بها کلی'!$D$13:$BO$1660,21,0),"")</f>
        <v/>
      </c>
      <c r="AD225" s="174" t="str">
        <f ca="1">IFERROR(VLOOKUP(ROW(A222),'فهرست بها کلی'!$D$13:$BO$1660,24,0),"")</f>
        <v/>
      </c>
      <c r="AE225" s="174" t="str">
        <f ca="1">IFERROR(VLOOKUP(ROW(A222),'فهرست بها کلی'!$D$13:$BO$1660,27,0),"")</f>
        <v/>
      </c>
      <c r="AF225" s="174" t="str">
        <f ca="1">IFERROR(VLOOKUP(ROW(A222),'فهرست بها کلی'!$D$13:$BO$1660,30,0),"")</f>
        <v/>
      </c>
      <c r="AG225" s="174" t="str">
        <f ca="1">IFERROR(VLOOKUP(ROW(A222),'فهرست بها کلی'!$D$13:$BO$1660,33,0),"")</f>
        <v/>
      </c>
      <c r="AH225" s="174" t="str">
        <f ca="1">IFERROR(VLOOKUP(ROW(A222),'فهرست بها کلی'!$D$13:$BO$1660,36,0),"")</f>
        <v/>
      </c>
      <c r="AI225" s="174" t="str">
        <f ca="1">IFERROR(VLOOKUP(ROW(A222),'فهرست بها کلی'!$D$13:$BO$1660,39,0),"")</f>
        <v/>
      </c>
      <c r="AJ225" s="174" t="str">
        <f ca="1">IFERROR(VLOOKUP(ROW(A222),'فهرست بها کلی'!$D$13:$BO$1660,42,0),"")</f>
        <v/>
      </c>
      <c r="AK225" s="174" t="str">
        <f ca="1">IFERROR(VLOOKUP(ROW(A222),'فهرست بها کلی'!$D$13:$BO$1660,45,0),"")</f>
        <v/>
      </c>
      <c r="AL225" s="174" t="str">
        <f ca="1">IFERROR(VLOOKUP(ROW(A222),'فهرست بها کلی'!$D$13:$BO$1660,48,0),"")</f>
        <v/>
      </c>
      <c r="AM225" s="174" t="str">
        <f ca="1">IFERROR(VLOOKUP(ROW(A222),'فهرست بها کلی'!$D$13:$BO$1660,51,0),"")</f>
        <v/>
      </c>
      <c r="AN225" s="174" t="str">
        <f ca="1">IFERROR(VLOOKUP(ROW(A222),'فهرست بها کلی'!$D$13:$BO$1660,54,0),"")</f>
        <v/>
      </c>
      <c r="AO225" s="174" t="str">
        <f ca="1">IFERROR(VLOOKUP(ROW(A222),'فهرست بها کلی'!$D$13:$BO$1660,57,0),"")</f>
        <v/>
      </c>
      <c r="AP225" s="174" t="str">
        <f ca="1">IFERROR(VLOOKUP(ROW(A222),'فهرست بها کلی'!$D$13:$BO$1660,60,0),"")</f>
        <v/>
      </c>
      <c r="AQ225" s="174" t="str">
        <f ca="1">IFERROR(VLOOKUP(ROW(A222),'فهرست بها کلی'!$D$13:$BO$1660,63,0),"")</f>
        <v/>
      </c>
      <c r="AR225" s="244">
        <f t="shared" ca="1" si="30"/>
        <v>0</v>
      </c>
      <c r="AS225" s="174" t="str">
        <f ca="1">IFERROR(VLOOKUP(ROW(A222),'فهرست بها کلی'!$D$13:$BO$1660,22,0),"")</f>
        <v/>
      </c>
      <c r="AT225" s="174" t="str">
        <f ca="1">IFERROR(VLOOKUP(ROW(A222),'فهرست بها کلی'!$D$13:$BO$1660,25,0),"")</f>
        <v/>
      </c>
      <c r="AU225" s="174" t="str">
        <f ca="1">IFERROR(VLOOKUP(ROW(A222),'فهرست بها کلی'!$D$13:$BO$1660,28,0),"")</f>
        <v/>
      </c>
      <c r="AV225" s="174" t="str">
        <f ca="1">IFERROR(VLOOKUP(ROW(A222),'فهرست بها کلی'!$D$13:$BO$1660,31,0),"")</f>
        <v/>
      </c>
      <c r="AW225" s="174" t="str">
        <f ca="1">IFERROR(VLOOKUP(ROW(A222),'فهرست بها کلی'!$D$13:$BO$1660,34,0),"")</f>
        <v/>
      </c>
      <c r="AX225" s="174" t="str">
        <f ca="1">IFERROR(VLOOKUP(ROW(A222),'فهرست بها کلی'!$D$13:$BO$1660,37,0),"")</f>
        <v/>
      </c>
      <c r="AY225" s="174" t="str">
        <f ca="1">IFERROR(VLOOKUP(ROW(A222),'فهرست بها کلی'!$D$13:$BO$1660,40,0),"")</f>
        <v/>
      </c>
      <c r="AZ225" s="174" t="str">
        <f ca="1">IFERROR(VLOOKUP(ROW(A222),'فهرست بها کلی'!$D$13:$BO$1660,43,0),"")</f>
        <v/>
      </c>
      <c r="BA225" s="174" t="str">
        <f ca="1">IFERROR(VLOOKUP(ROW(A222),'فهرست بها کلی'!$D$13:$BO$1660,46,0),"")</f>
        <v/>
      </c>
      <c r="BB225" s="174" t="str">
        <f ca="1">IFERROR(VLOOKUP(ROW(A222),'فهرست بها کلی'!$D$13:$BO$1660,49,0),"")</f>
        <v/>
      </c>
      <c r="BC225" s="174" t="str">
        <f ca="1">IFERROR(VLOOKUP(ROW(A222),'فهرست بها کلی'!$D$13:$BO$1660,52,0),"")</f>
        <v/>
      </c>
      <c r="BD225" s="174" t="str">
        <f ca="1">IFERROR(VLOOKUP(ROW(A222),'فهرست بها کلی'!$D$13:$BO$1660,55,0),"")</f>
        <v/>
      </c>
      <c r="BE225" s="174" t="str">
        <f ca="1">IFERROR(VLOOKUP(ROW(A222),'فهرست بها کلی'!$D$13:$BO$1660,58,0),"")</f>
        <v/>
      </c>
      <c r="BF225" s="174" t="str">
        <f ca="1">IFERROR(VLOOKUP(ROW(A222),'فهرست بها کلی'!$D$13:$BO$1660,61,0),"")</f>
        <v/>
      </c>
      <c r="BG225" s="174" t="str">
        <f ca="1">IFERROR(VLOOKUP(ROW(B222),'فهرست بها کلی'!$D$13:$BO$1660,64,0),"")</f>
        <v/>
      </c>
      <c r="BH225" s="174" t="str">
        <f ca="1">IFERROR(VLOOKUP(ROW(C222),'فهرست بها کلی'!$D$13:$BO$1660,15,0),"")</f>
        <v/>
      </c>
      <c r="BI225" s="245" t="str">
        <f t="shared" ca="1" si="31"/>
        <v xml:space="preserve"> </v>
      </c>
      <c r="BJ225" s="245" t="str">
        <f t="shared" ca="1" si="32"/>
        <v/>
      </c>
      <c r="BK225" s="189" t="str">
        <f t="shared" ca="1" si="33"/>
        <v/>
      </c>
      <c r="BL225" s="168" t="e">
        <f t="shared" ca="1" si="26"/>
        <v>#VALUE!</v>
      </c>
    </row>
    <row r="226" spans="1:64" ht="34.5" customHeight="1">
      <c r="A226" s="174" t="str">
        <f ca="1">IFERROR(VLOOKUP(ROW(A223),'فهرست بها کلی'!$D$13:$BO$1660,1,0),"")</f>
        <v/>
      </c>
      <c r="B226" s="174" t="str">
        <f ca="1">IFERROR(VLOOKUP(ROW(A223),'فهرست بها کلی'!$D$13:$BO$1660,4,0),"")</f>
        <v/>
      </c>
      <c r="C226" s="174" t="str">
        <f ca="1">IFERROR(VLOOKUP(ROW(A223),'فهرست بها کلی'!$D$13:$BO$1660,5,0),"")</f>
        <v/>
      </c>
      <c r="D226" s="174" t="str">
        <f ca="1">IFERROR(VLOOKUP(ROW(A223),'فهرست بها کلی'!$D$13:$BO$1660,6,0),"")</f>
        <v/>
      </c>
      <c r="E226" s="174" t="str">
        <f ca="1">IFERROR(VLOOKUP(ROW(A223),'فهرست بها کلی'!$D$13:$BO$1660,7,0),"")</f>
        <v/>
      </c>
      <c r="F226" s="174" t="str">
        <f ca="1">IFERROR(VLOOKUP(ROW(A223),'فهرست بها کلی'!$D$13:$BO$1660,8,0),"")</f>
        <v/>
      </c>
      <c r="G226" s="174" t="str">
        <f ca="1">IFERROR(VLOOKUP(ROW(A223),'فهرست بها کلی'!$D$13:$BO$1660,20,0),"")</f>
        <v/>
      </c>
      <c r="H226" s="174" t="str">
        <f ca="1">IFERROR(VLOOKUP(ROW(A223),'فهرست بها کلی'!$D$13:$BO$1660,23,0),"")</f>
        <v/>
      </c>
      <c r="I226" s="174" t="str">
        <f ca="1">IFERROR(VLOOKUP(ROW(A223),'فهرست بها کلی'!$D$13:$BO$1660,26,0),"")</f>
        <v/>
      </c>
      <c r="J226" s="174" t="str">
        <f ca="1">IFERROR(VLOOKUP(ROW(A223),'فهرست بها کلی'!$D$13:$BO$1660,29,0),"")</f>
        <v/>
      </c>
      <c r="K226" s="174" t="str">
        <f ca="1">IFERROR(VLOOKUP(ROW(A223),'فهرست بها کلی'!$D$13:$BO$1660,32,0),"")</f>
        <v/>
      </c>
      <c r="L226" s="174" t="str">
        <f ca="1">IFERROR(VLOOKUP(ROW(A223),'فهرست بها کلی'!$D$13:$BO$1660,35,0),"")</f>
        <v/>
      </c>
      <c r="M226" s="174" t="str">
        <f ca="1">IFERROR(VLOOKUP(ROW(A223),'فهرست بها کلی'!$D$13:$BO$1660,38,0),"")</f>
        <v/>
      </c>
      <c r="N226" s="174" t="str">
        <f ca="1">IFERROR(VLOOKUP(ROW(A223),'فهرست بها کلی'!$D$13:$BO$1660,41,0),"")</f>
        <v/>
      </c>
      <c r="O226" s="174" t="str">
        <f ca="1">IFERROR(VLOOKUP(ROW(A223),'فهرست بها کلی'!$D$13:$BO$1660,44,0),"")</f>
        <v/>
      </c>
      <c r="P226" s="174" t="str">
        <f ca="1">IFERROR(VLOOKUP(ROW(A223),'فهرست بها کلی'!$D$13:$BO$1660,47,0),"")</f>
        <v/>
      </c>
      <c r="Q226" s="174" t="str">
        <f ca="1">IFERROR(VLOOKUP(ROW(A223),'فهرست بها کلی'!$D$13:$BO$1660,50,0),"")</f>
        <v/>
      </c>
      <c r="R226" s="174" t="str">
        <f ca="1">IFERROR(VLOOKUP(ROW(A223),'فهرست بها کلی'!$D$13:$BO$1660,53,0),"")</f>
        <v/>
      </c>
      <c r="S226" s="174" t="str">
        <f ca="1">IFERROR(VLOOKUP(ROW(A223),'فهرست بها کلی'!$D$13:$BO$1660,56,0),"")</f>
        <v/>
      </c>
      <c r="T226" s="174" t="str">
        <f ca="1">IFERROR(VLOOKUP(ROW(A223),'فهرست بها کلی'!$D$13:$BO$1660,59,0),"")</f>
        <v/>
      </c>
      <c r="U226" s="174" t="str">
        <f ca="1">IFERROR(VLOOKUP(ROW(A223),'فهرست بها کلی'!$D$13:$BO$1660,62,0),"")</f>
        <v/>
      </c>
      <c r="V226" s="241">
        <f t="shared" ca="1" si="27"/>
        <v>0</v>
      </c>
      <c r="W226" s="242" t="str">
        <f t="shared" ca="1" si="28"/>
        <v/>
      </c>
      <c r="X226" s="174" t="str">
        <f ca="1">IFERROR(VLOOKUP(ROW(A223),'فهرست بها کلی'!$D$13:$BO$1660,9,0),"")</f>
        <v/>
      </c>
      <c r="Y226" s="174" t="str">
        <f ca="1">IFERROR(VLOOKUP(ROW(A223),'فهرست بها کلی'!$D$13:$BO$1660,10,0),"")</f>
        <v/>
      </c>
      <c r="Z226" s="174" t="str">
        <f ca="1">IFERROR(VLOOKUP(ROW(A223),'فهرست بها کلی'!$D$13:$BO$1660,11,0),"")</f>
        <v/>
      </c>
      <c r="AA226" s="174" t="str">
        <f ca="1">IFERROR(VLOOKUP(ROW(A223),'فهرست بها کلی'!$D$13:$BO$1660,12,0),"")</f>
        <v/>
      </c>
      <c r="AB226" s="243" t="str">
        <f t="shared" ca="1" si="29"/>
        <v/>
      </c>
      <c r="AC226" s="174" t="str">
        <f ca="1">IFERROR(VLOOKUP(ROW(A223),'فهرست بها کلی'!$D$13:$BO$1660,21,0),"")</f>
        <v/>
      </c>
      <c r="AD226" s="174" t="str">
        <f ca="1">IFERROR(VLOOKUP(ROW(A223),'فهرست بها کلی'!$D$13:$BO$1660,24,0),"")</f>
        <v/>
      </c>
      <c r="AE226" s="174" t="str">
        <f ca="1">IFERROR(VLOOKUP(ROW(A223),'فهرست بها کلی'!$D$13:$BO$1660,27,0),"")</f>
        <v/>
      </c>
      <c r="AF226" s="174" t="str">
        <f ca="1">IFERROR(VLOOKUP(ROW(A223),'فهرست بها کلی'!$D$13:$BO$1660,30,0),"")</f>
        <v/>
      </c>
      <c r="AG226" s="174" t="str">
        <f ca="1">IFERROR(VLOOKUP(ROW(A223),'فهرست بها کلی'!$D$13:$BO$1660,33,0),"")</f>
        <v/>
      </c>
      <c r="AH226" s="174" t="str">
        <f ca="1">IFERROR(VLOOKUP(ROW(A223),'فهرست بها کلی'!$D$13:$BO$1660,36,0),"")</f>
        <v/>
      </c>
      <c r="AI226" s="174" t="str">
        <f ca="1">IFERROR(VLOOKUP(ROW(A223),'فهرست بها کلی'!$D$13:$BO$1660,39,0),"")</f>
        <v/>
      </c>
      <c r="AJ226" s="174" t="str">
        <f ca="1">IFERROR(VLOOKUP(ROW(A223),'فهرست بها کلی'!$D$13:$BO$1660,42,0),"")</f>
        <v/>
      </c>
      <c r="AK226" s="174" t="str">
        <f ca="1">IFERROR(VLOOKUP(ROW(A223),'فهرست بها کلی'!$D$13:$BO$1660,45,0),"")</f>
        <v/>
      </c>
      <c r="AL226" s="174" t="str">
        <f ca="1">IFERROR(VLOOKUP(ROW(A223),'فهرست بها کلی'!$D$13:$BO$1660,48,0),"")</f>
        <v/>
      </c>
      <c r="AM226" s="174" t="str">
        <f ca="1">IFERROR(VLOOKUP(ROW(A223),'فهرست بها کلی'!$D$13:$BO$1660,51,0),"")</f>
        <v/>
      </c>
      <c r="AN226" s="174" t="str">
        <f ca="1">IFERROR(VLOOKUP(ROW(A223),'فهرست بها کلی'!$D$13:$BO$1660,54,0),"")</f>
        <v/>
      </c>
      <c r="AO226" s="174" t="str">
        <f ca="1">IFERROR(VLOOKUP(ROW(A223),'فهرست بها کلی'!$D$13:$BO$1660,57,0),"")</f>
        <v/>
      </c>
      <c r="AP226" s="174" t="str">
        <f ca="1">IFERROR(VLOOKUP(ROW(A223),'فهرست بها کلی'!$D$13:$BO$1660,60,0),"")</f>
        <v/>
      </c>
      <c r="AQ226" s="174" t="str">
        <f ca="1">IFERROR(VLOOKUP(ROW(A223),'فهرست بها کلی'!$D$13:$BO$1660,63,0),"")</f>
        <v/>
      </c>
      <c r="AR226" s="244">
        <f t="shared" ca="1" si="30"/>
        <v>0</v>
      </c>
      <c r="AS226" s="174" t="str">
        <f ca="1">IFERROR(VLOOKUP(ROW(A223),'فهرست بها کلی'!$D$13:$BO$1660,22,0),"")</f>
        <v/>
      </c>
      <c r="AT226" s="174" t="str">
        <f ca="1">IFERROR(VLOOKUP(ROW(A223),'فهرست بها کلی'!$D$13:$BO$1660,25,0),"")</f>
        <v/>
      </c>
      <c r="AU226" s="174" t="str">
        <f ca="1">IFERROR(VLOOKUP(ROW(A223),'فهرست بها کلی'!$D$13:$BO$1660,28,0),"")</f>
        <v/>
      </c>
      <c r="AV226" s="174" t="str">
        <f ca="1">IFERROR(VLOOKUP(ROW(A223),'فهرست بها کلی'!$D$13:$BO$1660,31,0),"")</f>
        <v/>
      </c>
      <c r="AW226" s="174" t="str">
        <f ca="1">IFERROR(VLOOKUP(ROW(A223),'فهرست بها کلی'!$D$13:$BO$1660,34,0),"")</f>
        <v/>
      </c>
      <c r="AX226" s="174" t="str">
        <f ca="1">IFERROR(VLOOKUP(ROW(A223),'فهرست بها کلی'!$D$13:$BO$1660,37,0),"")</f>
        <v/>
      </c>
      <c r="AY226" s="174" t="str">
        <f ca="1">IFERROR(VLOOKUP(ROW(A223),'فهرست بها کلی'!$D$13:$BO$1660,40,0),"")</f>
        <v/>
      </c>
      <c r="AZ226" s="174" t="str">
        <f ca="1">IFERROR(VLOOKUP(ROW(A223),'فهرست بها کلی'!$D$13:$BO$1660,43,0),"")</f>
        <v/>
      </c>
      <c r="BA226" s="174" t="str">
        <f ca="1">IFERROR(VLOOKUP(ROW(A223),'فهرست بها کلی'!$D$13:$BO$1660,46,0),"")</f>
        <v/>
      </c>
      <c r="BB226" s="174" t="str">
        <f ca="1">IFERROR(VLOOKUP(ROW(A223),'فهرست بها کلی'!$D$13:$BO$1660,49,0),"")</f>
        <v/>
      </c>
      <c r="BC226" s="174" t="str">
        <f ca="1">IFERROR(VLOOKUP(ROW(A223),'فهرست بها کلی'!$D$13:$BO$1660,52,0),"")</f>
        <v/>
      </c>
      <c r="BD226" s="174" t="str">
        <f ca="1">IFERROR(VLOOKUP(ROW(A223),'فهرست بها کلی'!$D$13:$BO$1660,55,0),"")</f>
        <v/>
      </c>
      <c r="BE226" s="174" t="str">
        <f ca="1">IFERROR(VLOOKUP(ROW(A223),'فهرست بها کلی'!$D$13:$BO$1660,58,0),"")</f>
        <v/>
      </c>
      <c r="BF226" s="174" t="str">
        <f ca="1">IFERROR(VLOOKUP(ROW(A223),'فهرست بها کلی'!$D$13:$BO$1660,61,0),"")</f>
        <v/>
      </c>
      <c r="BG226" s="174" t="str">
        <f ca="1">IFERROR(VLOOKUP(ROW(B223),'فهرست بها کلی'!$D$13:$BO$1660,64,0),"")</f>
        <v/>
      </c>
      <c r="BH226" s="174" t="str">
        <f ca="1">IFERROR(VLOOKUP(ROW(C223),'فهرست بها کلی'!$D$13:$BO$1660,15,0),"")</f>
        <v/>
      </c>
      <c r="BI226" s="245" t="str">
        <f t="shared" ca="1" si="31"/>
        <v xml:space="preserve"> </v>
      </c>
      <c r="BJ226" s="245" t="str">
        <f t="shared" ca="1" si="32"/>
        <v/>
      </c>
      <c r="BK226" s="189" t="str">
        <f t="shared" ca="1" si="33"/>
        <v/>
      </c>
      <c r="BL226" s="168" t="e">
        <f t="shared" ca="1" si="26"/>
        <v>#VALUE!</v>
      </c>
    </row>
    <row r="227" spans="1:64" ht="34.5" customHeight="1">
      <c r="A227" s="174" t="str">
        <f ca="1">IFERROR(VLOOKUP(ROW(A224),'فهرست بها کلی'!$D$13:$BO$1660,1,0),"")</f>
        <v/>
      </c>
      <c r="B227" s="174" t="str">
        <f ca="1">IFERROR(VLOOKUP(ROW(A224),'فهرست بها کلی'!$D$13:$BO$1660,4,0),"")</f>
        <v/>
      </c>
      <c r="C227" s="174" t="str">
        <f ca="1">IFERROR(VLOOKUP(ROW(A224),'فهرست بها کلی'!$D$13:$BO$1660,5,0),"")</f>
        <v/>
      </c>
      <c r="D227" s="174" t="str">
        <f ca="1">IFERROR(VLOOKUP(ROW(A224),'فهرست بها کلی'!$D$13:$BO$1660,6,0),"")</f>
        <v/>
      </c>
      <c r="E227" s="174" t="str">
        <f ca="1">IFERROR(VLOOKUP(ROW(A224),'فهرست بها کلی'!$D$13:$BO$1660,7,0),"")</f>
        <v/>
      </c>
      <c r="F227" s="174" t="str">
        <f ca="1">IFERROR(VLOOKUP(ROW(A224),'فهرست بها کلی'!$D$13:$BO$1660,8,0),"")</f>
        <v/>
      </c>
      <c r="G227" s="174" t="str">
        <f ca="1">IFERROR(VLOOKUP(ROW(A224),'فهرست بها کلی'!$D$13:$BO$1660,20,0),"")</f>
        <v/>
      </c>
      <c r="H227" s="174" t="str">
        <f ca="1">IFERROR(VLOOKUP(ROW(A224),'فهرست بها کلی'!$D$13:$BO$1660,23,0),"")</f>
        <v/>
      </c>
      <c r="I227" s="174" t="str">
        <f ca="1">IFERROR(VLOOKUP(ROW(A224),'فهرست بها کلی'!$D$13:$BO$1660,26,0),"")</f>
        <v/>
      </c>
      <c r="J227" s="174" t="str">
        <f ca="1">IFERROR(VLOOKUP(ROW(A224),'فهرست بها کلی'!$D$13:$BO$1660,29,0),"")</f>
        <v/>
      </c>
      <c r="K227" s="174" t="str">
        <f ca="1">IFERROR(VLOOKUP(ROW(A224),'فهرست بها کلی'!$D$13:$BO$1660,32,0),"")</f>
        <v/>
      </c>
      <c r="L227" s="174" t="str">
        <f ca="1">IFERROR(VLOOKUP(ROW(A224),'فهرست بها کلی'!$D$13:$BO$1660,35,0),"")</f>
        <v/>
      </c>
      <c r="M227" s="174" t="str">
        <f ca="1">IFERROR(VLOOKUP(ROW(A224),'فهرست بها کلی'!$D$13:$BO$1660,38,0),"")</f>
        <v/>
      </c>
      <c r="N227" s="174" t="str">
        <f ca="1">IFERROR(VLOOKUP(ROW(A224),'فهرست بها کلی'!$D$13:$BO$1660,41,0),"")</f>
        <v/>
      </c>
      <c r="O227" s="174" t="str">
        <f ca="1">IFERROR(VLOOKUP(ROW(A224),'فهرست بها کلی'!$D$13:$BO$1660,44,0),"")</f>
        <v/>
      </c>
      <c r="P227" s="174" t="str">
        <f ca="1">IFERROR(VLOOKUP(ROW(A224),'فهرست بها کلی'!$D$13:$BO$1660,47,0),"")</f>
        <v/>
      </c>
      <c r="Q227" s="174" t="str">
        <f ca="1">IFERROR(VLOOKUP(ROW(A224),'فهرست بها کلی'!$D$13:$BO$1660,50,0),"")</f>
        <v/>
      </c>
      <c r="R227" s="174" t="str">
        <f ca="1">IFERROR(VLOOKUP(ROW(A224),'فهرست بها کلی'!$D$13:$BO$1660,53,0),"")</f>
        <v/>
      </c>
      <c r="S227" s="174" t="str">
        <f ca="1">IFERROR(VLOOKUP(ROW(A224),'فهرست بها کلی'!$D$13:$BO$1660,56,0),"")</f>
        <v/>
      </c>
      <c r="T227" s="174" t="str">
        <f ca="1">IFERROR(VLOOKUP(ROW(A224),'فهرست بها کلی'!$D$13:$BO$1660,59,0),"")</f>
        <v/>
      </c>
      <c r="U227" s="174" t="str">
        <f ca="1">IFERROR(VLOOKUP(ROW(A224),'فهرست بها کلی'!$D$13:$BO$1660,62,0),"")</f>
        <v/>
      </c>
      <c r="V227" s="241">
        <f t="shared" ca="1" si="27"/>
        <v>0</v>
      </c>
      <c r="W227" s="242" t="str">
        <f t="shared" ca="1" si="28"/>
        <v/>
      </c>
      <c r="X227" s="174" t="str">
        <f ca="1">IFERROR(VLOOKUP(ROW(A224),'فهرست بها کلی'!$D$13:$BO$1660,9,0),"")</f>
        <v/>
      </c>
      <c r="Y227" s="174" t="str">
        <f ca="1">IFERROR(VLOOKUP(ROW(A224),'فهرست بها کلی'!$D$13:$BO$1660,10,0),"")</f>
        <v/>
      </c>
      <c r="Z227" s="174" t="str">
        <f ca="1">IFERROR(VLOOKUP(ROW(A224),'فهرست بها کلی'!$D$13:$BO$1660,11,0),"")</f>
        <v/>
      </c>
      <c r="AA227" s="174" t="str">
        <f ca="1">IFERROR(VLOOKUP(ROW(A224),'فهرست بها کلی'!$D$13:$BO$1660,12,0),"")</f>
        <v/>
      </c>
      <c r="AB227" s="243" t="str">
        <f t="shared" ca="1" si="29"/>
        <v/>
      </c>
      <c r="AC227" s="174" t="str">
        <f ca="1">IFERROR(VLOOKUP(ROW(A224),'فهرست بها کلی'!$D$13:$BO$1660,21,0),"")</f>
        <v/>
      </c>
      <c r="AD227" s="174" t="str">
        <f ca="1">IFERROR(VLOOKUP(ROW(A224),'فهرست بها کلی'!$D$13:$BO$1660,24,0),"")</f>
        <v/>
      </c>
      <c r="AE227" s="174" t="str">
        <f ca="1">IFERROR(VLOOKUP(ROW(A224),'فهرست بها کلی'!$D$13:$BO$1660,27,0),"")</f>
        <v/>
      </c>
      <c r="AF227" s="174" t="str">
        <f ca="1">IFERROR(VLOOKUP(ROW(A224),'فهرست بها کلی'!$D$13:$BO$1660,30,0),"")</f>
        <v/>
      </c>
      <c r="AG227" s="174" t="str">
        <f ca="1">IFERROR(VLOOKUP(ROW(A224),'فهرست بها کلی'!$D$13:$BO$1660,33,0),"")</f>
        <v/>
      </c>
      <c r="AH227" s="174" t="str">
        <f ca="1">IFERROR(VLOOKUP(ROW(A224),'فهرست بها کلی'!$D$13:$BO$1660,36,0),"")</f>
        <v/>
      </c>
      <c r="AI227" s="174" t="str">
        <f ca="1">IFERROR(VLOOKUP(ROW(A224),'فهرست بها کلی'!$D$13:$BO$1660,39,0),"")</f>
        <v/>
      </c>
      <c r="AJ227" s="174" t="str">
        <f ca="1">IFERROR(VLOOKUP(ROW(A224),'فهرست بها کلی'!$D$13:$BO$1660,42,0),"")</f>
        <v/>
      </c>
      <c r="AK227" s="174" t="str">
        <f ca="1">IFERROR(VLOOKUP(ROW(A224),'فهرست بها کلی'!$D$13:$BO$1660,45,0),"")</f>
        <v/>
      </c>
      <c r="AL227" s="174" t="str">
        <f ca="1">IFERROR(VLOOKUP(ROW(A224),'فهرست بها کلی'!$D$13:$BO$1660,48,0),"")</f>
        <v/>
      </c>
      <c r="AM227" s="174" t="str">
        <f ca="1">IFERROR(VLOOKUP(ROW(A224),'فهرست بها کلی'!$D$13:$BO$1660,51,0),"")</f>
        <v/>
      </c>
      <c r="AN227" s="174" t="str">
        <f ca="1">IFERROR(VLOOKUP(ROW(A224),'فهرست بها کلی'!$D$13:$BO$1660,54,0),"")</f>
        <v/>
      </c>
      <c r="AO227" s="174" t="str">
        <f ca="1">IFERROR(VLOOKUP(ROW(A224),'فهرست بها کلی'!$D$13:$BO$1660,57,0),"")</f>
        <v/>
      </c>
      <c r="AP227" s="174" t="str">
        <f ca="1">IFERROR(VLOOKUP(ROW(A224),'فهرست بها کلی'!$D$13:$BO$1660,60,0),"")</f>
        <v/>
      </c>
      <c r="AQ227" s="174" t="str">
        <f ca="1">IFERROR(VLOOKUP(ROW(A224),'فهرست بها کلی'!$D$13:$BO$1660,63,0),"")</f>
        <v/>
      </c>
      <c r="AR227" s="244">
        <f t="shared" ca="1" si="30"/>
        <v>0</v>
      </c>
      <c r="AS227" s="174" t="str">
        <f ca="1">IFERROR(VLOOKUP(ROW(A224),'فهرست بها کلی'!$D$13:$BO$1660,22,0),"")</f>
        <v/>
      </c>
      <c r="AT227" s="174" t="str">
        <f ca="1">IFERROR(VLOOKUP(ROW(A224),'فهرست بها کلی'!$D$13:$BO$1660,25,0),"")</f>
        <v/>
      </c>
      <c r="AU227" s="174" t="str">
        <f ca="1">IFERROR(VLOOKUP(ROW(A224),'فهرست بها کلی'!$D$13:$BO$1660,28,0),"")</f>
        <v/>
      </c>
      <c r="AV227" s="174" t="str">
        <f ca="1">IFERROR(VLOOKUP(ROW(A224),'فهرست بها کلی'!$D$13:$BO$1660,31,0),"")</f>
        <v/>
      </c>
      <c r="AW227" s="174" t="str">
        <f ca="1">IFERROR(VLOOKUP(ROW(A224),'فهرست بها کلی'!$D$13:$BO$1660,34,0),"")</f>
        <v/>
      </c>
      <c r="AX227" s="174" t="str">
        <f ca="1">IFERROR(VLOOKUP(ROW(A224),'فهرست بها کلی'!$D$13:$BO$1660,37,0),"")</f>
        <v/>
      </c>
      <c r="AY227" s="174" t="str">
        <f ca="1">IFERROR(VLOOKUP(ROW(A224),'فهرست بها کلی'!$D$13:$BO$1660,40,0),"")</f>
        <v/>
      </c>
      <c r="AZ227" s="174" t="str">
        <f ca="1">IFERROR(VLOOKUP(ROW(A224),'فهرست بها کلی'!$D$13:$BO$1660,43,0),"")</f>
        <v/>
      </c>
      <c r="BA227" s="174" t="str">
        <f ca="1">IFERROR(VLOOKUP(ROW(A224),'فهرست بها کلی'!$D$13:$BO$1660,46,0),"")</f>
        <v/>
      </c>
      <c r="BB227" s="174" t="str">
        <f ca="1">IFERROR(VLOOKUP(ROW(A224),'فهرست بها کلی'!$D$13:$BO$1660,49,0),"")</f>
        <v/>
      </c>
      <c r="BC227" s="174" t="str">
        <f ca="1">IFERROR(VLOOKUP(ROW(A224),'فهرست بها کلی'!$D$13:$BO$1660,52,0),"")</f>
        <v/>
      </c>
      <c r="BD227" s="174" t="str">
        <f ca="1">IFERROR(VLOOKUP(ROW(A224),'فهرست بها کلی'!$D$13:$BO$1660,55,0),"")</f>
        <v/>
      </c>
      <c r="BE227" s="174" t="str">
        <f ca="1">IFERROR(VLOOKUP(ROW(A224),'فهرست بها کلی'!$D$13:$BO$1660,58,0),"")</f>
        <v/>
      </c>
      <c r="BF227" s="174" t="str">
        <f ca="1">IFERROR(VLOOKUP(ROW(A224),'فهرست بها کلی'!$D$13:$BO$1660,61,0),"")</f>
        <v/>
      </c>
      <c r="BG227" s="174" t="str">
        <f ca="1">IFERROR(VLOOKUP(ROW(B224),'فهرست بها کلی'!$D$13:$BO$1660,64,0),"")</f>
        <v/>
      </c>
      <c r="BH227" s="174" t="str">
        <f ca="1">IFERROR(VLOOKUP(ROW(C224),'فهرست بها کلی'!$D$13:$BO$1660,15,0),"")</f>
        <v/>
      </c>
      <c r="BI227" s="245" t="str">
        <f t="shared" ca="1" si="31"/>
        <v xml:space="preserve"> </v>
      </c>
      <c r="BJ227" s="245" t="str">
        <f t="shared" ca="1" si="32"/>
        <v/>
      </c>
      <c r="BK227" s="189" t="str">
        <f t="shared" ca="1" si="33"/>
        <v/>
      </c>
      <c r="BL227" s="168" t="e">
        <f t="shared" ca="1" si="26"/>
        <v>#VALUE!</v>
      </c>
    </row>
    <row r="228" spans="1:64" ht="34.5" customHeight="1">
      <c r="A228" s="174" t="str">
        <f ca="1">IFERROR(VLOOKUP(ROW(A225),'فهرست بها کلی'!$D$13:$BO$1660,1,0),"")</f>
        <v/>
      </c>
      <c r="B228" s="174" t="str">
        <f ca="1">IFERROR(VLOOKUP(ROW(A225),'فهرست بها کلی'!$D$13:$BO$1660,4,0),"")</f>
        <v/>
      </c>
      <c r="C228" s="174" t="str">
        <f ca="1">IFERROR(VLOOKUP(ROW(A225),'فهرست بها کلی'!$D$13:$BO$1660,5,0),"")</f>
        <v/>
      </c>
      <c r="D228" s="174" t="str">
        <f ca="1">IFERROR(VLOOKUP(ROW(A225),'فهرست بها کلی'!$D$13:$BO$1660,6,0),"")</f>
        <v/>
      </c>
      <c r="E228" s="174" t="str">
        <f ca="1">IFERROR(VLOOKUP(ROW(A225),'فهرست بها کلی'!$D$13:$BO$1660,7,0),"")</f>
        <v/>
      </c>
      <c r="F228" s="174" t="str">
        <f ca="1">IFERROR(VLOOKUP(ROW(A225),'فهرست بها کلی'!$D$13:$BO$1660,8,0),"")</f>
        <v/>
      </c>
      <c r="G228" s="174" t="str">
        <f ca="1">IFERROR(VLOOKUP(ROW(A225),'فهرست بها کلی'!$D$13:$BO$1660,20,0),"")</f>
        <v/>
      </c>
      <c r="H228" s="174" t="str">
        <f ca="1">IFERROR(VLOOKUP(ROW(A225),'فهرست بها کلی'!$D$13:$BO$1660,23,0),"")</f>
        <v/>
      </c>
      <c r="I228" s="174" t="str">
        <f ca="1">IFERROR(VLOOKUP(ROW(A225),'فهرست بها کلی'!$D$13:$BO$1660,26,0),"")</f>
        <v/>
      </c>
      <c r="J228" s="174" t="str">
        <f ca="1">IFERROR(VLOOKUP(ROW(A225),'فهرست بها کلی'!$D$13:$BO$1660,29,0),"")</f>
        <v/>
      </c>
      <c r="K228" s="174" t="str">
        <f ca="1">IFERROR(VLOOKUP(ROW(A225),'فهرست بها کلی'!$D$13:$BO$1660,32,0),"")</f>
        <v/>
      </c>
      <c r="L228" s="174" t="str">
        <f ca="1">IFERROR(VLOOKUP(ROW(A225),'فهرست بها کلی'!$D$13:$BO$1660,35,0),"")</f>
        <v/>
      </c>
      <c r="M228" s="174" t="str">
        <f ca="1">IFERROR(VLOOKUP(ROW(A225),'فهرست بها کلی'!$D$13:$BO$1660,38,0),"")</f>
        <v/>
      </c>
      <c r="N228" s="174" t="str">
        <f ca="1">IFERROR(VLOOKUP(ROW(A225),'فهرست بها کلی'!$D$13:$BO$1660,41,0),"")</f>
        <v/>
      </c>
      <c r="O228" s="174" t="str">
        <f ca="1">IFERROR(VLOOKUP(ROW(A225),'فهرست بها کلی'!$D$13:$BO$1660,44,0),"")</f>
        <v/>
      </c>
      <c r="P228" s="174" t="str">
        <f ca="1">IFERROR(VLOOKUP(ROW(A225),'فهرست بها کلی'!$D$13:$BO$1660,47,0),"")</f>
        <v/>
      </c>
      <c r="Q228" s="174" t="str">
        <f ca="1">IFERROR(VLOOKUP(ROW(A225),'فهرست بها کلی'!$D$13:$BO$1660,50,0),"")</f>
        <v/>
      </c>
      <c r="R228" s="174" t="str">
        <f ca="1">IFERROR(VLOOKUP(ROW(A225),'فهرست بها کلی'!$D$13:$BO$1660,53,0),"")</f>
        <v/>
      </c>
      <c r="S228" s="174" t="str">
        <f ca="1">IFERROR(VLOOKUP(ROW(A225),'فهرست بها کلی'!$D$13:$BO$1660,56,0),"")</f>
        <v/>
      </c>
      <c r="T228" s="174" t="str">
        <f ca="1">IFERROR(VLOOKUP(ROW(A225),'فهرست بها کلی'!$D$13:$BO$1660,59,0),"")</f>
        <v/>
      </c>
      <c r="U228" s="174" t="str">
        <f ca="1">IFERROR(VLOOKUP(ROW(A225),'فهرست بها کلی'!$D$13:$BO$1660,62,0),"")</f>
        <v/>
      </c>
      <c r="V228" s="241">
        <f t="shared" ca="1" si="27"/>
        <v>0</v>
      </c>
      <c r="W228" s="242" t="str">
        <f t="shared" ca="1" si="28"/>
        <v/>
      </c>
      <c r="X228" s="174" t="str">
        <f ca="1">IFERROR(VLOOKUP(ROW(A225),'فهرست بها کلی'!$D$13:$BO$1660,9,0),"")</f>
        <v/>
      </c>
      <c r="Y228" s="174" t="str">
        <f ca="1">IFERROR(VLOOKUP(ROW(A225),'فهرست بها کلی'!$D$13:$BO$1660,10,0),"")</f>
        <v/>
      </c>
      <c r="Z228" s="174" t="str">
        <f ca="1">IFERROR(VLOOKUP(ROW(A225),'فهرست بها کلی'!$D$13:$BO$1660,11,0),"")</f>
        <v/>
      </c>
      <c r="AA228" s="174" t="str">
        <f ca="1">IFERROR(VLOOKUP(ROW(A225),'فهرست بها کلی'!$D$13:$BO$1660,12,0),"")</f>
        <v/>
      </c>
      <c r="AB228" s="243" t="str">
        <f t="shared" ca="1" si="29"/>
        <v/>
      </c>
      <c r="AC228" s="174" t="str">
        <f ca="1">IFERROR(VLOOKUP(ROW(A225),'فهرست بها کلی'!$D$13:$BO$1660,21,0),"")</f>
        <v/>
      </c>
      <c r="AD228" s="174" t="str">
        <f ca="1">IFERROR(VLOOKUP(ROW(A225),'فهرست بها کلی'!$D$13:$BO$1660,24,0),"")</f>
        <v/>
      </c>
      <c r="AE228" s="174" t="str">
        <f ca="1">IFERROR(VLOOKUP(ROW(A225),'فهرست بها کلی'!$D$13:$BO$1660,27,0),"")</f>
        <v/>
      </c>
      <c r="AF228" s="174" t="str">
        <f ca="1">IFERROR(VLOOKUP(ROW(A225),'فهرست بها کلی'!$D$13:$BO$1660,30,0),"")</f>
        <v/>
      </c>
      <c r="AG228" s="174" t="str">
        <f ca="1">IFERROR(VLOOKUP(ROW(A225),'فهرست بها کلی'!$D$13:$BO$1660,33,0),"")</f>
        <v/>
      </c>
      <c r="AH228" s="174" t="str">
        <f ca="1">IFERROR(VLOOKUP(ROW(A225),'فهرست بها کلی'!$D$13:$BO$1660,36,0),"")</f>
        <v/>
      </c>
      <c r="AI228" s="174" t="str">
        <f ca="1">IFERROR(VLOOKUP(ROW(A225),'فهرست بها کلی'!$D$13:$BO$1660,39,0),"")</f>
        <v/>
      </c>
      <c r="AJ228" s="174" t="str">
        <f ca="1">IFERROR(VLOOKUP(ROW(A225),'فهرست بها کلی'!$D$13:$BO$1660,42,0),"")</f>
        <v/>
      </c>
      <c r="AK228" s="174" t="str">
        <f ca="1">IFERROR(VLOOKUP(ROW(A225),'فهرست بها کلی'!$D$13:$BO$1660,45,0),"")</f>
        <v/>
      </c>
      <c r="AL228" s="174" t="str">
        <f ca="1">IFERROR(VLOOKUP(ROW(A225),'فهرست بها کلی'!$D$13:$BO$1660,48,0),"")</f>
        <v/>
      </c>
      <c r="AM228" s="174" t="str">
        <f ca="1">IFERROR(VLOOKUP(ROW(A225),'فهرست بها کلی'!$D$13:$BO$1660,51,0),"")</f>
        <v/>
      </c>
      <c r="AN228" s="174" t="str">
        <f ca="1">IFERROR(VLOOKUP(ROW(A225),'فهرست بها کلی'!$D$13:$BO$1660,54,0),"")</f>
        <v/>
      </c>
      <c r="AO228" s="174" t="str">
        <f ca="1">IFERROR(VLOOKUP(ROW(A225),'فهرست بها کلی'!$D$13:$BO$1660,57,0),"")</f>
        <v/>
      </c>
      <c r="AP228" s="174" t="str">
        <f ca="1">IFERROR(VLOOKUP(ROW(A225),'فهرست بها کلی'!$D$13:$BO$1660,60,0),"")</f>
        <v/>
      </c>
      <c r="AQ228" s="174" t="str">
        <f ca="1">IFERROR(VLOOKUP(ROW(A225),'فهرست بها کلی'!$D$13:$BO$1660,63,0),"")</f>
        <v/>
      </c>
      <c r="AR228" s="244">
        <f t="shared" ca="1" si="30"/>
        <v>0</v>
      </c>
      <c r="AS228" s="174" t="str">
        <f ca="1">IFERROR(VLOOKUP(ROW(A225),'فهرست بها کلی'!$D$13:$BO$1660,22,0),"")</f>
        <v/>
      </c>
      <c r="AT228" s="174" t="str">
        <f ca="1">IFERROR(VLOOKUP(ROW(A225),'فهرست بها کلی'!$D$13:$BO$1660,25,0),"")</f>
        <v/>
      </c>
      <c r="AU228" s="174" t="str">
        <f ca="1">IFERROR(VLOOKUP(ROW(A225),'فهرست بها کلی'!$D$13:$BO$1660,28,0),"")</f>
        <v/>
      </c>
      <c r="AV228" s="174" t="str">
        <f ca="1">IFERROR(VLOOKUP(ROW(A225),'فهرست بها کلی'!$D$13:$BO$1660,31,0),"")</f>
        <v/>
      </c>
      <c r="AW228" s="174" t="str">
        <f ca="1">IFERROR(VLOOKUP(ROW(A225),'فهرست بها کلی'!$D$13:$BO$1660,34,0),"")</f>
        <v/>
      </c>
      <c r="AX228" s="174" t="str">
        <f ca="1">IFERROR(VLOOKUP(ROW(A225),'فهرست بها کلی'!$D$13:$BO$1660,37,0),"")</f>
        <v/>
      </c>
      <c r="AY228" s="174" t="str">
        <f ca="1">IFERROR(VLOOKUP(ROW(A225),'فهرست بها کلی'!$D$13:$BO$1660,40,0),"")</f>
        <v/>
      </c>
      <c r="AZ228" s="174" t="str">
        <f ca="1">IFERROR(VLOOKUP(ROW(A225),'فهرست بها کلی'!$D$13:$BO$1660,43,0),"")</f>
        <v/>
      </c>
      <c r="BA228" s="174" t="str">
        <f ca="1">IFERROR(VLOOKUP(ROW(A225),'فهرست بها کلی'!$D$13:$BO$1660,46,0),"")</f>
        <v/>
      </c>
      <c r="BB228" s="174" t="str">
        <f ca="1">IFERROR(VLOOKUP(ROW(A225),'فهرست بها کلی'!$D$13:$BO$1660,49,0),"")</f>
        <v/>
      </c>
      <c r="BC228" s="174" t="str">
        <f ca="1">IFERROR(VLOOKUP(ROW(A225),'فهرست بها کلی'!$D$13:$BO$1660,52,0),"")</f>
        <v/>
      </c>
      <c r="BD228" s="174" t="str">
        <f ca="1">IFERROR(VLOOKUP(ROW(A225),'فهرست بها کلی'!$D$13:$BO$1660,55,0),"")</f>
        <v/>
      </c>
      <c r="BE228" s="174" t="str">
        <f ca="1">IFERROR(VLOOKUP(ROW(A225),'فهرست بها کلی'!$D$13:$BO$1660,58,0),"")</f>
        <v/>
      </c>
      <c r="BF228" s="174" t="str">
        <f ca="1">IFERROR(VLOOKUP(ROW(A225),'فهرست بها کلی'!$D$13:$BO$1660,61,0),"")</f>
        <v/>
      </c>
      <c r="BG228" s="174" t="str">
        <f ca="1">IFERROR(VLOOKUP(ROW(B225),'فهرست بها کلی'!$D$13:$BO$1660,64,0),"")</f>
        <v/>
      </c>
      <c r="BH228" s="174" t="str">
        <f ca="1">IFERROR(VLOOKUP(ROW(C225),'فهرست بها کلی'!$D$13:$BO$1660,15,0),"")</f>
        <v/>
      </c>
      <c r="BI228" s="245" t="str">
        <f t="shared" ca="1" si="31"/>
        <v xml:space="preserve"> </v>
      </c>
      <c r="BJ228" s="245" t="str">
        <f t="shared" ca="1" si="32"/>
        <v/>
      </c>
      <c r="BK228" s="189" t="str">
        <f t="shared" ca="1" si="33"/>
        <v/>
      </c>
      <c r="BL228" s="168" t="e">
        <f t="shared" ca="1" si="26"/>
        <v>#VALUE!</v>
      </c>
    </row>
    <row r="229" spans="1:64" ht="34.5" customHeight="1">
      <c r="A229" s="174" t="str">
        <f ca="1">IFERROR(VLOOKUP(ROW(A226),'فهرست بها کلی'!$D$13:$BO$1660,1,0),"")</f>
        <v/>
      </c>
      <c r="B229" s="174" t="str">
        <f ca="1">IFERROR(VLOOKUP(ROW(A226),'فهرست بها کلی'!$D$13:$BO$1660,4,0),"")</f>
        <v/>
      </c>
      <c r="C229" s="174" t="str">
        <f ca="1">IFERROR(VLOOKUP(ROW(A226),'فهرست بها کلی'!$D$13:$BO$1660,5,0),"")</f>
        <v/>
      </c>
      <c r="D229" s="174" t="str">
        <f ca="1">IFERROR(VLOOKUP(ROW(A226),'فهرست بها کلی'!$D$13:$BO$1660,6,0),"")</f>
        <v/>
      </c>
      <c r="E229" s="174" t="str">
        <f ca="1">IFERROR(VLOOKUP(ROW(A226),'فهرست بها کلی'!$D$13:$BO$1660,7,0),"")</f>
        <v/>
      </c>
      <c r="F229" s="174" t="str">
        <f ca="1">IFERROR(VLOOKUP(ROW(A226),'فهرست بها کلی'!$D$13:$BO$1660,8,0),"")</f>
        <v/>
      </c>
      <c r="G229" s="174" t="str">
        <f ca="1">IFERROR(VLOOKUP(ROW(A226),'فهرست بها کلی'!$D$13:$BO$1660,20,0),"")</f>
        <v/>
      </c>
      <c r="H229" s="174" t="str">
        <f ca="1">IFERROR(VLOOKUP(ROW(A226),'فهرست بها کلی'!$D$13:$BO$1660,23,0),"")</f>
        <v/>
      </c>
      <c r="I229" s="174" t="str">
        <f ca="1">IFERROR(VLOOKUP(ROW(A226),'فهرست بها کلی'!$D$13:$BO$1660,26,0),"")</f>
        <v/>
      </c>
      <c r="J229" s="174" t="str">
        <f ca="1">IFERROR(VLOOKUP(ROW(A226),'فهرست بها کلی'!$D$13:$BO$1660,29,0),"")</f>
        <v/>
      </c>
      <c r="K229" s="174" t="str">
        <f ca="1">IFERROR(VLOOKUP(ROW(A226),'فهرست بها کلی'!$D$13:$BO$1660,32,0),"")</f>
        <v/>
      </c>
      <c r="L229" s="174" t="str">
        <f ca="1">IFERROR(VLOOKUP(ROW(A226),'فهرست بها کلی'!$D$13:$BO$1660,35,0),"")</f>
        <v/>
      </c>
      <c r="M229" s="174" t="str">
        <f ca="1">IFERROR(VLOOKUP(ROW(A226),'فهرست بها کلی'!$D$13:$BO$1660,38,0),"")</f>
        <v/>
      </c>
      <c r="N229" s="174" t="str">
        <f ca="1">IFERROR(VLOOKUP(ROW(A226),'فهرست بها کلی'!$D$13:$BO$1660,41,0),"")</f>
        <v/>
      </c>
      <c r="O229" s="174" t="str">
        <f ca="1">IFERROR(VLOOKUP(ROW(A226),'فهرست بها کلی'!$D$13:$BO$1660,44,0),"")</f>
        <v/>
      </c>
      <c r="P229" s="174" t="str">
        <f ca="1">IFERROR(VLOOKUP(ROW(A226),'فهرست بها کلی'!$D$13:$BO$1660,47,0),"")</f>
        <v/>
      </c>
      <c r="Q229" s="174" t="str">
        <f ca="1">IFERROR(VLOOKUP(ROW(A226),'فهرست بها کلی'!$D$13:$BO$1660,50,0),"")</f>
        <v/>
      </c>
      <c r="R229" s="174" t="str">
        <f ca="1">IFERROR(VLOOKUP(ROW(A226),'فهرست بها کلی'!$D$13:$BO$1660,53,0),"")</f>
        <v/>
      </c>
      <c r="S229" s="174" t="str">
        <f ca="1">IFERROR(VLOOKUP(ROW(A226),'فهرست بها کلی'!$D$13:$BO$1660,56,0),"")</f>
        <v/>
      </c>
      <c r="T229" s="174" t="str">
        <f ca="1">IFERROR(VLOOKUP(ROW(A226),'فهرست بها کلی'!$D$13:$BO$1660,59,0),"")</f>
        <v/>
      </c>
      <c r="U229" s="174" t="str">
        <f ca="1">IFERROR(VLOOKUP(ROW(A226),'فهرست بها کلی'!$D$13:$BO$1660,62,0),"")</f>
        <v/>
      </c>
      <c r="V229" s="241">
        <f t="shared" ca="1" si="27"/>
        <v>0</v>
      </c>
      <c r="W229" s="242" t="str">
        <f t="shared" ca="1" si="28"/>
        <v/>
      </c>
      <c r="X229" s="174" t="str">
        <f ca="1">IFERROR(VLOOKUP(ROW(A226),'فهرست بها کلی'!$D$13:$BO$1660,9,0),"")</f>
        <v/>
      </c>
      <c r="Y229" s="174" t="str">
        <f ca="1">IFERROR(VLOOKUP(ROW(A226),'فهرست بها کلی'!$D$13:$BO$1660,10,0),"")</f>
        <v/>
      </c>
      <c r="Z229" s="174" t="str">
        <f ca="1">IFERROR(VLOOKUP(ROW(A226),'فهرست بها کلی'!$D$13:$BO$1660,11,0),"")</f>
        <v/>
      </c>
      <c r="AA229" s="174" t="str">
        <f ca="1">IFERROR(VLOOKUP(ROW(A226),'فهرست بها کلی'!$D$13:$BO$1660,12,0),"")</f>
        <v/>
      </c>
      <c r="AB229" s="243" t="str">
        <f t="shared" ca="1" si="29"/>
        <v/>
      </c>
      <c r="AC229" s="174" t="str">
        <f ca="1">IFERROR(VLOOKUP(ROW(A226),'فهرست بها کلی'!$D$13:$BO$1660,21,0),"")</f>
        <v/>
      </c>
      <c r="AD229" s="174" t="str">
        <f ca="1">IFERROR(VLOOKUP(ROW(A226),'فهرست بها کلی'!$D$13:$BO$1660,24,0),"")</f>
        <v/>
      </c>
      <c r="AE229" s="174" t="str">
        <f ca="1">IFERROR(VLOOKUP(ROW(A226),'فهرست بها کلی'!$D$13:$BO$1660,27,0),"")</f>
        <v/>
      </c>
      <c r="AF229" s="174" t="str">
        <f ca="1">IFERROR(VLOOKUP(ROW(A226),'فهرست بها کلی'!$D$13:$BO$1660,30,0),"")</f>
        <v/>
      </c>
      <c r="AG229" s="174" t="str">
        <f ca="1">IFERROR(VLOOKUP(ROW(A226),'فهرست بها کلی'!$D$13:$BO$1660,33,0),"")</f>
        <v/>
      </c>
      <c r="AH229" s="174" t="str">
        <f ca="1">IFERROR(VLOOKUP(ROW(A226),'فهرست بها کلی'!$D$13:$BO$1660,36,0),"")</f>
        <v/>
      </c>
      <c r="AI229" s="174" t="str">
        <f ca="1">IFERROR(VLOOKUP(ROW(A226),'فهرست بها کلی'!$D$13:$BO$1660,39,0),"")</f>
        <v/>
      </c>
      <c r="AJ229" s="174" t="str">
        <f ca="1">IFERROR(VLOOKUP(ROW(A226),'فهرست بها کلی'!$D$13:$BO$1660,42,0),"")</f>
        <v/>
      </c>
      <c r="AK229" s="174" t="str">
        <f ca="1">IFERROR(VLOOKUP(ROW(A226),'فهرست بها کلی'!$D$13:$BO$1660,45,0),"")</f>
        <v/>
      </c>
      <c r="AL229" s="174" t="str">
        <f ca="1">IFERROR(VLOOKUP(ROW(A226),'فهرست بها کلی'!$D$13:$BO$1660,48,0),"")</f>
        <v/>
      </c>
      <c r="AM229" s="174" t="str">
        <f ca="1">IFERROR(VLOOKUP(ROW(A226),'فهرست بها کلی'!$D$13:$BO$1660,51,0),"")</f>
        <v/>
      </c>
      <c r="AN229" s="174" t="str">
        <f ca="1">IFERROR(VLOOKUP(ROW(A226),'فهرست بها کلی'!$D$13:$BO$1660,54,0),"")</f>
        <v/>
      </c>
      <c r="AO229" s="174" t="str">
        <f ca="1">IFERROR(VLOOKUP(ROW(A226),'فهرست بها کلی'!$D$13:$BO$1660,57,0),"")</f>
        <v/>
      </c>
      <c r="AP229" s="174" t="str">
        <f ca="1">IFERROR(VLOOKUP(ROW(A226),'فهرست بها کلی'!$D$13:$BO$1660,60,0),"")</f>
        <v/>
      </c>
      <c r="AQ229" s="174" t="str">
        <f ca="1">IFERROR(VLOOKUP(ROW(A226),'فهرست بها کلی'!$D$13:$BO$1660,63,0),"")</f>
        <v/>
      </c>
      <c r="AR229" s="244">
        <f t="shared" ca="1" si="30"/>
        <v>0</v>
      </c>
      <c r="AS229" s="174" t="str">
        <f ca="1">IFERROR(VLOOKUP(ROW(A226),'فهرست بها کلی'!$D$13:$BO$1660,22,0),"")</f>
        <v/>
      </c>
      <c r="AT229" s="174" t="str">
        <f ca="1">IFERROR(VLOOKUP(ROW(A226),'فهرست بها کلی'!$D$13:$BO$1660,25,0),"")</f>
        <v/>
      </c>
      <c r="AU229" s="174" t="str">
        <f ca="1">IFERROR(VLOOKUP(ROW(A226),'فهرست بها کلی'!$D$13:$BO$1660,28,0),"")</f>
        <v/>
      </c>
      <c r="AV229" s="174" t="str">
        <f ca="1">IFERROR(VLOOKUP(ROW(A226),'فهرست بها کلی'!$D$13:$BO$1660,31,0),"")</f>
        <v/>
      </c>
      <c r="AW229" s="174" t="str">
        <f ca="1">IFERROR(VLOOKUP(ROW(A226),'فهرست بها کلی'!$D$13:$BO$1660,34,0),"")</f>
        <v/>
      </c>
      <c r="AX229" s="174" t="str">
        <f ca="1">IFERROR(VLOOKUP(ROW(A226),'فهرست بها کلی'!$D$13:$BO$1660,37,0),"")</f>
        <v/>
      </c>
      <c r="AY229" s="174" t="str">
        <f ca="1">IFERROR(VLOOKUP(ROW(A226),'فهرست بها کلی'!$D$13:$BO$1660,40,0),"")</f>
        <v/>
      </c>
      <c r="AZ229" s="174" t="str">
        <f ca="1">IFERROR(VLOOKUP(ROW(A226),'فهرست بها کلی'!$D$13:$BO$1660,43,0),"")</f>
        <v/>
      </c>
      <c r="BA229" s="174" t="str">
        <f ca="1">IFERROR(VLOOKUP(ROW(A226),'فهرست بها کلی'!$D$13:$BO$1660,46,0),"")</f>
        <v/>
      </c>
      <c r="BB229" s="174" t="str">
        <f ca="1">IFERROR(VLOOKUP(ROW(A226),'فهرست بها کلی'!$D$13:$BO$1660,49,0),"")</f>
        <v/>
      </c>
      <c r="BC229" s="174" t="str">
        <f ca="1">IFERROR(VLOOKUP(ROW(A226),'فهرست بها کلی'!$D$13:$BO$1660,52,0),"")</f>
        <v/>
      </c>
      <c r="BD229" s="174" t="str">
        <f ca="1">IFERROR(VLOOKUP(ROW(A226),'فهرست بها کلی'!$D$13:$BO$1660,55,0),"")</f>
        <v/>
      </c>
      <c r="BE229" s="174" t="str">
        <f ca="1">IFERROR(VLOOKUP(ROW(A226),'فهرست بها کلی'!$D$13:$BO$1660,58,0),"")</f>
        <v/>
      </c>
      <c r="BF229" s="174" t="str">
        <f ca="1">IFERROR(VLOOKUP(ROW(A226),'فهرست بها کلی'!$D$13:$BO$1660,61,0),"")</f>
        <v/>
      </c>
      <c r="BG229" s="174" t="str">
        <f ca="1">IFERROR(VLOOKUP(ROW(B226),'فهرست بها کلی'!$D$13:$BO$1660,64,0),"")</f>
        <v/>
      </c>
      <c r="BH229" s="174" t="str">
        <f ca="1">IFERROR(VLOOKUP(ROW(C226),'فهرست بها کلی'!$D$13:$BO$1660,15,0),"")</f>
        <v/>
      </c>
      <c r="BI229" s="245" t="str">
        <f t="shared" ca="1" si="31"/>
        <v xml:space="preserve"> </v>
      </c>
      <c r="BJ229" s="245" t="str">
        <f t="shared" ca="1" si="32"/>
        <v/>
      </c>
      <c r="BK229" s="189" t="str">
        <f t="shared" ca="1" si="33"/>
        <v/>
      </c>
      <c r="BL229" s="168" t="e">
        <f t="shared" ref="BL229:BL240" ca="1" si="34">BH229+AR229+V229</f>
        <v>#VALUE!</v>
      </c>
    </row>
    <row r="230" spans="1:64" ht="34.5" customHeight="1">
      <c r="A230" s="174" t="str">
        <f ca="1">IFERROR(VLOOKUP(ROW(A227),'فهرست بها کلی'!$D$13:$BO$1660,1,0),"")</f>
        <v/>
      </c>
      <c r="B230" s="174" t="str">
        <f ca="1">IFERROR(VLOOKUP(ROW(A227),'فهرست بها کلی'!$D$13:$BO$1660,4,0),"")</f>
        <v/>
      </c>
      <c r="C230" s="174" t="str">
        <f ca="1">IFERROR(VLOOKUP(ROW(A227),'فهرست بها کلی'!$D$13:$BO$1660,5,0),"")</f>
        <v/>
      </c>
      <c r="D230" s="174" t="str">
        <f ca="1">IFERROR(VLOOKUP(ROW(A227),'فهرست بها کلی'!$D$13:$BO$1660,6,0),"")</f>
        <v/>
      </c>
      <c r="E230" s="174" t="str">
        <f ca="1">IFERROR(VLOOKUP(ROW(A227),'فهرست بها کلی'!$D$13:$BO$1660,7,0),"")</f>
        <v/>
      </c>
      <c r="F230" s="174" t="str">
        <f ca="1">IFERROR(VLOOKUP(ROW(A227),'فهرست بها کلی'!$D$13:$BO$1660,8,0),"")</f>
        <v/>
      </c>
      <c r="G230" s="174" t="str">
        <f ca="1">IFERROR(VLOOKUP(ROW(A227),'فهرست بها کلی'!$D$13:$BO$1660,20,0),"")</f>
        <v/>
      </c>
      <c r="H230" s="174" t="str">
        <f ca="1">IFERROR(VLOOKUP(ROW(A227),'فهرست بها کلی'!$D$13:$BO$1660,23,0),"")</f>
        <v/>
      </c>
      <c r="I230" s="174" t="str">
        <f ca="1">IFERROR(VLOOKUP(ROW(A227),'فهرست بها کلی'!$D$13:$BO$1660,26,0),"")</f>
        <v/>
      </c>
      <c r="J230" s="174" t="str">
        <f ca="1">IFERROR(VLOOKUP(ROW(A227),'فهرست بها کلی'!$D$13:$BO$1660,29,0),"")</f>
        <v/>
      </c>
      <c r="K230" s="174" t="str">
        <f ca="1">IFERROR(VLOOKUP(ROW(A227),'فهرست بها کلی'!$D$13:$BO$1660,32,0),"")</f>
        <v/>
      </c>
      <c r="L230" s="174" t="str">
        <f ca="1">IFERROR(VLOOKUP(ROW(A227),'فهرست بها کلی'!$D$13:$BO$1660,35,0),"")</f>
        <v/>
      </c>
      <c r="M230" s="174" t="str">
        <f ca="1">IFERROR(VLOOKUP(ROW(A227),'فهرست بها کلی'!$D$13:$BO$1660,38,0),"")</f>
        <v/>
      </c>
      <c r="N230" s="174" t="str">
        <f ca="1">IFERROR(VLOOKUP(ROW(A227),'فهرست بها کلی'!$D$13:$BO$1660,41,0),"")</f>
        <v/>
      </c>
      <c r="O230" s="174" t="str">
        <f ca="1">IFERROR(VLOOKUP(ROW(A227),'فهرست بها کلی'!$D$13:$BO$1660,44,0),"")</f>
        <v/>
      </c>
      <c r="P230" s="174" t="str">
        <f ca="1">IFERROR(VLOOKUP(ROW(A227),'فهرست بها کلی'!$D$13:$BO$1660,47,0),"")</f>
        <v/>
      </c>
      <c r="Q230" s="174" t="str">
        <f ca="1">IFERROR(VLOOKUP(ROW(A227),'فهرست بها کلی'!$D$13:$BO$1660,50,0),"")</f>
        <v/>
      </c>
      <c r="R230" s="174" t="str">
        <f ca="1">IFERROR(VLOOKUP(ROW(A227),'فهرست بها کلی'!$D$13:$BO$1660,53,0),"")</f>
        <v/>
      </c>
      <c r="S230" s="174" t="str">
        <f ca="1">IFERROR(VLOOKUP(ROW(A227),'فهرست بها کلی'!$D$13:$BO$1660,56,0),"")</f>
        <v/>
      </c>
      <c r="T230" s="174" t="str">
        <f ca="1">IFERROR(VLOOKUP(ROW(A227),'فهرست بها کلی'!$D$13:$BO$1660,59,0),"")</f>
        <v/>
      </c>
      <c r="U230" s="174" t="str">
        <f ca="1">IFERROR(VLOOKUP(ROW(A227),'فهرست بها کلی'!$D$13:$BO$1660,62,0),"")</f>
        <v/>
      </c>
      <c r="V230" s="241">
        <f t="shared" ca="1" si="27"/>
        <v>0</v>
      </c>
      <c r="W230" s="242" t="str">
        <f t="shared" ca="1" si="28"/>
        <v/>
      </c>
      <c r="X230" s="174" t="str">
        <f ca="1">IFERROR(VLOOKUP(ROW(A227),'فهرست بها کلی'!$D$13:$BO$1660,9,0),"")</f>
        <v/>
      </c>
      <c r="Y230" s="174" t="str">
        <f ca="1">IFERROR(VLOOKUP(ROW(A227),'فهرست بها کلی'!$D$13:$BO$1660,10,0),"")</f>
        <v/>
      </c>
      <c r="Z230" s="174" t="str">
        <f ca="1">IFERROR(VLOOKUP(ROW(A227),'فهرست بها کلی'!$D$13:$BO$1660,11,0),"")</f>
        <v/>
      </c>
      <c r="AA230" s="174" t="str">
        <f ca="1">IFERROR(VLOOKUP(ROW(A227),'فهرست بها کلی'!$D$13:$BO$1660,12,0),"")</f>
        <v/>
      </c>
      <c r="AB230" s="243" t="str">
        <f t="shared" ca="1" si="29"/>
        <v/>
      </c>
      <c r="AC230" s="174" t="str">
        <f ca="1">IFERROR(VLOOKUP(ROW(A227),'فهرست بها کلی'!$D$13:$BO$1660,21,0),"")</f>
        <v/>
      </c>
      <c r="AD230" s="174" t="str">
        <f ca="1">IFERROR(VLOOKUP(ROW(A227),'فهرست بها کلی'!$D$13:$BO$1660,24,0),"")</f>
        <v/>
      </c>
      <c r="AE230" s="174" t="str">
        <f ca="1">IFERROR(VLOOKUP(ROW(A227),'فهرست بها کلی'!$D$13:$BO$1660,27,0),"")</f>
        <v/>
      </c>
      <c r="AF230" s="174" t="str">
        <f ca="1">IFERROR(VLOOKUP(ROW(A227),'فهرست بها کلی'!$D$13:$BO$1660,30,0),"")</f>
        <v/>
      </c>
      <c r="AG230" s="174" t="str">
        <f ca="1">IFERROR(VLOOKUP(ROW(A227),'فهرست بها کلی'!$D$13:$BO$1660,33,0),"")</f>
        <v/>
      </c>
      <c r="AH230" s="174" t="str">
        <f ca="1">IFERROR(VLOOKUP(ROW(A227),'فهرست بها کلی'!$D$13:$BO$1660,36,0),"")</f>
        <v/>
      </c>
      <c r="AI230" s="174" t="str">
        <f ca="1">IFERROR(VLOOKUP(ROW(A227),'فهرست بها کلی'!$D$13:$BO$1660,39,0),"")</f>
        <v/>
      </c>
      <c r="AJ230" s="174" t="str">
        <f ca="1">IFERROR(VLOOKUP(ROW(A227),'فهرست بها کلی'!$D$13:$BO$1660,42,0),"")</f>
        <v/>
      </c>
      <c r="AK230" s="174" t="str">
        <f ca="1">IFERROR(VLOOKUP(ROW(A227),'فهرست بها کلی'!$D$13:$BO$1660,45,0),"")</f>
        <v/>
      </c>
      <c r="AL230" s="174" t="str">
        <f ca="1">IFERROR(VLOOKUP(ROW(A227),'فهرست بها کلی'!$D$13:$BO$1660,48,0),"")</f>
        <v/>
      </c>
      <c r="AM230" s="174" t="str">
        <f ca="1">IFERROR(VLOOKUP(ROW(A227),'فهرست بها کلی'!$D$13:$BO$1660,51,0),"")</f>
        <v/>
      </c>
      <c r="AN230" s="174" t="str">
        <f ca="1">IFERROR(VLOOKUP(ROW(A227),'فهرست بها کلی'!$D$13:$BO$1660,54,0),"")</f>
        <v/>
      </c>
      <c r="AO230" s="174" t="str">
        <f ca="1">IFERROR(VLOOKUP(ROW(A227),'فهرست بها کلی'!$D$13:$BO$1660,57,0),"")</f>
        <v/>
      </c>
      <c r="AP230" s="174" t="str">
        <f ca="1">IFERROR(VLOOKUP(ROW(A227),'فهرست بها کلی'!$D$13:$BO$1660,60,0),"")</f>
        <v/>
      </c>
      <c r="AQ230" s="174" t="str">
        <f ca="1">IFERROR(VLOOKUP(ROW(A227),'فهرست بها کلی'!$D$13:$BO$1660,63,0),"")</f>
        <v/>
      </c>
      <c r="AR230" s="244">
        <f t="shared" ca="1" si="30"/>
        <v>0</v>
      </c>
      <c r="AS230" s="174" t="str">
        <f ca="1">IFERROR(VLOOKUP(ROW(A227),'فهرست بها کلی'!$D$13:$BO$1660,22,0),"")</f>
        <v/>
      </c>
      <c r="AT230" s="174" t="str">
        <f ca="1">IFERROR(VLOOKUP(ROW(A227),'فهرست بها کلی'!$D$13:$BO$1660,25,0),"")</f>
        <v/>
      </c>
      <c r="AU230" s="174" t="str">
        <f ca="1">IFERROR(VLOOKUP(ROW(A227),'فهرست بها کلی'!$D$13:$BO$1660,28,0),"")</f>
        <v/>
      </c>
      <c r="AV230" s="174" t="str">
        <f ca="1">IFERROR(VLOOKUP(ROW(A227),'فهرست بها کلی'!$D$13:$BO$1660,31,0),"")</f>
        <v/>
      </c>
      <c r="AW230" s="174" t="str">
        <f ca="1">IFERROR(VLOOKUP(ROW(A227),'فهرست بها کلی'!$D$13:$BO$1660,34,0),"")</f>
        <v/>
      </c>
      <c r="AX230" s="174" t="str">
        <f ca="1">IFERROR(VLOOKUP(ROW(A227),'فهرست بها کلی'!$D$13:$BO$1660,37,0),"")</f>
        <v/>
      </c>
      <c r="AY230" s="174" t="str">
        <f ca="1">IFERROR(VLOOKUP(ROW(A227),'فهرست بها کلی'!$D$13:$BO$1660,40,0),"")</f>
        <v/>
      </c>
      <c r="AZ230" s="174" t="str">
        <f ca="1">IFERROR(VLOOKUP(ROW(A227),'فهرست بها کلی'!$D$13:$BO$1660,43,0),"")</f>
        <v/>
      </c>
      <c r="BA230" s="174" t="str">
        <f ca="1">IFERROR(VLOOKUP(ROW(A227),'فهرست بها کلی'!$D$13:$BO$1660,46,0),"")</f>
        <v/>
      </c>
      <c r="BB230" s="174" t="str">
        <f ca="1">IFERROR(VLOOKUP(ROW(A227),'فهرست بها کلی'!$D$13:$BO$1660,49,0),"")</f>
        <v/>
      </c>
      <c r="BC230" s="174" t="str">
        <f ca="1">IFERROR(VLOOKUP(ROW(A227),'فهرست بها کلی'!$D$13:$BO$1660,52,0),"")</f>
        <v/>
      </c>
      <c r="BD230" s="174" t="str">
        <f ca="1">IFERROR(VLOOKUP(ROW(A227),'فهرست بها کلی'!$D$13:$BO$1660,55,0),"")</f>
        <v/>
      </c>
      <c r="BE230" s="174" t="str">
        <f ca="1">IFERROR(VLOOKUP(ROW(A227),'فهرست بها کلی'!$D$13:$BO$1660,58,0),"")</f>
        <v/>
      </c>
      <c r="BF230" s="174" t="str">
        <f ca="1">IFERROR(VLOOKUP(ROW(A227),'فهرست بها کلی'!$D$13:$BO$1660,61,0),"")</f>
        <v/>
      </c>
      <c r="BG230" s="174" t="str">
        <f ca="1">IFERROR(VLOOKUP(ROW(B227),'فهرست بها کلی'!$D$13:$BO$1660,64,0),"")</f>
        <v/>
      </c>
      <c r="BH230" s="174" t="str">
        <f ca="1">IFERROR(VLOOKUP(ROW(C227),'فهرست بها کلی'!$D$13:$BO$1660,15,0),"")</f>
        <v/>
      </c>
      <c r="BI230" s="245" t="str">
        <f t="shared" ca="1" si="31"/>
        <v xml:space="preserve"> </v>
      </c>
      <c r="BJ230" s="245" t="str">
        <f t="shared" ca="1" si="32"/>
        <v/>
      </c>
      <c r="BK230" s="189" t="str">
        <f t="shared" ca="1" si="33"/>
        <v/>
      </c>
      <c r="BL230" s="168" t="e">
        <f t="shared" ca="1" si="34"/>
        <v>#VALUE!</v>
      </c>
    </row>
    <row r="231" spans="1:64" ht="34.5" customHeight="1">
      <c r="A231" s="174" t="str">
        <f ca="1">IFERROR(VLOOKUP(ROW(A228),'فهرست بها کلی'!$D$13:$BO$1660,1,0),"")</f>
        <v/>
      </c>
      <c r="B231" s="174" t="str">
        <f ca="1">IFERROR(VLOOKUP(ROW(A228),'فهرست بها کلی'!$D$13:$BO$1660,4,0),"")</f>
        <v/>
      </c>
      <c r="C231" s="174" t="str">
        <f ca="1">IFERROR(VLOOKUP(ROW(A228),'فهرست بها کلی'!$D$13:$BO$1660,5,0),"")</f>
        <v/>
      </c>
      <c r="D231" s="174" t="str">
        <f ca="1">IFERROR(VLOOKUP(ROW(A228),'فهرست بها کلی'!$D$13:$BO$1660,6,0),"")</f>
        <v/>
      </c>
      <c r="E231" s="174" t="str">
        <f ca="1">IFERROR(VLOOKUP(ROW(A228),'فهرست بها کلی'!$D$13:$BO$1660,7,0),"")</f>
        <v/>
      </c>
      <c r="F231" s="174" t="str">
        <f ca="1">IFERROR(VLOOKUP(ROW(A228),'فهرست بها کلی'!$D$13:$BO$1660,8,0),"")</f>
        <v/>
      </c>
      <c r="G231" s="174" t="str">
        <f ca="1">IFERROR(VLOOKUP(ROW(A228),'فهرست بها کلی'!$D$13:$BO$1660,20,0),"")</f>
        <v/>
      </c>
      <c r="H231" s="174" t="str">
        <f ca="1">IFERROR(VLOOKUP(ROW(A228),'فهرست بها کلی'!$D$13:$BO$1660,23,0),"")</f>
        <v/>
      </c>
      <c r="I231" s="174" t="str">
        <f ca="1">IFERROR(VLOOKUP(ROW(A228),'فهرست بها کلی'!$D$13:$BO$1660,26,0),"")</f>
        <v/>
      </c>
      <c r="J231" s="174" t="str">
        <f ca="1">IFERROR(VLOOKUP(ROW(A228),'فهرست بها کلی'!$D$13:$BO$1660,29,0),"")</f>
        <v/>
      </c>
      <c r="K231" s="174" t="str">
        <f ca="1">IFERROR(VLOOKUP(ROW(A228),'فهرست بها کلی'!$D$13:$BO$1660,32,0),"")</f>
        <v/>
      </c>
      <c r="L231" s="174" t="str">
        <f ca="1">IFERROR(VLOOKUP(ROW(A228),'فهرست بها کلی'!$D$13:$BO$1660,35,0),"")</f>
        <v/>
      </c>
      <c r="M231" s="174" t="str">
        <f ca="1">IFERROR(VLOOKUP(ROW(A228),'فهرست بها کلی'!$D$13:$BO$1660,38,0),"")</f>
        <v/>
      </c>
      <c r="N231" s="174" t="str">
        <f ca="1">IFERROR(VLOOKUP(ROW(A228),'فهرست بها کلی'!$D$13:$BO$1660,41,0),"")</f>
        <v/>
      </c>
      <c r="O231" s="174" t="str">
        <f ca="1">IFERROR(VLOOKUP(ROW(A228),'فهرست بها کلی'!$D$13:$BO$1660,44,0),"")</f>
        <v/>
      </c>
      <c r="P231" s="174" t="str">
        <f ca="1">IFERROR(VLOOKUP(ROW(A228),'فهرست بها کلی'!$D$13:$BO$1660,47,0),"")</f>
        <v/>
      </c>
      <c r="Q231" s="174" t="str">
        <f ca="1">IFERROR(VLOOKUP(ROW(A228),'فهرست بها کلی'!$D$13:$BO$1660,50,0),"")</f>
        <v/>
      </c>
      <c r="R231" s="174" t="str">
        <f ca="1">IFERROR(VLOOKUP(ROW(A228),'فهرست بها کلی'!$D$13:$BO$1660,53,0),"")</f>
        <v/>
      </c>
      <c r="S231" s="174" t="str">
        <f ca="1">IFERROR(VLOOKUP(ROW(A228),'فهرست بها کلی'!$D$13:$BO$1660,56,0),"")</f>
        <v/>
      </c>
      <c r="T231" s="174" t="str">
        <f ca="1">IFERROR(VLOOKUP(ROW(A228),'فهرست بها کلی'!$D$13:$BO$1660,59,0),"")</f>
        <v/>
      </c>
      <c r="U231" s="174" t="str">
        <f ca="1">IFERROR(VLOOKUP(ROW(A228),'فهرست بها کلی'!$D$13:$BO$1660,62,0),"")</f>
        <v/>
      </c>
      <c r="V231" s="241">
        <f t="shared" ca="1" si="27"/>
        <v>0</v>
      </c>
      <c r="W231" s="242" t="str">
        <f t="shared" ca="1" si="28"/>
        <v/>
      </c>
      <c r="X231" s="174" t="str">
        <f ca="1">IFERROR(VLOOKUP(ROW(A228),'فهرست بها کلی'!$D$13:$BO$1660,9,0),"")</f>
        <v/>
      </c>
      <c r="Y231" s="174" t="str">
        <f ca="1">IFERROR(VLOOKUP(ROW(A228),'فهرست بها کلی'!$D$13:$BO$1660,10,0),"")</f>
        <v/>
      </c>
      <c r="Z231" s="174" t="str">
        <f ca="1">IFERROR(VLOOKUP(ROW(A228),'فهرست بها کلی'!$D$13:$BO$1660,11,0),"")</f>
        <v/>
      </c>
      <c r="AA231" s="174" t="str">
        <f ca="1">IFERROR(VLOOKUP(ROW(A228),'فهرست بها کلی'!$D$13:$BO$1660,12,0),"")</f>
        <v/>
      </c>
      <c r="AB231" s="243" t="str">
        <f t="shared" ca="1" si="29"/>
        <v/>
      </c>
      <c r="AC231" s="174" t="str">
        <f ca="1">IFERROR(VLOOKUP(ROW(A228),'فهرست بها کلی'!$D$13:$BO$1660,21,0),"")</f>
        <v/>
      </c>
      <c r="AD231" s="174" t="str">
        <f ca="1">IFERROR(VLOOKUP(ROW(A228),'فهرست بها کلی'!$D$13:$BO$1660,24,0),"")</f>
        <v/>
      </c>
      <c r="AE231" s="174" t="str">
        <f ca="1">IFERROR(VLOOKUP(ROW(A228),'فهرست بها کلی'!$D$13:$BO$1660,27,0),"")</f>
        <v/>
      </c>
      <c r="AF231" s="174" t="str">
        <f ca="1">IFERROR(VLOOKUP(ROW(A228),'فهرست بها کلی'!$D$13:$BO$1660,30,0),"")</f>
        <v/>
      </c>
      <c r="AG231" s="174" t="str">
        <f ca="1">IFERROR(VLOOKUP(ROW(A228),'فهرست بها کلی'!$D$13:$BO$1660,33,0),"")</f>
        <v/>
      </c>
      <c r="AH231" s="174" t="str">
        <f ca="1">IFERROR(VLOOKUP(ROW(A228),'فهرست بها کلی'!$D$13:$BO$1660,36,0),"")</f>
        <v/>
      </c>
      <c r="AI231" s="174" t="str">
        <f ca="1">IFERROR(VLOOKUP(ROW(A228),'فهرست بها کلی'!$D$13:$BO$1660,39,0),"")</f>
        <v/>
      </c>
      <c r="AJ231" s="174" t="str">
        <f ca="1">IFERROR(VLOOKUP(ROW(A228),'فهرست بها کلی'!$D$13:$BO$1660,42,0),"")</f>
        <v/>
      </c>
      <c r="AK231" s="174" t="str">
        <f ca="1">IFERROR(VLOOKUP(ROW(A228),'فهرست بها کلی'!$D$13:$BO$1660,45,0),"")</f>
        <v/>
      </c>
      <c r="AL231" s="174" t="str">
        <f ca="1">IFERROR(VLOOKUP(ROW(A228),'فهرست بها کلی'!$D$13:$BO$1660,48,0),"")</f>
        <v/>
      </c>
      <c r="AM231" s="174" t="str">
        <f ca="1">IFERROR(VLOOKUP(ROW(A228),'فهرست بها کلی'!$D$13:$BO$1660,51,0),"")</f>
        <v/>
      </c>
      <c r="AN231" s="174" t="str">
        <f ca="1">IFERROR(VLOOKUP(ROW(A228),'فهرست بها کلی'!$D$13:$BO$1660,54,0),"")</f>
        <v/>
      </c>
      <c r="AO231" s="174" t="str">
        <f ca="1">IFERROR(VLOOKUP(ROW(A228),'فهرست بها کلی'!$D$13:$BO$1660,57,0),"")</f>
        <v/>
      </c>
      <c r="AP231" s="174" t="str">
        <f ca="1">IFERROR(VLOOKUP(ROW(A228),'فهرست بها کلی'!$D$13:$BO$1660,60,0),"")</f>
        <v/>
      </c>
      <c r="AQ231" s="174" t="str">
        <f ca="1">IFERROR(VLOOKUP(ROW(A228),'فهرست بها کلی'!$D$13:$BO$1660,63,0),"")</f>
        <v/>
      </c>
      <c r="AR231" s="244">
        <f t="shared" ca="1" si="30"/>
        <v>0</v>
      </c>
      <c r="AS231" s="174" t="str">
        <f ca="1">IFERROR(VLOOKUP(ROW(A228),'فهرست بها کلی'!$D$13:$BO$1660,22,0),"")</f>
        <v/>
      </c>
      <c r="AT231" s="174" t="str">
        <f ca="1">IFERROR(VLOOKUP(ROW(A228),'فهرست بها کلی'!$D$13:$BO$1660,25,0),"")</f>
        <v/>
      </c>
      <c r="AU231" s="174" t="str">
        <f ca="1">IFERROR(VLOOKUP(ROW(A228),'فهرست بها کلی'!$D$13:$BO$1660,28,0),"")</f>
        <v/>
      </c>
      <c r="AV231" s="174" t="str">
        <f ca="1">IFERROR(VLOOKUP(ROW(A228),'فهرست بها کلی'!$D$13:$BO$1660,31,0),"")</f>
        <v/>
      </c>
      <c r="AW231" s="174" t="str">
        <f ca="1">IFERROR(VLOOKUP(ROW(A228),'فهرست بها کلی'!$D$13:$BO$1660,34,0),"")</f>
        <v/>
      </c>
      <c r="AX231" s="174" t="str">
        <f ca="1">IFERROR(VLOOKUP(ROW(A228),'فهرست بها کلی'!$D$13:$BO$1660,37,0),"")</f>
        <v/>
      </c>
      <c r="AY231" s="174" t="str">
        <f ca="1">IFERROR(VLOOKUP(ROW(A228),'فهرست بها کلی'!$D$13:$BO$1660,40,0),"")</f>
        <v/>
      </c>
      <c r="AZ231" s="174" t="str">
        <f ca="1">IFERROR(VLOOKUP(ROW(A228),'فهرست بها کلی'!$D$13:$BO$1660,43,0),"")</f>
        <v/>
      </c>
      <c r="BA231" s="174" t="str">
        <f ca="1">IFERROR(VLOOKUP(ROW(A228),'فهرست بها کلی'!$D$13:$BO$1660,46,0),"")</f>
        <v/>
      </c>
      <c r="BB231" s="174" t="str">
        <f ca="1">IFERROR(VLOOKUP(ROW(A228),'فهرست بها کلی'!$D$13:$BO$1660,49,0),"")</f>
        <v/>
      </c>
      <c r="BC231" s="174" t="str">
        <f ca="1">IFERROR(VLOOKUP(ROW(A228),'فهرست بها کلی'!$D$13:$BO$1660,52,0),"")</f>
        <v/>
      </c>
      <c r="BD231" s="174" t="str">
        <f ca="1">IFERROR(VLOOKUP(ROW(A228),'فهرست بها کلی'!$D$13:$BO$1660,55,0),"")</f>
        <v/>
      </c>
      <c r="BE231" s="174" t="str">
        <f ca="1">IFERROR(VLOOKUP(ROW(A228),'فهرست بها کلی'!$D$13:$BO$1660,58,0),"")</f>
        <v/>
      </c>
      <c r="BF231" s="174" t="str">
        <f ca="1">IFERROR(VLOOKUP(ROW(A228),'فهرست بها کلی'!$D$13:$BO$1660,61,0),"")</f>
        <v/>
      </c>
      <c r="BG231" s="174" t="str">
        <f ca="1">IFERROR(VLOOKUP(ROW(B228),'فهرست بها کلی'!$D$13:$BO$1660,64,0),"")</f>
        <v/>
      </c>
      <c r="BH231" s="174" t="str">
        <f ca="1">IFERROR(VLOOKUP(ROW(C228),'فهرست بها کلی'!$D$13:$BO$1660,15,0),"")</f>
        <v/>
      </c>
      <c r="BI231" s="245" t="str">
        <f t="shared" ca="1" si="31"/>
        <v xml:space="preserve"> </v>
      </c>
      <c r="BJ231" s="245" t="str">
        <f t="shared" ca="1" si="32"/>
        <v/>
      </c>
      <c r="BK231" s="189" t="str">
        <f t="shared" ca="1" si="33"/>
        <v/>
      </c>
      <c r="BL231" s="168" t="e">
        <f t="shared" ca="1" si="34"/>
        <v>#VALUE!</v>
      </c>
    </row>
    <row r="232" spans="1:64" ht="34.5" customHeight="1">
      <c r="A232" s="174" t="str">
        <f ca="1">IFERROR(VLOOKUP(ROW(A229),'فهرست بها کلی'!$D$13:$BO$1660,1,0),"")</f>
        <v/>
      </c>
      <c r="B232" s="174" t="str">
        <f ca="1">IFERROR(VLOOKUP(ROW(A229),'فهرست بها کلی'!$D$13:$BO$1660,4,0),"")</f>
        <v/>
      </c>
      <c r="C232" s="174" t="str">
        <f ca="1">IFERROR(VLOOKUP(ROW(A229),'فهرست بها کلی'!$D$13:$BO$1660,5,0),"")</f>
        <v/>
      </c>
      <c r="D232" s="174" t="str">
        <f ca="1">IFERROR(VLOOKUP(ROW(A229),'فهرست بها کلی'!$D$13:$BO$1660,6,0),"")</f>
        <v/>
      </c>
      <c r="E232" s="174" t="str">
        <f ca="1">IFERROR(VLOOKUP(ROW(A229),'فهرست بها کلی'!$D$13:$BO$1660,7,0),"")</f>
        <v/>
      </c>
      <c r="F232" s="174" t="str">
        <f ca="1">IFERROR(VLOOKUP(ROW(A229),'فهرست بها کلی'!$D$13:$BO$1660,8,0),"")</f>
        <v/>
      </c>
      <c r="G232" s="174" t="str">
        <f ca="1">IFERROR(VLOOKUP(ROW(A229),'فهرست بها کلی'!$D$13:$BO$1660,20,0),"")</f>
        <v/>
      </c>
      <c r="H232" s="174" t="str">
        <f ca="1">IFERROR(VLOOKUP(ROW(A229),'فهرست بها کلی'!$D$13:$BO$1660,23,0),"")</f>
        <v/>
      </c>
      <c r="I232" s="174" t="str">
        <f ca="1">IFERROR(VLOOKUP(ROW(A229),'فهرست بها کلی'!$D$13:$BO$1660,26,0),"")</f>
        <v/>
      </c>
      <c r="J232" s="174" t="str">
        <f ca="1">IFERROR(VLOOKUP(ROW(A229),'فهرست بها کلی'!$D$13:$BO$1660,29,0),"")</f>
        <v/>
      </c>
      <c r="K232" s="174" t="str">
        <f ca="1">IFERROR(VLOOKUP(ROW(A229),'فهرست بها کلی'!$D$13:$BO$1660,32,0),"")</f>
        <v/>
      </c>
      <c r="L232" s="174" t="str">
        <f ca="1">IFERROR(VLOOKUP(ROW(A229),'فهرست بها کلی'!$D$13:$BO$1660,35,0),"")</f>
        <v/>
      </c>
      <c r="M232" s="174" t="str">
        <f ca="1">IFERROR(VLOOKUP(ROW(A229),'فهرست بها کلی'!$D$13:$BO$1660,38,0),"")</f>
        <v/>
      </c>
      <c r="N232" s="174" t="str">
        <f ca="1">IFERROR(VLOOKUP(ROW(A229),'فهرست بها کلی'!$D$13:$BO$1660,41,0),"")</f>
        <v/>
      </c>
      <c r="O232" s="174" t="str">
        <f ca="1">IFERROR(VLOOKUP(ROW(A229),'فهرست بها کلی'!$D$13:$BO$1660,44,0),"")</f>
        <v/>
      </c>
      <c r="P232" s="174" t="str">
        <f ca="1">IFERROR(VLOOKUP(ROW(A229),'فهرست بها کلی'!$D$13:$BO$1660,47,0),"")</f>
        <v/>
      </c>
      <c r="Q232" s="174" t="str">
        <f ca="1">IFERROR(VLOOKUP(ROW(A229),'فهرست بها کلی'!$D$13:$BO$1660,50,0),"")</f>
        <v/>
      </c>
      <c r="R232" s="174" t="str">
        <f ca="1">IFERROR(VLOOKUP(ROW(A229),'فهرست بها کلی'!$D$13:$BO$1660,53,0),"")</f>
        <v/>
      </c>
      <c r="S232" s="174" t="str">
        <f ca="1">IFERROR(VLOOKUP(ROW(A229),'فهرست بها کلی'!$D$13:$BO$1660,56,0),"")</f>
        <v/>
      </c>
      <c r="T232" s="174" t="str">
        <f ca="1">IFERROR(VLOOKUP(ROW(A229),'فهرست بها کلی'!$D$13:$BO$1660,59,0),"")</f>
        <v/>
      </c>
      <c r="U232" s="174" t="str">
        <f ca="1">IFERROR(VLOOKUP(ROW(A229),'فهرست بها کلی'!$D$13:$BO$1660,62,0),"")</f>
        <v/>
      </c>
      <c r="V232" s="241">
        <f t="shared" ca="1" si="27"/>
        <v>0</v>
      </c>
      <c r="W232" s="242" t="str">
        <f t="shared" ca="1" si="28"/>
        <v/>
      </c>
      <c r="X232" s="174" t="str">
        <f ca="1">IFERROR(VLOOKUP(ROW(A229),'فهرست بها کلی'!$D$13:$BO$1660,9,0),"")</f>
        <v/>
      </c>
      <c r="Y232" s="174" t="str">
        <f ca="1">IFERROR(VLOOKUP(ROW(A229),'فهرست بها کلی'!$D$13:$BO$1660,10,0),"")</f>
        <v/>
      </c>
      <c r="Z232" s="174" t="str">
        <f ca="1">IFERROR(VLOOKUP(ROW(A229),'فهرست بها کلی'!$D$13:$BO$1660,11,0),"")</f>
        <v/>
      </c>
      <c r="AA232" s="174" t="str">
        <f ca="1">IFERROR(VLOOKUP(ROW(A229),'فهرست بها کلی'!$D$13:$BO$1660,12,0),"")</f>
        <v/>
      </c>
      <c r="AB232" s="243" t="str">
        <f t="shared" ca="1" si="29"/>
        <v/>
      </c>
      <c r="AC232" s="174" t="str">
        <f ca="1">IFERROR(VLOOKUP(ROW(A229),'فهرست بها کلی'!$D$13:$BO$1660,21,0),"")</f>
        <v/>
      </c>
      <c r="AD232" s="174" t="str">
        <f ca="1">IFERROR(VLOOKUP(ROW(A229),'فهرست بها کلی'!$D$13:$BO$1660,24,0),"")</f>
        <v/>
      </c>
      <c r="AE232" s="174" t="str">
        <f ca="1">IFERROR(VLOOKUP(ROW(A229),'فهرست بها کلی'!$D$13:$BO$1660,27,0),"")</f>
        <v/>
      </c>
      <c r="AF232" s="174" t="str">
        <f ca="1">IFERROR(VLOOKUP(ROW(A229),'فهرست بها کلی'!$D$13:$BO$1660,30,0),"")</f>
        <v/>
      </c>
      <c r="AG232" s="174" t="str">
        <f ca="1">IFERROR(VLOOKUP(ROW(A229),'فهرست بها کلی'!$D$13:$BO$1660,33,0),"")</f>
        <v/>
      </c>
      <c r="AH232" s="174" t="str">
        <f ca="1">IFERROR(VLOOKUP(ROW(A229),'فهرست بها کلی'!$D$13:$BO$1660,36,0),"")</f>
        <v/>
      </c>
      <c r="AI232" s="174" t="str">
        <f ca="1">IFERROR(VLOOKUP(ROW(A229),'فهرست بها کلی'!$D$13:$BO$1660,39,0),"")</f>
        <v/>
      </c>
      <c r="AJ232" s="174" t="str">
        <f ca="1">IFERROR(VLOOKUP(ROW(A229),'فهرست بها کلی'!$D$13:$BO$1660,42,0),"")</f>
        <v/>
      </c>
      <c r="AK232" s="174" t="str">
        <f ca="1">IFERROR(VLOOKUP(ROW(A229),'فهرست بها کلی'!$D$13:$BO$1660,45,0),"")</f>
        <v/>
      </c>
      <c r="AL232" s="174" t="str">
        <f ca="1">IFERROR(VLOOKUP(ROW(A229),'فهرست بها کلی'!$D$13:$BO$1660,48,0),"")</f>
        <v/>
      </c>
      <c r="AM232" s="174" t="str">
        <f ca="1">IFERROR(VLOOKUP(ROW(A229),'فهرست بها کلی'!$D$13:$BO$1660,51,0),"")</f>
        <v/>
      </c>
      <c r="AN232" s="174" t="str">
        <f ca="1">IFERROR(VLOOKUP(ROW(A229),'فهرست بها کلی'!$D$13:$BO$1660,54,0),"")</f>
        <v/>
      </c>
      <c r="AO232" s="174" t="str">
        <f ca="1">IFERROR(VLOOKUP(ROW(A229),'فهرست بها کلی'!$D$13:$BO$1660,57,0),"")</f>
        <v/>
      </c>
      <c r="AP232" s="174" t="str">
        <f ca="1">IFERROR(VLOOKUP(ROW(A229),'فهرست بها کلی'!$D$13:$BO$1660,60,0),"")</f>
        <v/>
      </c>
      <c r="AQ232" s="174" t="str">
        <f ca="1">IFERROR(VLOOKUP(ROW(A229),'فهرست بها کلی'!$D$13:$BO$1660,63,0),"")</f>
        <v/>
      </c>
      <c r="AR232" s="244">
        <f t="shared" ca="1" si="30"/>
        <v>0</v>
      </c>
      <c r="AS232" s="174" t="str">
        <f ca="1">IFERROR(VLOOKUP(ROW(A229),'فهرست بها کلی'!$D$13:$BO$1660,22,0),"")</f>
        <v/>
      </c>
      <c r="AT232" s="174" t="str">
        <f ca="1">IFERROR(VLOOKUP(ROW(A229),'فهرست بها کلی'!$D$13:$BO$1660,25,0),"")</f>
        <v/>
      </c>
      <c r="AU232" s="174" t="str">
        <f ca="1">IFERROR(VLOOKUP(ROW(A229),'فهرست بها کلی'!$D$13:$BO$1660,28,0),"")</f>
        <v/>
      </c>
      <c r="AV232" s="174" t="str">
        <f ca="1">IFERROR(VLOOKUP(ROW(A229),'فهرست بها کلی'!$D$13:$BO$1660,31,0),"")</f>
        <v/>
      </c>
      <c r="AW232" s="174" t="str">
        <f ca="1">IFERROR(VLOOKUP(ROW(A229),'فهرست بها کلی'!$D$13:$BO$1660,34,0),"")</f>
        <v/>
      </c>
      <c r="AX232" s="174" t="str">
        <f ca="1">IFERROR(VLOOKUP(ROW(A229),'فهرست بها کلی'!$D$13:$BO$1660,37,0),"")</f>
        <v/>
      </c>
      <c r="AY232" s="174" t="str">
        <f ca="1">IFERROR(VLOOKUP(ROW(A229),'فهرست بها کلی'!$D$13:$BO$1660,40,0),"")</f>
        <v/>
      </c>
      <c r="AZ232" s="174" t="str">
        <f ca="1">IFERROR(VLOOKUP(ROW(A229),'فهرست بها کلی'!$D$13:$BO$1660,43,0),"")</f>
        <v/>
      </c>
      <c r="BA232" s="174" t="str">
        <f ca="1">IFERROR(VLOOKUP(ROW(A229),'فهرست بها کلی'!$D$13:$BO$1660,46,0),"")</f>
        <v/>
      </c>
      <c r="BB232" s="174" t="str">
        <f ca="1">IFERROR(VLOOKUP(ROW(A229),'فهرست بها کلی'!$D$13:$BO$1660,49,0),"")</f>
        <v/>
      </c>
      <c r="BC232" s="174" t="str">
        <f ca="1">IFERROR(VLOOKUP(ROW(A229),'فهرست بها کلی'!$D$13:$BO$1660,52,0),"")</f>
        <v/>
      </c>
      <c r="BD232" s="174" t="str">
        <f ca="1">IFERROR(VLOOKUP(ROW(A229),'فهرست بها کلی'!$D$13:$BO$1660,55,0),"")</f>
        <v/>
      </c>
      <c r="BE232" s="174" t="str">
        <f ca="1">IFERROR(VLOOKUP(ROW(A229),'فهرست بها کلی'!$D$13:$BO$1660,58,0),"")</f>
        <v/>
      </c>
      <c r="BF232" s="174" t="str">
        <f ca="1">IFERROR(VLOOKUP(ROW(A229),'فهرست بها کلی'!$D$13:$BO$1660,61,0),"")</f>
        <v/>
      </c>
      <c r="BG232" s="174" t="str">
        <f ca="1">IFERROR(VLOOKUP(ROW(B229),'فهرست بها کلی'!$D$13:$BO$1660,64,0),"")</f>
        <v/>
      </c>
      <c r="BH232" s="174" t="str">
        <f ca="1">IFERROR(VLOOKUP(ROW(C229),'فهرست بها کلی'!$D$13:$BO$1660,15,0),"")</f>
        <v/>
      </c>
      <c r="BI232" s="245" t="str">
        <f t="shared" ca="1" si="31"/>
        <v xml:space="preserve"> </v>
      </c>
      <c r="BJ232" s="245" t="str">
        <f t="shared" ca="1" si="32"/>
        <v/>
      </c>
      <c r="BK232" s="189" t="str">
        <f t="shared" ca="1" si="33"/>
        <v/>
      </c>
      <c r="BL232" s="168" t="e">
        <f t="shared" ca="1" si="34"/>
        <v>#VALUE!</v>
      </c>
    </row>
    <row r="233" spans="1:64" ht="34.5" customHeight="1">
      <c r="A233" s="174" t="str">
        <f ca="1">IFERROR(VLOOKUP(ROW(A230),'فهرست بها کلی'!$D$13:$BO$1660,1,0),"")</f>
        <v/>
      </c>
      <c r="B233" s="174" t="str">
        <f ca="1">IFERROR(VLOOKUP(ROW(A230),'فهرست بها کلی'!$D$13:$BO$1660,4,0),"")</f>
        <v/>
      </c>
      <c r="C233" s="174" t="str">
        <f ca="1">IFERROR(VLOOKUP(ROW(A230),'فهرست بها کلی'!$D$13:$BO$1660,5,0),"")</f>
        <v/>
      </c>
      <c r="D233" s="174" t="str">
        <f ca="1">IFERROR(VLOOKUP(ROW(A230),'فهرست بها کلی'!$D$13:$BO$1660,6,0),"")</f>
        <v/>
      </c>
      <c r="E233" s="174" t="str">
        <f ca="1">IFERROR(VLOOKUP(ROW(A230),'فهرست بها کلی'!$D$13:$BO$1660,7,0),"")</f>
        <v/>
      </c>
      <c r="F233" s="174" t="str">
        <f ca="1">IFERROR(VLOOKUP(ROW(A230),'فهرست بها کلی'!$D$13:$BO$1660,8,0),"")</f>
        <v/>
      </c>
      <c r="G233" s="174" t="str">
        <f ca="1">IFERROR(VLOOKUP(ROW(A230),'فهرست بها کلی'!$D$13:$BO$1660,20,0),"")</f>
        <v/>
      </c>
      <c r="H233" s="174" t="str">
        <f ca="1">IFERROR(VLOOKUP(ROW(A230),'فهرست بها کلی'!$D$13:$BO$1660,23,0),"")</f>
        <v/>
      </c>
      <c r="I233" s="174" t="str">
        <f ca="1">IFERROR(VLOOKUP(ROW(A230),'فهرست بها کلی'!$D$13:$BO$1660,26,0),"")</f>
        <v/>
      </c>
      <c r="J233" s="174" t="str">
        <f ca="1">IFERROR(VLOOKUP(ROW(A230),'فهرست بها کلی'!$D$13:$BO$1660,29,0),"")</f>
        <v/>
      </c>
      <c r="K233" s="174" t="str">
        <f ca="1">IFERROR(VLOOKUP(ROW(A230),'فهرست بها کلی'!$D$13:$BO$1660,32,0),"")</f>
        <v/>
      </c>
      <c r="L233" s="174" t="str">
        <f ca="1">IFERROR(VLOOKUP(ROW(A230),'فهرست بها کلی'!$D$13:$BO$1660,35,0),"")</f>
        <v/>
      </c>
      <c r="M233" s="174" t="str">
        <f ca="1">IFERROR(VLOOKUP(ROW(A230),'فهرست بها کلی'!$D$13:$BO$1660,38,0),"")</f>
        <v/>
      </c>
      <c r="N233" s="174" t="str">
        <f ca="1">IFERROR(VLOOKUP(ROW(A230),'فهرست بها کلی'!$D$13:$BO$1660,41,0),"")</f>
        <v/>
      </c>
      <c r="O233" s="174" t="str">
        <f ca="1">IFERROR(VLOOKUP(ROW(A230),'فهرست بها کلی'!$D$13:$BO$1660,44,0),"")</f>
        <v/>
      </c>
      <c r="P233" s="174" t="str">
        <f ca="1">IFERROR(VLOOKUP(ROW(A230),'فهرست بها کلی'!$D$13:$BO$1660,47,0),"")</f>
        <v/>
      </c>
      <c r="Q233" s="174" t="str">
        <f ca="1">IFERROR(VLOOKUP(ROW(A230),'فهرست بها کلی'!$D$13:$BO$1660,50,0),"")</f>
        <v/>
      </c>
      <c r="R233" s="174" t="str">
        <f ca="1">IFERROR(VLOOKUP(ROW(A230),'فهرست بها کلی'!$D$13:$BO$1660,53,0),"")</f>
        <v/>
      </c>
      <c r="S233" s="174" t="str">
        <f ca="1">IFERROR(VLOOKUP(ROW(A230),'فهرست بها کلی'!$D$13:$BO$1660,56,0),"")</f>
        <v/>
      </c>
      <c r="T233" s="174" t="str">
        <f ca="1">IFERROR(VLOOKUP(ROW(A230),'فهرست بها کلی'!$D$13:$BO$1660,59,0),"")</f>
        <v/>
      </c>
      <c r="U233" s="174" t="str">
        <f ca="1">IFERROR(VLOOKUP(ROW(A230),'فهرست بها کلی'!$D$13:$BO$1660,62,0),"")</f>
        <v/>
      </c>
      <c r="V233" s="241">
        <f t="shared" ca="1" si="27"/>
        <v>0</v>
      </c>
      <c r="W233" s="242" t="str">
        <f t="shared" ca="1" si="28"/>
        <v/>
      </c>
      <c r="X233" s="174" t="str">
        <f ca="1">IFERROR(VLOOKUP(ROW(A230),'فهرست بها کلی'!$D$13:$BO$1660,9,0),"")</f>
        <v/>
      </c>
      <c r="Y233" s="174" t="str">
        <f ca="1">IFERROR(VLOOKUP(ROW(A230),'فهرست بها کلی'!$D$13:$BO$1660,10,0),"")</f>
        <v/>
      </c>
      <c r="Z233" s="174" t="str">
        <f ca="1">IFERROR(VLOOKUP(ROW(A230),'فهرست بها کلی'!$D$13:$BO$1660,11,0),"")</f>
        <v/>
      </c>
      <c r="AA233" s="174" t="str">
        <f ca="1">IFERROR(VLOOKUP(ROW(A230),'فهرست بها کلی'!$D$13:$BO$1660,12,0),"")</f>
        <v/>
      </c>
      <c r="AB233" s="243" t="str">
        <f t="shared" ca="1" si="29"/>
        <v/>
      </c>
      <c r="AC233" s="174" t="str">
        <f ca="1">IFERROR(VLOOKUP(ROW(A230),'فهرست بها کلی'!$D$13:$BO$1660,21,0),"")</f>
        <v/>
      </c>
      <c r="AD233" s="174" t="str">
        <f ca="1">IFERROR(VLOOKUP(ROW(A230),'فهرست بها کلی'!$D$13:$BO$1660,24,0),"")</f>
        <v/>
      </c>
      <c r="AE233" s="174" t="str">
        <f ca="1">IFERROR(VLOOKUP(ROW(A230),'فهرست بها کلی'!$D$13:$BO$1660,27,0),"")</f>
        <v/>
      </c>
      <c r="AF233" s="174" t="str">
        <f ca="1">IFERROR(VLOOKUP(ROW(A230),'فهرست بها کلی'!$D$13:$BO$1660,30,0),"")</f>
        <v/>
      </c>
      <c r="AG233" s="174" t="str">
        <f ca="1">IFERROR(VLOOKUP(ROW(A230),'فهرست بها کلی'!$D$13:$BO$1660,33,0),"")</f>
        <v/>
      </c>
      <c r="AH233" s="174" t="str">
        <f ca="1">IFERROR(VLOOKUP(ROW(A230),'فهرست بها کلی'!$D$13:$BO$1660,36,0),"")</f>
        <v/>
      </c>
      <c r="AI233" s="174" t="str">
        <f ca="1">IFERROR(VLOOKUP(ROW(A230),'فهرست بها کلی'!$D$13:$BO$1660,39,0),"")</f>
        <v/>
      </c>
      <c r="AJ233" s="174" t="str">
        <f ca="1">IFERROR(VLOOKUP(ROW(A230),'فهرست بها کلی'!$D$13:$BO$1660,42,0),"")</f>
        <v/>
      </c>
      <c r="AK233" s="174" t="str">
        <f ca="1">IFERROR(VLOOKUP(ROW(A230),'فهرست بها کلی'!$D$13:$BO$1660,45,0),"")</f>
        <v/>
      </c>
      <c r="AL233" s="174" t="str">
        <f ca="1">IFERROR(VLOOKUP(ROW(A230),'فهرست بها کلی'!$D$13:$BO$1660,48,0),"")</f>
        <v/>
      </c>
      <c r="AM233" s="174" t="str">
        <f ca="1">IFERROR(VLOOKUP(ROW(A230),'فهرست بها کلی'!$D$13:$BO$1660,51,0),"")</f>
        <v/>
      </c>
      <c r="AN233" s="174" t="str">
        <f ca="1">IFERROR(VLOOKUP(ROW(A230),'فهرست بها کلی'!$D$13:$BO$1660,54,0),"")</f>
        <v/>
      </c>
      <c r="AO233" s="174" t="str">
        <f ca="1">IFERROR(VLOOKUP(ROW(A230),'فهرست بها کلی'!$D$13:$BO$1660,57,0),"")</f>
        <v/>
      </c>
      <c r="AP233" s="174" t="str">
        <f ca="1">IFERROR(VLOOKUP(ROW(A230),'فهرست بها کلی'!$D$13:$BO$1660,60,0),"")</f>
        <v/>
      </c>
      <c r="AQ233" s="174" t="str">
        <f ca="1">IFERROR(VLOOKUP(ROW(A230),'فهرست بها کلی'!$D$13:$BO$1660,63,0),"")</f>
        <v/>
      </c>
      <c r="AR233" s="244">
        <f t="shared" ca="1" si="30"/>
        <v>0</v>
      </c>
      <c r="AS233" s="174" t="str">
        <f ca="1">IFERROR(VLOOKUP(ROW(A230),'فهرست بها کلی'!$D$13:$BO$1660,22,0),"")</f>
        <v/>
      </c>
      <c r="AT233" s="174" t="str">
        <f ca="1">IFERROR(VLOOKUP(ROW(A230),'فهرست بها کلی'!$D$13:$BO$1660,25,0),"")</f>
        <v/>
      </c>
      <c r="AU233" s="174" t="str">
        <f ca="1">IFERROR(VLOOKUP(ROW(A230),'فهرست بها کلی'!$D$13:$BO$1660,28,0),"")</f>
        <v/>
      </c>
      <c r="AV233" s="174" t="str">
        <f ca="1">IFERROR(VLOOKUP(ROW(A230),'فهرست بها کلی'!$D$13:$BO$1660,31,0),"")</f>
        <v/>
      </c>
      <c r="AW233" s="174" t="str">
        <f ca="1">IFERROR(VLOOKUP(ROW(A230),'فهرست بها کلی'!$D$13:$BO$1660,34,0),"")</f>
        <v/>
      </c>
      <c r="AX233" s="174" t="str">
        <f ca="1">IFERROR(VLOOKUP(ROW(A230),'فهرست بها کلی'!$D$13:$BO$1660,37,0),"")</f>
        <v/>
      </c>
      <c r="AY233" s="174" t="str">
        <f ca="1">IFERROR(VLOOKUP(ROW(A230),'فهرست بها کلی'!$D$13:$BO$1660,40,0),"")</f>
        <v/>
      </c>
      <c r="AZ233" s="174" t="str">
        <f ca="1">IFERROR(VLOOKUP(ROW(A230),'فهرست بها کلی'!$D$13:$BO$1660,43,0),"")</f>
        <v/>
      </c>
      <c r="BA233" s="174" t="str">
        <f ca="1">IFERROR(VLOOKUP(ROW(A230),'فهرست بها کلی'!$D$13:$BO$1660,46,0),"")</f>
        <v/>
      </c>
      <c r="BB233" s="174" t="str">
        <f ca="1">IFERROR(VLOOKUP(ROW(A230),'فهرست بها کلی'!$D$13:$BO$1660,49,0),"")</f>
        <v/>
      </c>
      <c r="BC233" s="174" t="str">
        <f ca="1">IFERROR(VLOOKUP(ROW(A230),'فهرست بها کلی'!$D$13:$BO$1660,52,0),"")</f>
        <v/>
      </c>
      <c r="BD233" s="174" t="str">
        <f ca="1">IFERROR(VLOOKUP(ROW(A230),'فهرست بها کلی'!$D$13:$BO$1660,55,0),"")</f>
        <v/>
      </c>
      <c r="BE233" s="174" t="str">
        <f ca="1">IFERROR(VLOOKUP(ROW(A230),'فهرست بها کلی'!$D$13:$BO$1660,58,0),"")</f>
        <v/>
      </c>
      <c r="BF233" s="174" t="str">
        <f ca="1">IFERROR(VLOOKUP(ROW(A230),'فهرست بها کلی'!$D$13:$BO$1660,61,0),"")</f>
        <v/>
      </c>
      <c r="BG233" s="174" t="str">
        <f ca="1">IFERROR(VLOOKUP(ROW(B230),'فهرست بها کلی'!$D$13:$BO$1660,64,0),"")</f>
        <v/>
      </c>
      <c r="BH233" s="174" t="str">
        <f ca="1">IFERROR(VLOOKUP(ROW(C230),'فهرست بها کلی'!$D$13:$BO$1660,15,0),"")</f>
        <v/>
      </c>
      <c r="BI233" s="245" t="str">
        <f t="shared" ca="1" si="31"/>
        <v xml:space="preserve"> </v>
      </c>
      <c r="BJ233" s="245" t="str">
        <f t="shared" ca="1" si="32"/>
        <v/>
      </c>
      <c r="BK233" s="189" t="str">
        <f t="shared" ca="1" si="33"/>
        <v/>
      </c>
      <c r="BL233" s="168" t="e">
        <f t="shared" ca="1" si="34"/>
        <v>#VALUE!</v>
      </c>
    </row>
    <row r="234" spans="1:64" ht="34.5" customHeight="1">
      <c r="A234" s="174" t="str">
        <f ca="1">IFERROR(VLOOKUP(ROW(A231),'فهرست بها کلی'!$D$13:$BO$1660,1,0),"")</f>
        <v/>
      </c>
      <c r="B234" s="174" t="str">
        <f ca="1">IFERROR(VLOOKUP(ROW(A231),'فهرست بها کلی'!$D$13:$BO$1660,4,0),"")</f>
        <v/>
      </c>
      <c r="C234" s="174" t="str">
        <f ca="1">IFERROR(VLOOKUP(ROW(A231),'فهرست بها کلی'!$D$13:$BO$1660,5,0),"")</f>
        <v/>
      </c>
      <c r="D234" s="174" t="str">
        <f ca="1">IFERROR(VLOOKUP(ROW(A231),'فهرست بها کلی'!$D$13:$BO$1660,6,0),"")</f>
        <v/>
      </c>
      <c r="E234" s="174" t="str">
        <f ca="1">IFERROR(VLOOKUP(ROW(A231),'فهرست بها کلی'!$D$13:$BO$1660,7,0),"")</f>
        <v/>
      </c>
      <c r="F234" s="174" t="str">
        <f ca="1">IFERROR(VLOOKUP(ROW(A231),'فهرست بها کلی'!$D$13:$BO$1660,8,0),"")</f>
        <v/>
      </c>
      <c r="G234" s="174" t="str">
        <f ca="1">IFERROR(VLOOKUP(ROW(A231),'فهرست بها کلی'!$D$13:$BO$1660,20,0),"")</f>
        <v/>
      </c>
      <c r="H234" s="174" t="str">
        <f ca="1">IFERROR(VLOOKUP(ROW(A231),'فهرست بها کلی'!$D$13:$BO$1660,23,0),"")</f>
        <v/>
      </c>
      <c r="I234" s="174" t="str">
        <f ca="1">IFERROR(VLOOKUP(ROW(A231),'فهرست بها کلی'!$D$13:$BO$1660,26,0),"")</f>
        <v/>
      </c>
      <c r="J234" s="174" t="str">
        <f ca="1">IFERROR(VLOOKUP(ROW(A231),'فهرست بها کلی'!$D$13:$BO$1660,29,0),"")</f>
        <v/>
      </c>
      <c r="K234" s="174" t="str">
        <f ca="1">IFERROR(VLOOKUP(ROW(A231),'فهرست بها کلی'!$D$13:$BO$1660,32,0),"")</f>
        <v/>
      </c>
      <c r="L234" s="174" t="str">
        <f ca="1">IFERROR(VLOOKUP(ROW(A231),'فهرست بها کلی'!$D$13:$BO$1660,35,0),"")</f>
        <v/>
      </c>
      <c r="M234" s="174" t="str">
        <f ca="1">IFERROR(VLOOKUP(ROW(A231),'فهرست بها کلی'!$D$13:$BO$1660,38,0),"")</f>
        <v/>
      </c>
      <c r="N234" s="174" t="str">
        <f ca="1">IFERROR(VLOOKUP(ROW(A231),'فهرست بها کلی'!$D$13:$BO$1660,41,0),"")</f>
        <v/>
      </c>
      <c r="O234" s="174" t="str">
        <f ca="1">IFERROR(VLOOKUP(ROW(A231),'فهرست بها کلی'!$D$13:$BO$1660,44,0),"")</f>
        <v/>
      </c>
      <c r="P234" s="174" t="str">
        <f ca="1">IFERROR(VLOOKUP(ROW(A231),'فهرست بها کلی'!$D$13:$BO$1660,47,0),"")</f>
        <v/>
      </c>
      <c r="Q234" s="174" t="str">
        <f ca="1">IFERROR(VLOOKUP(ROW(A231),'فهرست بها کلی'!$D$13:$BO$1660,50,0),"")</f>
        <v/>
      </c>
      <c r="R234" s="174" t="str">
        <f ca="1">IFERROR(VLOOKUP(ROW(A231),'فهرست بها کلی'!$D$13:$BO$1660,53,0),"")</f>
        <v/>
      </c>
      <c r="S234" s="174" t="str">
        <f ca="1">IFERROR(VLOOKUP(ROW(A231),'فهرست بها کلی'!$D$13:$BO$1660,56,0),"")</f>
        <v/>
      </c>
      <c r="T234" s="174" t="str">
        <f ca="1">IFERROR(VLOOKUP(ROW(A231),'فهرست بها کلی'!$D$13:$BO$1660,59,0),"")</f>
        <v/>
      </c>
      <c r="U234" s="174" t="str">
        <f ca="1">IFERROR(VLOOKUP(ROW(A231),'فهرست بها کلی'!$D$13:$BO$1660,62,0),"")</f>
        <v/>
      </c>
      <c r="V234" s="241">
        <f t="shared" ca="1" si="27"/>
        <v>0</v>
      </c>
      <c r="W234" s="242" t="str">
        <f t="shared" ca="1" si="28"/>
        <v/>
      </c>
      <c r="X234" s="174" t="str">
        <f ca="1">IFERROR(VLOOKUP(ROW(A231),'فهرست بها کلی'!$D$13:$BO$1660,9,0),"")</f>
        <v/>
      </c>
      <c r="Y234" s="174" t="str">
        <f ca="1">IFERROR(VLOOKUP(ROW(A231),'فهرست بها کلی'!$D$13:$BO$1660,10,0),"")</f>
        <v/>
      </c>
      <c r="Z234" s="174" t="str">
        <f ca="1">IFERROR(VLOOKUP(ROW(A231),'فهرست بها کلی'!$D$13:$BO$1660,11,0),"")</f>
        <v/>
      </c>
      <c r="AA234" s="174" t="str">
        <f ca="1">IFERROR(VLOOKUP(ROW(A231),'فهرست بها کلی'!$D$13:$BO$1660,12,0),"")</f>
        <v/>
      </c>
      <c r="AB234" s="243" t="str">
        <f t="shared" ca="1" si="29"/>
        <v/>
      </c>
      <c r="AC234" s="174" t="str">
        <f ca="1">IFERROR(VLOOKUP(ROW(A231),'فهرست بها کلی'!$D$13:$BO$1660,21,0),"")</f>
        <v/>
      </c>
      <c r="AD234" s="174" t="str">
        <f ca="1">IFERROR(VLOOKUP(ROW(A231),'فهرست بها کلی'!$D$13:$BO$1660,24,0),"")</f>
        <v/>
      </c>
      <c r="AE234" s="174" t="str">
        <f ca="1">IFERROR(VLOOKUP(ROW(A231),'فهرست بها کلی'!$D$13:$BO$1660,27,0),"")</f>
        <v/>
      </c>
      <c r="AF234" s="174" t="str">
        <f ca="1">IFERROR(VLOOKUP(ROW(A231),'فهرست بها کلی'!$D$13:$BO$1660,30,0),"")</f>
        <v/>
      </c>
      <c r="AG234" s="174" t="str">
        <f ca="1">IFERROR(VLOOKUP(ROW(A231),'فهرست بها کلی'!$D$13:$BO$1660,33,0),"")</f>
        <v/>
      </c>
      <c r="AH234" s="174" t="str">
        <f ca="1">IFERROR(VLOOKUP(ROW(A231),'فهرست بها کلی'!$D$13:$BO$1660,36,0),"")</f>
        <v/>
      </c>
      <c r="AI234" s="174" t="str">
        <f ca="1">IFERROR(VLOOKUP(ROW(A231),'فهرست بها کلی'!$D$13:$BO$1660,39,0),"")</f>
        <v/>
      </c>
      <c r="AJ234" s="174" t="str">
        <f ca="1">IFERROR(VLOOKUP(ROW(A231),'فهرست بها کلی'!$D$13:$BO$1660,42,0),"")</f>
        <v/>
      </c>
      <c r="AK234" s="174" t="str">
        <f ca="1">IFERROR(VLOOKUP(ROW(A231),'فهرست بها کلی'!$D$13:$BO$1660,45,0),"")</f>
        <v/>
      </c>
      <c r="AL234" s="174" t="str">
        <f ca="1">IFERROR(VLOOKUP(ROW(A231),'فهرست بها کلی'!$D$13:$BO$1660,48,0),"")</f>
        <v/>
      </c>
      <c r="AM234" s="174" t="str">
        <f ca="1">IFERROR(VLOOKUP(ROW(A231),'فهرست بها کلی'!$D$13:$BO$1660,51,0),"")</f>
        <v/>
      </c>
      <c r="AN234" s="174" t="str">
        <f ca="1">IFERROR(VLOOKUP(ROW(A231),'فهرست بها کلی'!$D$13:$BO$1660,54,0),"")</f>
        <v/>
      </c>
      <c r="AO234" s="174" t="str">
        <f ca="1">IFERROR(VLOOKUP(ROW(A231),'فهرست بها کلی'!$D$13:$BO$1660,57,0),"")</f>
        <v/>
      </c>
      <c r="AP234" s="174" t="str">
        <f ca="1">IFERROR(VLOOKUP(ROW(A231),'فهرست بها کلی'!$D$13:$BO$1660,60,0),"")</f>
        <v/>
      </c>
      <c r="AQ234" s="174" t="str">
        <f ca="1">IFERROR(VLOOKUP(ROW(A231),'فهرست بها کلی'!$D$13:$BO$1660,63,0),"")</f>
        <v/>
      </c>
      <c r="AR234" s="244">
        <f t="shared" ca="1" si="30"/>
        <v>0</v>
      </c>
      <c r="AS234" s="174" t="str">
        <f ca="1">IFERROR(VLOOKUP(ROW(A231),'فهرست بها کلی'!$D$13:$BO$1660,22,0),"")</f>
        <v/>
      </c>
      <c r="AT234" s="174" t="str">
        <f ca="1">IFERROR(VLOOKUP(ROW(A231),'فهرست بها کلی'!$D$13:$BO$1660,25,0),"")</f>
        <v/>
      </c>
      <c r="AU234" s="174" t="str">
        <f ca="1">IFERROR(VLOOKUP(ROW(A231),'فهرست بها کلی'!$D$13:$BO$1660,28,0),"")</f>
        <v/>
      </c>
      <c r="AV234" s="174" t="str">
        <f ca="1">IFERROR(VLOOKUP(ROW(A231),'فهرست بها کلی'!$D$13:$BO$1660,31,0),"")</f>
        <v/>
      </c>
      <c r="AW234" s="174" t="str">
        <f ca="1">IFERROR(VLOOKUP(ROW(A231),'فهرست بها کلی'!$D$13:$BO$1660,34,0),"")</f>
        <v/>
      </c>
      <c r="AX234" s="174" t="str">
        <f ca="1">IFERROR(VLOOKUP(ROW(A231),'فهرست بها کلی'!$D$13:$BO$1660,37,0),"")</f>
        <v/>
      </c>
      <c r="AY234" s="174" t="str">
        <f ca="1">IFERROR(VLOOKUP(ROW(A231),'فهرست بها کلی'!$D$13:$BO$1660,40,0),"")</f>
        <v/>
      </c>
      <c r="AZ234" s="174" t="str">
        <f ca="1">IFERROR(VLOOKUP(ROW(A231),'فهرست بها کلی'!$D$13:$BO$1660,43,0),"")</f>
        <v/>
      </c>
      <c r="BA234" s="174" t="str">
        <f ca="1">IFERROR(VLOOKUP(ROW(A231),'فهرست بها کلی'!$D$13:$BO$1660,46,0),"")</f>
        <v/>
      </c>
      <c r="BB234" s="174" t="str">
        <f ca="1">IFERROR(VLOOKUP(ROW(A231),'فهرست بها کلی'!$D$13:$BO$1660,49,0),"")</f>
        <v/>
      </c>
      <c r="BC234" s="174" t="str">
        <f ca="1">IFERROR(VLOOKUP(ROW(A231),'فهرست بها کلی'!$D$13:$BO$1660,52,0),"")</f>
        <v/>
      </c>
      <c r="BD234" s="174" t="str">
        <f ca="1">IFERROR(VLOOKUP(ROW(A231),'فهرست بها کلی'!$D$13:$BO$1660,55,0),"")</f>
        <v/>
      </c>
      <c r="BE234" s="174" t="str">
        <f ca="1">IFERROR(VLOOKUP(ROW(A231),'فهرست بها کلی'!$D$13:$BO$1660,58,0),"")</f>
        <v/>
      </c>
      <c r="BF234" s="174" t="str">
        <f ca="1">IFERROR(VLOOKUP(ROW(A231),'فهرست بها کلی'!$D$13:$BO$1660,61,0),"")</f>
        <v/>
      </c>
      <c r="BG234" s="174" t="str">
        <f ca="1">IFERROR(VLOOKUP(ROW(B231),'فهرست بها کلی'!$D$13:$BO$1660,64,0),"")</f>
        <v/>
      </c>
      <c r="BH234" s="174" t="str">
        <f ca="1">IFERROR(VLOOKUP(ROW(C231),'فهرست بها کلی'!$D$13:$BO$1660,15,0),"")</f>
        <v/>
      </c>
      <c r="BI234" s="245" t="str">
        <f t="shared" ca="1" si="31"/>
        <v xml:space="preserve"> </v>
      </c>
      <c r="BJ234" s="245" t="str">
        <f t="shared" ca="1" si="32"/>
        <v/>
      </c>
      <c r="BK234" s="189" t="str">
        <f t="shared" ca="1" si="33"/>
        <v/>
      </c>
      <c r="BL234" s="168" t="e">
        <f t="shared" ca="1" si="34"/>
        <v>#VALUE!</v>
      </c>
    </row>
    <row r="235" spans="1:64" ht="34.5" customHeight="1">
      <c r="A235" s="174" t="str">
        <f ca="1">IFERROR(VLOOKUP(ROW(A232),'فهرست بها کلی'!$D$13:$BO$1660,1,0),"")</f>
        <v/>
      </c>
      <c r="B235" s="174" t="str">
        <f ca="1">IFERROR(VLOOKUP(ROW(A232),'فهرست بها کلی'!$D$13:$BO$1660,4,0),"")</f>
        <v/>
      </c>
      <c r="C235" s="174" t="str">
        <f ca="1">IFERROR(VLOOKUP(ROW(A232),'فهرست بها کلی'!$D$13:$BO$1660,5,0),"")</f>
        <v/>
      </c>
      <c r="D235" s="174" t="str">
        <f ca="1">IFERROR(VLOOKUP(ROW(A232),'فهرست بها کلی'!$D$13:$BO$1660,6,0),"")</f>
        <v/>
      </c>
      <c r="E235" s="174" t="str">
        <f ca="1">IFERROR(VLOOKUP(ROW(A232),'فهرست بها کلی'!$D$13:$BO$1660,7,0),"")</f>
        <v/>
      </c>
      <c r="F235" s="174" t="str">
        <f ca="1">IFERROR(VLOOKUP(ROW(A232),'فهرست بها کلی'!$D$13:$BO$1660,8,0),"")</f>
        <v/>
      </c>
      <c r="G235" s="174" t="str">
        <f ca="1">IFERROR(VLOOKUP(ROW(A232),'فهرست بها کلی'!$D$13:$BO$1660,20,0),"")</f>
        <v/>
      </c>
      <c r="H235" s="174" t="str">
        <f ca="1">IFERROR(VLOOKUP(ROW(A232),'فهرست بها کلی'!$D$13:$BO$1660,23,0),"")</f>
        <v/>
      </c>
      <c r="I235" s="174" t="str">
        <f ca="1">IFERROR(VLOOKUP(ROW(A232),'فهرست بها کلی'!$D$13:$BO$1660,26,0),"")</f>
        <v/>
      </c>
      <c r="J235" s="174" t="str">
        <f ca="1">IFERROR(VLOOKUP(ROW(A232),'فهرست بها کلی'!$D$13:$BO$1660,29,0),"")</f>
        <v/>
      </c>
      <c r="K235" s="174" t="str">
        <f ca="1">IFERROR(VLOOKUP(ROW(A232),'فهرست بها کلی'!$D$13:$BO$1660,32,0),"")</f>
        <v/>
      </c>
      <c r="L235" s="174" t="str">
        <f ca="1">IFERROR(VLOOKUP(ROW(A232),'فهرست بها کلی'!$D$13:$BO$1660,35,0),"")</f>
        <v/>
      </c>
      <c r="M235" s="174" t="str">
        <f ca="1">IFERROR(VLOOKUP(ROW(A232),'فهرست بها کلی'!$D$13:$BO$1660,38,0),"")</f>
        <v/>
      </c>
      <c r="N235" s="174" t="str">
        <f ca="1">IFERROR(VLOOKUP(ROW(A232),'فهرست بها کلی'!$D$13:$BO$1660,41,0),"")</f>
        <v/>
      </c>
      <c r="O235" s="174" t="str">
        <f ca="1">IFERROR(VLOOKUP(ROW(A232),'فهرست بها کلی'!$D$13:$BO$1660,44,0),"")</f>
        <v/>
      </c>
      <c r="P235" s="174" t="str">
        <f ca="1">IFERROR(VLOOKUP(ROW(A232),'فهرست بها کلی'!$D$13:$BO$1660,47,0),"")</f>
        <v/>
      </c>
      <c r="Q235" s="174" t="str">
        <f ca="1">IFERROR(VLOOKUP(ROW(A232),'فهرست بها کلی'!$D$13:$BO$1660,50,0),"")</f>
        <v/>
      </c>
      <c r="R235" s="174" t="str">
        <f ca="1">IFERROR(VLOOKUP(ROW(A232),'فهرست بها کلی'!$D$13:$BO$1660,53,0),"")</f>
        <v/>
      </c>
      <c r="S235" s="174" t="str">
        <f ca="1">IFERROR(VLOOKUP(ROW(A232),'فهرست بها کلی'!$D$13:$BO$1660,56,0),"")</f>
        <v/>
      </c>
      <c r="T235" s="174" t="str">
        <f ca="1">IFERROR(VLOOKUP(ROW(A232),'فهرست بها کلی'!$D$13:$BO$1660,59,0),"")</f>
        <v/>
      </c>
      <c r="U235" s="174" t="str">
        <f ca="1">IFERROR(VLOOKUP(ROW(A232),'فهرست بها کلی'!$D$13:$BO$1660,62,0),"")</f>
        <v/>
      </c>
      <c r="V235" s="241">
        <f t="shared" ca="1" si="27"/>
        <v>0</v>
      </c>
      <c r="W235" s="242" t="str">
        <f t="shared" ca="1" si="28"/>
        <v/>
      </c>
      <c r="X235" s="174" t="str">
        <f ca="1">IFERROR(VLOOKUP(ROW(A232),'فهرست بها کلی'!$D$13:$BO$1660,9,0),"")</f>
        <v/>
      </c>
      <c r="Y235" s="174" t="str">
        <f ca="1">IFERROR(VLOOKUP(ROW(A232),'فهرست بها کلی'!$D$13:$BO$1660,10,0),"")</f>
        <v/>
      </c>
      <c r="Z235" s="174" t="str">
        <f ca="1">IFERROR(VLOOKUP(ROW(A232),'فهرست بها کلی'!$D$13:$BO$1660,11,0),"")</f>
        <v/>
      </c>
      <c r="AA235" s="174" t="str">
        <f ca="1">IFERROR(VLOOKUP(ROW(A232),'فهرست بها کلی'!$D$13:$BO$1660,12,0),"")</f>
        <v/>
      </c>
      <c r="AB235" s="243" t="str">
        <f t="shared" ca="1" si="29"/>
        <v/>
      </c>
      <c r="AC235" s="174" t="str">
        <f ca="1">IFERROR(VLOOKUP(ROW(A232),'فهرست بها کلی'!$D$13:$BO$1660,21,0),"")</f>
        <v/>
      </c>
      <c r="AD235" s="174" t="str">
        <f ca="1">IFERROR(VLOOKUP(ROW(A232),'فهرست بها کلی'!$D$13:$BO$1660,24,0),"")</f>
        <v/>
      </c>
      <c r="AE235" s="174" t="str">
        <f ca="1">IFERROR(VLOOKUP(ROW(A232),'فهرست بها کلی'!$D$13:$BO$1660,27,0),"")</f>
        <v/>
      </c>
      <c r="AF235" s="174" t="str">
        <f ca="1">IFERROR(VLOOKUP(ROW(A232),'فهرست بها کلی'!$D$13:$BO$1660,30,0),"")</f>
        <v/>
      </c>
      <c r="AG235" s="174" t="str">
        <f ca="1">IFERROR(VLOOKUP(ROW(A232),'فهرست بها کلی'!$D$13:$BO$1660,33,0),"")</f>
        <v/>
      </c>
      <c r="AH235" s="174" t="str">
        <f ca="1">IFERROR(VLOOKUP(ROW(A232),'فهرست بها کلی'!$D$13:$BO$1660,36,0),"")</f>
        <v/>
      </c>
      <c r="AI235" s="174" t="str">
        <f ca="1">IFERROR(VLOOKUP(ROW(A232),'فهرست بها کلی'!$D$13:$BO$1660,39,0),"")</f>
        <v/>
      </c>
      <c r="AJ235" s="174" t="str">
        <f ca="1">IFERROR(VLOOKUP(ROW(A232),'فهرست بها کلی'!$D$13:$BO$1660,42,0),"")</f>
        <v/>
      </c>
      <c r="AK235" s="174" t="str">
        <f ca="1">IFERROR(VLOOKUP(ROW(A232),'فهرست بها کلی'!$D$13:$BO$1660,45,0),"")</f>
        <v/>
      </c>
      <c r="AL235" s="174" t="str">
        <f ca="1">IFERROR(VLOOKUP(ROW(A232),'فهرست بها کلی'!$D$13:$BO$1660,48,0),"")</f>
        <v/>
      </c>
      <c r="AM235" s="174" t="str">
        <f ca="1">IFERROR(VLOOKUP(ROW(A232),'فهرست بها کلی'!$D$13:$BO$1660,51,0),"")</f>
        <v/>
      </c>
      <c r="AN235" s="174" t="str">
        <f ca="1">IFERROR(VLOOKUP(ROW(A232),'فهرست بها کلی'!$D$13:$BO$1660,54,0),"")</f>
        <v/>
      </c>
      <c r="AO235" s="174" t="str">
        <f ca="1">IFERROR(VLOOKUP(ROW(A232),'فهرست بها کلی'!$D$13:$BO$1660,57,0),"")</f>
        <v/>
      </c>
      <c r="AP235" s="174" t="str">
        <f ca="1">IFERROR(VLOOKUP(ROW(A232),'فهرست بها کلی'!$D$13:$BO$1660,60,0),"")</f>
        <v/>
      </c>
      <c r="AQ235" s="174" t="str">
        <f ca="1">IFERROR(VLOOKUP(ROW(A232),'فهرست بها کلی'!$D$13:$BO$1660,63,0),"")</f>
        <v/>
      </c>
      <c r="AR235" s="244">
        <f t="shared" ca="1" si="30"/>
        <v>0</v>
      </c>
      <c r="AS235" s="174" t="str">
        <f ca="1">IFERROR(VLOOKUP(ROW(A232),'فهرست بها کلی'!$D$13:$BO$1660,22,0),"")</f>
        <v/>
      </c>
      <c r="AT235" s="174" t="str">
        <f ca="1">IFERROR(VLOOKUP(ROW(A232),'فهرست بها کلی'!$D$13:$BO$1660,25,0),"")</f>
        <v/>
      </c>
      <c r="AU235" s="174" t="str">
        <f ca="1">IFERROR(VLOOKUP(ROW(A232),'فهرست بها کلی'!$D$13:$BO$1660,28,0),"")</f>
        <v/>
      </c>
      <c r="AV235" s="174" t="str">
        <f ca="1">IFERROR(VLOOKUP(ROW(A232),'فهرست بها کلی'!$D$13:$BO$1660,31,0),"")</f>
        <v/>
      </c>
      <c r="AW235" s="174" t="str">
        <f ca="1">IFERROR(VLOOKUP(ROW(A232),'فهرست بها کلی'!$D$13:$BO$1660,34,0),"")</f>
        <v/>
      </c>
      <c r="AX235" s="174" t="str">
        <f ca="1">IFERROR(VLOOKUP(ROW(A232),'فهرست بها کلی'!$D$13:$BO$1660,37,0),"")</f>
        <v/>
      </c>
      <c r="AY235" s="174" t="str">
        <f ca="1">IFERROR(VLOOKUP(ROW(A232),'فهرست بها کلی'!$D$13:$BO$1660,40,0),"")</f>
        <v/>
      </c>
      <c r="AZ235" s="174" t="str">
        <f ca="1">IFERROR(VLOOKUP(ROW(A232),'فهرست بها کلی'!$D$13:$BO$1660,43,0),"")</f>
        <v/>
      </c>
      <c r="BA235" s="174" t="str">
        <f ca="1">IFERROR(VLOOKUP(ROW(A232),'فهرست بها کلی'!$D$13:$BO$1660,46,0),"")</f>
        <v/>
      </c>
      <c r="BB235" s="174" t="str">
        <f ca="1">IFERROR(VLOOKUP(ROW(A232),'فهرست بها کلی'!$D$13:$BO$1660,49,0),"")</f>
        <v/>
      </c>
      <c r="BC235" s="174" t="str">
        <f ca="1">IFERROR(VLOOKUP(ROW(A232),'فهرست بها کلی'!$D$13:$BO$1660,52,0),"")</f>
        <v/>
      </c>
      <c r="BD235" s="174" t="str">
        <f ca="1">IFERROR(VLOOKUP(ROW(A232),'فهرست بها کلی'!$D$13:$BO$1660,55,0),"")</f>
        <v/>
      </c>
      <c r="BE235" s="174" t="str">
        <f ca="1">IFERROR(VLOOKUP(ROW(A232),'فهرست بها کلی'!$D$13:$BO$1660,58,0),"")</f>
        <v/>
      </c>
      <c r="BF235" s="174" t="str">
        <f ca="1">IFERROR(VLOOKUP(ROW(A232),'فهرست بها کلی'!$D$13:$BO$1660,61,0),"")</f>
        <v/>
      </c>
      <c r="BG235" s="174" t="str">
        <f ca="1">IFERROR(VLOOKUP(ROW(B232),'فهرست بها کلی'!$D$13:$BO$1660,64,0),"")</f>
        <v/>
      </c>
      <c r="BH235" s="174" t="str">
        <f ca="1">IFERROR(VLOOKUP(ROW(C232),'فهرست بها کلی'!$D$13:$BO$1660,15,0),"")</f>
        <v/>
      </c>
      <c r="BI235" s="245" t="str">
        <f t="shared" ca="1" si="31"/>
        <v xml:space="preserve"> </v>
      </c>
      <c r="BJ235" s="245" t="str">
        <f t="shared" ca="1" si="32"/>
        <v/>
      </c>
      <c r="BK235" s="189" t="str">
        <f t="shared" ca="1" si="33"/>
        <v/>
      </c>
      <c r="BL235" s="168" t="e">
        <f t="shared" ca="1" si="34"/>
        <v>#VALUE!</v>
      </c>
    </row>
    <row r="236" spans="1:64" ht="34.5" customHeight="1">
      <c r="A236" s="174" t="str">
        <f ca="1">IFERROR(VLOOKUP(ROW(A233),'فهرست بها کلی'!$D$13:$BO$1660,1,0),"")</f>
        <v/>
      </c>
      <c r="B236" s="174" t="str">
        <f ca="1">IFERROR(VLOOKUP(ROW(A233),'فهرست بها کلی'!$D$13:$BO$1660,4,0),"")</f>
        <v/>
      </c>
      <c r="C236" s="174" t="str">
        <f ca="1">IFERROR(VLOOKUP(ROW(A233),'فهرست بها کلی'!$D$13:$BO$1660,5,0),"")</f>
        <v/>
      </c>
      <c r="D236" s="174" t="str">
        <f ca="1">IFERROR(VLOOKUP(ROW(A233),'فهرست بها کلی'!$D$13:$BO$1660,6,0),"")</f>
        <v/>
      </c>
      <c r="E236" s="174" t="str">
        <f ca="1">IFERROR(VLOOKUP(ROW(A233),'فهرست بها کلی'!$D$13:$BO$1660,7,0),"")</f>
        <v/>
      </c>
      <c r="F236" s="174" t="str">
        <f ca="1">IFERROR(VLOOKUP(ROW(A233),'فهرست بها کلی'!$D$13:$BO$1660,8,0),"")</f>
        <v/>
      </c>
      <c r="G236" s="174" t="str">
        <f ca="1">IFERROR(VLOOKUP(ROW(A233),'فهرست بها کلی'!$D$13:$BO$1660,20,0),"")</f>
        <v/>
      </c>
      <c r="H236" s="174" t="str">
        <f ca="1">IFERROR(VLOOKUP(ROW(A233),'فهرست بها کلی'!$D$13:$BO$1660,23,0),"")</f>
        <v/>
      </c>
      <c r="I236" s="174" t="str">
        <f ca="1">IFERROR(VLOOKUP(ROW(A233),'فهرست بها کلی'!$D$13:$BO$1660,26,0),"")</f>
        <v/>
      </c>
      <c r="J236" s="174" t="str">
        <f ca="1">IFERROR(VLOOKUP(ROW(A233),'فهرست بها کلی'!$D$13:$BO$1660,29,0),"")</f>
        <v/>
      </c>
      <c r="K236" s="174" t="str">
        <f ca="1">IFERROR(VLOOKUP(ROW(A233),'فهرست بها کلی'!$D$13:$BO$1660,32,0),"")</f>
        <v/>
      </c>
      <c r="L236" s="174" t="str">
        <f ca="1">IFERROR(VLOOKUP(ROW(A233),'فهرست بها کلی'!$D$13:$BO$1660,35,0),"")</f>
        <v/>
      </c>
      <c r="M236" s="174" t="str">
        <f ca="1">IFERROR(VLOOKUP(ROW(A233),'فهرست بها کلی'!$D$13:$BO$1660,38,0),"")</f>
        <v/>
      </c>
      <c r="N236" s="174" t="str">
        <f ca="1">IFERROR(VLOOKUP(ROW(A233),'فهرست بها کلی'!$D$13:$BO$1660,41,0),"")</f>
        <v/>
      </c>
      <c r="O236" s="174" t="str">
        <f ca="1">IFERROR(VLOOKUP(ROW(A233),'فهرست بها کلی'!$D$13:$BO$1660,44,0),"")</f>
        <v/>
      </c>
      <c r="P236" s="174" t="str">
        <f ca="1">IFERROR(VLOOKUP(ROW(A233),'فهرست بها کلی'!$D$13:$BO$1660,47,0),"")</f>
        <v/>
      </c>
      <c r="Q236" s="174" t="str">
        <f ca="1">IFERROR(VLOOKUP(ROW(A233),'فهرست بها کلی'!$D$13:$BO$1660,50,0),"")</f>
        <v/>
      </c>
      <c r="R236" s="174" t="str">
        <f ca="1">IFERROR(VLOOKUP(ROW(A233),'فهرست بها کلی'!$D$13:$BO$1660,53,0),"")</f>
        <v/>
      </c>
      <c r="S236" s="174" t="str">
        <f ca="1">IFERROR(VLOOKUP(ROW(A233),'فهرست بها کلی'!$D$13:$BO$1660,56,0),"")</f>
        <v/>
      </c>
      <c r="T236" s="174" t="str">
        <f ca="1">IFERROR(VLOOKUP(ROW(A233),'فهرست بها کلی'!$D$13:$BO$1660,59,0),"")</f>
        <v/>
      </c>
      <c r="U236" s="174" t="str">
        <f ca="1">IFERROR(VLOOKUP(ROW(A233),'فهرست بها کلی'!$D$13:$BO$1660,62,0),"")</f>
        <v/>
      </c>
      <c r="V236" s="241">
        <f t="shared" ca="1" si="27"/>
        <v>0</v>
      </c>
      <c r="W236" s="242" t="str">
        <f t="shared" ca="1" si="28"/>
        <v/>
      </c>
      <c r="X236" s="174" t="str">
        <f ca="1">IFERROR(VLOOKUP(ROW(A233),'فهرست بها کلی'!$D$13:$BO$1660,9,0),"")</f>
        <v/>
      </c>
      <c r="Y236" s="174" t="str">
        <f ca="1">IFERROR(VLOOKUP(ROW(A233),'فهرست بها کلی'!$D$13:$BO$1660,10,0),"")</f>
        <v/>
      </c>
      <c r="Z236" s="174" t="str">
        <f ca="1">IFERROR(VLOOKUP(ROW(A233),'فهرست بها کلی'!$D$13:$BO$1660,11,0),"")</f>
        <v/>
      </c>
      <c r="AA236" s="174" t="str">
        <f ca="1">IFERROR(VLOOKUP(ROW(A233),'فهرست بها کلی'!$D$13:$BO$1660,12,0),"")</f>
        <v/>
      </c>
      <c r="AB236" s="243" t="str">
        <f t="shared" ca="1" si="29"/>
        <v/>
      </c>
      <c r="AC236" s="174" t="str">
        <f ca="1">IFERROR(VLOOKUP(ROW(A233),'فهرست بها کلی'!$D$13:$BO$1660,21,0),"")</f>
        <v/>
      </c>
      <c r="AD236" s="174" t="str">
        <f ca="1">IFERROR(VLOOKUP(ROW(A233),'فهرست بها کلی'!$D$13:$BO$1660,24,0),"")</f>
        <v/>
      </c>
      <c r="AE236" s="174" t="str">
        <f ca="1">IFERROR(VLOOKUP(ROW(A233),'فهرست بها کلی'!$D$13:$BO$1660,27,0),"")</f>
        <v/>
      </c>
      <c r="AF236" s="174" t="str">
        <f ca="1">IFERROR(VLOOKUP(ROW(A233),'فهرست بها کلی'!$D$13:$BO$1660,30,0),"")</f>
        <v/>
      </c>
      <c r="AG236" s="174" t="str">
        <f ca="1">IFERROR(VLOOKUP(ROW(A233),'فهرست بها کلی'!$D$13:$BO$1660,33,0),"")</f>
        <v/>
      </c>
      <c r="AH236" s="174" t="str">
        <f ca="1">IFERROR(VLOOKUP(ROW(A233),'فهرست بها کلی'!$D$13:$BO$1660,36,0),"")</f>
        <v/>
      </c>
      <c r="AI236" s="174" t="str">
        <f ca="1">IFERROR(VLOOKUP(ROW(A233),'فهرست بها کلی'!$D$13:$BO$1660,39,0),"")</f>
        <v/>
      </c>
      <c r="AJ236" s="174" t="str">
        <f ca="1">IFERROR(VLOOKUP(ROW(A233),'فهرست بها کلی'!$D$13:$BO$1660,42,0),"")</f>
        <v/>
      </c>
      <c r="AK236" s="174" t="str">
        <f ca="1">IFERROR(VLOOKUP(ROW(A233),'فهرست بها کلی'!$D$13:$BO$1660,45,0),"")</f>
        <v/>
      </c>
      <c r="AL236" s="174" t="str">
        <f ca="1">IFERROR(VLOOKUP(ROW(A233),'فهرست بها کلی'!$D$13:$BO$1660,48,0),"")</f>
        <v/>
      </c>
      <c r="AM236" s="174" t="str">
        <f ca="1">IFERROR(VLOOKUP(ROW(A233),'فهرست بها کلی'!$D$13:$BO$1660,51,0),"")</f>
        <v/>
      </c>
      <c r="AN236" s="174" t="str">
        <f ca="1">IFERROR(VLOOKUP(ROW(A233),'فهرست بها کلی'!$D$13:$BO$1660,54,0),"")</f>
        <v/>
      </c>
      <c r="AO236" s="174" t="str">
        <f ca="1">IFERROR(VLOOKUP(ROW(A233),'فهرست بها کلی'!$D$13:$BO$1660,57,0),"")</f>
        <v/>
      </c>
      <c r="AP236" s="174" t="str">
        <f ca="1">IFERROR(VLOOKUP(ROW(A233),'فهرست بها کلی'!$D$13:$BO$1660,60,0),"")</f>
        <v/>
      </c>
      <c r="AQ236" s="174" t="str">
        <f ca="1">IFERROR(VLOOKUP(ROW(A233),'فهرست بها کلی'!$D$13:$BO$1660,63,0),"")</f>
        <v/>
      </c>
      <c r="AR236" s="244">
        <f t="shared" ca="1" si="30"/>
        <v>0</v>
      </c>
      <c r="AS236" s="174" t="str">
        <f ca="1">IFERROR(VLOOKUP(ROW(A233),'فهرست بها کلی'!$D$13:$BO$1660,22,0),"")</f>
        <v/>
      </c>
      <c r="AT236" s="174" t="str">
        <f ca="1">IFERROR(VLOOKUP(ROW(A233),'فهرست بها کلی'!$D$13:$BO$1660,25,0),"")</f>
        <v/>
      </c>
      <c r="AU236" s="174" t="str">
        <f ca="1">IFERROR(VLOOKUP(ROW(A233),'فهرست بها کلی'!$D$13:$BO$1660,28,0),"")</f>
        <v/>
      </c>
      <c r="AV236" s="174" t="str">
        <f ca="1">IFERROR(VLOOKUP(ROW(A233),'فهرست بها کلی'!$D$13:$BO$1660,31,0),"")</f>
        <v/>
      </c>
      <c r="AW236" s="174" t="str">
        <f ca="1">IFERROR(VLOOKUP(ROW(A233),'فهرست بها کلی'!$D$13:$BO$1660,34,0),"")</f>
        <v/>
      </c>
      <c r="AX236" s="174" t="str">
        <f ca="1">IFERROR(VLOOKUP(ROW(A233),'فهرست بها کلی'!$D$13:$BO$1660,37,0),"")</f>
        <v/>
      </c>
      <c r="AY236" s="174" t="str">
        <f ca="1">IFERROR(VLOOKUP(ROW(A233),'فهرست بها کلی'!$D$13:$BO$1660,40,0),"")</f>
        <v/>
      </c>
      <c r="AZ236" s="174" t="str">
        <f ca="1">IFERROR(VLOOKUP(ROW(A233),'فهرست بها کلی'!$D$13:$BO$1660,43,0),"")</f>
        <v/>
      </c>
      <c r="BA236" s="174" t="str">
        <f ca="1">IFERROR(VLOOKUP(ROW(A233),'فهرست بها کلی'!$D$13:$BO$1660,46,0),"")</f>
        <v/>
      </c>
      <c r="BB236" s="174" t="str">
        <f ca="1">IFERROR(VLOOKUP(ROW(A233),'فهرست بها کلی'!$D$13:$BO$1660,49,0),"")</f>
        <v/>
      </c>
      <c r="BC236" s="174" t="str">
        <f ca="1">IFERROR(VLOOKUP(ROW(A233),'فهرست بها کلی'!$D$13:$BO$1660,52,0),"")</f>
        <v/>
      </c>
      <c r="BD236" s="174" t="str">
        <f ca="1">IFERROR(VLOOKUP(ROW(A233),'فهرست بها کلی'!$D$13:$BO$1660,55,0),"")</f>
        <v/>
      </c>
      <c r="BE236" s="174" t="str">
        <f ca="1">IFERROR(VLOOKUP(ROW(A233),'فهرست بها کلی'!$D$13:$BO$1660,58,0),"")</f>
        <v/>
      </c>
      <c r="BF236" s="174" t="str">
        <f ca="1">IFERROR(VLOOKUP(ROW(A233),'فهرست بها کلی'!$D$13:$BO$1660,61,0),"")</f>
        <v/>
      </c>
      <c r="BG236" s="174" t="str">
        <f ca="1">IFERROR(VLOOKUP(ROW(B233),'فهرست بها کلی'!$D$13:$BO$1660,64,0),"")</f>
        <v/>
      </c>
      <c r="BH236" s="174" t="str">
        <f ca="1">IFERROR(VLOOKUP(ROW(C233),'فهرست بها کلی'!$D$13:$BO$1660,15,0),"")</f>
        <v/>
      </c>
      <c r="BI236" s="245" t="str">
        <f t="shared" ca="1" si="31"/>
        <v xml:space="preserve"> </v>
      </c>
      <c r="BJ236" s="245" t="str">
        <f t="shared" ca="1" si="32"/>
        <v/>
      </c>
      <c r="BK236" s="189" t="str">
        <f t="shared" ca="1" si="33"/>
        <v/>
      </c>
      <c r="BL236" s="168" t="e">
        <f t="shared" ca="1" si="34"/>
        <v>#VALUE!</v>
      </c>
    </row>
    <row r="237" spans="1:64" ht="34.5" customHeight="1">
      <c r="A237" s="174" t="str">
        <f ca="1">IFERROR(VLOOKUP(ROW(A234),'فهرست بها کلی'!$D$13:$BO$1660,1,0),"")</f>
        <v/>
      </c>
      <c r="B237" s="174" t="str">
        <f ca="1">IFERROR(VLOOKUP(ROW(A234),'فهرست بها کلی'!$D$13:$BO$1660,4,0),"")</f>
        <v/>
      </c>
      <c r="C237" s="174" t="str">
        <f ca="1">IFERROR(VLOOKUP(ROW(A234),'فهرست بها کلی'!$D$13:$BO$1660,5,0),"")</f>
        <v/>
      </c>
      <c r="D237" s="174" t="str">
        <f ca="1">IFERROR(VLOOKUP(ROW(A234),'فهرست بها کلی'!$D$13:$BO$1660,6,0),"")</f>
        <v/>
      </c>
      <c r="E237" s="174" t="str">
        <f ca="1">IFERROR(VLOOKUP(ROW(A234),'فهرست بها کلی'!$D$13:$BO$1660,7,0),"")</f>
        <v/>
      </c>
      <c r="F237" s="174" t="str">
        <f ca="1">IFERROR(VLOOKUP(ROW(A234),'فهرست بها کلی'!$D$13:$BO$1660,8,0),"")</f>
        <v/>
      </c>
      <c r="G237" s="174" t="str">
        <f ca="1">IFERROR(VLOOKUP(ROW(A234),'فهرست بها کلی'!$D$13:$BO$1660,20,0),"")</f>
        <v/>
      </c>
      <c r="H237" s="174" t="str">
        <f ca="1">IFERROR(VLOOKUP(ROW(A234),'فهرست بها کلی'!$D$13:$BO$1660,23,0),"")</f>
        <v/>
      </c>
      <c r="I237" s="174" t="str">
        <f ca="1">IFERROR(VLOOKUP(ROW(A234),'فهرست بها کلی'!$D$13:$BO$1660,26,0),"")</f>
        <v/>
      </c>
      <c r="J237" s="174" t="str">
        <f ca="1">IFERROR(VLOOKUP(ROW(A234),'فهرست بها کلی'!$D$13:$BO$1660,29,0),"")</f>
        <v/>
      </c>
      <c r="K237" s="174" t="str">
        <f ca="1">IFERROR(VLOOKUP(ROW(A234),'فهرست بها کلی'!$D$13:$BO$1660,32,0),"")</f>
        <v/>
      </c>
      <c r="L237" s="174" t="str">
        <f ca="1">IFERROR(VLOOKUP(ROW(A234),'فهرست بها کلی'!$D$13:$BO$1660,35,0),"")</f>
        <v/>
      </c>
      <c r="M237" s="174" t="str">
        <f ca="1">IFERROR(VLOOKUP(ROW(A234),'فهرست بها کلی'!$D$13:$BO$1660,38,0),"")</f>
        <v/>
      </c>
      <c r="N237" s="174" t="str">
        <f ca="1">IFERROR(VLOOKUP(ROW(A234),'فهرست بها کلی'!$D$13:$BO$1660,41,0),"")</f>
        <v/>
      </c>
      <c r="O237" s="174" t="str">
        <f ca="1">IFERROR(VLOOKUP(ROW(A234),'فهرست بها کلی'!$D$13:$BO$1660,44,0),"")</f>
        <v/>
      </c>
      <c r="P237" s="174" t="str">
        <f ca="1">IFERROR(VLOOKUP(ROW(A234),'فهرست بها کلی'!$D$13:$BO$1660,47,0),"")</f>
        <v/>
      </c>
      <c r="Q237" s="174" t="str">
        <f ca="1">IFERROR(VLOOKUP(ROW(A234),'فهرست بها کلی'!$D$13:$BO$1660,50,0),"")</f>
        <v/>
      </c>
      <c r="R237" s="174" t="str">
        <f ca="1">IFERROR(VLOOKUP(ROW(A234),'فهرست بها کلی'!$D$13:$BO$1660,53,0),"")</f>
        <v/>
      </c>
      <c r="S237" s="174" t="str">
        <f ca="1">IFERROR(VLOOKUP(ROW(A234),'فهرست بها کلی'!$D$13:$BO$1660,56,0),"")</f>
        <v/>
      </c>
      <c r="T237" s="174" t="str">
        <f ca="1">IFERROR(VLOOKUP(ROW(A234),'فهرست بها کلی'!$D$13:$BO$1660,59,0),"")</f>
        <v/>
      </c>
      <c r="U237" s="174" t="str">
        <f ca="1">IFERROR(VLOOKUP(ROW(A234),'فهرست بها کلی'!$D$13:$BO$1660,62,0),"")</f>
        <v/>
      </c>
      <c r="V237" s="241">
        <f t="shared" ca="1" si="27"/>
        <v>0</v>
      </c>
      <c r="W237" s="242" t="str">
        <f t="shared" ca="1" si="28"/>
        <v/>
      </c>
      <c r="X237" s="174" t="str">
        <f ca="1">IFERROR(VLOOKUP(ROW(A234),'فهرست بها کلی'!$D$13:$BO$1660,9,0),"")</f>
        <v/>
      </c>
      <c r="Y237" s="174" t="str">
        <f ca="1">IFERROR(VLOOKUP(ROW(A234),'فهرست بها کلی'!$D$13:$BO$1660,10,0),"")</f>
        <v/>
      </c>
      <c r="Z237" s="174" t="str">
        <f ca="1">IFERROR(VLOOKUP(ROW(A234),'فهرست بها کلی'!$D$13:$BO$1660,11,0),"")</f>
        <v/>
      </c>
      <c r="AA237" s="174" t="str">
        <f ca="1">IFERROR(VLOOKUP(ROW(A234),'فهرست بها کلی'!$D$13:$BO$1660,12,0),"")</f>
        <v/>
      </c>
      <c r="AB237" s="243" t="str">
        <f t="shared" ca="1" si="29"/>
        <v/>
      </c>
      <c r="AC237" s="174" t="str">
        <f ca="1">IFERROR(VLOOKUP(ROW(A234),'فهرست بها کلی'!$D$13:$BO$1660,21,0),"")</f>
        <v/>
      </c>
      <c r="AD237" s="174" t="str">
        <f ca="1">IFERROR(VLOOKUP(ROW(A234),'فهرست بها کلی'!$D$13:$BO$1660,24,0),"")</f>
        <v/>
      </c>
      <c r="AE237" s="174" t="str">
        <f ca="1">IFERROR(VLOOKUP(ROW(A234),'فهرست بها کلی'!$D$13:$BO$1660,27,0),"")</f>
        <v/>
      </c>
      <c r="AF237" s="174" t="str">
        <f ca="1">IFERROR(VLOOKUP(ROW(A234),'فهرست بها کلی'!$D$13:$BO$1660,30,0),"")</f>
        <v/>
      </c>
      <c r="AG237" s="174" t="str">
        <f ca="1">IFERROR(VLOOKUP(ROW(A234),'فهرست بها کلی'!$D$13:$BO$1660,33,0),"")</f>
        <v/>
      </c>
      <c r="AH237" s="174" t="str">
        <f ca="1">IFERROR(VLOOKUP(ROW(A234),'فهرست بها کلی'!$D$13:$BO$1660,36,0),"")</f>
        <v/>
      </c>
      <c r="AI237" s="174" t="str">
        <f ca="1">IFERROR(VLOOKUP(ROW(A234),'فهرست بها کلی'!$D$13:$BO$1660,39,0),"")</f>
        <v/>
      </c>
      <c r="AJ237" s="174" t="str">
        <f ca="1">IFERROR(VLOOKUP(ROW(A234),'فهرست بها کلی'!$D$13:$BO$1660,42,0),"")</f>
        <v/>
      </c>
      <c r="AK237" s="174" t="str">
        <f ca="1">IFERROR(VLOOKUP(ROW(A234),'فهرست بها کلی'!$D$13:$BO$1660,45,0),"")</f>
        <v/>
      </c>
      <c r="AL237" s="174" t="str">
        <f ca="1">IFERROR(VLOOKUP(ROW(A234),'فهرست بها کلی'!$D$13:$BO$1660,48,0),"")</f>
        <v/>
      </c>
      <c r="AM237" s="174" t="str">
        <f ca="1">IFERROR(VLOOKUP(ROW(A234),'فهرست بها کلی'!$D$13:$BO$1660,51,0),"")</f>
        <v/>
      </c>
      <c r="AN237" s="174" t="str">
        <f ca="1">IFERROR(VLOOKUP(ROW(A234),'فهرست بها کلی'!$D$13:$BO$1660,54,0),"")</f>
        <v/>
      </c>
      <c r="AO237" s="174" t="str">
        <f ca="1">IFERROR(VLOOKUP(ROW(A234),'فهرست بها کلی'!$D$13:$BO$1660,57,0),"")</f>
        <v/>
      </c>
      <c r="AP237" s="174" t="str">
        <f ca="1">IFERROR(VLOOKUP(ROW(A234),'فهرست بها کلی'!$D$13:$BO$1660,60,0),"")</f>
        <v/>
      </c>
      <c r="AQ237" s="174" t="str">
        <f ca="1">IFERROR(VLOOKUP(ROW(A234),'فهرست بها کلی'!$D$13:$BO$1660,63,0),"")</f>
        <v/>
      </c>
      <c r="AR237" s="244">
        <f t="shared" ca="1" si="30"/>
        <v>0</v>
      </c>
      <c r="AS237" s="174" t="str">
        <f ca="1">IFERROR(VLOOKUP(ROW(A234),'فهرست بها کلی'!$D$13:$BO$1660,22,0),"")</f>
        <v/>
      </c>
      <c r="AT237" s="174" t="str">
        <f ca="1">IFERROR(VLOOKUP(ROW(A234),'فهرست بها کلی'!$D$13:$BO$1660,25,0),"")</f>
        <v/>
      </c>
      <c r="AU237" s="174" t="str">
        <f ca="1">IFERROR(VLOOKUP(ROW(A234),'فهرست بها کلی'!$D$13:$BO$1660,28,0),"")</f>
        <v/>
      </c>
      <c r="AV237" s="174" t="str">
        <f ca="1">IFERROR(VLOOKUP(ROW(A234),'فهرست بها کلی'!$D$13:$BO$1660,31,0),"")</f>
        <v/>
      </c>
      <c r="AW237" s="174" t="str">
        <f ca="1">IFERROR(VLOOKUP(ROW(A234),'فهرست بها کلی'!$D$13:$BO$1660,34,0),"")</f>
        <v/>
      </c>
      <c r="AX237" s="174" t="str">
        <f ca="1">IFERROR(VLOOKUP(ROW(A234),'فهرست بها کلی'!$D$13:$BO$1660,37,0),"")</f>
        <v/>
      </c>
      <c r="AY237" s="174" t="str">
        <f ca="1">IFERROR(VLOOKUP(ROW(A234),'فهرست بها کلی'!$D$13:$BO$1660,40,0),"")</f>
        <v/>
      </c>
      <c r="AZ237" s="174" t="str">
        <f ca="1">IFERROR(VLOOKUP(ROW(A234),'فهرست بها کلی'!$D$13:$BO$1660,43,0),"")</f>
        <v/>
      </c>
      <c r="BA237" s="174" t="str">
        <f ca="1">IFERROR(VLOOKUP(ROW(A234),'فهرست بها کلی'!$D$13:$BO$1660,46,0),"")</f>
        <v/>
      </c>
      <c r="BB237" s="174" t="str">
        <f ca="1">IFERROR(VLOOKUP(ROW(A234),'فهرست بها کلی'!$D$13:$BO$1660,49,0),"")</f>
        <v/>
      </c>
      <c r="BC237" s="174" t="str">
        <f ca="1">IFERROR(VLOOKUP(ROW(A234),'فهرست بها کلی'!$D$13:$BO$1660,52,0),"")</f>
        <v/>
      </c>
      <c r="BD237" s="174" t="str">
        <f ca="1">IFERROR(VLOOKUP(ROW(A234),'فهرست بها کلی'!$D$13:$BO$1660,55,0),"")</f>
        <v/>
      </c>
      <c r="BE237" s="174" t="str">
        <f ca="1">IFERROR(VLOOKUP(ROW(A234),'فهرست بها کلی'!$D$13:$BO$1660,58,0),"")</f>
        <v/>
      </c>
      <c r="BF237" s="174" t="str">
        <f ca="1">IFERROR(VLOOKUP(ROW(A234),'فهرست بها کلی'!$D$13:$BO$1660,61,0),"")</f>
        <v/>
      </c>
      <c r="BG237" s="174" t="str">
        <f ca="1">IFERROR(VLOOKUP(ROW(B234),'فهرست بها کلی'!$D$13:$BO$1660,64,0),"")</f>
        <v/>
      </c>
      <c r="BH237" s="174" t="str">
        <f ca="1">IFERROR(VLOOKUP(ROW(C234),'فهرست بها کلی'!$D$13:$BO$1660,15,0),"")</f>
        <v/>
      </c>
      <c r="BI237" s="245" t="str">
        <f t="shared" ca="1" si="31"/>
        <v xml:space="preserve"> </v>
      </c>
      <c r="BJ237" s="245" t="str">
        <f t="shared" ca="1" si="32"/>
        <v/>
      </c>
      <c r="BK237" s="189" t="str">
        <f t="shared" ca="1" si="33"/>
        <v/>
      </c>
      <c r="BL237" s="168" t="e">
        <f t="shared" ca="1" si="34"/>
        <v>#VALUE!</v>
      </c>
    </row>
    <row r="238" spans="1:64" ht="34.5" customHeight="1">
      <c r="A238" s="174" t="str">
        <f ca="1">IFERROR(VLOOKUP(ROW(A235),'فهرست بها کلی'!$D$13:$BO$1660,1,0),"")</f>
        <v/>
      </c>
      <c r="B238" s="174" t="str">
        <f ca="1">IFERROR(VLOOKUP(ROW(A235),'فهرست بها کلی'!$D$13:$BO$1660,4,0),"")</f>
        <v/>
      </c>
      <c r="C238" s="174" t="str">
        <f ca="1">IFERROR(VLOOKUP(ROW(A235),'فهرست بها کلی'!$D$13:$BO$1660,5,0),"")</f>
        <v/>
      </c>
      <c r="D238" s="174" t="str">
        <f ca="1">IFERROR(VLOOKUP(ROW(A235),'فهرست بها کلی'!$D$13:$BO$1660,6,0),"")</f>
        <v/>
      </c>
      <c r="E238" s="174" t="str">
        <f ca="1">IFERROR(VLOOKUP(ROW(A235),'فهرست بها کلی'!$D$13:$BO$1660,7,0),"")</f>
        <v/>
      </c>
      <c r="F238" s="174" t="str">
        <f ca="1">IFERROR(VLOOKUP(ROW(A235),'فهرست بها کلی'!$D$13:$BO$1660,8,0),"")</f>
        <v/>
      </c>
      <c r="G238" s="174" t="str">
        <f ca="1">IFERROR(VLOOKUP(ROW(A235),'فهرست بها کلی'!$D$13:$BO$1660,20,0),"")</f>
        <v/>
      </c>
      <c r="H238" s="174" t="str">
        <f ca="1">IFERROR(VLOOKUP(ROW(A235),'فهرست بها کلی'!$D$13:$BO$1660,23,0),"")</f>
        <v/>
      </c>
      <c r="I238" s="174" t="str">
        <f ca="1">IFERROR(VLOOKUP(ROW(A235),'فهرست بها کلی'!$D$13:$BO$1660,26,0),"")</f>
        <v/>
      </c>
      <c r="J238" s="174" t="str">
        <f ca="1">IFERROR(VLOOKUP(ROW(A235),'فهرست بها کلی'!$D$13:$BO$1660,29,0),"")</f>
        <v/>
      </c>
      <c r="K238" s="174" t="str">
        <f ca="1">IFERROR(VLOOKUP(ROW(A235),'فهرست بها کلی'!$D$13:$BO$1660,32,0),"")</f>
        <v/>
      </c>
      <c r="L238" s="174" t="str">
        <f ca="1">IFERROR(VLOOKUP(ROW(A235),'فهرست بها کلی'!$D$13:$BO$1660,35,0),"")</f>
        <v/>
      </c>
      <c r="M238" s="174" t="str">
        <f ca="1">IFERROR(VLOOKUP(ROW(A235),'فهرست بها کلی'!$D$13:$BO$1660,38,0),"")</f>
        <v/>
      </c>
      <c r="N238" s="174" t="str">
        <f ca="1">IFERROR(VLOOKUP(ROW(A235),'فهرست بها کلی'!$D$13:$BO$1660,41,0),"")</f>
        <v/>
      </c>
      <c r="O238" s="174" t="str">
        <f ca="1">IFERROR(VLOOKUP(ROW(A235),'فهرست بها کلی'!$D$13:$BO$1660,44,0),"")</f>
        <v/>
      </c>
      <c r="P238" s="174" t="str">
        <f ca="1">IFERROR(VLOOKUP(ROW(A235),'فهرست بها کلی'!$D$13:$BO$1660,47,0),"")</f>
        <v/>
      </c>
      <c r="Q238" s="174" t="str">
        <f ca="1">IFERROR(VLOOKUP(ROW(A235),'فهرست بها کلی'!$D$13:$BO$1660,50,0),"")</f>
        <v/>
      </c>
      <c r="R238" s="174" t="str">
        <f ca="1">IFERROR(VLOOKUP(ROW(A235),'فهرست بها کلی'!$D$13:$BO$1660,53,0),"")</f>
        <v/>
      </c>
      <c r="S238" s="174" t="str">
        <f ca="1">IFERROR(VLOOKUP(ROW(A235),'فهرست بها کلی'!$D$13:$BO$1660,56,0),"")</f>
        <v/>
      </c>
      <c r="T238" s="174" t="str">
        <f ca="1">IFERROR(VLOOKUP(ROW(A235),'فهرست بها کلی'!$D$13:$BO$1660,59,0),"")</f>
        <v/>
      </c>
      <c r="U238" s="174" t="str">
        <f ca="1">IFERROR(VLOOKUP(ROW(A235),'فهرست بها کلی'!$D$13:$BO$1660,62,0),"")</f>
        <v/>
      </c>
      <c r="V238" s="241">
        <f t="shared" ca="1" si="27"/>
        <v>0</v>
      </c>
      <c r="W238" s="242" t="str">
        <f t="shared" ca="1" si="28"/>
        <v/>
      </c>
      <c r="X238" s="174" t="str">
        <f ca="1">IFERROR(VLOOKUP(ROW(A235),'فهرست بها کلی'!$D$13:$BO$1660,9,0),"")</f>
        <v/>
      </c>
      <c r="Y238" s="174" t="str">
        <f ca="1">IFERROR(VLOOKUP(ROW(A235),'فهرست بها کلی'!$D$13:$BO$1660,10,0),"")</f>
        <v/>
      </c>
      <c r="Z238" s="174" t="str">
        <f ca="1">IFERROR(VLOOKUP(ROW(A235),'فهرست بها کلی'!$D$13:$BO$1660,11,0),"")</f>
        <v/>
      </c>
      <c r="AA238" s="174" t="str">
        <f ca="1">IFERROR(VLOOKUP(ROW(A235),'فهرست بها کلی'!$D$13:$BO$1660,12,0),"")</f>
        <v/>
      </c>
      <c r="AB238" s="243" t="str">
        <f t="shared" ca="1" si="29"/>
        <v/>
      </c>
      <c r="AC238" s="174" t="str">
        <f ca="1">IFERROR(VLOOKUP(ROW(A235),'فهرست بها کلی'!$D$13:$BO$1660,21,0),"")</f>
        <v/>
      </c>
      <c r="AD238" s="174" t="str">
        <f ca="1">IFERROR(VLOOKUP(ROW(A235),'فهرست بها کلی'!$D$13:$BO$1660,24,0),"")</f>
        <v/>
      </c>
      <c r="AE238" s="174" t="str">
        <f ca="1">IFERROR(VLOOKUP(ROW(A235),'فهرست بها کلی'!$D$13:$BO$1660,27,0),"")</f>
        <v/>
      </c>
      <c r="AF238" s="174" t="str">
        <f ca="1">IFERROR(VLOOKUP(ROW(A235),'فهرست بها کلی'!$D$13:$BO$1660,30,0),"")</f>
        <v/>
      </c>
      <c r="AG238" s="174" t="str">
        <f ca="1">IFERROR(VLOOKUP(ROW(A235),'فهرست بها کلی'!$D$13:$BO$1660,33,0),"")</f>
        <v/>
      </c>
      <c r="AH238" s="174" t="str">
        <f ca="1">IFERROR(VLOOKUP(ROW(A235),'فهرست بها کلی'!$D$13:$BO$1660,36,0),"")</f>
        <v/>
      </c>
      <c r="AI238" s="174" t="str">
        <f ca="1">IFERROR(VLOOKUP(ROW(A235),'فهرست بها کلی'!$D$13:$BO$1660,39,0),"")</f>
        <v/>
      </c>
      <c r="AJ238" s="174" t="str">
        <f ca="1">IFERROR(VLOOKUP(ROW(A235),'فهرست بها کلی'!$D$13:$BO$1660,42,0),"")</f>
        <v/>
      </c>
      <c r="AK238" s="174" t="str">
        <f ca="1">IFERROR(VLOOKUP(ROW(A235),'فهرست بها کلی'!$D$13:$BO$1660,45,0),"")</f>
        <v/>
      </c>
      <c r="AL238" s="174" t="str">
        <f ca="1">IFERROR(VLOOKUP(ROW(A235),'فهرست بها کلی'!$D$13:$BO$1660,48,0),"")</f>
        <v/>
      </c>
      <c r="AM238" s="174" t="str">
        <f ca="1">IFERROR(VLOOKUP(ROW(A235),'فهرست بها کلی'!$D$13:$BO$1660,51,0),"")</f>
        <v/>
      </c>
      <c r="AN238" s="174" t="str">
        <f ca="1">IFERROR(VLOOKUP(ROW(A235),'فهرست بها کلی'!$D$13:$BO$1660,54,0),"")</f>
        <v/>
      </c>
      <c r="AO238" s="174" t="str">
        <f ca="1">IFERROR(VLOOKUP(ROW(A235),'فهرست بها کلی'!$D$13:$BO$1660,57,0),"")</f>
        <v/>
      </c>
      <c r="AP238" s="174" t="str">
        <f ca="1">IFERROR(VLOOKUP(ROW(A235),'فهرست بها کلی'!$D$13:$BO$1660,60,0),"")</f>
        <v/>
      </c>
      <c r="AQ238" s="174" t="str">
        <f ca="1">IFERROR(VLOOKUP(ROW(A235),'فهرست بها کلی'!$D$13:$BO$1660,63,0),"")</f>
        <v/>
      </c>
      <c r="AR238" s="244">
        <f t="shared" ca="1" si="30"/>
        <v>0</v>
      </c>
      <c r="AS238" s="174" t="str">
        <f ca="1">IFERROR(VLOOKUP(ROW(A235),'فهرست بها کلی'!$D$13:$BO$1660,22,0),"")</f>
        <v/>
      </c>
      <c r="AT238" s="174" t="str">
        <f ca="1">IFERROR(VLOOKUP(ROW(A235),'فهرست بها کلی'!$D$13:$BO$1660,25,0),"")</f>
        <v/>
      </c>
      <c r="AU238" s="174" t="str">
        <f ca="1">IFERROR(VLOOKUP(ROW(A235),'فهرست بها کلی'!$D$13:$BO$1660,28,0),"")</f>
        <v/>
      </c>
      <c r="AV238" s="174" t="str">
        <f ca="1">IFERROR(VLOOKUP(ROW(A235),'فهرست بها کلی'!$D$13:$BO$1660,31,0),"")</f>
        <v/>
      </c>
      <c r="AW238" s="174" t="str">
        <f ca="1">IFERROR(VLOOKUP(ROW(A235),'فهرست بها کلی'!$D$13:$BO$1660,34,0),"")</f>
        <v/>
      </c>
      <c r="AX238" s="174" t="str">
        <f ca="1">IFERROR(VLOOKUP(ROW(A235),'فهرست بها کلی'!$D$13:$BO$1660,37,0),"")</f>
        <v/>
      </c>
      <c r="AY238" s="174" t="str">
        <f ca="1">IFERROR(VLOOKUP(ROW(A235),'فهرست بها کلی'!$D$13:$BO$1660,40,0),"")</f>
        <v/>
      </c>
      <c r="AZ238" s="174" t="str">
        <f ca="1">IFERROR(VLOOKUP(ROW(A235),'فهرست بها کلی'!$D$13:$BO$1660,43,0),"")</f>
        <v/>
      </c>
      <c r="BA238" s="174" t="str">
        <f ca="1">IFERROR(VLOOKUP(ROW(A235),'فهرست بها کلی'!$D$13:$BO$1660,46,0),"")</f>
        <v/>
      </c>
      <c r="BB238" s="174" t="str">
        <f ca="1">IFERROR(VLOOKUP(ROW(A235),'فهرست بها کلی'!$D$13:$BO$1660,49,0),"")</f>
        <v/>
      </c>
      <c r="BC238" s="174" t="str">
        <f ca="1">IFERROR(VLOOKUP(ROW(A235),'فهرست بها کلی'!$D$13:$BO$1660,52,0),"")</f>
        <v/>
      </c>
      <c r="BD238" s="174" t="str">
        <f ca="1">IFERROR(VLOOKUP(ROW(A235),'فهرست بها کلی'!$D$13:$BO$1660,55,0),"")</f>
        <v/>
      </c>
      <c r="BE238" s="174" t="str">
        <f ca="1">IFERROR(VLOOKUP(ROW(A235),'فهرست بها کلی'!$D$13:$BO$1660,58,0),"")</f>
        <v/>
      </c>
      <c r="BF238" s="174" t="str">
        <f ca="1">IFERROR(VLOOKUP(ROW(A235),'فهرست بها کلی'!$D$13:$BO$1660,61,0),"")</f>
        <v/>
      </c>
      <c r="BG238" s="174" t="str">
        <f ca="1">IFERROR(VLOOKUP(ROW(B235),'فهرست بها کلی'!$D$13:$BO$1660,64,0),"")</f>
        <v/>
      </c>
      <c r="BH238" s="174" t="str">
        <f ca="1">IFERROR(VLOOKUP(ROW(C235),'فهرست بها کلی'!$D$13:$BO$1660,15,0),"")</f>
        <v/>
      </c>
      <c r="BI238" s="245" t="str">
        <f t="shared" ca="1" si="31"/>
        <v xml:space="preserve"> </v>
      </c>
      <c r="BJ238" s="245" t="str">
        <f t="shared" ca="1" si="32"/>
        <v/>
      </c>
      <c r="BK238" s="189" t="str">
        <f t="shared" ca="1" si="33"/>
        <v/>
      </c>
      <c r="BL238" s="168" t="e">
        <f t="shared" ca="1" si="34"/>
        <v>#VALUE!</v>
      </c>
    </row>
    <row r="239" spans="1:64" ht="34.5" customHeight="1">
      <c r="A239" s="174" t="str">
        <f ca="1">IFERROR(VLOOKUP(ROW(A236),'فهرست بها کلی'!$D$13:$BO$1660,1,0),"")</f>
        <v/>
      </c>
      <c r="B239" s="174" t="str">
        <f ca="1">IFERROR(VLOOKUP(ROW(A236),'فهرست بها کلی'!$D$13:$BO$1660,4,0),"")</f>
        <v/>
      </c>
      <c r="C239" s="174" t="str">
        <f ca="1">IFERROR(VLOOKUP(ROW(A236),'فهرست بها کلی'!$D$13:$BO$1660,5,0),"")</f>
        <v/>
      </c>
      <c r="D239" s="174" t="str">
        <f ca="1">IFERROR(VLOOKUP(ROW(A236),'فهرست بها کلی'!$D$13:$BO$1660,6,0),"")</f>
        <v/>
      </c>
      <c r="E239" s="174" t="str">
        <f ca="1">IFERROR(VLOOKUP(ROW(A236),'فهرست بها کلی'!$D$13:$BO$1660,7,0),"")</f>
        <v/>
      </c>
      <c r="F239" s="174" t="str">
        <f ca="1">IFERROR(VLOOKUP(ROW(A236),'فهرست بها کلی'!$D$13:$BO$1660,8,0),"")</f>
        <v/>
      </c>
      <c r="G239" s="174" t="str">
        <f ca="1">IFERROR(VLOOKUP(ROW(A236),'فهرست بها کلی'!$D$13:$BO$1660,20,0),"")</f>
        <v/>
      </c>
      <c r="H239" s="174" t="str">
        <f ca="1">IFERROR(VLOOKUP(ROW(A236),'فهرست بها کلی'!$D$13:$BO$1660,23,0),"")</f>
        <v/>
      </c>
      <c r="I239" s="174" t="str">
        <f ca="1">IFERROR(VLOOKUP(ROW(A236),'فهرست بها کلی'!$D$13:$BO$1660,26,0),"")</f>
        <v/>
      </c>
      <c r="J239" s="174" t="str">
        <f ca="1">IFERROR(VLOOKUP(ROW(A236),'فهرست بها کلی'!$D$13:$BO$1660,29,0),"")</f>
        <v/>
      </c>
      <c r="K239" s="174" t="str">
        <f ca="1">IFERROR(VLOOKUP(ROW(A236),'فهرست بها کلی'!$D$13:$BO$1660,32,0),"")</f>
        <v/>
      </c>
      <c r="L239" s="174" t="str">
        <f ca="1">IFERROR(VLOOKUP(ROW(A236),'فهرست بها کلی'!$D$13:$BO$1660,35,0),"")</f>
        <v/>
      </c>
      <c r="M239" s="174" t="str">
        <f ca="1">IFERROR(VLOOKUP(ROW(A236),'فهرست بها کلی'!$D$13:$BO$1660,38,0),"")</f>
        <v/>
      </c>
      <c r="N239" s="174" t="str">
        <f ca="1">IFERROR(VLOOKUP(ROW(A236),'فهرست بها کلی'!$D$13:$BO$1660,41,0),"")</f>
        <v/>
      </c>
      <c r="O239" s="174" t="str">
        <f ca="1">IFERROR(VLOOKUP(ROW(A236),'فهرست بها کلی'!$D$13:$BO$1660,44,0),"")</f>
        <v/>
      </c>
      <c r="P239" s="174" t="str">
        <f ca="1">IFERROR(VLOOKUP(ROW(A236),'فهرست بها کلی'!$D$13:$BO$1660,47,0),"")</f>
        <v/>
      </c>
      <c r="Q239" s="174" t="str">
        <f ca="1">IFERROR(VLOOKUP(ROW(A236),'فهرست بها کلی'!$D$13:$BO$1660,50,0),"")</f>
        <v/>
      </c>
      <c r="R239" s="174" t="str">
        <f ca="1">IFERROR(VLOOKUP(ROW(A236),'فهرست بها کلی'!$D$13:$BO$1660,53,0),"")</f>
        <v/>
      </c>
      <c r="S239" s="174" t="str">
        <f ca="1">IFERROR(VLOOKUP(ROW(A236),'فهرست بها کلی'!$D$13:$BO$1660,56,0),"")</f>
        <v/>
      </c>
      <c r="T239" s="174" t="str">
        <f ca="1">IFERROR(VLOOKUP(ROW(A236),'فهرست بها کلی'!$D$13:$BO$1660,59,0),"")</f>
        <v/>
      </c>
      <c r="U239" s="174" t="str">
        <f ca="1">IFERROR(VLOOKUP(ROW(A236),'فهرست بها کلی'!$D$13:$BO$1660,62,0),"")</f>
        <v/>
      </c>
      <c r="V239" s="241">
        <f t="shared" ca="1" si="27"/>
        <v>0</v>
      </c>
      <c r="W239" s="242" t="str">
        <f t="shared" ca="1" si="28"/>
        <v/>
      </c>
      <c r="X239" s="174" t="str">
        <f ca="1">IFERROR(VLOOKUP(ROW(A236),'فهرست بها کلی'!$D$13:$BO$1660,9,0),"")</f>
        <v/>
      </c>
      <c r="Y239" s="174" t="str">
        <f ca="1">IFERROR(VLOOKUP(ROW(A236),'فهرست بها کلی'!$D$13:$BO$1660,10,0),"")</f>
        <v/>
      </c>
      <c r="Z239" s="174" t="str">
        <f ca="1">IFERROR(VLOOKUP(ROW(A236),'فهرست بها کلی'!$D$13:$BO$1660,11,0),"")</f>
        <v/>
      </c>
      <c r="AA239" s="174" t="str">
        <f ca="1">IFERROR(VLOOKUP(ROW(A236),'فهرست بها کلی'!$D$13:$BO$1660,12,0),"")</f>
        <v/>
      </c>
      <c r="AB239" s="243" t="str">
        <f t="shared" ca="1" si="29"/>
        <v/>
      </c>
      <c r="AC239" s="174" t="str">
        <f ca="1">IFERROR(VLOOKUP(ROW(A236),'فهرست بها کلی'!$D$13:$BO$1660,21,0),"")</f>
        <v/>
      </c>
      <c r="AD239" s="174" t="str">
        <f ca="1">IFERROR(VLOOKUP(ROW(A236),'فهرست بها کلی'!$D$13:$BO$1660,24,0),"")</f>
        <v/>
      </c>
      <c r="AE239" s="174" t="str">
        <f ca="1">IFERROR(VLOOKUP(ROW(A236),'فهرست بها کلی'!$D$13:$BO$1660,27,0),"")</f>
        <v/>
      </c>
      <c r="AF239" s="174" t="str">
        <f ca="1">IFERROR(VLOOKUP(ROW(A236),'فهرست بها کلی'!$D$13:$BO$1660,30,0),"")</f>
        <v/>
      </c>
      <c r="AG239" s="174" t="str">
        <f ca="1">IFERROR(VLOOKUP(ROW(A236),'فهرست بها کلی'!$D$13:$BO$1660,33,0),"")</f>
        <v/>
      </c>
      <c r="AH239" s="174" t="str">
        <f ca="1">IFERROR(VLOOKUP(ROW(A236),'فهرست بها کلی'!$D$13:$BO$1660,36,0),"")</f>
        <v/>
      </c>
      <c r="AI239" s="174" t="str">
        <f ca="1">IFERROR(VLOOKUP(ROW(A236),'فهرست بها کلی'!$D$13:$BO$1660,39,0),"")</f>
        <v/>
      </c>
      <c r="AJ239" s="174" t="str">
        <f ca="1">IFERROR(VLOOKUP(ROW(A236),'فهرست بها کلی'!$D$13:$BO$1660,42,0),"")</f>
        <v/>
      </c>
      <c r="AK239" s="174" t="str">
        <f ca="1">IFERROR(VLOOKUP(ROW(A236),'فهرست بها کلی'!$D$13:$BO$1660,45,0),"")</f>
        <v/>
      </c>
      <c r="AL239" s="174" t="str">
        <f ca="1">IFERROR(VLOOKUP(ROW(A236),'فهرست بها کلی'!$D$13:$BO$1660,48,0),"")</f>
        <v/>
      </c>
      <c r="AM239" s="174" t="str">
        <f ca="1">IFERROR(VLOOKUP(ROW(A236),'فهرست بها کلی'!$D$13:$BO$1660,51,0),"")</f>
        <v/>
      </c>
      <c r="AN239" s="174" t="str">
        <f ca="1">IFERROR(VLOOKUP(ROW(A236),'فهرست بها کلی'!$D$13:$BO$1660,54,0),"")</f>
        <v/>
      </c>
      <c r="AO239" s="174" t="str">
        <f ca="1">IFERROR(VLOOKUP(ROW(A236),'فهرست بها کلی'!$D$13:$BO$1660,57,0),"")</f>
        <v/>
      </c>
      <c r="AP239" s="174" t="str">
        <f ca="1">IFERROR(VLOOKUP(ROW(A236),'فهرست بها کلی'!$D$13:$BO$1660,60,0),"")</f>
        <v/>
      </c>
      <c r="AQ239" s="174" t="str">
        <f ca="1">IFERROR(VLOOKUP(ROW(A236),'فهرست بها کلی'!$D$13:$BO$1660,63,0),"")</f>
        <v/>
      </c>
      <c r="AR239" s="244">
        <f t="shared" ca="1" si="30"/>
        <v>0</v>
      </c>
      <c r="AS239" s="174" t="str">
        <f ca="1">IFERROR(VLOOKUP(ROW(A236),'فهرست بها کلی'!$D$13:$BO$1660,22,0),"")</f>
        <v/>
      </c>
      <c r="AT239" s="174" t="str">
        <f ca="1">IFERROR(VLOOKUP(ROW(A236),'فهرست بها کلی'!$D$13:$BO$1660,25,0),"")</f>
        <v/>
      </c>
      <c r="AU239" s="174" t="str">
        <f ca="1">IFERROR(VLOOKUP(ROW(A236),'فهرست بها کلی'!$D$13:$BO$1660,28,0),"")</f>
        <v/>
      </c>
      <c r="AV239" s="174" t="str">
        <f ca="1">IFERROR(VLOOKUP(ROW(A236),'فهرست بها کلی'!$D$13:$BO$1660,31,0),"")</f>
        <v/>
      </c>
      <c r="AW239" s="174" t="str">
        <f ca="1">IFERROR(VLOOKUP(ROW(A236),'فهرست بها کلی'!$D$13:$BO$1660,34,0),"")</f>
        <v/>
      </c>
      <c r="AX239" s="174" t="str">
        <f ca="1">IFERROR(VLOOKUP(ROW(A236),'فهرست بها کلی'!$D$13:$BO$1660,37,0),"")</f>
        <v/>
      </c>
      <c r="AY239" s="174" t="str">
        <f ca="1">IFERROR(VLOOKUP(ROW(A236),'فهرست بها کلی'!$D$13:$BO$1660,40,0),"")</f>
        <v/>
      </c>
      <c r="AZ239" s="174" t="str">
        <f ca="1">IFERROR(VLOOKUP(ROW(A236),'فهرست بها کلی'!$D$13:$BO$1660,43,0),"")</f>
        <v/>
      </c>
      <c r="BA239" s="174" t="str">
        <f ca="1">IFERROR(VLOOKUP(ROW(A236),'فهرست بها کلی'!$D$13:$BO$1660,46,0),"")</f>
        <v/>
      </c>
      <c r="BB239" s="174" t="str">
        <f ca="1">IFERROR(VLOOKUP(ROW(A236),'فهرست بها کلی'!$D$13:$BO$1660,49,0),"")</f>
        <v/>
      </c>
      <c r="BC239" s="174" t="str">
        <f ca="1">IFERROR(VLOOKUP(ROW(A236),'فهرست بها کلی'!$D$13:$BO$1660,52,0),"")</f>
        <v/>
      </c>
      <c r="BD239" s="174" t="str">
        <f ca="1">IFERROR(VLOOKUP(ROW(A236),'فهرست بها کلی'!$D$13:$BO$1660,55,0),"")</f>
        <v/>
      </c>
      <c r="BE239" s="174" t="str">
        <f ca="1">IFERROR(VLOOKUP(ROW(A236),'فهرست بها کلی'!$D$13:$BO$1660,58,0),"")</f>
        <v/>
      </c>
      <c r="BF239" s="174" t="str">
        <f ca="1">IFERROR(VLOOKUP(ROW(A236),'فهرست بها کلی'!$D$13:$BO$1660,61,0),"")</f>
        <v/>
      </c>
      <c r="BG239" s="174" t="str">
        <f ca="1">IFERROR(VLOOKUP(ROW(B236),'فهرست بها کلی'!$D$13:$BO$1660,64,0),"")</f>
        <v/>
      </c>
      <c r="BH239" s="174" t="str">
        <f ca="1">IFERROR(VLOOKUP(ROW(C236),'فهرست بها کلی'!$D$13:$BO$1660,15,0),"")</f>
        <v/>
      </c>
      <c r="BI239" s="245" t="str">
        <f t="shared" ca="1" si="31"/>
        <v xml:space="preserve"> </v>
      </c>
      <c r="BJ239" s="245" t="str">
        <f t="shared" ca="1" si="32"/>
        <v/>
      </c>
      <c r="BK239" s="189" t="str">
        <f t="shared" ca="1" si="33"/>
        <v/>
      </c>
      <c r="BL239" s="168" t="e">
        <f t="shared" ca="1" si="34"/>
        <v>#VALUE!</v>
      </c>
    </row>
    <row r="240" spans="1:64" ht="34.5" customHeight="1">
      <c r="A240" s="174" t="str">
        <f ca="1">IFERROR(VLOOKUP(ROW(A237),'فهرست بها کلی'!$D$13:$BO$1660,1,0),"")</f>
        <v/>
      </c>
      <c r="B240" s="174" t="str">
        <f ca="1">IFERROR(VLOOKUP(ROW(A237),'فهرست بها کلی'!$D$13:$BO$1660,4,0),"")</f>
        <v/>
      </c>
      <c r="C240" s="174" t="str">
        <f ca="1">IFERROR(VLOOKUP(ROW(A237),'فهرست بها کلی'!$D$13:$BO$1660,5,0),"")</f>
        <v/>
      </c>
      <c r="D240" s="174" t="str">
        <f ca="1">IFERROR(VLOOKUP(ROW(A237),'فهرست بها کلی'!$D$13:$BO$1660,6,0),"")</f>
        <v/>
      </c>
      <c r="E240" s="174" t="str">
        <f ca="1">IFERROR(VLOOKUP(ROW(A237),'فهرست بها کلی'!$D$13:$BO$1660,7,0),"")</f>
        <v/>
      </c>
      <c r="F240" s="174" t="str">
        <f ca="1">IFERROR(VLOOKUP(ROW(A237),'فهرست بها کلی'!$D$13:$BO$1660,8,0),"")</f>
        <v/>
      </c>
      <c r="G240" s="174" t="str">
        <f ca="1">IFERROR(VLOOKUP(ROW(A237),'فهرست بها کلی'!$D$13:$BO$1660,20,0),"")</f>
        <v/>
      </c>
      <c r="H240" s="174" t="str">
        <f ca="1">IFERROR(VLOOKUP(ROW(A237),'فهرست بها کلی'!$D$13:$BO$1660,23,0),"")</f>
        <v/>
      </c>
      <c r="I240" s="174" t="str">
        <f ca="1">IFERROR(VLOOKUP(ROW(A237),'فهرست بها کلی'!$D$13:$BO$1660,26,0),"")</f>
        <v/>
      </c>
      <c r="J240" s="174" t="str">
        <f ca="1">IFERROR(VLOOKUP(ROW(A237),'فهرست بها کلی'!$D$13:$BO$1660,29,0),"")</f>
        <v/>
      </c>
      <c r="K240" s="174" t="str">
        <f ca="1">IFERROR(VLOOKUP(ROW(A237),'فهرست بها کلی'!$D$13:$BO$1660,32,0),"")</f>
        <v/>
      </c>
      <c r="L240" s="174" t="str">
        <f ca="1">IFERROR(VLOOKUP(ROW(A237),'فهرست بها کلی'!$D$13:$BO$1660,35,0),"")</f>
        <v/>
      </c>
      <c r="M240" s="174" t="str">
        <f ca="1">IFERROR(VLOOKUP(ROW(A237),'فهرست بها کلی'!$D$13:$BO$1660,38,0),"")</f>
        <v/>
      </c>
      <c r="N240" s="174" t="str">
        <f ca="1">IFERROR(VLOOKUP(ROW(A237),'فهرست بها کلی'!$D$13:$BO$1660,41,0),"")</f>
        <v/>
      </c>
      <c r="O240" s="174" t="str">
        <f ca="1">IFERROR(VLOOKUP(ROW(A237),'فهرست بها کلی'!$D$13:$BO$1660,44,0),"")</f>
        <v/>
      </c>
      <c r="P240" s="174" t="str">
        <f ca="1">IFERROR(VLOOKUP(ROW(A237),'فهرست بها کلی'!$D$13:$BO$1660,47,0),"")</f>
        <v/>
      </c>
      <c r="Q240" s="174" t="str">
        <f ca="1">IFERROR(VLOOKUP(ROW(A237),'فهرست بها کلی'!$D$13:$BO$1660,50,0),"")</f>
        <v/>
      </c>
      <c r="R240" s="174" t="str">
        <f ca="1">IFERROR(VLOOKUP(ROW(A237),'فهرست بها کلی'!$D$13:$BO$1660,53,0),"")</f>
        <v/>
      </c>
      <c r="S240" s="174" t="str">
        <f ca="1">IFERROR(VLOOKUP(ROW(A237),'فهرست بها کلی'!$D$13:$BO$1660,56,0),"")</f>
        <v/>
      </c>
      <c r="T240" s="174" t="str">
        <f ca="1">IFERROR(VLOOKUP(ROW(A237),'فهرست بها کلی'!$D$13:$BO$1660,59,0),"")</f>
        <v/>
      </c>
      <c r="U240" s="174" t="str">
        <f ca="1">IFERROR(VLOOKUP(ROW(A237),'فهرست بها کلی'!$D$13:$BO$1660,62,0),"")</f>
        <v/>
      </c>
      <c r="V240" s="241">
        <f t="shared" ca="1" si="27"/>
        <v>0</v>
      </c>
      <c r="W240" s="242" t="str">
        <f t="shared" ca="1" si="28"/>
        <v/>
      </c>
      <c r="X240" s="174" t="str">
        <f ca="1">IFERROR(VLOOKUP(ROW(A237),'فهرست بها کلی'!$D$13:$BO$1660,9,0),"")</f>
        <v/>
      </c>
      <c r="Y240" s="174" t="str">
        <f ca="1">IFERROR(VLOOKUP(ROW(A237),'فهرست بها کلی'!$D$13:$BO$1660,10,0),"")</f>
        <v/>
      </c>
      <c r="Z240" s="174" t="str">
        <f ca="1">IFERROR(VLOOKUP(ROW(A237),'فهرست بها کلی'!$D$13:$BO$1660,11,0),"")</f>
        <v/>
      </c>
      <c r="AA240" s="174" t="str">
        <f ca="1">IFERROR(VLOOKUP(ROW(A237),'فهرست بها کلی'!$D$13:$BO$1660,12,0),"")</f>
        <v/>
      </c>
      <c r="AB240" s="243" t="str">
        <f t="shared" ca="1" si="29"/>
        <v/>
      </c>
      <c r="AC240" s="174" t="str">
        <f ca="1">IFERROR(VLOOKUP(ROW(A237),'فهرست بها کلی'!$D$13:$BO$1660,21,0),"")</f>
        <v/>
      </c>
      <c r="AD240" s="174" t="str">
        <f ca="1">IFERROR(VLOOKUP(ROW(A237),'فهرست بها کلی'!$D$13:$BO$1660,24,0),"")</f>
        <v/>
      </c>
      <c r="AE240" s="174" t="str">
        <f ca="1">IFERROR(VLOOKUP(ROW(A237),'فهرست بها کلی'!$D$13:$BO$1660,27,0),"")</f>
        <v/>
      </c>
      <c r="AF240" s="174" t="str">
        <f ca="1">IFERROR(VLOOKUP(ROW(A237),'فهرست بها کلی'!$D$13:$BO$1660,30,0),"")</f>
        <v/>
      </c>
      <c r="AG240" s="174" t="str">
        <f ca="1">IFERROR(VLOOKUP(ROW(A237),'فهرست بها کلی'!$D$13:$BO$1660,33,0),"")</f>
        <v/>
      </c>
      <c r="AH240" s="174" t="str">
        <f ca="1">IFERROR(VLOOKUP(ROW(A237),'فهرست بها کلی'!$D$13:$BO$1660,36,0),"")</f>
        <v/>
      </c>
      <c r="AI240" s="174" t="str">
        <f ca="1">IFERROR(VLOOKUP(ROW(A237),'فهرست بها کلی'!$D$13:$BO$1660,39,0),"")</f>
        <v/>
      </c>
      <c r="AJ240" s="174" t="str">
        <f ca="1">IFERROR(VLOOKUP(ROW(A237),'فهرست بها کلی'!$D$13:$BO$1660,42,0),"")</f>
        <v/>
      </c>
      <c r="AK240" s="174" t="str">
        <f ca="1">IFERROR(VLOOKUP(ROW(A237),'فهرست بها کلی'!$D$13:$BO$1660,45,0),"")</f>
        <v/>
      </c>
      <c r="AL240" s="174" t="str">
        <f ca="1">IFERROR(VLOOKUP(ROW(A237),'فهرست بها کلی'!$D$13:$BO$1660,48,0),"")</f>
        <v/>
      </c>
      <c r="AM240" s="174" t="str">
        <f ca="1">IFERROR(VLOOKUP(ROW(A237),'فهرست بها کلی'!$D$13:$BO$1660,51,0),"")</f>
        <v/>
      </c>
      <c r="AN240" s="174" t="str">
        <f ca="1">IFERROR(VLOOKUP(ROW(A237),'فهرست بها کلی'!$D$13:$BO$1660,54,0),"")</f>
        <v/>
      </c>
      <c r="AO240" s="174" t="str">
        <f ca="1">IFERROR(VLOOKUP(ROW(A237),'فهرست بها کلی'!$D$13:$BO$1660,57,0),"")</f>
        <v/>
      </c>
      <c r="AP240" s="174" t="str">
        <f ca="1">IFERROR(VLOOKUP(ROW(A237),'فهرست بها کلی'!$D$13:$BO$1660,60,0),"")</f>
        <v/>
      </c>
      <c r="AQ240" s="174" t="str">
        <f ca="1">IFERROR(VLOOKUP(ROW(A237),'فهرست بها کلی'!$D$13:$BO$1660,63,0),"")</f>
        <v/>
      </c>
      <c r="AR240" s="244">
        <f t="shared" ca="1" si="30"/>
        <v>0</v>
      </c>
      <c r="AS240" s="174" t="str">
        <f ca="1">IFERROR(VLOOKUP(ROW(A237),'فهرست بها کلی'!$D$13:$BO$1660,22,0),"")</f>
        <v/>
      </c>
      <c r="AT240" s="174" t="str">
        <f ca="1">IFERROR(VLOOKUP(ROW(A237),'فهرست بها کلی'!$D$13:$BO$1660,25,0),"")</f>
        <v/>
      </c>
      <c r="AU240" s="174" t="str">
        <f ca="1">IFERROR(VLOOKUP(ROW(A237),'فهرست بها کلی'!$D$13:$BO$1660,28,0),"")</f>
        <v/>
      </c>
      <c r="AV240" s="174" t="str">
        <f ca="1">IFERROR(VLOOKUP(ROW(A237),'فهرست بها کلی'!$D$13:$BO$1660,31,0),"")</f>
        <v/>
      </c>
      <c r="AW240" s="174" t="str">
        <f ca="1">IFERROR(VLOOKUP(ROW(A237),'فهرست بها کلی'!$D$13:$BO$1660,34,0),"")</f>
        <v/>
      </c>
      <c r="AX240" s="174" t="str">
        <f ca="1">IFERROR(VLOOKUP(ROW(A237),'فهرست بها کلی'!$D$13:$BO$1660,37,0),"")</f>
        <v/>
      </c>
      <c r="AY240" s="174" t="str">
        <f ca="1">IFERROR(VLOOKUP(ROW(A237),'فهرست بها کلی'!$D$13:$BO$1660,40,0),"")</f>
        <v/>
      </c>
      <c r="AZ240" s="174" t="str">
        <f ca="1">IFERROR(VLOOKUP(ROW(A237),'فهرست بها کلی'!$D$13:$BO$1660,43,0),"")</f>
        <v/>
      </c>
      <c r="BA240" s="174" t="str">
        <f ca="1">IFERROR(VLOOKUP(ROW(A237),'فهرست بها کلی'!$D$13:$BO$1660,46,0),"")</f>
        <v/>
      </c>
      <c r="BB240" s="174" t="str">
        <f ca="1">IFERROR(VLOOKUP(ROW(A237),'فهرست بها کلی'!$D$13:$BO$1660,49,0),"")</f>
        <v/>
      </c>
      <c r="BC240" s="174" t="str">
        <f ca="1">IFERROR(VLOOKUP(ROW(A237),'فهرست بها کلی'!$D$13:$BO$1660,52,0),"")</f>
        <v/>
      </c>
      <c r="BD240" s="174" t="str">
        <f ca="1">IFERROR(VLOOKUP(ROW(A237),'فهرست بها کلی'!$D$13:$BO$1660,55,0),"")</f>
        <v/>
      </c>
      <c r="BE240" s="174" t="str">
        <f ca="1">IFERROR(VLOOKUP(ROW(A237),'فهرست بها کلی'!$D$13:$BO$1660,58,0),"")</f>
        <v/>
      </c>
      <c r="BF240" s="174" t="str">
        <f ca="1">IFERROR(VLOOKUP(ROW(A237),'فهرست بها کلی'!$D$13:$BO$1660,61,0),"")</f>
        <v/>
      </c>
      <c r="BG240" s="174" t="str">
        <f ca="1">IFERROR(VLOOKUP(ROW(B237),'فهرست بها کلی'!$D$13:$BO$1660,64,0),"")</f>
        <v/>
      </c>
      <c r="BH240" s="174" t="str">
        <f ca="1">IFERROR(VLOOKUP(ROW(C237),'فهرست بها کلی'!$D$13:$BO$1660,15,0),"")</f>
        <v/>
      </c>
      <c r="BI240" s="245" t="str">
        <f t="shared" ca="1" si="31"/>
        <v xml:space="preserve"> </v>
      </c>
      <c r="BJ240" s="245" t="str">
        <f t="shared" ca="1" si="32"/>
        <v/>
      </c>
      <c r="BK240" s="189" t="str">
        <f t="shared" ca="1" si="33"/>
        <v/>
      </c>
      <c r="BL240" s="168" t="e">
        <f t="shared" ca="1" si="34"/>
        <v>#VALUE!</v>
      </c>
    </row>
    <row r="241" spans="1:64" ht="41.25" customHeight="1" thickBot="1">
      <c r="A241" s="190"/>
      <c r="B241" s="191"/>
      <c r="C241" s="191"/>
      <c r="D241" s="191" t="s">
        <v>1911</v>
      </c>
      <c r="E241" s="191"/>
      <c r="F241" s="192"/>
      <c r="G241" s="192"/>
      <c r="H241" s="192"/>
      <c r="I241" s="192"/>
      <c r="J241" s="192"/>
      <c r="K241" s="192"/>
      <c r="L241" s="192"/>
      <c r="M241" s="192"/>
      <c r="N241" s="192"/>
      <c r="O241" s="192"/>
      <c r="P241" s="192"/>
      <c r="Q241" s="192"/>
      <c r="R241" s="192"/>
      <c r="S241" s="192"/>
      <c r="T241" s="192"/>
      <c r="U241" s="192"/>
      <c r="V241" s="192"/>
      <c r="W241" s="193">
        <f ca="1">SUM(W4:W240)</f>
        <v>39840000</v>
      </c>
      <c r="X241" s="194"/>
      <c r="Y241" s="191" t="s">
        <v>1912</v>
      </c>
      <c r="Z241" s="191"/>
      <c r="AA241" s="191"/>
      <c r="AB241" s="191"/>
      <c r="AC241" s="191"/>
      <c r="AD241" s="191"/>
      <c r="AE241" s="191"/>
      <c r="AF241" s="191"/>
      <c r="AG241" s="191"/>
      <c r="AH241" s="191"/>
      <c r="AI241" s="191"/>
      <c r="AJ241" s="191"/>
      <c r="AK241" s="191"/>
      <c r="AL241" s="191"/>
      <c r="AM241" s="191"/>
      <c r="AN241" s="191"/>
      <c r="AO241" s="191"/>
      <c r="AP241" s="191"/>
      <c r="AQ241" s="191"/>
      <c r="AR241" s="191"/>
      <c r="AS241" s="191"/>
      <c r="AT241" s="191"/>
      <c r="AU241" s="191"/>
      <c r="AV241" s="191"/>
      <c r="AW241" s="191"/>
      <c r="AX241" s="191"/>
      <c r="AY241" s="191"/>
      <c r="AZ241" s="191"/>
      <c r="BA241" s="191"/>
      <c r="BB241" s="191"/>
      <c r="BC241" s="191"/>
      <c r="BD241" s="191"/>
      <c r="BE241" s="191"/>
      <c r="BF241" s="191"/>
      <c r="BG241" s="191"/>
      <c r="BH241" s="195"/>
      <c r="BI241" s="196">
        <f ca="1">SUM(BI4:BI240)</f>
        <v>4533000</v>
      </c>
      <c r="BJ241" s="197">
        <f ca="1">SUM(BJ4:BJ240)</f>
        <v>0</v>
      </c>
      <c r="BK241" s="198">
        <f ca="1">SUM(BK4:BK240)</f>
        <v>44373000</v>
      </c>
      <c r="BL241" s="166"/>
    </row>
    <row r="242" spans="1:64" ht="39.75" customHeight="1" thickBot="1">
      <c r="A242" s="199"/>
      <c r="B242" s="200"/>
      <c r="C242" s="200"/>
      <c r="D242" s="864" t="s">
        <v>1941</v>
      </c>
      <c r="E242" s="865"/>
      <c r="F242" s="304">
        <f>'فهرست بها سازمان'!D502</f>
        <v>1.1399999999999999</v>
      </c>
      <c r="G242" s="200"/>
      <c r="H242" s="200"/>
      <c r="I242" s="200"/>
      <c r="J242" s="200"/>
      <c r="K242" s="200"/>
      <c r="L242" s="200"/>
      <c r="M242" s="200"/>
      <c r="N242" s="200"/>
      <c r="O242" s="200"/>
      <c r="P242" s="200"/>
      <c r="Q242" s="200"/>
      <c r="R242" s="200"/>
      <c r="S242" s="200"/>
      <c r="T242" s="200"/>
      <c r="U242" s="200"/>
      <c r="V242" s="201"/>
      <c r="W242" s="202">
        <f ca="1">F242*W241</f>
        <v>45417599.999999993</v>
      </c>
      <c r="X242" s="203"/>
      <c r="Y242" s="204" t="s">
        <v>1913</v>
      </c>
      <c r="Z242" s="304">
        <f>'فهرست بها سازمان'!Z502</f>
        <v>1.41</v>
      </c>
      <c r="AA242" s="204" t="s">
        <v>1907</v>
      </c>
      <c r="AB242" s="304">
        <f>'فهرست بها سازمان'!AB502</f>
        <v>1.0900000000000001</v>
      </c>
      <c r="AC242" s="287"/>
      <c r="AD242" s="287"/>
      <c r="AE242" s="287"/>
      <c r="AF242" s="287"/>
      <c r="AG242" s="287"/>
      <c r="AH242" s="287"/>
      <c r="AI242" s="287"/>
      <c r="AJ242" s="287"/>
      <c r="AK242" s="287"/>
      <c r="AL242" s="287"/>
      <c r="AM242" s="287"/>
      <c r="AN242" s="287"/>
      <c r="AO242" s="288"/>
      <c r="AP242" s="287"/>
      <c r="AQ242" s="287"/>
      <c r="AR242" s="205"/>
      <c r="AS242" s="206"/>
      <c r="AT242" s="206"/>
      <c r="AU242" s="206"/>
      <c r="AV242" s="206"/>
      <c r="AW242" s="206"/>
      <c r="AX242" s="206"/>
      <c r="AY242" s="206"/>
      <c r="AZ242" s="206"/>
      <c r="BA242" s="206"/>
      <c r="BB242" s="206"/>
      <c r="BC242" s="206"/>
      <c r="BD242" s="206"/>
      <c r="BE242" s="206"/>
      <c r="BF242" s="206"/>
      <c r="BG242" s="206"/>
      <c r="BH242" s="207" t="s">
        <v>1914</v>
      </c>
      <c r="BI242" s="208">
        <f ca="1">BI241*AB242*Z242</f>
        <v>6966767.6999999993</v>
      </c>
      <c r="BJ242" s="209">
        <f ca="1">BJ241*AB242*Z242</f>
        <v>0</v>
      </c>
      <c r="BK242" s="210">
        <f ca="1">BJ242+BI242+W242</f>
        <v>52384367.699999988</v>
      </c>
      <c r="BL242" s="166"/>
    </row>
  </sheetData>
  <sheetProtection password="E73F" sheet="1" objects="1" scenarios="1" formatCells="0" formatColumns="0" insertColumns="0" sort="0" autoFilter="0"/>
  <mergeCells count="5">
    <mergeCell ref="A1:BK1"/>
    <mergeCell ref="A2:W2"/>
    <mergeCell ref="X2:BJ2"/>
    <mergeCell ref="BK2:BK3"/>
    <mergeCell ref="D242:E242"/>
  </mergeCells>
  <printOptions horizontalCentered="1"/>
  <pageMargins left="0" right="0" top="0" bottom="0.59055118110236227" header="0.39370078740157483" footer="0.39370078740157483"/>
  <pageSetup paperSize="9" scale="33" orientation="landscape" r:id="rId1"/>
  <headerFooter scaleWithDoc="0" alignWithMargins="0">
    <oddFooter>&amp;L&amp;"-,Bold"&amp;9تصویب کننده: معاون برنامه ریزی&amp;C&amp;"-,Bold"&amp;9تایید کننده: مدیر دفتر برنامه ریزی وبودجه&amp;R&amp;"-,Bold"&amp;9تهیه کننده: کارشناس برنامه ریزی وبودجه</oddFooter>
  </headerFooter>
  <rowBreaks count="1" manualBreakCount="1">
    <brk id="227" max="6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9"/>
  <sheetViews>
    <sheetView rightToLeft="1" workbookViewId="0">
      <selection activeCell="F15" sqref="F15"/>
    </sheetView>
  </sheetViews>
  <sheetFormatPr defaultRowHeight="15"/>
  <cols>
    <col min="1" max="1" width="5.5703125" style="290" customWidth="1"/>
    <col min="2" max="2" width="39.28515625" style="290" customWidth="1"/>
    <col min="3" max="3" width="26.7109375" style="290" customWidth="1"/>
    <col min="4" max="4" width="27.85546875" style="290" customWidth="1"/>
    <col min="5" max="5" width="25.140625" style="290" customWidth="1"/>
    <col min="6" max="6" width="27.85546875" style="290" customWidth="1"/>
    <col min="7" max="7" width="26.7109375" style="290" customWidth="1"/>
    <col min="8" max="9" width="9.140625" style="290" hidden="1" customWidth="1"/>
    <col min="10" max="260" width="9.140625" style="290"/>
    <col min="261" max="261" width="66" style="290" customWidth="1"/>
    <col min="262" max="262" width="25.85546875" style="290" customWidth="1"/>
    <col min="263" max="263" width="26.7109375" style="290" customWidth="1"/>
    <col min="264" max="516" width="9.140625" style="290"/>
    <col min="517" max="517" width="66" style="290" customWidth="1"/>
    <col min="518" max="518" width="25.85546875" style="290" customWidth="1"/>
    <col min="519" max="519" width="26.7109375" style="290" customWidth="1"/>
    <col min="520" max="772" width="9.140625" style="290"/>
    <col min="773" max="773" width="66" style="290" customWidth="1"/>
    <col min="774" max="774" width="25.85546875" style="290" customWidth="1"/>
    <col min="775" max="775" width="26.7109375" style="290" customWidth="1"/>
    <col min="776" max="1028" width="9.140625" style="290"/>
    <col min="1029" max="1029" width="66" style="290" customWidth="1"/>
    <col min="1030" max="1030" width="25.85546875" style="290" customWidth="1"/>
    <col min="1031" max="1031" width="26.7109375" style="290" customWidth="1"/>
    <col min="1032" max="1284" width="9.140625" style="290"/>
    <col min="1285" max="1285" width="66" style="290" customWidth="1"/>
    <col min="1286" max="1286" width="25.85546875" style="290" customWidth="1"/>
    <col min="1287" max="1287" width="26.7109375" style="290" customWidth="1"/>
    <col min="1288" max="1540" width="9.140625" style="290"/>
    <col min="1541" max="1541" width="66" style="290" customWidth="1"/>
    <col min="1542" max="1542" width="25.85546875" style="290" customWidth="1"/>
    <col min="1543" max="1543" width="26.7109375" style="290" customWidth="1"/>
    <col min="1544" max="1796" width="9.140625" style="290"/>
    <col min="1797" max="1797" width="66" style="290" customWidth="1"/>
    <col min="1798" max="1798" width="25.85546875" style="290" customWidth="1"/>
    <col min="1799" max="1799" width="26.7109375" style="290" customWidth="1"/>
    <col min="1800" max="2052" width="9.140625" style="290"/>
    <col min="2053" max="2053" width="66" style="290" customWidth="1"/>
    <col min="2054" max="2054" width="25.85546875" style="290" customWidth="1"/>
    <col min="2055" max="2055" width="26.7109375" style="290" customWidth="1"/>
    <col min="2056" max="2308" width="9.140625" style="290"/>
    <col min="2309" max="2309" width="66" style="290" customWidth="1"/>
    <col min="2310" max="2310" width="25.85546875" style="290" customWidth="1"/>
    <col min="2311" max="2311" width="26.7109375" style="290" customWidth="1"/>
    <col min="2312" max="2564" width="9.140625" style="290"/>
    <col min="2565" max="2565" width="66" style="290" customWidth="1"/>
    <col min="2566" max="2566" width="25.85546875" style="290" customWidth="1"/>
    <col min="2567" max="2567" width="26.7109375" style="290" customWidth="1"/>
    <col min="2568" max="2820" width="9.140625" style="290"/>
    <col min="2821" max="2821" width="66" style="290" customWidth="1"/>
    <col min="2822" max="2822" width="25.85546875" style="290" customWidth="1"/>
    <col min="2823" max="2823" width="26.7109375" style="290" customWidth="1"/>
    <col min="2824" max="3076" width="9.140625" style="290"/>
    <col min="3077" max="3077" width="66" style="290" customWidth="1"/>
    <col min="3078" max="3078" width="25.85546875" style="290" customWidth="1"/>
    <col min="3079" max="3079" width="26.7109375" style="290" customWidth="1"/>
    <col min="3080" max="3332" width="9.140625" style="290"/>
    <col min="3333" max="3333" width="66" style="290" customWidth="1"/>
    <col min="3334" max="3334" width="25.85546875" style="290" customWidth="1"/>
    <col min="3335" max="3335" width="26.7109375" style="290" customWidth="1"/>
    <col min="3336" max="3588" width="9.140625" style="290"/>
    <col min="3589" max="3589" width="66" style="290" customWidth="1"/>
    <col min="3590" max="3590" width="25.85546875" style="290" customWidth="1"/>
    <col min="3591" max="3591" width="26.7109375" style="290" customWidth="1"/>
    <col min="3592" max="3844" width="9.140625" style="290"/>
    <col min="3845" max="3845" width="66" style="290" customWidth="1"/>
    <col min="3846" max="3846" width="25.85546875" style="290" customWidth="1"/>
    <col min="3847" max="3847" width="26.7109375" style="290" customWidth="1"/>
    <col min="3848" max="4100" width="9.140625" style="290"/>
    <col min="4101" max="4101" width="66" style="290" customWidth="1"/>
    <col min="4102" max="4102" width="25.85546875" style="290" customWidth="1"/>
    <col min="4103" max="4103" width="26.7109375" style="290" customWidth="1"/>
    <col min="4104" max="4356" width="9.140625" style="290"/>
    <col min="4357" max="4357" width="66" style="290" customWidth="1"/>
    <col min="4358" max="4358" width="25.85546875" style="290" customWidth="1"/>
    <col min="4359" max="4359" width="26.7109375" style="290" customWidth="1"/>
    <col min="4360" max="4612" width="9.140625" style="290"/>
    <col min="4613" max="4613" width="66" style="290" customWidth="1"/>
    <col min="4614" max="4614" width="25.85546875" style="290" customWidth="1"/>
    <col min="4615" max="4615" width="26.7109375" style="290" customWidth="1"/>
    <col min="4616" max="4868" width="9.140625" style="290"/>
    <col min="4869" max="4869" width="66" style="290" customWidth="1"/>
    <col min="4870" max="4870" width="25.85546875" style="290" customWidth="1"/>
    <col min="4871" max="4871" width="26.7109375" style="290" customWidth="1"/>
    <col min="4872" max="5124" width="9.140625" style="290"/>
    <col min="5125" max="5125" width="66" style="290" customWidth="1"/>
    <col min="5126" max="5126" width="25.85546875" style="290" customWidth="1"/>
    <col min="5127" max="5127" width="26.7109375" style="290" customWidth="1"/>
    <col min="5128" max="5380" width="9.140625" style="290"/>
    <col min="5381" max="5381" width="66" style="290" customWidth="1"/>
    <col min="5382" max="5382" width="25.85546875" style="290" customWidth="1"/>
    <col min="5383" max="5383" width="26.7109375" style="290" customWidth="1"/>
    <col min="5384" max="5636" width="9.140625" style="290"/>
    <col min="5637" max="5637" width="66" style="290" customWidth="1"/>
    <col min="5638" max="5638" width="25.85546875" style="290" customWidth="1"/>
    <col min="5639" max="5639" width="26.7109375" style="290" customWidth="1"/>
    <col min="5640" max="5892" width="9.140625" style="290"/>
    <col min="5893" max="5893" width="66" style="290" customWidth="1"/>
    <col min="5894" max="5894" width="25.85546875" style="290" customWidth="1"/>
    <col min="5895" max="5895" width="26.7109375" style="290" customWidth="1"/>
    <col min="5896" max="6148" width="9.140625" style="290"/>
    <col min="6149" max="6149" width="66" style="290" customWidth="1"/>
    <col min="6150" max="6150" width="25.85546875" style="290" customWidth="1"/>
    <col min="6151" max="6151" width="26.7109375" style="290" customWidth="1"/>
    <col min="6152" max="6404" width="9.140625" style="290"/>
    <col min="6405" max="6405" width="66" style="290" customWidth="1"/>
    <col min="6406" max="6406" width="25.85546875" style="290" customWidth="1"/>
    <col min="6407" max="6407" width="26.7109375" style="290" customWidth="1"/>
    <col min="6408" max="6660" width="9.140625" style="290"/>
    <col min="6661" max="6661" width="66" style="290" customWidth="1"/>
    <col min="6662" max="6662" width="25.85546875" style="290" customWidth="1"/>
    <col min="6663" max="6663" width="26.7109375" style="290" customWidth="1"/>
    <col min="6664" max="6916" width="9.140625" style="290"/>
    <col min="6917" max="6917" width="66" style="290" customWidth="1"/>
    <col min="6918" max="6918" width="25.85546875" style="290" customWidth="1"/>
    <col min="6919" max="6919" width="26.7109375" style="290" customWidth="1"/>
    <col min="6920" max="7172" width="9.140625" style="290"/>
    <col min="7173" max="7173" width="66" style="290" customWidth="1"/>
    <col min="7174" max="7174" width="25.85546875" style="290" customWidth="1"/>
    <col min="7175" max="7175" width="26.7109375" style="290" customWidth="1"/>
    <col min="7176" max="7428" width="9.140625" style="290"/>
    <col min="7429" max="7429" width="66" style="290" customWidth="1"/>
    <col min="7430" max="7430" width="25.85546875" style="290" customWidth="1"/>
    <col min="7431" max="7431" width="26.7109375" style="290" customWidth="1"/>
    <col min="7432" max="7684" width="9.140625" style="290"/>
    <col min="7685" max="7685" width="66" style="290" customWidth="1"/>
    <col min="7686" max="7686" width="25.85546875" style="290" customWidth="1"/>
    <col min="7687" max="7687" width="26.7109375" style="290" customWidth="1"/>
    <col min="7688" max="7940" width="9.140625" style="290"/>
    <col min="7941" max="7941" width="66" style="290" customWidth="1"/>
    <col min="7942" max="7942" width="25.85546875" style="290" customWidth="1"/>
    <col min="7943" max="7943" width="26.7109375" style="290" customWidth="1"/>
    <col min="7944" max="8196" width="9.140625" style="290"/>
    <col min="8197" max="8197" width="66" style="290" customWidth="1"/>
    <col min="8198" max="8198" width="25.85546875" style="290" customWidth="1"/>
    <col min="8199" max="8199" width="26.7109375" style="290" customWidth="1"/>
    <col min="8200" max="8452" width="9.140625" style="290"/>
    <col min="8453" max="8453" width="66" style="290" customWidth="1"/>
    <col min="8454" max="8454" width="25.85546875" style="290" customWidth="1"/>
    <col min="8455" max="8455" width="26.7109375" style="290" customWidth="1"/>
    <col min="8456" max="8708" width="9.140625" style="290"/>
    <col min="8709" max="8709" width="66" style="290" customWidth="1"/>
    <col min="8710" max="8710" width="25.85546875" style="290" customWidth="1"/>
    <col min="8711" max="8711" width="26.7109375" style="290" customWidth="1"/>
    <col min="8712" max="8964" width="9.140625" style="290"/>
    <col min="8965" max="8965" width="66" style="290" customWidth="1"/>
    <col min="8966" max="8966" width="25.85546875" style="290" customWidth="1"/>
    <col min="8967" max="8967" width="26.7109375" style="290" customWidth="1"/>
    <col min="8968" max="9220" width="9.140625" style="290"/>
    <col min="9221" max="9221" width="66" style="290" customWidth="1"/>
    <col min="9222" max="9222" width="25.85546875" style="290" customWidth="1"/>
    <col min="9223" max="9223" width="26.7109375" style="290" customWidth="1"/>
    <col min="9224" max="9476" width="9.140625" style="290"/>
    <col min="9477" max="9477" width="66" style="290" customWidth="1"/>
    <col min="9478" max="9478" width="25.85546875" style="290" customWidth="1"/>
    <col min="9479" max="9479" width="26.7109375" style="290" customWidth="1"/>
    <col min="9480" max="9732" width="9.140625" style="290"/>
    <col min="9733" max="9733" width="66" style="290" customWidth="1"/>
    <col min="9734" max="9734" width="25.85546875" style="290" customWidth="1"/>
    <col min="9735" max="9735" width="26.7109375" style="290" customWidth="1"/>
    <col min="9736" max="9988" width="9.140625" style="290"/>
    <col min="9989" max="9989" width="66" style="290" customWidth="1"/>
    <col min="9990" max="9990" width="25.85546875" style="290" customWidth="1"/>
    <col min="9991" max="9991" width="26.7109375" style="290" customWidth="1"/>
    <col min="9992" max="10244" width="9.140625" style="290"/>
    <col min="10245" max="10245" width="66" style="290" customWidth="1"/>
    <col min="10246" max="10246" width="25.85546875" style="290" customWidth="1"/>
    <col min="10247" max="10247" width="26.7109375" style="290" customWidth="1"/>
    <col min="10248" max="10500" width="9.140625" style="290"/>
    <col min="10501" max="10501" width="66" style="290" customWidth="1"/>
    <col min="10502" max="10502" width="25.85546875" style="290" customWidth="1"/>
    <col min="10503" max="10503" width="26.7109375" style="290" customWidth="1"/>
    <col min="10504" max="10756" width="9.140625" style="290"/>
    <col min="10757" max="10757" width="66" style="290" customWidth="1"/>
    <col min="10758" max="10758" width="25.85546875" style="290" customWidth="1"/>
    <col min="10759" max="10759" width="26.7109375" style="290" customWidth="1"/>
    <col min="10760" max="11012" width="9.140625" style="290"/>
    <col min="11013" max="11013" width="66" style="290" customWidth="1"/>
    <col min="11014" max="11014" width="25.85546875" style="290" customWidth="1"/>
    <col min="11015" max="11015" width="26.7109375" style="290" customWidth="1"/>
    <col min="11016" max="11268" width="9.140625" style="290"/>
    <col min="11269" max="11269" width="66" style="290" customWidth="1"/>
    <col min="11270" max="11270" width="25.85546875" style="290" customWidth="1"/>
    <col min="11271" max="11271" width="26.7109375" style="290" customWidth="1"/>
    <col min="11272" max="11524" width="9.140625" style="290"/>
    <col min="11525" max="11525" width="66" style="290" customWidth="1"/>
    <col min="11526" max="11526" width="25.85546875" style="290" customWidth="1"/>
    <col min="11527" max="11527" width="26.7109375" style="290" customWidth="1"/>
    <col min="11528" max="11780" width="9.140625" style="290"/>
    <col min="11781" max="11781" width="66" style="290" customWidth="1"/>
    <col min="11782" max="11782" width="25.85546875" style="290" customWidth="1"/>
    <col min="11783" max="11783" width="26.7109375" style="290" customWidth="1"/>
    <col min="11784" max="12036" width="9.140625" style="290"/>
    <col min="12037" max="12037" width="66" style="290" customWidth="1"/>
    <col min="12038" max="12038" width="25.85546875" style="290" customWidth="1"/>
    <col min="12039" max="12039" width="26.7109375" style="290" customWidth="1"/>
    <col min="12040" max="12292" width="9.140625" style="290"/>
    <col min="12293" max="12293" width="66" style="290" customWidth="1"/>
    <col min="12294" max="12294" width="25.85546875" style="290" customWidth="1"/>
    <col min="12295" max="12295" width="26.7109375" style="290" customWidth="1"/>
    <col min="12296" max="12548" width="9.140625" style="290"/>
    <col min="12549" max="12549" width="66" style="290" customWidth="1"/>
    <col min="12550" max="12550" width="25.85546875" style="290" customWidth="1"/>
    <col min="12551" max="12551" width="26.7109375" style="290" customWidth="1"/>
    <col min="12552" max="12804" width="9.140625" style="290"/>
    <col min="12805" max="12805" width="66" style="290" customWidth="1"/>
    <col min="12806" max="12806" width="25.85546875" style="290" customWidth="1"/>
    <col min="12807" max="12807" width="26.7109375" style="290" customWidth="1"/>
    <col min="12808" max="13060" width="9.140625" style="290"/>
    <col min="13061" max="13061" width="66" style="290" customWidth="1"/>
    <col min="13062" max="13062" width="25.85546875" style="290" customWidth="1"/>
    <col min="13063" max="13063" width="26.7109375" style="290" customWidth="1"/>
    <col min="13064" max="13316" width="9.140625" style="290"/>
    <col min="13317" max="13317" width="66" style="290" customWidth="1"/>
    <col min="13318" max="13318" width="25.85546875" style="290" customWidth="1"/>
    <col min="13319" max="13319" width="26.7109375" style="290" customWidth="1"/>
    <col min="13320" max="13572" width="9.140625" style="290"/>
    <col min="13573" max="13573" width="66" style="290" customWidth="1"/>
    <col min="13574" max="13574" width="25.85546875" style="290" customWidth="1"/>
    <col min="13575" max="13575" width="26.7109375" style="290" customWidth="1"/>
    <col min="13576" max="13828" width="9.140625" style="290"/>
    <col min="13829" max="13829" width="66" style="290" customWidth="1"/>
    <col min="13830" max="13830" width="25.85546875" style="290" customWidth="1"/>
    <col min="13831" max="13831" width="26.7109375" style="290" customWidth="1"/>
    <col min="13832" max="14084" width="9.140625" style="290"/>
    <col min="14085" max="14085" width="66" style="290" customWidth="1"/>
    <col min="14086" max="14086" width="25.85546875" style="290" customWidth="1"/>
    <col min="14087" max="14087" width="26.7109375" style="290" customWidth="1"/>
    <col min="14088" max="14340" width="9.140625" style="290"/>
    <col min="14341" max="14341" width="66" style="290" customWidth="1"/>
    <col min="14342" max="14342" width="25.85546875" style="290" customWidth="1"/>
    <col min="14343" max="14343" width="26.7109375" style="290" customWidth="1"/>
    <col min="14344" max="14596" width="9.140625" style="290"/>
    <col min="14597" max="14597" width="66" style="290" customWidth="1"/>
    <col min="14598" max="14598" width="25.85546875" style="290" customWidth="1"/>
    <col min="14599" max="14599" width="26.7109375" style="290" customWidth="1"/>
    <col min="14600" max="14852" width="9.140625" style="290"/>
    <col min="14853" max="14853" width="66" style="290" customWidth="1"/>
    <col min="14854" max="14854" width="25.85546875" style="290" customWidth="1"/>
    <col min="14855" max="14855" width="26.7109375" style="290" customWidth="1"/>
    <col min="14856" max="15108" width="9.140625" style="290"/>
    <col min="15109" max="15109" width="66" style="290" customWidth="1"/>
    <col min="15110" max="15110" width="25.85546875" style="290" customWidth="1"/>
    <col min="15111" max="15111" width="26.7109375" style="290" customWidth="1"/>
    <col min="15112" max="15364" width="9.140625" style="290"/>
    <col min="15365" max="15365" width="66" style="290" customWidth="1"/>
    <col min="15366" max="15366" width="25.85546875" style="290" customWidth="1"/>
    <col min="15367" max="15367" width="26.7109375" style="290" customWidth="1"/>
    <col min="15368" max="15620" width="9.140625" style="290"/>
    <col min="15621" max="15621" width="66" style="290" customWidth="1"/>
    <col min="15622" max="15622" width="25.85546875" style="290" customWidth="1"/>
    <col min="15623" max="15623" width="26.7109375" style="290" customWidth="1"/>
    <col min="15624" max="15876" width="9.140625" style="290"/>
    <col min="15877" max="15877" width="66" style="290" customWidth="1"/>
    <col min="15878" max="15878" width="25.85546875" style="290" customWidth="1"/>
    <col min="15879" max="15879" width="26.7109375" style="290" customWidth="1"/>
    <col min="15880" max="16132" width="9.140625" style="290"/>
    <col min="16133" max="16133" width="66" style="290" customWidth="1"/>
    <col min="16134" max="16134" width="25.85546875" style="290" customWidth="1"/>
    <col min="16135" max="16135" width="26.7109375" style="290" customWidth="1"/>
    <col min="16136" max="16384" width="9.140625" style="290"/>
  </cols>
  <sheetData>
    <row r="1" spans="1:12" ht="24.75">
      <c r="A1" s="866" t="s">
        <v>1940</v>
      </c>
      <c r="B1" s="867"/>
      <c r="C1" s="867"/>
      <c r="D1" s="867"/>
      <c r="E1" s="867"/>
      <c r="F1" s="868"/>
      <c r="G1" s="289"/>
    </row>
    <row r="2" spans="1:12" ht="24.75">
      <c r="A2" s="211" t="s">
        <v>1419</v>
      </c>
      <c r="B2" s="870" t="s">
        <v>1935</v>
      </c>
      <c r="C2" s="871"/>
      <c r="D2" s="212" t="s">
        <v>1624</v>
      </c>
      <c r="E2" s="217" t="s">
        <v>1625</v>
      </c>
      <c r="F2" s="213" t="s">
        <v>1480</v>
      </c>
      <c r="G2" s="289"/>
      <c r="K2" s="290" t="s">
        <v>2260</v>
      </c>
      <c r="L2" s="290">
        <v>1.3</v>
      </c>
    </row>
    <row r="3" spans="1:12" ht="24.75">
      <c r="A3" s="211">
        <v>1</v>
      </c>
      <c r="B3" s="870" t="s">
        <v>1936</v>
      </c>
      <c r="C3" s="871"/>
      <c r="D3" s="305">
        <f ca="1">'فهرست بها سازمان'!W502</f>
        <v>145570020</v>
      </c>
      <c r="E3" s="306">
        <f ca="1">'فهرست بها سازمان'!BJ502+'فهرست بها سازمان'!BI502</f>
        <v>6538279.9799999995</v>
      </c>
      <c r="F3" s="307">
        <f ca="1">D3+E3</f>
        <v>152108299.97999999</v>
      </c>
      <c r="G3" s="289"/>
      <c r="K3" s="290" t="s">
        <v>2263</v>
      </c>
      <c r="L3" s="290">
        <v>1.2</v>
      </c>
    </row>
    <row r="4" spans="1:12" ht="24.75">
      <c r="A4" s="211">
        <v>2</v>
      </c>
      <c r="B4" s="870" t="s">
        <v>1937</v>
      </c>
      <c r="C4" s="871"/>
      <c r="D4" s="305">
        <f ca="1">'اقلام ستاره دار  '!W242</f>
        <v>45417599.999999993</v>
      </c>
      <c r="E4" s="306">
        <f ca="1">'اقلام ستاره دار  '!BJ242+'اقلام ستاره دار  '!BI242</f>
        <v>6966767.6999999993</v>
      </c>
      <c r="F4" s="307">
        <f t="shared" ref="F4:F7" ca="1" si="0">D4+E4</f>
        <v>52384367.699999988</v>
      </c>
      <c r="G4" s="289"/>
      <c r="K4" s="290" t="s">
        <v>2264</v>
      </c>
      <c r="L4" s="290">
        <v>1.41</v>
      </c>
    </row>
    <row r="5" spans="1:12" ht="24.75">
      <c r="A5" s="211">
        <v>3</v>
      </c>
      <c r="B5" s="870" t="s">
        <v>2177</v>
      </c>
      <c r="C5" s="871"/>
      <c r="D5" s="305">
        <f ca="1">ابنیه!V28</f>
        <v>626040</v>
      </c>
      <c r="E5" s="306">
        <f ca="1">ابنیه!AR28</f>
        <v>78524000</v>
      </c>
      <c r="F5" s="307">
        <f t="shared" ca="1" si="0"/>
        <v>79150040</v>
      </c>
      <c r="G5" s="289"/>
      <c r="K5" s="290" t="s">
        <v>2265</v>
      </c>
      <c r="L5" s="290">
        <v>1.3</v>
      </c>
    </row>
    <row r="6" spans="1:12" ht="24.75">
      <c r="A6" s="211">
        <v>4</v>
      </c>
      <c r="B6" s="871" t="s">
        <v>2178</v>
      </c>
      <c r="C6" s="871"/>
      <c r="D6" s="305">
        <f ca="1">'سایر فهرست بها'!W17</f>
        <v>0</v>
      </c>
      <c r="E6" s="306">
        <f ca="1">'سایر فهرست بها'!AR17</f>
        <v>4458000</v>
      </c>
      <c r="F6" s="307">
        <f t="shared" ca="1" si="0"/>
        <v>4458000</v>
      </c>
      <c r="G6" s="289"/>
    </row>
    <row r="7" spans="1:12" ht="27.75">
      <c r="A7" s="872" t="s">
        <v>1480</v>
      </c>
      <c r="B7" s="873"/>
      <c r="C7" s="873"/>
      <c r="D7" s="308">
        <f ca="1">SUM(D3:D6)</f>
        <v>191613660</v>
      </c>
      <c r="E7" s="308">
        <f ca="1">SUM(E3:E6)</f>
        <v>96487047.680000007</v>
      </c>
      <c r="F7" s="307">
        <f t="shared" ca="1" si="0"/>
        <v>288100707.68000001</v>
      </c>
      <c r="G7" s="289"/>
    </row>
    <row r="8" spans="1:12" ht="24.75">
      <c r="A8" s="874" t="s">
        <v>1938</v>
      </c>
      <c r="B8" s="874"/>
      <c r="C8" s="874"/>
      <c r="D8" s="309"/>
      <c r="E8" s="309"/>
      <c r="F8" s="309">
        <f ca="1">F4/F7*100</f>
        <v>18.182658460590972</v>
      </c>
      <c r="G8" s="289"/>
    </row>
    <row r="9" spans="1:12" ht="27.75">
      <c r="A9" s="291"/>
      <c r="B9" s="214" t="s">
        <v>2151</v>
      </c>
      <c r="C9" s="298">
        <v>1</v>
      </c>
      <c r="D9" s="310"/>
      <c r="E9" s="310"/>
      <c r="F9" s="308">
        <f ca="1">F7*C9</f>
        <v>288100707.68000001</v>
      </c>
      <c r="G9" s="289"/>
    </row>
    <row r="10" spans="1:12">
      <c r="A10" s="289"/>
      <c r="B10" s="289"/>
      <c r="C10" s="289"/>
      <c r="D10" s="289"/>
      <c r="E10" s="289"/>
      <c r="F10" s="289"/>
      <c r="G10" s="289"/>
      <c r="H10" s="290" t="s">
        <v>2260</v>
      </c>
      <c r="I10" s="290">
        <v>1.3</v>
      </c>
    </row>
    <row r="11" spans="1:12">
      <c r="A11" s="289"/>
      <c r="B11" s="289"/>
      <c r="C11" s="289"/>
      <c r="D11" s="289"/>
      <c r="E11" s="289"/>
      <c r="F11" s="289"/>
      <c r="G11" s="289"/>
      <c r="H11" s="290" t="s">
        <v>2263</v>
      </c>
      <c r="I11" s="290">
        <v>1.2</v>
      </c>
    </row>
    <row r="12" spans="1:12">
      <c r="A12" s="869" t="s">
        <v>1939</v>
      </c>
      <c r="B12" s="869"/>
      <c r="C12" s="869"/>
      <c r="D12" s="869"/>
      <c r="E12" s="869"/>
      <c r="F12" s="869"/>
      <c r="G12" s="869"/>
      <c r="H12" s="290" t="s">
        <v>2264</v>
      </c>
      <c r="I12" s="290">
        <v>1.41</v>
      </c>
    </row>
    <row r="13" spans="1:12">
      <c r="A13" s="869"/>
      <c r="B13" s="869"/>
      <c r="C13" s="869"/>
      <c r="D13" s="869"/>
      <c r="E13" s="869"/>
      <c r="F13" s="869"/>
      <c r="G13" s="869"/>
      <c r="H13" s="290" t="s">
        <v>2265</v>
      </c>
      <c r="I13" s="290">
        <v>1.3</v>
      </c>
    </row>
    <row r="14" spans="1:12">
      <c r="A14" s="289"/>
      <c r="B14" s="289"/>
      <c r="C14" s="289"/>
      <c r="D14" s="289"/>
      <c r="E14" s="289"/>
      <c r="F14" s="289"/>
      <c r="G14" s="289"/>
    </row>
    <row r="15" spans="1:12">
      <c r="A15" s="289"/>
      <c r="B15" s="289"/>
      <c r="C15" s="289"/>
      <c r="D15" s="289"/>
      <c r="E15" s="289"/>
      <c r="F15" s="289"/>
      <c r="G15" s="289"/>
    </row>
    <row r="16" spans="1:12">
      <c r="A16" s="289"/>
      <c r="B16" s="289"/>
      <c r="C16" s="289"/>
      <c r="D16" s="289"/>
      <c r="E16" s="289"/>
      <c r="F16" s="289"/>
      <c r="G16" s="289"/>
    </row>
    <row r="17" spans="1:7">
      <c r="A17" s="289"/>
      <c r="B17" s="289"/>
      <c r="C17" s="289"/>
      <c r="D17" s="289"/>
      <c r="E17" s="289"/>
      <c r="F17" s="289"/>
      <c r="G17" s="289"/>
    </row>
    <row r="18" spans="1:7">
      <c r="A18" s="289"/>
      <c r="B18" s="289"/>
      <c r="C18" s="291" t="s">
        <v>2186</v>
      </c>
      <c r="D18" s="292">
        <f ca="1">D7/F7*100</f>
        <v>66.509263910878573</v>
      </c>
      <c r="E18" s="289"/>
      <c r="F18" s="289"/>
      <c r="G18" s="289"/>
    </row>
    <row r="19" spans="1:7">
      <c r="A19" s="289"/>
      <c r="B19" s="293"/>
      <c r="C19" s="294" t="s">
        <v>2187</v>
      </c>
      <c r="D19" s="295">
        <f ca="1">E7/F7*100</f>
        <v>33.490736089121434</v>
      </c>
      <c r="E19" s="293"/>
      <c r="F19" s="289"/>
      <c r="G19" s="289"/>
    </row>
  </sheetData>
  <sheetProtection password="E73F" sheet="1" objects="1" scenarios="1"/>
  <mergeCells count="9">
    <mergeCell ref="A1:F1"/>
    <mergeCell ref="A12:G13"/>
    <mergeCell ref="B2:C2"/>
    <mergeCell ref="B3:C3"/>
    <mergeCell ref="B4:C4"/>
    <mergeCell ref="B5:C5"/>
    <mergeCell ref="B6:C6"/>
    <mergeCell ref="A7:C7"/>
    <mergeCell ref="A8:C8"/>
  </mergeCells>
  <printOptions horizontalCentered="1" verticalCentered="1"/>
  <pageMargins left="0.70866141732283472" right="0.70866141732283472" top="0.74803149606299213" bottom="0.74803149606299213" header="0.31496062992125984" footer="0.31496062992125984"/>
  <pageSetup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60"/>
  <sheetViews>
    <sheetView rightToLeft="1" workbookViewId="0">
      <selection sqref="A1:G1"/>
    </sheetView>
  </sheetViews>
  <sheetFormatPr defaultRowHeight="12.75"/>
  <cols>
    <col min="1" max="1" width="3.85546875" style="4" customWidth="1"/>
    <col min="2" max="2" width="19.42578125" style="4" customWidth="1"/>
    <col min="3" max="3" width="32.7109375" style="4" customWidth="1"/>
    <col min="4" max="4" width="16.85546875" style="4" customWidth="1"/>
    <col min="5" max="5" width="10.42578125" style="4" bestFit="1" customWidth="1"/>
    <col min="6" max="6" width="9" style="4" customWidth="1"/>
    <col min="7" max="7" width="12.7109375" style="4" customWidth="1"/>
    <col min="8" max="256" width="9.140625" style="4"/>
    <col min="257" max="257" width="3.85546875" style="4" customWidth="1"/>
    <col min="258" max="258" width="19.42578125" style="4" customWidth="1"/>
    <col min="259" max="259" width="32.7109375" style="4" customWidth="1"/>
    <col min="260" max="260" width="15.140625" style="4" customWidth="1"/>
    <col min="261" max="261" width="10.42578125" style="4" bestFit="1" customWidth="1"/>
    <col min="262" max="262" width="9" style="4" customWidth="1"/>
    <col min="263" max="263" width="12.7109375" style="4" customWidth="1"/>
    <col min="264" max="512" width="9.140625" style="4"/>
    <col min="513" max="513" width="3.85546875" style="4" customWidth="1"/>
    <col min="514" max="514" width="19.42578125" style="4" customWidth="1"/>
    <col min="515" max="515" width="32.7109375" style="4" customWidth="1"/>
    <col min="516" max="516" width="15.140625" style="4" customWidth="1"/>
    <col min="517" max="517" width="10.42578125" style="4" bestFit="1" customWidth="1"/>
    <col min="518" max="518" width="9" style="4" customWidth="1"/>
    <col min="519" max="519" width="12.7109375" style="4" customWidth="1"/>
    <col min="520" max="768" width="9.140625" style="4"/>
    <col min="769" max="769" width="3.85546875" style="4" customWidth="1"/>
    <col min="770" max="770" width="19.42578125" style="4" customWidth="1"/>
    <col min="771" max="771" width="32.7109375" style="4" customWidth="1"/>
    <col min="772" max="772" width="15.140625" style="4" customWidth="1"/>
    <col min="773" max="773" width="10.42578125" style="4" bestFit="1" customWidth="1"/>
    <col min="774" max="774" width="9" style="4" customWidth="1"/>
    <col min="775" max="775" width="12.7109375" style="4" customWidth="1"/>
    <col min="776" max="1024" width="9.140625" style="4"/>
    <col min="1025" max="1025" width="3.85546875" style="4" customWidth="1"/>
    <col min="1026" max="1026" width="19.42578125" style="4" customWidth="1"/>
    <col min="1027" max="1027" width="32.7109375" style="4" customWidth="1"/>
    <col min="1028" max="1028" width="15.140625" style="4" customWidth="1"/>
    <col min="1029" max="1029" width="10.42578125" style="4" bestFit="1" customWidth="1"/>
    <col min="1030" max="1030" width="9" style="4" customWidth="1"/>
    <col min="1031" max="1031" width="12.7109375" style="4" customWidth="1"/>
    <col min="1032" max="1280" width="9.140625" style="4"/>
    <col min="1281" max="1281" width="3.85546875" style="4" customWidth="1"/>
    <col min="1282" max="1282" width="19.42578125" style="4" customWidth="1"/>
    <col min="1283" max="1283" width="32.7109375" style="4" customWidth="1"/>
    <col min="1284" max="1284" width="15.140625" style="4" customWidth="1"/>
    <col min="1285" max="1285" width="10.42578125" style="4" bestFit="1" customWidth="1"/>
    <col min="1286" max="1286" width="9" style="4" customWidth="1"/>
    <col min="1287" max="1287" width="12.7109375" style="4" customWidth="1"/>
    <col min="1288" max="1536" width="9.140625" style="4"/>
    <col min="1537" max="1537" width="3.85546875" style="4" customWidth="1"/>
    <col min="1538" max="1538" width="19.42578125" style="4" customWidth="1"/>
    <col min="1539" max="1539" width="32.7109375" style="4" customWidth="1"/>
    <col min="1540" max="1540" width="15.140625" style="4" customWidth="1"/>
    <col min="1541" max="1541" width="10.42578125" style="4" bestFit="1" customWidth="1"/>
    <col min="1542" max="1542" width="9" style="4" customWidth="1"/>
    <col min="1543" max="1543" width="12.7109375" style="4" customWidth="1"/>
    <col min="1544" max="1792" width="9.140625" style="4"/>
    <col min="1793" max="1793" width="3.85546875" style="4" customWidth="1"/>
    <col min="1794" max="1794" width="19.42578125" style="4" customWidth="1"/>
    <col min="1795" max="1795" width="32.7109375" style="4" customWidth="1"/>
    <col min="1796" max="1796" width="15.140625" style="4" customWidth="1"/>
    <col min="1797" max="1797" width="10.42578125" style="4" bestFit="1" customWidth="1"/>
    <col min="1798" max="1798" width="9" style="4" customWidth="1"/>
    <col min="1799" max="1799" width="12.7109375" style="4" customWidth="1"/>
    <col min="1800" max="2048" width="9.140625" style="4"/>
    <col min="2049" max="2049" width="3.85546875" style="4" customWidth="1"/>
    <col min="2050" max="2050" width="19.42578125" style="4" customWidth="1"/>
    <col min="2051" max="2051" width="32.7109375" style="4" customWidth="1"/>
    <col min="2052" max="2052" width="15.140625" style="4" customWidth="1"/>
    <col min="2053" max="2053" width="10.42578125" style="4" bestFit="1" customWidth="1"/>
    <col min="2054" max="2054" width="9" style="4" customWidth="1"/>
    <col min="2055" max="2055" width="12.7109375" style="4" customWidth="1"/>
    <col min="2056" max="2304" width="9.140625" style="4"/>
    <col min="2305" max="2305" width="3.85546875" style="4" customWidth="1"/>
    <col min="2306" max="2306" width="19.42578125" style="4" customWidth="1"/>
    <col min="2307" max="2307" width="32.7109375" style="4" customWidth="1"/>
    <col min="2308" max="2308" width="15.140625" style="4" customWidth="1"/>
    <col min="2309" max="2309" width="10.42578125" style="4" bestFit="1" customWidth="1"/>
    <col min="2310" max="2310" width="9" style="4" customWidth="1"/>
    <col min="2311" max="2311" width="12.7109375" style="4" customWidth="1"/>
    <col min="2312" max="2560" width="9.140625" style="4"/>
    <col min="2561" max="2561" width="3.85546875" style="4" customWidth="1"/>
    <col min="2562" max="2562" width="19.42578125" style="4" customWidth="1"/>
    <col min="2563" max="2563" width="32.7109375" style="4" customWidth="1"/>
    <col min="2564" max="2564" width="15.140625" style="4" customWidth="1"/>
    <col min="2565" max="2565" width="10.42578125" style="4" bestFit="1" customWidth="1"/>
    <col min="2566" max="2566" width="9" style="4" customWidth="1"/>
    <col min="2567" max="2567" width="12.7109375" style="4" customWidth="1"/>
    <col min="2568" max="2816" width="9.140625" style="4"/>
    <col min="2817" max="2817" width="3.85546875" style="4" customWidth="1"/>
    <col min="2818" max="2818" width="19.42578125" style="4" customWidth="1"/>
    <col min="2819" max="2819" width="32.7109375" style="4" customWidth="1"/>
    <col min="2820" max="2820" width="15.140625" style="4" customWidth="1"/>
    <col min="2821" max="2821" width="10.42578125" style="4" bestFit="1" customWidth="1"/>
    <col min="2822" max="2822" width="9" style="4" customWidth="1"/>
    <col min="2823" max="2823" width="12.7109375" style="4" customWidth="1"/>
    <col min="2824" max="3072" width="9.140625" style="4"/>
    <col min="3073" max="3073" width="3.85546875" style="4" customWidth="1"/>
    <col min="3074" max="3074" width="19.42578125" style="4" customWidth="1"/>
    <col min="3075" max="3075" width="32.7109375" style="4" customWidth="1"/>
    <col min="3076" max="3076" width="15.140625" style="4" customWidth="1"/>
    <col min="3077" max="3077" width="10.42578125" style="4" bestFit="1" customWidth="1"/>
    <col min="3078" max="3078" width="9" style="4" customWidth="1"/>
    <col min="3079" max="3079" width="12.7109375" style="4" customWidth="1"/>
    <col min="3080" max="3328" width="9.140625" style="4"/>
    <col min="3329" max="3329" width="3.85546875" style="4" customWidth="1"/>
    <col min="3330" max="3330" width="19.42578125" style="4" customWidth="1"/>
    <col min="3331" max="3331" width="32.7109375" style="4" customWidth="1"/>
    <col min="3332" max="3332" width="15.140625" style="4" customWidth="1"/>
    <col min="3333" max="3333" width="10.42578125" style="4" bestFit="1" customWidth="1"/>
    <col min="3334" max="3334" width="9" style="4" customWidth="1"/>
    <col min="3335" max="3335" width="12.7109375" style="4" customWidth="1"/>
    <col min="3336" max="3584" width="9.140625" style="4"/>
    <col min="3585" max="3585" width="3.85546875" style="4" customWidth="1"/>
    <col min="3586" max="3586" width="19.42578125" style="4" customWidth="1"/>
    <col min="3587" max="3587" width="32.7109375" style="4" customWidth="1"/>
    <col min="3588" max="3588" width="15.140625" style="4" customWidth="1"/>
    <col min="3589" max="3589" width="10.42578125" style="4" bestFit="1" customWidth="1"/>
    <col min="3590" max="3590" width="9" style="4" customWidth="1"/>
    <col min="3591" max="3591" width="12.7109375" style="4" customWidth="1"/>
    <col min="3592" max="3840" width="9.140625" style="4"/>
    <col min="3841" max="3841" width="3.85546875" style="4" customWidth="1"/>
    <col min="3842" max="3842" width="19.42578125" style="4" customWidth="1"/>
    <col min="3843" max="3843" width="32.7109375" style="4" customWidth="1"/>
    <col min="3844" max="3844" width="15.140625" style="4" customWidth="1"/>
    <col min="3845" max="3845" width="10.42578125" style="4" bestFit="1" customWidth="1"/>
    <col min="3846" max="3846" width="9" style="4" customWidth="1"/>
    <col min="3847" max="3847" width="12.7109375" style="4" customWidth="1"/>
    <col min="3848" max="4096" width="9.140625" style="4"/>
    <col min="4097" max="4097" width="3.85546875" style="4" customWidth="1"/>
    <col min="4098" max="4098" width="19.42578125" style="4" customWidth="1"/>
    <col min="4099" max="4099" width="32.7109375" style="4" customWidth="1"/>
    <col min="4100" max="4100" width="15.140625" style="4" customWidth="1"/>
    <col min="4101" max="4101" width="10.42578125" style="4" bestFit="1" customWidth="1"/>
    <col min="4102" max="4102" width="9" style="4" customWidth="1"/>
    <col min="4103" max="4103" width="12.7109375" style="4" customWidth="1"/>
    <col min="4104" max="4352" width="9.140625" style="4"/>
    <col min="4353" max="4353" width="3.85546875" style="4" customWidth="1"/>
    <col min="4354" max="4354" width="19.42578125" style="4" customWidth="1"/>
    <col min="4355" max="4355" width="32.7109375" style="4" customWidth="1"/>
    <col min="4356" max="4356" width="15.140625" style="4" customWidth="1"/>
    <col min="4357" max="4357" width="10.42578125" style="4" bestFit="1" customWidth="1"/>
    <col min="4358" max="4358" width="9" style="4" customWidth="1"/>
    <col min="4359" max="4359" width="12.7109375" style="4" customWidth="1"/>
    <col min="4360" max="4608" width="9.140625" style="4"/>
    <col min="4609" max="4609" width="3.85546875" style="4" customWidth="1"/>
    <col min="4610" max="4610" width="19.42578125" style="4" customWidth="1"/>
    <col min="4611" max="4611" width="32.7109375" style="4" customWidth="1"/>
    <col min="4612" max="4612" width="15.140625" style="4" customWidth="1"/>
    <col min="4613" max="4613" width="10.42578125" style="4" bestFit="1" customWidth="1"/>
    <col min="4614" max="4614" width="9" style="4" customWidth="1"/>
    <col min="4615" max="4615" width="12.7109375" style="4" customWidth="1"/>
    <col min="4616" max="4864" width="9.140625" style="4"/>
    <col min="4865" max="4865" width="3.85546875" style="4" customWidth="1"/>
    <col min="4866" max="4866" width="19.42578125" style="4" customWidth="1"/>
    <col min="4867" max="4867" width="32.7109375" style="4" customWidth="1"/>
    <col min="4868" max="4868" width="15.140625" style="4" customWidth="1"/>
    <col min="4869" max="4869" width="10.42578125" style="4" bestFit="1" customWidth="1"/>
    <col min="4870" max="4870" width="9" style="4" customWidth="1"/>
    <col min="4871" max="4871" width="12.7109375" style="4" customWidth="1"/>
    <col min="4872" max="5120" width="9.140625" style="4"/>
    <col min="5121" max="5121" width="3.85546875" style="4" customWidth="1"/>
    <col min="5122" max="5122" width="19.42578125" style="4" customWidth="1"/>
    <col min="5123" max="5123" width="32.7109375" style="4" customWidth="1"/>
    <col min="5124" max="5124" width="15.140625" style="4" customWidth="1"/>
    <col min="5125" max="5125" width="10.42578125" style="4" bestFit="1" customWidth="1"/>
    <col min="5126" max="5126" width="9" style="4" customWidth="1"/>
    <col min="5127" max="5127" width="12.7109375" style="4" customWidth="1"/>
    <col min="5128" max="5376" width="9.140625" style="4"/>
    <col min="5377" max="5377" width="3.85546875" style="4" customWidth="1"/>
    <col min="5378" max="5378" width="19.42578125" style="4" customWidth="1"/>
    <col min="5379" max="5379" width="32.7109375" style="4" customWidth="1"/>
    <col min="5380" max="5380" width="15.140625" style="4" customWidth="1"/>
    <col min="5381" max="5381" width="10.42578125" style="4" bestFit="1" customWidth="1"/>
    <col min="5382" max="5382" width="9" style="4" customWidth="1"/>
    <col min="5383" max="5383" width="12.7109375" style="4" customWidth="1"/>
    <col min="5384" max="5632" width="9.140625" style="4"/>
    <col min="5633" max="5633" width="3.85546875" style="4" customWidth="1"/>
    <col min="5634" max="5634" width="19.42578125" style="4" customWidth="1"/>
    <col min="5635" max="5635" width="32.7109375" style="4" customWidth="1"/>
    <col min="5636" max="5636" width="15.140625" style="4" customWidth="1"/>
    <col min="5637" max="5637" width="10.42578125" style="4" bestFit="1" customWidth="1"/>
    <col min="5638" max="5638" width="9" style="4" customWidth="1"/>
    <col min="5639" max="5639" width="12.7109375" style="4" customWidth="1"/>
    <col min="5640" max="5888" width="9.140625" style="4"/>
    <col min="5889" max="5889" width="3.85546875" style="4" customWidth="1"/>
    <col min="5890" max="5890" width="19.42578125" style="4" customWidth="1"/>
    <col min="5891" max="5891" width="32.7109375" style="4" customWidth="1"/>
    <col min="5892" max="5892" width="15.140625" style="4" customWidth="1"/>
    <col min="5893" max="5893" width="10.42578125" style="4" bestFit="1" customWidth="1"/>
    <col min="5894" max="5894" width="9" style="4" customWidth="1"/>
    <col min="5895" max="5895" width="12.7109375" style="4" customWidth="1"/>
    <col min="5896" max="6144" width="9.140625" style="4"/>
    <col min="6145" max="6145" width="3.85546875" style="4" customWidth="1"/>
    <col min="6146" max="6146" width="19.42578125" style="4" customWidth="1"/>
    <col min="6147" max="6147" width="32.7109375" style="4" customWidth="1"/>
    <col min="6148" max="6148" width="15.140625" style="4" customWidth="1"/>
    <col min="6149" max="6149" width="10.42578125" style="4" bestFit="1" customWidth="1"/>
    <col min="6150" max="6150" width="9" style="4" customWidth="1"/>
    <col min="6151" max="6151" width="12.7109375" style="4" customWidth="1"/>
    <col min="6152" max="6400" width="9.140625" style="4"/>
    <col min="6401" max="6401" width="3.85546875" style="4" customWidth="1"/>
    <col min="6402" max="6402" width="19.42578125" style="4" customWidth="1"/>
    <col min="6403" max="6403" width="32.7109375" style="4" customWidth="1"/>
    <col min="6404" max="6404" width="15.140625" style="4" customWidth="1"/>
    <col min="6405" max="6405" width="10.42578125" style="4" bestFit="1" customWidth="1"/>
    <col min="6406" max="6406" width="9" style="4" customWidth="1"/>
    <col min="6407" max="6407" width="12.7109375" style="4" customWidth="1"/>
    <col min="6408" max="6656" width="9.140625" style="4"/>
    <col min="6657" max="6657" width="3.85546875" style="4" customWidth="1"/>
    <col min="6658" max="6658" width="19.42578125" style="4" customWidth="1"/>
    <col min="6659" max="6659" width="32.7109375" style="4" customWidth="1"/>
    <col min="6660" max="6660" width="15.140625" style="4" customWidth="1"/>
    <col min="6661" max="6661" width="10.42578125" style="4" bestFit="1" customWidth="1"/>
    <col min="6662" max="6662" width="9" style="4" customWidth="1"/>
    <col min="6663" max="6663" width="12.7109375" style="4" customWidth="1"/>
    <col min="6664" max="6912" width="9.140625" style="4"/>
    <col min="6913" max="6913" width="3.85546875" style="4" customWidth="1"/>
    <col min="6914" max="6914" width="19.42578125" style="4" customWidth="1"/>
    <col min="6915" max="6915" width="32.7109375" style="4" customWidth="1"/>
    <col min="6916" max="6916" width="15.140625" style="4" customWidth="1"/>
    <col min="6917" max="6917" width="10.42578125" style="4" bestFit="1" customWidth="1"/>
    <col min="6918" max="6918" width="9" style="4" customWidth="1"/>
    <col min="6919" max="6919" width="12.7109375" style="4" customWidth="1"/>
    <col min="6920" max="7168" width="9.140625" style="4"/>
    <col min="7169" max="7169" width="3.85546875" style="4" customWidth="1"/>
    <col min="7170" max="7170" width="19.42578125" style="4" customWidth="1"/>
    <col min="7171" max="7171" width="32.7109375" style="4" customWidth="1"/>
    <col min="7172" max="7172" width="15.140625" style="4" customWidth="1"/>
    <col min="7173" max="7173" width="10.42578125" style="4" bestFit="1" customWidth="1"/>
    <col min="7174" max="7174" width="9" style="4" customWidth="1"/>
    <col min="7175" max="7175" width="12.7109375" style="4" customWidth="1"/>
    <col min="7176" max="7424" width="9.140625" style="4"/>
    <col min="7425" max="7425" width="3.85546875" style="4" customWidth="1"/>
    <col min="7426" max="7426" width="19.42578125" style="4" customWidth="1"/>
    <col min="7427" max="7427" width="32.7109375" style="4" customWidth="1"/>
    <col min="7428" max="7428" width="15.140625" style="4" customWidth="1"/>
    <col min="7429" max="7429" width="10.42578125" style="4" bestFit="1" customWidth="1"/>
    <col min="7430" max="7430" width="9" style="4" customWidth="1"/>
    <col min="7431" max="7431" width="12.7109375" style="4" customWidth="1"/>
    <col min="7432" max="7680" width="9.140625" style="4"/>
    <col min="7681" max="7681" width="3.85546875" style="4" customWidth="1"/>
    <col min="7682" max="7682" width="19.42578125" style="4" customWidth="1"/>
    <col min="7683" max="7683" width="32.7109375" style="4" customWidth="1"/>
    <col min="7684" max="7684" width="15.140625" style="4" customWidth="1"/>
    <col min="7685" max="7685" width="10.42578125" style="4" bestFit="1" customWidth="1"/>
    <col min="7686" max="7686" width="9" style="4" customWidth="1"/>
    <col min="7687" max="7687" width="12.7109375" style="4" customWidth="1"/>
    <col min="7688" max="7936" width="9.140625" style="4"/>
    <col min="7937" max="7937" width="3.85546875" style="4" customWidth="1"/>
    <col min="7938" max="7938" width="19.42578125" style="4" customWidth="1"/>
    <col min="7939" max="7939" width="32.7109375" style="4" customWidth="1"/>
    <col min="7940" max="7940" width="15.140625" style="4" customWidth="1"/>
    <col min="7941" max="7941" width="10.42578125" style="4" bestFit="1" customWidth="1"/>
    <col min="7942" max="7942" width="9" style="4" customWidth="1"/>
    <col min="7943" max="7943" width="12.7109375" style="4" customWidth="1"/>
    <col min="7944" max="8192" width="9.140625" style="4"/>
    <col min="8193" max="8193" width="3.85546875" style="4" customWidth="1"/>
    <col min="8194" max="8194" width="19.42578125" style="4" customWidth="1"/>
    <col min="8195" max="8195" width="32.7109375" style="4" customWidth="1"/>
    <col min="8196" max="8196" width="15.140625" style="4" customWidth="1"/>
    <col min="8197" max="8197" width="10.42578125" style="4" bestFit="1" customWidth="1"/>
    <col min="8198" max="8198" width="9" style="4" customWidth="1"/>
    <col min="8199" max="8199" width="12.7109375" style="4" customWidth="1"/>
    <col min="8200" max="8448" width="9.140625" style="4"/>
    <col min="8449" max="8449" width="3.85546875" style="4" customWidth="1"/>
    <col min="8450" max="8450" width="19.42578125" style="4" customWidth="1"/>
    <col min="8451" max="8451" width="32.7109375" style="4" customWidth="1"/>
    <col min="8452" max="8452" width="15.140625" style="4" customWidth="1"/>
    <col min="8453" max="8453" width="10.42578125" style="4" bestFit="1" customWidth="1"/>
    <col min="8454" max="8454" width="9" style="4" customWidth="1"/>
    <col min="8455" max="8455" width="12.7109375" style="4" customWidth="1"/>
    <col min="8456" max="8704" width="9.140625" style="4"/>
    <col min="8705" max="8705" width="3.85546875" style="4" customWidth="1"/>
    <col min="8706" max="8706" width="19.42578125" style="4" customWidth="1"/>
    <col min="8707" max="8707" width="32.7109375" style="4" customWidth="1"/>
    <col min="8708" max="8708" width="15.140625" style="4" customWidth="1"/>
    <col min="8709" max="8709" width="10.42578125" style="4" bestFit="1" customWidth="1"/>
    <col min="8710" max="8710" width="9" style="4" customWidth="1"/>
    <col min="8711" max="8711" width="12.7109375" style="4" customWidth="1"/>
    <col min="8712" max="8960" width="9.140625" style="4"/>
    <col min="8961" max="8961" width="3.85546875" style="4" customWidth="1"/>
    <col min="8962" max="8962" width="19.42578125" style="4" customWidth="1"/>
    <col min="8963" max="8963" width="32.7109375" style="4" customWidth="1"/>
    <col min="8964" max="8964" width="15.140625" style="4" customWidth="1"/>
    <col min="8965" max="8965" width="10.42578125" style="4" bestFit="1" customWidth="1"/>
    <col min="8966" max="8966" width="9" style="4" customWidth="1"/>
    <col min="8967" max="8967" width="12.7109375" style="4" customWidth="1"/>
    <col min="8968" max="9216" width="9.140625" style="4"/>
    <col min="9217" max="9217" width="3.85546875" style="4" customWidth="1"/>
    <col min="9218" max="9218" width="19.42578125" style="4" customWidth="1"/>
    <col min="9219" max="9219" width="32.7109375" style="4" customWidth="1"/>
    <col min="9220" max="9220" width="15.140625" style="4" customWidth="1"/>
    <col min="9221" max="9221" width="10.42578125" style="4" bestFit="1" customWidth="1"/>
    <col min="9222" max="9222" width="9" style="4" customWidth="1"/>
    <col min="9223" max="9223" width="12.7109375" style="4" customWidth="1"/>
    <col min="9224" max="9472" width="9.140625" style="4"/>
    <col min="9473" max="9473" width="3.85546875" style="4" customWidth="1"/>
    <col min="9474" max="9474" width="19.42578125" style="4" customWidth="1"/>
    <col min="9475" max="9475" width="32.7109375" style="4" customWidth="1"/>
    <col min="9476" max="9476" width="15.140625" style="4" customWidth="1"/>
    <col min="9477" max="9477" width="10.42578125" style="4" bestFit="1" customWidth="1"/>
    <col min="9478" max="9478" width="9" style="4" customWidth="1"/>
    <col min="9479" max="9479" width="12.7109375" style="4" customWidth="1"/>
    <col min="9480" max="9728" width="9.140625" style="4"/>
    <col min="9729" max="9729" width="3.85546875" style="4" customWidth="1"/>
    <col min="9730" max="9730" width="19.42578125" style="4" customWidth="1"/>
    <col min="9731" max="9731" width="32.7109375" style="4" customWidth="1"/>
    <col min="9732" max="9732" width="15.140625" style="4" customWidth="1"/>
    <col min="9733" max="9733" width="10.42578125" style="4" bestFit="1" customWidth="1"/>
    <col min="9734" max="9734" width="9" style="4" customWidth="1"/>
    <col min="9735" max="9735" width="12.7109375" style="4" customWidth="1"/>
    <col min="9736" max="9984" width="9.140625" style="4"/>
    <col min="9985" max="9985" width="3.85546875" style="4" customWidth="1"/>
    <col min="9986" max="9986" width="19.42578125" style="4" customWidth="1"/>
    <col min="9987" max="9987" width="32.7109375" style="4" customWidth="1"/>
    <col min="9988" max="9988" width="15.140625" style="4" customWidth="1"/>
    <col min="9989" max="9989" width="10.42578125" style="4" bestFit="1" customWidth="1"/>
    <col min="9990" max="9990" width="9" style="4" customWidth="1"/>
    <col min="9991" max="9991" width="12.7109375" style="4" customWidth="1"/>
    <col min="9992" max="10240" width="9.140625" style="4"/>
    <col min="10241" max="10241" width="3.85546875" style="4" customWidth="1"/>
    <col min="10242" max="10242" width="19.42578125" style="4" customWidth="1"/>
    <col min="10243" max="10243" width="32.7109375" style="4" customWidth="1"/>
    <col min="10244" max="10244" width="15.140625" style="4" customWidth="1"/>
    <col min="10245" max="10245" width="10.42578125" style="4" bestFit="1" customWidth="1"/>
    <col min="10246" max="10246" width="9" style="4" customWidth="1"/>
    <col min="10247" max="10247" width="12.7109375" style="4" customWidth="1"/>
    <col min="10248" max="10496" width="9.140625" style="4"/>
    <col min="10497" max="10497" width="3.85546875" style="4" customWidth="1"/>
    <col min="10498" max="10498" width="19.42578125" style="4" customWidth="1"/>
    <col min="10499" max="10499" width="32.7109375" style="4" customWidth="1"/>
    <col min="10500" max="10500" width="15.140625" style="4" customWidth="1"/>
    <col min="10501" max="10501" width="10.42578125" style="4" bestFit="1" customWidth="1"/>
    <col min="10502" max="10502" width="9" style="4" customWidth="1"/>
    <col min="10503" max="10503" width="12.7109375" style="4" customWidth="1"/>
    <col min="10504" max="10752" width="9.140625" style="4"/>
    <col min="10753" max="10753" width="3.85546875" style="4" customWidth="1"/>
    <col min="10754" max="10754" width="19.42578125" style="4" customWidth="1"/>
    <col min="10755" max="10755" width="32.7109375" style="4" customWidth="1"/>
    <col min="10756" max="10756" width="15.140625" style="4" customWidth="1"/>
    <col min="10757" max="10757" width="10.42578125" style="4" bestFit="1" customWidth="1"/>
    <col min="10758" max="10758" width="9" style="4" customWidth="1"/>
    <col min="10759" max="10759" width="12.7109375" style="4" customWidth="1"/>
    <col min="10760" max="11008" width="9.140625" style="4"/>
    <col min="11009" max="11009" width="3.85546875" style="4" customWidth="1"/>
    <col min="11010" max="11010" width="19.42578125" style="4" customWidth="1"/>
    <col min="11011" max="11011" width="32.7109375" style="4" customWidth="1"/>
    <col min="11012" max="11012" width="15.140625" style="4" customWidth="1"/>
    <col min="11013" max="11013" width="10.42578125" style="4" bestFit="1" customWidth="1"/>
    <col min="11014" max="11014" width="9" style="4" customWidth="1"/>
    <col min="11015" max="11015" width="12.7109375" style="4" customWidth="1"/>
    <col min="11016" max="11264" width="9.140625" style="4"/>
    <col min="11265" max="11265" width="3.85546875" style="4" customWidth="1"/>
    <col min="11266" max="11266" width="19.42578125" style="4" customWidth="1"/>
    <col min="11267" max="11267" width="32.7109375" style="4" customWidth="1"/>
    <col min="11268" max="11268" width="15.140625" style="4" customWidth="1"/>
    <col min="11269" max="11269" width="10.42578125" style="4" bestFit="1" customWidth="1"/>
    <col min="11270" max="11270" width="9" style="4" customWidth="1"/>
    <col min="11271" max="11271" width="12.7109375" style="4" customWidth="1"/>
    <col min="11272" max="11520" width="9.140625" style="4"/>
    <col min="11521" max="11521" width="3.85546875" style="4" customWidth="1"/>
    <col min="11522" max="11522" width="19.42578125" style="4" customWidth="1"/>
    <col min="11523" max="11523" width="32.7109375" style="4" customWidth="1"/>
    <col min="11524" max="11524" width="15.140625" style="4" customWidth="1"/>
    <col min="11525" max="11525" width="10.42578125" style="4" bestFit="1" customWidth="1"/>
    <col min="11526" max="11526" width="9" style="4" customWidth="1"/>
    <col min="11527" max="11527" width="12.7109375" style="4" customWidth="1"/>
    <col min="11528" max="11776" width="9.140625" style="4"/>
    <col min="11777" max="11777" width="3.85546875" style="4" customWidth="1"/>
    <col min="11778" max="11778" width="19.42578125" style="4" customWidth="1"/>
    <col min="11779" max="11779" width="32.7109375" style="4" customWidth="1"/>
    <col min="11780" max="11780" width="15.140625" style="4" customWidth="1"/>
    <col min="11781" max="11781" width="10.42578125" style="4" bestFit="1" customWidth="1"/>
    <col min="11782" max="11782" width="9" style="4" customWidth="1"/>
    <col min="11783" max="11783" width="12.7109375" style="4" customWidth="1"/>
    <col min="11784" max="12032" width="9.140625" style="4"/>
    <col min="12033" max="12033" width="3.85546875" style="4" customWidth="1"/>
    <col min="12034" max="12034" width="19.42578125" style="4" customWidth="1"/>
    <col min="12035" max="12035" width="32.7109375" style="4" customWidth="1"/>
    <col min="12036" max="12036" width="15.140625" style="4" customWidth="1"/>
    <col min="12037" max="12037" width="10.42578125" style="4" bestFit="1" customWidth="1"/>
    <col min="12038" max="12038" width="9" style="4" customWidth="1"/>
    <col min="12039" max="12039" width="12.7109375" style="4" customWidth="1"/>
    <col min="12040" max="12288" width="9.140625" style="4"/>
    <col min="12289" max="12289" width="3.85546875" style="4" customWidth="1"/>
    <col min="12290" max="12290" width="19.42578125" style="4" customWidth="1"/>
    <col min="12291" max="12291" width="32.7109375" style="4" customWidth="1"/>
    <col min="12292" max="12292" width="15.140625" style="4" customWidth="1"/>
    <col min="12293" max="12293" width="10.42578125" style="4" bestFit="1" customWidth="1"/>
    <col min="12294" max="12294" width="9" style="4" customWidth="1"/>
    <col min="12295" max="12295" width="12.7109375" style="4" customWidth="1"/>
    <col min="12296" max="12544" width="9.140625" style="4"/>
    <col min="12545" max="12545" width="3.85546875" style="4" customWidth="1"/>
    <col min="12546" max="12546" width="19.42578125" style="4" customWidth="1"/>
    <col min="12547" max="12547" width="32.7109375" style="4" customWidth="1"/>
    <col min="12548" max="12548" width="15.140625" style="4" customWidth="1"/>
    <col min="12549" max="12549" width="10.42578125" style="4" bestFit="1" customWidth="1"/>
    <col min="12550" max="12550" width="9" style="4" customWidth="1"/>
    <col min="12551" max="12551" width="12.7109375" style="4" customWidth="1"/>
    <col min="12552" max="12800" width="9.140625" style="4"/>
    <col min="12801" max="12801" width="3.85546875" style="4" customWidth="1"/>
    <col min="12802" max="12802" width="19.42578125" style="4" customWidth="1"/>
    <col min="12803" max="12803" width="32.7109375" style="4" customWidth="1"/>
    <col min="12804" max="12804" width="15.140625" style="4" customWidth="1"/>
    <col min="12805" max="12805" width="10.42578125" style="4" bestFit="1" customWidth="1"/>
    <col min="12806" max="12806" width="9" style="4" customWidth="1"/>
    <col min="12807" max="12807" width="12.7109375" style="4" customWidth="1"/>
    <col min="12808" max="13056" width="9.140625" style="4"/>
    <col min="13057" max="13057" width="3.85546875" style="4" customWidth="1"/>
    <col min="13058" max="13058" width="19.42578125" style="4" customWidth="1"/>
    <col min="13059" max="13059" width="32.7109375" style="4" customWidth="1"/>
    <col min="13060" max="13060" width="15.140625" style="4" customWidth="1"/>
    <col min="13061" max="13061" width="10.42578125" style="4" bestFit="1" customWidth="1"/>
    <col min="13062" max="13062" width="9" style="4" customWidth="1"/>
    <col min="13063" max="13063" width="12.7109375" style="4" customWidth="1"/>
    <col min="13064" max="13312" width="9.140625" style="4"/>
    <col min="13313" max="13313" width="3.85546875" style="4" customWidth="1"/>
    <col min="13314" max="13314" width="19.42578125" style="4" customWidth="1"/>
    <col min="13315" max="13315" width="32.7109375" style="4" customWidth="1"/>
    <col min="13316" max="13316" width="15.140625" style="4" customWidth="1"/>
    <col min="13317" max="13317" width="10.42578125" style="4" bestFit="1" customWidth="1"/>
    <col min="13318" max="13318" width="9" style="4" customWidth="1"/>
    <col min="13319" max="13319" width="12.7109375" style="4" customWidth="1"/>
    <col min="13320" max="13568" width="9.140625" style="4"/>
    <col min="13569" max="13569" width="3.85546875" style="4" customWidth="1"/>
    <col min="13570" max="13570" width="19.42578125" style="4" customWidth="1"/>
    <col min="13571" max="13571" width="32.7109375" style="4" customWidth="1"/>
    <col min="13572" max="13572" width="15.140625" style="4" customWidth="1"/>
    <col min="13573" max="13573" width="10.42578125" style="4" bestFit="1" customWidth="1"/>
    <col min="13574" max="13574" width="9" style="4" customWidth="1"/>
    <col min="13575" max="13575" width="12.7109375" style="4" customWidth="1"/>
    <col min="13576" max="13824" width="9.140625" style="4"/>
    <col min="13825" max="13825" width="3.85546875" style="4" customWidth="1"/>
    <col min="13826" max="13826" width="19.42578125" style="4" customWidth="1"/>
    <col min="13827" max="13827" width="32.7109375" style="4" customWidth="1"/>
    <col min="13828" max="13828" width="15.140625" style="4" customWidth="1"/>
    <col min="13829" max="13829" width="10.42578125" style="4" bestFit="1" customWidth="1"/>
    <col min="13830" max="13830" width="9" style="4" customWidth="1"/>
    <col min="13831" max="13831" width="12.7109375" style="4" customWidth="1"/>
    <col min="13832" max="14080" width="9.140625" style="4"/>
    <col min="14081" max="14081" width="3.85546875" style="4" customWidth="1"/>
    <col min="14082" max="14082" width="19.42578125" style="4" customWidth="1"/>
    <col min="14083" max="14083" width="32.7109375" style="4" customWidth="1"/>
    <col min="14084" max="14084" width="15.140625" style="4" customWidth="1"/>
    <col min="14085" max="14085" width="10.42578125" style="4" bestFit="1" customWidth="1"/>
    <col min="14086" max="14086" width="9" style="4" customWidth="1"/>
    <col min="14087" max="14087" width="12.7109375" style="4" customWidth="1"/>
    <col min="14088" max="14336" width="9.140625" style="4"/>
    <col min="14337" max="14337" width="3.85546875" style="4" customWidth="1"/>
    <col min="14338" max="14338" width="19.42578125" style="4" customWidth="1"/>
    <col min="14339" max="14339" width="32.7109375" style="4" customWidth="1"/>
    <col min="14340" max="14340" width="15.140625" style="4" customWidth="1"/>
    <col min="14341" max="14341" width="10.42578125" style="4" bestFit="1" customWidth="1"/>
    <col min="14342" max="14342" width="9" style="4" customWidth="1"/>
    <col min="14343" max="14343" width="12.7109375" style="4" customWidth="1"/>
    <col min="14344" max="14592" width="9.140625" style="4"/>
    <col min="14593" max="14593" width="3.85546875" style="4" customWidth="1"/>
    <col min="14594" max="14594" width="19.42578125" style="4" customWidth="1"/>
    <col min="14595" max="14595" width="32.7109375" style="4" customWidth="1"/>
    <col min="14596" max="14596" width="15.140625" style="4" customWidth="1"/>
    <col min="14597" max="14597" width="10.42578125" style="4" bestFit="1" customWidth="1"/>
    <col min="14598" max="14598" width="9" style="4" customWidth="1"/>
    <col min="14599" max="14599" width="12.7109375" style="4" customWidth="1"/>
    <col min="14600" max="14848" width="9.140625" style="4"/>
    <col min="14849" max="14849" width="3.85546875" style="4" customWidth="1"/>
    <col min="14850" max="14850" width="19.42578125" style="4" customWidth="1"/>
    <col min="14851" max="14851" width="32.7109375" style="4" customWidth="1"/>
    <col min="14852" max="14852" width="15.140625" style="4" customWidth="1"/>
    <col min="14853" max="14853" width="10.42578125" style="4" bestFit="1" customWidth="1"/>
    <col min="14854" max="14854" width="9" style="4" customWidth="1"/>
    <col min="14855" max="14855" width="12.7109375" style="4" customWidth="1"/>
    <col min="14856" max="15104" width="9.140625" style="4"/>
    <col min="15105" max="15105" width="3.85546875" style="4" customWidth="1"/>
    <col min="15106" max="15106" width="19.42578125" style="4" customWidth="1"/>
    <col min="15107" max="15107" width="32.7109375" style="4" customWidth="1"/>
    <col min="15108" max="15108" width="15.140625" style="4" customWidth="1"/>
    <col min="15109" max="15109" width="10.42578125" style="4" bestFit="1" customWidth="1"/>
    <col min="15110" max="15110" width="9" style="4" customWidth="1"/>
    <col min="15111" max="15111" width="12.7109375" style="4" customWidth="1"/>
    <col min="15112" max="15360" width="9.140625" style="4"/>
    <col min="15361" max="15361" width="3.85546875" style="4" customWidth="1"/>
    <col min="15362" max="15362" width="19.42578125" style="4" customWidth="1"/>
    <col min="15363" max="15363" width="32.7109375" style="4" customWidth="1"/>
    <col min="15364" max="15364" width="15.140625" style="4" customWidth="1"/>
    <col min="15365" max="15365" width="10.42578125" style="4" bestFit="1" customWidth="1"/>
    <col min="15366" max="15366" width="9" style="4" customWidth="1"/>
    <col min="15367" max="15367" width="12.7109375" style="4" customWidth="1"/>
    <col min="15368" max="15616" width="9.140625" style="4"/>
    <col min="15617" max="15617" width="3.85546875" style="4" customWidth="1"/>
    <col min="15618" max="15618" width="19.42578125" style="4" customWidth="1"/>
    <col min="15619" max="15619" width="32.7109375" style="4" customWidth="1"/>
    <col min="15620" max="15620" width="15.140625" style="4" customWidth="1"/>
    <col min="15621" max="15621" width="10.42578125" style="4" bestFit="1" customWidth="1"/>
    <col min="15622" max="15622" width="9" style="4" customWidth="1"/>
    <col min="15623" max="15623" width="12.7109375" style="4" customWidth="1"/>
    <col min="15624" max="15872" width="9.140625" style="4"/>
    <col min="15873" max="15873" width="3.85546875" style="4" customWidth="1"/>
    <col min="15874" max="15874" width="19.42578125" style="4" customWidth="1"/>
    <col min="15875" max="15875" width="32.7109375" style="4" customWidth="1"/>
    <col min="15876" max="15876" width="15.140625" style="4" customWidth="1"/>
    <col min="15877" max="15877" width="10.42578125" style="4" bestFit="1" customWidth="1"/>
    <col min="15878" max="15878" width="9" style="4" customWidth="1"/>
    <col min="15879" max="15879" width="12.7109375" style="4" customWidth="1"/>
    <col min="15880" max="16128" width="9.140625" style="4"/>
    <col min="16129" max="16129" width="3.85546875" style="4" customWidth="1"/>
    <col min="16130" max="16130" width="19.42578125" style="4" customWidth="1"/>
    <col min="16131" max="16131" width="32.7109375" style="4" customWidth="1"/>
    <col min="16132" max="16132" width="15.140625" style="4" customWidth="1"/>
    <col min="16133" max="16133" width="10.42578125" style="4" bestFit="1" customWidth="1"/>
    <col min="16134" max="16134" width="9" style="4" customWidth="1"/>
    <col min="16135" max="16135" width="12.7109375" style="4" customWidth="1"/>
    <col min="16136" max="16384" width="9.140625" style="4"/>
  </cols>
  <sheetData>
    <row r="1" spans="1:7" ht="16.5">
      <c r="A1" s="877" t="s">
        <v>1944</v>
      </c>
      <c r="B1" s="877"/>
      <c r="C1" s="877"/>
      <c r="D1" s="877"/>
      <c r="E1" s="877"/>
      <c r="F1" s="877"/>
      <c r="G1" s="877"/>
    </row>
    <row r="2" spans="1:7" ht="16.5">
      <c r="A2" s="877"/>
      <c r="B2" s="877"/>
      <c r="C2" s="877"/>
      <c r="D2" s="877"/>
      <c r="E2" s="877"/>
      <c r="F2" s="877"/>
      <c r="G2" s="877"/>
    </row>
    <row r="3" spans="1:7" ht="16.5">
      <c r="A3" s="877" t="s">
        <v>1945</v>
      </c>
      <c r="B3" s="877"/>
      <c r="C3" s="877"/>
      <c r="D3" s="877"/>
      <c r="E3" s="877"/>
      <c r="F3" s="877"/>
      <c r="G3" s="877"/>
    </row>
    <row r="4" spans="1:7" ht="26.25" customHeight="1">
      <c r="A4" s="877" t="s">
        <v>1946</v>
      </c>
      <c r="B4" s="877"/>
      <c r="C4" s="877"/>
      <c r="D4" s="877"/>
      <c r="E4" s="877"/>
      <c r="F4" s="877"/>
      <c r="G4" s="877"/>
    </row>
    <row r="5" spans="1:7" ht="13.5" thickBot="1">
      <c r="A5" s="4" t="s">
        <v>1947</v>
      </c>
    </row>
    <row r="6" spans="1:7" ht="30.75" customHeight="1">
      <c r="A6" s="5" t="s">
        <v>1479</v>
      </c>
      <c r="B6" s="6" t="s">
        <v>1948</v>
      </c>
      <c r="C6" s="6" t="s">
        <v>1949</v>
      </c>
      <c r="D6" s="6" t="s">
        <v>1950</v>
      </c>
      <c r="E6" s="7" t="s">
        <v>1951</v>
      </c>
      <c r="F6" s="7" t="s">
        <v>1952</v>
      </c>
      <c r="G6" s="8" t="s">
        <v>1953</v>
      </c>
    </row>
    <row r="7" spans="1:7" ht="23.25" customHeight="1">
      <c r="A7" s="9">
        <v>1</v>
      </c>
      <c r="B7" s="875" t="s">
        <v>1954</v>
      </c>
      <c r="C7" s="10" t="s">
        <v>1955</v>
      </c>
      <c r="D7" s="11"/>
      <c r="E7" s="12"/>
      <c r="F7" s="12"/>
      <c r="G7" s="13"/>
    </row>
    <row r="8" spans="1:7" ht="20.100000000000001" customHeight="1">
      <c r="A8" s="14">
        <v>2</v>
      </c>
      <c r="B8" s="876"/>
      <c r="C8" s="10" t="s">
        <v>1956</v>
      </c>
      <c r="D8" s="15"/>
      <c r="E8" s="16"/>
      <c r="F8" s="17"/>
      <c r="G8" s="18"/>
    </row>
    <row r="9" spans="1:7" ht="20.100000000000001" customHeight="1">
      <c r="A9" s="9">
        <v>3</v>
      </c>
      <c r="B9" s="876"/>
      <c r="C9" s="10" t="s">
        <v>1957</v>
      </c>
      <c r="D9" s="15"/>
      <c r="E9" s="16"/>
      <c r="F9" s="17"/>
      <c r="G9" s="18"/>
    </row>
    <row r="10" spans="1:7" ht="20.100000000000001" customHeight="1">
      <c r="A10" s="14">
        <v>4</v>
      </c>
      <c r="B10" s="876"/>
      <c r="C10" s="10" t="s">
        <v>1958</v>
      </c>
      <c r="D10" s="15"/>
      <c r="E10" s="16"/>
      <c r="F10" s="17"/>
      <c r="G10" s="18"/>
    </row>
    <row r="11" spans="1:7" ht="20.100000000000001" customHeight="1">
      <c r="A11" s="9">
        <v>5</v>
      </c>
      <c r="B11" s="876"/>
      <c r="C11" s="10" t="s">
        <v>1959</v>
      </c>
      <c r="D11" s="15"/>
      <c r="E11" s="16"/>
      <c r="F11" s="17"/>
      <c r="G11" s="18"/>
    </row>
    <row r="12" spans="1:7" ht="20.100000000000001" customHeight="1">
      <c r="A12" s="14">
        <v>6</v>
      </c>
      <c r="B12" s="876"/>
      <c r="C12" s="10" t="s">
        <v>1960</v>
      </c>
      <c r="D12" s="15"/>
      <c r="E12" s="16"/>
      <c r="F12" s="17"/>
      <c r="G12" s="18"/>
    </row>
    <row r="13" spans="1:7" ht="20.100000000000001" customHeight="1">
      <c r="A13" s="9">
        <v>7</v>
      </c>
      <c r="B13" s="876"/>
      <c r="C13" s="10" t="s">
        <v>1961</v>
      </c>
      <c r="D13" s="15"/>
      <c r="E13" s="16"/>
      <c r="F13" s="17"/>
      <c r="G13" s="18"/>
    </row>
    <row r="14" spans="1:7" ht="20.100000000000001" customHeight="1">
      <c r="A14" s="14">
        <v>8</v>
      </c>
      <c r="B14" s="876"/>
      <c r="C14" s="10" t="s">
        <v>1962</v>
      </c>
      <c r="D14" s="15"/>
      <c r="E14" s="16"/>
      <c r="F14" s="17"/>
      <c r="G14" s="18"/>
    </row>
    <row r="15" spans="1:7" ht="20.100000000000001" customHeight="1">
      <c r="A15" s="9">
        <v>9</v>
      </c>
      <c r="B15" s="878"/>
      <c r="C15" s="19" t="s">
        <v>1963</v>
      </c>
      <c r="D15" s="15"/>
      <c r="E15" s="16"/>
      <c r="F15" s="17"/>
      <c r="G15" s="18"/>
    </row>
    <row r="16" spans="1:7" ht="33.75" customHeight="1">
      <c r="A16" s="14">
        <v>10</v>
      </c>
      <c r="B16" s="875" t="s">
        <v>1964</v>
      </c>
      <c r="C16" s="19" t="s">
        <v>1965</v>
      </c>
      <c r="D16" s="15"/>
      <c r="E16" s="16"/>
      <c r="F16" s="17"/>
      <c r="G16" s="18"/>
    </row>
    <row r="17" spans="1:11" ht="33.75" customHeight="1">
      <c r="A17" s="9">
        <v>11</v>
      </c>
      <c r="B17" s="876"/>
      <c r="C17" s="19" t="s">
        <v>1966</v>
      </c>
      <c r="D17" s="15"/>
      <c r="E17" s="16"/>
      <c r="F17" s="17"/>
      <c r="G17" s="18"/>
    </row>
    <row r="18" spans="1:11" ht="33.75" customHeight="1">
      <c r="A18" s="14">
        <v>12</v>
      </c>
      <c r="B18" s="876"/>
      <c r="C18" s="19" t="s">
        <v>1967</v>
      </c>
      <c r="D18" s="15"/>
      <c r="E18" s="16"/>
      <c r="F18" s="17"/>
      <c r="G18" s="18"/>
    </row>
    <row r="19" spans="1:11" ht="20.100000000000001" customHeight="1">
      <c r="A19" s="14">
        <v>14</v>
      </c>
      <c r="B19" s="875" t="s">
        <v>1968</v>
      </c>
      <c r="C19" s="10" t="s">
        <v>1969</v>
      </c>
      <c r="D19" s="15"/>
      <c r="E19" s="16"/>
      <c r="F19" s="17"/>
      <c r="G19" s="18"/>
    </row>
    <row r="20" spans="1:11" ht="20.100000000000001" customHeight="1">
      <c r="A20" s="9">
        <v>15</v>
      </c>
      <c r="B20" s="876"/>
      <c r="C20" s="10" t="s">
        <v>1970</v>
      </c>
      <c r="D20" s="15"/>
      <c r="E20" s="16"/>
      <c r="F20" s="17"/>
      <c r="G20" s="18"/>
    </row>
    <row r="21" spans="1:11" ht="20.100000000000001" customHeight="1">
      <c r="A21" s="14">
        <v>16</v>
      </c>
      <c r="B21" s="876"/>
      <c r="C21" s="19" t="s">
        <v>1971</v>
      </c>
      <c r="D21" s="15"/>
      <c r="E21" s="16"/>
      <c r="F21" s="17"/>
      <c r="G21" s="18"/>
    </row>
    <row r="22" spans="1:11" ht="20.100000000000001" customHeight="1">
      <c r="A22" s="9">
        <v>17</v>
      </c>
      <c r="B22" s="876"/>
      <c r="C22" s="19" t="s">
        <v>1972</v>
      </c>
      <c r="D22" s="15"/>
      <c r="E22" s="16"/>
      <c r="F22" s="17"/>
      <c r="G22" s="18"/>
    </row>
    <row r="23" spans="1:11" ht="20.100000000000001" customHeight="1">
      <c r="A23" s="14">
        <v>18</v>
      </c>
      <c r="B23" s="876"/>
      <c r="C23" s="19" t="s">
        <v>1973</v>
      </c>
      <c r="D23" s="15"/>
      <c r="E23" s="16"/>
      <c r="F23" s="17"/>
      <c r="G23" s="18"/>
    </row>
    <row r="24" spans="1:11" ht="20.100000000000001" customHeight="1">
      <c r="A24" s="9">
        <v>19</v>
      </c>
      <c r="B24" s="876"/>
      <c r="C24" s="19" t="s">
        <v>1974</v>
      </c>
      <c r="D24" s="15"/>
      <c r="E24" s="16"/>
      <c r="F24" s="17"/>
      <c r="G24" s="18"/>
    </row>
    <row r="25" spans="1:11" ht="20.100000000000001" customHeight="1">
      <c r="A25" s="14">
        <v>20</v>
      </c>
      <c r="B25" s="876"/>
      <c r="C25" s="19" t="s">
        <v>1975</v>
      </c>
      <c r="D25" s="15"/>
      <c r="E25" s="16"/>
      <c r="F25" s="17"/>
      <c r="G25" s="18"/>
    </row>
    <row r="26" spans="1:11" ht="20.100000000000001" customHeight="1">
      <c r="A26" s="14">
        <v>22</v>
      </c>
      <c r="B26" s="876"/>
      <c r="C26" s="19" t="s">
        <v>1976</v>
      </c>
      <c r="D26" s="15"/>
      <c r="E26" s="16"/>
      <c r="F26" s="17"/>
      <c r="G26" s="18"/>
    </row>
    <row r="27" spans="1:11" ht="27" customHeight="1">
      <c r="A27" s="879" t="s">
        <v>1977</v>
      </c>
      <c r="B27" s="880"/>
      <c r="C27" s="880"/>
      <c r="D27" s="880" t="s">
        <v>1978</v>
      </c>
      <c r="E27" s="880"/>
      <c r="F27" s="880"/>
      <c r="G27" s="881"/>
    </row>
    <row r="28" spans="1:11" ht="20.100000000000001" customHeight="1">
      <c r="A28" s="879"/>
      <c r="B28" s="880"/>
      <c r="C28" s="880"/>
      <c r="D28" s="880"/>
      <c r="E28" s="880"/>
      <c r="F28" s="880"/>
      <c r="G28" s="881"/>
    </row>
    <row r="29" spans="1:11" ht="30" customHeight="1">
      <c r="A29" s="879" t="s">
        <v>1979</v>
      </c>
      <c r="B29" s="880"/>
      <c r="C29" s="880"/>
      <c r="D29" s="880"/>
      <c r="E29" s="880"/>
      <c r="F29" s="880"/>
      <c r="G29" s="881"/>
    </row>
    <row r="30" spans="1:11" ht="84" customHeight="1" thickBot="1">
      <c r="A30" s="884"/>
      <c r="B30" s="882"/>
      <c r="C30" s="882"/>
      <c r="D30" s="882"/>
      <c r="E30" s="882"/>
      <c r="F30" s="882"/>
      <c r="G30" s="883"/>
    </row>
    <row r="31" spans="1:11" s="22" customFormat="1" ht="35.25" customHeight="1">
      <c r="A31" s="885" t="s">
        <v>1980</v>
      </c>
      <c r="B31" s="885"/>
      <c r="C31" s="886" t="s">
        <v>1981</v>
      </c>
      <c r="D31" s="886"/>
      <c r="E31" s="886" t="s">
        <v>1982</v>
      </c>
      <c r="F31" s="886"/>
      <c r="G31" s="886"/>
      <c r="H31" s="20"/>
      <c r="I31" s="20"/>
      <c r="J31" s="20"/>
      <c r="K31" s="21"/>
    </row>
    <row r="32" spans="1:11">
      <c r="A32" s="23"/>
      <c r="B32" s="23"/>
      <c r="C32" s="23"/>
      <c r="D32" s="23"/>
      <c r="E32" s="23"/>
      <c r="F32" s="23"/>
      <c r="G32" s="23"/>
    </row>
    <row r="33" spans="1:7">
      <c r="A33" s="23"/>
      <c r="B33" s="23"/>
      <c r="C33" s="23"/>
      <c r="D33" s="23"/>
      <c r="E33" s="23"/>
      <c r="F33" s="23"/>
      <c r="G33" s="23"/>
    </row>
    <row r="34" spans="1:7">
      <c r="A34" s="23"/>
      <c r="B34" s="23"/>
      <c r="C34" s="23"/>
      <c r="D34" s="23"/>
      <c r="E34" s="23"/>
      <c r="F34" s="23"/>
      <c r="G34" s="23"/>
    </row>
    <row r="35" spans="1:7">
      <c r="A35" s="23"/>
      <c r="B35" s="23"/>
      <c r="C35" s="23"/>
      <c r="D35" s="23"/>
      <c r="E35" s="23"/>
      <c r="F35" s="23"/>
      <c r="G35" s="23"/>
    </row>
    <row r="36" spans="1:7">
      <c r="A36" s="23"/>
      <c r="B36" s="23"/>
      <c r="C36" s="23"/>
      <c r="D36" s="23"/>
      <c r="E36" s="23"/>
      <c r="F36" s="23"/>
      <c r="G36" s="23"/>
    </row>
    <row r="37" spans="1:7">
      <c r="A37" s="23"/>
      <c r="B37" s="23"/>
      <c r="C37" s="23"/>
      <c r="D37" s="23"/>
      <c r="E37" s="23"/>
      <c r="F37" s="23"/>
      <c r="G37" s="23"/>
    </row>
    <row r="38" spans="1:7">
      <c r="A38" s="23"/>
      <c r="B38" s="23"/>
      <c r="C38" s="23"/>
      <c r="D38" s="23"/>
      <c r="E38" s="23"/>
      <c r="F38" s="23"/>
      <c r="G38" s="23"/>
    </row>
    <row r="39" spans="1:7">
      <c r="A39" s="23"/>
      <c r="B39" s="23"/>
      <c r="C39" s="23"/>
      <c r="D39" s="23"/>
      <c r="E39" s="23"/>
      <c r="F39" s="23"/>
      <c r="G39" s="23"/>
    </row>
    <row r="40" spans="1:7">
      <c r="A40" s="23"/>
      <c r="B40" s="23"/>
      <c r="C40" s="23"/>
      <c r="D40" s="23"/>
      <c r="E40" s="23"/>
      <c r="F40" s="23"/>
      <c r="G40" s="23"/>
    </row>
    <row r="41" spans="1:7">
      <c r="A41" s="23"/>
      <c r="B41" s="23"/>
      <c r="C41" s="23"/>
      <c r="D41" s="23"/>
      <c r="E41" s="23"/>
      <c r="F41" s="23"/>
      <c r="G41" s="23"/>
    </row>
    <row r="42" spans="1:7">
      <c r="A42" s="23"/>
      <c r="B42" s="23"/>
      <c r="C42" s="23"/>
      <c r="D42" s="23"/>
      <c r="E42" s="23"/>
      <c r="F42" s="23"/>
      <c r="G42" s="23"/>
    </row>
    <row r="43" spans="1:7">
      <c r="A43" s="23"/>
      <c r="B43" s="23"/>
      <c r="C43" s="23"/>
      <c r="D43" s="23"/>
      <c r="E43" s="23"/>
      <c r="F43" s="23"/>
      <c r="G43" s="23"/>
    </row>
    <row r="44" spans="1:7">
      <c r="A44" s="23"/>
      <c r="B44" s="23"/>
      <c r="C44" s="23"/>
      <c r="D44" s="23"/>
      <c r="E44" s="23"/>
      <c r="F44" s="23"/>
      <c r="G44" s="23"/>
    </row>
    <row r="45" spans="1:7">
      <c r="A45" s="23"/>
      <c r="B45" s="23"/>
      <c r="C45" s="23"/>
      <c r="D45" s="23"/>
      <c r="E45" s="23"/>
      <c r="F45" s="23"/>
      <c r="G45" s="23"/>
    </row>
    <row r="46" spans="1:7">
      <c r="A46" s="23"/>
      <c r="B46" s="23"/>
      <c r="C46" s="23"/>
      <c r="D46" s="23"/>
      <c r="E46" s="23"/>
      <c r="F46" s="23"/>
      <c r="G46" s="23"/>
    </row>
    <row r="47" spans="1:7">
      <c r="A47" s="23"/>
      <c r="B47" s="23"/>
      <c r="C47" s="23"/>
      <c r="D47" s="23"/>
      <c r="E47" s="23"/>
      <c r="F47" s="23"/>
      <c r="G47" s="23"/>
    </row>
    <row r="48" spans="1:7">
      <c r="A48" s="23"/>
      <c r="B48" s="23"/>
      <c r="C48" s="23"/>
      <c r="D48" s="23"/>
      <c r="E48" s="23"/>
      <c r="F48" s="23"/>
      <c r="G48" s="23"/>
    </row>
    <row r="49" spans="1:7">
      <c r="A49" s="23"/>
      <c r="B49" s="23"/>
      <c r="C49" s="23"/>
      <c r="D49" s="23"/>
      <c r="E49" s="23"/>
      <c r="F49" s="23"/>
      <c r="G49" s="23"/>
    </row>
    <row r="50" spans="1:7">
      <c r="A50" s="23"/>
      <c r="B50" s="23"/>
      <c r="C50" s="23"/>
      <c r="D50" s="23"/>
      <c r="E50" s="23"/>
      <c r="F50" s="23"/>
      <c r="G50" s="23"/>
    </row>
    <row r="51" spans="1:7">
      <c r="A51" s="23"/>
      <c r="B51" s="23"/>
      <c r="C51" s="23"/>
      <c r="D51" s="23"/>
      <c r="E51" s="23"/>
      <c r="F51" s="23"/>
      <c r="G51" s="23"/>
    </row>
    <row r="52" spans="1:7">
      <c r="A52" s="23"/>
      <c r="B52" s="23"/>
      <c r="C52" s="23"/>
      <c r="D52" s="23"/>
      <c r="E52" s="23"/>
      <c r="F52" s="23"/>
      <c r="G52" s="23"/>
    </row>
    <row r="53" spans="1:7">
      <c r="A53" s="23"/>
      <c r="B53" s="23"/>
      <c r="C53" s="23"/>
      <c r="D53" s="23"/>
      <c r="E53" s="23"/>
      <c r="F53" s="23"/>
      <c r="G53" s="23"/>
    </row>
    <row r="54" spans="1:7">
      <c r="A54" s="23"/>
      <c r="B54" s="23"/>
      <c r="C54" s="23"/>
      <c r="D54" s="23"/>
      <c r="E54" s="23"/>
      <c r="F54" s="23"/>
      <c r="G54" s="23"/>
    </row>
    <row r="55" spans="1:7">
      <c r="A55" s="23"/>
      <c r="B55" s="23"/>
      <c r="C55" s="23"/>
      <c r="D55" s="23"/>
      <c r="E55" s="23"/>
      <c r="F55" s="23"/>
      <c r="G55" s="23"/>
    </row>
    <row r="56" spans="1:7">
      <c r="A56" s="23"/>
      <c r="B56" s="23"/>
      <c r="C56" s="23"/>
      <c r="D56" s="23"/>
      <c r="E56" s="23"/>
      <c r="F56" s="23"/>
      <c r="G56" s="23"/>
    </row>
    <row r="57" spans="1:7">
      <c r="A57" s="23"/>
      <c r="B57" s="23"/>
      <c r="C57" s="23"/>
      <c r="D57" s="23"/>
      <c r="E57" s="23"/>
      <c r="F57" s="23"/>
      <c r="G57" s="23"/>
    </row>
    <row r="58" spans="1:7">
      <c r="A58" s="23"/>
      <c r="B58" s="23"/>
      <c r="C58" s="23"/>
      <c r="D58" s="23"/>
      <c r="E58" s="23"/>
      <c r="F58" s="23"/>
      <c r="G58" s="23"/>
    </row>
    <row r="59" spans="1:7">
      <c r="A59" s="23"/>
      <c r="B59" s="23"/>
      <c r="C59" s="23"/>
      <c r="D59" s="23"/>
      <c r="E59" s="23"/>
      <c r="F59" s="23"/>
      <c r="G59" s="23"/>
    </row>
    <row r="60" spans="1:7">
      <c r="A60" s="23"/>
      <c r="B60" s="23"/>
      <c r="C60" s="23"/>
      <c r="D60" s="23"/>
      <c r="E60" s="23"/>
      <c r="F60" s="23"/>
      <c r="G60" s="23"/>
    </row>
  </sheetData>
  <mergeCells count="13">
    <mergeCell ref="B19:B26"/>
    <mergeCell ref="A27:C28"/>
    <mergeCell ref="D27:G30"/>
    <mergeCell ref="A29:C30"/>
    <mergeCell ref="A31:B31"/>
    <mergeCell ref="C31:D31"/>
    <mergeCell ref="E31:G31"/>
    <mergeCell ref="B16:B18"/>
    <mergeCell ref="A1:G1"/>
    <mergeCell ref="A2:G2"/>
    <mergeCell ref="A3:G3"/>
    <mergeCell ref="A4:G4"/>
    <mergeCell ref="B7:B15"/>
  </mergeCells>
  <printOptions horizontalCentered="1" verticalCentered="1"/>
  <pageMargins left="0" right="0" top="0" bottom="0" header="0.51181102362204722" footer="0.51181102362204722"/>
  <pageSetup paperSize="9" scale="88"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Z9"/>
  <sheetViews>
    <sheetView rightToLeft="1" workbookViewId="0">
      <selection sqref="A1:O2"/>
    </sheetView>
  </sheetViews>
  <sheetFormatPr defaultRowHeight="12.75"/>
  <cols>
    <col min="1" max="1" width="15.28515625" style="24" customWidth="1"/>
    <col min="2" max="2" width="34.5703125" style="24" customWidth="1"/>
    <col min="3" max="3" width="30.42578125" style="24" customWidth="1"/>
    <col min="4" max="4" width="25.28515625" style="24" customWidth="1"/>
    <col min="5" max="5" width="20" style="24" customWidth="1"/>
    <col min="6" max="7" width="25.28515625" style="24" customWidth="1"/>
    <col min="8" max="9" width="30.42578125" style="24" customWidth="1"/>
    <col min="10" max="10" width="25.28515625" style="24" customWidth="1"/>
    <col min="11" max="11" width="20" style="24" customWidth="1"/>
    <col min="12" max="13" width="25.28515625" style="24" customWidth="1"/>
    <col min="14" max="14" width="22.140625" style="24" customWidth="1"/>
    <col min="15" max="15" width="13.7109375" style="24" customWidth="1"/>
    <col min="16" max="260" width="9.140625" style="24"/>
    <col min="261" max="262" width="9.140625" style="22"/>
    <col min="263" max="263" width="15.28515625" style="22" customWidth="1"/>
    <col min="264" max="264" width="33" style="22" customWidth="1"/>
    <col min="265" max="271" width="13.7109375" style="22" customWidth="1"/>
    <col min="272" max="518" width="9.140625" style="22"/>
    <col min="519" max="519" width="15.28515625" style="22" customWidth="1"/>
    <col min="520" max="520" width="33" style="22" customWidth="1"/>
    <col min="521" max="527" width="13.7109375" style="22" customWidth="1"/>
    <col min="528" max="774" width="9.140625" style="22"/>
    <col min="775" max="775" width="15.28515625" style="22" customWidth="1"/>
    <col min="776" max="776" width="33" style="22" customWidth="1"/>
    <col min="777" max="783" width="13.7109375" style="22" customWidth="1"/>
    <col min="784" max="1030" width="9.140625" style="22"/>
    <col min="1031" max="1031" width="15.28515625" style="22" customWidth="1"/>
    <col min="1032" max="1032" width="33" style="22" customWidth="1"/>
    <col min="1033" max="1039" width="13.7109375" style="22" customWidth="1"/>
    <col min="1040" max="1286" width="9.140625" style="22"/>
    <col min="1287" max="1287" width="15.28515625" style="22" customWidth="1"/>
    <col min="1288" max="1288" width="33" style="22" customWidth="1"/>
    <col min="1289" max="1295" width="13.7109375" style="22" customWidth="1"/>
    <col min="1296" max="1542" width="9.140625" style="22"/>
    <col min="1543" max="1543" width="15.28515625" style="22" customWidth="1"/>
    <col min="1544" max="1544" width="33" style="22" customWidth="1"/>
    <col min="1545" max="1551" width="13.7109375" style="22" customWidth="1"/>
    <col min="1552" max="1798" width="9.140625" style="22"/>
    <col min="1799" max="1799" width="15.28515625" style="22" customWidth="1"/>
    <col min="1800" max="1800" width="33" style="22" customWidth="1"/>
    <col min="1801" max="1807" width="13.7109375" style="22" customWidth="1"/>
    <col min="1808" max="2054" width="9.140625" style="22"/>
    <col min="2055" max="2055" width="15.28515625" style="22" customWidth="1"/>
    <col min="2056" max="2056" width="33" style="22" customWidth="1"/>
    <col min="2057" max="2063" width="13.7109375" style="22" customWidth="1"/>
    <col min="2064" max="2310" width="9.140625" style="22"/>
    <col min="2311" max="2311" width="15.28515625" style="22" customWidth="1"/>
    <col min="2312" max="2312" width="33" style="22" customWidth="1"/>
    <col min="2313" max="2319" width="13.7109375" style="22" customWidth="1"/>
    <col min="2320" max="2566" width="9.140625" style="22"/>
    <col min="2567" max="2567" width="15.28515625" style="22" customWidth="1"/>
    <col min="2568" max="2568" width="33" style="22" customWidth="1"/>
    <col min="2569" max="2575" width="13.7109375" style="22" customWidth="1"/>
    <col min="2576" max="2822" width="9.140625" style="22"/>
    <col min="2823" max="2823" width="15.28515625" style="22" customWidth="1"/>
    <col min="2824" max="2824" width="33" style="22" customWidth="1"/>
    <col min="2825" max="2831" width="13.7109375" style="22" customWidth="1"/>
    <col min="2832" max="3078" width="9.140625" style="22"/>
    <col min="3079" max="3079" width="15.28515625" style="22" customWidth="1"/>
    <col min="3080" max="3080" width="33" style="22" customWidth="1"/>
    <col min="3081" max="3087" width="13.7109375" style="22" customWidth="1"/>
    <col min="3088" max="3334" width="9.140625" style="22"/>
    <col min="3335" max="3335" width="15.28515625" style="22" customWidth="1"/>
    <col min="3336" max="3336" width="33" style="22" customWidth="1"/>
    <col min="3337" max="3343" width="13.7109375" style="22" customWidth="1"/>
    <col min="3344" max="3590" width="9.140625" style="22"/>
    <col min="3591" max="3591" width="15.28515625" style="22" customWidth="1"/>
    <col min="3592" max="3592" width="33" style="22" customWidth="1"/>
    <col min="3593" max="3599" width="13.7109375" style="22" customWidth="1"/>
    <col min="3600" max="3846" width="9.140625" style="22"/>
    <col min="3847" max="3847" width="15.28515625" style="22" customWidth="1"/>
    <col min="3848" max="3848" width="33" style="22" customWidth="1"/>
    <col min="3849" max="3855" width="13.7109375" style="22" customWidth="1"/>
    <col min="3856" max="4102" width="9.140625" style="22"/>
    <col min="4103" max="4103" width="15.28515625" style="22" customWidth="1"/>
    <col min="4104" max="4104" width="33" style="22" customWidth="1"/>
    <col min="4105" max="4111" width="13.7109375" style="22" customWidth="1"/>
    <col min="4112" max="4358" width="9.140625" style="22"/>
    <col min="4359" max="4359" width="15.28515625" style="22" customWidth="1"/>
    <col min="4360" max="4360" width="33" style="22" customWidth="1"/>
    <col min="4361" max="4367" width="13.7109375" style="22" customWidth="1"/>
    <col min="4368" max="4614" width="9.140625" style="22"/>
    <col min="4615" max="4615" width="15.28515625" style="22" customWidth="1"/>
    <col min="4616" max="4616" width="33" style="22" customWidth="1"/>
    <col min="4617" max="4623" width="13.7109375" style="22" customWidth="1"/>
    <col min="4624" max="4870" width="9.140625" style="22"/>
    <col min="4871" max="4871" width="15.28515625" style="22" customWidth="1"/>
    <col min="4872" max="4872" width="33" style="22" customWidth="1"/>
    <col min="4873" max="4879" width="13.7109375" style="22" customWidth="1"/>
    <col min="4880" max="5126" width="9.140625" style="22"/>
    <col min="5127" max="5127" width="15.28515625" style="22" customWidth="1"/>
    <col min="5128" max="5128" width="33" style="22" customWidth="1"/>
    <col min="5129" max="5135" width="13.7109375" style="22" customWidth="1"/>
    <col min="5136" max="5382" width="9.140625" style="22"/>
    <col min="5383" max="5383" width="15.28515625" style="22" customWidth="1"/>
    <col min="5384" max="5384" width="33" style="22" customWidth="1"/>
    <col min="5385" max="5391" width="13.7109375" style="22" customWidth="1"/>
    <col min="5392" max="5638" width="9.140625" style="22"/>
    <col min="5639" max="5639" width="15.28515625" style="22" customWidth="1"/>
    <col min="5640" max="5640" width="33" style="22" customWidth="1"/>
    <col min="5641" max="5647" width="13.7109375" style="22" customWidth="1"/>
    <col min="5648" max="5894" width="9.140625" style="22"/>
    <col min="5895" max="5895" width="15.28515625" style="22" customWidth="1"/>
    <col min="5896" max="5896" width="33" style="22" customWidth="1"/>
    <col min="5897" max="5903" width="13.7109375" style="22" customWidth="1"/>
    <col min="5904" max="6150" width="9.140625" style="22"/>
    <col min="6151" max="6151" width="15.28515625" style="22" customWidth="1"/>
    <col min="6152" max="6152" width="33" style="22" customWidth="1"/>
    <col min="6153" max="6159" width="13.7109375" style="22" customWidth="1"/>
    <col min="6160" max="6406" width="9.140625" style="22"/>
    <col min="6407" max="6407" width="15.28515625" style="22" customWidth="1"/>
    <col min="6408" max="6408" width="33" style="22" customWidth="1"/>
    <col min="6409" max="6415" width="13.7109375" style="22" customWidth="1"/>
    <col min="6416" max="6662" width="9.140625" style="22"/>
    <col min="6663" max="6663" width="15.28515625" style="22" customWidth="1"/>
    <col min="6664" max="6664" width="33" style="22" customWidth="1"/>
    <col min="6665" max="6671" width="13.7109375" style="22" customWidth="1"/>
    <col min="6672" max="6918" width="9.140625" style="22"/>
    <col min="6919" max="6919" width="15.28515625" style="22" customWidth="1"/>
    <col min="6920" max="6920" width="33" style="22" customWidth="1"/>
    <col min="6921" max="6927" width="13.7109375" style="22" customWidth="1"/>
    <col min="6928" max="7174" width="9.140625" style="22"/>
    <col min="7175" max="7175" width="15.28515625" style="22" customWidth="1"/>
    <col min="7176" max="7176" width="33" style="22" customWidth="1"/>
    <col min="7177" max="7183" width="13.7109375" style="22" customWidth="1"/>
    <col min="7184" max="7430" width="9.140625" style="22"/>
    <col min="7431" max="7431" width="15.28515625" style="22" customWidth="1"/>
    <col min="7432" max="7432" width="33" style="22" customWidth="1"/>
    <col min="7433" max="7439" width="13.7109375" style="22" customWidth="1"/>
    <col min="7440" max="7686" width="9.140625" style="22"/>
    <col min="7687" max="7687" width="15.28515625" style="22" customWidth="1"/>
    <col min="7688" max="7688" width="33" style="22" customWidth="1"/>
    <col min="7689" max="7695" width="13.7109375" style="22" customWidth="1"/>
    <col min="7696" max="7942" width="9.140625" style="22"/>
    <col min="7943" max="7943" width="15.28515625" style="22" customWidth="1"/>
    <col min="7944" max="7944" width="33" style="22" customWidth="1"/>
    <col min="7945" max="7951" width="13.7109375" style="22" customWidth="1"/>
    <col min="7952" max="8198" width="9.140625" style="22"/>
    <col min="8199" max="8199" width="15.28515625" style="22" customWidth="1"/>
    <col min="8200" max="8200" width="33" style="22" customWidth="1"/>
    <col min="8201" max="8207" width="13.7109375" style="22" customWidth="1"/>
    <col min="8208" max="8454" width="9.140625" style="22"/>
    <col min="8455" max="8455" width="15.28515625" style="22" customWidth="1"/>
    <col min="8456" max="8456" width="33" style="22" customWidth="1"/>
    <col min="8457" max="8463" width="13.7109375" style="22" customWidth="1"/>
    <col min="8464" max="8710" width="9.140625" style="22"/>
    <col min="8711" max="8711" width="15.28515625" style="22" customWidth="1"/>
    <col min="8712" max="8712" width="33" style="22" customWidth="1"/>
    <col min="8713" max="8719" width="13.7109375" style="22" customWidth="1"/>
    <col min="8720" max="8966" width="9.140625" style="22"/>
    <col min="8967" max="8967" width="15.28515625" style="22" customWidth="1"/>
    <col min="8968" max="8968" width="33" style="22" customWidth="1"/>
    <col min="8969" max="8975" width="13.7109375" style="22" customWidth="1"/>
    <col min="8976" max="9222" width="9.140625" style="22"/>
    <col min="9223" max="9223" width="15.28515625" style="22" customWidth="1"/>
    <col min="9224" max="9224" width="33" style="22" customWidth="1"/>
    <col min="9225" max="9231" width="13.7109375" style="22" customWidth="1"/>
    <col min="9232" max="9478" width="9.140625" style="22"/>
    <col min="9479" max="9479" width="15.28515625" style="22" customWidth="1"/>
    <col min="9480" max="9480" width="33" style="22" customWidth="1"/>
    <col min="9481" max="9487" width="13.7109375" style="22" customWidth="1"/>
    <col min="9488" max="9734" width="9.140625" style="22"/>
    <col min="9735" max="9735" width="15.28515625" style="22" customWidth="1"/>
    <col min="9736" max="9736" width="33" style="22" customWidth="1"/>
    <col min="9737" max="9743" width="13.7109375" style="22" customWidth="1"/>
    <col min="9744" max="9990" width="9.140625" style="22"/>
    <col min="9991" max="9991" width="15.28515625" style="22" customWidth="1"/>
    <col min="9992" max="9992" width="33" style="22" customWidth="1"/>
    <col min="9993" max="9999" width="13.7109375" style="22" customWidth="1"/>
    <col min="10000" max="10246" width="9.140625" style="22"/>
    <col min="10247" max="10247" width="15.28515625" style="22" customWidth="1"/>
    <col min="10248" max="10248" width="33" style="22" customWidth="1"/>
    <col min="10249" max="10255" width="13.7109375" style="22" customWidth="1"/>
    <col min="10256" max="10502" width="9.140625" style="22"/>
    <col min="10503" max="10503" width="15.28515625" style="22" customWidth="1"/>
    <col min="10504" max="10504" width="33" style="22" customWidth="1"/>
    <col min="10505" max="10511" width="13.7109375" style="22" customWidth="1"/>
    <col min="10512" max="10758" width="9.140625" style="22"/>
    <col min="10759" max="10759" width="15.28515625" style="22" customWidth="1"/>
    <col min="10760" max="10760" width="33" style="22" customWidth="1"/>
    <col min="10761" max="10767" width="13.7109375" style="22" customWidth="1"/>
    <col min="10768" max="11014" width="9.140625" style="22"/>
    <col min="11015" max="11015" width="15.28515625" style="22" customWidth="1"/>
    <col min="11016" max="11016" width="33" style="22" customWidth="1"/>
    <col min="11017" max="11023" width="13.7109375" style="22" customWidth="1"/>
    <col min="11024" max="11270" width="9.140625" style="22"/>
    <col min="11271" max="11271" width="15.28515625" style="22" customWidth="1"/>
    <col min="11272" max="11272" width="33" style="22" customWidth="1"/>
    <col min="11273" max="11279" width="13.7109375" style="22" customWidth="1"/>
    <col min="11280" max="11526" width="9.140625" style="22"/>
    <col min="11527" max="11527" width="15.28515625" style="22" customWidth="1"/>
    <col min="11528" max="11528" width="33" style="22" customWidth="1"/>
    <col min="11529" max="11535" width="13.7109375" style="22" customWidth="1"/>
    <col min="11536" max="11782" width="9.140625" style="22"/>
    <col min="11783" max="11783" width="15.28515625" style="22" customWidth="1"/>
    <col min="11784" max="11784" width="33" style="22" customWidth="1"/>
    <col min="11785" max="11791" width="13.7109375" style="22" customWidth="1"/>
    <col min="11792" max="12038" width="9.140625" style="22"/>
    <col min="12039" max="12039" width="15.28515625" style="22" customWidth="1"/>
    <col min="12040" max="12040" width="33" style="22" customWidth="1"/>
    <col min="12041" max="12047" width="13.7109375" style="22" customWidth="1"/>
    <col min="12048" max="12294" width="9.140625" style="22"/>
    <col min="12295" max="12295" width="15.28515625" style="22" customWidth="1"/>
    <col min="12296" max="12296" width="33" style="22" customWidth="1"/>
    <col min="12297" max="12303" width="13.7109375" style="22" customWidth="1"/>
    <col min="12304" max="12550" width="9.140625" style="22"/>
    <col min="12551" max="12551" width="15.28515625" style="22" customWidth="1"/>
    <col min="12552" max="12552" width="33" style="22" customWidth="1"/>
    <col min="12553" max="12559" width="13.7109375" style="22" customWidth="1"/>
    <col min="12560" max="12806" width="9.140625" style="22"/>
    <col min="12807" max="12807" width="15.28515625" style="22" customWidth="1"/>
    <col min="12808" max="12808" width="33" style="22" customWidth="1"/>
    <col min="12809" max="12815" width="13.7109375" style="22" customWidth="1"/>
    <col min="12816" max="13062" width="9.140625" style="22"/>
    <col min="13063" max="13063" width="15.28515625" style="22" customWidth="1"/>
    <col min="13064" max="13064" width="33" style="22" customWidth="1"/>
    <col min="13065" max="13071" width="13.7109375" style="22" customWidth="1"/>
    <col min="13072" max="13318" width="9.140625" style="22"/>
    <col min="13319" max="13319" width="15.28515625" style="22" customWidth="1"/>
    <col min="13320" max="13320" width="33" style="22" customWidth="1"/>
    <col min="13321" max="13327" width="13.7109375" style="22" customWidth="1"/>
    <col min="13328" max="13574" width="9.140625" style="22"/>
    <col min="13575" max="13575" width="15.28515625" style="22" customWidth="1"/>
    <col min="13576" max="13576" width="33" style="22" customWidth="1"/>
    <col min="13577" max="13583" width="13.7109375" style="22" customWidth="1"/>
    <col min="13584" max="13830" width="9.140625" style="22"/>
    <col min="13831" max="13831" width="15.28515625" style="22" customWidth="1"/>
    <col min="13832" max="13832" width="33" style="22" customWidth="1"/>
    <col min="13833" max="13839" width="13.7109375" style="22" customWidth="1"/>
    <col min="13840" max="14086" width="9.140625" style="22"/>
    <col min="14087" max="14087" width="15.28515625" style="22" customWidth="1"/>
    <col min="14088" max="14088" width="33" style="22" customWidth="1"/>
    <col min="14089" max="14095" width="13.7109375" style="22" customWidth="1"/>
    <col min="14096" max="14342" width="9.140625" style="22"/>
    <col min="14343" max="14343" width="15.28515625" style="22" customWidth="1"/>
    <col min="14344" max="14344" width="33" style="22" customWidth="1"/>
    <col min="14345" max="14351" width="13.7109375" style="22" customWidth="1"/>
    <col min="14352" max="14598" width="9.140625" style="22"/>
    <col min="14599" max="14599" width="15.28515625" style="22" customWidth="1"/>
    <col min="14600" max="14600" width="33" style="22" customWidth="1"/>
    <col min="14601" max="14607" width="13.7109375" style="22" customWidth="1"/>
    <col min="14608" max="14854" width="9.140625" style="22"/>
    <col min="14855" max="14855" width="15.28515625" style="22" customWidth="1"/>
    <col min="14856" max="14856" width="33" style="22" customWidth="1"/>
    <col min="14857" max="14863" width="13.7109375" style="22" customWidth="1"/>
    <col min="14864" max="15110" width="9.140625" style="22"/>
    <col min="15111" max="15111" width="15.28515625" style="22" customWidth="1"/>
    <col min="15112" max="15112" width="33" style="22" customWidth="1"/>
    <col min="15113" max="15119" width="13.7109375" style="22" customWidth="1"/>
    <col min="15120" max="15366" width="9.140625" style="22"/>
    <col min="15367" max="15367" width="15.28515625" style="22" customWidth="1"/>
    <col min="15368" max="15368" width="33" style="22" customWidth="1"/>
    <col min="15369" max="15375" width="13.7109375" style="22" customWidth="1"/>
    <col min="15376" max="15622" width="9.140625" style="22"/>
    <col min="15623" max="15623" width="15.28515625" style="22" customWidth="1"/>
    <col min="15624" max="15624" width="33" style="22" customWidth="1"/>
    <col min="15625" max="15631" width="13.7109375" style="22" customWidth="1"/>
    <col min="15632" max="15878" width="9.140625" style="22"/>
    <col min="15879" max="15879" width="15.28515625" style="22" customWidth="1"/>
    <col min="15880" max="15880" width="33" style="22" customWidth="1"/>
    <col min="15881" max="15887" width="13.7109375" style="22" customWidth="1"/>
    <col min="15888" max="16134" width="9.140625" style="22"/>
    <col min="16135" max="16135" width="15.28515625" style="22" customWidth="1"/>
    <col min="16136" max="16136" width="33" style="22" customWidth="1"/>
    <col min="16137" max="16143" width="13.7109375" style="22" customWidth="1"/>
    <col min="16144" max="16384" width="9.140625" style="22"/>
  </cols>
  <sheetData>
    <row r="1" spans="1:260">
      <c r="A1" s="887" t="s">
        <v>1983</v>
      </c>
      <c r="B1" s="887"/>
      <c r="C1" s="887"/>
      <c r="D1" s="887"/>
      <c r="E1" s="887"/>
      <c r="F1" s="887"/>
      <c r="G1" s="887"/>
      <c r="H1" s="887"/>
      <c r="I1" s="887"/>
      <c r="J1" s="887"/>
      <c r="K1" s="887"/>
      <c r="L1" s="887"/>
      <c r="M1" s="887"/>
      <c r="N1" s="887"/>
      <c r="O1" s="887"/>
    </row>
    <row r="2" spans="1:260" ht="30.75" customHeight="1">
      <c r="A2" s="887"/>
      <c r="B2" s="887"/>
      <c r="C2" s="887"/>
      <c r="D2" s="887"/>
      <c r="E2" s="887"/>
      <c r="F2" s="887"/>
      <c r="G2" s="887"/>
      <c r="H2" s="887"/>
      <c r="I2" s="887"/>
      <c r="J2" s="887"/>
      <c r="K2" s="887"/>
      <c r="L2" s="887"/>
      <c r="M2" s="887"/>
      <c r="N2" s="887"/>
      <c r="O2" s="887"/>
    </row>
    <row r="3" spans="1:260" ht="33.75" thickBot="1">
      <c r="O3" s="25"/>
    </row>
    <row r="4" spans="1:260" ht="30" customHeight="1">
      <c r="A4" s="888" t="s">
        <v>1479</v>
      </c>
      <c r="B4" s="890" t="s">
        <v>1984</v>
      </c>
      <c r="C4" s="892" t="s">
        <v>1985</v>
      </c>
      <c r="D4" s="893"/>
      <c r="E4" s="893"/>
      <c r="F4" s="893"/>
      <c r="G4" s="893"/>
      <c r="H4" s="893"/>
      <c r="I4" s="892"/>
      <c r="J4" s="893"/>
      <c r="K4" s="893"/>
      <c r="L4" s="893"/>
      <c r="M4" s="893"/>
      <c r="N4" s="893"/>
      <c r="O4" s="894" t="s">
        <v>1890</v>
      </c>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c r="IU4" s="26"/>
      <c r="IV4" s="26"/>
      <c r="IW4" s="26"/>
      <c r="IX4" s="26"/>
      <c r="IY4" s="26"/>
      <c r="IZ4" s="26"/>
    </row>
    <row r="5" spans="1:260" ht="30">
      <c r="A5" s="889"/>
      <c r="B5" s="891"/>
      <c r="C5" s="27" t="s">
        <v>1986</v>
      </c>
      <c r="D5" s="27" t="s">
        <v>1987</v>
      </c>
      <c r="E5" s="27" t="s">
        <v>1988</v>
      </c>
      <c r="F5" s="27" t="s">
        <v>1989</v>
      </c>
      <c r="G5" s="27" t="s">
        <v>1990</v>
      </c>
      <c r="H5" s="27" t="s">
        <v>1991</v>
      </c>
      <c r="I5" s="27" t="s">
        <v>1992</v>
      </c>
      <c r="J5" s="27" t="s">
        <v>1993</v>
      </c>
      <c r="K5" s="27" t="s">
        <v>1994</v>
      </c>
      <c r="L5" s="27" t="s">
        <v>1995</v>
      </c>
      <c r="M5" s="27" t="s">
        <v>1996</v>
      </c>
      <c r="N5" s="27" t="s">
        <v>1997</v>
      </c>
      <c r="O5" s="895"/>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c r="IU5" s="26"/>
      <c r="IV5" s="26"/>
      <c r="IW5" s="26"/>
      <c r="IX5" s="26"/>
      <c r="IY5" s="26"/>
      <c r="IZ5" s="26"/>
    </row>
    <row r="6" spans="1:260" ht="71.25" customHeight="1" thickBot="1">
      <c r="A6" s="28">
        <v>1</v>
      </c>
      <c r="B6" s="29"/>
      <c r="C6" s="30"/>
      <c r="D6" s="30"/>
      <c r="E6" s="30"/>
      <c r="F6" s="30"/>
      <c r="G6" s="30"/>
      <c r="H6" s="30"/>
      <c r="I6" s="30"/>
      <c r="J6" s="30"/>
      <c r="K6" s="30"/>
      <c r="L6" s="30"/>
      <c r="M6" s="30"/>
      <c r="N6" s="30"/>
      <c r="O6" s="31">
        <f>SUM(C6:H6)</f>
        <v>0</v>
      </c>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row>
    <row r="7" spans="1:260" ht="44.25">
      <c r="O7" s="32"/>
    </row>
    <row r="9" spans="1:260" ht="24" customHeight="1">
      <c r="A9" s="896" t="s">
        <v>1998</v>
      </c>
      <c r="B9" s="896"/>
      <c r="C9" s="897"/>
      <c r="D9" s="897"/>
      <c r="E9" s="897" t="s">
        <v>1999</v>
      </c>
      <c r="F9" s="897"/>
      <c r="G9" s="33"/>
      <c r="H9" s="34" t="s">
        <v>2000</v>
      </c>
      <c r="I9" s="897"/>
      <c r="J9" s="897"/>
      <c r="K9" s="897"/>
      <c r="L9" s="897"/>
      <c r="M9" s="33"/>
      <c r="N9" s="34"/>
      <c r="O9" s="34"/>
      <c r="P9" s="35"/>
      <c r="Q9" s="35"/>
      <c r="R9" s="35"/>
    </row>
  </sheetData>
  <mergeCells count="11">
    <mergeCell ref="A9:B9"/>
    <mergeCell ref="C9:D9"/>
    <mergeCell ref="E9:F9"/>
    <mergeCell ref="I9:J9"/>
    <mergeCell ref="K9:L9"/>
    <mergeCell ref="A1:O2"/>
    <mergeCell ref="A4:A5"/>
    <mergeCell ref="B4:B5"/>
    <mergeCell ref="C4:H4"/>
    <mergeCell ref="I4:N4"/>
    <mergeCell ref="O4:O5"/>
  </mergeCells>
  <printOptions horizontalCentered="1" verticalCentered="1"/>
  <pageMargins left="0.70866141732283472" right="0.70866141732283472" top="0.74803149606299213" bottom="0.74803149606299213" header="0.31496062992125984" footer="0.31496062992125984"/>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4:F44"/>
  <sheetViews>
    <sheetView rightToLeft="1" zoomScale="90" zoomScaleNormal="90" workbookViewId="0">
      <selection activeCell="R19" sqref="R19"/>
    </sheetView>
  </sheetViews>
  <sheetFormatPr defaultRowHeight="15"/>
  <cols>
    <col min="3" max="3" width="12.5703125" customWidth="1"/>
    <col min="4" max="4" width="27.28515625" customWidth="1"/>
    <col min="5" max="5" width="10.7109375" customWidth="1"/>
    <col min="6" max="6" width="14.42578125" customWidth="1"/>
  </cols>
  <sheetData>
    <row r="4" spans="3:6" ht="22.5">
      <c r="C4" s="898" t="s">
        <v>2087</v>
      </c>
      <c r="D4" s="898"/>
      <c r="E4" s="898"/>
      <c r="F4" s="898"/>
    </row>
    <row r="5" spans="3:6" ht="22.5">
      <c r="C5" s="38" t="s">
        <v>2043</v>
      </c>
      <c r="D5" s="38" t="s">
        <v>2044</v>
      </c>
      <c r="E5" s="38" t="s">
        <v>2042</v>
      </c>
      <c r="F5" s="38" t="s">
        <v>2045</v>
      </c>
    </row>
    <row r="6" spans="3:6" ht="22.5">
      <c r="C6" s="38" t="s">
        <v>2046</v>
      </c>
      <c r="D6" s="38" t="s">
        <v>2052</v>
      </c>
      <c r="E6" s="38">
        <v>1.05</v>
      </c>
      <c r="F6" s="38">
        <v>1.0900000000000001</v>
      </c>
    </row>
    <row r="7" spans="3:6" ht="22.5">
      <c r="C7" s="38" t="s">
        <v>2046</v>
      </c>
      <c r="D7" s="38" t="s">
        <v>2053</v>
      </c>
      <c r="E7" s="38">
        <v>1.05</v>
      </c>
      <c r="F7" s="38">
        <v>1.0900000000000001</v>
      </c>
    </row>
    <row r="8" spans="3:6" ht="22.5">
      <c r="C8" s="38" t="s">
        <v>2047</v>
      </c>
      <c r="D8" s="38" t="s">
        <v>2053</v>
      </c>
      <c r="E8" s="38">
        <v>1.05</v>
      </c>
      <c r="F8" s="38">
        <v>1.0900000000000001</v>
      </c>
    </row>
    <row r="9" spans="3:6" ht="22.5">
      <c r="C9" s="38" t="s">
        <v>2047</v>
      </c>
      <c r="D9" s="38" t="s">
        <v>2054</v>
      </c>
      <c r="E9" s="38">
        <v>1.06</v>
      </c>
      <c r="F9" s="38">
        <v>1.1200000000000001</v>
      </c>
    </row>
    <row r="10" spans="3:6" ht="22.5">
      <c r="C10" s="38" t="s">
        <v>2048</v>
      </c>
      <c r="D10" s="38" t="s">
        <v>2053</v>
      </c>
      <c r="E10" s="38">
        <v>1.05</v>
      </c>
      <c r="F10" s="38">
        <v>1.0900000000000001</v>
      </c>
    </row>
    <row r="11" spans="3:6" ht="22.5">
      <c r="C11" s="38" t="s">
        <v>2048</v>
      </c>
      <c r="D11" s="38" t="s">
        <v>2055</v>
      </c>
      <c r="E11" s="38">
        <v>1.05</v>
      </c>
      <c r="F11" s="38">
        <v>1.0900000000000001</v>
      </c>
    </row>
    <row r="12" spans="3:6" ht="22.5">
      <c r="C12" s="38" t="s">
        <v>2049</v>
      </c>
      <c r="D12" s="38" t="s">
        <v>2056</v>
      </c>
      <c r="E12" s="38">
        <v>1.05</v>
      </c>
      <c r="F12" s="38">
        <v>1.0900000000000001</v>
      </c>
    </row>
    <row r="13" spans="3:6" ht="22.5">
      <c r="C13" s="38" t="s">
        <v>2049</v>
      </c>
      <c r="D13" s="38" t="s">
        <v>2053</v>
      </c>
      <c r="E13" s="38">
        <v>1.05</v>
      </c>
      <c r="F13" s="38">
        <v>1.0900000000000001</v>
      </c>
    </row>
    <row r="14" spans="3:6" ht="22.5">
      <c r="C14" s="38" t="s">
        <v>2049</v>
      </c>
      <c r="D14" s="38" t="s">
        <v>2057</v>
      </c>
      <c r="E14" s="38">
        <v>1.1499999999999999</v>
      </c>
      <c r="F14" s="38">
        <v>1.18</v>
      </c>
    </row>
    <row r="15" spans="3:6" ht="22.5">
      <c r="C15" s="38" t="s">
        <v>2050</v>
      </c>
      <c r="D15" s="38" t="s">
        <v>2058</v>
      </c>
      <c r="E15" s="38">
        <v>1.05</v>
      </c>
      <c r="F15" s="38">
        <v>1.0900000000000001</v>
      </c>
    </row>
    <row r="16" spans="3:6" ht="22.5">
      <c r="C16" s="38" t="s">
        <v>2050</v>
      </c>
      <c r="D16" s="38" t="s">
        <v>2053</v>
      </c>
      <c r="E16" s="38">
        <v>1.05</v>
      </c>
      <c r="F16" s="38">
        <v>1.0900000000000001</v>
      </c>
    </row>
    <row r="17" spans="3:6" ht="22.5">
      <c r="C17" s="38" t="s">
        <v>2051</v>
      </c>
      <c r="D17" s="38" t="s">
        <v>2059</v>
      </c>
      <c r="E17" s="38">
        <v>1.05</v>
      </c>
      <c r="F17" s="38">
        <v>1.0900000000000001</v>
      </c>
    </row>
    <row r="18" spans="3:6" ht="22.5">
      <c r="C18" s="38" t="s">
        <v>2060</v>
      </c>
      <c r="D18" s="38" t="s">
        <v>2065</v>
      </c>
      <c r="E18" s="38">
        <v>1.0900000000000001</v>
      </c>
      <c r="F18" s="38">
        <v>1.1299999999999999</v>
      </c>
    </row>
    <row r="19" spans="3:6" ht="22.5">
      <c r="C19" s="38" t="s">
        <v>2060</v>
      </c>
      <c r="D19" s="38" t="s">
        <v>2053</v>
      </c>
      <c r="E19" s="38">
        <v>1.0900000000000001</v>
      </c>
      <c r="F19" s="38">
        <v>1.1299999999999999</v>
      </c>
    </row>
    <row r="20" spans="3:6" ht="22.5">
      <c r="C20" s="38" t="s">
        <v>2061</v>
      </c>
      <c r="D20" s="38" t="s">
        <v>2066</v>
      </c>
      <c r="E20" s="38">
        <v>1.05</v>
      </c>
      <c r="F20" s="38">
        <v>1.0900000000000001</v>
      </c>
    </row>
    <row r="21" spans="3:6" ht="22.5">
      <c r="C21" s="38" t="s">
        <v>2061</v>
      </c>
      <c r="D21" s="38" t="s">
        <v>2053</v>
      </c>
      <c r="E21" s="38">
        <v>1.05</v>
      </c>
      <c r="F21" s="38">
        <v>1.0900000000000001</v>
      </c>
    </row>
    <row r="22" spans="3:6" ht="22.5">
      <c r="C22" s="40" t="s">
        <v>2046</v>
      </c>
      <c r="D22" s="41" t="s">
        <v>2067</v>
      </c>
      <c r="E22" s="40">
        <v>1.0900000000000001</v>
      </c>
      <c r="F22" s="40">
        <v>1.1299999999999999</v>
      </c>
    </row>
    <row r="23" spans="3:6" ht="22.5">
      <c r="C23" s="40" t="s">
        <v>2048</v>
      </c>
      <c r="D23" s="41" t="s">
        <v>2068</v>
      </c>
      <c r="E23" s="40">
        <v>1.0900000000000001</v>
      </c>
      <c r="F23" s="40">
        <v>1.1299999999999999</v>
      </c>
    </row>
    <row r="24" spans="3:6" ht="22.5">
      <c r="C24" s="40" t="s">
        <v>2050</v>
      </c>
      <c r="D24" s="41" t="s">
        <v>2069</v>
      </c>
      <c r="E24" s="40">
        <v>1.0900000000000001</v>
      </c>
      <c r="F24" s="40">
        <v>1.1299999999999999</v>
      </c>
    </row>
    <row r="25" spans="3:6" ht="22.5">
      <c r="C25" s="40" t="s">
        <v>2051</v>
      </c>
      <c r="D25" s="41" t="s">
        <v>2070</v>
      </c>
      <c r="E25" s="40">
        <v>1.0900000000000001</v>
      </c>
      <c r="F25" s="40">
        <v>1.1299999999999999</v>
      </c>
    </row>
    <row r="26" spans="3:6" ht="22.5">
      <c r="C26" s="40" t="s">
        <v>2062</v>
      </c>
      <c r="D26" s="41" t="s">
        <v>2071</v>
      </c>
      <c r="E26" s="40">
        <v>1.0900000000000001</v>
      </c>
      <c r="F26" s="40">
        <v>1.1299999999999999</v>
      </c>
    </row>
    <row r="27" spans="3:6" ht="22.5">
      <c r="C27" s="40" t="s">
        <v>2063</v>
      </c>
      <c r="D27" s="41" t="s">
        <v>2072</v>
      </c>
      <c r="E27" s="40">
        <v>1.0900000000000001</v>
      </c>
      <c r="F27" s="40">
        <v>1.1299999999999999</v>
      </c>
    </row>
    <row r="28" spans="3:6" ht="22.5">
      <c r="C28" s="40" t="s">
        <v>2064</v>
      </c>
      <c r="D28" s="41" t="s">
        <v>2073</v>
      </c>
      <c r="E28" s="40">
        <v>1.0900000000000001</v>
      </c>
      <c r="F28" s="40">
        <v>1.1299999999999999</v>
      </c>
    </row>
    <row r="29" spans="3:6" ht="22.5">
      <c r="C29" s="40" t="s">
        <v>2061</v>
      </c>
      <c r="D29" s="41" t="s">
        <v>2074</v>
      </c>
      <c r="E29" s="40">
        <v>1.0900000000000001</v>
      </c>
      <c r="F29" s="40">
        <v>1.1299999999999999</v>
      </c>
    </row>
    <row r="30" spans="3:6" ht="22.5">
      <c r="C30" s="38" t="s">
        <v>2051</v>
      </c>
      <c r="D30" s="39" t="s">
        <v>2053</v>
      </c>
      <c r="E30" s="38">
        <v>1.05</v>
      </c>
      <c r="F30" s="38">
        <v>1.0900000000000001</v>
      </c>
    </row>
    <row r="31" spans="3:6" ht="22.5">
      <c r="C31" s="38" t="s">
        <v>2062</v>
      </c>
      <c r="D31" s="39" t="s">
        <v>2053</v>
      </c>
      <c r="E31" s="38">
        <v>1.05</v>
      </c>
      <c r="F31" s="38">
        <v>1.0900000000000001</v>
      </c>
    </row>
    <row r="32" spans="3:6" ht="22.5">
      <c r="C32" s="38" t="s">
        <v>2082</v>
      </c>
      <c r="D32" s="39" t="s">
        <v>2081</v>
      </c>
      <c r="E32" s="38">
        <v>1.06</v>
      </c>
      <c r="F32" s="38">
        <v>1.1200000000000001</v>
      </c>
    </row>
    <row r="33" spans="2:6" ht="22.5">
      <c r="C33" s="38" t="s">
        <v>2082</v>
      </c>
      <c r="D33" s="39" t="s">
        <v>2053</v>
      </c>
      <c r="E33" s="38">
        <v>1.06</v>
      </c>
      <c r="F33" s="38">
        <v>1.1200000000000001</v>
      </c>
    </row>
    <row r="34" spans="2:6" ht="22.5">
      <c r="C34" s="38" t="s">
        <v>2063</v>
      </c>
      <c r="D34" s="39" t="s">
        <v>2083</v>
      </c>
      <c r="E34" s="38">
        <v>1.06</v>
      </c>
      <c r="F34" s="38">
        <v>1.1200000000000001</v>
      </c>
    </row>
    <row r="35" spans="2:6" ht="22.5">
      <c r="C35" s="38" t="s">
        <v>2063</v>
      </c>
      <c r="D35" s="39" t="s">
        <v>2053</v>
      </c>
      <c r="E35" s="38">
        <v>1.06</v>
      </c>
      <c r="F35" s="38">
        <v>1.1200000000000001</v>
      </c>
    </row>
    <row r="36" spans="2:6" ht="22.5">
      <c r="C36" s="38" t="s">
        <v>2064</v>
      </c>
      <c r="D36" s="39" t="s">
        <v>2084</v>
      </c>
      <c r="E36" s="38">
        <v>1.04</v>
      </c>
      <c r="F36" s="38">
        <v>1.08</v>
      </c>
    </row>
    <row r="37" spans="2:6" ht="22.5">
      <c r="C37" s="38" t="s">
        <v>2064</v>
      </c>
      <c r="D37" s="39" t="s">
        <v>2053</v>
      </c>
      <c r="E37" s="38">
        <v>1.04</v>
      </c>
      <c r="F37" s="38">
        <v>1.08</v>
      </c>
    </row>
    <row r="38" spans="2:6" ht="22.5">
      <c r="C38" s="38" t="s">
        <v>2079</v>
      </c>
      <c r="D38" s="39" t="s">
        <v>2085</v>
      </c>
      <c r="E38" s="38">
        <v>1.06</v>
      </c>
      <c r="F38" s="38">
        <v>1.1200000000000001</v>
      </c>
    </row>
    <row r="39" spans="2:6" ht="22.5">
      <c r="C39" s="38" t="s">
        <v>2079</v>
      </c>
      <c r="D39" s="39" t="s">
        <v>2053</v>
      </c>
      <c r="E39" s="38">
        <v>1.06</v>
      </c>
      <c r="F39" s="38">
        <v>1.1200000000000001</v>
      </c>
    </row>
    <row r="40" spans="2:6" ht="22.5">
      <c r="C40" s="38" t="s">
        <v>2080</v>
      </c>
      <c r="D40" s="39" t="s">
        <v>2086</v>
      </c>
      <c r="E40" s="38">
        <v>1.0900000000000001</v>
      </c>
      <c r="F40" s="38">
        <v>1.1299999999999999</v>
      </c>
    </row>
    <row r="41" spans="2:6" ht="22.5">
      <c r="C41" s="38" t="s">
        <v>2080</v>
      </c>
      <c r="D41" s="39" t="s">
        <v>2053</v>
      </c>
      <c r="E41" s="38">
        <v>1.05</v>
      </c>
      <c r="F41" s="38">
        <v>1.0900000000000001</v>
      </c>
    </row>
    <row r="43" spans="2:6" ht="15.75" thickBot="1"/>
    <row r="44" spans="2:6" ht="33.75" customHeight="1" thickBot="1">
      <c r="B44" s="899" t="s">
        <v>2088</v>
      </c>
      <c r="C44" s="900"/>
      <c r="D44" s="900"/>
      <c r="E44" s="900"/>
      <c r="F44" s="901"/>
    </row>
  </sheetData>
  <sheetProtection password="E73F" sheet="1" objects="1" scenarios="1"/>
  <mergeCells count="2">
    <mergeCell ref="C4:F4"/>
    <mergeCell ref="B44:F44"/>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27</vt:i4>
      </vt:variant>
    </vt:vector>
  </HeadingPairs>
  <TitlesOfParts>
    <vt:vector size="51" baseType="lpstr">
      <vt:lpstr>فهرست بها کلی</vt:lpstr>
      <vt:lpstr>فهرست بها سازمان</vt:lpstr>
      <vt:lpstr>سایر فهرست بها</vt:lpstr>
      <vt:lpstr>ابنیه</vt:lpstr>
      <vt:lpstr>اقلام ستاره دار  </vt:lpstr>
      <vt:lpstr>خلاصه</vt:lpstr>
      <vt:lpstr>وزن رديف</vt:lpstr>
      <vt:lpstr>زمان بندی</vt:lpstr>
      <vt:lpstr>ضریب منطقه</vt:lpstr>
      <vt:lpstr>فصل  سایر</vt:lpstr>
      <vt:lpstr>فصل  ابنیه </vt:lpstr>
      <vt:lpstr>تابلو سنجش هوشمند  اصلی 125</vt:lpstr>
      <vt:lpstr>تابلو سنجش هوشمند اصلی 160تا500</vt:lpstr>
      <vt:lpstr> تابلو سنجش هوشمند  مشترک تا160</vt:lpstr>
      <vt:lpstr> تابلو سنجش هوشمند مشترک تا 500</vt:lpstr>
      <vt:lpstr>تابلو توزیع با کنتور فهام</vt:lpstr>
      <vt:lpstr>تک کنتور</vt:lpstr>
      <vt:lpstr>روشنایی</vt:lpstr>
      <vt:lpstr>تابلو توزیع 800 تا 1600</vt:lpstr>
      <vt:lpstr>تابلو 63 کامپوزیتی</vt:lpstr>
      <vt:lpstr>ارت باکس</vt:lpstr>
      <vt:lpstr>توزیع هوایی -پایلوت</vt:lpstr>
      <vt:lpstr>تابلو شالتر</vt:lpstr>
      <vt:lpstr>فریم کامپوزیتی </vt:lpstr>
      <vt:lpstr>' تابلو سنجش هوشمند  مشترک تا160'!Print_Area</vt:lpstr>
      <vt:lpstr>' تابلو سنجش هوشمند مشترک تا 500'!Print_Area</vt:lpstr>
      <vt:lpstr>ابنیه!Print_Area</vt:lpstr>
      <vt:lpstr>'اقلام ستاره دار  '!Print_Area</vt:lpstr>
      <vt:lpstr>'تابلو 63 کامپوزیتی'!Print_Area</vt:lpstr>
      <vt:lpstr>'تابلو توزیع 800 تا 1600'!Print_Area</vt:lpstr>
      <vt:lpstr>'تابلو توزیع با کنتور فهام'!Print_Area</vt:lpstr>
      <vt:lpstr>'تابلو سنجش هوشمند  اصلی 125'!Print_Area</vt:lpstr>
      <vt:lpstr>'تابلو سنجش هوشمند اصلی 160تا500'!Print_Area</vt:lpstr>
      <vt:lpstr>'تابلو شالتر'!Print_Area</vt:lpstr>
      <vt:lpstr>'توزیع هوایی -پایلوت'!Print_Area</vt:lpstr>
      <vt:lpstr>روشنایی!Print_Area</vt:lpstr>
      <vt:lpstr>'سایر فهرست بها'!Print_Area</vt:lpstr>
      <vt:lpstr>'فریم کامپوزیتی '!Print_Area</vt:lpstr>
      <vt:lpstr>'فهرست بها سازمان'!Print_Area</vt:lpstr>
      <vt:lpstr>'فهرست بها کلی'!Print_Area</vt:lpstr>
      <vt:lpstr>'وزن رديف'!Print_Area</vt:lpstr>
      <vt:lpstr>ابنیه!Print_Titles</vt:lpstr>
      <vt:lpstr>'اقلام ستاره دار  '!Print_Titles</vt:lpstr>
      <vt:lpstr>'تابلو توزیع با کنتور فهام'!Print_Titles</vt:lpstr>
      <vt:lpstr>'تابلو سنجش هوشمند  اصلی 125'!Print_Titles</vt:lpstr>
      <vt:lpstr>'تابلو سنجش هوشمند اصلی 160تا500'!Print_Titles</vt:lpstr>
      <vt:lpstr>'سایر فهرست بها'!Print_Titles</vt:lpstr>
      <vt:lpstr>'فصل  ابنیه '!Print_Titles</vt:lpstr>
      <vt:lpstr>'فصل  سایر'!Print_Titles</vt:lpstr>
      <vt:lpstr>'فهرست بها سازمان'!Print_Titles</vt:lpstr>
      <vt:lpstr>'فهرست بها کلی'!Print_Titles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morteza ahmadinejad</dc:creator>
  <cp:lastModifiedBy>Mohammad Amin Faramarzi</cp:lastModifiedBy>
  <cp:lastPrinted>2024-05-07T04:16:28Z</cp:lastPrinted>
  <dcterms:created xsi:type="dcterms:W3CDTF">2020-07-29T15:51:45Z</dcterms:created>
  <dcterms:modified xsi:type="dcterms:W3CDTF">2025-04-17T06:32:11Z</dcterms:modified>
</cp:coreProperties>
</file>